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EstaPastaDeTrabalho"/>
  <mc:AlternateContent xmlns:mc="http://schemas.openxmlformats.org/markup-compatibility/2006">
    <mc:Choice Requires="x15">
      <x15ac:absPath xmlns:x15ac="http://schemas.microsoft.com/office/spreadsheetml/2010/11/ac" url="Z:\DIVISÃOEXPANSAO\2026\RESERVATORIO ESTRELA DO SUL\"/>
    </mc:Choice>
  </mc:AlternateContent>
  <xr:revisionPtr revIDLastSave="0" documentId="8_{4E26A006-F00E-4A60-8DE4-72BB5A30439E}" xr6:coauthVersionLast="47" xr6:coauthVersionMax="47" xr10:uidLastSave="{00000000-0000-0000-0000-000000000000}"/>
  <bookViews>
    <workbookView xWindow="-120" yWindow="-120" windowWidth="29040" windowHeight="15720" tabRatio="875" activeTab="6" xr2:uid="{09E01DC7-A7DC-456C-B73E-8CA0AB9783FA}"/>
  </bookViews>
  <sheets>
    <sheet name="LOTE 01-ORÇAMENTO" sheetId="1" r:id="rId1"/>
    <sheet name="BASE_PREÇOS" sheetId="5" state="hidden" r:id="rId2"/>
    <sheet name="LOTE 01-CRONO FÍSICO-FINANC (2)" sheetId="28" r:id="rId3"/>
    <sheet name="LOTE 01-CRONO FÍSICO-FINANCEIRO" sheetId="21" r:id="rId4"/>
    <sheet name="LOTE 01-CPU" sheetId="11" r:id="rId5"/>
    <sheet name="LOTE 01-BDI" sheetId="23" r:id="rId6"/>
    <sheet name="LOTE 02-ORÇAMENTO" sheetId="22" r:id="rId7"/>
    <sheet name="LOTE 02-CRONO FÍSICO-FINANCEIRO" sheetId="27" r:id="rId8"/>
    <sheet name="LOTE 02-MAPA_DE_COTAÇÕES" sheetId="12" r:id="rId9"/>
    <sheet name="CURVA_ABC_APOIO" sheetId="14" state="hidden" r:id="rId10"/>
    <sheet name="CURVA_ABC" sheetId="2" state="hidden" r:id="rId11"/>
  </sheets>
  <externalReferences>
    <externalReference r:id="rId12"/>
  </externalReferences>
  <definedNames>
    <definedName name="_xlnm._FilterDatabase" localSheetId="4" hidden="1">'LOTE 01-CPU'!$A$1:$I$44</definedName>
    <definedName name="_xlnm._FilterDatabase" localSheetId="0" hidden="1">'LOTE 01-ORÇAMENTO'!$A$1:$J$226</definedName>
    <definedName name="_xlnm._FilterDatabase" localSheetId="6" hidden="1">'LOTE 02-ORÇAMENTO'!$A$1:$I$4</definedName>
    <definedName name="_xlnm.Print_Area" localSheetId="10">Tabela2[#All]</definedName>
    <definedName name="_xlnm.Print_Area" localSheetId="4">'LOTE 01-CPU'!$A$1:$I$41</definedName>
    <definedName name="_xlnm.Print_Area" localSheetId="2">'LOTE 01-CRONO FÍSICO-FINANC (2)'!$A$1:$I$33</definedName>
    <definedName name="_xlnm.Print_Area" localSheetId="3">'LOTE 01-CRONO FÍSICO-FINANCEIRO'!$A$1:$I$33</definedName>
    <definedName name="_xlnm.Print_Area" localSheetId="0">Tabela3[[#All],[ITEM]:[CUSTO TOTAL]]</definedName>
    <definedName name="_xlnm.Print_Area" localSheetId="7">'LOTE 02-CRONO FÍSICO-FINANCEIRO'!$A$1:$I$15</definedName>
    <definedName name="_xlnm.Print_Area" localSheetId="8">'LOTE 02-MAPA_DE_COTAÇÕES'!$A$1:$F$6</definedName>
    <definedName name="_xlnm.Print_Area" localSheetId="6">Tabela36[#All]</definedName>
    <definedName name="IMAGEM">INDEX([1]Imagens!$B$1:$B$19,MATCH([1]Resumo!$B$3,[1]Imagens!$A$1:$A$19,0))</definedName>
    <definedName name="IMAGEM_PREFEITURA">INDEX([1]Imagens!$H$20:$H$133,MATCH([1]Resumo!$B$2,[1]Imagens!$G$20:$G$133,0))</definedName>
    <definedName name="_xlnm.Print_Titles" localSheetId="10">CURVA_ABC!$1:$1</definedName>
    <definedName name="_xlnm.Print_Titles" localSheetId="4">'LOTE 01-CPU'!$1:$1</definedName>
    <definedName name="_xlnm.Print_Titles" localSheetId="0">'LOTE 01-ORÇAMENTO'!$1:$1</definedName>
    <definedName name="_xlnm.Print_Titles" localSheetId="8">'LOTE 02-MAPA_DE_COTAÇÕES'!$1:$1</definedName>
    <definedName name="_xlnm.Print_Titles" localSheetId="6">'LOTE 02-ORÇAMENTO'!$1:$1</definedName>
  </definedNames>
  <calcPr calcId="191029"/>
  <extLs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Copasa_2024_11_Sudeste_7be48d8b-0ea5-4dca-909f-7b7412eeb436" name="Copasa_2024_11_Sudeste" connection="Consulta - Copasa_2024_11_Sudeste"/>
          <x15:modelTable id="Dnit_2024_10_80cdd040-2ea0-4ccb-9ed5-c88d3a9e64d3" name="Dnit_2024_10" connection="Consulta - Dnit_2024_10"/>
          <x15:modelTable id="Sicor_2024_10_Leste_1f7a8935-04bb-4a25-83b7-e937b295ffe1" name="Sicor_2024_10_Leste" connection="Consulta - Sicor_2024_10_Leste"/>
          <x15:modelTable id="Sinapi_2024_11_6b27c4a0-e3f9-49cc-a374-2bb37b9c2dc5" name="Sinapi_2024_11" connection="Consulta - Sinapi_2024_11"/>
          <x15:modelTable id="Sudecap_2024_10_bc5cae24-ace5-404e-9f49-934c5ea52a24" name="Sudecap_2024_10" connection="Consulta - Sudecap_2024_10"/>
          <x15:modelTable id="TABELA_PRECOS_b1eadc05-8f3a-4d60-a756-0c48cdf6ce41" name="TABELA_PRECOS" connection="Consulta - TABELA_PRECOS"/>
        </x15:modelTable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9" i="28" l="1"/>
  <c r="F29" i="28"/>
  <c r="E29" i="28"/>
  <c r="H28" i="28"/>
  <c r="H29" i="28" s="1"/>
  <c r="G28" i="28"/>
  <c r="G29" i="28" s="1"/>
  <c r="I27" i="28"/>
  <c r="F27" i="28"/>
  <c r="E27" i="28"/>
  <c r="H26" i="28"/>
  <c r="H27" i="28" s="1"/>
  <c r="G26" i="28"/>
  <c r="G27" i="28" s="1"/>
  <c r="I25" i="28"/>
  <c r="F25" i="28"/>
  <c r="E25" i="28"/>
  <c r="H24" i="28"/>
  <c r="H25" i="28" s="1"/>
  <c r="G24" i="28"/>
  <c r="G25" i="28" s="1"/>
  <c r="F23" i="28"/>
  <c r="E22" i="28"/>
  <c r="E23" i="28" s="1"/>
  <c r="C22" i="28"/>
  <c r="G23" i="28" s="1"/>
  <c r="F21" i="28"/>
  <c r="C20" i="28"/>
  <c r="E21" i="28" s="1"/>
  <c r="G19" i="28"/>
  <c r="E19" i="28"/>
  <c r="H18" i="28"/>
  <c r="H19" i="28" s="1"/>
  <c r="G18" i="28"/>
  <c r="C18" i="28"/>
  <c r="F19" i="28" s="1"/>
  <c r="H16" i="28"/>
  <c r="H17" i="28" s="1"/>
  <c r="C16" i="28"/>
  <c r="C14" i="28"/>
  <c r="F15" i="28" s="1"/>
  <c r="H13" i="28"/>
  <c r="F13" i="28"/>
  <c r="F12" i="28"/>
  <c r="G12" i="28" s="1"/>
  <c r="G13" i="28" s="1"/>
  <c r="C12" i="28"/>
  <c r="I13" i="28" s="1"/>
  <c r="C10" i="28"/>
  <c r="H9" i="28"/>
  <c r="G9" i="28"/>
  <c r="F9" i="28"/>
  <c r="F8" i="28"/>
  <c r="E8" i="28"/>
  <c r="E9" i="28" s="1"/>
  <c r="C8" i="28"/>
  <c r="I9" i="28" s="1"/>
  <c r="I7" i="28"/>
  <c r="H7" i="28"/>
  <c r="G7" i="28"/>
  <c r="E6" i="28"/>
  <c r="E7" i="28" s="1"/>
  <c r="C6" i="28"/>
  <c r="F7" i="28" s="1"/>
  <c r="C4" i="28"/>
  <c r="G2" i="28"/>
  <c r="G3" i="28" s="1"/>
  <c r="F2" i="28"/>
  <c r="E2" i="28"/>
  <c r="E3" i="28" s="1"/>
  <c r="C2" i="28"/>
  <c r="H2" i="28" s="1"/>
  <c r="I42" i="1"/>
  <c r="G41" i="1"/>
  <c r="H41" i="1" s="1"/>
  <c r="F29" i="1"/>
  <c r="F28" i="1"/>
  <c r="F27" i="1"/>
  <c r="F26" i="1"/>
  <c r="I12" i="27"/>
  <c r="F12" i="27"/>
  <c r="E12" i="27"/>
  <c r="E14" i="27" s="1"/>
  <c r="C2" i="27"/>
  <c r="F131" i="1"/>
  <c r="F133" i="1"/>
  <c r="F23" i="1"/>
  <c r="G129" i="1"/>
  <c r="H129" i="1" s="1"/>
  <c r="I129" i="1" s="1"/>
  <c r="G128" i="1"/>
  <c r="H128" i="1" s="1"/>
  <c r="I128" i="1" s="1"/>
  <c r="F127" i="1"/>
  <c r="G127" i="1"/>
  <c r="H127" i="1" s="1"/>
  <c r="I127" i="1" s="1"/>
  <c r="G216" i="1"/>
  <c r="H216" i="1" s="1"/>
  <c r="I216" i="1" s="1"/>
  <c r="F149" i="1"/>
  <c r="F146" i="1"/>
  <c r="F144" i="1"/>
  <c r="F143" i="1"/>
  <c r="F139" i="1"/>
  <c r="F138" i="1"/>
  <c r="F137" i="1"/>
  <c r="F134" i="1"/>
  <c r="F132" i="1"/>
  <c r="G195" i="1"/>
  <c r="H195" i="1" s="1"/>
  <c r="I195" i="1" s="1"/>
  <c r="I194" i="1" s="1"/>
  <c r="G147" i="1"/>
  <c r="F195" i="1"/>
  <c r="H193" i="1"/>
  <c r="I193" i="1" s="1"/>
  <c r="H192" i="1"/>
  <c r="I192" i="1" s="1"/>
  <c r="H191" i="1"/>
  <c r="I191" i="1" s="1"/>
  <c r="H190" i="1"/>
  <c r="I190" i="1" s="1"/>
  <c r="H189" i="1"/>
  <c r="I189" i="1" s="1"/>
  <c r="H188" i="1"/>
  <c r="I188" i="1" s="1"/>
  <c r="H187" i="1"/>
  <c r="I187" i="1" s="1"/>
  <c r="H186" i="1"/>
  <c r="I186" i="1" s="1"/>
  <c r="H185" i="1"/>
  <c r="I185" i="1" s="1"/>
  <c r="H184" i="1"/>
  <c r="I184" i="1" s="1"/>
  <c r="H183" i="1"/>
  <c r="I183" i="1" s="1"/>
  <c r="H182" i="1"/>
  <c r="I182" i="1" s="1"/>
  <c r="H181" i="1"/>
  <c r="I181" i="1" s="1"/>
  <c r="H177" i="1"/>
  <c r="I177" i="1" s="1"/>
  <c r="H176" i="1"/>
  <c r="I176" i="1" s="1"/>
  <c r="H175" i="1"/>
  <c r="I175" i="1" s="1"/>
  <c r="H174" i="1"/>
  <c r="I174" i="1" s="1"/>
  <c r="H173" i="1"/>
  <c r="I173" i="1" s="1"/>
  <c r="H172" i="1"/>
  <c r="I172" i="1" s="1"/>
  <c r="H171" i="1"/>
  <c r="I171" i="1" s="1"/>
  <c r="H170" i="1"/>
  <c r="I170" i="1" s="1"/>
  <c r="H169" i="1"/>
  <c r="I169" i="1" s="1"/>
  <c r="H168" i="1"/>
  <c r="I168" i="1" s="1"/>
  <c r="H167" i="1"/>
  <c r="I167" i="1" s="1"/>
  <c r="H166" i="1"/>
  <c r="I166" i="1" s="1"/>
  <c r="H165" i="1"/>
  <c r="I165" i="1" s="1"/>
  <c r="H164" i="1"/>
  <c r="I164" i="1" s="1"/>
  <c r="H163" i="1"/>
  <c r="I163" i="1" s="1"/>
  <c r="H162" i="1"/>
  <c r="I162" i="1" s="1"/>
  <c r="H161" i="1"/>
  <c r="I161" i="1" s="1"/>
  <c r="H160" i="1"/>
  <c r="I160" i="1" s="1"/>
  <c r="H159" i="1"/>
  <c r="I159" i="1" s="1"/>
  <c r="H158" i="1"/>
  <c r="I158" i="1" s="1"/>
  <c r="H157" i="1"/>
  <c r="I157" i="1" s="1"/>
  <c r="H156" i="1"/>
  <c r="I156" i="1" s="1"/>
  <c r="H155" i="1"/>
  <c r="I155" i="1" s="1"/>
  <c r="H154" i="1"/>
  <c r="I154" i="1" s="1"/>
  <c r="H18" i="1"/>
  <c r="I18" i="1" s="1"/>
  <c r="H16" i="1"/>
  <c r="I16" i="1" s="1"/>
  <c r="G180" i="1"/>
  <c r="H180" i="1" s="1"/>
  <c r="I180" i="1" s="1"/>
  <c r="G179" i="1"/>
  <c r="H179" i="1" s="1"/>
  <c r="I179" i="1" s="1"/>
  <c r="G178" i="1"/>
  <c r="H178" i="1" s="1"/>
  <c r="I178" i="1" s="1"/>
  <c r="G153" i="1"/>
  <c r="H153" i="1" s="1"/>
  <c r="I153" i="1" s="1"/>
  <c r="G152" i="1"/>
  <c r="H152" i="1" s="1"/>
  <c r="I152" i="1" s="1"/>
  <c r="G151" i="1"/>
  <c r="H151" i="1" s="1"/>
  <c r="I151" i="1" s="1"/>
  <c r="F126" i="1"/>
  <c r="F125" i="1"/>
  <c r="F124" i="1"/>
  <c r="F123" i="1"/>
  <c r="F122" i="1"/>
  <c r="F121" i="1"/>
  <c r="F118" i="1"/>
  <c r="F117" i="1"/>
  <c r="F116" i="1"/>
  <c r="F113" i="1"/>
  <c r="F112" i="1"/>
  <c r="F111" i="1"/>
  <c r="F110" i="1"/>
  <c r="F148" i="1"/>
  <c r="F147" i="1"/>
  <c r="F145" i="1"/>
  <c r="F140" i="1"/>
  <c r="G149" i="1"/>
  <c r="H149" i="1" s="1"/>
  <c r="I149" i="1" s="1"/>
  <c r="G148" i="1"/>
  <c r="H148" i="1" s="1"/>
  <c r="I148" i="1" s="1"/>
  <c r="H147" i="1"/>
  <c r="I147" i="1" s="1"/>
  <c r="G146" i="1"/>
  <c r="H146" i="1" s="1"/>
  <c r="I146" i="1" s="1"/>
  <c r="G145" i="1"/>
  <c r="H145" i="1" s="1"/>
  <c r="I145" i="1" s="1"/>
  <c r="G144" i="1"/>
  <c r="H144" i="1" s="1"/>
  <c r="I144" i="1" s="1"/>
  <c r="G143" i="1"/>
  <c r="H143" i="1" s="1"/>
  <c r="I143" i="1" s="1"/>
  <c r="G142" i="1"/>
  <c r="H142" i="1" s="1"/>
  <c r="I142" i="1" s="1"/>
  <c r="G141" i="1"/>
  <c r="H141" i="1" s="1"/>
  <c r="I141" i="1" s="1"/>
  <c r="G140" i="1"/>
  <c r="H140" i="1" s="1"/>
  <c r="G139" i="1"/>
  <c r="H139" i="1" s="1"/>
  <c r="I139" i="1" s="1"/>
  <c r="G138" i="1"/>
  <c r="H138" i="1" s="1"/>
  <c r="I138" i="1" s="1"/>
  <c r="G137" i="1"/>
  <c r="H137" i="1" s="1"/>
  <c r="I137" i="1" s="1"/>
  <c r="G136" i="1"/>
  <c r="H136" i="1" s="1"/>
  <c r="G135" i="1"/>
  <c r="H135" i="1" s="1"/>
  <c r="G134" i="1"/>
  <c r="H134" i="1" s="1"/>
  <c r="I134" i="1" s="1"/>
  <c r="G133" i="1"/>
  <c r="H133" i="1" s="1"/>
  <c r="I133" i="1" s="1"/>
  <c r="F135" i="1"/>
  <c r="G132" i="1"/>
  <c r="H132" i="1" s="1"/>
  <c r="I132" i="1" s="1"/>
  <c r="G131" i="1"/>
  <c r="H131" i="1" s="1"/>
  <c r="I131" i="1" s="1"/>
  <c r="G43" i="11"/>
  <c r="G41" i="11"/>
  <c r="G40" i="11"/>
  <c r="H43" i="11"/>
  <c r="H42" i="11"/>
  <c r="I42" i="11" s="1"/>
  <c r="H41" i="11"/>
  <c r="H40" i="11"/>
  <c r="F119" i="1"/>
  <c r="F114" i="1"/>
  <c r="G125" i="1"/>
  <c r="H125" i="1" s="1"/>
  <c r="I125" i="1" s="1"/>
  <c r="G126" i="1"/>
  <c r="H126" i="1" s="1"/>
  <c r="I126" i="1" s="1"/>
  <c r="G124" i="1"/>
  <c r="H124" i="1" s="1"/>
  <c r="I124" i="1" s="1"/>
  <c r="G123" i="1"/>
  <c r="H123" i="1" s="1"/>
  <c r="I123" i="1" s="1"/>
  <c r="G122" i="1"/>
  <c r="H122" i="1" s="1"/>
  <c r="I122" i="1" s="1"/>
  <c r="G121" i="1"/>
  <c r="H121" i="1" s="1"/>
  <c r="I121" i="1" s="1"/>
  <c r="G120" i="1"/>
  <c r="H120" i="1" s="1"/>
  <c r="I120" i="1" s="1"/>
  <c r="G119" i="1"/>
  <c r="H119" i="1" s="1"/>
  <c r="G118" i="1"/>
  <c r="H118" i="1" s="1"/>
  <c r="I118" i="1" s="1"/>
  <c r="G117" i="1"/>
  <c r="H117" i="1" s="1"/>
  <c r="I117" i="1" s="1"/>
  <c r="G116" i="1"/>
  <c r="H116" i="1" s="1"/>
  <c r="I116" i="1" s="1"/>
  <c r="G115" i="1"/>
  <c r="H115" i="1" s="1"/>
  <c r="G114" i="1"/>
  <c r="H114" i="1" s="1"/>
  <c r="G113" i="1"/>
  <c r="H113" i="1" s="1"/>
  <c r="I113" i="1" s="1"/>
  <c r="G112" i="1"/>
  <c r="H112" i="1" s="1"/>
  <c r="I112" i="1" s="1"/>
  <c r="G111" i="1"/>
  <c r="H111" i="1" s="1"/>
  <c r="I111" i="1" s="1"/>
  <c r="G110" i="1"/>
  <c r="H110" i="1" s="1"/>
  <c r="I110" i="1" s="1"/>
  <c r="G208" i="1"/>
  <c r="H208" i="1" s="1"/>
  <c r="I208" i="1" s="1"/>
  <c r="G206" i="1"/>
  <c r="H206" i="1" s="1"/>
  <c r="I206" i="1" s="1"/>
  <c r="F205" i="1"/>
  <c r="G205" i="1"/>
  <c r="H205" i="1" s="1"/>
  <c r="I205" i="1" s="1"/>
  <c r="G23" i="1"/>
  <c r="H23" i="1" s="1"/>
  <c r="I23" i="1" s="1"/>
  <c r="G22" i="1"/>
  <c r="H22" i="1" s="1"/>
  <c r="I22" i="1" s="1"/>
  <c r="G21" i="1"/>
  <c r="H21" i="1" s="1"/>
  <c r="I21" i="1" s="1"/>
  <c r="G20" i="1"/>
  <c r="H20" i="1" s="1"/>
  <c r="I20" i="1" s="1"/>
  <c r="F2" i="12"/>
  <c r="F93" i="1"/>
  <c r="F88" i="1"/>
  <c r="F87" i="1"/>
  <c r="F86" i="1"/>
  <c r="F98" i="1"/>
  <c r="F99" i="1" s="1"/>
  <c r="G102" i="1"/>
  <c r="H102" i="1" s="1"/>
  <c r="I102" i="1" s="1"/>
  <c r="G107" i="1"/>
  <c r="H107" i="1" s="1"/>
  <c r="I107" i="1" s="1"/>
  <c r="G106" i="1"/>
  <c r="H106" i="1" s="1"/>
  <c r="I106" i="1" s="1"/>
  <c r="G105" i="1"/>
  <c r="H105" i="1" s="1"/>
  <c r="I105" i="1" s="1"/>
  <c r="G104" i="1"/>
  <c r="H104" i="1" s="1"/>
  <c r="I104" i="1" s="1"/>
  <c r="G103" i="1"/>
  <c r="H103" i="1" s="1"/>
  <c r="I103" i="1" s="1"/>
  <c r="G101" i="1"/>
  <c r="H101" i="1" s="1"/>
  <c r="I101" i="1" s="1"/>
  <c r="F94" i="1"/>
  <c r="G94" i="1"/>
  <c r="H94" i="1" s="1"/>
  <c r="I94" i="1" s="1"/>
  <c r="G99" i="1"/>
  <c r="H99" i="1" s="1"/>
  <c r="G98" i="1"/>
  <c r="H98" i="1" s="1"/>
  <c r="I98" i="1" s="1"/>
  <c r="F92" i="1"/>
  <c r="F97" i="1"/>
  <c r="G97" i="1"/>
  <c r="H97" i="1" s="1"/>
  <c r="I97" i="1" s="1"/>
  <c r="G96" i="1"/>
  <c r="H96" i="1" s="1"/>
  <c r="I96" i="1" s="1"/>
  <c r="G95" i="1"/>
  <c r="H95" i="1" s="1"/>
  <c r="I95" i="1" s="1"/>
  <c r="D9" i="23"/>
  <c r="D20" i="23" s="1"/>
  <c r="C13" i="23"/>
  <c r="C12" i="23" s="1"/>
  <c r="C21" i="23" s="1"/>
  <c r="D12" i="23"/>
  <c r="D21" i="23" s="1"/>
  <c r="C9" i="23"/>
  <c r="C20" i="23" s="1"/>
  <c r="H3" i="28" l="1"/>
  <c r="I2" i="28"/>
  <c r="E10" i="28"/>
  <c r="E11" i="28" s="1"/>
  <c r="I11" i="28"/>
  <c r="H14" i="28"/>
  <c r="H15" i="28" s="1"/>
  <c r="G15" i="28"/>
  <c r="E17" i="28"/>
  <c r="E15" i="28"/>
  <c r="F10" i="28"/>
  <c r="F11" i="28" s="1"/>
  <c r="E13" i="28"/>
  <c r="G16" i="28"/>
  <c r="G17" i="28" s="1"/>
  <c r="F17" i="28"/>
  <c r="I18" i="28"/>
  <c r="I19" i="28" s="1"/>
  <c r="H20" i="28"/>
  <c r="G21" i="28"/>
  <c r="F3" i="28"/>
  <c r="G10" i="28"/>
  <c r="G11" i="28" s="1"/>
  <c r="C30" i="28"/>
  <c r="D22" i="28" s="1"/>
  <c r="H22" i="28"/>
  <c r="H23" i="28" s="1"/>
  <c r="I99" i="1"/>
  <c r="I140" i="1"/>
  <c r="I119" i="1"/>
  <c r="C12" i="27"/>
  <c r="I3" i="27"/>
  <c r="F3" i="27"/>
  <c r="E3" i="27"/>
  <c r="H2" i="27"/>
  <c r="G2" i="27"/>
  <c r="D2" i="27"/>
  <c r="F14" i="27"/>
  <c r="F136" i="1"/>
  <c r="I136" i="1" s="1"/>
  <c r="I135" i="1"/>
  <c r="F115" i="1"/>
  <c r="I115" i="1" s="1"/>
  <c r="I114" i="1"/>
  <c r="I43" i="11"/>
  <c r="I41" i="11"/>
  <c r="I40" i="11"/>
  <c r="I39" i="11" s="1"/>
  <c r="I207" i="1"/>
  <c r="C22" i="23"/>
  <c r="D22" i="23"/>
  <c r="G213" i="1"/>
  <c r="H213" i="1" s="1"/>
  <c r="I213" i="1" s="1"/>
  <c r="F211" i="1"/>
  <c r="F210" i="1"/>
  <c r="F82" i="1"/>
  <c r="G223" i="1"/>
  <c r="H223" i="1" s="1"/>
  <c r="I223" i="1" s="1"/>
  <c r="G222" i="1"/>
  <c r="H222" i="1" s="1"/>
  <c r="I222" i="1" s="1"/>
  <c r="G226" i="1"/>
  <c r="H226" i="1" s="1"/>
  <c r="I226" i="1" s="1"/>
  <c r="G225" i="1"/>
  <c r="H225" i="1" s="1"/>
  <c r="I225" i="1" s="1"/>
  <c r="G224" i="1"/>
  <c r="H224" i="1" s="1"/>
  <c r="I224" i="1" s="1"/>
  <c r="G221" i="1"/>
  <c r="H221" i="1" s="1"/>
  <c r="I221" i="1" s="1"/>
  <c r="G220" i="1"/>
  <c r="H220" i="1" s="1"/>
  <c r="I220" i="1" s="1"/>
  <c r="G219" i="1"/>
  <c r="H219" i="1" s="1"/>
  <c r="I219" i="1" s="1"/>
  <c r="G218" i="1"/>
  <c r="H218" i="1" s="1"/>
  <c r="I218" i="1" s="1"/>
  <c r="G217" i="1"/>
  <c r="H217" i="1" s="1"/>
  <c r="I217" i="1" s="1"/>
  <c r="G215" i="1"/>
  <c r="H215" i="1" s="1"/>
  <c r="I215" i="1" s="1"/>
  <c r="G214" i="1"/>
  <c r="H214" i="1" s="1"/>
  <c r="I214" i="1" s="1"/>
  <c r="H3" i="11"/>
  <c r="G84" i="1"/>
  <c r="H84" i="1" s="1"/>
  <c r="I84" i="1" s="1"/>
  <c r="G83" i="1"/>
  <c r="H83" i="1" s="1"/>
  <c r="I83" i="1" s="1"/>
  <c r="F80" i="1"/>
  <c r="F77" i="1"/>
  <c r="F78" i="1" s="1"/>
  <c r="I78" i="1" s="1"/>
  <c r="F75" i="1"/>
  <c r="F81" i="1" s="1"/>
  <c r="I81" i="1" s="1"/>
  <c r="F46" i="1"/>
  <c r="F47" i="1" s="1"/>
  <c r="F73" i="1"/>
  <c r="F65" i="1"/>
  <c r="F71" i="1"/>
  <c r="F72" i="1"/>
  <c r="F69" i="1"/>
  <c r="F68" i="1"/>
  <c r="F67" i="1"/>
  <c r="T46" i="1"/>
  <c r="F64" i="1"/>
  <c r="F59" i="1"/>
  <c r="F60" i="1" s="1"/>
  <c r="F63" i="1"/>
  <c r="F51" i="1"/>
  <c r="F52" i="1" s="1"/>
  <c r="F55" i="1"/>
  <c r="F56" i="1"/>
  <c r="F57" i="1"/>
  <c r="L49" i="1"/>
  <c r="N47" i="1"/>
  <c r="N46" i="1"/>
  <c r="N48" i="1"/>
  <c r="P48" i="1" s="1"/>
  <c r="Q48" i="1" s="1"/>
  <c r="R48" i="1" s="1"/>
  <c r="T47" i="1"/>
  <c r="T48" i="1"/>
  <c r="S47" i="1"/>
  <c r="S48" i="1"/>
  <c r="M48" i="1"/>
  <c r="M47" i="1"/>
  <c r="G82" i="1"/>
  <c r="H82" i="1" s="1"/>
  <c r="I82" i="1" s="1"/>
  <c r="G81" i="1"/>
  <c r="H81" i="1" s="1"/>
  <c r="G80" i="1"/>
  <c r="H80" i="1" s="1"/>
  <c r="I80" i="1" s="1"/>
  <c r="G78" i="1"/>
  <c r="H78" i="1" s="1"/>
  <c r="G77" i="1"/>
  <c r="H77" i="1" s="1"/>
  <c r="I77" i="1" s="1"/>
  <c r="G76" i="1"/>
  <c r="H76" i="1" s="1"/>
  <c r="G75" i="1"/>
  <c r="H75" i="1" s="1"/>
  <c r="I75" i="1" s="1"/>
  <c r="G73" i="1"/>
  <c r="H73" i="1" s="1"/>
  <c r="I73" i="1" s="1"/>
  <c r="G72" i="1"/>
  <c r="H72" i="1" s="1"/>
  <c r="I72" i="1" s="1"/>
  <c r="G71" i="1"/>
  <c r="H71" i="1" s="1"/>
  <c r="I71" i="1" s="1"/>
  <c r="G69" i="1"/>
  <c r="H69" i="1" s="1"/>
  <c r="I69" i="1" s="1"/>
  <c r="G68" i="1"/>
  <c r="H68" i="1" s="1"/>
  <c r="I68" i="1" s="1"/>
  <c r="G67" i="1"/>
  <c r="H67" i="1" s="1"/>
  <c r="I67" i="1" s="1"/>
  <c r="G65" i="1"/>
  <c r="H65" i="1" s="1"/>
  <c r="I65" i="1" s="1"/>
  <c r="G64" i="1"/>
  <c r="H64" i="1" s="1"/>
  <c r="I64" i="1" s="1"/>
  <c r="G63" i="1"/>
  <c r="H63" i="1" s="1"/>
  <c r="I63" i="1" s="1"/>
  <c r="G62" i="1"/>
  <c r="H62" i="1" s="1"/>
  <c r="G61" i="1"/>
  <c r="H61" i="1" s="1"/>
  <c r="G60" i="1"/>
  <c r="H60" i="1" s="1"/>
  <c r="G59" i="1"/>
  <c r="H59" i="1" s="1"/>
  <c r="I59" i="1" s="1"/>
  <c r="G57" i="1"/>
  <c r="H57" i="1" s="1"/>
  <c r="I57" i="1" s="1"/>
  <c r="G56" i="1"/>
  <c r="H56" i="1" s="1"/>
  <c r="I56" i="1" s="1"/>
  <c r="G55" i="1"/>
  <c r="H55" i="1" s="1"/>
  <c r="I55" i="1" s="1"/>
  <c r="G54" i="1"/>
  <c r="H54" i="1" s="1"/>
  <c r="G53" i="1"/>
  <c r="H53" i="1" s="1"/>
  <c r="G52" i="1"/>
  <c r="H52" i="1" s="1"/>
  <c r="G51" i="1"/>
  <c r="H51" i="1" s="1"/>
  <c r="I51" i="1" s="1"/>
  <c r="G49" i="1"/>
  <c r="H49" i="1" s="1"/>
  <c r="G48" i="1"/>
  <c r="H48" i="1" s="1"/>
  <c r="G47" i="1"/>
  <c r="H47" i="1" s="1"/>
  <c r="G46" i="1"/>
  <c r="H46" i="1" s="1"/>
  <c r="I46" i="1" s="1"/>
  <c r="S46" i="1"/>
  <c r="M46" i="1"/>
  <c r="F40" i="1"/>
  <c r="D10" i="28" l="1"/>
  <c r="I22" i="28"/>
  <c r="I23" i="28" s="1"/>
  <c r="H10" i="28"/>
  <c r="G37" i="28"/>
  <c r="D28" i="28"/>
  <c r="D8" i="28"/>
  <c r="F37" i="28"/>
  <c r="I37" i="28"/>
  <c r="E37" i="28"/>
  <c r="D24" i="28"/>
  <c r="D18" i="28"/>
  <c r="D12" i="28"/>
  <c r="D6" i="28"/>
  <c r="H37" i="28"/>
  <c r="D20" i="28"/>
  <c r="D16" i="28"/>
  <c r="D26" i="28"/>
  <c r="D4" i="28"/>
  <c r="F36" i="28"/>
  <c r="F38" i="28" s="1"/>
  <c r="F5" i="28" s="1"/>
  <c r="F4" i="28" s="1"/>
  <c r="F30" i="28" s="1"/>
  <c r="D14" i="28"/>
  <c r="D2" i="28"/>
  <c r="G36" i="28"/>
  <c r="H21" i="28"/>
  <c r="I20" i="28"/>
  <c r="I21" i="28" s="1"/>
  <c r="I14" i="28"/>
  <c r="I15" i="28" s="1"/>
  <c r="E36" i="28"/>
  <c r="E38" i="28" s="1"/>
  <c r="I3" i="28"/>
  <c r="I36" i="28"/>
  <c r="I38" i="28" s="1"/>
  <c r="I5" i="28" s="1"/>
  <c r="I16" i="28"/>
  <c r="I17" i="28" s="1"/>
  <c r="I47" i="1"/>
  <c r="I60" i="1"/>
  <c r="I52" i="1"/>
  <c r="H3" i="27"/>
  <c r="H12" i="27"/>
  <c r="G3" i="27"/>
  <c r="G12" i="27"/>
  <c r="G14" i="27" s="1"/>
  <c r="D12" i="27"/>
  <c r="E13" i="27"/>
  <c r="E15" i="27" s="1"/>
  <c r="F13" i="27"/>
  <c r="F15" i="27" s="1"/>
  <c r="G13" i="27"/>
  <c r="G15" i="27" s="1"/>
  <c r="H13" i="27"/>
  <c r="H15" i="27" s="1"/>
  <c r="I13" i="27"/>
  <c r="I109" i="1"/>
  <c r="I150" i="1"/>
  <c r="I130" i="1"/>
  <c r="S49" i="1"/>
  <c r="I204" i="1"/>
  <c r="I100" i="1"/>
  <c r="N49" i="1"/>
  <c r="O46" i="1"/>
  <c r="F76" i="1"/>
  <c r="I76" i="1" s="1"/>
  <c r="O48" i="1"/>
  <c r="T49" i="1"/>
  <c r="F53" i="1"/>
  <c r="I53" i="1" s="1"/>
  <c r="F54" i="1"/>
  <c r="I54" i="1" s="1"/>
  <c r="F43" i="1"/>
  <c r="F41" i="1"/>
  <c r="F48" i="1"/>
  <c r="I48" i="1" s="1"/>
  <c r="F49" i="1"/>
  <c r="I49" i="1" s="1"/>
  <c r="F62" i="1"/>
  <c r="I62" i="1" s="1"/>
  <c r="F61" i="1"/>
  <c r="I61" i="1" s="1"/>
  <c r="O47" i="1"/>
  <c r="P47" i="1"/>
  <c r="Q47" i="1" s="1"/>
  <c r="R47" i="1" s="1"/>
  <c r="M49" i="1"/>
  <c r="P46" i="1"/>
  <c r="F89" i="1"/>
  <c r="F34" i="1"/>
  <c r="G8" i="11"/>
  <c r="G7" i="11"/>
  <c r="G4" i="11"/>
  <c r="G3" i="11"/>
  <c r="H11" i="28" l="1"/>
  <c r="H36" i="28"/>
  <c r="H38" i="28" s="1"/>
  <c r="H5" i="28" s="1"/>
  <c r="H31" i="28" s="1"/>
  <c r="G38" i="28"/>
  <c r="G5" i="28" s="1"/>
  <c r="G4" i="28" s="1"/>
  <c r="G30" i="28" s="1"/>
  <c r="E39" i="28"/>
  <c r="F39" i="28" s="1"/>
  <c r="E5" i="28"/>
  <c r="E4" i="28" s="1"/>
  <c r="I30" i="28"/>
  <c r="D30" i="28"/>
  <c r="I31" i="28"/>
  <c r="E31" i="28"/>
  <c r="E33" i="28" s="1"/>
  <c r="F31" i="28"/>
  <c r="F33" i="28" s="1"/>
  <c r="C14" i="21"/>
  <c r="H14" i="21" s="1"/>
  <c r="F42" i="1"/>
  <c r="I41" i="1"/>
  <c r="H14" i="27"/>
  <c r="F90" i="1"/>
  <c r="I108" i="1"/>
  <c r="P49" i="1"/>
  <c r="O49" i="1"/>
  <c r="Q46" i="1"/>
  <c r="Q49" i="1" s="1"/>
  <c r="G10" i="1"/>
  <c r="H10" i="1" s="1"/>
  <c r="I10" i="1" s="1"/>
  <c r="G13" i="1"/>
  <c r="H13" i="1" s="1"/>
  <c r="I13" i="1" s="1"/>
  <c r="G8" i="1"/>
  <c r="H8" i="1" s="1"/>
  <c r="I8" i="1" s="1"/>
  <c r="G7" i="1"/>
  <c r="H7" i="1" s="1"/>
  <c r="I7" i="1" s="1"/>
  <c r="G87" i="1"/>
  <c r="H87" i="1" s="1"/>
  <c r="I87" i="1" s="1"/>
  <c r="G43" i="1"/>
  <c r="H43" i="1" s="1"/>
  <c r="I43" i="1" s="1"/>
  <c r="G29" i="1"/>
  <c r="H29" i="1" s="1"/>
  <c r="I29" i="1" s="1"/>
  <c r="G12" i="1"/>
  <c r="H12" i="1" s="1"/>
  <c r="I12" i="1" s="1"/>
  <c r="G11" i="1"/>
  <c r="H11" i="1" s="1"/>
  <c r="I11" i="1" s="1"/>
  <c r="G9" i="1"/>
  <c r="H9" i="1" s="1"/>
  <c r="I9" i="1" s="1"/>
  <c r="G4" i="22"/>
  <c r="H4" i="22" s="1"/>
  <c r="I4" i="22" s="1"/>
  <c r="I29" i="21"/>
  <c r="F29" i="21"/>
  <c r="E29" i="21"/>
  <c r="G28" i="21"/>
  <c r="G29" i="21" s="1"/>
  <c r="I27" i="21"/>
  <c r="F27" i="21"/>
  <c r="E27" i="21"/>
  <c r="G26" i="21"/>
  <c r="H26" i="21" s="1"/>
  <c r="H27" i="21" s="1"/>
  <c r="I25" i="21"/>
  <c r="F25" i="21"/>
  <c r="E25" i="21"/>
  <c r="G24" i="21"/>
  <c r="G25" i="21" s="1"/>
  <c r="H4" i="28" l="1"/>
  <c r="H30" i="28" s="1"/>
  <c r="E30" i="28"/>
  <c r="E32" i="28" s="1"/>
  <c r="F32" i="28" s="1"/>
  <c r="G32" i="28" s="1"/>
  <c r="G31" i="28"/>
  <c r="G33" i="28" s="1"/>
  <c r="H33" i="28" s="1"/>
  <c r="I33" i="28" s="1"/>
  <c r="G39" i="28"/>
  <c r="H39" i="28" s="1"/>
  <c r="I39" i="28" s="1"/>
  <c r="C16" i="21"/>
  <c r="G16" i="21"/>
  <c r="H16" i="21"/>
  <c r="E17" i="21"/>
  <c r="F17" i="21"/>
  <c r="G17" i="21"/>
  <c r="I74" i="1"/>
  <c r="I70" i="1"/>
  <c r="I66" i="1"/>
  <c r="I79" i="1"/>
  <c r="I58" i="1"/>
  <c r="I50" i="1"/>
  <c r="I45" i="1"/>
  <c r="R46" i="1"/>
  <c r="R49" i="1" s="1"/>
  <c r="H28" i="21"/>
  <c r="H29" i="21" s="1"/>
  <c r="G27" i="21"/>
  <c r="H24" i="21"/>
  <c r="H25" i="21" s="1"/>
  <c r="H32" i="28" l="1"/>
  <c r="I32" i="28" s="1"/>
  <c r="I16" i="21"/>
  <c r="H17" i="21"/>
  <c r="I17" i="21"/>
  <c r="I44" i="1"/>
  <c r="H21" i="11"/>
  <c r="C10" i="21" l="1"/>
  <c r="H37" i="11"/>
  <c r="H36" i="11"/>
  <c r="H33" i="11"/>
  <c r="H32" i="11"/>
  <c r="H29" i="11"/>
  <c r="H28" i="11"/>
  <c r="H25" i="11"/>
  <c r="H24" i="11"/>
  <c r="H23" i="11"/>
  <c r="H22" i="11"/>
  <c r="H20" i="11"/>
  <c r="H19" i="11"/>
  <c r="H18" i="11"/>
  <c r="H17" i="11"/>
  <c r="H16" i="11"/>
  <c r="H15" i="11"/>
  <c r="H14" i="11"/>
  <c r="H13" i="11"/>
  <c r="H12" i="11"/>
  <c r="H9" i="11"/>
  <c r="H8" i="11"/>
  <c r="H7" i="11"/>
  <c r="H6" i="11"/>
  <c r="H5" i="11"/>
  <c r="H4" i="11"/>
  <c r="G211" i="1"/>
  <c r="H211" i="1" s="1"/>
  <c r="I211" i="1" s="1"/>
  <c r="G210" i="1"/>
  <c r="H210" i="1" s="1"/>
  <c r="I210" i="1" s="1"/>
  <c r="G203" i="1"/>
  <c r="H203" i="1" s="1"/>
  <c r="I203" i="1" s="1"/>
  <c r="G202" i="1"/>
  <c r="H202" i="1" s="1"/>
  <c r="I202" i="1" s="1"/>
  <c r="G201" i="1"/>
  <c r="H201" i="1" s="1"/>
  <c r="I201" i="1" s="1"/>
  <c r="G93" i="1"/>
  <c r="H93" i="1" s="1"/>
  <c r="I93" i="1" s="1"/>
  <c r="G92" i="1"/>
  <c r="H92" i="1" s="1"/>
  <c r="I92" i="1" s="1"/>
  <c r="G91" i="1"/>
  <c r="H91" i="1" s="1"/>
  <c r="G90" i="1"/>
  <c r="H90" i="1" s="1"/>
  <c r="I90" i="1" s="1"/>
  <c r="G89" i="1"/>
  <c r="H89" i="1" s="1"/>
  <c r="I89" i="1" s="1"/>
  <c r="G88" i="1"/>
  <c r="H88" i="1" s="1"/>
  <c r="I88" i="1" s="1"/>
  <c r="G86" i="1"/>
  <c r="H86" i="1" s="1"/>
  <c r="I86" i="1" s="1"/>
  <c r="G42" i="1"/>
  <c r="H42" i="1" s="1"/>
  <c r="G40" i="1"/>
  <c r="H40" i="1" s="1"/>
  <c r="I40" i="1" s="1"/>
  <c r="G38" i="1"/>
  <c r="H38" i="1" s="1"/>
  <c r="G37" i="1"/>
  <c r="H37" i="1" s="1"/>
  <c r="G36" i="1"/>
  <c r="H36" i="1" s="1"/>
  <c r="G35" i="1"/>
  <c r="H35" i="1" s="1"/>
  <c r="G34" i="1"/>
  <c r="H34" i="1" s="1"/>
  <c r="I34" i="1" s="1"/>
  <c r="G31" i="1"/>
  <c r="H31" i="1" s="1"/>
  <c r="I31" i="1" s="1"/>
  <c r="G28" i="1"/>
  <c r="H28" i="1" s="1"/>
  <c r="I28" i="1" s="1"/>
  <c r="G27" i="1"/>
  <c r="H27" i="1" s="1"/>
  <c r="I27" i="1" s="1"/>
  <c r="G26" i="1"/>
  <c r="H26" i="1" s="1"/>
  <c r="I26" i="1" s="1"/>
  <c r="G24" i="1"/>
  <c r="H24" i="1" s="1"/>
  <c r="I24" i="1" s="1"/>
  <c r="G19" i="1"/>
  <c r="H19" i="1" s="1"/>
  <c r="I19" i="1" s="1"/>
  <c r="G17" i="1"/>
  <c r="H17" i="1" s="1"/>
  <c r="I17" i="1" s="1"/>
  <c r="G15" i="1"/>
  <c r="H15" i="1" s="1"/>
  <c r="I15" i="1" s="1"/>
  <c r="G14" i="1"/>
  <c r="H14" i="1" s="1"/>
  <c r="I14" i="1" s="1"/>
  <c r="G5" i="1"/>
  <c r="H5" i="1" s="1"/>
  <c r="I5" i="1" s="1"/>
  <c r="G4" i="1"/>
  <c r="H4" i="1" s="1"/>
  <c r="I4" i="1" s="1"/>
  <c r="F10" i="21" l="1"/>
  <c r="G10" i="21"/>
  <c r="E10" i="21"/>
  <c r="H10" i="21"/>
  <c r="F15" i="21"/>
  <c r="G15" i="21"/>
  <c r="E15" i="21"/>
  <c r="F35" i="1"/>
  <c r="AC6" i="1"/>
  <c r="AC25" i="1"/>
  <c r="AC30" i="1"/>
  <c r="AC32" i="1"/>
  <c r="AC33" i="1"/>
  <c r="AC39" i="1"/>
  <c r="AC85" i="1"/>
  <c r="AC196" i="1"/>
  <c r="AC197" i="1"/>
  <c r="AC200" i="1"/>
  <c r="AC209" i="1"/>
  <c r="AC212" i="1"/>
  <c r="F36" i="1" l="1"/>
  <c r="I35" i="1"/>
  <c r="H15" i="21"/>
  <c r="I14" i="21"/>
  <c r="P209" i="1"/>
  <c r="P200" i="1"/>
  <c r="P197" i="1"/>
  <c r="P196" i="1"/>
  <c r="P85" i="1"/>
  <c r="I36" i="1" l="1"/>
  <c r="F37" i="1"/>
  <c r="I15" i="21"/>
  <c r="AA212" i="1"/>
  <c r="AA209" i="1"/>
  <c r="AA200" i="1"/>
  <c r="AA197" i="1"/>
  <c r="AA196" i="1"/>
  <c r="AA85" i="1"/>
  <c r="AA39" i="1"/>
  <c r="AA33" i="1"/>
  <c r="AA32" i="1"/>
  <c r="AA30" i="1"/>
  <c r="AA25" i="1"/>
  <c r="AA6" i="1"/>
  <c r="I37" i="1" l="1"/>
  <c r="F38" i="1"/>
  <c r="I38" i="1" s="1"/>
  <c r="AC226" i="1"/>
  <c r="AC225" i="1"/>
  <c r="AC224" i="1"/>
  <c r="AC93" i="1"/>
  <c r="AC92" i="1"/>
  <c r="AC88" i="1"/>
  <c r="AC87" i="1"/>
  <c r="AC86" i="1"/>
  <c r="F5" i="1"/>
  <c r="F4" i="1"/>
  <c r="AC16" i="1"/>
  <c r="AC17" i="1"/>
  <c r="AC18" i="1"/>
  <c r="F15" i="1"/>
  <c r="AC15" i="1" l="1"/>
  <c r="AC89" i="1"/>
  <c r="AC40" i="1"/>
  <c r="AC42" i="1"/>
  <c r="P89" i="1"/>
  <c r="AA15" i="1"/>
  <c r="AA224" i="1"/>
  <c r="I212" i="1"/>
  <c r="AA226" i="1"/>
  <c r="AA225" i="1"/>
  <c r="P93" i="1"/>
  <c r="P92" i="1"/>
  <c r="P88" i="1"/>
  <c r="AA88" i="1"/>
  <c r="P87" i="1"/>
  <c r="P86" i="1"/>
  <c r="AA16" i="1"/>
  <c r="AA17" i="1"/>
  <c r="AA18" i="1"/>
  <c r="F91" i="1"/>
  <c r="AC90" i="1"/>
  <c r="AC91" i="1" l="1"/>
  <c r="I91" i="1"/>
  <c r="C22" i="21"/>
  <c r="I39" i="1"/>
  <c r="X39" i="1"/>
  <c r="Z39" i="1" s="1"/>
  <c r="X212" i="1"/>
  <c r="P91" i="1"/>
  <c r="P90" i="1"/>
  <c r="AA90" i="1"/>
  <c r="X85" i="1" s="1"/>
  <c r="Z85" i="1" s="1"/>
  <c r="H390" i="2"/>
  <c r="H391" i="2"/>
  <c r="H392" i="2"/>
  <c r="H393" i="2"/>
  <c r="H394" i="2"/>
  <c r="H395" i="2"/>
  <c r="H396" i="2"/>
  <c r="H397" i="2"/>
  <c r="H398" i="2"/>
  <c r="H399" i="2"/>
  <c r="H400" i="2"/>
  <c r="H401" i="2"/>
  <c r="H402" i="2"/>
  <c r="H403" i="2"/>
  <c r="H404" i="2"/>
  <c r="H405" i="2"/>
  <c r="H406" i="2"/>
  <c r="H407" i="2"/>
  <c r="H408" i="2"/>
  <c r="H409" i="2"/>
  <c r="H410" i="2"/>
  <c r="H411" i="2"/>
  <c r="H412" i="2"/>
  <c r="H413" i="2"/>
  <c r="H414" i="2"/>
  <c r="H415" i="2"/>
  <c r="H416" i="2"/>
  <c r="H417" i="2"/>
  <c r="H418" i="2"/>
  <c r="H419" i="2"/>
  <c r="H420" i="2"/>
  <c r="H421" i="2"/>
  <c r="H422" i="2"/>
  <c r="H423" i="2"/>
  <c r="H424" i="2"/>
  <c r="H425" i="2"/>
  <c r="H426" i="2"/>
  <c r="H427" i="2"/>
  <c r="H428" i="2"/>
  <c r="H429" i="2"/>
  <c r="H430" i="2"/>
  <c r="H431" i="2"/>
  <c r="H432" i="2"/>
  <c r="H433" i="2"/>
  <c r="H434" i="2"/>
  <c r="H435" i="2"/>
  <c r="H436" i="2"/>
  <c r="H437" i="2"/>
  <c r="H438" i="2"/>
  <c r="H439" i="2"/>
  <c r="H440" i="2"/>
  <c r="H441" i="2"/>
  <c r="H442" i="2"/>
  <c r="H443" i="2"/>
  <c r="H444" i="2"/>
  <c r="H445" i="2"/>
  <c r="H446" i="2"/>
  <c r="H447" i="2"/>
  <c r="H448" i="2"/>
  <c r="H449" i="2"/>
  <c r="H3" i="2"/>
  <c r="H4" i="2"/>
  <c r="H5" i="2"/>
  <c r="H6" i="2"/>
  <c r="H7" i="2"/>
  <c r="H8" i="2"/>
  <c r="H9" i="2"/>
  <c r="I9" i="2"/>
  <c r="H10" i="2"/>
  <c r="I10" i="2"/>
  <c r="H11" i="2"/>
  <c r="I11" i="2"/>
  <c r="H12" i="2"/>
  <c r="H13" i="2"/>
  <c r="H14" i="2"/>
  <c r="H15" i="2"/>
  <c r="H16" i="2"/>
  <c r="H17" i="2"/>
  <c r="H18" i="2"/>
  <c r="H19" i="2"/>
  <c r="H20" i="2"/>
  <c r="H21" i="2"/>
  <c r="H22" i="2"/>
  <c r="H23" i="2"/>
  <c r="H24" i="2"/>
  <c r="H25" i="2"/>
  <c r="H26" i="2"/>
  <c r="H27" i="2"/>
  <c r="H28" i="2"/>
  <c r="H29" i="2"/>
  <c r="H30" i="2"/>
  <c r="H31" i="2"/>
  <c r="H32" i="2"/>
  <c r="H33" i="2"/>
  <c r="H34" i="2"/>
  <c r="H35" i="2"/>
  <c r="H36" i="2"/>
  <c r="H37" i="2"/>
  <c r="H38" i="2"/>
  <c r="H39" i="2"/>
  <c r="H40" i="2"/>
  <c r="H41" i="2"/>
  <c r="H42" i="2"/>
  <c r="H43" i="2"/>
  <c r="H44" i="2"/>
  <c r="H45" i="2"/>
  <c r="H46" i="2"/>
  <c r="H47" i="2"/>
  <c r="H48" i="2"/>
  <c r="H49" i="2"/>
  <c r="H50" i="2"/>
  <c r="H51" i="2"/>
  <c r="H52" i="2"/>
  <c r="H53" i="2"/>
  <c r="H54" i="2"/>
  <c r="H55" i="2"/>
  <c r="H56" i="2"/>
  <c r="H57" i="2"/>
  <c r="H58" i="2"/>
  <c r="H59" i="2"/>
  <c r="H60" i="2"/>
  <c r="H61" i="2"/>
  <c r="H62" i="2"/>
  <c r="H63" i="2"/>
  <c r="H64" i="2"/>
  <c r="H65" i="2"/>
  <c r="H66" i="2"/>
  <c r="H67" i="2"/>
  <c r="H68" i="2"/>
  <c r="H69" i="2"/>
  <c r="H70" i="2"/>
  <c r="H71" i="2"/>
  <c r="H72" i="2"/>
  <c r="H73" i="2"/>
  <c r="H74" i="2"/>
  <c r="H75" i="2"/>
  <c r="H76" i="2"/>
  <c r="H77" i="2"/>
  <c r="H78" i="2"/>
  <c r="H79" i="2"/>
  <c r="H80" i="2"/>
  <c r="H81" i="2"/>
  <c r="H82" i="2"/>
  <c r="H83" i="2"/>
  <c r="H84" i="2"/>
  <c r="H85" i="2"/>
  <c r="H86" i="2"/>
  <c r="H87" i="2"/>
  <c r="H88" i="2"/>
  <c r="H89" i="2"/>
  <c r="H90" i="2"/>
  <c r="H91" i="2"/>
  <c r="H92" i="2"/>
  <c r="H93" i="2"/>
  <c r="H94" i="2"/>
  <c r="H95" i="2"/>
  <c r="H96" i="2"/>
  <c r="H97" i="2"/>
  <c r="H98" i="2"/>
  <c r="H99" i="2"/>
  <c r="H100" i="2"/>
  <c r="H101" i="2"/>
  <c r="H102" i="2"/>
  <c r="H103" i="2"/>
  <c r="H104" i="2"/>
  <c r="H105" i="2"/>
  <c r="H106" i="2"/>
  <c r="H107" i="2"/>
  <c r="H108" i="2"/>
  <c r="H109" i="2"/>
  <c r="H110" i="2"/>
  <c r="H111" i="2"/>
  <c r="H112" i="2"/>
  <c r="H113" i="2"/>
  <c r="H114" i="2"/>
  <c r="H115" i="2"/>
  <c r="H116" i="2"/>
  <c r="H117" i="2"/>
  <c r="H118" i="2"/>
  <c r="H119" i="2"/>
  <c r="H120" i="2"/>
  <c r="H121" i="2"/>
  <c r="H122" i="2"/>
  <c r="H123" i="2"/>
  <c r="H124" i="2"/>
  <c r="H125" i="2"/>
  <c r="H126" i="2"/>
  <c r="H127" i="2"/>
  <c r="H128" i="2"/>
  <c r="H129" i="2"/>
  <c r="H130" i="2"/>
  <c r="H131" i="2"/>
  <c r="H132" i="2"/>
  <c r="H133" i="2"/>
  <c r="H134" i="2"/>
  <c r="H135" i="2"/>
  <c r="H136" i="2"/>
  <c r="H137" i="2"/>
  <c r="H138" i="2"/>
  <c r="H139" i="2"/>
  <c r="H140" i="2"/>
  <c r="H141" i="2"/>
  <c r="H142" i="2"/>
  <c r="H143" i="2"/>
  <c r="H144" i="2"/>
  <c r="H145" i="2"/>
  <c r="H146" i="2"/>
  <c r="H147" i="2"/>
  <c r="H148" i="2"/>
  <c r="H149" i="2"/>
  <c r="H150" i="2"/>
  <c r="H151" i="2"/>
  <c r="H152" i="2"/>
  <c r="H153" i="2"/>
  <c r="H154" i="2"/>
  <c r="H155" i="2"/>
  <c r="H156" i="2"/>
  <c r="H157" i="2"/>
  <c r="H158" i="2"/>
  <c r="H159" i="2"/>
  <c r="H160" i="2"/>
  <c r="H161" i="2"/>
  <c r="H162" i="2"/>
  <c r="H163" i="2"/>
  <c r="H164" i="2"/>
  <c r="H165" i="2"/>
  <c r="H166" i="2"/>
  <c r="H167" i="2"/>
  <c r="H168" i="2"/>
  <c r="H169" i="2"/>
  <c r="H170" i="2"/>
  <c r="H171" i="2"/>
  <c r="H172" i="2"/>
  <c r="H173" i="2"/>
  <c r="H174" i="2"/>
  <c r="H175" i="2"/>
  <c r="H176" i="2"/>
  <c r="H177" i="2"/>
  <c r="H178" i="2"/>
  <c r="H179" i="2"/>
  <c r="H180" i="2"/>
  <c r="H181" i="2"/>
  <c r="H182" i="2"/>
  <c r="H183" i="2"/>
  <c r="H184" i="2"/>
  <c r="H185" i="2"/>
  <c r="H186" i="2"/>
  <c r="H187" i="2"/>
  <c r="H188" i="2"/>
  <c r="H189" i="2"/>
  <c r="H190" i="2"/>
  <c r="H191" i="2"/>
  <c r="H192" i="2"/>
  <c r="H193" i="2"/>
  <c r="H194" i="2"/>
  <c r="H195" i="2"/>
  <c r="H196" i="2"/>
  <c r="H197" i="2"/>
  <c r="H198" i="2"/>
  <c r="H199" i="2"/>
  <c r="H200" i="2"/>
  <c r="H201" i="2"/>
  <c r="H202" i="2"/>
  <c r="H203" i="2"/>
  <c r="H204" i="2"/>
  <c r="H205" i="2"/>
  <c r="H206" i="2"/>
  <c r="H207" i="2"/>
  <c r="H208" i="2"/>
  <c r="H209" i="2"/>
  <c r="H210" i="2"/>
  <c r="H211" i="2"/>
  <c r="H212" i="2"/>
  <c r="H213" i="2"/>
  <c r="H214" i="2"/>
  <c r="H215" i="2"/>
  <c r="H216" i="2"/>
  <c r="H217" i="2"/>
  <c r="H218" i="2"/>
  <c r="H219" i="2"/>
  <c r="H220" i="2"/>
  <c r="H221" i="2"/>
  <c r="H222" i="2"/>
  <c r="H223" i="2"/>
  <c r="H224" i="2"/>
  <c r="H225" i="2"/>
  <c r="H226" i="2"/>
  <c r="H227" i="2"/>
  <c r="H228" i="2"/>
  <c r="H229" i="2"/>
  <c r="H230" i="2"/>
  <c r="H231" i="2"/>
  <c r="H232" i="2"/>
  <c r="H233" i="2"/>
  <c r="H234" i="2"/>
  <c r="H235" i="2"/>
  <c r="H236" i="2"/>
  <c r="H237" i="2"/>
  <c r="H238" i="2"/>
  <c r="H239" i="2"/>
  <c r="H240" i="2"/>
  <c r="H241" i="2"/>
  <c r="H242" i="2"/>
  <c r="H243" i="2"/>
  <c r="H244" i="2"/>
  <c r="H245" i="2"/>
  <c r="H246" i="2"/>
  <c r="H247" i="2"/>
  <c r="H248" i="2"/>
  <c r="H249" i="2"/>
  <c r="H250" i="2"/>
  <c r="H251" i="2"/>
  <c r="H252" i="2"/>
  <c r="H253" i="2"/>
  <c r="H254" i="2"/>
  <c r="H255" i="2"/>
  <c r="H256" i="2"/>
  <c r="H257" i="2"/>
  <c r="H258" i="2"/>
  <c r="H259" i="2"/>
  <c r="H260" i="2"/>
  <c r="H261" i="2"/>
  <c r="H262" i="2"/>
  <c r="H263" i="2"/>
  <c r="H264" i="2"/>
  <c r="H265" i="2"/>
  <c r="H266" i="2"/>
  <c r="H267" i="2"/>
  <c r="H268" i="2"/>
  <c r="H269" i="2"/>
  <c r="H270" i="2"/>
  <c r="H271" i="2"/>
  <c r="H272" i="2"/>
  <c r="H273" i="2"/>
  <c r="H274" i="2"/>
  <c r="H275" i="2"/>
  <c r="H276" i="2"/>
  <c r="H277" i="2"/>
  <c r="H278" i="2"/>
  <c r="H279" i="2"/>
  <c r="H280" i="2"/>
  <c r="H281" i="2"/>
  <c r="H282" i="2"/>
  <c r="H283" i="2"/>
  <c r="H284" i="2"/>
  <c r="H285" i="2"/>
  <c r="H286" i="2"/>
  <c r="H287" i="2"/>
  <c r="H288" i="2"/>
  <c r="H289" i="2"/>
  <c r="H290" i="2"/>
  <c r="H291" i="2"/>
  <c r="H292" i="2"/>
  <c r="H293" i="2"/>
  <c r="H294" i="2"/>
  <c r="H295" i="2"/>
  <c r="H296" i="2"/>
  <c r="H297" i="2"/>
  <c r="H298" i="2"/>
  <c r="H299" i="2"/>
  <c r="H300" i="2"/>
  <c r="H301" i="2"/>
  <c r="H302" i="2"/>
  <c r="H303" i="2"/>
  <c r="H304" i="2"/>
  <c r="H305" i="2"/>
  <c r="H306" i="2"/>
  <c r="H307" i="2"/>
  <c r="H308" i="2"/>
  <c r="H309" i="2"/>
  <c r="H310" i="2"/>
  <c r="H311" i="2"/>
  <c r="H312" i="2"/>
  <c r="H313" i="2"/>
  <c r="H314" i="2"/>
  <c r="H315" i="2"/>
  <c r="H316" i="2"/>
  <c r="H317" i="2"/>
  <c r="H318" i="2"/>
  <c r="H319" i="2"/>
  <c r="H320" i="2"/>
  <c r="H321" i="2"/>
  <c r="H322" i="2"/>
  <c r="H323" i="2"/>
  <c r="H324" i="2"/>
  <c r="H325" i="2"/>
  <c r="H326" i="2"/>
  <c r="H327" i="2"/>
  <c r="H328" i="2"/>
  <c r="H329" i="2"/>
  <c r="H330" i="2"/>
  <c r="H331" i="2"/>
  <c r="H332" i="2"/>
  <c r="H333" i="2"/>
  <c r="H334" i="2"/>
  <c r="H335" i="2"/>
  <c r="H336" i="2"/>
  <c r="H337" i="2"/>
  <c r="H338" i="2"/>
  <c r="H339" i="2"/>
  <c r="H340" i="2"/>
  <c r="H341" i="2"/>
  <c r="H342" i="2"/>
  <c r="H343" i="2"/>
  <c r="H344" i="2"/>
  <c r="H345" i="2"/>
  <c r="H346" i="2"/>
  <c r="H347" i="2"/>
  <c r="H348" i="2"/>
  <c r="H349" i="2"/>
  <c r="H350" i="2"/>
  <c r="H351" i="2"/>
  <c r="H352" i="2"/>
  <c r="H353" i="2"/>
  <c r="H354" i="2"/>
  <c r="H355" i="2"/>
  <c r="H356" i="2"/>
  <c r="H357" i="2"/>
  <c r="H358" i="2"/>
  <c r="H359" i="2"/>
  <c r="H360" i="2"/>
  <c r="H361" i="2"/>
  <c r="H362" i="2"/>
  <c r="H363" i="2"/>
  <c r="H364" i="2"/>
  <c r="H365" i="2"/>
  <c r="H366" i="2"/>
  <c r="H367" i="2"/>
  <c r="H368" i="2"/>
  <c r="H369" i="2"/>
  <c r="H370" i="2"/>
  <c r="H371" i="2"/>
  <c r="H372" i="2"/>
  <c r="H373" i="2"/>
  <c r="H374" i="2"/>
  <c r="H375" i="2"/>
  <c r="H376" i="2"/>
  <c r="H377" i="2"/>
  <c r="H378" i="2"/>
  <c r="H379" i="2"/>
  <c r="H380" i="2"/>
  <c r="H381" i="2"/>
  <c r="H382" i="2"/>
  <c r="H383" i="2"/>
  <c r="H384" i="2"/>
  <c r="H385" i="2"/>
  <c r="H386" i="2"/>
  <c r="H387" i="2"/>
  <c r="H388" i="2"/>
  <c r="H389" i="2"/>
  <c r="H2" i="2"/>
  <c r="AC203" i="1"/>
  <c r="AC202" i="1"/>
  <c r="AC201" i="1"/>
  <c r="I37" i="11"/>
  <c r="I36" i="11"/>
  <c r="AC24" i="1"/>
  <c r="AC20" i="1"/>
  <c r="AC19" i="1"/>
  <c r="AC14" i="1"/>
  <c r="AC9" i="1"/>
  <c r="AC5" i="1"/>
  <c r="AC4" i="1"/>
  <c r="I33" i="11"/>
  <c r="I32" i="11"/>
  <c r="I29" i="11"/>
  <c r="I28" i="11"/>
  <c r="H22" i="21" l="1"/>
  <c r="I85" i="1"/>
  <c r="C8" i="21"/>
  <c r="E22" i="21"/>
  <c r="F23" i="21"/>
  <c r="G23" i="21"/>
  <c r="H23" i="21"/>
  <c r="AD6" i="1"/>
  <c r="I15" i="2"/>
  <c r="I18" i="2"/>
  <c r="I19" i="2"/>
  <c r="I21" i="2"/>
  <c r="I22" i="2"/>
  <c r="I12" i="2"/>
  <c r="I13" i="2"/>
  <c r="I14" i="2"/>
  <c r="I16" i="2"/>
  <c r="I17" i="2"/>
  <c r="I20" i="2"/>
  <c r="AD3" i="1"/>
  <c r="I23" i="2"/>
  <c r="I25" i="2"/>
  <c r="I27" i="2"/>
  <c r="I29" i="2"/>
  <c r="I31" i="2"/>
  <c r="I24" i="2"/>
  <c r="I26" i="2"/>
  <c r="I28" i="2"/>
  <c r="I30" i="2"/>
  <c r="P203" i="1"/>
  <c r="AA203" i="1"/>
  <c r="P202" i="1"/>
  <c r="AA202" i="1"/>
  <c r="P201" i="1"/>
  <c r="AA201" i="1"/>
  <c r="AA24" i="1"/>
  <c r="AA20" i="1"/>
  <c r="AA19" i="1"/>
  <c r="AA14" i="1"/>
  <c r="AA9" i="1"/>
  <c r="AA5" i="1"/>
  <c r="AA4" i="1"/>
  <c r="I33" i="2"/>
  <c r="I34" i="2"/>
  <c r="I35" i="2"/>
  <c r="I36" i="2"/>
  <c r="I37" i="2"/>
  <c r="I38" i="2"/>
  <c r="I39" i="2"/>
  <c r="I40" i="2"/>
  <c r="I41" i="2"/>
  <c r="I43" i="2"/>
  <c r="I44" i="2"/>
  <c r="I45" i="2"/>
  <c r="I46" i="2"/>
  <c r="I47" i="2"/>
  <c r="I48" i="2"/>
  <c r="I49" i="2"/>
  <c r="I50" i="2"/>
  <c r="I51" i="2"/>
  <c r="I52" i="2"/>
  <c r="I53" i="2"/>
  <c r="I54" i="2"/>
  <c r="I55" i="2"/>
  <c r="I56" i="2"/>
  <c r="I57" i="2"/>
  <c r="I58" i="2"/>
  <c r="I59" i="2"/>
  <c r="I60" i="2"/>
  <c r="I61" i="2"/>
  <c r="I62" i="2"/>
  <c r="I63" i="2"/>
  <c r="I64" i="2"/>
  <c r="I65" i="2"/>
  <c r="I66" i="2"/>
  <c r="I67" i="2"/>
  <c r="I68" i="2"/>
  <c r="I69" i="2"/>
  <c r="I70" i="2"/>
  <c r="I71" i="2"/>
  <c r="I72" i="2"/>
  <c r="I73" i="2"/>
  <c r="I74" i="2"/>
  <c r="I75" i="2"/>
  <c r="I76" i="2"/>
  <c r="I77" i="2"/>
  <c r="I78" i="2"/>
  <c r="I79" i="2"/>
  <c r="I80" i="2"/>
  <c r="I81" i="2"/>
  <c r="I82" i="2"/>
  <c r="I83" i="2"/>
  <c r="I84" i="2"/>
  <c r="I85" i="2"/>
  <c r="I86" i="2"/>
  <c r="I87" i="2"/>
  <c r="I88" i="2"/>
  <c r="I210" i="2"/>
  <c r="I213" i="2"/>
  <c r="I215" i="2"/>
  <c r="I341" i="2"/>
  <c r="I344" i="2"/>
  <c r="I346" i="2"/>
  <c r="I349" i="2"/>
  <c r="I352" i="2"/>
  <c r="I355" i="2"/>
  <c r="I358" i="2"/>
  <c r="I361" i="2"/>
  <c r="I364" i="2"/>
  <c r="I366" i="2"/>
  <c r="I369" i="2"/>
  <c r="I372" i="2"/>
  <c r="I375" i="2"/>
  <c r="I378" i="2"/>
  <c r="I174" i="2"/>
  <c r="I175" i="2"/>
  <c r="I176" i="2"/>
  <c r="I177" i="2"/>
  <c r="I178" i="2"/>
  <c r="I179" i="2"/>
  <c r="I180" i="2"/>
  <c r="I181" i="2"/>
  <c r="I182" i="2"/>
  <c r="I183" i="2"/>
  <c r="I184" i="2"/>
  <c r="I185" i="2"/>
  <c r="I186" i="2"/>
  <c r="I187" i="2"/>
  <c r="I188" i="2"/>
  <c r="I189" i="2"/>
  <c r="I190" i="2"/>
  <c r="I191" i="2"/>
  <c r="I192" i="2"/>
  <c r="I193" i="2"/>
  <c r="I194" i="2"/>
  <c r="I195" i="2"/>
  <c r="I196" i="2"/>
  <c r="I197" i="2"/>
  <c r="I198" i="2"/>
  <c r="I199" i="2"/>
  <c r="I200" i="2"/>
  <c r="I201" i="2"/>
  <c r="I202" i="2"/>
  <c r="I203" i="2"/>
  <c r="I204" i="2"/>
  <c r="I205" i="2"/>
  <c r="I206" i="2"/>
  <c r="I207" i="2"/>
  <c r="I208" i="2"/>
  <c r="I209" i="2"/>
  <c r="I211" i="2"/>
  <c r="I212" i="2"/>
  <c r="I214" i="2"/>
  <c r="I216" i="2"/>
  <c r="I342" i="2"/>
  <c r="I345" i="2"/>
  <c r="I348" i="2"/>
  <c r="I351" i="2"/>
  <c r="I354" i="2"/>
  <c r="I357" i="2"/>
  <c r="I360" i="2"/>
  <c r="I363" i="2"/>
  <c r="I367" i="2"/>
  <c r="I370" i="2"/>
  <c r="I373" i="2"/>
  <c r="I376" i="2"/>
  <c r="I379" i="2"/>
  <c r="I217" i="2"/>
  <c r="I218" i="2"/>
  <c r="I219" i="2"/>
  <c r="I220" i="2"/>
  <c r="I221" i="2"/>
  <c r="I222" i="2"/>
  <c r="I223" i="2"/>
  <c r="I224" i="2"/>
  <c r="I225" i="2"/>
  <c r="I226" i="2"/>
  <c r="I227" i="2"/>
  <c r="I228" i="2"/>
  <c r="I229" i="2"/>
  <c r="I230" i="2"/>
  <c r="I231" i="2"/>
  <c r="I232" i="2"/>
  <c r="I233" i="2"/>
  <c r="I234" i="2"/>
  <c r="I343" i="2"/>
  <c r="I347" i="2"/>
  <c r="I350" i="2"/>
  <c r="I353" i="2"/>
  <c r="I356" i="2"/>
  <c r="I359" i="2"/>
  <c r="I362" i="2"/>
  <c r="I365" i="2"/>
  <c r="I368" i="2"/>
  <c r="I371" i="2"/>
  <c r="I374" i="2"/>
  <c r="I377" i="2"/>
  <c r="I32" i="2"/>
  <c r="I42" i="2"/>
  <c r="I324" i="2"/>
  <c r="I325" i="2"/>
  <c r="I326" i="2"/>
  <c r="I327" i="2"/>
  <c r="I328" i="2"/>
  <c r="I329" i="2"/>
  <c r="I330" i="2"/>
  <c r="I331" i="2"/>
  <c r="I332" i="2"/>
  <c r="I333" i="2"/>
  <c r="I334" i="2"/>
  <c r="I335" i="2"/>
  <c r="I336" i="2"/>
  <c r="I337" i="2"/>
  <c r="I338" i="2"/>
  <c r="I339" i="2"/>
  <c r="I340" i="2"/>
  <c r="I89" i="2"/>
  <c r="I90" i="2"/>
  <c r="I91" i="2"/>
  <c r="I92" i="2"/>
  <c r="I93" i="2"/>
  <c r="I94" i="2"/>
  <c r="I95" i="2"/>
  <c r="I96" i="2"/>
  <c r="I97" i="2"/>
  <c r="I98" i="2"/>
  <c r="I99" i="2"/>
  <c r="I100" i="2"/>
  <c r="I101" i="2"/>
  <c r="I102" i="2"/>
  <c r="I103" i="2"/>
  <c r="I104" i="2"/>
  <c r="I105" i="2"/>
  <c r="I106" i="2"/>
  <c r="I107" i="2"/>
  <c r="I108" i="2"/>
  <c r="I109" i="2"/>
  <c r="I110" i="2"/>
  <c r="I111" i="2"/>
  <c r="I112" i="2"/>
  <c r="I113" i="2"/>
  <c r="I114" i="2"/>
  <c r="I115" i="2"/>
  <c r="I116" i="2"/>
  <c r="I117" i="2"/>
  <c r="I118" i="2"/>
  <c r="I119" i="2"/>
  <c r="I120" i="2"/>
  <c r="I121" i="2"/>
  <c r="I122" i="2"/>
  <c r="I123" i="2"/>
  <c r="I124" i="2"/>
  <c r="I125" i="2"/>
  <c r="I126" i="2"/>
  <c r="I127" i="2"/>
  <c r="I128" i="2"/>
  <c r="I129" i="2"/>
  <c r="I130" i="2"/>
  <c r="I131" i="2"/>
  <c r="I132" i="2"/>
  <c r="I133" i="2"/>
  <c r="I134" i="2"/>
  <c r="I135" i="2"/>
  <c r="I136" i="2"/>
  <c r="I137" i="2"/>
  <c r="I138" i="2"/>
  <c r="I139" i="2"/>
  <c r="I140" i="2"/>
  <c r="I141" i="2"/>
  <c r="I142" i="2"/>
  <c r="I143" i="2"/>
  <c r="I144" i="2"/>
  <c r="I155" i="2"/>
  <c r="I156" i="2"/>
  <c r="I157" i="2"/>
  <c r="I158" i="2"/>
  <c r="I159" i="2"/>
  <c r="I160" i="2"/>
  <c r="I161" i="2"/>
  <c r="I162" i="2"/>
  <c r="I163" i="2"/>
  <c r="I164" i="2"/>
  <c r="I165" i="2"/>
  <c r="I166" i="2"/>
  <c r="I167" i="2"/>
  <c r="I168" i="2"/>
  <c r="I169" i="2"/>
  <c r="I170" i="2"/>
  <c r="I171" i="2"/>
  <c r="I172" i="2"/>
  <c r="I173" i="2"/>
  <c r="I235" i="2"/>
  <c r="I236" i="2"/>
  <c r="I237" i="2"/>
  <c r="I238" i="2"/>
  <c r="I239" i="2"/>
  <c r="I240" i="2"/>
  <c r="I241" i="2"/>
  <c r="I242" i="2"/>
  <c r="I243" i="2"/>
  <c r="I244" i="2"/>
  <c r="I245" i="2"/>
  <c r="I246" i="2"/>
  <c r="I247" i="2"/>
  <c r="I248" i="2"/>
  <c r="I249" i="2"/>
  <c r="I250" i="2"/>
  <c r="I251" i="2"/>
  <c r="I252" i="2"/>
  <c r="I253" i="2"/>
  <c r="I254" i="2"/>
  <c r="I255" i="2"/>
  <c r="I256" i="2"/>
  <c r="I257" i="2"/>
  <c r="I258" i="2"/>
  <c r="I259" i="2"/>
  <c r="I260" i="2"/>
  <c r="I261" i="2"/>
  <c r="I262" i="2"/>
  <c r="I263" i="2"/>
  <c r="I264" i="2"/>
  <c r="I265" i="2"/>
  <c r="I266" i="2"/>
  <c r="I267" i="2"/>
  <c r="I268" i="2"/>
  <c r="I269" i="2"/>
  <c r="I270" i="2"/>
  <c r="I271" i="2"/>
  <c r="I272" i="2"/>
  <c r="I273" i="2"/>
  <c r="I274" i="2"/>
  <c r="I275" i="2"/>
  <c r="I276" i="2"/>
  <c r="I277" i="2"/>
  <c r="I278" i="2"/>
  <c r="I279" i="2"/>
  <c r="I280" i="2"/>
  <c r="I281" i="2"/>
  <c r="I282" i="2"/>
  <c r="I283" i="2"/>
  <c r="I284" i="2"/>
  <c r="I285" i="2"/>
  <c r="I286" i="2"/>
  <c r="I316" i="2"/>
  <c r="I317" i="2"/>
  <c r="I318" i="2"/>
  <c r="I319" i="2"/>
  <c r="I320" i="2"/>
  <c r="I321" i="2"/>
  <c r="I322" i="2"/>
  <c r="I323" i="2"/>
  <c r="I380" i="2"/>
  <c r="I381" i="2"/>
  <c r="I382" i="2"/>
  <c r="I383" i="2"/>
  <c r="I384" i="2"/>
  <c r="I385" i="2"/>
  <c r="I386" i="2"/>
  <c r="I387" i="2"/>
  <c r="I388" i="2"/>
  <c r="I389" i="2"/>
  <c r="I8" i="2"/>
  <c r="I402" i="2"/>
  <c r="I403" i="2"/>
  <c r="I404" i="2"/>
  <c r="I408" i="2"/>
  <c r="I409" i="2"/>
  <c r="I414" i="2"/>
  <c r="I419" i="2"/>
  <c r="I428" i="2"/>
  <c r="I433" i="2"/>
  <c r="I434" i="2"/>
  <c r="I443" i="2"/>
  <c r="I444" i="2"/>
  <c r="I145" i="2"/>
  <c r="I146" i="2"/>
  <c r="I147" i="2"/>
  <c r="I148" i="2"/>
  <c r="I149" i="2"/>
  <c r="I150" i="2"/>
  <c r="I151" i="2"/>
  <c r="I152" i="2"/>
  <c r="I153" i="2"/>
  <c r="I154" i="2"/>
  <c r="I287" i="2"/>
  <c r="I288" i="2"/>
  <c r="I289" i="2"/>
  <c r="I290" i="2"/>
  <c r="I291" i="2"/>
  <c r="I292" i="2"/>
  <c r="I293" i="2"/>
  <c r="I294" i="2"/>
  <c r="I295" i="2"/>
  <c r="I296" i="2"/>
  <c r="I297" i="2"/>
  <c r="I298" i="2"/>
  <c r="I299" i="2"/>
  <c r="I300" i="2"/>
  <c r="I301" i="2"/>
  <c r="I302" i="2"/>
  <c r="I303" i="2"/>
  <c r="I304" i="2"/>
  <c r="I305" i="2"/>
  <c r="I306" i="2"/>
  <c r="I307" i="2"/>
  <c r="I308" i="2"/>
  <c r="I309" i="2"/>
  <c r="I310" i="2"/>
  <c r="I311" i="2"/>
  <c r="I312" i="2"/>
  <c r="I313" i="2"/>
  <c r="I314" i="2"/>
  <c r="I315" i="2"/>
  <c r="I399" i="2"/>
  <c r="I400" i="2"/>
  <c r="I420" i="2"/>
  <c r="I421" i="2"/>
  <c r="I422" i="2"/>
  <c r="I431" i="2"/>
  <c r="I436" i="2"/>
  <c r="I441" i="2"/>
  <c r="I446" i="2"/>
  <c r="I447" i="2"/>
  <c r="I6" i="2"/>
  <c r="I394" i="2"/>
  <c r="I395" i="2"/>
  <c r="I413" i="2"/>
  <c r="I418" i="2"/>
  <c r="I423" i="2"/>
  <c r="I424" i="2"/>
  <c r="I429" i="2"/>
  <c r="I438" i="2"/>
  <c r="I439" i="2"/>
  <c r="I448" i="2"/>
  <c r="I449" i="2"/>
  <c r="I3" i="2"/>
  <c r="I392" i="2"/>
  <c r="I401" i="2"/>
  <c r="I405" i="2"/>
  <c r="I406" i="2"/>
  <c r="I407" i="2"/>
  <c r="I411" i="2"/>
  <c r="I412" i="2"/>
  <c r="I425" i="2"/>
  <c r="I430" i="2"/>
  <c r="I435" i="2"/>
  <c r="I440" i="2"/>
  <c r="I445" i="2"/>
  <c r="I4" i="2"/>
  <c r="I7" i="2"/>
  <c r="I390" i="2"/>
  <c r="I391" i="2"/>
  <c r="I393" i="2"/>
  <c r="I396" i="2"/>
  <c r="I397" i="2"/>
  <c r="I398" i="2"/>
  <c r="I410" i="2"/>
  <c r="I415" i="2"/>
  <c r="I416" i="2"/>
  <c r="I417" i="2"/>
  <c r="I426" i="2"/>
  <c r="I427" i="2"/>
  <c r="I432" i="2"/>
  <c r="I437" i="2"/>
  <c r="I442" i="2"/>
  <c r="I5" i="2"/>
  <c r="I2" i="2"/>
  <c r="I35" i="11"/>
  <c r="I31" i="11"/>
  <c r="I27" i="11"/>
  <c r="I21" i="11"/>
  <c r="I25" i="11"/>
  <c r="I24" i="11"/>
  <c r="I23" i="11"/>
  <c r="I22" i="11"/>
  <c r="I20" i="11"/>
  <c r="I19" i="11"/>
  <c r="I18" i="11"/>
  <c r="I17" i="11"/>
  <c r="I16" i="11"/>
  <c r="I15" i="11"/>
  <c r="I14" i="11"/>
  <c r="I13" i="11"/>
  <c r="I12" i="11"/>
  <c r="I9" i="11"/>
  <c r="I8" i="11"/>
  <c r="I7" i="11"/>
  <c r="I6" i="11"/>
  <c r="I5" i="11"/>
  <c r="I4" i="11"/>
  <c r="I3" i="11"/>
  <c r="AC211" i="1"/>
  <c r="AC210" i="1"/>
  <c r="AC38" i="1"/>
  <c r="AC37" i="1"/>
  <c r="AC36" i="1"/>
  <c r="AC31" i="1"/>
  <c r="AC29" i="1"/>
  <c r="AC28" i="1"/>
  <c r="AC27" i="1"/>
  <c r="AC26" i="1"/>
  <c r="C12" i="21" l="1"/>
  <c r="F12" i="21" s="1"/>
  <c r="E23" i="21"/>
  <c r="I22" i="21"/>
  <c r="I23" i="21" s="1"/>
  <c r="I200" i="1"/>
  <c r="G12" i="21"/>
  <c r="F8" i="21"/>
  <c r="E8" i="21"/>
  <c r="E9" i="21" s="1"/>
  <c r="I6" i="1"/>
  <c r="I11" i="21"/>
  <c r="G11" i="21"/>
  <c r="H11" i="21"/>
  <c r="F11" i="21"/>
  <c r="E11" i="21"/>
  <c r="I3" i="1"/>
  <c r="X6" i="1"/>
  <c r="AC34" i="1"/>
  <c r="X200" i="1"/>
  <c r="X3" i="1"/>
  <c r="AA211" i="1"/>
  <c r="P211" i="1"/>
  <c r="P210" i="1"/>
  <c r="AA210" i="1"/>
  <c r="I30" i="1"/>
  <c r="AA31" i="1"/>
  <c r="X30" i="1" s="1"/>
  <c r="Z30" i="1" s="1"/>
  <c r="AA29" i="1"/>
  <c r="AA28" i="1"/>
  <c r="AA27" i="1"/>
  <c r="AA26" i="1"/>
  <c r="I2" i="11"/>
  <c r="I11" i="11"/>
  <c r="F2" i="21" l="1"/>
  <c r="F36" i="21" s="1"/>
  <c r="E2" i="21"/>
  <c r="G2" i="21"/>
  <c r="I209" i="1"/>
  <c r="I25" i="1"/>
  <c r="I2" i="1"/>
  <c r="C2" i="21"/>
  <c r="G198" i="1"/>
  <c r="H198" i="1" s="1"/>
  <c r="I198" i="1" s="1"/>
  <c r="G199" i="1"/>
  <c r="H199" i="1" s="1"/>
  <c r="I199" i="1" s="1"/>
  <c r="I33" i="1"/>
  <c r="X209" i="1"/>
  <c r="Z209" i="1" s="1"/>
  <c r="Z5" i="1"/>
  <c r="C20" i="21" l="1"/>
  <c r="H2" i="21"/>
  <c r="I2" i="21" s="1"/>
  <c r="H20" i="21"/>
  <c r="C4" i="21"/>
  <c r="F21" i="21"/>
  <c r="E21" i="21"/>
  <c r="G21" i="21"/>
  <c r="C6" i="21"/>
  <c r="E6" i="21" s="1"/>
  <c r="E36" i="21" s="1"/>
  <c r="AC198" i="1"/>
  <c r="AA198" i="1"/>
  <c r="P198" i="1"/>
  <c r="AC199" i="1"/>
  <c r="AA199" i="1"/>
  <c r="P199" i="1"/>
  <c r="AB5" i="22"/>
  <c r="I20" i="21" l="1"/>
  <c r="I21" i="21" s="1"/>
  <c r="H21" i="21"/>
  <c r="G7" i="21"/>
  <c r="I197" i="1"/>
  <c r="I196" i="1" s="1"/>
  <c r="E7" i="21"/>
  <c r="H7" i="21"/>
  <c r="I7" i="21"/>
  <c r="E3" i="21"/>
  <c r="AC227" i="1"/>
  <c r="X197" i="1"/>
  <c r="Z196" i="1" s="1"/>
  <c r="Z5" i="22"/>
  <c r="F7" i="21"/>
  <c r="AA227" i="1"/>
  <c r="G9" i="21"/>
  <c r="F9" i="21"/>
  <c r="I32" i="1" l="1"/>
  <c r="I227" i="1" s="1"/>
  <c r="C18" i="21"/>
  <c r="I3" i="21"/>
  <c r="E13" i="21"/>
  <c r="F13" i="21"/>
  <c r="G13" i="21"/>
  <c r="W5" i="22"/>
  <c r="I5" i="22"/>
  <c r="W6" i="22" s="1"/>
  <c r="X227" i="1"/>
  <c r="H9" i="21"/>
  <c r="F3" i="21"/>
  <c r="G3" i="21"/>
  <c r="H3" i="21"/>
  <c r="F19" i="21" l="1"/>
  <c r="H18" i="21"/>
  <c r="H36" i="21" s="1"/>
  <c r="G18" i="21"/>
  <c r="G19" i="21" s="1"/>
  <c r="C30" i="21"/>
  <c r="E19" i="21"/>
  <c r="H13" i="21"/>
  <c r="I9" i="21"/>
  <c r="X228" i="1"/>
  <c r="G36" i="21" l="1"/>
  <c r="I18" i="21"/>
  <c r="I37" i="21"/>
  <c r="D16" i="21"/>
  <c r="H19" i="21"/>
  <c r="D12" i="21"/>
  <c r="D18" i="21"/>
  <c r="D4" i="21"/>
  <c r="D10" i="21"/>
  <c r="D26" i="21"/>
  <c r="D8" i="21"/>
  <c r="D14" i="21"/>
  <c r="D24" i="21"/>
  <c r="G37" i="21"/>
  <c r="D2" i="21"/>
  <c r="D6" i="21"/>
  <c r="D20" i="21"/>
  <c r="H37" i="21"/>
  <c r="H38" i="21" s="1"/>
  <c r="H5" i="21" s="1"/>
  <c r="E37" i="21"/>
  <c r="E38" i="21" s="1"/>
  <c r="E5" i="21" s="1"/>
  <c r="F37" i="21"/>
  <c r="F38" i="21" s="1"/>
  <c r="F5" i="21" s="1"/>
  <c r="D22" i="21"/>
  <c r="D28" i="21"/>
  <c r="I13" i="21"/>
  <c r="G38" i="21" l="1"/>
  <c r="G5" i="21" s="1"/>
  <c r="I36" i="21"/>
  <c r="I38" i="21" s="1"/>
  <c r="I5" i="21" s="1"/>
  <c r="I31" i="21" s="1"/>
  <c r="I19" i="21"/>
  <c r="H31" i="21"/>
  <c r="F4" i="21"/>
  <c r="F30" i="21" s="1"/>
  <c r="F31" i="21"/>
  <c r="E4" i="21"/>
  <c r="E31" i="21"/>
  <c r="E33" i="21" s="1"/>
  <c r="D30" i="21"/>
  <c r="E39" i="21"/>
  <c r="F39" i="21" s="1"/>
  <c r="G39" i="21" l="1"/>
  <c r="H39" i="21" s="1"/>
  <c r="I39" i="21" s="1"/>
  <c r="G4" i="21"/>
  <c r="G31" i="21"/>
  <c r="E30" i="21"/>
  <c r="E32" i="21" s="1"/>
  <c r="F32" i="21" s="1"/>
  <c r="I30" i="21"/>
  <c r="F33" i="21"/>
  <c r="G33" i="21" l="1"/>
  <c r="H33" i="21" s="1"/>
  <c r="G30" i="21"/>
  <c r="G32" i="21" s="1"/>
  <c r="H4" i="21"/>
  <c r="H30" i="21" s="1"/>
  <c r="H32" i="21" s="1"/>
  <c r="I32" i="21" s="1"/>
  <c r="I33" i="2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FA40E76-3E33-4313-9C74-F0E23C4816CD}" name="Consulta - Copasa_2024_11_Sudeste" description="Conexão com a consulta 'Copasa_2024_11_Sudeste' na pasta de trabalho." type="100" refreshedVersion="8" minRefreshableVersion="5">
    <extLst>
      <ext xmlns:x15="http://schemas.microsoft.com/office/spreadsheetml/2010/11/main" uri="{DE250136-89BD-433C-8126-D09CA5730AF9}">
        <x15:connection id="e23fe1e6-6e01-4aa3-973a-18a0ff66f05b"/>
      </ext>
    </extLst>
  </connection>
  <connection id="2" xr16:uid="{26CE6065-3D3A-4262-AE84-E8E78D681239}" name="Consulta - Dnit_2024_10" description="Conexão com a consulta 'Dnit_2024_10' na pasta de trabalho." type="100" refreshedVersion="8" minRefreshableVersion="5">
    <extLst>
      <ext xmlns:x15="http://schemas.microsoft.com/office/spreadsheetml/2010/11/main" uri="{DE250136-89BD-433C-8126-D09CA5730AF9}">
        <x15:connection id="3d443da8-b9b7-43cb-89fd-1189f6cc4db6"/>
      </ext>
    </extLst>
  </connection>
  <connection id="3" xr16:uid="{FB9E6E94-F479-4B51-A3AC-49BEF3795291}" name="Consulta - Sicor_2024_10_Leste" description="Conexão com a consulta 'Sicor_2024_10_Leste' na pasta de trabalho." type="100" refreshedVersion="8" minRefreshableVersion="5">
    <extLst>
      <ext xmlns:x15="http://schemas.microsoft.com/office/spreadsheetml/2010/11/main" uri="{DE250136-89BD-433C-8126-D09CA5730AF9}">
        <x15:connection id="2d5ef6dd-e020-4694-a265-494cef9e2737"/>
      </ext>
    </extLst>
  </connection>
  <connection id="4" xr16:uid="{692CEF53-2060-4FF2-845A-DC26C8143B11}" name="Consulta - Sinapi_2024_11" description="Conexão com a consulta 'Sinapi_2024_11' na pasta de trabalho." type="100" refreshedVersion="8" minRefreshableVersion="5">
    <extLst>
      <ext xmlns:x15="http://schemas.microsoft.com/office/spreadsheetml/2010/11/main" uri="{DE250136-89BD-433C-8126-D09CA5730AF9}">
        <x15:connection id="02ead75b-b61a-4148-a7da-f27d0365cc65"/>
      </ext>
    </extLst>
  </connection>
  <connection id="5" xr16:uid="{CF46C7A5-96B1-4602-85C8-996AD5D1223B}" name="Consulta - Sudecap_2024_10" description="Conexão com a consulta 'Sudecap_2024_10' na pasta de trabalho." type="100" refreshedVersion="8" minRefreshableVersion="5">
    <extLst>
      <ext xmlns:x15="http://schemas.microsoft.com/office/spreadsheetml/2010/11/main" uri="{DE250136-89BD-433C-8126-D09CA5730AF9}">
        <x15:connection id="da8dffd9-a884-4c58-bb73-943b7d26624d"/>
      </ext>
    </extLst>
  </connection>
  <connection id="6" xr16:uid="{3089ECE6-CC47-4B33-9616-4B0D9863C687}" name="Consulta - TABELA_PRECOS" description="Conexão com a consulta 'TABELA_PRECOS' na pasta de trabalho." type="100" refreshedVersion="8" minRefreshableVersion="5">
    <extLst>
      <ext xmlns:x15="http://schemas.microsoft.com/office/spreadsheetml/2010/11/main" uri="{DE250136-89BD-433C-8126-D09CA5730AF9}">
        <x15:connection id="3ede9cba-525c-4936-a4d2-fe210b83b192"/>
      </ext>
    </extLst>
  </connection>
  <connection id="7" xr16:uid="{9FF86683-3BD1-4486-B862-DB7AE0E55479}" keepAlive="1" name="ThisWorkbookDataModel" description="Modelo de Dados" type="5" refreshedVersion="8"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s>
</file>

<file path=xl/sharedStrings.xml><?xml version="1.0" encoding="utf-8"?>
<sst xmlns="http://schemas.openxmlformats.org/spreadsheetml/2006/main" count="103518" uniqueCount="38063">
  <si>
    <t>ID</t>
  </si>
  <si>
    <t>ITEM</t>
  </si>
  <si>
    <t>BASE</t>
  </si>
  <si>
    <t xml:space="preserve">CÓDIGO  </t>
  </si>
  <si>
    <t>UNID.</t>
  </si>
  <si>
    <t>QUANT.</t>
  </si>
  <si>
    <t>CUSTO TOTAL</t>
  </si>
  <si>
    <t>BDI</t>
  </si>
  <si>
    <t>MOBILIZAÇÃO E DESMOBILIZAÇÃO</t>
  </si>
  <si>
    <t>1.1</t>
  </si>
  <si>
    <t>1.1.1</t>
  </si>
  <si>
    <t>SICOR</t>
  </si>
  <si>
    <t>%</t>
  </si>
  <si>
    <t>BDI 1</t>
  </si>
  <si>
    <t xml:space="preserve">ADMINISTRAÇÃO LOCAL </t>
  </si>
  <si>
    <t>ADMINISTRAÇÃO LOCAL DA OBRA</t>
  </si>
  <si>
    <t>2.1.1</t>
  </si>
  <si>
    <t>SINAPI</t>
  </si>
  <si>
    <t>ENGENHEIRO CIVIL DE OBRA PLENO COM ENCARGOS COMPLEMENTARES</t>
  </si>
  <si>
    <t>H</t>
  </si>
  <si>
    <t>ENCARREGADO GERAL DE OBRAS COM ENCARGOS COMPLEMENTARES</t>
  </si>
  <si>
    <t>MÊS</t>
  </si>
  <si>
    <t>TÉCNICO EM SEGURANÇA DO TRABALHO COM ENCARGOS COMPLEMENTARES</t>
  </si>
  <si>
    <t>ED-21780</t>
  </si>
  <si>
    <t>VIGIA NOTURNO COM ENCARGOS COMPLEMENTARES</t>
  </si>
  <si>
    <t>3.1</t>
  </si>
  <si>
    <t>IDENTIFICAÇÃO DA OBRA</t>
  </si>
  <si>
    <t>ED-28427</t>
  </si>
  <si>
    <t>FORNECIMENTO E COLOCAÇÃO DE PLACA DE OBRA EM CHAPA GALVANIZADA #26, ESP. 0,45MM, DIMENSÃO (3X1,5)M, PLOTADA COM ADESIVO VINÍLICO, AFIXADA COM REBITES 4,8X40MM, EM ESTRUTURA METÁLICA DE METALON 20X20MM, ESP. 1,25MM, INCLUSIVE SUPORTE EM EUCALIPTO AUTOCLAVADO PINTADO COM TINTA PVA DUAS (2) DEMÃOS</t>
  </si>
  <si>
    <t>UNID</t>
  </si>
  <si>
    <t>ED-50137</t>
  </si>
  <si>
    <t>MOBILIZAÇÃO E DESMOBILIZAÇÃO DE CONTAINER, INCLUSIVE CARGA, DESCARGA E TRANSPORTE EM CAMINHÃO CARROCERIA COM GUINDAUTO (MUNCK), EXCLUSIVE LOCAÇÃO DO CONTAINER</t>
  </si>
  <si>
    <t>ED-16348</t>
  </si>
  <si>
    <t>LOCAÇÃO DE CONTAINER COM ISOLAMENTO TÉRMICO, TIPO 1, PARA ESCRITÓRIO DE OBRA, COM MEDIDAS REFERENCIAIS DE (6) METROS COMPRIMENTO, (2,3) METROS LARGURA E (2,5) METROS ALTURA ÚTIL INTERNA, INCLUSIVE AR CONDICIONADO E LIGAÇÕES ELÉTRICAS INTERNAS, EXCLUSIVE MOBILIZAÇÃO/DESMOBILIZAÇÃO E LIGAÇÕES PROVISÓRIAS EXTERNAS</t>
  </si>
  <si>
    <t>ED-16350</t>
  </si>
  <si>
    <t>LOCAÇÃO DE CONTAINER COM ISOLAMENTO TÉRMICO, TIPO 3, PARA DEPÓSITO/FERRAMENTARIA DE OBRA, COM MEDIDAS REFERENCIAIS DE (6) METROS COMPRIMENTO, (2,3) METROS LARGURA E (2,5) METROS ALTURA ÚTIL INTERNA, INCLUSIVE LIGAÇÕES ELÉTRICAS INTERNAS, EXCLUSIVE MOBILIZAÇÃO/DESMOBILIZAÇÃO E LIGAÇÕES PROVISÓRIAS EXTERNAS</t>
  </si>
  <si>
    <t>ED-16351</t>
  </si>
  <si>
    <t>LOCAÇÃO DE CONTAINER COM ISOLAMENTO TÉRMICO, TIPO 4, PARA REFEITÓRIO DE OBRA, COM MEDIDAS REFERENCIAIS DE (6) METROS COMPRIMENTO, (2,3) METROS LARGURA E (2,5) METROS ALTURA ÚTIL INTERNA, INCLUSIVE LIGAÇÕES ELÉTRICAS INTERNAS, EXCLUSIVE MOBILIZAÇÃO/DESMOBILIZAÇÃO E LIGAÇÕES PROVISÓRIAS EXTERNAS</t>
  </si>
  <si>
    <t>ED-16354</t>
  </si>
  <si>
    <t>LOCAÇÃO DE CONTAINER COM ISOLAMENTO TÉRMICO, TIPO 7, PARA VESTIÁRIO DE OBRA COM QUATRO (4) CHUVEIROS, TRÊS (3) VASOS SANITÁRIOS, UM (1) MICTÓRIO E UM (1) LAVATÓRIO, COM MEDIDAS REFERENCIAIS DE (6) METROS COMPRIMENTO, (2,3) METROS LARGURA E (2,5) METROS ALTURA ÚTIL INTERNA, INCLUSIVE LIGAÇÕES ELÉTRICAS E HIDROSSANITÁRIAS INTERNAS, EXCLUSIVE MOBILIZAÇÃO/DESMOBILIZAÇÃO E LIGAÇÕES PROVISÓRIAS EXTERNAS</t>
  </si>
  <si>
    <t>SUDECAP</t>
  </si>
  <si>
    <t>ED-16341</t>
  </si>
  <si>
    <t>LIGAÇÃO PROVISÓRIA DE ÁGUA E ESGOTO PARA CONTAINER (ESCRITÓRIO DE OBRA)</t>
  </si>
  <si>
    <t>ED-16342</t>
  </si>
  <si>
    <t>LIGAÇÃO PROVISÓRIA DE ENERGIA ELÉTRICA PARA CONTAINER</t>
  </si>
  <si>
    <t>ED-16343</t>
  </si>
  <si>
    <t>LIGAÇÃO PROVISÓRIA DE ÁGUA E ESGOTO PARA CONTAINER (VESTIÁRIO DE OBRA), EXCLUSIVE CHUVEIRO ELÉTRICO</t>
  </si>
  <si>
    <t>COPASA</t>
  </si>
  <si>
    <t>65002555</t>
  </si>
  <si>
    <t>GRUPO GERADOR DE ENERGIA ELETRICA, COM MOTOR A GASOLINA, POTENCIA DE 5KVA - HORA PRODUTIVA</t>
  </si>
  <si>
    <t>CHP</t>
  </si>
  <si>
    <t>65002556</t>
  </si>
  <si>
    <t>GRUPO GERADOR DE ENERGIA ELETRICA, COM MOTOR A GASOLINA, POTENCIA DE 5KVA - HORA IMPRODUTIVA</t>
  </si>
  <si>
    <t>CHI</t>
  </si>
  <si>
    <t>ED-50150</t>
  </si>
  <si>
    <t>LIGAÇÃO DE ÁGUA PROVISÓRIA PARA CANTEIRO,  INCLUSIVE HIDRÔMETRO E CAVALETE PARA MEDIÇÃO DE ÁGUA - ENTRADA PRINCIPAL, EM AÇO GALVANIZADO DN 20MM (1/2") - PADRÃO CONCESSIONÁRIA</t>
  </si>
  <si>
    <t>ED-50151</t>
  </si>
  <si>
    <t>LIGAÇÃO PROVISÓRIA COM ENTRADA DE ENERGIA AÉREA, PADRÃO CEMIG, CARGA INSTALADA DE 15,1KVA ATÉ 30KVA, TRIFÁSICO, COM SAÍDA SUBTERRÂNEA, INCLUSIVE POSTE, CAIXA PARA MEDIDOR, DISJUNTOR, BARRAMENTO, ATERRAMENTO E ACESSÓRIOS</t>
  </si>
  <si>
    <t>TOPOGRAFIA - EQUIPE DE TOPOGRAFIA - OBRA</t>
  </si>
  <si>
    <t>M</t>
  </si>
  <si>
    <t>ED-50163</t>
  </si>
  <si>
    <t>TAPUME DE PROTEÇÃO PARA TRANSEUNTE EM TELA DE POLIETILENO, COM MÓDULO NA DIMENSÃO DE (150X150)CM, INCLUSIVE PONTALETE COM BASE DE APOIO EM CONCRETO MAGRO, FORNECIMENTO E MOVIMENTAÇÃO</t>
  </si>
  <si>
    <t>DM³</t>
  </si>
  <si>
    <t>SUBSISTEMA NOSSA SENHORA APARECIDA</t>
  </si>
  <si>
    <t>4.1</t>
  </si>
  <si>
    <t>4.1.1</t>
  </si>
  <si>
    <t>4.1.1.1</t>
  </si>
  <si>
    <t>DEMOLIÇÃO PARCIAL DE PAVIMENTO ASFÁLTICO, DE FORMA MECANIZADA, SEM REAPROVEITAMENTO. AF_09/2023</t>
  </si>
  <si>
    <t>M²</t>
  </si>
  <si>
    <t>4.1.1.2</t>
  </si>
  <si>
    <t>4.1.1.3</t>
  </si>
  <si>
    <t>LIMPEZA MECANIZADA DE CAMADA VEGETAL, VEGETAÇÃO E PEQUENAS ÁRVORES (DIÂMETRO DE TRONCO MENOR QUE 0,20 M), COM TRATOR DE ESTEIRAS. AF_03/2024</t>
  </si>
  <si>
    <t>4.1.1.4</t>
  </si>
  <si>
    <t>M³</t>
  </si>
  <si>
    <t>TRANSPORTE COM CAMINHÃO BASCULANTE DE 10 M³, EM VIA URBANA PAVIMENTADA, DMT ATÉ 30 KM (UNIDADE: M3XKM). AF_07/2020</t>
  </si>
  <si>
    <t>M³xKM</t>
  </si>
  <si>
    <t>4.2</t>
  </si>
  <si>
    <t>MOVIMENTAÇÃO DE TERRA</t>
  </si>
  <si>
    <t>4.2.1</t>
  </si>
  <si>
    <t>CORTE E ATERRO</t>
  </si>
  <si>
    <t>4.2.1.1</t>
  </si>
  <si>
    <t>ESCAVAÇÃO HORIZONTAL EM SOLO DE 1A CATEGORIA COM TRATOR DE ESTEIRAS (150HP/LÂMINA: 3,18M3). AF_07/2020</t>
  </si>
  <si>
    <t>4.2.1.2</t>
  </si>
  <si>
    <t>ED-51098</t>
  </si>
  <si>
    <t>COMPACTAÇÃO MECÂNICA DE ATERRO COM ROLO VIBRATÓRIO A 95% DO PROCTOR NORMAL, INCLUSIVE ESPALHAMENTO</t>
  </si>
  <si>
    <t>4.2.2</t>
  </si>
  <si>
    <t>BOTA FORA</t>
  </si>
  <si>
    <t>4.2.2.1</t>
  </si>
  <si>
    <t>CARGA, MANOBRA E DESCARGA DE SOLOS E MATERIAIS GRANULARES EM CAMINHÃO BASCULANTE 18 M³ - CARGA COM ESCAVADEIRA HIDRÁULICA (CAÇAMBA DE 1,20 M³ / 155 HP) E DESCARGA LIVRE (UNIDADE: M3). AF_07/2020</t>
  </si>
  <si>
    <t>4.2.2.2</t>
  </si>
  <si>
    <t>TRANSPORTE COM CAMINHÃO BASCULANTE DE 18 M³, EM VIA URBANA PAVIMENTADA, DMT ATÉ 30 KM (UNIDADE: M3XKM). AF_07/2020</t>
  </si>
  <si>
    <t>4.2.2.3</t>
  </si>
  <si>
    <t>4.3</t>
  </si>
  <si>
    <t>SANEAMENTO</t>
  </si>
  <si>
    <t>4.3.1</t>
  </si>
  <si>
    <t>DISTRIBUIÇÃO</t>
  </si>
  <si>
    <t>4.3.1.1</t>
  </si>
  <si>
    <t>ASSENTAMENTO DE TUBO DE PVC DEFOFO OU PRFV OU RPVC PARA REDE DE ÁGUA, DN 150 MM, JUNTA ELÁSTICA INTEGRADA, INSTALADO EM LOCAL COM NÍVEL BAIXO DE INTERFERÊNCIAS (NÃO INCLUI FORNECIMENTO). AF_05/2024</t>
  </si>
  <si>
    <t>4.3.1.2</t>
  </si>
  <si>
    <t>BDI 2</t>
  </si>
  <si>
    <t>4.3.1.3</t>
  </si>
  <si>
    <t>UN</t>
  </si>
  <si>
    <t>4.3.1.4</t>
  </si>
  <si>
    <t>4.3.1.5</t>
  </si>
  <si>
    <t>4.3.1.6</t>
  </si>
  <si>
    <t>4.3.1.7</t>
  </si>
  <si>
    <t>4.3.1.8</t>
  </si>
  <si>
    <t>4.3.1.9</t>
  </si>
  <si>
    <t>4.3.1.10</t>
  </si>
  <si>
    <t>4.3.1.11</t>
  </si>
  <si>
    <t>35000202</t>
  </si>
  <si>
    <t>PARAFUSO COM PORCA PARA FLANGE DN16x80, CONFORME NBR7675</t>
  </si>
  <si>
    <t>25003568</t>
  </si>
  <si>
    <t>ARRUELA DE BORRACHA PARA FLANGE DN 150 MM</t>
  </si>
  <si>
    <t>65000403</t>
  </si>
  <si>
    <t>MONTAGENS ESPECIAIS EM FERRO FUNDIDO</t>
  </si>
  <si>
    <t>KG</t>
  </si>
  <si>
    <t>4.3.2</t>
  </si>
  <si>
    <t>4.3.2.1</t>
  </si>
  <si>
    <t>4.3.2.2</t>
  </si>
  <si>
    <t>4.3.2.3</t>
  </si>
  <si>
    <t>4.3.2.4</t>
  </si>
  <si>
    <t>RESERVATÓRIO METÁLICO, EM AÇO CARBONO, CILÍNDRICO VERTICAL, APOIADO, CAP. 20M³, ITEM 04</t>
  </si>
  <si>
    <t>4.3.2.5</t>
  </si>
  <si>
    <t>CONJUNTO MOTOBOMBA SUBMERSÍVEL PARA POÇO TUBULAR PROFUNDO, PARA O PONTO DE OPERAÇÃO Q = 43,00 M³/H E Hman = 91,00 M, REF. LEÃO S40-08 600, 20CV, 220 V, CÓD. 87520824-00 OU SIMILAR</t>
  </si>
  <si>
    <t>4.3.2.6</t>
  </si>
  <si>
    <t>4.3.2.7</t>
  </si>
  <si>
    <t>4.3.2.8</t>
  </si>
  <si>
    <t>LUVA COM REDUÇÃO, EM AÇO, CONEXÃO SOLDADA, DN 80 MM X 65 MM (3" X 2 1/2"), INSTALADO EM PRUMADAS - FORNECIMENTO E INSTALAÇÃO, ITEM 08</t>
  </si>
  <si>
    <t>4.3.2.9</t>
  </si>
  <si>
    <t>4.3.2.10</t>
  </si>
  <si>
    <t>4.3.2.11</t>
  </si>
  <si>
    <t>25003732</t>
  </si>
  <si>
    <t>ARRUELA DE BORRACHA PARA FLANGE DN 80 MM</t>
  </si>
  <si>
    <t>4.3.3</t>
  </si>
  <si>
    <t>POÇO ARTESIANO E BARRILETE</t>
  </si>
  <si>
    <t>4.3.3.1</t>
  </si>
  <si>
    <t>4.3.3.2</t>
  </si>
  <si>
    <t>4.3.3.3</t>
  </si>
  <si>
    <t>CAP PVC JS DN 15 MM, CONFORME NBR 5648, ITEM 03</t>
  </si>
  <si>
    <t>4.3.3.4</t>
  </si>
  <si>
    <t>TUBO PVC SOLDAVEL DN 20MM, CONFORME NBR 5648, ITEM 04</t>
  </si>
  <si>
    <t>4.3.3.5</t>
  </si>
  <si>
    <t>4.3.3.6</t>
  </si>
  <si>
    <t>4.3.3.7</t>
  </si>
  <si>
    <t>TAMPA EM CHAPA DE 6 MM X Ø210, EM AÇO ASTM-A 36 PARA TUBO CAMISA DN 150, ITEM 08</t>
  </si>
  <si>
    <t>4.3.3.8</t>
  </si>
  <si>
    <t>4.3.3.9</t>
  </si>
  <si>
    <t>4.3.3.10</t>
  </si>
  <si>
    <t>4.3.3.11</t>
  </si>
  <si>
    <t>4.3.3.12</t>
  </si>
  <si>
    <t>4.3.3.13</t>
  </si>
  <si>
    <t>4.3.3.14</t>
  </si>
  <si>
    <t xml:space="preserve">VENTOSA SIMPLES EM FERRO FUNDIDO, VSCR25, COM ROSCA, DIAM. 1", ITEM 15 </t>
  </si>
  <si>
    <t>4.3.3.15</t>
  </si>
  <si>
    <t>REGISTRO GAVETA ROSCA BRONZE 1", ITEM 16</t>
  </si>
  <si>
    <t>4.3.3.16</t>
  </si>
  <si>
    <t xml:space="preserve">VALVULA DE RETENÇÃO, PORTINHOLA SIMPLES, ROSCA BSP, DIAM. 3", ITEM 17 </t>
  </si>
  <si>
    <t>4.3.3.17</t>
  </si>
  <si>
    <t>REGISTRO GAVETA ROSCA BRONZE 3", ITEM 18</t>
  </si>
  <si>
    <t>4.3.3.18</t>
  </si>
  <si>
    <t>4.3.3.19</t>
  </si>
  <si>
    <t>4.3.3.20</t>
  </si>
  <si>
    <t>65001085</t>
  </si>
  <si>
    <t>MONTAGEM E INSTALAÇÃO DE POÇO TUBULAR PROFUNDO, DIÂMETRO DA TUBULAÇÃO DE EXTRAÇÃO DE 3", PROFUNDIDADE DE INSTALAÇÃO DA BOMBA ENTRE 60 M E 120 M</t>
  </si>
  <si>
    <t>4.3.4</t>
  </si>
  <si>
    <t>4.3.4.1</t>
  </si>
  <si>
    <t>4.3.4.2</t>
  </si>
  <si>
    <t>4.3.4.3</t>
  </si>
  <si>
    <t>4.3.4.4</t>
  </si>
  <si>
    <t>4.3.4.5</t>
  </si>
  <si>
    <t>4.3.4.6</t>
  </si>
  <si>
    <t>4.3.4.7</t>
  </si>
  <si>
    <t>4.3.4.8</t>
  </si>
  <si>
    <t>4.3.4.9</t>
  </si>
  <si>
    <t>4.3.4.10</t>
  </si>
  <si>
    <t>4.3.4.11</t>
  </si>
  <si>
    <t>4.3.4.12</t>
  </si>
  <si>
    <t>4.3.4.13</t>
  </si>
  <si>
    <t>4.3.4.14</t>
  </si>
  <si>
    <t xml:space="preserve">TUBO DE PVC DEFOFO, DN 100, JUNTA ELÁSTICA INTEGRADA, </t>
  </si>
  <si>
    <t>4.3.4.15</t>
  </si>
  <si>
    <t>65000442</t>
  </si>
  <si>
    <t>MONTAGEM E ASSENTAMENTO DE TUBO DE FERRO GALVANIZADO, COM LUVA, DIAMETRO = 3 "</t>
  </si>
  <si>
    <t>65000452</t>
  </si>
  <si>
    <t>MONTAGEM DE CONEXOES DE FERRO GALVANIZADO, DIAMETRO = 3 "</t>
  </si>
  <si>
    <t>4.3.5</t>
  </si>
  <si>
    <t>4.3.5.1</t>
  </si>
  <si>
    <t>4.3.5.2</t>
  </si>
  <si>
    <t>4.3.5.3</t>
  </si>
  <si>
    <t>4.3.5.4</t>
  </si>
  <si>
    <t>4.3.5.5</t>
  </si>
  <si>
    <t>4.3.5.6</t>
  </si>
  <si>
    <t>4.3.5.7</t>
  </si>
  <si>
    <t>4.3.5.8</t>
  </si>
  <si>
    <t>4.3.5.9</t>
  </si>
  <si>
    <t>4.3.5.10</t>
  </si>
  <si>
    <t>4.3.5.11</t>
  </si>
  <si>
    <t>4.3.5.12</t>
  </si>
  <si>
    <t>4.3.5.13</t>
  </si>
  <si>
    <t>4.3.5.14</t>
  </si>
  <si>
    <t>TUBO PVC-O DEFOFO, ADUÇÃO, REF. AMANCO BIAX OU SIMILAR, PN 16, DN 100 MM</t>
  </si>
  <si>
    <t>ASSENTAMENTO E FORNECIMENTO DE CURVA PVC PBA, JE, PB, 45 GRAUS, DN 100 / DE 110 MM, PARA REDE AGUA, JUNTA ELÁSTICA INTEGRADA, INSTALADO EM LOCAL COM NÍVEL BAIXO DE INTERFERÊNCIAS (INCLUI FORNECIMENTO). AF_05/2024</t>
  </si>
  <si>
    <t>4.3.6</t>
  </si>
  <si>
    <t>4.3.6.1</t>
  </si>
  <si>
    <t>4.3.6.2</t>
  </si>
  <si>
    <t>4.3.6.3</t>
  </si>
  <si>
    <t>4.3.6.4</t>
  </si>
  <si>
    <t>4.3.6.5</t>
  </si>
  <si>
    <t>4.3.6.6</t>
  </si>
  <si>
    <t>4.3.6.7</t>
  </si>
  <si>
    <t>4.3.6.8</t>
  </si>
  <si>
    <t>REGISTRO DE GAVETA BRUTO, EM LATÃO, DN 2 1/2" , ROSCA BSP, ITEM 08</t>
  </si>
  <si>
    <t>4.3.6.9</t>
  </si>
  <si>
    <t>REGISTRO DE GAVETA BRUTO, EM LATÃO, DN 1 1/2" , ROSCA BSP, ITEM 09</t>
  </si>
  <si>
    <t>4.3.6.10</t>
  </si>
  <si>
    <t>4.3.6.11</t>
  </si>
  <si>
    <t>4.3.6.12</t>
  </si>
  <si>
    <t>4.3.6.13</t>
  </si>
  <si>
    <t>JOELHO 90°, PVC  SOLDÁVEL, DN 25 MM, CONFORME NBR 5648, ITEM 13</t>
  </si>
  <si>
    <t>4.3.6.14</t>
  </si>
  <si>
    <t>CURVA 90°, PVC SOLDÁVEL, DN 25 MM, CONFORME NBR 5648, ITEM 14</t>
  </si>
  <si>
    <t>4.3.6.15</t>
  </si>
  <si>
    <t>4.3.6.16</t>
  </si>
  <si>
    <t>4.3.6.17</t>
  </si>
  <si>
    <t>4.3.6.18</t>
  </si>
  <si>
    <t>LUVA, PVCSOLDÁVEL, COM BUCHA DE LATÃO, DN 25 MM, CONFORME NBR 5648, ITEM 17A</t>
  </si>
  <si>
    <t>4.3.6.19</t>
  </si>
  <si>
    <t>VALVULA DE RETENÇÃO HORIZONTAL, DN 25 MM, ITEM 18</t>
  </si>
  <si>
    <t>4.3.6.20</t>
  </si>
  <si>
    <t>REGISTRO DE ESFERA, PVC SOLDÁVEL, DN 25 MM, CONFORME NBR 5626, ITEM 19</t>
  </si>
  <si>
    <t>4.3.6.21</t>
  </si>
  <si>
    <t>ADAPTADOR CURTO, PVC BOLSA E ROSCA, DN 25MM, CONFORME NBR 5648, ITEM 20</t>
  </si>
  <si>
    <t>4.3.6.22</t>
  </si>
  <si>
    <t>UNIÃO, PVC, SOLDÁVEL, DN 25MM, CONFORME NBR 5648, ITEM 21</t>
  </si>
  <si>
    <t>4.3.6.23</t>
  </si>
  <si>
    <t>TÊ, PVC, SOLDÁVEL, DN  25 MM, CONFORME NBR 5648, ITEM 22</t>
  </si>
  <si>
    <t>4.3.6.24</t>
  </si>
  <si>
    <t>4.3.6.25</t>
  </si>
  <si>
    <t>TUBO, PVC, SOLDÁVEL, DN 25MM, CONFORME NBR 5648, ITEM 24</t>
  </si>
  <si>
    <t>4.3.6.26</t>
  </si>
  <si>
    <t xml:space="preserve">DOSADOR DE CLORO EM PASTILHAS </t>
  </si>
  <si>
    <t>4.3.7</t>
  </si>
  <si>
    <t>4.3.7.1</t>
  </si>
  <si>
    <t>4.3.7.2</t>
  </si>
  <si>
    <t>4.3.7.3</t>
  </si>
  <si>
    <t>4.3.7.4</t>
  </si>
  <si>
    <t>4.3.7.5</t>
  </si>
  <si>
    <t>4.3.7.6</t>
  </si>
  <si>
    <t>4.3.7.7</t>
  </si>
  <si>
    <t>4.3.7.8</t>
  </si>
  <si>
    <t>4.3.7.9</t>
  </si>
  <si>
    <t>4.3.7.10</t>
  </si>
  <si>
    <t>4.3.7.11</t>
  </si>
  <si>
    <t>4.3.7.12</t>
  </si>
  <si>
    <t>4.3.8</t>
  </si>
  <si>
    <t>4.3.8.1</t>
  </si>
  <si>
    <t>4.3.8.2</t>
  </si>
  <si>
    <t>4.3.8.3</t>
  </si>
  <si>
    <t>4.3.8.4</t>
  </si>
  <si>
    <t>4.3.8.5</t>
  </si>
  <si>
    <t>4.3.9</t>
  </si>
  <si>
    <t>4.3.9.1</t>
  </si>
  <si>
    <t>4.3.9.2</t>
  </si>
  <si>
    <t>4.3.9.3</t>
  </si>
  <si>
    <t>4.3.9.4</t>
  </si>
  <si>
    <t>4.3.9.5</t>
  </si>
  <si>
    <t>4.3.9.6</t>
  </si>
  <si>
    <t>4.3.9.7</t>
  </si>
  <si>
    <t>4.3.9.8</t>
  </si>
  <si>
    <t>4.3.9.9</t>
  </si>
  <si>
    <t>4.3.9.10</t>
  </si>
  <si>
    <t>4.3.9.11</t>
  </si>
  <si>
    <t>4.3.9.12</t>
  </si>
  <si>
    <t>4.3.9.13</t>
  </si>
  <si>
    <t>4.3.10</t>
  </si>
  <si>
    <t>4.3.10.1</t>
  </si>
  <si>
    <t>DISSIPADOR DE ENERGIA - DES 01 - AREIA E PEDRA DE MÃO COMERCIAIS</t>
  </si>
  <si>
    <t>4.3.10.2</t>
  </si>
  <si>
    <t>ED-51132</t>
  </si>
  <si>
    <t>CARGA MECÂNICA DE MATERIAL DE QUALQUER NATUREZA SOBRE CAMINHÃO, EXCLUSIVE TRANSPORTE</t>
  </si>
  <si>
    <t>4.3.10.3</t>
  </si>
  <si>
    <t>4.3.10.4</t>
  </si>
  <si>
    <t>ASSENTAMENTO DE TUBO DE PVC DEFOFO OU PRFV OU RPVC PARA REDE DE ÁGUA, DN 100, JUNTA ELÁSTICA INTEGRADA, INSTALADO EM LOCAL COM NÍVEL BAIXO DE INTERFERÊNCIAS (NÃO INCLUI FORNECIMENTO). AF_05/2024</t>
  </si>
  <si>
    <t>TUBO PVC DEFOFO, JEI, 1 MPA, DN 100 MM, PARA REDE DE AGUA (NBR 7665)</t>
  </si>
  <si>
    <t>ASSENTAMENTO E FORNECIMENTO DE TUBO DE PVC DEFOFO PARA REDE DE ÁGUA, DN 250, JUNTA ELÁSTICA INTEGRADA, INSTALADO EM LOCAL COM NÍVEL BAIXO DE INTERFERÊNCIAS (INCLUI FORNECIMENTO). AF_05/2024</t>
  </si>
  <si>
    <t>TUBO PVC DEFOFO, JEI, 1 MPA, DN 250 MM, PARA REDE DE AGUA (NBR 7665)</t>
  </si>
  <si>
    <t>4.3.11</t>
  </si>
  <si>
    <t>4.3.11.1</t>
  </si>
  <si>
    <t>ED-48202</t>
  </si>
  <si>
    <t>ALVENARIA ESTRUTURAL COM BLOCO DE CONCRETO, ESP. 19CM, (FBK 4,5MPA), COM ACABAMENTO APARENTE, INCLUSIVE ARGAMASSA PARA ASSENTAMENTO</t>
  </si>
  <si>
    <t>4.3.11.2</t>
  </si>
  <si>
    <t>ED-29621</t>
  </si>
  <si>
    <t xml:space="preserve">APLICAÇÃO DE GRAUTE COM ARGAMASSA DE CIMENTO, CAL HIDRATADA, AREIA  E BRITA, TRAÇO (1:0,1:3:2), INCLUSIVE PREPARO MECANIZADO, TRANSPORTE E LANÇAMENTO </t>
  </si>
  <si>
    <t>4.3.12</t>
  </si>
  <si>
    <t>4.3.12.1</t>
  </si>
  <si>
    <t>ED-49619</t>
  </si>
  <si>
    <t>FORNECIMENTO DE CONCRETO ESTRUTURAL, PREPARADO EM OBRA, COM FCK 25MPA, INCLUSIVE LANÇAMENTO, ADENSAMENTO E ACABAMENTO</t>
  </si>
  <si>
    <t>4.3.12.2</t>
  </si>
  <si>
    <t>ED-48298</t>
  </si>
  <si>
    <t>CORTE, DOBRA E MONTAGEM DE AÇO CA-50/60, INCLUSIVE ESPAÇADOR</t>
  </si>
  <si>
    <t>4.3.12.3</t>
  </si>
  <si>
    <t>ED-8571</t>
  </si>
  <si>
    <t>FÔRMA E DESFORMA PARA VIGA-CINTA/BLOCO COM COMPENSADO PLASTIFICADO, ESP. 12MM, REAPROVEITAMENTO (3X) (FUNDAÇÃO)</t>
  </si>
  <si>
    <t>4.3.12.4</t>
  </si>
  <si>
    <t>APARELHO DE APOIO DE NEOPRENE FRETADO PARA ESTRUTURAS MOLDADAS NO LOCAL - FORNECIMENTO E INSTALAÇÃO</t>
  </si>
  <si>
    <t>4.3.12.5</t>
  </si>
  <si>
    <t>4.3.13</t>
  </si>
  <si>
    <t>4.3.13.1</t>
  </si>
  <si>
    <t>ESCAVAÇÃO MECÂNICA DE VALA EM MATERIAL DE 1ª CATEGORIA</t>
  </si>
  <si>
    <t>4.3.13.2</t>
  </si>
  <si>
    <t>ESTRUTURA DE ESCORAMENTO - ESTRUTURA DE ESCORAMENTO TIPO PONTALETEAMENTO</t>
  </si>
  <si>
    <t>4.3.13.3</t>
  </si>
  <si>
    <t>PREPARO DE FUNDO DE VALA COM LARGURA MAIOR OU IGUAL A 1,5 M E MENOR QUE 2,5 M (ACERTO DO SOLO NATURAL). AF_08/2020</t>
  </si>
  <si>
    <t>4.3.13.4</t>
  </si>
  <si>
    <t>REATERRO MANUAL DE VALAS, COM COMPACTADOR DE SOLOS DE PERCUSSÃO. AF_08/2023</t>
  </si>
  <si>
    <t>4.3.13.5</t>
  </si>
  <si>
    <t>LASTRO DE AREIA COMERCIAL - ESPALHAMENTO MANUAL</t>
  </si>
  <si>
    <t>4.3.13.6</t>
  </si>
  <si>
    <t>4.3.13.7</t>
  </si>
  <si>
    <t>4.3.13.8</t>
  </si>
  <si>
    <t>4.4</t>
  </si>
  <si>
    <t>INSTALAÇÕES ELÉTRICAS</t>
  </si>
  <si>
    <t>4.4.1</t>
  </si>
  <si>
    <t>INFRAESTRUTURA</t>
  </si>
  <si>
    <t>4.4.1.1</t>
  </si>
  <si>
    <t>ED-49155</t>
  </si>
  <si>
    <t>CAIXA DE PASSAGEM, DIMENSÃO (30X30)CM, EM CHAPA DE AÇO, TIPO DE SOBREPOR, COM ACABAMENTO EM PINTURA ELETROSTÁTICA E TAMPA CEGA, INCLUSIVE FIXAÇÃO EM ALVENARIA</t>
  </si>
  <si>
    <t>4.4.1.2</t>
  </si>
  <si>
    <t>ED-49153</t>
  </si>
  <si>
    <t>CAIXA DE PASSAGEM, DIMENSÃO (20X20)CM, EM CHAPA DE AÇO, TIPO DE SOBREPOR, COM ACABAMENTO EM PINTURA ELETROSTÁTICA E TAMPA CEGA, INCLUSIVE FIXAÇÃO EM ALVENARIA</t>
  </si>
  <si>
    <t>4.4.1.3</t>
  </si>
  <si>
    <t>CONDULETE DE ALUMÍNIO, TIPO X, PARA ELETRODUTO DE AÇO GALVANIZADO DN 25 MM (1''), APARENTE - FORNECIMENTO E INSTALAÇÃO. AF_10/2022</t>
  </si>
  <si>
    <t>4.4.1.4</t>
  </si>
  <si>
    <t>4.4.1.5</t>
  </si>
  <si>
    <t>4.4.1.6</t>
  </si>
  <si>
    <t>CONDULETE DE ALUMÍNIO, TIPO E, ELETRODUTO DE AÇO GALVANIZADO DN 25 MM (1''), APARENTE - FORNECIMENTO E INSTALAÇÃO. AF_10/2022</t>
  </si>
  <si>
    <t>4.4.1.7</t>
  </si>
  <si>
    <t>CONDULETE DE ALUMÍNIO, TIPO C, PARA ELETRODUTO DE AÇO GALVANIZADO DN 25 MM (1''), APARENTE - FORNECIMENTO E INSTALAÇÃO. AF_10/2022</t>
  </si>
  <si>
    <t>4.4.1.8</t>
  </si>
  <si>
    <t>4.4.1.9</t>
  </si>
  <si>
    <t>CONDULETE DE ALUMÍNIO, TIPO T, PARA ELETRODUTO DE AÇO GALVANIZADO DN 25 MM (1''), APARENTE - FORNECIMENTO E INSTALAÇÃO. AF_10/2022</t>
  </si>
  <si>
    <t>4.4.1.10</t>
  </si>
  <si>
    <t>4.4.1.11</t>
  </si>
  <si>
    <t>ED-4155</t>
  </si>
  <si>
    <t>DUTO CORRUGADO EM PEAD (POLIETILENO DE ALTA DENSIDADE), PARA PROTEÇÃO DE CABOS SUBTERRÂNEOS DN 30 MM (1.1/4")</t>
  </si>
  <si>
    <t>4.4.1.12</t>
  </si>
  <si>
    <t>ED-49296</t>
  </si>
  <si>
    <t>DUTO CORRUGADO EM PEAD (POLIETILENO DE ALTA DENSIDADE), PARA PROTEÇÃO DE CABOS SUBTERRÂNEOS DN 50 MM (2")</t>
  </si>
  <si>
    <t>4.4.1.13</t>
  </si>
  <si>
    <t>ED-49297</t>
  </si>
  <si>
    <t>DUTO CORRUGADO EM PEAD (POLIETILENO DE ALTA DENSIDADE), PARA PROTEÇÃO DE CABOS SUBTERRÂNEOS DN 75 MM (3")</t>
  </si>
  <si>
    <t>4.4.1.14</t>
  </si>
  <si>
    <t>4.4.1.15</t>
  </si>
  <si>
    <t>ED-49318</t>
  </si>
  <si>
    <t>ELETRODUTO DE AÇO GALVANIZADO LEVE, INCLUSIVE CONEXÕES, SUPORTES E FIXAÇÃO DN 25 (1")</t>
  </si>
  <si>
    <t>4.4.1.16</t>
  </si>
  <si>
    <t>4.4.1.17</t>
  </si>
  <si>
    <t>4.4.1.18</t>
  </si>
  <si>
    <t>4.4.1.19</t>
  </si>
  <si>
    <t>4.4.2</t>
  </si>
  <si>
    <t>INTERRUPTORES, TOMADAS E LUMINÁRIAS</t>
  </si>
  <si>
    <t>4.4.2.1</t>
  </si>
  <si>
    <t>ED-17981</t>
  </si>
  <si>
    <t>CONJUNTO PARA CONDULETE DE 1" (25MM) COM UM (1) INTERRUPTOR PARALELO, CORRENTE 10A, TENSÃO 250V, (10A-250V) E PLACA DE UM (1) POSTO, INCLUSIVE FORNECIMENTO, INSTALAÇÃO, SUPORTE, MÓDULO E PLACA, EXCLUSIVE CONDULETE</t>
  </si>
  <si>
    <t>4.4.2.2</t>
  </si>
  <si>
    <t>ED-17982</t>
  </si>
  <si>
    <t>CONJUNTO PARA CONDULETE DE 1" (25MM) COM UMA (1) TOMADA PADRÃO, TRÊS (3) POLOS, CORRENTE 10A, TENSÃO 250V, (2P+T/10A-250V) E PLACA DE UM (1) POSTO, INCLUSIVE FORNECIMENTO, INSTALAÇÃO, SUPORTE, MÓDULO E PLACA, EXCLUSIVE CONDULETE</t>
  </si>
  <si>
    <t>4.4.2.3</t>
  </si>
  <si>
    <t>4.4.2.4</t>
  </si>
  <si>
    <t>4.4.2.5</t>
  </si>
  <si>
    <t>4.4.2.6</t>
  </si>
  <si>
    <t>4.4.3</t>
  </si>
  <si>
    <t>CABEAMENTO</t>
  </si>
  <si>
    <t>4.4.3.1</t>
  </si>
  <si>
    <t>CABO DE COBRE FLEXÍVEL ISOLADO, 2,5 MM², ANTI-CHAMA 450/750 V, PARA CIRCUITOS TERMINAIS - FORNECIMENTO E INSTALAÇÃO. AF_03/2023</t>
  </si>
  <si>
    <t>4.4.3.2</t>
  </si>
  <si>
    <t>CABO DE COBRE FLEXÍVEL ISOLADO, 2,5 MM², ANTI-CHAMA 0,6/1,0 KV, PARA CIRCUITOS TERMINAIS - FORNECIMENTO E INSTALAÇÃO. AF_03/2023</t>
  </si>
  <si>
    <t>4.4.3.3</t>
  </si>
  <si>
    <t>CABO DE COBRE FLEXÍVEL ISOLADO, 16 MM², ANTI-CHAMA 0,6/1,0 KV, PARA CIRCUITOS TERMINAIS - FORNECIMENTO E INSTALAÇÃO. AF_03/2023</t>
  </si>
  <si>
    <t>4.4.3.4</t>
  </si>
  <si>
    <t>CABO DE COBRE FLEXÍVEL ISOLADO, 25 MM², ANTI-CHAMA 0,6/1,0 KV, PARA REDE ENTERRADA DE DISTRIBUIÇÃO DE ENERGIA ELÉTRICA - FORNECIMENTO E INSTALAÇÃO. AF_12/2021</t>
  </si>
  <si>
    <t>4.4.3.5</t>
  </si>
  <si>
    <t>CABO DE COBRE FLEXÍVEL ISOLADO, 35 MM², ANTI-CHAMA 0,6/1,0 KV, PARA REDE ENTERRADA DE DISTRIBUIÇÃO DE ENERGIA ELÉTRICA - FORNECIMENTO E INSTALAÇÃO. AF_12/2021</t>
  </si>
  <si>
    <t>4.4.3.6</t>
  </si>
  <si>
    <t>CABO DE COBRE FLEXÍVEL ISOLADO, 50 MM², ANTI-CHAMA 0,6/1,0 KV, PARA REDE ENTERRADA DE DISTRIBUIÇÃO DE ENERGIA ELÉTRICA - FORNECIMENTO E INSTALAÇÃO. AF_12/2021</t>
  </si>
  <si>
    <t>4.4.3.7</t>
  </si>
  <si>
    <t>CABO DE COBRE FLEXÍVEL ISOLADO, 95 MM², 0,6/1,0 KV, PARA REDE AÉREA DE DISTRIBUIÇÃO DE ENERGIA ELÉTRICA DE BAIXA TENSÃO - FORNECIMENTO E INSTALAÇÃO. AF_07/2020</t>
  </si>
  <si>
    <t>4.4.4</t>
  </si>
  <si>
    <t>4.4.4.3</t>
  </si>
  <si>
    <t>4.4.4.4</t>
  </si>
  <si>
    <t>4.4.5</t>
  </si>
  <si>
    <t>QUADRO DE DISTRIBUIÇÃO DE CARGA (QD-PLC)</t>
  </si>
  <si>
    <t>4.4.5.1</t>
  </si>
  <si>
    <t>4.4.5.2</t>
  </si>
  <si>
    <t>DISPOSITIVO DE PROTECAO CONTRA SURTO (DPS),CLASSE II,1 POLO, - BASEADO EM EMOP (15.007.0640-A)</t>
  </si>
  <si>
    <t>4.4.5.3</t>
  </si>
  <si>
    <t>4.4.6</t>
  </si>
  <si>
    <t>4.4.6.1</t>
  </si>
  <si>
    <t>4.4.7</t>
  </si>
  <si>
    <t>4.4.7.1</t>
  </si>
  <si>
    <t>ED-51107</t>
  </si>
  <si>
    <t>ESCAVAÇÃO MANUAL DE VALA COM PROFUNDIDADE MENOR OU IGUAL A 1,5M, INCLUSIVE DESCARGA LATERAL</t>
  </si>
  <si>
    <t>4.4.7.2</t>
  </si>
  <si>
    <t>PREPARO DE FUNDO DE VALA COM LARGURA MENOR QUE 1,5 M (ACERTO DO SOLO NATURAL). AF_08/2020</t>
  </si>
  <si>
    <t>4.4.7.3</t>
  </si>
  <si>
    <t>ED-49814</t>
  </si>
  <si>
    <t>LASTRO DE AREIA, INCLUSIVE ADENSAMENTO E APILOAMENTO MANUAL</t>
  </si>
  <si>
    <t>4.4.7.4</t>
  </si>
  <si>
    <t>ED-51120</t>
  </si>
  <si>
    <t>REATERRO MANUAL DE VALA, INCLUSIVE ESPALHAMENTO E COMPACTAÇÃO MANUAL COM SOQUETE</t>
  </si>
  <si>
    <t>4.4.7.5</t>
  </si>
  <si>
    <t>ED-51133</t>
  </si>
  <si>
    <t>TRANSPORTE DE MATERIAL DE QUALQUER NATUREZA COM CARRINHO DE MÃO, COM DISTÂNCIAS MENORES OU IGUAIS A 50M, INCLUSIVE CARGA/DESCARGA</t>
  </si>
  <si>
    <t>4.4.7.6</t>
  </si>
  <si>
    <t>ED-51125</t>
  </si>
  <si>
    <t>TRANSPORTE DE MATERIAL DEMOLIDO EM CAÇAMBA, EXCLUSIVE CARGA MANUAL OU MECÂNICA</t>
  </si>
  <si>
    <t>4.4.7.7</t>
  </si>
  <si>
    <t>ED-24042</t>
  </si>
  <si>
    <t>FORNECIMENTO E INSTALAÇÃO DE FITA SUBTERRÂNEA PARA SINALIZAÇÃO DE REDES OU TUBULAÇÕES</t>
  </si>
  <si>
    <t>4.5</t>
  </si>
  <si>
    <t>SPDA</t>
  </si>
  <si>
    <t>4.5.1</t>
  </si>
  <si>
    <t>INFRAESTRUTURA E CONDUTORES</t>
  </si>
  <si>
    <t>4.5.1.1</t>
  </si>
  <si>
    <t>ED-13938</t>
  </si>
  <si>
    <t>CABO DE COBRE NU #16MM2 - 7 FIOSX1,70MM, PARA ELEMENTOS  DE CAPTAÇÃO/ ANEL DE CINTAMENTO/ DESCIDA (SPDA), INCLUSIVE SUPORTE E ISOLADOR</t>
  </si>
  <si>
    <t>4.5.1.2</t>
  </si>
  <si>
    <t>ED-13940</t>
  </si>
  <si>
    <t>CABO DE COBRE NU #35MM2 - 7 FIOSX2,50MM, PARA ELEMENTOS  DE CAPTAÇÃO/ ANEL DE CINTAMENTO/ DESCIDA (SPDA), INCLUSIVE SUPORTE E ISOLADOR</t>
  </si>
  <si>
    <t>4.5.1.3</t>
  </si>
  <si>
    <t>ED-13935</t>
  </si>
  <si>
    <t>CABO DE COBRE NU #50 MM2 - 7 FIOSX3,00MM, PARA ELEMENTOS DE CAPTAÇÃO/ANEL DE CINTAMENTO (SPDA), INCLUSIVE PRESILHA DE FIXAÇÃO</t>
  </si>
  <si>
    <t>4.5.1.4</t>
  </si>
  <si>
    <t>CAIXA DE INSPEÇÃO EM PVC 300X300 MM COM TAMPA EM FERRO FUNDIDO - BASEADO SETOP (SPDA-CXS-020)</t>
  </si>
  <si>
    <t>4.5.1.5</t>
  </si>
  <si>
    <t>ATERRAMENTO PARA INSTALAÇAO - HASTE DE ATERRAMENTO AÇO GALV. 3/4" X 3,0 MM</t>
  </si>
  <si>
    <t>4.5.2</t>
  </si>
  <si>
    <t xml:space="preserve">CONECTORES E TERMINAIS </t>
  </si>
  <si>
    <t>4.5.2.1</t>
  </si>
  <si>
    <t>4.5.2.2</t>
  </si>
  <si>
    <t>4.5.2.3</t>
  </si>
  <si>
    <t>U</t>
  </si>
  <si>
    <t>4.5.2.4</t>
  </si>
  <si>
    <t>4.5.2.5</t>
  </si>
  <si>
    <t>4.5.2.6</t>
  </si>
  <si>
    <t>PROTECAO EXTERNA - CONTRA DESCARGA ATMOSFERICA - CAIXA EQUALIZACAO DE POLIPROPILENO 180X145MM B.6MM</t>
  </si>
  <si>
    <t>4.5.3</t>
  </si>
  <si>
    <t>PARAFUSOS, ARRUELAS E PORCAS</t>
  </si>
  <si>
    <t>4.5.3.1</t>
  </si>
  <si>
    <t>4.5.3.2</t>
  </si>
  <si>
    <t>PROTECAO EXTERNA - CONTRA DESCARGA ATMOSFERICA - PORCA SEXTAVADA EM AÇO INOX REF. TEL-5414 OU EQUIVALENTE</t>
  </si>
  <si>
    <t>4.5.3.3</t>
  </si>
  <si>
    <t>4.5.4</t>
  </si>
  <si>
    <t>SOLDA</t>
  </si>
  <si>
    <t>4.5.4.1</t>
  </si>
  <si>
    <t>4.5.4.2</t>
  </si>
  <si>
    <t>4.5.4.3</t>
  </si>
  <si>
    <t>PROTECAO EXTERNA - CONTRA DESCARGA ATMOSFERICA - FORNECIMENTO DE ALICATE PEQUENO Z-200 PARA UTILIZAÇÃO EM MOLDE DE SOLDA EXOTÉRMICA</t>
  </si>
  <si>
    <t>4.5.5</t>
  </si>
  <si>
    <t>4.5.5.1</t>
  </si>
  <si>
    <t>4.5.5.2</t>
  </si>
  <si>
    <t>4.5.5.3</t>
  </si>
  <si>
    <t>4.5.5.4</t>
  </si>
  <si>
    <t>4.5.5.5</t>
  </si>
  <si>
    <t>4.5.5.6</t>
  </si>
  <si>
    <t>4.6</t>
  </si>
  <si>
    <t>CFTV</t>
  </si>
  <si>
    <t>4.6.1</t>
  </si>
  <si>
    <t>4.6.1.1</t>
  </si>
  <si>
    <t>4.6.1.2</t>
  </si>
  <si>
    <t>4.6.1.3</t>
  </si>
  <si>
    <t>CONDULETE DE ALUMÍNIO, TIPO LR, PARA ELETRODUTO DE AÇO GALVANIZADO DN 25 MM (1''), APARENTE - FORNECIMENTO E INSTALAÇÃO. AF_10/2022</t>
  </si>
  <si>
    <t>ED-9194</t>
  </si>
  <si>
    <t>ED-48372</t>
  </si>
  <si>
    <t>4.7</t>
  </si>
  <si>
    <t>ESTRUTURAS DE CONCRETO</t>
  </si>
  <si>
    <t>4.7.1</t>
  </si>
  <si>
    <t>4.7.1.1</t>
  </si>
  <si>
    <t>4.7.1.2</t>
  </si>
  <si>
    <t>COMPACTAÇÃO MECÂNICA DE SOLO PARA EXECUÇÃO DE RADIER, PISO DE CONCRETO OU LAJE SOBRE SOLO, COM COMPACTADOR DE SOLOS A PERCUSSÃO. AF_09/2021</t>
  </si>
  <si>
    <t>4.7.1.3</t>
  </si>
  <si>
    <t>4.7.1.4</t>
  </si>
  <si>
    <t>LASTRO DE BRITA COM PEDRA BRITADA NÚMERO 1 E 2, INCLUSIVE ADENSAMENTO E APILOAMENTO MANUAL - BASEADO EM SETOP (ED-49813)</t>
  </si>
  <si>
    <t>4.7.1.5</t>
  </si>
  <si>
    <t>ARMAÇÃO PARA EXECUÇÃO DE RADIER, PISO DE CONCRETO OU LAJE SOBRE SOLO, COM USO DE TELA Q-196. AF_09/2021</t>
  </si>
  <si>
    <t>4.7.1.6</t>
  </si>
  <si>
    <t>ED-49808</t>
  </si>
  <si>
    <t>FORNECIMENTO DE CONCRETO ESTRUTURAL, USINADO BOMBEADO, COM FCK 40MPA, INCLUSIVE LANÇAMENTO, ADENSAMENTO E ACABAMENTO (FUNDAÇÃO)</t>
  </si>
  <si>
    <t>4.7.1.7</t>
  </si>
  <si>
    <t>4.7.1.8</t>
  </si>
  <si>
    <t>4.7.1.9</t>
  </si>
  <si>
    <t>4.7.2</t>
  </si>
  <si>
    <t>APOIO PARA MOTOBOMBAS</t>
  </si>
  <si>
    <t>4.7.2.1</t>
  </si>
  <si>
    <t>4.7.2.2</t>
  </si>
  <si>
    <t>4.7.2.3</t>
  </si>
  <si>
    <t>4.7.3</t>
  </si>
  <si>
    <t>SAPATAS CASA DAS BOMBAS</t>
  </si>
  <si>
    <t>4.7.3.1</t>
  </si>
  <si>
    <t>ESCAVAÇÃO MANUAL PARA BLOCO DE COROAMENTO OU SAPATA (INCLUINDO ESCAVAÇÃO PARA COLOCAÇÃO DE FÔRMAS). AF_01/2024</t>
  </si>
  <si>
    <t>4.7.3.2</t>
  </si>
  <si>
    <t>4.7.3.3</t>
  </si>
  <si>
    <t>4.7.3.4</t>
  </si>
  <si>
    <t>4.7.3.5</t>
  </si>
  <si>
    <t>ED-49812</t>
  </si>
  <si>
    <t xml:space="preserve">LASTRO DE CONCRETO MAGRO, INCLUSIVE TRANSPORTE, LANÇAMENTO E ADENSAMENTO </t>
  </si>
  <si>
    <t>4.7.3.6</t>
  </si>
  <si>
    <t>ED-50174</t>
  </si>
  <si>
    <t>PINTURA COM EMULSÃO ASFÁLTICA, DUAS (2) DEMÃOS</t>
  </si>
  <si>
    <t>4.7.3.7</t>
  </si>
  <si>
    <t>4.7.3.8</t>
  </si>
  <si>
    <t>4.7.3.9</t>
  </si>
  <si>
    <t>4.7.3.10</t>
  </si>
  <si>
    <t>4.7.4</t>
  </si>
  <si>
    <t>BALDRAMES CASA DAS BOMBAS</t>
  </si>
  <si>
    <t>4.7.4.1</t>
  </si>
  <si>
    <t>4.7.4.2</t>
  </si>
  <si>
    <t>4.7.4.3</t>
  </si>
  <si>
    <t>4.7.4.4</t>
  </si>
  <si>
    <t>4.7.4.5</t>
  </si>
  <si>
    <t>4.7.4.6</t>
  </si>
  <si>
    <t>4.7.4.7</t>
  </si>
  <si>
    <t>4.7.4.8</t>
  </si>
  <si>
    <t>4.7.4.9</t>
  </si>
  <si>
    <t>4.7.4.10</t>
  </si>
  <si>
    <t>4.7.5</t>
  </si>
  <si>
    <t>LAJE INFERIOR CASA DAS BOMBAS</t>
  </si>
  <si>
    <t>4.7.5.1</t>
  </si>
  <si>
    <t>4.7.5.2</t>
  </si>
  <si>
    <t>4.7.5.3</t>
  </si>
  <si>
    <t>4.7.5.4</t>
  </si>
  <si>
    <t>4.7.5.5</t>
  </si>
  <si>
    <t>4.7.5.6</t>
  </si>
  <si>
    <t>4.7.5.7</t>
  </si>
  <si>
    <t>4.7.5.8</t>
  </si>
  <si>
    <t>4.7.5.9</t>
  </si>
  <si>
    <t>4.7.5.10</t>
  </si>
  <si>
    <t>4.7.5.11</t>
  </si>
  <si>
    <t>CAMADA SEPARADORA PARA EXECUÇÃO DE RADIER, PISO DE CONCRETO OU LAJE SOBRE SOLO, EM LONA PLÁSTICA. AF_09/2021</t>
  </si>
  <si>
    <t>4.7.6</t>
  </si>
  <si>
    <t>SUPERESTRUTURA - VIGAS</t>
  </si>
  <si>
    <t>4.7.6.1</t>
  </si>
  <si>
    <t>4.7.6.2</t>
  </si>
  <si>
    <t>4.7.6.3</t>
  </si>
  <si>
    <t>MONTAGEM E DESMONTAGEM DE FÔRMA DE VIGA, ESCORAMENTO METÁLICO, PÉ-DIREITO SIMPLES, EM CHAPA DE MADEIRA RESINADA, 4 UTILIZAÇÕES. AF_09/2020</t>
  </si>
  <si>
    <t>4.7.7</t>
  </si>
  <si>
    <t>SUPERESTRUTURA - PILARES</t>
  </si>
  <si>
    <t>4.7.7.1</t>
  </si>
  <si>
    <t>4.7.7.2</t>
  </si>
  <si>
    <t>4.7.7.3</t>
  </si>
  <si>
    <t>MONTAGEM E DESMONTAGEM DE FÔRMA DE PILARES RETANGULARES E ESTRUTURAS SIMILARES, PÉ-DIREITO SIMPLES, EM CHAPA DE MADEIRA COMPENSADA RESINADA, 4 UTILIZAÇÕES. AF_09/2020</t>
  </si>
  <si>
    <t>4.7.8</t>
  </si>
  <si>
    <t>SUPERESTRUTURA - LAJES</t>
  </si>
  <si>
    <t>4.7.8.1</t>
  </si>
  <si>
    <t>4.7.8.2</t>
  </si>
  <si>
    <t>4.7.8.3</t>
  </si>
  <si>
    <t>MONTAGEM E DESMONTAGEM DE FÔRMA DE LAJE MACIÇA, PÉ-DIREITO SIMPLES, EM CHAPA DE MADEIRA COMPENSADA RESINADA, 4 UTILIZAÇÕES. AF_09/2020</t>
  </si>
  <si>
    <t>4.7.9</t>
  </si>
  <si>
    <t>CAIXA DE VRP</t>
  </si>
  <si>
    <t>4.7.9.1</t>
  </si>
  <si>
    <t>ESCAVAÇÃO MANUAL EM MATERIAL DE 1ª CATEGORIA NA PROFUNDIDADE DE 2 A 3 M</t>
  </si>
  <si>
    <t>4.7.9.2</t>
  </si>
  <si>
    <t>4.7.9.3</t>
  </si>
  <si>
    <t>4.7.9.4</t>
  </si>
  <si>
    <t>4.7.9.5</t>
  </si>
  <si>
    <t>4.7.9.6</t>
  </si>
  <si>
    <t>4.7.9.7</t>
  </si>
  <si>
    <t>4.7.9.8</t>
  </si>
  <si>
    <t>4.7.9.9</t>
  </si>
  <si>
    <t>4.7.9.10</t>
  </si>
  <si>
    <t>4.7.10</t>
  </si>
  <si>
    <t>CAIXA DE TRANSIÇÃO 1</t>
  </si>
  <si>
    <t>4.7.10.1</t>
  </si>
  <si>
    <t>4.7.10.2</t>
  </si>
  <si>
    <t>4.7.10.3</t>
  </si>
  <si>
    <t>4.7.10.4</t>
  </si>
  <si>
    <t>4.7.10.5</t>
  </si>
  <si>
    <t>4.7.10.6</t>
  </si>
  <si>
    <t>4.7.10.7</t>
  </si>
  <si>
    <t>4.7.10.8</t>
  </si>
  <si>
    <t>4.7.10.9</t>
  </si>
  <si>
    <t>4.7.10.10</t>
  </si>
  <si>
    <t>4.7.11</t>
  </si>
  <si>
    <t>CAIXA DE TRANSIÇÃO 2</t>
  </si>
  <si>
    <t>4.7.11.1</t>
  </si>
  <si>
    <t>4.7.11.2</t>
  </si>
  <si>
    <t>4.7.11.3</t>
  </si>
  <si>
    <t>4.7.11.4</t>
  </si>
  <si>
    <t>4.7.11.5</t>
  </si>
  <si>
    <t>4.7.11.6</t>
  </si>
  <si>
    <t>4.7.11.7</t>
  </si>
  <si>
    <t>4.7.11.8</t>
  </si>
  <si>
    <t>4.7.11.9</t>
  </si>
  <si>
    <t>4.7.11.10</t>
  </si>
  <si>
    <t>4.7.12</t>
  </si>
  <si>
    <t xml:space="preserve">CAIXAS DE DESCARGA 1 E 2 </t>
  </si>
  <si>
    <t>4.7.12.1</t>
  </si>
  <si>
    <t>4.7.12.2</t>
  </si>
  <si>
    <t>4.7.12.3</t>
  </si>
  <si>
    <t>4.7.12.4</t>
  </si>
  <si>
    <t>4.7.12.5</t>
  </si>
  <si>
    <t>4.7.12.6</t>
  </si>
  <si>
    <t>4.7.12.7</t>
  </si>
  <si>
    <t>4.7.12.8</t>
  </si>
  <si>
    <t>4.7.12.9</t>
  </si>
  <si>
    <t>4.7.12.10</t>
  </si>
  <si>
    <t>4.7.13</t>
  </si>
  <si>
    <t>CAIXA DE TRANSPOSIÇÃO 3</t>
  </si>
  <si>
    <t>4.7.13.1</t>
  </si>
  <si>
    <t>4.7.13.2</t>
  </si>
  <si>
    <t>4.7.13.3</t>
  </si>
  <si>
    <t>4.7.13.4</t>
  </si>
  <si>
    <t>4.7.13.5</t>
  </si>
  <si>
    <t>4.7.13.6</t>
  </si>
  <si>
    <t>4.7.13.7</t>
  </si>
  <si>
    <t>4.7.13.8</t>
  </si>
  <si>
    <t>4.7.13.9</t>
  </si>
  <si>
    <t>4.7.13.10</t>
  </si>
  <si>
    <t>4.8</t>
  </si>
  <si>
    <t xml:space="preserve">DRENAGEM SUPERFICIAL </t>
  </si>
  <si>
    <t>4.8.1</t>
  </si>
  <si>
    <t>4.8.1.1</t>
  </si>
  <si>
    <t>4.8.2</t>
  </si>
  <si>
    <t>DISSIPADOR DE ENERGIA</t>
  </si>
  <si>
    <t>4.8.2.1</t>
  </si>
  <si>
    <t>4.9</t>
  </si>
  <si>
    <t>4.9.1</t>
  </si>
  <si>
    <t>4.9.1.1</t>
  </si>
  <si>
    <t>4.9.1.2</t>
  </si>
  <si>
    <t>4.9.1.3</t>
  </si>
  <si>
    <t>4.10</t>
  </si>
  <si>
    <t>ARQUITETURA CASA DE BOMBAS</t>
  </si>
  <si>
    <t>4.10.1</t>
  </si>
  <si>
    <t>ANDAIME INTERNO</t>
  </si>
  <si>
    <t>4.10.1.1</t>
  </si>
  <si>
    <t>ED-28533</t>
  </si>
  <si>
    <t>ANDAIME EM CAVALETE METÁLICO PARA FORRO OU SERVIÇO EM ALTURA INTERNO, COM CHAPA DE COMPENSADO E TÁBUA, COM REAPROVEITAMENTO, INCLUSIVE MONTAGEM/DESMONTAGEM E REMANEJAMENTO</t>
  </si>
  <si>
    <t>4.10.2</t>
  </si>
  <si>
    <t>ANDAIME FACHADEIRO</t>
  </si>
  <si>
    <t>4.10.2.1</t>
  </si>
  <si>
    <t>ED-9075</t>
  </si>
  <si>
    <t>FORNECIMENTO DE ANDAIME METÁLICO PARA FACHADA (LOCAÇÃO), INCLUSIVE PISO METÁLICO E SAPATAS, EXCLUSIVE MONTAGEM E DESMONTAGEM</t>
  </si>
  <si>
    <t>M²xMÊS</t>
  </si>
  <si>
    <t>4.10.2.2</t>
  </si>
  <si>
    <t>ED-48245</t>
  </si>
  <si>
    <t>MONTAGEM E DESMONTAGEM DE ANDAIME METÁLICO PARA FACHADA COM PISO METÁLICO, INCLUSIVE RODAPÉ/GUARDA-CORPO EM MADEIRA, EXCLUSIVE FORNECIMENTO DO ANDAIME</t>
  </si>
  <si>
    <t>4.10.2.3</t>
  </si>
  <si>
    <t>COLOCAÇÃO DE TELA EM ANDAIME FACHADEIRO. AF_03/2024</t>
  </si>
  <si>
    <t>4.10.3</t>
  </si>
  <si>
    <t>LOCAÇÃO DE OBRA</t>
  </si>
  <si>
    <t>4.10.3.1</t>
  </si>
  <si>
    <t>4.10.4</t>
  </si>
  <si>
    <t>PAREDES</t>
  </si>
  <si>
    <t>4.10.4.1</t>
  </si>
  <si>
    <t>ALVENARIA DE VEDAÇÃO DE BLOCOS CERÂMICOS FURADOS NA HORIZONTAL DE 11,5X19X19 CM (ESPESSURA 11,5 CM) E ARGAMASSA DE ASSENTAMENTO COM PREPARO EM BETONEIRA. AF_12/2021</t>
  </si>
  <si>
    <t>4.10.4.2</t>
  </si>
  <si>
    <t>ALVENARIA DE VEDAÇÃO DE BLOCOS CERÂMICOS FURADOS NA HORIZONTAL DE 14X9X19 CM (ESPESSURA 14 CM, BLOCO DEITADO) E ARGAMASSA DE ASSENTAMENTO COM PREPARO EM BETONEIRA. AF_12/2021</t>
  </si>
  <si>
    <t>4.10.4.3</t>
  </si>
  <si>
    <t>FIXAÇÃO (ENCUNHAMENTO) DE ALVENARIA DE VEDAÇÃO COM ARGAMASSA APLICADA COM BISNAGA. AF_03/2024</t>
  </si>
  <si>
    <t>4.10.4.4</t>
  </si>
  <si>
    <t>ED-50730</t>
  </si>
  <si>
    <t>CHAPISCO COM ARGAMASSA, TRAÇO 1:2:3 (CIMENTO, AREIA E PEDRISCO), APLICADO COM COLHER, ESP. 5MM, INCLUSIVE ARGAMASSA COM PREPARO MECANIZADO</t>
  </si>
  <si>
    <t>4.10.4.5</t>
  </si>
  <si>
    <t>ED-50761</t>
  </si>
  <si>
    <t>REBOCO COM ARGAMASSA, TRAÇO 1:2:8 (CIMENTO, CAL E AREIA), ESP. 20MM, APLICAÇÃO MANUAL, INCLUSIVE ARGAMASSA COM PREPARO MECANIZADO, EXCLUSIVE CHAPISCO</t>
  </si>
  <si>
    <t>4.10.4.6</t>
  </si>
  <si>
    <t>EMASSAMENTO COM MASSA LÁTEX, APLICAÇÃO EM PAREDE, DUAS DEMÃOS, LIXAMENTO MANUAL. AF_04/2023</t>
  </si>
  <si>
    <t>4.10.4.7</t>
  </si>
  <si>
    <t>FUNDO SELADOR ACRÍLICO, APLICAÇÃO MANUAL EM PAREDE, UMA DEMÃO. AF_04/2023</t>
  </si>
  <si>
    <t>4.10.4.8</t>
  </si>
  <si>
    <t>PINTURA LÁTEX ACRÍLICA ECONÔMICA, APLICAÇÃO MANUAL EM PAREDES, DUAS DEMÃOS. AF_04/2023</t>
  </si>
  <si>
    <t>4.10.4.9</t>
  </si>
  <si>
    <t>ED-50498</t>
  </si>
  <si>
    <t>PINTURA LÁTEX (PVA) EM PAREDE, DUAS (2) DEMÃOS, EXCLUSIVE SELADOR ACRÍLICO E MASSA ACRÍLICA/CORRIDA (PVA)</t>
  </si>
  <si>
    <t>4.10.5</t>
  </si>
  <si>
    <t>LAJE</t>
  </si>
  <si>
    <t>4.10.5.1</t>
  </si>
  <si>
    <t>IMPERMEABILIZAÇÃO DE SUPERFÍCIE COM MANTA ASFÁLTICA, UMA CAMADA, INCLUSIVE APLICAÇÃO DE PRIMER ASFÁLTICO, E=4MM. AF_09/2023</t>
  </si>
  <si>
    <t>4.10.5.2</t>
  </si>
  <si>
    <t>ED-50568</t>
  </si>
  <si>
    <t>CONTRAPISO DESEMPENADO COM ARGAMASSA, TRAÇO 1:3 (CIMENTO E AREIA), ESP. 30MM</t>
  </si>
  <si>
    <t>4.10.6</t>
  </si>
  <si>
    <t>PISO</t>
  </si>
  <si>
    <t>4.10.6.1</t>
  </si>
  <si>
    <t>4.10.6.2</t>
  </si>
  <si>
    <t>ED-50619</t>
  </si>
  <si>
    <t>POLIMENTO MECANIZADO DE SUPERFÍCIE EM CONCRETO, INCLUSIVE ACABAMENTO DE CONCRETAGEM EM NIVELAMENTO A LASER (NÍVEL ZERO)</t>
  </si>
  <si>
    <t>4.10.7</t>
  </si>
  <si>
    <t>JANELAS</t>
  </si>
  <si>
    <t>4.10.7.1</t>
  </si>
  <si>
    <t>VERGA MOLDADA IN LOCO EM CONCRETO, ESPESSURA DE *15* CM. AF_03/2024</t>
  </si>
  <si>
    <t>4.10.7.2</t>
  </si>
  <si>
    <t>CONTRAVERGA MOLDADA IN LOCO EM CONCRETO, ESPESSURA DE *15* CM. AF_03/2024</t>
  </si>
  <si>
    <t>4.10.7.3</t>
  </si>
  <si>
    <t>4.10.7.4</t>
  </si>
  <si>
    <t>4.10.8</t>
  </si>
  <si>
    <t>PORTAS</t>
  </si>
  <si>
    <t>4.10.8.1</t>
  </si>
  <si>
    <t>4.10.8.2</t>
  </si>
  <si>
    <t>4.10.8.3</t>
  </si>
  <si>
    <t>4.10.8.4</t>
  </si>
  <si>
    <t>PINTURA COM TINTA ALQUÍDICA DE FUNDO (TIPO ZARCÃO) APLICADA A ROLO OU PINCEL SOBRE PERFIL METÁLICO EXECUTADO EM FÁBRICA (POR DEMÃO). AF_01/2020</t>
  </si>
  <si>
    <t>4.11</t>
  </si>
  <si>
    <t>4.11.1</t>
  </si>
  <si>
    <t>QDC</t>
  </si>
  <si>
    <t>4.11.1.1</t>
  </si>
  <si>
    <t>4.11.2</t>
  </si>
  <si>
    <t>QCM-01</t>
  </si>
  <si>
    <t>4.11.2.1</t>
  </si>
  <si>
    <t>4.11.3</t>
  </si>
  <si>
    <t>QCM-02</t>
  </si>
  <si>
    <t>4.11.3.1</t>
  </si>
  <si>
    <t>ED-21772</t>
  </si>
  <si>
    <t>ENGENHEIRO ELETRICISTA/MECÂNICO COM ENCARGOS COMPLEMENTARES</t>
  </si>
  <si>
    <t>SISTEMA DE GERAÇÃO SOLAR</t>
  </si>
  <si>
    <t>4.12.1.2</t>
  </si>
  <si>
    <t>4.12.1.3</t>
  </si>
  <si>
    <t>4.12.1.4</t>
  </si>
  <si>
    <t>4.12.1.5</t>
  </si>
  <si>
    <t>ED-48375</t>
  </si>
  <si>
    <t>RÉGUA COM 8 TOMADAS (2P+T), PARA FIXAÇÃO NO RACK DE 19" (1U)</t>
  </si>
  <si>
    <t>4.12.1.9</t>
  </si>
  <si>
    <t>4.13</t>
  </si>
  <si>
    <t>ESTRUTURA METÁLICA</t>
  </si>
  <si>
    <t>4.13.1</t>
  </si>
  <si>
    <t>MONOVIA</t>
  </si>
  <si>
    <t>4.13.1.1</t>
  </si>
  <si>
    <t>4.13.1.2</t>
  </si>
  <si>
    <t>ED-49664</t>
  </si>
  <si>
    <t>FORNECIMENTO DE ESTRUTURA METÁLICA EM PERFIL LAMINADO, INCLUSIVE FABRICAÇÃO, TRANSPORTE, MONTAGEM E APLICAÇÃO DE FUNDO PREPARADOR ANTICORROSIVO EM SUPERFÍCIE METÁLICA, UMA (1) DEMÃO</t>
  </si>
  <si>
    <t>4.13.1.3</t>
  </si>
  <si>
    <t>4.13.1.4</t>
  </si>
  <si>
    <t>4.13.1.5</t>
  </si>
  <si>
    <t>ED-50497</t>
  </si>
  <si>
    <t>PINTURA ESMALTE EM ESTRUTURA METÁLICA, DUAS (2) DEMÃOS, INCLUSIVE UMA (1) DEMÃO FUNDO ANTICORROSIVO</t>
  </si>
  <si>
    <t>4.14</t>
  </si>
  <si>
    <t>PAVIMENTAÇÃO EM PRÉ-MOLDADO</t>
  </si>
  <si>
    <t>4.14.1</t>
  </si>
  <si>
    <t>REGULARIZAÇAO - REGULARIZAÇAO E COMPACTAÇAO DO SUBLEITO</t>
  </si>
  <si>
    <t>EXECUÇÃO DE PAVIMENTO EM PISO INTERTRAVADO, COM BLOCO RETANGULAR COR NATURAL DE 20 X 10 CM, ESPESSURA 8 CM. AF_10/2022</t>
  </si>
  <si>
    <t>TRANSPORTE COM CAMINHÃO CARROCERIA 9T, EM VIA URBANA PAVIMENTADA, DMT ATÉ 30KM (UNIDADE: TXKM). AF_07/2020</t>
  </si>
  <si>
    <t>TxKM</t>
  </si>
  <si>
    <t>4.14.2</t>
  </si>
  <si>
    <t>MEIO-FIO</t>
  </si>
  <si>
    <t>ASSENTAMENTO DE GUIA (MEIO-FIO) EM TRECHO CURVO, CONFECCIONADA EM CONCRETO PRÉ-FABRICADO, DIMENSÕES 100X15X13X30 CM (COMPRIMENTO X BASE INFERIOR X BASE SUPERIOR X ALTURA). AF_01/2024</t>
  </si>
  <si>
    <t>4.15</t>
  </si>
  <si>
    <t>LIMPEZA FINAL DE OBRA</t>
  </si>
  <si>
    <t>LIMPEZA FINAL PARA ENTREGA DA OBRA</t>
  </si>
  <si>
    <t>SERVENTE COM ENCARGOS COMPLEMENTARES</t>
  </si>
  <si>
    <t>CAMINHÃO PIPA 6.000 L, PESO BRUTO TOTAL 13.000 KG, DISTÂNCIA ENTRE EIXOS 4,80 M, POTÊNCIA 189 CV INCLUSIVE TANQUE DE AÇO PARA TRANSPORTE DE ÁGUA, CAPACIDADE 6 M3 - CHP DIURNO. AF_06/2014</t>
  </si>
  <si>
    <t>ED-50266</t>
  </si>
  <si>
    <t>ED-50272</t>
  </si>
  <si>
    <t>LIMPEZA DE VIDROS E ESPELHOS</t>
  </si>
  <si>
    <t>CÓDIGO</t>
  </si>
  <si>
    <t>DESCRIÇÃO</t>
  </si>
  <si>
    <t>R$ UNITÁRIO</t>
  </si>
  <si>
    <t>R$ TOTAL</t>
  </si>
  <si>
    <t>ENCANADOR OU BOMBEIRO HIDRÁULICO COM ENCARGOS COMPLEMENTARES</t>
  </si>
  <si>
    <t>AJUDANTE ESPECIALIZADO COM ENCARGOS COMPLEMENTARES</t>
  </si>
  <si>
    <t>AUXILIAR DE ENCANADOR OU BOMBEIRO HIDRÁULICO COM ENCARGOS COMPLEMENTARES</t>
  </si>
  <si>
    <t>PEDREIRO COM ENCARGOS COMPLEMENTARES</t>
  </si>
  <si>
    <t>CONCRETO MAGRO PARA LASTRO, TRAÇO 1:4,5:4,5 (EM MASSA SECA DE CIMENTO/ AREIA MÉDIA/ BRITA 1) - PREPARO MANUAL. AF_05/2021</t>
  </si>
  <si>
    <t>M3</t>
  </si>
  <si>
    <t>ELETROTÉCNICO COM ENCARGOS COMPLEMENTARES</t>
  </si>
  <si>
    <t>ELETRICISTA COM ENCARGOS COMPLEMENTARES</t>
  </si>
  <si>
    <t>AUXILIAR DE ELETRICISTA COM ENCARGOS COMPLEMENTARES</t>
  </si>
  <si>
    <t>ASSENTADOR DE TUBOS COM ENCARGOS COMPLEMENTARES</t>
  </si>
  <si>
    <t>PASTA LUBRIFICANTE PARA TUBOS E CONEXOES COM JUNTA ELASTICA, EMBALAGEM DE *400* GR (USO EM PVC, ACO, POLIETILENO E OUTROS)</t>
  </si>
  <si>
    <t>TUBO PVC PBA JEI, CLASSE 12, DN 50 MM, PARA REDE DE AGUA (NBR 5647)</t>
  </si>
  <si>
    <t>ADESIVO PLASTICO PARA PVC, FRASCO COM *850* GR</t>
  </si>
  <si>
    <t>SOLUCAO PREPARADORA / LIMPADORA PARA PVC, FRASCO COM 1000 CM3</t>
  </si>
  <si>
    <t>FLANGE SEXTAVADO DE FERRO GALVANIZADO, COM ROSCA BSP, DE 3"</t>
  </si>
  <si>
    <t>AUXILIAR DE SERRALHEIRO COM ENCARGOS COMPLEMENTARES</t>
  </si>
  <si>
    <t>SERRALHEIRO COM ENCARGOS COMPLEMENTARES</t>
  </si>
  <si>
    <t>SOLDADOR COM ENCARGOS COMPLEMENTARES</t>
  </si>
  <si>
    <t>PARAFUSO ZINCADO, SEXTAVADO, COM ROSCA INTEIRA, DIAMETRO 5/8", COMPRIMENTO 3", COM PORCA E ARRUELA DE PRESSAO MEDIA</t>
  </si>
  <si>
    <t>FUNDO ANTICORROSIVO PARA METAIS FERROSOS (ZARCAO)</t>
  </si>
  <si>
    <t>L</t>
  </si>
  <si>
    <t>UNIAO DE FERRO GALVANIZADO, COM ROSCA BSP, COM ASSENTO PLANO, DE 3"</t>
  </si>
  <si>
    <t>LUVA DE REDUCAO DE FERRO GALVANIZADO, COM ROSCA BSP, DE 2 1/2" X 1 1/2"</t>
  </si>
  <si>
    <t>NIPLE DE REDUCAO DE FERRO GALVANIZADO, COM ROSCA BSP, DE 3" X 2 1/2"</t>
  </si>
  <si>
    <t>FLANGE SEXTAVADO DE FERRO GALVANIZADO, COM ROSCA BSP, DE 4"</t>
  </si>
  <si>
    <t>TE DE REDUCAO DE FERRO GALVANIZADO, COM ROSCA BSP, DE 4" X 3"</t>
  </si>
  <si>
    <t>ANEL BORRACHA, DN 75 MM, PARA TUBO SERIE REFORCADA ESGOTO PREDIAL</t>
  </si>
  <si>
    <t>LASTRO DE CONCRETO MAGRO, INCLUSIVE TRANSPORTE, LANÇAMENTO E ADENSAMENTO</t>
  </si>
  <si>
    <t>FORNECIMENTO DE CONCRETO ESTRUTURAL, PREPARADO EM OBRA, COM FCK 35MPA, INCLUSIVE LANÇAMENTO, ADENSAMENTO E ACABAMENTO</t>
  </si>
  <si>
    <t>ANEL DE CONCRETO ARMADO, D = 0,60 M, H = 0,30 M</t>
  </si>
  <si>
    <t>TAMPAO DE FERRO FUNDIDO T 109</t>
  </si>
  <si>
    <t>CONCRETO MAGRO PARA LASTRO, TRAÇO 1:4,5:4,5 (EM MASSA SECA DE CIMENTO/ AREIA MÉDIA/ BRITA 1) - PREPARO MECÂNICO COM BETONEIRA 600 L. AF_05/2021</t>
  </si>
  <si>
    <t>ED-49813</t>
  </si>
  <si>
    <t>LASTRO DE BRITA COM PEDRA BRITADA NÚMERO 2 E 3, INCLUSIVE ADENSAMENTO E APILOAMENTO MANUAL</t>
  </si>
  <si>
    <t>MES</t>
  </si>
  <si>
    <t>PC</t>
  </si>
  <si>
    <t>ED-49621</t>
  </si>
  <si>
    <t>CURVA 90 GRAUS DE FERRO GALVANIZADO, COM ROSCA BSP MACHO, DE 1 1/2"</t>
  </si>
  <si>
    <t>COTOVELO 45 GRAUS DE FERRO GALVANIZADO, COM ROSCA BSP, DE 1 1/2"</t>
  </si>
  <si>
    <t>BUCHA DE NYLON SEM ABA S6, COM PARAFUSO DE 4,20 X 40 MM EM ACO ZINCADO COM ROSCA SOBERBA, CABECA CHATA E FENDA PHILLIPS</t>
  </si>
  <si>
    <t>CONDULETE DE ALUMINIO TIPO X, PARA ELETRODUTO ROSCAVEL DE 2", COM TAMPA CEGA</t>
  </si>
  <si>
    <t>CONDULETE DE ALUMINIO TIPO X, PARA ELETRODUTO ROSCAVEL DE 3", COM TAMPA CEGA</t>
  </si>
  <si>
    <t>CONDULETE DE ALUMINIO TIPO LR, PARA ELETRODUTO ROSCAVEL DE 3", COM TAMPA CEGA</t>
  </si>
  <si>
    <t>ELETRODUTO FLEXIVEL, EM FITA DE ACO GALVANIZADO, REVESTIDO COM PVC PRETO, DIAMETRO EXTERNO DE 50 MM, DN = 1 1/2", TIPO SEALTUBO</t>
  </si>
  <si>
    <t>MATED-12567</t>
  </si>
  <si>
    <t>ELETRODUTO RÍGIDO (MATERIAL: AÇO|TRATAMENTO: GALVANIZADO ELETROLÍTICO|SÉRIE: MÉDIO|DIÂMETRO: 1.1/4"[32MM]|ESPESSURA*: 0,8-0,9MM|MASSA LINEAR*: 0,92KG/M)*VALORES REFERENCIAIS APROXIMADOS</t>
  </si>
  <si>
    <t>ED-50362</t>
  </si>
  <si>
    <t>AJUDANTE DE ELETRICISTA COM ENCARGOS COMPLEMENTARES</t>
  </si>
  <si>
    <t>ED-50373</t>
  </si>
  <si>
    <t>ELETRODUTO RÍGIDO (MATERIAL: AÇO|TRATAMENTO: GALVANIZADO ELETROLÍTICO|SÉRIE: MÉDIO|DIÂMETRO: 2"[50MM]|ESPESSURA*: 0,8-0,9MM|MASSA LINEAR*: 1,32KG/M)*VALORES REFERENCIAIS APROXIMADOS</t>
  </si>
  <si>
    <t>ELETRODUTO RÍGIDO (MATERIAL: AÇO|TRATAMENTO: GALVANIZADO ELETROLÍTICO|SÉRIE: PESADO|DIÂMETRO: 3"[80MM]|ESPESSURA*: 2,3-2,65MM|MASSA LINEAR*: 5,6KG/M)*VALORES REFERENCIAIS APROXIMADOS</t>
  </si>
  <si>
    <t>MATED-18325</t>
  </si>
  <si>
    <t>ARRUELA LISA REDONDA (DIÂMETRO 6,8MM [1/4"]|ACABAMENTO: ZINCADO|PESO: 560UN/KG)*VALORES REFERENCIAIS APROXIMADOS</t>
  </si>
  <si>
    <t>MATED-19506</t>
  </si>
  <si>
    <t>PARAFUSO (ROSCA: INTEIRA|APLICAÇÃO: ELETROCALHA E PERFILADO|CABEÇA: LENTILHA|MATERIAL: INOX|ACABAMENTO: CROMADO|BITOLA: 1/4"[6,35MM]X1/2"[12,7MM]|PESO/100PÇ: 0,541KG)</t>
  </si>
  <si>
    <t>MATED-18324</t>
  </si>
  <si>
    <t>PORCA SEXTAVADA (MATERIAL: AÇO|DIÂMETRO: 6,35MM [1/4"]|PESO/100PÇ: 0,320 KG)</t>
  </si>
  <si>
    <t>MATED-19529</t>
  </si>
  <si>
    <t>TALA RETA (TIPO: AUTOPORTANTE|TRATAMENTO: PRÉ-ZINCADO|CHAPA: N°18|MEDIDA: 100MM|APLICAÇÃO: EMENDA PARA ELETROCALHA)</t>
  </si>
  <si>
    <t>ED-19507</t>
  </si>
  <si>
    <t>FIXAÇÃO DE ELETROCALHA/LEITO HORIZONTAL COM LARGURA MENOR OU IGUAL A 200 MM EM LAJE, COM SUPORTE EM PERFILADO, INCLUSIVE PERFILADO, VERGALHÃO E ACESSÓRIOS, EXCLUSIVE ELETROCALHA/LEITO</t>
  </si>
  <si>
    <t>FITA ISOLANTE ADESIVA ANTICHAMA, USO ATE 750 V, EM ROLO DE 19 MM X 5 M</t>
  </si>
  <si>
    <t>CONCRETO FCK = 20MPA, TRAÇO 1:2,7:3 (EM MASSA SECA DE CIMENTO/ AREIA MÉDIA/ BRITA 1) - PREPARO MECÂNICO COM BETONEIRA 600 L. AF_05/2021</t>
  </si>
  <si>
    <t>POSTE CONICO CONTINUO EM ACO GALVANIZADO, RETO, FLANGEADO, H = 3 M, DIAMETRO INFERIOR = *95* MM</t>
  </si>
  <si>
    <t>ENCARREGADO GERAL COM ENCARGOS COMPLEMENTARES</t>
  </si>
  <si>
    <t>CIMENTO PORTLAND COMPOSTO CP II-32</t>
  </si>
  <si>
    <t>AREIA GROSSA - POSTO JAZIDA/FORNECEDOR (RETIRADO NA JAZIDA, SEM TRANSPORTE)</t>
  </si>
  <si>
    <t>PEDRA BRITADA N. 1 (9,5 A 19 MM) POSTO PEDREIRA/FORNECEDOR, SEM FRETE</t>
  </si>
  <si>
    <t>TERMINAL A COMPRESSAO EM COBRE ESTANHADO PARA CABO 16 MM2, 1 FURO E 1 COMPRESSAO, PARA PARAFUSO DE FIXACAO M6</t>
  </si>
  <si>
    <t>TERMINAL A COMPRESSAO EM COBRE ESTANHADO PARA CABO 50 MM2, 1 FURO E 1 COMPRESSAO, PARA PARAFUSO DE FIXACAO M8</t>
  </si>
  <si>
    <t>ARGAMASSA TRAÇO 1:1:6 (EM VOLUME DE CIMENTO, CAL E AREIA MÉDIA ÚMIDA) PARA EMBOÇO/MASSA ÚNICA/ASSENTAMENTO DE ALVENARIA DE VEDAÇÃO, PREPARO MANUAL. AF_08/2019</t>
  </si>
  <si>
    <t>QUADRO DE DISTRIBUICAO COM BARRAMENTO TRIFASICO, DE EMBUTIR, EM CHAPA DE ACO GALVANIZADO, PARA 24 DISJUNTORES DIN, 100 A</t>
  </si>
  <si>
    <t>ALVENARIA DE VEDAÇÃO COM TIJOLO CERÂMICO FURADO, ESP. 9CM, PARA REVESTIMENTO, INCLUSIVE ARGAMASSA PARA ASSENTAMENTO</t>
  </si>
  <si>
    <t>ATERRAMENTO COM HASTE DE COBRE, TIPO COPPERWELD, DIÂMETRO DE  5/8", COMPRIMENTO DE 240CM, EXCLUSIVE CABO E CAIXA PARA ATERRAMENTO, INCLUSIVE GRAMPO PARA HASTE E INSTALAÇÃO</t>
  </si>
  <si>
    <t>ARMAÇÃO SECUNDÁRIA DE UM ESTRIBO, EM AÇO GALVANIZADO, PARA FIXAÇÃO DE ISOLADOR ROLDANA, EXCLUSIVE ISOLADOR, INCLUSIVE INSTALAÇÃO</t>
  </si>
  <si>
    <t>ISOLADOR ROLDANA EM PORCELANA, TENSÃO NOMINAL 1KV, EXCLUSIVE ARMAÇÃO SECUNDÁRIA, INCLUSIVE INSTALAÇÃO</t>
  </si>
  <si>
    <t>CHAPISCO COM ARGAMASSA, TRAÇO 1:3 (CIMENTO E AREIA), ESP. 5MM, APLICADO EM ALVENARIA/ESTRUTURA DE CONCRETO COM COLHER, INCLUSIVE ARGAMASSA COM PREPARO MECANIZADO</t>
  </si>
  <si>
    <t>REBOCO COM ARGAMASSA, TRAÇO 1:2:9 (CIMENTO, CAL E AREIA), COM ADITIVO IMPERMEABILIZANTE, ESP. 20MM, APLICAÇÃO MANUAL, INCLUSIVE ARGAMASSA COM PREPARO MECANIZADO, EXCLUSIVE CHAPISCO</t>
  </si>
  <si>
    <t>CAIXA DE INSPEÇÃO EM PVC, DIÂMETRO DE 30CM, ALTURA DE 30CM, COM TAMPA EM FERRO FUNDIDO, EXCLUSIVE HASTE DE ATERRAMENTO, INCLUSIVE INSTALAÇÃO</t>
  </si>
  <si>
    <t>ARAME GALVANIZADO (BITOLA: 12BWG|DIÂMETRO DO FIO: 2,77MM|MASSA LINEAR: 0,0454KG/M)</t>
  </si>
  <si>
    <t>HASTE DE ATERRAMENTO EM ACO COM 3,00 M DE COMPRIMENTO E DN = 5/8", REVESTIDA COM BAIXA CAMADA DE COBRE, COM CONECTOR TIPO GRAMPO</t>
  </si>
  <si>
    <t>BUCHA DE NYLON (DIÂMETRO NOMINAL: 10MM|COMPRIMENTO DA BUCHA: 50MM|DIÂMETRO DO PARAFUSO: 6-8MM)</t>
  </si>
  <si>
    <t>DISJUNTOR EM CAIXA MOLDADA (TIPO: TRIPOLAR|CORRENTE: 225A|ICC: 20KA* EM 380/400V|DISPARADOR: FIXO)*VALORES REFERENCIAIS APROXIMADOS</t>
  </si>
  <si>
    <t>ADESIVO/SELANTE ELÁSTICO MONOCOMPONENTE (APLICAÇÃO: USO GERAL|BASE: POLIURETANO|EMBALAGEM: 310ML|DENSIDADE*: 1,35G/CM3)*VALORES REFERENCIAIS APROXIMADOS</t>
  </si>
  <si>
    <t>PATCH PANEL, 24 PORTAS, CATEGORIA 6, COM RACKS DE 19" DE LARGURA E 1 U DE ALTURA</t>
  </si>
  <si>
    <t>PEDRA BRITADA POSTO OBRA (NÚMERO: 2|GRANULOMETRIA: 19-38MM)</t>
  </si>
  <si>
    <t>ED-49627</t>
  </si>
  <si>
    <t>FORNECIMENTO DE CONCRETO NÃO ESTRUTURAL, USINADO, COM FCK 15MPA, INCLUSIVE LANÇAMENTO, ADENSAMENTO E ACABAMENTO</t>
  </si>
  <si>
    <t>ESCAVAÇÃO MANUAL DE VALA COM PROFUNDIDADE MAIOR QUE 1,5M E MENOR OU IGUAL 3,0M, INCLUSIVE DESCARGA LATERAL</t>
  </si>
  <si>
    <t>FÔRMA E DESFORMA DE COMPENSADO RESINADO, ESP. 12MM, REAPROVEITAMENTO (3X), EXCLUSIVE ESCORAMENTO</t>
  </si>
  <si>
    <t>FORNECIMENTO DE CONCRETO ESTRUTURAL, PREPARADO EM OBRA COM BETONEIRA, COM FCK 20MPA, INCLUSIVE LANÇAMENTO, ADENSAMENTO E ACABAMENTO (FUNDAÇÃO)</t>
  </si>
  <si>
    <t>APILOAMENTO MECANIZADO EM FUNDO DE VALA COM PLACA VIBRATÓRIA, EXCLUSIVE ESCAVAÇÃO</t>
  </si>
  <si>
    <t>ARAME FARPADO GALVANIZADO, 14 BWG (2,11 MM), CLASSE 250</t>
  </si>
  <si>
    <t>ANEL BORRACHA, PARA TUBO PVC, REDE COLETOR ESGOTO, DN 150 MM (NBR 7362)</t>
  </si>
  <si>
    <t>M2</t>
  </si>
  <si>
    <t>GUINCHO DE COLUNA ELETRICO COM CABO, CAPACIDADE ATE 330 KG E CACAMBA COM 60 L - H. PRODUTIVA</t>
  </si>
  <si>
    <t>TELHADISTA COM ENCARGOS COMPLEMENTARES</t>
  </si>
  <si>
    <t>AJUDANTE DE ESTRUTURA METÁLICA COM ENCARGOS COMPLEMENTARES</t>
  </si>
  <si>
    <t>GUINDAUTO HIDRÁULICO, CAPACIDADE MÁXIMA DE CARGA 3300 KG, MOMENTO MÁXIMO DE CARGA 5,8 TM, ALCANCE MÁXIMO HORIZONTAL 7,60 M, INCLUSIVE CAMINHÃO TOCO PBT 16.000 KG, POTÊNCIA DE 189 CV - CHP DIURNO. AF_03/2016</t>
  </si>
  <si>
    <t>GUINDAUTO HIDRÁULICO, CAPACIDADE MÁXIMA DE CARGA 3300 KG, MOMENTO MÁXIMO DE CARGA 5,8 TM, ALCANCE MÁXIMO HORIZONTAL 7,60 M, INCLUSIVE CAMINHÃO TOCO PBT 16.000 KG, POTÊNCIA DE 189 CV - CHI DIURNO. AF_03/2016</t>
  </si>
  <si>
    <t>ANEL BORRACHA, PARA TUBO PVC DEFOFO, DN 150 MM (NBR 7665)</t>
  </si>
  <si>
    <t>% CUSTO TOTAL</t>
  </si>
  <si>
    <t>% ACUMULADA</t>
  </si>
  <si>
    <t>CURVA ABC</t>
  </si>
  <si>
    <t>M3XKM</t>
  </si>
  <si>
    <t>TUBO DE AÇO GALVANIZADO COM COSTURA, CLASSE MÉDIA, DN 80 (3"), CONEXÃO ROSQUEADA, INSTALADO EM PRUMADAS - FORNECIMENTO E INSTALAÇÃO. AF_10/2020</t>
  </si>
  <si>
    <t>LUVA, EM FERRO GALVANIZADO, DN 80 (3"), CONEXÃO ROSQUEADA, INSTALADO EM PRUMADAS - FORNECIMENTO E INSTALAÇÃO. AF_10/2020</t>
  </si>
  <si>
    <t>M2XMÊS</t>
  </si>
  <si>
    <t>CURVA 90 GRAUS, EM FERRO GALVANIZADO, MACHO/FÊMEA, CONEXÃO ROSQUEADA, DN 80 MM (3"), INSTALADO EM RESERVAÇÃO PREDIAL DE ÁGUA - FORNECIMENTO E INSTALAÇÃO. AF_04/2024</t>
  </si>
  <si>
    <t>CURVA 90 GRAUS, EM FERRO GALVANIZADO, CONEXÃO ROSQUEADA, DN 65 MM (2 1/2"), INSTALADO EM RESERVAÇÃO PREDIAL DE ÁGUA - FORNECIMENTO E INSTALAÇÃO. AF_04/2024</t>
  </si>
  <si>
    <t>LUVA COM REDUÇÃO, EM AÇO, CONEXÃO SOLDADA, DN 80 X 65 MM (3" X 2 1/2"), INSTALADO EM PRUMADAS - FORNECIMENTO E INSTALAÇÃO. AF_10/2020</t>
  </si>
  <si>
    <t>TXKM</t>
  </si>
  <si>
    <t>UNMES</t>
  </si>
  <si>
    <t>COTOVELO 45 GRAUS, EM FERRO GALVANIZADO, CONEXÃO ROSQUEADA, DN 65 MM (2 1/2"), INSTALADO EM RESERVAÇÃO PREDIAL DE ÁGUA - FORNECIMENTO E INSTALAÇÃO. AF_04/2024</t>
  </si>
  <si>
    <t>ASSENTAMENTO E FORNECIMENTO DE TUBO DE PVC PBA PARA REDE DE ÁGUA, DN 75, JUNTA ELÁSTICA INTEGRADA, INSTALADO EM LOCAL COM NÍVEL BAIXO DE INTERFERÊNCIAS (INCLUI FORNECIMENTO). AF_05/2024</t>
  </si>
  <si>
    <t>UNIÃO, PVC, SOLDÁVEL, DN 25MM, INSTALADO EM RAMAL DE DISTRIBUIÇÃO DE ÁGUA - FORNECIMENTO E INSTALAÇÃO. AF_06/2022</t>
  </si>
  <si>
    <t>1.2</t>
  </si>
  <si>
    <t>CÓD</t>
  </si>
  <si>
    <t>VR ONERADO</t>
  </si>
  <si>
    <t>VR DESONERADO</t>
  </si>
  <si>
    <t>ESCOVA DE ACO, COM CABO, *4 X 15* FILEIRAS DE CERDAS</t>
  </si>
  <si>
    <t>ADAPTADOR PVC PBA, PONTA/ROSCA, JE, DN 75 / DE 85 MM</t>
  </si>
  <si>
    <t>ADAPTADOR PVC PBA, BOLSA/ROSCA, JE, DN 75 / DE 85 MM</t>
  </si>
  <si>
    <t>ADAPTADOR PVC PBA, BOLSA/ROSCA, JE, DN 100 / DE 110 MM</t>
  </si>
  <si>
    <t>ADAPTADOR PVC PBA, BOLSA/ROSCA, JE, DN 50 / DE 60 MM</t>
  </si>
  <si>
    <t>ADAPTADOR PVC PBA, PONTA/ROSCA, JE, DN 50 / DE 60 MM</t>
  </si>
  <si>
    <t>ADAPTADOR DE COMPRESSAO EM POLIPROPILENO (PP), PARA TUBO EM PEAD, 20 MM X 1/2", PARA LIGACAO PREDIAL DE AGUA (NTS 179)</t>
  </si>
  <si>
    <t>ADAPTADOR PVC, COM REGISTRO, PARA PEAD, 20 MM X 3/4", PARA LIGACAO PREDIAL DE AGUA</t>
  </si>
  <si>
    <t>ADAPTADOR DE COMPRESSAO EM POLIPROPILENO (PP), PARA TUBO EM PEAD, 20 MM X 3/4", PARA LIGACAO PREDIAL DE AGUA (NTS 179)</t>
  </si>
  <si>
    <t>ADAPTADOR DE COMPRESSAO EM POLIPROPILENO (PP), PARA TUBO EM PEAD, 32 MM X 1", PARA LIGACAO PREDIAL DE AGUA (NTS 179)</t>
  </si>
  <si>
    <t>UNIAO EM POLIPROPILENO (PP), PARA TUBO EM PEAD, 20 MM - LIGACAO PREDIAL DE AGUA</t>
  </si>
  <si>
    <t>ADAPTADOR PVC SOLDAVEL CURTO COM BOLSA E ROSCA, 25 MM X 3/4", PARA AGUA FRIA</t>
  </si>
  <si>
    <t>ADAPTADOR PVC, ROSCAVEL, COM FLANGES E ANEL DE VEDACAO, 1/2", PARA CAIXA D'AGUA</t>
  </si>
  <si>
    <t>ADAPTADOR PVC, ROSCAVEL, COM FLANGES E ANEL DE VEDACAO, 1", PARA CAIXA D'AGUA</t>
  </si>
  <si>
    <t>ADAPTADOR PVC, ROSCAVEL, COM FLANGES E ANEL DE VEDACAO, 1 1/2", PARA CAIXA D'AGUA</t>
  </si>
  <si>
    <t>ADAPTADOR PVC, ROSCAVEL, COM FLANGES E ANEL DE VEDACAO, 3/4", PARA CAIXA D'AGUA</t>
  </si>
  <si>
    <t>ADAPTADOR PVC, SOLDAVEL, COM FLANGES LIVRES, 85 MM X 3", PARA CAIXA D'AGUA</t>
  </si>
  <si>
    <t>ADAPTADOR PVC, SOLDAVEL, COM FLANGES LIVRES, 110 MM X 4", PARA CAIXA D'AGUA</t>
  </si>
  <si>
    <t>ADAPTADOR PVC, SOLDAVEL, LONGO, COM FLANGE LIVRE, 75 MM X 2 1/2", PARA CAIXA D'AGUA</t>
  </si>
  <si>
    <t>ADAPTADOR PVC, SOLDAVEL, COM FLANGES LIVRES, 75 MM X 2 1/2", PARA CAIXA D'AGUA</t>
  </si>
  <si>
    <t>ADAPTADOR PVC, SOLDAVEL, LONGO, COM FLANGE LIVRE, 32 MM X 1", PARA CAIXA D'AGUA</t>
  </si>
  <si>
    <t>ADAPTADOR PVC SOLDAVEL, COM FLANGE E ANEL DE VEDACAO, 20 MM X 1/2", PARA CAIXA D'AGUA</t>
  </si>
  <si>
    <t>ADAPTADOR PVC SOLDAVEL, COM FLANGE E ANEL DE VEDACAO, 25 MM X 3/4", PARA CAIXA D'AGUA</t>
  </si>
  <si>
    <t>ADAPTADOR PVC SOLDAVEL, COM FLANGE E ANEL DE VEDACAO, 32 MM X 1", PARA CAIXA D'AGUA</t>
  </si>
  <si>
    <t>ADAPTADOR PVC SOLDAVEL, COM FLANGE E ANEL DE VEDACAO, 40 MM X 1 1/4", PARA CAIXA D'AGUA</t>
  </si>
  <si>
    <t>ADAPTADOR PVC SOLDAVEL, COM FLANGE E ANEL DE VEDACAO, 50 MM X 1 1/2", PARA CAIXA D'AGUA</t>
  </si>
  <si>
    <t>ADAPTADOR PVC, SOLDAVEL, COM FLANGES E ANEL DE VEDACAO, 60 MM X 2", PARA CAIXA D'AGUA</t>
  </si>
  <si>
    <t>ADAPTADOR PVC SOLDAVEL CURTO COM BOLSA E ROSCA, 85 MM X 3", PARA AGUA FRIA</t>
  </si>
  <si>
    <t>ADAPTADOR PVC SOLDAVEL CURTO COM BOLSA E ROSCA, 110 MM X 4", PARA AGUA FRIA</t>
  </si>
  <si>
    <t>ADAPTADOR PVC SOLDAVEL CURTO COM BOLSA E ROSCA, 75 MM X 2 1/2", PARA AGUA FRIA</t>
  </si>
  <si>
    <t>ADAPTADOR PVC, SOLDAVEL, LONGO, COM FLANGE LIVRE, 85 MM X 3", PARA CAIXA D'AGUA</t>
  </si>
  <si>
    <t>ADAPTADOR PVC, SOLDAVEL, LONGO, COM FLANGE LIVRE, 110 MM X 4", PARA CAIXA D'AGUA</t>
  </si>
  <si>
    <t>ADAPTADOR PVC SOLDAVEL CURTO COM BOLSA E ROSCA, 20 MM X 1/2", PARA AGUA FRIA</t>
  </si>
  <si>
    <t>ADAPTADOR PVC SOLDAVEL CURTO COM BOLSA E ROSCA, 32 MM X 1", PARA AGUA FRIA</t>
  </si>
  <si>
    <t>ADAPTADOR PVC SOLDAVEL CURTO COM BOLSA E ROSCA, 40 MM X 1 1/4", PARA AGUA FRIA</t>
  </si>
  <si>
    <t>ADAPTADOR PVC SOLDAVEL CURTO COM BOLSA E ROSCA, 40 MM X 1 1/2", PARA AGUA FRIA</t>
  </si>
  <si>
    <t>ADAPTADOR PVC SOLDAVEL CURTO COM BOLSA E ROSCA, 50 MM X 1 1/4", PARA AGUA FRIA</t>
  </si>
  <si>
    <t>ADAPTADOR PVC SOLDAVEL CURTO COM BOLSA E ROSCA, 50 MM X1 1/2", PARA AGUA FRIA</t>
  </si>
  <si>
    <t>ADAPTADOR PVC SOLDAVEL CURTO COM BOLSA E ROSCA, 60 MM X 2", PARA AGUA FRIA</t>
  </si>
  <si>
    <t>PASTA VEDA JUNTAS/ROSCA, EMBALAGEM DE *500* G, PARA INSTALACOES DE AGUA, GAS E OUTROS</t>
  </si>
  <si>
    <t>ADESIVO PLASTICO PARA PVC, BISNAGA COM 75 GR</t>
  </si>
  <si>
    <t>ANEL BORRACHA PARA TUBO ESGOTO PREDIAL, DN 50 MM (NBR 5688)</t>
  </si>
  <si>
    <t>ANEL BORRACHA PARA TUBO ESGOTO PREDIAL, DN 75 MM (NBR 5688)</t>
  </si>
  <si>
    <t>ANEL BORRACHA, DN 100 MM, PARA TUBO SERIE REFORCADA ESGOTO PREDIAL</t>
  </si>
  <si>
    <t>ANEL BORRACHA, DN 150 MM, PARA TUBO SERIE REFORCADA ESGOTO PREDIAL</t>
  </si>
  <si>
    <t>ANEL BORRACHA PARA TUBO ESGOTO PREDIAL, DN 100 MM (NBR 5688)</t>
  </si>
  <si>
    <t>ANEL BORRACHA, PARA TUBO PVC, REDE COLETOR ESGOTO, DN 100 MM (NBR 7362)</t>
  </si>
  <si>
    <t>ANEL BORRACHA, PARA TUBO PVC, REDE COLETOR ESGOTO, DN 200 MM (NBR 7362)</t>
  </si>
  <si>
    <t>ANEL BORRACHA, PARA TUBO PVC, REDE COLETOR ESGOTO, DN 250 MM (NBR 7362)</t>
  </si>
  <si>
    <t>ANEL BORRACHA, PARA TUBO, PVC REDE COLETOR ESGOTO, DN 300 MM (NBR 7362)</t>
  </si>
  <si>
    <t>ANEL BORRACHA, PARA TUBO PVC, REDE COLETOR ESGOTO, DN 350 MM (NBR 7362)</t>
  </si>
  <si>
    <t>ANEL BORRACHA, PARA TUBO PVC, REDE COLETOR ESGOTO, DN 400 MM (NBR 7362)</t>
  </si>
  <si>
    <t>ANEL BORRACHA, PARA TUBO PVC DEFOFO, DN 100 MM (NBR 7665)</t>
  </si>
  <si>
    <t>ANEL BORRACHA, PARA TUBO PVC DEFOFO, DN 200 MM (NBR 7665)</t>
  </si>
  <si>
    <t>ANEL BORRACHA, PARA TUBO/CONEXAO PVC PBA, DN 50 MM, PARA REDE AGUA</t>
  </si>
  <si>
    <t>ANEL BORRACHA, PARA TUBO/CONEXAO PVC PBA, DN 100 MM, PARA REDE AGUA</t>
  </si>
  <si>
    <t>ANEL BORRACHA, PARA TUBO/CONEXAO PVC PBA, DN 75 MM, PARA REDE AGUA</t>
  </si>
  <si>
    <t>MUDA DE ARVORE ORNAMENTAL, OITI/AROEIRA SALSA/ANGICO/IPE/JACARANDA OU EQUIVALENTE DA REGIAO, H= *1* M</t>
  </si>
  <si>
    <t>MUDA DE ARVORE ORNAMENTAL, OITI/AROEIRA SALSA/ANGICO/IPE/JACARANDA OU EQUIVALENTE DA REGIAO, H= *2* M</t>
  </si>
  <si>
    <t>MUDA DE RASTEIRA/FORRACAO, AMENDOIM RASTEIRO/ONZE HORAS/AZULZINHA/IMPATIENS OU EQUIVALENTE DA REGIAO</t>
  </si>
  <si>
    <t>MUDA DE ARBUSTO FOLHAGEM, SANSAO-DO-CAMPO OU EQUIVALENTE DA REGIAO, H= *50 A 70* CM</t>
  </si>
  <si>
    <t>ASSENTO SANITARIO DE PLASTICO, TIPO CONVENCIONAL</t>
  </si>
  <si>
    <t>SUPORTE PARA TUBO DIAMETRO NOMINAL 2", COM ROSCA MECANICA</t>
  </si>
  <si>
    <t>ABRACADEIRA EM ACO PARA AMARRACAO DE ELETRODUTOS, TIPO D, COM 1/2" E PARAFUSO DE FIXACAO</t>
  </si>
  <si>
    <t>ABRACADEIRA EM ACO PARA AMARRACAO DE ELETRODUTOS, TIPO D, COM 1" E PARAFUSO DE FIXACAO</t>
  </si>
  <si>
    <t>ABRACADEIRA EM ACO PARA AMARRACAO DE ELETRODUTOS, TIPO D, COM 1 1/2" E PARAFUSO DE FIXACAO</t>
  </si>
  <si>
    <t>ABRACADEIRA EM ACO PARA AMARRACAO DE ELETRODUTOS, TIPO D, COM 1 1/4" E PARAFUSO DE FIXACAO</t>
  </si>
  <si>
    <t>ABRACADEIRA EM ACO PARA AMARRACAO DE ELETRODUTOS, TIPO D, COM 2" E PARAFUSO DE FIXACAO</t>
  </si>
  <si>
    <t>ABRACADEIRA EM ACO PARA AMARRACAO DE ELETRODUTOS, TIPO D, COM 2 1/2" E PARAFUSO DE FIXACAO</t>
  </si>
  <si>
    <t>ABRACADEIRA EM ACO PARA AMARRACAO DE ELETRODUTOS, TIPO D, COM 3" E PARAFUSO DE FIXACAO</t>
  </si>
  <si>
    <t>ABRACADEIRA EM ACO PARA AMARRACAO DE ELETRODUTOS, TIPO D, COM 4" E PARAFUSO DE FIXACAO</t>
  </si>
  <si>
    <t>ABRACADEIRA EM ACO PARA AMARRACAO DE ELETRODUTOS, TIPO D, COM 3/4" E PARAFUSO DE FIXACAO</t>
  </si>
  <si>
    <t>FITA ACO INOX PARA CINTAR POSTE, L = 19 MM, E = 0,5 MM (ROLO DE 30M)</t>
  </si>
  <si>
    <t>ABRACADEIRA DE NYLON PARA AMARRACAO DE CABOS, COMPRIMENTO DE 390 X *4,6* MM</t>
  </si>
  <si>
    <t>ABRACADEIRA DE NYLON PARA AMARRACAO DE CABOS, COMPRIMENTO DE 150 X *3,6* MM</t>
  </si>
  <si>
    <t>ABRACADEIRA DE NYLON PARA AMARRACAO DE CABOS, COMPRIMENTO DE 200 X *4,6* MM</t>
  </si>
  <si>
    <t>ABRACADEIRA DE NYLON PARA AMARRACAO DE CABOS, COMPRIMENTO DE *230* X *7,6* MM</t>
  </si>
  <si>
    <t>ABRACADEIRA DE NYLON PARA AMARRACAO DE CABOS, COMPRIMENTO DE 100 X 2,5 MM</t>
  </si>
  <si>
    <t>GRAMPO METALICO TIPO OLHAL PARA HASTE DE ATERRAMENTO DE 1", CONDUTOR DE *10* A 50 MM2</t>
  </si>
  <si>
    <t>GRAMPO METALICO TIPO OLHAL PARA HASTE DE ATERRAMENTO DE 3/4", CONDUTOR DE *10* A 50 MM2</t>
  </si>
  <si>
    <t>GRAMPO METALICO TIPO OLHAL PARA HASTE DE ATERRAMENTO DE 5/8", CONDUTOR DE *10* A 50 MM2</t>
  </si>
  <si>
    <t>GRAMPO METALICO TIPO U PARA HASTE DE ATERRAMENTO DE ATE 3/4", CONDUTOR DE 10 A 25 MM2</t>
  </si>
  <si>
    <t>BANCADA DE MARMORE SINTETICO COM UMA CUBA, 200 X *60* CM</t>
  </si>
  <si>
    <t>BANCADA DE MARMORE SINTETICO COM UMA CUBA, 120 X *60* CM</t>
  </si>
  <si>
    <t>BANCADA DE MARMORE SINTETICO COM UMA CUBA, 150 X *60* CM</t>
  </si>
  <si>
    <t>BLOCO DE VEDACAO DE CONCRETO, 9 X 19 X 39 CM (CLASSE C - NBR 6136)</t>
  </si>
  <si>
    <t>BLOCO DE VEDACAO DE CONCRETO 14 X 19 X 39 CM (CLASSE C - NBR 6136)</t>
  </si>
  <si>
    <t>BLOCO DE VEDACAO DE CONCRETO 19 X 19 X 39 CM (CLASSE C - NBR 6136)</t>
  </si>
  <si>
    <t>CANALETA DE CONCRETO 9 X 19 X 19 CM (CLASSE C - NBR 6136)</t>
  </si>
  <si>
    <t>CANALETA DE CONCRETO 14 X 19 X 19 CM (CLASSE C - NBR 6136)</t>
  </si>
  <si>
    <t>CANALETA DE CONCRETO 19 X 19 X 19 CM (CLASSE C - NBR 6136)</t>
  </si>
  <si>
    <t>ELEMENTO VAZADO DE CONCRETO, QUADRICULADO, 16 FUROS *50 X 50 X 7* CM</t>
  </si>
  <si>
    <t>ELEMENTO VAZADO DE CONCRETO, QUADRICULADO, 16 FUROS *40 X 40 X 7* CM</t>
  </si>
  <si>
    <t>ELEMENTO VAZADO DE CONCRETO, QUADRICULADO, 16 FUROS *29 X 29 X 6* CM</t>
  </si>
  <si>
    <t>ELEMENTO VAZADO DE CONCRETO, QUADRICULADO, 1 FURO *20 X 20 X 6,5* CM</t>
  </si>
  <si>
    <t>BLOCO / TIJOLO DE VIDRO INCOLOR, CANELADO / ONDULADO, *19 X 19 X 8* CM (A X L X E)</t>
  </si>
  <si>
    <t>BLOCO / TIJOLO DE VIDRO INCOLOR, XADREZ, *20 X 20 X 10* CM (A X L X E)</t>
  </si>
  <si>
    <t>BLOCO DE VIDRO / ELEMENTO VAZADO, INCOLOR, VENEZIANA, *20 X 20 X 6* CM (A X L X E)</t>
  </si>
  <si>
    <t>BOMBA CENTRIFUGA COM MOTOR ELETRICO MONOFASICO, POTENCIA 0,33 HP, BOCAIS 1" X 3/4", DIAMETRO DO ROTOR 99 MM, HM/Q = 4 MCA / 8,5 M3/H A 18 MCA / 0,90 M3/H</t>
  </si>
  <si>
    <t>BOMBA CENTRIFUGA MOTOR ELETRICO MONOFASICO 0,49 HP BOCAIS 1" X 3/4", DIAMETRO DO ROTOR 110 MM, HM/Q: 6 M / 8,3 M3/H A 20 M / 1,2 M3/H</t>
  </si>
  <si>
    <t>BOMBA CENTRIFUGA MOTOR ELETRICO TRIFASICO 0,99HP DIAMETRO DE SUCCAO X ELEVACAO 1" X 1", DIAMETRO DO ROTOR 145 MM, HM/Q: 14 M / 8,4 M3/H A 40 M / 0,60 M3/H</t>
  </si>
  <si>
    <t>BOMBA CENTRIFUGA, MOTOR ELETRICO TRIFASICO 1,48HP DIAMETRO DE SUCCAO X ELEVACAO 1 1/2" X 1", DIAMETRO DO ROTOR 117 MM, HM/Q: 10 M / 21,9 M3/H A 24 M / 6,1 M3/H</t>
  </si>
  <si>
    <t>BOMBA CENTRIFUGA MOTOR ELETRICO TRIFASICO 1,48HP DIAMETRO DE SUCCAO X ELEVACAO 1" X 1", 4 ESTAGIOS, DIAMETRO DOS ROTORES 3 X 107 MM + 1 X 100 MM, HM/Q: 10 M / 5,3 M3/H A 70 M / 1,8 M3/H</t>
  </si>
  <si>
    <t>BOMBA CENTRIFUGA MOTOR ELETRICO TRIFASICO 2,96HP, DIAMETRO DE SUCCAO X ELEVACAO 1 1/2" X 1 1/4", DIAMETRO DO ROTOR 148 MM, HM/Q: 34 M / 14,80 M3/H A 40 M / 8,60 M3/H</t>
  </si>
  <si>
    <t>BOMBA CENTRIFUGA MOTOR ELETRICO TRIFASICO 9,86 DIAMETRO DE SUCCAO X ELEVACAO 1" X 1", 4 ESTAGIOS, DIAMETRO DOS ROTORES 4 X 146 MM, HM/Q: 85 M / 14,9 M3/H A 140 M / 4,2 M3/H</t>
  </si>
  <si>
    <t>LAVADORA DE ALTA PRESSAO (LAVA - JATO) PARA AGUA FRIA, PRESSAO DE OPERACAO ENTRE 1400 E 1900 LIB/POL2, VAZAO MAXIMA ENTRE 400 E 700 L/H, POTENCIA DE OPERACAO ENTRE 2,50 E 3,00 CV</t>
  </si>
  <si>
    <t>BOMBA SUBMERSIVEL, ELETRICA, TRIFASICA, POTENCIA 2,96 HP, DIAMETRO DO ROTOR 144 MM SEMIABERTO, BOCAL DE SAIDA DIAMETRO DE DUAS POLEGADAS, HM/Q = 2 M / 38,8 M3/H A 28 M / 5 M3/H</t>
  </si>
  <si>
    <t>BOMBA SUBMERSIVEL, ELETRICA, TRIFASICA, POTENCIA 3,75 HP, DIAMETRO DO ROTOR 90 MM SEMIABERTO, BOCAL DE SAIDA DIAMETRO DE 2 POLEGADAS, HM/Q = 5 M / 61,2 M3/H A 25,5 M / 3,6 M3/H</t>
  </si>
  <si>
    <t>BUCHA DE REDUCAO DE FERRO GALVANIZADO, COM ROSCA BSP, DE 1" X 1/2"</t>
  </si>
  <si>
    <t>BUCHA DE REDUCAO DE FERRO GALVANIZADO, COM ROSCA BSP, DE 1" X 3/4"</t>
  </si>
  <si>
    <t>BUCHA DE REDUCAO DE FERRO GALVANIZADO, COM ROSCA BSP, DE 1 1/2" X 1/2"</t>
  </si>
  <si>
    <t>BUCHA DE REDUCAO DE FERRO GALVANIZADO, COM ROSCA BSP, DE 1 1/2" X 3/4"</t>
  </si>
  <si>
    <t>BUCHA DE REDUCAO DE FERRO GALVANIZADO, COM ROSCA BSP, DE 1 1/4" X 1/2"</t>
  </si>
  <si>
    <t>BUCHA DE REDUCAO DE FERRO GALVANIZADO, COM ROSCA BSP, DE 1 1/4" X 3/4"</t>
  </si>
  <si>
    <t>BUCHA DE REDUCAO DE FERRO GALVANIZADO, COM ROSCA BSP, DE 1/2" X 1/4"</t>
  </si>
  <si>
    <t>BUCHA DE REDUCAO DE FERRO GALVANIZADO, COM ROSCA BSP, DE 2" X 1"</t>
  </si>
  <si>
    <t>BUCHA DE REDUCAO DE FERRO GALVANIZADO, COM ROSCA BSP, DE 2" X 1 1/4"</t>
  </si>
  <si>
    <t>BUCHA DE REDUCAO DE FERRO GALVANIZADO, COM ROSCA BSP, DE 2 1/2" X 1"</t>
  </si>
  <si>
    <t>BUCHA DE REDUCAO DE FERRO GALVANIZADO, COM ROSCA BSP, DE 2 1/2" X 1 1/4"</t>
  </si>
  <si>
    <t>BUCHA DE REDUCAO DE FERRO GALVANIZADO, COM ROSCA BSP, DE 2 1/2" X 2"</t>
  </si>
  <si>
    <t>BUCHA DE REDUCAO DE FERRO GALVANIZADO, COM ROSCA BSP, DE 3" X 1 1/2"</t>
  </si>
  <si>
    <t>BUCHA DE REDUCAO DE FERRO GALVANIZADO, COM ROSCA BSP, DE 3" X 1 1/4"</t>
  </si>
  <si>
    <t>BUCHA DE REDUCAO DE FERRO GALVANIZADO, COM ROSCA BSP, DE 3" X 2"</t>
  </si>
  <si>
    <t>BUCHA DE REDUCAO DE FERRO GALVANIZADO, COM ROSCA BSP, DE 3/4" X 1/2"</t>
  </si>
  <si>
    <t>BUCHA DE REDUCAO DE FERRO GALVANIZADO, COM ROSCA BSP, DE 3" X 2 1/2"</t>
  </si>
  <si>
    <t>BUCHA DE REDUCAO DE FERRO GALVANIZADO, COM ROSCA BSP, DE 4" X 2 1/2"</t>
  </si>
  <si>
    <t>BUCHA DE REDUCAO DE FERRO GALVANIZADO, COM ROSCA BSP, DE 4" X 3"</t>
  </si>
  <si>
    <t>BUCHA DE REDUCAO DE FERRO GALVANIZADO, COM ROSCA BSP, DE 5" X 4"</t>
  </si>
  <si>
    <t>BUCHA DE REDUCAO DE FERRO GALVANIZADO, COM ROSCA BSP, DE 6" X 5"</t>
  </si>
  <si>
    <t>BUCHA DE REDUCAO DE FERRO GALVANIZADO, COM ROSCA BSP, DE 6" X 4"</t>
  </si>
  <si>
    <t>BUCHA DE REDUCAO DE FERRO GALVANIZADO, COM ROSCA BSP, DE 4" X 2"</t>
  </si>
  <si>
    <t>BUCHA DE REDUCAO DE FERRO GALVANIZADO, COM ROSCA BSP, DE 2 1/2" X 1 1/2"</t>
  </si>
  <si>
    <t>BUCHA DE REDUCAO DE FERRO GALVANIZADO, COM ROSCA BSP, DE 2" X 1 1/2"</t>
  </si>
  <si>
    <t>BUCHA DE REDUCAO DE FERRO GALVANIZADO, COM ROSCA BSP, DE 1 1/4" X 1"</t>
  </si>
  <si>
    <t>BUCHA DE REDUCAO DE FERRO GALVANIZADO, COM ROSCA BSP, DE 1 1/2" X 1 1/4"</t>
  </si>
  <si>
    <t>BUCHA DE REDUCAO DE FERRO GALVANIZADO, COM ROSCA BSP, DE 1 1/2" X 1"</t>
  </si>
  <si>
    <t>BUCHA DE REDUCAO PVC, ROSCAVEL, 1" X 3/4"</t>
  </si>
  <si>
    <t>BUCHA DE REDUCAO PVC, ROSCAVEL, 1 1/2" X 3/4"</t>
  </si>
  <si>
    <t>BUCHA DE REDUCAO PVC, ROSCAVEL 1 1/2" X 1"</t>
  </si>
  <si>
    <t>BUCHA DE REDUCAO PVC ROSCAVEL 3/4" X 1/2"</t>
  </si>
  <si>
    <t>BUCHA DE REDUCAO PVC, ROSCAVEL, 1" X 1/2"</t>
  </si>
  <si>
    <t>BUCHA DE REDUCAO DE PVC, SOLDAVEL, CURTA, COM 40 X 32 MM, PARA AGUA FRIA PREDIAL</t>
  </si>
  <si>
    <t>BUCHA DE REDUCAO DE PVC, SOLDAVEL, LONGA, COM 50 X 25 MM, PARA AGUA FRIA PREDIAL</t>
  </si>
  <si>
    <t>BUCHA DE REDUCAO DE PVC, SOLDAVEL, LONGA, COM 60 X 32 MM, PARA AGUA FRIA PREDIAL</t>
  </si>
  <si>
    <t>BUCHA DE REDUCAO DE PVC, SOLDAVEL, LONGA, COM 60 X 25 MM, PARA AGUA FRIA PREDIAL</t>
  </si>
  <si>
    <t>BUCHA DE REDUCAO DE PVC, SOLDAVEL, CURTA, COM 60 X 50 MM, PARA AGUA FRIA PREDIAL</t>
  </si>
  <si>
    <t>BUCHA DE REDUCAO DE PVC, SOLDAVEL, CURTA, COM 50 X 40 MM, PARA AGUA FRIA PREDIAL</t>
  </si>
  <si>
    <t>BUCHA DE REDUCAO DE PVC, SOLDAVEL, LONGA, COM 50 X 32 MM, PARA AGUA FRIA PREDIAL</t>
  </si>
  <si>
    <t>BUCHA DE REDUCAO DE PVC, SOLDAVEL, LONGA, COM 75 X 50 MM, PARA AGUA FRIA PREDIAL</t>
  </si>
  <si>
    <t>BUCHA DE REDUCAO DE PVC, SOLDAVEL, LONGA, COM 60 X 50 MM, PARA AGUA FRIA PREDIAL</t>
  </si>
  <si>
    <t>BUCHA DE REDUCAO DE PVC, SOLDAVEL, CURTA, COM 25 X 20 MM, PARA AGUA FRIA PREDIAL</t>
  </si>
  <si>
    <t>BUCHA DE REDUCAO DE PVC, SOLDAVEL, CURTA, COM 32 X 25 MM, PARA AGUA FRIA PREDIAL</t>
  </si>
  <si>
    <t>BUCHA DE REDUCAO DE PVC, SOLDAVEL, LONGA, COM 32 X 20 MM, PARA AGUA FRIA PREDIAL</t>
  </si>
  <si>
    <t>BUCHA DE REDUCAO DE PVC, SOLDAVEL, LONGA, COM 40 X 25 MM, PARA AGUA FRIA PREDIAL</t>
  </si>
  <si>
    <t>CAIXA DE DESCARGA PLASTICA PARA BACIA / VASO SANITARIO, EXTERNA, CAPACIDADE 9 LITROS, PUXADOR FIO DE NYLON, NAO INCLUSO CANO, BOLSA, ENGATE</t>
  </si>
  <si>
    <t>TUBO DE DESCIDA EXTERNO, DE PVC, PARA CAIXA DE DESCARGA EXTERNA ALTA - DIAMETRO DE 40 MM E ALTURA DE APROXIMADAMENTE 1,55 M</t>
  </si>
  <si>
    <t>CABECOTE PARA ENTRADA DE LINHA DE ALIMENTACAO PARA ELETRODUTO, EM LIGA DE ALUMINIO COM ACABAMENTO ANTI CORROSIVO, COM FIXACAO POR ENCAIXE LISO DE 360 GRAUS, DE 1 1/2"</t>
  </si>
  <si>
    <t>CABECOTE PARA ENTRADA DE LINHA DE ALIMENTACAO PARA ELETRODUTO, EM LIGA DE ALUMINIO COM ACABAMENTO ANTI CORROSIVO, COM FIXACAO POR ENCAIXE LISO DE 360 GRAUS, DE 1"</t>
  </si>
  <si>
    <t>CABECOTE PARA ENTRADA DE LINHA DE ALIMENTACAO PARA ELETRODUTO, EM LIGA DE ALUMINIO COM ACABAMENTO ANTI CORROSIVO, COM FIXACAO POR ENCAIXE LISO DE 360 GRAUS, DE 4"</t>
  </si>
  <si>
    <t>CAIXA INTERNA/EXTERNA DE MEDICAO PARA 1 MEDIDOR TRIFASICO, COM VISOR, EM CHAPA DE ACO 18 USG (PADRAO DA CONCESSIONARIA LOCAL)</t>
  </si>
  <si>
    <t>CAIXA PARA MEDICAO COLETIVA TIPO L, PADRAO BIFASICO OU TRIFASICO, PARA ATE 4 MEDIDORES, SEM BARRAMENTO E COM PORTAS INFERIOR E SUPERIOR</t>
  </si>
  <si>
    <t>CABECOTE PARA ENTRADA DE LINHA DE ALIMENTACAO PARA ELETRODUTO, EM LIGA DE ALUMINIO COM ACABAMENTO ANTI CORROSIVO, COM FIXACAO POR ENCAIXE LISO DE 360 GRAUS, DE 3/4"</t>
  </si>
  <si>
    <t>CABECOTE PARA ENTRADA DE LINHA DE ALIMENTACAO PARA ELETRODUTO, EM LIGA DE ALUMINIO COM ACABAMENTO ANTI CORROSIVO, COM FIXACAO POR ENCAIXE LISO DE 360 GRAUS, DE 1 1/4"</t>
  </si>
  <si>
    <t>CABECOTE PARA ENTRADA DE LINHA DE ALIMENTACAO PARA ELETRODUTO, EM LIGA DE ALUMINIO COM ACABAMENTO ANTI CORROSIVO, COM FIXACAO POR ENCAIXE LISO DE 360 GRAUS, DE 2"</t>
  </si>
  <si>
    <t>CABECOTE PARA ENTRADA DE LINHA DE ALIMENTACAO PARA ELETRODUTO, EM LIGA DE ALUMINIO COM ACABAMENTO ANTI CORROSIVO, COM FIXACAO POR ENCAIXE LISO DE 360 GRAUS, DE 2 1/2"</t>
  </si>
  <si>
    <t>CABECOTE PARA ENTRADA DE LINHA DE ALIMENTACAO PARA ELETRODUTO, EM LIGA DE ALUMINIO COM ACABAMENTO ANTI CORROSIVO, COM FIXACAO POR ENCAIXE LISO DE 360 GRAUS, DE 3"</t>
  </si>
  <si>
    <t>CAMINHONETE COM MOTOR A DIESEL, POTENCIA *160* CV, CABINE DUPLA, 4X4</t>
  </si>
  <si>
    <t>CAP OU TAMPAO DE FERRO GALVANIZADO, COM ROSCA BSP, DE 1/2"</t>
  </si>
  <si>
    <t>CAP OU TAMPAO DE FERRO GALVANIZADO, COM ROSCA BSP, DE 3/4"</t>
  </si>
  <si>
    <t>CAP OU TAMPAO DE FERRO GALVANIZADO, COM ROSCA BSP, DE 1 1/4"</t>
  </si>
  <si>
    <t>CAP OU TAMPAO DE FERRO GALVANIZADO, COM ROSCA BSP, DE 1 1/2"</t>
  </si>
  <si>
    <t>CAP OU TAMPAO DE FERRO GALVANIZADO, COM ROSCA BSP, DE 2"</t>
  </si>
  <si>
    <t>CAP OU TAMPAO DE FERRO GALVANIZADO, COM ROSCA BSP, DE 4"</t>
  </si>
  <si>
    <t>CAP OU TAMPAO DE FERRO GALVANIZADO, COM ROSCA BSP, DE 3"</t>
  </si>
  <si>
    <t>CAP OU TAMPAO DE FERRO GALVANIZADO, COM ROSCA BSP, DE 2 1/2"</t>
  </si>
  <si>
    <t>CAP OU TAMPAO DE FERRO GALVANIZADO, COM ROSCA BSP, DE 1"</t>
  </si>
  <si>
    <t>CAP, PVC PBA, JE, DN 75 / DE 85 MM, PARA REDE DE AGUA (NBR 10351)</t>
  </si>
  <si>
    <t>CAP PVC, SOLDAVEL, 25 MM, PARA AGUA FRIA PREDIAL</t>
  </si>
  <si>
    <t>CAP PVC, SOLDAVEL, 32 MM, PARA AGUA FRIA PREDIAL</t>
  </si>
  <si>
    <t>CAP PVC, SOLDAVEL, 20 MM, PARA AGUA FRIA PREDIAL</t>
  </si>
  <si>
    <t>CAP PVC, SOLDAVEL, 40 MM, PARA AGUA FRIA PREDIAL</t>
  </si>
  <si>
    <t>CAP PVC, SOLDAVEL, 50 MM, PARA AGUA FRIA PREDIAL</t>
  </si>
  <si>
    <t>CAP PVC, SOLDAVEL, 60 MM, PARA AGUA FRIA PREDIAL</t>
  </si>
  <si>
    <t>CAP PVC, ROSCAVEL, 1/2", PARA AGUA FRIA PREDIAL</t>
  </si>
  <si>
    <t>CAP PVC, ROSCAVEL, 3/4", PARA AGUA FRIA PREDIAL</t>
  </si>
  <si>
    <t>CAP PVC, SOLDAVEL, DN 100 MM, SERIE NORMAL, PARA ESGOTO PREDIAL</t>
  </si>
  <si>
    <t>CAP PVC, ROSCAVEL, 1", PARA AGUA FRIA PREDIAL</t>
  </si>
  <si>
    <t>CAP PVC, SOLDAVEL, 75 MM, PARA AGUA FRIA PREDIAL</t>
  </si>
  <si>
    <t>CAP, PVC PBA, JE, DN 50 / DE 60 MM, PARA REDE DE AGUA (NBR 10351)</t>
  </si>
  <si>
    <t>CAP, PVC PBA, JE, DN 100 / DE 110 MM, PARA REDE DE AGUA (NBR 10351)</t>
  </si>
  <si>
    <t>CHUVEIRO COMUM EM PLASTICO CROMADO, COM CANO, 4 TEMPERATURAS (110/220 V)</t>
  </si>
  <si>
    <t>CHUVEIRO COMUM EM PLASTICO BRANCO, COM CANO, 3 TEMPERATURAS, 5500 W (110/220 V)</t>
  </si>
  <si>
    <t>DUCHA HIGIENICA PLASTICA COM REGISTRO METALICO 1/2"</t>
  </si>
  <si>
    <t>COLAR TOMADA PVC, COM TRAVAS, SAIDA COM ROSCA, DE 32 MM X 1/2" OU 32 MM X 3/4", PARA LIGACAO PREDIAL DE AGUA</t>
  </si>
  <si>
    <t>COLAR TOMADA PVC, COM TRAVAS, SAIDA ROSCAVEL COM BUCHA DE LATAO, DE 60 MM X 1/2" OU 60 MM X 3/4", PARA LIGACAO PREDIAL DE AGUA</t>
  </si>
  <si>
    <t>COLAR TOMADA PVC, COM TRAVAS, SAIDA COM ROSCA, DE 85 MM X 1/2" OU 85 MM X 3/4", PARA LIGACAO PREDIAL DE AGUA</t>
  </si>
  <si>
    <t>COLAR TOMADA PVC, COM TRAVAS, SAIDA COM ROSCA, DE 75 MM X 1/2" OU 75 MM X 3/4", PARA LIGACAO PREDIAL DE AGUA</t>
  </si>
  <si>
    <t>COLAR TOMADA PVC, COM TRAVAS, SAIDA COM ROSCA, DE 60 MM X 1/2" OU 60 MM X 3/4", PARA LIGACAO PREDIAL DE AGUA</t>
  </si>
  <si>
    <t>COLAR TOMADA PVC, COM TRAVAS, SAIDA COM ROSCA, DE 50 MM X 1/2" OU 50 MM X 3/4", PARA LIGACAO PREDIAL DE AGUA</t>
  </si>
  <si>
    <t>COLAR TOMADA PVC, COM TRAVAS, SAIDA COM ROSCA, DE 40 MM X 1/2" OU 40 MM X 3/4", PARA LIGACAO PREDIAL DE AGUA</t>
  </si>
  <si>
    <t>COLAR TOMADA PVC, COM TRAVAS, SAIDA COM ROSCA, DE 110 MM X 1/2" OU 110 MM X 3/4", PARA LIGACAO PREDIAL DE AGUA</t>
  </si>
  <si>
    <t>COMPACTADOR DE SOLO TIPO PLACA VIBRATORIA REVERSIVEL, A GASOLINA 4 TEMPOS, PESO 125 A 150 KG, FORCA CENTRIF. 2500 A 2800 KGF, LARG. TRABALHO 400 A 450 MM, FREQ. VIBRACAO 4300 A 4500 RPM, VELOC. TRABALHO 15 A 20 M/MIN, POT. 5,5 A 6,0 HP</t>
  </si>
  <si>
    <t>TERMINAL METALICO A PRESSAO PARA 1 CABO DE 6 A 10 MM2, COM 1 FURO DE FIXACAO</t>
  </si>
  <si>
    <t>CONECTOR METALICO TIPO PARAFUSO FENDIDO (SPLIT BOLT), PARA CABOS ATE 16 MM2</t>
  </si>
  <si>
    <t>TERMINAL METALICO A PRESSAO 1 CABO, PARA CABOS DE 4 A 10 MM2, COM 2 FUROS PARA FIXACAO</t>
  </si>
  <si>
    <t>TERMINAL METALICO A PRESSAO PARA 1 CABO DE 16 A 25 MM2, COM 2 FUROS PARA FIXACAO</t>
  </si>
  <si>
    <t>TERMINAL METALICO A PRESSAO PARA 1 CABO DE 50 A 70 MM2, COM 2 FUROS PARA FIXACAO</t>
  </si>
  <si>
    <t>TERMINAL METALICO A PRESSAO PARA 1 CABO DE 95 A 120 MM2, COM 2 FUROS PARA FIXACAO</t>
  </si>
  <si>
    <t>TERMINAL METALICO A PRESSAO PARA 1 CABO DE 150 A 185 MM2, COM 2 FUROS PARA FIXACAO</t>
  </si>
  <si>
    <t>CONECTOR METALICO TIPO PARAFUSO FENDIDO (SPLIT BOLT), PARA CABOS ATE 25 MM2</t>
  </si>
  <si>
    <t>CONECTOR METALICO TIPO PARAFUSO FENDIDO (SPLIT BOLT), COM SEPARADOR DE CABOS BIMETALICOS, PARA CABOS ATE 50 MM2</t>
  </si>
  <si>
    <t>CONECTOR METALICO TIPO PARAFUSO FENDIDO (SPLIT BOLT), COM SEPARADOR DE CABOS BIMETALICOS, PARA CABOS ATE 70 MM2</t>
  </si>
  <si>
    <t>GRAMPO PARALELO METALICO PARA CABO DE 6 A 50 MM2, COM 2 PARAFUSOS</t>
  </si>
  <si>
    <t>TERMINAL A COMPRESSAO EM COBRE ESTANHADO PARA CABO 2,5 MM2, 1 FURO E 1 COMPRESSAO, PARA PARAFUSO DE FIXACAO M5</t>
  </si>
  <si>
    <t>TERMINAL A COMPRESSAO EM COBRE ESTANHADO PARA CABO 4 MM2, 1 FURO E 1 COMPRESSAO, PARA PARAFUSO DE FIXACAO M5</t>
  </si>
  <si>
    <t>TERMINAL A COMPRESSAO EM COBRE ESTANHADO PARA CABO 6 MM2, 1 FURO E 1 COMPRESSAO, PARA PARAFUSO DE FIXACAO M6</t>
  </si>
  <si>
    <t>TERMINAL A COMPRESSAO EM COBRE ESTANHADO PARA CABO 10 MM2, 1 FURO E 1 COMPRESSAO, PARA PARAFUSO DE FIXACAO M6</t>
  </si>
  <si>
    <t>TERMINAL A COMPRESSAO EM COBRE ESTANHADO PARA CABO 25 MM2, 1 FURO E 1 COMPRESSAO, PARA PARAFUSO DE FIXACAO M8</t>
  </si>
  <si>
    <t>TERMINAL A COMPRESSAO EM COBRE ESTANHADO PARA CABO 35 MM2, 1 FURO E 1 COMPRESSAO, PARA PARAFUSO DE FIXACAO M8</t>
  </si>
  <si>
    <t>TERMINAL A COMPRESSAO EM COBRE ESTANHADO PARA CABO 70 MM2, 1 FURO E 1 COMPRESSAO, PARA PARAFUSO DE FIXACAO M10</t>
  </si>
  <si>
    <t>TERMINAL A COMPRESSAO EM COBRE ESTANHADO PARA CABO 95 MM2, 1 FURO E 1 COMPRESSAO, PARA PARAFUSO DE FIXACAO M12</t>
  </si>
  <si>
    <t>TERMINAL A COMPRESSAO EM COBRE ESTANHADO PARA CABO 120 MM2, 1 FURO E 1 COMPRESSAO, PARA PARAFUSO DE FIXACAO M12</t>
  </si>
  <si>
    <t>TERMINAL METALICO A PRESSAO PARA 1 CABO DE 16 MM2, COM 1 FURO DE FIXACAO</t>
  </si>
  <si>
    <t>TERMINAL METALICO A PRESSAO PARA 1 CABO DE 25 MM2, COM 1 FURO DE FIXACAO</t>
  </si>
  <si>
    <t>TERMINAL METALICO A PRESSAO PARA 1 CABO DE 35 MM2, COM 1 FURO DE FIXACAO</t>
  </si>
  <si>
    <t>TERMINAL METALICO A PRESSAO PARA 1 CABO DE 50 MM2, COM 1 FURO DE FIXACAO</t>
  </si>
  <si>
    <t>TERMINAL METALICO A PRESSAO PARA 1 CABO DE 70 MM2, COM 1 FURO DE FIXACAO</t>
  </si>
  <si>
    <t>TERMINAL METALICO A PRESSAO PARA 1 CABO DE 95 MM2, COM 1 FURO DE FIXACAO</t>
  </si>
  <si>
    <t>TERMINAL METALICO A PRESSAO PARA 1 CABO DE 120 MM2, COM 1 FURO DE FIXACAO</t>
  </si>
  <si>
    <t>TERMINAL METALICO A PRESSAO PARA 1 CABO DE 185 MM2, COM 1 FURO DE FIXACAO</t>
  </si>
  <si>
    <t>TERMINAL METALICO A PRESSAO PARA 1 CABO DE 25 A 35 MM2, COM 2 FUROS PARA FIXACAO</t>
  </si>
  <si>
    <t>CONECTOR DE ALUMINIO TIPO PRENSA CABO, BITOLA 3/8", PARA CABOS DE DIAMETRO DE 9 A 10 MM</t>
  </si>
  <si>
    <t>CONECTOR DE ALUMINIO TIPO PRENSA CABO, BITOLA 1/2", PARA CABOS DE DIAMETRO DE 12,5 A 15 MM</t>
  </si>
  <si>
    <t>CONECTOR DE ALUMINIO TIPO PRENSA CABO, BITOLA 3/4", PARA CABOS DE DIAMETRO DE 17,5 A 20 MM</t>
  </si>
  <si>
    <t>CONECTOR DE ALUMINIO TIPO PRENSA CABO, BITOLA 1", PARA CABOS DE DIAMETRO DE 22,5 A 25 MM</t>
  </si>
  <si>
    <t>CONECTOR DE ALUMINIO TIPO PRENSA CABO, BITOLA 1 1/4", PARA CABOS DE DIAMETRO DE 31 A 34 MM</t>
  </si>
  <si>
    <t>CONECTOR DE ALUMINIO TIPO PRENSA CABO, BITOLA 1 1/2", PARA CABOS DE DIAMETRO DE 37 A 40 MM</t>
  </si>
  <si>
    <t>CONECTOR DE ALUMINIO TIPO PRENSA CABO, BITOLA 2", PARA CABOS DE DIAMETRO DE 47,5 A 50 MM</t>
  </si>
  <si>
    <t>CONTATOR TRIPOLAR, CORRENTE DE 9 A, TENSAO NOMINAL DE *500* V, CATEGORIA AC-2 E AC-3</t>
  </si>
  <si>
    <t>CONTATOR TRIPOLAR, CORRENTE DE *110* A, TENSAO NOMINAL DE *500* V, CATEGORIA AC-2 E AC-3</t>
  </si>
  <si>
    <t>CONTATOR TRIPOLAR, CORRENTE DE 32 A, TENSAO NOMINAL DE *500* V, CATEGORIA AC-2 E AC-3</t>
  </si>
  <si>
    <t>CONTATOR TRIPOLAR, CORRENTE DE 75 A, TENSAO NOMINAL DE *500* V, CATEGORIA AC-2 E AC-3</t>
  </si>
  <si>
    <t>CONTATOR TRIPOLAR, CORRENTE DE 300 A, TENSAO NOMINAL DE *500* V, CATEGORIA AC-2 E AC-3</t>
  </si>
  <si>
    <t>CONTATOR TRIPOLAR, CORRENTE DE 400 A, TENSAO NOMINAL DE *500* V, CATEGORIA AC-2 E AC-3</t>
  </si>
  <si>
    <t>CONTATOR TRIPOLAR, CORRENTE DE 95 A, TENSAO NOMINAL DE *500* V, CATEGORIA AC-2 E AC-3</t>
  </si>
  <si>
    <t>CONTATOR TRIPOLAR, CORRENTE DE 25 A, TENSAO NOMINAL DE *500* V, CATEGORIA AC-2 E AC-3</t>
  </si>
  <si>
    <t>CONTATOR TRIPOLAR, CORRENTE DE *38* A, TENSAO NOMINAL DE *500* V, CATEGORIA AC-2 E AC-3</t>
  </si>
  <si>
    <t>CONTATOR TRIPOLAR, CORRENTE DE 45 A, TENSAO NOMINAL DE *500* V, CATEGORIA AC-2 E AC-3</t>
  </si>
  <si>
    <t>CONTATOR TRIPOLAR, CORRENTE DE *265* A, TENSAO NOMINAL DE *500* V, CATEGORIA AC-2 E AC-3</t>
  </si>
  <si>
    <t>CONTATOR TRIPOLAR, CORRENTE DE 12 A, TENSAO NOMINAL DE *500* V, CATEGORIA AC-2 E AC-3</t>
  </si>
  <si>
    <t>CONTATOR TRIPOLAR, CORRENTE DE 630 A, TENSAO NOMINAL DE *500* V, CATEGORIA AC-2 E AC-3</t>
  </si>
  <si>
    <t>CONTATOR TRIPOLAR, CORRENTE DE *22* A, TENSAO NOMINAL DE *500* V, CATEGORIA AC-2 E AC-3</t>
  </si>
  <si>
    <t>CONTATOR TRIPOLAR, CORRENTE DE *185* A, TENSAO NOMINAL DE *500* V, CATEGORIA AC-2 E AC-3</t>
  </si>
  <si>
    <t>CONTATOR TRIPOLAR, CORRENTE DE *65* A, TENSAO NOMINAL DE *500* V, CATEGORIA AC-2 E AC-3</t>
  </si>
  <si>
    <t>CONTATOR TRIPOLAR, CORRENTE DE *500* A, TENSAO NOMINAL DE *500* V, CATEGORIA AC-2 E AC-3</t>
  </si>
  <si>
    <t>CONTATOR TRIPOLAR, CORRENTE DE 250 A, TENSAO NOMINAL DE *500* V, PARA ACIONAMENTO DE CAPACITORES</t>
  </si>
  <si>
    <t>CAPACITOR TRIFASICO, POTENCIA 2,5 KVAR, TENSAO 220 V, FORNECIDO COM CAPA PROTETORA, RESISTOR INTERNO A UNIDADE CAPACITIVA</t>
  </si>
  <si>
    <t>CAPACITOR TRIFASICO, POTENCIA 5 KVAR, TENSAO 220 V, FORNECIDO COM CAPA PROTETORA, RESISTOR INTERNO A UNIDADE CAPACITIVA</t>
  </si>
  <si>
    <t>CRUZETA DE FERRO GALVANIZADO, COM ROSCA BSP, DE 1/2"</t>
  </si>
  <si>
    <t>CRUZETA DE FERRO GALVANIZADO, COM ROSCA BSP, DE 1"</t>
  </si>
  <si>
    <t>CRUZETA DE FERRO GALVANIZADO, COM ROSCA BSP, DE 1 1/2"</t>
  </si>
  <si>
    <t>CRUZETA DE FERRO GALVANIZADO, COM ROSCA BSP, DE 2"</t>
  </si>
  <si>
    <t>CRUZETA DE FERRO GALVANIZADO, COM ROSCA BSP, DE 2 1/2"</t>
  </si>
  <si>
    <t>CRUZETA DE FERRO GALVANIZADO, COM ROSCA BSP, DE 3"</t>
  </si>
  <si>
    <t>CRUZETA DE FERRO GALVANIZADO, COM ROSCA BSP, DE 1 1/4"</t>
  </si>
  <si>
    <t>CRUZETA DE FERRO GALVANIZADO, COM ROSCA BSP, DE 3/4"</t>
  </si>
  <si>
    <t>BANCADA/BANCA/PIA DE ACO INOXIDAVEL (AISI 430) COM 1 CUBA CENTRAL, SEM VALVULA, ESCORREDOR DUPLO, DE *0,55 X 1,60* M</t>
  </si>
  <si>
    <t>BANCADA/BANCA/PIA DE ACO INOXIDAVEL (AISI 430) COM 1 CUBA CENTRAL, COM VALVULA, ESCORREDOR DUPLO, DE *0,55 X 1,20* M</t>
  </si>
  <si>
    <t>BANCADA/BANCA/PIA DE ACO INOXIDAVEL (AISI 430) COM 1 CUBA CENTRAL, COM VALVULA, ESCORREDOR DUPLO, DE *0,55 X 1,40* M</t>
  </si>
  <si>
    <t>BANCADA/BANCA/PIA DE ACO INOXIDAVEL (AISI 430) COM 1 CUBA CENTRAL, COM VALVULA, ESCORREDOR DUPLO, DE *0,55 X 1,80* M</t>
  </si>
  <si>
    <t>BANCADA/BANCA/PIA DE ACO INOXIDAVEL (AISI 430) COM 2 CUBAS, COM VALVULAS, ESCORREDOR DUPLO, DE *0,55 X 2,00* M</t>
  </si>
  <si>
    <t>CURVA 45 GRAUS DE FERRO GALVANIZADO, COM ROSCA BSP FEMEA, DE 1/2"</t>
  </si>
  <si>
    <t>CURVA 45 GRAUS DE FERRO GALVANIZADO, COM ROSCA BSP FEMEA, DE 1"</t>
  </si>
  <si>
    <t>CURVA 45 GRAUS DE FERRO GALVANIZADO, COM ROSCA BSP FEMEA, DE 1 1/2"</t>
  </si>
  <si>
    <t>CURVA 45 GRAUS DE FERRO GALVANIZADO, COM ROSCA BSP FEMEA, DE 2 1/2"</t>
  </si>
  <si>
    <t>CURVA 45 GRAUS DE FERRO GALVANIZADO, COM ROSCA BSP FEMEA, DE 3"</t>
  </si>
  <si>
    <t>CURVA 45 GRAUS DE FERRO GALVANIZADO, COM ROSCA BSP FEMEA, DE 4"</t>
  </si>
  <si>
    <t>CURVA 45 GRAUS DE FERRO GALVANIZADO, COM ROSCA BSP MACHO/FEMEA, DE 1"</t>
  </si>
  <si>
    <t>CURVA 45 GRAUS DE FERRO GALVANIZADO, COM ROSCA BSP MACHO/FEMEA, DE 1 1/4"</t>
  </si>
  <si>
    <t>CURVA 45 GRAUS DE FERRO GALVANIZADO, COM ROSCA BSP MACHO/FEMEA, DE 1 1/2"</t>
  </si>
  <si>
    <t>CURVA 45 GRAUS DE FERRO GALVANIZADO, COM ROSCA BSP MACHO/FEMEA, DE 2 1/2"</t>
  </si>
  <si>
    <t>CURVA 90 GRAUS DE FERRO GALVANIZADO, COM ROSCA BSP FEMEA, DE 1/2"</t>
  </si>
  <si>
    <t>CURVA 90 GRAUS DE FERRO GALVANIZADO, COM ROSCA BSP FEMEA, DE 1"</t>
  </si>
  <si>
    <t>CURVA 90 GRAUS DE FERRO GALVANIZADO, COM ROSCA BSP FEMEA, DE 1 1/4"</t>
  </si>
  <si>
    <t>CURVA 90 GRAUS DE FERRO GALVANIZADO, COM ROSCA BSP FEMEA, DE 1 1/2"</t>
  </si>
  <si>
    <t>CURVA 90 GRAUS DE FERRO GALVANIZADO, COM ROSCA BSP FEMEA, DE 2"</t>
  </si>
  <si>
    <t>CURVA 90 GRAUS DE FERRO GALVANIZADO, COM ROSCA BSP FEMEA, DE 2 1/2"</t>
  </si>
  <si>
    <t>CURVA 90 GRAUS DE FERRO GALVANIZADO, COM ROSCA BSP FEMEA, DE 3"</t>
  </si>
  <si>
    <t>CURVA 90 GRAUS DE FERRO GALVANIZADO, COM ROSCA BSP FEMEA, DE 4"</t>
  </si>
  <si>
    <t>CURVA 90 GRAUS DE FERRO GALVANIZADO, COM ROSCA BSP MACHO, DE 1/2"</t>
  </si>
  <si>
    <t>CURVA 90 GRAUS DE FERRO GALVANIZADO, COM ROSCA BSP MACHO, DE 3/4"</t>
  </si>
  <si>
    <t>CURVA 90 GRAUS DE FERRO GALVANIZADO, COM ROSCA BSP MACHO, DE 1 1/4"</t>
  </si>
  <si>
    <t>CURVA 90 GRAUS DE FERRO GALVANIZADO, COM ROSCA BSP MACHO, DE 2"</t>
  </si>
  <si>
    <t>CURVA 90 GRAUS DE FERRO GALVANIZADO, COM ROSCA BSP MACHO, DE 3"</t>
  </si>
  <si>
    <t>CURVA 90 GRAUS DE FERRO GALVANIZADO, COM ROSCA BSP MACHO, DE 4"</t>
  </si>
  <si>
    <t>CURVA 90 GRAUS DE FERRO GALVANIZADO, COM ROSCA BSP MACHO, DE 6"</t>
  </si>
  <si>
    <t>CURVA 90 GRAUS DE FERRO GALVANIZADO, COM ROSCA BSP MACHO/FEMEA, DE 1/2"</t>
  </si>
  <si>
    <t>CURVA 90 GRAUS DE FERRO GALVANIZADO, COM ROSCA BSP MACHO/FEMEA, DE 3/4"</t>
  </si>
  <si>
    <t>CURVA 90 GRAUS DE FERRO GALVANIZADO, COM ROSCA BSP MACHO/FEMEA, DE 1"</t>
  </si>
  <si>
    <t>CURVA 90 GRAUS DE FERRO GALVANIZADO, COM ROSCA BSP MACHO/FEMEA, DE 2"</t>
  </si>
  <si>
    <t>CURVA 90 GRAUS DE FERRO GALVANIZADO, COM ROSCA BSP MACHO/FEMEA, DE 3"</t>
  </si>
  <si>
    <t>CURVA 90 GRAUS DE FERRO GALVANIZADO, COM ROSCA BSP MACHO/FEMEA, DE 4"</t>
  </si>
  <si>
    <t>CURVA 90 GRAUS DE FERRO GALVANIZADO, COM ROSCA BSP MACHO/FEMEA, DE 1 1/2"</t>
  </si>
  <si>
    <t>CURVA 45 GRAUS DE FERRO GALVANIZADO, COM ROSCA BSP MACHO/FEMEA, DE 2"</t>
  </si>
  <si>
    <t>CURVA 45 GRAUS DE FERRO GALVANIZADO, COM ROSCA BSP MACHO/FEMEA, DE 3/4"</t>
  </si>
  <si>
    <t>CURVA 45 GRAUS DE FERRO GALVANIZADO, COM ROSCA BSP MACHO/FEMEA, DE 3"</t>
  </si>
  <si>
    <t>CURVA 90 GRAUS DE FERRO GALVANIZADO, COM ROSCA BSP FEMEA, DE 3/4"</t>
  </si>
  <si>
    <t>CURVA 90 GRAUS DE FERRO GALVANIZADO, COM ROSCA BSP MACHO/FEMEA, DE 1 1/4"</t>
  </si>
  <si>
    <t>CURVA 90 GRAUS DE FERRO GALVANIZADO, COM ROSCA BSP MACHO, DE 2 1/2"</t>
  </si>
  <si>
    <t>CURVA 90 GRAUS DE FERRO GALVANIZADO, COM ROSCA BSP MACHO, DE 1"</t>
  </si>
  <si>
    <t>CURVA 45 GRAUS DE FERRO GALVANIZADO, COM ROSCA BSP MACHO/FEMEA, DE 1/2"</t>
  </si>
  <si>
    <t>CURVA 45 GRAUS DE FERRO GALVANIZADO, COM ROSCA BSP FEMEA, DE 2"</t>
  </si>
  <si>
    <t>CURVA 45 GRAUS DE FERRO GALVANIZADO, COM ROSCA BSP FEMEA, DE 1 1/4"</t>
  </si>
  <si>
    <t>CURVA 45 GRAUS DE FERRO GALVANIZADO, COM ROSCA BSP FEMEA, DE 3/4"</t>
  </si>
  <si>
    <t>CURVA 90 GRAUS DE FERRO GALVANIZADO, COM ROSCA BSP MACHO/FEMEA, DE 2 1/2"</t>
  </si>
  <si>
    <t>CURVA PVC PBA, JE, PB, 90 GRAUS, DN 75 / DE 85 MM, PARA REDE DE AGUA</t>
  </si>
  <si>
    <t>CURVA PVC PBA, JE, PB, 45 GRAUS, DN 75 / DE 85 MM, PARA REDE DE AGUA</t>
  </si>
  <si>
    <t>CURVA PVC PBA, JE, PB, 45 GRAUS, DN 100 / DE 110 MM, PARA REDE DE AGUA</t>
  </si>
  <si>
    <t>CURVA PVC PBA, JE, PB, 90 GRAUS, DN 100 / DE 110 MM, PARA REDE DE AGUA</t>
  </si>
  <si>
    <t>CURVA PVC PBA, JE, PB, 45 GRAUS, DN 50 / DE 60 MM, PARA REDE DE AGUA</t>
  </si>
  <si>
    <t>CURVA LONGA PVC, PB, JE, 45 GRAUS, DN 150 MM, PARA REDE COLETORA ESGOTO</t>
  </si>
  <si>
    <t>CURVA PVC PBA, JE, PB, 90 GRAUS, DN 50 / DE 60 MM, PARA REDE DE AGUA</t>
  </si>
  <si>
    <t>CURVA LONGA PVC, PB, JE, 45 GRAUS, DN 100 MM, PARA REDE COLETORA ESGOTO</t>
  </si>
  <si>
    <t>CURVA LONGA PVC, PB, JE, 90 GRAUS, DN 100 MM, PARA REDE COLETORA ESGOTO</t>
  </si>
  <si>
    <t>CURVA LONGA PVC, PB, JE, 90 GRAUS, DN 150 MM, PARA REDE COLETORA ESGOTO</t>
  </si>
  <si>
    <t>CURVA 90 GRAUS, LONGA, DE PVC RIGIDO ROSCAVEL, DE 1/2", PARA ELETRODUTO</t>
  </si>
  <si>
    <t>CAIXA OCTOGONAL DE FUNDO MOVEL, EM PVC, DE 3" X 3", PARA ELETRODUTO FLEXIVEL CORRUGADO</t>
  </si>
  <si>
    <t>CAIXA DE PASSAGEM, EM PVC, DE 4" X 2", PARA ELETRODUTO FLEXIVEL CORRUGADO</t>
  </si>
  <si>
    <t>CAIXA DE PASSAGEM, EM PVC, DE 4" X 4", PARA ELETRODUTO FLEXIVEL CORRUGADO</t>
  </si>
  <si>
    <t>CURVA 90 GRAUS, LONGA, DE PVC RIGIDO ROSCAVEL, DE 1 1/4", PARA ELETRODUTO</t>
  </si>
  <si>
    <t>CURVA 90 GRAUS, LONGA, DE PVC RIGIDO ROSCAVEL, DE 1 1/2", PARA ELETRODUTO</t>
  </si>
  <si>
    <t>CURVA 90 GRAUS, LONGA, DE PVC RIGIDO ROSCAVEL, DE 2", PARA ELETRODUTO</t>
  </si>
  <si>
    <t>CURVA 90 GRAUS, LONGA, DE PVC RIGIDO ROSCAVEL, DE 3", PARA ELETRODUTO</t>
  </si>
  <si>
    <t>CURVA 90 GRAUS, LONGA, DE PVC RIGIDO ROSCAVEL, DE 4", PARA ELETRODUTO</t>
  </si>
  <si>
    <t>CURVA 90 GRAUS, LONGA, DE PVC RIGIDO ROSCAVEL, DE 3/4", PARA ELETRODUTO</t>
  </si>
  <si>
    <t>CURVA 135 GRAUS, DE PVC RIGIDO ROSCAVEL, DE 1", PARA ELETRODUTO</t>
  </si>
  <si>
    <t>CURVA 90 GRAUS, LONGA, DE PVC RIGIDO ROSCAVEL, DE 1", PARA ELETRODUTO</t>
  </si>
  <si>
    <t>CURVA 90 GRAUS, LONGA, DE PVC RIGIDO ROSCAVEL, DE 2 1/2", PARA ELETRODUTO</t>
  </si>
  <si>
    <t>LUVA EM PVC RIGIDO ROSCAVEL, DE 3/4", PARA ELETRODUTO</t>
  </si>
  <si>
    <t>LUVA EM PVC RIGIDO ROSCAVEL, DE 1", PARA ELETRODUTO</t>
  </si>
  <si>
    <t>LUVA EM PVC RIGIDO ROSCAVEL, DE 1 1/2", PARA ELETRODUTO</t>
  </si>
  <si>
    <t>LUVA EM PVC RIGIDO ROSCAVEL, DE 2", PARA ELETRODUTO</t>
  </si>
  <si>
    <t>LUVA EM PVC RIGIDO ROSCAVEL, DE 4", PARA ELETRODUTO</t>
  </si>
  <si>
    <t>LUVA EM PVC RIGIDO ROSCAVEL, DE 3", PARA ELETRODUTO</t>
  </si>
  <si>
    <t>LUVA DE PRESSAO, EM PVC, DE 25 MM, PARA ELETRODUTO FLEXIVEL</t>
  </si>
  <si>
    <t>LUVA DE PRESSAO, EM PVC, DE 32 MM, PARA ELETRODUTO FLEXIVEL</t>
  </si>
  <si>
    <t>LUVA EM PVC RIGIDO ROSCAVEL, DE 1/2", PARA ELETRODUTO</t>
  </si>
  <si>
    <t>LUVA EM PVC RIGIDO ROSCAVEL, DE 1 1/4", PARA ELETRODUTO</t>
  </si>
  <si>
    <t>LUVA DE PRESSAO, EM PVC, DE 20 MM, PARA ELETRODUTO FLEXIVEL</t>
  </si>
  <si>
    <t>LUVA EM PVC RIGIDO ROSCAVEL, DE 2 1/2", PARA ELETRODUTO</t>
  </si>
  <si>
    <t>CURVA DE PVC 45 GRAUS, SOLDAVEL, 75 MM, COR MARROM, PARA AGUA FRIA PREDIAL</t>
  </si>
  <si>
    <t>CURVA DE PVC 45 GRAUS, SOLDAVEL, 32 MM, COR MARROM, PARA AGUA FRIA PREDIAL</t>
  </si>
  <si>
    <t>CURVA DE PVC 45 GRAUS, SOLDAVEL, 60 MM, COR MARROM, PARA AGUA FRIA PREDIAL</t>
  </si>
  <si>
    <t>CURVA DE PVC 90 GRAUS, SOLDAVEL, 60 MM, COR MARROM, PARA AGUA FRIA PREDIAL</t>
  </si>
  <si>
    <t>CURVA DE PVC 45 GRAUS, SOLDAVEL, 20 MM, COR MARROM, PARA AGUA FRIA PREDIAL</t>
  </si>
  <si>
    <t>CURVA DE PVC 45 GRAUS, SOLDAVEL, 25 MM, COR MARROM, PARA AGUA FRIA PREDIAL</t>
  </si>
  <si>
    <t>CURVA DE PVC 45 GRAUS, SOLDAVEL, 40 MM, COR MARROM, PARA AGUA FRIA PREDIAL</t>
  </si>
  <si>
    <t>CURVA DE PVC 45 GRAUS, SOLDAVEL, 50 MM, COR MARROM, PARA AGUA FRIA PREDIAL</t>
  </si>
  <si>
    <t>CURVA PVC CURTA 90 GRAUS, DN 50 MM, PARA ESGOTO PREDIAL</t>
  </si>
  <si>
    <t>CURVA PVC CURTA 90 GRAUS, DN 40 MM, PARA ESGOTO PREDIAL</t>
  </si>
  <si>
    <t>CURVA PVC 90 GRAUS, ROSCAVEL, 1/2", COR BRANCA, AGUA FRIA PREDIAL</t>
  </si>
  <si>
    <t>CURVA PVC 90 GRAUS, ROSCAVEL, 3/4", COR BRANCA, AGUA FRIA PREDIAL</t>
  </si>
  <si>
    <t>CURVA PVC 90 GRAUS, ROSCAVEL, 1", COR BRANCA, AGUA FRIA PREDIAL</t>
  </si>
  <si>
    <t>CURVA PVC 90 GRAUS, ROSCAVEL, 1 1/4", COR BRANCA, AGUA FRIA PREDIAL</t>
  </si>
  <si>
    <t>CURVA PVC CURTA 90 GRAUS, DN 75 MM, PARA ESGOTO PREDIAL</t>
  </si>
  <si>
    <t>CURVA DE PVC 45 GRAUS, SOLDAVEL, 85 MM, COR MARROM, PARA AGUA FRIA PREDIAL</t>
  </si>
  <si>
    <t>CURVA DE PVC 90 GRAUS, SOLDAVEL, 20 MM, COR MARROM, PARA AGUA FRIA PREDIAL</t>
  </si>
  <si>
    <t>CURVA DE PVC 90 GRAUS, SOLDAVEL, 25 MM, COR MARROM, PARA AGUA FRIA PREDIAL</t>
  </si>
  <si>
    <t>CURVA DE PVC 90 GRAUS, SOLDAVEL, 32 MM, COR MARROM, PARA AGUA FRIA PREDIAL</t>
  </si>
  <si>
    <t>CURVA DE PVC 90 GRAUS, SOLDAVEL, 40 MM, COR MARROM, PARA AGUA FRIA PREDIAL</t>
  </si>
  <si>
    <t>CURVA DE PVC 90 GRAUS, SOLDAVEL, 50 MM, COR MARROM, PARA AGUA FRIA PREDIAL</t>
  </si>
  <si>
    <t>CURVA DE PVC 90 GRAUS, SOLDAVEL, 75 MM, COR MARROM, PARA AGUA FRIA PREDIAL</t>
  </si>
  <si>
    <t>CURVA DE PVC 90 GRAUS, SOLDAVEL, 85 MM, COR MARROM, PARA AGUA FRIA PREDIAL</t>
  </si>
  <si>
    <t>CURVA DE PVC 90 GRAUS, SOLDAVEL, 110 MM, COR MARROM, PARA AGUA FRIA PREDIAL</t>
  </si>
  <si>
    <t>CURVA PVC CURTA 90 GRAUS, DN 100 MM, PARA ESGOTO PREDIAL</t>
  </si>
  <si>
    <t>CURVA PVC LONGA 90 GRAUS, DN 40 MM, PARA ESGOTO PREDIAL</t>
  </si>
  <si>
    <t>CURVA PVC LONGA 90 GRAUS, DN 50 MM, PARA ESGOTO PREDIAL</t>
  </si>
  <si>
    <t>CURVA PVC LONGA 90 GRAUS, DN 75 MM, PARA ESGOTO PREDIAL</t>
  </si>
  <si>
    <t>CURVA PVC LONGA 90 GRAUS, DN 100 MM, PARA ESGOTO PREDIAL</t>
  </si>
  <si>
    <t>DISJUNTOR TIPO NEMA, MONOPOLAR 10 ATE 30A, TENSAO MAXIMA DE 240 V</t>
  </si>
  <si>
    <t>DISJUNTOR TIPO NEMA, TRIPOLAR 60 ATE 100 A, TENSAO MAXIMA DE 415 V</t>
  </si>
  <si>
    <t>DISJUNTOR TERMOMAGNETICO TRIPOLAR 150 A / 600 V, TIPO FXD / ICC - 35 KA</t>
  </si>
  <si>
    <t>DISJUNTOR TERMOMAGNETICO TRIPOLAR 600 A / 600 V, TIPO LXD / ICC - 40 KA</t>
  </si>
  <si>
    <t>DISJUNTOR TERMOMAGNETICO TRIPOLAR 200 A / 600 V, TIPO FXD / ICC - 35 KA</t>
  </si>
  <si>
    <t>DISJUNTOR TERMOMAGNETICO TRIPOLAR 300 A / 600 V, TIPO JXD / ICC - 40 KA</t>
  </si>
  <si>
    <t>DISJUNTOR TERMOMAGNETICO TRIPOLAR 400 A / 600 V, TIPO JXD / ICC - 40 KA</t>
  </si>
  <si>
    <t>DISJUNTOR TIPO NEMA, MONOPOLAR 35 ATE 50 A, TENSAO MAXIMA DE 240 V</t>
  </si>
  <si>
    <t>DISJUNTOR TIPO NEMA, BIPOLAR 10 ATE 50 A, TENSAO MAXIMA 415 V</t>
  </si>
  <si>
    <t>DISJUNTOR TERMOMAGNETICO TRIPOLAR 125 A / 425 V / ICC - 25 KA</t>
  </si>
  <si>
    <t>DISJUNTOR TIPO NEMA, TRIPOLAR 10 ATE 50A, TENSAO MAXIMA DE 415 V</t>
  </si>
  <si>
    <t>DISJUNTOR TERMOMAGNETICO TRIPOLAR 250 A / 600 V, TIPO FXD</t>
  </si>
  <si>
    <t>DISJUNTOR TERMOMAGNETICO TRIPOLAR 800 A / 600 V, TIPO LMXD</t>
  </si>
  <si>
    <t>DOBRADICA EM ACO/FERRO, 3" X 2 1/2", E= 1,2 A 1,8 MM, SEM ANEL, CROMADO OU ZINCADO, TAMPA BOLA, COM PARAFUSOS</t>
  </si>
  <si>
    <t>DOBRADICA EM ACO/FERRO, 3" X 2 1/2", E= 1,9 A 2 MM, SEM ANEL, CROMADO OU ZINCADO, TAMPA BOLA, COM PARAFUSOS</t>
  </si>
  <si>
    <t>DOBRADICA EM ACO/FERRO, 3 1/2" X 3", E= 1,9 A 2 MM, COM ANEL, CROMADO OU ZINCADO, TAMPA BOLA, COM PARAFUSOS</t>
  </si>
  <si>
    <t>DOBRADICA EM ACO/FERRO, 3" X 2 1/2", E= 1,2 A 1,8 MM, SEM ANEL, CROMADO OU ZINCADO, TAMPA CHATA, COM PARAFUSOS</t>
  </si>
  <si>
    <t>CONECTOR RETO DE ALUMINIO PARA ELETRODUTO DE 1", PARA ADAPTAR ENTRADA DE ELETRODUTO METALICO FLEXIVEL EM QUADROS</t>
  </si>
  <si>
    <t>CONECTOR RETO DE ALUMINIO PARA ELETRODUTO DE 3", PARA ADAPTAR ENTRADA DE ELETRODUTO METALICO FLEXIVEL EM QUADROS</t>
  </si>
  <si>
    <t>CONECTOR RETO DE ALUMINIO PARA ELETRODUTO DE 4", PARA ADAPTAR ENTRADA DE ELETRODUTO METALICO FLEXIVEL EM QUADROS</t>
  </si>
  <si>
    <t>CONECTOR RETO DE ALUMINIO PARA ELETRODUTO DE 1/2", PARA ADAPTAR ENTRADA DE ELETRODUTO METALICO FLEXIVEL EM QUADROS</t>
  </si>
  <si>
    <t>CONECTOR RETO DE ALUMINIO PARA ELETRODUTO DE 3/4", PARA ADAPTAR ENTRADA DE ELETRODUTO METALICO FLEXIVEL EM QUADROS</t>
  </si>
  <si>
    <t>CONECTOR RETO DE ALUMINIO PARA ELETRODUTO DE 2", PARA ADAPTAR ENTRADA DE ELETRODUTO METALICO FLEXIVEL EM QUADROS</t>
  </si>
  <si>
    <t>CONECTOR CURVO 90 GRAUS DE ALUMINIO, BITOLA 3/4", PARA ADAPTAR ENTRADA DE ELETRODUTO METALICO FLEXIVEL EM QUADROS</t>
  </si>
  <si>
    <t>CONECTOR CURVO 90 GRAUS DE ALUMINIO, BITOLA 1", PARA ADAPTAR ENTRADA DE ELETRODUTO METALICO FLEXIVEL EM QUADROS</t>
  </si>
  <si>
    <t>CONECTOR CURVO 90 GRAUS DE ALUMINIO, BITOLA 1 1/2", PARA ADAPTAR ENTRADA DE ELETRODUTO METALICO FLEXIVEL EM QUADROS</t>
  </si>
  <si>
    <t>CONECTOR CURVO 90 GRAUS DE ALUMINIO, BITOLA 2 1/2", PARA ADAPTAR ENTRADA DE ELETRODUTO METALICO FLEXIVEL EM QUADROS</t>
  </si>
  <si>
    <t>CONECTOR CURVO 90 GRAUS DE ALUMINIO, BITOLA 3", PARA ADAPTAR ENTRADA DE ELETRODUTO METALICO FLEXIVEL EM QUADROS</t>
  </si>
  <si>
    <t>CONECTOR CURVO 90 GRAUS DE ALUMINIO, BITOLA 4", PARA ADAPTAR ENTRADA DE ELETRODUTO METALICO FLEXIVEL EM QUADROS</t>
  </si>
  <si>
    <t>CONECTOR CURVO 90 GRAUS DE ALUMINIO, BITOLA 2", PARA ADAPTAR ENTRADA DE ELETRODUTO METALICO FLEXIVEL EM QUADROS</t>
  </si>
  <si>
    <t>CONECTOR CURVO 90 GRAUS DE ALUMINIO, BITOLA 1 1/4", PARA ADAPTAR ENTRADA DE ELETRODUTO METALICO FLEXIVEL EM QUADROS</t>
  </si>
  <si>
    <t>CONECTOR RETO DE ALUMINIO PARA ELETRODUTO DE 1 1/4", PARA ADAPTAR ENTRADA DE ELETRODUTO METALICO FLEXIVEL EM QUADROS</t>
  </si>
  <si>
    <t>CONECTOR RETO DE ALUMINIO PARA ELETRODUTO DE 1 1/2", PARA ADAPTAR ENTRADA DE ELETRODUTO METALICO FLEXIVEL EM QUADROS</t>
  </si>
  <si>
    <t>CONECTOR RETO DE ALUMINIO PARA ELETRODUTO DE 2 1/2", PARA ADAPTAR ENTRADA DE ELETRODUTO METALICO FLEXIVEL EM QUADROS</t>
  </si>
  <si>
    <t>CONECTOR CURVO 90 GRAUS DE ALUMINIO, BITOLA 1/2", PARA ADAPTAR ENTRADA DE ELETRODUTO METALICO FLEXIVEL EM QUADROS</t>
  </si>
  <si>
    <t>CAIXA DE LUZ "3 X 3" EM ACO ESMALTADA</t>
  </si>
  <si>
    <t>CAIXA DE LUZ "4 X 2" EM ACO ESMALTADA</t>
  </si>
  <si>
    <t>CAIXA DE LUZ "4 X 4" EM ACO ESMALTADA</t>
  </si>
  <si>
    <t>CONDULETE DE ALUMINIO TIPO C, PARA ELETRODUTO ROSCAVEL DE 1/2", COM TAMPA CEGA</t>
  </si>
  <si>
    <t>CONDULETE DE ALUMINIO TIPO C, PARA ELETRODUTO ROSCAVEL DE 3/4", COM TAMPA CEGA</t>
  </si>
  <si>
    <t>CONDULETE DE ALUMINIO TIPO C, PARA ELETRODUTO ROSCAVEL DE 1", COM TAMPA CEGA</t>
  </si>
  <si>
    <t>CONDULETE DE ALUMINIO TIPO E, PARA ELETRODUTO ROSCAVEL DE 3/4", COM TAMPA CEGA</t>
  </si>
  <si>
    <t>CONDULETE DE ALUMINIO TIPO E, PARA ELETRODUTO ROSCAVEL DE 1 1/4", COM TAMPA CEGA</t>
  </si>
  <si>
    <t>CONDULETE DE ALUMINIO TIPO E, PARA ELETRODUTO ROSCAVEL DE 2", COM TAMPA CEGA</t>
  </si>
  <si>
    <t>CONDULETE DE ALUMINIO TIPO E, PARA ELETRODUTO ROSCAVEL DE 3", COM TAMPA CEGA</t>
  </si>
  <si>
    <t>CONDULETE DE ALUMINIO TIPO LR, PARA ELETRODUTO ROSCAVEL DE 1/2", COM TAMPA CEGA</t>
  </si>
  <si>
    <t>CONDULETE DE ALUMINIO TIPO LR, PARA ELETRODUTO ROSCAVEL DE 1", COM TAMPA CEGA</t>
  </si>
  <si>
    <t>CONDULETE DE ALUMINIO TIPO LR, PARA ELETRODUTO ROSCAVEL DE 2", COM TAMPA CEGA</t>
  </si>
  <si>
    <t>CONDULETE DE ALUMINIO TIPO T, PARA ELETRODUTO ROSCAVEL DE 1/2", COM TAMPA CEGA</t>
  </si>
  <si>
    <t>CONDULETE DE ALUMINIO TIPO T, PARA ELETRODUTO ROSCAVEL DE 3/4", COM TAMPA CEGA</t>
  </si>
  <si>
    <t>CONDULETE DE ALUMINIO TIPO T, PARA ELETRODUTO ROSCAVEL DE 1 1/4", COM TAMPA CEGA</t>
  </si>
  <si>
    <t>CONDULETE DE ALUMINIO TIPO T, PARA ELETRODUTO ROSCAVEL DE 1 1/2", COM TAMPA CEGA</t>
  </si>
  <si>
    <t>CONDULETE DE ALUMINIO TIPO T, PARA ELETRODUTO ROSCAVEL DE 2", COM TAMPA CEGA</t>
  </si>
  <si>
    <t>CONDULETE DE ALUMINIO TIPO T, PARA ELETRODUTO ROSCAVEL DE 3", COM TAMPA CEGA</t>
  </si>
  <si>
    <t>CONDULETE DE ALUMINIO TIPO X, PARA ELETRODUTO ROSCAVEL DE 1/2", COM TAMPA CEGA</t>
  </si>
  <si>
    <t>CONDULETE DE ALUMINIO TIPO X, PARA ELETRODUTO ROSCAVEL DE 3/4", COM TAMPA CEGA</t>
  </si>
  <si>
    <t>CONDULETE DE ALUMINIO TIPO X, PARA ELETRODUTO ROSCAVEL DE 1", COM TAMPA CEGA</t>
  </si>
  <si>
    <t>CONDULETE DE ALUMINIO TIPO X, PARA ELETRODUTO ROSCAVEL DE 1 1/2", COM TAMPA CEGA</t>
  </si>
  <si>
    <t>CONDULETE DE ALUMINIO TIPO X, PARA ELETRODUTO ROSCAVEL DE 4", COM TAMPA CEGA</t>
  </si>
  <si>
    <t>CONDULETE DE ALUMINIO TIPO T, PARA ELETRODUTO ROSCAVEL DE 4", COM TAMPA CEGA</t>
  </si>
  <si>
    <t>CONDULETE DE ALUMINIO TIPO T, PARA ELETRODUTO ROSCAVEL DE 1", COM TAMPA CEGA</t>
  </si>
  <si>
    <t>CONDULETE DE ALUMINIO TIPO LR, PARA ELETRODUTO ROSCAVEL DE 1 1/2", COM TAMPA CEGA</t>
  </si>
  <si>
    <t>CONDULETE DE ALUMINIO TIPO LR, PARA ELETRODUTO ROSCAVEL DE 1 1/4", COM TAMPA CEGA</t>
  </si>
  <si>
    <t>CONDULETE DE ALUMINIO TIPO E, PARA ELETRODUTO ROSCAVEL DE 1 1/2", COM TAMPA CEGA</t>
  </si>
  <si>
    <t>CONDULETE DE ALUMINIO TIPO E, PARA ELETRODUTO ROSCAVEL DE 1", COM TAMPA CEGA</t>
  </si>
  <si>
    <t>CONDULETE DE ALUMINIO TIPO E, PARA ELETRODUTO ROSCAVEL DE 1/2", COM TAMPA CEGA</t>
  </si>
  <si>
    <t>CONDULETE DE ALUMINIO TIPO C, PARA ELETRODUTO ROSCAVEL DE 4", COM TAMPA CEGA</t>
  </si>
  <si>
    <t>CONDULETE DE ALUMINIO TIPO LR, PARA ELETRODUTO ROSCAVEL DE 3/4", COM TAMPA CEGA</t>
  </si>
  <si>
    <t>CONDULETE DE ALUMINIO TIPO E, PARA ELETRODUTO ROSCAVEL DE 4", COM TAMPA CEGA</t>
  </si>
  <si>
    <t>CONDULETE DE ALUMINIO TIPO LR, PARA ELETRODUTO ROSCAVEL DE 4", COM TAMPA CEGA</t>
  </si>
  <si>
    <t>CONDULETE DE ALUMINIO TIPO X, PARA ELETRODUTO ROSCAVEL DE 1 1/4", COM TAMPA CEGA</t>
  </si>
  <si>
    <t>CURVA 45 GRAUS PARA ELETRODUTO, EM ACO GALVANIZADO ELETROLITICO, COM ROSCA, DIAMETRO DE 20 MM (3/4"), ESPESSURA DE 1,50 MM</t>
  </si>
  <si>
    <t>CURVA 45 GRAUS PARA ELETRODUTO, EM ACO GALVANIZADO ELETROLITICO, COM ROSCA, DIAMETRO DE 40 MM (1 1/2"), ESPESSURA DE 1,50 MM</t>
  </si>
  <si>
    <t>CURVA 90 GRAUS PARA ELETRODUTO, EM ACO GALVANIZADO ELETROLITICO, COM ROSCA, DIAMETRO DE 15 MM (1/2"), ESPESSURA DE 1,50 MM</t>
  </si>
  <si>
    <t>CURVA 90 GRAUS PARA ELETRODUTO, EM ACO GALVANIZADO ELETROLITICO, COM ROSCA, DIAMETRO DE 25 MM (1"), ESPESSURA DE 1,50 MM</t>
  </si>
  <si>
    <t>CURVA 90 GRAUS PARA ELETRODUTO, EM ACO GALVANIZADO ELETROLITICO, COM ROSCA, DIAMETRO DE 32 MM (1 1/4"), ESPESSURA DE 1,50 MM</t>
  </si>
  <si>
    <t>CURVA 90 GRAUS PARA ELETRODUTO, EM ACO GALVANIZADO ELETROLITICO, COM ROSCA, DIAMETRO DE 65 MM (2 1/2")</t>
  </si>
  <si>
    <t>CURVA 90 GRAUS PARA ELETRODUTO, EM ACO GALVANIZADO ELETROLITICO, COM ROSCA, DIAMETRO DE 80 MM (3")</t>
  </si>
  <si>
    <t>CURVA 90 GRAUS PARA ELETRODUTO, EM ACO GALVANIZADO ELETROLITICO, COM ROSCA, DIAMETRO DE 100 MM (4")</t>
  </si>
  <si>
    <t>CURVA 135 GRAUS PARA ELETRODUTO, EM ACO GALVANIZADO ELETROLITICO, COM ROSCA, DIAMETRO DE 15 MM (1/2"), ESPESSURA DE 1,50 MM</t>
  </si>
  <si>
    <t>CURVA 135 GRAUS PARA ELETRODUTO, EM ACO GALVANIZADO ELETROLITICO, COM ROSCA, DIAMETRO DE 20 MM (3/4"), ESPESSURA DE 1,50 MM</t>
  </si>
  <si>
    <t>CURVA 135 GRAUS PARA ELETRODUTO, EM ACO GALVANIZADO ELETROLITICO, COM ROSCA, DIAMETRO DE 25 MM (1"), ESPESSURA DE 1,50 MM</t>
  </si>
  <si>
    <t>CURVA 135 GRAUS PARA ELETRODUTO, EM ACO GALVANIZADO ELETROLITICO, COM ROSCA, DIAMETRO DE 32 MM (1 1/4"), ESPESSURA DE 1,50 MM</t>
  </si>
  <si>
    <t>CURVA 135 GRAUS PARA ELETRODUTO, EM ACO GALVANIZADO ELETROLITICO, COM ROSCA, DIAMETRO DE 40 MM (1 1/2"), ESPESSURA DE 1,50 MM</t>
  </si>
  <si>
    <t>CURVA 135 GRAUS PARA ELETRODUTO, EM ACO GALVANIZADO ELETROLITICO, COM ROSCA, DIAMETRO DE 65 MM (2 1/2")</t>
  </si>
  <si>
    <t>CURVA 135 GRAUS PARA ELETRODUTO, EM ACO GALVANIZADO ELETROLITICO, COM ROSCA, DIAMETRO DE 100 MM (4")</t>
  </si>
  <si>
    <t>CURVA 135 GRAUS PARA ELETRODUTO, EM ACO GALVANIZADO ELETROLITICO, COM ROSCA, DIAMETRO DE 80 MM (3")</t>
  </si>
  <si>
    <t>CURVA 135 GRAUS PARA ELETRODUTO, EM ACO GALVANIZADO ELETROLITICO, COM ROSCA, DIAMETRO DE 50 MM (2")</t>
  </si>
  <si>
    <t>CURVA 90 GRAUS PARA ELETRODUTO, EM ACO GALVANIZADO ELETROLITICO, COM ROSCA, DIAMETRO DE 50 MM (2")</t>
  </si>
  <si>
    <t>CURVA 90 GRAUS PARA ELETRODUTO, EM ACO GALVANIZADO ELETROLITICO, COM ROSCA, DIAMETRO DE 40 MM (1 1/2"), ESPESSURA DE 1,50 MM</t>
  </si>
  <si>
    <t>CURVA 90 GRAUS PARA ELETRODUTO, EM ACO GALVANIZADO ELETROLITICO, COM ROSCA, DIAMETRO DE 20 MM (3/4"), ESPESSURA DE 1,50 MM</t>
  </si>
  <si>
    <t>CURVA 45 GRAUS PARA ELETRODUTO, EM ACO GALVANIZADO ELETROLITICO, COM ROSCA, DIAMETRO DE 25 MM (1"), ESPESSURA DE 1,50 MM</t>
  </si>
  <si>
    <t>LUVA PARA ELETRODUTO, EM ACO GALVANIZADO ELETROLITICO, COM ROSCA, DIAMETRO DE 15 MM (1/2")</t>
  </si>
  <si>
    <t>LUVA PARA ELETRODUTO, EM ACO GALVANIZADO ELETROLITICO, COM ROSCA, DIAMETRO DE 20 MM (3/4")</t>
  </si>
  <si>
    <t>LUVA PARA ELETRODUTO, EM ACO GALVANIZADO ELETROLITICO, COM ROSCA, DIAMETRO DE 25 MM (1")</t>
  </si>
  <si>
    <t>LUVA PARA ELETRODUTO, EM ACO GALVANIZADO ELETROLITICO, COM ROSCA, DIAMETRO DE 32 MM (1 1/4")</t>
  </si>
  <si>
    <t>LUVA PARA ELETRODUTO, EM ACO GALVANIZADO ELETROLITICO, COM ROSCA, DIAMETRO DE 65 MM (2 1/2")</t>
  </si>
  <si>
    <t>LUVA PARA ELETRODUTO, EM ACO GALVANIZADO ELETROLITICO, COM ROSCA, DIAMETRO DE 100 MM (4")</t>
  </si>
  <si>
    <t>LUVA PARA ELETRODUTO, EM ACO GALVANIZADO ELETROLITICO, COM ROSCA, DIAMETRO DE 80 MM (3")</t>
  </si>
  <si>
    <t>LUVA PARA ELETRODUTO, EM ACO GALVANIZADO ELETROLITICO, COM ROSCA,DIAMETRO DE 50 MM (2")</t>
  </si>
  <si>
    <t>LUVA PARA ELETRODUTO, EM ACO GALVANIZADO ELETROLITICO, COM ROSCA, DIAMETRO DE 40 MM (1 1/2")</t>
  </si>
  <si>
    <t>TAMPAO / TERMINAL / PLUG, D = 4", PARA DUTO CORRUGADO PEAD (CABEAMENTO SUBTERRANEO)</t>
  </si>
  <si>
    <t>TAMPAO / TERMINAL / PLUG, D = 3", PARA DUTO CORRUGADO PEAD (CABEAMENTO SUBTERRANEO)</t>
  </si>
  <si>
    <t>TAMPAO / TERMINAL / PLUG, D = 1 1/4", PARA DUTO CORRUGADO PEAD (CABEAMENTO SUBTERRANEO)</t>
  </si>
  <si>
    <t>TAMPAO / TERMINAL / PLUG, D = 2", PARA DUTO CORRUGADO PEAD (CABEAMENTO SUBTERRANEO)</t>
  </si>
  <si>
    <t>REBOLO ABRASIVO RETO DE USO GERAL GRAO 36, DE 6 X 3/4" (DIAMETRO X ESPESSURA)</t>
  </si>
  <si>
    <t>CARRINHO DE MAO, EM ACO, COM CAPACIDADE DE *45 A 65* L / *100* KG, PNEU COM CAMARA</t>
  </si>
  <si>
    <t>CAIBRO ROLICO DE MADEIRA TRATADA, D = 4 A 7 CM, H = 3,00 M, EM EUCALIPTO OU EQUIVALENTE DA REGIAO</t>
  </si>
  <si>
    <t>EXTREMIDADE PVC PBA, BF, JE, DN 100/ DE 110 MM</t>
  </si>
  <si>
    <t>EXTREMIDADE PVC PBA, BF, JE, DN 75/ DE 85 MM</t>
  </si>
  <si>
    <t>EXTREMIDADE PVC PBA, PF, JE, DN 75 / DE 85 MM</t>
  </si>
  <si>
    <t>EXTREMIDADE PVC PBA, PF, JE, DN 100 / DE 110 MM</t>
  </si>
  <si>
    <t>FECHADURA PARA PORTA PIVOTANTE DE VIDRO TEMPERADO, EM ACO INOX COM ACABAMENTO CROMADO, RECORTE PADRAO SANTA MARINA, COM CILINDRO EM LATAO, INCLUINDO CHAVE TIPO CILINDRO</t>
  </si>
  <si>
    <t>FECHO QUEBRA UNHA, EM LATAO COM ACABAMENTO CROMADO, DE EMBUTIR, COM COMANDO ALAVANCA, ALTURA DE DE 40 CM, LARGURA MINIMA DE 1,90 CM E ESPESSURA MINIMA DE 1,90 MM, PARA PORTAS E JANELAS (INCLUI PARAFUSOS)</t>
  </si>
  <si>
    <t>FERROLHO COM FECHO CHATO E PORTA CADEADO, EM ACO GALVANIZADO / ZINCADO, DE SOBREPOR, COM COMPRIMENTO DE 6", CHAPA COM ESPESSURA MINIMA DE 1,70 MM E LARGURA /MINIMA DE 5,00 CM (FECHO REFORCADO) (INCLUI PARAFUSOS)</t>
  </si>
  <si>
    <t>FERROLHO COM FECHO CHATO E PORTA CADEADO, EM ACO GALVANIZADO / ZINCADO, DE SOBREPOR, COM COMPRIMENTO DE 3" A 4", CHAPA COM ESPESSURA MINIMA DE 0,90 MM E LARGURA MINIMA DE 3,20 CM (FECHO SIMPLES / LEVE) (INCLUI PARAFUSOS)</t>
  </si>
  <si>
    <t>FECHO QUEBRA UNHA, EM LATAO COM ACABAMENTO CROMADO, DE EMBUTIR, COM COMANDO ALAVANCA, ALTURA DE DE 22 CM, LARGURA MINIMA DE 1,90 CM E ESPESSURA MINIMA DE 1,90 MM, PARA PORTAS E JANELAS (INCLUI PARAFUSOS)</t>
  </si>
  <si>
    <t>FERROLHO COM FECHO / TRINCO REDONDO, EM ACO GALVANIZADO / ZINCADO, DE SOBREPOR, COM COMPRIMENTO DE 2" E ESPESSURA MINIMA DA CHAPA DE 0,90 MM, PARA PORTAS E JANELAS</t>
  </si>
  <si>
    <t>FERROLHO COM FECHO / TRINCO REDONDO, EM ACO GALVANIZADO / ZINCADO, DE SOBREPOR, COM COMPRIMENTO DE 6" E ESPESSURA MINIMA DA CHAPA DE 1,50 MM</t>
  </si>
  <si>
    <t>FERROLHO COM FECHO / TRINCO REDONDO, EM ACO GALVANIZADO / ZINCADO, DE SOBREPOR, COM COMPRIMENTO DE 5" E ESPESSURA MINIMA DA CHAPA DE 0,90 MM</t>
  </si>
  <si>
    <t>FERROLHO COM FECHO / TRINCO REDONDO, EM ACO GALVANIZADO / ZINCADO, DE SOBREPOR, COM COMPRIMENTO DE 3" A 4" E ESPESSURA MINIMA DA CHAPA DE 0,90 MM</t>
  </si>
  <si>
    <t>FITA VEDA ROSCA, EM PTFE, ROLO DE 18 MM X 10 M (L X C)</t>
  </si>
  <si>
    <t>FITA VEDA ROSCA, EM PTFE, ROLO DE 18 MM X 50 M (L X C)</t>
  </si>
  <si>
    <t>FLANGE SEXTAVADO DE FERRO GALVANIZADO, COM ROSCA BSP, DE 1/2"</t>
  </si>
  <si>
    <t>FLANGE SEXTAVADO DE FERRO GALVANIZADO, COM ROSCA BSP, DE 3/4"</t>
  </si>
  <si>
    <t>FLANGE SEXTAVADO DE FERRO GALVANIZADO, COM ROSCA BSP, DE 1"</t>
  </si>
  <si>
    <t>FLANGE SEXTAVADO DE FERRO GALVANIZADO, COM ROSCA BSP, DE 1 1/4"</t>
  </si>
  <si>
    <t>FLANGE SEXTAVADO DE FERRO GALVANIZADO, COM ROSCA BSP, DE 2"</t>
  </si>
  <si>
    <t>FLANGE SEXTAVADO DE FERRO GALVANIZADO, COM ROSCA BSP, DE 2 1/2"</t>
  </si>
  <si>
    <t>FLANGE SEXTAVADO DE FERRO GALVANIZADO, COM ROSCA BSP, DE 6"</t>
  </si>
  <si>
    <t>FLANGE SEXTAVADO DE FERRO GALVANIZADO, COM ROSCA BSP, DE 1 1/2"</t>
  </si>
  <si>
    <t>HASTE DE ATERRAMENTO EM ACO COM 3,00 M DE COMPRIMENTO E DN = 3/4", REVESTIDA COM BAIXA CAMADA DE COBRE, SEM CONECTOR</t>
  </si>
  <si>
    <t>HASTE DE ATERRAMENTO EM ACO COM 3,00 M DE COMPRIMENTO E DN = 5/8", REVESTIDA COM BAIXA CAMADA DE COBRE, SEM CONECTOR</t>
  </si>
  <si>
    <t>SUPORTE GUIA SIMPLES COM ROLDANA EM POLIPROPILENO PARA CHUMBAR, H = 20 CM</t>
  </si>
  <si>
    <t>ISOLADOR DE PORCELANA, TIPO BUCHA, PARA TENSAO DE *35* KV</t>
  </si>
  <si>
    <t>ISOLADOR DE PORCELANA, TIPO BUCHA, PARA TENSAO DE *15* KV</t>
  </si>
  <si>
    <t>ISOLADOR DE PORCELANA, TIPO PINO MONOCORPO, PARA TENSAO DE *35* KV</t>
  </si>
  <si>
    <t>SUPORTE ISOLADOR SIMPLES DIAMETRO NOMINAL 5/16", COM ROSCA SOBERBA E BUCHA</t>
  </si>
  <si>
    <t>ISOLADOR DE PORCELANA, TIPO ROLDANA, DIMENSOES DE *72* X *72* MM, PARA USO EM BAIXA TENSAO</t>
  </si>
  <si>
    <t>ISOLADOR DE PORCELANA SUSPENSO, DISCO TIPO GARFO OLHAL, DIAMETRO DE 152 MM, PARA TENSAO DE *15* KV</t>
  </si>
  <si>
    <t>ISOLADOR DE PORCELANA, TIPO PINO MONOCORPO, PARA TENSAO DE *15* KV</t>
  </si>
  <si>
    <t>COTOVELO 45 GRAUS DE FERRO GALVANIZADO, COM ROSCA BSP, DE 1/2"</t>
  </si>
  <si>
    <t>COTOVELO 45 GRAUS DE FERRO GALVANIZADO, COM ROSCA BSP, DE 3/4"</t>
  </si>
  <si>
    <t>COTOVELO 90 GRAUS DE FERRO GALVANIZADO, COM ROSCA BSP MACHO/FEMEA, DE 1"</t>
  </si>
  <si>
    <t>COTOVELO 45 GRAUS DE FERRO GALVANIZADO, COM ROSCA BSP, DE 1"</t>
  </si>
  <si>
    <t>COTOVELO 45 GRAUS DE FERRO GALVANIZADO, COM ROSCA BSP, DE 1 1/4"</t>
  </si>
  <si>
    <t>COTOVELO 45 GRAUS DE FERRO GALVANIZADO, COM ROSCA BSP, DE 2"</t>
  </si>
  <si>
    <t>COTOVELO 45 GRAUS DE FERRO GALVANIZADO, COM ROSCA BSP, DE 3"</t>
  </si>
  <si>
    <t>COTOVELO 45 GRAUS DE FERRO GALVANIZADO, COM ROSCA BSP, DE 4"</t>
  </si>
  <si>
    <t>COTOVELO 90 GRAUS DE FERRO GALVANIZADO, COM ROSCA BSP MACHO/FEMEA, DE 1/2"</t>
  </si>
  <si>
    <t>COTOVELO 90 GRAUS DE FERRO GALVANIZADO, COM ROSCA BSP MACHO/FEMEA, DE 3/4"</t>
  </si>
  <si>
    <t>COTOVELO 90 GRAUS DE FERRO GALVANIZADO, COM ROSCA BSP MACHO/FEMEA, DE 2"</t>
  </si>
  <si>
    <t>COTOVELO 90 GRAUS DE FERRO GALVANIZADO, COM ROSCA BSP MACHO/FEMEA, DE 2 1/2"</t>
  </si>
  <si>
    <t>COTOVELO 90 GRAUS DE FERRO GALVANIZADO, COM ROSCA BSP MACHO/FEMEA, DE 3"</t>
  </si>
  <si>
    <t>COTOVELO 90 GRAUS DE FERRO GALVANIZADO, COM ROSCA BSP, DE 1/2"</t>
  </si>
  <si>
    <t>COTOVELO 90 GRAUS DE FERRO GALVANIZADO, COM ROSCA BSP, DE 3/4"</t>
  </si>
  <si>
    <t>COTOVELO 90 GRAUS DE FERRO GALVANIZADO, COM ROSCA BSP, DE 1 1/4"</t>
  </si>
  <si>
    <t>COTOVELO 90 GRAUS DE FERRO GALVANIZADO, COM ROSCA BSP, DE 1 1/2"</t>
  </si>
  <si>
    <t>COTOVELO 90 GRAUS DE FERRO GALVANIZADO, COM ROSCA BSP, DE 3"</t>
  </si>
  <si>
    <t>COTOVELO 90 GRAUS DE FERRO GALVANIZADO, COM ROSCA BSP, DE 5"</t>
  </si>
  <si>
    <t>COTOVELO 90 GRAUS DE FERRO GALVANIZADO, COM ROSCA BSP, DE 6"</t>
  </si>
  <si>
    <t>COTOVELO DE REDUCAO 90 GRAUS DE FERRO GALVANIZADO, COM ROSCA BSP, DE 3/4" X 1/2"</t>
  </si>
  <si>
    <t>COTOVELO DE REDUCAO 90 GRAUS DE FERRO GALVANIZADO, COM ROSCA BSP, DE 1" X 1/2"</t>
  </si>
  <si>
    <t>COTOVELO DE REDUCAO 90 GRAUS DE FERRO GALVANIZADO, COM ROSCA BSP, DE 1" X 3/4"</t>
  </si>
  <si>
    <t>COTOVELO DE REDUCAO 90 GRAUS DE FERRO GALVANIZADO, COM ROSCA BSP, DE 1 1/2" X 3/4"</t>
  </si>
  <si>
    <t>COTOVELO DE REDUCAO 90 GRAUS DE FERRO GALVANIZADO, COM ROSCA BSP, DE 2 1/2" X 2"</t>
  </si>
  <si>
    <t>COTOVELO DE REDUCAO 90 GRAUS DE FERRO GALVANIZADO, COM ROSCA BSP, DE 2" X 1 1/2"</t>
  </si>
  <si>
    <t>COTOVELO DE REDUCAO 90 GRAUS DE FERRO GALVANIZADO, COM ROSCA BSP, DE 1 1/2" X 1"</t>
  </si>
  <si>
    <t>COTOVELO 90 GRAUS DE FERRO GALVANIZADO, COM ROSCA BSP, DE 4"</t>
  </si>
  <si>
    <t>COTOVELO 90 GRAUS DE FERRO GALVANIZADO, COM ROSCA BSP, DE 2 1/2"</t>
  </si>
  <si>
    <t>COTOVELO 90 GRAUS DE FERRO GALVANIZADO, COM ROSCA BSP, DE 2"</t>
  </si>
  <si>
    <t>COTOVELO 90 GRAUS DE FERRO GALVANIZADO, COM ROSCA BSP, DE 1"</t>
  </si>
  <si>
    <t>COTOVELO 90 GRAUS DE FERRO GALVANIZADO, COM ROSCA BSP MACHO/FEMEA, DE 1 1/2"</t>
  </si>
  <si>
    <t>COTOVELO 90 GRAUS DE FERRO GALVANIZADO, COM ROSCA BSP MACHO/FEMEA, DE 1 1/4"</t>
  </si>
  <si>
    <t>JOELHO PVC, ROSCAVEL, 45 GRAUS, 1/2", COR BRANCA, PARA AGUA FRIA PREDIAL</t>
  </si>
  <si>
    <t>JOELHO, PVC SOLDAVEL, 45 GRAUS, 60 MM, COR MARROM, PARA AGUA FRIA PREDIAL</t>
  </si>
  <si>
    <t>JOELHO, PVC SOLDAVEL, 45 GRAUS, 75 MM, COR MARROM, PARA AGUA FRIA PREDIAL</t>
  </si>
  <si>
    <t>JOELHO PVC, ROSCAVEL, 90 GRAUS, 1", COR BRANCA, PARA AGUA FRIA PREDIAL</t>
  </si>
  <si>
    <t>JOELHO PVC, ROSCAVEL, 45 GRAUS, 1", COR BRANCA, PARA AGUA FRIA PREDIAL</t>
  </si>
  <si>
    <t>JOELHO DE REDUCAO, PVC, ROSCAVEL, 90 GRAUS, 3/4" X 1/2", COR BRANCA, PARA AGUA FRIA PREDIAL</t>
  </si>
  <si>
    <t>JOELHO DE REDUCAO, PVC, ROSCAVEL, 90 GRAUS, 1" X 3/4", COR BRANCA, PARA AGUA FRIA PREDIAL</t>
  </si>
  <si>
    <t>JOELHO, PVC SOLDAVEL, 45 GRAUS, 20 MM, COR MARROM, PARA AGUA FRIA PREDIAL</t>
  </si>
  <si>
    <t>JOELHO, PVC SOLDAVEL, 45 GRAUS, 25 MM, COR MARROM, PARA AGUA FRIA PREDIAL</t>
  </si>
  <si>
    <t>JOELHO, PVC SOLDAVEL, 45 GRAUS, 32 MM, COR MARROM, PARA AGUA FRIA PREDIAL</t>
  </si>
  <si>
    <t>JOELHO, PVC SOLDAVEL, 45 GRAUS, 40 MM, COR MARROM, PARA AGUA FRIA PREDIAL</t>
  </si>
  <si>
    <t>JOELHO, PVC SOLDAVEL, 45 GRAUS, 50 MM, COR MARROM, PARA AGUA FRIA PREDIAL</t>
  </si>
  <si>
    <t>JOELHO PVC, ROSCAVEL, 90 GRAUS, 3/4", COR BRANCA, PARA AGUA FRIA PREDIAL</t>
  </si>
  <si>
    <t>JOELHO PVC, SOLDAVEL, PB, 90 GRAUS, DN 75 MM, PARA ESGOTO PREDIAL</t>
  </si>
  <si>
    <t>JOELHO PVC, 90 GRAUS, ROSCAVEL, 1 1/4", COR BRANCA, AGUA FRIA PREDIAL</t>
  </si>
  <si>
    <t>JOELHO, PVC SOLDAVEL, 90 GRAUS, 75 MM, COR MARROM, PARA AGUA FRIA PREDIAL</t>
  </si>
  <si>
    <t>JOELHO PVC, SOLDAVEL, 90 GRAUS, 85 MM, COR MARROM, PARA AGUA FRIA PREDIAL</t>
  </si>
  <si>
    <t>JOELHO PVC, SOLDAVEL, COM BUCHA DE LATAO, 90 GRAUS, 20 MM X 1/2", PARA AGUA FRIA PREDIAL</t>
  </si>
  <si>
    <t>JOELHO PVC, SOLDAVEL, BB, 45 GRAUS, DN 40 MM, PARA ESGOTO PREDIAL</t>
  </si>
  <si>
    <t>JOELHO PVC, SOLDAVEL, BB, 90 GRAUS, SEM ANEL, DN 40 MM, PARA ESGOTO PREDIAL SECUNDARIO</t>
  </si>
  <si>
    <t>JOELHO PVC, SOLDAVEL, PB, 45 GRAUS, DN 50 MM, PARA ESGOTO PREDIAL</t>
  </si>
  <si>
    <t>JOELHO PVC, SOLDAVEL, PB, 45 GRAUS, DN 75 MM, PARA ESGOTO PREDIAL</t>
  </si>
  <si>
    <t>JOELHO PVC, SOLDAVEL, PB, 90 GRAUS, DN 100 MM, PARA ESGOTO PREDIAL</t>
  </si>
  <si>
    <t>JOELHO PVC, SOLDAVEL COM ROSCA, 90 GRAUS, 20 MM X 1/2", COR MARROM, PARA AGUA FRIA PREDIAL</t>
  </si>
  <si>
    <t>JOELHO PVC, SOLDAVEL COM ROSCA, 90 GRAUS, 25 MM X 3/4", COR MARROM, PARA AGUA FRIA PREDIAL</t>
  </si>
  <si>
    <t>JOELHO PVC, SOLDAVEL, COM BUCHA DE LATAO, 90 GRAUS, 25 MM X 3/4", PARA AGUA FRIA PREDIAL</t>
  </si>
  <si>
    <t>JOELHO, PVC SOLDAVEL, 45 GRAUS, 85 MM, COR MARROM, PARA AGUA FRIA PREDIAL</t>
  </si>
  <si>
    <t>JOELHO PVC, SOLDAVEL, PB, 90 GRAUS, DN 50 MM, PARA ESGOTO PREDIAL</t>
  </si>
  <si>
    <t>JOELHO PVC, SOLDAVEL COM ROSCA, 90 GRAUS, 32 MM X 3/4", COR MARROM, PARA AGUA FRIA PREDIAL</t>
  </si>
  <si>
    <t>JOELHO PVC, SOLDAVEL, PB, 45 GRAUS, DN 100 MM, PARA ESGOTO PREDIAL</t>
  </si>
  <si>
    <t>JOELHO PVC, SOLDAVEL, 90 GRAUS, 25 MM, COR MARROM, PARA AGUA FRIA PREDIAL</t>
  </si>
  <si>
    <t>JOELHO PVC, SOLDAVEL, 90 GRAUS, 110 MM, COR MARROM, PARA AGUA FRIA PREDIAL</t>
  </si>
  <si>
    <t>JOELHO PVC, SOLDAVEL COM ROSCA, 90 GRAUS, 25 MM X 1/2", COR MARROM, PARA AGUA FRIA PREDIAL</t>
  </si>
  <si>
    <t>JOELHO PVC, SOLDAVEL, COM BUCHA DE LATAO, 90 GRAUS, 32 MM X 3/4", PARA AGUA FRIA PREDIAL</t>
  </si>
  <si>
    <t>JOELHO DE REDUCAO, PVC SOLDAVEL, 90 GRAUS, 25 MM X 20 MM, COR MARROM, PARA AGUA FRIA PREDIAL</t>
  </si>
  <si>
    <t>JOELHO PVC, ROSCAVEL, 45 GRAUS, 3/4", COR BRANCA, PARA AGUA FRIA PREDIAL</t>
  </si>
  <si>
    <t>JOELHO PVC, SOLDAVEL, 90 GRAUS, 40 MM, COR MARROM, PARA AGUA FRIA PREDIAL</t>
  </si>
  <si>
    <t>JOELHO PVC, SOLDAVEL, 90 GRAUS, 32 MM, COR MARROM, PARA AGUA FRIA PREDIAL</t>
  </si>
  <si>
    <t>JOELHO DE REDUCAO, PVC SOLDAVEL, 90 GRAUS, 32 MM X 25 MM, COR MARROM, PARA AGUA FRIA PREDIAL</t>
  </si>
  <si>
    <t>JOELHO PVC, SOLDAVEL, 90 GRAUS, 60 MM, COR MARROM, PARA AGUA FRIA PREDIAL</t>
  </si>
  <si>
    <t>JOELHO PVC, SOLDAVEL, 90 GRAUS, 50 MM, COR MARROM, PARA AGUA FRIA PREDIAL</t>
  </si>
  <si>
    <t>JOELHO PVC, SOLDAVEL, 90 GRAUS, 20 MM, COR MARROM, PARA AGUA FRIA PREDIAL</t>
  </si>
  <si>
    <t>JOELHO PVC, ROSCAVEL, 90 GRAUS, 1/2", COR BRANCA, PARA AGUA FRIA PREDIAL</t>
  </si>
  <si>
    <t>TE 45 GRAUS DE FERRO GALVANIZADO, COM ROSCA BSP, DE 1/2"</t>
  </si>
  <si>
    <t>TE 45 GRAUS DE FERRO GALVANIZADO, COM ROSCA BSP, DE 3/4"</t>
  </si>
  <si>
    <t>TE 45 GRAUS DE FERRO GALVANIZADO, COM ROSCA BSP, DE 1"</t>
  </si>
  <si>
    <t>TE 45 GRAUS DE FERRO GALVANIZADO, COM ROSCA BSP, DE 1 1/4"</t>
  </si>
  <si>
    <t>TE 45 GRAUS DE FERRO GALVANIZADO, COM ROSCA BSP, DE 2"</t>
  </si>
  <si>
    <t>TE 45 GRAUS DE FERRO GALVANIZADO, COM ROSCA BSP, DE 2 1/2"</t>
  </si>
  <si>
    <t>TE 45 GRAUS DE FERRO GALVANIZADO, COM ROSCA BSP, DE 4"</t>
  </si>
  <si>
    <t>TE 45 GRAUS DE FERRO GALVANIZADO, COM ROSCA BSP, DE 3"</t>
  </si>
  <si>
    <t>TE 45 GRAUS DE FERRO GALVANIZADO, COM ROSCA BSP, DE 1 1/2"</t>
  </si>
  <si>
    <t>JUNCAO SIMPLES, PVC, 45 GRAUS, DN 75 X 75 MM, SERIE NORMAL PARA ESGOTO PREDIAL</t>
  </si>
  <si>
    <t>JUNCAO SIMPLES DE REDUCAO, PVC, DN 100 X 50 MM, SERIE NORMAL PARA ESGOTO PREDIAL</t>
  </si>
  <si>
    <t>JUNCAO SIMPLES DE REDUCAO, PVC, DN 100 X 75 MM, SERIE NORMAL PARA ESGOTO PREDIAL</t>
  </si>
  <si>
    <t>JUNCAO SIMPLES, PVC, 45 GRAUS, DN 50 X 50 MM, SERIE NORMAL PARA ESGOTO PREDIAL</t>
  </si>
  <si>
    <t>JUNCAO SIMPLES, PVC, 45 GRAUS, DN 40 X 40 MM, SERIE NORMAL PARA ESGOTO PREDIAL</t>
  </si>
  <si>
    <t>JUNCAO DUPLA, PVC SOLDAVEL, DN 100 X 100 X 100 MM, SERIE NORMAL PARA ESGOTO PREDIAL</t>
  </si>
  <si>
    <t>JUNCAO DE REDUCAO INVERTIDA, PVC SOLDAVEL, 75 X 50 MM, SERIE NORMAL PARA ESGOTO PREDIAL</t>
  </si>
  <si>
    <t>JUNCAO SIMPLES, PVC, 45 GRAUS, DN 100 X 100 MM, SERIE NORMAL PARA ESGOTO PREDIAL</t>
  </si>
  <si>
    <t>KIT CAVALETE, PVC, COM REGISTRO, PARA HIDROMETRO, BITOLAS 1/2" OU 3/4" - COMPLETO</t>
  </si>
  <si>
    <t>LIXA EM FOLHA PARA PAREDE OU MADEIRA, NUMERO 120, COR VERMELHA</t>
  </si>
  <si>
    <t>LIXA EM FOLHA PARA FERRO, NUMERO 150</t>
  </si>
  <si>
    <t>LUVA DE CORRER PVC PBA, JE, DN 50 / DE 60 MM, PARA REDE DE AGUA</t>
  </si>
  <si>
    <t>LUVA DE CORRER PVC PBA, JE, DN 100 / DE 110 MM, PARA REDE DE AGUA</t>
  </si>
  <si>
    <t>LUVA DE CORRER PVC PBA, JE, DN 75 / DE 85 MM, PARA REDE DE AGUA</t>
  </si>
  <si>
    <t>LUVA DE CORRER PVC, JE, DN 250 MM, PARA REDE COLETORA DE ESGOTO</t>
  </si>
  <si>
    <t>LUVA SIMPLES PVC PBA, JE, DN 100 / DE 110 MM, PARA REDE DE AGUA</t>
  </si>
  <si>
    <t>LUVA DE CORRER COM TRAVAS DEFOFO, PVC, JE, DN 150 MM</t>
  </si>
  <si>
    <t>LUVA DE CORRER COM TRAVAS DEFOFO, PVC, JE, DN 250 MM</t>
  </si>
  <si>
    <t>LUVA DE CORRER COM TRAVAS DEFOFO, PVC, JE, DN 100 MM</t>
  </si>
  <si>
    <t>LUVA DE CORRER COM TRAVAS DEFOFO, PVC, JE, DN 300 MM</t>
  </si>
  <si>
    <t>LUVA DE CORRER COM TRAVAS DEFOFO, PVC, JE, DN 200 MM</t>
  </si>
  <si>
    <t>LUVA SIMPLES PVC PBA, JE, DN 50 / DE 60 MM, PARA REDE DE AGUA</t>
  </si>
  <si>
    <t>LUVA DE CORRER PARA TUBO ROSCAVEL, PVC, 1/2", PARA AGUA FRIA PREDIAL</t>
  </si>
  <si>
    <t>LUVA DE CORRER PARA TUBO SOLDAVEL, PVC, 50 MM, PARA AGUA FRIA PREDIAL</t>
  </si>
  <si>
    <t>LUVA DE CORRER, PVC, DN 50 MM, PARA ESGOTO PREDIAL</t>
  </si>
  <si>
    <t>LUVA DE REDUCAO SOLDAVEL, PVC, 60 MM X 50 MM, PARA AGUA FRIA PREDIAL</t>
  </si>
  <si>
    <t>LUVA DE CORRER PARA TUBO SOLDAVEL, PVC, 20 MM, PARA AGUA FRIA PREDIAL</t>
  </si>
  <si>
    <t>LUVA SOLDAVEL COM BUCHA DE LATAO, PVC, 20 MM X 1/2"</t>
  </si>
  <si>
    <t>LUVA SOLDAVEL COM ROSCA, PVC, 25 MM X 1/2", PARA AGUA FRIA PREDIAL</t>
  </si>
  <si>
    <t>LUVA SOLDAVEL COM ROSCA, PVC, 20 MM X 1/2", PARA AGUA FRIA PREDIAL</t>
  </si>
  <si>
    <t>LUVA SOLDAVEL COM ROSCA, PVC, 32 MM X 1", PARA AGUA FRIA PREDIAL</t>
  </si>
  <si>
    <t>LUVA PVC SOLDAVEL, 20 MM, PARA AGUA FRIA PREDIAL</t>
  </si>
  <si>
    <t>LUVA PVC SOLDAVEL, 40 MM, PARA AGUA FRIA PREDIAL</t>
  </si>
  <si>
    <t>LUVA PVC SOLDAVEL, 50 MM, PARA AGUA FRIA PREDIAL</t>
  </si>
  <si>
    <t>LUVA PVC SOLDAVEL, 60 MM, PARA AGUA FRIA PREDIAL</t>
  </si>
  <si>
    <t>LUVA PVC SOLDAVEL, 75 MM, PARA AGUA FRIA PREDIAL</t>
  </si>
  <si>
    <t>LUVA PVC SOLDAVEL, 85 MM, PARA AGUA FRIA PREDIAL</t>
  </si>
  <si>
    <t>LUVA PVC SOLDAVEL, 110 MM, PARA AGUA FRIA PREDIAL</t>
  </si>
  <si>
    <t>LUVA DE REDUCAO SOLDAVEL, PVC, 25 MM X 20 MM, PARA AGUA FRIA PREDIAL</t>
  </si>
  <si>
    <t>LUVA DE REDUCAO SOLDAVEL, PVC, 32 MM X 25 MM, PARA AGUA FRIA PREDIAL</t>
  </si>
  <si>
    <t>LUVA SOLDAVEL COM BUCHA DE LATAO, PVC, 25 MM X 3/4"</t>
  </si>
  <si>
    <t>LUVA SOLDAVEL COM ROSCA, PVC, 50 MM X 1 1/2", PARA AGUA FRIA PREDIAL</t>
  </si>
  <si>
    <t>LUVA DE REDUCAO SOLDAVEL, PVC, 40 MM X 32 MM, PARA AGUA FRIA PREDIAL</t>
  </si>
  <si>
    <t>LUVA DE CORRER PARA TUBO SOLDAVEL, PVC, 25 MM, PARA AGUA FRIA PREDIAL</t>
  </si>
  <si>
    <t>LUVA SOLDAVEL COM BUCHA DE LATAO, PVC, 25 MM X 1/2"</t>
  </si>
  <si>
    <t>LUVA SIMPLES, PVC, SOLDAVEL, DN 50 MM, SERIE NORMAL, PARA ESGOTO PREDIAL</t>
  </si>
  <si>
    <t>LUVA PVC, ROSCAVEL, 1", AGUA FRIA PREDIAL</t>
  </si>
  <si>
    <t>LUVA PVC, ROSCAVEL, 1 1/2", AGUA FRIA PREDIAL</t>
  </si>
  <si>
    <t>LUVA PVC, ROSCAVEL, 1/2", AGUA FRIA PREDIAL</t>
  </si>
  <si>
    <t>LUVA PVC, ROSCAVEL, 3/4", AGUA FRIA PREDIAL</t>
  </si>
  <si>
    <t>LUVA DE CORRER PARA TUBO ROSCAVEL, PVC, 3/4", PARA AGUA FRIA PREDIAL</t>
  </si>
  <si>
    <t>LUVA DE REDUCAO ROSCAVEL, PVC, 3/4" X 1/2", PARA AGUA FRIA PREDIAL</t>
  </si>
  <si>
    <t>LUVA DE CORRER, PVC, DN 100 MM, PARA ESGOTO PREDIAL</t>
  </si>
  <si>
    <t>LUVA DE CORRER, PVC, DN 75 MM, PARA ESGOTO PREDIAL</t>
  </si>
  <si>
    <t>LUVA SIMPLES, PVC, SOLDAVEL, DN 40 MM, SERIE NORMAL, PARA ESGOTO PREDIAL</t>
  </si>
  <si>
    <t>LUVA SIMPLES, PVC, SOLDAVEL, DN 75 MM, SERIE NORMAL, PARA ESGOTO PREDIAL</t>
  </si>
  <si>
    <t>LUVA SIMPLES, PVC, SOLDAVEL, DN 100 MM, SERIE NORMAL, PARA ESGOTO PREDIAL</t>
  </si>
  <si>
    <t>LUVA DE CORRER PARA TUBO ROSCAVEL, PVC, 1 1/2", PARA AGUA FRIA PREDIAL</t>
  </si>
  <si>
    <t>LUVA PVC SOLDAVEL, 32 MM, PARA AGUA FRIA PREDIAL</t>
  </si>
  <si>
    <t>LUVA PVC SOLDAVEL, 25 MM, PARA AGUA FRIA PREDIAL</t>
  </si>
  <si>
    <t>LUVA SOLDAVEL COM ROSCA, PVC, 40 MM X 1 1/4", PARA AGUA FRIA PREDIAL</t>
  </si>
  <si>
    <t>LUVA SOLDAVEL COM ROSCA, PVC, 25 MM X 3/4", PARA AGUA FRIA PREDIAL</t>
  </si>
  <si>
    <t>LUVA DE REDUCAO ROSCAVEL, PVC, 1" X 3/4", PARA AGUA FRIA PREDIAL</t>
  </si>
  <si>
    <t>LUVA DE FERRO GALVANIZADO, COM ROSCA BSP, DE 1/2"</t>
  </si>
  <si>
    <t>LUVA DE FERRO GALVANIZADO, COM ROSCA BSP, DE 3/4"</t>
  </si>
  <si>
    <t>LUVA DE FERRO GALVANIZADO, COM ROSCA BSP, DE 1"</t>
  </si>
  <si>
    <t>LUVA DE FERRO GALVANIZADO, COM ROSCA BSP, DE 1 1/4"</t>
  </si>
  <si>
    <t>LUVA DE FERRO GALVANIZADO, COM ROSCA BSP, DE 2"</t>
  </si>
  <si>
    <t>LUVA DE FERRO GALVANIZADO, COM ROSCA BSP, DE 2 1/2"</t>
  </si>
  <si>
    <t>LUVA DE FERRO GALVANIZADO, COM ROSCA BSP, DE 3"</t>
  </si>
  <si>
    <t>LUVA DE FERRO GALVANIZADO, COM ROSCA BSP, DE 4"</t>
  </si>
  <si>
    <t>LUVA DE FERRO GALVANIZADO, COM ROSCA BSP, DE 5"</t>
  </si>
  <si>
    <t>LUVA DE FERRO GALVANIZADO, COM ROSCA BSP, DE 6"</t>
  </si>
  <si>
    <t>LUVA DE REDUCAO DE FERRO GALVANIZADO, COM ROSCA BSP, DE 1" X 3/4"</t>
  </si>
  <si>
    <t>LUVA DE REDUCAO DE FERRO GALVANIZADO, COM ROSCA BSP, DE 1 1/4" X 3/4"</t>
  </si>
  <si>
    <t>LUVA DE REDUCAO DE FERRO GALVANIZADO, COM ROSCA BSP, DE 1 1/4" X 1"</t>
  </si>
  <si>
    <t>LUVA DE REDUCAO DE FERRO GALVANIZADO, COM ROSCA BSP, DE 1 1/2" X 1/2"</t>
  </si>
  <si>
    <t>LUVA DE REDUCAO DE FERRO GALVANIZADO, COM ROSCA BSP, DE 1 1/2" X 3/4"</t>
  </si>
  <si>
    <t>LUVA DE REDUCAO DE FERRO GALVANIZADO, COM ROSCA BSP, DE 1 1/2" X 1"</t>
  </si>
  <si>
    <t>LUVA DE REDUCAO DE FERRO GALVANIZADO, COM ROSCA BSP, DE 2" X 1"</t>
  </si>
  <si>
    <t>LUVA DE REDUCAO DE FERRO GALVANIZADO, COM ROSCA BSP, DE 2" X 1 1/2"</t>
  </si>
  <si>
    <t>LUVA DE REDUCAO DE FERRO GALVANIZADO, COM ROSCA BSP, DE 2 1/2" X 2"</t>
  </si>
  <si>
    <t>LUVA DE REDUCAO DE FERRO GALVANIZADO, COM ROSCA BSP, DE 3" X 1 1/2"</t>
  </si>
  <si>
    <t>LUVA DE REDUCAO DE FERRO GALVANIZADO, COM ROSCA BSP, DE 3" X 2"</t>
  </si>
  <si>
    <t>LUVA DE REDUCAO DE FERRO GALVANIZADO, COM ROSCA BSP, DE 3" X 2 1/2"</t>
  </si>
  <si>
    <t>LUVA DE REDUCAO DE FERRO GALVANIZADO, COM ROSCA BSP, DE 4" X 2 1/2"</t>
  </si>
  <si>
    <t>LUVA DE REDUCAO DE FERRO GALVANIZADO, COM ROSCA BSP, DE 4" X 2"</t>
  </si>
  <si>
    <t>LUVA DE REDUCAO DE FERRO GALVANIZADO, COM ROSCA BSP, DE 4" X 3"</t>
  </si>
  <si>
    <t>LUVA DE REDUCAO DE FERRO GALVANIZADO, COM ROSCA BSP, DE 2" X 1 1/4"</t>
  </si>
  <si>
    <t>LUVA DE REDUCAO DE FERRO GALVANIZADO, COM ROSCA BSP, DE 1 1/2" X 1 1/4"</t>
  </si>
  <si>
    <t>LUVA DE REDUCAO DE FERRO GALVANIZADO, COM ROSCA BSP, DE 1 1/4" X 1/2"</t>
  </si>
  <si>
    <t>LUVA DE REDUCAO DE FERRO GALVANIZADO, COM ROSCA BSP, DE 1" X 1/2"</t>
  </si>
  <si>
    <t>LUVA DE FERRO GALVANIZADO, COM ROSCA BSP, DE 1 1/2"</t>
  </si>
  <si>
    <t>MEIO-FIO OU GUIA DE CONCRETO, PRE-MOLDADO, COMP 80 CM, *45 X 12/18* CM (H X L1/L2)</t>
  </si>
  <si>
    <t>MEIO-FIO OU GUIA DE CONCRETO, PRE-MOLDADO, COMP 1 M, *30 X 15* CM (H X L)</t>
  </si>
  <si>
    <t>MOTONIVELADORA POTENCIA BASICA LIQUIDA (PRIMEIRA MARCHA) 125 HP, PESO BRUTO 13843 KG, LARGURA DA LAMINA DE 3,7 M</t>
  </si>
  <si>
    <t>MOURAO DE CONCRETO RETO, SECAO QUADRADA, *10 X 10* CM, H= 3,00 M</t>
  </si>
  <si>
    <t>MOURAO DE CONCRETO RETO, SECAO QUADRADA *10 X 10* CM, H= *2,30* M</t>
  </si>
  <si>
    <t>ESCORA PRE-MOLDADA EM CONCRETO, *10 X 10* CM, H = 2,30M</t>
  </si>
  <si>
    <t>MOURAO CONCRETO CURVO, SECAO "T", H = 2,80 M + CURVA COM 0,45 M, COM FUROS PARA FIOS</t>
  </si>
  <si>
    <t>NIPLE DE FERRO GALVANIZADO, COM ROSCA BSP, DE 1/2"</t>
  </si>
  <si>
    <t>NIPLE DE FERRO GALVANIZADO, COM ROSCA BSP, DE 3/4"</t>
  </si>
  <si>
    <t>NIPLE DE FERRO GALVANIZADO, COM ROSCA BSP, DE 1"</t>
  </si>
  <si>
    <t>NIPLE DE FERRO GALVANIZADO, COM ROSCA BSP, DE 1 1/4"</t>
  </si>
  <si>
    <t>NIPLE DE FERRO GALVANIZADO, COM ROSCA BSP, DE 2"</t>
  </si>
  <si>
    <t>NIPLE DE FERRO GALVANIZADO, COM ROSCA BSP, DE 3"</t>
  </si>
  <si>
    <t>NIPLE DE FERRO GALVANIZADO, COM ROSCA BSP, DE 4"</t>
  </si>
  <si>
    <t>NIPLE DE FERRO GALVANIZADO, COM ROSCA BSP, DE 5"</t>
  </si>
  <si>
    <t>NIPLE DE FERRO GALVANIZADO, COM ROSCA BSP, DE 6"</t>
  </si>
  <si>
    <t>NIPLE DE REDUCAO DE FERRO GALVANIZADO, COM ROSCA BSP, DE 1/2" X 1/4"</t>
  </si>
  <si>
    <t>NIPLE DE REDUCAO DE FERRO GALVANIZADO, COM ROSCA BSP, DE 3/4" X 1/2"</t>
  </si>
  <si>
    <t>NIPLE DE REDUCAO DE FERRO GALVANIZADO, COM ROSCA BSP, DE 1" X 1/2"</t>
  </si>
  <si>
    <t>NIPLE DE REDUCAO DE FERRO GALVANIZADO, COM ROSCA BSP, DE 1" X 3/4"</t>
  </si>
  <si>
    <t>NIPLE DE REDUCAO DE FERRO GALVANIZADO, COM ROSCA BSP, DE 1 1/4" X 3/4"</t>
  </si>
  <si>
    <t>NIPLE DE REDUCAO DE FERRO GALVANIZADO, COM ROSCA BSP, DE 1 1/2" X 3/4"</t>
  </si>
  <si>
    <t>NIPLE DE REDUCAO DE FERRO GALVANIZADO, COM ROSCA BSP, DE 1 1/2" X 1"</t>
  </si>
  <si>
    <t>NIPLE DE REDUCAO DE FERRO GALVANIZADO, COM ROSCA BSP, DE 2" X 1 1/4"</t>
  </si>
  <si>
    <t>NIPLE DE REDUCAO DE FERRO GALVANIZADO, COM ROSCA BSP, DE 2" X 1 1/2"</t>
  </si>
  <si>
    <t>NIPLE DE REDUCAO DE FERRO GALVANIZADO, COM ROSCA BSP, DE 2 1/2" X 2"</t>
  </si>
  <si>
    <t>NIPLE DE REDUCAO DE FERRO GALVANIZADO, COM ROSCA BSP, DE 3" X 2"</t>
  </si>
  <si>
    <t>NIPLE DE REDUCAO DE FERRO GALVANIZADO, COM ROSCA BSP, DE 2" X 1"</t>
  </si>
  <si>
    <t>NIPLE DE REDUCAO DE FERRO GALVANIZADO, COM ROSCA BSP, DE 1 1/2" X 1 1/4"</t>
  </si>
  <si>
    <t>NIPLE DE REDUCAO DE FERRO GALVANIZADO, COM ROSCA BSP, DE 1 1/4" X 1"</t>
  </si>
  <si>
    <t>NIPLE DE REDUCAO DE FERRO GALVANIZADO, COM ROSCA BSP, DE 1 1/4" X 1/2"</t>
  </si>
  <si>
    <t>NIPLE DE FERRO GALVANIZADO, COM ROSCA BSP, DE 2 1/2"</t>
  </si>
  <si>
    <t>NIPLE DE FERRO GALVANIZADO, COM ROSCA BSP, DE 1 1/2"</t>
  </si>
  <si>
    <t>PA CARREGADEIRA SOBRE RODAS, POTENCIA LIQUIDA 128 HP, CAPACIDADE DA CACAMBA DE 1,7 A 2,8 M3, PESO OPERACIONAL MAXIMO DE 11632 KG</t>
  </si>
  <si>
    <t>PA CARREGADEIRA SOBRE RODAS, POTENCIA LIQUIDA 197 HP, CAPACIDADE DA CACAMBA DE 2,5 A 3,5 M3, PESO OPERACIONAL MAXIMO DE 18338 KG</t>
  </si>
  <si>
    <t>PARA-RAIOS DE DISTRIBUICAO, TENSAO NOMINAL 30 KV, CORRENTE NOMINAL DE DESCARGA 10 KA</t>
  </si>
  <si>
    <t>PARA-RAIOS TIPO FRANKLIN 350 MM, EM LATAO CROMADO, DUAS DESCIDAS, PARA PROTECAO DE EDIFICACOES CONTRA DESCARGAS ATMOSFERICAS</t>
  </si>
  <si>
    <t>PARA-RAIOS DE DISTRIBUICAO, TENSAO NOMINAL 15 KV, CORRENTE NOMINAL DE DESCARGA 5 KA</t>
  </si>
  <si>
    <t>PARAFUSO ZINCADO ROSCA SOBERBA, CABECA SEXTAVADA, 5/16" X 110 MM, PARA FIXACAO DE TELHA EM MADEIRA</t>
  </si>
  <si>
    <t>PARAFUSO ZINCADO ROSCA SOBERBA, CABECA SEXTAVADA, 5/16" X 50 MM, PARA FIXACAO DE TELHA EM MADEIRA</t>
  </si>
  <si>
    <t>PARAFUSO ZINCADO ROSCA SOBERBA, CABECA SEXTAVADA, 5/16" X 85 MM, PARA FIXACAO DE TELHA EM MADEIRA</t>
  </si>
  <si>
    <t>PARAFUSO ZINCADO ROSCA SOBERBA, CABECA SEXTAVADA, 5/16" X 250 MM, PARA FIXACAO DE TELHA EM MADEIRA</t>
  </si>
  <si>
    <t>PARAFUSO ZINCADO ROSCA SOBERBA, CABECA SEXTAVADA, 5/16" X 150 MM, PARA FIXACAO DE TELHA EM MADEIRA</t>
  </si>
  <si>
    <t>PARAFUSO ZINCADO ROSCA SOBERBA, CABECA SEXTAVADA, 5/16" X 180 MM, PARA FIXACAO DE TELHA EM MADEIRA</t>
  </si>
  <si>
    <t>PARAFUSO ZINCADO ROSCA SOBERBA, CABECA SEXTAVADA, 5/16" X 200 MM, PARA FIXACAO DE TELHA EM MADEIRA</t>
  </si>
  <si>
    <t>PLACA DE VENTILACAO PARA TELHA DE FIBROCIMENTO, CANALETE 90 OU KALHETAO</t>
  </si>
  <si>
    <t>PARAFUSO ZINCADO ROSCA SOBERBA, CABECA SEXTAVADA, 5/16" X 230 MM, PARA FIXACAO DE TELHA EM MADEIRA</t>
  </si>
  <si>
    <t>PLACA DE VENTILACAO PARA TELHA DE FIBROCIMENTO CANALETE 49 KALHETA</t>
  </si>
  <si>
    <t>FIXADOR DE ABA AUTOTRAVANTE PARA TELHA DE FIBROCIMENTO, TIPO CANALETE 90 OU KALHETAO</t>
  </si>
  <si>
    <t>FIXADOR DE ABA SIMPLES PARA TELHA DE FIBROCIMENTO, TIPO CANALETA 49 OU KALHETA</t>
  </si>
  <si>
    <t>FIXADOR DE ABA SIMPLES PARA TELHA DE FIBROCIMENTO, TIPO CANALETA 90 OU KALHETAO</t>
  </si>
  <si>
    <t>GANCHO CHATO EM ACO GALVANIZADO, L = 110 MM, RECOBRIMENTO = 100MM, SECAO 1/8 X 1/2" (3 MM X 12 MM), PARA FIXAR TELHA DE FIBROCIMENTO ONDULADA</t>
  </si>
  <si>
    <t>HASTE RETA PARA GANCHO DE FERRO GALVANIZADO, COM ROSCA 1/4" X 40 CM PARA FIXACAO DE TELHA DE FIBROCIMENTO, INCLUI PORCA SEXTAVADA DE ZINCO</t>
  </si>
  <si>
    <t>HASTE RETA PARA GANCHO DE FERRO GALVANIZADO, COM ROSCA 5/16" X 40 CM PARA FIXACAO DE TELHA DE FIBROCIMENTO, INCLUI PORCA SEXTAVADA DE ZINCO</t>
  </si>
  <si>
    <t>PARAFUSO ZINCADO 5/16" X 85 MM PARA FIXACAO DE TELHA DE FIBROCIMENTO CANALETE 90, INCLUI BUCHA NYLON S-10</t>
  </si>
  <si>
    <t>AFASTADOR PARA TELHA DE FIBROCIMENTO CANALETE 90 OU KALHETAO</t>
  </si>
  <si>
    <t>PARAFUSO ZINCADO 5/16" X 250 MM PARA FIXACAO DE TELHA DE FIBROCIMENTO CANALETE 49, INCLUI BUCHA NYLON S-10</t>
  </si>
  <si>
    <t>PARAFUSO EM ACO GALVANIZADO, TIPO MAQUINA, SEXTAVADO, SEM PORCA, DIAMETRO 1/2", COMPRIMENTO 2"</t>
  </si>
  <si>
    <t>PORCA ZINCADA, SEXTAVADA, DIAMETRO 5/16"</t>
  </si>
  <si>
    <t>PARAFUSO ZINCADO, SEXTAVADO, COM ROSCA INTEIRA, DIAMETRO 5/8", COMPRIMENTO 2 1/4"</t>
  </si>
  <si>
    <t>PARAFUSO ZINCADO, SEXTAVADO, COM ROSCA INTEIRA, DIAMETRO 3/8", COMPRIMENTO 2"</t>
  </si>
  <si>
    <t>PARAFUSO DE LATAO COM ROSCA SOBERBA, CABECA CHATA E FENDA SIMPLES, DIAMETRO 3,2 MM, COMPRIMENTO 16 MM</t>
  </si>
  <si>
    <t>PARAFUSO FRANCES ZINCADO, DIAMETRO 1/2", COMPRIMENTO 15", COM PORCA E ARRUELA LISA MEDIA</t>
  </si>
  <si>
    <t>PARAFUSO FRANCES ZINCADO, DIAMETRO 1/2", COMPRIMENTO 12", COM PORCA E ARRUELA LISA MEDIA</t>
  </si>
  <si>
    <t>PORCA ZINCADA, QUADRADA, DIAMETRO 5/8"</t>
  </si>
  <si>
    <t>PORCA ZINCADA, SEXTAVADA, DIAMETRO 1/2"</t>
  </si>
  <si>
    <t>PORCA ZINCADA, SEXTAVADA, DIAMETRO 5/8"</t>
  </si>
  <si>
    <t>PORCA ZINCADA, QUADRADA, DIAMETRO 3/8"</t>
  </si>
  <si>
    <t>PORCA ZINCADA, SEXTAVADA, DIAMETRO 3/8"</t>
  </si>
  <si>
    <t>PARAFUSO FRANCES ZINCADO, DIAMETRO 1/2", COMPRIMENTO 4", COM PORCA E ARRUELA</t>
  </si>
  <si>
    <t>PARAFUSO FRANCES METRICO ZINCADO, DIAMETRO 12 MM, COMPRIMENTO 150 MM, COM PORCA SEXTAVADA E ARRUELA DE PRESSAO MEDIA</t>
  </si>
  <si>
    <t>PARAFUSO DE FERRO POLIDO, SEXTAVADO, COM ROSCA PARCIAL, DIAMETRO 5/8", COMPRIMENTO 6", COM PORCA E ARRUELA DE PRESSAO MEDIA</t>
  </si>
  <si>
    <t>BUCHA DE NYLON, DIAMETRO DO FURO 8 MM, COMPRIMENTO 40 MM, COM PARAFUSO DE ROSCA SOBERBA, CABECA CHATA, FENDA SIMPLES, 4,8 X 50 MM</t>
  </si>
  <si>
    <t>PARAFUSO NIQUELADO 3 1/2" COM ACABAMENTO CROMADO PARA FIXAR PECA SANITARIA, INCLUI PORCA CEGA, ARRUELA E BUCHA DE NYLON TAMANHO S-8</t>
  </si>
  <si>
    <t>PARAFUSO ZINCADO, SEXTAVADO, GRAU 5, ROSCA INTEIRA, DIAMETRO 1 1/2", COMPRIMENTO 4"</t>
  </si>
  <si>
    <t>PARAFUSO DE ACO ZINCADO COM ROSCA SOBERBA, CABECA CHATA E FENDA SIMPLES, DIAMETRO 4,8 MM, COMPRIMENTO 45 MM</t>
  </si>
  <si>
    <t>PARAFUSO DE LATAO COM ROSCA SOBERBA, CABECA CHATA E FENDA SIMPLES, DIAMETRO 4,8 MM, COMPRIMENTO 65 MM</t>
  </si>
  <si>
    <t>BUCHA DE NYLON SEM ABA S10</t>
  </si>
  <si>
    <t>BUCHA DE NYLON SEM ABA S6</t>
  </si>
  <si>
    <t>BUCHA DE NYLON SEM ABA S8</t>
  </si>
  <si>
    <t>PARAFUSO DE ACO ZINCADO COM ROSCA SOBERBA, CABECA CHATA E FENDA SIMPLES, DIAMETRO 4,2 MM, COMPRIMENTO * 32 * MM</t>
  </si>
  <si>
    <t>PARAFUSO DE ACO ZINCADO COM ROSCA SOBERBA, CABECA CHATA E FENDA SIMPLES, DIAMETRO 2,5 MM, COMPRIMENTO * 9,5 * MM</t>
  </si>
  <si>
    <t>PARAFUSO ZINCADO ROSCA SOBERBA 5/16" X 120 MM PARA TELHA FIBROCIMENTO</t>
  </si>
  <si>
    <t>PARAFUSO ZINCADO, SEXTAVADO, COM ROSCA SOBERBA, DIAMETRO 5/16", COMPRIMENTO 80 MM</t>
  </si>
  <si>
    <t>PARAFUSO FRANCES METRICO ZINCADO, DIAMETRO 12 MM, COMPRIMENTO 140MM, COM PORCA SEXTAVADA E ARRUELA DE PRESSAO MEDIA</t>
  </si>
  <si>
    <t>PARAFUSO NIQUELADO COM ACABAMENTO CROMADO PARA FIXAR PECA SANITARIA, INCLUI PORCA CEGA, ARRUELA E BUCHA DE NYLON TAMANHO S-10</t>
  </si>
  <si>
    <t>APARELHO SINALIZADOR LUMINOSO COM LED, PARA SAIDA GARAGEM, COM 2 LENTES EM POLICARBONATO, BIVOLT (INCLUI SUPORTE DE FIXACAO)</t>
  </si>
  <si>
    <t>BALDE VERMELHO PARA SINALIZACAO DE VIAS</t>
  </si>
  <si>
    <t>PLUG OU BUJAO DE FERRO GALVANIZADO, DE 1/2"</t>
  </si>
  <si>
    <t>PLUG OU BUJAO DE FERRO GALVANIZADO, DE 3/4"</t>
  </si>
  <si>
    <t>PLUG OU BUJAO DE FERRO GALVANIZADO, DE 1"</t>
  </si>
  <si>
    <t>PLUG OU BUJAO DE FERRO GALVANIZADO, DE 2"</t>
  </si>
  <si>
    <t>PLUG OU BUJAO DE FERRO GALVANIZADO, DE 3"</t>
  </si>
  <si>
    <t>PLUG OU BUJAO DE FERRO GALVANIZADO, DE 1 1/2"</t>
  </si>
  <si>
    <t>PLUG OU BUJAO DE FERRO GALVANIZADO, DE 1 1/4"</t>
  </si>
  <si>
    <t>PLUG PVC, JE, DN 150 MM, PARA REDE COLETORA ESGOTO</t>
  </si>
  <si>
    <t>PLUG PVC, JE, DN 100 MM, PARA REDE COLETORA ESGOTO</t>
  </si>
  <si>
    <t>PORTA DE ABRIR / GIRO, DE MADEIRA FOLHA MEDIA (NBR 15930) DE 700 X 2100 MM, DE 35 MM A 40 MM DE ESPESSURA, NUCLEO SEMI-SOLIDO (SARRAFEADO), CAPA FRISADA EM HDF, ACABAMENTO MELAMINICO EM PADRAO MADEIRA</t>
  </si>
  <si>
    <t>PORTA DE ABRIR / GIRO, DE MADEIRA FOLHA MEDIA (NBR 15930) DE 800 X 2100 MM, DE 35 MM A 40 MM DE ESPESSURA, NUCLEO SEMI-SOLIDO (SARRAFEADO), CAPA FRISADA EM HDF, ACABAMENTO MELAMINICO EM PADRAO MADEIRA</t>
  </si>
  <si>
    <t>PORTA DE ABRIR / GIRO, DE MADEIRA FOLHA MEDIA (NBR 15930) DE 700 X 2100 MM, DE 35 MM A 40 MM DE ESPESSURA, NUCLEO SEMI-SOLIDO (SARRAFEADO), CAPA LISA EM HDF, ACABAMENTO EM LAMINADO NATURAL PARA VERNIZ</t>
  </si>
  <si>
    <t>PORTA DE ABRIR / GIRO, DE MADEIRA FOLHA MEDIA (NBR 15930) DE 1000 X 2100 MM, DE 35 MM A 40 MM DE ESPESSURA, NUCLEO SEMI-SOLIDO (SARRAFEADO), CAPA LISA EM HDF, ACABAMENTO EM PRIMER PARA PINTURA</t>
  </si>
  <si>
    <t>PORTA DE ABRIR / GIRO, DE MADEIRA FOLHA MEDIA (NBR 15930) DE 900 X 2100 MM, DE 35 MM A 40 MM DE ESPESSURA, NUCLEO SEMI-SOLIDO (SARRAFEADO), CAPA LISA EM HDF, ACABAMENTO EM LAMINADO NATURAL PARA VERNIZ</t>
  </si>
  <si>
    <t>PORTA DE ABRIR / GIRO, DE MADEIRA FOLHA MEDIA (NBR 15930) DE 1000 X 2100 MM, DE 35 MM A 40 MM DE ESPESSURA, NUCLEO SEMI-SOLIDO (SARRAFEADO), CAPA LISA EM HDF, ACABAMENTO EM LAMINADO NATURAL PARA VERNIZ</t>
  </si>
  <si>
    <t>PORTA DE ABRIR / GIRO, DE MADEIRA FOLHA MEDIA (NBR 15930) DE 800 X 2100 MM, DE 35 MM A 40 MM DE ESPESSURA, NUCLEO SEMI-SOLIDO (SARRAFEADO), CAPA LISA EM HDF, ACABAMENTO EM LAMINADO NATURAL PARA VERNIZ</t>
  </si>
  <si>
    <t>PORTA DE MADEIRA, FOLHA MEDIA (NBR 15930) DE 600 X 2100 MM, DE 35 MM A 40 MM DE ESPESSURA, NUCLEO SEMI-SOLIDO (SARRAFEADO), CAPA LISA EM HDF, ACABAMENTO LAMINADO NATURAL PARA VERNIZ</t>
  </si>
  <si>
    <t>POSTE DE CONCRETO ARMADO DE SECAO DUPLO T, EXTENSAO DE 9,00 M, RESISTENCIA DE 300 A 400 DAN, TIPO B OU D</t>
  </si>
  <si>
    <t>POSTE DE CONCRETO ARMADO DE SECAO CIRCULAR, EXTENSAO DE 11,00 M, RESISTENCIA DE 300 A 400 DAN, TIPO C-17</t>
  </si>
  <si>
    <t>POSTE DE CONCRETO ARMADO DE SECAO CIRCULAR, EXTENSAO DE 14,00 M, RESISTENCIA DE 300 A 400 DAN, TIPO C-17</t>
  </si>
  <si>
    <t>POSTE DE CONCRETO ARMADO DE SECAO CIRCULAR, EXTENSAO DE 9,00 M, RESISTENCIA DE 200 A 300 DAN, TIPO C-14</t>
  </si>
  <si>
    <t>POSTE DE CONCRETO ARMADO DE SECAO CIRCULAR, EXTENSAO DE 11,00 M, RESISTENCIA DE 200 A 300 DAN, TIPO C-14</t>
  </si>
  <si>
    <t>POSTE DE CONCRETO ARMADO DE SECAO DUPLO T, EXTENSAO DE 10,00 M, RESISTENCIA DE 300 A 400 DAN, TIPO B OU D</t>
  </si>
  <si>
    <t>POSTE DE CONCRETO ARMADO DE SECAO CIRCULAR, EXTENSAO DE 9,00 M, RESISTENCIA DE 300 A 400 DAN, TIPO C-17</t>
  </si>
  <si>
    <t>PUXADOR TIPO ALCA, EM ZAMAC CROMADO, COM ROSETAS, COMPRIMENTO DE APROX *100* MM, PARA PORTAS E JANELAS DE MADEIRA, INCLUINDO PARAFUSOS</t>
  </si>
  <si>
    <t>CADEADO SIMPLES, CORPO EM LATAO MACICO, COM LARGURA DE 35 MM E ALTURA DE APROX 30 MM, HASTE CEMENTADA (NAO LONGA), EM ACO TEMPERADO COM DIAMETRO DE APROX 6,0 MM, INCLUINDO 2 CHAVES</t>
  </si>
  <si>
    <t>PORTA CADEADO EM ACO GALVANIZADO, COMPRIMENTO DE 3 1/2"</t>
  </si>
  <si>
    <t>CADEADO SIMPLES, CORPO EM LATAO MACICO, COM LARGURA DE 25 MM E ALTURA DE APROX 25 MM, HASTE CEMENTADA (NAO LONGA), EM ACO TEMPERADO COM DIAMETRO DE APROX 5,0 MM, INCLUINDO 2 CHAVES</t>
  </si>
  <si>
    <t>CARRANCA PARA JANELA VENEZIANA DE ABRIR, EM LATAO CROMADO, SIMPLES, PARA APARAFUSAR NA PAREDE</t>
  </si>
  <si>
    <t>RALO SECO / RALO DE PASSAGEM EM PVC, QUADRADO, 100 X 100 X 53 MM, SAIDA 40 MM, COM GRELHA BRANCA</t>
  </si>
  <si>
    <t>CAIXA SIFONADA PVC, 100 X 100 X 50 MM, COM GRELHA REDONDA, BRANCA</t>
  </si>
  <si>
    <t>REGISTRO DE ESFERA PVC, COM CABECA QUADRADA, COM ROSCA EXTERNA, 1/2"</t>
  </si>
  <si>
    <t>REGISTRO DE ESFERA PVC, COM BORBOLETA, COM ROSCA EXTERNA, DE 3/4"</t>
  </si>
  <si>
    <t>REGISTRO DE ESFERA, PVC, COM VOLANTE, VS, ROSCAVEL, DN 3/4", COM CORPO DIVIDIDO</t>
  </si>
  <si>
    <t>REGISTRO DE ESFERA PVC, COM CABECA QUADRADA, COM ROSCA EXTERNA, 3/4"</t>
  </si>
  <si>
    <t>REGISTRO DE ESFERA DE PASSEIO, PVC PARA POLIETILENO, 20 MM</t>
  </si>
  <si>
    <t>REGISTRO DE ESFERA PVC, COM BORBOLETA, COM ROSCA EXTERNA, DE 1/2"</t>
  </si>
  <si>
    <t>REGISTRO DE PRESSAO PVC, SOLDAVEL, VOLANTE SIMPLES, DE 20 MM</t>
  </si>
  <si>
    <t>REGISTRO DE PRESSAO PVC, ROSCAVEL, VOLANTE SIMPLES, DE 1/2"</t>
  </si>
  <si>
    <t>RETROESCAVADEIRA SOBRE RODAS COM CARREGADEIRA, TRACAO 4 X 4, POTENCIA LIQUIDA 72 HP, PESO OPERACIONAL MINIMO DE 7140 KG, CAPACIDADE MINIMA DA CARREGADEIRA DE 0,79 M3 E DA RETROESCAVADEIRA MINIMA DE 0,18 M3, PROFUNDIDADE DE ESCAVACAO MAXIMA DE 4,50 M</t>
  </si>
  <si>
    <t>SIFAO EM METAL CROMADO PARA PIA OU LAVATORIO, 1 X 1.1/2"</t>
  </si>
  <si>
    <t>ANEL DE VEDACAO, PVC FLEXIVEL, 100 MM, PARA SAIDA DE BACIA / VASO SANITARIO</t>
  </si>
  <si>
    <t>BOLSA DE LIGACAO EM PVC FLEXIVEL PARA VASO SANITARIO 40 MM (1 1/2")</t>
  </si>
  <si>
    <t>ENGATE/RABICHO FLEXIVEL PLASTICO (PVC OU ABS) BRANCO 1/2" X 30 CM</t>
  </si>
  <si>
    <t>CONJUNTO DE LIGACAO AJUSTAVEL, PARA VASO / BACIA SANITARIA, EM PLASTICO BRANCO, COM TUBO, CANOPLA E ESPUDE</t>
  </si>
  <si>
    <t>SIFAO PLASTICO TIPO COPO PARA PIA AMERICANA 1.1/2 X 1.1/2"</t>
  </si>
  <si>
    <t>SIFAO PLASTICO TIPO COPO PARA TANQUE, 1.1/4 X 1.1/2"</t>
  </si>
  <si>
    <t>SIFAO PLASTICO TIPO COPO PARA PIA OU LAVATORIO, 1 X 1.1/2"</t>
  </si>
  <si>
    <t>SIFAO EM METAL CROMADO PARA PIA AMERICANA, 1.1/2 X 2"</t>
  </si>
  <si>
    <t>VALVULA EM METAL CROMADO PARA PIA AMERICANA 3.1/2 X 1.1/2"</t>
  </si>
  <si>
    <t>TAMPAO FOFO SIMPLES COM BASE / REQUADRO, CLASSE D400 CARGA MAX. 40 T, REDONDO, TAMPA 600 MM (COM INSCRICAO EM RELEVO DO TIPO DE REDE)</t>
  </si>
  <si>
    <t>TAMPAO FOFO SIMPLES COM BASE / REQUADRO, CLASSE B125 CARGA MAX. 12,5 T, REDONDO, TAMPA 600 MM (COM INSCRICAO EM RELEVO DO TIPO DE REDE)</t>
  </si>
  <si>
    <t>TE DE FERRO GALVANIZADO, DE 1/2"</t>
  </si>
  <si>
    <t>TE DE FERRO GALVANIZADO, DE 3/4"</t>
  </si>
  <si>
    <t>TE DE FERRO GALVANIZADO, DE 1 1/4"</t>
  </si>
  <si>
    <t>TE DE FERRO GALVANIZADO, DE 1 1/2"</t>
  </si>
  <si>
    <t>TE DE FERRO GALVANIZADO, DE 2"</t>
  </si>
  <si>
    <t>TE DE FERRO GALVANIZADO, DE 2 1/2"</t>
  </si>
  <si>
    <t>TE DE FERRO GALVANIZADO, DE 4"</t>
  </si>
  <si>
    <t>TE DE FERRO GALVANIZADO, DE 6"</t>
  </si>
  <si>
    <t>TE DE REDUCAO DE FERRO GALVANIZADO, COM ROSCA BSP, DE 3/4" X 1/2"</t>
  </si>
  <si>
    <t>TE DE REDUCAO DE FERRO GALVANIZADO, COM ROSCA BSP, DE 1" X 3/4"</t>
  </si>
  <si>
    <t>TE DE REDUCAO DE FERRO GALVANIZADO, COM ROSCA BSP, DE 1 1/2" X 3/4"</t>
  </si>
  <si>
    <t>TE DE REDUCAO DE FERRO GALVANIZADO, COM ROSCA BSP, DE 2" X 1"</t>
  </si>
  <si>
    <t>TE DE REDUCAO DE FERRO GALVANIZADO, COM ROSCA BSP, DE 2" X 1 1/4"</t>
  </si>
  <si>
    <t>TE DE REDUCAO DE FERRO GALVANIZADO, COM ROSCA BSP, DE 2 1/2" X 1"</t>
  </si>
  <si>
    <t>TE DE REDUCAO DE FERRO GALVANIZADO, COM ROSCA BSP, DE 2 1/2" X 1 1/2"</t>
  </si>
  <si>
    <t>TE DE REDUCAO DE FERRO GALVANIZADO, COM ROSCA BSP, DE 2 1/2" X 2"</t>
  </si>
  <si>
    <t>TE DE REDUCAO DE FERRO GALVANIZADO, COM ROSCA BSP, DE 3" X 1"</t>
  </si>
  <si>
    <t>TE DE REDUCAO DE FERRO GALVANIZADO, COM ROSCA BSP, DE 3" X 1 1/4"</t>
  </si>
  <si>
    <t>TE DE REDUCAO DE FERRO GALVANIZADO, COM ROSCA BSP, DE 3" X 1 1/2"</t>
  </si>
  <si>
    <t>TE DE REDUCAO DE FERRO GALVANIZADO, COM ROSCA BSP, DE 3" X 2"</t>
  </si>
  <si>
    <t>TE DE REDUCAO DE FERRO GALVANIZADO, COM ROSCA BSP, DE 3" X 2 1/2"</t>
  </si>
  <si>
    <t>TE DE REDUCAO DE FERRO GALVANIZADO, COM ROSCA BSP, DE 4" X 2"</t>
  </si>
  <si>
    <t>TE DE REDUCAO DE FERRO GALVANIZADO, COM ROSCA BSP, DE 2 1/2" X 1 1/4"</t>
  </si>
  <si>
    <t>TE DE REDUCAO DE FERRO GALVANIZADO, COM ROSCA BSP, DE 2" X 1 1/2"</t>
  </si>
  <si>
    <t>TE DE REDUCAO DE FERRO GALVANIZADO, COM ROSCA BSP, DE 1 1/2" X 1"</t>
  </si>
  <si>
    <t>TE DE REDUCAO DE FERRO GALVANIZADO, COM ROSCA BSP, DE 1" X 1/2"</t>
  </si>
  <si>
    <t>TE DE FERRO GALVANIZADO, DE 5"</t>
  </si>
  <si>
    <t>TE DE FERRO GALVANIZADO, DE 3"</t>
  </si>
  <si>
    <t>TE DE FERRO GALVANIZADO, DE 1"</t>
  </si>
  <si>
    <t>TE, PVC PBA, BBB, 90 GRAUS, DN 50 / DE 60 MM, PARA REDE DE AGUA</t>
  </si>
  <si>
    <t>TE, PVC, 90 GRAUS, BBB, JE, DN 200 MM, PARA REDE COLETORA ESGOTO</t>
  </si>
  <si>
    <t>TE, PVC PBA, BBB, 90 GRAUS, DN 75 / DE 85 MM, PARA REDE DE AGUA</t>
  </si>
  <si>
    <t>TE SANITARIO, PVC, DN 100 X 100 MM, SERIE NORMAL, PARA ESGOTO PREDIAL</t>
  </si>
  <si>
    <t>TE PVC ROSCAVEL 90 GRAUS, 1", PARA AGUA FRIA PREDIAL</t>
  </si>
  <si>
    <t>TE SANITARIO, PVC, DN 50 X 50 MM, SERIE NORMAL, PARA ESGOTO PREDIAL</t>
  </si>
  <si>
    <t>TE PVC, ROSCAVEL, 90 GRAUS, 1/2", AGUA FRIA PREDIAL</t>
  </si>
  <si>
    <t>TE PVC, SOLDAVEL, COM ROSCA NA BOLSA CENTRAL, 90 GRAUS, 32 MM X 3/4", PARA AGUA FRIA PREDIAL</t>
  </si>
  <si>
    <t>TE DE REDUCAO, PVC, SOLDAVEL, 90 GRAUS, 25 MM X 20 MM, PARA AGUA FRIA PREDIAL</t>
  </si>
  <si>
    <t>TE DE INSPECAO, PVC, 100 X 75 MM, SERIE NORMAL PARA ESGOTO PREDIAL</t>
  </si>
  <si>
    <t>TE DE REDUCAO, PVC, SOLDAVEL, 90 GRAUS, 110 MM X 60 MM, PARA AGUA FRIA PREDIAL</t>
  </si>
  <si>
    <t>TE DE REDUCAO, PVC, SOLDAVEL, 90 GRAUS, 50 MM X 20 MM, PARA AGUA FRIA PREDIAL</t>
  </si>
  <si>
    <t>TE PVC, SOLDAVEL, COM ROSCA NA BOLSA CENTRAL, 90 GRAUS, 20 MM X 1/2", PARA AGUA FRIA PREDIAL</t>
  </si>
  <si>
    <t>TE PVC, ROSCAVEL, 90 GRAUS, 2", AGUA FRIA PREDIAL</t>
  </si>
  <si>
    <t>TE PVC, SOLDAVEL, COM BUCHA DE LATAO NA BOLSA CENTRAL, 90 GRAUS, 32 MM X 3/4", PARA AGUA FRIA PREDIAL</t>
  </si>
  <si>
    <t>TE PVC SOLDAVEL, BBB, 90 GRAUS, DN 40 MM, PARA ESGOTO SECUNDARIO PREDIAL</t>
  </si>
  <si>
    <t>TE PVC, ROSCAVEL, 90 GRAUS, 1 1/2", AGUA FRIA PREDIAL</t>
  </si>
  <si>
    <t>TE DE REDUCAO COM ROSCA, PVC, 90 GRAUS, 1 X 3/4", PARA AGUA FRIA PREDIAL</t>
  </si>
  <si>
    <t>TE DE REDUCAO COM ROSCA, PVC, 90 GRAUS, 3/4 X 1/2", PARA AGUA FRIA PREDIAL</t>
  </si>
  <si>
    <t>TE PVC, SOLDAVEL, COM BUCHA DE LATAO NA BOLSA CENTRAL, 90 GRAUS, 20 MM X 1/2", PARA AGUA FRIA PREDIAL</t>
  </si>
  <si>
    <t>TE PVC, SOLDAVEL, COM BUCHA DE LATAO NA BOLSA CENTRAL, 90 GRAUS, 25 MM X 3/4", PARA AGUA FRIA PREDIAL</t>
  </si>
  <si>
    <t>TE PVC, ROSCAVEL, 90 GRAUS, 3/4", AGUA FRIA PREDIAL</t>
  </si>
  <si>
    <t>TE DE REDUCAO COM ROSCA, PVC, 90 GRAUS, 1.1/2" X 3/4", AGUA FRIA PREDIAL</t>
  </si>
  <si>
    <t>TE DE REDUCAO, PVC, SOLDAVEL, 90 GRAUS, 40 MM X 32 MM, PARA AGUA FRIA PREDIAL</t>
  </si>
  <si>
    <t>TE DE REDUCAO, PVC, SOLDAVEL, 90 GRAUS, 50 MM X 25 MM, PARA AGUA FRIA PREDIAL</t>
  </si>
  <si>
    <t>TE DE REDUCAO, PVC, SOLDAVEL, 90 GRAUS, 50 MM X 32 MM, PARA AGUA FRIA PREDIAL</t>
  </si>
  <si>
    <t>TE DE REDUCAO, PVC, SOLDAVEL, 90 GRAUS, 50 MM X 40 MM, PARA AGUA FRIA PREDIAL</t>
  </si>
  <si>
    <t>TE DE REDUCAO, PVC, SOLDAVEL, 90 GRAUS, 75 MM X 50 MM, PARA AGUA FRIA PREDIAL</t>
  </si>
  <si>
    <t>TE DE REDUCAO, PVC, SOLDAVEL, 90 GRAUS, 85 MM X 60 MM, PARA AGUA FRIA PREDIAL</t>
  </si>
  <si>
    <t>TE PVC, SOLDAVEL, COM ROSCA NA BOLSA CENTRAL, 90 GRAUS, 25 MM X 1/2", PARA AGUA FRIA PREDIAL</t>
  </si>
  <si>
    <t>TE DE REDUCAO, PVC, SOLDAVEL, 90 GRAUS, 32 MM X 25 MM, PARA AGUA FRIA PREDIAL</t>
  </si>
  <si>
    <t>TE PVC, SOLDAVEL, COM BUCHA DE LATAO NA BOLSA CENTRAL, 90 GRAUS, 25 MM X 1/2", PARA AGUA FRIA PREDIAL</t>
  </si>
  <si>
    <t>TE SOLDAVEL, PVC, 90 GRAUS, 20 MM, PARA AGUA FRIA PREDIAL (NBR 5648)</t>
  </si>
  <si>
    <t>TE SOLDAVEL, PVC, 90 GRAUS, 25 MM, PARA AGUA FRIA PREDIAL (NBR 5648)</t>
  </si>
  <si>
    <t>TE SOLDAVEL, PVC, 90 GRAUS, 32 MM, PARA AGUA FRIA PREDIAL (NBR 5648)</t>
  </si>
  <si>
    <t>TE SOLDAVEL, PVC, 90 GRAUS, 40 MM, PARA AGUA FRIA PREDIAL (NBR 5648)</t>
  </si>
  <si>
    <t>TE SOLDAVEL, PVC, 90 GRAUS,50 MM, PARA AGUA FRIA PREDIAL (NBR 5648)</t>
  </si>
  <si>
    <t>TE SOLDAVEL, PVC, 90 GRAUS, 60 MM, PARA AGUA FRIA PREDIAL (NBR 5648)</t>
  </si>
  <si>
    <t>TE SOLDAVEL, PVC, 90 GRAUS, 75 MM, PARA AGUA FRIA PREDIAL (NBR 5648)</t>
  </si>
  <si>
    <t>TE SOLDAVEL, PVC, 90 GRAUS, 85 MM, PARA AGUA FRIA PREDIAL (NBR 5648)</t>
  </si>
  <si>
    <t>TE SOLDAVEL, PVC, 90 GRAUS, 110 MM, PARA AGUA FRIA PREDIAL (NBR 5648)</t>
  </si>
  <si>
    <t>TELHA DE BARRO / CERAMICA, NAO ESMALTADA, TIPO ROMANA, AMERICANA, PORTUGUESA, FRANCESA, COMPRIMENTO DE *41* CM, RENDIMENTO DE *16* TELHAS/M2</t>
  </si>
  <si>
    <t>CUMEEIRA PARA TELHA CERAMICA, COMPRIMENTO DE *41* CM, RENDIMENTO DE *3* TELHAS/M</t>
  </si>
  <si>
    <t>TELHA DE FIBROCIMENTO ONDULADA E = 6 MM, DE 1,83 X 1,10 M (SEM AMIANTO)</t>
  </si>
  <si>
    <t>TELHA DE FIBROCIMENTO ONDULADA E = 8 MM, DE 2,44 X 1,10 M (SEM AMIANTO)</t>
  </si>
  <si>
    <t>TELHA DE FIBROCIMENTO ONDULADA E = 4 MM, DE 1,22 X 0,50 M (SEM AMIANTO)</t>
  </si>
  <si>
    <t>TELHA DE FIBROCIMENTO ONDULADA E = 8 MM, DE 1,53 X 1,10 M (SEM AMIANTO)</t>
  </si>
  <si>
    <t>TELHA DE FIBROCIMENTO ONDULADA E = 8 MM, DE 1,83 X 1,10 M (SEM AMIANTO)</t>
  </si>
  <si>
    <t>TELHA DE FIBROCIMENTO ONDULADA E = 6 MM, DE 1,53 X 1,10 M (SEM AMIANTO)</t>
  </si>
  <si>
    <t>TELHA DE FIBROCIMENTO ONDULADA E = 6 MM, DE 3,66 X 1,10 M (SEM AMIANTO)</t>
  </si>
  <si>
    <t>TELHA ESTRUTURAL DE FIBROCIMENTO 1 ABA, DE 0,52 X 7,20 M (SEM AMIANTO)</t>
  </si>
  <si>
    <t>CUMEEIRA SHED PARA TELHA ONDULADA DE FIBROCIMENTO, E = 6 MM, ABA 280 MM, COMPRIMENTO 1100 MM (SEM AMIANTO)</t>
  </si>
  <si>
    <t>CUMEEIRA NORMAL PARA TELHA ESTRUTURAL DE FIBROCIMENTO 2 ABAS, E = 6 MM, DE 1050 X 935 MM (SEM AMIANTO)</t>
  </si>
  <si>
    <t>CUMEEIRA UNIVERSAL PARA TELHA ONDULADA DE FIBROCIMENTO, E = 6 MM, ABA 210 MM, COMPRIMENTO 1100 MM (SEM AMIANTO)</t>
  </si>
  <si>
    <t>TELHA ESTRUTURAL DE FIBROCIMENTO 2 ABAS, DE 1,00 X 7,40 M (SEM AMIANTO)</t>
  </si>
  <si>
    <t>TELHA ESTRUTURAL DE FIBROCIMENTO 1 ABA, DE 0,52 X 2,50 M (SEM AMIANTO)</t>
  </si>
  <si>
    <t>TELHA ESTRUTURAL DE FIBROCIMENTO 1 ABA, DE 0,52 X 4,00 M (SEM AMIANTO)</t>
  </si>
  <si>
    <t>TELHA ESTRUTURAL DE FIBROCIMENTO 1 ABA, DE 0,52 X 5,00 M (SEM AMIANTO)</t>
  </si>
  <si>
    <t>TELHA ESTRUTURAL DE FIBROCIMENTO 1 ABA, DE 0,52 X 5,50 M (SEM AMIANTO)</t>
  </si>
  <si>
    <t>TELHA ESTRUTURAL DE FIBROCIMENTO 1 ABA, DE 0,52 X 6,50 M (SEM AMIANTO)</t>
  </si>
  <si>
    <t>TELHA ESTRUTURAL DE FIBROCIMENTO 2 ABAS, DE 1,00 X 3,00 M (SEM AMIANTO)</t>
  </si>
  <si>
    <t>TELHA ESTRUTURAL DE FIBROCIMENTO 2 ABAS, DE 1,00 X 4,60 M (SEM AMIANTO)</t>
  </si>
  <si>
    <t>TELHA ESTRUTURAL DE FIBROCIMENTO 2 ABAS, DE 1,00 X 6,00 M (SEM AMIANTO)</t>
  </si>
  <si>
    <t>TELHA ESTRUTURAL DE FIBROCIMENTO 2 ABAS, DE 1,00 X 9,20 M (SEM AMIANTO)</t>
  </si>
  <si>
    <t>TELHA ESTRUTURAL DE FIBROCIMENTO 1 ABA, DE 0,52 X 3,60 M (SEM AMIANTO)</t>
  </si>
  <si>
    <t>RUFO PARA TELHA ONDULADA DE FIBROCIMENTO, E = 6 MM, ABA *260* MM, COMPRIMENTO 1100 MM (SEM AMIANTO)</t>
  </si>
  <si>
    <t>TELHA DE VIDRO TIPO FRANCESA, *39 X 23* CM</t>
  </si>
  <si>
    <t>TELHA VIDRO TIPO CANAL OU COLONIAL, C = 46 A 50 CM</t>
  </si>
  <si>
    <t>TIJOLO CERAMICO MACICO APARENTE 2 FUROS DE *6,5 X 10 X 20* CM (L X A X C)</t>
  </si>
  <si>
    <t>TIJOLO CERAMICO MACICO COMUM DE *5 X 10 X 20* CM (L X A X C)</t>
  </si>
  <si>
    <t>TIJOLO CERAMICO MACICO APARENTE DE *6 X 12 X 24* CM (L X A X C)</t>
  </si>
  <si>
    <t>BLOCO CERAMICO / TIJOLO VAZADO PARA ALVENARIA DE VEDACAO, 6 FUROS NA HORIZONTAL DE 9 X 14 X 19 CM (L X A X C)</t>
  </si>
  <si>
    <t>BLOCO CERAMICO / TIJOLO VAZADO PARA ALVENARIA DE VEDACAO, 8 FUROS NA HORIZONTAL DE 9 X 19 X 29 CM (L X A X C)</t>
  </si>
  <si>
    <t>BLOCO CERAMICO / TIJOLO VAZADO PARA ALVENARIA DE VEDACAO, 4 FUROS NA HORIZONTAL DE 9 X 9 X 19 CM (L X A X C)</t>
  </si>
  <si>
    <t>BLOCO CERAMICO / TIJOLO VAZADO PARA ALVENARIA DE VEDACAO, 8 FUROS NA HORIZONTAL DE 9 X 19 X 19 CM (L X A X C)</t>
  </si>
  <si>
    <t>ELEMENTO VAZADO CERAMICO QUADRADO (TIPO RETO OU REDONDO) DE *7 A 9 X 20 X 20* CM (L X A X C)</t>
  </si>
  <si>
    <t>TIL PARA LIGACAO PREDIAL, EM PVC, JE, BBB, DN 100 X 100 MM, PARA REDE COLETORA ESGOTO</t>
  </si>
  <si>
    <t>TOMADA INDUSTRIAL DE EMBUTIR 3P+T 30 A, 440 V, COM TRAVA, SEM PLACA</t>
  </si>
  <si>
    <t>TOMADA INDUSTRIAL DE EMBUTIR 3P+T 30 A, 440 V, COM TRAVA, COM PLACA</t>
  </si>
  <si>
    <t>TOMADA 2P+T 10A, 250V, CONJUNTO MONTADO PARA EMBUTIR 4" X 2" (PLACA + SUPORTE + MODULO)</t>
  </si>
  <si>
    <t>TAMPA CEGA EM PVC PARA CONDULETE 4 X 2"</t>
  </si>
  <si>
    <t>PLACA/TAMPA CEGA EM LATAO ESCOVADO PARA CONDULETE EM LIGA DE ALUMINIO 4 X 4"</t>
  </si>
  <si>
    <t>BUCHA DE NYLON SEM ABA S10, COM PARAFUSO DE 6,10 X 65 MM EM ACO ZINCADO COM ROSCA SOBERBA, CABECA CHATA E FENDA PHILLIPS</t>
  </si>
  <si>
    <t>SUPORTE ISOLADOR REFORCADO DIAMETRO NOMINAL 5/16", COM ROSCA SOBERBA E BUCHA</t>
  </si>
  <si>
    <t>BUCHA DE NYLON SEM ABA S8, COM PARAFUSO DE 4,80 X 50 MM EM ACO ZINCADO COM ROSCA SOBERBA, CABECA CHATA E FENDA PHILLIPS</t>
  </si>
  <si>
    <t>BUCHA DE NYLON SEM ABA S12, COM PARAFUSO DE 5/16" X 80 MM EM ACO ZINCADO COM ROSCA SOBERBA E CABECA SEXTAVADA</t>
  </si>
  <si>
    <t>AUTOMATICO DE BOIA SUPERIOR / INFERIOR, *15* A / 250 V</t>
  </si>
  <si>
    <t>TORNEIRA DE METAL AMARELO, PARA TANQUE / JARDIM, DE PAREDE, COM BICO PLASTICO, CANO CURTO, AREA EXTERNA, PADRAO POPULAR / USO GERAL, 1/2" OU 3/4"</t>
  </si>
  <si>
    <t>TORNEIRA DE METAL AMARELO, PARA TANQUE / JARDIM, DE PAREDE, SEM BICO, CANO CURTO, PADRAO POPULAR / USO GERAL, 1/2" OU 3/4"</t>
  </si>
  <si>
    <t>TORNEIRA METALICA CROMADA PARA TANQUE / JARDIM, SEM BICO, CANO LONGO, DE PAREDE, PADRAO POPULAR / USO GERAL, 1/2" OU 3/4"</t>
  </si>
  <si>
    <t>DUCHA / CHUVEIRO PLASTICO SIMPLES, 5", BRANCO, PARA ACOPLAR EM HASTE 1/2", AGUA FRIA</t>
  </si>
  <si>
    <t>TRATOR DE ESTEIRAS, POTENCIA DE 100 HP, PESO OPERACIONAL DE 9,4 T, COM LAMINA COM CAPACIDADE DE 2,19 M3</t>
  </si>
  <si>
    <t>TRATOR DE ESTEIRAS, POTENCIA DE 347 HP, PESO OPERACIONAL DE 38,5 T, COM LAMINA COM CAPACIDADE DE 8,70M3</t>
  </si>
  <si>
    <t>TRATOR DE ESTEIRAS, POTENCIA DE 150 HP, PESO OPERACIONAL DE 16,7 T, COM RODA MOTRIZ ELEVADA E LAMINA COM CONTATO DE 3,18M3</t>
  </si>
  <si>
    <t>TRATOR DE ESTEIRAS, POTENCIA DE 170 HP, PESO OPERACIONAL DE 19 T, COM LAMINA COM CAPACIDADE DE 5,2 M3</t>
  </si>
  <si>
    <t>TRATOR DE PNEUS COM POTENCIA DE 85 CV, TRACAO 4 X 4, PESO COM LASTRO DE 4675 KG</t>
  </si>
  <si>
    <t>UNIAO DE FERRO GALVANIZADO, COM ROSCA BSP, COM ASSENTO PLANO, DE 1/2"</t>
  </si>
  <si>
    <t>UNIAO DE FERRO GALVANIZADO, COM ROSCA BSP, COM ASSENTO PLANO, DE 1 1/2"</t>
  </si>
  <si>
    <t>UNIAO DE FERRO GALVANIZADO, COM ROSCA BSP, COM ASSENTO PLANO, DE 3/4"</t>
  </si>
  <si>
    <t>UNIAO DE FERRO GALVANIZADO, COM ROSCA BSP, COM ASSENTO PLANO, DE 1"</t>
  </si>
  <si>
    <t>UNIAO DE FERRO GALVANIZADO, COM ROSCA BSP, COM ASSENTO PLANO, DE 2"</t>
  </si>
  <si>
    <t>UNIAO DE FERRO GALVANIZADO, COM ROSCA BSP, COM ASSENTO PLANO, DE 1 1/4"</t>
  </si>
  <si>
    <t>UNIAO DE FERRO GALVANIZADO, COM ROSCA BSP, COM ASSENTO PLANO, DE 2 1/2"</t>
  </si>
  <si>
    <t>UNIAO DE FERRO GALVANIZADO, COM ROSCA BSP, COM ASSENTO PLANO, DE 4"</t>
  </si>
  <si>
    <t>UNIAO PVC, ROSCAVEL 1/2", AGUA FRIA PREDIAL</t>
  </si>
  <si>
    <t>UNIAO PVC, SOLDAVEL, 40 MM, PARA AGUA FRIA PREDIAL</t>
  </si>
  <si>
    <t>UNIAO PVC, SOLDAVEL, 32 MM, PARA AGUA FRIA PREDIAL</t>
  </si>
  <si>
    <t>UNIAO PVC, SOLDAVEL, 50 MM, PARA AGUA FRIA PREDIAL</t>
  </si>
  <si>
    <t>UNIAO PVC, ROSCAVEL, 3/4", AGUA FRIA PREDIAL</t>
  </si>
  <si>
    <t>UNIAO PVC, ROSCAVEL, 1", AGUA FRIA PREDIAL</t>
  </si>
  <si>
    <t>UNIAO PVC, ROSCAVEL, 1 1/2", AGUA FRIA PREDIAL</t>
  </si>
  <si>
    <t>UNIAO PVC, SOLDAVEL, 20 MM, PARA AGUA FRIA PREDIAL</t>
  </si>
  <si>
    <t>UNIAO PVC, SOLDAVEL, 25 MM, PARA AGUA FRIA PREDIAL</t>
  </si>
  <si>
    <t>UNIAO PVC, SOLDAVEL, 85 MM, PARA AGUA FRIA PREDIAL</t>
  </si>
  <si>
    <t>UNIAO PVC, SOLDAVEL, 110 MM, PARA AGUA FRIA PREDIAL</t>
  </si>
  <si>
    <t>UNIAO PVC, SOLDAVEL, 75 MM, PARA AGUA FRIA PREDIAL</t>
  </si>
  <si>
    <t>UNIAO PVC, SOLDAVEL, 60 MM, PARA AGUA FRIA PREDIAL</t>
  </si>
  <si>
    <t>VALVULA DE DESCARGA METALICA, BASE 1 1/2" E ACABAMENTO METALICO CROMADO</t>
  </si>
  <si>
    <t>VALVULA DE RETENCAO DE BRONZE, PE COM CRIVOS, EXTREMIDADE COM ROSCA, DE 3/4", PARA FUNDO DE POCO</t>
  </si>
  <si>
    <t>VALVULA DE RETENCAO DE BRONZE, PE COM CRIVOS, EXTREMIDADE COM ROSCA, DE 4", PARA FUNDO DE POCO</t>
  </si>
  <si>
    <t>VALVULA DE RETENCAO DE BRONZE, PE COM CRIVOS, EXTREMIDADE COM ROSCA, DE 2 1/2", PARA FUNDO DE POCO</t>
  </si>
  <si>
    <t>VALVULA DE RETENCAO DE BRONZE, PE COM CRIVOS, EXTREMIDADE COM ROSCA, DE 2", PARA FUNDO DE POCO</t>
  </si>
  <si>
    <t>VALVULA DE RETENCAO DE BRONZE, PE COM CRIVOS, EXTREMIDADE COM ROSCA, DE 1 1/4", PARA FUNDO DE POCO</t>
  </si>
  <si>
    <t>VALVULA DE RETENCAO DE BRONZE, PE COM CRIVOS, EXTREMIDADE COM ROSCA, DE 1", PARA FUNDO DE POCO</t>
  </si>
  <si>
    <t>VALVULA DE RETENCAO DE BRONZE, PE COM CRIVOS, EXTREMIDADE COM ROSCA, DE 3", PARA FUNDO DE POCO</t>
  </si>
  <si>
    <t>VALVULA DE RETENCAO DE BRONZE, PE COM CRIVOS, EXTREMIDADE COM ROSCA, DE 1 1/2", PARA FUNDO DE POCO</t>
  </si>
  <si>
    <t>VALVULA DE RETENCAO HORIZONTAL, DE BRONZE (PN-25), 1/2", 400 PSI, TAMPA DE PORCA DE UNIAO, EXTREMIDADES COM ROSCA</t>
  </si>
  <si>
    <t>VALVULA DE RETENCAO HORIZONTAL, DE BRONZE (PN-25), 2 1/2", 400 PSI, TAMPA DE PORCA DE UNIAO, EXTREMIDADES COM ROSCA</t>
  </si>
  <si>
    <t>VALVULA DE RETENCAO HORIZONTAL, DE BRONZE (PN-25), 3", 400 PSI, TAMPA DE PORCA DE UNIAO, EXTREMIDADES COM ROSCA</t>
  </si>
  <si>
    <t>VALVULA DE RETENCAO HORIZONTAL, DE BRONZE (PN-25), 4", 400 PSI, TAMPA DE PORCA DE UNIAO, EXTREMIDADES COM ROSCA</t>
  </si>
  <si>
    <t>VALVULA DE RETENCAO HORIZONTAL, DE BRONZE (PN-25), 2", 400 PSI, TAMPA DE PORCA DE UNIAO, EXTREMIDADES COM ROSCA</t>
  </si>
  <si>
    <t>VALVULA DE RETENCAO HORIZONTAL, DE BRONZE (PN-25), 1 1/2", 400 PSI, TAMPA DE PORCA DE UNIAO, EXTREMIDADES COM ROSCA</t>
  </si>
  <si>
    <t>VALVULA DE RETENCAO HORIZONTAL, DE BRONZE (PN-25), 1", 400 PSI, TAMPA DE PORCA DE UNIAO, EXTREMIDADES COM ROSCA</t>
  </si>
  <si>
    <t>VALVULA DE RETENCAO HORIZONTAL, DE BRONZE (PN-25), 1 1/4", 400 PSI, TAMPA DE PORCA DE UNIAO, EXTREMIDADES COM ROSCA</t>
  </si>
  <si>
    <t>VALVULA DE RETENCAO HORIZONTAL, DE BRONZE (PN-25), 3/4", 400 PSI, TAMPA DE PORCA DE UNIAO, EXTREMIDADES COM ROSCA</t>
  </si>
  <si>
    <t>VALVULA DE RETENCAO VERTICAL, DE BRONZE (PN-16), 3/4", 200 PSI, EXTREMIDADES COM ROSCA</t>
  </si>
  <si>
    <t>VALVULA DE RETENCAO VERTICAL, DE BRONZE (PN-16), 3", 200 PSI, EXTREMIDADES COM ROSCA</t>
  </si>
  <si>
    <t>VALVULA DE RETENCAO VERTICAL, DE BRONZE (PN-16), 4", 200 PSI, EXTREMIDADES COM ROSCA</t>
  </si>
  <si>
    <t>VALVULA DE RETENCAO VERTICAL, DE BRONZE (PN-16), 1 1/2", 200 PSI, EXTREMIDADES COM ROSCA</t>
  </si>
  <si>
    <t>VALVULA DE RETENCAO VERTICAL, DE BRONZE (PN-16), 2", 200 PSI, EXTREMIDADES COM ROSCA</t>
  </si>
  <si>
    <t>VALVULA DE RETENCAO VERTICAL, DE BRONZE (PN-16), 1", 200 PSI, EXTREMIDADES COM ROSCA</t>
  </si>
  <si>
    <t>VALVULA DE RETENCAO VERTICAL, DE BRONZE (PN-16), 1 1/4", 200 PSI, EXTREMIDADES COM ROSCA</t>
  </si>
  <si>
    <t>BACIA SANITARIA (VASO) CONVENCIONAL, DE LOUCA BRANCA, SIFAO APARENTE, SAIDA VERTICAL (SEM ASSENTO)</t>
  </si>
  <si>
    <t>BACIA SANITARIA (VASO) CONVENCIONAL, DE LOUCA COLORIDA, SIFAO APARENTE, SAIDA VERTICAL (SEM ASSENTO)</t>
  </si>
  <si>
    <t>BACIA SANITARIA (VASO) COM CAIXA ACOPLADA, SIFAO APARENTE, DE LOUCA BRANCA (SEM ASSENTO)</t>
  </si>
  <si>
    <t>TANQUE DE LOUCA BRANCA, SUSPENSO, *20* L</t>
  </si>
  <si>
    <t>LAVATORIO DE LOUCA BRANCA, SUSPENSO (SEM COLUNA), DIMENSOES *40 X 30* CM</t>
  </si>
  <si>
    <t>LAVATORIO DE LOUCA BRANCA, COM COLUNA, DIMENSOES *54 X 44* CM (L X C)</t>
  </si>
  <si>
    <t>LAVATORIO / CUBA DE SOBREPOR, RETANGULAR, DE LOUCA BRANCA, COM LADRAO, DIMENSOES *52 X 45* CM (L X C)</t>
  </si>
  <si>
    <t>LAVATORIO / CUBA DE SOBREPOR, RETANGULAR, DE LOUCA COLORIDA, COM LADRAO, DIMENSOES *52 X 45* CM (L X C)</t>
  </si>
  <si>
    <t>LAVATORIO DE LOUCA COLORIDA, SUSPENSO (SEM COLUNA), DIMENSOES *40 X 30* CM (L X C)</t>
  </si>
  <si>
    <t>LAVATORIO DE LOUCA COLORIDA, COM COLUNA, DIMENSOES *54 X 44* CM (L X C)</t>
  </si>
  <si>
    <t>MICTORIO INDIVIDUAL, SIFONADO, DE LOUCA BRANCA, SEM COMPLEMENTOS</t>
  </si>
  <si>
    <t>CRUZETA DE MADEIRA TRATADA, *90 X 115 X 2400* MM, EM EUCALIPTO OU EQUIVALENTE DA REGIAO</t>
  </si>
  <si>
    <t>CAIXA DE INCENDIO/ABRIGO PARA MANGUEIRA, DE EMBUTIR/INTERNA, COM 75 X 45 X 17 CM, EM CHAPA DE ACO, PORTA COM VENTILACAO, VISOR COM A INSCRICAO "INCENDIO", SUPORTE/CESTA INTERNA PARA A MANGUEIRA, PINTURA ELETROSTATICA VERMELHA</t>
  </si>
  <si>
    <t>PORTA DE MADEIRA, FOLHA MEDIA (NBR 15930) DE 600 X 2100 MM, DE 35 MM A 40 MM DE ESPESSURA, NUCLEO SEMI-SOLIDO (SARRAFEADO), CAPA LISA EM HDF, ACABAMENTO EM PRIMER PARA PINTURA</t>
  </si>
  <si>
    <t>PORTA DE MADEIRA, FOLHA MEDIA (NBR 15930) DE 700 X 2100 MM, DE 35 MM A 40 MM DE ESPESSURA, NUCLEO SEMI-SOLIDO (SARRAFEADO), CAPA LISA EM HDF, ACABAMENTO EM PRIMER PARA PINTURA</t>
  </si>
  <si>
    <t>PORTA DE MADEIRA, FOLHA MEDIA (NBR 15930) DE 800 X 2100 MM, DE 35 MM A 40 MM DE ESPESSURA, NUCLEO SEMI-SOLIDO (SARRAFEADO), CAPA LISA EM HDF, ACABAMENTO EM PRIMER PARA PINTURA</t>
  </si>
  <si>
    <t>PORTA DE MADEIRA, FOLHA MEDIA (NBR 15930) DE 900 X 2100 MM, DE 35 MM A 40 MM DE ESPESSURA, NUCLEO SEMI-SOLIDO (SARRAFEADO), CAPA LISA EM HDF, ACABAMENTO EM PRIMER PARA PINTURA</t>
  </si>
  <si>
    <t>CAIXA DE PASSAGEM / DERIVACAO / LUZ, OCTOGONAL 4 X4, EM ACO ESMALTADA, COM FUNDO MOVEL SIMPLES (FMS)</t>
  </si>
  <si>
    <t>ELEMENTO VAZADO DE CONCRETO, QUADRICULADO, 25 FUROS *50 X 50 X 5* CM</t>
  </si>
  <si>
    <t>ELEMENTO VAZADO DE CONCRETO, QUADRICULADO, 16 FUROS *33 X 33 X 10* CM</t>
  </si>
  <si>
    <t>ELEMENTO VAZADO DE CONCRETO, VENEZIANA *39 X 29 X 10* CM</t>
  </si>
  <si>
    <t>ELEMENTO VAZADO DE CONCRETO, VENEZIANA *40 X 10 X 10* CM</t>
  </si>
  <si>
    <t>ELEMENTO VAZADO DE CONCRETO, VENEZIANA *39 X 22 X 15* CM</t>
  </si>
  <si>
    <t>BOMBA SUBMERSIVEL, ELETRICA, TRIFASICA, POTENCIA 0,99 HP, DIAMETRO ROTOR 98 MM SEMIABERTO, BOCAL DE SAIDA DIAMETRO 2 POLEGADAS, HM/Q = 2 M / 28,90 M3/H A 14 M / 7 M3/H</t>
  </si>
  <si>
    <t>ELEMENTO VAZADO DE CONCRETO, QUADRICULADO, 1 FURO *20 X 10 X 7* CM</t>
  </si>
  <si>
    <t>ELEMENTO VAZADO DE CONCRETO, QUADRICULADO, 1 FURO *10 X 10 X 10* CM</t>
  </si>
  <si>
    <t>TIJOLO CERAMICO REFRATARIO DE *6,3 X 11,4 X 22,9* CM (L X A X C)</t>
  </si>
  <si>
    <t>ESCAVADEIRA HIDRAULICA SOBRE ESTEIRAS, CACAMBA 0,80M3, PESO OPERACIONAL 17T, POTENCIA BRUTA 111HP</t>
  </si>
  <si>
    <t>TALHA MANUAL DE CORRENTE, CAPACIDADE DE 2 T COM ELEVACAO DE 3 M</t>
  </si>
  <si>
    <t>EXTREMIDADE/TUBETE PARA HIDROMETRO PVC, COM ROSCA, CURTA, COM BUCHA LATAO, 3/4" OU 1/2"</t>
  </si>
  <si>
    <t>MUDA DE ARBUSTO FLORIFERO, CLUSIA/GARDENIA/MOREIA BRANCA/ AZALEIA OU EQUIVALENTE DA REGIAO, H= *50 A 70* CM</t>
  </si>
  <si>
    <t>JOELHO PVC, COM BOLSA E ANEL, 90 GRAUS, DN 40 X *38* MM, SERIE NORMAL, PARA ESGOTO PREDIAL</t>
  </si>
  <si>
    <t>JOELHO PVC COM VISITA, 90 GRAUS, DN 100 X 50 MM, SERIE NORMAL, PARA ESGOTO PREDIAL</t>
  </si>
  <si>
    <t>PLACA DE INAUGURACAO METALICA, *40* CM X *60* CM</t>
  </si>
  <si>
    <t>PLACA DE INAUGURACAO EM BRONZE *35X 50*CM</t>
  </si>
  <si>
    <t>PLACA NUMERACAO RESIDENCIAL EM CHAPA GALVANIZADA ESMALTADA 12 X 18 CM</t>
  </si>
  <si>
    <t>PLACA DE ACRILICO TRANSPARENTE ADESIVADA PARA SINALIZACAO DE PORTAS, BORDA POLIDA, DE *25 X 8*, E = 6 MM (NAO INCLUI ACESSORIOS PARA FIXACAO)</t>
  </si>
  <si>
    <t>LETRA ACO INOX (AISI 304), CHAPA NUM. 22, RECORTADO, H= 20 CM (SEM RELEVO)</t>
  </si>
  <si>
    <t>CAIXA DE INCENDIO/ABRIGO PARA MANGUEIRA, DE EMBUTIR/INTERNA, COM 90 X 60 X 17 CM, EM CHAPA DE ACO, PORTA COM VENTILACAO, VISOR COM A INSCRICAO "INCENDIO", SUPORTE/CESTA INTERNA PARA A MANGUEIRA, PINTURA ELETROSTATICA VERMELHA</t>
  </si>
  <si>
    <t>EXTINTOR DE INCENDIO PORTATIL COM CARGA DE AGUA PRESSURIZADA DE 10 L, CLASSE A</t>
  </si>
  <si>
    <t>EXTINTOR DE INCENDIO PORTATIL COM CARGA DE GAS CARBONICO CO2 DE 4 KG, CLASSE BC</t>
  </si>
  <si>
    <t>EXTINTOR DE INCENDIO PORTATIL COM CARGA DE GAS CARBONICO CO2 DE 6 KG, CLASSE BC</t>
  </si>
  <si>
    <t>EXTINTOR DE INCENDIO PORTATIL COM CARGA DE PO QUIMICO SECO (PQS) DE 12 KG, CLASSE BC</t>
  </si>
  <si>
    <t>EXTINTOR DE INCENDIO PORTATIL COM CARGA DE PO QUIMICO SECO (PQS) DE 4 KG, CLASSE BC</t>
  </si>
  <si>
    <t>EXTINTOR DE INCENDIO PORTATIL COM CARGA DE PO QUIMICO SECO (PQS) DE 6 KG, CLASSE BC</t>
  </si>
  <si>
    <t>ADAPTADOR EM LATAO, ENGATE RAPIDO 2 1/2" X ROSCA INTERNA 5 FIOS 2 1/2", PARA INSTALACAO PREDIAL DE COMBATE A INCENDIO</t>
  </si>
  <si>
    <t>ADAPTADOR EM LATAO, ENGATE RAPIDO1 1/2" X ROSCA INTERNA 5 FIOS 2 1/2", PARA INSTALACAO PREDIAL DE COMBATE A INCENDIO</t>
  </si>
  <si>
    <t>ESGUICHO TIPO JATO SOLIDO, EM LATAO, ENGATE RAPIDO 1 1/2" X 13 MM, PARA MANGUEIRA EM INSTALACAO PREDIAL COMBATE A INCENDIO</t>
  </si>
  <si>
    <t>ESGUICHO TIPO JATO SOLIDO, EM LATAO, ENGATE RAPIDO 2 1/2" X 13 MM, PARA MANGUEIRA EM INSTALACAO PREDIAL COMBATE A INCENDIO</t>
  </si>
  <si>
    <t>REGISTRO OU VALVULA GLOBO ANGULAR EM LATAO, PARA HIDRANTES EM INSTALACAO PREDIAL DE INCENDIO, 45 GRAUS, DIAMETRO DE 2 1/2", COM VOLANTE, CLASSE DE PRESSAO DE ATE 200 PSI</t>
  </si>
  <si>
    <t>TAMPAO COM CORRENTE, EM LATAO, ENGATE RAPIDO 2 1/2", PARA INSTALACAO PREDIAL DE COMBATE A INCENDIO</t>
  </si>
  <si>
    <t>JUNCAO DE REDUCAO INVERTIDA, PVC SOLDAVEL, 100 X 50 MM, SERIE NORMAL PARA ESGOTO PREDIAL</t>
  </si>
  <si>
    <t>JUNCAO DE REDUCAO INVERTIDA, PVC SOLDAVEL, 100 X 75 MM, SERIE NORMAL PARA ESGOTO PREDIAL</t>
  </si>
  <si>
    <t>JUNCAO INVERTIDA, PVC SOLDAVEL, 75 X 75 MM, SERIE NORMAL PARA ESGOTO PREDIAL</t>
  </si>
  <si>
    <t>BASE PARA MASTRO DE PARA-RAIOS DIAMETRO NOMINAL 2"</t>
  </si>
  <si>
    <t>GRAMPO U DE 5/8" N8 EM ACO GALVANIZADO</t>
  </si>
  <si>
    <t>SUPORTE PARA CALHA DE 150 MM EM ACO GALVANIZADO</t>
  </si>
  <si>
    <t>LUVA SIMPLES PVC PBA, JE, DN 75 / DE 85 MM, PARA REDE DE AGUA</t>
  </si>
  <si>
    <t>TIRANTE EM FERRO GALVANIZADO PARA CONTRAVENTAMENTO DE TELHA CANALETE 90, 1/4" X 400 MM</t>
  </si>
  <si>
    <t>PINGADEIRA PLASTICA PARA TELHA DE FIBROCIMENTO CANALETE 49/KALHETA OU CANALETE 90/KALHETAO</t>
  </si>
  <si>
    <t>DOMOS / CLARABOIA INDIVIDUAL, EM ACRILICO BRANCO/LEITOSO, *95 X 95* CM, INCLUI ACESSORIOS DE FIXACAO, SEM INSTALACAO</t>
  </si>
  <si>
    <t>PORTA CORTA-FOGO SIMPLES PARA SAIDA DE EMERGENCIA, 1 FOLHA DE ABRIR, 5 CM, ACABAMENTO NATURAL / SEM PINTURA, COM FECHADURA TIPO TRINCO, DOBRADICAS E BATENTE, VAO LUZ DE 90 X 210 CM, CLASSE P-90 (NBR 11742)</t>
  </si>
  <si>
    <t>RALO FOFO COM REQUADRO, QUADRADO 200 X 200 MM</t>
  </si>
  <si>
    <t>GRELHA FOFO SIMPLES COM REQUADRO, CARGA MAXIMA 1,5 T, 150 X 1000 MM, E= *15* MM</t>
  </si>
  <si>
    <t>GRELHA FOFO SIMPLES COM REQUADRO, CARGA MAXIMA 1,5 T, 200 X 1000 MM, E= *15* MM</t>
  </si>
  <si>
    <t>TAMPAO FOFO ARTICULADO P/ REGISTRO, COM BASE / REQUADRO, CLASSE A15 CARGA MAXIMA 1,5 T, *400 X 400* MM (COM INSCRICAO EM RELEVO DO TIPO DE REDE)</t>
  </si>
  <si>
    <t>GRELHA FOFO ARTICULADA, CARGA MAXIMA 1,5 T, *300 X 1000* MM, E= *15* MM</t>
  </si>
  <si>
    <t>GRELHA FOFO SIMPLES COM REQUADRO, CARGA MAXIMA 12,5 T, *300 X 1000* MM, E= *15* MM, AREA ESTACIONAMENTO CARRO PASSEIO</t>
  </si>
  <si>
    <t>CAIXA DE PASSAGEM/ LUZ / TELEFONIA, DE EMBUTIR, EM CHAPA DE ACO GALVANIZADO, DIMENSOES 150 X 150 X 15 CM (PADRAO CONCESSIONARIA LOCAL)</t>
  </si>
  <si>
    <t>CAIXA DE PASSAGEM/ LUZ / TELEFONIA, DE EMBUTIR, EM CHAPA DE ACO GALVANIZADO, DIMENSOES 200 X 200 X 20 CM (PADRAO CONCESSIONARIA LOCAL)</t>
  </si>
  <si>
    <t>CAIXA DE PASSAGEM/ LUZ / TELEFONIA, DE EMBUTIR, EM CHAPA DE ACO GALVANIZADO, DIMENSOES 20 X 20 X *12* CM (PADRAO CONCESSIONARIA LOCAL)</t>
  </si>
  <si>
    <t>CAIXA DE PASSAGEM/ LUZ / TELEFONIA, DE EMBUTIR, EM CHAPA DE ACO GALVANIZADO, DIMENSOES 40 X 40 X *12* CM (PADRAO CONCESSIONARIA LOCAL)</t>
  </si>
  <si>
    <t>CAIXA DE PASSAGEM/ LUZ / TELEFONIA, DE EMBUTIR, EM CHAPA DE ACO GALVANIZADO, DIMENSOES 60 X 60 X *12* CM (PADRAO CONCESSIONARIA LOCAL)</t>
  </si>
  <si>
    <t>CAIXA DE PASSAGEM/ LUZ / TELEFONIA, DE EMBUTIR, EM CHAPA DE ACO GALVANIZADO, DIMENSOES 80 X 80 X *12* CM (PADRAO CONCESSIONARIA LOCAL)</t>
  </si>
  <si>
    <t>CAIXA DE PASSAGEM/ LUZ / TELEFONIA, DE SOBREPOR, EM CHAPA DE ACO GALVANIZADO, DIMENSOES 80 X 80 X *12* CM (PADRAO CONCESSIONARIA LOCAL)</t>
  </si>
  <si>
    <t>ABRACADEIRA DE LATAO PARA FIXACAO DE CABO PARA-RAIO, DIMENSOES 32 X 24 X 24 MM</t>
  </si>
  <si>
    <t>CORTADEIRA DE PISO DE CONCRETO E ASFALTO, PARA DISCO PADRAO DE DIAMETRO 350 MM (14") OU 450 MM (18"), MOTOR A GASOLINA, POTENCIA 13 HP, SEM DISCO</t>
  </si>
  <si>
    <t>COMPACTADOR DE SOLO A PERCUSSAO (SOQUETE), A GASOLINA 4 TEMPOS, PESO 55 A 65 KG, FORCA DE IMPACTO 1.000 A 1.500 KGF, FREQ. 600 A 700 GOLPES P/ MINUTO, VELOCIDADE TRABALHO DE 10 A 15 M/MIN, POT. DE 2,00 A 3,00 HP</t>
  </si>
  <si>
    <t>TAMPAO FOFO ARTICULADO P/ REGISTRO, COM BASE / REQUADRO, CLASSE A15 CARGA MAX 1,5 T, *200 X 200* MM (COM INSCRICAO EM RELEVO DO TIPO DE REDE)</t>
  </si>
  <si>
    <t>TAMPAO FOFO SIMPLES COM BASE / REQUADRO, CLASSE D400 CARGA MAX. 40 T, REDONDO, TAMPA 900 MM (COM INSCRICAO EM RELEVO DO TIPO DE REDE)</t>
  </si>
  <si>
    <t>TAMPAO FOFO SIMPLES COM BASE / REQUADRO, R-2, CLASSE A15 CARGA MAX. 1,5 T, 550 X 1100 MM (COM INSCRICAO EM RELEVO DO TIPO DE REDE)</t>
  </si>
  <si>
    <t>TAMPAO FOFO ARTICULADO, COM BASE / REQUADRO, CLASSE B125 CARGA MAX 12,5 T, REDONDO, TAMPA 600 MM (COM INSCRICAO EM RELEVO DO TIPO DE REDE)</t>
  </si>
  <si>
    <t>TAMPAO FOFO SIMPLES COM BASE / REQUADRO, CLASSE A15 CARGA MAX. 1,5 T, 300 X 300 MM (COM INSCRICAO EM RELEVO DO TIPO DE REDE)</t>
  </si>
  <si>
    <t>TAMPAO FOFO SIMPLES COM BASE / REQUADRO, CLASSE B125 CARGA MAX. 12,5 T, REDONDO, TAMPA 500 MM (COM INSCRICAO EM RELEVO DO TIPO DE REDE)</t>
  </si>
  <si>
    <t>REDUCAO PVC PBA, JE, PB, DN 100 X 50 / DE 110 X 60 MM, PARA REDE DE AGUA</t>
  </si>
  <si>
    <t>REDUCAO PVC PBA, JE, PB, DN 100 X 75 / DE 110 X 85 MM, PARA REDE DE AGUA</t>
  </si>
  <si>
    <t>PORTA DE MADEIRA, FOLHA LEVE (NBR 15930) DE 600 X 2100 MM, DE 35 MM A 40 MM DE ESPESSURA, NUCLEO COLMEIA, CAPA LISA EM HDF, ACABAMENTO EM PRIMER PARA PINTURA</t>
  </si>
  <si>
    <t>PORTA DE MADEIRA, FOLHA LEVE (NBR 15930) DE 700 X 2100 MM, DE 35 MM A 40 MM DE ESPESSURA, NUCLEO COLMEIA, CAPA LISA EM HDF, ACABAMENTO EM PRIMER PARA PINTURA</t>
  </si>
  <si>
    <t>PORTA DE MADEIRA, FOLHA LEVE (NBR 15930) DE 800 X 2100 MM, DE 35 MM A 40 MM DE ESPESSURA, NUCLEO COLMEIA, CAPA LISA EM HDF, ACABAMENTO EM PRIMER PARA PINTURA</t>
  </si>
  <si>
    <t>TE DE REDUCAO, PVC PBA, BBB, JE, DN 100 X 50 / DE 110 X 60 MM, PARA REDE DE AGUA</t>
  </si>
  <si>
    <t>TE DE REDUCAO, PVC PBA, BBB, JE, DN 100 X 75 / DE 110 X 85 MM, PARA REDE DE AGUA</t>
  </si>
  <si>
    <t>DOBRADICA TIPO VAI-E-VEM EM ACO/FERRO, TAMANHO 3", GALVANIZADO, COM PARAFUSOS</t>
  </si>
  <si>
    <t>FERROLHO COM FECHO / TRINCO REDONDO, EM ACO GALVANIZADO / ZINCADO, DE SOBREPOR, COM COMPRIMENTO DE 8" E ESPESSURA MINIMA DA CHAPA DE 1,50 MM</t>
  </si>
  <si>
    <t>FERROLHO COM FECHO /TRINCO REDONDO, EM ACO GALVANIZADO / ZINCADO, DE SOBREPOR, COM COMPRIMENTO DE 10" A 12" E ESPESSURA MINIMA DA CHAPA DE 1,50 MM</t>
  </si>
  <si>
    <t>TARJETA LIVRE / OCUPADO PARA PORTA DE BANHEIRO, CORPO EM ZAMAC E ESPELHO EM LATAO</t>
  </si>
  <si>
    <t>FECHO DE SEGURANCA, TIPO BATOM, EM LATAO / ZAMAC, CROMADO, PARA PORTAS E JANELAS - INCLUI PARAFUSOS</t>
  </si>
  <si>
    <t>FERROLHO COM FECHO CHATO E PORTA CADEADO, EM ACO GALVANIZADO / ZINCADO, DE SOBREPOR, COM COMPRIMENTO DE 5", CHAPA COM ESPESSURA MINIMA DE 1,70 MM E LARGURA MINIMA DE 5,00 CM (FECHO REFORCADO)</t>
  </si>
  <si>
    <t>FECHADURA DE SOBREPOR TIPO CAIXAO, EM FERRO COM ACABAMENTO RESINADO, SEM MACANETA, SEM CILINDRO, INCLUINDO CHAVE TIPO SIMPLES</t>
  </si>
  <si>
    <t>FECHADURA DE SOBREPOR PARA GAVETAS E ARMARIOS, EM ACO INOX COM ACABAMENTO CROMADO, COM CILINDRO DE APROX 20 MM</t>
  </si>
  <si>
    <t>FECHADURA DE EMBUTIR PARA GAVETA E MOVEIS DE MADEIRA, EM ACO INOX COM ACABAMENTO CROMADO, COM ABAS LATERAIS, CILINDRO COM 22 MM DE DIAMETRO, INCLUINDO CHAVE COM PERFIL METALICO E CAPA ESCAMOTEAVEL</t>
  </si>
  <si>
    <t>MAQUINA DE 55 MM PARA FECHADURA, PARA PORTA INTERNA, EM ACO INOX</t>
  </si>
  <si>
    <t>MAQUINA DE 55 MM PARA FECHADURA DE EMBUTIR EXTERNA, EM ACO INOX</t>
  </si>
  <si>
    <t>MAQUINA DE 40 MM PARA FECHADURA DE EMBUTIR EXTERNA, EM ACO INOX</t>
  </si>
  <si>
    <t>MAQUINA DE 40 MM PARA FECHADURA, PARA PORTA DE BANHEIRO, EM ACO INOX</t>
  </si>
  <si>
    <t>FECHADURA DE SOBREPOR PARA PORTAO, EM ACO INOX COM ACABAMENTO CROMADO, CAIXA DE 100 MM, INCLUINDO CHAVE TIPO CILINDRO</t>
  </si>
  <si>
    <t>TE DE REDUCAO, PVC PBA, BBB, JE, DN 75 X 50 / DE 85 X 60 MM, PARA REDE DE AGUA</t>
  </si>
  <si>
    <t>MOLA HIDRAULICA DE PISO, PARA PORTAS DE ATE 1100 MM E PESO DE ATE 120 KG, COM CORPO EM ACO INOX</t>
  </si>
  <si>
    <t>PUXADOR DE EMBUTIR TIPO CONCHA, COM FURO PARA CHAVE, EM LATAO CROMADO, COMPRIMENTO DE APROX *100* MM E LARGURA DE APROX *40* MM</t>
  </si>
  <si>
    <t>MOLA HIDRAULICA AEREA, PARA PORTAS DE ATE 950 MM E PESO DE ATE 65 KG, COM CORPO EM ALUMINIO E BRACO EM ACO, SEM BRACO DE PARADA</t>
  </si>
  <si>
    <t>MOLA HIDRAULICA AEREA, PARA PORTAS DE ATE 1.100 MM E PESO DE ATE 85 KG, COM CORPO EM ALUMINIO E BRACO EM ACO, SEM BRACO DE PARADA</t>
  </si>
  <si>
    <t>TRAVA / PRENDEDOR DE PORTA, EM LATAO CROMADO, MONTADO EM PISO</t>
  </si>
  <si>
    <t>RODIZIO TIPO NAPOLEAO PARA JANELAS DE CORRER, EM ZAMAC, COMPRIMENTO DE APROX 60 CM, COM ROLAMENTO EM ACO</t>
  </si>
  <si>
    <t>ROLDANA CONCAVA DUPLA, 4 RODAS, EM ZAMAC COM CHAPA DE LATAO, ROLAMENTOS EM ACO, PARA PORTAS E JANELAS DE CORRER</t>
  </si>
  <si>
    <t>ROSETA REDONDA DE SOBREPOR, SEM FUROS, EM ACO INOX POLIDO, DIAMETRO APROXIMADO DE 50 MM, PARA FECHADURA DE PORTA - PARAFUSOS INCLUIDOS</t>
  </si>
  <si>
    <t>ROSETA QUADRADA, SEM FUROS, EM ACO INOX POLIDO, LARGURA APROXIMADA DE 50 MM, PARA FECHADURA DE PORTA - PARAFUSOS INCLUIDOS</t>
  </si>
  <si>
    <t>GABIAO MANTA (COLCHAO) MALHA HEXAGONAL 6 X 8 CM (ZN/AL REVESTIDO COM POLIMERO), FIO 2 MM, DIMENSOES 4,0 X 2,0 X 0,23 M (C X L X A)</t>
  </si>
  <si>
    <t>GABIAO TIPO CAIXA, MALHA HEXAGONAL 8 X 10 CM (ZN/AL REVESTIDO COM POLIMERO), FIO 2,4 MM, DIMENSOES 2,0 X 1,0 X 0,5 M (C X L X A)</t>
  </si>
  <si>
    <t>GABIAO TIPO CAIXA MALHA HEXAGONAL 8 X 10 CM (ZN/AL REVESTIDO COM POLIMERO), FIO 2,4 MM, DIMENSOES 2,0 X 1,0 X 1,0 M (C X L X A)</t>
  </si>
  <si>
    <t>GABIAO SACO MALHA HEXAGONAL 8 X 10 CM (ZN/AL REVESTIDO COM POLIMERO), FIO 2,4 MM, DIMENSOES 3,0 X 0,65 M</t>
  </si>
  <si>
    <t>GABIAO TIPO CAIXA, MALHA HEXAGONAL 8 X 10 CM (ZN/AL), FIO 2,7 MM, DIMENSOES 2,0 X 1,0 X 0,5 M (C X L X A)</t>
  </si>
  <si>
    <t>GABIAO TIPO CAIXA MALHA HEXAGONAL 8 X 10 CM (ZN/AL), FIO 2,7 MM, DIMENSOES 2,0 X 1,0 X 1,0 M (C X L X A)</t>
  </si>
  <si>
    <t>GABIAO SACO MALHA HEXAGONAL 8 X 10 CM (ZN/AL), FIO 2,7 MM, DIMENSOES 4,0 X 0,65 M</t>
  </si>
  <si>
    <t>MARTELO DEMOLIDOR PNEUMATICO MANUAL, PADRAO, PESO DE 32 KG</t>
  </si>
  <si>
    <t>TE SANITARIO DE REDUCAO, PVC, DN 100 X 50 MM, SERIE NORMAL, PARA ESGOTO PREDIAL</t>
  </si>
  <si>
    <t>TE SANITARIO DE REDUCAO, PVC, DN 100 X 75 MM, SERIE NORMAL PARA ESGOTO PREDIAL</t>
  </si>
  <si>
    <t>TE SANITARIO, PVC, DN 75 X 75 MM, SERIE NORMAL PARA ESGOTO PREDIAL</t>
  </si>
  <si>
    <t>REGISTRO DE ESFERA, PVC, COM VOLANTE, VS, ROSCAVEL, DN 1 1/4", COM CORPO DIVIDIDO</t>
  </si>
  <si>
    <t>REGISTRO DE ESFERA, PVC, COM VOLANTE, VS, ROSCAVEL, DN 1/2", COM CORPO DIVIDIDO</t>
  </si>
  <si>
    <t>REGISTRO DE ESFERA, PVC, COM VOLANTE, VS, ROSCAVEL, DN 2", COM CORPO DIVIDIDO</t>
  </si>
  <si>
    <t>REGISTRO DE ESFERA, PVC, COM VOLANTE, VS, ROSCAVEL, DN 1 1/2", COM CORPO DIVIDIDO</t>
  </si>
  <si>
    <t>REGISTRO DE ESFERA, PVC, COM VOLANTE, VS, SOLDAVEL, DN 20 MM, COM CORPO DIVIDIDO</t>
  </si>
  <si>
    <t>REGISTRO DE ESFERA, PVC, COM VOLANTE, VS, SOLDAVEL, DN 25 MM, COM CORPO DIVIDIDO</t>
  </si>
  <si>
    <t>REGISTRO DE ESFERA, PVC, COM VOLANTE, VS, SOLDAVEL, DN 32 MM, COM CORPO DIVIDIDO</t>
  </si>
  <si>
    <t>REGISTRO DE ESFERA, PVC, COM VOLANTE, VS, SOLDAVEL, DN 40 MM, COM CORPO DIVIDIDO</t>
  </si>
  <si>
    <t>REGISTRO DE ESFERA, PVC, COM VOLANTE, VS, SOLDAVEL, DN 50 MM, COM CORPO DIVIDIDO</t>
  </si>
  <si>
    <t>REGISTRO DE ESFERA, PVC, COM VOLANTE, VS, SOLDAVEL, DN 60 MM, COM CORPO DIVIDIDO</t>
  </si>
  <si>
    <t>ENGATE/RABICHO FLEXIVEL PLASTICO (PVC OU ABS) BRANCO 1/2" X 40 CM</t>
  </si>
  <si>
    <t>ENGATE / RABICHO FLEXIVEL INOX 1/2" X 30 CM</t>
  </si>
  <si>
    <t>ENGATE / RABICHO FLEXIVEL INOX 1/2" X 40 CM</t>
  </si>
  <si>
    <t>BRACO / CANO PARA CHUVEIRO ELETRICO, EM ALUMINIO, 30 CM X 1/2"</t>
  </si>
  <si>
    <t>CONJUNTO DE LIGACAO PARA VASO / BACIA SANITARIA, EM PLASTICO BRANCO, COM TUBO, CANOPLA E ANEL DE EXPANSAO (TUBO 1.1/2" X 20 CM)</t>
  </si>
  <si>
    <t>TANQUE ACO INOXIDAVEL (ACO 304) COM ESFREGADOR E VALVULA, DE *50 X 40 X 22* CM</t>
  </si>
  <si>
    <t>TANQUE SIMPLES EM MARMORE SINTETICO DE FIXAR NA PAREDE, CAPACIDADE *22* L, *60 X 46* CM</t>
  </si>
  <si>
    <t>CAIXA DE DESCARGA PLASTICA PARA BACIA / VASO SANITARIO DE EMBUTIR, COM ESPELHO ACIONADOR EM PLASTICO, CAPACIDADE 6 A 10 LITROS, (COMPLETA - ACESSORIOS INCLUSOS)</t>
  </si>
  <si>
    <t>LAVATORIO / CUBA DE SOBREPOR, OVAL PEQUENA, DE LOUCA BRANCA, SEM LADRAO, DIMENSOES *44 X 31* CM (L X C)</t>
  </si>
  <si>
    <t>MICTORIO COLETIVO ACO INOX (AISI 304), E = 0,8 MM, DE *100 X 40 X 30* CM (C X A X P)</t>
  </si>
  <si>
    <t>MICTORIO COLETIVO ACO INOX (AISI 304), E = 0,8 MM, DE *100 X 50 X 35* CM (C X A X P)</t>
  </si>
  <si>
    <t>MICTORIO INDIVIDUAL ACO INOX (AISI 304), E = 0,8 MM, DE *50 X 45 X 35* (C X A X P)</t>
  </si>
  <si>
    <t>PAPELEIRA DE PAREDE EM METAL CROMADO SEM TAMPA</t>
  </si>
  <si>
    <t>RALO FOFO SEMIESFERICO, 75 MM, PARA LAJES/ CALHAS</t>
  </si>
  <si>
    <t>RALO FOFO SEMIESFERICO, 100 MM, PARA LAJES/ CALHAS</t>
  </si>
  <si>
    <t>RALO FOFO SEMIESFERICO, 150 MM, PARA LAJES/ CALHAS</t>
  </si>
  <si>
    <t>RALO FOFO SEMIESFERICO, 200 MM, PARA LAJES/ CALHAS</t>
  </si>
  <si>
    <t>RALO SECO CONICO, PVC, 100 X 40 MM, COM GRELHA QUADRADA BRANCA</t>
  </si>
  <si>
    <t>CAIXA SIFONADA, PVC, 150 X 150 X 50 MM, COM GRELHA QUADRADA, BRANCA (NBR 5688)</t>
  </si>
  <si>
    <t>CAIXA SIFONADA, PVC, 150 X *185* X 75 MM, COM GRELHA QUADRADA, BRANCA</t>
  </si>
  <si>
    <t>CAIXA SIFONADA, PVC, 150 X 150 X 50 MM, COM GRELHA REDONDA, BRANCA</t>
  </si>
  <si>
    <t>REGISTRO DE PRESSAO PVC, ROSCAVEL, VOLANTE SIMPLES, DE 3/4"</t>
  </si>
  <si>
    <t>REGISTRO DE PRESSAO PVC, SOLDAVEL, VOLANTE SIMPLES, DE 25 MM</t>
  </si>
  <si>
    <t>GRELHA FIXA, EM PVC BRANCA, QUADRADA, 150 X 150 MM, PARA RALOS E CAIXAS</t>
  </si>
  <si>
    <t>GRELHA FIXA, PVC CROMADA, REDONDA, 150 MM, PARA RALOS E CAIXAS</t>
  </si>
  <si>
    <t>PROLONGAMENTO / PROLONGADOR PARA CAIXA SIFONADA, PVC, 100 MM X 200 MM (NBR 5688)</t>
  </si>
  <si>
    <t>PROLONGAMENTO / PROLONGADOR PARA CAIXA SIFONADA, PVC, 150 MM X 150 MM (NBR 5688)</t>
  </si>
  <si>
    <t>PROLONGAMENTO / PROLONGADOR PARA CAIXA SIFONADA, PVC, 150 MM X 200 MM (NBR 5688)</t>
  </si>
  <si>
    <t>RALO SECO CONICO, PVC, 100 X 40 MM, COM GRELHA REDONDA BRANCA</t>
  </si>
  <si>
    <t>RALO SIFONADO CILINDRICO, PVC, 100 X 40 MM, COM GRELHA REDONDA BRANCA</t>
  </si>
  <si>
    <t>RALO SIFONADO REDONDO CONICO, PVC, 100 X 40 MM, COM GRELHA REDONDA BRANCA</t>
  </si>
  <si>
    <t>RALO SIFONADO QUADRADO, PVC, 100 X 53 MM, SAIDA 40 MM, COM GRELHA QUADRADA BRANCA</t>
  </si>
  <si>
    <t>REGISTRO OU REGULADOR DE GAS COZINHA, VAZAO DE 2 KG/H, 2,8 KPA</t>
  </si>
  <si>
    <t>SABONETEIRA DE PAREDE EM METAL CROMADO</t>
  </si>
  <si>
    <t>SABONETEIRA PLASTICA TIPO DISPENSER PARA SABONETE LIQUIDO COM RESERVATORIO 800 A 1500 ML</t>
  </si>
  <si>
    <t>ASSENTO VASO SANITARIO INFANTIL EM PLASTICO BRANCO</t>
  </si>
  <si>
    <t>TORNEIRA METALICA CROMADA PARA JARDIM / TANQUE, COM BICO PLASTICO, CANO LONGO, DE PAREDE, PADRAO POPULAR / USO GERAL, 1/2" OU 3/4"</t>
  </si>
  <si>
    <t>TORNEIRA DE BOIA CONVENCIONAL PARA CAIXA D'AGUA, AGUA FRIA, 1.1/2", COM HASTE E TORNEIRA METALICOS E BALAO PLASTICO</t>
  </si>
  <si>
    <t>TORNEIRA DE BOIA CONVENCIONAL PARA CAIXA D'AGUA, AGUA FRIA, 1.1/4", COM HASTE E TORNEIRA METALICOS E BALAO PLASTICO</t>
  </si>
  <si>
    <t>TORNEIRA DE BOIA VAZAO TOTAL PARA CAIXA D'AGUA, AGUA FRIA, BITOLA 1", COM HASTE E TORNEIRA METALICOS E BALAO PLASTICO</t>
  </si>
  <si>
    <t>TORNEIRA DE BOIA VAZAO TOTAL PARA CAIXA D'AGUA, AGUA FRIA, BITOLA 1/2", COM HASTE E TORNEIRA METALICOS E BALAO PLASTICO</t>
  </si>
  <si>
    <t>TORNEIRA DE BOIA CONVENCIONAL PARA CAIXA D'AGUA, 2", AGUA FRIA, COM HASTE E TORNEIRA METALICOS E BALAO PLASTICO</t>
  </si>
  <si>
    <t>TORNEIRA METALICA CROMADA, DE MESA/BANCADA, PARA COZINHA, BICA MOVEL, COM AREJADOR, 1/2" OU 3/4"</t>
  </si>
  <si>
    <t>TORNEIRA METALICA CROMADA DE PAREDE, PARA COZINHA, BICA MOVEL, COM AREJADOR, 1/2" OU 3/4"</t>
  </si>
  <si>
    <t>TORNEIRA ELETRICA DE PAREDE, PLASTICA, BICA ALTA, PARA COZINHA, 5500 W (110/220 V)</t>
  </si>
  <si>
    <t>VALVULA DE DESCARGA METALICA, BASE 1 1/4" E ACABAMENTO METALICO CROMADO</t>
  </si>
  <si>
    <t>BACIA SANITARIA (VASO) INFANTIL, SIFONADO, DE LOUCA BRANCA, (SEM ASSENTO)</t>
  </si>
  <si>
    <t>CONECTOR METALICO TIPO PARAFUSO FENDIDO (SPLIT BOLT), COM SEPARADOR DE CABOS BIMETALICOS, PARA CABOS ATE 25 MM2</t>
  </si>
  <si>
    <t>TORNEIRA PLASTICA DE MESA, BICA MOVEL, PARA COZINHA 1/2"</t>
  </si>
  <si>
    <t>TORNEIRA PLASTICA DE BOIA PARA CAIXA DE DESCARGA, 1/2", BALAO E TORNEIRA PLASTICOS, COM HASTE METALICA</t>
  </si>
  <si>
    <t>TORNEIRA DE BOIA VAZAO TOTAL PARA CAIXA D'AGUA, AGUA FRIA, BITOLA 3/4", COM HASTE E TORNEIRA METALICOS E BALAO PLASTICO</t>
  </si>
  <si>
    <t>TORNEIRA DE BOIA CONVENCIONAL PARA CAIXA D'AGUA, 1", AGUA FRIA, COM HASTE E TORNEIRA METALICOS E BALAO PLASTICO</t>
  </si>
  <si>
    <t>TORNEIRA DE BOIA CONVENCIONAL PARA CAIXA D'AGUA, AGUA FRIA, 1/2", COM HASTE E TORNEIRA METALICOS E BALAO PLASTICO</t>
  </si>
  <si>
    <t>TORNEIRA DE BOIA CONVENCIONAL PARA CAIXA D'AGUA, AGUA FRIA, 3/4", COM HASTE E TORNEIRA METALICOS E BALAO PLASTICO</t>
  </si>
  <si>
    <t>TORNEIRA PLASTICA PARA TANQUE 1/2" OU 3/4" COM BICO PARA MANGUEIRA</t>
  </si>
  <si>
    <t>GRAMPO LINHA VIVA DE LATAO ESTANHADO, DIAMETRO DO CONDUTOR PRINCIPAL DE 10 A 120 MM2, DIAMETRO DA DERIVACAO DE 10 A 70 MM2</t>
  </si>
  <si>
    <t>TERMINAL METALICO A PRESSAO PARA 1 CABO DE 240 MM2, COM 1 FURO DE FIXACAO</t>
  </si>
  <si>
    <t>TERMINAL METALICO A PRESSAO PARA 1 CABO DE 300 MM2, COM 1 FURO DE FIXACAO</t>
  </si>
  <si>
    <t>CONECTOR METALICO TIPO PARAFUSO FENDIDO (SPLIT BOLT), PARA CABOS ATE 35 MM2</t>
  </si>
  <si>
    <t>CONECTOR METALICO TIPO PARAFUSO FENDIDO (SPLIT BOLT), PARA CABOS ATE 70 MM2</t>
  </si>
  <si>
    <t>CONECTOR METALICO TIPO PARAFUSO FENDIDO (SPLIT BOLT), PARA CABOS ATE 10 MM2</t>
  </si>
  <si>
    <t>CONECTOR METALICO TIPO PARAFUSO FENDIDO (SPLIT BOLT), PARA CABOS ATE 120 MM2</t>
  </si>
  <si>
    <t>CONECTOR METALICO TIPO PARAFUSO FENDIDO (SPLIT BOLT), PARA CABOS ATE 150 MM2</t>
  </si>
  <si>
    <t>CONECTOR METALICO TIPO PARAFUSO FENDIDO (SPLIT BOLT), PARA CABOS ATE 185 MM2</t>
  </si>
  <si>
    <t>CONECTOR METALICO TIPO PARAFUSO FENDIDO (SPLIT BOLT), PARA CABOS ATE 50 MM2</t>
  </si>
  <si>
    <t>CONECTOR METALICO TIPO PARAFUSO FENDIDO (SPLIT BOLT), PARA CABOS ATE 6 MM2</t>
  </si>
  <si>
    <t>CONECTOR METALICO TIPO PARAFUSO FENDIDO (SPLIT BOLT), PARA CABOS ATE 95 MM2</t>
  </si>
  <si>
    <t>CAIXA D'AGUA / RESERVATORIO EM POLIESTER REFORCADO COM FIBRA DE VIDRO,1000 LITROS, COM TAMPA</t>
  </si>
  <si>
    <t>CAIXA D'AGUA / RESERVATORIO EM POLIESTER REFORCADO COM FIBRA DE VIDRO, 1500 LITROS, COM TAMPA</t>
  </si>
  <si>
    <t>CAIXA D'AGUA / RESERVATORIO EM POLIESTER REFORCADO COM FIBRA DE VIDRO, 500 LITROS, COM TAMPA</t>
  </si>
  <si>
    <t>CAIXA SIFONADA PVC, 250 X 230 X 75 MM, COM TAMPA CEGA QUADRADA, BRANCA</t>
  </si>
  <si>
    <t>CAIXA DE GORDURA CILINDRICA EM CONCRETO SIMPLES, PRE-MOLDADA, COM DIAMETRO DE 40 CM E ALTURA DE 45 CM, COM TAMPA</t>
  </si>
  <si>
    <t>CAIXA PARA HIDROMETRO CONCRETO PRE MOLDADO, *0,24 M X 0,45 M X 0,30* M (L X C X A)</t>
  </si>
  <si>
    <t>ABRACADEIRA, GALVANIZADA/ZINCADA, ROSCA SEM FIM, PARAFUSO INOX, LARGURA FITA *12,6 A *14 MM, D = 2" A 2 1/2"</t>
  </si>
  <si>
    <t>ABRACADEIRA, GALVANIZADA/ZINCADA, ROSCA SEM FIM, PARAFUSO INOX, LARGURA FITA *12,6 A *14 MM, D = 3" A 3 3/4"</t>
  </si>
  <si>
    <t>ABRACADEIRA, GALVANIZADA/ZINCADA, ROSCA SEM FIM, PARAFUSO INOX, LARGURA FITA *12,6 A *14 MM, D = 4" A 4 3/4"</t>
  </si>
  <si>
    <t>BUCHA DE NYLON SEM ABA S4</t>
  </si>
  <si>
    <t>BUCHA DE NYLON SEM ABA S5</t>
  </si>
  <si>
    <t>PARAFUSO ZINCADO, SEXTAVADO, COM ROSCA SOBERBA, DIAMETRO 5/16", COMPRIMENTO 40 MM</t>
  </si>
  <si>
    <t>PARAFUSO FRANCES ZINCADO, DIAMETRO 1/2", COMPRIMENTO 2", COM PORCA E ARRUELA</t>
  </si>
  <si>
    <t>PARAFUSO DE LATAO COM ACABAMENTO CROMADO PARA FIXAR PECA SANITARIA, INCLUI PORCA CEGA, ARRUELA E BUCHA DE NYLON TAMANHO S-10</t>
  </si>
  <si>
    <t>PARAFUSO DE LATAO COM ROSCA SOBERBA, CABECA CHATA E FENDA SIMPLES, DIAMETRO 2,5 MM, COMPRIMENTO 12 MM</t>
  </si>
  <si>
    <t>PARAFUSO ZINCADO, SEXTAVADO, COM ROSCA INTEIRA, DIAMETRO 1/4", COMPRIMENTO 1/2"</t>
  </si>
  <si>
    <t>PARAFUSO DE ACO ZINCADO, TIPO CHUMBADOR PARABOLT, DIAMETRO 1/2", COMPRIMENTO 75 MM</t>
  </si>
  <si>
    <t>PARAFUSO DE ACO ZINCADO, TIPO CHUMBADOR PARABOLT, DIAMETRO 3/8", COMPRIMENTO 75 MM</t>
  </si>
  <si>
    <t>PORCA ZINCADA, SEXTAVADA, DIAMETRO 1"</t>
  </si>
  <si>
    <t>CHUMBADOR DE ACO ZINCADO, DIAMETRO 5/8", COMPRIMENTO 6", COM PORCA</t>
  </si>
  <si>
    <t>CHUMBADOR DE ACO ZINCADO, DIAMETRO 1/4" COM PARAFUSO 1/4" X 40 MM</t>
  </si>
  <si>
    <t>CHUMBADOR DE ACO ZINCADO, DIAMETRO 1/2", COMPRIMENTO 75 MM</t>
  </si>
  <si>
    <t>BLOCO DE VIDRO / ELEMENTO VAZADO, INCOLOR, VENEZIANA, DE *20 X 10 X 8* CM (A X L X E)</t>
  </si>
  <si>
    <t>HASTE DE ATERRAMENTO EM ACO GALVANIZADO TIPO CANTONEIRA COM 2,00 M DE COMPRIMENTO, 25 X 25 MM E CHAPA DE 3/16"</t>
  </si>
  <si>
    <t>CAIXA OCTOGONAL DE FUNDO MOVEL, EM PVC, DE 4" X 4", PARA ELETRODUTO FLEXIVEL CORRUGADO</t>
  </si>
  <si>
    <t>CONDULETE DE ALUMINIO TIPO TB, PARA ELETRODUTO ROSCAVEL DE 3", COM TAMPA CEGA</t>
  </si>
  <si>
    <t>CONDULETE EM PVC, TIPO "B", SEM TAMPA, DE 1/2" OU 3/4"</t>
  </si>
  <si>
    <t>CONDULETE EM PVC, TIPO "LB", SEM TAMPA, DE 1"</t>
  </si>
  <si>
    <t>CONDULETE EM PVC, TIPO "LB", SEM TAMPA, DE 1/2" OU 3/4"</t>
  </si>
  <si>
    <t>CONDULETE EM PVC, TIPO "LL", SEM TAMPA, DE 1"</t>
  </si>
  <si>
    <t>CONDULETE EM PVC, TIPO "LL", SEM TAMPA, DE 1/2" OU 3/4"</t>
  </si>
  <si>
    <t>CONDULETE EM PVC, TIPO "TB", SEM TAMPA, DE 1/2" OU 3/4"</t>
  </si>
  <si>
    <t>CURVA 180 GRAUS, DE PVC RIGIDO ROSCAVEL, DE 1 1/2", PARA ELETRODUTO</t>
  </si>
  <si>
    <t>CURVA 180 GRAUS, DE PVC RIGIDO ROSCAVEL, DE 3/4", PARA ELETRODUTO</t>
  </si>
  <si>
    <t>QUADRO DE DISTRIBUICAO COM BARRAMENTO TRIFASICO, DE SOBREPOR, EM CHAPA DE ACO GALVANIZADO, PARA 18 DISJUNTORES DIN, 100 A</t>
  </si>
  <si>
    <t>QUADRO DE DISTRIBUICAO COM BARRAMENTO TRIFASICO, DE EMBUTIR, EM CHAPA DE ACO GALVANIZADO, PARA 30 DISJUNTORES DIN, 150 A</t>
  </si>
  <si>
    <t>QUADRO DE DISTRIBUICAO COM BARRAMENTO TRIFASICO, DE EMBUTIR, EM CHAPA DE ACO GALVANIZADO, PARA 40 DISJUNTORES DIN, 100 A</t>
  </si>
  <si>
    <t>QUADRO DE DISTRIBUICAO COM BARRAMENTO TRIFASICO, DE EMBUTIR, EM CHAPA DE ACO GALVANIZADO, PARA 30 DISJUNTORES DIN, 225 A</t>
  </si>
  <si>
    <t>CAMPAINHA ALTA POTENCIA 110V / 220V, DIAMETRO 150 MM</t>
  </si>
  <si>
    <t>KIT DE PROTECAO ARSTOP PARA AR CONDICIONADO, TOMADA PADRAO 2P+T 20 A, COM DISJUNTOR UNIPOLAR DIN 20A</t>
  </si>
  <si>
    <t>INTERRUPTOR SIMPLES 10A, 250V, CONJUNTO MONTADO PARA SOBREPOR 4" X 2" (CAIXA + MODULO)</t>
  </si>
  <si>
    <t>INTERRUPTOR SIMPLES 10A, 250V, CONJUNTO MONTADO PARA SOBREPOR 4" X 2" (CAIXA + 2 MODULOS)</t>
  </si>
  <si>
    <t>TOMADA 2P+T 10A, 250V, CONJUNTO MONTADO PARA SOBREPOR 4" X 2" (CAIXA + MODULO)</t>
  </si>
  <si>
    <t>SOQUETE DE PORCELANA BASE E27, PARA USO AO TEMPO, PARA LAMPADAS</t>
  </si>
  <si>
    <t>SOQUETE DE BAQUELITE BASE E27, PARA LAMPADAS</t>
  </si>
  <si>
    <t>SOQUETE DE PORCELANA BASE E27, FIXO DE TETO, PARA LAMPADAS</t>
  </si>
  <si>
    <t>RELE TERMICO BIMETAL PARA USO EM MOTORES TRIFASICOS, TENSAO 380 V, POTENCIA ATE 15 CV, CORRENTE NOMINAL MAXIMA 22 A</t>
  </si>
  <si>
    <t>POSTE DE CONCRETO ARMADO DE SECAO CIRCULAR, EXTENSAO DE 10,00 M, RESISTENCIA DE 150 A 200 DAN, TIPO C-14</t>
  </si>
  <si>
    <t>POSTE DE CONCRETO ARMADO DE SECAO DUPLO T, EXTENSAO DE 11,00 M, RESISTENCIA DE 200 DAN, TIPO D</t>
  </si>
  <si>
    <t>BUCHA DE REDUCAO DE FERRO GALVANIZADO, COM ROSCA BSP, DE 1/2" X 3/8"</t>
  </si>
  <si>
    <t>CAP OU TAMPAO DE FERRO GALVANIZADO, COM ROSCA BSP, DE 1/4"</t>
  </si>
  <si>
    <t>CAP OU TAMPAO DE FERRO GALVANIZADO, COM ROSCA BSP, DE 3/8"</t>
  </si>
  <si>
    <t>COTOVELO 45 GRAUS DE FERRO GALVANIZADO, COM ROSCA BSP, DE 2 1/2"</t>
  </si>
  <si>
    <t>COTOVELO DE REDUCAO 90 GRAUS DE FERRO GALVANIZADO, COM ROSCA BSP, DE 1 1/4" X 1"</t>
  </si>
  <si>
    <t>LUVA DE FERRO GALVANIZADO, COM ROSCA BSP MACHO/FEMEA, DE 3/4"</t>
  </si>
  <si>
    <t>LUVA DE REDUCAO DE FERRO GALVANIZADO, COM ROSCA BSP, DE 3/4" X 1/2"</t>
  </si>
  <si>
    <t>LUVA DE REDUCAO DE FERRO GALVANIZADO, COM ROSCA BSP MACHO/FEMEA, DE 1 1/2" X 1"</t>
  </si>
  <si>
    <t>LUVA DE REDUCAO DE FERRO GALVANIZADO, COM ROSCA BSP MACHO/FEMEA, DE 1" X 1/2"</t>
  </si>
  <si>
    <t>LUVA DE REDUCAO DE FERRO GALVANIZADO, COM ROSCA BSP MACHO/FEMEA, DE 1" X 3/4"</t>
  </si>
  <si>
    <t>LUVA DE REDUCAO DE FERRO GALVANIZADO, COM ROSCA BSP MACHO/FEMEA, DE 3/4" X 1/2"</t>
  </si>
  <si>
    <t>PLUG OU BUJAO DE FERRO GALVANIZADO, DE 2 1/2"</t>
  </si>
  <si>
    <t>PLUG OU BUJAO DE FERRO GALVANIZADO, DE 4"</t>
  </si>
  <si>
    <t>UNIAO DE FERRO GALVANIZADO, COM ASSENTO CONICO DE BRONZE, DE 1 1/2"</t>
  </si>
  <si>
    <t>UNIAO COM ASSENTO CONICO DE BRONZE, DIAMETRO 1"</t>
  </si>
  <si>
    <t>UNIAO COM ASSENTO CONICO DE BRONZE, DIAMETRO 1/2"</t>
  </si>
  <si>
    <t>UNIAO COM ASSENTO CONICO DE BRONZE, DIAMETRO 2 1/2"</t>
  </si>
  <si>
    <t>UNIAO COM ASSENTO CONICO DE BRONZE, DIAMETRO 3"</t>
  </si>
  <si>
    <t>UNIAO COM ASSENTO CONICO DE BRONZE, DIAMETRO 3/4"</t>
  </si>
  <si>
    <t>UNIAO COM ASSENTO CONICO DE BRONZE, DIAMETRO 4"</t>
  </si>
  <si>
    <t>UNIAO COM ASSENTO CONICO DE FERRO LONGO (MACHO-FEMEA), DIAMETRO 1 1/2"</t>
  </si>
  <si>
    <t>UNIAO COM ASSENTO CONICO DE FERRO LONGO (MACHO-FEMEA), DIAMETRO 1"</t>
  </si>
  <si>
    <t>UNIAO COM ASSENTO CONICO DE FERRO LONGO (MACHO-FEMEA), DIAMETRO 1/2"</t>
  </si>
  <si>
    <t>UNIAO COM ASSENTO CONICO DE FERRO LONGO (MACHO-FEMEA), DIAMETRO 2 1/2"</t>
  </si>
  <si>
    <t>UNIAO COM ASSENTO CONICO DE FERRO LONGO (MACHO-FEMEA), DIAMETRO 4"</t>
  </si>
  <si>
    <t>UNIAO COM ASSENTO CONICO DE FERRO LONGO (MACHO-FEMEA), DIAMETRO 2"</t>
  </si>
  <si>
    <t>UNIAO COM ASSENTO CONICO DE FERRO LONGO (MACHO-FEMEA), DIAMETRO 3/4"</t>
  </si>
  <si>
    <t>UNIAO DE FERRO GALVANIZADO, COM ASSENTO CONICO DE BRONZE, DE 1 1/4"</t>
  </si>
  <si>
    <t>ANEL EM CONCRETO ARMADO, LISO, PARA POCOS DE INSPECAO, SEM FUNDO, DIAMETRO INTERNO DE 0,60 M E ALTURA DE 0,50 M</t>
  </si>
  <si>
    <t>ANEL EM CONCRETO ARMADO, LISO, PARA POCOS DE VISITAS, POCOS DE INSPECAO, FOSSAS SEPTICAS E SUMIDOUROS, SEM FUNDO, DIAMETRO INTERNO DE 0,80 M E ALTURA DE 0,50 M</t>
  </si>
  <si>
    <t>ANEL EM CONCRETO ARMADO, LISO, PARA POCOS DE VISITAS, POCOS DE INSPECAO, FOSSAS SEPTICAS E SUMIDOUROS, SEM FUNDO, DIAMETRO INTERNO DE 1,00 M E ALTURA DE 0,50 M</t>
  </si>
  <si>
    <t>ANEL EM CONCRETO ARMADO, LISO, PARA POCOS DE VISITA, POCOS DE INSPECAO, FOSSAS SEPTICAS E SUMIDOUROS, SEM FUNDO, DIAMETRO INTERNO DE 1,20 M E ALTURA DE 0,50 M</t>
  </si>
  <si>
    <t>ANEL EM CONCRETO ARMADO, LISO, PARA, POCOS DE VISITA, POCOS DE INSPECAO, FOSSAS SEPTICAS E SUMIDOUROS, SEM FUNDO, DIAMETRO INTERNO DE 1,50 M E ALTURA DE 0,50 M</t>
  </si>
  <si>
    <t>ANEL EM CONCRETO ARMADO, LISO, PARA FOSSAS SEPTICAS E SUMIDOUROS, SEM FUNDO, DIAMETRO INTERNO DE 2,00 M E ALTURA DE 0,50 M</t>
  </si>
  <si>
    <t>ANEL EM CONCRETO ARMADO, LISO, PARA FOSSAS SEPTICAS E SUMIDOUROS, SEM FUNDO, DIAMETRO INTERNO DE 2,50 M E ALTURA DE 0,50 M</t>
  </si>
  <si>
    <t>ANEL EM CONCRETO ARMADO, LISO, PARA FOSSAS SEPTICAS E SUMIDOUROS, SEM FUNDO, DIAMETRO INTERNO DE 3,00 M E ALTURA DE 0,50 M</t>
  </si>
  <si>
    <t>TUBO DE DESCARGA, TIPO BENGALA, PARA LIGACAO CAIXA DE DESCARGA - EMBUTIR, PVC, 40 MM X 150 CM</t>
  </si>
  <si>
    <t>BOCAL PVC, PARA CALHA PLUVIAL, DIAMETRO DA SAIDA ENTRE *75 E 120* MM, PARA DRENAGEM PLUVIAL PREDIAL</t>
  </si>
  <si>
    <t>ABRACADEIRA PVC, PARA CALHA PLUVIAL, DIAMETRO ENTRE *80 E 100* MM, PARA DRENAGEM PLUVIAL PREDIAL</t>
  </si>
  <si>
    <t>CABECEIRA DIREITA OU ESQUERDA, PVC, PARA CALHA PLUVIAL, DIAMETRO ENTRE *119 E 170* MM, PARA DRENAGEM PLUVIAL PREDIAL</t>
  </si>
  <si>
    <t>CALHA / PERFIL PLUVIAL DE PVC, DIAMETRO ENTRE *119 E 170* MM, COMPRIMENTO DE 3 M, PARA DRENAGEM PLUVIAL PREDIAL</t>
  </si>
  <si>
    <t>EMENDA PARA CALHA PLUVIAL, PVC, DIAMETRO ENTRE 119 E 170 MM, PARA DRENAGEM PLUVIAL PREDIAL</t>
  </si>
  <si>
    <t>SUPORTE METALICO PARA CALHA PLUVIAL, ZINCADO, DOBRADO, DIAMETRO ENTRE 119 E 170 MM, PARA DRENAGEM PLUVIAL PREDIAL</t>
  </si>
  <si>
    <t>VEDACAO DE CALHA, EM BORRACHA COR PRETA, MEDIDA ENTRE 119 E 170 MM, PARA DRENAGEM PLUVIAL PREDIAL</t>
  </si>
  <si>
    <t>VALVULA DE RETENCAO VERTICAL, DE BRONZE (PN-16), 2 1/2", 200 PSI, EXTREMIDADES COM ROSCA</t>
  </si>
  <si>
    <t>HIDROMETRO MULTIJATO / MEDIDOR DE AGUA, DN 2", VAZAO MAXIMA DE 30 M3/H, PARA AGUA POTAVEL FRIA, RELOJOARIA PLANA, CLASSE B, HORIZONTAL (SEM CONEXOES)</t>
  </si>
  <si>
    <t>HIDROMETRO UNIJATO / MEDIDOR DE AGUA, DN 1/2", VAZAO MAXIMA DE 1,5 M3/H, PARA AGUA POTAVEL FRIA, RELOJOARIA PLANA, CLASSE B, HORIZONTAL (SEM CONEXOES)</t>
  </si>
  <si>
    <t>HIDROMETRO MULTIJATO / MEDIDOR DE AGUA, DN 1", VAZAO MAXIMA DE 10 M3/H, PARA AGUA POTAVEL FRIA, RELOJOARIA PLANA, CLASSE B, HORIZONTAL (SEM CONEXOES)</t>
  </si>
  <si>
    <t>HIDROMETRO MULTIJATO / MEDIDOR DE AGUA, DN 1 1/2", VAZAO MAXIMA DE 20 M3/H, PARA AGUA POTAVEL FRIA, RELOJOARIA PLANA, CLASSE B, HORIZONTAL (SEM CONEXOES)</t>
  </si>
  <si>
    <t>HIDROMETRO UNIJATO / MEDIDOR DE AGUA, DN 1/2", VAZAO MAXIMA DE 3 M3/H, PARA AGUA POTAVEL FRIA, RELOJOARIA PLANA, CLASSE B, HORIZONTAL (SEM CONEXOES)</t>
  </si>
  <si>
    <t>HIDROMETRO UNIJATO / MEDIDOR DE AGUA, DN 3/4", VAZAO MAXIMA DE 5 M3/H, PARA AGUA POTAVEL FRIA, RELOJOARIA PLANA, CLASSE B, HORIZONTAL (SEM CONEXOES)0,</t>
  </si>
  <si>
    <t>HIDROMETRO MULTIJATO / MEDIDOR DE AGUA, DN 1", VAZAO MAXIMA DE 7 M3/H, PARA AGUA POTAVEL FRIA, RELOJOARIA PLANA, CLASSE B, HORIZONTAL (SEM CONEXOES)</t>
  </si>
  <si>
    <t>HIDROMETRO WOLTMANN, DN 2", VAZAO MAXIMA DE 50 M3/H, PARA AGUA POTAVEL FRIA, RELOJOARIA PLANA, TURBINA HORIZONTAL, EQUIPADO COM TELEMETRIA (SEM CONEXOES)</t>
  </si>
  <si>
    <t>HIDROMETRO WOLTMANN, DN 3", VAZAO MAXIMA DE 80 M3/H, PARA AGUA POTAVEL FRIA, RELOJOARIA PLANA, TURBINA HORIZONTAL, EQUIPADO COM TELEMETRIA (SEM CONEXOES)</t>
  </si>
  <si>
    <t>FITA CREPE ROLO DE *25* MM X 50 M</t>
  </si>
  <si>
    <t>CAPA PARA CHUVA EM PVC COM FORRO DE POLIESTER, COM CAPUZ (AMARELA OU AZUL)</t>
  </si>
  <si>
    <t>CAPACETE DE SEGURANCA ABA FRONTAL COM SUSPENSAO DE POLIETILENO, SEM JUGULAR (CLASSE B)</t>
  </si>
  <si>
    <t>MANOMETRO COM CAIXA EM ACO PINTADO, ESCALA *10* KGF/CM2 (*10* BAR), DIAMETRO NOMINAL DE 100 MM, CONEXAO DE 1/2"</t>
  </si>
  <si>
    <t>MANOMETRO COM CAIXA EM ACO PINTADO, ESCALA *10* KGF/CM2 (*10* BAR), DIAMETRO NOMINAL DE *63* MM, CONEXAO DE 1/4"</t>
  </si>
  <si>
    <t>CAP PVC, SOLDAVEL, DN 50 MM, SERIE NORMAL, PARA ESGOTO PREDIAL</t>
  </si>
  <si>
    <t>CAP PVC, SOLDAVEL, DN 75 MM, SERIE NORMAL, PARA ESGOTO PREDIAL</t>
  </si>
  <si>
    <t>CAVALO MECANICO TRACAO 6X2, PESO BRUTO TOTAL COMBINADO 56000 KG, CAPACIDADE MAXIMA DE TRACAO *66000* KG, POTENCIA *360* CV (INCLUI CABINE E CHASSI, NAO INCLUI SEMIRREBOQUE)</t>
  </si>
  <si>
    <t>CONE DE SINALIZACAO EM PVC RIGIDO COM FAIXA REFLETIVA, H = 70 / 76 CM</t>
  </si>
  <si>
    <t>PARAFUSO DE ACO ZINCADO, SEXTAVADO, COM ROSCA INTEIRA, DIAMETRO 5/16", COMPRIMENTO 3/4", COM PORCA E ARRUELA LISA LEVE</t>
  </si>
  <si>
    <t>FLANELA *30 X 40* CM</t>
  </si>
  <si>
    <t>PARAFUSO DE ACO ZINCADO, SEXTAVADO, COM ROSCA SOBERBA, DIAMETRO 3/8", COMPRIMENTO 80 MM</t>
  </si>
  <si>
    <t>SOQUETE DE PVC / TERMOPLASTICO BASE E27, COM RABICHO, PARA LAMPADAS</t>
  </si>
  <si>
    <t>GRUPO GERADOR DE SOLDA ELETRICA, COM MAQUINA DE SOLDA, ATE 400 AMPERES E GERADOR A DIESEL 60 CV, MOTOR 4 CILINDROS, TANQUE COMBUST., CARENAGEM DE PROTECAO SOBRE RODAS</t>
  </si>
  <si>
    <t>POSTE DE CONCRETO ARMADO DE SECAO DUPLO T, EXTENSAO DE 12,00 M, RESISTENCIA DE 300 A 400 DAN, TIPO B OU D</t>
  </si>
  <si>
    <t>KIT DE MATERIAIS PARA BRACADEIRA PARA FIXACAO EM POSTE CIRCULAR, CONTEM TRES FIXADORES E UM ROLO DE FITA DE 3 M EM ACO CARBONO</t>
  </si>
  <si>
    <t>QUADRO DE DISTRIBUICAO COM BARRAMENTO TRIFASICO, DE EMBUTIR, EM CHAPA DE ACO GALVANIZADO, PARA 12 DISJUNTORES DIN, 100 A</t>
  </si>
  <si>
    <t>QUADRO DE DISTRIBUICAO COM BARRAMENTO TRIFASICO, DE EMBUTIR, EM CHAPA DE ACO GALVANIZADO, PARA 28 DISJUNTORES DIN, 100 A</t>
  </si>
  <si>
    <t>TORNEIRA METALICA CROMADA, RETA, DE PAREDE, PARA COZINHA, SEM BICO, SEM AREJADOR, PADRAO POPULAR, 1/2" OU 3/4"</t>
  </si>
  <si>
    <t>TORNEIRA METALICA CROMADA CANO CURTO, SEM BICO, SEM AREJADOR, DE PAREDE, PARA TANQUE E USO GERAL, 1/2" OU 3/4"</t>
  </si>
  <si>
    <t>COMPACTADOR DE SOLOS DE PERCURSAO (SOQUETE) COM MOTOR A GASOLINA 4 TEMPOS DE 4 HP (4 CV)</t>
  </si>
  <si>
    <t>PLACA DE ACO ESMALTADA PARA IDENTIFICACAO DE RUA, *45 CM X 20* CM</t>
  </si>
  <si>
    <t>PICAPE CABINE SIMPLES COM MOTOR 1.6 FLEX, CAMBIO MANUAL, POTENCIA 101/104 CV, 2 PORTAS</t>
  </si>
  <si>
    <t>MEDIDOR DE NIVEL ESTATICO E DINAMICO PARA POCO, COMPRIMENTO DE 200 M</t>
  </si>
  <si>
    <t>APARELHO CORTE OXI-ACETILENO PARA SOLDA E CORTE CONTENDO MACARICO SOLDA, BICO DE CORTE, CILINDROS, REGULADORES, MANGUEIRAS E CARRINHO</t>
  </si>
  <si>
    <t>DISCO DE CORTE DIAMANTADO SEGMENTADO PARA CONCRETO/ASFALTO, DIAMETRO DE *350* MM, FURO DE 25,40 MM</t>
  </si>
  <si>
    <t>TORNEIRA METALICA CROMADA, RETA, DE PAREDE, PARA COZINHA, COM AREJADOR, PADRAO POPULAR, 1/2" OU 3/4"</t>
  </si>
  <si>
    <t>TORNEIRA METALICA CROMADA, CANO CURTO, COM AREJADOR, SEM BICO PLASTICO, DE PAREDE, PARA USO GERAL, 1/2" OU 3/4"</t>
  </si>
  <si>
    <t>CONDULETE DE ALUMINIO TIPO B, PARA ELETRODUTO ROSCAVEL DE 1/2", COM TAMPA CEGA</t>
  </si>
  <si>
    <t>CONDULETE DE ALUMINIO TIPO B, PARA ELETRODUTO ROSCAVEL DE 3/4", COM TAMPA CEGA</t>
  </si>
  <si>
    <t>CONDULETE DE ALUMINIO TIPO B, PARA ELETRODUTO ROSCAVEL DE 1", COM TAMPA CEGA</t>
  </si>
  <si>
    <t>CAIXA DE PASSAGEM/ LUZ / TELEFONIA, DE EMBUTIR, EM CHAPA DE ACO GALVANIZADO, DIMENSOES 120 X 120 X *12* CM (PADRAO CONCESSIONARIA LOCAL)</t>
  </si>
  <si>
    <t>TAMPAO FOFO SIMPLES COM BASE / REQUADRO, CLASSE A15 CARGA MAX. 1,5 T, 400 X 600 MM (COM INSCRICAO EM RELEVO DO TIPO DE REDE)</t>
  </si>
  <si>
    <t>FITA METALICA GRAVADA, L = 17 MM, ROLO DE 25 M, CARGA RECOMENDADA = *120* KGF</t>
  </si>
  <si>
    <t>FITA METALICA PERFURADA, L = 17 MM, ROLO DE 30 M, CARGA RECOMENDADA = *19* KGF</t>
  </si>
  <si>
    <t>FITA METALICA PERFURADA, L = *18* MM, ROLO DE 30 M, CARGA RECOMENDADA = *30* KGF</t>
  </si>
  <si>
    <t>FITA METALICA PERFURADA, L = 25 MM, ROLO DE 30 M, CARGA RECOMENDADA = *222,5* KGF</t>
  </si>
  <si>
    <t>JUNCAO 2 GARRAS PARA FITA PERFURADA</t>
  </si>
  <si>
    <t>POSTE CONICO CONTINUO EM ACO GALVANIZADO, RETO, ENGASTADO, H = 7 M, DIAMETRO INFERIOR = *125* MM</t>
  </si>
  <si>
    <t>CONTRA-PORCA SEXTAVADA, DIAMETRO NOMINAL 1 3/8", ALTURA 35 MM</t>
  </si>
  <si>
    <t>GRUPO GERADOR DIESEL, SEM CARENAGEM, POTENCIA STANDART ENTRE 80 E 90 KVA, VELOCIDADE DE 1800 RPM, FREQUENCIA DE 60 HZ</t>
  </si>
  <si>
    <t>ESCAVADEIRA HIDRAULICA SOBRE ESTEIRAS COM CACAMBA DE 1,20 M3, PESO OPERACIONAL 21 T, POTENCIA BRUTA 155 HP</t>
  </si>
  <si>
    <t>SOQUETE DE PVC / TERMOPLASTICO BASE E27, COM CHAVE, PARA LAMPADAS</t>
  </si>
  <si>
    <t>SERRA CIRCULAR DE BANCADA COM MOTOR ELETRICO, POTENCIA DE *1600* W, PARA DISCO DE DIAMETRO DE 10" (250 MM)</t>
  </si>
  <si>
    <t>REDUCAO EXCENTRICA PVC, DN 75 X 50 MM, PARA ESGOTO PREDIAL</t>
  </si>
  <si>
    <t>REDUCAO EXCENTRICA PVC, DN 100 X 50 MM, PARA ESGOTO PREDIAL</t>
  </si>
  <si>
    <t>REDUCAO EXCENTRICA PVC, DN 100 X 75 MM, PARA ESGOTO PREDIAL</t>
  </si>
  <si>
    <t>REDUCAO EXCENTRICA PVC, SERIE R, DN 75 X 50 MM, PARA ESGOTO PREDIAL</t>
  </si>
  <si>
    <t>REDUCAO EXCENTRICA PVC, SERIE R, DN 100 X 75 MM, PARA ESGOTO PREDIAL</t>
  </si>
  <si>
    <t>REDUCAO EXCENTRICA PVC, SERIE R, DN 150 X 100 MM, PARA ESGOTO PREDIAL</t>
  </si>
  <si>
    <t>REGISTRO DE ESFERA, PVC, COM VOLANTE, VS, ROSCAVEL, DN 1", COM CORPO DIVIDIDO</t>
  </si>
  <si>
    <t>ADESIVO PLASTICO PARA PVC, FRASCO COM 175 GR</t>
  </si>
  <si>
    <t>ANEL BORRACHA, DN 50 MM, PARA TUBO SERIE REFORCADA ESGOTO PREDIAL</t>
  </si>
  <si>
    <t>BUCHA DE REDUCAO DE PVC, SOLDAVEL, LONGA, 50 X 40 MM, PARA ESGOTO PREDIAL</t>
  </si>
  <si>
    <t>CAP PVC, SERIE R, DN 75 MM, PARA ESGOTO PREDIAL</t>
  </si>
  <si>
    <t>CAP PVC, SERIE R, DN 100 MM, PARA ESGOTO PREDIAL</t>
  </si>
  <si>
    <t>CAP PVC, SERIE R, DN 150 MM, PARA ESGOTO PREDIAL</t>
  </si>
  <si>
    <t>CURVA PVC, SERIE R, 87.30 GRAUS, CURTA, PARA PE-DE-COLUNA, DN 75 MM, PARA ESGOTO PREDIAL</t>
  </si>
  <si>
    <t>CURVA PVC, SERIE R, 87.30 GRAUS, CURTA, PARA PE-DE-COLUNA, DN 100 MM, PARA ESGOTO PREDIAL</t>
  </si>
  <si>
    <t>CURVA PVC, SERIE R, 87.30 GRAUS, CURTA, PARA PE-DE-COLUNA, DN 150 MM, PARA ESGOTO PREDIAL</t>
  </si>
  <si>
    <t>FITA ISOLANTE ADESIVA ANTICHAMA, USO ATE 750 V, EM ROLO DE 19 MM X 20 M</t>
  </si>
  <si>
    <t>JUNCAO DUPLA, PVC SERIE R, DN 100 X 100 X 100 MM, PARA ESGOTO PREDIAL</t>
  </si>
  <si>
    <t>JUNCAO SIMPLES, PVC SERIE R, DN 40 X 40 MM, PARA ESGOTO PREDIAL</t>
  </si>
  <si>
    <t>JUNCAO SIMPLES, PVC SERIE R, DN 50 X 50 MM, PARA ESGOTO PREDIAL</t>
  </si>
  <si>
    <t>JUNCAO SIMPLES, PVC SERIE R, DN 75 X 75 MM, PARA ESGOTO PREDIAL</t>
  </si>
  <si>
    <t>JUNCAO SIMPLES, PVC SERIE R, DN 100 X 75 MM, PARA ESGOTO PREDIAL</t>
  </si>
  <si>
    <t>JUNCAO SIMPLES, PVC SERIE R, DN 100 X 100 MM, PARA ESGOTO PREDIAL</t>
  </si>
  <si>
    <t>JUNCAO SIMPLES, PVC SERIE R, DN 150 X 100 MM, PARA ESGOTO PREDIAL</t>
  </si>
  <si>
    <t>JUNCAO SIMPLES, PVC SERIE R, DN 150 X 150 MM, PARA ESGOTO PREDIAL</t>
  </si>
  <si>
    <t>JOELHO PVC, SOLDAVEL, COM BUCHA DE LATAO, 90 GRAUS, 25 MM X 1/2", PARA AGUA FRIA PREDIAL</t>
  </si>
  <si>
    <t>JOELHO, PVC SERIE R, 45 GRAUS, DN 40 MM, PARA ESGOTO PREDIAL</t>
  </si>
  <si>
    <t>JOELHO, PVC SERIE R, 45 GRAUS, DN 50 MM, PARA ESGOTO PREDIAL</t>
  </si>
  <si>
    <t>JOELHO, PVC SERIE R, 45 GRAUS, DN 75 MM, PARA ESGOTO PREDIAL</t>
  </si>
  <si>
    <t>JOELHO, PVC SERIE R, 45 GRAUS, DN 100 MM, PARA ESGOTO PREDIAL</t>
  </si>
  <si>
    <t>JOELHO, PVC SERIE R, 45 GRAUS, DN 150 MM, PARA ESGOTO PREDIAL</t>
  </si>
  <si>
    <t>JOELHO, PVC SERIE R, 90 GRAUS, DN 40 MM, PARA ESGOTO PREDIAL</t>
  </si>
  <si>
    <t>JOELHO, PVC SERIE R, 90 GRAUS, DN 50 MM, PARA ESGOTO PREDIAL</t>
  </si>
  <si>
    <t>JOELHO, PVC SERIE R, 90 GRAUS, DN 75 MM, PARA ESGOTO PREDIAL</t>
  </si>
  <si>
    <t>JOELHO, PVC SERIE R, 90 GRAUS, DN 100 MM, PARA ESGOTO PREDIAL</t>
  </si>
  <si>
    <t>JOELHO, PVC SERIE R, 90 GRAUS, DN 150 MM, PARA ESGOTO PREDIAL</t>
  </si>
  <si>
    <t>LUVA DE CORRER, PVC SERIE R, 75 MM, PARA ESGOTO PREDIAL</t>
  </si>
  <si>
    <t>LUVA DE CORRER, PVC SERIE R, 100 MM, PARA ESGOTO PREDIAL</t>
  </si>
  <si>
    <t>LUVA DE CORRER, PVC SERIE R, 150 MM, PARA ESGOTO PREDIAL</t>
  </si>
  <si>
    <t>LUVA SIMPLES, PVC SERIE R, 40 MM, PARA ESGOTO PREDIAL</t>
  </si>
  <si>
    <t>LUVA SIMPLES, PVC SERIE R, 50 MM, PARA ESGOTO PREDIAL</t>
  </si>
  <si>
    <t>LUVA SIMPLES, PVC SERIE R, 75 MM, PARA ESGOTO PREDIAL</t>
  </si>
  <si>
    <t>LUVA SIMPLES, PVC SERIE R, 100 MM, PARA ESGOTO PREDIAL</t>
  </si>
  <si>
    <t>LUVA SIMPLES, PVC SERIE R, 150 MM, PARA ESGOTO PREDIAL</t>
  </si>
  <si>
    <t>TE, PVC, SERIE R, 75 X 75 MM, PARA ESGOTO PREDIAL</t>
  </si>
  <si>
    <t>TE, PVC, SERIE R, 100 X 75 MM, PARA ESGOTO PREDIAL</t>
  </si>
  <si>
    <t>TE, PVC, SERIE R, 100 X 100 MM, PARA ESGOTO PREDIAL</t>
  </si>
  <si>
    <t>TE, PVC, SERIE R, 150 X 100 MM, PARA ESGOTO PREDIAL</t>
  </si>
  <si>
    <t>TE, PVC, SERIE R, 150 X 150 MM, PARA ESGOTO PREDIAL</t>
  </si>
  <si>
    <t>TE DE INSPECAO, PVC, SERIE R, 75 X 75 MM, PARA ESGOTO PREDIAL</t>
  </si>
  <si>
    <t>TE DE INSPECAO, PVC, SERIE R, 100 X 75 MM, PARA ESGOTO PREDIAL</t>
  </si>
  <si>
    <t>RUFO PARA TELHA ESTRUTURAL DE FIBROCIMENTO 1 ABA (SEM AMIANTO)</t>
  </si>
  <si>
    <t>TANQUE SIMPLES EM MARMORE SINTETICO SUSPENSO, CAPACIDADE *38* L, *60 X 60* CM</t>
  </si>
  <si>
    <t>CUMEEIRA NORMAL PARA TELHA ONDULADA DE FIBROCIMENTO, E = 6 MM, ABA 300 MM, COMPRIMENTO 1100 MM (SEM AMIANTO)</t>
  </si>
  <si>
    <t>CAIXA DE PASSAGEM METALICA, DE SOBREPOR, COM TAMPA APARAFUSADA, DIMENSOES 35 X 35 X *12* CM</t>
  </si>
  <si>
    <t>CAIXA DE PASSAGEM METALICA, DE SOBREPOR, COM TAMPA APARAFUSADA, DIMENSOES 15 X 15 X *10* CM</t>
  </si>
  <si>
    <t>ROLDANA PLASTICA COM PREGO, TAMANHO 30 X 30 MM, PARA INSTALACAO ELETRICA APARENTE</t>
  </si>
  <si>
    <t>MANGUEIRA PARA GAS - GLP, PVC, TRANCADA, DIAMETRO DE 3/8", COMPRIMENTO DE 1M (NORMATIZADA)</t>
  </si>
  <si>
    <t>SIFAO PLASTICO EXTENSIVEL UNIVERSAL, TIPO COPO</t>
  </si>
  <si>
    <t>LAVATORIO / CUBA DE EMBUTIR, OVAL, DE LOUCA BRANCA, SEM LADRAO, DIMENSOES *50 X 35* CM (L X C)</t>
  </si>
  <si>
    <t>LAVATORIO / CUBA DE EMBUTIR, OVAL, DE LOUCA COLORIDA, SEM LADRAO, DIMENSOES *50 X 35* CM (L X C)</t>
  </si>
  <si>
    <t>TANQUE DE LOUCA BRANCA, COM COLUNA, *30* L</t>
  </si>
  <si>
    <t>PORTA DE MADEIRA, FOLHA MEDIA (NBR 15930) DE 600 X 2100 MM, DE 35 MM A 40 MM DE ESPESSURA, NUCLEO SEMI-SOLIDO (SARRAFEADO), CAPA FRISADA EM HDF, ACABAMENTO MELAMINICO EM PADRAO MADEIRA</t>
  </si>
  <si>
    <t>ANEL BORRACHA, PARA TUBO/CONEXAO PVC PBA, DN 60 MM, PARA REDE AGUA</t>
  </si>
  <si>
    <t>REDUCAO PVC PBA, JE, PB, DN 75 X 50 / DE 85 X 60 MM, PARA REDE DE AGUA</t>
  </si>
  <si>
    <t>CAIXA DE INCENDIO/ABRIGO PARA MANGUEIRA, DE SOBREPOR/EXTERNA, COM 75 X 45 X 17 CM, EM CHAPA DE ACO, PORTA COM VENTILACAO, VISOR COM A INSCRICAO "INCENDIO", SUPORTE/CESTA INTERNA PARA A MANGUEIRA, PINTURA ELETROSTATICA VERMELHA</t>
  </si>
  <si>
    <t>CAIXA DE INCENDIO/ABRIGO PARA MANGUEIRA, DE SOBREPOR/EXTERNA, COM 90 X 60 X 17 CM, EM CHAPA DE ACO, PORTA COM VENTILACAO, VISOR COM A INSCRICAO "INCENDIO", SUPORTE/CESTA INTERNA PARA A MANGUEIRA, PINTURA ELETROSTATICA VERMELHA</t>
  </si>
  <si>
    <t>TAMPAO COM CORRENTE, EM LATAO, ENGATE RAPIDO 1 1/2", PARA INSTALACAO PREDIAL DE COMBATE A INCENDIO</t>
  </si>
  <si>
    <t>ESGUICHO TIPO JATO SOLIDO, EM LATAO, ENGATE RAPIDO 1 1/2" X 16 MM, PARA MANGUEIRA EM INSTALACAO PREDIAL COMBATE A INCENDIO</t>
  </si>
  <si>
    <t>ESGUICHO TIPO JATO SOLIDO, EM LATAO, ENGATE RAPIDO 1 1/2" X 19 MM, PARA MANGUEIRA EM INSTALACAO PREDIAL COMBATE A INCENDIO</t>
  </si>
  <si>
    <t>ESGUICHO TIPO JATO SOLIDO, EM LATAO, ENGATE RAPIDO 2 1/2" X 16 MM, PARA MANGUEIRA EM INSTALACAO PREDIAL COMBATE A INCENDIO</t>
  </si>
  <si>
    <t>ESGUICHO TIPO JATO SOLIDO, EM LATAO, ENGATE RAPIDO 2 1/2" X 19 MM, PARA MANGUEIRA EM INSTALACAO PREDIAL COMBATE A INCENDIO</t>
  </si>
  <si>
    <t>CHAVE DUPLA PARA CONEXOES TIPO STORZ, ENGATE RAPIDO 1 1/2" X 2 1/2", EM LATAO, PARA INSTALACAO PREDIAL COMBATE A INCENDIO</t>
  </si>
  <si>
    <t>REDUCAO FIXA TIPO STORZ, ENGATE RAPIDO 2.1/2" X 1.1/2", EM LATAO, PARA INSTALACAO PREDIAL COMBATE A INCENDIO PREDIAL</t>
  </si>
  <si>
    <t>UNIAO TIPO STORZ, COM EMPATACAO INTERNA TIPO ANEL DE EXPANSAO, ENGATE RAPIDO 1 1/2", PARA MANGUEIRA DE COMBATE A INCENDIO PREDIAL</t>
  </si>
  <si>
    <t>UNIAO TIPO STORZ, COM EMPATACAO INTERNA TIPO ANEL DE EXPANSAO, ENGATE RAPIDO 2 1/2", PARA MANGUEIRA DE COMBATE A INCENDIO PREDIAL</t>
  </si>
  <si>
    <t>ANEL DE EXPANSAO EM COBRE, ENGATE RAPIDO 1 1/2", PARA EMPATACAO MANGUEIRA DE COMBATE A INCENDIO PREDIAL</t>
  </si>
  <si>
    <t>ANEL DE EXPANSAO EM COBRE, ENGATE RAPIDO 2 1/2", PARA EMPATACAO MANGUEIRA DE COMBATE A INCENDIO PREDIAL</t>
  </si>
  <si>
    <t>EXTINTOR DE INCENDIO PORTATIL COM CARGA DE PO QUIMICO SECO (PQS) DE 8 KG, CLASSE BC</t>
  </si>
  <si>
    <t>MANGUEIRA DE INCENDIO, TIPO 1, DE 1 1/2", COMPRIMENTO = 15 M, TECIDO EM FIO DE POLIESTER E TUBO INTERNO EM BORRACHA SINTETICA, COM UNIOES ENGATE RAPIDO</t>
  </si>
  <si>
    <t>MANGUEIRA DE INCENDIO, TIPO 1, DE 1 1/2", COMPRIMENTO = 20 M, TECIDO EM FIO DE POLIESTER E TUBO INTERNO EM BORRACHA SINTETICA, COM UNIOES ENGATE RAPIDO</t>
  </si>
  <si>
    <t>MANGUEIRA DE INCENDIO, TIPO 1, DE 1 1/2", COMPRIMENTO = 25 M, TECIDO EM FIO DE POLIESTER E TUBO INTERNO EM BORRACHA SINTETICA, COM UNIOES ENGATE RAPIDO</t>
  </si>
  <si>
    <t>MANGUEIRA DE INCENDIO, TIPO 1, DE 1 1/2", COMPRIMENTO = 30 M, TECIDO EM FIO DE POLIESTER E TUBO INTERNO EM BORRACHA SINTETICA, COM UNIOES ENGATE RAPIDO</t>
  </si>
  <si>
    <t>MANGUEIRA DE INCENDIO, TIPO 2, DE 2 1/2", COMPRIMENTO = 15 M, TECIDO EM FIO DE POLIESTER E TUBO INTERNO EM BORRACHA SINTETICA, COM UNIOES ENGATE RAPIDO</t>
  </si>
  <si>
    <t>MANGUEIRA DE INCENDIO, TIPO 2, DE 2 1/2", COMPRIMENTO = 25 M, TECIDO EM FIO DE POLIESTER E TUBO INTERNO EM BORRACHA SINTETICA, COM UNIOES ENGATE RAPIDO</t>
  </si>
  <si>
    <t>MANGUEIRA DE INCENDIO, TIPO 2, DE 2 1/2", COMPRIMENTO = 30 M, TECIDO EM FIO DE POLIESTER E TUBO INTERNO EM BORRACHA SINTETICA, COM UNIOES ENGATE RAPIDO</t>
  </si>
  <si>
    <t>SPRINKLER TIPO PENDENTE, BULBO VERMELHO RESPOSTA RAPIDA, 68 GRAUS CELSIUS, ACABAMENTO NATURAL, D = 15 MM (1/2")</t>
  </si>
  <si>
    <t>SPRINKLER TIPO PENDENTE, BULBO VERMELHO DE RESPOSTA RAPIDA, 68 GRAUS CELSIUS, ACABAMENTO NATURAL, D = 20 MM (3/4")</t>
  </si>
  <si>
    <t>SPRINKLER TIPO PENDENTE, BULBO AMARELO DE RESPOSTA RAPIDA, 79 GRAUS CELSIUS, ACABAMENTO NATURAL OU CROMADO, D = 15 MM (1/2")</t>
  </si>
  <si>
    <t>SPRINKLER TIPO PENDENTE, BULBO AMARELO DE RESPOSTA RAPIDA, 79 GRAUS CELSIUS, ACABAMENTO NATURAL, D = 20 MM (3/4")</t>
  </si>
  <si>
    <t>SPRINKLER TIPO PENDENTE, BULBO VERMELHO DE RESPOSTA RAPIDA, 68 GRAUS CELSIUS, ACABAMENTO CROMADO, D = 15 MM (1/2")</t>
  </si>
  <si>
    <t>SPRINKLER TIPO PENDENTE, BULBO VERMELHO DE RESPOSTA RAPIDA, 68 GRAUS CELSIUS, ACABAMENTO CROMADO, D = 20 MM (3/4")</t>
  </si>
  <si>
    <t>SPRINKLER TIPO PENDENTE, BULBO AMARELO DE RESPOSTA RAPIDA, 79 GRAUS CELSIUS, ACABAMENTO CROMADO, D = 20 MM (3/4")</t>
  </si>
  <si>
    <t>RALO FOFO COM REQUADRO, QUADRADO 150 X 150 MM</t>
  </si>
  <si>
    <t>RALO FOFO COM REQUADRO, QUADRADO 250 X 250 MM</t>
  </si>
  <si>
    <t>RALO FOFO COM REQUADRO, QUADRADO 300 X 300 MM</t>
  </si>
  <si>
    <t>RALO FOFO COM REQUADRO, QUADRADO 400 X 400 MM</t>
  </si>
  <si>
    <t>TAMPAO FOFO SIMPLES COM BASE / REQUADRO, CLASSE A15 CARGA MAX. 1,5 T, 400 X 400 MM (COM INSCRICAO EM RELEVO DO TIPO DE REDE)</t>
  </si>
  <si>
    <t>TAMPAO FOFO ARTICULADO, COM BASE / REQUADRO, CLASSE D400 CARGA MAX 40 T, REDONDO, TAMPA 600 MM (COM INSCRICAO EM RELEVO DO TIPO DE REDE)</t>
  </si>
  <si>
    <t>VALVULA DE RETENCAO VERTICAL, DE BRONZE (PN-16), 1/2", 200 PSI, EXTREMIDADES COM ROSCA</t>
  </si>
  <si>
    <t>PORTA TOALHA ROSTO EM METAL CROMADO, TIPO ARGOLA</t>
  </si>
  <si>
    <t>PORTA TOALHA BANHO EM METAL CROMADO, TIPO BARRA</t>
  </si>
  <si>
    <t>VALVULA DE DESCARGA EM METAL CROMADO PARA MICTORIO COM ACIONAMENTO POR PRESSAO E FECHAMENTO AUTOMATICO</t>
  </si>
  <si>
    <t>ADESIVO PARA TUBOS CPVC, *75* G</t>
  </si>
  <si>
    <t>TE DE REDUCAO DE FERRO GALVANIZADO, COM ROSCA BSP, DE 1 1/4" X 3/4"</t>
  </si>
  <si>
    <t>JOELHO CPVC, SOLDAVEL, 90 GRAUS, 15 MM, PARA AGUA QUENTE</t>
  </si>
  <si>
    <t>LUVA CPVC, SOLDAVEL, 15 MM, PARA AGUA QUENTE PREDIAL</t>
  </si>
  <si>
    <t>LUVA DE TRANSICAO, CPVC, 15 MM X 1/2", PARA AGUA QUENTE PREDIAL</t>
  </si>
  <si>
    <t>TE CPVC, SOLDAVEL, 90 GRAUS, 15 MM, PARA AGUA QUENTE PREDIAL</t>
  </si>
  <si>
    <t>ESTRIBO COM PARAFUSO EM CHAPA DE FERRO FUNDIDO DE 2" X 3/16" X 35 CM, SECAO "U", PARA MADEIRAMENTO DE TELHADO</t>
  </si>
  <si>
    <t>GRUPO GERADOR ESTACIONARIO, MOTOR DIESEL POTENCIA 170 KVA</t>
  </si>
  <si>
    <t>BLOCO DE CONCRETO ESTRUTURAL 19 X 19 X 39 CM, FBK 4,5 MPA (NBR 6136)</t>
  </si>
  <si>
    <t>BLOCO DE CONCRETO ESTRUTURAL 14 X 19 X 39 CM, FBK 4,5 MPA (NBR 6136)</t>
  </si>
  <si>
    <t>BLOCO DE CONCRETO ESTRUTURAL 9 X 19 X 39 CM, FBK 4,5 MPA (NBR 6136)</t>
  </si>
  <si>
    <t>PAR DE TABELAS DE BASQUETE EM COMPENSADO NAVAL, OFICIAL, 1800 X 1200 MM, INCLUINDO ARO DE METAL E REDE EM POLIPROPILENO 100% (SEM SUPORTE DE FIXACAO)</t>
  </si>
  <si>
    <t>HASTE RETA DE ACO GALVANIZADO, H = *30* CM, BASE RETANGULAR, PARA FIXACAO DE CONCERTINA SIMPLES DE 30 CM (NAO INCLUI OS FIXADORES)</t>
  </si>
  <si>
    <t>CURVA 90 GRAUS DE BARRA CHATA EM ALUMINIO 3/4" X 1/4" X 300 MM</t>
  </si>
  <si>
    <t>JANELA DE CORRER, EM ALUMINIO PERFIL 25, 120 X 150 CM (A X L), 4 FLS, BANDEIRA COM BASCULA, ACABAMENTO BRANCO OU BRILHANTE, BATENTE/REQUADRO DE 6 A 14 CM, COM VIDRO 4 MM, SEM GUARNICAO/ALIZAR</t>
  </si>
  <si>
    <t>JANELA DE CORRER, EM ALUMINIO PERFIL 25, 100 X 150 CM (A X L), 2 FLS MOVEIS, SEM BANDEIRA, ACABAMENTO BRANCO OU BRILHANTE, BATENTE DE 6 A 7 CM, COM VIDRO 4 MM, SEM GUARNICAO</t>
  </si>
  <si>
    <t>JANELA DE CORRER, EM ALUMINIO PERFIL 25, 100 X 200 CM (A X L), 4 FLS, SEM BANDEIRA, ACABAMENTO BRANCO OU BRILHANTE, BATENTE DE 6 A 7 CM, COM VIDRO 4 MM, SEM GUARNICAO/ALIZAR</t>
  </si>
  <si>
    <t>JANELA BASCULANTE, EM ALUMINIO PERFIL 20, 80 X 60 CM (A X L), 4 FLS (1 FIXA E 3 MOVEIS), ACABAMENTO BRANCO OU BRILHANTE, BATENTE DE 3 A 4 CM, COM VIDRO 4 MM, SEM GUARNICAO</t>
  </si>
  <si>
    <t>JANELA MAXIM-AR, EM ALUMINIO PERFIL 25, 60 X 80 CM (A X L), ACABAMENTO BRANCO OU BRILHANTE, BATENTE DE 4 A 5 CM, COM VIDRO 4 MM, SEM GUARNICAO/ALIZAR</t>
  </si>
  <si>
    <t>GABIAO MANTA (COLCHAO) MALHA HEXAGONAL 6 X 8 CM (ZN/AL REVESTIDO COM POLIMERO), FIO 2 MM, DIMENSOES 4,0 X 2,0 X 0,3 M (C X L X A)</t>
  </si>
  <si>
    <t>TIJOLO CERAMICO REFRATARIO DE *2,5 X 11,4 X 22,9* CM (L X A X C)</t>
  </si>
  <si>
    <t>TIJOLO CERAMICO LAMINADO DE *5,5 X 11 X 23* CM (L X A X C), COM 21 FUROS</t>
  </si>
  <si>
    <t>TELHA DE FIBROCIMENTO ONDULADA E = 8 MM, DE 3,66 X 1,10 M (SEM AMIANTO)</t>
  </si>
  <si>
    <t>TELHA DE FIBROCIMENTO ONDULADA E = 4 MM, DE 2,13 X 0,50 M (SEM AMIANTO)</t>
  </si>
  <si>
    <t>TELHA ESTRUTURAL DE FIBROCIMENTO 1 ABA, DE 0,52 X 2,00 M (SEM AMIANTO)</t>
  </si>
  <si>
    <t>TELHA ESTRUTURAL DE FIBROCIMENTO 2 ABAS, DE 1,00 X 8,20 M (SEM AMIANTO)</t>
  </si>
  <si>
    <t>TELHA DE FIBROCIMENTO E = 6 MM, DE 3,00 X 1,06 M (SEM AMIANTO)</t>
  </si>
  <si>
    <t>TELHA DE FIBROCIMENTO E = 6 MM, DE 4,10 X 1,06 M (SEM AMIANTO)</t>
  </si>
  <si>
    <t>TELHA DE FIBROCIMENTO E = 6 MM, DE 4,60 X 1,06 M (SEM AMIANTO)</t>
  </si>
  <si>
    <t>AQUECEDOR SOLAR COM RESERVATORIO TERMICO DE 1000 L E *5* PLACAS COLETORAS DE *2,0* M2 (NAO INCLUI ACESSORIOS) (SEM INSTALACAO)</t>
  </si>
  <si>
    <t>AQUECEDOR SOLAR DE INSTALACAO EXTERNA, KIT COMPACTO, CONJUNTO COM RESERVATORIO TERMICO DE 200 L, PLACA COLETORA DE *2,0* M2 E INCLUSO ACESSORIOS (RESIDENCIAS ATE 120,00 M2 E DE 4 A 5 BANHOS POR DIA) (SEM INSTALACAO)</t>
  </si>
  <si>
    <t>TELHA DE FIBROCIMENTO E = 8 MM, DE 3,00 X 1,06 M (SEM AMIANTO)</t>
  </si>
  <si>
    <t>AQUECEDOR SOLAR COM RESERVATORIO TERMICO DE 400 L E *2* PLACAS COLETORAS DE *2,0* M2 (NAO INCLUI ACESSORIOS) (SEM INSTALACAO)</t>
  </si>
  <si>
    <t>AQUECEDOR SOLAR COM RESERVATORIO TERMICO DE 600 L E *3* PLACAS COLETORAS DE *2,0* M2 (NAO INCLUI ACESSORIOS) (SEM INSTALACAO)</t>
  </si>
  <si>
    <t>TELHA DE FIBROCIMENTO E = 8 MM, DE 4,10 X 1,06 M (SEM AMIANTO)</t>
  </si>
  <si>
    <t>AQUECEDOR SOLAR COM RESERVATORIO TERMICO DE 800 L E *4* PLACAS COLETORAS DE *2,0* M2 (NAO INCLUI ACESSORIOS) (SEM INSTALACAO)</t>
  </si>
  <si>
    <t>TELHA DE FIBROCIMENTO E = 8 MM, DE 4,60 X 1,06 M (SEM AMIANTO)</t>
  </si>
  <si>
    <t>CONE DE SINALIZACAO EM PVC FLEXIVEL, H = 70 / 76 CM (NBR 15071)</t>
  </si>
  <si>
    <t>CRUZETA DE CONCRETO LEVE, COMP. 2000 MM SECAO, 90 X 90 MM</t>
  </si>
  <si>
    <t>DISJUNTOR TERMOMAGNETICO TRIPOLAR 3 X 400 A / ICC - 25 KA</t>
  </si>
  <si>
    <t>BLOCO DE VEDACAO DE CONCRETO APARENTE 19 X 19 X 39 CM (CLASSE C - NBR 6136)</t>
  </si>
  <si>
    <t>BLOCO DE CONCRETO ESTRUTURAL 14 X 19 X 29 CM, FBK 10 MPA (NBR 6136)</t>
  </si>
  <si>
    <t>BLOCO DE CONCRETO ESTRUTURAL 14 X 19 X 29 CM, FBK 14 MPA (NBR 6136)</t>
  </si>
  <si>
    <t>BLOCO DE CONCRETO ESTRUTURAL 14 X 19 X 29 CM, FBK 16 MPA (NBR 6136)</t>
  </si>
  <si>
    <t>BLOCO DE CONCRETO ESTRUTURAL 14 X 19 X 29 CM, FBK 6 MPA (NBR 6136)</t>
  </si>
  <si>
    <t>BLOCO DE CONCRETO ESTRUTURAL 14 X 19 X 29 CM, FBK 8 MPA (NBR 6136)</t>
  </si>
  <si>
    <t>BLOCO DE CONCRETO ESTRUTURAL 14 X 19 X 39 CM, FBK 10 MPA (NBR 6136)</t>
  </si>
  <si>
    <t>BLOCO DE CONCRETO ESTRUTURAL 14 X 19 X 39 CM, FBK 12 MPA (NBR 6136)</t>
  </si>
  <si>
    <t>BLOCO DE CONCRETO ESTRUTURAL 14 X 19 X 39 CM, FBK 14 MPA (NBR 6136)</t>
  </si>
  <si>
    <t>BLOCO DE CONCRETO ESTRUTURAL 14 X 19 X 39 CM, FBK 6 MPA (NBR 6136)</t>
  </si>
  <si>
    <t>BLOCO DE CONCRETO ESTRUTURAL 14 X 19 X 39 CM, FBK 8 MPA (NBR 6136)</t>
  </si>
  <si>
    <t>BLOCO DE CONCRETO ESTRUTURAL 19 X 19 X 39 CM, FBK 10 MPA (NBR 6136)</t>
  </si>
  <si>
    <t>BLOCO DE CONCRETO ESTRUTURAL 19 X 19 X 39 CM, FBK 12 MPA (NBR 6136)</t>
  </si>
  <si>
    <t>BLOCO DE CONCRETO ESTRUTURAL 19 X 19 X 39 CM, FBK 14 MPA (NBR 6136)</t>
  </si>
  <si>
    <t>BLOCO DE CONCRETO ESTRUTURAL 19 X 19 X 39 CM, FBK 16 MPA (NBR 6136)</t>
  </si>
  <si>
    <t>BLOCO DE CONCRETO ESTRUTURAL 19 X 19 X 39 CM, FBK 8 MPA (NBR 6136)</t>
  </si>
  <si>
    <t>BLOCO ESTRUTURAL CERAMICO DE 14 X 19 X 29 CM (L X A X C) E 6,0 MPA</t>
  </si>
  <si>
    <t>BLOCO ESTRUTURAL CERAMICO DE 14 X 19 X 39 CM (L X A X C) E 6,0 MPA</t>
  </si>
  <si>
    <t>BLOCO ESTRUTURAL CERAMICO DE 19 X 19 X 29 CM (L X A X C) E 6,0 MPA</t>
  </si>
  <si>
    <t>BLOCO ESTRUTURAL CERAMICO DE 19 X 19 X 39 CM (L X A X C) E 6,0 MPA</t>
  </si>
  <si>
    <t>BLOCO DE VEDACAO CONCRETO 14 X 19 X 29 CM (CLASSE C - NBR 6136)</t>
  </si>
  <si>
    <t>BLOCO DE VEDACAO CONCRETO APARENTE 9 X 19 X 39 CM (CLASSE C - NBR 6136)</t>
  </si>
  <si>
    <t>DISJUNTOR TIPO NEMA, BIPOLAR 60 ATE 100A, TENSAO MAXIMA 415 V</t>
  </si>
  <si>
    <t>GABIAO TIPO CAIXA PARA SOLO REFORCADO, MALHA HEXAGONAL DE DUPLA TORCAO 8 X 10 CM (ZN/AL REVESTIDO COM POLIMERO), FIO 2,7 MM, DIMENSOES 2,0 X 1,0 X 0,5 M, COM CAUDA DE 3,0 M</t>
  </si>
  <si>
    <t>DISJUNTOR TERMOMAGNETICO PARA TRILHO DIN (IEC), BIPOLAR, 6 - 32 A</t>
  </si>
  <si>
    <t>DISJUNTOR TERMOMAGNETICO PARA TRILHO DIN (IEC), BIPOLAR, 40 - 50 A</t>
  </si>
  <si>
    <t>DISJUNTOR TERMOMAGNETICO PARA TRILHO DIN (IEC), BIPOLAR, 63 A</t>
  </si>
  <si>
    <t>TELA EM MALHA HEXAGONAL DE DUPLA TORCAO 8 X 10 CM (ZN/AL REVESTIDO COM POLIMERO), FIO 2,7 MM, COM GEOMANTA OU BIOMANTA, DIMENSOES 4,0 X 2,0 X 0,6 M, COM INCLINACAO DE 70 GRAUS, PARA SOLO REFORCADO</t>
  </si>
  <si>
    <t>GABIAO TIPO CAIXA PARA SOLO REFORCADO, MALHA HEXAGONAL DE DUPLA TORCAO 8 X 10 CM (ZN/AL REVESTIDO COM POLIMERO), FIO 2,7 MM, DIMENSOES 2,0 X 1,0 X 1,0 M, COM CAUDA DE 4,0 M</t>
  </si>
  <si>
    <t>GABIAO TIPO CAIXA PARA SOLO REFORCADO, MALHA HEXAGONAL DE DUPLA TORCAO 8 X 10 CM (ZN/AL REVESTIDO COM POLIMERO), FIO 2,7 MM, DIMENSOES 2,0 X 1,0 X 1,0 M, COM CAUDA DE 3,0 M</t>
  </si>
  <si>
    <t>CAIXA D'AGUA / RESERVATORIO EM POLIETILENO, 1000 LITROS, COM TAMPA</t>
  </si>
  <si>
    <t>CAIXA D'AGUA / RESERVATORIO EM POLIETILENO, 500 LITROS, COM TAMPA</t>
  </si>
  <si>
    <t>CAIXA D'AGUA / RESERVATORIO EM POLIETILENO, 750 LITROS, COM TAMPA</t>
  </si>
  <si>
    <t>CAIXA D'AGUA / RESERVATORIO EM POLIETILENO, 1500 LITROS, COM TAMPA</t>
  </si>
  <si>
    <t>CAIXA D'AGUA / RESERVATORIO EM POLIETILENO, 2000 LITROS, COM TAMPA</t>
  </si>
  <si>
    <t>CAIXA DE ATERRAMENTO EM CONCRETO PRE-MOLDADO, DIAMETRO DE 0,30 M E ALTURA DE 0,35 M, SEM FUNDO E COM TAMPA</t>
  </si>
  <si>
    <t>CANALETA ESTRUTURAL CERAMICA DE 14 X 19 X 29 CM (L X A X C) E 6,0 MPA</t>
  </si>
  <si>
    <t>DISJUNTOR TERMOMAGNETICO PARA TRILHO DIN (IEC), MONOPOLAR, 6 - 32 A</t>
  </si>
  <si>
    <t>CANALETA ESTRUTURAL CERAMICA DE 14 X 19 X 39 CM (L X A X C) E 6,0 MPA</t>
  </si>
  <si>
    <t>DISJUNTOR TERMOMAGNETICO PARA TRILHO DIN (IEC), MONOPOLAR, 40 - 50 A</t>
  </si>
  <si>
    <t>DISJUNTOR TERMOMAGNETICO PARA TRILHO DIN (IEC), MONOPOLAR, 63 A</t>
  </si>
  <si>
    <t>DISJUNTOR TIPO NEMA, MONOPOLAR DE 60 ATE 70A, TENSAO MAXIMA DE 240 V</t>
  </si>
  <si>
    <t>DISJUNTOR TERMOMAGNETICO TRIPOLAR 3 X 250 A/ICC - 25 KA</t>
  </si>
  <si>
    <t>DISJUNTOR TERMOMAGNETICO TRIPOLAR 3 X 350 A/ICC - 25 KA</t>
  </si>
  <si>
    <t>DISJUNTOR TERMOMAGNETICO PARA TRILHO DIN (IEC), TRIPOLAR, 10 - 50 A</t>
  </si>
  <si>
    <t>DISJUNTOR TERMOMAGNETICO PARA TRILHO DIN (IEC), TRIPOLAR, 63 A</t>
  </si>
  <si>
    <t>DISJUNTOR TERMOMAGNETICO AJUSTAVEL, TRIPOLAR DE 100 ATE 250A, CAPACIDADE DE INTERRUPCAO DE 35KA</t>
  </si>
  <si>
    <t>DISJUNTOR TERMOMAGNETICO AJUSTAVEL, TRIPOLAR DE 300 ATE 400A, CAPACIDADE DE INTERRUPCAO DE 35KA</t>
  </si>
  <si>
    <t>DISJUNTOR TERMOMAGNETICO AJUSTAVEL, TRIPOLAR DE 450 ATE 600A, CAPACIDADE DE INTERRUPCAO DE 35KA</t>
  </si>
  <si>
    <t>MEIO BLOCO DE VEDACAO DE CONCRETO APARENTE 9 X 19 X 19 CM (CLASSE C - NBR 6136)</t>
  </si>
  <si>
    <t>MEIO BLOCO DE VEDACAO DE CONCRETO 9 X 19 X 19 CM (CLASSE C - NBR 6136)</t>
  </si>
  <si>
    <t>MEIO BLOCO DE VEDACAO DE CONCRETO APARENTE 19 X 19 X 19 CM (CLASSE C - NBR 6136)</t>
  </si>
  <si>
    <t>MEIO BLOCO DE VEDACAO DE CONCRETO 19 X 19 X 19 CM (CLASSE C - NBR 6136)</t>
  </si>
  <si>
    <t>MEIO BLOCO DE VEDACAO DE CONCRETO APARENTE 14 X 19 X 19 CM (CLASSE C - NBR 6136)</t>
  </si>
  <si>
    <t>MEIO BLOCO DE VEDACAO DE CONCRETO 14 X 19 X 19 CM (CLASSE C - NBR 6136)</t>
  </si>
  <si>
    <t>ELEMENTO VAZADO CERAMICO DIAGONAL (TIPO FLOR/QUADRADO/XIS) DE *7 X 18 X 25* CM (L X A X C)</t>
  </si>
  <si>
    <t>MEIO BLOCO ESTRUTURAL CERAMICO DE 14 X 19 X 19 CM (L X A X C) E 6,0 MPA</t>
  </si>
  <si>
    <t>MEIO BLOCO ESTRUTURAL CERAMICO DE 14 X 19 X 14 CM (L X A X C) E 6,0 MPA</t>
  </si>
  <si>
    <t>GABIAO MANTA (COLCHAO) MALHA HEXAGONAL 6 X 8 CM (ZN/AL REVESTIDO COM POLIMERO), DIMENSOES 4,0 X 2,0 X 0,17 M (C X L X A) FIO 2 MM</t>
  </si>
  <si>
    <t>CAIXA DE GORDURA EM PVC, DIAMETRO MINIMO 300 MM, DIAMETRO DE SAIDA 100 MM, CAPACIDADE APROXIMADA 18 LITROS, COM TAMPA E CESTO</t>
  </si>
  <si>
    <t>MASCARA DE SEGURANCA PARA SOLDA COM ESCUDO DE CELERON E CARNEIRA DE PLASTICO COM REGULAGEM</t>
  </si>
  <si>
    <t>PROTETOR AUDITIVO TIPO PLUG DE INSERCAO COM CORDAO, ATENUACAO SUPERIOR A 15 DB</t>
  </si>
  <si>
    <t>PROTETOR AUDITIVO TIPO CONCHA COM ABAFADOR DE RUIDOS, ATENUACAO ACIMA DE 22 DB</t>
  </si>
  <si>
    <t>RESPIRADOR DESCARTAVEL SEM VALVULA DE EXALACAO, PFF 1</t>
  </si>
  <si>
    <t>PROTETOR SOLAR FPS 30, EMBALAGEM 2 LITROS</t>
  </si>
  <si>
    <t>CINTURAO DE SEGURANCA TIPO PARAQUEDISTA, FIVELA EM ACO, AJUSTE NO SUSPENSORIO, CINTURA E PERNAS</t>
  </si>
  <si>
    <t>TRAVA-QUEDAS EM ACO PARA CORDA DE 12 MM, EXTENSOR DE 25 X 300 MM, COM MOSQUETAO TIPO GANCHO TRAVA DUPLA</t>
  </si>
  <si>
    <t>AVENTAL DE SEGURANCA DE RASPA DE COURO 1,00 X 0,60 M</t>
  </si>
  <si>
    <t>MANGOTE DE SEGURANCA EM RASPA DE COURO</t>
  </si>
  <si>
    <t>OCULOS DE SEGURANCA CONTRA IMPACTOS COM LENTE INCOLOR, ARMACAO NYLON, COM PROTECAO UVA E UVB</t>
  </si>
  <si>
    <t>TALABARTE DE SEGURANCA, 2 MOSQUETOES TRAVA DUPLA *53* MM DE ABERTURA, COM ABSORVEDOR DE ENERGIA</t>
  </si>
  <si>
    <t>PISO TATIL / PODOTATIL, LADRILHO HIDRAULICO/CONCRETO, *40 X 40* CM, E= 2,5* CM, PADRAO TATIL ALERTA OU DIRECIONAL, COR NATURAL</t>
  </si>
  <si>
    <t>GUINCHO ELETRICO DE COLUNA, CAPACIDADE 400 KG, COM MOTO FREIO, MOTOR TRIFASICO DE 1,25 CV</t>
  </si>
  <si>
    <t>GERADOR PORTATIL MONOFASICO, POTENCIA 5500 VA, MOTOR A GASOLINA, POTENCIA DO MOTOR 13 CV</t>
  </si>
  <si>
    <t>GRUPO GERADOR REBOCAVEL, POTENCIA *66* KVA, MOTOR A DIESEL</t>
  </si>
  <si>
    <t>GRUPO GERADOR ESTACIONARIO, POTENCIA 150 KVA, MOTOR DIESEL</t>
  </si>
  <si>
    <t>MOTOBOMBA CENTRIFUGA, MOTOR A GASOLINA, POTENCIA 5,42 HP, BOCAIS 1 1/2" X 1", DIAMETRO ROTOR 143 MM HM/Q = 6 MCA / 16,8 M3/H A 38 MCA / 6,6 M3/H</t>
  </si>
  <si>
    <t>MOTOBOMBA TRASH (PARA AGUA SUJA) AUTO ESCORVANTE, MOTOR GASOLINA DE 6,41 HP, DIAMETROS DE SUCCAO X RECALQUE: 3" X 3", HM/Q: 10/60 A 23/0</t>
  </si>
  <si>
    <t>TRATOR DE ESTEIRAS, POTENCIA 125 HP, PESO OPERACIONAL DE 12,9 T, COM LAMINA COM CAPACIDADE DE 2,7 M3</t>
  </si>
  <si>
    <t>TRATOR DE PNEUS COM POTENCIA DE 122 CV, TRACAO 4 X 4, PESO COM LASTRO DE 4510 KG</t>
  </si>
  <si>
    <t>BACIA SANITARIA (VASO) CONVENCIONAL PARA PCD, SEM FURO FRONTAL, DE LOUCA BRANCA (SEM ASSENTO)</t>
  </si>
  <si>
    <t>LAVATORIO DE CANTO DE LOUCA BRANCA, SUSPENSO (SEM COLUNA), DIMENSOES *40 X 30* CM (L X C)</t>
  </si>
  <si>
    <t>RETROESCAVADEIRA SOBRE RODAS COM CARREGADEIRA, TRACAO 4 X 2, POTENCIA LIQUIDA 79 HP, PESO OPERACIONAL MINIMO DE 6570 KG, CAPACIDADE DA CARREGADEIRA DE 1,00 M3 E DA RETROESCAVADEIRA MINIMA DE 0,20 M3, PROFUNDIDADE DE ESCAVACAO MAXIMA DE 4,37 M</t>
  </si>
  <si>
    <t>RETROESCAVADEIRA SOBRE RODAS COM CARREGADEIRA, TRACAO 4 X 4, POTENCIA LIQUIDA 88 HP, PESO OPERACIONAL MINIMO DE 6674 KG, CAPACIDADE DA CARREGADEIRA DE 1,00 M3 E DA RETROESCAVADEIRA MINIMA DE 0,26 M3, PROFUNDIDADE DE ESCAVACAO MAXIMA DE 4,37 M</t>
  </si>
  <si>
    <t>TELHA CERAMICA TIPO AMERICANA, COMPRIMENTO DE *45* CM, RENDIMENTO DE *12* TELHAS/M2</t>
  </si>
  <si>
    <t>TANQUE DUPLO EM MARMORE SINTETICO COM CUBA LISA E ESFREGADOR, *110 X 60* CM</t>
  </si>
  <si>
    <t>TORNEIRA METALICA CROMADA DE MESA PARA LAVATORIO, BICA ALTA, COM AREJADOR</t>
  </si>
  <si>
    <t>TORNEIRA METALICA CROMADA DE PAREDE LONGA PARA LAVATORIO, COM AREJADOR, ACIONAMENTO ALAVANCA, 1/4 DE VOLTA</t>
  </si>
  <si>
    <t>LAVATORIO DE LOUCA BRANCA, COM COLUNA, DIMENSOES *44 X 35* CM (L X C)</t>
  </si>
  <si>
    <t>TORNEIRA METALICA CROMADA DE MESA PARA LAVATORIO, COM SENSOR DE PRESENCA A PILHA, COM AREJADOR EMBUTIDO</t>
  </si>
  <si>
    <t>TORNEIRA METALICA CROMADA DE MESA, PARA LAVATORIO, TEMPORIZADA PRESSAO FECHAMENTO AUTOMATICO, BICA BAIXA</t>
  </si>
  <si>
    <t>MOURAO DE CONCRETO CURVO, *10 X 10* CM, H= *2,60* M + CURVA DE 0,40 M</t>
  </si>
  <si>
    <t>MOURAO DE CONCRETO RETO, TIPO ESTICADOR, *10 X 10* CM, H= 2,50 M</t>
  </si>
  <si>
    <t>ACABAMENTO DE METAL CROMADO PARA REGISTRO PEQUENO, DE PAREDE, 1/2" OU 3/4"</t>
  </si>
  <si>
    <t>JANELA DE CORRER, EM ALUMINIO PERFIL 25, 100 X 120 CM (A X L), 2 FLS MOVEIS, SEM BANDEIRA, ACABAMENTO BRANCO OU BRILHANTE, BATENTE DE 6 A 7 CM, COM VIDRO 4 MM, SEM GUARNICAO</t>
  </si>
  <si>
    <t>JANELA DE CORRER, EM ALUMINIO PERFIL 25, 100 X 150 CM (A X L), 4 FLS MOVEIS, SEM BANDEIRA, ACABAMENTO BRANCO OU BRILHANTE, BATENTE DE 6 A 7 CM, COM VIDRO 4 MM, SEM GUARNICAO/ALIZAR</t>
  </si>
  <si>
    <t>BLOCO DE VEDACAO DE CONCRETO APARENTE 14 X 19 X 39 CM (CLASSE C - NBR 6136)</t>
  </si>
  <si>
    <t>CAIXA D'AGUA / RESERVATORIO EM POLIESTER REFORCADO COM FIBRA DE VIDRO, 2000 LITROS, COM TAMPA</t>
  </si>
  <si>
    <t>CAIXA D'AGUA / RESERVATORIO EM POLIESTER REFORCADO COM FIBRA DE VIDRO, 5000 LITROS, COM TAMPA</t>
  </si>
  <si>
    <t>CAIXA D'AGUA / RESERVATORIO EM POLIESTER REFORCADO COM FIBRA DE VIDRO, 10000 LITROS, COM TAMPA</t>
  </si>
  <si>
    <t>BLOCO DE CONCRETO ESTRUTURAL 14 X 19 X 39, FCK 16 MPA (NBR 6136)</t>
  </si>
  <si>
    <t>CABIDE/GANCHO DE BANHEIRO SIMPLES EM METAL CROMADO</t>
  </si>
  <si>
    <t>PAPELEIRA PLASTICA TIPO DISPENSER PARA PAPEL HIGIENICO ROLAO</t>
  </si>
  <si>
    <t>TOALHEIRO PLASTICO TIPO DISPENSER PARA PAPEL TOALHA INTERFOLHADO</t>
  </si>
  <si>
    <t>BANCADA/BANCA/PIA DE ACO INOXIDAVEL (AISI 430) COM 1 CUBA CENTRAL, COM VALVULA, LISA (SEM ESCORREDOR), DE *0,55 X 1,20* M</t>
  </si>
  <si>
    <t>COTOVELO/JOELHO COM ADAPTADOR, 90 GRAUS, EM POLIPROPILENO, PN 16, PARA TUBOS PEAD, 20 MM X 1/2" - LIGACAO PREDIAL DE AGUA</t>
  </si>
  <si>
    <t>COTOVELO/JOELHO COM ADAPTADOR, 90 GRAUS, EM POLIPROPILENO, PN 16, PARA TUBOS PEAD, 20 MM X 3/4" - LIGACAO PREDIAL DE AGUA</t>
  </si>
  <si>
    <t>COTOVELO/JOELHO COM ADAPTADOR, 90 GRAUS, EM POLIPROPILENO, PN 16, PARA TUBOS PEAD, 32 MM X 1" - LIGACAO PREDIAL DE AGUA</t>
  </si>
  <si>
    <t>COTOVELO/JOELHO 90 GRAUS, EM POLIPROPILENO, PN 16, PARA TUBOS PEAD, 20 X 20 MM - LIGACAO PREDIAL DE AGUA</t>
  </si>
  <si>
    <t>COTOVELO/JOELHO 90 GRAUS, EM POLIPROPILENO, PN 16, PARA TUBOS PEAD, 32 X 32 MM - LIGACAO PREDIAL DE AGUA</t>
  </si>
  <si>
    <t>COLAR DE TOMADA EM POLIPROPILENO, PP, COM PARAFUSOS, PARA PEAD, 63 X 1/2" - LIGACAO PREDIAL DE AGUA</t>
  </si>
  <si>
    <t>COLAR DE TOMADA EM POLIPROPILENO, PP, COM PARAFUSOS, PARA PEAD, 63 X 3/4" - LIGACAO PREDIAL DE AGUA</t>
  </si>
  <si>
    <t>TE DE SERVICO INTEGRADO, EM POLIPROPILENO (PP), PARA TUBOS EM PEAD/PVC, 60 X 20 MM - LIGACAO PREDIAL DE AGUA</t>
  </si>
  <si>
    <t>TE DE SERVICO INTEGRADO, EM POLIPROPILENO (PP), PARA TUBOS EM PEAD/PVC, 60 X 32 MM - LIGACAO PREDIAL DE AGUA</t>
  </si>
  <si>
    <t>TE DE SERVICO INTEGRADO, EM POLIPROPILENO (PP), PARA TUBOS EM PEAD, 63 X 20 MM - LIGACAO PREDIAL DE AGUA</t>
  </si>
  <si>
    <t>UNIAO EM POLIPROPILENO (PP), PARA TUBO EM PEAD, 32 MM - LIGACAO PREDIAL DE AGUA</t>
  </si>
  <si>
    <t>ADUELA/ GALERIA PRE-MOLDADA DE CONCRETO ARMADO, SECAO QUADRADA INTERNA DE 1,50 X 1,50 M (L X A), MISULA DE 20 X 20 CM, C = 1,00 M, ESPESSURA MIN = 15 CM, TB-45 E FCK DO CONCRETO = 30 MPA</t>
  </si>
  <si>
    <t>ADUELA/ GALERIA PRE-MOLDADA DE CONCRETO ARMADO, SECAO RETANGULAR INTERNA DE 2,50 X 2,50 M (L X A), MISULA DE 20 X 20 CM, C = 1,00 M, ESPESSURA MIN = 15 CM, TB-45 E FCK DO CONCRETO = 30 MPA</t>
  </si>
  <si>
    <t>ADUELA/ GALERIA PRE-MOLDADA DE CONCRETO ARMADO, SECAO RETANGULAR INTERNA DE 2,00 X 2,00 M (L X A), MISULA DE 20 X 20 CM, C = 1,00 M, ESPESSURA MIN = 15 CM, TB-45 E FCK DO CONCRETO = 30 MPA</t>
  </si>
  <si>
    <t>ADUELA/ GALERIA PRE-MOLDADA DE CONCRETO ARMADO, SECAO RETANGULAR INTERNA DE 3,00 X 3,00 M (L X A), MISULA DE 20 X 20 CM, C = 1.00 M, ESPESSURA MIN = 20 CM, TB-45 E FCK DO CONCRETO = 30 MPA</t>
  </si>
  <si>
    <t>MINICARREGADEIRA SOBRE RODAS, POTENCIA LIQUIDA DE *47* HP, CAPACIDADE NOMINAL DE OPERACAO DE *646* KG</t>
  </si>
  <si>
    <t>MINIESCAVADEIRA SOBRE ESTEIRAS, POTENCIA LIQUIDA DE *30* HP, PESO OPERACIONAL DE *3.500* KG</t>
  </si>
  <si>
    <t>SACO DE RAFIA PARA ENTULHO, NOVO, LISO (SEM CLICHE), *60 X 90* CM</t>
  </si>
  <si>
    <t>MANGUEIRA DE INCENDIO, TIPO 2, DE 1 1/2", COMPRIMENTO = 15 M, TECIDO EM FIO DE POLIESTER E TUBO INTERNO EM BORRACHA SINTETICA, COM UNIOES ENGATE RAPIDO</t>
  </si>
  <si>
    <t>MANGUEIRA DE INCENDIO, TIPO 2, DE 1 1/2", COMPRIMENTO = 20 M, TECIDO EM FIO DE POLIESTER E TUBO INTERNO EM BORRACHA SINTETICA, COM UNIOES</t>
  </si>
  <si>
    <t>MANGUEIRA DE INCENDIO, TIPO 2, DE 1 1/2", COMPRIMENTO = 25 M, TECIDO EM FIO DE POLIESTER E TUBO INTERNO EM BORRACHA SINTETICA, COM UNIOES</t>
  </si>
  <si>
    <t>MANGUEIRA DE INCENDIO, TIPO 2, DE 1 1/2", COMPRIMENTO = 30 M, TECIDO EM FIO DE POLIESTER E TUBO INTERNO EM BORRACHA SINTETICA, COM UNIOES</t>
  </si>
  <si>
    <t>MANGUEIRA DE INCENDIO, TIPO 2, DE 2 1/2", COMPRIMENTO = 20 M, TECIDO EM FIO DE POLIESTER E TUBO INTERNO EM BORRACHA SINTETICA, COM UNIOES</t>
  </si>
  <si>
    <t>PLACA DE SINALIZACAO DE SEGURANCA CONTRA INCENDIO, FOTOLUMINESCENTE, RETANGULAR, *13 X 26* CM, EM PVC *2* MM ANTI-CHAMAS (SIMBOLOS, CORES E PICTOGRAMAS CONFORME NBR 16820)</t>
  </si>
  <si>
    <t>PROJETOR DE ARGAMASSA, CAPACIDADE DE PROJECAO 1,5 M3/H, ALCANCE DA PROJECAO 30 ATE 60 M, MOTOR ELETRICO TRIFASICO</t>
  </si>
  <si>
    <t>MISTURADOR DE ARGAMASSA, EIXO HORIZONTAL, CAPACIDADE DE MISTURA 300 KG, MOTOR ELETRICO TRIFASICO 220/380 V, POTENCIA 5 CV</t>
  </si>
  <si>
    <t>MISTURADOR DE ARGAMASSA, EIXO HORIZONTAL, CAPACIDADE DE MISTURA 600 KG, MOTOR ELETRICO TRIFASICO 220/380 V, POTENCIA 7,5 CV</t>
  </si>
  <si>
    <t>MISTURADOR DE ARGAMASSA, EIXO HORIZONTAL, CAPACIDADE DE MISTURA 160 KG, MOTOR ELETRICO TRIFASICO 220/380 V, POTENCIA 3 CV</t>
  </si>
  <si>
    <t>PROJETOR DE ARGAMASSA, CAPACIDADE DE PROJECAO 2,0 M3/H, ALCANCE DA PROJECAO ATE 50 M, MOTOR ELETRICO TRIFASICO</t>
  </si>
  <si>
    <t>ESGUICHO JATO REGULAVEL, TIPO ELKHART, ENGATE RAPIDO 1 1/2", PARA COMBATE A INCENDIO</t>
  </si>
  <si>
    <t>ESGUICHO JATO REGULAVEL, TIPO ELKHART, ENGATE RAPIDO 2 1/2", PARA COMBATE A INCENDIO</t>
  </si>
  <si>
    <t>PLACA DE SINALIZACAO DE SEGURANCA CONTRA INCENDIO, FOTOLUMINESCENTE, QUADRADA, *20 X 20* CM, EM PVC *2* MM ANTI-CHAMAS (SIMBOLOS, CORES E PICTOGRAMAS CONFORME NBR 16820)</t>
  </si>
  <si>
    <t>PLACA DE SINALIZACAO DE SEGURANCA CONTRA INCENDIO, FOTOLUMINESCENTE, QUADRADA, *14 X 14* CM, EM PVC *2* MM ANTI-CHAMAS (SIMBOLOS, CORES E PICTOGRAMAS CONFORME NBR 16820)</t>
  </si>
  <si>
    <t>PLACA DE SINALIZACAO DE SEGURANCA CONTRA INCENDIO, FOTOLUMINESCENTE, RETANGULAR, *20 X 40* CM, EM PVC *2* MM ANTI-CHAMAS (SIMBOLOS, CORES E PICTOGRAMAS CONFORME NBR 16820)</t>
  </si>
  <si>
    <t>PLACA DE SINALIZACAO DE SEGURANCA CONTRA INCENDIO, FOTOLUMINESCENTE, RETANGULAR, *12 X 40* CM, EM PVC *2* MM ANTI-CHAMAS (SIMBOLOS, CORES E PICTOGRAMAS CONFORME NBR 16820)</t>
  </si>
  <si>
    <t>PLACA DE SINALIZACAO DE SEGURANCA CONTRA INCENDIO - ALERTA, TRIANGULAR, BASE DE *30* CM, EM PVC *2* MM ANTI-CHAMAS (SIMBOLOS, CORES E PICTOGRAMAS CONFORME NBR 16820)</t>
  </si>
  <si>
    <t>MISTURADOR MONOCOMANDO PARA CHUVEIRO, BASE BRUTA, METALICO COM ACABAMENTO CROMADO</t>
  </si>
  <si>
    <t>TANQUE SIMPLES EM MARMORE SINTETICO COM COLUNA, CAPACIDADE *22* L, *60 X 46* CM</t>
  </si>
  <si>
    <t>BLOCO CERAMICO / TIJOLO VAZADO PARA ALVENARIA DE VEDACAO, FUROS NA VERTICAL DE 9 X 19 X 39 CM (L X A X C)</t>
  </si>
  <si>
    <t>BLOCO CERAMICO / TIJOLO VAZADO PARA ALVENARIA DE VEDACAO, FUROS NA VERTICAL DE 14 X 19 X 39 CM (L X A X C)</t>
  </si>
  <si>
    <t>BLOCO CERAMICO / TIJOLO VAZADO PARA ALVENARIA DE VEDACAO, FUROS NA VERTICAL DE 19 X 19 X 39 CM (L X A X C)</t>
  </si>
  <si>
    <t>CARROCERIA FIXA ABERTA DE MADEIRA PARA TRANSPORTE GERAL DE CARGA SECA DIMENSOES APROXIMADAS 2,25 X 4,10 X 0,50 M (INCLUI MONTAGEM, NAO INCLUI CAMINHAO)</t>
  </si>
  <si>
    <t>CARROCERIA FIXA ABERTA DE MADEIRA PARA TRANSPORTE GERAL DE CARGA SECA DIMENSOES APROXIMADAS 2,5 X 6,5 X 0,50 M (INCLUI MONTAGEM, NAO INCLUI CAMINHAO)</t>
  </si>
  <si>
    <t>CARROCERIA FIXA ABERTA DE MADEIRA PARA TRANSPORTE GERAL DE CARGA SECA DIMENSOES APROXIMADAS 2,5 X 7,00 X 0,50 M (INCLUI MONTAGEM, NAO INCLUI CAMINHAO)</t>
  </si>
  <si>
    <t>CARROCERIA FIXA ABERTA DE MADEIRA PARA TRANSPORTE GERAL DE CARGA SECA DIMENSOES APROXIMADAS 2,5 X 7,5 X 0,50 M (INCLUI MONTAGEM, NAO INCLUI CAMINHAO)</t>
  </si>
  <si>
    <t>CACAMBA METALICA BASCULANTE COM CAPACIDADE DE 6 M3 (INCLUI MONTAGEM, NAO INCLUI CAMINHAO)</t>
  </si>
  <si>
    <t>CACAMBA METALICA BASCULANTE COM CAPACIDADE DE 10 M3 (INCLUI MONTAGEM, NAO INCLUI CAMINHAO)</t>
  </si>
  <si>
    <t>SEMIRREBOQUE COM TRES EIXOS, PARA TRANSPORTE DE CARGA SECA, DIMENSOES APROXIMADAS 2,60 X 12,50 X 0,50 M (NAO INCLUI CAVALO MECANICO)</t>
  </si>
  <si>
    <t>SEMIRREBOQUE COM DOIS EIXOS EM TANDEM TIPO BASCULANTE COM CACAMBA METALICA 14 M3 (INCLUI MONTAGEM, NAO INCLUI CAVALO MECANICO)</t>
  </si>
  <si>
    <t>SEMIRREBOQUE COM TRES EIXOS EM TANDEM TIPO BASCULANTE COM CACAMBA METALICA 18 M3 (INCLUI MONTAGEM, NAO INCLUI CAVALO MECANICO)</t>
  </si>
  <si>
    <t>CAMINHAO TOCO, PESO BRUTO TOTAL 16000 KG, CARGA UTIL MAXIMA 11030 KG, DISTANCIA ENTRE EIXOS 5,41 M, POTENCIA 185 CV (INCLUI CABINE E CHASSI, NAO INCLUI CARROCERIA)</t>
  </si>
  <si>
    <t>CAMINHAO TOCO, PESO BRUTO TOTAL 14300 KG, CARGA UTIL MAXIMA 9480 KG, DISTANCIA ENTRE EIXOS 4,80 M, POTENCIA 185 CV (INCLUI CABINE E CHASSI, NAO INCLUI CARROCERIA)</t>
  </si>
  <si>
    <t>CAMINHAO TRUCADO, PESO BRUTO TOTAL 23000 KG, CARGA UTIL MAXIMA 15285 KG, DISTANCIA ENTRE EIXOS 4,80 M, POTENCIA 326 CV (INCLUI CABINE E CHASSI, NAO INCLUI CARROCERIA)</t>
  </si>
  <si>
    <t>CAVALO MECANICO TRACAO 4X2, PESO BRUTO TOTAL 16000 KG, CAPACIDADE MAXIMA DE TRACAO *36000* KG, DISTANCIA ENTRE EIXOS *3,56* M, POTENCIA *286* CV (INCLUI CABINE E CHASSI, NAO INCLUI SEMIRREBOQUE)</t>
  </si>
  <si>
    <t>CAVALO MECANICO TRACAO 4X2, PESO BRUTO TOTAL 16000 KG, CAPACIDADE MAXIMA DE TRACAO *45000* KG, DISTANCIA ENTRE EIXOS *3,56* M, POTENCIA *330* CV (INCLUI CABINE E CHASSI, NAO INCLUI SEMIRREBOQUE)</t>
  </si>
  <si>
    <t>BLOCO DE CONCRETO ESTRUTURAL 14 X 19 X 29 CM, FBK 12 MPA (NBR 6136)</t>
  </si>
  <si>
    <t>TE PVC, SOLDAVEL, COM ROSCA NA BOLSA CENTRAL, 90 GRAUS, 25 MM X 3/4", PARA AGUA FRIA PREDIAL</t>
  </si>
  <si>
    <t>TE SANITARIO, PVC, DN 40 X 40 MM, SERIE NORMAL, PARA ESGOTO PREDIAL</t>
  </si>
  <si>
    <t>JOELHO PVC, SOLDAVEL, PB, 90 GRAUS, DN 40 MM, PARA ESGOTO PREDIAL</t>
  </si>
  <si>
    <t>JOELHO PVC, SOLDAVEL, PB, 90 GRAUS, DN 150 MM, PARA ESGOTO PREDIAL</t>
  </si>
  <si>
    <t>JOELHO PVC, SOLDAVEL, PB, 45 GRAUS, DN 40 MM, PARA ESGOTO PREDIAL</t>
  </si>
  <si>
    <t>JOELHO PVC, SOLDAVEL, PB, 45 GRAUS, DN 150 MM, PARA ESGOTO PREDIAL</t>
  </si>
  <si>
    <t>JOELHO CPVC, SOLDAVEL, 90 GRAUS, 22 MM, PARA AGUA QUENTE</t>
  </si>
  <si>
    <t>JOELHO CPVC, SOLDAVEL, 90 GRAUS, 28 MM, PARA AGUA QUENTE</t>
  </si>
  <si>
    <t>JOELHO CPVC, SOLDAVEL, 90 GRAUS, 35 MM, PARA AGUA QUENTE</t>
  </si>
  <si>
    <t>JOELHO CPVC, SOLDAVEL, 90 GRAUS, 42 MM, PARA AGUA QUENTE</t>
  </si>
  <si>
    <t>JOELHO CPVC, SOLDAVEL, 90 GRAUS, 54 MM, PARA AGUA QUENTE</t>
  </si>
  <si>
    <t>JOELHO CPVC, SOLDAVEL, 90 GRAUS, 73 MM, PARA AGUA QUENTE</t>
  </si>
  <si>
    <t>JOELHO CPVC, SOLDAVEL, 90 GRAUS, 89 MM, PARA AGUA QUENTE</t>
  </si>
  <si>
    <t>JOELHO CPVC, SOLDAVEL, 45 GRAUS, 15 MM, PARA AGUA QUENTE</t>
  </si>
  <si>
    <t>JOELHO CPVC, SOLDAVEL, 45 GRAUS, 22 MM, PARA AGUA QUENTE</t>
  </si>
  <si>
    <t>JOELHO CPVC, SOLDAVEL, 45 GRAUS, 28 MM, PARA AGUA QUENTE</t>
  </si>
  <si>
    <t>JOELHO CPVC, SOLDAVEL, 45 GRAUS, 35 MM, PARA AGUA QUENTE</t>
  </si>
  <si>
    <t>JOELHO CPVC, SOLDAVEL, 45 GRAUS, 42 MM, PARA AGUA QUENTE</t>
  </si>
  <si>
    <t>JOELHO CPVC, SOLDAVEL, 45 GRAUS, 54 MM, PARA AGUA QUENTE</t>
  </si>
  <si>
    <t>JOELHO CPVC, SOLDAVEL, 45 GRAUS, 73 MM, PARA AGUA QUENTE</t>
  </si>
  <si>
    <t>JOELHO CPVC, SOLDAVEL, 45 GRAUS, 89 MM, PARA AGUA QUENTE</t>
  </si>
  <si>
    <t>CURVA CPVC, 90 GRAUS, SOLDAVEL, 15 MM, PARA AGUA QUENTE</t>
  </si>
  <si>
    <t>CURVA CPVC, 90 GRAUS, SOLDAVEL, 22 MM, PARA AGUA QUENTE</t>
  </si>
  <si>
    <t>CURVA CPVC, 90 GRAUS, SOLDAVEL, 28 MM, PARA AGUA QUENTE</t>
  </si>
  <si>
    <t>LUVA CPVC, SOLDAVEL, 22 MM, PARA AGUA QUENTE PREDIAL</t>
  </si>
  <si>
    <t>LUVA CPVC, SOLDAVEL, 28 MM, PARA AGUA QUENTE PREDIAL</t>
  </si>
  <si>
    <t>LUVA CPVC, SOLDAVEL, 35 MM, PARA AGUA QUENTE PREDIAL</t>
  </si>
  <si>
    <t>LUVA CPVC, SOLDAVEL, 42 MM, PARA AGUA QUENTE PREDIAL</t>
  </si>
  <si>
    <t>LUVA CPVC, SOLDAVEL, 54 MM, PARA AGUA QUENTE PREDIAL</t>
  </si>
  <si>
    <t>LUVA CPVC, SOLDAVEL, 73 MM, PARA AGUA QUENTE PREDIAL</t>
  </si>
  <si>
    <t>LUVA CPVC, SOLDAVEL, 89 MM, PARA AGUA QUENTE PREDIAL</t>
  </si>
  <si>
    <t>LUVA DE CORRER, CPVC, SOLDAVEL, 15 MM, PARA AGUA QUENTE PREDIAL</t>
  </si>
  <si>
    <t>LUVA DE CORRER, CPVC, SOLDAVEL, 22 MM, PARA AGUA QUENTE PREDIAL</t>
  </si>
  <si>
    <t>LUVA DE CORRER, CPVC, SOLDAVEL, 28 MM, PARA AGUA QUENTE PREDIAL</t>
  </si>
  <si>
    <t>LUVA DE CORRER, CPVC, SOLDAVEL, 35 MM, PARA AGUA QUENTE PREDIAL</t>
  </si>
  <si>
    <t>LUVA DE CORRER, CPVC, SOLDAVEL, 42 MM, PARA AGUA QUENTE PREDIAL</t>
  </si>
  <si>
    <t>LUVA DE TRANSICAO DE CPVC X PVC, SOLDAVEL, 22 X 25 MM, PARA AGUA QUENTE</t>
  </si>
  <si>
    <t>LUVA DE TRANSICAO, CPVC, SOLDAVEL, 42 MM X 1 1/2", PARA AGUA QUENTE</t>
  </si>
  <si>
    <t>LUVA DE TRANSICAO, CPVC, SOLDAVEL, 54 MM X 2", PARA AGUA QUENTE PREDIAL</t>
  </si>
  <si>
    <t>UNIAO, CPVC, SOLDAVEL, 15 MM, PARA AGUA QUENTE PREDIAL</t>
  </si>
  <si>
    <t>UNIAO, CPVC, SOLDAVEL, 22 MM, PARA AGUA QUENTE PREDIAL</t>
  </si>
  <si>
    <t>UNIAO, CPVC, SOLDAVEL, 28 MM, PARA AGUA QUENTE PREDIAL</t>
  </si>
  <si>
    <t>UNIAO, CPVC, SOLDAVEL, 35 MM, PARA AGUA QUENTE PREDIAL</t>
  </si>
  <si>
    <t>UNIAO, CPVC, SOLDAVEL, 42 MM, PARA AGUA QUENTE PREDIAL</t>
  </si>
  <si>
    <t>UNIAO, CPVC, SOLDAVEL, 54 MM, PARA AGUA QUENTE PREDIAL</t>
  </si>
  <si>
    <t>UNIAO, CPVC, SOLDAVEL, 73 MM, PARA AGUA QUENTE PREDIAL</t>
  </si>
  <si>
    <t>UNIAO, CPVC, SOLDAVEL, 89 MM, PARA AGUA QUENTE PREDIAL</t>
  </si>
  <si>
    <t>ADAPTADOR CPVC, SOLDAVEL, 15 MM, PARA AGUA QUENTE</t>
  </si>
  <si>
    <t>ADAPTADOR CPVC, SOLDAVEL, 22 MM, PARA AGUA QUENTE</t>
  </si>
  <si>
    <t>CURVA DE TRANSPOSICAO, CPVC, SOLDAVEL, 15 MM</t>
  </si>
  <si>
    <t>CURVA DE TRANSPOSICAO, CPVC, SOLDAVEL, 22 MM</t>
  </si>
  <si>
    <t>BUCHA DE REDUCAO, CPVC, SOLDAVEL, 22 X 15 MM, PARA AGUA QUENTE</t>
  </si>
  <si>
    <t>BUCHA DE REDUCAO, CPVC, SOLDAVEL, 28 X 22 MM, PARA AGUA QUENTE</t>
  </si>
  <si>
    <t>BUCHA DE REDUCAO, CPVC, SOLDAVEL, 35 X 28 MM, PARA AGUA QUENTE</t>
  </si>
  <si>
    <t>BUCHA DE REDUCAO, CPVC, SOLDAVEL, 42 X 22 MM, PARA AGUA QUENTE</t>
  </si>
  <si>
    <t>CONECTOR, CPVC, SOLDAVEL, 15 MM X 1/2", PARA AGUA QUENTE</t>
  </si>
  <si>
    <t>CONECTOR, CPVC, SOLDAVEL, 22 MM X 1/2", PARA AGUA QUENTE</t>
  </si>
  <si>
    <t>CONECTOR, CPVC, SOLDAVEL, 28 MM X 1", PARA AGUA QUENTE</t>
  </si>
  <si>
    <t>CONECTOR, CPVC, SOLDAVEL, 35 MM X 1 1/4", PARA AGUA QUENTE</t>
  </si>
  <si>
    <t>CONECTOR, CPVC, SOLDAVEL, 42 MM X 1 1/2", PARA AGUA QUENTE</t>
  </si>
  <si>
    <t>TE CPVC, SOLDAVEL, 90 GRAUS, 22 MM, PARA AGUA QUENTE PREDIAL</t>
  </si>
  <si>
    <t>TE CPVC, SOLDAVEL, 90 GRAUS, 28 MM, PARA AGUA QUENTE PREDIAL</t>
  </si>
  <si>
    <t>TE CPVC, SOLDAVEL, 90 GRAUS, 35 MM, PARA AGUA QUENTE PREDIAL</t>
  </si>
  <si>
    <t>TE CPVC, SOLDAVEL, 90 GRAUS, 42 MM, PARA AGUA QUENTE PREDIAL</t>
  </si>
  <si>
    <t>TE CPVC, SOLDAVEL, 90 GRAUS, 54 MM, PARA AGUA QUENTE PREDIAL</t>
  </si>
  <si>
    <t>TE CPVC, SOLDAVEL, 90 GRAUS, 73 MM, PARA AGUA QUENTE PREDIAL</t>
  </si>
  <si>
    <t>TE CPVC, SOLDAVEL, 90 GRAUS, 89 MM, PARA AGUA QUENTE PREDIAL</t>
  </si>
  <si>
    <t>TE DE TRANSICAO, CPVC, SOLDAVEL, 15 MM X 1/2", PARA AGUA QUENTE</t>
  </si>
  <si>
    <t>TE DE TRANSICAO, CPVC, SOLDAVEL, 22 MM X 1/2", PARA AGUA QUENTE</t>
  </si>
  <si>
    <t>TE MISTURADOR, CPVC, SOLDAVEL, 15 MM, PARA AGUA QUENTE</t>
  </si>
  <si>
    <t>TE MISTURADOR, CPVC, SOLDAVEL, 22 MM, PARA AGUA QUENTE</t>
  </si>
  <si>
    <t>LUVA DE CORRER PARA TUBO SOLDAVEL, PVC, 32 MM, PARA AGUA FRIA PREDIAL</t>
  </si>
  <si>
    <t>LUVA DE CORRER PARA TUBO SOLDAVEL, PVC, 60 MM, PARA AGUA FRIA PREDIAL</t>
  </si>
  <si>
    <t>LUVA DE REDUCAO, SOLDAVEL, PVC, 50 X 25 MM, PARA AGUA FRIA PREDIAL</t>
  </si>
  <si>
    <t>CURVA DE TRANSPOSICAO, PVC, SOLDAVEL, 25 MM, COR MARROM, PARA AGUA FRIA PREDIAL</t>
  </si>
  <si>
    <t>CURVA DE TRANSPOSICAO, PVC, SOLDAVEL, 32 MM, COR MARROM, PARA AGUA FRIA PREDIAL</t>
  </si>
  <si>
    <t>GRAMPO METALICO TIPO OLHAL PARA HASTE DE ATERRAMENTO DE 1/2", CONDUTOR DE *10* A 50 MM2</t>
  </si>
  <si>
    <t>GRAMPO METALICO TIPO U PARA HASTE DE ATERRAMENTO DE ATE 5/8", CONDUTOR DE 10 A 25 MM2</t>
  </si>
  <si>
    <t>BASE PARA MASTRO DE PARA-RAIOS DIAMETRO NOMINAL 1 1/2"</t>
  </si>
  <si>
    <t>SINALIZADOR NOTURNO SIMPLES PARA PARA-RAIOS, SEM RELE FOTOELETRICO</t>
  </si>
  <si>
    <t>INTERRUPTOR SIMPLES 10A, 250V, CONJUNTO MONTADO PARA EMBUTIR 4" X 2" (PLACA + SUPORTE + MODULO)</t>
  </si>
  <si>
    <t>INTERRUPTOR PARALELO 10A, 250V, CONJUNTO MONTADO PARA EMBUTIR 4" X 2" (PLACA + SUPORTE + MODULO)</t>
  </si>
  <si>
    <t>INTERRUPTOR BIPOLAR 10A, 250V, CONJUNTO MONTADO PARA EMBUTIR 4" X 2" (PLACA + SUPORTE + MODULO)</t>
  </si>
  <si>
    <t>INTERRUPTOR INTERMEDIARIO 10A, 250V, CONJUNTO MONTADO PARA EMBUTIR 4" X 2" (PLACA + SUPORTE + MODULO)</t>
  </si>
  <si>
    <t>PULSADOR CAMPAINHA 10A, 250V, CONJUNTO MONTADO PARA EMBUTIR 4" X 2" (PLACA + SUPORTE + MODULO)</t>
  </si>
  <si>
    <t>PULSADOR MINUTERIA 10A, 250V, CONJUNTO MONTADO PARA EMBUTIR 4" X 2" (PLACA + SUPORTE + MODULO)</t>
  </si>
  <si>
    <t>INTERRUPTORES SIMPLES (2 MODULOS) 10A, 250V, CONJUNTO MONTADO PARA EMBUTIR 4" X 2" (PLACA + SUPORTE + MODULOS)</t>
  </si>
  <si>
    <t>INTERRUPTOR SIMPLES + INTERRUPTOR PARALELO 10A, 250V, CONJUNTO MONTADO PARA EMBUTIR 4" X 2" (PLACA + SUPORTE + MODULOS)</t>
  </si>
  <si>
    <t>INTERRUPTORES PARALELOS (2 MODULOS) 10A, 250V, CONJUNTO MONTADO PARA EMBUTIR 4" X 2" (PLACA + SUPORTE + MODULOS)</t>
  </si>
  <si>
    <t>INTERRUPTORES SIMPLES (3 MODULOS) 10A, 250V, CONJUNTO MONTADO PARA EMBUTIR 4" X 2" (PLACA + SUPORTE + MODULOS)</t>
  </si>
  <si>
    <t>INTERRUPTORES SIMPLES (2 MODULOS) + 1 INTERRUPTOR PARALELO 10A, 250V, CONJUNTO MONTADO PARA EMBUTIR 4" X 2" (PLACA + SUPORTE + MODULOS)</t>
  </si>
  <si>
    <t>INTERRUPTOR SIMPLES + 2 INTERRUPTORES PARALELOS 10A, 250V, CONJUNTO MONTADO PARA EMBUTIR 4" X 2" (PLACA + SUPORTE + MODULOS)</t>
  </si>
  <si>
    <t>INTERRUPTORES PARALELOS (3 MODULOS) 10A, 250V, CONJUNTO MONTADO PARA EMBUTIR 4" X 2" (PLACA + SUPORTE + MODULO)</t>
  </si>
  <si>
    <t>TOMADA 2P+T 20A 250V, CONJUNTO MONTADO PARA EMBUTIR 4" X 2" (PLACA + SUPORTE + MODULO)</t>
  </si>
  <si>
    <t>TOMADAS (2 MODULOS) 2P+T 10A, 250V, CONJUNTO MONTADO PARA EMBUTIR 4" X 2" (PLACA + SUPORTE + MODULOS)</t>
  </si>
  <si>
    <t>INTERRUPTOR SIMPLES + TOMADA 2P+T 10A, 250V, CONJUNTO MONTADO PARA EMBUTIR 4" X 2" (PLACA + SUPORTE + MODULOS)</t>
  </si>
  <si>
    <t>INTERRUPTOR PARALELO + TOMADA 2P+T 10A, 250V, CONJUNTO MONTADO PARA EMBUTIR 4" X 2" (PLACA + SUPORTE + MODULOS)</t>
  </si>
  <si>
    <t>INTERRUPTORES SIMPLES (2 MODULOS) + TOMADA 2P+T 10A, 250V, CONJUNTO MONTADO PARA EMBUTIR 4" X 2" (PLACA + SUPORTE + MODULOS)</t>
  </si>
  <si>
    <t>INTERRUPTOR SIMPLES + INTERRUPTOR PARALELO + TOMADA 2P+T 10A, 250V, CONJUNTO MONTADO PARA EMBUTIR 4" X 2" (PLACA + SUPORTE + MODULOS)</t>
  </si>
  <si>
    <t>INTERRUPTORES PARALELOS (2 MODULOS) + TOMADA 2P+T 10A, 250V, CONJUNTO MONTADO PARA EMBUTIR 4" X 2" (PLACA + SUPORTE + MODULOS)</t>
  </si>
  <si>
    <t>TOMADA RJ11, 2 FIOS, CONJUNTO MONTADO PARA EMBUTIR 4" X 2" (PLACA + SUPORTE + MODULO)</t>
  </si>
  <si>
    <t>TOMADA RJ45, 8 FIOS, CAT 5E, CONJUNTO MONTADO PARA EMBUTIR 4" X 2" (PLACA + SUPORTE + MODULO)</t>
  </si>
  <si>
    <t>TOMADA PARA ANTENA DE TV, CABO COAXIAL DE 9 MM, CONJUNTO MONTADO PARA EMBUTIR 4" X 2" (PLACA + SUPORTE + MODULO)</t>
  </si>
  <si>
    <t>CAMPAINHA CIGARRA 127 V / 220 V, CONJUNTO MONTADO PARA EMBUTIR 4" X 2" (PLACA + SUPORTE + MODULO)</t>
  </si>
  <si>
    <t>VARIADOR DE LUMINOSIDADE ROTATIVO (DIMMER) 127V, 300W, CONJUNTO MONTADO PARA EMBUTIR 4" X 2" (PLACA + SUPORTE + MODULO)</t>
  </si>
  <si>
    <t>VARIADOR DE LUMINOSIDADE ROTATIVO (DIMMER) 220V, 600W, CONJUNTO MONTADO PARA EMBUTIR 4" X 2" (PLACA + SUPORTE + MODULO)</t>
  </si>
  <si>
    <t>VARIADOR DE VELOCIDADE PARA VENTILADOR 127V, 150W + 2 INTERRUPTORES PARALELOS, PARA REVERSAO E LAMPADA, CONJUNTO MONTADO PARA EMBUTIR 4" X 2" (PLACA + SUPORTE + MODULOS)</t>
  </si>
  <si>
    <t>VARIADOR DE VELOCIDADE PARA VENTILADOR 220V, 250W + 2 INTERRUPTORES PARALELOS, PARA REVERSAO E LAMPADA, CONJUNTO MONTADO PARA EMBUTIR 4" X 2" (PLACA + SUPORTE + MODULOS)</t>
  </si>
  <si>
    <t>ESPELHO / PLACA CEGA 4" X 2", PARA INSTALACAO DE TOMADAS E INTERRUPTORES</t>
  </si>
  <si>
    <t>ESPELHO / PLACA DE 1 POSTO 4" X 2", PARA INSTALACAO DE TOMADAS E INTERRUPTORES</t>
  </si>
  <si>
    <t>ESPELHO / PLACA DE 2 POSTOS 4" X 2", PARA INSTALACAO DE TOMADAS E INTERRUPTORES</t>
  </si>
  <si>
    <t>ESPELHO / PLACA DE 3 POSTOS 4" X 2", PARA INSTALACAO DE TOMADAS E INTERRUPTORES</t>
  </si>
  <si>
    <t>ESPELHO / PLACA CEGA 4" X 4", PARA INSTALACAO DE TOMADAS E INTERRUPTORES</t>
  </si>
  <si>
    <t>ESPELHO / PLACA DE 2 POSTOS 4" X 4", PARA INSTALACAO DE TOMADAS E INTERRUPTORES</t>
  </si>
  <si>
    <t>ESPELHO / PLACA DE 4 POSTOS 4" X 4", PARA INSTALACAO DE TOMADAS E INTERRUPTORES</t>
  </si>
  <si>
    <t>ESPELHO / PLACA DE 6 POSTOS 4" X 4", PARA INSTALACAO DE TOMADAS E INTERRUPTORES</t>
  </si>
  <si>
    <t>SUPORTE DE FIXACAO PARA ESPELHO / PLACA 4" X 2", PARA 3 MODULOS, PARA INSTALACAO DE TOMADAS E INTERRUPTORES (SOMENTE SUPORTE)</t>
  </si>
  <si>
    <t>SUPORTE DE FIXACAO PARA ESPELHO / PLACA 4" X 4", PARA 6 MODULOS, PARA INSTALACAO DE TOMADAS E INTERRUPTORES (SOMENTE SUPORTE)</t>
  </si>
  <si>
    <t>TOMADA 2P+T 10A, 250V (APENAS MODULO)</t>
  </si>
  <si>
    <t>TOMADA 2P+T 20A, 250V (APENAS MODULO)</t>
  </si>
  <si>
    <t>TOMADA RJ11, 2 FIOS (APENAS MODULO)</t>
  </si>
  <si>
    <t>TOMADA RJ45, 8 FIOS, CAT 5E (APENAS MODULO)</t>
  </si>
  <si>
    <t>TOMADA PARA ANTENA DE TV, CABO COAXIAL DE 9 MM (APENAS MODULO)</t>
  </si>
  <si>
    <t>CAMPAINHA CIGARRA 127 V / 220 V (APENAS MODULO)</t>
  </si>
  <si>
    <t>VARIADOR DE LUMINOSIDADE ROTATIVO (DIMMER) 127 V, 300 W (APENAS MODULO)</t>
  </si>
  <si>
    <t>VARIADOR DE LUMINOSIDADE ROTATIVO (DIMMER) 220 V, 600 W (APENAS MODULO)</t>
  </si>
  <si>
    <t>VARIADOR DE VELOCIDADE PARA VENTILADOR 127 V, 150 W (APENAS MODULO)</t>
  </si>
  <si>
    <t>VARIADOR DE VELOCIDADE PARA VENTILADOR 220 V, 250 W (APENAS MODULO)</t>
  </si>
  <si>
    <t>INTERRUPTOR SIMPLES 10A, 250V (APENAS MODULO)</t>
  </si>
  <si>
    <t>INTERRUPTOR PARALELO 10A, 250V (APENAS MODULO)</t>
  </si>
  <si>
    <t>INTERRUPTOR BIPOLAR SIMPLES 10 A, 250 V (APENAS MODULO)</t>
  </si>
  <si>
    <t>INTERRUPTOR INTERMEDIARIO 10 A, 250 V (APENAS MODULO)</t>
  </si>
  <si>
    <t>PULSADOR CAMPAINHA 10A, 250V (APENAS MODULO)</t>
  </si>
  <si>
    <t>PULSADOR MINUTERIA 10A, 250V (APENAS MODULO)</t>
  </si>
  <si>
    <t>ESPUMA EXPANSIVA DE POLIURETANO, APLICACAO MANUAL - 500 ML</t>
  </si>
  <si>
    <t>BASE DE MISTURADOR MONOCOMANDO PARA CHUVEIRO, DE PAREDE (NAO INCLUI ACABAMENTOS)</t>
  </si>
  <si>
    <t>CURVA DE TRANSPOSICAO, PVC SOLDAVEL, 20 MM, COR MARROM, PARA AGUA FRIA PREDIAL</t>
  </si>
  <si>
    <t>DISCO DE CORTE DIAMANTADO SEGMENTADO, DIAMETRO DE *110* MM, FURO DE 20 MM</t>
  </si>
  <si>
    <t>FECHADURA DE SOBREPOR PARA PORTAO, EM ACO INOX COM ACABAMENTO CROMADO, CAIXA DE 100 MM, INCLUINDO CHAVE TIPO TETRA</t>
  </si>
  <si>
    <t>PUXADOR TUBULAR RETO DUPLO, EM ALUMINIO CROMADO, COMPRIMENTO DE APROX 400 MM E DIAMETRO DE 25 MM (1")</t>
  </si>
  <si>
    <t>OLHO MAGICO PARA PORTAS, EM LATAO, COM LENTE DE POLICARBONATO, ANGULO DE *200* GRAUS, ESPESSURA ENTRE *25 E 46* MM, INCLUINDO FECHO JANELA</t>
  </si>
  <si>
    <t>NUMERO / ALGARISMO PARA RESIDENCIA (FACHADA), EM ZAMAC, COM ALTURA DE APROX *45* MM, INCLUSIVE PARAFUSOS</t>
  </si>
  <si>
    <t>NUMERO / ALGARISMO PARA RESIDENCIA (FACHADA), EM ZAMAC, COM ALTURA DE APROX 125 MM, INCLUSIVE PARAFUSOS</t>
  </si>
  <si>
    <t>FECHO / TRINCO TIPO AVIAO, EM ZAMAC CROMADO, *60* MM, PARA JANELAS - INCLUI PARAFUSOS</t>
  </si>
  <si>
    <t>FECHO QUEBRA UNHA, EM LATAO COM ACABAMENTO CROMADO, DE EMBUTIR, COM COMANDO DESLIZANTE, ALTURA DE 12 CM, LARGURA MINIMA DE 1,90 CM E ESPESSURA MINIMA DE 1,90 MM</t>
  </si>
  <si>
    <t>ROLDANA CONCAVA DUPLA, 4 RODAS, PARA PORTA DE CORRER, EM ZAMAC COM CHAPA DE ACO, ROLAMENTO INTERNO BLINDADO DE ACO REVESTIDO EM NYLON</t>
  </si>
  <si>
    <t>DUCHA / CHUVEIRO METALICO, DE PAREDE, ARTICULAVEL, COM BRACO/CANO, SEM DESVIADOR</t>
  </si>
  <si>
    <t>DUCHA / CHUVEIRO METALICO, DE PAREDE, ARTICULAVEL, COM DESVIADOR E DUCHA MANUAL</t>
  </si>
  <si>
    <t>LAMPADA LED 6 W BIVOLT BRANCA, FORMATO TRADICIONAL (BASE E27)</t>
  </si>
  <si>
    <t>LAMPADA LED 10 W BIVOLT BRANCA, FORMATO TRADICIONAL (BASE E27)</t>
  </si>
  <si>
    <t>TERMINAL METALICO A PRESSAO PARA 1 CABO DE 150 MM2, COM 1 FURO DE FIXACAO</t>
  </si>
  <si>
    <t>BANCADA/ BANCA EM GRANITO, POLIDO, TIPO ANDORINHA/ QUARTZ/ CASTELO/ CORUMBA OU OUTROS EQUIVALENTES DA REGIAO, COM CUBA INOX, FORMATO *120 X 60* CM, E= *2* CM</t>
  </si>
  <si>
    <t>ESPATULA EM ACO INOX COM CABO DE MADEIRA E LARGURA DE *8* CM</t>
  </si>
  <si>
    <t>ESPATULA DE PLASTICO LISA, LARGURA *10* CM</t>
  </si>
  <si>
    <t>DESEMPENADEIRA DE ACO DENTADA 12 X *25* CM, DENTES 8 X 8 MM, CABO FECHADO DE MADEIRA</t>
  </si>
  <si>
    <t>DESEMPENADEIRA DE ACO LISA 12 X *25* CM COM CABO FECHADO DE MADEIRA</t>
  </si>
  <si>
    <t>DESEMPENADEIRA PLASTICA LISA *14 X 27* CM</t>
  </si>
  <si>
    <t>CADEIRA SUSPENSA MANUAL / BALANCIM INDIVIDUAL (NBR 14751)</t>
  </si>
  <si>
    <t>PRUMO DE PAREDE EM ACO 700 A 750 G, COM CORDAO EM NYLON E TACO</t>
  </si>
  <si>
    <t>ESQUADRO DE ACO 12" (300 MM), CABO DE ALUMINIO</t>
  </si>
  <si>
    <t>BANDEJA DE PINTURA PARA ROLO 23 CM</t>
  </si>
  <si>
    <t>LINHA PARA PEDREIRO LISA, 0,8 MM X 100 M</t>
  </si>
  <si>
    <t>LIXA D'AGUA EM FOLHA, COR PRETA, GRAO 100</t>
  </si>
  <si>
    <t>ESTILETE DE METAL, LAMINA 18 MM</t>
  </si>
  <si>
    <t>MISTURADOR MANUAL DE TINTAS PARA FURADEIRA, HASTE METALICA *60* CM, COM HELICE (MEXEDOR DE TINTA)</t>
  </si>
  <si>
    <t>TRINCHA CERDAS GRIS 1.1/2" (38 MM)</t>
  </si>
  <si>
    <t>ROLO DE LA DE CARNEIRO 25 MM X 23 CM (ALTURA DA LA X COMPRIMENTO), SEM CABO</t>
  </si>
  <si>
    <t>PROLONGADOR/ EXTENSOR TELESCOPICO, EM CHAPA METALICA, COM 3 METROS, PARA ROLO DE PINTURA</t>
  </si>
  <si>
    <t>ROLO DE ESPUMA POLIESTER, 23 CM X 68 MM (COMPRIMENTO X DIAMETRO), SEM CABO</t>
  </si>
  <si>
    <t>KIT ACESSORIOS PARA COMPRESSOR DE AR, 5 PECAS (PISTOLAS PINTURA, LIMPEZA E PULVERIZACAO, CALIBRADOR E MANGUEIRA)</t>
  </si>
  <si>
    <t>BLOCO DE ESPUMA MULTIUSO *23X 13 X 8* CM</t>
  </si>
  <si>
    <t>SELADOR HORIZONTAL PARA FITA DE ACO 1" (25 MM)</t>
  </si>
  <si>
    <t>BOLSA DE LONA PARA FERRAMENTAS *50 X 35 X 25* CM</t>
  </si>
  <si>
    <t>VASSOURA 40 CM COM CABO</t>
  </si>
  <si>
    <t>RODO PARA CHAO 40 CM, COM BORRACHA DUPLA E CABO</t>
  </si>
  <si>
    <t>PA DE LIXO PLASTICA, CABO LONGO</t>
  </si>
  <si>
    <t>ENXADA ESTREITA, EM ACO, *25 X 23* CM, COM CABO DE MADEIRA DE *150* CM</t>
  </si>
  <si>
    <t>PENEIRA ROTATIVA COM MOTOR ELETRICO TRIFASICO DE 2 CV, CILINDRO DE 1 M X 0,60 M, COM FUROS DE 3,17 MM</t>
  </si>
  <si>
    <t>DOSADOR DE AREIA, CAPACIDADE DE *26* LITROS</t>
  </si>
  <si>
    <t>TERMOFUSORA PARA TUBOS E CONEXOES EM PPR COM DIAMETROS DE 75 A 110 MM, POTENCIA DE *1100* W, TENSAO 220 V</t>
  </si>
  <si>
    <t>TERMOFUSORA PARA TUBOS E CONEXOES EM PPR COM DIAMETROS DE 20 A 63 MM, POTENCIA DE 800 W, TENSAO 220 V</t>
  </si>
  <si>
    <t>BUCHA DE REDUCAO, PVC, LONGA, SERIE R, DN 50 X 40 MM, PARA ESGOTO PREDIAL</t>
  </si>
  <si>
    <t>CURVA DE PVC, 90 GRAUS, SERIE R, DN 100 MM, PARA ESGOTO PREDIAL</t>
  </si>
  <si>
    <t>CONECTOR, CPVC, SOLDAVEL, 22 MM X 3/4", PARA AGUA QUENTE</t>
  </si>
  <si>
    <t>JOELHO DE TRANSICAO, CPVC, SOLDAVEL, 90 GRAUS, 15 MM X 1/2", PARA AGUA QUENTE</t>
  </si>
  <si>
    <t>JOELHO DE TRANSICAO, CPVC, SOLDAVEL, 90 GRAUS, 22 MM X 3/4", PARA AGUA QUENTE</t>
  </si>
  <si>
    <t>JOELHO DE TRANSICAO, CPVC, SOLDAVEL, 90 GRAUS, 22 MM X 1/2", PARA AGUA QUENTE</t>
  </si>
  <si>
    <t>TE DE INSPECAO, PVC, SERIE R, 150 X 100 MM, PARA ESGOTO PREDIAL</t>
  </si>
  <si>
    <t>MARTELO DE SOLDADOR/PICADOR DE SOLDA</t>
  </si>
  <si>
    <t>TALHADEIRA COM PUNHO DE PROTECAO *20 X 250* MM</t>
  </si>
  <si>
    <t>ALICATE DE PRESSAO 11" PARA SOLDA, TIPO C</t>
  </si>
  <si>
    <t>ALICATE DE PRESSAO 11" PARA SOLDA, TIPO U</t>
  </si>
  <si>
    <t>ALICATE DE PRESSAO PARA SOLDA DE CHAPA 18"</t>
  </si>
  <si>
    <t>ALICATE DE CORTE DIAGONAL 6" COM ISOLAMENTO</t>
  </si>
  <si>
    <t>ALICATE PARA ANEIS DE PISTAO, CAPACIDADE *50* A 100 MM</t>
  </si>
  <si>
    <t>MACARICO DE SOLDA 201 PARA EXTENSAO GLP OU ACETILENO</t>
  </si>
  <si>
    <t>ESCADA DUPLA DE ABRIR EM ALUMINIO, COM SAPATAS DE BORRACHA, *2,30* X *0,57* M (ALTURA UTIL X LARGURA MINIMA), MODELO PINTOR, 8 DEGRAUS, CAPACIDADE *100* KG</t>
  </si>
  <si>
    <t>ESCADA EXTENSIVEL EM ALUMINIO, COM SAPATAS DE BORRACHA, ALTURA FECHADA 3,60 M, ALTURA ESTENDIDA DE 6,0 A 6,30 M, LARGURA MINIMA DE 35 CM, CACIDADE *120* KG</t>
  </si>
  <si>
    <t>PERFURATRIZ COM TORRE METALICA PARA EXECUCAO DE ESTACA HELICE CONTINUA, PROFUNDIDADE MAXIMA DE 30 M, DIAMETRO MAXIMO DE 800 MM, POTENCIA INSTALADA DE 268 HP, MESA ROTATIVA COM TORQUE MAXIMO DE 170 KNM</t>
  </si>
  <si>
    <t>PERFURATRIZ COM TORRE METALICA PARA EXECUCAO DE ESTACA HELICE CONTINUA, PROFUNDIDADE MAXIMA DE 32 M, DIAMETRO MAXIMO DE 1000 MM, POTENCIA INSTALADA DE 350 HP, MESA ROTATIVA COM TORQUE MAXIMO DE 263 KNM</t>
  </si>
  <si>
    <t>PERFURATRIZ HIDRAULICA COM TRADO CURTO ACOPLADO, PROFUNDIDADE MAXIMA DE 20 M, DIAMETRO MAXIMO DE 1500 MM, POTENCIA INSTALADA DE 137 HP, MESA ROTATIVA COM TORQUE MAXIMO DE 30 KNM (INCLUI MONTAGEM, NAO INCLUI CAMINHAO)</t>
  </si>
  <si>
    <t>ALICATE DE CRIMPAR RJ11, RJ12 E RJ45, COM CATRACA</t>
  </si>
  <si>
    <t>CANALETA ESTRUTURAL CERAMICA DE 14 X 19 X 19 CM (L X A X C) E 6,0 MPA</t>
  </si>
  <si>
    <t>MEIO BLOCO DE CONCRETO ESTRUTURAL 14 X 19 X 14 CM, FBK 4,5 MPA (NBR 6136)</t>
  </si>
  <si>
    <t>MEIO BLOCO DE CONCRETO ESTRUTURAL 14 X 19 X 19 CM, FBK 4,5 MPA (NBR 6136)</t>
  </si>
  <si>
    <t>BLOCO DE CONCRETO ESTRUTURAL 14 X 19 X 29 CM, FBK 4,5 MPA (NBR 6136)</t>
  </si>
  <si>
    <t>BLOCO DE CONCRETO ESTRUTURAL 14 X 19 X 34 CM, FBK 4,5 MPA (NBR 6136)</t>
  </si>
  <si>
    <t>MEIO BLOCO DE CONCRETO ESTRUTURAL 14 X 19 X 14 CM, FBK 14 MPA (NBR 6136)</t>
  </si>
  <si>
    <t>MEIO BLOCO DE CONCRETO ESTRUTURAL 14 X 19 X 19 CM, FBK 14 MPA (NBR 6136)</t>
  </si>
  <si>
    <t>MEIO BLOCO DE CONCRETO ESTRUTURAL 14 X 19 X 34 CM, FBK 14 MPA (NBR 6136)</t>
  </si>
  <si>
    <t>MEIA CANALETA DE CONCRETO ESTRUTURAL 14 X 19 X 19 CM, FBK 4,5 MPA (NBR 6136)</t>
  </si>
  <si>
    <t>CANALETA DE CONCRETO ESTRUTURAL 14 X 19 X 29 CM, FBK 4,5 MPA (NBR 6136)</t>
  </si>
  <si>
    <t>CANALETA DE CONCRETO ESTRUTURAL 14 X 19 X 39 CM, FBK 4,5 MPA (NBR 6136)</t>
  </si>
  <si>
    <t>MEIA CANALETA DE CONCRETO ESTRUTURAL 14 X 19 X 19 CM, FBK 14 MPA (NBR 6136)</t>
  </si>
  <si>
    <t>CANALETA DE CONCRETO ESTRUTURAL 14 X 19 X 29 CM, FBK 14 MPA (NBR 6136)</t>
  </si>
  <si>
    <t>CANALETA DE CONCRETO ESTRUTURAL 14 X 19 X 39 CM, FBK 14 MPA (NBR 6136)</t>
  </si>
  <si>
    <t>BLOCO ESTRUTURAL CERAMICO DE 14 X 19 X 34 CM (L X A X C) E 6,0 MPA</t>
  </si>
  <si>
    <t>ABERTURA PARA ENCAIXE DE CUBA OU LAVATORIO EM BANCADA DE MARMORE/ GRANITO OU OUTRO TIPO DE PEDRA NATURAL</t>
  </si>
  <si>
    <t>FURO PARA TORNEIRA OU OUTROS ACESSORIOS EM BANCADA DE MARMORE/ GRANITO OU OUTRO TIPO DE PEDRA NATURAL</t>
  </si>
  <si>
    <t>SIFAO EM METAL CROMADO PARA PIA AMERICANA, 1.1/2 X 1.1/2"</t>
  </si>
  <si>
    <t>SIFAO EM METAL CROMADO PARA TANQUE, 1.1/4 X 1.1/2"</t>
  </si>
  <si>
    <t>MUDA DE ARBUSTO, BUXINHO, H= *50* CM</t>
  </si>
  <si>
    <t>MUDA DE ARBUSTO, PINGO DE OURO/ VIOLETEIRA, H = *10 A 20* CM</t>
  </si>
  <si>
    <t>MUDA DE PALMEIRA ARECA, H= *1,50* M</t>
  </si>
  <si>
    <t>VALVULA EM METAL CROMADO PARA LAVATORIO, 1" SEM LADRAO</t>
  </si>
  <si>
    <t>TE MISTURADOR DE TRANSICAO, CPVC, COM ROSCA, 22 MM X 3/4", PARA AGUA QUENTE</t>
  </si>
  <si>
    <t>LUVA SIMPLES, PVC, SOLDAVEL, DN 150 MM, SERIE NORMAL, PARA ESGOTO PREDIAL</t>
  </si>
  <si>
    <t>LUVA SOLDAVEL COM BUCHA DE LATAO, PVC, 32 MM X 1"</t>
  </si>
  <si>
    <t>LUMINARIA DE EMERGENCIA 30 LEDS, POTENCIA 2 W, BATERIA DE LITIO, AUTONOMIA DE 6 HORAS</t>
  </si>
  <si>
    <t>BLOCO CERAMICO / TIJOLO VAZADO PARA ALVENARIA DE VEDACAO, FUROS NA HORIZONTAL DE 11,5 X 19 X 19 CM (L X A X C)</t>
  </si>
  <si>
    <t>BOMBA DE PROJECAO DE CONCRETO SECO, POTENCIA 10 CV, VAZAO 3 M3/H</t>
  </si>
  <si>
    <t>BOMBA DE PROJECAO DE CONCRETO SECO, POTENCIA 10 CV, VAZAO 6 M3/H</t>
  </si>
  <si>
    <t>PERFURATRIZ SOBRE ESTEIRA, TORQUE MAXIMO 600 KGF, PESO MEDIO 1000 KG, POTENCIA 20 HP, DIAMETRO MAXIMO 10"</t>
  </si>
  <si>
    <t>ESPACADOR/SEPARADOR /CENTRALIZADOR DE BARRA DE ACO, PLASTICO, (CHUMBADOR TIPO CARAMBOLA - CB), DIAMETRO INTERNO ATE 20 MM</t>
  </si>
  <si>
    <t>PROTETOR/PONTEIRA PLASTICA PARA PONTA DE VERGALHAO DE ATE 1", TIPO PROTETOR DE ESPERA</t>
  </si>
  <si>
    <t>ESPACADOR / DISTANCIADOR TIPO PINO EM PLASTICO, PARA VERGALHAO ATE 10 MM, PARA APOIO DE ARMADURA</t>
  </si>
  <si>
    <t>ESPACADOR / DISTANCIADOR CIRCULAR COM ENTRADA LATERAL, EM PLASTICO, PARA VERGALHAO *4,2 A 12,5* MM, COBRIMENTO 20 MM</t>
  </si>
  <si>
    <t>PORTA DE ABRIR EM ACO, COM DIVISAO HORIZONTAL PARA VIDROS, 90 X 210 CM, COM FUNDO ANTICORROSIVO/PRIMER DE PROTECAO, INCLUI FECHADURA, MACANETA E PARAFUSO, SEM GUARNICAO/ALIZAR/VISTA, VIDROS NAO INCLUSOS</t>
  </si>
  <si>
    <t>PORTA DE ABRIR EM ACO, TIPO VENEZIANA, 90 X 210 CM, COM FUNDO ANTICORROSIVO / PRIMER DE PROTECAO, INCLUI FECHADURA, MACANETA E PARAFUSOS, SEM GUARNICAO/ALIZAR/VISTA</t>
  </si>
  <si>
    <t>ABRACADEIRA EM ACO PARA AMARRACAO DE ELETRODUTOS, TIPO D, COM 3/8" E PARAFUSO DE FIXACAO</t>
  </si>
  <si>
    <t>ABRACADEIRA EM ACO PARA AMARRACAO DE ELETRODUTOS, TIPO D, COM 4" E CUNHA DE FIXACAO</t>
  </si>
  <si>
    <t>ABRACADEIRA EM ACO PARA AMARRACAO DE ELETRODUTOS, TIPO D, COM 1/2" E CUNHA DE FIXACAO</t>
  </si>
  <si>
    <t>ABRACADEIRA EM ACO PARA AMARRACAO DE ELETRODUTOS, TIPO D, COM 3/4" E CUNHA DE FIXACAO</t>
  </si>
  <si>
    <t>ABRACADEIRA EM ACO PARA AMARRACAO DE ELETRODUTOS, TIPO D, COM 1" E CUNHA DE FIXACAO</t>
  </si>
  <si>
    <t>ABRACADEIRA EM ACO PARA AMARRACAO DE ELETRODUTOS, TIPO D, COM 1 1/4" E CUNHA DE FIXACAO</t>
  </si>
  <si>
    <t>ABRACADEIRA EM ACO PARA AMARRACAO DE ELETRODUTOS, TIPO D, COM 1 1/2" E CUNHA DE FIXACAO</t>
  </si>
  <si>
    <t>ABRACADEIRA EM ACO PARA AMARRACAO DE ELETRODUTOS, TIPO D, COM 2" E CUNHA DE FIXACAO</t>
  </si>
  <si>
    <t>ABRACADEIRA EM ACO PARA AMARRACAO DE ELETRODUTOS, TIPO D, COM 2 1/2" E CUNHA DE FIXACAO</t>
  </si>
  <si>
    <t>ABRACADEIRA EM ACO PARA AMARRACAO DE ELETRODUTOS, TIPO D, COM 3" E CUNHA DE FIXACAO</t>
  </si>
  <si>
    <t>ABRACADEIRA EM ACO PARA AMARRACAO DE ELETRODUTOS, TIPO D, COM 3 1/2" E CUNHA DE FIXACAO</t>
  </si>
  <si>
    <t>ABRACADEIRA EM ACO PARA AMARRACAO DE ELETRODUTOS, TIPO U SIMPLES, COM 3/8"</t>
  </si>
  <si>
    <t>ABRACADEIRA EM ACO PARA AMARRACAO DE ELETRODUTOS, TIPO U SIMPLES, COM 1/2"</t>
  </si>
  <si>
    <t>ABRACADEIRA EM ACO PARA AMARRACAO DE ELETRODUTOS, TIPO U SIMPLES, COM 3/4"</t>
  </si>
  <si>
    <t>ABRACADEIRA EM ACO PARA AMARRACAO DE ELETRODUTOS, TIPO U SIMPLES, COM 1"</t>
  </si>
  <si>
    <t>ABRACADEIRA EM ACO PARA AMARRACAO DE ELETRODUTOS, TIPO U SIMPLES, COM 1 1/4"</t>
  </si>
  <si>
    <t>ABRACADEIRA EM ACO PARA AMARRACAO DE ELETRODUTOS, TIPO U SIMPLES, COM 1 1/2"</t>
  </si>
  <si>
    <t>ABRACADEIRA EM ACO PARA AMARRACAO DE ELETRODUTOS, TIPO U SIMPLES, COM 2"</t>
  </si>
  <si>
    <t>ABRACADEIRA EM ACO PARA AMARRACAO DE ELETRODUTOS, TIPO U SIMPLES, COM 2 1/2"</t>
  </si>
  <si>
    <t>ABRACADEIRA EM ACO PARA AMARRACAO DE ELETRODUTOS, TIPO U SIMPLES, COM 3"</t>
  </si>
  <si>
    <t>ABRACADEIRA EM ACO PARA AMARRACAO DE ELETRODUTOS, TIPO U SIMPLES, COM 4"</t>
  </si>
  <si>
    <t>ABRACADEIRA EM ACO PARA AMARRACAO DE ELETRODUTOS, TIPO ECONOMICA (GOTA), COM 8"</t>
  </si>
  <si>
    <t>BUCHA EM ALUMINIO, COM ROSCA, DE 1/2", PARA ELETRODUTO</t>
  </si>
  <si>
    <t>BUCHA EM ALUMINIO, COM ROSCA, DE 3/4", PARA ELETRODUTO</t>
  </si>
  <si>
    <t>BUCHA EM ALUMINIO, COM ROSCA, DE 1", PARA ELETRODUTO</t>
  </si>
  <si>
    <t>BUCHA EM ALUMINIO, COM ROSCA, DE 1 1/4", PARA ELETRODUTO</t>
  </si>
  <si>
    <t>BUCHA EM ALUMINIO, COM ROSCA, DE 1 1/2", PARA ELETRODUTO</t>
  </si>
  <si>
    <t>BUCHA EM ALUMINIO, COM ROSCA, DE 2", PARA ELETRODUTO</t>
  </si>
  <si>
    <t>BUCHA EM ALUMINIO, COM ROSCA, DE 2 1/2", PARA ELETRODUTO</t>
  </si>
  <si>
    <t>BUCHA EM ALUMINIO, COM ROSCA, DE 3", PARA ELETRODUTO</t>
  </si>
  <si>
    <t>BUCHA EM ALUMINIO, COM ROSCA, DE 4", PARA ELETRODUTO</t>
  </si>
  <si>
    <t>BUCHA DE REDUCAO EM ALUMINIO, COM ROSCA, DE 1" X 1/2", PARA ELETRODUTO</t>
  </si>
  <si>
    <t>BUCHA DE REDUCAO EM ALUMINIO, COM ROSCA, DE 1" X 3/4", PARA ELETRODUTO</t>
  </si>
  <si>
    <t>BUCHA DE REDUCAO EM ALUMINIO, COM ROSCA, DE 1 1/4" X 1/2", PARA ELETRODUTO</t>
  </si>
  <si>
    <t>BUCHA DE REDUCAO EM ALUMINIO, COM ROSCA, DE 1 1/4" X 3/4", PARA ELETRODUTO</t>
  </si>
  <si>
    <t>BUCHA DE REDUCAO EM ALUMINIO, COM ROSCA, DE 1 1/4" X 1", PARA ELETRODUTO</t>
  </si>
  <si>
    <t>BUCHA DE REDUCAO EM ALUMINIO, COM ROSCA, DE 1 1/2" X 3/4", PARA ELETRODUTO</t>
  </si>
  <si>
    <t>BUCHA DE REDUCAO EM ALUMINIO, COM ROSCA, DE 1 1/2" X 1", PARA ELETRODUTO</t>
  </si>
  <si>
    <t>BUCHA DE REDUCAO EM ALUMINIO, COM ROSCA, DE 1 1/2" X 1 1/4", PARA ELETRODUTO</t>
  </si>
  <si>
    <t>BUCHA DE REDUCAO EM ALUMINIO, COM ROSCA, DE 2" X 3/4", PARA ELETRODUTO</t>
  </si>
  <si>
    <t>BUCHA DE REDUCAO EM ALUMINIO, COM ROSCA, DE 2" X 1", PARA ELETRODUTO</t>
  </si>
  <si>
    <t>BUCHA DE REDUCAO EM ALUMINIO, COM ROSCA, DE 2" X 1 1/4", PARA ELETRODUTO</t>
  </si>
  <si>
    <t>BUCHA DE REDUCAO EM ALUMINIO, COM ROSCA, DE 2" X 1 1/2", PARA ELETRODUTO</t>
  </si>
  <si>
    <t>BUCHA DE REDUCAO EM ALUMINIO, COM ROSCA, DE 2 1/2" X 1", PARA ELETRODUTO</t>
  </si>
  <si>
    <t>BUCHA DE REDUCAO EM ALUMINIO, COM ROSCA, DE 2 1/2" X 1 1/4", PARA ELETRODUTO</t>
  </si>
  <si>
    <t>BUCHA DE REDUCAO EM ALUMINIO, COM ROSCA, DE 2 1/2" X 1 1/2", PARA ELETRODUTO</t>
  </si>
  <si>
    <t>BUCHA DE REDUCAO EM ALUMINIO, COM ROSCA, DE 2 1/2" X 2", PARA ELETRODUTO</t>
  </si>
  <si>
    <t>BUCHA DE REDUCAO EM ALUMINIO, COM ROSCA, DE 3" X 1 1/4", PARA ELETRODUTO</t>
  </si>
  <si>
    <t>BUCHA DE REDUCAO EM ALUMINIO, COM ROSCA, DE 3" X 1 1/2", PARA ELETRODUTO</t>
  </si>
  <si>
    <t>BUCHA DE REDUCAO EM ALUMINIO, COM ROSCA, DE 3" X 2", PARA ELETRODUTO</t>
  </si>
  <si>
    <t>BUCHA DE REDUCAO EM ALUMINIO, COM ROSCA, DE 3" X 2 1/2", PARA ELETRODUTO</t>
  </si>
  <si>
    <t>BUCHA DE REDUCAO EM ALUMINIO, COM ROSCA, DE 4" X 2", PARA ELETRODUTO</t>
  </si>
  <si>
    <t>BUCHA DE REDUCAO EM ALUMINIO, COM ROSCA, DE 4" X 2 1/2", PARA ELETRODUTO</t>
  </si>
  <si>
    <t>BUCHA DE REDUCAO EM ALUMINIO, COM ROSCA, DE 4" X 3", PARA ELETRODUTO</t>
  </si>
  <si>
    <t>ARRUELA EM ALUMINIO, COM ROSCA, DE 3/8", PARA ELETRODUTO</t>
  </si>
  <si>
    <t>ARRUELA EM ALUMINIO, COM ROSCA, DE 1/2", PARA ELETRODUTO</t>
  </si>
  <si>
    <t>ARRUELA EM ALUMINIO, COM ROSCA, DE 3/4", PARA ELETRODUTO</t>
  </si>
  <si>
    <t>ARRUELA EM ALUMINIO, COM ROSCA, DE 1", PARA ELETRODUTO</t>
  </si>
  <si>
    <t>ARRUELA EM ALUMINIO, COM ROSCA, DE 1 1/4", PARA ELETRODUTO</t>
  </si>
  <si>
    <t>ARRUELA EM ALUMINIO, COM ROSCA, DE 1 1/2", PARA ELETRODUTO</t>
  </si>
  <si>
    <t>ARRUELA EM ALUMINIO, COM ROSCA, DE 2", PARA ELETRODUTO</t>
  </si>
  <si>
    <t>ARRUELA EM ALUMINIO, COM ROSCA, DE 2 1/2", PARA ELETRODUTO</t>
  </si>
  <si>
    <t>ARRUELA EM ALUMINIO, COM ROSCA, DE 3", PARA ELETRODUTO</t>
  </si>
  <si>
    <t>ARRUELA EM ALUMINIO, COM ROSCA, DE 4", PARA ELETRODUTO</t>
  </si>
  <si>
    <t>BUCHA EM ALUMINIO, COM ROSCA, DE 3/8", PARA ELETRODUTO</t>
  </si>
  <si>
    <t>CURVA 90 GRAUS, CURTA, DE PVC RIGIDO ROSCAVEL, DE 1/2", PARA ELETRODUTO</t>
  </si>
  <si>
    <t>CURVA 90 GRAUS, CURTA, DE PVC RIGIDO ROSCAVEL, DE 3/4", PARA ELETRODUTO</t>
  </si>
  <si>
    <t>CURVA 90 GRAUS, CURTA, DE PVC RIGIDO ROSCAVEL, DE 1", PARA ELETRODUTO</t>
  </si>
  <si>
    <t>CURVA 135 GRAUS, DE PVC RIGIDO ROSCAVEL, DE 3/4", PARA ELETRODUTO</t>
  </si>
  <si>
    <t>CURVA 180 GRAUS, DE PVC RIGIDO ROSCAVEL, DE 1", PARA ELETRODUTO</t>
  </si>
  <si>
    <t>CURVA 180 GRAUS, DE PVC RIGIDO ROSCAVEL, DE 2", PARA ELETRODUTO</t>
  </si>
  <si>
    <t>ESPACADOR / DISTANCIADOR TIPO GARRA DUPLA, EM PLASTICO, COBRIMENTO *20* MM, PARA FERRAGENS DE LAJES E FUNDO DE VIGAS</t>
  </si>
  <si>
    <t>LUVA DE TRANSICAO, CPVC, 22 MM X 1/2", PARA AGUA QUENTE</t>
  </si>
  <si>
    <t>TERMINAL DE VENTILACAO, 50 MM, SERIE NORMAL, ESGOTO PREDIAL</t>
  </si>
  <si>
    <t>TERMINAL DE VENTILACAO, 75 MM, SERIE NORMAL, ESGOTO PREDIAL</t>
  </si>
  <si>
    <t>TERMINAL DE VENTILACAO, 100 MM, SERIE NORMAL, ESGOTO PREDIAL</t>
  </si>
  <si>
    <t>TE DE REDUCAO, CPVC, 22 X 15 MM, PARA AGUA QUENTE PREDIAL</t>
  </si>
  <si>
    <t>TE DE REDUCAO, CPVC, 28 X 22 MM, PARA AGUA QUENTE PREDIAL</t>
  </si>
  <si>
    <t>TE DE REDUCAO, CPVC, 35 X 28 MM, PARA AGUA QUENTE PREDIAL</t>
  </si>
  <si>
    <t>TE DE REDUCAO, CPVC, 42 X 35 MM, PARA AGUA QUENTE PREDIAL</t>
  </si>
  <si>
    <t>CONDULETE EM PVC, TIPO "B", SEM TAMPA, DE 1"</t>
  </si>
  <si>
    <t>CONDULETE EM PVC, TIPO "C", SEM TAMPA, DE 1/2"</t>
  </si>
  <si>
    <t>CONDULETE EM PVC, TIPO "C", SEM TAMPA, DE 3/4"</t>
  </si>
  <si>
    <t>CONDULETE EM PVC, TIPO "C", SEM TAMPA, DE 1"</t>
  </si>
  <si>
    <t>CONDULETE EM PVC, TIPO "E", SEM TAMPA, DE 1/2"</t>
  </si>
  <si>
    <t>CONDULETE EM PVC, TIPO "E", SEM TAMPA, DE 3/4"</t>
  </si>
  <si>
    <t>CONDULETE EM PVC, TIPO "E", SEM TAMPA, DE 1"</t>
  </si>
  <si>
    <t>CONDULETE EM PVC, TIPO "LR", SEM TAMPA, DE 1/2"</t>
  </si>
  <si>
    <t>CONDULETE EM PVC, TIPO "LR", SEM TAMPA, DE 3/4"</t>
  </si>
  <si>
    <t>CONDULETE EM PVC, TIPO "LR", SEM TAMPA, DE 1"</t>
  </si>
  <si>
    <t>CONDULETE EM PVC, TIPO "T", SEM TAMPA, DE 3/4"</t>
  </si>
  <si>
    <t>CONDULETE EM PVC, TIPO "T", SEM TAMPA, DE 1"</t>
  </si>
  <si>
    <t>CONDULETE EM PVC, TIPO "TB", SEM TAMPA, DE 1"</t>
  </si>
  <si>
    <t>CONDULETE EM PVC, TIPO "X", SEM TAMPA, DE 1/2"</t>
  </si>
  <si>
    <t>CONDULETE EM PVC, TIPO "X", SEM TAMPA, DE 3/4"</t>
  </si>
  <si>
    <t>CONDULETE EM PVC, TIPO "X", SEM TAMPA, DE 1"</t>
  </si>
  <si>
    <t>TAMPA PARA CONDULETE, EM PVC, PARA 1 INTERRUPTOR</t>
  </si>
  <si>
    <t>TAMPA PARA CONDULETE, EM PVC, PARA 1 MODULO RJ</t>
  </si>
  <si>
    <t>TAMPA PARA CONDULETE, EM PVC, PARA 2 MODULOS RJ</t>
  </si>
  <si>
    <t>TAMPA PARA CONDULETE, EM PVC, PARA TOMADA HEXAGONAL</t>
  </si>
  <si>
    <t>FOSSA SEPTICA, SEM FILTRO, EM POLIETILENO DE ALTA DENSIDADE (PEAD), PARA 4 A 7 CONTRIBUINTES, CILINDRICA, COM TAMPA, CAPACIDADE APROXIMADA DE *1100* LITROS (NBR 7229)</t>
  </si>
  <si>
    <t>FOSSA SEPTICA, SEM FILTRO, EM POLIETILENO DE ALTA DENSIDADE (PEAD), PARA 8 A 14 CONTRIBUINTES, CILINDRICA, COM TAMPA, CAPACIDADE APROXIMADA DE *3000* LITROS (NBR 7229)</t>
  </si>
  <si>
    <t>FOSSA SEPTICA, SEM FILTRO, EM POLIETILENO DE ALTA DENSIDADE (PEAD), PARA 15 A 30 CONTRIBUINTES, CILINDRICA, COM TAMPA, CAPACIDADE APROXIMADA DE *5500* LITROS (NBR 7229)</t>
  </si>
  <si>
    <t>FOSSA SEPTICA,SEM FILTRO, EM POLIETILENO DE ALTA DENSIDADE (PEAD), PARA 40 A 52 CONTRIBUINTES, CILINDRICA, COM TAMPA, CAPACIDADE APROXIMADA DE *10000* LITROS (NBR 7229)</t>
  </si>
  <si>
    <t>FILTRO ANAEROBIO, EM POLIETILENO DE ALTA DENSIDADE (PEAD), CAPACIDADE *1100* LITROS (NBR 13969)</t>
  </si>
  <si>
    <t>FILTRO ANAEROBIO, EM POLIETILENO DE ALTA DENSIDADE (PEAD), CAPACIDADE *2800* LITROS (NBR 13969)</t>
  </si>
  <si>
    <t>FILTRO ANAEROBIO, EM POLIETILENO DE ALTA DENSIDADE (PEAD), CAPACIDADE *5000* LITROS (NBR 13969)</t>
  </si>
  <si>
    <t>LUMINARIA LED PLAFON REDONDO DE SOBREPOR BIVOLT 12/13 W, D = *17* CM</t>
  </si>
  <si>
    <t>LAMPADA LED TUBULAR BIVOLT 9/10 W, BASE G13</t>
  </si>
  <si>
    <t>LAMPADA LED TUBULAR BIVOLT 18/20 W, BASE G13</t>
  </si>
  <si>
    <t>LAMPADA LED TIPO DICROICA BIVOLT, LUZ BRANCA, 5 W (BASE GU10)</t>
  </si>
  <si>
    <t>LUMINARIA LED REFLETOR RETANGULAR BIVOLT, LUZ BRANCA, 10 W</t>
  </si>
  <si>
    <t>LUMINARIA LED REFLETOR RETANGULAR BIVOLT, LUZ BRANCA, 30 W</t>
  </si>
  <si>
    <t>LUMINARIA LED REFLETOR RETANGULAR BIVOLT, LUZ BRANCA, 50 W</t>
  </si>
  <si>
    <t>KIT DE ACESSORIOS PARA BANHEIRO EM METAL CROMADO, 5 PECAS</t>
  </si>
  <si>
    <t>PENDURAL OU PRESILHA REGULADORA, EM ACO GALVANIZADO, COM CORPO, MOLA E REBITE, PARA PERFIL TIPO CANALETA DE ESTRUTURA EM FORROS DRYWALL</t>
  </si>
  <si>
    <t>PARAFUSO DRY WALL, EM ACO FOSFATIZADO, CABECA TROMBETA E PONTA AGULHA (TA), COMPRIMENTO 25 MM</t>
  </si>
  <si>
    <t>PARAFUSO DRY WALL, EM ACO FOSFATIZADO, CABECA TROMBETA E PONTA AGULHA (TA), COMPRIMENTO 35 MM</t>
  </si>
  <si>
    <t>PARAFUSO DRY WALL, EM ACO FOSFATIZADO, CABECA TROMBETA E PONTA AGULHA (TA), COMPRIMENTO 45 MM</t>
  </si>
  <si>
    <t>PARAFUSO CABECA TROMBETA E PONTA AGULHA (GN55), COMPRIMENTO 55 MM, EM ACO FOSFATIZADO, PARA FIXAR CHAPA DE GESSO EM PERFIL DRYWALL METALICO MAXIMO 0,7 MM</t>
  </si>
  <si>
    <t>PARAFUSO DRY WALL, EM ACO FOSFATIZADO, CABECA TROMBETA E PONTA BROCA (TB), COMPRIMENTO 25 MM</t>
  </si>
  <si>
    <t>PARAFUSO DRY WALL, EM ACO FOSFATIZADO, CABECA TROMBETA E PONTA BROCA (TB), COMPRIMENTO 35 MM</t>
  </si>
  <si>
    <t>PARAFUSO DRY WALL, EM ACO FOSFATIZADO, CABECA TROMBETA E PONTA BROCA (TB), COMPRIMENTO 45 MM</t>
  </si>
  <si>
    <t>PARAFUSO DRY WALL, EM ACO ZINCADO, CABECA LENTILHA E PONTA AGULHA (LA), LARGURA 4,2 MM, COMPRIMENTO 13 MM</t>
  </si>
  <si>
    <t>PARAFUSO DRY WALL, EM ACO ZINCADO, CABECA LENTILHA E PONTA BROCA (LB), LARGURA 4,2 MM, COMPRIMENTO 13 MM</t>
  </si>
  <si>
    <t>DISPOSITIVO DR, 2 POLOS, SENSIBILIDADE DE 30 MA, CORRENTE DE 25 A, TIPO AC</t>
  </si>
  <si>
    <t>DISPOSITIVO DR, 2 POLOS, SENSIBILIDADE DE 30 MA, CORRENTE DE 40 A, TIPO AC</t>
  </si>
  <si>
    <t>DISPOSITIVO DR, 2 POLOS, SENSIBILIDADE DE 30 MA, CORRENTE DE 63 A, TIPO AC</t>
  </si>
  <si>
    <t>DISPOSITIVO DR, 2 POLOS, SENSIBILIDADE DE 30 MA, CORRENTE DE 80 A, TIPO AC</t>
  </si>
  <si>
    <t>DISPOSITIVO DR, 4 POLOS, SENSIBILIDADE DE 30 MA, CORRENTE DE 100 A, TIPO AC</t>
  </si>
  <si>
    <t>DISPOSITIVO DR, 2 POLOS, SENSIBILIDADE DE 300 MA, CORRENTE DE 25 A, TIPO AC</t>
  </si>
  <si>
    <t>DISPOSITIVO DR, 2 POLOS, SENSIBILIDADE DE 300 MA, CORRENTE DE 40 A, TIPO AC</t>
  </si>
  <si>
    <t>DISPOSITIVO DR, 2 POLOS, SENSIBILIDADE DE 300 MA, CORRENTE DE 63 A, TIPO AC</t>
  </si>
  <si>
    <t>DISPOSITIVO DR, 4 POLOS, SENSIBILIDADE DE 30 MA, CORRENTE DE 25 A, TIPO AC</t>
  </si>
  <si>
    <t>DISPOSITIVO DR, 4 POLOS, SENSIBILIDADE DE 30 MA, CORRENTE DE 40 A, TIPO AC</t>
  </si>
  <si>
    <t>DISPOSITIVO DR, 4 POLOS, SENSIBILIDADE DE 30 MA, CORRENTE DE 63 A, TIPO AC</t>
  </si>
  <si>
    <t>DISPOSITIVO DR, 4 POLOS, SENSIBILIDADE DE 30 MA, CORRENTE DE 80 A, TIPO AC</t>
  </si>
  <si>
    <t>DISPOSITIVO DR, 2 POLOS, SENSIBILIDADE DE 30 MA, CORRENTE DE 100 A, TIPO AC</t>
  </si>
  <si>
    <t>DISPOSITIVO DR, 4 POLOS, SENSIBILIDADE DE 300 MA, CORRENTE DE 25 A, TIPO AC</t>
  </si>
  <si>
    <t>DISPOSITIVO DR, 4 POLOS, SENSIBILIDADE DE 300 MA, CORRENTE DE 40 A, TIPO AC</t>
  </si>
  <si>
    <t>DISPOSITIVO DR, 4 POLOS, SENSIBILIDADE DE 300 MA, CORRENTE DE 63 A, TIPO AC</t>
  </si>
  <si>
    <t>DISPOSITIVO DR, 4 POLOS, SENSIBILIDADE DE 300 MA, CORRENTE DE 80 A, TIPO AC</t>
  </si>
  <si>
    <t>DISPOSITIVO DR, 4 POLOS, SENSIBILIDADE DE 300 MA, CORRENTE DE 100 A, TIPO AC</t>
  </si>
  <si>
    <t>DISPOSITIVO DPS CLASSE II, 1 POLO, TENSAO MAXIMA DE 175 V, CORRENTE MAXIMA DE *20* KA (TIPO AC)</t>
  </si>
  <si>
    <t>DISPOSITIVO DPS CLASSE II, 1 POLO, TENSAO MAXIMA DE 175 V, CORRENTE MAXIMA DE *30* KA (TIPO AC)</t>
  </si>
  <si>
    <t>DISPOSITIVO DPS CLASSE II, 1 POLO, TENSAO MAXIMA DE 175 V, CORRENTE MAXIMA DE *45* KA (TIPO AC)</t>
  </si>
  <si>
    <t>DISPOSITIVO DPS CLASSE II, 1 POLO, TENSAO MAXIMA DE 175 V, CORRENTE MAXIMA DE *90* KA (TIPO AC)</t>
  </si>
  <si>
    <t>DISPOSITIVO DPS CLASSE II, 1 POLO, TENSAO MAXIMA DE 275 V, CORRENTE MAXIMA DE *20* KA (TIPO AC)</t>
  </si>
  <si>
    <t>DISPOSITIVO DPS CLASSE II, 1 POLO, TENSAO MAXIMA DE 275 V, CORRENTE MAXIMA DE *30* KA (TIPO AC)</t>
  </si>
  <si>
    <t>DISPOSITIVO DPS CLASSE II, 1 POLO, TENSAO MAXIMA DE 275 V, CORRENTE MAXIMA DE *45* KA (TIPO AC)</t>
  </si>
  <si>
    <t>DISPOSITIVO DPS CLASSE II, 1 POLO, TENSAO MAXIMA DE 275 V, CORRENTE MAXIMA DE *90* KA (TIPO AC)</t>
  </si>
  <si>
    <t>DISPOSITIVO DPS CLASSE II, 1 POLO, TENSAO MAXIMA DE 385 V, CORRENTE MAXIMA DE *20* KA (TIPO AC)</t>
  </si>
  <si>
    <t>DISPOSITIVO DPS CLASSE II, 1 POLO, TENSAO MAXIMA DE 385 V, CORRENTE MAXIMA DE *30* KA (TIPO AC)</t>
  </si>
  <si>
    <t>DISPOSITIVO DPS CLASSE II, 1 POLO, TENSAO MAXIMA DE 385 V, CORRENTE MAXIMA DE *45* KA (TIPO AC)</t>
  </si>
  <si>
    <t>DISPOSITIVO DPS CLASSE II, 1 POLO, TENSAO MAXIMA DE 385 V, CORRENTE MAXIMA DE *90* KA (TIPO AC)</t>
  </si>
  <si>
    <t>DISPOSITIVO DPS CLASSE II, 1 POLO, TENSAO MAXIMA DE 460 V, CORRENTE MAXIMA DE *20* KA (TIPO AC)</t>
  </si>
  <si>
    <t>DISPOSITIVO DPS CLASSE II, 1 POLO, TENSAO MAXIMA DE 460 V, CORRENTE MAXIMA DE *30* KA (TIPO AC)</t>
  </si>
  <si>
    <t>DISPOSITIVO DPS CLASSE II, 1 POLO, TENSAO MAXIMA DE 460 V, CORRENTE MAXIMA DE *45* KA (TIPO AC)</t>
  </si>
  <si>
    <t>DISPOSITIVO DPS CLASSE II, 1 POLO, TENSAO MAXIMA DE 460 V, CORRENTE MAXIMA DE *90* KA (TIPO AC)</t>
  </si>
  <si>
    <t>ESPACADOR OU DISTANCIADOR, EM PLASTICO, TIPO APOIO DE CORDOALHA (CARANGUEJO), PARA ARMADURA NEGATIVA E PROTENSAO, COBRIMENTO 50 MM</t>
  </si>
  <si>
    <t>KIT PORTA PRONTA DE MADEIRA, FOLHA LEVE (NBR 15930) DE 600 X 2100 MM OU 700 X 2100 MM, DE 35 MM A 40 MM DE ESPESSURA, COM MARCO EM ACO, NUCLEO COLMEIA, CAPA LISA EM HDF, ACABAMENTO MELAMINICO BRANCO (INCLUI MARCO, ALIZARES, DOBRADICAS E FECHADURA)</t>
  </si>
  <si>
    <t>KIT PORTA PRONTA DE MADEIRA, FOLHA LEVE (NBR 15930) DE 800 X 2100 MM, DE 35 MM A 40 MM DE ESPESSURA, COM MARCO EM ACO, NUCLEO COLMEIA, CAPA LISA EM HDF, ACABAMENTO MELAMINICO BRANCO (INCLUI MARCO, ALIZARES, DOBRADICAS E FECHADURA)</t>
  </si>
  <si>
    <t>KIT PORTA PRONTA DE MADEIRA, FOLHA LEVE (NBR 15930) DE 900 X 2100 MM, DE 35 MM A 40 MM DE ESPESSURA, COM MARCO EM ACO, NUCLEO COLMEIA, CAPA LISA EM HDF, ACABAMENTO MELAMINICO BRANCO (INCLUI MARCO, ALIZARES, DOBRADICAS E FECHADURA)</t>
  </si>
  <si>
    <t>KIT PORTA PRONTA DE MADEIRA, FOLHA LEVE (NBR 15930) DE 600 X 2100 MM OU 700 X 2100 MM, DE 35 MM A 40 MM DE ESPESSURA, NUCLEO COLMEIA, ESTRUTURA USINADA PARA FECHADURA, CAPA LISA EM HDF, ACABAMENTO EM PRIMER PARA PINTURA (INCLUI MARCO, ALIZARES E DOBRADICAS)</t>
  </si>
  <si>
    <t>KIT PORTA PRONTA DE MADEIRA, FOLHA LEVE (NBR 15930) DE 800 X 2100 MM, DE 35 MM A 40 MM DE ESPESSURA, NUCLEO COLMEIA, ESTRUTURA USINADA PARA FECHADURA, CAPA LISA EM HDF, ACABAMENTO EM PRIMER PARA PINTURA (INCLUI MARCO, ALIZARES E DOBRADICAS)</t>
  </si>
  <si>
    <t>KIT PORTA PRONTA DE MADEIRA, FOLHA LEVE (NBR 15930) DE 900 X 2100 MM, DE 35 MM A 40 MM DE ESPESSURA, NUCLEO COLMEIA, ESTRUTURA USINADA PARA FECHADURA, CAPA LISA EM HDF, ACABAMENTO EM PRIMER PARA PINTURA (INCLUI MARCO, ALIZARES E DOBRADICAS)</t>
  </si>
  <si>
    <t>KIT PORTA PRONTA DE MADEIRA, FOLHA MEDIA (NBR 15930) DE 600 X 2100 MM OU 700 X 2100 MM, DE 35 MM A 40 MM DE ESPESSURA, NUCLEO SEMI-SOLIDO (SARRAFEADO), ESTRUTURA USINADA PARA FECHADURA, CAPA LISA EM HDF, ACABAMENTO MELAMINICO BRANCO (INCLUI MARCO, ALIZARES E DOBRADICAS)</t>
  </si>
  <si>
    <t>KIT PORTA PRONTA DE MADEIRA, FOLHA MEDIA (NBR 15930) DE 800 X 2100 MM, DE 35 MM A 40 MM DE ESPESSURA, NUCLEO SEMI-SOLIDO (SARRAFEADO), ESTRUTURA USINADA PARA FECHADURA, CAPA LISA EM HDF, ACABAMENTO MELAMINICO BRANCO (INCLUI MARCO, ALIZARES E DOBRADICAS)</t>
  </si>
  <si>
    <t>KIT PORTA PRONTA DE MADEIRA, FOLHA MEDIA (NBR 15930) DE 900 X 2100 MM, DE 35 MM A 40 MM DE ESPESSURA, NUCLEO SEMI-SOLIDO (SARRAFEADO), ESTRUTURA USINADA PARA FECHADURA, CAPA LISA EM HDF, ACABAMENTO MELAMINICO BRANCO (INCLUI MARCO, ALIZARES E DOBRADICAS)</t>
  </si>
  <si>
    <t>KIT PORTA PRONTA DE MADEIRA, FOLHA MEDIA (NBR 15930) DE 600 X 2100 MM, DE 35 MM A 40 MM DE ESPESSURA, NUCLEO SEMI-SOLIDO (SARRAFEADO), ESTRUTURA USINADA PARA FECHADURA, CAPA LISA EM HDF, ACABAMENTO EM PRIMER PARA PINTURA (INCLUI MARCO, ALIZARES E DOBRADICAS)</t>
  </si>
  <si>
    <t>KIT PORTA PRONTA DE MADEIRA, FOLHA MEDIA (NBR 15930) DE 700 X 2100 MM, DE 35 MM A 40 MM DE ESPESSURA, NUCLEO SEMI-SOLIDO (SARRAFEADO), ESTRUTURA USINADA PARA FECHADURA, CAPA LISA EM HDF, ACABAMENTO EM PRIMER PARA PINTURA (INCLUI MARCO, ALIZARES E DOBRADICAS)</t>
  </si>
  <si>
    <t>KIT PORTA PRONTA DE MADEIRA, FOLHA MEDIA (NBR 15930) DE 800 X 2100 MM, DE 35 MM A 40 MM DE ESPESSURA, NUCLEO SEMI-SOLIDO (SARRAFEADO), ESTRUTURA USINADA PARA FECHADURA, CAPA LISA EM HDF, ACABAMENTO EM PRIMER PARA PINTURA (INCLUI MARCO, ALIZARES E DOBRADICAS)</t>
  </si>
  <si>
    <t>KIT PORTA PRONTA DE MADEIRA, FOLHA MEDIA (NBR 15930) DE 900 X 2100 MM, DE 35 MM A 40 MM DE ESPESSURA, NUCLEO SEMI-SOLIDO (SARRAFEADO), ESTRUTURA USINADA PARA FECHADURA, CAPA LISA EM HDF, ACABAMENTO EM PRIMER PARA PINTURA (INCLUI MARCO, ALIZARES E DOBRADICAS)</t>
  </si>
  <si>
    <t>KIT PORTA PRONTA DE MADEIRA, FOLHA PESADA (NBR 15930) DE 800 X 2100 MM, DE 40 MM A 45 MM DE ESPESSURA, NUCLEO SOLIDO, ESTRUTURA USINADA PARA FECHADURA, CAPA LISA EM HDF, ACABAMENTO EM LAMINADO NATURAL COM VERNIZ (INCLUI MARCO, ALIZARES E DOBRADICAS)</t>
  </si>
  <si>
    <t>KIT PORTA PRONTA DE MADEIRA, FOLHA PESADA (NBR 15930) DE 900 X 2100 MM, DE 40 MM A 45 MM DE ESPESSURA, NUCLEO SOLIDO, ESTRUTURA USINADA PARA FECHADURA, CAPA LISA EM HDF, ACABAMENTO EM LAMINADO NATURAL COM VERNIZ (INCLUI MARCO, ALIZARES E DOBRADICAS)</t>
  </si>
  <si>
    <t>KIT PORTA PRONTA DE MADEIRA, FOLHA PESADA (NBR 15930) DE 800 X 2100 MM, DE 40 MM A 45 MM DE ESPESSURA, NUCLEO SOLIDO, CAPA LISA EM HDF, ACABAMENTO MELAMINICO BRANCO (INCLUI MARCO, ALIZARES, DOBRADICAS E FECHADURA EXTERNA)</t>
  </si>
  <si>
    <t>KIT PORTA PRONTA DE MADEIRA, FOLHA PESADA (NBR 15930) DE 900 X 2100 MM, DE 40 MM A 45 MM DE ESPESSURA, NUCLEO SOLIDO, CAPA LISA EM HDF, ACABAMENTO MELAMINICO BRANCO (INCLUI MARCO, ALIZARES, DOBRADICAS E FECHADURA EXTERNA)</t>
  </si>
  <si>
    <t>PORTA DE MADEIRA, FOLHA PESADA (NBR 15930) DE 800 X 2100 MM, DE 40 MM A 45 MM DE ESPESSURA, NUCLEO SOLIDO, CAPA LISA EM HDF, ACABAMENTO EM LAMINADO NATURAL PARA VERNIZ</t>
  </si>
  <si>
    <t>PORTA DE MADEIRA, FOLHA PESADA (NBR 15930) DE 900 X 2100 MM, DE 40 MM A 45 MM DE ESPESSURA, NUCLEO SOLIDO, CAPA LISA EM HDF, ACABAMENTO EM LAMINADO NATURAL PARA VERNIZ</t>
  </si>
  <si>
    <t>PORTA DE MADEIRA, FOLHA PESADA (NBR 15930) DE 800 X 2100 MM, DE 40 MM A 45 MM DE ESPESSURA, NUCLEO SOLIDO, CAPA LISA EM HDF, ACABAMENTO EM PRIMER PARA PINTURA</t>
  </si>
  <si>
    <t>PORTA DE MADEIRA, FOLHA PESADA (NBR 15930) DE 900 X 2100 MM, DE 40 MM A 45 MM DE ESPESSURA, NUCLEO SOLIDO, CAPA LISA EM HDF, ACABAMENTO EM PRIMER PARA PINTURA</t>
  </si>
  <si>
    <t>AR CONDICIONADO SPLIT ON/OFF, HI-WALL (PAREDE), 18000 BTUS/H, CICLO QUENTE/FRIO, 60 HZ, CLASSIFICACAO ENERGETICA A - SELO PROCEL, GAS HFC, CONTROLE S/ FIO</t>
  </si>
  <si>
    <t>AR CONDICIONADO SPLIT ON/OFF, HI-WALL (PAREDE), 9000 BTUS/H, CICLO QUENTE/FRIO, 60 HZ, CLASSIFICACAO ENERGETICA A - SELO PROCEL, GAS HFC, CONTROLE S/ FIO</t>
  </si>
  <si>
    <t>AR CONDICIONADO SPLIT ON/OFF, HI-WALL (PAREDE), 24000 BTUS/H, CICLO QUENTE/FRIO, 60 HZ, CLASSIFICACAO ENERGETICA A - SELO PROCEL, GAS HFC, CONTROLE S/ FIO</t>
  </si>
  <si>
    <t>AR CONDICIONADO SPLIT ON/OFF, HI-WALL (PAREDE), 12000 BTUS/H, CICLO QUENTE/FRIO, 60 HZ, CLASSIFICACAO ENERGETICA A - SELO PROCEL, GAS HFC, CONTROLE S/ FIO</t>
  </si>
  <si>
    <t>AR CONDICIONADO SPLIT ON/OFF, CASSETE (TETO), 18000 BTUS/H, CICLO QUENTE/FRIO, 60 HZ, CLASSIFICACAO ENERGETICA C - SELO PROCEL, GAS HFC, CONTROLE S/ FIO</t>
  </si>
  <si>
    <t>AR CONDICIONADO SPLIT ON/OFF, CASSETE (TETO), 24000 BTUS/H, CICLO QUENTE/FRIO, 60 HZ, CLASSIFICACAO ENERGETICA C - SELO PROCEL, GAS HFC, CONTROLE S/ FIO</t>
  </si>
  <si>
    <t>AR CONDICIONADO SPLIT ON/OFF, CASSETE (TETO), 36000 BTUS/H, CICLO QUENTE/FRIO, 60 HZ, CLASSIFICACAO ENERGETICA A - SELO PROCEL, GAS HFC, CONTROLE S/ FIO</t>
  </si>
  <si>
    <t>AR CONDICIONADO SPLIT ON/OFF, CASSETE (TETO), 48000 BTUS/H, CICLO QUENTE/FRIO, 60 HZ, CLASSIFICACAO ENERGETICA A - SELO PROCEL, GAS HFC, CONTROLE S/ FIO</t>
  </si>
  <si>
    <t>AR CONDICIONADO SPLIT ON/OFF, CASSETE (TETO), 60000 BTUS/H, CICLO QUENTE/FRIO, 60 HZ, CLASSIFICACAO ENERGETICA A - SELO PROCEL, GAS HFC, CONTROLE S/ FIO</t>
  </si>
  <si>
    <t>PENDURAL OU REGULADOR, COM MOLA, EM ACO GALVANIZADO, PARA PERFIL TIPO T CLICADO DE FORROS REMOVIVEL</t>
  </si>
  <si>
    <t>TIRANTE COM ELO, EM ARAME GALVANIZADO RIGIDO, NUMERO 10, COMPRIMENTO 2000 MM, PARA PENDURAL DE FORRO REMOVIVEL</t>
  </si>
  <si>
    <t>AR-CONDICIONADO FRIO SPLITAO MODULAR 10 TR</t>
  </si>
  <si>
    <t>AR-CONDICIONADO FRIO SPLITAO MODULAR 15 TR</t>
  </si>
  <si>
    <t>AR-CONDICIONADO FRIO SPLITAO MODULAR 20 TR</t>
  </si>
  <si>
    <t>GRUPO GERADOR DIESEL, COM CARENAGEM, POTENCIA STANDART ENTRE 250 E 260 KVA, VELOCIDADE DE 1800 RPM, FREQUENCIA DE 60 HZ</t>
  </si>
  <si>
    <t>PATCH PANEL, 24 PORTAS, CATEGORIA 5E, COM RACKS DE 19" DE LARGURA E 1 U DE ALTURA</t>
  </si>
  <si>
    <t>PATCH PANEL, 48 PORTAS, CATEGORIA 5E, COM RACKS DE 19" DE LARGURA E 2 U DE ALTURA</t>
  </si>
  <si>
    <t>PATCH PANEL, 48 PORTAS, CATEGORIA 6, COM RACKS DE 19" DE LARGURA E 2 U DE ALTURA</t>
  </si>
  <si>
    <t>CONECTOR / TOMADA FEMEA RJ 45, CATEGORIA 5 E (CAT 5E) PARA CABOS</t>
  </si>
  <si>
    <t>CONECTOR / TOMADA FEMEA RJ 45, CATEGORIA 6 (CAT 6) PARA CABOS</t>
  </si>
  <si>
    <t>CONECTOR MACHO RJ 45, CATEGORIA 5 E (CAT 5E) PARA CABOS</t>
  </si>
  <si>
    <t>CONECTOR MACHO RJ 45, CATEGORIA 6 (CAT 6) PARA CABOS</t>
  </si>
  <si>
    <t>PATCH CORD (CABO DE REDE), CATEGORIA 5 E (CAT 5E) UTP, 24 AWG, 4 PARES, EXTENSAO DE 1,50 M</t>
  </si>
  <si>
    <t>PATCH CORD (CABO DE REDE), CATEGORIA 5 E (CAT 5E) UTP, 24 AWG, 4 PARES, EXTENSAO DE 2,50 M</t>
  </si>
  <si>
    <t>PATCH CORD (CABO DE REDE), CATEGORIA 6 (CAT 6) UTP, 23 AWG, 4 PARES, EXTENSAO DE 1,50 M</t>
  </si>
  <si>
    <t>PATCH CORD (CABO DE REDE), CATEGORIA 6 (CAT 6) UTP, 23 AWG, 4 PARES, EXTENSAO DE 2,50 M</t>
  </si>
  <si>
    <t>BARRA ANTIPANICO SIMPLES, CEGA EM LADO OPOSTO, COR CINZA</t>
  </si>
  <si>
    <t>BARRA ANTIPANICO SIMPLES, COM FECHADURA LADO OPOSTO, COR CINZA</t>
  </si>
  <si>
    <t>BARRA ANTIPANICO SIMPLES, PARA PORTA DE VIDRO, COR CINZA</t>
  </si>
  <si>
    <t>CUMEEIRA ARTICULADA (ABA INFERIOR) PARA TELHA ONDULADA DE FIBROCIMENTO E = 4 MM, ABA *330* MM, COMPRIMENTO 500 MM (SEM AMIANTO)</t>
  </si>
  <si>
    <t>ANEL DE BORRACHA PARA VEDACAO DE DUTO PEAD CORRUGADO PARA ELETRICA, DN 1 1/4" (NBR 15715)</t>
  </si>
  <si>
    <t>ANEL DE BORRACHA PARA VEDACAO DE DUTO PEAD CORRUGADO PARA ELETRICA, DN 1 1/2" (NBR 15715)</t>
  </si>
  <si>
    <t>ANEL DE BORRACHA PARA VEDACAO DE DUTO PEAD CORRUGADO PARA ELETRICA, DN 2" (NBR 15715)</t>
  </si>
  <si>
    <t>ANEL DE BORRACHA PARA VEDACAO DE DUTO PEAD CORRUGADO PARA ELETRICA, DN 3" (NBR 15715)</t>
  </si>
  <si>
    <t>ANEL DE BORRACHA PARA VEDACAO DE DUTO PEAD CORRUGADO PARA ELETRICA, DN 4" (NBR 15715)</t>
  </si>
  <si>
    <t>CABECOTE PARA ENTRADA DE LINHA DE ALIMENTACAO PARA ELETRODUTO, EM LIGA DE ALUMINIO COM ACABAMENTO ANTI CORROSIVO, COM FIXACAO POR ENCAIXE LISO DE 360 GRAUS, DE 1/2"</t>
  </si>
  <si>
    <t>CABECOTE PARA ENTRADA DE LINHA DE ALIMENTACAO PARA ELETRODUTO, EM LIGA DE ALUMINIO COM ACABAMENTO ANTI CORROSIVO, COM FIXACAO POR ENCAIXE LISO DE 360 GRAUS, DE 3 1/2"</t>
  </si>
  <si>
    <t>CAIXA INTERNA/EXTERNA DE MEDICAO PARA 4 MEDIDORES MONOFASICOS, COM VISOR, EM CHAPA DE ACO 18 USG (PADRAO DA CONCESSIONARIA LOCAL)</t>
  </si>
  <si>
    <t>CAIXA PARA MEDICAO COLETIVA TIPO M, PADRAO BIFASICO OU TRIFASICO, PARA ATE 8 MEDIDORES, SEM BARRAMENTO E COM PORTAS INFERIOR E SUPERIOR</t>
  </si>
  <si>
    <t>CAIXA PARA MEDICAO COLETIVA TIPO N, PADRAO BIFASICO OU TRIFASICO, PARA ATE 12 MEDIDORES, SEM BARRAMENTO E COM PORTAS INFERIOR E SUPERIOR</t>
  </si>
  <si>
    <t>CAIXA DE PROTECAO PARA TRANSFORMADOR CORRENTE, EM CHAPA DE ACO 18 USG (PADRAO DA CONCESSIONARIA LOCAL)</t>
  </si>
  <si>
    <t>CAIXA DE PROTECAO EXTERNA PARA MEDIDOR HOROSAZONAL, DE BAIXA TENSAO, COM MODULO, EM CHAPA DE ACO (PADRAO DA CONCESSIONARIA LOCAL)</t>
  </si>
  <si>
    <t>FITA ADESIVA ASFALTICA ALUMINIZADA MULTIUSO, L = 10 CM, ROLO DE 10 M</t>
  </si>
  <si>
    <t>TORNEIRA DE MESA PARA LAVATORIO, METALICA CROMADA, COM SENSOR DE APROXIMACAO ELETRICO, BIVOLT</t>
  </si>
  <si>
    <t>CHUMBADOR DE ACO GALVANIZADO, 1" X 600 MM, PARA POSTES DE ACO COM BASE, INCLUSO PORCA E ARRUELA</t>
  </si>
  <si>
    <t>QUADRO DE DISTRIBUICAO COM BARRAMENTO TRIFASICO, DE SOBREPOR, EM CHAPA DE ACO GALVANIZADO, PARA 12 DISJUNTORES DIN, 100 A</t>
  </si>
  <si>
    <t>QUADRO DE DISTRIBUICAO COM BARRAMENTO TRIFASICO, DE SOBREPOR, EM CHAPA DE ACO GALVANIZADO, PARA 28 DISJUNTORES DIN, 100 A</t>
  </si>
  <si>
    <t>QUADRO DE DISTRIBUICAO COM BARRAMENTO TRIFASICO, DE SOBREPOR, EM CHAPA DE ACO GALVANIZADO, PARA 30 DISJUNTORES DIN, 100 A</t>
  </si>
  <si>
    <t>QUADRO DE DISTRIBUICAO COM BARRAMENTO TRIFASICO, DE SOBREPOR, EM CHAPA DE ACO GALVANIZADO, PARA 36 DISJUNTORES DIN, 100 A</t>
  </si>
  <si>
    <t>QUADRO DE DISTRIBUICAO COM BARRAMENTO TRIFASICO, DE SOBREPOR, EM CHAPA DE ACO GALVANIZADO, PARA *42* DISJUNTORES DIN, 100 A</t>
  </si>
  <si>
    <t>QUADRO DE DISTRIBUICAO COM BARRAMENTO TRIFASICO, DE SOBREPOR, EM CHAPA DE ACO GALVANIZADO, PARA 48 DISJUNTORES DIN, 100 A</t>
  </si>
  <si>
    <t>QUADRO DE DISTRIBUICAO COM BARRAMENTO TRIFASICO, DE EMBUTIR, EM CHAPA DE ACO GALVANIZADO, PARA 36 DISJUNTORES DIN, 100 A</t>
  </si>
  <si>
    <t>QUADRO DE DISTRIBUICAO COM BARRAMENTO TRIFASICO, DE EMBUTIR, EM CHAPA DE ACO GALVANIZADO, PARA 48 DISJUNTORES DIN, 100 A</t>
  </si>
  <si>
    <t>CAIXA DE PASSAGEM METALICA DE SOBREPOR COM TAMPA PARAFUSADA, DIMENSOES 20 X 20 X 10 CM</t>
  </si>
  <si>
    <t>CAIXA DE PASSAGEM METALICA DE SOBREPOR COM TAMPA PARAFUSADA, DIMENSOES 30 X 30 X 10 CM</t>
  </si>
  <si>
    <t>CAIXA DE PASSAGEM METALICA DE SOBREPOR COM TAMPA PARAFUSADA, DIMENSOES 40 X 40 X 15 CM</t>
  </si>
  <si>
    <t>CAIXA DE PASSAGEM METALICA DE SOBREPOR COM TAMPA PARAFUSADA, DIMENSOES 50 X 50 X 15 CM</t>
  </si>
  <si>
    <t>CAIXA DE PASSAGEM METALICA DE SOBREPOR COM TAMPA PARAFUSADA, DIMENSOES 60 X 60 X 20 CM</t>
  </si>
  <si>
    <t>CAIXA DE PASSAGEM METALICA DE SOBREPOR COM TAMPA PARAFUSADA, DIMENSOES 70 X 70 X 20 CM</t>
  </si>
  <si>
    <t>CAIXA DE PASSAGEM METALICA DE SOBREPOR COM TAMPA PARAFUSADA, DIMENSOES 80 X 80 X 20 CM</t>
  </si>
  <si>
    <t>QUADRO DE DISTRIBUICAO, SEM BARRAMENTO, EM PVC, DE EMBUTIR, PARA 3 DISJUNTORES NEMA OU 4 DISJUNTORES DIN</t>
  </si>
  <si>
    <t>QUADRO DE DISTRIBUICAO, SEM BARRAMENTO, EM PVC, DE EMBUTIR, PARA 6 DISJUNTORES NEMA OU 8 DISJUNTORES DIN</t>
  </si>
  <si>
    <t>QUADRO DE DISTRIBUICAO, SEM BARRAMENTO, EM PVC, DE EMBUTIR, PARA 12 DISJUNTORES NEMA OU 16 DISJUNTORES DIN</t>
  </si>
  <si>
    <t>QUADRO DE DISTRIBUICAO, SEM BARRAMENTO, EM PVC, DE EMBUTIR, PARA 18 DISJUNTORES NEMA OU 24 DISJUNTORES DIN</t>
  </si>
  <si>
    <t>QUADRO DE DISTRIBUICAO, SEM BARRAMENTO, EM PVC, DE EMBUTIR, PARA 27 DISJUNTORES NEMA OU 36 DISJUNTORES DIN</t>
  </si>
  <si>
    <t>QUADRO DE DISTRIBUICAO, SEM BARRAMENTO, EM PVC, DE SOBREPOR, PARA 3 DISJUNTORES NEMA OU 4 DISJUNTORES DIN</t>
  </si>
  <si>
    <t>QUADRO DE DISTRIBUICAO, SEM BARRAMENTO, EM PVC, DE SOBREPOR, PARA 6 DISJUNTORES NEMA OU 8 DISJUNTORES DIN</t>
  </si>
  <si>
    <t>QUADRO DE DISTRIBUICAO, SEM BARRAMENTO, EM PVC, DE SOBREPOR, PARA 12 DISJUNTORES NEMA OU 16 DISJUNTORES DIN</t>
  </si>
  <si>
    <t>QUADRO DE DISTRIBUICAO, SEM BARRAMENTO, EM PVC, DE SOBREPOR, PARA 18 DISJUNTORES NEMA OU 24 DISJUNTORES DIN</t>
  </si>
  <si>
    <t>QUADRO DE DISTRIBUICAO, SEM BARRAMENTO, EM PVC, DE SOBREPOR, PARA 27 DISJUNTORES NEMA OU 36 DISJUNTORES DIN</t>
  </si>
  <si>
    <t>QUADRO DE DISTRIBUICAO, EM PVC, DE EMBUTIR, COM BARRAMENTO TERRA / NEUTRO, PARA 6 DISJUNTORES NEMA OU 8 DISJUNTORES DIN</t>
  </si>
  <si>
    <t>QUADRO DE DISTRIBUICAO, EM PVC, DE EMBUTIR, COM BARRAMENTO TERRA / NEUTRO, PARA 12 DISJUNTORES NEMA OU 16 DISJUNTORES DIN</t>
  </si>
  <si>
    <t>QUADRO DE DISTRIBUICAO, EM PVC, DE EMBUTIR, COM BARRAMENTO TERRA / NEUTRO, PARA 18 DISJUNTORES NEMA OU 24 DISJUNTORES DIN</t>
  </si>
  <si>
    <t>QUADRO DE DISTRIBUICAO, EM PVC, DE EMBUTIR, COM BARRAMENTO TERRA / NEUTRO, PARA 27 DISJUNTORES NEMA OU 36 DISJUNTORES DIN</t>
  </si>
  <si>
    <t>CAIXA PARA MEDIDOR MONOFASICO, EM POLICARBONATO / TERMOPLASTICO, PARA ALOJAR 1 DISJUNTOR (PADRAO DA CONCESSIONARIA LOCAL)</t>
  </si>
  <si>
    <t>CAIXA PARA MEDIDOR POLIFASICO, EM POLICARBONATO / TERMOPLASTICO, PARA ALOJAR 1 DISJUNTOR (PADRAO DA CONCESSIONARIA LOCAL)</t>
  </si>
  <si>
    <t>CAIXA DE PASSAGEM ELETRICA DE PAREDE, DE EMBUTIR, EM PVC, COM TAMPA APARAFUSADA, DIMENSOES 120 X 120 X *75* MM</t>
  </si>
  <si>
    <t>CAIXA DE PASSAGEM ELETRICA DE PAREDE, DE EMBUTIR, EM PVC, COM TAMPA APARAFUSADA, DIMENSOES 150 X 150 X *75* MM</t>
  </si>
  <si>
    <t>CAIXA DE PASSAGEM ELETRICA DE PAREDE, DE EMBUTIR, EM PVC, COM TAMPA APARAFUSADA, DIMENSOES 200 X 200 X *90* MM</t>
  </si>
  <si>
    <t>AR-CONDICIONADO SPLIT INVERTER, PISO TETO, 24000 BTU/H, QUENTE/FRIO, 60HZ, CLASSIFICACAO ENERGETICA A - SELO PROCEL, GAS HFC, CONTROLE S/FIO</t>
  </si>
  <si>
    <t>PROJETOR PNEUMATICO DE ARGAMASSA PARA CHAPISCO E REBOCO COM RECIPIENTE ACOPLADO, TIPO CANEQUINHA, COM VOLUME DE 1,50 L, SEM COMPRESSOR</t>
  </si>
  <si>
    <t>BOMBA TRIPLEX, PARA INJECAO DE CALDA DE CIMENTO, VAZAO MAXIMA DE *100* LITROS/MINUTO, PRESSAO MAXIMA DE *70* BAR, POTENCIA DE 15 CV</t>
  </si>
  <si>
    <t>MISTURADOR DUPLO HORIZONTAL DE ALTA TURBULENCIA, CAPACIDADE / VOLUME 2 X 500 LITROS, MOTORES ELETRICOS MINIMO 5 CV CADA, PARA NATA CIMENTO, ARGAMASSA E OUTROS</t>
  </si>
  <si>
    <t>BOMBA CENTRIFUGA MONOESTAGIO COM MOTOR ELETRICO MONOFASICO, POTENCIA 15 HP, DIAMETRO DO ROTOR *173* MM, HM/Q = *30* MCA / *90* M3/H A *45* MCA / *55* M3/H</t>
  </si>
  <si>
    <t>SILICONE ACETICO USO GERAL INCOLOR 280 G</t>
  </si>
  <si>
    <t>PORCA ZINCADA, SEXTAVADA, DIAMETRO 1/4"</t>
  </si>
  <si>
    <t>ANEL DE VEDACAO/JUNTA ELASTICA, H = *16* MM, PARA TUBO DE CONCRETO, DN 300 MM</t>
  </si>
  <si>
    <t>ANEL DE VEDACAO/JUNTA ELASTICA, H = *16* MM, PARA TUBO DE CONCRETO, DN 400 MM</t>
  </si>
  <si>
    <t>ANEL DE VEDACAO/JUNTA ELASTICA, H = *16* MM, PARA TUBO DE CONCRETO, DN 500 MM</t>
  </si>
  <si>
    <t>ANEL DE VEDACAO/JUNTA ELASTICA, H = *16* MM, PARA TUBO DE CONCRETO, DN 600 MM</t>
  </si>
  <si>
    <t>ANEL DE VEDACAO/JUNTA ELASTICA, H = *18* MM, PARA TUBO DE CONCRETO, DN 700 MM</t>
  </si>
  <si>
    <t>ANEL DE VEDACAO/JUNTA ELASTICA, H = *19* MM, PARA TUBO DE CONCRETO, DN 800 MM</t>
  </si>
  <si>
    <t>ANEL DE VEDACAO/JUNTA ELASTICA, H = *19* MM, PARA TUBO DE CONCRETO, DN 900 MM</t>
  </si>
  <si>
    <t>ANEL DE VEDACAO/JUNTA ELASTICA, H = *21* MM, PARA TUBO DE CONCRETO, DN 1000 MM</t>
  </si>
  <si>
    <t>CURVA 180 GRAUS, DE PVC RIGIDO ROSCAVEL, DE 1 1/4", PARA ELETRODUTO</t>
  </si>
  <si>
    <t>CURVA 180 GRAUS, DE PVC RIGIDO ROSCAVEL, DE 1/2", PARA ELETRODUTO</t>
  </si>
  <si>
    <t>ESPACADOR/SEPARADOR DE CORDOALHA TIPO DISCO 12 FUROS DE 14 MM, PARA TIRANTES</t>
  </si>
  <si>
    <t>PERFURATRIZ SOBRE ESTEIRA, TORQUE MAXIMO DE 600 KGF, POTENCIA ENTRE 50 E 60 HP, DIAMETRO MAXIMO DE 10"</t>
  </si>
  <si>
    <t>CANOPLA ACABAMENTO CROMADO PARA INSTALACAO DE SPRINKLER, SOB FORRO, 15 MM</t>
  </si>
  <si>
    <t>ESCAVADEIRA HIDRAULICA SOBRE ESTEIRAS, CAPACIDADE DA CACAMBA ENTRE 1,20 E 1,50 M3, PESO OPERACIONAL ENTRE 20,00 E 22,00 TON, POTENCIA LIQUIDA ENTRE 150 E 155 HP, EQUIPADA COM CLAMSHELL</t>
  </si>
  <si>
    <t>JANELA BASCULANTE EM MADEIRA PINUS/ EUCALIPTO/ TAUARI/ VIROLA OU EQUIVALENTE DA REGIAO, *60 X 60*, CAIXA DO BATENTE/ MARCO E = *10* CM, 2 BASCULAS PARA VIDRO, COM FERRAGENS (SEM VIDRO, SEM GUARNICAO/ALIZAR E SEM ACABAMENTO)</t>
  </si>
  <si>
    <t>MARTELO DEMOLIDOR ELETRICO, COM POTENCIA DE 2.000 W, FREQUENCIA DE 1.000 IMPACTOS POR MINUTO, FORCA DE IMPACTO ENTRE 60 E 65 J, PESO DE 30 KG</t>
  </si>
  <si>
    <t>TELHA DE CONCRETO TIPO CLASSICA, COR CINZA, COMPRIMENTO DE *42* CM, RENDIMENTO DE *10* TELHAS/M2</t>
  </si>
  <si>
    <t>CUMEEIRA PARA TELHA DE CONCRETO, PARA 2 AGUAS DE TELHADO, COR CINZA, RENDIMENTO DE *3* TELHAS/M</t>
  </si>
  <si>
    <t>PERFURATRIZ MANUAL, TORQUE MAXIMO 83 N.M, POTENCIA 5 CV, COM DIAMETRO MAXIMO 4", PARA SOLO GRAMPEADO (INCLUI SUPORTE OU CHASSI TIPO MESA)</t>
  </si>
  <si>
    <t>POSTE DE CONCRETO ARMADO DE SECAO CIRCULAR, EXTENSAO DE 13,00 M, RESISTENCIA DE 1000 DAN, TIPO C-23</t>
  </si>
  <si>
    <t>POSTE DE CONCRETO ARMADO DE SECAO CIRCULAR, EXTENSAO DE 13,00 M, RESISTENCIA DE 1500 DAN, TIPO C-29</t>
  </si>
  <si>
    <t>POSTE DE CONCRETO ARMADO DE SECAO CIRCULAR, EXTENSAO DE 13,00 M, RESISTENCIA DE 2000 DAN, TIPO C-29</t>
  </si>
  <si>
    <t>POSTE DE CONCRETO ARMADO DE SECAO CIRCULAR, EXTENSAO DE 13,00 M, RESISTENCIA DE 2500 DAN, TIPO C-29</t>
  </si>
  <si>
    <t>POSTE DE CONCRETO ARMADO DE SECAO CIRCULAR, EXTENSAO DE 13,00 M, RESISTENCIA DE 3000 DAN, TIPO C-29</t>
  </si>
  <si>
    <t>POSTE DE CONCRETO ARMADO DE SECAO CIRCULAR, EXTENSAO DE 14,00 M, RESISTENCIA DE 1000 DAN, TIPO C-23</t>
  </si>
  <si>
    <t>POSTE DE CONCRETO ARMADO DE SECAO CIRCULAR, EXTENSAO DE 14,00 M, RESISTENCIA DE 1500 DAN, TIPO C-29</t>
  </si>
  <si>
    <t>POSTE DE CONCRETO ARMADO DE SECAO CIRCULAR, EXTENSAO DE 14,00 M, RESISTENCIA DE 2000 DAN, TIPO C-29</t>
  </si>
  <si>
    <t>POSTE DE CONCRETO ARMADO DE SECAO CIRCULAR, EXTENSAO DE 14,00 M, RESISTENCIA DE 2500 DAN, TIPO C-29</t>
  </si>
  <si>
    <t>POSTE DE CONCRETO ARMADO DE SECAO CIRCULAR, EXTENSAO DE 14,00 M, RESISTENCIA DE 3000 DAN, TIPO C-29</t>
  </si>
  <si>
    <t>POSTE DE CONCRETO ARMADO DE SECAO CIRCULAR, EXTENSAO DE 15,00 M, RESISTENCIA DE 1000 DAN, TIPO C-23</t>
  </si>
  <si>
    <t>POSTE DE CONCRETO ARMADO DE SECAO CIRCULAR, EXTENSAO DE 15,00 M, RESISTENCIA DE 1500 DAN, TIPO C-29</t>
  </si>
  <si>
    <t>POSTE DE CONCRETO ARMADO DE SECAO CIRCULAR, EXTENSAO DE 15,00 M, RESISTENCIA DE 2000 DAN, TIPO C-29</t>
  </si>
  <si>
    <t>POSTE DE CONCRETO ARMADO DE SECAO CIRCULAR, EXTENSAO DE 15,00 M, RESISTENCIA DE 2500 DAN, TIPO C-29</t>
  </si>
  <si>
    <t>POSTE DE CONCRETO ARMADO DE SECAO CIRCULAR, EXTENSAO DE 15,00 M, RESISTENCIA DE 3000 DAN, TIPO C-29</t>
  </si>
  <si>
    <t>POSTE DE CONCRETO ARMADO DE SECAO DUPLO T, EXTENSAO DE 8,00 M, RESISTENCIA DE 150 DAN, TIPO D</t>
  </si>
  <si>
    <t>POSTE DE CONCRETO ARMADO DE SECAO DUPLO T, EXTENSAO DE 9,00 M, RESISTENCIA DE 150 DAN, TIPO D</t>
  </si>
  <si>
    <t>POSTE DE CONCRETO ARMADO DE SECAO DUPLO T, EXTENSAO DE 9,00 M, RESISTENCIA DE 600 DAN, TIPO B</t>
  </si>
  <si>
    <t>POSTE DE CONCRETO ARMADO DE SECAO DUPLO T, EXTENSAO DE 9,00 M, RESISTENCIA DE 1000 DAN, TIPO B-1,5</t>
  </si>
  <si>
    <t>POSTE DE CONCRETO ARMADO DE SECAO DUPLO T, EXTENSAO DE 10,00 M, RESISTENCIA DE 150 DAN, TIPO D</t>
  </si>
  <si>
    <t>POSTE DE CONCRETO ARMADO DE SECAO DUPLO T, EXTENSAO DE 10,00 M, RESISTENCIA DE 600 DAN, TIPO B</t>
  </si>
  <si>
    <t>POSTE DE CONCRETO ARMADO DE SECAO DUPLO T, EXTENSAO DE 10,00 M, RESISTENCIA DE 1000 DAN, TIPO B-1,5</t>
  </si>
  <si>
    <t>POSTE DE CONCRETO ARMADO DE SECAO DUPLO T, EXTENSAO DE 11,00 M, RESISTENCIA DE 150 DAN, TIPO D</t>
  </si>
  <si>
    <t>POSTE DE CONCRETO ARMADO DE SECAO DUPLO T, EXTENSAO DE 11,00 M, RESISTENCIA DE 300 DAN, TIPO B</t>
  </si>
  <si>
    <t>POSTE DE CONCRETO ARMADO DE SECAO DUPLO T, EXTENSAO DE 11,00 M, RESISTENCIA DE 600 DAN, TIPO B</t>
  </si>
  <si>
    <t>POSTE DE CONCRETO ARMADO DE SECAO DUPLO T, EXTENSAO DE 11,00 M, RESISTENCIA DE 1000 DAN, TIPO B-1,5</t>
  </si>
  <si>
    <t>POSTE DE CONCRETO ARMADO DE SECAO DUPLO T, EXTENSAO DE 11,00 M, RESISTENCIA DE 1500 DAN, TIPO B-3,0</t>
  </si>
  <si>
    <t>POSTE DE CONCRETO ARMADO DE SECAO DUPLO T, EXTENSAO DE 11,00 M, RESISTENCIA DE 2000 DAN, TIPO B-4,5</t>
  </si>
  <si>
    <t>POSTE DE CONCRETO ARMADO DE SECAO DUPLO T, EXTENSAO DE 12,00 M, RESISTENCIA DE 150 DAN, TIPO D</t>
  </si>
  <si>
    <t>POSTE DE CONCRETO ARMADO DE SECAO DUPLO T, EXTENSAO DE 12,00 M, RESISTENCIA DE 600 DAN, TIPO B</t>
  </si>
  <si>
    <t>POSTE DE CONCRETO ARMADO DE SECAO DUPLO T, EXTENSAO DE 12,00 M, RESISTENCIA DE 1000 DAN, TIPO B-1,5</t>
  </si>
  <si>
    <t>POSTE DE CONCRETO ARMADO DE SECAO DUPLO T, EXTENSAO DE 12,00 M, RESISTENCIA DE 1500 DAN, TIPO B-3,0</t>
  </si>
  <si>
    <t>POSTE DE CONCRETO ARMADO DE SECAO DUPLO T, EXTENSAO DE 12,00 M, RESISTENCIA DE 3000 DAN, TIPO B-6,0</t>
  </si>
  <si>
    <t>POSTE DE CONCRETO ARMADO DE SECAO DUPLO T, EXTENSAO DE 13,00 M, RESISTENCIA DE 300 DAN, TIPO B</t>
  </si>
  <si>
    <t>POSTE DE CONCRETO ARMADO DE SECAO DUPLO T, EXTENSAO DE 13,00 M, RESISTENCIA DE 600 DAN, TIPO B</t>
  </si>
  <si>
    <t>POSTE DE CONCRETO ARMADO DE SECAO DUPLO T, EXTENSAO DE 13,00 M, RESISTENCIA DE 1000 DAN, TIPO B-1,5</t>
  </si>
  <si>
    <t>POSTE DE CONCRETO ARMADO DE SECAO DUPLO T, EXTENSAO DE 13,00 M, RESISTENCIA DE 1500 DAN, TIPO B-3,0</t>
  </si>
  <si>
    <t>POSTE DE CONCRETO ARMADO DE SECAO DUPLO T, EXTENSAO DE 13,00 M, RESISTENCIA DE 2000 DAN, TIPO B-4,5</t>
  </si>
  <si>
    <t>POSTE DE CONCRETO ARMADO DE SECAO DUPLO T, EXTENSAO DE 15,00 M, RESISTENCIA DE 1500 DAN, TIPO B-3,0</t>
  </si>
  <si>
    <t>POSTE DE CONCRETO ARMADO DE SECAO DUPLO T, EXTENSAO DE 15,00 M, RESISTENCIA DE 2000 DAN, TIPO B-4,5</t>
  </si>
  <si>
    <t>MASTRO TELESCOPICO DE 4 METROS (3 M X DN= 2" + 1 M X DN= 1 1/2")</t>
  </si>
  <si>
    <t>MASTRO TELESCOPICO GALVANIZADO 5 METROS (3 M X DN= 2" + 2 M X DN= 1 1/2")</t>
  </si>
  <si>
    <t>MASTRO TELESCOPICO GALVANIZADO 6 METROS (3 M X DN= 2" + 3 M X DN= 1 1/2")</t>
  </si>
  <si>
    <t>MASTRO TELESCOPICO GALVANIZADO 7 METROS (6 M X DN= 2" + 1 M X DN= 1 1/2")</t>
  </si>
  <si>
    <t>MASTRO TELESCOPICO GALVANIZADO 9 METROS (6 M X DN= 2" + 3 M X DN= 1 1/2")</t>
  </si>
  <si>
    <t>CAPTOR FRANKLIN (4 PONTAS), EM LATAO CROMADO, H = 300 MM, DUAS DESCIDAS</t>
  </si>
  <si>
    <t>CAPTOR FRANKLIN (4 PONTAS), EM LATAO CROMADO, H = 300 MM, UMA DESCIDA</t>
  </si>
  <si>
    <t>CAPTOR FRANKLIN (4 PONTAS), EM LATAO CROMADO, H = 350 MM, DUAS DESCIDAS</t>
  </si>
  <si>
    <t>CAPTOR FRANKLIN (4 PONTAS), EM LATAO CROMADO, H=350 MM, UMA DESCIDA</t>
  </si>
  <si>
    <t>MINICAPTORES DE INSERCAO, EM ACO GALVANIZADO A FOGO, H=300 MM X DN=10 MM</t>
  </si>
  <si>
    <t>MINICAPTORES DE INSERCAO, EM ACO GALVANIZADO A FOGO, H=600,MM X DN=10,MM</t>
  </si>
  <si>
    <t>MINICAPTOR, EM ACO GALVANIZADO A FOGO, FIXACAO COM ROSCA SOBERBA OU MECANICA, H=300 MM X DN=10 MM</t>
  </si>
  <si>
    <t>MINICAPTOR, EM ACO GALVANIZADO A FOGO, FIXACAO COM ROSCA SOBERBA OU MECANICA, H=600 MM X DN=10 MM</t>
  </si>
  <si>
    <t>MINICAPTOR, EM ACO GALVANIZADO A FOGO, FIXACAO HORIZONTAL COM BANDEIRA A 20 CM, H=300 MM E X DN=10 MM</t>
  </si>
  <si>
    <t>MINICAPTOR, EM ACO GALVANIZADO A FOGO, FIXACAO HORIZONTAL COM BANDEIRA A 20 CM, H=600 MM E X DN=10 MM</t>
  </si>
  <si>
    <t>MINICAPTOR, EM ACO GALVANIZADO A FOGO, FIXACAO HORIZONTAL DE 1 FUROS, SEM BANDEIRA, H=300 MM X DN=10 MM</t>
  </si>
  <si>
    <t>MINICAPTOR, EM ACO GALVANIZADO A FOGO, FIXACAO HORIZONTAL DE 2 FUROS, SEM BANDEIRA, H=600 MM X DN=10 MM</t>
  </si>
  <si>
    <t>POSTES METALICOS AUTOPORTANTES, CONICO OU TELESCOPICO, PARA SPDA, ALTURA 10 METROS LIVRES</t>
  </si>
  <si>
    <t>POSTES METALICOS AUTOPORTANTES, CONICO OU TELESCOPICO, PARA SPDA, ALTURA 12 METROS LIVRES</t>
  </si>
  <si>
    <t>POSTES METALICOS AUTOPORTANTES, CONICO OU TELESCOPICO, PARA SPDA, ALTURA 15 METROS LIVRES</t>
  </si>
  <si>
    <t>POSTES METALICOS AUTOPORTANTES, CONICO OU TELESCOPICO, PARA SPDA, ALTURA 20 METROS LIVRES</t>
  </si>
  <si>
    <t>ANEL DE CONCRETO ARMADO COM FUNDO, PARA FOSSA E POCO 1,50 X *0,50* M</t>
  </si>
  <si>
    <t>ANEL DE CONCRETO ARMADO COM FUNDO, PARA FOSSA E POCO 2,00 X *0,50* M</t>
  </si>
  <si>
    <t>ANEL DE CONCRETO ARMADO COM FUNDO, PARA FOSSA E POCO 2,50 X *0,50* M</t>
  </si>
  <si>
    <t>TAMPA DE CONCRETO ARMADO PARA FOSSA, D = *0,90* M, E = 0,05 M</t>
  </si>
  <si>
    <t>TAMPA DE CONCRETO ARMADO PARA FOSSA, D = *1,10* M, E = 0,05 M</t>
  </si>
  <si>
    <t>TAMPA DE CONCRETO ARMADO PARA FOSSA, D = *1,35* M, E = 0,05 M</t>
  </si>
  <si>
    <t>TAMPA DE CONCRETO ARMADO PARA FOSSA, D = 1,50 M, E = 0,05 M</t>
  </si>
  <si>
    <t>TAMPA DE CONCRETO ARMADO PARA FOSSA, D = 2,00 M, E = 0,05 M</t>
  </si>
  <si>
    <t>TAMPA DE CONCRETO ARMADO PARA FOSSA, D = 2,50 M, E = 0,05 M</t>
  </si>
  <si>
    <t>TAMPA DE CONCRETO ARMADO PARA POCO, COM FURO E TAMPINHA, D = *0,90* M, E = 0,05 M</t>
  </si>
  <si>
    <t>TAMPA DE CONCRETO ARMADO PARA POCO, COM FURO E TAMPINHA, D = *1,10* M, E = 0,05 M</t>
  </si>
  <si>
    <t>TAMPA DE CONCRETO ARMADO PARA POCO, COM FURO E TAMPINHA, D = *1,35* M, E = 0,05 M</t>
  </si>
  <si>
    <t>TAMPA DE CONCRETO ARMADO PARA POCO, COM FURO E TAMPINHA, D = 1,50 M, E = 0,05 M</t>
  </si>
  <si>
    <t>TAMPA DE CONCRETO ARMADO PARA POCO, COM FURO E TAMPINHA, D = 2,00 M, E = 0,05 M</t>
  </si>
  <si>
    <t>TAMPA DE CONCRETO ARMADO PARA POCO, COM FURO E TAMPINHA, D = 2,50 M, E = 0,05 M</t>
  </si>
  <si>
    <t>CAIXA DE CONCRETO ARMADO PRE-MOLDADO, COM FUNDO E TAMPA, DIMENSOES DE 0,30 X 0,30 X 0,30 M</t>
  </si>
  <si>
    <t>CAIXA DE CONCRETO ARMADO PRE-MOLDADO, COM FUNDO E TAMPA, DIMENSOES DE 0,40 X 0,40 X 0,40 M</t>
  </si>
  <si>
    <t>CAIXA DE CONCRETO ARMADO PRE-MOLDADO, COM FUNDO E TAMPA, DIMENSOES DE 0,60 X 0,60 X 0,50 M</t>
  </si>
  <si>
    <t>ANEL DE CONCRETO ARMADO, COM FUROS/DRENO PARA SUMIDOURO, D = 0,80 M, H = 0,50 M</t>
  </si>
  <si>
    <t>ANEL DE CONCRETO ARMADO, COM FUROS/DRENO PARA SUMIDOURO, D = 1,00 M, H = 0,50M</t>
  </si>
  <si>
    <t>ANEL DE CONCRETO ARMADO, COM FUROS/DRENO PARA SUMIDOURO, D = 1,50 M, H = 0,50 M</t>
  </si>
  <si>
    <t>MEIO-FIO OU GUIA DE CONCRETO PRE-MOLDADO, COMP 1 M, *20 X 12/15* CM (H X L1/L2)</t>
  </si>
  <si>
    <t>MEIO-FIO OU GUIA DE CONCRETO PRE-MOLDADO, COMP *39* CM, *19 X 6,5/6,5* CM (H X L1/L2)</t>
  </si>
  <si>
    <t>MEIO-FIO OU GUIA DE CONCRETO PRE-MOLDADO, COMP 80 CM, *25 X 08/08* CM (H X L1/L2)</t>
  </si>
  <si>
    <t>MEIO-FIO OU GUIA DE CONCRETO PRE MOLDADO, COMP 1 M, *30 X 10/12* CM (H X L1/L2)</t>
  </si>
  <si>
    <t>MEIO-FIO OU GUIA DE CONCRETO PRE MOLDADO, COMP 80 CM, *30 X 10/10* (H X L1/L2)</t>
  </si>
  <si>
    <t>TE, PVC PBA, BBB, 90 GRAUS, DN 100 / DE 110 MM, PARA REDE DE AGUA</t>
  </si>
  <si>
    <t>MARTELO DEMOLIDOR PNEUMATICO MANUAL, PESO DE 28 KG, COM SILENCIADOR</t>
  </si>
  <si>
    <t>PERFURATRIZ ROTATIVA SOBRE ESTEIRA, TORQUE MAXIMO 2500 KGM, POTENCIA 110 HP, MOTOR DIESEL</t>
  </si>
  <si>
    <t>CAVALO MECANICO TRACAO 4X2, PESO BRUTO TOTAL 16000 KG, CAPACIDADE MAXIMA DE TRACAO *80000* KG, POTENCIA *380* CV (INCLUI CABINE E CHASSI, NAO INCLUI SEMIRREBOQUE)</t>
  </si>
  <si>
    <t>LUMINARIA DE LED PARA ILUMINACAO PUBLICA, DE 98 W ATE 137 W, INVOLUCRO EM ALUMINIO OU ACO INOX</t>
  </si>
  <si>
    <t>LUMINARIA DE LED PARA ILUMINACAO PUBLICA, DE 33 W ATE 50 W, INVOLUCRO EM ALUMINIO OU ACO INOX</t>
  </si>
  <si>
    <t>LUMINARIA DE LED PARA ILUMINACAO PUBLICA, DE 51 W ATE 67 W, INVOLUCRO EM ALUMINIO OU ACO INOX</t>
  </si>
  <si>
    <t>LUMINARIA DE LED PARA ILUMINACAO PUBLICA, DE 68 W ATE 97 W, INVOLUCRO EM ALUMINIO OU ACO INOX</t>
  </si>
  <si>
    <t>LUMINARIA DE LED PARA ILUMINACAO PUBLICA, DE 138 W ATE 180 W, INVOLUCRO EM ALUMINIO OU ACO INOX</t>
  </si>
  <si>
    <t>LUMINARIA DE LED PARA ILUMINACAO PUBLICA, DE 181 W ATE 239 W, INVOLUCRO EM ALUMINIO OU ACO INOX</t>
  </si>
  <si>
    <t>LUMINARIA DE LED PARA ILUMINACAO PUBLICA, DE 240 W ATE 350 W, INVOLUCRO EM ALUMINIO OU ACO INOX</t>
  </si>
  <si>
    <t>BACIA SANITARIA (VASO) CONVENCIONAL PARA USO ESPECIFICO (HOSPITAIS, CLINICAS), COM FURO FRONTAL, DE LOUCA BRANCA, SEM ASSENTO</t>
  </si>
  <si>
    <t>AR CONDICIONADO SPLIT INVERTER, PISO TETO, 18000 BTU/H, CICLO FRIO, 60HZ, CLASSIFICACAO ENERGETICA A OU B (SELO PROCEL), GAS HFC, CONTROLE S/FIO</t>
  </si>
  <si>
    <t>AR CONDICIONADO SPLIT INVERTER, PISO TETO, 24000 BTU/H, CICLO FRIO, 60HZ, CLASSIFICACAO ENERGETICA A OU B (SELO PROCEL), GAS HFC, CONTROLE S/FIO</t>
  </si>
  <si>
    <t>AR CONDICIONADO SPLIT INVERTER, PISO TETO, 36000 BTU/H, CICLO FRIO, 60HZ, CLASSIFICACAO ENERGETICA A OU B (SELO PROCEL), GAS HFC, CONTROLE S/FIO</t>
  </si>
  <si>
    <t>AR CONDICIONADO SPLIT INVERTER, PISO TETO, 48000 BTU/H, CICLO FRIO, 60HZ, CLASSIFICACAO ENERGETICA A OU B (SELO PROCEL), GAS HFC, CONTROLE S/FIO</t>
  </si>
  <si>
    <t>AR CONDICIONADO SPLIT INVERTER, PISO TETO, APRESENTANDO ENTRE 54000 E 58000 BTU/H, CICLO FRIO, 60HZ, CLASSIFICACAO ENERGETICA A OU B (SELO PROCEL), GAS HFC, CONTROLE S/FIO</t>
  </si>
  <si>
    <t>AR CONDICIONADO SPLIT INVERTER, HI-WALL (PAREDE), 18000 BTU/H, CICLO FRIO, 60HZ, CLASSIFICACAO A (SELO PROCEL), GAS HFC, CONTROLE S/FIO</t>
  </si>
  <si>
    <t>AR CONDICIONADO SPLIT INVERTER, HI-WALL (PAREDE), 9000 BTU/H, CICLO FRIO, 60HZ, CLASSIFICACAO A (SELO PROCEL), GAS HFC, CONTROLE S/FIO</t>
  </si>
  <si>
    <t>AR CONDICIONADO SPLIT INVERTER, HI-WALL (PAREDE), 12000 BTU/H, CICLO FRIO, 60HZ, CLASSIFICACAO A (SELO PROCEL), GAS HFC, CONTROLE S/FIO</t>
  </si>
  <si>
    <t>CAP, PVC, JE, OCRE, DN 150 MM (CONEXAO PARA TUBO COLETOR DE ESGOTO)</t>
  </si>
  <si>
    <t>CAP, PVC, JE, OCRE, DN 200 MM (CONEXAO PARA TUBO COLETOR DE ESGOTO)</t>
  </si>
  <si>
    <t>CURVA PVC, BB, JE, 45 GRAUS, DN 250 MM, PARA TUBO CORRUGADO E/OU LISO, REDE COLETORA ESGOTO</t>
  </si>
  <si>
    <t>CURVA PVC, BB, JE, 90 GRAUS, DN 250 MM, PARA TUBO CORRUGADO E/OU LISO, REDE COLETORA ESGOTO</t>
  </si>
  <si>
    <t>CURVA PVC, BB, JE, 90 GRAUS, DN 200 MM, PARA TUBO CORRUGADO E/OU LISO, REDE COLETORA ESGOTO</t>
  </si>
  <si>
    <t>JUNCAO, PVC, 45 GRAUS, JE, BBB, DN 150 MM, PARA TUBO CORRUGADO E/OU LISO, REDE COLETORA DE ESGOTO</t>
  </si>
  <si>
    <t>SELIM PVC, COM TRAVA, JE, 90 GRAUS, DN 125 X 100 MM OU 150 X 100 MM, PARA REDE COLETORA ESGOTO</t>
  </si>
  <si>
    <t>CENTRO DE MEDICAO AGRUPADA, EM POLICARBONATO / PVC, COM 4 MEDIDORES E PROTECAO GERAL (INCLUI BARRAMENTO, DISJUNTORES E ACESSORIOS DE FIXACAO) (PADRAO CONCESSIONARIA LOCAL)</t>
  </si>
  <si>
    <t>CENTRO DE MEDICAO AGRUPADA, EM POLICARBONATO / PVC, COM 8 MEDIDORES E PROTECAO GERAL (INCLUI BARRAMENTO, DISJUNTORES E ACESSORIOS DE FIXACAO) (PADRAO CONCESSIONARIA LOCAL)</t>
  </si>
  <si>
    <t>CENTRO DE MEDICAO AGRUPADA, EM POLICARBONATO / PVC, COM 12 MEDIDORES E PROTECAO GERAL (INCLUI BARRAMENTO, DISJUNTORES E ACESSORIOS DE FIXACAO) (PADRAO CONCESSIONARIA LOCAL)</t>
  </si>
  <si>
    <t>CENTRO DE MEDICAO AGRUPADA, EM POLICARBONATO / PVC, COM 16 MEDIDORES E PROTECAO GERAL (INCLUI BARRAMENTO, DISJUNTORES E ACESSORIOS DE FIXACAO) (PADRAO CONCESSIONARIA LOCAL)</t>
  </si>
  <si>
    <t>CAIXA DE DERIVACAO PARA MEDIDOR DE ENERGIA, COM BARRAMENTO POLIFASICO, EM POLICARBONATO / TERMOPLASTICO - MODULO (PADRAO CONCESSIONARIA LOCAL)</t>
  </si>
  <si>
    <t>CAIXA DE DERIVACAO PARA MEDIDOR DE ENERGIA, COM BARRAMENTO MONOFASICO, EM POLICARBONATO / TERMOPLASTICO - MODULO (PADRAO CONCESSIONARIA LOCAL)</t>
  </si>
  <si>
    <t>CAIXA MODULAR PARA MEDIDOR DE ENERGIA AGRUPADA, EM POLICARBONATO / TERMOPLASTICO, COM SUPORTE PARA DISJUNTOR (PADRAO DA CONCESSIONARIA LOCAL)</t>
  </si>
  <si>
    <t>CAIXA DE PASSAGEM ELETRICA DE PAREDE, DE EMBUTIR, EM TERMOPLASTICO / PVC, COM TAMPA APARAFUSADA, DIMENSOES 400 X 400 X *120* MM</t>
  </si>
  <si>
    <t>CAIXA DE PASSAGEM ELETRICA DE PAREDE, DE SOBREPOR, EM TERMOPLASTICO / PVC, COM TAMPA APARAFUSADA, DIMENSOES, 150 X 150 X *100* MM</t>
  </si>
  <si>
    <t>CAIXA DE PASSAGEM ELETRICA DE PAREDE, DE SOBREPOR, EM TERMOPLASTICO / PVC, COM TAMPA APARAFUSADA, DIMENSOES 200 X 200 X *100* MM</t>
  </si>
  <si>
    <t>QUADRO DE DISTRIBUICAO, EM PVC, DE EMBUTIR, COM BARRAMENTO TERRA / NEUTRO, PARA 48 DISJUNTORES DIN</t>
  </si>
  <si>
    <t>CAIXA DE PASSAGEM ELETRICA DE PAREDE, DE SOBREPOR, EM PVC, COM TAMPA APARAFUSADA, DIMENSOES 300 X 300 X *100* MM</t>
  </si>
  <si>
    <t>CAIXA DE PASSAGEM ELETRICA DE PAREDE, DE SOBREPOR, EM PVC, COM TAMPA APARAFUSADA, DIMENSOES, 400 X 400 X *120* MM</t>
  </si>
  <si>
    <t>CAIXA DE PASSAGEM ELETRICA, PARA PISO, EM PVC, DIMENSOES DE 3/4" A 4"</t>
  </si>
  <si>
    <t>AR CONDICIONADO SPLIT INVERTER, HI-WALL (PAREDE), 24000 BTU/H, CICLO FRIO, 60HZ, CLASSIFICACAO A (SELO PROCEL), GAS HFC, CONTROLE S/FIO</t>
  </si>
  <si>
    <t>AR CONDICIONADO SPLIT ON/OFF, PISO TETO, 18.000 BTU/H, CICLO FRIO, 60HZ, CLASSIFICACAO ENERGETICA C - SELO PROCEL, GAS HFC, CONTROLE S/FIO</t>
  </si>
  <si>
    <t>AR CONDICIONADO SPLIT ON/OFF, PISO TETO, 24.000 BTU/H, CICLO FRIO, 60HZ, CLASSIFICACAO ENERGETICA C - SELO PROCEL, GAS HFC, CONTROLE S/FIO</t>
  </si>
  <si>
    <t>AR CONDICIONADO SPLIT ON/OFF, PISO TETO, 36.000 BTU/H, CICLO FRIO, 60HZ, CLASSIFICACAO ENERGETICA C - SELO PROCEL, GAS HFC, CONTROLE S/FIO</t>
  </si>
  <si>
    <t>AR CONDICIONADO SPLIT ON/OFF, PISO TETO, 48.000 BTU/H, CICLO FRIO, 60HZ, CLASSIFICACAO ENERGETICA C - SELO PROCEL, GAS HFC, CONTROLE S/FIO</t>
  </si>
  <si>
    <t>AR CONDICIONADO SPLIT ON/OFF, PISO TETO, 60.000 BTU/H, CICLO FRIO, 60HZ, CLASSIFICACAO ENERGETICA C - SELO PROCEL, GAS HFC, CONTROLE S/FIO</t>
  </si>
  <si>
    <t>AR CONDICIONADO SPLIT ON/OFF, HI-WALL (PAREDE), 12000 BTUS/H, CICLO FRIO, 60 HZ, CLASSIFICACAO ENERGETICA A - SELO PROCEL, GAS HFC, CONTROLE S/ FIO</t>
  </si>
  <si>
    <t>AR CONDICIONADO SPLIT ON/OFF, HI-WALL (PAREDE), 18000 BTUS/H, CICLO FRIO, 60 HZ, CLASSIFICACAO ENERGETICA A - SELO PROCEL, GAS HFC, CONTROLE S/ FIO</t>
  </si>
  <si>
    <t>AR CONDICIONADO SPLIT ON/OFF, HI-WALL (PAREDE), 24000 BTUS/H, CICLO FRIO, 60 HZ, CLASSIFICACAO ENERGETICA A - SELO PROCEL, GAS HFC, CONTROLE S/ FIO</t>
  </si>
  <si>
    <t>AR CONDICIONADO SPLIT ON/OFF, HI-WALL (PAREDE), 9000 BTUS/H, CICLO FRIO, 60 HZ, CLASSIFICACAO ENERGETICA A - SELO PROCEL, GAS HFC, CONTROLE S/ FIO</t>
  </si>
  <si>
    <t>AR CONDICIONADO SPLIT ON/OFF, CASSETE (TETO), FRIO 4 VIAS 18000 BTUS/H, CLASSIFICACAO ENERGETICA C - SELO PROCEL, GAS HFC, CONTROLE S/ FIO</t>
  </si>
  <si>
    <t>AR CONDICIONADO SPLIT ON/OFF, CASSETE (TETO), FRIO 4 VIAS 24000 BTUS/H, CLASSIFICACAO ENERGETICA C - SELO PROCEL, GAS HFC, CONTROLE S/ FIO</t>
  </si>
  <si>
    <t>AR CONDICIONADO SPLIT ON/OFF, CASSETE (TETO), FRIO 4 VIAS 36000 BTUS/H, CLASSIFICACAO ENERGETICA C - SELO PROCEL, GAS HFC, CONTROLE S/ FIO</t>
  </si>
  <si>
    <t>AR CONDICIONADO SPLIT ON/OFF, CASSETE (TETO), FRIO 4 VIAS 48000 BTUS/H, CLASSIFICACAO ENERGETICA C - SELO PROCEL, GAS HFC, CONTROLE S/ FIO</t>
  </si>
  <si>
    <t>AR CONDICIONADO SPLIT ON/OFF, CASSETE (TETO), FRIO 4 VIAS 60000 BTUS/H, CLASSIFICACAO ENERGETICA C - SELO PROCEL, GAS HFC, CONTROLE S/ FIO</t>
  </si>
  <si>
    <t>LUMINARIA SOLAR LED EXTERNA, TIPO ARANDELA DE PAREDE, EM ALUMINIO, 16 LEDS, LUZ BRANCA, *180* LUMENS, CAPACIDADE DE ILUMINACAO ATE 36 H, RETANGULAR, *13 X 9 X 7* (C X L X A), COM SENSOR DE MOVIMENTO / PRESENCA, BATERIA RECARREGAVEL COM LUZ SOLAR, RESISTENTE AO CALOR, A PROVA DE AGUA E POEIRA/ IMPERMEAVEL, IP65</t>
  </si>
  <si>
    <t>ANEL EM CONCRETO ARMADO, LISO, PARA POCOS DE INSPECAO, SEM FUNDO, DIAMETRO INTERNO DE 0,60 M E ALTURA DE 0,20 M</t>
  </si>
  <si>
    <t>ANEL EM CONCRETO ARMADO, LISO, PARA FOSSAS SEPTICAS E SUMIDOUROS, COM FUNDO, DIAMETRO INTERNO DE 1,20 M E ALTURA DE 0,50 M</t>
  </si>
  <si>
    <t>ANEL EM CONCRETO ARMADO, PERFURADO, PARA FOSSAS SEPTICAS E SUMIDOUROS, SEM FUNDO, DIAMETRO INTERNO DE 1,20 M E ALTURA DE 0,50 M</t>
  </si>
  <si>
    <t>ANEL EM CONCRETO ARMADO, LISO, PARA FOSSAS SEPTICAS E SUMIDOUROS, COM FUNDO, DIAMETRO INTERNO DE 3,00 M E ALTURA DE 0,50 M</t>
  </si>
  <si>
    <t>TAMPA DE CONCRETO ARMADO PARA FOSSA SEPTICA, DIAMETRO NOMINAL DE 3,00 M E ESPESSURA MINIMA DE 100 MM</t>
  </si>
  <si>
    <t>TAMPA DE CONCRETO ARMADO PARA POCO DE INSPECAO, COM FURO E TAMPINHA, DIAMETRO NOMINAL DE 3,00 M E ESPESSURA MINIMA DE 100 MM</t>
  </si>
  <si>
    <t>CAIXA DE CONCRETO ARMADO PRE-MOLDADO, SEM FUNDO, QUADRADA, DIMENSOES DE 0,30 X 0,30 X 0,30 M</t>
  </si>
  <si>
    <t>CAIXA DE CONCRETO ARMADO PRE-MOLDADO, SEM FUNDO, QUADRADA, DIMENSOES DE 0,40 X 0,40 X 0,40 M</t>
  </si>
  <si>
    <t>CAIXA DE CONCRETO ARMADO PRE-MOLDADO, SEM FUNDO, QUADRADA, DIMENSOES DE 0,60 X 0,60 X 0,50 M</t>
  </si>
  <si>
    <t>CAIXA DE CONCRETO ARMADO PRE-MOLDADO, SEM FUNDO, QUADRADA, DIMENSOES DE 0,80 X 0,80 X 0,50 M</t>
  </si>
  <si>
    <t>CAIXA DE CONCRETO ARMADO PRE-MOLDADO, SEM FUNDO, QUADRADA, DIMENSOES DE 1,00 X 1,00 X 0,50 M</t>
  </si>
  <si>
    <t>CAIXA DE CONCRETO ARMADO PRE-MOLDADO, COM FUNDO E SEM TAMPA, DIMENSOES DE 0,30 X 0,30 X 0,30 M</t>
  </si>
  <si>
    <t>CAIXA DE CONCRETO ARMADO PRE-MOLDADO, COM FUNDO E SEM TAMPA, DIMENSOES DE 0,40 X 0,40 X 0,40 M</t>
  </si>
  <si>
    <t>CAIXA DE CONCRETO ARMADO PRE-MOLDADO, COM FUNDO E SEM TAMPA, DIMENSOES DE 0,60 X 0,60 X 0,50 M</t>
  </si>
  <si>
    <t>CAIXA DE CONCRETO ARMADO PRE-MOLDADO, COM FUNDO E SEM TAMPA, DIMENSOES DE 0,80 X 0,80 X 0,50 M</t>
  </si>
  <si>
    <t>CAIXA DE CONCRETO ARMADO PRE-MOLDADO, COM FUNDO E SEM TAMPA, DIMENSOES DE 1,00 X 1,00 X 0,50 M</t>
  </si>
  <si>
    <t>CAIXA PRE-MOLDADA PARA BOCA DE LOBO, EM CONCRETO ARMADO, COM FCK DE 25 MPA, COM DIMENSOES 1,10 X 0,65 X 1,00 M (COMPRIMENTO X LARGURA X ALTURA)</t>
  </si>
  <si>
    <t>CONJUNTO PRE-MOLDADO COMPOSTO POR GRELHA (0,99 X 0,45 M), QUADRO (1,10 X 0,52 M) E CANTONEIRA (1,10 X 0,35 M), EM CONCRETO ARMADO, COM FCK DE 21 MPA</t>
  </si>
  <si>
    <t>ANEL EM CONCRETO ARMADO, LISO, PARA POCOS DE INSPECAO, COM FUNDO, DIAMETRO INTERNO DE 0,60 M E ALTURA DE 0,50 M</t>
  </si>
  <si>
    <t>ANEL EM CONCRETO ARMADO, LISO, PARA POCOS DE VISITAS, POCOS DE INSPECAO, FOSSAS SEPTICAS E SUMIDOUROS, COM FUNDO, DIAMETRO INTERNO DE 0,80 M E ALTURA DE 0,50 M</t>
  </si>
  <si>
    <t>ANEL EM CONCRETO ARMADO, LISO, PARA POCOS DE VISITAS, POCOS DE INSPECAO, FOSSAS SEPTICAS E SUMIDOUROS, COM FUNDO, DIAMETRO INTERNO DE 1,00 M E ALTURA DE 0,50 M</t>
  </si>
  <si>
    <t>ANEL EM CONCRETO ARMADO, LISO, PARA POCOS DE VISITA, POCOS DE INSPECAO, FOSSAS SEPTICAS E SUMIDOUROS, COM FUNDO, DIAMETRO INTERNO DE 1,20 M E ALTURA DE 0,75 M</t>
  </si>
  <si>
    <t>ANEL EM CONCRETO ARMADO, LISO, PARA, POCOS DE VISITA, POCOS DE INSPECAO, FOSSAS SEPTICAS E SUMIDOUROS, COM FUNDO, DIAMETRO INTERNO DE 1,50 M E ALTURA DE 1,00 M</t>
  </si>
  <si>
    <t>ANEL EM CONCRETO ARMADO, PERFURADO, PARA FOSSAS SEPTICAS E SUMIDOUROS, SEM FUNDO, DIAMETRO INTERNO DE 2,00 M E ALTURA DE 0,50 M</t>
  </si>
  <si>
    <t>ANEL EM CONCRETO ARMADO, PERFURADO, PARA FOSSAS SEPTICAS E SUMIDOUROS, SEM FUNDO, DIAMETRO INTERNO DE 2,50 M E ALTURA DE 0,50 M</t>
  </si>
  <si>
    <t>ANEL EM CONCRETO ARMADO, PERFURADO, PARA FOSSAS SEPTICAS E SUMIDOUROS, SEM FUNDO, DIAMETRO INTERNO DE 3,00 M E ALTURA DE 0,50 M</t>
  </si>
  <si>
    <t>FECHO QUEBRA UNHA, EM LATAO COM ACABAMENTO CROMADO, DE EMBUTIR, COM COMANDO DESLIZANTE, ALTURA DE 22 CM, LARGURA MINIMA DE 1,90 CM E ESPESSURA MINIMA DE 1,90 MM</t>
  </si>
  <si>
    <t>FECHO QUEBRA UNHA, EM LATAO COM ACABAMENTO CROMADO, DE EMBUTIR, COM COMANDO DESLIZANTE, ALTURA DE 40 CM, LARGURA MINIMA DE 1,90 CM E ESPESSURA MINIMA DE 1,90 MM</t>
  </si>
  <si>
    <t>FERROLHO COM FECHO CHATO E PORTA CADEADO, EM ACO GALVANIZADO / ZINCADO, DE SOBREPOR, COM COMPRIMENTO DE 3" A 4", CHAPA COM ESPESSURA MINIMA DE 1,70 MM E LARGURA MINIMA DE 5,00 CM (FECHO REFORCADO)</t>
  </si>
  <si>
    <t>FERROLHO COM FECHO CHATO E PORTA CADEADO, EM ACO GALVANIZADO / ZINCADO, DE SOBREPOR, COM COMPRIMENTO DE 5", CHAPA COM ESPESSURA MINIMA DE 0,90 MM E LARGURA MINIMA DE 3,20 CM (FECHO SIMPLES)</t>
  </si>
  <si>
    <t>FERROLHO COM FECHO CHATO E PORTA CADEADO, EM ACO GALVANIZADO / ZINCADO, DE SOBREPOR, COM COMPRIMENTO DE 6", CHAPA COM ESPESSURA MINIMA DE 0,90 MM E LARGURA MINIMA DE 3,80 CM (FECHO SIMPLES)</t>
  </si>
  <si>
    <t>CREMONA RETANGULAR INJETADA LISA, COM CASTANHA / ALCA, EM LATAO, COM ACABAMENTO CROMADO, DE SOBREPOR / EMBUTIR</t>
  </si>
  <si>
    <t>CREMONA RETANGULAR INJETADA LISA COM CHAVE, COM CASTANHA / ALCA, EM LATAO, COM ACABAMENTO CROMADO, DE SOBREPOR / EMBUTIR</t>
  </si>
  <si>
    <t>VARA FINA PARA CREMONA, EM FERRO ZINCADO BRANCO, COM DIAMETRO DE APROX 10 MM E COMPRIMENTO DE 1,20 M</t>
  </si>
  <si>
    <t>VARA FINA PARA CREMONA, EM FERRO ZINCADO BRANCO, COM DIAMETRO DE APROX 10 MM E COMPRIMENTO DE 1,50 M</t>
  </si>
  <si>
    <t>PUXADOR TIPO ALCA, EM ZAMAC CROMADO, COM COMPRIMENTO DE APROX 150 MM, COM ROSETA PARA PORTAS DE MADEIRAS, INCLUINDO PARAFUSOS</t>
  </si>
  <si>
    <t>PUXADOR TUBULAR RETO SIMPLES, EM ALUMINIO CROMADO, COM COMPRIMENTO DE APROX 400 MM E DIAMETRO DE 25 MM</t>
  </si>
  <si>
    <t>CADEADO SIMPLES, CORPO EM LATAO MACICO, COM LARGURA DE 50 MM E ALTURA DE APROX 40 MM, HASTE CEMENTADA EM ACO TEMPERADO COM DIAMETRO DE APROX 8,0 MM, INCLUINDO 2 CHAVES</t>
  </si>
  <si>
    <t>MOLA HIDRAULICA AEREA, PARA PORTAS DE ATE 850 MM E PESO DE ATE 50 KG, COM CORPO EM ALUMINIO E BRACO EM ACO, SEM BRACO DE PARADA</t>
  </si>
  <si>
    <t>PINO GUIA RETO, EM LATAO, CHAPA COM 3 MM DE ESPESSURA E GUIA COM ROLETE DE 9 MM</t>
  </si>
  <si>
    <t>MAQUINA DE 55 MM PARA FECHADURA, PARA PORTA DE BANHEIRO, EM ACO INOX</t>
  </si>
  <si>
    <t>MAQUINA DE 40 MM PARA FECHADURA, PARA PORTA INTERNA, EM ACO INOX</t>
  </si>
  <si>
    <t>KIT PORTA PRONTA DE MADEIRA, FOLHA PESADA (NBR 15930) DE 900 X 2100 MM, DE 40 MM A 45 MM DE ESPESSURA, COM MARCO EM ACO, NUCLEO SOLIDO, CAPA LISA EM HDF, ACABAMENTO MELAMINICO BRANCO (INCLUI MARCO, ALIZARES, DOBRADICAS E FECHADURA)</t>
  </si>
  <si>
    <t>KIT PORTA PRONTA DE MADEIRA, FOLHA PESADA (NBR 15930) DE 800 X 2100 MM, DE 40 MM A 45 MM DE ESPESSURA, COM MARCO EM ACO, NUCLEO SOLIDO, CAPA LISA EM HDF, ACABAMENTO MELAMINICO BRANCO (INCLUI MARCO, ALIZARES, DOBRADICAS E FECHADURA)</t>
  </si>
  <si>
    <t>PORTA DE MADEIRA, FOLHA LEVE (NBR 15930), DE 600 X 2100 MM, E = 35 MM, NUCLEO COLMEIA, CAPA LISA EM HDF, ACABAMENTO MELAMINICO EM PADRAO MADEIRA</t>
  </si>
  <si>
    <t>RACK DE PISO PARA SERVIDOR, FECHADO, 44U, COM PORTA, 44U X *570* MM</t>
  </si>
  <si>
    <t>RACK DE PISO PARA SERVIDOR, ABERTO, EM COLUNA, 44U X *570* MM</t>
  </si>
  <si>
    <t>LUVA DE CORRER PARA TUBO SOLDAVEL, PVC, 40 MM, PARA AGUA FRIA PREDIAL</t>
  </si>
  <si>
    <t>PERFURATRIZ HIDRAULICA SOBRE ESTEIRA, TORQUE MAXIMO 98 KNM, PROFUNDIDADE MAXIMA 25 M, DIAMETRO MAXIMO 115 MM, POTENCIA MOTOR 190 HP</t>
  </si>
  <si>
    <t>CAIXA D'AGUA / RESERVATORIO EM POLIETILENO, 3000 LITROS, COM TAMPA</t>
  </si>
  <si>
    <t>CAIXA D'AGUA / RESERVATORIO EM POLIESTER REFORCADO COM FIBRA DE VIDRO, 3000 LITROS, COM TAMPA</t>
  </si>
  <si>
    <t>CAIXA D'AGUA / RESERVATORIO EM POLIESTER REFORCADO COM FIBRA DE VIDRO, 750 LITROS, COM TAMPA</t>
  </si>
  <si>
    <t>CAIXA D'AGUA / RESERVATORIO EM POLIESTER REFORCADO COM FIBRA DE VIDRO, 7000 LITROS, COM TAMPA</t>
  </si>
  <si>
    <t>CAIXA D'AGUA / RESERVATORIO EM POLIESTER REFORCADO COM FIBRA DE VIDRO, 15000 LITROS, COM TAMPA</t>
  </si>
  <si>
    <t>CAIXA D'AGUA / RESERVATORIO EM POLIESTER REFORCADO COM FIBRA DE VIDRO, 20000 LITROS, COM TAMPA</t>
  </si>
  <si>
    <t>PERFURATRIZ HIDRAULICA SOBRE ESTEIRA, TORQUE MAXIMO 161 KNM, PROFUNDIDADE MAXIMA 54 M, DIAMETRO MAXIMO 1500 MM, POTENCIA MOTOR 268 HP</t>
  </si>
  <si>
    <t>PERFURATRIZ PARA EXECUCAO DE ESTACAS SECANTES, TIPO HELICE CONTINUA COM CABECOTE DUPLO E TUBO METALICO 300 KW</t>
  </si>
  <si>
    <t>BACIA SANITARIA (VASO) COM CAIXA ACOPLADA, SIFAO OCULTO / CARENADO, DE LOUCA BRANCA (SEM ASSENTO) - PADRAO ALTO</t>
  </si>
  <si>
    <t>MICTORIO INDIVIDUAL, SIFONADO, VALVULA EMBUTIDA, DE LOUCA BRANCA, SEM COMPLEMENTOS - PADRAO ALTO</t>
  </si>
  <si>
    <t>TORNEIRA DE MESA PARA LAVATORIO, METALICA CROMADA, COM MISTURADOR MONOCOMANDO, BICA BAIXA</t>
  </si>
  <si>
    <t>JANELA INTEGRADA VENEZIANA EM ALUMINIO PERFIL 25, 120 X 120 CM (A X L), 2 FLS (2 VIDROS) E VENEZIANA COM ACIONAMENTO MANUAL, SEM BANDEIRA, ACABAMENTO BRILHANTE, BATENTE DE 11,50 A 12,50 CM, COM VIDRO 4 MM, INCLUSO GUARNICAO</t>
  </si>
  <si>
    <t>JANELA VENEZIANA DE CORRER, EM ALUMINIO PERFIL 25, 100 X 120 CM (A X L), 3 FLS (2 VENEZIANAS E 1 VIDRO), SEM BANDEIRA, ACABAMENTO BRANCO OU BRILHANTE, BATENTE DE 8 A 9 CM, COM VIDRO 4 MM, SEM GUARNICAO/ALIZAR</t>
  </si>
  <si>
    <t>CAMINHAO TOCO, PESO BRUTO TOTAL 10700 KG, CARGA UTIL MAXIMA 7400 KG, DISTANCIA ENTRE EIXOS 4,00 M, POTENCIA 175 CV (INCLUI CABINE E CHASSI, NAO INCLUI CARROCERIA)</t>
  </si>
  <si>
    <t>CAMINHAO TOCO, PESO BRUTO TOTAL 13200 KG, CARGA UTIL MAXIMA 9200 KG, DISTANCIA ENTRE EIXOS 3,31 M, POTENCIA 175 CV (INCLUI CABINE E CHASSI, NAO INCLUI CARROCERIA)</t>
  </si>
  <si>
    <t>CAMINHAO TOCO, PESO BRUTO TOTAL 16000 KG, CARGA UTIL MAXIMA 10830 KG, DISTANCIA ENTRE EIXOS 3,56 M, POTENCIA 226 CV (INCLUI CABINE E CHASSI, NAO INCLUI CARROCERIA)</t>
  </si>
  <si>
    <t>CAMINHAO TRUCADO, PESO BRUTO TOTAL 23000 KG, CARGA UTIL MAXIMA 15460 KG, DISTANCIA ENTRE EIXOS 4,80 M, POTENCIA 286 CV (INCLUI CABINE E CHASSI, NAO INCLUI CARROCERIA)</t>
  </si>
  <si>
    <t>CAMINHAO TRUCADO, PESO BRUTO TOTAL 23000 KG, CARGA UTIL MAXIMA 16540 KG, DISTANCIA ENTRE EIXOS 4,80 M, POTENCIA 256 CV (INCLUI CABINE E CHASSI, NAO INCLUI CARROCERIA)</t>
  </si>
  <si>
    <t>BLOCO DE ENGATE RAPIDO PARA BASTIDOR TIPO M10</t>
  </si>
  <si>
    <t>BASTIDOR PARA BLOCO M10</t>
  </si>
  <si>
    <t>CONECTOR, CPVC, SOLDAVEL, 114 MM X 4", PARA AGUA QUENTE</t>
  </si>
  <si>
    <t>CONECTOR, CPVC, SOLDAVEL, 54 MM X 2", PARA AGUA QUENTE</t>
  </si>
  <si>
    <t>CONECTOR, CPVC, SOLDAVEL, 73 MM X 2 1/2", PARA AGUA QUENTE</t>
  </si>
  <si>
    <t>CONECTOR, CPVC, SOLDAVEL, 89 MM X 3", PARA AGUA QUENTE</t>
  </si>
  <si>
    <t>JOELHO CPVC, SOLDAVEL, 90 GRAUS, 114 MM, PARA AGUA QUENTE</t>
  </si>
  <si>
    <t>LUVA CPVC, SOLDAVEL, 114 MM, PARA AGUA QUENTE PREDIAL</t>
  </si>
  <si>
    <t>TE CPVC, SOLDAVEL, 90 GRAUS, 114 MM, PARA AGUA QUENTE PREDIAL</t>
  </si>
  <si>
    <t>ADAPTADOR CPVC, ROSCAVEL, COM FLANGES E ANEL DE VEDACAO, 15 MM, CAIXA D'AGUA PARA AGUA QUENTE</t>
  </si>
  <si>
    <t>ADAPTADOR CPVC, ROSCAVEL, COM FLANGES E ANEL DE VEDACAO, 22 MM, CAIXA D'AGUA PARA AGUA QUENTE</t>
  </si>
  <si>
    <t>ADAPTADOR CPVC, ROSCAVEL, COM FLANGES E ANEL DE VEDACAO, 28 MM, CAIXA D'AGUA PARA AGUA QUENTE</t>
  </si>
  <si>
    <t>ADAPTADOR CPVC, ROSCAVEL, COM FLANGES E ANEL DE VEDACAO, 35 MM, CAIXA D'AGUA PARA AGUA QUENTE</t>
  </si>
  <si>
    <t>ADAPTADOR CPVC, ROSCAVEL, COM FLANGES E ANEL DE VEDACAO, 42 MM, CAIXA D'AGUA PARA AGUA QUENTE</t>
  </si>
  <si>
    <t>ADAPTADOR CPVC, ROSCAVEL, COM FLANGES E ANEL DE VEDACAO, 54 MM, CAIXA D'AGUA PARA AGUA QUENTE</t>
  </si>
  <si>
    <t>TIL CONDOMINIAL, PVC, DN 100 X 100 MM, PARA REDE COLETORA DE ESGOTO</t>
  </si>
  <si>
    <t>BUCHA DE REDUCAO, CPVC, SOLDAVEL, 54 X 35 MM, PARA AGUA QUENTE</t>
  </si>
  <si>
    <t>COROA PARA PERFURATRIZ T38, D = 2 1/2", 6 X 4 BOTOES BALISTICOS, FACE PLANA</t>
  </si>
  <si>
    <t>LUVA PARA PERFURATRIZ DE ESTEIRA T38, D = 1 1/2"</t>
  </si>
  <si>
    <t>HASTE PARA PERFURATRIZ DE ESTEIRA T38, D= 1 1/2" X *3 M*, PARA PROLONGAR BROCA</t>
  </si>
  <si>
    <t>PUNHO PARA PERFURATRIZ DE ESTEIRA T38, D = 1 1/2" (38 MM), C = 380 MM</t>
  </si>
  <si>
    <t>TIL RADIAL, PVC, JE, BBB, DN 300 X 200 MM, PARA REDE COLETORA DE ESGOTO (NBR 10.569)</t>
  </si>
  <si>
    <t>JANELA VENEZIANA DE CORRER, EM ALUMINIO PERFIL 25, 100 X 150 CM (A X L), 6 FLS (4 VENEZIANAS E 2 VIDROS), SEM BANDEIRA, ACABAMENTO BRANCO OU BRILHANTE, BATENTE DE 8 A 9 CM, COM VIDRO 4 MM, SEM GUARNICAO / ALIZAR</t>
  </si>
  <si>
    <t>BUCHA DE REDUCAO CPVC, SOLDAVEL, 54 X 28 MM, PARA AGUA QUENTE</t>
  </si>
  <si>
    <t>DISCO DE CORTE PARA METAL COM DUAS TELAS 12 X 1/8 X 3/4" (300 X 3,2 X 19,05 MM)</t>
  </si>
  <si>
    <t>REBOLO ABRASIVO RETO DE USO GERAL GRAO 36, DE 6 X 1" (DIAMETRO X ESPESSURA)</t>
  </si>
  <si>
    <t>DISCO DE CORTE DIAMANTADO SEGMENTADO DIAMETRO DE 180 MM PARA ESMERILHADEIRA 7"</t>
  </si>
  <si>
    <t>DISCO DE BORRACHA PARA LIXADEIRA RIGIDO 7" COM ARRUELA CENTRAL</t>
  </si>
  <si>
    <t>DISCO DE DESBASTE PARA METAL FERROSO EM GERAL, COM TRES TELAS, 9 X 1/4 X 7/8" (228,6 X 6,4 X 22,2 MM)</t>
  </si>
  <si>
    <t>PERFURATRIZ PARA FURO DIRECIONAL HORIZONTAL (HDD) COM CAPACIDADE ATE 89 KN, POTENCIA 24,8 HP A 80 HP (INCLUSO FERRAMENTAS E LOCALIZADOR), PARA REDE SUBTERRANEA</t>
  </si>
  <si>
    <t>PERFURATRIZ PARA FURO DIRECIONAL HORIZONTAL (HDD) COM CAPACIDADE DE 90 KN A 200 KN, POTENCIA 100 HP A 160 HP (INCLUSO FERRAMENTAS E LOCALIZADOR), PARA REDE SUBTERRANEA</t>
  </si>
  <si>
    <t>PERFURATRIZ PARA FURO DIRECIONAL HORIZONTAL (HDD) COM CAPACIDADE DE 201 KN A 560 KN, POTENCIA 200 HP A 260 HP (INCLUSO FERRAMENTAS E LOCALIZADOR), PARA REDE SUBTERRANEA</t>
  </si>
  <si>
    <t>ESPACADOR/SEPARADOR /CENTRALIZADOR DE BARRA DE ACO, PLASTICO, (CHUMBADOR TIPO CARAMBOLA - CB), DIAMETRO INTERNO ENTRE 25 A 32 MM</t>
  </si>
  <si>
    <t>SIFAO / TUBO SINFONADO EXTENSIVEL/SANFONADO, UNIVERSAL/ SIMPLES, ENTRE *50 A 70* CM, DE PLASTICO BRANCO</t>
  </si>
  <si>
    <t>PERFURATRIZ DE COROA DIAMANTADA PARA CONCRETO, DIAMETRO ATE 250 MM, MOTOR ELETRICO 220 V, POTENCIA 2.500W</t>
  </si>
  <si>
    <t>ESCAVADEIRA HIDRAULICA DE BRACO LONGO (LONGO ALCANCE) SOBRE ESTEIRAS, CACAMBA 0,52 M3, PESO OPERACIONAL 24 T, POTENCIA LIQUIDA 155 HP</t>
  </si>
  <si>
    <t>TANQUE DE LOUÇA BRANCA COM COLUNA, 30L OU EQUIVALENTE - FORNECIMENTO E INSTALAÇÃO. AF_01/2020</t>
  </si>
  <si>
    <t>TANQUE DE LOUÇA BRANCA SUSPENSO, 18L OU EQUIVALENTE - FORNECIMENTO E INSTALAÇÃO. AF_01/2020</t>
  </si>
  <si>
    <t>TANQUE DE MÁRMORE SINTÉTICO SUSPENSO, 22L OU EQUIVALENTE - FORNECIMENTO E INSTALAÇÃO. AF_01/2020</t>
  </si>
  <si>
    <t>VÁLVULA EM METAL CROMADO 1.1/2" X 1.1/2" PARA TANQUE OU LAVATÓRIO, COM OU SEM LADRÃO - FORNECIMENTO E INSTALAÇÃO. AF_01/2020</t>
  </si>
  <si>
    <t>VÁLVULA EM METAL CROMADO TIPO AMERICANA 3.1/2" X 1.1/2" PARA PIA - FORNECIMENTO E INSTALAÇÃO. AF_01/2020</t>
  </si>
  <si>
    <t>VÁLVULA EM PLÁSTICO 1" PARA PIA, TANQUE OU LAVATÓRIO, COM OU SEM LADRÃO - FORNECIMENTO E INSTALAÇÃO. AF_01/2020</t>
  </si>
  <si>
    <t>VÁLVULA EM PLÁSTICO CROMADO TIPO AMERICANA 3.1/2" X 1.1/2" SEM ADAPTADOR PARA PIA - FORNECIMENTO E INSTALAÇÃO. AF_01/2020</t>
  </si>
  <si>
    <t>SIFÃO DO TIPO GARRAFA EM METAL CROMADO 1 X 1.1/2" - FORNECIMENTO E INSTALAÇÃO. AF_01/2020</t>
  </si>
  <si>
    <t>ENGATE FLEXÍVEL EM PLÁSTICO BRANCO, 1/2" X 30CM - FORNECIMENTO E INSTALAÇÃO. AF_01/2020</t>
  </si>
  <si>
    <t>ENGATE FLEXÍVEL EM PLÁSTICO BRANCO, 1/2" X 40CM - FORNECIMENTO E INSTALAÇÃO. AF_01/2020</t>
  </si>
  <si>
    <t>VASO SANITÁRIO SIFONADO COM CAIXA ACOPLADA LOUÇA BRANCA - FORNECIMENTO E INSTALAÇÃO. AF_01/2020</t>
  </si>
  <si>
    <t>BANCADA DE GRANITO CINZA POLIDO, DE 1,50 X 0,60 M, PARA PIA DE COZINHA - FORNECIMENTO E INSTALAÇÃO. AF_01/2020</t>
  </si>
  <si>
    <t>BANCADA DE MÁRMORE BRANCO POLIDO, DE 1,50 X 0,60 M, PARA PIA DE COZINHA - FORNECIMENTO E INSTALAÇÃO. AF_01/2020</t>
  </si>
  <si>
    <t>BANCADA DE MÁRMORE SINTÉTICO, DE 120 X 60CM, COM CUBA INTEGRADA - FORNECIMENTO E INSTALAÇÃO. AF_01/2020</t>
  </si>
  <si>
    <t>BANCADA DE GRANITO CINZA POLIDO, DE 0,50 X 0,60 M, PARA LAVATÓRIO - FORNECIMENTO E INSTALAÇÃO. AF_01/2020</t>
  </si>
  <si>
    <t>BANCADA DE MÁRMORE BRANCO POLIDO, DE 0,50 X 0,60 M, PARA LAVATÓRIO - FORNECIMENTO E INSTALAÇÃO. AF_01/2020</t>
  </si>
  <si>
    <t>CUBA DE EMBUTIR RETANGULAR DE AÇO INOXIDÁVEL, 46 X 30 X 12 CM - FORNECIMENTO E INSTALAÇÃO. AF_01/2020</t>
  </si>
  <si>
    <t>CUBA DE EMBUTIR OVAL EM LOUÇA BRANCA, 35 X 50CM OU EQUIVALENTE - FORNECIMENTO E INSTALAÇÃO. AF_01/2020</t>
  </si>
  <si>
    <t>LAVATÓRIO LOUÇA BRANCA COM COLUNA, *44 X 35,5* CM, PADRÃO POPULAR - FORNECIMENTO E INSTALAÇÃO. AF_01/2020</t>
  </si>
  <si>
    <t>LAVATÓRIO LOUÇA BRANCA COM COLUNA, 45 X 55CM OU EQUIVALENTE, PADRÃO MÉDIO - FORNECIMENTO E INSTALAÇÃO. AF_01/2020</t>
  </si>
  <si>
    <t>LAVATÓRIO LOUÇA BRANCA SUSPENSO, 29,5 X 39CM OU EQUIVALENTE, PADRÃO POPULAR - FORNECIMENTO E INSTALAÇÃO. AF_01/2020</t>
  </si>
  <si>
    <t>APARELHO MISTURADOR DE MESA PARA LAVATÓRIO, PADRÃO MÉDIO - FORNECIMENTO E INSTALAÇÃO. AF_01/2020</t>
  </si>
  <si>
    <t>TORNEIRA CROMADA DE MESA, 1/2" OU 3/4", PARA LAVATÓRIO, PADRÃO POPULAR - FORNECIMENTO E INSTALAÇÃO. AF_01/2020</t>
  </si>
  <si>
    <t>APARELHO MISTURADOR DE MESA PARA PIA DE COZINHA, PADRÃO MÉDIO - FORNECIMENTO E INSTALAÇÃO. AF_01/2020</t>
  </si>
  <si>
    <t>TORNEIRA CROMADA TUBO MÓVEL, DE MESA, 1/2" OU 3/4", PARA PIA DE COZINHA, PADRÃO ALTO - FORNECIMENTO E INSTALAÇÃO. AF_01/2020</t>
  </si>
  <si>
    <t>TORNEIRA CROMADA TUBO MÓVEL, DE PAREDE, 1/2" OU 3/4", PARA PIA DE COZINHA, PADRÃO MÉDIO - FORNECIMENTO E INSTALAÇÃO. AF_01/2020</t>
  </si>
  <si>
    <t>TORNEIRA CROMADA LONGA, DE PAREDE, 1/2" OU 3/4", PARA PIA DE COZINHA, PADRÃO POPULAR - FORNECIMENTO E INSTALAÇÃO. AF_01/2020</t>
  </si>
  <si>
    <t>TORNEIRA CROMADA 1/2" OU 3/4" PARA TANQUE, PADRÃO POPULAR - FORNECIMENTO E INSTALAÇÃO. AF_01/2020</t>
  </si>
  <si>
    <t>TORNEIRA CROMADA 1/2" OU 3/4" PARA TANQUE, PADRÃO MÉDIO - FORNECIMENTO E INSTALAÇÃO. AF_01/2020</t>
  </si>
  <si>
    <t>TORNEIRA CROMADA DE MESA, 1/2" OU 3/4", PARA LAVATÓRIO, PADRÃO MÉDIO - FORNECIMENTO E INSTALAÇÃO. AF_01/2020</t>
  </si>
  <si>
    <t>TORNEIRA PLÁSTICA 3/4" PARA TANQUE - FORNECIMENTO E INSTALAÇÃO. AF_01/2020</t>
  </si>
  <si>
    <t>TANQUE DE LOUÇA BRANCA COM COLUNA, 30L OU EQUIVALENTE, INCLUSO SIFÃO FLEXÍVEL EM PVC, VÁLVULA METÁLICA E TORNEIRA DE METAL CROMADO PADRÃO MÉDIO - FORNECIMENTO E INSTALAÇÃO. AF_01/2020</t>
  </si>
  <si>
    <t>TANQUE DE LOUÇA BRANCA COM COLUNA, 30L OU EQUIVALENTE, INCLUSO SIFÃO FLEXÍVEL EM PVC, VÁLVULA PLÁSTICA E TORNEIRA DE METAL CROMADO PADRÃO POPULAR - FORNECIMENTO E INSTALAÇÃO. AF_01/2020</t>
  </si>
  <si>
    <t>TANQUE DE LOUÇA BRANCA COM COLUNA, 30L OU EQUIVALENTE, INCLUSO SIFÃO FLEXÍVEL EM PVC, VÁLVULA PLÁSTICA E TORNEIRA DE PLÁSTICO - FORNECIMENTO E INSTALAÇÃO. AF_01/2020</t>
  </si>
  <si>
    <t>TANQUE DE LOUÇA BRANCA SUSPENSO, 18L OU EQUIVALENTE, INCLUSO SIFÃO TIPO GARRAFA EM METAL CROMADO, VÁLVULA METÁLICA E TORNEIRA DE METAL CROMADO PADRÃO MÉDIO - FORNECIMENTO E INSTALAÇÃO. AF_01/2020</t>
  </si>
  <si>
    <t>TANQUE DE LOUÇA BRANCA SUSPENSO, 18L OU EQUIVALENTE, INCLUSO SIFÃO TIPO GARRAFA EM PVC, VÁLVULA PLÁSTICA E TORNEIRA DE METAL CROMADO PADRÃO POPULAR - FORNECIMENTO E INSTALAÇÃO. AF_01/2020</t>
  </si>
  <si>
    <t>TANQUE DE LOUÇA BRANCA SUSPENSO, 18L OU EQUIVALENTE, INCLUSO SIFÃO TIPO GARRAFA EM PVC, VÁLVULA PLÁSTICA E TORNEIRA DE PLÁSTICO - FORNECIMENTO E INSTALAÇÃO. AF_01/2020</t>
  </si>
  <si>
    <t>TANQUE DE MÁRMORE SINTÉTICO COM COLUNA, 22L OU EQUIVALENTE, INCLUSO SIFÃO FLEXÍVEL EM PVC, VÁLVULA PLÁSTICA E TORNEIRA DE METAL CROMADO PADRÃO POPULAR - FORNECIMENTO E INSTALAÇÃO. AF_01/2020</t>
  </si>
  <si>
    <t>TANQUE DE MÁRMORE SINTÉTICO COM COLUNA, 22L OU EQUIVALENTE, INCLUSO SIFÃO FLEXÍVEL EM PVC, VÁLVULA PLÁSTICA E TORNEIRA DE PLÁSTICO - FORNECIMENTO E INSTALAÇÃO. AF_01/2020</t>
  </si>
  <si>
    <t>TANQUE DE MÁRMORE SINTÉTICO SUSPENSO, 22L OU EQUIVALENTE, INCLUSO SIFÃO TIPO GARRAFA EM PVC, VÁLVULA PLÁSTICA E TORNEIRA DE METAL CROMADO PADRÃO POPULAR - FORNEC. E INSTALAÇÃO. AF_01/2020</t>
  </si>
  <si>
    <t>TANQUE DE MÁRMORE SINTÉTICO SUSPENSO, 22L OU EQUIVALENTE, INCLUSO SIFÃO TIPO GARRAFA EM PVC, VÁLVULA PLÁSTICA E TORNEIRA DE PLÁSTICO - FORNECIMENTO E INSTALAÇÃO. AF_01/2020</t>
  </si>
  <si>
    <t>TANQUE DE MÁRMORE SINTÉTICO SUSPENSO, 22L OU EQUIVALENTE, INCLUSO SIFÃO FLEXÍVEL EM PVC, VÁLVULA PLÁSTICA E TORNEIRA DE METAL CROMADO PADRÃO POPULAR - FORNECIMENTO E INSTALAÇÃO. AF_01/2020</t>
  </si>
  <si>
    <t>TANQUE DE MÁRMORE SINTÉTICO SUSPENSO, 22L OU EQUIVALENTE, INCLUSO SIFÃO FLEXÍVEL EM PVC, VÁLVULA PLÁSTICA E TORNEIRA DE PLÁSTICO - FORNECIMENTO E INSTALAÇÃO. AF_01/2020</t>
  </si>
  <si>
    <t>BANCADA DE MÁRMORE SINTÉTICO 120 X 60CM, COM CUBA INTEGRADA, INCLUSO SIFÃO TIPO GARRAFA EM PVC, VÁLVULA EM PLÁSTICO CROMADO TIPO AMERICANA E TORNEIRA CROMADA LONGA, DE PAREDE, PADRÃO POPULAR - FORNECIMENTO E INSTALAÇÃO. AF_01/2020</t>
  </si>
  <si>
    <t>BANCADA DE MÁRMORE SINTÉTICO 120 X 60CM, COM CUBA INTEGRADA, INCLUSO SIFÃO TIPO FLEXÍVEL EM PVC, VÁLVULA EM PLÁSTICO CROMADO TIPO AMERICANA E TORNEIRA CROMADA LONGA, DE PAREDE, PADRÃO POPULAR - FORNECIMENTO E INSTALAÇÃO. AF_01/2020</t>
  </si>
  <si>
    <t>CUBA DE EMBUTIR DE AÇO INOXIDÁVEL MÉDIA, INCLUSO VÁLVULA TIPO AMERICANA EM METAL CROMADO E SIFÃO FLEXÍVEL EM PVC - FORNECIMENTO E INSTALAÇÃO. AF_01/2020</t>
  </si>
  <si>
    <t>CUBA DE EMBUTIR DE AÇO INOXIDÁVEL MÉDIA, INCLUSO VÁLVULA TIPO AMERICANA E SIFÃO TIPO GARRAFA EM METAL CROMADO - FORNECIMENTO E INSTALAÇÃO. AF_01/2020</t>
  </si>
  <si>
    <t>CUBA DE EMBUTIR OVAL EM LOUÇA BRANCA, 35 X 50CM OU EQUIVALENTE, INCLUSO VÁLVULA EM METAL CROMADO E SIFÃO FLEXÍVEL EM PVC - FORNECIMENTO E INSTALAÇÃO. AF_01/2020</t>
  </si>
  <si>
    <t>CUBA DE EMBUTIR OVAL EM LOUÇA BRANCA, 35 X 50CM OU EQUIVALENTE, INCLUSO VÁLVULA E SIFÃO TIPO GARRAFA EM METAL CROMADO - FORNECIMENTO E INSTALAÇÃO. AF_01/2020</t>
  </si>
  <si>
    <t>LAVATÓRIO LOUÇA BRANCA COM COLUNA, *44 X 35,5* CM, PADRÃO POPULAR, INCLUSO SIFÃO FLEXÍVEL EM PVC, VÁLVULA E ENGATE FLEXÍVEL 30CM EM PLÁSTICO E COM TORNEIRA CROMADA PADRÃO POPULAR - FORNECIMENTO E INSTALAÇÃO. AF_01/2020</t>
  </si>
  <si>
    <t>LAVATÓRIO LOUÇA BRANCA COM COLUNA, 45 X 55CM OU EQUIVALENTE, PADRÃO MÉDIO, INCLUSO SIFÃO TIPO GARRAFA, VÁLVULA E ENGATE FLEXÍVEL DE 40CM EM METAL CROMADO, COM APARELHO MISTURADOR PADRÃO MÉDIO - FORNECIMENTO E INSTALAÇÃO. AF_01/2020</t>
  </si>
  <si>
    <t>LAVATÓRIO LOUÇA BRANCA COM COLUNA, 45 X 55CM OU EQUIVALENTE, PADRÃO MÉDIO, INCLUSO SIFÃO TIPO GARRAFA, VÁLVULA E ENGATE FLEXÍVEL DE 40CM EM METAL CROMADO, COM TORNEIRA CROMADA DE MESA, PADRÃO MÉDIO - FORNECIMENTO E INSTALAÇÃO. AF_01/2020</t>
  </si>
  <si>
    <t>LAVATÓRIO LOUÇA BRANCA SUSPENSO, 29,5 X 39CM OU EQUIVALENTE, PADRÃO POPULAR, INCLUSO SIFÃO TIPO GARRAFA EM PVC, VÁLVULA E ENGATE FLEXÍVEL 30CM EM PLÁSTICO E TORNEIRA CROMADA DE MESA, PADRÃO POPULAR - FORNECIMENTO E INSTALAÇÃO. AF_01/2020</t>
  </si>
  <si>
    <t>LAVATÓRIO LOUÇA BRANCA SUSPENSO, 29,5 X 39CM OU EQUIVALENTE, PADRÃO POPULAR, INCLUSO SIFÃO FLEXÍVEL EM PVC, VÁLVULA E ENGATE FLEXÍVEL 30CM EM PLÁSTICO E TORNEIRA CROMADA DE MESA, PADRÃO POPULAR - FORNECIMENTO E INSTALAÇÃO. AF_01/2020</t>
  </si>
  <si>
    <t>BANCADA MÁRMORE BRANCO, 50 X 60 CM, INCLUSO CUBA DE EMBUTIR OVAL EM LOUÇA BRANCA 35 X 50 CM, VÁLVULA, SIFÃO TIPO GARRAFA E ENGATE FLEXÍVEL 40 CM EM METAL CROMADO E APARELHO MISTURADOR DE MESA, PADRÃO MÉDIO - FORNEC. E INSTALAÇÃO. AF_01/2020</t>
  </si>
  <si>
    <t>REGISTRO DE PRESSÃO BRUTO, LATÃO, ROSCÁVEL, 1/2" - FORNECIMENTO E INSTALAÇÃO. AF_08/2021</t>
  </si>
  <si>
    <t>REGISTRO DE GAVETA BRUTO, LATÃO, ROSCÁVEL, 1/2" - FORNECIMENTO E INSTALAÇÃO. AF_08/2021</t>
  </si>
  <si>
    <t>REGISTRO DE GAVETA BRUTO, LATÃO, ROSCÁVEL, 3/4" - FORNECIMENTO E INSTALAÇÃO. AF_08/2021</t>
  </si>
  <si>
    <t>MISTURADOR MONOCOMANDO PARA CHUVEIRO, BASE BRUTA E ACABAMENTO CROMADO - FORNECIMENTO E INSTALAÇÃO. AF_08/2021</t>
  </si>
  <si>
    <t>JOELHO 90 GRAUS, PVC, SOLDÁVEL, DN 20MM, INSTALADO EM RAMAL OU SUB-RAMAL DE ÁGUA - FORNECIMENTO E INSTALAÇÃO. AF_06/2022</t>
  </si>
  <si>
    <t>JOELHO 45 GRAUS, PVC, SOLDÁVEL, DN 20MM, INSTALADO EM RAMAL OU SUB-RAMAL DE ÁGUA - FORNECIMENTO E INSTALAÇÃO. AF_06/2022</t>
  </si>
  <si>
    <t>CURVA 90 GRAUS, PVC, SOLDÁVEL, DN 20MM, INSTALADO EM RAMAL OU SUB-RAMAL DE ÁGUA - FORNECIMENTO E INSTALAÇÃO. AF_06/2022</t>
  </si>
  <si>
    <t>CURVA 45 GRAUS, PVC, SOLDÁVEL, DN 20MM, INSTALADO EM RAMAL OU SUB-RAMAL DE ÁGUA - FORNECIMENTO E INSTALAÇÃO. AF_06/2022</t>
  </si>
  <si>
    <t>JOELHO 90 GRAUS, PVC, SOLDÁVEL, DN 25MM, INSTALADO EM RAMAL OU SUB-RAMAL DE ÁGUA - FORNECIMENTO E INSTALAÇÃO. AF_06/2022</t>
  </si>
  <si>
    <t>JOELHO 45 GRAUS, PVC, SOLDÁVEL, DN 25MM, INSTALADO EM RAMAL OU SUB-RAMAL DE ÁGUA - FORNECIMENTO E INSTALAÇÃO. AF_06/2022</t>
  </si>
  <si>
    <t>CURVA 90 GRAUS, PVC, SOLDÁVEL, DN 25MM, INSTALADO EM RAMAL OU SUB-RAMAL DE ÁGUA - FORNECIMENTO E INSTALAÇÃO. AF_06/2022</t>
  </si>
  <si>
    <t>CURVA 45 GRAUS, PVC, SOLDÁVEL, DN 25MM, INSTALADO EM RAMAL OU SUB-RAMAL DE ÁGUA - FORNECIMENTO E INSTALAÇÃO. AF_06/2022</t>
  </si>
  <si>
    <t>JOELHO 90 GRAUS, PVC, SOLDÁVEL, DN 32MM, INSTALADO EM RAMAL OU SUB-RAMAL DE ÁGUA - FORNECIMENTO E INSTALAÇÃO. AF_06/2022</t>
  </si>
  <si>
    <t>JOELHO 45 GRAUS, PVC, SOLDÁVEL, DN 32MM, INSTALADO EM RAMAL OU SUB-RAMAL DE ÁGUA - FORNECIMENTO E INSTALAÇÃO. AF_06/2022</t>
  </si>
  <si>
    <t>CURVA 90 GRAUS, PVC, SOLDÁVEL, DN 32MM, INSTALADO EM RAMAL OU SUB-RAMAL DE ÁGUA - FORNECIMENTO E INSTALAÇÃO. AF_06/2022</t>
  </si>
  <si>
    <t>CURVA 45 GRAUS, PVC, SOLDÁVEL, DN 32MM, INSTALADO EM RAMAL OU SUB-RAMAL DE ÁGUA - FORNECIMENTO E INSTALAÇÃO. AF_06/2022</t>
  </si>
  <si>
    <t>LUVA, PVC, SOLDÁVEL, DN 20MM, INSTALADO EM RAMAL OU SUB-RAMAL DE ÁGUA - FORNECIMENTO E INSTALAÇÃO. AF_06/2022</t>
  </si>
  <si>
    <t>LUVA DE CORRER, PVC, SOLDÁVEL, DN 20MM, INSTALADO EM RAMAL OU SUB-RAMAL DE ÁGUA - FORNECIMENTO E INSTALAÇÃO. AF_06/2022</t>
  </si>
  <si>
    <t>LUVA DE REDUÇÃO, PVC, SOLDÁVEL, DN 25MM X 20MM, INSTALADO EM RAMAL OU SUB-RAMAL DE ÁGUA - FORNECIMENTO E INSTALAÇÃO. AF_06/2022</t>
  </si>
  <si>
    <t>LUVA COM BUCHA DE LATÃO, PVC, SOLDÁVEL, DN 20MM X 1/2", INSTALADO EM RAMAL OU SUB-RAMAL DE ÁGUA - FORNECIMENTO E INSTALAÇÃO. AF_06/2022</t>
  </si>
  <si>
    <t>UNIÃO, PVC, SOLDÁVEL, DN 20MM, INSTALADO EM RAMAL OU SUB-RAMAL DE ÁGUA - FORNECIMENTO E INSTALAÇÃO. AF_06/2022</t>
  </si>
  <si>
    <t>CURVA DE TRANSPOSIÇÃO, PVC, SOLDÁVEL, DN 20MM, INSTALADO EM RAMAL OU SUB-RAMAL DE ÁGUA - FORNECIMENTO E INSTALAÇÃO. AF_06/2022</t>
  </si>
  <si>
    <t>LUVA, PVC, SOLDÁVEL, DN 25MM, INSTALADO EM RAMAL OU SUB-RAMAL DE ÁGUA - FORNECIMENTO E INSTALAÇÃO. AF_06/2022</t>
  </si>
  <si>
    <t>LUVA DE CORRER, PVC, SOLDÁVEL, DN 25MM, INSTALADO EM RAMAL OU SUB-RAMAL DE ÁGUA - FORNECIMENTO E INSTALAÇÃO. AF_12/2014</t>
  </si>
  <si>
    <t>LUVA DE REDUÇÃO, PVC, SOLDÁVEL, DN 32MM X 25MM, INSTALADO EM RAMAL OU SUB-RAMAL DE ÁGUA - FORNECIMENTO E INSTALAÇÃO. AF_06/2022</t>
  </si>
  <si>
    <t>UNIÃO, PVC, SOLDÁVEL, DN 25MM, INSTALADO EM RAMAL OU SUB-RAMAL DE ÁGUA - FORNECIMENTO E INSTALAÇÃO. AF_06/2022</t>
  </si>
  <si>
    <t>LUVA, PVC, SOLDÁVEL, DN 32MM, INSTALADO EM RAMAL OU SUB-RAMAL DE ÁGUA - FORNECIMENTO E INSTALAÇÃO. AF_06/2022</t>
  </si>
  <si>
    <t>UNIÃO, PVC, SOLDÁVEL, DN 32MM, INSTALADO EM RAMAL OU SUB-RAMAL DE ÁGUA - FORNECIMENTO E INSTALAÇÃO. AF_06/2022</t>
  </si>
  <si>
    <t>TE, PVC, SOLDÁVEL, DN 20MM, INSTALADO EM RAMAL OU SUB-RAMAL DE ÁGUA - FORNECIMENTO E INSTALAÇÃO. AF_06/2022</t>
  </si>
  <si>
    <t>TE, PVC, SOLDÁVEL, DN 25MM, INSTALADO EM RAMAL OU SUB-RAMAL DE ÁGUA - FORNECIMENTO E INSTALAÇÃO. AF_06/2022</t>
  </si>
  <si>
    <t>TÊ DE REDUÇÃO, PVC, SOLDÁVEL, DN 25MM X 20MM, INSTALADO EM RAMAL OU SUB-RAMAL DE ÁGUA - FORNECIMENTO E INSTALAÇÃO. AF_06/2022</t>
  </si>
  <si>
    <t>TE, PVC, SOLDÁVEL, DN 32MM, INSTALADO EM RAMAL OU SUB-RAMAL DE ÁGUA - FORNECIMENTO E INSTALAÇÃO. AF_06/2022</t>
  </si>
  <si>
    <t>TÊ DE REDUÇÃO, PVC, SOLDÁVEL, DN 32MM X 25MM, INSTALADO EM RAMAL OU SUB-RAMAL DE ÁGUA - FORNECIMENTO E INSTALAÇÃO. AF_06/2022</t>
  </si>
  <si>
    <t>JOELHO 90 GRAUS, PVC, SOLDÁVEL, DN 20MM, INSTALADO EM RAMAL DE DISTRIBUIÇÃO DE ÁGUA - FORNECIMENTO E INSTALAÇÃO. AF_06/2022</t>
  </si>
  <si>
    <t>JOELHO 45 GRAUS, PVC, SOLDÁVEL, DN 20MM, INSTALADO EM RAMAL DE DISTRIBUIÇÃO DE ÁGUA - FORNECIMENTO E INSTALAÇÃO. AF_06/2022</t>
  </si>
  <si>
    <t>CURVA 90 GRAUS, PVC, SOLDÁVEL, DN 20MM, INSTALADO EM RAMAL DE DISTRIBUIÇÃO DE ÁGUA - FORNECIMENTO E INSTALAÇÃO. AF_06/2022</t>
  </si>
  <si>
    <t>CURVA 45 GRAUS, PVC, SOLDÁVEL, DN 20MM, INSTALADO EM RAMAL DE DISTRIBUIÇÃO DE ÁGUA - FORNECIMENTO E INSTALAÇÃO. AF_06/2022</t>
  </si>
  <si>
    <t>JOELHO 90 GRAUS, PVC, SOLDÁVEL, DN 25MM, INSTALADO EM RAMAL DE DISTRIBUIÇÃO DE ÁGUA - FORNECIMENTO E INSTALAÇÃO. AF_06/2022</t>
  </si>
  <si>
    <t>JOELHO 45 GRAUS, PVC, SOLDÁVEL, DN 25MM, INSTALADO EM RAMAL DE DISTRIBUIÇÃO DE ÁGUA - FORNECIMENTO E INSTALAÇÃO. AF_06/2022</t>
  </si>
  <si>
    <t>CURVA 90 GRAUS, PVC, SOLDÁVEL, DN 25MM, INSTALADO EM RAMAL DE DISTRIBUIÇÃO DE ÁGUA - FORNECIMENTO E INSTALAÇÃO. AF_06/2022</t>
  </si>
  <si>
    <t>CURVA 45 GRAUS, PVC, SOLDÁVEL, DN 25MM, INSTALADO EM RAMAL DE DISTRIBUIÇÃO DE ÁGUA - FORNECIMENTO E INSTALAÇÃO. AF_06/2022</t>
  </si>
  <si>
    <t>JOELHO 90 GRAUS, PVC, SOLDÁVEL, DN 32MM, INSTALADO EM RAMAL DE DISTRIBUIÇÃO DE ÁGUA - FORNECIMENTO E INSTALAÇÃO. AF_06/2022</t>
  </si>
  <si>
    <t>JOELHO 45 GRAUS, PVC, SOLDÁVEL, DN 32MM, INSTALADO EM RAMAL DE DISTRIBUIÇÃO DE ÁGUA - FORNECIMENTO E INSTALAÇÃO. AF_06/2022</t>
  </si>
  <si>
    <t>CURVA 90 GRAUS, PVC, SOLDÁVEL, DN 32MM, INSTALADO EM RAMAL DE DISTRIBUIÇÃO DE ÁGUA - FORNECIMENTO E INSTALAÇÃO. AF_06/2022</t>
  </si>
  <si>
    <t>CURVA 45 GRAUS, PVC, SOLDÁVEL, DN 32MM, INSTALADO EM RAMAL DE DISTRIBUIÇÃO DE ÁGUA - FORNECIMENTO E INSTALAÇÃO. AF_06/2022</t>
  </si>
  <si>
    <t>LUVA, PVC, SOLDÁVEL, DN 20MM, INSTALADO EM RAMAL DE DISTRIBUIÇÃO DE ÁGUA - FORNECIMENTO E INSTALAÇÃO. AF_06/2022</t>
  </si>
  <si>
    <t>LUVA DE CORRER, PVC, SOLDÁVEL, DN 20MM, INSTALADO EM RAMAL DE DISTRIBUIÇÃO DE ÁGUA - FORNECIMENTO E INSTALAÇÃO. AF_06/2022</t>
  </si>
  <si>
    <t>LUVA DE REDUÇÃO, PVC, SOLDÁVEL, DN 25MM X 20MM, INSTALADO EM RAMAL DE DISTRIBUIÇÃO DE ÁGUA - FORNECIMENTO E INSTALAÇÃO. AF_06/2022</t>
  </si>
  <si>
    <t>UNIÃO, PVC, SOLDÁVEL, DN 20MM, INSTALADO EM RAMAL DE DISTRIBUIÇÃO DE ÁGUA - FORNECIMENTO E INSTALAÇÃO. AF_06/2022</t>
  </si>
  <si>
    <t>LUVA, PVC, SOLDÁVEL, DN 25MM, INSTALADO EM RAMAL DE DISTRIBUIÇÃO DE ÁGUA - FORNECIMENTO E INSTALAÇÃO. AF_06/2022</t>
  </si>
  <si>
    <t>LUVA DE CORRER, PVC, SOLDÁVEL, DN 25MM, INSTALADO EM RAMAL DE DISTRIBUIÇÃO DE ÁGUA - FORNECIMENTO E INSTALAÇÃO. AF_06/2022</t>
  </si>
  <si>
    <t>LUVA DE REDUÇÃO, PVC, SOLDÁVEL, DN 32MM X 25MM, INSTALADO EM RAMAL DE DISTRIBUIÇÃO DE ÁGUA - FORNECIMENTO E INSTALAÇÃO. AF_06/2022</t>
  </si>
  <si>
    <t>LUVA, PVC, SOLDÁVEL, DN 32MM, INSTALADO EM RAMAL DE DISTRIBUIÇÃO DE ÁGUA - FORNECIMENTO E INSTALAÇÃO. AF_06/2022</t>
  </si>
  <si>
    <t>LUVA DE REDUÇÃO, PVC, SOLDÁVEL, DN 40MM X 32MM, INSTALADO EM RAMAL DE DISTRIBUIÇÃO DE ÁGUA - FORNECIMENTO E INSTALAÇÃO. AF_06/2022</t>
  </si>
  <si>
    <t>UNIÃO, PVC, SOLDÁVEL, DN 32MM, INSTALADO EM RAMAL DE DISTRIBUIÇÃO DE ÁGUA - FORNECIMENTO E INSTALAÇÃO. AF_06/2022</t>
  </si>
  <si>
    <t>TE, PVC, SOLDÁVEL, DN 20MM, INSTALADO EM RAMAL DE DISTRIBUIÇÃO DE ÁGUA - FORNECIMENTO E INSTALAÇÃO. AF_06/2022</t>
  </si>
  <si>
    <t>TE, PVC, SOLDÁVEL, DN 25MM, INSTALADO EM RAMAL DE DISTRIBUIÇÃO DE ÁGUA - FORNECIMENTO E INSTALAÇÃO. AF_06/2022</t>
  </si>
  <si>
    <t>TÊ DE REDUÇÃO, PVC, SOLDÁVEL, DN 25MM X 20MM, INSTALADO EM RAMAL DE DISTRIBUIÇÃO DE ÁGUA - FORNECIMENTO E INSTALAÇÃO. AF_06/2022</t>
  </si>
  <si>
    <t>TE, PVC, SOLDÁVEL, DN 32MM, INSTALADO EM RAMAL DE DISTRIBUIÇÃO DE ÁGUA - FORNECIMENTO E INSTALAÇÃO. AF_06/2022</t>
  </si>
  <si>
    <t>TÊ DE REDUÇÃO, PVC, SOLDÁVEL, DN 32MM X 25MM, INSTALADO EM RAMAL DE DISTRIBUIÇÃO DE ÁGUA - FORNECIMENTO E INSTALAÇÃO. AF_06/2022</t>
  </si>
  <si>
    <t>JOELHO 90 GRAUS, PVC, SOLDÁVEL, DN 25MM, INSTALADO EM PRUMADA DE ÁGUA - FORNECIMENTO E INSTALAÇÃO. AF_06/2022</t>
  </si>
  <si>
    <t>CAIXA SIFONADA, PVC, DN 100 X 100 X 50 MM, FORNECIDA E INSTALADA EM RAMAIS DE ENCAMINHAMENTO DE ÁGUA PLUVIAL. AF_06/2022</t>
  </si>
  <si>
    <t>JOELHO 45 GRAUS, PVC, SOLDÁVEL, DN 25MM, INSTALADO EM PRUMADA DE ÁGUA - FORNECIMENTO E INSTALAÇÃO. AF_06/2022</t>
  </si>
  <si>
    <t>CURVA 90 GRAUS, PVC, SOLDÁVEL, DN 25MM, INSTALADO EM PRUMADA DE ÁGUA - FORNECIMENTO E INSTALAÇÃO. AF_06/2022</t>
  </si>
  <si>
    <t>CURVA 45 GRAUS, PVC, SOLDÁVEL, DN 25MM, INSTALADO EM PRUMADA DE ÁGUA - FORNECIMENTO E INSTALAÇÃO. AF_06/2022</t>
  </si>
  <si>
    <t>CAIXA SIFONADA, PVC, DN 150 X 185 X 75 MM, FORNECIDA E INSTALADA EM RAMAIS DE ENCAMINHAMENTO DE ÁGUA PLUVIAL. AF_06/2022</t>
  </si>
  <si>
    <t>JOELHO 90 GRAUS, PVC, SOLDÁVEL, DN 32MM, INSTALADO EM PRUMADA DE ÁGUA - FORNECIMENTO E INSTALAÇÃO. AF_06/2022</t>
  </si>
  <si>
    <t>JOELHO 45 GRAUS, PVC, SOLDÁVEL, DN 32MM, INSTALADO EM PRUMADA DE ÁGUA - FORNECIMENTO E INSTALAÇÃO. AF_06/2022</t>
  </si>
  <si>
    <t>CURVA 90 GRAUS, PVC, SOLDÁVEL, DN 32MM, INSTALADO EM PRUMADA DE ÁGUA - FORNECIMENTO E INSTALAÇÃO. AF_06/2022</t>
  </si>
  <si>
    <t>RALO SIFONADO, PVC, DN 100 X 40 MM, JUNTA SOLDÁVEL, FORNECIDO E INSTALADO EM RAMAIS DE ENCAMINHAMENTO DE ÁGUA PLUVIAL. AF_06/2022</t>
  </si>
  <si>
    <t>CURVA 45 GRAUS, PVC, SOLDÁVEL, DN 32MM, INSTALADO EM PRUMADA DE ÁGUA - FORNECIMENTO E INSTALAÇÃO. AF_06/2022</t>
  </si>
  <si>
    <t>JOELHO 90 GRAUS, PVC, SOLDÁVEL, DN 40MM, INSTALADO EM PRUMADA DE ÁGUA - FORNECIMENTO E INSTALAÇÃO. AF_06/2022</t>
  </si>
  <si>
    <t>JOELHO 45 GRAUS, PVC, SOLDÁVEL, DN 40MM, INSTALADO EM PRUMADA DE ÁGUA - FORNECIMENTO E INSTALAÇÃO. AF_06/2022</t>
  </si>
  <si>
    <t>CURVA 90 GRAUS, PVC, SOLDÁVEL, DN 40MM, INSTALADO EM PRUMADA DE ÁGUA - FORNECIMENTO E INSTALAÇÃO. AF_06/2022</t>
  </si>
  <si>
    <t>CURVA 45 GRAUS, PVC, SOLDÁVEL, DN 40MM, INSTALADO EM PRUMADA DE ÁGUA - FORNECIMENTO E INSTALAÇÃO. AF_06/2022</t>
  </si>
  <si>
    <t>JOELHO 90 GRAUS, PVC, SOLDÁVEL, DN 50MM, INSTALADO EM PRUMADA DE ÁGUA - FORNECIMENTO E INSTALAÇÃO. AF_06/2022</t>
  </si>
  <si>
    <t>JOELHO 45 GRAUS, PVC, SOLDÁVEL, DN 50MM, INSTALADO EM PRUMADA DE ÁGUA - FORNECIMENTO E INSTALAÇÃO. AF_06/2022</t>
  </si>
  <si>
    <t>CURVA 90 GRAUS, PVC, SOLDÁVEL, DN 50MM, INSTALADO EM PRUMADA DE ÁGUA - FORNECIMENTO E INSTALAÇÃO. AF_06/2022</t>
  </si>
  <si>
    <t>CURVA 45 GRAUS, PVC, SOLDÁVEL, DN 50MM, INSTALADO EM PRUMADA DE ÁGUA - FORNECIMENTO E INSTALAÇÃO. AF_06/2022</t>
  </si>
  <si>
    <t>JOELHO 90 GRAUS, PVC, SOLDÁVEL, DN 60MM, INSTALADO EM PRUMADA DE ÁGUA - FORNECIMENTO E INSTALAÇÃO. AF_06/2022</t>
  </si>
  <si>
    <t>JOELHO 45 GRAUS, PVC, SOLDÁVEL, DN 60MM, INSTALADO EM PRUMADA DE ÁGUA - FORNECIMENTO E INSTALAÇÃO. AF_06/2022</t>
  </si>
  <si>
    <t>CURVA 90 GRAUS, PVC, SOLDÁVEL, DN 60MM, INSTALADO EM PRUMADA DE ÁGUA - FORNECIMENTO E INSTALAÇÃO. AF_06/2022</t>
  </si>
  <si>
    <t>CURVA 45 GRAUS, PVC, SOLDÁVEL, DN 60MM, INSTALADO EM PRUMADA DE ÁGUA - FORNECIMENTO E INSTALAÇÃO. AF_06/2022</t>
  </si>
  <si>
    <t>JOELHO 90 GRAUS, PVC, SOLDÁVEL, DN 75MM, INSTALADO EM PRUMADA DE ÁGUA - FORNECIMENTO E INSTALAÇÃO. AF_06/2022</t>
  </si>
  <si>
    <t>JOELHO 90 GRAUS, PVC, SERIE R, ÁGUA PLUVIAL, DN 40 MM, JUNTA SOLDÁVEL, FORNECIDO E INSTALADO EM RAMAL DE ENCAMINHAMENTO. AF_06/2022</t>
  </si>
  <si>
    <t>JOELHO 45 GRAUS, PVC, SOLDÁVEL, DN 75MM, INSTALADO EM PRUMADA DE ÁGUA - FORNECIMENTO E INSTALAÇÃO. AF_06/2022</t>
  </si>
  <si>
    <t>JOELHO 45 GRAUS, PVC, SERIE R, ÁGUA PLUVIAL, DN 40 MM, JUNTA SOLDÁVEL, FORNECIDO E INSTALADO EM RAMAL DE ENCAMINHAMENTO. AF_06/2022</t>
  </si>
  <si>
    <t>CURVA 90 GRAUS, PVC, SOLDÁVEL, DN 75MM, INSTALADO EM PRUMADA DE ÁGUA - FORNECIMENTO E INSTALAÇÃO. AF_06/2022</t>
  </si>
  <si>
    <t>JOELHO 90 GRAUS, PVC, SERIE R, ÁGUA PLUVIAL, DN 50 MM, JUNTA ELÁSTICA, FORNECIDO E INSTALADO EM RAMAL DE ENCAMINHAMENTO. AF_06/2022</t>
  </si>
  <si>
    <t>CURVA 45 GRAUS, PVC, SOLDÁVEL, DN 75MM, INSTALADO EM PRUMADA DE ÁGUA - FORNECIMENTO E INSTALAÇÃO. AF_06/2022</t>
  </si>
  <si>
    <t>JOELHO 45 GRAUS, PVC, SERIE R, ÁGUA PLUVIAL, DN 50 MM, JUNTA ELÁSTICA, FORNECIDO E INSTALADO EM RAMAL DE ENCAMINHAMENTO. AF_06/2022</t>
  </si>
  <si>
    <t>JOELHO 90 GRAUS, PVC, SOLDÁVEL, DN 85MM, INSTALADO EM PRUMADA DE ÁGUA - FORNECIMENTO E INSTALAÇÃO. AF_06/2022</t>
  </si>
  <si>
    <t>JOELHO 90 GRAUS, PVC, SERIE R, ÁGUA PLUVIAL, DN 75 MM, JUNTA ELÁSTICA, FORNECIDO E INSTALADO EM RAMAL DE ENCAMINHAMENTO. AF_06/2022</t>
  </si>
  <si>
    <t>JOELHO 45 GRAUS, PVC, SOLDÁVEL, DN 85MM, INSTALADO EM PRUMADA DE ÁGUA - FORNECIMENTO E INSTALAÇÃO. AF_06/2022</t>
  </si>
  <si>
    <t>JOELHO 45 GRAUS, PVC, SERIE R, ÁGUA PLUVIAL, DN 75 MM, JUNTA ELÁSTICA, FORNECIDO E INSTALADO EM RAMAL DE ENCAMINHAMENTO. AF_06/2022</t>
  </si>
  <si>
    <t>CURVA 90 GRAUS, PVC, SOLDÁVEL, DN 85MM, INSTALADO EM PRUMADA DE ÁGUA - FORNECIMENTO E INSTALAÇÃO. AF_06/2022</t>
  </si>
  <si>
    <t>CURVA 87 GRAUS E 30 MINUTOS, PVC, SERIE R, ÁGUA PLUVIAL, DN 75 MM, JUNTA ELÁSTICA, FORNECIDO E INSTALADO EM RAMAL DE ENCAMINHAMENTO. AF_06/2022</t>
  </si>
  <si>
    <t>CURVA 45 GRAUS, PVC, SOLDÁVEL, DN 85MM, INSTALADO EM PRUMADA DE ÁGUA - FORNECIMENTO E INSTALAÇÃO. AF_06/2022</t>
  </si>
  <si>
    <t>LUVA, PVC, SOLDÁVEL, DN 25MM, INSTALADO EM PRUMADA DE ÁGUA - FORNECIMENTO E INSTALAÇÃO. AF_06/2022</t>
  </si>
  <si>
    <t>JOELHO 90 GRAUS, PVC, SERIE R, ÁGUA PLUVIAL, DN 100 MM, JUNTA ELÁSTICA, FORNECIDO E INSTALADO EM RAMAL DE ENCAMINHAMENTO. AF_06/2022</t>
  </si>
  <si>
    <t>LUVA DE CORRER, PVC, SOLDÁVEL, DN 25MM, INSTALADO EM PRUMADA DE ÁGUA - FORNECIMENTO E INSTALAÇÃO. AF_06/2022</t>
  </si>
  <si>
    <t>JOELHO 45 GRAUS, PVC, SERIE R, ÁGUA PLUVIAL, DN 100 MM, JUNTA ELÁSTICA, FORNECIDO E INSTALADO EM RAMAL DE ENCAMINHAMENTO. AF_06/2022</t>
  </si>
  <si>
    <t>LUVA DE REDUÇÃO, PVC, SOLDÁVEL, DN 32MM X 25MM, INSTALADO EM PRUMADA DE ÁGUA - FORNECIMENTO E INSTALAÇÃO. AF_06/2022</t>
  </si>
  <si>
    <t>CURVA 87 GRAUS E 30 MINUTOS, PVC, SERIE R, ÁGUA PLUVIAL, DN 100 MM, JUNTA ELÁSTICA, FORNECIDO E INSTALADO EM RAMAL DE ENCAMINHAMENTO. AF_06/2022</t>
  </si>
  <si>
    <t>UNIÃO, PVC, SOLDÁVEL, DN 25MM, INSTALADO EM PRUMADA DE ÁGUA - FORNECIMENTO E INSTALAÇÃO. AF_06/2022</t>
  </si>
  <si>
    <t>LUVA, PVC, SOLDÁVEL, DN 32MM, INSTALADO EM PRUMADA DE ÁGUA - FORNECIMENTO E INSTALAÇÃO. AF_06/2022</t>
  </si>
  <si>
    <t>LUVA DE CORRER, PVC, SOLDÁVEL, DN 32MM, INSTALADO EM PRUMADA DE ÁGUA - FORNECIMENTO E INSTALAÇÃO. AF_06/2022</t>
  </si>
  <si>
    <t>LUVA SIMPLES, PVC, SERIE R, ÁGUA PLUVIAL, DN 40 MM, JUNTA SOLDÁVEL, FORNECIDO E INSTALADO EM RAMAL DE ENCAMINHAMENTO. AF_06/2022</t>
  </si>
  <si>
    <t>LUVA SIMPLES, PVC, SERIE R, ÁGUA PLUVIAL, DN 50 MM, JUNTA ELÁSTICA, FORNECIDO E INSTALADO EM RAMAL DE ENCAMINHAMENTO. AF_06/2022</t>
  </si>
  <si>
    <t>BUCHA DE REDUÇÃO LONGA, PVC, SERIE R, ÁGUA PLUVIAL, DN 50 X 40 MM, JUNTA ELÁSTICA, FORNECIDO E INSTALADO EM RAMAL DE ENCAMINHAMENTO. AF_06/2022</t>
  </si>
  <si>
    <t>LUVA SIMPLES, PVC, SERIE R, ÁGUA PLUVIAL, DN 75 MM, JUNTA ELÁSTICA, FORNECIDO E INSTALADO EM RAMAL DE ENCAMINHAMENTO. AF_06/2022</t>
  </si>
  <si>
    <t>LUVA DE CORRER, PVC, SERIE R, ÁGUA PLUVIAL, DN 75 MM, JUNTA ELÁSTICA, FORNECIDO E INSTALADO EM RAMAL DE ENCAMINHAMENTO. AF_06/2022</t>
  </si>
  <si>
    <t>REDUÇÃO EXCÊNTRICA, PVC, SERIE R, ÁGUA PLUVIAL, DN 75 X 50 MM, JUNTA ELÁSTICA, FORNECIDO E INSTALADO EM RAMAL DE ENCAMINHAMENTO. AF_06/2022</t>
  </si>
  <si>
    <t>TÊ DE INSPEÇÃO, PVC, SERIE R, ÁGUA PLUVIAL, DN 75 MM, JUNTA ELÁSTICA, FORNECIDO E INSTALADO EM RAMAL DE ENCAMINHAMENTO. AF_06/2022</t>
  </si>
  <si>
    <t>UNIÃO, PVC, SOLDÁVEL, DN 32MM, INSTALADO EM PRUMADA DE ÁGUA - FORNECIMENTO E INSTALAÇÃO. AF_06/2022</t>
  </si>
  <si>
    <t>LUVA SIMPLES, PVC, SERIE R, ÁGUA PLUVIAL, DN 100 MM, JUNTA ELÁSTICA, FORNECIDO E INSTALADO EM RAMAL DE ENCAMINHAMENTO. AF_06/2022</t>
  </si>
  <si>
    <t>LUVA DE CORRER, PVC, SERIE R, ÁGUA PLUVIAL, DN 100 MM, JUNTA ELÁSTICA, FORNECIDO E INSTALADO EM RAMAL DE ENCAMINHAMENTO. AF_06/2022</t>
  </si>
  <si>
    <t>REDUÇÃO EXCÊNTRICA, PVC, SERIE R, ÁGUA PLUVIAL, DN 100 X 75 MM, JUNTA ELÁSTICA, FORNECIDO E INSTALADO EM RAMAL DE ENCAMINHAMENTO. AF_06/2022</t>
  </si>
  <si>
    <t>LUVA, PVC, SOLDÁVEL, DN 40MM, INSTALADO EM PRUMADA DE ÁGUA - FORNECIMENTO E INSTALAÇÃO. AF_06/2022</t>
  </si>
  <si>
    <t>TÊ DE INSPEÇÃO, PVC, SERIE R, ÁGUA PLUVIAL, DN 100 MM, JUNTA ELÁSTICA, FORNECIDO E INSTALADO EM RAMAL DE ENCAMINHAMENTO. AF_06/2022</t>
  </si>
  <si>
    <t>JUNÇÃO SIMPLES, PVC, SERIE R, ÁGUA PLUVIAL, DN 40 MM, JUNTA SOLDÁVEL, FORNECIDO E INSTALADO EM RAMAL DE ENCAMINHAMENTO. AF_06/2022</t>
  </si>
  <si>
    <t>LUVA DE REDUÇÃO, PVC, SOLDÁVEL, DN 40MM X 32MM, INSTALADO EM PRUMADA DE ÁGUA - FORNECIMENTO E INSTALAÇÃO. AF_06/2022</t>
  </si>
  <si>
    <t>JUNÇÃO SIMPLES, PVC, SERIE R, ÁGUA PLUVIAL, DN 50 MM, JUNTA ELÁSTICA, FORNECIDO E INSTALADO EM RAMAL DE ENCAMINHAMENTO. AF_06/2022</t>
  </si>
  <si>
    <t>JUNÇÃO SIMPLES, PVC, SERIE R, ÁGUA PLUVIAL, DN 75 X 75 MM, JUNTA ELÁSTICA, FORNECIDO E INSTALADO EM RAMAL DE ENCAMINHAMENTO. AF_06/2022</t>
  </si>
  <si>
    <t>TÊ, PVC, SERIE R, ÁGUA PLUVIAL, DN 75 MM, JUNTA ELÁSTICA, FORNECIDO E INSTALADO EM RAMAL DE ENCAMINHAMENTO. AF_06/2022</t>
  </si>
  <si>
    <t>JUNÇÃO SIMPLES, PVC, SERIE R, ÁGUA PLUVIAL, DN 100 X 100 MM, JUNTA ELÁSTICA, FORNECIDO E INSTALADO EM RAMAL DE ENCAMINHAMENTO. AF_06/2022</t>
  </si>
  <si>
    <t>UNIÃO, PVC, SOLDÁVEL, DN 40MM, INSTALADO EM PRUMADA DE ÁGUA - FORNECIMENTO E INSTALAÇÃO. AF_06/2022</t>
  </si>
  <si>
    <t>JUNÇÃO SIMPLES, PVC, SERIE R, ÁGUA PLUVIAL, DN 100 X 75 MM, JUNTA ELÁSTICA, FORNECIDO E INSTALADO EM RAMAL DE ENCAMINHAMENTO. AF_06/2022</t>
  </si>
  <si>
    <t>TÊ, PVC, SERIE R, ÁGUA PLUVIAL, DN 100 X 100 MM, JUNTA ELÁSTICA, FORNECIDO E INSTALADO EM RAMAL DE ENCAMINHAMENTO. AF_06/2022</t>
  </si>
  <si>
    <t>TÊ, PVC, SERIE R, ÁGUA PLUVIAL, DN 100 X 75 MM, JUNTA ELÁSTICA, FORNECIDO E INSTALADO EM RAMAL DE ENCAMINHAMENTO. AF_06/2022</t>
  </si>
  <si>
    <t>JUNÇÃO DUPLA, PVC, SERIE R, ÁGUA PLUVIAL, DN 100 X 100 X 100 MM, JUNTA ELÁSTICA, FORNECIDO E INSTALADO EM RAMAL DE ENCAMINHAMENTO. AF_06/2022</t>
  </si>
  <si>
    <t>LUVA, PVC, SOLDÁVEL, DN 50MM, INSTALADO EM PRUMADA DE ÁGUA - FORNECIMENTO E INSTALAÇÃO. AF_06/2022</t>
  </si>
  <si>
    <t>LUVA DE CORRER, PVC, SOLDÁVEL, DN 50MM, INSTALADO EM PRUMADA DE ÁGUA - FORNECIMENTO E INSTALAÇÃO. AF_06/2022</t>
  </si>
  <si>
    <t>JOELHO 90 GRAUS, PVC, SERIE R, ÁGUA PLUVIAL, DN 75 MM, JUNTA ELÁSTICA, FORNECIDO E INSTALADO EM CONDUTORES VERTICAIS DE ÁGUAS PLUVIAIS. AF_06/2022</t>
  </si>
  <si>
    <t>JOELHO 45 GRAUS, PVC, SERIE R, ÁGUA PLUVIAL, DN 75 MM, JUNTA ELÁSTICA, FORNECIDO E INSTALADO EM CONDUTORES VERTICAIS DE ÁGUAS PLUVIAIS. AF_06/2022</t>
  </si>
  <si>
    <t>CURVA 87 GRAUS E 30 MINUTOS, PVC, SERIE R, ÁGUA PLUVIAL, DN 75 MM, JUNTA ELÁSTICA, FORNECIDO E INSTALADO EM CONDUTORES VERTICAIS DE ÁGUAS PLUVIAIS. AF_06/2022</t>
  </si>
  <si>
    <t>JOELHO 90 GRAUS, PVC, SERIE R, ÁGUA PLUVIAL, DN 100 MM, JUNTA ELÁSTICA, FORNECIDO E INSTALADO EM CONDUTORES VERTICAIS DE ÁGUAS PLUVIAIS. AF_06/2022</t>
  </si>
  <si>
    <t>JOELHO 45 GRAUS, PVC, SERIE R, ÁGUA PLUVIAL, DN 100 MM, JUNTA ELÁSTICA, FORNECIDO E INSTALADO EM CONDUTORES VERTICAIS DE ÁGUAS PLUVIAIS. AF_06/2022</t>
  </si>
  <si>
    <t>CURVA 87 GRAUS E 30 MINUTOS, PVC, SERIE R, ÁGUA PLUVIAL, DN 100 MM, JUNTA ELÁSTICA, FORNECIDO E INSTALADO EM CONDUTORES VERTICAIS DE ÁGUAS PLUVIAIS. AF_06/2022</t>
  </si>
  <si>
    <t>JOELHO 90 GRAUS, PVC, SERIE R, ÁGUA PLUVIAL, DN 150 MM, JUNTA ELÁSTICA, FORNECIDO E INSTALADO EM CONDUTORES VERTICAIS DE ÁGUAS PLUVIAIS. AF_06/2022</t>
  </si>
  <si>
    <t>JOELHO 45 GRAUS, PVC, SERIE R, ÁGUA PLUVIAL, DN 150 MM, JUNTA ELÁSTICA, FORNECIDO E INSTALADO EM CONDUTORES VERTICAIS DE ÁGUAS PLUVIAIS. AF_06/2022</t>
  </si>
  <si>
    <t>CURVA 87 GRAUS E 30 MINUTOS, PVC, SERIE R, ÁGUA PLUVIAL, DN 150 MM, JUNTA ELÁSTICA, FORNECIDO E INSTALADO EM CONDUTORES VERTICAIS DE ÁGUAS PLUVIAIS. AF_06/2022</t>
  </si>
  <si>
    <t>UNIÃO, PVC, SOLDÁVEL, DN 50MM, INSTALADO EM PRUMADA DE ÁGUA - FORNECIMENTO E INSTALAÇÃO. AF_06/2022</t>
  </si>
  <si>
    <t>LUVA, PVC, SOLDÁVEL, DN 60MM, INSTALADO EM PRUMADA DE ÁGUA - FORNECIMENTO E INSTALAÇÃO. AF_06/2022</t>
  </si>
  <si>
    <t>LUVA SIMPLES, PVC, SERIE R, ÁGUA PLUVIAL, DN 75 MM, JUNTA ELÁSTICA, FORNECIDO E INSTALADO EM CONDUTORES VERTICAIS DE ÁGUAS PLUVIAIS. AF_06/2022</t>
  </si>
  <si>
    <t>LUVA DE CORRER, PVC, SERIE R, ÁGUA PLUVIAL, DN 75 MM, JUNTA ELÁSTICA, FORNECIDO E INSTALADO EM CONDUTORES VERTICAIS DE ÁGUAS PLUVIAIS. AF_06/2022</t>
  </si>
  <si>
    <t>LUVA DE REDUÇÃO, PVC, SOLDÁVEL, DN 60MM X 50MM, INSTALADO EM PRUMADA DE ÁGUA - FORNECIMENTO E INSTALAÇÃO. AF_06/2022</t>
  </si>
  <si>
    <t>UNIÃO, PVC, SOLDÁVEL, DN 60MM, INSTALADO EM PRUMADA DE ÁGUA - FORNECIMENTO E INSTALAÇÃO. AF_06/2022</t>
  </si>
  <si>
    <t>LUVA, PVC, SOLDÁVEL, DN 75MM, INSTALADO EM PRUMADA DE ÁGUA - FORNECIMENTO E INSTALAÇÃO. AF_06/2022</t>
  </si>
  <si>
    <t>UNIÃO, PVC, SOLDÁVEL, DN 75MM, INSTALADO EM PRUMADA DE ÁGUA - FORNECIMENTO E INSTALAÇÃO. AF_06/2022</t>
  </si>
  <si>
    <t>ADAPTADOR CURTO COM BOLSA E ROSCA PARA REGISTRO, PVC, SOLDÁVEL, DN 75MM X 2.1/2", INSTALADO EM PRUMADA DE ÁGUA - FORNECIMENTO E INSTALAÇÃO. AF_12/2014</t>
  </si>
  <si>
    <t>LUVA, PVC, SOLDÁVEL, DN 85MM, INSTALADO EM PRUMADA DE ÁGUA - FORNECIMENTO E INSTALAÇÃO. AF_06/2022</t>
  </si>
  <si>
    <t>UNIÃO, PVC, SOLDÁVEL, DN 85MM, INSTALADO EM PRUMADA DE ÁGUA - FORNECIMENTO E INSTALAÇÃO. AF_06/2022</t>
  </si>
  <si>
    <t>TE, PVC, SOLDÁVEL, DN 25MM, INSTALADO EM PRUMADA DE ÁGUA - FORNECIMENTO E INSTALAÇÃO. AF_06/2022</t>
  </si>
  <si>
    <t>TE, PVC, SOLDÁVEL, DN 32MM, INSTALADO EM PRUMADA DE ÁGUA - FORNECIMENTO E INSTALAÇÃO. AF_06/2022</t>
  </si>
  <si>
    <t>TÊ DE REDUÇÃO, PVC, SOLDÁVEL, DN 32MM X 25MM, INSTALADO EM PRUMADA DE ÁGUA - FORNECIMENTO E INSTALAÇÃO. AF_06/2022</t>
  </si>
  <si>
    <t>TE, PVC, SOLDÁVEL, DN 40MM, INSTALADO EM PRUMADA DE ÁGUA - FORNECIMENTO E INSTALAÇÃO. AF_06/2022</t>
  </si>
  <si>
    <t>TÊ DE REDUÇÃO, PVC, SOLDÁVEL, DN 40MM X 32MM, INSTALADO EM PRUMADA DE ÁGUA - FORNECIMENTO E INSTALAÇÃO. AF_06/2022</t>
  </si>
  <si>
    <t>TE, PVC, SOLDÁVEL, DN 50MM, INSTALADO EM PRUMADA DE ÁGUA - FORNECIMENTO E INSTALAÇÃO. AF_06/2022</t>
  </si>
  <si>
    <t>TÊ DE REDUÇÃO, PVC, SOLDÁVEL, DN 50MM X 40MM, INSTALADO EM PRUMADA DE ÁGUA - FORNECIMENTO E INSTALAÇÃO. AF_06/2022</t>
  </si>
  <si>
    <t>TÊ DE REDUÇÃO, PVC, SOLDÁVEL, DN 50MM X 25MM, INSTALADO EM PRUMADA DE ÁGUA - FORNECIMENTO E INSTALAÇÃO. AF_06/2022</t>
  </si>
  <si>
    <t>TE, PVC, SOLDÁVEL, DN 60MM, INSTALADO EM PRUMADA DE ÁGUA - FORNECIMENTO E INSTALAÇÃO. AF_06/2022</t>
  </si>
  <si>
    <t>TE, PVC, SOLDÁVEL, DN 75MM, INSTALADO EM PRUMADA DE ÁGUA - FORNECIMENTO E INSTALAÇÃO. AF_06/2022</t>
  </si>
  <si>
    <t>TE DE REDUÇÃO, PVC, SOLDÁVEL, DN 75MM X 50MM, INSTALADO EM PRUMADA DE ÁGUA - FORNECIMENTO E INSTALAÇÃO. AF_06/2022</t>
  </si>
  <si>
    <t>TE, PVC, SOLDÁVEL, DN 85MM, INSTALADO EM PRUMADA DE ÁGUA - FORNECIMENTO E INSTALAÇÃO. AF_06/2022</t>
  </si>
  <si>
    <t>TE DE REDUÇÃO, PVC, SOLDÁVEL, DN 85MM X 60MM, INSTALADO EM PRUMADA DE ÁGUA - FORNECIMENTO E INSTALAÇÃO. AF_06/2022</t>
  </si>
  <si>
    <t>JOELHO 90 GRAUS, CPVC, SOLDÁVEL, DN 15MM, INSTALADO EM RAMAL OU SUB-RAMAL DE ÁGUA - FORNECIMENTO E INSTALAÇÃO. AF_06/2022</t>
  </si>
  <si>
    <t>JOELHO 45 GRAUS, CPVC, SOLDÁVEL, DN 15MM, INSTALADO EM RAMAL OU SUB-RAMAL DE ÁGUA - FORNECIMENTO E INSTALAÇÃO. AF_06/2022</t>
  </si>
  <si>
    <t>CURVA 90 GRAUS, CPVC, SOLDÁVEL, DN 15MM, INSTALADO EM RAMAL OU SUB-RAMAL DE ÁGUA - FORNECIMENTO E INSTALAÇÃO. AF_06/2022</t>
  </si>
  <si>
    <t>JOELHO DE TRANSIÇÃO, 90 GRAUS, CPVC, SOLDÁVEL, DN 15MM X 1/2", INSTALADO EM RAMAL OU SUB-RAMAL DE ÁGUA - FORNECIMENTO E INSTALAÇÃO. AF_06/2022</t>
  </si>
  <si>
    <t>JOELHO 90 GRAUS, CPVC, SOLDÁVEL, DN 22MM, INSTALADO EM RAMAL OU SUB-RAMAL DE ÁGUA - FORNECIMENTO E INSTALAÇÃO. AF_06/2022</t>
  </si>
  <si>
    <t>JOELHO 45 GRAUS, CPVC, SOLDÁVEL, DN 22MM, INSTALADO EM RAMAL OU SUB-RAMAL DE ÁGUA - FORNECIMENTO E INSTALAÇÃO. AF_06/2022</t>
  </si>
  <si>
    <t>CURVA 90 GRAUS, CPVC, SOLDÁVEL, DN 22MM, INSTALADO EM RAMAL OU SUB-RAMAL DE ÁGUA - FORNECIMENTO E INSTALAÇÃO. AF_06/2022</t>
  </si>
  <si>
    <t>JOELHO DE TRANSIÇÃO, 90 GRAUS, CPVC, SOLDÁVEL, DN 22MM X 1/2", INSTALADO EM RAMAL OU SUB-RAMAL DE ÁGUA - FORNECIMENTO E INSTALAÇÃO. AF_06/2022</t>
  </si>
  <si>
    <t>JOELHO DE TRANSIÇÃO, 90 GRAUS, CPVC, SOLDÁVEL, DN 22MM X 3/4", INSTALADO EM RAMAL OU SUB-RAMAL DE ÁGUA - FORNECIMENTO E INSTALAÇÃO. AF_06/2022</t>
  </si>
  <si>
    <t>JOELHO 90 GRAUS, CPVC, SOLDÁVEL, DN 28MM, INSTALADO EM RAMAL OU SUB-RAMAL DE ÁGUA - FORNECIMENTO E INSTALAÇÃO. AF_06/2022</t>
  </si>
  <si>
    <t>LUVA, CPVC, SOLDÁVEL, DN 15MM, INSTALADO EM RAMAL OU SUB-RAMAL DE ÁGUA - FORNECIMENTO E INSTALAÇÃO. AF_06/2022</t>
  </si>
  <si>
    <t>LUVA DE TRANSIÇÃO, CPVC, SOLDÁVEL, DN15MM X 1/2", INSTALADO EM RAMAL OU SUB-RAMAL DE ÁGUA - FORNECIMENTO E INSTALAÇÃO. AF_06/2022</t>
  </si>
  <si>
    <t>LUVA DE TRANSIÇÃO, CPVC, SOLDÁVEL, DN22MM X 25MM, INSTALADO EM RAMAL OU SUB-RAMAL DE ÁGUA - FORNECIMENTO E INSTALAÇÃO. AF_06/2022</t>
  </si>
  <si>
    <t>TÊ DE INSPEÇÃO, PVC, SERIE R, ÁGUA PLUVIAL, DN 75 MM, JUNTA ELÁSTICA, FORNECIDO E INSTALADO EM CONDUTORES VERTICAIS DE ÁGUAS PLUVIAIS. AF_06/2022</t>
  </si>
  <si>
    <t>CONECTOR, CPVC, SOLDÁVEL, DN22MM X 3/4", INSTALADO EM RAMAL OU SUB-RAMAL DE ÁGUA - FORNECIMENTO E INSTALAÇÃO. AF_06/2022</t>
  </si>
  <si>
    <t>LUVA SIMPLES, PVC, SERIE R, ÁGUA PLUVIAL, DN 100 MM, JUNTA ELÁSTICA, FORNECIDO E INSTALADO EM CONDUTORES VERTICAIS DE ÁGUAS PLUVIAIS. AF_06/2022</t>
  </si>
  <si>
    <t>LUVA DE CORRER, PVC, SERIE R, ÁGUA PLUVIAL, DN 100 MM, JUNTA ELÁSTICA, FORNECIDO E INSTALADO EM CONDUTORES VERTICAIS DE ÁGUAS PLUVIAIS. AF_06/2022</t>
  </si>
  <si>
    <t>REDUÇÃO EXCÊNTRICA, PVC, SERIE R, ÁGUA PLUVIAL, DN 100 X 75 MM, JUNTA ELÁSTICA, FORNECIDO E INSTALADO EM CONDUTORES VERTICAIS DE ÁGUAS PLUVIAIS. AF_06/2022</t>
  </si>
  <si>
    <t>TÊ DE INSPEÇÃO, PVC, SERIE R, ÁGUA PLUVIAL, DN 100 MM, JUNTA ELÁSTICA, FORNECIDO E INSTALADO EM CONDUTORES VERTICAIS DE ÁGUAS PLUVIAIS. AF_06/2022</t>
  </si>
  <si>
    <t>LUVA SIMPLES, PVC, SERIE R, ÁGUA PLUVIAL, DN 150 MM, JUNTA ELÁSTICA, FORNECIDO E INSTALADO EM CONDUTORES VERTICAIS DE ÁGUAS PLUVIAIS. AF_06/2022</t>
  </si>
  <si>
    <t>LUVA DE CORRER, PVC, SERIE R, ÁGUA PLUVIAL, DN 150 MM, JUNTA ELÁSTICA, FORNECIDO E INSTALADO EM CONDUTORES VERTICAIS DE ÁGUAS PLUVIAIS. AF_06/2022</t>
  </si>
  <si>
    <t>REDUÇÃO EXCÊNTRICA, PVC, SERIE R, ÁGUA PLUVIAL, DN 150 X 100 MM, JUNTA ELÁSTICA, FORNECIDO E INSTALADO EM CONDUTORES VERTICAIS DE ÁGUAS PLUVIAIS. AF_06/2022</t>
  </si>
  <si>
    <t>TÊ DE INSPEÇÃO, PVC, SERIE R, ÁGUA PLUVIAL, DN 150 X 100 MM, JUNTA ELÁSTICA, FORNECIDO E INSTALADO EM CONDUTORES VERTICAIS DE ÁGUAS PLUVIAIS. AF_06/2022</t>
  </si>
  <si>
    <t>JUNÇÃO SIMPLES, PVC, SERIE R, ÁGUA PLUVIAL, DN 75 X 75 MM, JUNTA ELÁSTICA, FORNECIDO E INSTALADO EM CONDUTORES VERTICAIS DE ÁGUAS PLUVIAIS. AF_06/2022</t>
  </si>
  <si>
    <t>TÊ, PVC, SERIE R, ÁGUA PLUVIAL, DN 75 X 75 MM, JUNTA ELÁSTICA, FORNECIDO E INSTALADO EM CONDUTORES VERTICAIS DE ÁGUAS PLUVIAIS. AF_06/2022</t>
  </si>
  <si>
    <t>JUNÇÃO SIMPLES, PVC, SERIE R, ÁGUA PLUVIAL, DN 100 X 100 MM, JUNTA ELÁSTICA, FORNECIDO E INSTALADO EM CONDUTORES VERTICAIS DE ÁGUAS PLUVIAIS. AF_06/2022</t>
  </si>
  <si>
    <t>TE, CPVC, SOLDÁVEL, DN 15MM, INSTALADO EM RAMAL OU SUB-RAMAL DE ÁGUA - FORNECIMENTO E INSTALAÇÃO. AF_06/2022</t>
  </si>
  <si>
    <t>JUNÇÃO SIMPLES, PVC, SERIE R, ÁGUA PLUVIAL, DN 100 X 75 MM, JUNTA ELÁSTICA, FORNECIDO E INSTALADO EM CONDUTORES VERTICAIS DE ÁGUAS PLUVIAIS. AF_06/2022</t>
  </si>
  <si>
    <t>TÊ, PVC, SERIE R, ÁGUA PLUVIAL, DN 100 X 100 MM, JUNTA ELÁSTICA, FORNECIDO E INSTALADO EM CONDUTORES VERTICAIS DE ÁGUAS PLUVIAIS. AF_06/2022</t>
  </si>
  <si>
    <t>TÊ, PVC, SERIE R, ÁGUA PLUVIAL, DN 100 X 75 MM, JUNTA ELÁSTICA, FORNECIDO E INSTALADO EM CONDUTORES VERTICAIS DE ÁGUAS PLUVIAIS. AF_06/2022</t>
  </si>
  <si>
    <t>TE, CPVC, SOLDÁVEL, DN 22MM, INSTALADO EM RAMAL OU SUB-RAMAL DE ÁGUA - FORNECIMENTO E INSTALAÇÃO. AF_06/2022</t>
  </si>
  <si>
    <t>JUNÇÃO SIMPLES, PVC, SERIE R, ÁGUA PLUVIAL, DN 150 X 150 MM, JUNTA ELÁSTICA, FORNECIDO E INSTALADO EM CONDUTORES VERTICAIS DE ÁGUAS PLUVIAIS. AF_06/2022</t>
  </si>
  <si>
    <t>JUNÇÃO SIMPLES, PVC, SERIE R, ÁGUA PLUVIAL, DN 150 X 100 MM, JUNTA ELÁSTICA, FORNECIDO E INSTALADO EM CONDUTORES VERTICAIS DE ÁGUAS PLUVIAIS. AF_06/2022</t>
  </si>
  <si>
    <t>TÊ, PVC, SERIE R, ÁGUA PLUVIAL, DN 150 X 150 MM, JUNTA ELÁSTICA, FORNECIDO E INSTALADO EM CONDUTORES VERTICAIS DE ÁGUAS PLUVIAIS. AF_06/2022</t>
  </si>
  <si>
    <t>TE MISTURADOR DE TRANSIÇÃO, CPVC, SOLDÁVEL, DN 22MM X 3/4", INSTALADO EM RAMAL OU SUB-RAMAL DE ÁGUA - FORNECIMENTO E INSTALAÇÃO. AF_06/2022</t>
  </si>
  <si>
    <t>TÊ, PVC, SERIE R, ÁGUA PLUVIAL, DN 150 X 100 MM, JUNTA ELÁSTICA, FORNECIDO E INSTALADO EM CONDUTORES VERTICAIS DE ÁGUAS PLUVIAIS. AF_06/2022</t>
  </si>
  <si>
    <t>CAIXA SIFONADA, PVC, DN 100 X 100 X 50 MM, JUNTA ELÁSTICA, FORNECIDA E INSTALADA EM RAMAL DE DESCARGA OU EM RAMAL DE ESGOTO SANITÁRIO. AF_08/2022</t>
  </si>
  <si>
    <t>CAIXA SIFONADA, PVC, DN 150 X 185 X 75 MM, JUNTA ELÁSTICA, FORNECIDA E INSTALADA EM RAMAL DE DESCARGA OU EM RAMAL DE ESGOTO SANITÁRIO. AF_08/2022</t>
  </si>
  <si>
    <t>RALO SIFONADO, PVC, DN 100 X 40 MM, JUNTA SOLDÁVEL, FORNECIDO E INSTALADO EM RAMAL DE DESCARGA OU EM RAMAL DE ESGOTO SANITÁRIO. AF_08/2022</t>
  </si>
  <si>
    <t>RALO SECO, PVC, DN 100 X 40 MM, JUNTA SOLDÁVEL, FORNECIDO E INSTALADO EM RAMAL DE DESCARGA OU EM RAMAL DE ESGOTO SANITÁRIO. AF_08/2022</t>
  </si>
  <si>
    <t>CURVA 90 GRAUS, CPVC, SOLDÁVEL, DN 22MM, INSTALADO EM RAMAL DE DISTRIBUIÇÃO DE ÁGUA - FORNECIMENTO E INSTALAÇÃO. AF_06/2022</t>
  </si>
  <si>
    <t>JOELHO 90 GRAUS, PVC, SERIE NORMAL, ESGOTO PREDIAL, DN 40 MM, JUNTA SOLDÁVEL, FORNECIDO E INSTALADO EM RAMAL DE DESCARGA OU RAMAL DE ESGOTO SANITÁRIO. AF_08/2022</t>
  </si>
  <si>
    <t>JOELHO 45 GRAUS, PVC, SERIE NORMAL, ESGOTO PREDIAL, DN 40 MM, JUNTA SOLDÁVEL, FORNECIDO E INSTALADO EM RAMAL DE DESCARGA OU RAMAL DE ESGOTO SANITÁRIO. AF_08/2022</t>
  </si>
  <si>
    <t>CURVA CURTA 90 GRAUS, PVC, SERIE NORMAL, ESGOTO PREDIAL, DN 40 MM, JUNTA SOLDÁVEL, FORNECIDO E INSTALADO EM RAMAL DE DESCARGA OU RAMAL DE ESGOTO SANITÁRIO. AF_08/2022</t>
  </si>
  <si>
    <t>CURVA LONGA 90 GRAUS, PVC, SERIE NORMAL, ESGOTO PREDIAL, DN 40 MM, JUNTA SOLDÁVEL, FORNECIDO E INSTALADO EM RAMAL DE DESCARGA OU RAMAL DE ESGOTO SANITÁRIO. AF_08/2022</t>
  </si>
  <si>
    <t>JOELHO 90 GRAUS, PVC, SERIE NORMAL, ESGOTO PREDIAL, DN 50 MM, JUNTA ELÁSTICA, FORNECIDO E INSTALADO EM RAMAL DE DESCARGA OU RAMAL DE ESGOTO SANITÁRIO. AF_08/2022</t>
  </si>
  <si>
    <t>JOELHO 45 GRAUS, PVC, SERIE NORMAL, ESGOTO PREDIAL, DN 50 MM, JUNTA ELÁSTICA, FORNECIDO E INSTALADO EM RAMAL DE DESCARGA OU RAMAL DE ESGOTO SANITÁRIO. AF_08/2022</t>
  </si>
  <si>
    <t>CURVA CURTA 90 GRAUS, PVC, SERIE NORMAL, ESGOTO PREDIAL, DN 50 MM, JUNTA ELÁSTICA, FORNECIDO E INSTALADO EM RAMAL DE DESCARGA OU RAMAL DE ESGOTO SANITÁRIO. AF_08/2022</t>
  </si>
  <si>
    <t>CURVA LONGA 90 GRAUS, PVC, SERIE NORMAL, ESGOTO PREDIAL, DN 50 MM, JUNTA ELÁSTICA, FORNECIDO E INSTALADO EM RAMAL DE DESCARGA OU RAMAL DE ESGOTO SANITÁRIO. AF_08/2022</t>
  </si>
  <si>
    <t>JOELHO 90 GRAUS, PVC, SERIE NORMAL, ESGOTO PREDIAL, DN 75 MM, JUNTA ELÁSTICA, FORNECIDO E INSTALADO EM RAMAL DE DESCARGA OU RAMAL DE ESGOTO SANITÁRIO. AF_08/2022</t>
  </si>
  <si>
    <t>JOELHO 45 GRAUS, PVC, SERIE NORMAL, ESGOTO PREDIAL, DN 75 MM, JUNTA ELÁSTICA, FORNECIDO E INSTALADO EM RAMAL DE DESCARGA OU RAMAL DE ESGOTO SANITÁRIO. AF_08/2022</t>
  </si>
  <si>
    <t>CURVA CURTA 90 GRAUS, PVC, SERIE NORMAL, ESGOTO PREDIAL, DN 75 MM, JUNTA ELÁSTICA, FORNECIDO E INSTALADO EM RAMAL DE DESCARGA OU RAMAL DE ESGOTO SANITÁRIO. AF_08/2022</t>
  </si>
  <si>
    <t>CURVA LONGA 90 GRAUS, PVC, SERIE NORMAL, ESGOTO PREDIAL, DN 75 MM, JUNTA ELÁSTICA, FORNECIDO E INSTALADO EM RAMAL DE DESCARGA OU RAMAL DE ESGOTO SANITÁRIO. AF_08/2022</t>
  </si>
  <si>
    <t>JOELHO 90 GRAUS, PVC, SERIE NORMAL, ESGOTO PREDIAL, DN 100 MM, JUNTA ELÁSTICA, FORNECIDO E INSTALADO EM RAMAL DE DESCARGA OU RAMAL DE ESGOTO SANITÁRIO. AF_08/2022</t>
  </si>
  <si>
    <t>JOELHO 45 GRAUS, PVC, SERIE NORMAL, ESGOTO PREDIAL, DN 100 MM, JUNTA ELÁSTICA, FORNECIDO E INSTALADO EM RAMAL DE DESCARGA OU RAMAL DE ESGOTO SANITÁRIO. AF_08/2022</t>
  </si>
  <si>
    <t>CURVA CURTA 90 GRAUS, PVC, SERIE NORMAL, ESGOTO PREDIAL, DN 100 MM, JUNTA ELÁSTICA, FORNECIDO E INSTALADO EM RAMAL DE DESCARGA OU RAMAL DE ESGOTO SANITÁRIO. AF_08/2022</t>
  </si>
  <si>
    <t>CURVA LONGA 90 GRAUS, PVC, SERIE NORMAL, ESGOTO PREDIAL, DN 100 MM, JUNTA ELÁSTICA, FORNECIDO E INSTALADO EM RAMAL DE DESCARGA OU RAMAL DE ESGOTO SANITÁRIO. AF_08/2022</t>
  </si>
  <si>
    <t>LUVA SIMPLES, PVC, SERIE NORMAL, ESGOTO PREDIAL, DN 40 MM, JUNTA SOLDÁVEL, FORNECIDO E INSTALADO EM RAMAL DE DESCARGA OU RAMAL DE ESGOTO SANITÁRIO. AF_08/2022</t>
  </si>
  <si>
    <t>LUVA SIMPLES, PVC, SERIE NORMAL, ESGOTO PREDIAL, DN 50 MM, JUNTA ELÁSTICA, FORNECIDO E INSTALADO EM RAMAL DE DESCARGA OU RAMAL DE ESGOTO SANITÁRIO. AF_08/2022</t>
  </si>
  <si>
    <t>LUVA DE CORRER, PVC, SERIE NORMAL, ESGOTO PREDIAL, DN 50 MM, JUNTA ELÁSTICA, FORNECIDO E INSTALADO EM RAMAL DE DESCARGA OU RAMAL DE ESGOTO SANITÁRIO. AF_08/2022</t>
  </si>
  <si>
    <t>BUCHA DE REDUÇÃO, CPVC, SOLDÁVEL, DN 28MM X 22MM, INSTALADO EM RAMAL DE DISTRIBUIÇÃO DE ÁGUA - FORNECIMENTO E INSTALAÇÃO. AF_06/2022</t>
  </si>
  <si>
    <t>LUVA, CPVC, SOLDÁVEL, DN 35MM, INSTALADO EM RAMAL DE DISTRIBUIÇÃO DE ÁGUA - FORNECIMENTO E INSTALAÇÃO. AF_06/2022</t>
  </si>
  <si>
    <t>LUVA DE CORRER, CPVC, SOLDÁVEL, DN 35MM, INSTALADO EM RAMAL DE DISTRIBUIÇÃO DE ÁGUA - FORNECIMENTO E INSTALAÇÃO. AF_06/2022</t>
  </si>
  <si>
    <t>UNIÃO, CPVC, SOLDÁVEL, DN35MM, INSTALADO EM RAMAL DE DISTRIBUIÇÃO DE ÁGUA - FORNECIMENTO E INSTALAÇÃO. AF_06/2022</t>
  </si>
  <si>
    <t>BUCHA DE REDUÇÃO, CPVC, SOLDÁVEL, DN35MM X 28MM, INSTALADO EM RAMAL DE DISTRIBUIÇÃO DE ÁGUA - FORNECIMENTO E INSTALAÇÃO. AF_06/2022</t>
  </si>
  <si>
    <t>TE, CPVC, SOLDÁVEL, DN 22MM, INSTALADO EM RAMAL DE DISTRIBUIÇÃO DE ÁGUA - FORNECIMENTO E INSTALAÇÃO. AF_06/2022</t>
  </si>
  <si>
    <t>TÊ MISTURADOR, CPVC, SOLDÁVEL, DN 22MM, INSTALADO EM RAMAL DE DISTRIBUIÇÃO DE ÁGUA - FORNECIMENTO E INSTALAÇÃO. AF_06/2022</t>
  </si>
  <si>
    <t>TÊ, CPVC, SOLDÁVEL, DN 28MM, INSTALADO EM RAMAL DE DISTRIBUIÇÃO DE ÁGUA - FORNECIMENTO E INSTALAÇÃO. AF_06/2022</t>
  </si>
  <si>
    <t>TÊ, CPVC, SOLDÁVEL, DN35MM, INSTALADO EM RAMAL DE DISTRIBUIÇÃO DE ÁGUA - FORNECIMENTO E INSTALAÇÃO. AF_06/2022</t>
  </si>
  <si>
    <t>LUVA SIMPLES, PVC, SERIE NORMAL, ESGOTO PREDIAL, DN 75 MM, JUNTA ELÁSTICA, FORNECIDO E INSTALADO EM RAMAL DE DESCARGA OU RAMAL DE ESGOTO SANITÁRIO. AF_08/2022</t>
  </si>
  <si>
    <t>LUVA DE CORRER, PVC, SERIE NORMAL, ESGOTO PREDIAL, DN 75 MM, JUNTA ELÁSTICA, FORNECIDO E INSTALADO EM RAMAL DE DESCARGA OU RAMAL DE ESGOTO SANITÁRIO. AF_08/2022</t>
  </si>
  <si>
    <t>LUVA SIMPLES, PVC, SERIE NORMAL, ESGOTO PREDIAL, DN 100 MM, JUNTA ELÁSTICA, FORNECIDO E INSTALADO EM RAMAL DE DESCARGA OU RAMAL DE ESGOTO SANITÁRIO. AF_08/2022</t>
  </si>
  <si>
    <t>LUVA DE CORRER, PVC, SERIE NORMAL, ESGOTO PREDIAL, DN 100 MM, JUNTA ELÁSTICA, FORNECIDO E INSTALADO EM RAMAL DE DESCARGA OU RAMAL DE ESGOTO SANITÁRIO. AF_08/2022</t>
  </si>
  <si>
    <t>JOELHO 45 GRAUS, CPVC, SOLDÁVEL, DN 35MM, INSTALADO EM PRUMADA DE ÁGUA - FORNECIMENTO E INSTALAÇÃO. AF_06/2022</t>
  </si>
  <si>
    <t>TE, PVC, SERIE NORMAL, ESGOTO PREDIAL, DN 40 X 40 MM, JUNTA SOLDÁVEL, FORNECIDO E INSTALADO EM RAMAL DE DESCARGA OU RAMAL DE ESGOTO SANITÁRIO. AF_08/2022</t>
  </si>
  <si>
    <t>JUNÇÃO SIMPLES, PVC, SERIE NORMAL, ESGOTO PREDIAL, DN 40 MM, JUNTA SOLDÁVEL, FORNECIDO E INSTALADO EM RAMAL DE DESCARGA OU RAMAL DE ESGOTO SANITÁRIO. AF_08/2022</t>
  </si>
  <si>
    <t>TE, PVC, SERIE NORMAL, ESGOTO PREDIAL, DN 50 X 50 MM, JUNTA ELÁSTICA, FORNECIDO E INSTALADO EM RAMAL DE DESCARGA OU RAMAL DE ESGOTO SANITÁRIO. AF_08/2022</t>
  </si>
  <si>
    <t>JUNÇÃO SIMPLES, PVC, SERIE NORMAL, ESGOTO PREDIAL, DN 50 X 50 MM, JUNTA ELÁSTICA, FORNECIDO E INSTALADO EM RAMAL DE DESCARGA OU RAMAL DE ESGOTO SANITÁRIO. AF_08/2022</t>
  </si>
  <si>
    <t>TE, PVC, SERIE NORMAL, ESGOTO PREDIAL, DN 75 X 75 MM, JUNTA ELÁSTICA, FORNECIDO E INSTALADO EM RAMAL DE DESCARGA OU RAMAL DE ESGOTO SANITÁRIO. AF_08/2022</t>
  </si>
  <si>
    <t>JUNÇÃO SIMPLES, PVC, SERIE NORMAL, ESGOTO PREDIAL, DN 75 X 75 MM, JUNTA ELÁSTICA, FORNECIDO E INSTALADO EM RAMAL DE DESCARGA OU RAMAL DE ESGOTO SANITÁRIO. AF_08/2022</t>
  </si>
  <si>
    <t>TE, PVC, SERIE NORMAL, ESGOTO PREDIAL, DN 100 X 100 MM, JUNTA ELÁSTICA, FORNECIDO E INSTALADO EM RAMAL DE DESCARGA OU RAMAL DE ESGOTO SANITÁRIO. AF_08/2022</t>
  </si>
  <si>
    <t>JUNÇÃO SIMPLES, PVC, SERIE NORMAL, ESGOTO PREDIAL, DN 100 X 100 MM, JUNTA ELÁSTICA, FORNECIDO E INSTALADO EM RAMAL DE DESCARGA OU RAMAL DE ESGOTO SANITÁRIO. AF_08/2022</t>
  </si>
  <si>
    <t>JOELHO 90 GRAUS, PVC, SERIE NORMAL, ESGOTO PREDIAL, DN 50 MM, JUNTA ELÁSTICA, FORNECIDO E INSTALADO EM PRUMADA DE ESGOTO SANITÁRIO OU VENTILAÇÃO. AF_08/2022</t>
  </si>
  <si>
    <t>JOELHO 45 GRAUS, PVC, SERIE NORMAL, ESGOTO PREDIAL, DN 50 MM, JUNTA ELÁSTICA, FORNECIDO E INSTALADO EM PRUMADA DE ESGOTO SANITÁRIO OU VENTILAÇÃO. AF_08/2022</t>
  </si>
  <si>
    <t>CURVA CURTA 90 GRAUS, PVC, SERIE NORMAL, ESGOTO PREDIAL, DN 50 MM, JUNTA ELÁSTICA, FORNECIDO E INSTALADO EM PRUMADA DE ESGOTO SANITÁRIO OU VENTILAÇÃO. AF_08/2022</t>
  </si>
  <si>
    <t>CURVA LONGA 90 GRAUS, PVC, SERIE NORMAL, ESGOTO PREDIAL, DN 50 MM, JUNTA ELÁSTICA, FORNECIDO E INSTALADO EM PRUMADA DE ESGOTO SANITÁRIO OU VENTILAÇÃO. AF_08/2022</t>
  </si>
  <si>
    <t>JOELHO 90 GRAUS, PVC, SERIE NORMAL, ESGOTO PREDIAL, DN 75 MM, JUNTA ELÁSTICA, FORNECIDO E INSTALADO EM PRUMADA DE ESGOTO SANITÁRIO OU VENTILAÇÃO. AF_08/2022</t>
  </si>
  <si>
    <t>JOELHO 45 GRAUS, PVC, SERIE NORMAL, ESGOTO PREDIAL, DN 75 MM, JUNTA ELÁSTICA, FORNECIDO E INSTALADO EM PRUMADA DE ESGOTO SANITÁRIO OU VENTILAÇÃO. AF_08/2022</t>
  </si>
  <si>
    <t>CURVA CURTA 90 GRAUS, PVC, SERIE NORMAL, ESGOTO PREDIAL, DN 75 MM, JUNTA ELÁSTICA, FORNECIDO E INSTALADO EM PRUMADA DE ESGOTO SANITÁRIO OU VENTILAÇÃO. AF_08/2022</t>
  </si>
  <si>
    <t>CURVA LONGA 90 GRAUS, PVC, SERIE NORMAL, ESGOTO PREDIAL, DN 75 MM, JUNTA ELÁSTICA, FORNECIDO E INSTALADO EM PRUMADA DE ESGOTO SANITÁRIO OU VENTILAÇÃO. AF_08/2022</t>
  </si>
  <si>
    <t>JOELHO 90 GRAUS, PVC, SERIE NORMAL, ESGOTO PREDIAL, DN 100 MM, JUNTA ELÁSTICA, FORNECIDO E INSTALADO EM PRUMADA DE ESGOTO SANITÁRIO OU VENTILAÇÃO. AF_08/2022</t>
  </si>
  <si>
    <t>JOELHO 45 GRAUS, PVC, SERIE NORMAL, ESGOTO PREDIAL, DN 100 MM, JUNTA ELÁSTICA, FORNECIDO E INSTALADO EM PRUMADA DE ESGOTO SANITÁRIO OU VENTILAÇÃO. AF_08/2022</t>
  </si>
  <si>
    <t>CURVA CURTA 90 GRAUS, PVC, SERIE NORMAL, ESGOTO PREDIAL, DN 100 MM, JUNTA ELÁSTICA, FORNECIDO E INSTALADO EM PRUMADA DE ESGOTO SANITÁRIO OU VENTILAÇÃO. AF_08/2022</t>
  </si>
  <si>
    <t>CURVA LONGA 90 GRAUS, PVC, SERIE NORMAL, ESGOTO PREDIAL, DN 100 MM, JUNTA ELÁSTICA, FORNECIDO E INSTALADO EM PRUMADA DE ESGOTO SANITÁRIO OU VENTILAÇÃO. AF_08/2022</t>
  </si>
  <si>
    <t>LUVA SIMPLES, PVC, SERIE NORMAL, ESGOTO PREDIAL, DN 50 MM, JUNTA ELÁSTICA, FORNECIDO E INSTALADO EM PRUMADA DE ESGOTO SANITÁRIO OU VENTILAÇÃO. AF_08/2022</t>
  </si>
  <si>
    <t>LUVA DE CORRER, PVC, SERIE NORMAL, ESGOTO PREDIAL, DN 50 MM, JUNTA ELÁSTICA, FORNECIDO E INSTALADO EM PRUMADA DE ESGOTO SANITÁRIO OU VENTILAÇÃO. AF_08/2022</t>
  </si>
  <si>
    <t>LUVA SIMPLES, PVC, SERIE NORMAL, ESGOTO PREDIAL, DN 75 MM, JUNTA ELÁSTICA, FORNECIDO E INSTALADO EM PRUMADA DE ESGOTO SANITÁRIO OU VENTILAÇÃO. AF_08/2022</t>
  </si>
  <si>
    <t>LUVA DE CORRER, PVC, SERIE NORMAL, ESGOTO PREDIAL, DN 75 MM, JUNTA ELÁSTICA, FORNECIDO E INSTALADO EM PRUMADA DE ESGOTO SANITÁRIO OU VENTILAÇÃO. AF_08/2022</t>
  </si>
  <si>
    <t>LUVA SIMPLES, PVC, SERIE NORMAL, ESGOTO PREDIAL, DN 100 MM, JUNTA ELÁSTICA, FORNECIDO E INSTALADO EM PRUMADA DE ESGOTO SANITÁRIO OU VENTILAÇÃO. AF_08/2022</t>
  </si>
  <si>
    <t>LUVA DE CORRER, PVC, SERIE NORMAL, ESGOTO PREDIAL, DN 100 MM, JUNTA ELÁSTICA, FORNECIDO E INSTALADO EM PRUMADA DE ESGOTO SANITÁRIO OU VENTILAÇÃO. AF_08/2022</t>
  </si>
  <si>
    <t>TE, PVC, SERIE NORMAL, ESGOTO PREDIAL, DN 50 X 50 MM, JUNTA ELÁSTICA, FORNECIDO E INSTALADO EM PRUMADA DE ESGOTO SANITÁRIO OU VENTILAÇÃO. AF_08/2022</t>
  </si>
  <si>
    <t>JUNÇÃO SIMPLES, PVC, SERIE NORMAL, ESGOTO PREDIAL, DN 50 X 50 MM, JUNTA ELÁSTICA, FORNECIDO E INSTALADO EM PRUMADA DE ESGOTO SANITÁRIO OU VENTILAÇÃO. AF_08/2022</t>
  </si>
  <si>
    <t>TE, PVC, SERIE NORMAL, ESGOTO PREDIAL, DN 75 X 75 MM, JUNTA ELÁSTICA, FORNECIDO E INSTALADO EM PRUMADA DE ESGOTO SANITÁRIO OU VENTILAÇÃO. AF_08/2022</t>
  </si>
  <si>
    <t>JUNÇÃO SIMPLES, PVC, SERIE NORMAL, ESGOTO PREDIAL, DN 75 X 75 MM, JUNTA ELÁSTICA, FORNECIDO E INSTALADO EM PRUMADA DE ESGOTO SANITÁRIO OU VENTILAÇÃO. AF_08/2022</t>
  </si>
  <si>
    <t>BUCHA DE REDUÇÃO, CPVC, SOLDÁVEL, DN 42MM X 22MM, INSTALADO EM RAMAL DE DISTRIBUIÇÃO DE ÁGUA - FORNECIMENTO E INSTALAÇÃO. AF_06/2022</t>
  </si>
  <si>
    <t>TE, PVC, SERIE NORMAL, ESGOTO PREDIAL, DN 100 X 100 MM, JUNTA ELÁSTICA, FORNECIDO E INSTALADO EM PRUMADA DE ESGOTO SANITÁRIO OU VENTILAÇÃO. AF_08/2022</t>
  </si>
  <si>
    <t>JUNÇÃO SIMPLES, PVC, SERIE NORMAL, ESGOTO PREDIAL, DN 100 X 100 MM, JUNTA ELÁSTICA, FORNECIDO E INSTALADO EM PRUMADA DE ESGOTO SANITÁRIO OU VENTILAÇÃO. AF_08/2022</t>
  </si>
  <si>
    <t>JOELHO 90 GRAUS, PVC, SERIE NORMAL, ESGOTO PREDIAL, DN 100 MM, JUNTA ELÁSTICA, FORNECIDO E INSTALADO EM SUBCOLETOR AÉREO DE ESGOTO SANITÁRIO. AF_08/2022</t>
  </si>
  <si>
    <t>JOELHO 45 GRAUS, PVC, SERIE NORMAL, ESGOTO PREDIAL, DN 100 MM, JUNTA ELÁSTICA, FORNECIDO E INSTALADO EM SUBCOLETOR AÉREO DE ESGOTO SANITÁRIO. AF_08/2022</t>
  </si>
  <si>
    <t>CURVA CURTA 90 GRAUS, PVC, SERIE NORMAL, ESGOTO PREDIAL, DN 100 MM, JUNTA ELÁSTICA, FORNECIDO E INSTALADO EM SUBCOLETOR AÉREO DE ESGOTO SANITÁRIO. AF_08/2022</t>
  </si>
  <si>
    <t>CURVA LONGA 90 GRAUS, PVC, SERIE NORMAL, ESGOTO PREDIAL, DN 100 MM, JUNTA ELÁSTICA, FORNECIDO E INSTALADO EM SUBCOLETOR AÉREO DE ESGOTO SANITÁRIO. AF_08/2022</t>
  </si>
  <si>
    <t>JOELHO 90 GRAUS, PVC, SERIE NORMAL, ESGOTO PREDIAL, DN 150 MM, JUNTA ELÁSTICA, FORNECIDO E INSTALADO EM SUBCOLETOR AÉREO DE ESGOTO SANITÁRIO. AF_08/2022</t>
  </si>
  <si>
    <t>JOELHO 45 GRAUS, PVC, SERIE NORMAL, ESGOTO PREDIAL, DN 150 MM, JUNTA ELÁSTICA, FORNECIDO E INSTALADO EM SUBCOLETOR AÉREO DE ESGOTO SANITÁRIO. AF_08/2022</t>
  </si>
  <si>
    <t>LUVA SIMPLES, PVC, SERIE NORMAL, ESGOTO PREDIAL, DN 100 MM, JUNTA ELÁSTICA, FORNECIDO E INSTALADO EM SUBCOLETOR AÉREO DE ESGOTO SANITÁRIO. AF_08/2022</t>
  </si>
  <si>
    <t>LUVA DE CORRER, PVC, SERIE NORMAL, ESGOTO PREDIAL, DN 100 MM, JUNTA ELÁSTICA, FORNECIDO E INSTALADO EM SUBCOLETOR AÉREO DE ESGOTO SANITÁRIO. AF_08/2022</t>
  </si>
  <si>
    <t>TE, PVC, SERIE NORMAL, ESGOTO PREDIAL, DN 100 X 100 MM, JUNTA ELÁSTICA, FORNECIDO E INSTALADO EM SUBCOLETOR AÉREO DE ESGOTO SANITÁRIO. AF_08/2022</t>
  </si>
  <si>
    <t>JUNÇÃO SIMPLES, PVC, SERIE NORMAL, ESGOTO PREDIAL, DN 100 X 100 MM, JUNTA ELÁSTICA, FORNECIDO E INSTALADO EM SUBCOLETOR AÉREO DE ESGOTO SANITÁRIO. AF_08/2022</t>
  </si>
  <si>
    <t>JOELHO 90 GRAUS, PVC, SOLDÁVEL, DN 25MM, INSTALADO EM DRENO DE AR-CONDICIONADO - FORNECIMENTO E INSTALAÇÃO. AF_08/2022</t>
  </si>
  <si>
    <t>JOELHO 45 GRAUS, PVC, SOLDÁVEL, DN 25MM, INSTALADO EM DRENO DE AR-CONDICIONADO - FORNECIMENTO E INSTALAÇÃO. AF_08/2022</t>
  </si>
  <si>
    <t>LUVA, PVC, SOLDÁVEL, DN 25MM, INSTALADO EM DRENO DE AR-CONDICIONADO - FORNECIMENTO E INSTALAÇÃO. AF_08/2022</t>
  </si>
  <si>
    <t>TE, PVC, SOLDÁVEL, DN 25MM, INSTALADO EM DRENO DE AR-CONDICIONADO - FORNECIMENTO E INSTALAÇÃO. AF_08/2022</t>
  </si>
  <si>
    <t>REGISTRO DE PRESSÃO BRUTO, LATÃO, ROSCÁVEL, 1/2", COM ACABAMENTO E CANOPLA CROMADOS - FORNECIMENTO E INSTALAÇÃO. AF_08/2021</t>
  </si>
  <si>
    <t>REGISTRO DE PRESSÃO BRUTO, LATÃO, ROSCÁVEL, 3/4", COM ACABAMENTO E CANOPLA CROMADOS - FORNECIMENTO E INSTALAÇÃO. AF_08/2021</t>
  </si>
  <si>
    <t>REGISTRO DE GAVETA BRUTO, LATÃO, ROSCÁVEL, 1/2", COM ACABAMENTO E CANOPLA CROMADOS - FORNECIMENTO E INSTALAÇÃO. AF_08/2021</t>
  </si>
  <si>
    <t>REGISTRO DE GAVETA BRUTO, LATÃO, ROSCÁVEL, 3/4", COM ACABAMENTO E CANOPLA CROMADOS - FORNECIMENTO E INSTALAÇÃO. AF_08/2021</t>
  </si>
  <si>
    <t>REGISTRO DE ESFERA, PVC, ROSCÁVEL, COM VOLANTE, 3/4" - FORNECIMENTO E INSTALAÇÃO. AF_08/2021</t>
  </si>
  <si>
    <t>FURO MANUAL EM ALVENARIA, PARA INSTALAÇÕES HIDRÁULICAS, DIÂMETROS MENORES OU IGUAIS A 40 MM. AF_09/2023</t>
  </si>
  <si>
    <t>FURO MANUAL EM ALVENARIA, PARA INSTALAÇÕES HIDRÁULICAS, DIÂMETROS MAIORES QUE 40 MM E MENORES OU IGUAIS A 75 MM. AF_09/2023</t>
  </si>
  <si>
    <t>FURO MANUAL EM ALVENARIA, PARA INSTALAÇÕES HIDRÁULICAS, DIÂMETROS MAIORES QUE 75 MM E MENORES OU IGUAIS A 100 MM. AF_09/2023</t>
  </si>
  <si>
    <t>FURO MECANIZADO EM CONCRETO, COM MARTELO DEMOLIDOR, PARA INSTALAÇÕES HIDRÁULICAS, DIÂMETROS MENORES OU IGUAIS A 40 MM. AF_09/2023</t>
  </si>
  <si>
    <t>FURO MECANIZADO EM CONCRETO, COM MARTELO DEMOLIDOR, PARA INSTALAÇÕES HIDRÁULICAS, DIÂMETROS MAIORES QUE 40 MM E MENORES OU IGUAIS A 75 MM. AF_09/2023</t>
  </si>
  <si>
    <t>FURO MECANIZADO EM CONCRETO, COM MARTELO DEMOLIDOR, PARA INSTALAÇÕES HIDRÁULICAS, DIÂMETROS MAIORES QUE 75 MM E MENORES OU IGUAIS A 150 MM. AF_09/2023</t>
  </si>
  <si>
    <t>PASSANTE TIPO PEÇA EM POLIESTIRENO (ISOPOR), FIXADO EM LAJE, PARA ABERTURA PARA PASSAGEM DE 1 TUBO DE ATÉ 50 MM DE DIÂMETRO. AF_09/2023</t>
  </si>
  <si>
    <t>PASSANTE TIPO PEÇA EM POLIESTIRENO (ISOPOR), FIXADO EM LAJE, PARA PASSAGEM DE NO MÁXIMO 5 TUBOS DE 50 MM DE DIÂMETRO. AF_09/2023</t>
  </si>
  <si>
    <t>PASSANTE TIPO TUBO COM DIÂMETRO DE 40 MM, FIXADO EM LAJE, PARA PASSAGEM DE TUBULAÇÕES COM NO MÁXIMO 32 MM DE DIÂMETRO. AF_09/2023</t>
  </si>
  <si>
    <t>PASSANTE TIPO TUBO COM DIÂMETRO DE 75 MM, FIXADO EM LAJE, PARA PASSAGEM DE TUBULAÇÕES COM NO MÁXIMO 50 MM DE DIÂMETRO. AF_09/2023</t>
  </si>
  <si>
    <t>PASSANTE TIPO TUBO COM DIÂMETRO DE 100 MM, FIXADO EM LAJE, PARA PASSAGEM DE TUBULAÇÕES COM NO MÁXIMO 75 MM DE DIÂMETRO. AF_09/2023</t>
  </si>
  <si>
    <t>QUEBRA EM ALVENARIA PARA INSTALAÇÃO DE CAIXA DE TOMADA (4X4 OU 4X2). AF_09/2023</t>
  </si>
  <si>
    <t>QUEBRA EM ALVENARIA PARA INSTALAÇÃO DE QUADRO DISTRIBUIÇÃO PEQUENO (19X25 CM). AF_09/2023</t>
  </si>
  <si>
    <t>QUEBRA EM ALVENARIA PARA INSTALAÇÃO DE QUADRO DISTRIBUIÇÃO GRANDE (76X40 CM). AF_09/2023</t>
  </si>
  <si>
    <t>QUEBRA EM ALVENARIA PARA INSTALAÇÃO DE ABRIGO PARA MANGUEIRAS (90X60 CM). AF_09/2023</t>
  </si>
  <si>
    <t>JUNTA ARGAMASSADA ENTRE TUBO DN 100 MM E O POÇO DE VISITA/ CAIXA DE CONCRETO OU ALVENARIA EM REDES DE ESGOTO. AF_01/2021</t>
  </si>
  <si>
    <t>JUNTA ARGAMASSADA ENTRE TUBO DN 150 MM E O POÇO DE VISITA/ CAIXA DE CONCRETO OU ALVENARIA EM REDES DE ESGOTO. AF_01/2021</t>
  </si>
  <si>
    <t>JUNTA ARGAMASSADA ENTRE TUBO DN 200 MM E O POÇO/ CAIXA DE CONCRETO OU ALVENARIA EM REDES DE ESGOTO. AF_01/2021</t>
  </si>
  <si>
    <t>JUNTA ARGAMASSADA ENTRE TUBO DN 250 MM E O POÇO DE VISITA/ CAIXA DE CONCRETO OU ALVENARIA EM REDES DE ESGOTO. AF_01/2021</t>
  </si>
  <si>
    <t>JUNTA ARGAMASSADA ENTRE TUBO DN 300 MM E O POÇO DE VISITA/ CAIXA DE CONCRETO OU ALVENARIA EM REDES DE ESGOTO. AF_01/2021</t>
  </si>
  <si>
    <t>JUNTA ARGAMASSADA ENTRE TUBO DN 350 MM E O POÇO DE VISITA/ CAIXA DE CONCRETO OU ALVENARIA EM REDES DE ESGOTO. AF_01/2021</t>
  </si>
  <si>
    <t>JUNTA ARGAMASSADA ENTRE TUBO DN 400 MM E O POÇO DE VISITA/ CAIXA DE CONCRETO OU ALVENARIA EM REDES DE ESGOTO. AF_01/2021</t>
  </si>
  <si>
    <t>JUNTA ARGAMASSADA ENTRE TUBO DN 450 MM E O POÇO DE VISITA/ CAIXA DE CONCRETO OU ALVENARIA EM REDES DE ESGOTO. AF_01/2021</t>
  </si>
  <si>
    <t>JUNTA ARGAMASSADA ENTRE TUBO DN 600 MM E O POÇO DE VISITA/ CAIXA DE CONCRETO OU ALVENARIA EM REDES DE ESGOTO. AF_01/2021</t>
  </si>
  <si>
    <t>CHUMBAMENTO PONTUAL EM PASSAGEM DE TUBO COM DIÂMETRO MENOR OU IGUAL A 40 MM. AF_09/2023</t>
  </si>
  <si>
    <t>CHUMBAMENTO PONTUAL EM PASSAGEM DE TUBO COM DIÂMETROS ENTRE 40 MM E 75 MM. AF_09/2023</t>
  </si>
  <si>
    <t>CHUMBAMENTO PONTUAL EM PASSAGEM DE TUBO COM DIÂMETRO MAIOR QUE 75 MM E MENORES OU IGUAIS A 150 MM. AF_09/2023</t>
  </si>
  <si>
    <t>LUVA PARA ELETRODUTO, PVC, ROSCÁVEL, DN 20 MM (1/2"), PARA CIRCUITOS TERMINAIS, INSTALADA EM FORRO - FORNECIMENTO E INSTALAÇÃO. AF_03/2023</t>
  </si>
  <si>
    <t>LUVA PARA ELETRODUTO, PVC, ROSCÁVEL, DN 25 MM (3/4"), PARA CIRCUITOS TERMINAIS, INSTALADA EM FORRO - FORNECIMENTO E INSTALAÇÃO. AF_03/2023</t>
  </si>
  <si>
    <t>LUVA PARA ELETRODUTO, PVC, ROSCÁVEL, DN 32 MM (1"), PARA CIRCUITOS TERMINAIS, INSTALADA EM FORRO - FORNECIMENTO E INSTALAÇÃO. AF_03/2023</t>
  </si>
  <si>
    <t>LUVA PARA ELETRODUTO, PVC, ROSCÁVEL, DN 40 MM (1 1/4"), PARA CIRCUITOS TERMINAIS, INSTALADA EM FORRO - FORNECIMENTO E INSTALAÇÃO. AF_03/2023</t>
  </si>
  <si>
    <t>LUVA PARA ELETRODUTO, PVC, ROSCÁVEL, DN 20 MM (1/2"), PARA CIRCUITOS TERMINAIS, INSTALADA EM LAJE - FORNECIMENTO E INSTALAÇÃO. AF_03/2023</t>
  </si>
  <si>
    <t>LUVA PARA ELETRODUTO, PVC, ROSCÁVEL, DN 25 MM (3/4"), PARA CIRCUITOS TERMINAIS, INSTALADA EM LAJE - FORNECIMENTO E INSTALAÇÃO. AF_03/2023</t>
  </si>
  <si>
    <t>LUVA PARA ELETRODUTO, PVC, ROSCÁVEL, DN 32 MM (1"), PARA CIRCUITOS TERMINAIS, INSTALADA EM LAJE - FORNECIMENTO E INSTALAÇÃO. AF_03/2023</t>
  </si>
  <si>
    <t>LUVA PARA ELETRODUTO, PVC, ROSCÁVEL, DN 40 MM (1 1/4"), PARA CIRCUITOS TERMINAIS, INSTALADA EM LAJE - FORNECIMENTO E INSTALAÇÃO. AF_03/2023</t>
  </si>
  <si>
    <t>LUVA PARA ELETRODUTO, PVC, ROSCÁVEL, DN 20 MM (1/2"), PARA CIRCUITOS TERMINAIS, INSTALADA EM PAREDE - FORNECIMENTO E INSTALAÇÃO. AF_03/2023</t>
  </si>
  <si>
    <t>LUVA PARA ELETRODUTO, PVC, ROSCÁVEL, DN 25 MM (3/4"), PARA CIRCUITOS TERMINAIS, INSTALADA EM PAREDE - FORNECIMENTO E INSTALAÇÃO. AF_03/2023</t>
  </si>
  <si>
    <t>LUVA PARA ELETRODUTO, PVC, ROSCÁVEL, DN 32 MM (1"), PARA CIRCUITOS TERMINAIS, INSTALADA EM PAREDE - FORNECIMENTO E INSTALAÇÃO. AF_03/2023</t>
  </si>
  <si>
    <t>LUVA PARA ELETRODUTO, PVC, ROSCÁVEL, DN 40 MM (1 1/4"), PARA CIRCUITOS TERMINAIS, INSTALADA EM PAREDE - FORNECIMENTO E INSTALAÇÃO. AF_03/2023</t>
  </si>
  <si>
    <t>CURVA 90 GRAUS PARA ELETRODUTO, PVC, ROSCÁVEL, DN 20 MM (1/2"), PARA CIRCUITOS TERMINAIS, INSTALADA EM FORRO - FORNECIMENTO E INSTALAÇÃO. AF_03/2023</t>
  </si>
  <si>
    <t>CURVA 180 GRAUS PARA ELETRODUTO, PVC, ROSCÁVEL, DN 20 MM (1/2"), PARA CIRCUITOS TERMINAIS, INSTALADA EM FORRO - FORNECIMENTO E INSTALAÇÃO. AF_03/2023</t>
  </si>
  <si>
    <t>CURVA 90 GRAUS PARA ELETRODUTO, PVC, ROSCÁVEL, DN 25 MM (3/4"), PARA CIRCUITOS TERMINAIS, INSTALADA EM FORRO - FORNECIMENTO E INSTALAÇÃO. AF_03/2023</t>
  </si>
  <si>
    <t>CURVA 180 GRAUS PARA ELETRODUTO, PVC, ROSCÁVEL, DN 25 MM (3/4"), PARA CIRCUITOS TERMINAIS, INSTALADA EM FORRO - FORNECIMENTO E INSTALAÇÃO. AF_03/2023</t>
  </si>
  <si>
    <t>CURVA 90 GRAUS PARA ELETRODUTO, PVC, ROSCÁVEL, DN 32 MM (1"), PARA CIRCUITOS TERMINAIS, INSTALADA EM FORRO - FORNECIMENTO E INSTALAÇÃO. AF_03/2023</t>
  </si>
  <si>
    <t>CURVA 180 GRAUS PARA ELETRODUTO, PVC, ROSCÁVEL, DN 32 MM (1"), PARA CIRCUITOS TERMINAIS, INSTALADA EM FORRO - FORNECIMENTO E INSTALAÇÃO. AF_03/2023</t>
  </si>
  <si>
    <t>CURVA 90 GRAUS PARA ELETRODUTO, PVC, ROSCÁVEL, DN 40 MM (1 1/4"), PARA CIRCUITOS TERMINAIS, INSTALADA EM FORRO - FORNECIMENTO E INSTALAÇÃO. AF_03/2023</t>
  </si>
  <si>
    <t>CURVA 180 GRAUS PARA ELETRODUTO, PVC, ROSCÁVEL, DN 40 MM (1 1/4"), PARA CIRCUITOS TERMINAIS, INSTALADA EM FORRO - FORNECIMENTO E INSTALAÇÃO. AF_03/2023</t>
  </si>
  <si>
    <t>CURVA 90 GRAUS PARA ELETRODUTO, PVC, ROSCÁVEL, DN 20 MM (1/2"), PARA CIRCUITOS TERMINAIS, INSTALADA EM LAJE - FORNECIMENTO E INSTALAÇÃO. AF_03/2023</t>
  </si>
  <si>
    <t>CURVA 180 GRAUS PARA ELETRODUTO, PVC, ROSCÁVEL, DN 20 MM (1/2"), PARA CIRCUITOS TERMINAIS, INSTALADA EM LAJE - FORNECIMENTO E INSTALAÇÃO. AF_03/2023</t>
  </si>
  <si>
    <t>CURVA 90 GRAUS PARA ELETRODUTO, PVC, ROSCÁVEL, DN 25 MM (3/4"), PARA CIRCUITOS TERMINAIS, INSTALADA EM LAJE - FORNECIMENTO E INSTALAÇÃO. AF_03/2023</t>
  </si>
  <si>
    <t>CURVA 180 GRAUS PARA ELETRODUTO, PVC, ROSCÁVEL, DN 25 MM (3/4"), PARA CIRCUITOS TERMINAIS, INSTALADA EM LAJE - FORNECIMENTO E INSTALAÇÃO. AF_03/2023</t>
  </si>
  <si>
    <t>CURVA 90 GRAUS PARA ELETRODUTO, PVC, ROSCÁVEL, DN 32 MM (1"), PARA CIRCUITOS TERMINAIS, INSTALADA EM LAJE - FORNECIMENTO E INSTALAÇÃO. AF_03/2023</t>
  </si>
  <si>
    <t>CURVA 180 GRAUS PARA ELETRODUTO, PVC, ROSCÁVEL, DN 32 MM (1"), PARA CIRCUITOS TERMINAIS, INSTALADA EM LAJE - FORNECIMENTO E INSTALAÇÃO. AF_03/2023</t>
  </si>
  <si>
    <t>CURVA 90 GRAUS PARA ELETRODUTO, PVC, ROSCÁVEL, DN 40 MM (1 1/4"), PARA CIRCUITOS TERMINAIS, INSTALADA EM LAJE - FORNECIMENTO E INSTALAÇÃO. AF_03/2023</t>
  </si>
  <si>
    <t>CURVA 180 GRAUS PARA ELETRODUTO, PVC, ROSCÁVEL, DN 40 MM (1 1/4"), PARA CIRCUITOS TERMINAIS, INSTALADA EM LAJE - FORNECIMENTO E INSTALAÇÃO. AF_03/2023</t>
  </si>
  <si>
    <t>CURVA 90 GRAUS PARA ELETRODUTO, PVC, ROSCÁVEL, DN 20 MM (1/2"), PARA CIRCUITOS TERMINAIS, INSTALADA EM PAREDE - FORNECIMENTO E INSTALAÇÃO. AF_03/2023</t>
  </si>
  <si>
    <t>CURVA 180 GRAUS PARA ELETRODUTO, PVC, ROSCÁVEL, DN 20 MM (1/2"), PARA CIRCUITOS TERMINAIS, INSTALADA EM PAREDE - FORNECIMENTO E INSTALAÇÃO. AF_03/2023</t>
  </si>
  <si>
    <t>CURVA 90 GRAUS PARA ELETRODUTO, PVC, ROSCÁVEL, DN 25 MM (3/4"), PARA CIRCUITOS TERMINAIS, INSTALADA EM PAREDE - FORNECIMENTO E INSTALAÇÃO. AF_03/2023</t>
  </si>
  <si>
    <t>CURVA 180 GRAUS PARA ELETRODUTO, PVC, ROSCÁVEL, DN 25 MM (3/4"), PARA CIRCUITOS TERMINAIS, INSTALADA EM PAREDE - FORNECIMENTO E INSTALAÇÃO. AF_03/2023</t>
  </si>
  <si>
    <t>CURVA 90 GRAUS PARA ELETRODUTO, PVC, ROSCÁVEL, DN 32 MM (1"), PARA CIRCUITOS TERMINAIS, INSTALADA EM PAREDE - FORNECIMENTO E INSTALAÇÃO. AF_03/2023</t>
  </si>
  <si>
    <t>CURVA 180 GRAUS PARA ELETRODUTO, PVC, ROSCÁVEL, DN 32 MM (1"), PARA CIRCUITOS TERMINAIS, INSTALADA EM PAREDE - FORNECIMENTO E INSTALAÇÃO. AF_03/2023</t>
  </si>
  <si>
    <t>CURVA 90 GRAUS PARA ELETRODUTO, PVC, ROSCÁVEL, DN 40 MM (1 1/4"), PARA CIRCUITOS TERMINAIS, INSTALADA EM PAREDE - FORNECIMENTO E INSTALAÇÃO. AF_03/2023</t>
  </si>
  <si>
    <t>CURVA 180 GRAUS PARA ELETRODUTO, PVC, ROSCÁVEL, DN 40 MM (1 1/4"), PARA CIRCUITOS TERMINAIS, INSTALADA EM PAREDE - FORNECIMENTO E INSTALAÇÃO. AF_03/2023</t>
  </si>
  <si>
    <t>CAIXA OCTOGONAL 4" X 4", PVC, INSTALADA EM LAJE - FORNECIMENTO E INSTALAÇÃO. AF_03/2023</t>
  </si>
  <si>
    <t>CAIXA OCTOGONAL 3" X 3", PVC, INSTALADA EM LAJE - FORNECIMENTO E INSTALAÇÃO. AF_03/2023</t>
  </si>
  <si>
    <t>CAIXA RETANGULAR 4" X 2" ALTA (2,00 M DO PISO), PVC, INSTALADA EM PAREDE - FORNECIMENTO E INSTALAÇÃO. AF_03/2023</t>
  </si>
  <si>
    <t>CAIXA RETANGULAR 4" X 2" MÉDIA (1,30 M DO PISO), PVC, INSTALADA EM PAREDE - FORNECIMENTO E INSTALAÇÃO. AF_03/2023</t>
  </si>
  <si>
    <t>CAIXA RETANGULAR 4" X 2" BAIXA (0,30 M DO PISO), PVC, INSTALADA EM PAREDE - FORNECIMENTO E INSTALAÇÃO. AF_03/2023</t>
  </si>
  <si>
    <t>CAIXA RETANGULAR 4" X 4" ALTA (2,00 M DO PISO), PVC, INSTALADA EM PAREDE - FORNECIMENTO E INSTALAÇÃO. AF_03/2023</t>
  </si>
  <si>
    <t>CAIXA RETANGULAR 4" X 4" MÉDIA (1,30 M DO PISO), PVC, INSTALADA EM PAREDE - FORNECIMENTO E INSTALAÇÃO. AF_03/2023</t>
  </si>
  <si>
    <t>CAIXA RETANGULAR 4" X 4" BAIXA (0,30 M DO PISO), PVC, INSTALADA EM PAREDE - FORNECIMENTO E INSTALAÇÃO. AF_03/2023</t>
  </si>
  <si>
    <t>SUPORTE PARAFUSADO COM PLACA DE ENCAIXE 4" X 2" ALTO (2,00 M DO PISO) PARA PONTO ELÉTRICO - FORNECIMENTO E INSTALAÇÃO. AF_03/2023</t>
  </si>
  <si>
    <t>SUPORTE PARAFUSADO COM PLACA DE ENCAIXE 4" X 2" MÉDIO (1,30 M DO PISO) PARA PONTO ELÉTRICO - FORNECIMENTO E INSTALAÇÃO. AF_03/2023</t>
  </si>
  <si>
    <t>SUPORTE PARAFUSADO COM PLACA DE ENCAIXE 4" X 2" BAIXO (0,30 M DO PISO) PARA PONTO ELÉTRICO - FORNECIMENTO E INSTALAÇÃO. AF_03/2023</t>
  </si>
  <si>
    <t>SUPORTE PARAFUSADO COM PLACA DE ENCAIXE 4" X 4" ALTO (2,00 M DO PISO) PARA PONTO ELÉTRICO - FORNECIMENTO E INSTALAÇÃO. AF_03/2023</t>
  </si>
  <si>
    <t>SUPORTE PARAFUSADO COM PLACA DE ENCAIXE 4" X 4" MÉDIO (1,30 M DO PISO) PARA PONTO ELÉTRICO - FORNECIMENTO E INSTALAÇÃO. AF_03/2023</t>
  </si>
  <si>
    <t>SUPORTE PARAFUSADO COM PLACA DE ENCAIXE 4" X 4" BAIXO (0,30 M DO PISO) PARA PONTO ELÉTRICO - FORNECIMENTO E INSTALAÇÃO. AF_03/2023</t>
  </si>
  <si>
    <t>INTERRUPTOR SIMPLES (1 MÓDULO), 10A/250V, SEM SUPORTE E SEM PLACA - FORNECIMENTO E INSTALAÇÃO. AF_03/2023</t>
  </si>
  <si>
    <t>INTERRUPTOR SIMPLES (1 MÓDULO), 10A/250V, INCLUINDO SUPORTE E PLACA - FORNECIMENTO E INSTALAÇÃO. AF_03/2023</t>
  </si>
  <si>
    <t>INTERRUPTOR PARALELO (1 MÓDULO), 10A/250V, SEM SUPORTE E SEM PLACA - FORNECIMENTO E INSTALAÇÃO. AF_03/2023</t>
  </si>
  <si>
    <t>INTERRUPTOR PARALELO (1 MÓDULO), 10A/250V, INCLUINDO SUPORTE E PLACA - FORNECIMENTO E INSTALAÇÃO. AF_03/2023</t>
  </si>
  <si>
    <t>INTERRUPTOR SIMPLES (1 MÓDULO) COM INTERRUPTOR PARALELO (1 MÓDULO), 10A/250V, SEM SUPORTE E SEM PLACA - FORNECIMENTO E INSTALAÇÃO. AF_03/2023</t>
  </si>
  <si>
    <t>INTERRUPTOR SIMPLES (1 MÓDULO) COM INTERRUPTOR PARALELO (1 MÓDULO), 10A/250V, INCLUINDO SUPORTE E PLACA - FORNECIMENTO E INSTALAÇÃO. AF_03/2023</t>
  </si>
  <si>
    <t>INTERRUPTOR SIMPLES (2 MÓDULOS), 10A/250V, SEM SUPORTE E SEM PLACA - FORNECIMENTO E INSTALAÇÃO. AF_03/2023</t>
  </si>
  <si>
    <t>INTERRUPTOR SIMPLES (2 MÓDULOS), 10A/250V, INCLUINDO SUPORTE E PLACA - FORNECIMENTO E INSTALAÇÃO. AF_03/2023</t>
  </si>
  <si>
    <t>INTERRUPTOR PARALELO (2 MÓDULOS), 10A/250V, SEM SUPORTE E SEM PLACA - FORNECIMENTO E INSTALAÇÃO. AF_03/2023</t>
  </si>
  <si>
    <t>INTERRUPTOR PARALELO (2 MÓDULOS), 10A/250V, INCLUINDO SUPORTE E PLACA - FORNECIMENTO E INSTALAÇÃO. AF_03/2023</t>
  </si>
  <si>
    <t>INTERRUPTOR SIMPLES (1 MÓDULO) COM INTERRUPTOR PARALELO (2 MÓDULOS), 10A/250V, SEM SUPORTE E SEM PLACA - FORNECIMENTO E INSTALAÇÃO. AF_03/2023</t>
  </si>
  <si>
    <t>INTERRUPTOR SIMPLES (1 MÓDULO) COM INTERRUPTOR PARALELO (2 MÓDULOS), 10A/250V, INCLUINDO SUPORTE E PLACA - FORNECIMENTO E INSTALAÇÃO. AF_03/2023</t>
  </si>
  <si>
    <t>INTERRUPTOR SIMPLES (2 MÓDULOS) COM INTERRUPTOR PARALELO (1 MÓDULO), 10A/250V, SEM SUPORTE E SEM PLACA - FORNECIMENTO E INSTALAÇÃO. AF_03/2023</t>
  </si>
  <si>
    <t>INTERRUPTOR SIMPLES (2 MÓDULOS) COM INTERRUPTOR PARALELO (1 MÓDULO), 10A/250V, INCLUINDO SUPORTE E PLACA - FORNECIMENTO E INSTALAÇÃO. AF_03/2023</t>
  </si>
  <si>
    <t>INTERRUPTOR SIMPLES (3 MÓDULOS), 10A/250V, SEM SUPORTE E SEM PLACA - FORNECIMENTO E INSTALAÇÃO. AF_03/2023</t>
  </si>
  <si>
    <t>INTERRUPTOR SIMPLES (3 MÓDULOS), 10A/250V, INCLUINDO SUPORTE E PLACA - FORNECIMENTO E INSTALAÇÃO. AF_03/2023</t>
  </si>
  <si>
    <t>INTERRUPTOR PARALELO (3 MÓDULOS), 10A/250V, SEM SUPORTE E SEM PLACA - FORNECIMENTO E INSTALAÇÃO. AF_03/2023</t>
  </si>
  <si>
    <t>INTERRUPTOR PARALELO (3 MÓDULOS), 10A/250V, INCLUINDO SUPORTE E PLACA - FORNECIMENTO E INSTALAÇÃO. AF_03/2023</t>
  </si>
  <si>
    <t>INTERRUPTOR SIMPLES (3 MÓDULOS) COM INTERRUPTOR PARALELO (1 MÓDULO), 10A/250V, SEM SUPORTE E SEM PLACA - FORNECIMENTO E INSTALAÇÃO. AF_03/2023</t>
  </si>
  <si>
    <t>INTERRUPTOR SIMPLES (3 MÓDULOS) COM INTERRUPTOR PARALELO (1 MÓDULO), 10A/250V, INCLUINDO SUPORTE E PLACA - FORNECIMENTO E INSTALAÇÃO. AF_03/2023</t>
  </si>
  <si>
    <t>INTERRUPTOR SIMPLES (2 MÓDULOS) COM INTERRUPTOR PARALELO (2 MÓDULOS), 10A/250V, SEM SUPORTE E SEM PLACA - FORNECIMENTO E INSTALAÇÃO. AF_03/2023</t>
  </si>
  <si>
    <t>INTERRUPTOR SIMPLES (2 MÓDULOS) COM INTERRUPTOR PARALELO (2 MÓDULOS), 10A/250V, INCLUINDO SUPORTE E PLACA - FORNECIMENTO E INSTALAÇÃO. AF_03/2023</t>
  </si>
  <si>
    <t>INTERRUPTOR SIMPLES (4 MÓDULOS), 10A/250V, SEM SUPORTE E SEM PLACA - FORNECIMENTO E INSTALAÇÃO. AF_03/2023</t>
  </si>
  <si>
    <t>INTERRUPTOR SIMPLES (4 MÓDULOS), 10A/250V, INCLUINDO SUPORTE E PLACA - FORNECIMENTO E INSTALAÇÃO. AF_03/2023</t>
  </si>
  <si>
    <t>INTERRUPTOR SIMPLES (6 MÓDULOS), 10A/250V, SEM SUPORTE E SEM PLACA - FORNECIMENTO E INSTALAÇÃO. AF_03/2023</t>
  </si>
  <si>
    <t>INTERRUPTOR SIMPLES (6 MÓDULOS), 10A/250V, INCLUINDO SUPORTE E PLACA - FORNECIMENTO E INSTALAÇÃO. AF_03/2023</t>
  </si>
  <si>
    <t>INTERRUPTOR INTERMEDIÁRIO (1 MÓDULO), 10A/250V, SEM SUPORTE E SEM PLACA - FORNECIMENTO E INSTALAÇÃO. AF_03/2023</t>
  </si>
  <si>
    <t>INTERRUPTOR INTERMEDIÁRIO (1 MÓDULO), 10A/250V, INCLUINDO SUPORTE E PLACA - FORNECIMENTO E INSTALAÇÃO. AF_03/2023</t>
  </si>
  <si>
    <t>INTERRUPTOR BIPOLAR (1 MÓDULO), 10A/250V, SEM SUPORTE E SEM PLACA - FORNECIMENTO E INSTALAÇÃO. AF_03/2023</t>
  </si>
  <si>
    <t>INTERRUPTOR BIPOLAR (1 MÓDULO), 10A/250V, INCLUINDO SUPORTE E PLACA - FORNECIMENTO E INSTALAÇÃO. AF_03/2023</t>
  </si>
  <si>
    <t>DIMMER ROTATIVO (1 MÓDULO), 220V/600W, SEM SUPORTE E SEM PLACA - FORNECIMENTO E INSTALAÇÃO. AF_03/2023</t>
  </si>
  <si>
    <t>DIMMER ROTATIVO (1 MÓDULO), 220V/600W, INCLUINDO SUPORTE E PLACA - FORNECIMENTO E INSTALAÇÃO. AF_03/2023</t>
  </si>
  <si>
    <t>INTERRUPTOR PULSADOR CAMPAINHA (1 MÓDULO), 10A/250V, SEM SUPORTE E SEM PLACA - FORNECIMENTO E INSTALAÇÃO. AF_03/2023</t>
  </si>
  <si>
    <t>INTERRUPTOR PULSADOR CAMPAINHA (1 MÓDULO), 10A/250V, INCLUINDO SUPORTE E PLACA - FORNECIMENTO E INSTALAÇÃO. AF_03/2023</t>
  </si>
  <si>
    <t>CAMPAINHA CIGARRA (1 MÓDULO), 10A/250V, SEM SUPORTE E SEM PLACA - FORNECIMENTO E INSTALAÇÃO. AF_03/2023</t>
  </si>
  <si>
    <t>CAMPAINHA CIGARRA (1 MÓDULO), 10A/250V, INCLUINDO SUPORTE E PLACA - FORNECIMENTO E INSTALAÇÃO. AF_03/2023</t>
  </si>
  <si>
    <t>INTERRUPTOR PULSADOR MINUTERIA (1 MÓDULO), 10A/250V, SEM SUPORTE E SEM PLACA - FORNECIMENTO E INSTALAÇÃO. AF_03/2023</t>
  </si>
  <si>
    <t>INTERRUPTOR PULSADOR MINUTERIA (1 MÓDULO), 10A/250V, INCLUINDO SUPORTE E PLACA - FORNECIMENTO E INSTALAÇÃO. AF_03/2023</t>
  </si>
  <si>
    <t>TOMADA ALTA DE EMBUTIR (1 MÓDULO), 2P+T 10 A, SEM SUPORTE E SEM PLACA - FORNECIMENTO E INSTALAÇÃO. AF_03/2023</t>
  </si>
  <si>
    <t>TOMADA ALTA DE EMBUTIR (1 MÓDULO), 2P+T 20 A, SEM SUPORTE E SEM PLACA - FORNECIMENTO E INSTALAÇÃO. AF_03/2023</t>
  </si>
  <si>
    <t>TOMADA ALTA DE EMBUTIR (1 MÓDULO), 2P+T 10 A, INCLUINDO SUPORTE E PLACA - FORNECIMENTO E INSTALAÇÃO. AF_03/2023</t>
  </si>
  <si>
    <t>TOMADA ALTA DE EMBUTIR (1 MÓDULO), 2P+T 20 A, INCLUINDO SUPORTE E PLACA - FORNECIMENTO E INSTALAÇÃO. AF_03/2023</t>
  </si>
  <si>
    <t>TOMADA MÉDIA DE EMBUTIR (1 MÓDULO), 2P+T 10 A, SEM SUPORTE E SEM PLACA - FORNECIMENTO E INSTALAÇÃO. AF_03/2023</t>
  </si>
  <si>
    <t>TOMADA MÉDIA DE EMBUTIR (1 MÓDULO), 2P+T 20 A, SEM SUPORTE E SEM PLACA - FORNECIMENTO E INSTALAÇÃO. AF_03/2023</t>
  </si>
  <si>
    <t>TOMADA MÉDIA DE EMBUTIR (1 MÓDULO), 2P+T 10 A, INCLUINDO SUPORTE E PLACA - FORNECIMENTO E INSTALAÇÃO. AF_03/2023</t>
  </si>
  <si>
    <t>TOMADA MÉDIA DE EMBUTIR (1 MÓDULO), 2P+T 20 A, INCLUINDO SUPORTE E PLACA - FORNECIMENTO E INSTALAÇÃO. AF_03/2023</t>
  </si>
  <si>
    <t>TOMADA BAIXA DE EMBUTIR (1 MÓDULO), 2P+T 10 A, SEM SUPORTE E SEM PLACA - FORNECIMENTO E INSTALAÇÃO. AF_03/2023</t>
  </si>
  <si>
    <t>TOMADA BAIXA DE EMBUTIR (1 MÓDULO), 2P+T 20 A, SEM SUPORTE E SEM PLACA - FORNECIMENTO E INSTALAÇÃO. AF_03/2023</t>
  </si>
  <si>
    <t>TOMADA BAIXA DE EMBUTIR (1 MÓDULO), 2P+T 10 A, INCLUINDO SUPORTE E PLACA - FORNECIMENTO E INSTALAÇÃO. AF_03/2023</t>
  </si>
  <si>
    <t>TOMADA BAIXA DE EMBUTIR (1 MÓDULO), 2P+T 20 A, INCLUINDO SUPORTE E PLACA - FORNECIMENTO E INSTALAÇÃO. AF_03/2023</t>
  </si>
  <si>
    <t>TOMADA MÉDIA DE EMBUTIR (2 MÓDULOS), 2P+T 10 A, SEM SUPORTE E SEM PLACA - FORNECIMENTO E INSTALAÇÃO. AF_03/2023</t>
  </si>
  <si>
    <t>TOMADA MÉDIA DE EMBUTIR (2 MÓDULOS), 2P+T 20 A, SEM SUPORTE E SEM PLACA - FORNECIMENTO E INSTALAÇÃO. AF_03/2023</t>
  </si>
  <si>
    <t>TOMADA MÉDIA DE EMBUTIR (2 MÓDULOS), 2P+T 10 A, INCLUINDO SUPORTE E PLACA - FORNECIMENTO E INSTALAÇÃO. AF_03/2023</t>
  </si>
  <si>
    <t>TOMADA MÉDIA DE EMBUTIR (2 MÓDULOS), 2P+T 20 A, INCLUINDO SUPORTE E PLACA - FORNECIMENTO E INSTALAÇÃO. AF_03/2023</t>
  </si>
  <si>
    <t>TOMADA BAIXA DE EMBUTIR (2 MÓDULOS), 2P+T 10 A, SEM SUPORTE E SEM PLACA - FORNECIMENTO E INSTALAÇÃO. AF_03/2023</t>
  </si>
  <si>
    <t>TOMADA BAIXA DE EMBUTIR (2 MÓDULOS), 2P+T 20 A, SEM SUPORTE E SEM PLACA - FORNECIMENTO E INSTALAÇÃO. AF_03/2023</t>
  </si>
  <si>
    <t>TOMADA BAIXA DE EMBUTIR (2 MÓDULOS), 2P+T 10 A, INCLUINDO SUPORTE E PLACA - FORNECIMENTO E INSTALAÇÃO. AF_03/2023</t>
  </si>
  <si>
    <t>TOMADA BAIXA DE EMBUTIR (2 MÓDULOS), 2P+T 20 A, INCLUINDO SUPORTE E PLACA - FORNECIMENTO E INSTALAÇÃO. AF_03/2023</t>
  </si>
  <si>
    <t>TOMADA MÉDIA DE EMBUTIR (3 MÓDULOS), 2P+T 10 A, SEM SUPORTE E SEM PLACA - FORNECIMENTO E INSTALAÇÃO. AF_03/2023</t>
  </si>
  <si>
    <t>TOMADA MÉDIA DE EMBUTIR (3 MÓDULOS), 2P+T 20 A, SEM SUPORTE E SEM PLACA - FORNECIMENTO E INSTALAÇÃO. AF_03/2023</t>
  </si>
  <si>
    <t>TOMADA MÉDIA DE EMBUTIR (3 MÓDULOS), 2P+T 10 A, INCLUINDO SUPORTE E PLACA - FORNECIMENTO E INSTALAÇÃO. AF_03/2023</t>
  </si>
  <si>
    <t>TOMADA MÉDIA DE EMBUTIR (3 MÓDULOS), 2P+T 20 A, INCLUINDO SUPORTE E PLACA - FORNECIMENTO E INSTALAÇÃO. AF_03/2023</t>
  </si>
  <si>
    <t>TOMADA BAIXA DE EMBUTIR (3 MÓDULOS), 2P+T 10 A, SEM SUPORTE E SEM PLACA - FORNECIMENTO E INSTALAÇÃO. AF_03/2023</t>
  </si>
  <si>
    <t>TOMADA BAIXA DE EMBUTIR (3 MÓDULOS), 2P+T 20 A, SEM SUPORTE E SEM PLACA - FORNECIMENTO E INSTALAÇÃO. AF_03/2023</t>
  </si>
  <si>
    <t>TOMADA BAIXA DE EMBUTIR (3 MÓDULOS), 2P+T 10 A, INCLUINDO SUPORTE E PLACA - FORNECIMENTO E INSTALAÇÃO. AF_03/2023</t>
  </si>
  <si>
    <t>TOMADA BAIXA DE EMBUTIR (3 MÓDULOS), 2P+T 20 A, INCLUINDO SUPORTE E PLACA - FORNECIMENTO E INSTALAÇÃO. AF_03/2023</t>
  </si>
  <si>
    <t>TOMADA BAIXA DE EMBUTIR (4 MÓDULOS), 2P+T 10 A, SEM SUPORTE E SEM PLACA - FORNECIMENTO E INSTALAÇÃO. AF_03/2023</t>
  </si>
  <si>
    <t>TOMADA BAIXA DE EMBUTIR (4 MÓDULOS), 2P+T 10 A, INCLUINDO SUPORTE E PLACA - FORNECIMENTO E INSTALAÇÃO. AF_03/2023</t>
  </si>
  <si>
    <t>TOMADA BAIXA DE EMBUTIR (6 MÓDULOS), 2P+T 10 A, SEM SUPORTE E SEM PLACA - FORNECIMENTO E INSTALAÇÃO. AF_03/2023</t>
  </si>
  <si>
    <t>TOMADA BAIXA DE EMBUTIR (6 MÓDULOS), 2P+T 10 A, INCLUINDO SUPORTE E PLACA - FORNECIMENTO E INSTALAÇÃO. AF_03/2023</t>
  </si>
  <si>
    <t>INTERRUPTOR SIMPLES (1 MÓDULO) COM 1 TOMADA DE EMBUTIR 2P+T 10 A, SEM SUPORTE E SEM PLACA - FORNECIMENTO E INSTALAÇÃO. AF_03/2023</t>
  </si>
  <si>
    <t>INTERRUPTOR SIMPLES (1 MÓDULO) COM 1 TOMADA DE EMBUTIR 2P+T 10 A, INCLUINDO SUPORTE E PLACA - FORNECIMENTO E INSTALAÇÃO. AF_03/2023</t>
  </si>
  <si>
    <t>INTERRUPTOR SIMPLES (1 MÓDULO) COM 2 TOMADAS DE EMBUTIR 2P+T 10 A, SEM SUPORTE E SEM PLACA - FORNECIMENTO E INSTALAÇÃO. AF_03/2023</t>
  </si>
  <si>
    <t>INTERRUPTOR SIMPLES (1 MÓDULO) COM 2 TOMADAS DE EMBUTIR 2P+T 10 A, INCLUINDO SUPORTE E PLACA - FORNECIMENTO E INSTALAÇÃO. AF_03/2023</t>
  </si>
  <si>
    <t>INTERRUPTOR SIMPLES (2 MÓDULOS) COM 1 TOMADA DE EMBUTIR 2P+T 10 A, SEM SUPORTE E SEM PLACA - FORNECIMENTO E INSTALAÇÃO. AF_03/2023</t>
  </si>
  <si>
    <t>INTERRUPTOR SIMPLES (2 MÓDULOS) COM 1 TOMADA DE EMBUTIR 2P+T 10 A, INCLUINDO SUPORTE E PLACA - FORNECIMENTO E INSTALAÇÃO. AF_03/2023</t>
  </si>
  <si>
    <t>INTERRUPTOR PARALELO (1 MÓDULO) COM 1 TOMADA DE EMBUTIR 2P+T 10 A, SEM SUPORTE E SEM PLACA - FORNECIMENTO E INSTALAÇÃO. AF_03/2023</t>
  </si>
  <si>
    <t>INTERRUPTOR PARALELO (1 MÓDULO) COM 1 TOMADA DE EMBUTIR 2P+T 10 A, INCLUINDO SUPORTE E PLACA - FORNECIMENTO E INSTALAÇÃO. AF_03/2023</t>
  </si>
  <si>
    <t>INTERRUPTOR PARALELO (1 MÓDULO) COM 2 TOMADAS DE EMBUTIR 2P+T 10 A, SEM SUPORTE E SEM PLACA - FORNECIMENTO E INSTALAÇÃO. AF_03/2023</t>
  </si>
  <si>
    <t>INTERRUPTOR PARALELO (1 MÓDULO) COM 2 TOMADAS DE EMBUTIR 2P+T 10 A, INCLUINDO SUPORTE E PLACA - FORNECIMENTO E INSTALAÇÃO. AF_03/2023</t>
  </si>
  <si>
    <t>INTERRUPTOR PARALELO (2 MÓDULOS) COM 1 TOMADA DE EMBUTIR 2P+T 10 A, SEM SUPORTE E SEM PLACA - FORNECIMENTO E INSTALAÇÃO. AF_03/2023</t>
  </si>
  <si>
    <t>INTERRUPTOR PARALELO (2 MÓDULOS) COM 1 TOMADA DE EMBUTIR 2P+T 10 A, INCLUINDO SUPORTE E PLACA - FORNECIMENTO E INSTALAÇÃO. AF_03/2023</t>
  </si>
  <si>
    <t>INTERRUPTOR SIMPLES (1 MÓDULO), INTERRUPTOR PARALELO (1 MÓDULO) E 1 TOMADA DE EMBUTIR 2P+T 10 A, SEM SUPORTE E SEM PLACA - FORNECIMENTO E INSTALAÇÃO. AF_03/2023</t>
  </si>
  <si>
    <t>INTERRUPTOR SIMPLES (1 MÓDULO), INTERRUPTOR PARALELO (1 MÓDULO) E 1 TOMADA DE EMBUTIR 2P+T 10 A, INCLUINDO SUPORTE E PLACA - FORNECIMENTO E INSTALAÇÃO. AF_03/2023</t>
  </si>
  <si>
    <t>COTOVELO EM COBRE, DN 22 MM, 90 GRAUS, SEM ANEL DE SOLDA, INSTALADO EM PRUMADA DE HIDRÁULICA PREDIAL - FORNECIMENTO E INSTALAÇÃO. AF_04/2022</t>
  </si>
  <si>
    <t>COTOVELO EM COBRE, DN 28 MM, 90 GRAUS, SEM ANEL DE SOLDA, INSTALADO EM PRUMADA DE HIDRÁULICA PREDIAL - FORNECIMENTO E INSTALAÇÃO. AF_04/2022</t>
  </si>
  <si>
    <t>COTOVELO EM COBRE, DN 35 MM, 90 GRAUS, SEM ANEL DE SOLDA, INSTALADO EM PRUMADA DE HIDRÁULICA PREDIAL - FORNECIMENTO E INSTALAÇÃO. AF_04/2022</t>
  </si>
  <si>
    <t>COTOVELO EM COBRE, DN 42 MM, 90 GRAUS, SEM ANEL DE SOLDA, INSTALADO EM PRUMADA DE HIDRÁULICA PREDIAL - FORNECIMENTO E INSTALAÇÃO. AF_04/2022</t>
  </si>
  <si>
    <t>COTOVELO EM COBRE, DN 54 MM, 90 GRAUS, SEM ANEL DE SOLDA, INSTALADO EM PRUMADA DE HIDRÁULICA PREDIAL - FORNECIMENTO E INSTALAÇÃO. AF_04/2022</t>
  </si>
  <si>
    <t>COTOVELO EM COBRE, DN 66 MM, 90 GRAUS, SEM ANEL DE SOLDA, INSTALADO EM PRUMADA DE HIDRÁULICA PREDIAL - FORNECIMENTO E INSTALAÇÃO. AF_04/2022</t>
  </si>
  <si>
    <t>LUVA EM COBRE, DN 22 MM, SEM ANEL DE SOLDA, INSTALADO EM PRUMADA DE HIDRÁULICA PREDIAL - FORNECIMENTO E INSTALAÇÃO. AF_04/2022</t>
  </si>
  <si>
    <t>LUVA EM COBRE, DN 28 MM, SEM ANEL DE SOLDA, INSTALADO EM PRUMADA DE HIDRÁULICA PREDIAL - FORNECIMENTO E INSTALAÇÃO. AF_04/2022</t>
  </si>
  <si>
    <t>LUVA EM COBRE, DN 35 MM, SEM ANEL DE SOLDA, INSTALADO EM PRUMADA DE HIDRÁULICA PREDIAL - FORNECIMENTO E INSTALAÇÃO. AF_04/2022</t>
  </si>
  <si>
    <t>LUVA EM COBRE, DN 42 MM, SEM ANEL DE SOLDA, INSTALADO EM PRUMADA DE HIDRÁULICA PREDIAL - FORNECIMENTO E INSTALAÇÃO. AF_04/2022</t>
  </si>
  <si>
    <t>LUVA EM COBRE, DN 54 MM, SEM ANEL DE SOLDA, INSTALADO EM PRUMADA DE HIDRÁULICA PREDIAL - FORNECIMENTO E INSTALAÇÃO. AF_04/2022</t>
  </si>
  <si>
    <t>LUVA EM COBRE, DN 66 MM, SEM ANEL DE SOLDA, INSTALADO EM PRUMADA DE HIDRÁULICA PREDIAL - FORNECIMENTO E INSTALAÇÃO. AF_04/2022</t>
  </si>
  <si>
    <t>TE EM COBRE, DN 22 MM, SEM ANEL DE SOLDA, INSTALADO EM PRUMADA DE HIDRÁULICA PREDIAL - FORNECIMENTO E INSTALAÇÃO. AF_04/2022</t>
  </si>
  <si>
    <t>TE EM COBRE, DN 28 MM, SEM ANEL DE SOLDA, INSTALADO EM PRUMADA DE HIDRÁULICA PREDIAL - FORNECIMENTO E INSTALAÇÃO. AF_04/2022</t>
  </si>
  <si>
    <t>TE EM COBRE, DN 35 MM, SEM ANEL DE SOLDA, INSTALADO EM PRUMADA DE HIDRÁULICA PREDIAL - FORNECIMENTO E INSTALAÇÃO. AF_04/2022</t>
  </si>
  <si>
    <t>TE EM COBRE, DN 42 MM, SEM ANEL DE SOLDA, INSTALADO EM PRUMADA DE HIDRÁULICA PREDIAL - FORNECIMENTO E INSTALAÇÃO. AF_04/2022</t>
  </si>
  <si>
    <t>TE EM COBRE, DN 54 MM, SEM ANEL DE SOLDA, INSTALADO EM PRUMADA DE HIDRÁULICA PREDIAL - FORNECIMENTO E INSTALAÇÃO. AF_04/2022</t>
  </si>
  <si>
    <t>TE EM COBRE, DN 66 MM, SEM ANEL DE SOLDA, INSTALADO EM PRUMADA DE HIDRÁULICA PREDIAL - FORNECIMENTO E INSTALAÇÃO. AF_04/2022</t>
  </si>
  <si>
    <t>COTOVELO EM COBRE, DN 22 MM, 90 GRAUS, SEM ANEL DE SOLDA, INSTALADO EM RAMAL DE DISTRIBUIÇÃO DE HIDRÁULICA PREDIAL - FORNECIMENTO E INSTALAÇÃO. AF_04/2022</t>
  </si>
  <si>
    <t>COTOVELO EM COBRE, DN 28 MM, 90 GRAUS, SEM ANEL DE SOLDA, INSTALADO EM RAMAL DE DISTRIBUIÇÃO DE HIDRÁULICA PREDIAL - FORNECIMENTO E INSTALAÇÃO. AF_04/2022</t>
  </si>
  <si>
    <t>LUVA EM COBRE, DN 15 MM, SEM ANEL DE SOLDA, INSTALADO EM RAMAL DE DISTRIBUIÇÃO DE HIDRÁULICA PREDIAL - FORNECIMENTO E INSTALAÇÃO. AF_04/2022</t>
  </si>
  <si>
    <t>LUVA EM COBRE, DN 22 MM, SEM ANEL DE SOLDA, INSTALADO EM RAMAL DE DISTRIBUIÇÃO DE HIDRÁULICA PREDIAL - FORNECIMENTO E INSTALAÇÃO. AF_04/2022</t>
  </si>
  <si>
    <t>LUVA EM COBRE, DN 28 MM, SEM ANEL DE SOLDA, INSTALADO EM RAMAL DE DISTRIBUIÇÃO DE HIDRÁULICA PREDIAL - FORNECIMENTO E INSTALAÇÃO. AF_04/2022</t>
  </si>
  <si>
    <t>TE EM COBRE, DN 15 MM, SEM ANEL DE SOLDA, INSTALADO EM RAMAL DE DISTRIBUIÇÃO DE HIDRÁULICA PREDIAL - FORNECIMENTO E INSTALAÇÃO. AF_04/2022</t>
  </si>
  <si>
    <t>TE EM COBRE, DN 22 MM, SEM ANEL DE SOLDA, INSTALADO EM RAMAL DE DISTRIBUIÇÃO DE HIDRÁULICA PREDIAL - FORNECIMENTO E INSTALAÇÃO. AF_04/2022</t>
  </si>
  <si>
    <t>TE EM COBRE, DN 28 MM, SEM ANEL DE SOLDA, INSTALADO EM RAMAL DE DISTRIBUIÇÃO DE HIDRÁULICA PREDIAL - FORNECIMENTO E INSTALAÇÃO. AF_04/2022</t>
  </si>
  <si>
    <t>COTOVELO EM COBRE, DN 15 MM, 90 GRAUS, SEM ANEL DE SOLDA, INSTALADO EM RAMAL E SUB-RAMAL DE HIDRÁULICA PREDIAL - FORNECIMENTO E INSTALAÇÃO. AF_04/2022</t>
  </si>
  <si>
    <t>COTOVELO EM COBRE, DN 22 MM, 90 GRAUS, SEM ANEL DE SOLDA, INSTALADO EM RAMAL E SUB-RAMAL DE HIDRÁULICA PREDIAL - FORNECIMENTO E INSTALAÇÃO. AF_04/2022</t>
  </si>
  <si>
    <t>COTOVELO EM COBRE, DN 28 MM, 90 GRAUS, SEM ANEL DE SOLDA, INSTALADO EM RAMAL E SUB-RAMAL DE HIDRÁULICA PREDIAL - FORNECIMENTO E INSTALAÇÃO. AF_04/2022</t>
  </si>
  <si>
    <t>LUVA EM COBRE, DN 15 MM, SEM ANEL DE SOLDA, INSTALADO EM RAMAL E SUB-RAMAL DE HIDRÁULICA PREDIAL - FORNECIMENTO E INSTALAÇÃO. AF_04/2022</t>
  </si>
  <si>
    <t>LUVA EM COBRE, DN 22 MM, SEM ANEL DE SOLDA, INSTALADO EM RAMAL E SUB-RAMAL DE HIDRÁULICA PREDIAL - FORNECIMENTO E INSTALAÇÃO. AF_04/2022</t>
  </si>
  <si>
    <t>LUVA EM COBRE, DN 28 MM, SEM ANEL DE SOLDA, INSTALADO EM RAMAL E SUB-RAMAL DE HIDRÁULICA PREDIAL - FORNECIMENTO E INSTALAÇÃO. AF_04/2022</t>
  </si>
  <si>
    <t>TE EM COBRE, DN 15 MM, SEM ANEL DE SOLDA, INSTALADO EM RAMAL E SUB-RAMAL DE HIDRÁULICA PREDIAL - FORNECIMENTO E INSTALAÇÃO. AF_04/2022</t>
  </si>
  <si>
    <t>TE EM COBRE, DN 22 MM, SEM ANEL DE SOLDA, INSTALADO EM RAMAL E SUB-RAMAL DE HIDRÁULICA PREDIAL - FORNECIMENTO E INSTALAÇÃO. AF_04/2022</t>
  </si>
  <si>
    <t>TE EM COBRE, DN 28 MM, SEM ANEL DE SOLDA, INSTALADO EM RAMAL E SUB-RAMAL DE HIDRÁULICA PREDIAL - FORNECIMENTO E INSTALAÇÃO. AF_04/2022</t>
  </si>
  <si>
    <t>NIPLE, EM FERRO GALVANIZADO, DN 50 (2"), CONEXÃO ROSQUEADA, INSTALADO EM PRUMADAS - FORNECIMENTO E INSTALAÇÃO. AF_10/2020</t>
  </si>
  <si>
    <t>LUVA, EM FERRO GALVANIZADO, DN 50 (2"), CONEXÃO ROSQUEADA, INSTALADO EM PRUMADAS - FORNECIMENTO E INSTALAÇÃO. AF_10/2020</t>
  </si>
  <si>
    <t>NIPLE, EM FERRO GALVANIZADO, DN 65 (2 1/2"), CONEXÃO ROSQUEADA, INSTALADO EM PRUMADAS - FORNECIMENTO E INSTALAÇÃO. AF_10/2020</t>
  </si>
  <si>
    <t>LUVA, EM FERRO GALVANIZADO, DN 65 (2 1/2"), CONEXÃO ROSQUEADA, INSTALADO EM PRUMADAS - FORNECIMENTO E INSTALAÇÃO. AF_10/2020</t>
  </si>
  <si>
    <t>NIPLE, EM FERRO GALVANIZADO, DN 80 (3"), CONEXÃO ROSQUEADA, INSTALADO EM PRUMADAS - FORNECIMENTO E INSTALAÇÃO. AF_10/2020</t>
  </si>
  <si>
    <t>JOELHO 45 GRAUS, EM FERRO GALVANIZADO, DN 50 (2"), CONEXÃO ROSQUEADA, INSTALADO EM PRUMADAS - FORNECIMENTO E INSTALAÇÃO. AF_10/2020</t>
  </si>
  <si>
    <t>JOELHO 90 GRAUS, EM FERRO GALVANIZADO, DN 50 (2"), CONEXÃO ROSQUEADA, INSTALADO EM PRUMADAS - FORNECIMENTO E INSTALAÇÃO. AF_10/2020</t>
  </si>
  <si>
    <t>JOELHO 45 GRAUS, EM FERRO GALVANIZADO, DN 65 (2 1/2"), CONEXÃO ROSQUEADA, INSTALADO EM PRUMADAS - FORNECIMENTO E INSTALAÇÃO. AF_10/2020</t>
  </si>
  <si>
    <t>JOELHO 90 GRAUS, EM FERRO GALVANIZADO, DN 65 (2 1/2"), CONEXÃO ROSQUEADA, INSTALADO EM PRUMADAS - FORNECIMENTO E INSTALAÇÃO. AF_10/2020</t>
  </si>
  <si>
    <t>JOELHO 45 GRAUS, EM FERRO GALVANIZADO, DN 80 (3"), CONEXÃO ROSQUEADA, INSTALADO EM PRUMADAS - FORNECIMENTO E INSTALAÇÃO. AF_10/2020</t>
  </si>
  <si>
    <t>JOELHO 90 GRAUS, EM FERRO GALVANIZADO, DN 80 (3"), CONEXÃO ROSQUEADA, INSTALADO EM PRUMADAS - FORNECIMENTO E INSTALAÇÃO. AF_10/2020</t>
  </si>
  <si>
    <t>TÊ, EM FERRO GALVANIZADO, DN 50 (2"), CONEXÃO ROSQUEADA, INSTALADO EM PRUMADAS - FORNECIMENTO E INSTALAÇÃO. AF_10/2020</t>
  </si>
  <si>
    <t>TÊ, EM FERRO GALVANIZADO, DN 65 (2 1/2"), CONEXÃO ROSQUEADA, INSTALADO EM PRUMADAS - FORNECIMENTO E INSTALAÇÃO. AF_10/2020</t>
  </si>
  <si>
    <t>TÊ, EM FERRO GALVANIZADO, DN 80 (3"), CONEXÃO ROSQUEADA, INSTALADO EM PRUMADAS - FORNECIMENTO E INSTALAÇÃO. AF_10/2020</t>
  </si>
  <si>
    <t>NIPLE, EM FERRO GALVANIZADO, DN 25 (1"), CONEXÃO ROSQUEADA, INSTALADO EM REDE DE ALIMENTAÇÃO PARA HIDRANTE - FORNECIMENTO E INSTALAÇÃO. AF_10/2020</t>
  </si>
  <si>
    <t>LUVA, EM FERRO GALVANIZADO, DN 25 (1"), CONEXÃO ROSQUEADA, INSTALADO EM REDE DE ALIMENTAÇÃO PARA HIDRANTE - FORNECIMENTO E INSTALAÇÃO. AF_10/2020</t>
  </si>
  <si>
    <t>NIPLE, EM FERRO GALVANIZADO, DN 32 (1 1/4"), CONEXÃO ROSQUEADA, INSTALADO EM REDE DE ALIMENTAÇÃO PARA HIDRANTE - FORNECIMENTO E INSTALAÇÃO. AF_10/2020</t>
  </si>
  <si>
    <t>LUVA, EM FERRO GALVANIZADO, DN 32 (1 1/4"), CONEXÃO ROSQUEADA, INSTALADO EM REDE DE ALIMENTAÇÃO PARA HIDRANTE - FORNECIMENTO E INSTALAÇÃO. AF_10/2020</t>
  </si>
  <si>
    <t>NIPLE, EM FERRO GALVANIZADO, DN 40 (1 1/2"), CONEXÃO ROSQUEADA, INSTALADO EM REDE DE ALIMENTAÇÃO PARA HIDRANTE - FORNECIMENTO E INSTALAÇÃO. AF_10/2020</t>
  </si>
  <si>
    <t>LUVA, EM FERRO GALVANIZADO, DN 40 (1 1/2"), CONEXÃO ROSQUEADA, INSTALADO EM REDE DE ALIMENTAÇÃO PARA HIDRANTE - FORNECIMENTO E INSTALAÇÃO. AF_10/2020</t>
  </si>
  <si>
    <t>NIPLE, EM FERRO GALVANIZADO, DN 50 (2"), CONEXÃO ROSQUEADA, INSTALADO EM REDE DE ALIMENTAÇÃO PARA HIDRANTE - FORNECIMENTO E INSTALAÇÃO. AF_10/2020</t>
  </si>
  <si>
    <t>LUVA, EM FERRO GALVANIZADO, DN 50 (2"), CONEXÃO ROSQUEADA, INSTALADO EM REDE DE ALIMENTAÇÃO PARA HIDRANTE - FORNECIMENTO E INSTALAÇÃO. AF_10/2020</t>
  </si>
  <si>
    <t>NIPLE, EM FERRO GALVANIZADO, DN 65 (2 1/2"), CONEXÃO ROSQUEADA, INSTALADO EM REDE DE ALIMENTAÇÃO PARA HIDRANTE - FORNECIMENTO E INSTALAÇÃO. AF_10/2020</t>
  </si>
  <si>
    <t>LUVA, EM FERRO GALVANIZADO, DN 65 (2 1/2"), CONEXÃO ROSQUEADA, INSTALADO EM REDE DE ALIMENTAÇÃO PARA HIDRANTE - FORNECIMENTO E INSTALAÇÃO. AF_10/2020</t>
  </si>
  <si>
    <t>NIPLE, EM FERRO GALVANIZADO, DN 80 (3"), CONEXÃO ROSQUEADA, INSTALADO EM REDE DE ALIMENTAÇÃO PARA HIDRANTE - FORNECIMENTO E INSTALAÇÃO. AF_10/2020</t>
  </si>
  <si>
    <t>LUVA, EM FERRO GALVANIZADO, DN 80 (3"), CONEXÃO ROSQUEADA, INSTALADO EM REDE DE ALIMENTAÇÃO PARA HIDRANTE - FORNECIMENTO E INSTALAÇÃO. AF_10/2020</t>
  </si>
  <si>
    <t>JOELHO 45 GRAUS, EM FERRO GALVANIZADO, DN 25 (1"), CONEXÃO ROSQUEADA, INSTALADO EM REDE DE ALIMENTAÇÃO PARA HIDRANTE - FORNECIMENTO E INSTALAÇÃO. AF_10/2020</t>
  </si>
  <si>
    <t>JOELHO 90 GRAUS, EM FERRO GALVANIZADO, DN 25 (1"), CONEXÃO ROSQUEADA, INSTALADO EM REDE DE ALIMENTAÇÃO PARA HIDRANTE - FORNECIMENTO E INSTALAÇÃO. AF_10/2020</t>
  </si>
  <si>
    <t>JOELHO 45 GRAUS, EM FERRO GALVANIZADO, DN 32 (1 1/4"), CONEXÃO ROSQUEADA, INSTALADO EM REDE DE ALIMENTAÇÃO PARA HIDRANTE - FORNECIMENTO E INSTALAÇÃO. AF_10/2020</t>
  </si>
  <si>
    <t>JOELHO 90 GRAUS, EM FERRO GALVANIZADO, DN 32 (1 1/4"), CONEXÃO ROSQUEADA, INSTALADO EM REDE DE ALIMENTAÇÃO PARA HIDRANTE - FORNECIMENTO E INSTALAÇÃO. AF_10/2020</t>
  </si>
  <si>
    <t>JOELHO 45 GRAUS, EM FERRO GALVANIZADO, DN 40 (1 1/2"), CONEXÃO ROSQUEADA, INSTALADO EM REDE DE ALIMENTAÇÃO PARA HIDRANTE - FORNECIMENTO E INSTALAÇÃO. AF_10/2020</t>
  </si>
  <si>
    <t>JOELHO 90 GRAUS, EM FERRO GALVANIZADO, DN 40 (1 1/2"), CONEXÃO ROSQUEADA, INSTALADO EM REDE DE ALIMENTAÇÃO PARA HIDRANTE - FORNECIMENTO E INSTALAÇÃO. AF_10/2020</t>
  </si>
  <si>
    <t>JOELHO 45 GRAUS, EM FERRO GALVANIZADO, DN 50 (2"), CONEXÃO ROSQUEADA, INSTALADO EM REDE DE ALIMENTAÇÃO PARA HIDRANTE - FORNECIMENTO E INSTALAÇÃO. AF_10/2020</t>
  </si>
  <si>
    <t>JOELHO 90 GRAUS, EM FERRO GALVANIZADO, DN 50 (2"), CONEXÃO ROSQUEADA, INSTALADO EM REDE DE ALIMENTAÇÃO PARA HIDRANTE - FORNECIMENTO E INSTALAÇÃO. AF_10/2020</t>
  </si>
  <si>
    <t>JOELHO 45 GRAUS, EM FERRO GALVANIZADO, DN 65 (2 1/2"), CONEXÃO ROSQUEADA, INSTALADO EM REDE DE ALIMENTAÇÃO PARA HIDRANTE - FORNECIMENTO E INSTALAÇÃO. AF_10/2020</t>
  </si>
  <si>
    <t>JOELHO 90 GRAUS, EM FERRO GALVANIZADO, DN 65 (2 1/2"), CONEXÃO ROSQUEADA, INSTALADO EM REDE DE ALIMENTAÇÃO PARA HIDRANTE - FORNECIMENTO E INSTALAÇÃO. AF_10/2020</t>
  </si>
  <si>
    <t>JOELHO 45 GRAUS, EM FERRO GALVANIZADO, CONEXÃO ROSQUEADA, DN 80 (3"), INSTALADO EM REDE DE ALIMENTAÇÃO PARA HIDRANTE - FORNECIMENTO E INSTALAÇÃO. AF_10/2020</t>
  </si>
  <si>
    <t>JOELHO 90 GRAUS, EM FERRO GALVANIZADO, CONEXÃO ROSQUEADA, DN 80 (3"), INSTALADO EM REDE DE ALIMENTAÇÃO PARA HIDRANTE - FORNECIMENTO E INSTALAÇÃO. AF_10/2020</t>
  </si>
  <si>
    <t>TÊ, EM FERRO GALVANIZADO, CONEXÃO ROSQUEADA, DN 25 (1"), INSTALADO EM REDE DE ALIMENTAÇÃO PARA HIDRANTE - FORNECIMENTO E INSTALAÇÃO. AF_10/2020</t>
  </si>
  <si>
    <t>TÊ, EM FERRO GALVANIZADO, CONEXÃO ROSQUEADA, DN 32 (1 1/4"), INSTALADO EM REDE DE ALIMENTAÇÃO PARA HIDRANTE - FORNECIMENTO E INSTALAÇÃO. AF_10/2020</t>
  </si>
  <si>
    <t>TÊ, EM FERRO GALVANIZADO, CONEXÃO ROSQUEADA, DN 40 (1 1/2"), INSTALADO EM REDE DE ALIMENTAÇÃO PARA HIDRANTE - FORNECIMENTO E INSTALAÇÃO. AF_10/2020</t>
  </si>
  <si>
    <t>TÊ, EM FERRO GALVANIZADO, CONEXÃO ROSQUEADA, DN 50 (2"), INSTALADO EM REDE DE ALIMENTAÇÃO PARA HIDRANTE - FORNECIMENTO E INSTALAÇÃO. AF_10/2020</t>
  </si>
  <si>
    <t>TÊ, EM FERRO GALVANIZADO, CONEXÃO ROSQUEADA, DN 65 (2 1/2"), INSTALADO EM REDE DE ALIMENTAÇÃO PARA HIDRANTE - FORNECIMENTO E INSTALAÇÃO. AF_10/2020</t>
  </si>
  <si>
    <t>TÊ, EM FERRO GALVANIZADO, CONEXÃO ROSQUEADA, DN 80 (3"), INSTALADO EM REDE DE ALIMENTAÇÃO PARA HIDRANTE - FORNECIMENTO E INSTALAÇÃO. AF_10/2020</t>
  </si>
  <si>
    <t>NIPLE, EM FERRO GALVANIZADO, CONEXÃO ROSQUEADA, DN 25 (1"), INSTALADO EM REDE DE ALIMENTAÇÃO PARA SPRINKLER - FORNECIMENTO E INSTALAÇÃO. AF_10/2020</t>
  </si>
  <si>
    <t>LUVA, EM FERRO GALVANIZADO, CONEXÃO ROSQUEADA, DN 25 (1"), INSTALADO EM REDE DE ALIMENTAÇÃO PARA SPRINKLER - FORNECIMENTO E INSTALAÇÃO. AF_10/2020</t>
  </si>
  <si>
    <t>NIPLE, EM FERRO GALVANIZADO, CONEXÃO ROSQUEADA, DN 32 (1 1/4"), INSTALADO EM REDE DE ALIMENTAÇÃO PARA SPRINKLER - FORNECIMENTO E INSTALAÇÃO. AF_10/2020</t>
  </si>
  <si>
    <t>LUVA, EM FERRO GALVANIZADO, CONEXÃO ROSQUEADA, DN 32 (1 1/4"), INSTALADO EM REDE DE ALIMENTAÇÃO PARA SPRINKLER - FORNECIMENTO E INSTALAÇÃO. AF_10/2020</t>
  </si>
  <si>
    <t>NIPLE, EM FERRO GALVANIZADO, CONEXÃO ROSQUEADA, DN 40 (1 1/2"), INSTALADO EM REDE DE ALIMENTAÇÃO PARA SPRINKLER - FORNECIMENTO E INSTALAÇÃO. AF_10/2020</t>
  </si>
  <si>
    <t>LUVA, EM FERRO GALVANIZADO, CONEXÃO ROSQUEADA, DN 40 (1 1/2"), INSTALADO EM REDE DE ALIMENTAÇÃO PARA SPRINKLER - FORNECIMENTO E INSTALAÇÃO. AF_10/2020</t>
  </si>
  <si>
    <t>NIPLE, EM FERRO GALVANIZADO, CONEXÃO ROSQUEADA, DN 50 (2"), INSTALADO EM REDE DE ALIMENTAÇÃO PARA SPRINKLER - FORNECIMENTO E INSTALAÇÃO. AF_10/2020</t>
  </si>
  <si>
    <t>LUVA, EM FERRO GALVANIZADO, CONEXÃO ROSQUEADA, DN 50 (2"), INSTALADO EM REDE DE ALIMENTAÇÃO PARA SPRINKLER - FORNECIMENTO E INSTALAÇÃO. AF_10/2020</t>
  </si>
  <si>
    <t>NIPLE, EM FERRO GALVANIZADO, CONEXÃO ROSQUEADA, DN 65 (2 1/2"), INSTALADO EM REDE DE ALIMENTAÇÃO PARA SPRINKLER - FORNECIMENTO E INSTALAÇÃO. AF_10/2020</t>
  </si>
  <si>
    <t>LUVA, EM FERRO GALVANIZADO, CONEXÃO ROSQUEADA, DN 65 (2 1/2"), INSTALADO EM REDE DE ALIMENTAÇÃO PARA SPRINKLER - FORNECIMENTO E INSTALAÇÃO. AF_10/2020</t>
  </si>
  <si>
    <t>NIPLE, EM FERRO GALVANIZADO, CONEXÃO ROSQUEADA, DN 80 (3"), INSTALADO EM REDE DE ALIMENTAÇÃO PARA SPRINKLER - FORNECIMENTO E INSTALAÇÃO. AF_10/2020</t>
  </si>
  <si>
    <t>LUVA, EM FERRO GALVANIZADO, CONEXÃO ROSQUEADA, DN 80 (3"), INSTALADO EM REDE DE ALIMENTAÇÃO PARA SPRINKLER - FORNECIMENTO E INSTALAÇÃO. AF_10/2020</t>
  </si>
  <si>
    <t>JOELHO 45 GRAUS, EM FERRO GALVANIZADO, CONEXÃO ROSQUEADA, DN 25 (1"), INSTALADO EM REDE DE ALIMENTAÇÃO PARA SPRINKLER - FORNECIMENTO E INSTALAÇÃO. AF_10/2020</t>
  </si>
  <si>
    <t>JOELHO 90 GRAUS, EM FERRO GALVANIZADO, CONEXÃO ROSQUEADA, DN 25 (1"), INSTALADO EM REDE DE ALIMENTAÇÃO PARA SPRINKLER - FORNECIMENTO E INSTALAÇÃO. AF_10/2020</t>
  </si>
  <si>
    <t>JOELHO 45 GRAUS, EM FERRO GALVANIZADO, CONEXÃO ROSQUEADA, DN 32 (1 1/4"), INSTALADO EM REDE DE ALIMENTAÇÃO PARA SPRINKLER - FORNECIMENTO E INSTALAÇÃO. AF_10/2020</t>
  </si>
  <si>
    <t>JOELHO 90 GRAUS, EM FERRO GALVANIZADO, CONEXÃO ROSQUEADA, DN 32 (1 1/4"), INSTALADO EM REDE DE ALIMENTAÇÃO PARA SPRINKLER - FORNECIMENTO E INSTALAÇÃO. AF_10/2020</t>
  </si>
  <si>
    <t>JOELHO 45 GRAUS, EM FERRO GALVANIZADO, CONEXÃO ROSQUEADA, DN 40 (1 1/2"), INSTALADO EM REDE DE ALIMENTAÇÃO PARA SPRINKLER - FORNECIMENTO E INSTALAÇÃO. AF_10/2020</t>
  </si>
  <si>
    <t>JOELHO 90 GRAUS, EM FERRO GALVANIZADO, CONEXÃO ROSQUEADA, DN 40 (1 1/2"), INSTALADO EM REDE DE ALIMENTAÇÃO PARA SPRINKLER - FORNECIMENTO E INSTALAÇÃO. AF_10/2020</t>
  </si>
  <si>
    <t>JOELHO 45 GRAUS, EM FERRO GALVANIZADO, CONEXÃO ROSQUEADA, DN 50 (2"), INSTALADO EM REDE DE ALIMENTAÇÃO PARA SPRINKLER - FORNECIMENTO E INSTALAÇÃO. AF_10/2020</t>
  </si>
  <si>
    <t>JOELHO 90 GRAUS, EM FERRO GALVANIZADO, CONEXÃO ROSQUEADA, DN 50 (2"), INSTALADO EM REDE DE ALIMENTAÇÃO PARA SPRINKLER - FORNECIMENTO E INSTALAÇÃO. AF_10/2020</t>
  </si>
  <si>
    <t>JOELHO 45 GRAUS, EM FERRO GALVANIZADO, CONEXÃO ROSQUEADA, DN 65 (2 1/2"), INSTALADO EM REDE DE ALIMENTAÇÃO PARA SPRINKLER - FORNECIMENTO E INSTALAÇÃO. AF_10/2020</t>
  </si>
  <si>
    <t>JOELHO 90 GRAUS, EM FERRO GALVANIZADO, CONEXÃO ROSQUEADA, DN 65 (2 1/2"), INSTALADO EM REDE DE ALIMENTAÇÃO PARA SPRINKLER - FORNECIMENTO E INSTALAÇÃO. AF_10/2020</t>
  </si>
  <si>
    <t>JOELHO 45 GRAUS, EM FERRO GALVANIZADO, CONEXÃO ROSQUEADA, DN 80 (3"), INSTALADO EM REDE DE ALIMENTAÇÃO PARA SPRINKLER - FORNECIMENTO E INSTALAÇÃO. AF_10/2020</t>
  </si>
  <si>
    <t>JOELHO 90 GRAUS, EM FERRO GALVANIZADO, CONEXÃO ROSQUEADA, DN 80 (3"), INSTALADO EM REDE DE ALIMENTAÇÃO PARA SPRINKLER - FORNECIMENTO E INSTALAÇÃO. AF_10/2020</t>
  </si>
  <si>
    <t>TÊ, EM FERRO GALVANIZADO, CONEXÃO ROSQUEADA, DN 25 (1"), INSTALADO EM REDE DE ALIMENTAÇÃO PARA SPRINKLER - FORNECIMENTO E INSTALAÇÃO. AF_10/2020</t>
  </si>
  <si>
    <t>TÊ, EM FERRO GALVANIZADO, CONEXÃO ROSQUEADA, DN 32 (1 1/4"), INSTALADO EM REDE DE ALIMENTAÇÃO PARA SPRINKLER - FORNECIMENTO E INSTALAÇÃO. AF_10/2020</t>
  </si>
  <si>
    <t>TÊ, EM FERRO GALVANIZADO, CONEXÃO ROSQUEADA, DN 40 (1 1/2"), INSTALADO EM REDE DE ALIMENTAÇÃO PARA SPRINKLER - FORNECIMENTO E INSTALAÇÃO. AF_10/2020</t>
  </si>
  <si>
    <t>TÊ, EM FERRO GALVANIZADO, CONEXÃO ROSQUEADA, DN 50 (2"), INSTALADO EM REDE DE ALIMENTAÇÃO PARA SPRINKLER - FORNECIMENTO E INSTALAÇÃO. AF_10/2020</t>
  </si>
  <si>
    <t>TÊ, EM FERRO GALVANIZADO, CONEXÃO ROSQUEADA, DN 65 (2 1/2"), INSTALADO EM REDE DE ALIMENTAÇÃO PARA SPRINKLER - FORNECIMENTO E INSTALAÇÃO. AF_10/2020</t>
  </si>
  <si>
    <t>TÊ, EM FERRO GALVANIZADO, CONEXÃO ROSQUEADA, DN 80 (3"), INSTALADO EM REDE DE ALIMENTAÇÃO PARA SPRINKLER - FORNECIMENTO E INSTALAÇÃO. AF_10/2020</t>
  </si>
  <si>
    <t>NIPLE, EM FERRO GALVANIZADO, CONEXÃO ROSQUEADA, DN 15 (1/2"), INSTALADO EM RAMAIS E SUB-RAMAIS DE GÁS - FORNECIMENTO E INSTALAÇÃO. AF_10/2020</t>
  </si>
  <si>
    <t>LUVA, EM FERRO GALVANIZADO, CONEXÃO ROSQUEADA, DN 15 (1/2"), INSTALADO EM RAMAIS E SUB-RAMAIS DE GÁS - FORNECIMENTO E INSTALAÇÃO. AF_10/2020</t>
  </si>
  <si>
    <t>NIPLE, EM FERRO GALVANIZADO, CONEXÃO ROSQUEADA, DN 20 (3/4"), INSTALADO EM RAMAIS E SUB-RAMAIS DE GÁS - FORNECIMENTO E INSTALAÇÃO. AF_10/2020</t>
  </si>
  <si>
    <t>LUVA, EM FERRO GALVANIZADO, CONEXÃO ROSQUEADA, DN 20 (3/4"), INSTALADO EM RAMAIS E SUB-RAMAIS DE GÁS - FORNECIMENTO E INSTALAÇÃO. AF_10/2020</t>
  </si>
  <si>
    <t>NIPLE, EM FERRO GALVANIZADO, CONEXÃO ROSQUEADA, DN 25 (1"), INSTALADO EM RAMAIS E SUB-RAMAIS DE GÁS - FORNECIMENTO E INSTALAÇÃO. AF_10/2020</t>
  </si>
  <si>
    <t>LUVA, EM FERRO GALVANIZADO, CONEXÃO ROSQUEADA, DN 25 (1"), INSTALADO EM RAMAIS E SUB-RAMAIS DE GÁS - FORNECIMENTO E INSTALAÇÃO. AF_10/2020</t>
  </si>
  <si>
    <t>JOELHO 45 GRAUS, EM FERRO GALVANIZADO, CONEXÃO ROSQUEADA, DN 15 (1/2"), INSTALADO EM RAMAIS E SUB-RAMAIS DE GÁS - FORNECIMENTO E INSTALAÇÃO. AF_10/2020</t>
  </si>
  <si>
    <t>JOELHO 90 GRAUS, EM FERRO GALVANIZADO, CONEXÃO ROSQUEADA, DN 15 (1/2"), INSTALADO EM RAMAIS E SUB-RAMAIS DE GÁS - FORNECIMENTO E INSTALAÇÃO. AF_10/2020</t>
  </si>
  <si>
    <t>JOELHO 45 GRAUS, EM FERRO GALVANIZADO, CONEXÃO ROSQUEADA, DN 20 (3/4"), INSTALADO EM RAMAIS E SUB-RAMAIS DE GÁS - FORNECIMENTO E INSTALAÇÃO. AF_10/2020</t>
  </si>
  <si>
    <t>JOELHO 90 GRAUS, EM FERRO GALVANIZADO, CONEXÃO ROSQUEADA, DN 20 (3/4"), INSTALADO EM RAMAIS E SUB-RAMAIS DE GÁS - FORNECIMENTO E INSTALAÇÃO. AF_10/2020</t>
  </si>
  <si>
    <t>JOELHO 45 GRAUS, EM FERRO GALVANIZADO, CONEXÃO ROSQUEADA, DN 25 (1"), INSTALADO EM RAMAIS E SUB-RAMAIS DE GÁS - FORNECIMENTO E INSTALAÇÃO. AF_10/2020</t>
  </si>
  <si>
    <t>JOELHO 90 GRAUS, EM FERRO GALVANIZADO, CONEXÃO ROSQUEADA, DN 25 (1"), INSTALADO EM RAMAIS E SUB-RAMAIS DE GÁS - FORNECIMENTO E INSTALAÇÃO. AF_10/2020</t>
  </si>
  <si>
    <t>TÊ, EM FERRO GALVANIZADO, CONEXÃO ROSQUEADA, DN 15 (1/2"), INSTALADO EM RAMAIS E SUB-RAMAIS DE GÁS - FORNECIMENTO E INSTALAÇÃO. AF_10/2020</t>
  </si>
  <si>
    <t>TÊ, EM FERRO GALVANIZADO, CONEXÃO ROSQUEADA, DN 20 (3/4"), INSTALADO EM RAMAIS E SUB-RAMAIS DE GÁS - FORNECIMENTO E INSTALAÇÃO. AF_10/2020</t>
  </si>
  <si>
    <t>TÊ, EM FERRO GALVANIZADO, CONEXÃO ROSQUEADA, DN 25 (1"), INSTALADO EM RAMAIS E SUB-RAMAIS DE GÁS - FORNECIMENTO E INSTALAÇÃO. AF_10/2020</t>
  </si>
  <si>
    <t>CAIXA OCTOGONAL 4" X 4", METÁLICA, INSTALADA EM LAJE - FORNECIMENTO E INSTALAÇÃO. AF_03/2023</t>
  </si>
  <si>
    <t>CAIXA SEXTAVADA 3" X 3", METÁLICA, INSTALADA EM LAJE - FORNECIMENTO E INSTALAÇÃO. AF_03/2023</t>
  </si>
  <si>
    <t>CAIXA RETANGULAR 4" X 2" ALTA (2,00 M DO PISO), METÁLICA, INSTALADA EM PAREDE - FORNECIMENTO E INSTALAÇÃO. AF_03/2023</t>
  </si>
  <si>
    <t>CAIXA RETANGULAR 4" X 2" MÉDIA (1,30 M DO PISO), METÁLICA, INSTALADA EM PAREDE - FORNECIMENTO E INSTALAÇÃO. AF_03/2023</t>
  </si>
  <si>
    <t>CAIXA RETANGULAR 4" X 2" BAIXA (0,30 M DO PISO), METÁLICA, INSTALADA EM PAREDE - FORNECIMENTO E INSTALAÇÃO. AF_03/2023</t>
  </si>
  <si>
    <t>CAIXA RETANGULAR 4" X 4" ALTA (2,00 M DO PISO), METÁLICA, INSTALADA EM PAREDE - FORNECIMENTO E INSTALAÇÃO. AF_03/2023</t>
  </si>
  <si>
    <t>CAIXA RETANGULAR 4" X 4" MÉDIA (1,30 M DO PISO), METÁLICA, INSTALADA EM PAREDE - FORNECIMENTO E INSTALAÇÃO. AF_03/2023</t>
  </si>
  <si>
    <t>CAIXA RETANGULAR 4" X 4" BAIXA (0,30 M DO PISO), METÁLICA, INSTALADA EM PAREDE - FORNECIMENTO E INSTALAÇÃO. AF_03/2023</t>
  </si>
  <si>
    <t>UNIÃO, EM FERRO GALVANIZADO, DN 50 (2"), CONEXÃO ROSQUEADA, INSTALADO EM PRUMADAS - FORNECIMENTO E INSTALAÇÃO. AF_10/2020</t>
  </si>
  <si>
    <t>UNIÃO, EM FERRO GALVANIZADO, DN 65 (2 1/2"), CONEXÃO ROSQUEADA, INSTALADO EM PRUMADAS - FORNECIMENTO E INSTALAÇÃO. AF_10/2020</t>
  </si>
  <si>
    <t>UNIÃO, EM FERRO GALVANIZADO, DN 80 (3"), CONEXÃO ROSQUEADA, INSTALADO EM PRUMADAS - FORNECIMENTO E INSTALAÇÃO. AF_10/2020</t>
  </si>
  <si>
    <t>UNIÃO, EM FERRO GALVANIZADO, DN 25 (1"), CONEXÃO ROSQUEADA, INSTALADO EM REDE DE ALIMENTAÇÃO PARA HIDRANTE - FORNECIMENTO E INSTALAÇÃO. AF_10/2020</t>
  </si>
  <si>
    <t>UNIÃO, EM FERRO GALVANIZADO, DN 32 (1 1/4"), CONEXÃO ROSQUEADA, INSTALADO EM REDE DE ALIMENTAÇÃO PARA HIDRANTE - FORNECIMENTO E INSTALAÇÃO. AF_10/2020</t>
  </si>
  <si>
    <t>UNIÃO, EM FERRO GALVANIZADO, DN 40 (1 1/2"), CONEXÃO ROSQUEADA, INSTALADO EM REDE DE ALIMENTAÇÃO PARA HIDRANTE - FORNECIMENTO E INSTALAÇÃO. AF_10/2020</t>
  </si>
  <si>
    <t>UNIÃO, EM FERRO GALVANIZADO, DN 50 (2"), CONEXÃO ROSQUEADA, INSTALADO EM REDE DE ALIMENTAÇÃO PARA HIDRANTE - FORNECIMENTO E INSTALAÇÃO. AF_10/2020</t>
  </si>
  <si>
    <t>UNIÃO, EM FERRO GALVANIZADO, DN 65 (2 1/2"), CONEXÃO ROSQUEADA, INSTALADO EM REDE DE ALIMENTAÇÃO PARA HIDRANTE - FORNECIMENTO E INSTALAÇÃO. AF_10/2020</t>
  </si>
  <si>
    <t>UNIÃO, EM FERRO GALVANIZADO, DN 80 (3"), CONEXÃO ROSQUEADA, INSTALADO EM REDE DE ALIMENTAÇÃO PARA HIDRANTE - FORNECIMENTO E INSTALAÇÃO. AF_10/2020</t>
  </si>
  <si>
    <t>UNIÃO, EM FERRO GALVANIZADO, CONEXÃO ROSQUEADA, DN 25 (1"), INSTALADO EM REDE DE ALIMENTAÇÃO PARA SPRINKLER - FORNECIMENTO E INSTALAÇÃO. AF_10/2020</t>
  </si>
  <si>
    <t>UNIÃO, EM FERRO GALVANIZADO, CONEXÃO ROSQUEADA, DN 32 (1 1/4"), INSTALADO EM REDE DE ALIMENTAÇÃO PARA SPRINKLER - FORNECIMENTO E INSTALAÇÃO. AF_10/2020</t>
  </si>
  <si>
    <t>UNIÃO, EM FERRO GALVANIZADO, CONEXÃO ROSQUEADA, DN 40 (1 1/2"), INSTALADO EM REDE DE ALIMENTAÇÃO PARA SPRINKLER - FORNECIMENTO E INSTALAÇÃO. AF_10/2020</t>
  </si>
  <si>
    <t>UNIÃO, EM FERRO GALVANIZADO, CONEXÃO ROSQUEADA, DN 50 (2"), INSTALADO EM REDE DE ALIMENTAÇÃO PARA SPRINKLER - FORNECIMENTO E INSTALAÇÃO. AF_10/2020</t>
  </si>
  <si>
    <t>UNIÃO, EM FERRO GALVANIZADO, CONEXÃO ROSQUEADA, DN 65 (2 1/2"), INSTALADO EM REDE DE ALIMENTAÇÃO PARA SPRINKLER - FORNECIMENTO E INSTALAÇÃO. AF_10/2020</t>
  </si>
  <si>
    <t>UNIÃO, EM FERRO GALVANIZADO, CONEXÃO ROSQUEADA, DN 80 (3"), INSTALADO EM REDE DE ALIMENTAÇÃO PARA SPRINKLER - FORNECIMENTO E INSTALAÇÃO. AF_10/2020</t>
  </si>
  <si>
    <t>UNIÃO, EM FERRO GALVANIZADO, CONEXÃO ROSQUEADA, DN 15 (1/2"), INSTALADO EM RAMAIS E SUB-RAMAIS DE GÁS - FORNECIMENTO E INSTALAÇÃO. AF_10/2020</t>
  </si>
  <si>
    <t>UNIÃO, EM FERRO GALVANIZADO, CONEXÃO ROSQUEADA, DN 20 (3/4"), INSTALADO EM RAMAIS E SUB-RAMAIS DE GÁS - FORNECIMENTO E INSTALAÇÃO. AF_10/2020</t>
  </si>
  <si>
    <t>UNIÃO, EM FERRO GALVANIZADO, CONEXÃO ROSQUEADA, DN 25 (1"), INSTALADO EM RAMAIS E SUB-RAMAIS DE GÁS - FORNECIMENTO E INSTALAÇÃO. AF_10/2020</t>
  </si>
  <si>
    <t>LUVA DE REDUÇÃO, EM FERRO GALVANIZADO, 2" X 1 1/2", CONEXÃO ROSQUEADA, INSTALADO EM PRUMADAS - FORNECIMENTO E INSTALAÇÃO. AF_10/2020</t>
  </si>
  <si>
    <t>LUVA DE REDUÇÃO, EM FERRO GALVANIZADO, 2" X 1 1/4", CONEXÃO ROSQUEADA, INSTALADO EM PRUMADAS - FORNECIMENTO E INSTALAÇÃO. AF_10/2020</t>
  </si>
  <si>
    <t>LUVA DE REDUÇÃO, EM FERRO GALVANIZADO, 2" X 1", CONEXÃO ROSQUEADA, INSTALADO EM PRUMADAS - FORNECIMENTO E INSTALAÇÃO. AF_10/2020</t>
  </si>
  <si>
    <t>LUVA DE REDUÇÃO, EM FERRO GALVANIZADO, 2 1/2" X 1 1/2", CONEXÃO ROSQUEADA, INSTALADO EM PRUMADAS - FORNECIMENTO E INSTALAÇÃO. AF_10/2020</t>
  </si>
  <si>
    <t>LUVA DE REDUÇÃO, EM FERRO GALVANIZADO, 2 1/2" X 2", CONEXÃO ROSQUEADA, INSTALADO EM PRUMADAS - FORNECIMENTO E INSTALAÇÃO. AF_10/2020</t>
  </si>
  <si>
    <t>LUVA DE REDUÇÃO, EM FERRO GALVANIZADO, 3" X 1 1/2", CONEXÃO ROSQUEADA, INSTALADO EM PRUMADAS - FORNECIMENTO E INSTALAÇÃO. AF_10/2020</t>
  </si>
  <si>
    <t>LUVA DE REDUÇÃO, EM FERRO GALVANIZADO, 3" X 2 1/2", CONEXÃO ROSQUEADA, INSTALADO EM PRUMADAS - FORNECIMENTO E INSTALAÇÃO. AF_10/2020</t>
  </si>
  <si>
    <t>LUVA DE REDUÇÃO, EM FERRO GALVANIZADO, 3" X 2", CONEXÃO ROSQUEADA, INSTALADO EM PRUMADAS - FORNECIMENTO E INSTALAÇÃO. AF_10/2020</t>
  </si>
  <si>
    <t>LUVA DE REDUÇÃO, EM FERRO GALVANIZADO, 1" X 1/2", CONEXÃO ROSQUEADA, INSTALADO EM REDE DE ALIMENTAÇÃO PARA HIDRANTE - FORNECIMENTO E INSTALAÇÃO. AF_10/2020</t>
  </si>
  <si>
    <t>LUVA DE REDUÇÃO, EM FERRO GALVANIZADO, 1" X 3/4", CONEXÃO ROSQUEADA, INSTALADO EM REDE DE ALIMENTAÇÃO PARA HIDRANTE - FORNECIMENTO E INSTALAÇÃO. AF_10/2020</t>
  </si>
  <si>
    <t>LUVA DE REDUÇÃO, EM FERRO GALVANIZADO, 1 1/4" X 1", CONEXÃO ROSQUEADA, INSTALADO EM REDE DE ALIMENTAÇÃO PARA HIDRANTE - FORNECIMENTO E INSTALAÇÃO. AF_10/2020</t>
  </si>
  <si>
    <t>LUVA DE REDUÇÃO, EM FERRO GALVANIZADO, 1 1/4" X 1/2", CONEXÃO ROSQUEADA, INSTALADO EM REDE DE ALIMENTAÇÃO PARA HIDRANTE - FORNECIMENTO E INSTALAÇÃO. AF_10/2020</t>
  </si>
  <si>
    <t>LUVA DE REDUÇÃO, EM FERRO GALVANIZADO, 1 1/4" X 3/4", CONEXÃO ROSQUEADA, INSTALADO EM REDE DE ALIMENTAÇÃO PARA HIDRANTE - FORNECIMENTO E INSTALAÇÃO. AF_10/2020</t>
  </si>
  <si>
    <t>LUVA DE REDUÇÃO, EM FERRO GALVANIZADO, 1 1/2" X 1 1/4", CONEXÃO ROSQUEADA, INSTALADO EM REDE DE ALIMENTAÇÃO PARA HIDRANTE - FORNECIMENTO E INSTALAÇÃO. AF_10/2020</t>
  </si>
  <si>
    <t>LUVA DE REDUÇÃO, EM FERRO GALVANIZADO, 1 1/2" X 1", CONEXÃO ROSQUEADA, INSTALADO EM REDE DE ALIMENTAÇÃO PARA HIDRANTE - FORNECIMENTO E INSTALAÇÃO. AF_10/2020</t>
  </si>
  <si>
    <t>LUVA DE REDUÇÃO, EM FERRO GALVANIZADO, 1 1/2" X 3/4", CONEXÃO ROSQUEADA, INSTALADO EM REDE DE ALIMENTAÇÃO PARA HIDRANTE - FORNECIMENTO E INSTALAÇÃO. AF_10/2020</t>
  </si>
  <si>
    <t>LUVA DE REDUÇÃO, EM FERRO GALVANIZADO, 2" X 1 1/2", CONEXÃO ROSQUEADA, INSTALADO EM REDE DE ALIMENTAÇÃO PARA HIDRANTE - FORNECIMENTO E INSTALAÇÃO. AF_10/2020</t>
  </si>
  <si>
    <t>LUVA DE REDUÇÃO, EM FERRO GALVANIZADO, 2" X 1 1/4", CONEXÃO ROSQUEADA, INSTALADO EM REDE DE ALIMENTAÇÃO PARA HIDRANTE - FORNECIMENTO E INSTALAÇÃO. AF_10/2020</t>
  </si>
  <si>
    <t>LUVA DE REDUÇÃO, EM FERRO GALVANIZADO, 2" X 1", CONEXÃO ROSQUEADA, INSTALADO EM REDE DE ALIMENTAÇÃO PARA HIDRANTE - FORNECIMENTO E INSTALAÇÃO. AF_10/2020</t>
  </si>
  <si>
    <t>LUVA DE REDUÇÃO, EM FERRO GALVANIZADO, 2 1/2" X 1 1/2", CONEXÃO ROSQUEADA, INSTALADO EM REDE DE ALIMENTAÇÃO PARA HIDRANTE - FORNECIMENTO E INSTALAÇÃO. AF_10/2020</t>
  </si>
  <si>
    <t>LUVA DE REDUÇÃO, EM FERRO GALVANIZADO, 2 1/2" X 2", CONEXÃO ROSQUEADA, INSTALADO EM REDE DE ALIMENTAÇÃO PARA HIDRANTE - FORNECIMENTO E INSTALAÇÃO. AF_10/2020</t>
  </si>
  <si>
    <t>LUVA DE REDUÇÃO, EM FERRO GALVANIZADO, 3" X 2 1/2", CONEXÃO ROSQUEADA, INSTALADO EM REDE DE ALIMENTAÇÃO PARA HIDRANTE - FORNECIMENTO E INSTALAÇÃO. AF_10/2020</t>
  </si>
  <si>
    <t>LUVA DE REDUÇÃO, EM FERRO GALVANIZADO, 3" X 2", CONEXÃO ROSQUEADA, INSTALADO EM REDE DE ALIMENTAÇÃO PARA HIDRANTE - FORNECIMENTO E INSTALAÇÃO. AF_10/2020</t>
  </si>
  <si>
    <t>LUVA DE REDUÇÃO, EM FERRO GALVANIZADO, 1" X 1/2", CONEXÃO ROSQUEADA, INSTALADO EM REDE DE ALIMENTAÇÃO PARA SPRINKLER - FORNECIMENTO E INSTALAÇÃO. AF_10/2020</t>
  </si>
  <si>
    <t>LUVA DE REDUÇÃO, EM FERRO GALVANIZADO, 1" X 3/4", CONEXÃO ROSQUEADA, INSTALADO EM REDE DE ALIMENTAÇÃO PARA SPRINKLER - FORNECIMENTO E INSTALAÇÃO. AF_10/2020</t>
  </si>
  <si>
    <t>LUVA DE REDUÇÃO, EM FERRO GALVANIZADO, 1 1/4" X 1", CONEXÃO ROSQUEADA, INSTALADO EM REDE DE ALIMENTAÇÃO PARA SPRINKLER - FORNECIMENTO E INSTALAÇÃO. AF_10/2020</t>
  </si>
  <si>
    <t>LUVA DE REDUÇÃO, EM FERRO GALVANIZADO, 1 1/4" X 1/2", CONEXÃO ROSQUEADA, INSTALADO EM REDE DE ALIMENTAÇÃO PARA SPRINKLER - FORNECIMENTO E INSTALAÇÃO. AF_10/2020</t>
  </si>
  <si>
    <t>LUVA DE REDUÇÃO, EM FERRO GALVANIZADO, 1 1/4" X 3/4", CONEXÃO ROSQUEADA, INSTALADO EM REDE DE ALIMENTAÇÃO PARA SPRINKLER - FORNECIMENTO E INSTALAÇÃO. AF_10/2020</t>
  </si>
  <si>
    <t>LUVA DE REDUÇÃO, EM FERRO GALVANIZADO, 1 1/2" X 1 1/4", CONEXÃO ROSQUEADA, INSTALADO EM REDE DE ALIMENTAÇÃO PARA SPRINKLER - FORNECIMENTO E INSTALAÇÃO. AF_10/2020</t>
  </si>
  <si>
    <t>LUVA DE REDUÇÃO, EM FERRO GALVANIZADO, 1 1/2" X 1", CONEXÃO ROSQUEADA, INSTALADO EM REDE DE ALIMENTAÇÃO PARA SPRINKLER - FORNECIMENTO E INSTALAÇÃO. AF_10/2020</t>
  </si>
  <si>
    <t>LUVA DE REDUÇÃO, EM FERRO GALVANIZADO, 1 1/2" X 3/4", CONEXÃO ROSQUEADA, INSTALADO EM REDE DE ALIMENTAÇÃO PARA SPRINKLER - FORNECIMENTO E INSTALAÇÃO. AF_10/2020</t>
  </si>
  <si>
    <t>LUVA DE REDUÇÃO, EM FERRO GALVANIZADO, 2" X 1 1/2", CONEXÃO ROSQUEADA, INSTALADO EM REDE DE ALIMENTAÇÃO PARA SPRINKLER - FORNECIMENTO E INSTALAÇÃO. AF_10/2020</t>
  </si>
  <si>
    <t>LUVA DE REDUÇÃO, EM FERRO GALVANIZADO, 2" X 1 1/4", CONEXÃO ROSQUEADA, INSTALADO EM REDE DE ALIMENTAÇÃO PARA SPRINKLER - FORNECIMENTO E INSTALAÇÃO. AF_10/2020</t>
  </si>
  <si>
    <t>LUVA DE REDUÇÃO, EM FERRO GALVANIZADO, 2" X 1", CONEXÃO ROSQUEADA, INSTALADO EM REDE DE ALIMENTAÇÃO PARA SPRINKLER - FORNECIMENTO E INSTALAÇÃO. AF_10/2020</t>
  </si>
  <si>
    <t>LUVA DE REDUÇÃO, EM FERRO GALVANIZADO, 2 1/2" X 1 1/2", CONEXÃO ROSQUEADA, INSTALADO EM REDE DE ALIMENTAÇÃO PARA SPRINKLER - FORNECIMENTO E INSTALAÇÃO. AF_10/2020</t>
  </si>
  <si>
    <t>LUVA DE REDUÇÃO, EM FERRO GALVANIZADO, 2 1/2" X 2", CONEXÃO ROSQUEADA, INSTALADO EM REDE DE ALIMENTAÇÃO PARA SPRINKLER - FORNECIMENTO E INSTALAÇÃO. AF_10/2020</t>
  </si>
  <si>
    <t>LUVA DE REDUÇÃO, EM FERRO GALVANIZADO, 3" X 2 1/2", CONEXÃO ROSQUEADA, INSTALADO EM REDE DE ALIMENTAÇÃO PARA SPRINKLER - FORNECIMENTO E INSTALAÇÃO. AF_10/2020</t>
  </si>
  <si>
    <t>LUVA DE REDUÇÃO, EM FERRO GALVANIZADO, 3" X 2", CONEXÃO ROSQUEADA, INSTALADO EM REDE DE ALIMENTAÇÃO PARA SPRINKLER - FORNECIMENTO E INSTALAÇÃO. AF_10/2020</t>
  </si>
  <si>
    <t>LUVA DE REDUÇÃO, EM FERRO GALVANIZADO, 3/4" X 1/2", CONEXÃO ROSQUEADA, INSTALADO EM RAMAIS E SUB-RAMAIS DE GÁS - FORNECIMENTO E INSTALAÇÃO. AF_10/2020</t>
  </si>
  <si>
    <t>LUVA PARA ELETRODUTO, PVC, ROSCÁVEL, DN 50 MM (1 1/2"), PARA REDE ENTERRADA DE DISTRIBUIÇÃO DE ENERGIA ELÉTRICA - FORNECIMENTO E INSTALAÇÃO. AF_12/2021</t>
  </si>
  <si>
    <t>LUVA PARA ELETRODUTO, PVC, ROSCÁVEL, DN 60 MM (2"), PARA REDE ENTERRADA DE DISTRIBUIÇÃO DE ENERGIA ELÉTRICA - FORNECIMENTO E INSTALAÇÃO. AF_12/2021</t>
  </si>
  <si>
    <t>LUVA PARA ELETRODUTO, PVC, ROSCÁVEL, DN 75 MM (2 1/2"), PARA REDE ENTERRADA DE DISTRIBUIÇÃO DE ENERGIA ELÉTRICA - FORNECIMENTO E INSTALAÇÃO. AF_12/2021</t>
  </si>
  <si>
    <t>LUVA PARA ELETRODUTO, PVC, ROSCÁVEL, DN 85 MM (3"), PARA REDE ENTERRADA DE DISTRIBUIÇÃO DE ENERGIA ELÉTRICA - FORNECIMENTO E INSTALAÇÃO. AF_12/2021</t>
  </si>
  <si>
    <t>LUVA PARA ELETRODUTO, PVC, ROSCÁVEL, DN 110 MM (4"), PARA REDE ENTERRADA DE DISTRIBUIÇÃO DE ENERGIA ELÉTRICA - FORNECIMENTO E INSTALAÇÃO. AF_12/2021</t>
  </si>
  <si>
    <t>CURVA 90 GRAUS PARA ELETRODUTO, PVC, ROSCÁVEL, DN 50 MM (1 1/2"), PARA REDE ENTERRADA DE DISTRIBUIÇÃO DE ENERGIA ELÉTRICA - FORNECIMENTO E INSTALAÇÃO. AF_12/2021</t>
  </si>
  <si>
    <t>CURVA 90 GRAUS PARA ELETRODUTO, PVC, ROSCÁVEL, DN 60 MM (2"), PARA REDE ENTERRADA DE DISTRIBUIÇÃO DE ENERGIA ELÉTRICA - FORNECIMENTO E INSTALAÇÃO. AF_12/2021</t>
  </si>
  <si>
    <t>CURVA 90 GRAUS PARA ELETRODUTO, PVC, ROSCÁVEL, DN 75 MM (2 1/2"), PARA REDE ENTERRADA DE DISTRIBUIÇÃO DE ENERGIA ELÉTRICA - FORNECIMENTO E INSTALAÇÃO. AF_12/2021</t>
  </si>
  <si>
    <t>CURVA 90 GRAUS PARA ELETRODUTO, PVC, ROSCÁVEL, DN 85 MM (3"), PARA REDE ENTERRADA DE DISTRIBUIÇÃO DE ENERGIA ELÉTRICA - FORNECIMENTO E INSTALAÇÃO. AF_12/2021</t>
  </si>
  <si>
    <t>CURVA 90 GRAUS PARA ELETRODUTO, PVC, ROSCÁVEL, DN 110 MM (4"), PARA REDE ENTERRADA DE DISTRIBUIÇÃO DE ENERGIA ELÉTRICA - FORNECIMENTO E INSTALAÇÃO. AF_12/2021</t>
  </si>
  <si>
    <t>LUVA PASSANTE EM COBRE, DN 22 MM, SEM ANEL DE SOLDA, INSTALADO EM PRUMADA DE HIDRÁULICA PREDIAL - FORNECIMENTO E INSTALAÇÃO. AF_04/2022</t>
  </si>
  <si>
    <t>JUNTA DE EXPANSÃO EM COBRE, DN 22 MM, PONTA X PONTA, INSTALADO EM PRUMADA DE HIDRÁULICA PREDIAL - FORNECIMENTO E INSTALAÇÃO. AF_04/2022</t>
  </si>
  <si>
    <t>CONECTOR EM BRONZE/LATÃO, DN 22 MM X 3/4", SEM ANEL DE SOLDA, BOLSA X ROSCA F, INSTALADO EM PRUMADA DE HIDRÁULICA PREDIAL - FORNECIMENTO E INSTALAÇÃO. AF_04/2022</t>
  </si>
  <si>
    <t>CURVA DE TRANSPOSIÇÃO EM BRONZE/LATÃO, DN 22 MM, SEM ANEL DE SOLDA, BOLSA X BOLSA, INSTALADO EM PRUMADA DE HIDRÁULICA PREDIAL - FORNECIMENTO E INSTALAÇÃO. AF_04/2022</t>
  </si>
  <si>
    <t>LUVA PASSANTE EM COBRE, DN 28 MM, SEM ANEL DE SOLDA, INSTALADO EM PRUMADA DE HIDRÁULICA PREDIAL - FORNECIMENTO E INSTALAÇÃO. AF_04/2022</t>
  </si>
  <si>
    <t>BUCHA DE REDUÇÃO EM COBRE, DN 28 MM X 22 MM, SEM ANEL DE SOLDA, PONTA X BOLSA, INSTALADO EM PRUMADA DE HIDRÁULICA PREDIAL - FORNECIMENTO E INSTALAÇÃO. AF_04/2022</t>
  </si>
  <si>
    <t>JUNTA DE EXPANSÃO EM COBRE, DN 28 MM, PONTA X PONTA, INSTALADO EM PRUMADA DE HIDRÁULICA PREDIAL - FORNECIMENTO E INSTALAÇÃO. AF_04/2022</t>
  </si>
  <si>
    <t>CONECTOR EM BRONZE/LATÃO, DN 28 MM X 1/2", SEM ANEL DE SOLDA, BOLSA X ROSCA F, INSTALADO EM PRUMADA DE HIDRÁULICA PREDIAL - FORNECIMENTO E INSTALAÇÃO. AF_04/2022</t>
  </si>
  <si>
    <t>CURVA DE TRANSPOSIÇÃO EM BRONZE/LATÃO, DN 28 MM, SEM ANEL DE SOLDA, BOLSA X BOLSA, INSTALADO EM PRUMADA DE HIDRÁULICA PREDIAL - FORNECIMENTO E INSTALAÇÃO. AF_04/2022</t>
  </si>
  <si>
    <t>LUVA PASSANTE EM COBRE, DN 35 MM, SEM ANEL DE SOLDA, INSTALADO EM PRUMADA DE HIDRÁULICA PREDIAL - FORNECIMENTO E INSTALAÇÃO. AF_04/2022</t>
  </si>
  <si>
    <t>BUCHA DE REDUÇÃO EM COBRE, DN 35 MM X 28 MM, SEM ANEL DE SOLDA, PONTA X BOLSA, INSTALADO EM PRUMADA DE HIDRÁULICA PREDIAL - FORNECIMENTO E INSTALAÇÃO. AF_04/2022</t>
  </si>
  <si>
    <t>JUNTA DE EXPANSÃO EM BRONZE/LATÃO, DN 35 MM, PONTA X PONTA, INSTALADO EM PRUMADA DE HIDRÁULICA PREDIAL - FORNECIMENTO E INSTALAÇÃO. AF_04/2022</t>
  </si>
  <si>
    <t>LUVA PASSANTE EM COBRE, DN 42 MM, SEM ANEL DE SOLDA, INSTALADO EM PRUMADA DE HIDRÁULICA PREDIAL - FORNECIMENTO E INSTALAÇÃO. AF_04/2022</t>
  </si>
  <si>
    <t>BUCHA DE REDUÇÃO EM COBRE, DN 42 MM X 35 MM, SEM ANEL DE SOLDA, PONTA X BOLSA, INSTALADO EM PRUMADA DE HIDRÁULICA PREDIAL - FORNECIMENTO E INSTALAÇÃO. AF_04/2022</t>
  </si>
  <si>
    <t>JUNTA DE EXPANSÃO EM BRONZE/LATÃO, DN 42 MM, PONTA X PONTA, INSTALADO EM PRUMADA DE HIDRÁULICA PREDIAL - FORNECIMENTO E INSTALAÇÃO. AF_04/2022</t>
  </si>
  <si>
    <t>LUVA PASSANTE EM COBRE, DN 54 MM, SEM ANEL DE SOLDA, INSTALADO EM PRUMADA DE HIDRÁULICA PREDIAL - FORNECIMENTO E INSTALAÇÃO. AF_04/2022</t>
  </si>
  <si>
    <t>BUCHA DE REDUÇÃO EM COBRE, DN 54 MM X 42 MM, SEM ANEL DE SOLDA, PONTA X BOLSA, INSTALADO EM PRUMADA DE HIDRÁULICA PREDIAL - FORNECIMENTO E INSTALAÇÃO. AF_04/2022</t>
  </si>
  <si>
    <t>JUNTA DE EXPANSÃO EM BRONZE/LATÃO, DN 54 MM, PONTA X PONTA, INSTALADO EM PRUMADA DE HIDRÁULICA PREDIAL - FORNECIMENTO E INSTALAÇÃO. AF_04/2022</t>
  </si>
  <si>
    <t>LUVA PASSANTE EM COBRE, DN 66 MM, SEM ANEL DE SOLDA, INSTALADO EM PRUMADA DE HIDRÁULICA PREDIAL - FORNECIMENTO E INSTALAÇÃO. AF_04/2022</t>
  </si>
  <si>
    <t>BUCHA DE REDUÇÃO EM COBRE, DN 66 MM X 54 MM, SEM ANEL DE SOLDA, PONTA X BOLSA, INSTALADO EM PRUMADA DE HIDRÁULICA PREDIAL - FORNECIMENTO E INSTALAÇÃO. AF_04/2022</t>
  </si>
  <si>
    <t>JUNTA DE EXPANSÃO EM BRONZE/LATÃO, DN 66 MM, PONTA X PONTA, INSTALADO EM PRUMADA DE HIDRÁULICA PREDIAL - FORNECIMENTO E INSTALAÇÃO. AF_04/2022</t>
  </si>
  <si>
    <t>CURVA EM COBRE, DN 15 MM, 45 GRAUS, SEM ANEL DE SOLDA, BOLSA X BOLSA, INSTALADO EM RAMAL DE DISTRIBUIÇÃO DE HIDRÁULICA PREDIAL - FORNECIMENTO E INSTALAÇÃO. AF_04/2022</t>
  </si>
  <si>
    <t>COTOVELO EM BRONZE/LATÃO, DN 15 MM X 1/2", 90 GRAUS, SEM ANEL DE SOLDA, BOLSA X ROSCA F, INSTALADO EM RAMAL DE DISTRIBUIÇÃO DE HIDRÁULICA PREDIAL - FORNECIMENTO E INSTALAÇÃO. AF_04/2022</t>
  </si>
  <si>
    <t>CURVA EM COBRE, DN 22 MM, 45 GRAUS, SEM ANEL DE SOLDA, BOLSA X BOLSA, INSTALADO EM RAMAL DE DISTRIBUIÇÃO DE HIDRÁULICA PREDIAL - FORNECIMENTO E INSTALAÇÃO. AF_04/2022</t>
  </si>
  <si>
    <t>COTOVELO EM BRONZE/LATÃO, DN 22 MM X 1/2", 90 GRAUS, SEM ANEL DE SOLDA, BOLSA X ROSCA F, INSTALADO EM RAMAL DE DISTRIBUIÇÃO DE HIDRÁULICA PREDIAL - FORNECIMENTO E INSTALAÇÃO. AF_04/2022</t>
  </si>
  <si>
    <t>COTOVELO EM BRONZE/LATÃO, DN 22 MM X 3/4", 90 GRAUS, SEM ANEL DE SOLDA, BOLSA X ROSCA F, INSTALADO EM RAMAL DE DISTRIBUIÇÃO DE HIDRÁULICA PREDIAL - FORNECIMENTO E INSTALAÇÃO. AF_04/2022</t>
  </si>
  <si>
    <t>CURVA EM COBRE, DN 28 MM, 45 GRAUS, SEM ANEL DE SOLDA, BOLSA X BOLSA, INSTALADO EM RAMAL DE DISTRIBUIÇÃO DE HIDRÁULICA PREDIAL - FORNECIMENTO E INSTALAÇÃO. AF_04/2022</t>
  </si>
  <si>
    <t>LUVA PASSANTE EM COBRE, DN 15 MM, SEM ANEL DE SOLDA, INSTALADO EM RAMAL DE DISTRIBUIÇÃO DE HIDRÁULICA PREDIAL - FORNECIMENTO E INSTALAÇÃO. AF_04/2022</t>
  </si>
  <si>
    <t>CONECTOR EM BRONZE/LATÃO, DN 15 MM X 1/2", SEM ANEL DE SOLDA, BOLSA X ROSCA F, INSTALADO EM RAMAL DE DISTRIBUIÇÃO DE HIDRÁULICA PREDIAL - FORNECIMENTO E INSTALAÇÃO. AF_04/2022</t>
  </si>
  <si>
    <t>CURVA DE TRANSPOSIÇÃO EM BRONZE/LATÃO, DN 15 MM, SEM ANEL DE SOLDA, BOLSA X BOLSA, INSTALADO EM RAMAL DE DISTRIBUIÇÃO DE HIDRÁULICA PREDIAL - FORNECIMENTO E INSTALAÇÃO. AF_04/2022</t>
  </si>
  <si>
    <t>JUNTA DE EXPANSÃO EM COBRE, DN 15 MM, PONTA X PONTA, INSTALADO EM RAMAL DE DISTRIBUIÇÃO DE HIDRÁULICA PREDIAL - FORNECIMENTO E INSTALAÇÃO. AF_04/2022</t>
  </si>
  <si>
    <t>LUVA PASSANTE EM COBRE, DN 22 MM, SEM ANEL DE SOLDA, INSTALADO EM RAMAL DE DISTRIBUIÇÃO DE HIDRÁULICA PREDIAL - FORNECIMENTO E INSTALAÇÃO. AF_04/2022</t>
  </si>
  <si>
    <t>BUCHA DE REDUÇÃO EM COBRE, DN 22 MM X 15 MM, SEM ANEL DE SOLDA, PONTA X BOLSA, INSTALADO EM RAMAL DE DISTRIBUIÇÃO DE HIDRÁULICA PREDIAL - FORNECIMENTO E INSTALAÇÃO. AF_04/2022</t>
  </si>
  <si>
    <t>JUNTA DE EXPANSÃO EM COBRE, DN 22 MM, PONTA X PONTA, INSTALADO EM RAMAL DE DISTRIBUIÇÃO DE HIDRÁULICA PREDIAL - FORNECIMENTO E INSTALAÇÃO. AF_04/2022</t>
  </si>
  <si>
    <t>CONECTOR EM BRONZE/LATÃO, DN 22 MM X 1/2", SEM ANEL DE SOLDA, BOLSA X ROSCA F, INSTALADO EM RAMAL DE DISTRIBUIÇÃO DE HIDRÁULICA PREDIAL - FORNECIMENTO E INSTALAÇÃO. AF_04/2022</t>
  </si>
  <si>
    <t>CONECTOR EM BRONZE/LATÃO, DN 22 MM X 3/4", SEM ANEL DE SOLDA, BOLSA X ROSCA F, INSTALADO EM RAMAL DE DISTRIBUIÇÃO DE HIDRÁULICA PREDIAL - FORNECIMENTO E INSTALAÇÃO. AF_04/2022</t>
  </si>
  <si>
    <t>CURVA DE TRANSPOSIÇÃO EM BRONZE/LATÃO, DN 22 MM, SEM ANEL DE SOLDA, BOLSA X BOLSA, INSTALADO EM RAMAL DE DISTRIBUIÇÃO DE HIDRÁULICA PREDIAL - FORNECIMENTO E INSTALAÇÃO. AF_04/2022</t>
  </si>
  <si>
    <t>LUVA PASSANTE EM COBRE, DN 28 MM, SEM ANEL DE SOLDA, INSTALADO EM RAMAL DE DISTRIBUIÇÃO DE HIDRÁULICA PREDIAL - FORNECIMENTO E INSTALAÇÃO. AF_04/2022</t>
  </si>
  <si>
    <t>BUCHA DE REDUÇÃO EM COBRE, DN 28 MM X 22 MM, SEM ANEL DE SOLDA, INSTALADO EM RAMAL DE DISTRIBUIÇÃO DE HIDRÁULICA PREDIAL - FORNECIMENTO E INSTALAÇÃO. AF_04/2022</t>
  </si>
  <si>
    <t>JUNTA DE EXPANSÃO EM COBRE, DN 28 MM, PONTA X PONTA, INSTALADO EM RAMAL DE DISTRIBUIÇÃO DE HIDRÁULICA PREDIAL - FORNECIMENTO E INSTALAÇÃO. AF_04/2022</t>
  </si>
  <si>
    <t>CONECTOR EM BRONZE/LATÃO, DN 28 MM X 1/2", SEM ANEL DE SOLDA, BOLSA X ROSCA F, INSTALADO EM RAMAL DE DISTRIBUIÇÃO DE HIDRÁULICA PREDIAL - FORNECIMENTO E INSTALAÇÃO. AF_04/2022</t>
  </si>
  <si>
    <t>CURVA DE TRANSPOSIÇÃO EM BRONZE/LATÃO, DN 28 MM, SEM ANEL DE SOLDA, BOLSA X BOLSA, INSTALADO EM RAMAL DE DISTRIBUIÇÃO DE HIDRÁULICA PREDIAL - FORNECIMENTO E INSTALAÇÃO. AF_04/2022</t>
  </si>
  <si>
    <t>CURVA EM COBRE, DN 15 MM, 45 GRAUS, SEM ANEL DE SOLDA, BOLSA X BOLSA, INSTALADO EM RAMAL E SUB-RAMAL DE HIDRÁULICA PREDIAL - FORNECIMENTO E INSTALAÇÃO. AF_04/2022</t>
  </si>
  <si>
    <t>COTOVELO EM BRONZE/LATÃO, DN 15 MM X 1/2", 90 GRAUS, SEM ANEL DE SOLDA, BOLSA X ROSCA F, INSTALADO EM RAMAL E SUB-RAMAL DE HIDRÁULICA PREDIAL - FORNECIMENTO E INSTALAÇÃO. AF_04/2022</t>
  </si>
  <si>
    <t>CURVA EM COBRE, DN 22 MM, 45 GRAUS, SEM ANEL DE SOLDA, BOLSA X BOLSA, INSTALADO EM RAMAL E SUB-RAMAL DE HIDRÁULICA PREDIAL - FORNECIMENTO E INSTALAÇÃO. AF_04/2022</t>
  </si>
  <si>
    <t>COTOVELO EM BRONZE/LATÃO, DN 22 MM X 1/2", 90 GRAUS, SEM ANEL DE SOLDA, BOLSA X ROSCA F, INSTALADO EM RAMAL E SUB-RAMAL DE HIDRÁULICA PREDIAL - FORNECIMENTO E INSTALAÇÃO. AF_04/2022</t>
  </si>
  <si>
    <t>COTOVELO EM BRONZE/LATÃO, DN 22 MM X 3/4", 90 GRAUS, SEM ANEL DE SOLDA, BOLSA X ROSCA F, INSTALADO EM RAMAL E SUB-RAMAL DE HIDRÁULICA PREDIAL - FORNECIMENTO E INSTALAÇÃO. AF_04/2022</t>
  </si>
  <si>
    <t>CURVA EM COBRE, DN 28 MM, 45 GRAUS, SEM ANEL DE SOLDA, BOLSA X BOLSA, INSTALADO EM RAMAL E SUB-RAMAL DE HIDRÁULICA PREDIAL - FORNECIMENTO E INSTALAÇÃO. AF_04/2022</t>
  </si>
  <si>
    <t>LUVA PASSANTE EM COBRE, DN 15 MM, SEM ANEL DE SOLDA, INSTALADO EM RAMAL E SUB-RAMAL DE HIDRÁULICA PREDIAL - FORNECIMENTO E INSTALAÇÃO. AF_04/2022</t>
  </si>
  <si>
    <t>CONECTOR EM BRONZE/LATÃO, DN 15 MM X 1/2", SEM ANEL DE SOLDA, BOLSA X ROSCA F, INSTALADO EM RAMAL E SUB-RAMAL DE HIDRÁULICA PREDIAL - FORNECIMENTO E INSTALAÇÃO. AF_04/2022</t>
  </si>
  <si>
    <t>CURVA DE TRANSPOSIÇÃO EM BRONZE/LATÃO, DN 15 MM, SEM ANEL DE SOLDA, BOLSA X BOLSA, INSTALADO EM RAMAL E SUB-RAMAL DE HIDRÁULICA PREDIAL - FORNECIMENTO E INSTALAÇÃO. AF_04/2022</t>
  </si>
  <si>
    <t>JUNTA DE EXPANSÃO EM COBRE, DN 15 MM, PONTA X PONTA, INSTALADO EM RAMAL E SUB-RAMAL DE HIDRÁULICA PREDIAL - FORNECIMENTO E INSTALAÇÃO. AF_04/2022</t>
  </si>
  <si>
    <t>LUVA PASSANTE EM COBRE, DN 22 MM, SEM ANEL DE SOLDA, INSTALADO EM RAMAL E SUB-RAMAL DE HIDRÁULICA PREDIAL - FORNECIMENTO E INSTALAÇÃO. AF_04/2022</t>
  </si>
  <si>
    <t>BUCHA DE REDUÇÃO EM COBRE, DN 22 MM X 15 MM, SEM ANEL DE SOLDA, PONTA X BOLSA, INSTALADO EM RAMAL E SUB-RAMAL DE HIDRÁULICA PREDIAL - FORNECIMENTO E INSTALAÇÃO. AF_04/2022</t>
  </si>
  <si>
    <t>JUNTA DE EXPANSÃO EM COBRE, DN 22 MM, PONTA X PONTA, INSTALADO EM RAMAL E SUB-RAMAL DE HIDRÁULICA PREDIAL - FORNECIMENTO E INSTALAÇÃO. AF_04/2022</t>
  </si>
  <si>
    <t>CONECTOR EM BRONZE/LATÃO, DN 22 MM X 1/2", SEM ANEL DE SOLDA, BOLSA X ROSCA F, INSTALADO EM RAMAL E SUB-RAMAL DE HIDRÁULICA PREDIAL - FORNECIMENTO E INSTALAÇÃO. AF_04/2022</t>
  </si>
  <si>
    <t>CONECTOR EM BRONZE/LATÃO, DN 22 MM X 3/4", SEM ANEL DE SOLDA, BOLSA X ROSCA F, INSTALADO EM RAMAL E SUB-RAMAL DE HIDRÁULICA PREDIAL - FORNECIMENTO E INSTALAÇÃO. AF_04/2022</t>
  </si>
  <si>
    <t>CURVA DE TRANSPOSIÇÃO EM BRONZE/LATÃO, DN 22 MM, SEM ANEL DE SOLDA, BOLSA X BOLSA, INSTALADO EM RAMAL E SUB-RAMAL DE HIDRÁULICA PREDIAL - FORNECIMENTO E INSTALAÇÃO. AF_04/2022</t>
  </si>
  <si>
    <t>CONECTOR EM BRONZE/LATÃO, DN 28 MM X 1/2", SEM ANEL DE SOLDA, BOLSA X ROSCA F, INSTALADO EM RAMAL E SUB-RAMAL DE HIDRÁULICA PREDIAL - FORNECIMENTO E INSTALAÇÃO. AF_04/2022</t>
  </si>
  <si>
    <t>CURVA DE TRANSPOSIÇÃO EM BRONZE/LATÃO, DN 28 MM, SEM ANEL DE SOLDA, BOLSA X BOLSA, INSTALADO EM RAMAL E SUB-RAMAL DE HIDRÁULICA PREDIAL - FORNECIMENTO E INSTALAÇÃO. AF_04/2022</t>
  </si>
  <si>
    <t>JUNTA DE EXPANSÃO EM COBRE, DN 28 MM, PONTA X PONTA, INSTALADO EM RAMAL E SUB-RAMAL DE HIDRÁULICA PREDIAL - FORNECIMENTO E INSTALAÇÃO. AF_04/2022</t>
  </si>
  <si>
    <t>TE DUPLA CURVA EM BRONZE/LATÃO, DN 1/2" X 15 MM X 1/2", SEM ANEL DE SOLDA, ROSCA F X BOLSA X ROSCA F, INSTALADO EM RAMAL E SUB-RAMAL DE HIDRÁULICA PREDIAL - FORNECIMENTO E INSTALAÇÃO. AF_04/2022</t>
  </si>
  <si>
    <t>TE DUPLA CURVA EM BRONZE/LATÃO, DN 3/4" X 22 MM X 3/4", SEM ANEL DE SOLDA, ROSCA F X BOLSA X ROSCA F, INSTALADO EM RAMAL E SUB-RAMAL DE HIDRÁULICA PREDIAL - FORNECIMENTO E INSTALAÇÃO. AF_04/2022</t>
  </si>
  <si>
    <t>CURVA EM COBRE, DN 22 MM, 45 GRAUS, SEM ANEL DE SOLDA, BOLSA X BOLSA, INSTALADO EM PRUMADA DE HIDRÁULICA PREDIAL - FORNECIMENTO E INSTALAÇÃO. AF_04/2022</t>
  </si>
  <si>
    <t>COTOVELO EM BRONZE/LATÃO, DN 22 MM X 1/2", 90 GRAUS, SEM ANEL DE SOLDA, BOLSA X ROSCA F, INSTALADO EM PRUMADA DE HIDRÁULICA PREDIAL - FORNECIMENTO E INSTALAÇÃO. AF_04/2022</t>
  </si>
  <si>
    <t>COTOVELO EM BRONZE/LATÃO, DN 22 MM X 3/4", 90 GRAUS, SEM ANEL DE SOLDA, BOLSA X ROSCA F, INSTALADO EM PRUMADA DE HIDRÁULICA PREDIAL - FORNECIMENTO E INSTALAÇÃO. AF_04/2022</t>
  </si>
  <si>
    <t>CURVA EM COBRE, DN 28 MM, 45 GRAUS, SEM ANEL DE SOLDA, BOLSA X BOLSA, INSTALADO EM PRUMADA DE HIDRÁULICA PREDIAL - FORNECIMENTO E INSTALAÇÃO. AF_04/2022</t>
  </si>
  <si>
    <t>CURVA EM COBRE, DN 42 MM, 45 GRAUS, SEM ANEL DE SOLDA, BOLSA X BOLSA, INSTALADO EM PRUMADA DE HIDRÁULICA PREDIAL - FORNECIMENTO E INSTALAÇÃO. AF_04/2022</t>
  </si>
  <si>
    <t>CURVA EM COBRE, DN 54 MM, 45 GRAUS, SEM ANEL DE SOLDA, BOLSA X BOLSA, INSTALADO EM PRUMADA DE HIDRÁULICA PREDIAL - FORNECIMENTO E INSTALAÇÃO. AF_04/2022</t>
  </si>
  <si>
    <t>CURVA EM COBRE, DN 66 MM, 45 GRAUS, SEM ANEL DE SOLDA, BOLSA X BOLSA, INSTALADO EM PRUMADA DE HIDRÁULICA PREDIAL - FORNECIMENTO E INSTALAÇÃO. AF_04/2022</t>
  </si>
  <si>
    <t>BUCHA DE REDUÇÃO EM COBRE, DN 28 MM X 22 MM, SEM ANEL DE SOLDA, INSTALADO EM RAMAL E SUB-RAMAL DE HIDRÁULICA PREDIAL - FORNECIMENTO E INSTALAÇÃO. AF_04/2022</t>
  </si>
  <si>
    <t>AMARRAÇÃO DE TELHAS CERÂMICAS OU DE CONCRETO. AF_07/2019</t>
  </si>
  <si>
    <t>LUVA, EM FERRO GALVANIZADO, CONEXÃO ROSQUEADA, DN 50 MM (2"), INSTALADO EM RESERVAÇÃO PREDIAL DE ÁGUA - FORNECIMENTO E INSTALAÇÃO. AF_04/2024</t>
  </si>
  <si>
    <t>NIPLE, EM FERRO GALVANIZADO, CONEXÃO ROSQUEADA, DN 50 MM (2"), INSTALADO EM RESERVAÇÃO PREDIAL DE ÁGUA - FORNECIMENTO E INSTALAÇÃO. AF_04/2024</t>
  </si>
  <si>
    <t>LUVA, EM FERRO GALVANIZADO, CONEXÃO ROSQUEADA, DN 65 MM (2 1/2"), INSTALADO EM RESERVAÇÃO PREDIAL DE ÁGUA - FORNECIMENTO E INSTALAÇÃO. AF_04/2024</t>
  </si>
  <si>
    <t>NIPLE, EM FERRO GALVANIZADO, CONEXÃO ROSQUEADA, DN 65 MM (2 1/2"), INSTALADO EM RESERVAÇÃO PREDIAL DE ÁGUA - FORNECIMENTO E INSTALAÇÃO. AF_04/2024</t>
  </si>
  <si>
    <t>LUVA, EM FERRO GALVANIZADO, CONEXÃO ROSQUEADA, DN 80 MM (3"), INSTALADO EM RESERVAÇÃO PREDIAL DE ÁGUA - FORNECIMENTO E INSTALAÇÃO. AF_04/2024</t>
  </si>
  <si>
    <t>NIPLE, EM FERRO GALVANIZADO, CONEXÃO ROSQUEADA, DN 80 MM (3"), INSTALADO EM RESERVAÇÃO PREDIAL DE ÁGUA - FORNECIMENTO E INSTALAÇÃO. AF_04/2024</t>
  </si>
  <si>
    <t>COTOVELO 90 GRAUS, EM FERRO GALVANIZADO, CONEXÃO ROSQUEADA, DN 50 MM (2"), INSTALADO EM RESERVAÇÃO PREDIAL DE ÁGUA - FORNECIMENTO E INSTALAÇÃO. AF_04/2024</t>
  </si>
  <si>
    <t>COTOVELO 45 GRAUS, EM FERRO GALVANIZADO, CONEXÃO ROSQUEADA, DN 50 MM (2"), INSTALADO EM RESERVAÇÃO PREDIAL DE ÁGUA - FORNECIMENTO E INSTALAÇÃO. AF_04/2024</t>
  </si>
  <si>
    <t>COTOVELO 90 GRAUS, EM FERRO GALVANIZADO, CONEXÃO ROSQUEADA, DN 65 MM (2 1/2"), INSTALADO EM RESERVAÇÃO PREDIAL DE ÁGUA - FORNECIMENTO E INSTALAÇÃO. AF_04/2024</t>
  </si>
  <si>
    <t>COTOVELO 90 GRAUS, EM FERRO GALVANIZADO, CONEXÃO ROSQUEADA, DN 80 MM (3"), INSTALADO EM RESERVAÇÃO PREDIAL DE ÁGUA - FORNECIMENTO E INSTALAÇÃO. AF_04/2024</t>
  </si>
  <si>
    <t>COTOVELO 45 GRAUS, EM FERRO GALVANIZADO, CONEXÃO ROSQUEADA, DN 80 MM (3"), INSTALADO EM RESERVAÇÃO PREDIAL DE ÁGUA - FORNECIMENTO E INSTALAÇÃO. AF_04/2024</t>
  </si>
  <si>
    <t>TÊ, EM FERRO GALVANIZADO, CONEXÃO ROSQUEADA, DN 50 MM (2"), INSTALADO EM RESERVAÇÃO PREDIAL DE ÁGUA - FORNECIMENTO E INSTALAÇÃO. AF_04/2024</t>
  </si>
  <si>
    <t>TÊ, EM FERRO GALVANIZADO, CONEXÃO ROSQUEADA, DN 65 MM (2 1/2"), INSTALADO EM RESERVAÇÃO PREDIAL DE ÁGUA - FORNECIMENTO E INSTALAÇÃO. AF_04/2024</t>
  </si>
  <si>
    <t>TÊ, EM FERRO GALVANIZADO, CONEXÃO ROSQUEADA, DN 80 MM (3"), INSTALADO EM RESERVAÇÃO PREDIAL DE ÁGUA - FORNECIMENTO E INSTALAÇÃO. AF_04/2024</t>
  </si>
  <si>
    <t>CONJUNTO HIDRÁULICO EM AÇO ROSCÁVEL PARA INSTALAÇÃO DE BOMBA, DN SUCÇÃO 65 MM (2½") E DN RECALQUE 50 MM (2"), PARA EDIFICAÇÃO COM 18 PAVIMENTOS - FORNECIMENTO E INSTALAÇÃO. AF_04/2024</t>
  </si>
  <si>
    <t>CONJUNTO HIDRÁULICO EM AÇO ROSCÁVEL PARA INSTALAÇÃO DE BOMBA, DN SUCÇÃO 50 MM (2") E DN RECALQUE 40 MM (1 1/2"), PARA EDIFICAÇÃO COM 12 PAVIMENTOS - FORNECIMENTO E INSTALAÇÃO. AF_04/2024</t>
  </si>
  <si>
    <t>CONJUNTO HIDRÁULICO EM AÇO ROSCÁVEL PARA INSTALAÇÃO DE BOMBA, DN SUCÇÃO 40 MM (1 1/2") E DN RECALQUE 32 MM (1 1/4"), PARA EDIFICAÇÃO COM 8 PAVIMENTOS - FORNECIMENTO E INSTALAÇÃO. AF_04/2024</t>
  </si>
  <si>
    <t>CONJUNTO HIDRÁULICO EM AÇO ROSCÁVEL PARA INSTALAÇÃO DE BOMBA, DN SUCÇÃO 32 MM (1 1/4") E DN RECALQUE 25 MM (1"), PARA EDIFICAÇÃO COM 4 PAVIMENTOS - FORNECIMENTO E INSTALAÇÃO. AF_04/2024</t>
  </si>
  <si>
    <t>REGISTRO DE GAVETA BRUTO, LATÃO, ROSCÁVEL, 1" - FORNECIMENTO E INSTALAÇÃO. AF_08/2021</t>
  </si>
  <si>
    <t>REGISTRO DE GAVETA BRUTO, LATÃO, ROSCÁVEL, 1 1/4" - FORNECIMENTO E INSTALAÇÃO. AF_08/2021</t>
  </si>
  <si>
    <t>REGISTRO DE GAVETA BRUTO, LATÃO, ROSCÁVEL, 1 1/2" - FORNECIMENTO E INSTALAÇÃO. AF_08/2021</t>
  </si>
  <si>
    <t>REGISTRO DE GAVETA BRUTO, LATÃO, ROSCÁVEL, 2" - FORNECIMENTO E INSTALAÇÃO. AF_08/2021</t>
  </si>
  <si>
    <t>REGISTRO DE GAVETA BRUTO, LATÃO, ROSCÁVEL, 2 1/2" - FORNECIMENTO E INSTALAÇÃO. AF_08/2021</t>
  </si>
  <si>
    <t>REGISTRO DE GAVETA BRUTO, LATÃO, ROSCÁVEL, 3" - FORNECIMENTO E INSTALAÇÃO. AF_08/2021</t>
  </si>
  <si>
    <t>REGISTRO DE GAVETA BRUTO, LATÃO, ROSCÁVEL, 4" - FORNECIMENTO E INSTALAÇÃO. AF_08/2021</t>
  </si>
  <si>
    <t>LUVA EM COBRE, DN 54 MM, SEM ANEL DE SOLDA, INSTALADO EM RESERVAÇÃO PREDIAL DE ÁGUA - FORNECIMENTO E INSTALAÇÃO. AF_04/2024</t>
  </si>
  <si>
    <t>LUVA EM COBRE, DN 66 MM, SEM ANEL DE SOLDA, INSTALADO EM RESERVAÇÃO PREDIAL DE ÁGUA - FORNECIMENTO E INSTALAÇÃO. AF_04/2024</t>
  </si>
  <si>
    <t>LUVA EM COBRE, DN 79 MM, SEM ANEL DE SOLDA, INSTALADO EM RESERVAÇÃO PREDIAL DE ÁGUA - FORNECIMENTO E INSTALAÇÃO. AF_04/2024</t>
  </si>
  <si>
    <t>LUVA DE COBRE, DN 104 MM, SEM ANEL DE SOLDA, INSTALADO EM RESERVAÇÃO PREDIAL DE ÁGUA - FORNECIMENTO E INSTALAÇÃO. AF_04/2024</t>
  </si>
  <si>
    <t>COTOVELO EM COBRE, DN 54 MM, 90 GRAUS, SEM ANEL DE SOLDA, INSTALADO EM RESERVAÇÃO PREDIAL DE ÁGUA - FORNECIMENTO E INSTALAÇÃO. AF_04/2024</t>
  </si>
  <si>
    <t>CURVA EM COBRE, DN 54 MM, 45 GRAUS, SEM ANEL DE SOLDA, BOLSA X BOLSA, INSTALADO EM RESERVAÇÃO PREDIAL DE ÁGUA - FORNECIMENTO E INSTALAÇÃO. AF_04/2024</t>
  </si>
  <si>
    <t>COTOVELO EM COBRE, DN 66 MM, 90 GRAUS, SEM ANEL DE SOLDA, INSTALADO EM RESERVAÇÃO PREDIAL DE ÁGUA - FORNECIMENTO E INSTALAÇÃO. AF_04/2024</t>
  </si>
  <si>
    <t>CURVA EM COBRE, DN 66 MM, 45 GRAUS, SEM ANEL DE SOLDA, BOLSA X BOLSA, INSTALADO EM RESERVAÇÃO PREDIAL DE ÁGUA - FORNECIMENTO E INSTALAÇÃO. AF_04/2024</t>
  </si>
  <si>
    <t>COTOVELO EM COBRE, DN 79 MM, 90 GRAUS, SEM ANEL DE SOLDA, INSTALADO EM RESERVAÇÃO PREDIAL DE ÁGUA - FORNECIMENTO E INSTALAÇÃO. AF_04/2024</t>
  </si>
  <si>
    <t>COTOVELO EM COBRE, DN 104 MM, 90 GRAUS, SEM ANEL DE SOLDA, INSTALADO EM RESERVAÇÃO PREDIAL DE ÁGUA - FORNECIMENTO E INSTALAÇÃO. AF_04/2024</t>
  </si>
  <si>
    <t>TE EM COBRE, DN 54 MM, SEM ANEL DE SOLDA, INSTALADO EM RESERVAÇÃO PREDIAL DE ÁGUA - FORNECIMENTO E INSTALAÇÃO. AF_04/2024</t>
  </si>
  <si>
    <t>TE EM COBRE, DN 66 MM, SEM ANEL DE SOLDA, INSTALADO EM RESERVAÇÃO PREDIAL DE ÁGUA - FORNECIMENTO E INSTALAÇÃO. AF_04/2024</t>
  </si>
  <si>
    <t>TE EM COBRE, DN 79 MM, SEM ANEL DE SOLDA, INSTALADO EM RESERVAÇÃO PREDIAL DE ÁGUA - FORNECIMENTO E INSTALAÇÃO. AF_04/2024</t>
  </si>
  <si>
    <t>TE EM COBRE, DN 104 MM, SEM ANEL DE SOLDA, INSTALADO EM RESERVAÇÃO PREDIAL DE ÁGUA - FORNECIMENTO E INSTALAÇÃO. AF_04/2024</t>
  </si>
  <si>
    <t>ADAPTADOR CURTO COM BOLSA E ROSCA PARA REGISTRO, PVC, SOLDÁVEL, DN 32 MM X 1", INSTALADO EM RESERVAÇÃO PREDIAL DE ÁGUA - FORNECIMENTO E INSTALAÇÃO. AF_04/2024</t>
  </si>
  <si>
    <t>LUVA PVC, SOLDÁVEL, DN 32 MM, INSTALADO EM RESERVAÇÃO PREDIAL DE ÁGUA - FORNECIMENTO E INSTALAÇÃO. AF_04/2024</t>
  </si>
  <si>
    <t>ADAPTADOR CURTO COM BOLSA E ROSCA PARA REGISTRO, PVC, SOLDÁVEL, DN 40 MM X 1 1/4", INSTALADO EM RESERVAÇÃO PREDIAL DE ÁGUA - FORNECIMENTO E INSTALAÇÃO. AF_04/2024</t>
  </si>
  <si>
    <t>LUVA, PVC, SOLDÁVEL, DN 40 MM, INSTALADO EM RESERVAÇÃO PREDIAL DE ÁGUA - FORNECIMENTO E INSTALAÇÃO. AF_04/2024</t>
  </si>
  <si>
    <t>ADAPTADOR CURTO COM BOLSA E ROSCA PARA REGISTRO, PVC, SOLDÁVEL, DN 50 MM X 1 1/2", INSTALADO EM RESERVAÇÃO PREDIAL DE ÁGUA - FORNECIMENTO E INSTALAÇÃO. AF_04/2024</t>
  </si>
  <si>
    <t>LUVA, PVC, SOLDÁVEL, DN 50 MM, INSTALADO EM RESERVAÇÃO PREDIAL DE ÁGUA - FORNECIMENTO E INSTALAÇÃO. AF_04/2024</t>
  </si>
  <si>
    <t>ADAPTADOR CURTO COM BOLSA E ROSCA PARA REGISTRO, PVC, SOLDÁVEL, DN 60 MM X 2", INSTALADO EM RESERVAÇÃO PREDIAL DE ÁGUA - FORNECIMENTO E INSTALAÇÃO. AF_04/2024</t>
  </si>
  <si>
    <t>LUVA, PVC, SOLDÁVEL, DN 60 MM, INSTALADO EM RESERVAÇÃO PREDIAL DE ÁGUA - FORNECIMENTO E INSTALAÇÃO. AF_04/2024</t>
  </si>
  <si>
    <t>ADAPTADOR CURTO COM BOLSA E ROSCA PARA REGISTRO, PVC, SOLDÁVEL, DN 75 MM X 2 1/2", INSTALADO EM RESERVAÇÃO PREDIAL DE ÁGUA - FORNECIMENTO E INSTALAÇÃO. AF_04/2024</t>
  </si>
  <si>
    <t>LUVA, PVC, SOLDÁVEL, DN 75 MM, INSTALADO EM RESERVAÇÃO PREDIAL DE ÁGUA - FORNECIMENTO E INSTALAÇÃO. AF_04/2024</t>
  </si>
  <si>
    <t>ADAPTADOR CURTO COM BOLSA E ROSCA PARA REGISTRO, PVC, SOLDÁVEL, DN 85 MM X 3", INSTALADO EM RESERVAÇÃO PREDIAL DE ÁGUA - FORNECIMENTO E INSTALAÇÃO. AF_04/2024</t>
  </si>
  <si>
    <t>LUVA, PVC, SOLDÁVEL, DN 85 MM, INSTALADO EM RESERVAÇÃO PREDIAL DE ÁGUA - FORNECIMENTO E INSTALAÇÃO. AF_04/2024</t>
  </si>
  <si>
    <t>ADAPTADOR CURTO COM BOLSA E ROSCA PARA REGISTRO, PVC, SOLDÁVEL, DN 110 MM X 4", INSTALADO EM RESERVAÇÃO PREDIAL DE ÁGUA - FORNECIMENTO E INSTALAÇÃO. AF_04/2024</t>
  </si>
  <si>
    <t>LUVA, PVC, SOLDÁVEL, DN 110 MM, INSTALADO EM RESERVAÇÃO PREDIAL DE ÁGUA - FORNECIMENTO E INSTALAÇÃO. AF_04/2024</t>
  </si>
  <si>
    <t>JOELHO 90 GRAUS, PVC, SOLDÁVEL, DN 32 MM INSTALADO EM RESERVAÇÃO PREDIAL DE ÁGUA - FORNECIMENTO E INSTALAÇÃO. AF_04/2024</t>
  </si>
  <si>
    <t>CURVA 90 GRAUS, PVC, SOLDÁVEL, DN 32 MM, INSTALADO EM RESERVAÇÃO PREDIAL DE ÁGUA - FORNECIMENTO E INSTALAÇÃO. AF_04/2024</t>
  </si>
  <si>
    <t>JOELHO 90 GRAUS, PVC, SOLDÁVEL, DN 40 MM INSTALADO EM RESERVAÇÃO PREDIAL DE ÁGUA - FORNECIMENTO E INSTALAÇÃO. AF_04/2024</t>
  </si>
  <si>
    <t>CURVA 90 GRAUS, PVC, SOLDÁVEL, DN 40 MM, INSTALADO EM RESERVAÇÃO PREDIAL DE ÁGUA - FORNECIMENTO E INSTALAÇÃO. AF_04/2024</t>
  </si>
  <si>
    <t>JOELHO 90 GRAUS, PVC, SOLDÁVEL, DN 50 MM INSTALADO EM RESERVAÇÃO PREDIAL DE ÁGUA - FORNECIMENTO E INSTALAÇÃO. AF_04/2024</t>
  </si>
  <si>
    <t>CURVA 90 GRAUS, PVC, SOLDÁVEL, DN 50 MM, INSTALADO EM RESERVAÇÃO PREDIAL DE ÁGUA - FORNECIMENTO E INSTALAÇÃO. AF_04/2024</t>
  </si>
  <si>
    <t>JOELHO 90 GRAUS, PVC, SOLDÁVEL, DN 60 MM INSTALADO EM RESERVAÇÃO PREDIAL DE ÁGUA - FORNECIMENTO E INSTALAÇÃO. AF_04/2024</t>
  </si>
  <si>
    <t>CURVA 90 GRAUS, PVC, SOLDÁVEL, DN 60 MM, INSTALADO EM RESERVAÇÃO PREDIAL DE ÁGUA - FORNECIMENTO E INSTALAÇÃO. AF_04/2024</t>
  </si>
  <si>
    <t>JOELHO 90 GRAUS, PVC, SOLDÁVEL, DN 75 MM INSTALADO EM RESERVAÇÃO PREDIAL DE ÁGUA - FORNECIMENTO E INSTALAÇÃO. AF_04/2024</t>
  </si>
  <si>
    <t>CURVA 90 GRAUS, PVC, SOLDÁVEL, DN 75 MM, INSTALADO EM RESERVAÇÃO PREDIAL DE ÁGUA - FORNECIMENTO E INSTALAÇÃO. AF_04/2024</t>
  </si>
  <si>
    <t>JOELHO 90 GRAUS, PVC, SOLDÁVEL, DN 85 MM INSTALADO EM RESERVAÇÃO PREDIAL DE ÁGUA - FORNECIMENTO E INSTALAÇÃO. AF_04/2024</t>
  </si>
  <si>
    <t>CURVA 90 GRAUS, PVC, SOLDÁVEL, DN 85 MM, INSTALADO EM RESERVAÇÃO PREDIAL DE ÁGUA - FORNECIMENTO E INSTALAÇÃO. AF_04/2024</t>
  </si>
  <si>
    <t>JOELHO 90 GRAUS, PVC, SOLDÁVEL, DN 110 MM INSTALADO EM RESERVAÇÃO PREDIAL DE ÁGUA - FORNECIMENTO E INSTALAÇÃO. AF_04/2024</t>
  </si>
  <si>
    <t>CURVA 90 GRAUS, PVC, SOLDÁVEL, DN 110 MM, INSTALADO EM RESERVAÇÃO PREDIAL DE ÁGUA - FORNECIMENTO E INSTALAÇÃO. AF_04/2024</t>
  </si>
  <si>
    <t>TÊ, PVC, SOLDÁVEL, DN 32 MM INSTALADO EM RESERVAÇÃO PREDIAL DE ÁGUA - FORNECIMENTO E INSTALAÇÃO. AF_04/2024</t>
  </si>
  <si>
    <t>TÊ, PVC, SOLDÁVEL, DN 40 MM INSTALADO EM RESERVAÇÃO PREDIAL DE ÁGUA - FORNECIMENTO E INSTALAÇÃO. AF_04/2024</t>
  </si>
  <si>
    <t>TÊ DE REDUÇÃO, PVC, SOLDÁVEL, DN 40 MM X 32 MM, INSTALADO EM RESERVAÇÃO PREDIAL DE ÁGUA - FORNECIMENTO E INSTALAÇÃO. AF_04/2024</t>
  </si>
  <si>
    <t>TÊ, PVC, SOLDÁVEL, DN 50 MM INSTALADO EM RESERVAÇÃO PREDIAL DE ÁGUA - FORNECIMENTO E INSTALAÇÃO. AF_04/2024</t>
  </si>
  <si>
    <t>TÊ DE REDUÇÃO, PVC, SOLDÁVEL, DN 50 MM X 40 MM, INSTALADO EM RESERVAÇÃO PREDIAL DE ÁGUA - FORNECIMENTO E INSTALAÇÃO. AF_04/2024</t>
  </si>
  <si>
    <t>TÊ, PVC, SOLDÁVEL, DN 60 MM INSTALADO EM RESERVAÇÃO PREDIAL DE ÁGUA - FORNECIMENTO E INSTALAÇÃO. AF_04/2024</t>
  </si>
  <si>
    <t>TÊ, PVC, SOLDÁVEL, DN 75 MM INSTALADO EM RESERVAÇÃO PREDIAL DE ÁGUA - FORNECIMENTO E INSTALAÇÃO. AF_04/2024</t>
  </si>
  <si>
    <t>TÊ DE REDUÇÃO, PVC, SOLDÁVEL, DN 75 MM X 50 MM, INSTALADO EM RESERVAÇÃO PREDIAL DE ÁGUA - FORNECIMENTO E INSTALAÇÃO. AF_04/2024</t>
  </si>
  <si>
    <t>TÊ, PVC, SOLDÁVEL, DN 85 MM INSTALADO EM RESERVAÇÃO PREDIAL DE ÁGUA - FORNECIMENTO E INSTALAÇÃO. AF_04/2024</t>
  </si>
  <si>
    <t>TÊ DE REDUÇÃO, PVC, SOLDÁVEL, DN 85 MM X 60 MM, INSTALADO EM RESERVAÇÃO PREDIAL DE ÁGUA - FORNECIMENTO E INSTALAÇÃO. AF_04/2024</t>
  </si>
  <si>
    <t>TÊ, PVC, SOLDÁVEL, DN 110 MM INSTALADO EM RESERVAÇÃO PREDIAL DE ÁGUA - FORNECIMENTO E INSTALAÇÃO. AF_04/2024</t>
  </si>
  <si>
    <t>TÊ DE REDUÇÃO, PVC, SOLDÁVEL, DN 110 MM X 60 MM, INSTALADO EM RESERVAÇÃO PREDIAL DE ÁGUA - FORNECIMENTO E INSTALAÇÃO. AF_04/2024</t>
  </si>
  <si>
    <t>ADAPTADOR COM FLANGE E ANEL DE VEDAÇÃO, PVC, SOLDÁVEL, DN 32 MM X 1", INSTALADO EM RESERVAÇÃO PREDIAL DE ÁGUA - FORNECIMENTO E INSTALAÇÃO. AF_04/2024</t>
  </si>
  <si>
    <t>ADAPTADOR COM FLANGE E ANEL DE VEDAÇÃO, PVC, SOLDÁVEL, DN 40 MM X 1 1/4", INSTALADO EM RESERVAÇÃO PREDIAL DE ÁGUA - FORNECIMENTO E INSTALAÇÃO. AF_04/2024</t>
  </si>
  <si>
    <t>ADAPTADOR COM FLANGE E ANEL DE VEDAÇÃO, PVC, SOLDÁVEL, DN 50 MM X 1 1/2", INSTALADO EM RESERVAÇÃO PREDIAL DE ÁGUA - FORNECIMENTO E INSTALAÇÃO. AF_04/2024</t>
  </si>
  <si>
    <t>ADAPTADOR COM FLANGE E ANEL DE VEDAÇÃO, PVC, SOLDÁVEL, DN 60 MM X 2", INSTALADO EM RESERVAÇÃO PREDIAL DE ÁGUA - FORNECIMENTO E INSTALAÇÃO. AF_04/2024</t>
  </si>
  <si>
    <t>ADAPTADOR COM FLANGES LIVRES, PVC, SOLDÁVEL, DN 75 MM X 2 1/2", INSTALADO EM RESERVAÇÃO PREDIAL DE ÁGUA - FORNECIMENTO E INSTALAÇÃO. AF_04/2024</t>
  </si>
  <si>
    <t>ADAPTADOR COM FLANGES LIVRES, PVC, SOLDÁVEL, DN 85 MM X 3", INSTALADO EM RESERVAÇÃO PREDIAL DE ÁGUA - FORNECIMENTO E INSTALAÇÃO. AF_04/2024</t>
  </si>
  <si>
    <t>ADAPTADOR COM FLANGES LIVRES, PVC, SOLDÁVEL, DN 110 MM X 4", INSTALADO EM RESERVAÇÃO PREDIAL DE ÁGUA - FORNECIMENTO E INSTALAÇÃO. AF_04/2024</t>
  </si>
  <si>
    <t>CONECTOR, CPVC, SOLDÁVEL, DN 22 MM X 3/4", INSTALADO EM RESERVAÇÃO PREDIAL DE ÁGUA - FORNECIMENTO E INSTALAÇÃO. AF_04/2024</t>
  </si>
  <si>
    <t>LUVA, CPVC, SOLDÁVEL, DN 22 MM, INSTALADO EM RESERVAÇÃO PREDIAL DE ÁGUA - FORNECIMENTO E INSTALAÇÃO. AF_04/2024</t>
  </si>
  <si>
    <t>CONECTOR, CPVC, SOLDÁVEL, DN 28 MM X 1", INSTALADO EM RESERVAÇÃO PREDIAL DE ÁGUA - FORNECIMENTO E INSTALAÇÃO. AF_04/2024</t>
  </si>
  <si>
    <t>LUVA, CPVC, SOLDÁVEL, DN 28 MM, INSTALADO EM RESERVAÇÃO PREDIAL DE ÁGUA - FORNECIMENTO E INSTALAÇÃO. AF_04/2024</t>
  </si>
  <si>
    <t>CONECTOR, CPVC, SOLDÁVEL, DN 35 MM X 1 1/4", INSTALADO EM RESERVAÇÃO PREDIAL DE ÁGUA - FORNECIMENTO E INSTALAÇÃO. AF_04/2024</t>
  </si>
  <si>
    <t>LUVA, CPVC, SOLDÁVEL, DN 35 MM, INSTALADO EM RESERVAÇÃO PREDIAL DE ÁGUA - FORNECIMENTO E INSTALAÇÃO. AF_04/2024</t>
  </si>
  <si>
    <t>CONECTOR, CPVC, SOLDÁVEL, DN 42 MM X 1 1/2", INSTALADO EM RESERVAÇÃO PREDIAL DE ÁGUA - FORNECIMENTO E INSTALAÇÃO. AF_04/2024</t>
  </si>
  <si>
    <t>LUVA, CPVC, SOLDÁVEL, DN 42 MM, INSTALADO EM RESERVAÇÃO PREDIAL DE ÁGUA - FORNECIMENTO E INSTALAÇÃO. AF_04/2024</t>
  </si>
  <si>
    <t>CONECTOR, CPVC, SOLDÁVEL, DN 54 MM X 2", INSTALADO EM RESERVAÇÃO PREDIAL DE ÁGUA - FORNECIMENTO E INSTALAÇÃO. AF_04/2024</t>
  </si>
  <si>
    <t>LUVA, CPVC, SOLDÁVEL, DN 54 MM, INSTALADO EM RESERVAÇÃO PREDIAL DE ÁGUA - FORNECIMENTO E INSTALAÇÃO. AF_04/2024</t>
  </si>
  <si>
    <t>CONECTOR, CPVC, SOLDÁVEL, DN 73 MM X 2 1/2", INSTALADO EM RESERVAÇÃO PREDIAL DE ÁGUA - FORNECIMENTO E INSTALAÇÃO. AF_04/2024</t>
  </si>
  <si>
    <t>CONECTOR, CPVC, SOLDÁVEL, DN 89 MM X 3", INSTALADO EM RESERVAÇÃO PREDIAL DE ÁGUA - FORNECIMENTO E INSTALAÇÃO. AF_04/2024</t>
  </si>
  <si>
    <t>LUVA, CPVC, SOLDÁVEL, DN 89 MM, INSTALADO EM RESERVAÇÃO PREDIAL DE ÁGUA - FORNECIMENTO E INSTALAÇÃO. AF_04/2024</t>
  </si>
  <si>
    <t>CONECTOR, CPVC, SOLDÁVEL, DN 114 MM X 4", INSTALADO EM RESERVAÇÃO PREDIAL DE ÁGUA - FORNECIMENTO E INSTALAÇÃO. AF_04/2024</t>
  </si>
  <si>
    <t>LUVA, CPVC, SOLDÁVEL, DN 114 MM, INSTALADO EM RESERVAÇÃO PREDIAL DE ÁGUA - FORNECIMENTO E INSTALAÇÃO. AF_04/2024</t>
  </si>
  <si>
    <t>JOELHO 90 GRAUS, CPVC, SOLDÁVEL, DN 22 MM, INSTALADO EM RESERVAÇÃO PREDIAL DE ÁGUA - FORNECIMENTO E INSTALAÇÃO. AF_04/2024</t>
  </si>
  <si>
    <t>CURVA 90 GRAUS, CPVC, SOLDÁVEL, DN 22 MM, INSTALADO EM RESERVAÇÃO PREDIAL DE ÁGUA - FORNECIMENTO E INSTALAÇÃO. AF_04/2024</t>
  </si>
  <si>
    <t>JOELHO 90 GRAUS, CPVC, SOLDÁVEL, DN 28 MM, INSTALADO EM RESERVAÇÃO PREDIAL DE ÁGUA - FORNECIMENTO E INSTALAÇÃO. AF_04/2024</t>
  </si>
  <si>
    <t>CURVA 90 GRAUS, CPVC, SOLDÁVEL, DN 28 MM, INSTALADO EM RESERVAÇÃO PREDIAL DE ÁGUA - FORNECIMENTO E INSTALAÇÃO. AF_04/2024</t>
  </si>
  <si>
    <t>JOELHO 90 GRAUS, CPVC, SOLDÁVEL, DN 35 MM, INSTALADO EM RESERVAÇÃO PREDIAL DE ÁGUA - FORNECIMENTO E INSTALAÇÃO. AF_04/2024</t>
  </si>
  <si>
    <t>JOELHO 90 GRAUS, CPVC, SOLDÁVEL, DN 42 MM, INSTALADO EM RESERVAÇÃO PREDIAL DE ÁGUA - FORNECIMENTO E INSTALAÇÃO. AF_04/2024</t>
  </si>
  <si>
    <t>JOELHO 90 GRAUS, CPVC, SOLDÁVEL, DN 54 MM, INSTALADO EM RESERVAÇÃO PREDIAL DE ÁGUA - FORNECIMENTO E INSTALAÇÃO. AF_04/2024</t>
  </si>
  <si>
    <t>JOELHO 90 GRAUS, CPVC, SOLDÁVEL, DN 73 MM, INSTALADO EM RESERVAÇÃO PREDIAL DE ÁGUA - FORNECIMENTO E INSTALAÇÃO. AF_04/2024</t>
  </si>
  <si>
    <t>JOELHO 90 GRAUS, CPVC, SOLDÁVEL, DN 89 MM, INSTALADO EM RESERVAÇÃO PREDIAL DE ÁGUA - FORNECIMENTO E INSTALAÇÃO. AF_04/2024</t>
  </si>
  <si>
    <t>JOELHO 90 GRAUS, CPVC, SOLDÁVEL, DN 114 MM, INSTALADO EM RESERVAÇÃO PREDIAL DE ÁGUA - FORNECIMENTO E INSTALAÇÃO. AF_04/2024</t>
  </si>
  <si>
    <t>TE, CPVC, SOLDÁVEL, DN 22 MM, INSTALADO EM RESERVAÇÃO PREDIAL DE ÁGUA - FORNECIMENTO E INSTALAÇÃO. AF_04/2024</t>
  </si>
  <si>
    <t>TE, CPVC, SOLDÁVEL, DN 28 MM, INSTALADO EM RESERVAÇÃO PREDIAL DE ÁGUA - FORNECIMENTO E INSTALAÇÃO. AF_04/2024</t>
  </si>
  <si>
    <t>TE, CPVC, SOLDÁVEL, DN 35 MM, INSTALADO EM RESERVAÇÃO PREDIAL DE ÁGUA - FORNECIMENTO E INSTALAÇÃO. AF_04/2024</t>
  </si>
  <si>
    <t>TE, CPVC, SOLDÁVEL, DN 42 MM, INSTALADO EM RESERVAÇÃO PREDIAL DE ÁGUA - FORNECIMENTO E INSTALAÇÃO. AF_04/2024</t>
  </si>
  <si>
    <t>TE, CPVC, SOLDÁVEL, DN 54 MM, INSTALADO EM RESERVAÇÃO PREDIAL DE ÁGUA - FORNECIMENTO E INSTALAÇÃO. AF_04/2024</t>
  </si>
  <si>
    <t>TE, CPVC, SOLDÁVEL, DN 73 MM, INSTALADO EM RESERVAÇÃO PREDIAL DE ÁGUA - FORNECIMENTO E INSTALAÇÃO. AF_04/2024</t>
  </si>
  <si>
    <t>TE, CPVC, SOLDÁVEL, DN 89 MM, INSTALADO EM RESERVAÇÃO PREDIAL DE ÁGUA - FORNECIMENTO E INSTALAÇÃO. AF_04/2024</t>
  </si>
  <si>
    <t>TE, CPVC, SOLDÁVEL, DN 114 MM, INSTALADO EM RESERVAÇÃO PREDIAL DE ÁGUA - FORNECIMENTO E INSTALAÇÃO. AF_04/2024</t>
  </si>
  <si>
    <t>ADAPTADOR COM FLANGE E ANEL DE VEDAÇÃO, CPVC, ROSCÁVEL, DN 15 MM, INSTALADO EM RESERVAÇÃO PREDIAL DE ÁGUA - FORNECIMENTO E INSTALAÇÃO. AF_04/2024</t>
  </si>
  <si>
    <t>ADAPTADOR COM FLANGE E ANEL DE VEDAÇÃO, CPVC, ROSCÁVEL, DN 22 MM, INSTALADO EM RESERVAÇÃO PREDIAL DE ÁGUA - FORNECIMENTO E INSTALAÇÃO. AF_04/2024</t>
  </si>
  <si>
    <t>ADAPTADOR COM FLANGE E ANEL DE VEDAÇÃO, CPVC, ROSCÁVEL, DN 28 MM, INSTALADO EM RESERVAÇÃO PREDIAL DE ÁGUA - FORNECIMENTO E INSTALAÇÃO. AF_04/2024</t>
  </si>
  <si>
    <t>ADAPTADOR COM FLANGE E ANEL DE VEDAÇÃO, CPVC, ROSCÁVEL, DN 35 MM, INSTALADO EM RESERVAÇÃO PREDIAL DE ÁGUA - FORNECIMENTO E INSTALAÇÃO. AF_04/2024</t>
  </si>
  <si>
    <t>ADAPTADOR COM FLANGE E ANEL DE VEDAÇÃO, CPVC, ROSCÁVEL, DN 42 MM, INSTALADO EM RESERVAÇÃO PREDIAL DE ÁGUA - FORNECIMENTO E INSTALAÇÃO. AF_04/2024</t>
  </si>
  <si>
    <t>ADAPTADOR COM FLANGE E ANEL DE VEDAÇÃO, CPVC, ROSCÁVEL, DN 54 MM, INSTALADO EM RESERVAÇÃO PREDIAL DE ÁGUA - FORNECIMENTO E INSTALAÇÃO. AF_04/2024</t>
  </si>
  <si>
    <t>REGISTRO DE GAVETA BRUTO, LATÃO, ROSCÁVEL, 1", COM ACABAMENTO E CANOPLA CROMADOS - FORNECIMENTO E INSTALAÇÃO. AF_08/2021</t>
  </si>
  <si>
    <t>REGISTRO DE GAVETA BRUTO, LATÃO, ROSCÁVEL, 1 1/4", COM ACABAMENTO E CANOPLA CROMADOS - FORNECIMENTO E INSTALAÇÃO. AF_08/2021</t>
  </si>
  <si>
    <t>REGISTRO DE GAVETA BRUTO, LATÃO, ROSCÁVEL, 1 1/2", COM ACABAMENTO E CANOPLA CROMADOS - FORNECIMENTO E INSTALAÇÃO. AF_08/2021</t>
  </si>
  <si>
    <t>TORNEIRA DE BOIA PARA CAIXA D'ÁGUA, ROSCÁVEL, 1/2" - FORNECIMENTO E INSTALAÇÃO. AF_08/2021</t>
  </si>
  <si>
    <t>TORNEIRA DE BOIA PARA CAIXA D'ÁGUA, ROSCÁVEL, 3/4" - FORNECIMENTO E INSTALAÇÃO. AF_08/2021</t>
  </si>
  <si>
    <t>TORNEIRA DE BOIA PARA CAIXA D'ÁGUA, ROSCÁVEL, 1" - FORNECIMENTO E INSTALAÇÃO. AF_08/2021</t>
  </si>
  <si>
    <t>TORNEIRA DE BOIA PARA CAIXA D'ÁGUA, ROSCÁVEL, 1 1/4" - FORNECIMENTO E INSTALAÇÃO. AF_08/2021</t>
  </si>
  <si>
    <t>TORNEIRA DE BOIA PARA CAIXA D'ÁGUA, ROSCÁVEL, 1 1/2" - FORNECIMENTO E INSTALAÇÃO. AF_08/2021</t>
  </si>
  <si>
    <t>TORNEIRA DE BOIA PARA CAIXA D'ÁGUA, ROSCÁVEL, 2" - FORNECIMENTO E INSTALAÇÃO. AF_08/2021</t>
  </si>
  <si>
    <t>LUVA, CPVC, SOLDÁVEL, DN 73 MM, INSTALADO EM RESERVAÇÃO PREDIAL DE ÁGUA - FORNECIMENTO E INSTALAÇÃO. AF_04/2024</t>
  </si>
  <si>
    <t>EXECUÇÃO DE PROTEÇÃO DA CABEÇA DO TIRANTE COM USO DE FÔRMAS METÁLICAS, 50 UTILIZAÇÕES, E CONCRETO FCK =15 MPA. AF_11/2023</t>
  </si>
  <si>
    <t>VÁLVULA DE ESFERA BRUTA, BRONZE, ROSCÁVEL, 1/2" - FORNECIMENTO E INSTALAÇÃO. AF_08/2021</t>
  </si>
  <si>
    <t>VÁLVULA DE ESFERA BRUTA, BRONZE, ROSCÁVEL, 3/4'' - FORNECIMENTO E INSTALAÇÃO. AF_08/2021</t>
  </si>
  <si>
    <t>VÁLVULA DE ESFERA BRUTA, BRONZE, ROSCÁVEL, 1'' - FORNECIMENTO E INSTALAÇÃO. AF_08/2021</t>
  </si>
  <si>
    <t>VÁLVULA DE ESFERA BRUTA, BRONZE, ROSCÁVEL, 1 1/4'' - FORNECIMENTO E INSTALAÇÃO. AF_08/2021</t>
  </si>
  <si>
    <t>VÁLVULA DE ESFERA BRUTA, BRONZE, ROSCÁVEL, 1 1/2'' - FORNECIMENTO E INSTALAÇÃO. AF_08/2021</t>
  </si>
  <si>
    <t>VÁLVULA DE ESFERA BRUTA, BRONZE, ROSCÁVEL, 2'' - FORNECIMENTO E INSTALAÇÃO. AF_08/2021</t>
  </si>
  <si>
    <t>VASO SANITARIO SIFONADO CONVENCIONAL COM LOUÇA BRANCA, INCLUSO CONJUNTO DE LIGAÇÃO PARA BACIA SANITÁRIA AJUSTÁVEL - FORNECIMENTO E INSTALAÇÃO. AF_01/2020</t>
  </si>
  <si>
    <t>VASO SANITARIO SIFONADO CONVENCIONAL PARA PCD SEM FURO FRONTAL COM LOUÇA BRANCA SEM ASSENTO, INCLUSO CONJUNTO DE LIGAÇÃO PARA BACIA SANITÁRIA AJUSTÁVEL - FORNECIMENTO E INSTALAÇÃO. AF_01/2020</t>
  </si>
  <si>
    <t>PORTA TOALHA ROSTO EM METAL CROMADO, TIPO ARGOLA, INCLUSO FIXAÇÃO. AF_01/2020</t>
  </si>
  <si>
    <t>PORTA TOALHA BANHO EM METAL CROMADO, TIPO BARRA, INCLUSO FIXAÇÃO. AF_01/2020</t>
  </si>
  <si>
    <t>PAPELEIRA DE PAREDE EM METAL CROMADO SEM TAMPA, INCLUSO FIXAÇÃO. AF_01/2020</t>
  </si>
  <si>
    <t>SABONETEIRA DE PAREDE EM METAL CROMADO, INCLUSO FIXAÇÃO. AF_01/2020</t>
  </si>
  <si>
    <t>KIT DE ACESSORIOS PARA BANHEIRO EM METAL CROMADO, 5 PECAS, INCLUSO FIXAÇÃO. AF_01/2020</t>
  </si>
  <si>
    <t>SABONETEIRA PLASTICA TIPO DISPENSER PARA SABONETE LIQUIDO COM RESERVATORIO 800 A 1500 ML, INCLUSO FIXAÇÃO. AF_01/2020</t>
  </si>
  <si>
    <t>ARRASAMENTO MECANICO DE ESTACA DE CONCRETO ARMADO, DIAMETROS DE ATÉ 40 CM. AF_05/2021</t>
  </si>
  <si>
    <t>ARRASAMENTO MECANICO DE ESTACA DE CONCRETO ARMADO, DIAMETROS DE 41 CM A 60 CM. AF_05/2021</t>
  </si>
  <si>
    <t>ARRASAMENTO MECANICO DE ESTACA DE CONCRETO ARMADO, DIAMETROS DE 61 CM A 80 CM. AF_05/2021</t>
  </si>
  <si>
    <t>ARRASAMENTO MECANICO DE ESTACA DE CONCRETO ARMADO, DIAMETROS DE 81 CM A 100 CM. AF_05/2021</t>
  </si>
  <si>
    <t>ARRASAMENTO MECANICO DE ESTACA DE CONCRETO ARMADO, DIAMETROS DE 101 CM A 150 CM. AF_05/2021</t>
  </si>
  <si>
    <t>KIT CAVALETE PARA MEDIÇÃO DE ÁGUA - ENTRADA PRINCIPAL, EM PVC 20 MM (1/2") - FORNECIMENTO E INSTALAÇÃO (EXCLUSIVE HIDRÔMETRO). AF_03/2024</t>
  </si>
  <si>
    <t>KIT CAVALETE PARA MEDIÇÃO DE ÁGUA - ENTRADA PRINCIPAL, EM PVC 25 MM (3/4") - FORNECIMENTO E INSTALAÇÃO (EXCLUSIVE HIDRÔMETRO). AF_03/2024</t>
  </si>
  <si>
    <t>KIT CAVALETE PARA MEDIÇÃO DE ÁGUA - ENTRADA PRINCIPAL, EM AÇO GALVANIZADO DN 25 MM (1") - FORNECIMENTO E INSTALAÇÃO (EXCLUSIVE HIDRÔMETRO). AF_03/2024</t>
  </si>
  <si>
    <t>KIT CAVALETE PARA MEDIÇÃO DE ÁGUA - ENTRADA PRINCIPAL, EM AÇO GALVANIZADO DN 32 MM (1 1/4") - FORNECIMENTO E INSTALAÇÃO (EXCLUSIVE HIDRÔMETRO). AF_03/2024</t>
  </si>
  <si>
    <t>KIT CAVALETE PARA MEDIÇÃO DE ÁGUA - ENTRADA PRINCIPAL, EM AÇO GALVANIZADO DN 40 MM (1 1/2") - FORNECIMENTO E INSTALAÇÃO (EXCLUSIVE HIDRÔMETRO). AF_03/2024</t>
  </si>
  <si>
    <t>KIT CAVALETE PARA MEDIÇÃO DE ÁGUA - ENTRADA PRINCIPAL, EM AÇO GALVANIZADO DN 50 MM (2") - FORNECIMENTO E INSTALAÇÃO (EXCLUSIVE HIDRÔMETRO). AF_03/2024</t>
  </si>
  <si>
    <t>KIT CAVALETE PARA MEDIÇÃO DE ÁGUA - ENTRADA INDIVIDUALIZADA, EM PVC 25 MM (3/4"), PARA 2 MEDIDORES - FORNECIMENTO E INSTALAÇÃO (EXCLUSIVE HIDRÔMETRO). AF_03/2024</t>
  </si>
  <si>
    <t>KIT CAVALETE PARA MEDIÇÃO DE ÁGUA - ENTRADA INDIVIDUALIZADA, EM PVC 25 MM (3/4"), PARA 3 MEDIDORES - FORNECIMENTO E INSTALAÇÃO (EXCLUSIVE HIDRÔMETRO). AF_03/2024</t>
  </si>
  <si>
    <t>KIT CAVALETE PARA MEDIÇÃO DE ÁGUA - ENTRADA INDIVIDUALIZADA, EM PVC 25 MM (3/4"), PARA 4 MEDIDORES - FORNECIMENTO E INSTALAÇÃO (EXCLUSIVE HIDRÔMETRO). AF_03/2024</t>
  </si>
  <si>
    <t>KIT CAVALETE PARA MEDIÇÃO DE ÁGUA - ENTRADA INDIVIDUALIZADA, EM PVC 32 MM (1"), PARA 1 MEDIDOR - FORNECIMENTO E INSTALAÇÃO (EXCLUSIVE HIDRÔMETRO). AF_03/2024</t>
  </si>
  <si>
    <t>KIT CAVALETE PARA MEDIÇÃO DE ÁGUA - ENTRADA INDIVIDUALIZADA, EM PVC 32 MM (1"), PARA 2 MEDIDORES - FORNECIMENTO E INSTALAÇÃO (EXCLUSIVE HIDRÔMETRO). AF_03/2024</t>
  </si>
  <si>
    <t>KIT CAVALETE PARA MEDIÇÃO DE ÁGUA - ENTRADA INDIVIDUALIZADA, EM PVC 32 MM (1"), PARA 3 MEDIDORES - FORNECIMENTO E INSTALAÇÃO (EXCLUSIVE HIDRÔMETRO). AF_03/2024</t>
  </si>
  <si>
    <t>KIT CAVALETE PARA MEDIÇÃO DE ÁGUA - ENTRADA INDIVIDUALIZADA, EM PVC 32 MM (1"), PARA 4 MEDIDORES - FORNECIMENTO E INSTALAÇÃO (EXCLUSIVE HIDRÔMETRO). AF_03/2024</t>
  </si>
  <si>
    <t>KIT CAVALETE PARA MEDIÇÃO DE ÁGUA - ENTRADA INDIVIDUALIZADA, EM CPVC DN 28 MM (1"), PARA 1 MEDIDOR - FORNECIMENTO E INSTALAÇÃO (EXCLUSIVE HIDRÔMETRO). AF_03/2024</t>
  </si>
  <si>
    <t>KIT CAVALETE PARA MEDIÇÃO DE ÁGUA - ENTRADA INDIVIDUALIZADA, EM CPVC DN 28 MM (1"), PARA 2 MEDIDORES - FORNECIMENTO E INSTALAÇÃO (EXCLUSIVE HIDRÔMETRO). AF_03/2024</t>
  </si>
  <si>
    <t>KIT CAVALETE PARA MEDIÇÃO DE ÁGUA - ENTRADA INDIVIDUALIZADA, EM CPVC DN 28 MM (1"), PARA 3 MEDIDORES - FORNECIMENTO E INSTALAÇÃO (EXCLUSIVE HIDRÔMETRO). AF_03/2024</t>
  </si>
  <si>
    <t>KIT CAVALETE PARA MEDIÇÃO DE ÁGUA - ENTRADA INDIVIDUALIZADA, EM CPVC DN 28 MM (1"), PARA 4 MEDIDORES - FORNECIMENTO E INSTALAÇÃO (EXCLUSIVE HIDRÔMETRO). AF_03/2024</t>
  </si>
  <si>
    <t>KIT CAVALETE PARA MEDIÇÃO DE ÁGUA - ENTRADA INDIVIDUALIZADA, EM CPVC DN 35 MM (1 1/4"), PARA 1 MEDIDOR - FORNECIMENTO E INSTALAÇÃO (EXCLUSIVE HIDRÔMETRO). AF_03/2024</t>
  </si>
  <si>
    <t>KIT CAVALETE PARA MEDIÇÃO DE ÁGUA - ENTRADA INDIVIDUALIZADA, EM CPVC DN 35 MM (1 1/4"), PARA 2 MEDIDORES - FORNECIMENTO E INSTALAÇÃO (EXCLUSIVE HIDRÔMETRO). AF_03/2024</t>
  </si>
  <si>
    <t>KIT CAVALETE PARA MEDIÇÃO DE ÁGUA - ENTRADA INDIVIDUALIZADA, EM CPVC DN 35 MM (1 1/4"), PARA 3 MEDIDORES - FORNECIMENTO E INSTALAÇÃO (EXCLUSIVE HIDRÔMETRO). AF_03/2024</t>
  </si>
  <si>
    <t>KIT CAVALETE PARA MEDIÇÃO DE ÁGUA - ENTRADA INDIVIDUALIZADA, EM CPVC DN 35 MM (1 1/4"), PARA 4 MEDIDORES - FORNECIMENTO E INSTALAÇÃO (EXCLUSIVE HIDRÔMETRO). AF_03/2024</t>
  </si>
  <si>
    <t>KIT CAVALETE PARA MEDIÇÃO DE ÁGUA - ENTRADA INDIVIDUALIZADA, EM PPR PN20 DN 25 MM (3/4") PARA 1 MEDIDOR - FORNECIMENTO E INSTALAÇÃO (EXCLUSIVE HIDRÔMETRO). AF_03/2024</t>
  </si>
  <si>
    <t>KIT CAVALETE PARA MEDIÇÃO DE ÁGUA - ENTRADA INDIVIDUALIZADA, EM PPR PN20 DN 25 MM (3/4") PARA 2 MEDIDORES - FORNECIMENTO E INSTALAÇÃO (EXCLUSIVE HIDRÔMETRO). AF_03/2024</t>
  </si>
  <si>
    <t>KIT CAVALETE PARA MEDIÇÃO DE ÁGUA - ENTRADA INDIVIDUALIZADA, EM PPR PN20 DN 25 MM (3/4") PARA 3 MEDIDORES - FORNECIMENTO E INSTALAÇÃO (EXCLUSIVE HIDRÔMETRO). AF_03/2024</t>
  </si>
  <si>
    <t>KIT CAVALETE PARA MEDIÇÃO DE ÁGUA - ENTRADA INDIVIDUALIZADA, EM PPR PN20 DN 25 MM (3/4") PARA 4 MEDIDORES - FORNECIMENTO E INSTALAÇÃO (EXCLUSIVE HIDRÔMETRO). AF_03/2024</t>
  </si>
  <si>
    <t>KIT CAVALETE PARA MEDIÇÃO DE ÁGUA - ENTRADA INDIVIDUALIZADA, EM PPR PN20 DN 32 MM (1") PARA 1 MEDIDOR - FORNECIMENTO E INSTALAÇÃO (EXCLUSIVE HIDRÔMETRO). AF_03/2024</t>
  </si>
  <si>
    <t>KIT CAVALETE PARA MEDIÇÃO DE ÁGUA - ENTRADA INDIVIDUALIZADA, EM PPR PN20 DN 32 MM (1") PARA 2 MEDIDORES - FORNECIMENTO E INSTALAÇÃO (EXCLUSIVE HIDRÔMETRO). AF_03/2024</t>
  </si>
  <si>
    <t>KIT CAVALETE PARA MEDIÇÃO DE ÁGUA - ENTRADA INDIVIDUALIZADA, EM PPR PN20 DN 32 MM (1") PARA 3 MEDIDORES - FORNECIMENTO E INSTALAÇÃO (EXCLUSIVE HIDRÔMETRO). AF_03/2024</t>
  </si>
  <si>
    <t>KIT CAVALETE PARA MEDIÇÃO DE ÁGUA - ENTRADA INDIVIDUALIZADA, EM PPR PN20 DN 32 MM (1") PARA 4 MEDIDORES - FORNECIMENTO E INSTALAÇÃO (EXCLUSIVE HIDRÔMETRO). AF_03/2024</t>
  </si>
  <si>
    <t>KIT CAVALETE PARA MEDIÇÃO DE ÁGUA - ENTRADA INDIVIDUALIZADA, EM PPR PN25 DN 25 MM (3/4") PARA 1 MEDIDOR - FORNECIMENTO E INSTALAÇÃO (EXCLUSIVE HIDRÔMETRO). AF_03/2024</t>
  </si>
  <si>
    <t>KIT CAVALETE PARA MEDIÇÃO DE ÁGUA - ENTRADA INDIVIDUALIZADA, EM PPR PN25 DN 25 MM (3/4") PARA 2 MEDIDORES - FORNECIMENTO E INSTALAÇÃO (EXCLUSIVE HIDRÔMETRO). AF_03/2024</t>
  </si>
  <si>
    <t>KIT CAVALETE PARA MEDIÇÃO DE ÁGUA - ENTRADA INDIVIDUALIZADA, EM PPR PN25 DN 25 MM (3/4") PARA 3 MEDIDORES - FORNECIMENTO E INSTALAÇÃO (EXCLUSIVE HIDRÔMETRO). AF_03/2024</t>
  </si>
  <si>
    <t>KIT CAVALETE PARA MEDIÇÃO DE ÁGUA - ENTRADA INDIVIDUALIZADA, EM PPR PN25 DN 25 MM (3/4") PARA 4 MEDIDORES - FORNECIMENTO E INSTALAÇÃO (EXCLUSIVE HIDRÔMETRO). AF_03/2024</t>
  </si>
  <si>
    <t>KIT CAVALETE PARA MEDIÇÃO DE ÁGUA - ENTRADA INDIVIDUALIZADA, EM PPR PN25 DN 32 MM (1") PARA 1 MEDIDOR - FORNECIMENTO E INSTALAÇÃO (EXCLUSIVE HIDRÔMETRO). AF_03/2024</t>
  </si>
  <si>
    <t>KIT CAVALETE PARA MEDIÇÃO DE ÁGUA - ENTRADA INDIVIDUALIZADA, EM PPR PN25 DN 32 MM (1") PARA 2 MEDIDORES - FORNECIMENTO E INSTALAÇÃO (EXCLUSIVE HIDRÔMETRO). AF_03/2024</t>
  </si>
  <si>
    <t>KIT CAVALETE PARA MEDIÇÃO DE ÁGUA - ENTRADA INDIVIDUALIZADA, EM PPR PN25 DN 32 MM (1") PARA 3 MEDIDORES - FORNECIMENTO E INSTALAÇÃO (EXCLUSIVE HIDRÔMETRO). AF_03/2024</t>
  </si>
  <si>
    <t>KIT CAVALETE PARA MEDIÇÃO DE ÁGUA - ENTRADA INDIVIDUALIZADA, EM PPR PN25 DN 32 MM (1") PARA 4 MEDIDORES - FORNECIMENTO E INSTALAÇÃO (EXCLUSIVE HIDRÔMETRO). AF_03/2024</t>
  </si>
  <si>
    <t>HIDRÔMETRO DN 1/2", 1,5 M3/H - FORNECIMENTO E INSTALAÇÃO. AF_03/2024</t>
  </si>
  <si>
    <t>HIDRÔMETRO DN 1/2", 3,0 M3/H - FORNECIMENTO E INSTALAÇÃO. AF_03/2024</t>
  </si>
  <si>
    <t>HIDRÔMETRO DN 3/4", 5,0 M3/H - FORNECIMENTO E INSTALAÇÃO. AF_03/2024</t>
  </si>
  <si>
    <t>CAIXA EM CONCRETO PRÉ-MOLDADO PARA ABRIGO DE HIDRÔMETRO COM DN 20 MM - FORNECIMENTO E INSTALAÇÃO. AF_03/2024</t>
  </si>
  <si>
    <t>LUVA SIMPLES, PVC, SÉRIE NORMAL, ESGOTO PREDIAL, DN 150 MM, JUNTA ELÁSTICA, FORNECIDO E INSTALADO EM SUBCOLETOR AÉREO DE ESGOTO SANITÁRIO. AF_08/2022</t>
  </si>
  <si>
    <t>CURVA 90 GRAUS, PVC, SERIE R, ÁGUA PLUVIAL, DN 100 MM, JUNTA ELÁSTICA, FORNECIDO E INSTALADO EM RAMAL DE ENCAMINHAMENTO. AF_06/2022</t>
  </si>
  <si>
    <t>CURVA 90 GRAUS, PVC, SERIE R, ÁGUA PLUVIAL, DN 100 MM, JUNTA ELÁSTICA, FORNECIDO E INSTALADO EM CONDUTORES VERTICAIS DE ÁGUAS PLUVIAIS. AF_06/2022</t>
  </si>
  <si>
    <t>SPRINKLER TIPO PENDENTE, 68 °C, UNIÃO POR ROSCA DN 15 (1/2") - FORNECIMENTO E INSTALAÇÃO. AF_10/2020</t>
  </si>
  <si>
    <t>CONDULETE DE ALUMÍNIO, TIPO B, PARA ELETRODUTO DE AÇO GALVANIZADO DN 20 MM (3/4''), APARENTE - FORNECIMENTO E INSTALAÇÃO. AF_10/2022</t>
  </si>
  <si>
    <t>CONDULETE DE ALUMÍNIO, TIPO C, PARA ELETRODUTO DE AÇO GALVANIZADO DN 20 MM (3/4''), APARENTE - FORNECIMENTO E INSTALAÇÃO. AF_10/2022</t>
  </si>
  <si>
    <t>CONDULETE DE ALUMÍNIO, TIPO E, PARA ELETRODUTO DE AÇO GALVANIZADO DN 20 MM (3/4''), APARENTE - FORNECIMENTO E INSTALAÇÃO. AF_10/2022</t>
  </si>
  <si>
    <t>CONDULETE DE ALUMÍNIO, TIPO B, PARA ELETRODUTO DE AÇO GALVANIZADO DN 25 MM (1''), APARENTE - FORNECIMENTO E INSTALAÇÃO. AF_10/2022</t>
  </si>
  <si>
    <t>CONDULETE DE ALUMÍNIO, TIPO E, PARA ELETRODUTO DE AÇO GALVANIZADO DN 32 MM (1 1/4''), APARENTE - FORNECIMENTO E INSTALAÇÃO. AF_10/2022</t>
  </si>
  <si>
    <t>CONDULETE DE ALUMÍNIO, TIPO LR, PARA ELETRODUTO DE AÇO GALVANIZADO DN 20 MM (3/4''), APARENTE - FORNECIMENTO E INSTALAÇÃO. AF_10/2022</t>
  </si>
  <si>
    <t>CONDULETE DE ALUMÍNIO, TIPO LR, PARA ELETRODUTO DE AÇO GALVANIZADO DN 32 MM (1 1/4''), APARENTE - FORNECIMENTO E INSTALAÇÃO. AF_10/2022</t>
  </si>
  <si>
    <t>CONDULETE DE ALUMÍNIO, TIPO T, PARA ELETRODUTO DE AÇO GALVANIZADO DN 20 MM (3/4''), APARENTE - FORNECIMENTO E INSTALAÇÃO. AF_10/2022</t>
  </si>
  <si>
    <t>CONDULETE DE ALUMÍNIO, TIPO T, PARA ELETRODUTO DE AÇO GALVANIZADO DN 32 MM (1 1/4''), APARENTE - FORNECIMENTO E INSTALAÇÃO. AF_10/2022</t>
  </si>
  <si>
    <t>CONDULETE DE ALUMÍNIO, TIPO X, PARA ELETRODUTO DE AÇO GALVANIZADO DN 20 MM (3/4''), APARENTE - FORNECIMENTO E INSTALAÇÃO. AF_10/2022</t>
  </si>
  <si>
    <t>CONDULETE DE ALUMÍNIO, TIPO X, PARA ELETRODUTO DE AÇO GALVANIZADO DN 32 MM (1 1/4''), APARENTE - FORNECIMENTO E INSTALAÇÃO. AF_10/2022</t>
  </si>
  <si>
    <t>CONDULETE DE PVC, TIPO B, PARA ELETRODUTO DE PVC SOLDÁVEL DN 20 MM (1/2''), APARENTE - FORNECIMENTO E INSTALAÇÃO. AF_10/2022</t>
  </si>
  <si>
    <t>CONDULETE DE PVC, TIPO B, PARA ELETRODUTO DE PVC SOLDÁVEL DN 25 MM (3/4''), APARENTE - FORNECIMENTO E INSTALAÇÃO. AF_10/2022</t>
  </si>
  <si>
    <t>CONDULETE DE PVC, TIPO B, PARA ELETRODUTO DE PVC SOLDÁVEL DN 32 MM (1''), APARENTE - FORNECIMENTO E INSTALAÇÃO. AF_10/2022</t>
  </si>
  <si>
    <t>CONDULETE DE PVC, TIPO LL, PARA ELETRODUTO DE PVC SOLDÁVEL DN 20 MM (1/2''), APARENTE - FORNECIMENTO E INSTALAÇÃO. AF_10/2022</t>
  </si>
  <si>
    <t>CONDULETE DE PVC, TIPO LL, PARA ELETRODUTO DE PVC SOLDÁVEL DN 25 MM (3/4''), APARENTE - FORNECIMENTO E INSTALAÇÃO. AF_10/2022</t>
  </si>
  <si>
    <t>CONDULETE DE PVC, TIPO LL, PARA ELETRODUTO DE PVC SOLDÁVEL DN 32 MM (1''), APARENTE - FORNECIMENTO E INSTALAÇÃO. AF_10/2022</t>
  </si>
  <si>
    <t>CONDULETE DE PVC, TIPO LB, PARA ELETRODUTO DE PVC SOLDÁVEL DN 20 MM (1/2''), APARENTE - FORNECIMENTO E INSTALAÇÃO. AF_10/2022</t>
  </si>
  <si>
    <t>CONDULETE DE PVC, TIPO LB, PARA ELETRODUTO DE PVC SOLDÁVEL DN 25 MM (3/4''), APARENTE - FORNECIMENTO E INSTALAÇÃO. AF_10/2022</t>
  </si>
  <si>
    <t>CONDULETE DE PVC, TIPO LB, PARA ELETRODUTO DE PVC SOLDÁVEL DN 32 MM (1''), APARENTE - FORNECIMENTO E INSTALAÇÃO. AF_10/2022</t>
  </si>
  <si>
    <t>CONDULETE DE PVC, TIPO TB, PARA ELETRODUTO DE PVC SOLDÁVEL DN 20 MM (1/2''), APARENTE - FORNECIMENTO E INSTALAÇÃO. AF_10/2022</t>
  </si>
  <si>
    <t>CONDULETE DE PVC, TIPO TB, PARA ELETRODUTO DE PVC SOLDÁVEL DN 25 MM (3/4''), APARENTE - FORNECIMENTO E INSTALAÇÃO. AF_10/2022</t>
  </si>
  <si>
    <t>CONDULETE DE PVC, TIPO TB, PARA ELETRODUTO DE PVC SOLDÁVEL DN 32 MM (1''), APARENTE - FORNECIMENTO E INSTALAÇÃO. AF_10/2022</t>
  </si>
  <si>
    <t>CONDULETE DE PVC, TIPO X, PARA ELETRODUTO DE PVC SOLDÁVEL DN 20 MM (1/2''), APARENTE - FORNECIMENTO E INSTALAÇÃO. AF_10/2022</t>
  </si>
  <si>
    <t>CONDULETE DE PVC, TIPO X, PARA ELETRODUTO DE PVC SOLDÁVEL DN 25 MM (3/4"), APARENTE - FORNECIMENTO E INSTALAÇÃO. AF_10/2022</t>
  </si>
  <si>
    <t>CONDULETE DE PVC, TIPO X, PARA ELETRODUTO DE PVC SOLDÁVEL DN 32 MM (1''), APARENTE - FORNECIMENTO E INSTALAÇÃO. AF_10/2022</t>
  </si>
  <si>
    <t>JOELHO 90 GRAUS, PPR, DN 32 MM, CLASSE PN 25, INSTALADO EM RAMAL DE DISTRIBUIÇÃO - FORNECIMENTO E INSTALAÇÃO. AF_08/2022</t>
  </si>
  <si>
    <t>JOELHO 45 GRAUS, PPR, DN 32 MM, CLASSE PN 25, INSTALADO EM RAMAL DE DISTRIBUIÇÃO DE ÁGUA - FORNECIMENTO E INSTALAÇÃO. AF_08/2022</t>
  </si>
  <si>
    <t>JOELHO 90 GRAUS, PPR, DN 40 MM, CLASSE PN 25, INSTALADO EM RAMAL DE DISTRIBUIÇÃO - FORNECIMENTO E INSTALAÇÃO. AF_08/2022</t>
  </si>
  <si>
    <t>JOELHO 45 GRAUS, PPR, DN 40 MM, CLASSE PN 25, INSTALADO EM RAMAL DE DISTRIBUIÇÃO DE ÁGUA - FORNECIMENTO E INSTALAÇÃO. AF_08/2022</t>
  </si>
  <si>
    <t>LUVA, PPR, DN 20 MM, INSTALADO EM RESERVAÇÃO PREDIAL DE ÁGUA - FORNECIMENTO E INSTALAÇÃO. AF_04/2024</t>
  </si>
  <si>
    <t>LUVA, PPR, DN 25 MM, INSTALADO EM RESERVAÇÃO PREDIAL DE ÁGUA - FORNECIMENTO E INSTALAÇÃO. AF_04/2024</t>
  </si>
  <si>
    <t>CONECTOR MACHO, PPR, 25 MM X 1/2'', INSTALADO EM RESERVAÇÃO PREDIAL DE ÁGUA - FORNECIMENTO E INSTALAÇÃO. AF_04/2024</t>
  </si>
  <si>
    <t>LUVA, PPR, DN 32 MM, CLASSE PN 25, INSTALADO EM RESERVAÇÃO PREDIAL DE ÁGUA - FORNECIMENTO E INSTALAÇÃO. AF_04/2024</t>
  </si>
  <si>
    <t>CONECTOR MACHO, PPR, 32 MM X 3/4'', INSTALADO EM RESERVAÇÃO PREDIAL DE ÁGUA - FORNECIMENTO E INSTALAÇÃO. AF_04/2024</t>
  </si>
  <si>
    <t>LUVA, PPR, DN 40 MM, CLASSE PN 25, INSTALADO EM RESERVAÇÃO PREDIAL DE ÁGUA - FORNECIMENTO E INSTALAÇÃO. AF_04/2024</t>
  </si>
  <si>
    <t>LUVA, PPR, DN 50 MM, CLASSE PN 25, INSTALADO EM RESERVAÇÃO PREDIAL DE ÁGUA - FORNECIMENTO E INSTALAÇÃO. AF_04/2024</t>
  </si>
  <si>
    <t>LUVA, PPR, DN 63 MM, CLASSE PN 25, INSTALADO EM RESERVAÇÃO PREDIAL DE ÁGUA - FORNECIMENTO E INSTALAÇÃO. AF_04/2024</t>
  </si>
  <si>
    <t>LUVA, PPR, DN 75 MM, CLASSE PN 25, INSTALADO EM RESERVAÇÃO PREDIAL DE ÁGUA - FORNECIMENTO E INSTALAÇÃO. AF_04/2024</t>
  </si>
  <si>
    <t>LUVA, PPR, DN 90 MM, CLASSE PN 25, INSTALADO EM RESERVAÇÃO PREDIAL DE ÁGUA - FORNECIMENTO E INSTALAÇÃO. AF_04/2024</t>
  </si>
  <si>
    <t>LUVA, PPR, DN 110 MM, CLASSE PN 25, INSTALADO EM RESERVAÇÃO PREDIAL DE ÁGUA - FORNECIMENTO E INSTALAÇÃO. AF_04/2024</t>
  </si>
  <si>
    <t>JOELHO 90 GRAUS, PPR, DN 20 MM, INSTALADO EM RESERVAÇÃO PREDIAL DE ÁGUA - FORNECIMENTO E INSTALAÇÃO. AF_04/2024</t>
  </si>
  <si>
    <t>JOELHO 90 GRAUS, PPR, DN 25 MM, INSTALADO EM RESERVAÇÃO PREDIAL DE ÁGUA - FORNECIMENTO E INSTALAÇÃO. AF_04/2024</t>
  </si>
  <si>
    <t>JOELHO 90 GRAUS, PPR, DN 32 MM, INSTALADO EM RESERVAÇÃO PREDIAL DE ÁGUA - FORNECIMENTO E INSTALAÇÃO. AF_04/2024</t>
  </si>
  <si>
    <t>JOELHO 90 GRAUS, PPR, DN 40 MM, INSTALADO EM RESERVAÇÃO PREDIAL DE ÁGUA - FORNECIMENTO E INSTALAÇÃO. AF_04/2024</t>
  </si>
  <si>
    <t>JOELHO 90 GRAUS, PPR, DN 50 MM, INSTALADO EM RESERVAÇÃO PREDIAL DE ÁGUA - FORNECIMENTO E INSTALAÇÃO. AF_04/2024</t>
  </si>
  <si>
    <t>JOELHO 90 GRAUS, PPR, DN 63 MM, INSTALADO EM RESERVAÇÃO PREDIAL DE ÁGUA - FORNECIMENTO E INSTALAÇÃO. AF_04/2024</t>
  </si>
  <si>
    <t>JOELHO 90 GRAUS, PPR, DN 75 MM, INSTALADO EM RESERVAÇÃO PREDIAL DE ÁGUA - FORNECIMENTO E INSTALAÇÃO. AF_04/2024</t>
  </si>
  <si>
    <t>JOELHO 90 GRAUS, PPR, DN 90 MM, INSTALADO EM RESERVAÇÃO PREDIAL DE ÁGUA - FORNECIMENTO E INSTALAÇÃO. AF_04/2024</t>
  </si>
  <si>
    <t>JOELHO 90 GRAUS, PPR, DN 110 MM, INSTALADO EM RESERVAÇÃO PREDIAL DE ÁGUA - FORNECIMENTO E INSTALAÇÃO. AF_04/2024</t>
  </si>
  <si>
    <t>TÊ, PPR, DN 32 MM, INSTALADO EM RESERVAÇÃO PREDIAL DE ÁGUA - FORNECIMENTO E INSTALAÇÃO. AF_04/2024</t>
  </si>
  <si>
    <t>TÊ, PPR, DN 40 MM, INSTALADO EM RESERVAÇÃO PREDIAL DE ÁGUA - FORNECIMENTO E INSTALAÇÃO. AF_04/2024</t>
  </si>
  <si>
    <t>TÊ, PPR, DN 50 MM, INSTALADO EM RESERVAÇÃO PREDIAL DE ÁGUA - FORNECIMENTO E INSTALAÇÃO. AF_04/2024</t>
  </si>
  <si>
    <t>TÊ, PPR, DN 63 MM, INSTALADO EM RESERVAÇÃO PREDIAL DE ÁGUA - FORNECIMENTO E INSTALAÇÃO. AF_04/2024</t>
  </si>
  <si>
    <t>TÊ, PPR, DN 75 MM, INSTALADO EM RESERVAÇÃO PREDIAL DE ÁGUA - FORNECIMENTO E INSTALAÇÃO. AF_04/2024</t>
  </si>
  <si>
    <t>TÊ, PPR, DN 90 MM, INSTALADO EM RESERVAÇÃO PREDIAL DE ÁGUA - FORNECIMENTO E INSTALAÇÃO. AF_04/2024</t>
  </si>
  <si>
    <t>TÊ, PPR, DN 110 MM, INSTALADO EM RESERVAÇÃO PREDIAL DE ÁGUA - FORNECIMENTO E INSTALAÇÃO. AF_04/2024</t>
  </si>
  <si>
    <t>ABRIGO PARA HIDRANTE, 90X60X17CM, COM REGISTRO GLOBO ANGULAR 45 GRAUS 2 1/2", ADAPTADOR STORZ 2 1/2", MANGUEIRA DE INCÊNDIO 20M, REDUÇÃO 2 1/2" X 1 1/2" E ESGUICHO EM LATÃO 1 1/2" - FORNECIMENTO E INSTALAÇÃO. AF_10/2020</t>
  </si>
  <si>
    <t>KIT CHASSI PEX, PRÉ-FABRICADO, PARA CHUVEIRO, INCLUSO QUADRO METÁLICO, TUBOS, REGISTROS DE PRESSÃO E CONEXÕES POR CRIMPAGEM - FORNECIMENTO E INSTALAÇÃO. AF_02/2023</t>
  </si>
  <si>
    <t>KIT CHASSI PEX, PRÉ-FABRICADO, PARA COZINHA COM CUBA SIMPLES, INCLUSO QUADRO METÁLICO, TUBOS E CONEXÕES POR CRIMPAGEM - FORNECIMENTO E INSTALAÇÃO. AF_02/2023</t>
  </si>
  <si>
    <t>KIT CHASSI PEX, PRÉ-FABRICADO, PARA ÁREA DE SERVIÇO COM TANQUE E MÁQUINA DE LAVAR ROUPA, INCLUSO QUADRO METÁLICO, TUBOS E CONEXÕES POR CRIMPAGEM - FORNECIMENTO E INSTALAÇÃO. AF_02/2023</t>
  </si>
  <si>
    <t>KIT CHASSI PEX, PRÉ-FABRICADO, PARA CHUVEIRO, INCLUSO QUADRO METÁLICO, TUBOS, REGISTROS DE PRESSÃO E CONEXÕES POR ANEL DESLIZANTE - FORNECIMENTO E INSTALAÇÃO. AF_02/2023</t>
  </si>
  <si>
    <t>KIT CHASSI PEX, PRÉ-FABRICADO, PARA COZINHA COM CUBA SIMPLES, INCLUSO QUADRO METÁLICO, TUBOS E CONEXÕES POR ANEL DESLIZANTE - FORNECIMENTO E INSTALAÇÃO. AF_02/2023</t>
  </si>
  <si>
    <t>KIT CHASSI PEX, PRÉ-FABRICADO, PARA ÁREA DE SERVIÇO COM TANQUE E MÁQUINA DE LAVAR ROUPA, INCLUSO QUADRO METÁLICO, TUBOS E CONEXÕES POR ANEL DESLIZANTE - FORNECIMENTO E INSTALAÇÃO. AF_02/2023</t>
  </si>
  <si>
    <t>UNIÃO METÁLICA PARA INSTALAÇÕES EM PEX ÁGUA, DN 16 MM, COM ANEL DESLIZANTE - FORNECIMENTO E INSTALAÇÃO. AF_02/2023</t>
  </si>
  <si>
    <t>CONEXÃO FIXA, ROSCA FÊMEA, METÁLICA, PARA INSTALAÇÕES EM PEX ÁGUA, DN 16 MM X 1/2", COM ANEL DESLIZANTE. FORNECIMENTO E INSTALAÇÃO. AF_02/2023</t>
  </si>
  <si>
    <t>CONEXÃO MÓVEL, ROSCA FÊMEA, METÁLICA, PARA INSTALAÇÕES EM PEX ÁGUA, DN 16 MM X 3/4", COM ANEL DESLIZANTE. FORNECIMENTO E INSTALAÇÃO. AF_02/2023</t>
  </si>
  <si>
    <t>UNIÃO METÁLICA PARA INSTALAÇÕES EM PEX ÁGUA, DN 20 MM, COM ANEL DESLIZANTE - FORNECIMENTO E INSTALAÇÃO. AF_02/2023</t>
  </si>
  <si>
    <t>CONEXÃO FIXA, ROSCA FÊMEA, METÁLICA, PARA INSTALAÇÕES EM PEX ÁGUA, DN 20 MM X 1/2", COM ANEL DESLIZANTE. FORNECIMENTO E INSTALAÇÃO. AF_02/2023</t>
  </si>
  <si>
    <t>CONEXÃO FIXA, ROSCA FÊMEA, METÁLICA, PARA INSTALAÇÕES EM PEX ÁGUA, DN 20 MM X 3/4", COM ANEL DESLIZANTE. FORNECIMENTO E INSTALAÇÃO. AF_02/2023</t>
  </si>
  <si>
    <t>UNIÃO DE REDUÇÃO, METÁLICA, PARA INSTALAÇÕES EM PEX ÁGUA, DN 20 X 16 MM, CONEXÃO POR ANEL DESLIZANTE - FORNECIMENTO E INSTALAÇÃO. AF_02/2023</t>
  </si>
  <si>
    <t>UNIÃO METÁLICA PARA INSTALAÇÕES EM PEX ÁGUA, DN 25 MM, COM ANEL DESLIZANTE - FORNECIMENTO E INSTALAÇÃO. AF_02/2023</t>
  </si>
  <si>
    <t>CONEXÃO FIXA, ROSCA FÊMEA, METÁLICA, PARA INSTALAÇÕES EM PEX ÁGUA, DN 25 MM X 3/4", COM ANEL DESLIZANTE - FORNECIMENTO E INSTALAÇÃO. AF_02/2023</t>
  </si>
  <si>
    <t>CONEXÃO FIXA, ROSCA FÊMEA, METÁLICA, PARA INSTALAÇÕES EM PEX ÁGUA, DN 25 MM X 1", COM ANEL DESLIZANTE - FORNECIMENTO E INSTALAÇÃO. AF_02/2023</t>
  </si>
  <si>
    <t>UNIÃO DE REDUÇÃO, METÁLICA, PARA INSTALAÇÕES EM PEX ÁGUA, DN 25 X 16 MM, CONEXÃO POR ANEL DESLIZANTE - FORNECIMENTO E INSTALAÇÃO. AF_02/2023</t>
  </si>
  <si>
    <t>UNIÃO DE REDUÇÃO, METÁLICA, PARA INSTALAÇÕES EM PEX ÁGUA, DN 25 X 20 MM, CONEXÃO POR ANEL DESLIZANTE - FORNECIMENTO E INSTALAÇÃO. AF_02/2023</t>
  </si>
  <si>
    <t>UNIÃO METÁLICA PARA INSTALAÇÕES EM PEX ÁGUA, DN 32 MM, COM ANEL DESLIZANTE - FORNECIMENTO E INSTALAÇÃO. AF_02/2023</t>
  </si>
  <si>
    <t>CONEXÃO FIXA, ROSCA FÊMEA, METÁLICA, PARA INSTALAÇÕES EM PEX ÁGUA, DN 32 MM X 1", COM ANEL DESLIZANTE - FORNECIMENTO E INSTALAÇÃO. AF_02/2023</t>
  </si>
  <si>
    <t>UNIÃO DE REDUÇÃO, METÁLICA, PARA INSTALAÇÕES EM PEX ÁGUA, DN 32 X 25 MM, CONEXÃO POR ANEL DESLIZANTE - FORNECIMENTO E INSTALAÇÃO. AF_02/2023</t>
  </si>
  <si>
    <t>LUVA PARA INSTALAÇÕES EM PEX ÁGUA, DN 16 MM, CONEXÃO POR CRIMPAGEM - FORNECIMENTO E INSTALAÇÃO. AF_02/2023</t>
  </si>
  <si>
    <t>CONEXÃO FIXA, ROSCA FÊMEA, PARA INSTALAÇÕES EM PEX ÁGUA, DN 16MM X 1/2", CONEXÃO POR CRIMPAGEM - FORNECIMENTO E INSTALAÇÃO. AF_02/2023</t>
  </si>
  <si>
    <t>LUVA PARA INSTALAÇÕES EM PEX ÁGUA, DN 20 MM, CONEXÃO POR CRIMPAGEM - FORNECIMENTO E INSTALAÇÃO. AF_02/2023</t>
  </si>
  <si>
    <t>CONEXÃO FIXA, ROSCA FÊMEA, PARA INSTALAÇÕES EM PEX ÁGUA, DN 20MM X 1/2", CONEXÃO POR CRIMPAGEM - FORNECIMENTO E INSTALAÇÃO. AF_02/2023</t>
  </si>
  <si>
    <t>CONEXÃO FIXA, ROSCA FÊMEA, PARA INSTALAÇÕES EM PEX ÁGUA, DN 20MM X 3/4", CONEXÃO POR CRIMPAGEM - FORNECIMENTO E INSTALAÇÃO. AF_02/2023</t>
  </si>
  <si>
    <t>LUVA DE REDUÇÃO PARA INSTALAÇÕES EM PEX ÁGUA, DN 20 X 16 MM, CONEXÃO POR CRIMPAGEM - FORNECIMENTO E INSTALAÇÃO. AF_02/2023</t>
  </si>
  <si>
    <t>LUVA PARA INSTALAÇÕES EM PEX ÁGUA, DN 25 MM, CONEXÃO POR CRIMPAGEM - FORNECIMENTO E INSTALAÇÃO. AF_02/2023</t>
  </si>
  <si>
    <t>CONEXÃO FIXA, ROSCA FÊMEA, PARA INSTALAÇÕES EM PEX ÁGUA, DN 25MM X 3/4", CONEXÃO POR CRIMPAGEM - FORNECIMENTO E INSTALAÇÃO. AF_02/2023</t>
  </si>
  <si>
    <t>LUVA DE REDUÇÃO PARA INSTALAÇÕES EM PEX ÁGUA, DN 25 X 16 MM, CONEXÃO POR CRIMPAGEM - FORNECIMENTO E INSTALAÇÃO. AF_02/2023</t>
  </si>
  <si>
    <t>LUVA PARA INSTALAÇÕES EM PEX ÁGUA, DN 32 MM, CONEXÃO POR CRIMPAGEM - FORNECIMENTO E INSTALAÇÃO. AF_02/2023</t>
  </si>
  <si>
    <t>LUVA DE REDUÇÃO PARA INSTALAÇÕES EM PEX ÁGUA, DN 32 X 25 MM, CONEXÃO POR CRIMPAGEM - FORNECIMENTO E INSTALAÇÃO. AF_02/2023</t>
  </si>
  <si>
    <t>JOELHO 90 GRAUS, METÁLICO, PARA INSTALAÇÕES EM PEX ÁGUA, DN 16 MM, CONEXÃO POR ANEL DESLIZANTE - FORNECIMENTO E INSTALAÇÃO. AF_02/2023</t>
  </si>
  <si>
    <t>JOELHO 90 GRAUS, ROSCA FÊMEA TERMINAL, METÁLICO, PARA INSTALAÇÕES EM PEX ÁGUA, DN 16MM X 1/2", CONEXÃO POR ANEL DESLIZANTE - FORNECIMENTO E INSTALAÇÃO. AF_02/2023</t>
  </si>
  <si>
    <t>JOELHO, ROSCA FÊMEA, COM BASE FIXA, METÁLICO, PARA INSTALAÇÕES EM PEX ÁGUA, DN 16MM X 1/2", CONEXÃO POR ANEL DESLIZANTE - FORNECIMENTO E INSTALAÇÃO. AF_02/2023</t>
  </si>
  <si>
    <t>JOELHO 90 GRAUS, METÁLICO, PARA INSTALAÇÕES EM PEX ÁGUA, DN 20 MM, CONEXÃO POR ANEL DESLIZANTE - FORNECIMENTO E INSTALAÇÃO. AF_02/2023</t>
  </si>
  <si>
    <t>JOELHO 90 GRAUS, ROSCA FÊMEA TERMINAL, METÁLICO, PARA INSTALAÇÕES EM PEX ÁGUA, DN 20 MM X 1/2", CONEXÃO POR ANEL DESLIZANTE - FORNECIMENTO E INSTALAÇÃO. AF_02/2023</t>
  </si>
  <si>
    <t>JOELHO 90 GRAUS, ROSCA FÊMEA TERMINAL, METÁLICO, PARA INSTALAÇÕES EM PEX ÁGUA, DN 20 MM X 3/4", CONEXÃO POR ANEL DESLIZANTE - FORNECIMENTO E INSTALAÇÃO. AF_02/2023</t>
  </si>
  <si>
    <t>JOELHO ROSCA FÊMEA, COM BASE FIXA, METÁLICO, PARA INSTALAÇÕES EM PEX ÁGUA, DN 20MM X 1/2", CONEXÃO POR ANEL DESLIZANTE - FORNECIMENTO E INSTALAÇÃO. AF_02/2023</t>
  </si>
  <si>
    <t>JOELHO ROSCA FÊMEA, MÓVEL, METÁLICO, PARA INSTALAÇÕES EM PEX ÁGUA, DN 20MM X 3/4", CONEXÃO POR ANEL DESLIZANTE - FORNECIMENTO E INSTALAÇÃO. AF_02/2023</t>
  </si>
  <si>
    <t>JOELHO 90 GRAUS, METÁLICO, PARA INSTALAÇÕES EM PEX ÁGUA, DN 25 MM, CONEXÃO POR ANEL DESLIZANTE - FORNECIMENTO E INSTALAÇÃO. AF_02/2023</t>
  </si>
  <si>
    <t>JOELHO 90 GRAUS, ROSCA FÊMEA TERMINAL, METÁLICO, PARA INSTALAÇÕES EM PEX ÁGUA, DN 25 MM X 3/4", CONEXÃO POR ANEL DESLIZANTE - FORNECIMENTO E INSTALAÇÃO. AF_02/2023</t>
  </si>
  <si>
    <t>JOELHO ROSCA FÊMEA, COM BASE FIXA, METÁLICO, PARA INSTALAÇÕES EM PEX ÁGUA, DN 25MM X 3/4", CONEXÃO POR ANEL DESLIZANTE - FORNECIMENTO E INSTALAÇÃO. AF_02/2023</t>
  </si>
  <si>
    <t>JOELHO 90 GRAUS, METÁLICO, PARA INSTALAÇÕES EM PEX ÁGUA, DN 32 MM, CONEXÃO POR ANEL DESLIZANTE - FORNECIMENTO E INSTALAÇÃO. AF_02/2023</t>
  </si>
  <si>
    <t>JOELHO 90 GRAUS, PARA INSTALAÇÕES EM PEX ÁGUA, DN 16 MM, CONEXÃO POR CRIMPAGEM - FORNECIMENTO E INSTALAÇÃO. AF_02/2023</t>
  </si>
  <si>
    <t>JOELHO 90 GRAUS, ROSCA FÊMEA TERMINAL, PARA INSTALAÇÕES EM PEX ÁGUA, DN 16MM X 1/2", CONEXÃO POR CRIMPAGEM - FORNECIMENTO E INSTALAÇÃO. AF_02/2023</t>
  </si>
  <si>
    <t>JOELHO 90 GRAUS, PARA INSTALAÇÕES EM PEX ÁGUA, DN 20 MM, CONEXÃO POR CRIMPAGEM - FORNECIMENTO E INSTALAÇÃO. AF_02/2023</t>
  </si>
  <si>
    <t>JOELHO 90 GRAUS, ROSCA FÊMEA TERMINAL, PARA INSTALAÇÕES EM PEX ÁGUA, DN 20MM X 1/2", CONEXÃO POR CRIMPAGEM - FORNECIMENTO E INSTALAÇÃO. AF_02/2023</t>
  </si>
  <si>
    <t>JOELHO 90 GRAUS, ROSCA FÊMEA TERMINAL, PARA INSTALAÇÕES EM PEX ÁGUA, DN 20MM X 3/4", CONEXÃO POR CRIMPAGEM - FORNECIMENTO E INSTALAÇÃO. AF_02/2023</t>
  </si>
  <si>
    <t>JOELHO 90 GRAUS, PARA INSTALAÇÕES EM PEX ÁGUA, DN 25 MM, CONEXÃO POR CRIMPAGEM - FORNECIMENTO E INSTALAÇÃO. AF_02/2023</t>
  </si>
  <si>
    <t>JOELHO 90 GRAUS, ROSCA FÊMEA TERMINAL, PARA INSTALAÇÕES EM PEX ÁGUA, DN 25MM X 1/2", CONEXÃO POR CRIMPAGEM - FORNECIMENTO E INSTALAÇÃO. AF_02/2023</t>
  </si>
  <si>
    <t>TÊ, METÁLICO, PARA INSTALAÇÕES EM PEX ÁGUA, DN 16 MM, CONEXÃO POR ANEL DESLIZANTE - FORNECIMENTO E INSTALAÇÃO. AF_02/2023</t>
  </si>
  <si>
    <t>TÊ, ROSCA FÊMEA, METÁLICO, PARA INSTALAÇÕES EM PEX ÁGUA, DN 16 MM X ½", CONEXÃO POR ANEL DESLIZANTE - FORNECIMENTO E INSTALAÇÃO. AF_02/2023</t>
  </si>
  <si>
    <t>TÊ, METÁLICO, PARA INSTALAÇÕES EM PEX ÁGUA, DN 20 MM, CONEXÃO POR ANEL DESLIZANTE - FORNECIMENTO E INSTALAÇÃO. AF_02/2023</t>
  </si>
  <si>
    <t>TÊ, ROSCA FÊMEA, METÁLICO, PARA INSTALAÇÕES EM PEX ÁGUA, DN 20 MM X 1/2", CONEXÃO POR ANEL DESLIZANTE - FORNECIMENTO E INSTALAÇÃO. AF_02/2023</t>
  </si>
  <si>
    <t>TÊ, METÁLICO, PARA INSTALAÇÕES EM PEX ÁGUA, DN 25 MM, CONEXÃO POR ANEL DESLIZANTE - FORNECIMENTO E INSTALAÇÃO. AF_02/2023</t>
  </si>
  <si>
    <t>TÊ, ROSCA FÊMEA, METÁLICO, PARA INSTALAÇÕES EM PEX ÁGUA, DN 25 MM X 3/4", CONEXÃO POR ANEL DESLIZANTE - FORNECIMENTO E INSTALAÇÃO. AF_02/2023</t>
  </si>
  <si>
    <t>TÊ, METÁLICO, PARA INSTALAÇÕES EM PEX ÁGUA, DN 32 MM, CONEXÃO POR ANEL DESLIZANTE - FORNECIMENTO E INSTALAÇÃO. AF_02/2023</t>
  </si>
  <si>
    <t>TÊ, PARA INSTALAÇÕES EM PEX ÁGUA, DN 16 MM, CONEXÃO POR CRIMPAGEM - FORNECIMENTO E INSTALAÇÃO. AF_02/2023</t>
  </si>
  <si>
    <t>TÊ, PARA INSTALAÇÕES EM PEX ÁGUA, DN 20 MM, CONEXÃO POR CRIMPAGEM - FORNECIMENTO E INSTALAÇÃO. AF_02/2023</t>
  </si>
  <si>
    <t>TÊ, PARA INSTALAÇÕES EM PEX ÁGUA, DN 25 MM, CONEXÃO POR CRIMPAGEM - FORNECIMENTO E INSTALAÇÃO. AF_02/2023</t>
  </si>
  <si>
    <t>TÊ, PARA INSTALAÇÕES EM PEX ÁGUA, DN 32 MM, CONEXÃO POR CRIMPAGEM - FORNECIMENTO E INSTALAÇÃO. AF_02/2023</t>
  </si>
  <si>
    <t>DISTRIBUIDOR 2 SAÍDAS, METÁLICO, PARA INSTALAÇÕES EM PEX ÁGUA, ENTRADA DE 3/4" X 2 SAÍDAS DE 1/2", CONEXÃO POR ANEL DESLIZANTE - FORNECIMENTO E INSTALAÇÃO. AF_02/2023</t>
  </si>
  <si>
    <t>DISTRIBUIDOR 2 SAÍDAS, METÁLICO, PARA INSTALAÇÕES EM PEX ÁGUA, ENTRADA DE 1" X 2 SAÍDAS DE 1/2", CONEXÃO POR ANEL DESLIZANTE - FORNECIMENTO E INSTALAÇÃO. AF_02/2023</t>
  </si>
  <si>
    <t>DISTRIBUIDOR 3 SAÍDAS, METÁLICO, PARA INSTALAÇÕES EM PEX ÁGUA, ENTRADA DE 3/4" X 3 SAÍDAS DE 1/2", CONEXÃO POR ANEL DESLIZANTE - FORNECIMENTO E INSTALAÇÃO. AF_02/2023</t>
  </si>
  <si>
    <t>DISTRIBUIDOR 3 SAÍDAS, METÁLICO, PARA INSTALAÇÕES EM PEX ÁGUA, ENTRADA DE 1" X 3 SAÍDAS DE 1/2", CONEXÃO POR ANEL DESLIZANTE - FORNECIMENTO E INSTALAÇÃO. AF_02/2023</t>
  </si>
  <si>
    <t>DISTRIBUIDOR 2 SAÍDAS, PARA INSTALAÇÕES EM PEX ÁGUA, ENTRADA DE 32 MM X 2 SAÍDAS DE 16 MM, CONEXÃO POR CRIMPAGEM FORNECIMENTO E INSTALAÇÃO. AF_02/2023</t>
  </si>
  <si>
    <t>DISTRIBUIDOR 2 SAÍDAS, PARA INSTALAÇÕES EM PEX ÁGUA, ENTRADA DE 32 MM X 2 SAÍDAS DE 25 MM, CONEXÃO POR CRIMPAGEM - FORNECIMENTO E INSTALAÇÃO. AF_02/2023</t>
  </si>
  <si>
    <t>DISTRIBUIDOR 3 SAÍDAS, PARA INSTALAÇÕES EM PEX ÁGUA, ENTRADA DE 32 MM X 3 SAÍDAS DE 16 MM, CONEXÃO POR CRIMPAGEM - FORNECIMENTO E INSTALAÇÃO. AF_02/2023</t>
  </si>
  <si>
    <t>DISTRIBUIDOR 3 SAÍDAS, PARA INSTALAÇÕES EM PEX ÁGUA, ENTRADA DE 32 MM X 3 SAÍDAS DE 25 MM, CONEXÃO POR CRIMPAGEM - FORNECIMENTO E INSTALAÇÃO. AF_02/2023</t>
  </si>
  <si>
    <t>ELETRODUTO PVC RÍGIDO, DIÂMETRO 40MM, COM 3 METROS, PARA SPDA - FORNECIMENTO E INSTALAÇÃO. AF_08/2023</t>
  </si>
  <si>
    <t>HASTE DE ATERRAMENTO, DIÂMETRO 5/8", COM 3 METROS - FORNECIMENTO E INSTALAÇÃO. AF_08/2023</t>
  </si>
  <si>
    <t>HASTE DE ATERRAMENTO, DIÂMETRO 3/4", COM 3 METROS - FORNECIMENTO E INSTALAÇÃO. AF_08/2023</t>
  </si>
  <si>
    <t>MASTRO 1 ½", COM 3 METROS, PARA SPDA - FORNECIMENTO E INSTALAÇÃO. AF_08/2023</t>
  </si>
  <si>
    <t>CAPTOR TIPO FRANKLIN PARA SPDA - FORNECIMENTO E INSTALAÇÃO. AF_08/2023</t>
  </si>
  <si>
    <t>INSTALAÇÃO DE SINALIZADOR NOTURNO LED. AF_03/2024</t>
  </si>
  <si>
    <t>ACOPLAMENTO RÍGIDO EM AÇO, CONEXÃO RANHURADA, DN 50 (2"), INSTALADO EM PRUMADAS - FORNECIMENTO E INSTALAÇÃO. AF_10/2020</t>
  </si>
  <si>
    <t>ACOPLAMENTO RÍGIDO EM AÇO, CONEXÃO RANHURADA, DN 65 (2 1/2"), INSTALADO EM PRUMADAS - FORNECIMENTO E INSTALAÇÃO. AF_10/2020</t>
  </si>
  <si>
    <t>ACOPLAMENTO RÍGIDO EM AÇO, CONEXÃO RANHURADA, DN 80 (3"), INSTALADO EM PRUMADAS - FORNECIMENTO E INSTALAÇÃO. AF_10/2020</t>
  </si>
  <si>
    <t>CURVA 45 GRAUS, EM AÇO, CONEXÃO RANHURADA, DN 50 (2"), INSTALADO EM PRUMADAS - FORNECIMENTO E INSTALAÇÃO. AF_10/2020</t>
  </si>
  <si>
    <t>CURVA 90 GRAUS, EM AÇO, CONEXÃO RANHURADA, DN 50 (2"), INSTALADO EM PRUMADAS - FORNECIMENTO E INSTALAÇÃO. AF_10/2020</t>
  </si>
  <si>
    <t>CURVA 45 GRAUS, EM AÇO, CONEXÃO RANHURADA, DN 65 (2 1/2"), INSTALADO EM PRUMADAS - FORNECIMENTO E INSTALAÇÃO. AF_10/2020</t>
  </si>
  <si>
    <t>CURVA 90 GRAUS, EM AÇO, CONEXÃO RANHURADA, DN 65 (2 1/2"), INSTALADO EM PRUMADAS - FORNECIMENTO E INSTALAÇÃO. AF_10/2020</t>
  </si>
  <si>
    <t>CURVA 45 GRAUS, EM AÇO, CONEXÃO RANHURADA, DN 80 (3"), INSTALADO EM PRUMADAS - FORNECIMENTO E INSTALAÇÃO. AF_10/2020</t>
  </si>
  <si>
    <t>CURVA 90 GRAUS, EM AÇO, CONEXÃO RANHURADA, DN 80 (3"), INSTALADO EM PRUMADAS - FORNECIMENTO E INSTALAÇÃO. AF_10/2020</t>
  </si>
  <si>
    <t>TÊ, EM AÇO, CONEXÃO RANHURADA, DN 50 (2"), INSTALADO EM PRUMADAS - FORNECIMENTO E INSTALAÇÃO. AF_10/2020</t>
  </si>
  <si>
    <t>TÊ, EM AÇO, CONEXÃO RANHURADA, DN 65 (2 1/2"), INSTALADO EM PRUMADAS - FORNECIMENTO E INSTALAÇÃO. AF_10/2020</t>
  </si>
  <si>
    <t>TÊ, EM AÇO, CONEXÃO RANHURADA, DN 80 (3"), INSTALADO EM PRUMADAS - FORNECIMENTO E INSTALAÇÃO. AF_10/2020</t>
  </si>
  <si>
    <t>LUVA, EM AÇO, CONEXÃO SOLDADA, DN 50 (2"), INSTALADO EM PRUMADAS - FORNECIMENTO E INSTALAÇÃO. AF_10/2020</t>
  </si>
  <si>
    <t>LUVA, EM AÇO, CONEXÃO SOLDADA, DN 65 (2 1/2"), INSTALADO EM PRUMADAS - FORNECIMENTO E INSTALAÇÃO. AF_10/2020</t>
  </si>
  <si>
    <t>LUVA COM REDUÇÃO, EM AÇO, CONEXÃO SOLDADA, DN 65 X 50 MM (2 1/2" X 2"), INSTALADO EM PRUMADAS - FORNECIMENTO E INSTALAÇÃO. AF_10/2020</t>
  </si>
  <si>
    <t>LUVA, EM AÇO, CONEXÃO SOLDADA, DN 80 (3"), INSTALADO EM PRUMADAS - FORNECIMENTO E INSTALAÇÃO. AF_10/2020</t>
  </si>
  <si>
    <t>CURVA 45 GRAUS, EM AÇO, CONEXÃO SOLDADA, DN 50 (2"), INSTALADO EM PRUMADAS - FORNECIMENTO E INSTALAÇÃO. AF_10/2020</t>
  </si>
  <si>
    <t>CURVA 90 GRAUS, EM AÇO, CONEXÃO SOLDADA, DN 50 (2"), INSTALADO EM PRUMADAS - FORNECIMENTO E INSTALAÇÃO. AF_10/2020</t>
  </si>
  <si>
    <t>CURVA 45 GRAUS, EM AÇO, CONEXÃO SOLDADA, DN 65 (2 1/2"), INSTALADO EM PRUMADAS - FORNECIMENTO E INSTALAÇÃO. AF_10/2020</t>
  </si>
  <si>
    <t>CURVA 90 GRAUS, EM AÇO, CONEXÃO SOLDADA, DN 65 (2 1/2"), INSTALADO EM PRUMADAS - FORNECIMENTO E INSTALAÇÃO. AF_10/2020</t>
  </si>
  <si>
    <t>CURVA 45 GRAUS, EM AÇO, CONEXÃO SOLDADA, DN 80 (3"), INSTALADO EM PRUMADAS - FORNECIMENTO E INSTALAÇÃO. AF_10/2020</t>
  </si>
  <si>
    <t>CURVA 90 GRAUS, EM AÇO, CONEXÃO SOLDADA, DN 80 (3"), INSTALADO EM PRUMADAS - FORNECIMENTO E INSTALAÇÃO. AF_10/2020</t>
  </si>
  <si>
    <t>TÊ, EM AÇO, CONEXÃO SOLDADA, DN 50 (2"), INSTALADO EM PRUMADAS - FORNECIMENTO E INSTALAÇÃO. AF_10/2020</t>
  </si>
  <si>
    <t>TÊ, EM AÇO, CONEXÃO SOLDADA, DN 65 (2 1/2"), INSTALADO EM PRUMADAS - FORNECIMENTO E INSTALAÇÃO. AF_10/2020</t>
  </si>
  <si>
    <t>TÊ, EM AÇO, CONEXÃO SOLDADA, DN 80 (3"), INSTALADO EM PRUMADAS - FORNECIMENTO E INSTALAÇÃO. AF_10/2020</t>
  </si>
  <si>
    <t>LUVA, EM AÇO, CONEXÃO SOLDADA, DN 25 (1"), INSTALADO EM REDE DE ALIMENTAÇÃO PARA HIDRANTE - FORNECIMENTO E INSTALAÇÃO. AF_10/2020</t>
  </si>
  <si>
    <t>LUVA, EM AÇO, CONEXÃO SOLDADA, DN 32 (1 1/4"), INSTALADO EM REDE DE ALIMENTAÇÃO PARA HIDRANTE - FORNECIMENTO E INSTALAÇÃO. AF_10/2020</t>
  </si>
  <si>
    <t>LUVA, EM AÇO, CONEXÃO SOLDADA, DN 40 (1 1/2"), INSTALADO EM REDE DE ALIMENTAÇÃO PARA HIDRANTE - FORNECIMENTO E INSTALAÇÃO. AF_10/2020</t>
  </si>
  <si>
    <t>LUVA, EM AÇO, CONEXÃO SOLDADA, DN 50 (2"), INSTALADO EM REDE DE ALIMENTAÇÃO PARA HIDRANTE - FORNECIMENTO E INSTALAÇÃO. AF_10/2020</t>
  </si>
  <si>
    <t>LUVA COM REDUÇÃO, EM AÇO, CONEXÃO SOLDADA, DN 50 X 40 MM (2" X 1 1/2"), INSTALADO EM REDE DE ALIMENTAÇÃO PARA HIDRANTE - FORNECIMENTO E INSTALAÇÃO. AF_10/2020</t>
  </si>
  <si>
    <t>LUVA, EM AÇO, CONEXÃO SOLDADA, DN 65 (2 1/2"), INSTALADO EM REDE DE ALIMENTAÇÃO PARA HIDRANTE - FORNECIMENTO E INSTALAÇÃO. AF_10/2020</t>
  </si>
  <si>
    <t>LUVA COM REDUÇÃO, EM AÇO, CONEXÃO SOLDADA, DN 65 X 50 MM (2 1/2" X 2"), INSTALADO EM REDE DE ALIMENTAÇÃO PARA HIDRANTE - FORNECIMENTO E INSTALAÇÃO. AF_10/2020</t>
  </si>
  <si>
    <t>LUVA, EM AÇO, CONEXÃO SOLDADA, DN 80 (3"), INSTALADO EM REDE DE ALIMENTAÇÃO PARA HIDRANTE - FORNECIMENTO E INSTALAÇÃO. AF_10/2020</t>
  </si>
  <si>
    <t>LUVA COM REDUÇÃO, EM AÇO, CONEXÃO SOLDADA, DN 80 X 65 MM (3" X 2 1/2"), INSTALADO EM REDE DE ALIMENTAÇÃO PARA HIDRANTE - FORNECIMENTO E INSTALAÇÃO. AF_10/2020</t>
  </si>
  <si>
    <t>CURVA 45 GRAUS, EM AÇO, CONEXÃO SOLDADA, DN 25 (1"), INSTALADO EM REDE DE ALIMENTAÇÃO PARA HIDRANTE - FORNECIMENTO E INSTALAÇÃO. AF_10/2020</t>
  </si>
  <si>
    <t>CURVA 90 GRAUS, EM AÇO, CONEXÃO SOLDADA, DN 25 (1"), INSTALADO EM REDE DE ALIMENTAÇÃO PARA HIDRANTE - FORNECIMENTO E INSTALAÇÃO. AF_10/2020</t>
  </si>
  <si>
    <t>CURVA 45 GRAUS, EM AÇO, CONEXÃO SOLDADA, DN 32 (1 1/4"), INSTALADO EM REDE DE ALIMENTAÇÃO PARA HIDRANTE - FORNECIMENTO E INSTALAÇÃO. AF_10/2020</t>
  </si>
  <si>
    <t>CURVA 90 GRAUS, EM AÇO, CONEXÃO SOLDADA, DN 32 (1 1/4"), INSTALADO EM REDE DE ALIMENTAÇÃO PARA HIDRANTE - FORNECIMENTO E INSTALAÇÃO. AF_10/2020</t>
  </si>
  <si>
    <t>CURVA 45 GRAUS, EM AÇO, CONEXÃO SOLDADA, DN 40 (1 1/2"), INSTALADO EM REDE DE ALIMENTAÇÃO PARA HIDRANTE - FORNECIMENTO E INSTALAÇÃO. AF_10/2020</t>
  </si>
  <si>
    <t>CURVA 90 GRAUS, EM AÇO, CONEXÃO SOLDADA, DN 40 (1 1/2"), INSTALADO EM REDE DE ALIMENTAÇÃO PARA HIDRANTE - FORNECIMENTO E INSTALAÇÃO. AF_10/2020</t>
  </si>
  <si>
    <t>CURVA 45 GRAUS, EM AÇO, CONEXÃO SOLDADA, DN 50 (2"), INSTALADO EM REDE DE ALIMENTAÇÃO PARA HIDRANTE - FORNECIMENTO E INSTALAÇÃO. AF_10/2020</t>
  </si>
  <si>
    <t>CURVA 90 GRAUS, EM AÇO, CONEXÃO SOLDADA, DN 50 (2"), INSTALADO EM REDE DE ALIMENTAÇÃO PARA HIDRANTE - FORNECIMENTO E INSTALAÇÃO. AF_10/2020</t>
  </si>
  <si>
    <t>CURVA 45 GRAUS, EM AÇO, CONEXÃO SOLDADA, DN 65 (2 1/2"), INSTALADO EM REDE DE ALIMENTAÇÃO PARA HIDRANTE - FORNECIMENTO E INSTALAÇÃO. AF_10/2020</t>
  </si>
  <si>
    <t>CURVA 90 GRAUS, EM AÇO, CONEXÃO SOLDADA, DN 65 (2 1/2"), INSTALADO EM REDE DE ALIMENTAÇÃO PARA HIDRANTE - FORNECIMENTO E INSTALAÇÃO. AF_10/2020</t>
  </si>
  <si>
    <t>CURVA 45 GRAUS, EM AÇO, CONEXÃO SOLDADA, DN 80 (3"), INSTALADO EM REDE DE ALIMENTAÇÃO PARA HIDRANTE - FORNECIMENTO E INSTALAÇÃO. AF_10/2020</t>
  </si>
  <si>
    <t>CURVA 90 GRAUS, EM AÇO, CONEXÃO SOLDADA, DN 80 (3"), INSTALADO EM REDE DE ALIMENTAÇÃO PARA HIDRANTE - FORNECIMENTO E INSTALAÇÃO. AF_10/2020</t>
  </si>
  <si>
    <t>TÊ, EM AÇO, CONEXÃO SOLDADA, DN 25 (1"), INSTALADO EM REDE DE ALIMENTAÇÃO PARA HIDRANTE - FORNECIMENTO E INSTALAÇÃO. AF_10/2020</t>
  </si>
  <si>
    <t>TÊ, EM AÇO, CONEXÃO SOLDADA, DN 32 (1 1/4"), INSTALADO EM REDE DE ALIMENTAÇÃO PARA HIDRANTE - FORNECIMENTO E INSTALAÇÃO. AF_10/2020</t>
  </si>
  <si>
    <t>TÊ, EM AÇO, CONEXÃO SOLDADA, DN 40 (1 1/2"), INSTALADO EM REDE DE ALIMENTAÇÃO PARA HIDRANTE - FORNECIMENTO E INSTALAÇÃO. AF_10/2020</t>
  </si>
  <si>
    <t>TÊ, EM AÇO, CONEXÃO SOLDADA, DN 50 (2"), INSTALADO EM REDE DE ALIMENTAÇÃO PARA HIDRANTE - FORNECIMENTO E INSTALAÇÃO. AF_10/2020</t>
  </si>
  <si>
    <t>TÊ, EM AÇO, CONEXÃO SOLDADA, DN 65 (2 1/2"), INSTALADO EM REDE DE ALIMENTAÇÃO PARA HIDRANTE - FORNECIMENTO E INSTALAÇÃO. AF_10/2020</t>
  </si>
  <si>
    <t>TÊ, EM AÇO, CONEXÃO SOLDADA, DN 80 (3"), INSTALADO EM REDE DE ALIMENTAÇÃO PARA HIDRANTE - FORNECIMENTO E INSTALAÇÃO. AF_10/2020</t>
  </si>
  <si>
    <t>LUVA, EM AÇO, CONEXÃO SOLDADA, DN 25 (1"), INSTALADO EM REDE DE ALIMENTAÇÃO PARA SPRINKLER - FORNECIMENTO E INSTALAÇÃO. AF_10/2020</t>
  </si>
  <si>
    <t>LUVA COM REDUÇÃO, EM AÇO, CONEXÃO SOLDADA, DN 25 X 20 MM (1" X 3/4"), INSTALADO EM REDE DE ALIMENTAÇÃO PARA SPRINKLER - FORNECIMENTO E INSTALAÇÃO. AF_10/2020</t>
  </si>
  <si>
    <t>LUVA, EM AÇO, CONEXÃO SOLDADA, DN 32 (1 1/4"), INSTALADO EM REDE DE ALIMENTAÇÃO PARA SPRINKLER - FORNECIMENTO E INSTALAÇÃO. AF_10/2020</t>
  </si>
  <si>
    <t>LUVA, EM AÇO, CONEXÃO SOLDADA, DN 40 (1 1/2"), INSTALADO EM REDE DE ALIMENTAÇÃO PARA SPRINKLER - FORNECIMENTO E INSTALAÇÃO. AF_10/2020</t>
  </si>
  <si>
    <t>LUVA, EM AÇO, CONEXÃO SOLDADA, DN 50 (2"), INSTALADO EM REDE DE ALIMENTAÇÃO PARA SPRINKLER - FORNECIMENTO E INSTALAÇÃO. AF_10/2020</t>
  </si>
  <si>
    <t>LUVA COM REDUÇÃO, EM AÇO, CONEXÃO SOLDADA, DN 50 X 40 MM (2" X 1 1/2"), INSTALADO EM REDE DE ALIMENTAÇÃO PARA SPRINKLER - FORNECIMENTO E INSTALAÇÃO. AF_10/2020</t>
  </si>
  <si>
    <t>LUVA, EM AÇO, CONEXÃO SOLDADA, DN 65 (2 1/2"), INSTALADO EM REDE DE ALIMENTAÇÃO PARA SPRINKLER - FORNECIMENTO E INSTALAÇÃO. AF_10/2020</t>
  </si>
  <si>
    <t>LUVA COM REDUÇÃO, EM AÇO, CONEXÃO SOLDADA, DN 65 X 50 MM (2 1/2" X 2"), INSTALADO EM REDE DE ALIMENTAÇÃO PARA SPRINKLER - FORNECIMENTO E INSTALAÇÃO. AF_10/2020</t>
  </si>
  <si>
    <t>LUVA, EM AÇO, CONEXÃO SOLDADA, DN 80 (3"), INSTALADO EM REDE DE ALIMENTAÇÃO PARA SPRINKLER - FORNECIMENTO E INSTALAÇÃO. AF_10/2020</t>
  </si>
  <si>
    <t>LUVA COM REDUÇÃO, EM AÇO, CONEXÃO SOLDADA, DN 80 X 65 MM (3" X 2 1/2"), INSTALADO EM REDE DE ALIMENTAÇÃO PARA SPRINKLER - FORNECIMENTO E INSTALAÇÃO. AF_10/2020</t>
  </si>
  <si>
    <t>CURVA 45 GRAUS, EM AÇO, CONEXÃO SOLDADA, DN 25 (1"), INSTALADO EM REDE DE ALIMENTAÇÃO PARA SPRINKLER - FORNECIMENTO E INSTALAÇÃO. AF_10/2020</t>
  </si>
  <si>
    <t>CURVA 90 GRAUS, EM AÇO, CONEXÃO SOLDADA, DN 25 (1"), INSTALADO EM REDE DE ALIMENTAÇÃO PARA SPRINKLER - FORNECIMENTO E INSTALAÇÃO. AF_10/2020</t>
  </si>
  <si>
    <t>CURVA 45 GRAUS, EM AÇO, CONEXÃO SOLDADA, DN 32 (1 1/4"), INSTALADO EM REDE DE ALIMENTAÇÃO PARA SPRINKLER - FORNECIMENTO E INSTALAÇÃO. AF_10/2020</t>
  </si>
  <si>
    <t>CURVA 90 GRAUS, EM AÇO, CONEXÃO SOLDADA, DN 32 (1 1/4"), INSTALADO EM REDE DE ALIMENTAÇÃO PARA SPRINKLER - FORNECIMENTO E INSTALAÇÃO. AF_10/2020</t>
  </si>
  <si>
    <t>CURVA 45 GRAUS, EM AÇO, CONEXÃO SOLDADA, DN 40 (1 1/2"), INSTALADO EM REDE DE ALIMENTAÇÃO PARA SPRINKLER - FORNECIMENTO E INSTALAÇÃO. AF_10/2020</t>
  </si>
  <si>
    <t>CURVA 90 GRAUS, EM AÇO, CONEXÃO SOLDADA, DN 40 (1 1/2"), INSTALADO EM REDE DE ALIMENTAÇÃO PARA SPRINKLER - FORNECIMENTO E INSTALAÇÃO. AF_10/2020</t>
  </si>
  <si>
    <t>CURVA 45 GRAUS, EM AÇO, CONEXÃO SOLDADA, DN 50 (2"), INSTALADO EM REDE DE ALIMENTAÇÃO PARA SPRINKLER - FORNECIMENTO E INSTALAÇÃO. AF_10/2020</t>
  </si>
  <si>
    <t>CURVA 90 GRAUS, EM AÇO, CONEXÃO SOLDADA, DN 50 (2"), INSTALADO EM REDE DE ALIMENTAÇÃO PARA SPRINKLER - FORNECIMENTO E INSTALAÇÃO. AF_10/2020</t>
  </si>
  <si>
    <t>CURVA 45 GRAUS, EM AÇO, CONEXÃO SOLDADA, DN 65 (2 1/2"), INSTALADO EM REDE DE ALIMENTAÇÃO PARA SPRINKLER - FORNECIMENTO E INSTALAÇÃO. AF_10/2020</t>
  </si>
  <si>
    <t>CURVA 90 GRAUS, EM AÇO, CONEXÃO SOLDADA, DN 65 (2 1/2"), INSTALADO EM REDE DE ALIMENTAÇÃO PARA SPRINKLER - FORNECIMENTO E INSTALAÇÃO. AF_10/2020</t>
  </si>
  <si>
    <t>CURVA 45 GRAUS, EM AÇO, CONEXÃO SOLDADA, DN 80 (3"), INSTALADO EM REDE DE ALIMENTAÇÃO PARA SPRINKLER - FORNECIMENTO E INSTALAÇÃO. AF_10/2020</t>
  </si>
  <si>
    <t>CURVA 90 GRAUS, EM AÇO, CONEXÃO SOLDADA, DN 80 (3"), INSTALADO EM REDE DE ALIMENTAÇÃO PARA SPRINKLER - FORNECIMENTO E INSTALAÇÃO. AF_10/2020</t>
  </si>
  <si>
    <t>TÊ, EM AÇO, CONEXÃO SOLDADA, DN 25 (1"), INSTALADO EM REDE DE ALIMENTAÇÃO PARA SPRINKLER - FORNECIMENTO E INSTALAÇÃO. AF_10/2020</t>
  </si>
  <si>
    <t>TÊ, EM AÇO, CONEXÃO SOLDADA, DN 32 (1 1/4"), INSTALADO EM REDE DE ALIMENTAÇÃO PARA SPRINKLER - FORNECIMENTO E INSTALAÇÃO. AF_10/2020</t>
  </si>
  <si>
    <t>TÊ, EM AÇO, CONEXÃO SOLDADA, DN 40 (1 1/2"), INSTALADO EM REDE DE ALIMENTAÇÃO PARA SPRINKLER - FORNECIMENTO E INSTALAÇÃO. AF_10/2020</t>
  </si>
  <si>
    <t>TÊ, EM AÇO, CONEXÃO SOLDADA, DN 50 (2"), INSTALADO EM REDE DE ALIMENTAÇÃO PARA SPRINKLER - FORNECIMENTO E INSTALAÇÃO. AF_10/2020</t>
  </si>
  <si>
    <t>TÊ, EM AÇO, CONEXÃO SOLDADA, DN 65 (2 1/2"), INSTALADO EM REDE DE ALIMENTAÇÃO PARA SPRINKLER - FORNECIMENTO E INSTALAÇÃO. AF_10/2020</t>
  </si>
  <si>
    <t>TÊ, EM AÇO, CONEXÃO SOLDADA, DN 80 (3"), INSTALADO EM REDE DE ALIMENTAÇÃO PARA SPRINKLER - FORNECIMENTO E INSTALAÇÃO. AF_10/2020</t>
  </si>
  <si>
    <t>LUVA, EM AÇO, CONEXÃO SOLDADA, DN 15 (1/2"), INSTALADO EM RAMAIS E SUB-RAMAIS DE GÁS - FORNECIMENTO E INSTALAÇÃO. AF_10/2020</t>
  </si>
  <si>
    <t>LUVA, EM AÇO, CONEXÃO SOLDADA, DN 20 (3/4"), INSTALADO EM RAMAIS E SUB-RAMAIS DE GÁS - FORNECIMENTO E INSTALAÇÃO. AF_10/2020</t>
  </si>
  <si>
    <t>LUVA COM REDUÇÃO, EM AÇO, CONEXÃO SOLDADA, DN 20 X 15 MM (3/4" X 1/2"), INSTALADO EM RAMAIS E SUB-RAMAIS DE GÁS - FORNECIMENTO E INSTALAÇÃO. AF_10/2020</t>
  </si>
  <si>
    <t>LUVA, EM AÇO, CONEXÃO SOLDADA, DN 25 (1"), INSTALADO EM RAMAIS E SUB-RAMAIS DE GÁS - FORNECIMENTO E INSTALAÇÃO. AF_10/2020</t>
  </si>
  <si>
    <t>LUVA COM REDUÇÃO, EM AÇO, CONEXÃO SOLDADA, DN 25 X 20 MM (1" X 3/4"), INSTALADO EM RAMAIS E SUB-RAMAIS DE GÁS - FORNECIMENTO E INSTALAÇÃO. AF_10/2020</t>
  </si>
  <si>
    <t>CURVA 45 GRAUS, EM AÇO, CONEXÃO SOLDADA, DN 15 (1/2"), INSTALADO EM RAMAIS E SUB-RAMAIS DE GÁS - FORNECIMENTO E INSTALAÇÃO. AF_10/2020</t>
  </si>
  <si>
    <t>CURVA 90 GRAUS, EM AÇO, CONEXÃO SOLDADA, DN 15 (1/2"), INSTALADO EM RAMAIS E SUB-RAMAIS DE GÁS - FORNECIMENTO E INSTALAÇÃO. AF_10/2020</t>
  </si>
  <si>
    <t>CURVA 45 GRAUS, EM AÇO, CONEXÃO SOLDADA, DN 20 (3/4"), INSTALADO EM RAMAIS E SUB-RAMAIS DE GÁS - FORNECIMENTO E INSTALAÇÃO. AF_10/2020</t>
  </si>
  <si>
    <t>CURVA 90 GRAUS, EM AÇO, CONEXÃO SOLDADA, DN 20 (3/4"), INSTALADO EM RAMAIS E SUB-RAMAIS DE GÁS - FORNECIMENTO E INSTALAÇÃO. AF_10/2020</t>
  </si>
  <si>
    <t>CURVA 45 GRAUS, EM AÇO, CONEXÃO SOLDADA, DN 25 (1"), INSTALADO EM RAMAIS E SUB-RAMAIS DE GÁS - FORNECIMENTO E INSTALAÇÃO. AF_10/2020</t>
  </si>
  <si>
    <t>CURVA 90 GRAUS, EM AÇO, CONEXÃO SOLDADA, DN 25 (1"), INSTALADO EM RAMAIS E SUB-RAMAIS DE GÁS - FORNECIMENTO E INSTALAÇÃO. AF_10/2020</t>
  </si>
  <si>
    <t>TÊ, EM AÇO, CONEXÃO SOLDADA, DN 15 (1/2"), INSTALADO EM RAMAIS E SUB-RAMAIS DE GÁS - FORNECIMENTO E INSTALAÇÃO. AF_10/2020</t>
  </si>
  <si>
    <t>TÊ, EM AÇO, CONEXÃO SOLDADA, DN 20 (3/4"), INSTALADO EM RAMAIS E SUB-RAMAIS DE GÁS - FORNECIMENTO E INSTALAÇÃO. AF_10/2020</t>
  </si>
  <si>
    <t>TÊ, EM AÇO, CONEXÃO SOLDADA, DN 25 (1"), INSTALADO EM RAMAIS E SUB-RAMAIS DE GÁS - FORNECIMENTO E INSTALAÇÃO. AF_10/2020</t>
  </si>
  <si>
    <t>CURVA 135 GRAUS PARA ELETRODUTO, PVC, ROSCÁVEL, DN 25 MM (3/4"), PARA CIRCUITOS TERMINAIS, INSTALADA EM FORRO - FORNECIMENTO E INSTALAÇÃO. AF_03/2023</t>
  </si>
  <si>
    <t>CURVA 135 GRAUS PARA ELETRODUTO, PVC, ROSCÁVEL, DN 25 MM (3/4"), PARA CIRCUITOS TERMINAIS, INSTALADA EM LAJE - FORNECIMENTO E INSTALAÇÃO. AF_03/2023</t>
  </si>
  <si>
    <t>CURVA 135 GRAUS PARA ELETRODUTO, PVC, ROSCÁVEL, DN 25 MM (3/4"), PARA CIRCUITOS TERMINAIS, INSTALADA EM PAREDE - FORNECIMENTO E INSTALAÇÃO. AF_03/2023</t>
  </si>
  <si>
    <t>SENSOR DE PRESENÇA COM FOTOCÉLULA, FIXAÇÃO EM PAREDE - FORNECIMENTO E INSTALAÇÃO. AF_09/2024</t>
  </si>
  <si>
    <t>SENSOR DE PRESENÇA SEM FOTOCÉLULA, FIXAÇÃO EM PAREDE - FORNECIMENTO E INSTALAÇÃO. AF_09/2024</t>
  </si>
  <si>
    <t>SENSOR DE PRESENÇA COM FOTOCÉLULA, FIXAÇÃO EM TETO - FORNECIMENTO E INSTALAÇÃO. AF_09/2024</t>
  </si>
  <si>
    <t>SENSOR DE PRESENÇA SEM FOTOCÉLULA, FIXAÇÃO EM TETO - FORNECIMENTO E INSTALAÇÃO. AF_09/2024</t>
  </si>
  <si>
    <t>LUMINÁRIA DE EMERGÊNCIA, COM 30 LÂMPADAS LED DE 2 W, SEM REATOR - FORNECIMENTO E INSTALAÇÃO. AF_09/2024</t>
  </si>
  <si>
    <t>LUMINÁRIA ARANDELA TIPO MEIA LUA, DE SOBREPOR, COM 1 LÂMPADA LED DE 6 W, SEM REATOR - FORNECIMENTO E INSTALAÇÃO. AF_09/2024</t>
  </si>
  <si>
    <t>LUMINÁRIA ARANDELA TIPO TARTARUGA, DE SOBREPOR, COM 1 LÂMPADA LED DE 6 W, SEM REATOR - FORNECIMENTO E INSTALAÇÃO. AF_09/2024</t>
  </si>
  <si>
    <t>LÂMPADA COMPACTA DE LED 6 W, BASE E27 - FORNECIMENTO E INSTALAÇÃO. AF_09/2024</t>
  </si>
  <si>
    <t>LÂMPADA COMPACTA DE LED 10 W, BASE E27 - FORNECIMENTO E INSTALAÇÃO. AF_09/2024</t>
  </si>
  <si>
    <t>REMOÇÃO DE TESOURAS DE MADEIRA, COM VÃO MENOR QUE 8M, DE FORMA MANUAL, SEM REAPROVEITAMENTO. AF_09/2023</t>
  </si>
  <si>
    <t>REMOÇÃO DE TESOURAS DE MADEIRA, COM VÃO MAIOR OU IGUAL A 8M, DE FORMA MANUAL, SEM REAPROVEITAMENTO. AF_09/2023</t>
  </si>
  <si>
    <t>REMOÇÃO DE TESOURAS DE MADEIRA, COM VÃO MENOR QUE 8M, DE FORMA MECANIZADA, COM REAPROVEITAMENTO. AF_09/2023</t>
  </si>
  <si>
    <t>REMOÇÃO DE TESOURAS DE MADEIRA, COM VÃO MAIOR OU IGUAL A 8M, DE FORMA MECANIZADA, COM REAPROVEITAMENTO. AF_09/2023</t>
  </si>
  <si>
    <t>REMOÇÃO DE TESOURAS METÁLICAS, COM VÃO MENOR QUE 8M, DE FORMA MANUAL, SEM REAPROVEITAMENTO. AF_09/2023</t>
  </si>
  <si>
    <t>REMOÇÃO DE TESOURAS METÁLICAS, COM VÃO MAIOR OU IGUAL A 8M, DE FORMA MANUAL, SEM REAPROVEITAMENTO. AF_09/2023</t>
  </si>
  <si>
    <t>REMOÇÃO DE TESOURAS METÁLICAS, COM VÃO MENOR QUE 8M, DE FORMA MECANIZADA, COM REAPROVEITAMENTO. AF_09/2023</t>
  </si>
  <si>
    <t>REMOÇÃO DE TESOURAS METÁLICAS, COM VÃO MAIOR OU IGUAL A 8M, DE FORMA MECANIZADA, COM REAPROVEITAMENTO. AF_09/2023</t>
  </si>
  <si>
    <t>REMOÇÃO DE INTERRUPTORES/TOMADAS ELÉTRICAS, DE FORMA MANUAL, SEM REAPROVEITAMENTO. AF_09/2023</t>
  </si>
  <si>
    <t>REMOÇÃO DE LOUÇAS, DE FORMA MANUAL, SEM REAPROVEITAMENTO. AF_09/2023</t>
  </si>
  <si>
    <t>REMOÇÃO DE ACESSÓRIOS, DE FORMA MANUAL, SEM REAPROVEITAMENTO. AF_09/2023</t>
  </si>
  <si>
    <t>REMOÇÃO DE LUMINÁRIAS, DE FORMA MANUAL, SEM REAPROVEITAMENTO. AF_09/2023</t>
  </si>
  <si>
    <t>REMOÇÃO DE METAIS SANITÁRIOS, DE FORMA MANUAL, SEM REAPROVEITAMENTO. AF_09/2023</t>
  </si>
  <si>
    <t>KIT CAVALETE PARA MEDIÇÃO DE ÁGUA - ENTRADA INDIVIDUALIZADA, EM PVC 25 MM (3/4"), PARA 1 MEDIDOR - FORNECIMENTO E INSTALAÇÃO (EXCLUSIVE HIDRÔMETRO). AF_03/2024</t>
  </si>
  <si>
    <t>CAIXA ENTERRADA ELÉTRICA RETANGULAR, EM CONCRETO PRÉ-MOLDADO, FUNDO COM BRITA, DIMENSÕES INTERNAS: 0,3X0,3X0,3 M. AF_12/2020</t>
  </si>
  <si>
    <t>CAIXA ENTERRADA ELÉTRICA RETANGULAR, EM CONCRETO PRÉ-MOLDADO, FUNDO COM BRITA, DIMENSÕES INTERNAS: 0,4X0,4X0,4 M. AF_12/2020</t>
  </si>
  <si>
    <t>CAIXA ENTERRADA ELÉTRICA RETANGULAR, EM CONCRETO PRÉ-MOLDADO, FUNDO COM BRITA, DIMENSÕES INTERNAS: 0,6X0,6X0,5 M. AF_12/2020</t>
  </si>
  <si>
    <t>CAIXA ENTERRADA ELÉTRICA RETANGULAR, EM CONCRETO PRÉ-MOLDADO, FUNDO COM BRITA, DIMENSÕES INTERNAS: 0,8X0,8X0,5 M. AF_12/2020</t>
  </si>
  <si>
    <t>CAIXA ENTERRADA ELÉTRICA RETANGULAR, EM CONCRETO PRÉ-MOLDADO, FUNDO COM BRITA, DIMENSÕES INTERNAS: 1X1X0,5 M. AF_12/2020</t>
  </si>
  <si>
    <t>CAIXA ENTERRADA ELÉTRICA RETANGULAR, EM ALVENARIA COM TIJOLOS CERÂMICOS MACIÇOS, FUNDO COM BRITA, DIMENSÕES INTERNAS: 0,3X0,3X0,3 M. AF_12/2020</t>
  </si>
  <si>
    <t>CAIXA ENTERRADA ELÉTRICA RETANGULAR, EM ALVENARIA COM TIJOLOS CERÂMICOS MACIÇOS, FUNDO COM BRITA, DIMENSÕES INTERNAS: 0,4X0,4X0,4 M. AF_12/2020</t>
  </si>
  <si>
    <t>CAIXA ENTERRADA ELÉTRICA RETANGULAR, EM ALVENARIA COM TIJOLOS CERÂMICOS MACIÇOS, FUNDO COM BRITA, DIMENSÕES INTERNAS: 0,6X0,6X0,6 M. AF_12/2020</t>
  </si>
  <si>
    <t>CAIXA ENTERRADA ELÉTRICA RETANGULAR, EM ALVENARIA COM TIJOLOS CERÂMICOS MACIÇOS, FUNDO COM BRITA, DIMENSÕES INTERNAS: 0,8X0,8X0,6 M. AF_12/2020</t>
  </si>
  <si>
    <t>CAIXA ENTERRADA ELÉTRICA RETANGULAR, EM ALVENARIA COM TIJOLOS CERÂMICOS MACIÇOS, FUNDO COM BRITA, DIMENSÕES INTERNAS: 1X1X0,6 M. AF_12/2020</t>
  </si>
  <si>
    <t>CAIXA ENTERRADA ELÉTRICA RETANGULAR, EM ALVENARIA COM BLOCOS DE CONCRETO, FUNDO COM BRITA, DIMENSÕES INTERNAS: 0,4X0,4X0,4 M. AF_12/2020</t>
  </si>
  <si>
    <t>CAIXA ENTERRADA ELÉTRICA RETANGULAR, EM ALVENARIA COM BLOCOS DE CONCRETO, FUNDO COM BRITA, DIMENSÕES INTERNAS: 0,6X0,6X0,6 M. AF_12/2020</t>
  </si>
  <si>
    <t>CAIXA ENTERRADA ELÉTRICA RETANGULAR, EM ALVENARIA COM BLOCOS DE CONCRETO, FUNDO COM BRITA, DIMENSÕES INTERNAS: 0,8X0,8X0,6 M. AF_12/2020</t>
  </si>
  <si>
    <t>CAIXA ENTERRADA ELÉTRICA RETANGULAR, EM ALVENARIA COM BLOCOS DE CONCRETO, FUNDO COM BRITA, DIMENSÕES INTERNAS: 1X1X0,6 M. AF_12/2020</t>
  </si>
  <si>
    <t>CAIXA ENTERRADA HIDRÁULICA RETANGULAR, EM CONCRETO PRÉ-MOLDADO, DIMENSÕES INTERNAS: 0,3X0,3X0,3 M. AF_12/2020</t>
  </si>
  <si>
    <t>CAIXA ENTERRADA HIDRÁULICA RETANGULAR, EM CONCRETO PRÉ-MOLDADO, DIMENSÕES INTERNAS: 0,4X0,4X0,4 M. AF_12/2020</t>
  </si>
  <si>
    <t>CAIXA ENTERRADA HIDRÁULICA RETANGULAR, EM CONCRETO PRÉ-MOLDADO, DIMENSÕES INTERNAS: 0,6X0,6X0,5 M. AF_12/2020</t>
  </si>
  <si>
    <t>CAIXA ENTERRADA HIDRÁULICA RETANGULAR, EM CONCRETO PRÉ-MOLDADO, DIMENSÕES INTERNAS: 0,8X0,8X0,5 M. AF_12/2020</t>
  </si>
  <si>
    <t>CAIXA ENTERRADA HIDRÁULICA RETANGULAR EM ALVENARIA COM TIJOLOS CERÂMICOS MACIÇOS, DIMENSÕES INTERNAS: 0,3X0,3X0,3 M PARA REDE DE ESGOTO. AF_12/2020</t>
  </si>
  <si>
    <t>CAIXA ENTERRADA HIDRÁULICA RETANGULAR EM ALVENARIA COM TIJOLOS CERÂMICOS MACIÇOS, DIMENSÕES INTERNAS: 0,4X0,4X0,4 M PARA REDE DE ESGOTO. AF_12/2020</t>
  </si>
  <si>
    <t>CAIXA ENTERRADA HIDRÁULICA RETANGULAR EM ALVENARIA COM TIJOLOS CERÂMICOS MACIÇOS, DIMENSÕES INTERNAS: 0,6X0,6X0,6 M PARA REDE DE ESGOTO. AF_12/2020</t>
  </si>
  <si>
    <t>CAIXA ENTERRADA HIDRÁULICA RETANGULAR EM ALVENARIA COM TIJOLOS CERÂMICOS MACIÇOS, DIMENSÕES INTERNAS: 0,8X0,8X0,6 M PARA REDE DE ESGOTO. AF_12/2020</t>
  </si>
  <si>
    <t>CAIXA ENTERRADA HIDRÁULICA RETANGULAR EM ALVENARIA COM TIJOLOS CERÂMICOS MACIÇOS, DIMENSÕES INTERNAS: 1X1X0,6 M PARA REDE DE ESGOTO. AF_12/2020</t>
  </si>
  <si>
    <t>CAIXA ENTERRADA HIDRÁULICA RETANGULAR, EM ALVENARIA COM BLOCOS DE CONCRETO, DIMENSÕES INTERNAS: 0,4X0,4X0,4 M PARA REDE DE ESGOTO. AF_12/2020</t>
  </si>
  <si>
    <t>CAIXA ENTERRADA HIDRÁULICA RETANGULAR, EM ALVENARIA COM BLOCOS DE CONCRETO, DIMENSÕES INTERNAS: 0,6X0,6X0,6 M PARA REDE DE ESGOTO. AF_12/2020</t>
  </si>
  <si>
    <t>CAIXA ENTERRADA HIDRÁULICA RETANGULAR, EM ALVENARIA COM BLOCOS DE CONCRETO, DIMENSÕES INTERNAS: 0,8X0,8X0,6 M PARA REDE DE ESGOTO. AF_12/2020</t>
  </si>
  <si>
    <t>CAIXA ENTERRADA HIDRÁULICA RETANGULAR, EM ALVENARIA COM BLOCOS DE CONCRETO, DIMENSÕES INTERNAS: 1X1X0,6 M PARA REDE DE ESGOTO. AF_12/2020</t>
  </si>
  <si>
    <t>CAIXA COM GRELHA SIMPLES RETANGULAR, EM CONCRETO PRÉ-MOLDADO, DIMENSÕES INTERNAS: 0,6X1,0X1,0 M. AF_12/2020</t>
  </si>
  <si>
    <t>CAIXA COM GRELHA DUPLA RETANGULAR, EM CONCRETO PRÉ-MOLDADO, DIMENSÕES INTERNAS: 0,5X2,2X1,0 M. AF_12/2020</t>
  </si>
  <si>
    <t>CAIXA PARA BOCA DE LOBO SIMPLES RETANGULAR, EM CONCRETO PRÉ-MOLDADO, DIMENSÕES INTERNAS: 0,6X1,0X1,2 M. AF_12/2020</t>
  </si>
  <si>
    <t>CAIXA PARA BOCA DE LOBO DUPLA RETANGULAR, EM CONCRETO PRÉ-MOLDADO, DIMENSÕES INTERNAS: 0,6X2,2X1,2 M. AF_12/2020</t>
  </si>
  <si>
    <t>CAIXA COM GRELHA SIMPLES RETANGULAR, EM ALVENARIA COM TIJOLOS CERÂMICOS MACIÇOS, DIMENSÕES INTERNAS: 0,5X1X1 M. AF_12/2020</t>
  </si>
  <si>
    <t>CAIXA COM GRELHA DUPLA RETANGULAR, EM ALVENARIA COM TIJOLOS CERÂMICOS MACIÇOS, DIMENSÕES INTERNAS: 0,5X2,2X1 M. AF_12/2020</t>
  </si>
  <si>
    <t>CAIXA PARA BOCA DE LOBO SIMPLES RETANGULAR, EM ALVENARIA COM TIJOLOS CERÂMICOS MACIÇOS, DIMENSÕES INTERNAS: 0,6X1X1,2 M. AF_12/2020</t>
  </si>
  <si>
    <t>CAIXA PARA BOCA DE LOBO DUPLA RETANGULAR, EM ALVENARIA COM TIJOLOS CERÂMICOS MACIÇOS, DIMENSÕES INTERNAS: 0,6X2,2X1,2 M. AF_12/2020</t>
  </si>
  <si>
    <t>CAIXA PARA BOCA DE LOBO COMBINADA COM GRELHA RETANGULAR, EM ALVENARIA COM TIJOLOS CERÂMICOS MACIÇOS, DIMENSÕES INTERNAS: 1,3X1X1,2 M. AF_12/2020</t>
  </si>
  <si>
    <t>CAIXA PARA BOCA DE LOBO DUPLA COMBINADA COM GRELHA RETANGULAR, EM ALVENARIA COM TIJOLOS CERÂMICOS MACIÇOS, DIMENSÕES INTERNAS: 1,3X2,2X1,2 M. AF_12/2020</t>
  </si>
  <si>
    <t>CAIXA COM GRELHA SIMPLES RETANGULAR, EM ALVENARIA COM BLOCOS DE CONCRETO, DIMENSÕES INTERNAS: 0,5X1X1 M. AF_12/2020</t>
  </si>
  <si>
    <t>CAIXA COM GRELHA DUPLA RETANGULAR, EM ALVENARIA COM BLOCOS DE CONCRETO, DIMENSÕES INTERNAS: 0,5X2,2X1 M. AF_12/2020</t>
  </si>
  <si>
    <t>CAIXA PARA BOCA DE LOBO SIMPLES RETANGULAR, EM ALVENARIA COM BLOCOS DE CONCRETO, DIMENSÕES INTERNAS: 0,6X1X1,2 M. AF_12/2020</t>
  </si>
  <si>
    <t>CAIXA PARA BOCA DE LOBO DUPLA RETANGULAR, EM ALVENARIA COM BLOCOS DE CONCRETO, DIMENSÕES INTERNAS: 0,6X2,2X1,2 M. AF_12/2020</t>
  </si>
  <si>
    <t>CAIXA PARA BOCA DE LOBO COMBINADA COM GRELHA RETANGULAR, EM ALVENARIA COM BLOCOS DE CONCRETO, DIMENSÕES INTERNAS: 1,3X1X1,2 M. AF_12/2020</t>
  </si>
  <si>
    <t>CAIXA PARA BOCA DE LOBO DUPLA COMBINADA COM GRELHA RETANGULAR, EM ALVENARIA COM BLOCOS DE CONCRETO, DIMENSÕES INTERNAS: 1,3X2,2X1,2 M. AF_12/2020</t>
  </si>
  <si>
    <t>TANQUE SÉPTICO RETANGULAR, EM ALVENARIA COM TIJOLOS CERÂMICOS MACIÇOS, DIMENSÕES INTERNAS: 1,0 X 2,0 X H=1,4 M, VOLUME ÚTIL: 2000 L (PARA 5 CONTRIBUINTES). AF_12/2020</t>
  </si>
  <si>
    <t>TANQUE SÉPTICO RETANGULAR, EM ALVENARIA COM TIJOLOS CERÂMICOS MACIÇOS, DIMENSÕES INTERNAS: 1,2 X 2,4 X H=1,6 M, VOLUME ÚTIL: 3456 L (PARA 13 CONTRIBUINTES). AF_12/2020</t>
  </si>
  <si>
    <t>TANQUE SÉPTICO RETANGULAR, EM ALVENARIA COM TIJOLOS CERÂMICOS MACIÇOS, DIMENSÕES INTERNAS: 1,4 X 3,2 X H=1,8 M, VOLUME ÚTIL: 6272 L (PARA 32 CONTRIBUINTES). AF_12/2020</t>
  </si>
  <si>
    <t>TANQUE SÉPTICO RETANGULAR, EM ALVENARIA COM TIJOLOS CERÂMICOS MACIÇOS, DIMENSÕES INTERNAS: 1,6 X 4,4 X H=1,8 M, VOLUME ÚTIL: 9856 L (PARA 68 CONTRIBUINTES). AF_12/2020</t>
  </si>
  <si>
    <t>TANQUE SÉPTICO RETANGULAR, EM ALVENARIA COM TIJOLOS CERÂMICOS MACIÇOS, DIMENSÕES INTERNAS: 1,6 X 4,8 X H=2,0 M, VOLUME ÚTIL: 12288 L (PARA 86 CONTRIBUINTES). AF_12/2020</t>
  </si>
  <si>
    <t>TANQUE SÉPTICO RETANGULAR, EM ALVENARIA COM TIJOLOS CERÂMICOS MACIÇOS, DIMENSÕES INTERNAS: 1,6 X 4,6 X H=2,4 M, VOLUME ÚTIL: 14720 L (PARA 105 CONTRIBUINTES). AF_12/2020</t>
  </si>
  <si>
    <t>FILTRO ANAERÓBIO RETANGULAR, EM ALVENARIA COM TIJOLOS CERÂMICOS MACIÇOS, DIMENSÕES INTERNAS: 0,8 X 1,2 X H=1,67 M, VOLUME ÚTIL: 1152 L (PARA 5 CONTRIBUINTES). AF_12/2020</t>
  </si>
  <si>
    <t>FILTRO ANAERÓBIO RETANGULAR, EM ALVENARIA COM TIJOLOS CERÂMICOS MACIÇOS, DIMENSÕES INTERNAS: 1,2 X 1,8 X H=1,67 M, VOLUME ÚTIL: 2592 L (PARA 13 CONTRIBUINTES). AF_12/2020</t>
  </si>
  <si>
    <t>FILTRO ANAERÓBIO RETANGULAR, EM ALVENARIA COM TIJOLOS CERÂMICOS MACIÇOS, DIMENSÕES INTERNAS: 1,4 X 3,0 X H=1,67 M, VOLUME ÚTIL: 5040 L (PARA 32 CONTRIBUINTES). AF_12/2020</t>
  </si>
  <si>
    <t>FILTRO ANAERÓBIO RETANGULAR, EM ALVENARIA COM TIJOLOS CERÂMICOS MACIÇOS, DIMENSÕES INTERNAS: 1,4 X 4,2 X H=1,67 M, VOLUME ÚTIL: 7056 L (PARA 67 CONTRIBUINTES). AF_12/2020</t>
  </si>
  <si>
    <t>FILTRO ANAERÓBIO RETANGULAR, EM ALVENARIA COM TIJOLOS CERÂMICOS MACIÇOS, DIMENSÕES INTERNAS: 1,6 X 4,6 X H=1,67 M, VOLUME ÚTIL: 8832 L (PARA 84 CONTRIBUINTES). AF_12/2020</t>
  </si>
  <si>
    <t>FILTRO ANAERÓBIO RETANGULAR, EM ALVENARIA COM TIJOLOS CERÂMICOS MACIÇOS, DIMENSÕES INTERNAS: 1,6 X 5,6 X H=1,67 M, VOLUME ÚTIL: 10752 L (PARA 103 CONTRIBUINTES). AF_12/2020</t>
  </si>
  <si>
    <t>SUMIDOURO RETANGULAR, EM ALVENARIA COM TIJOLOS CERÂMICOS MACIÇOS, DIMENSÕES INTERNAS: 0,8 X 1,4 X H=3,0 M, ÁREA DE INFILTRAÇÃO: 13,2 M² (PARA 5 CONTRIBUINTES). AF_12/2020</t>
  </si>
  <si>
    <t>SUMIDOURO RETANGULAR, EM ALVENARIA COM TIJOLOS CERÂMICOS MACIÇOS, DIMENSÕES INTERNAS: 1,0 X 3,0 X H=3,0 M, ÁREA DE INFILTRAÇÃO: 25 M² (PARA 10 CONTRIBUINTES). AF_12/2020</t>
  </si>
  <si>
    <t>SUMIDOURO RETANGULAR, EM ALVENARIA COM TIJOLOS CERÂMICOS MACIÇOS, DIMENSÕES INTERNAS: 1,6 X 3,4 X H=3,0 M, ÁREA DE INFILTRAÇÃO: 32,9 M² (PARA 13 CONTRIBUINTES). AF_12/2020</t>
  </si>
  <si>
    <t>SUMIDOURO RETANGULAR, EM ALVENARIA COM TIJOLOS CERÂMICOS MACIÇOS, DIMENSÕES INTERNAS: 1,6 X 5,8 X H=3,0 M, ÁREA DE INFILTRAÇÃO: 50 M² (PARA 20 CONTRIBUINTES). AF_12/2020</t>
  </si>
  <si>
    <t>TANQUE SÉPTICO RETANGULAR, EM ALVENARIA COM BLOCOS DE CONCRETO, DIMENSÕES INTERNAS: 1,0 X 2,0 X H=1,4 M, VOLUME ÚTIL: 2000 L (PARA 5 CONTRIBUINTES). AF_12/2020</t>
  </si>
  <si>
    <t>TANQUE SÉPTICO RETANGULAR, EM ALVENARIA COM BLOCOS DE CONCRETO, DIMENSÕES INTERNAS: 1,2 X 2,4 X H=1,6 M, VOLUME ÚTIL: 3456 L (PARA 13 CONTRIBUINTES). AF_12/2020</t>
  </si>
  <si>
    <t>TANQUE SÉPTICO RETANGULAR, EM ALVENARIA COM BLOCOS DE CONCRETO, DIMENSÕES INTERNAS: 1,4 X 3,2 X H=1,8 M, VOLUME ÚTIL: 6272 L (PARA 32 CONTRIBUINTES). AF_12/2020</t>
  </si>
  <si>
    <t>TANQUE SÉPTICO RETANGULAR, EM ALVENARIA COM BLOCOS DE CONCRETO, DIMENSÕES INTERNAS: 1,6 X 4,4 X H=1,8 M, VOLUME ÚTIL: 9856 L (PARA 68 CONTRIBUINTES). AF_12/2020</t>
  </si>
  <si>
    <t>TANQUE SÉPTICO RETANGULAR, EM ALVENARIA COM BLOCOS DE CONCRETO, DIMENSÕES INTERNAS: 1,6 X 4,8 X H=2,0 M, VOLUME ÚTIL: 12288 L (PARA 86 CONTRIBUINTES). AF_12/2020</t>
  </si>
  <si>
    <t>TANQUE SÉPTICO RETANGULAR, EM ALVENARIA COM BLOCOS DE CONCRETO, DIMENSÕES INTERNAS: 1,6 X 4,6 X H=2,4 M, VOLUME ÚTIL: 14720 L (PARA 105 CONTRIBUINTES). AF_12/2020</t>
  </si>
  <si>
    <t>FILTRO ANAERÓBIO RETANGULAR, EM ALVENARIA COM BLOCOS DE CONCRETO, DIMENSÕES INTERNAS: 0,8 X 1,2 X H=1,67 M, VOLUME ÚTIL: 1152 L (PARA 5 CONTRIBUINTES). AF_12/2020</t>
  </si>
  <si>
    <t>FILTRO ANAERÓBIO RETANGULAR, EM ALVENARIA COM BLOCOS DE CONCRETO, DIMENSÕES INTERNAS: 1,2 X 1,8 X H=1,67 M, VOLUME ÚTIL: 2592 L (PARA 13 CONTRIBUINTES). AF_12/2020</t>
  </si>
  <si>
    <t>FILTRO ANAERÓBIO RETANGULAR, EM ALVENARIA COM BLOCOS DE CONCRETO, DIMENSÕES INTERNAS: 1,4 X 3,0 X H=1,67 M, VOLUME ÚTIL: 5040 L (PARA 32 CONTRIBUINTES). AF_12/2020</t>
  </si>
  <si>
    <t>FILTRO ANAERÓBIO RETANGULAR, EM ALVENARIA COM BLOCOS DE CONCRETO, DIMENSÕES INTERNAS: 1,4 X 4,2 X H=1,67 M, VOLUME ÚTIL: 7056 L (PARA 67 CONTRIBUINTES). AF_12/2020</t>
  </si>
  <si>
    <t>FILTRO ANAERÓBIO RETANGULAR, EM ALVENARIA COM BLOCOS DE CONCRETO, DIMENSÕES INTERNAS: 1,6 X 4,6 X H=1,67 M, VOLUME ÚTIL: 8832 L (PARA 84 CONTRIBUINTES). AF_12/2020</t>
  </si>
  <si>
    <t>FILTRO ANAERÓBIO RETANGULAR, EM ALVENARIA COM BLOCOS DE CONCRETO, DIMENSÕES INTERNAS: 1,6 X 5,6 X H=1,67 M, VOLUME ÚTIL: 10752 L (PARA 103 CONTRIBUINTES). AF_12/2020</t>
  </si>
  <si>
    <t>SUMIDOURO RETANGULAR, EM ALVENARIA COM BLOCOS DE CONCRETO, DIMENSÕES INTERNAS: 0,8 X 1,4 X H=3,0 M, ÁREA DE INFILTRAÇÃO: 13,2 M² (PARA 5 CONTRIBUINTES). AF_12/2020</t>
  </si>
  <si>
    <t>SUMIDOURO RETANGULAR, EM ALVENARIA COM BLOCOS DE CONCRETO, DIMENSÕES INTERNAS: 1,0 X 3,0 X H=3,0 M, ÁREA DE INFILTRAÇÃO: 25 M² (PARA 10 CONTRIBUINTES). AF_12/2020</t>
  </si>
  <si>
    <t>SUMIDOURO RETANGULAR, EM ALVENARIA COM BLOCOS DE CONCRETO, DIMENSÕES INTERNAS: 1,6 X 3,4 X H=3,0 M, ÁREA DE INFILTRAÇÃO: 32,9 M² (PARA 13 CONTRIBUINTES). . AF_12/2020</t>
  </si>
  <si>
    <t>SUMIDOURO RETANGULAR, EM ALVENARIA COM BLOCOS DE CONCRETO, DIMENSÕES INTERNAS: 1,6 X 5,8 X H=3,0 M, ÁREA DE INFILTRAÇÃO: 50 M² (PARA 20 CONTRIBUINTES). . AF_12/2020</t>
  </si>
  <si>
    <t>CAIXA DE GORDURA SIMPLES, CIRCULAR, EM CONCRETO PRÉ-MOLDADO, DIÂMETRO INTERNO = 0,4 M, ALTURA INTERNA = 0,4 M. AF_12/2020</t>
  </si>
  <si>
    <t>CAIXA DE GORDURA SIMPLES (CAPACIDADE: 36L), RETANGULAR, EM ALVENARIA COM TIJOLOS CERÂMICOS MACIÇOS, DIMENSÕES INTERNAS = 0,2X0,4 M, ALTURA INTERNA = 0,8 M. AF_12/2020</t>
  </si>
  <si>
    <t>CAIXA DE GORDURA DUPLA (CAPACIDADE: 126 L), RETANGULAR, EM ALVENARIA COM TIJOLOS CERÂMICOS MACIÇOS, DIMENSÕES INTERNAS = 0,4X0,7 M, ALTURA INTERNA = 0,8 M. AF_12/2020</t>
  </si>
  <si>
    <t>CAIXA DE GORDURA ESPECIAL (CAPACIDADE: 312 L - PARA ATÉ 146 PESSOAS SERVIDAS NO PICO), RETANGULAR, EM ALVENARIA COM TIJOLOS CERÂMICOS MACIÇOS, DIMENSÕES INTERNAS = 0,4X1,2 M, ALTURA INTERNA = 1 M. AF_12/2020</t>
  </si>
  <si>
    <t>CAIXA DE GORDURA SIMPLES (CAPACIDADE: 36 L), RETANGULAR, EM ALVENARIA COM BLOCOS DE CONCRETO, DIMENSÕES INTERNAS = 0,2X0,4 M, ALTURA INTERNA = 0,8 M. AF_12/2020</t>
  </si>
  <si>
    <t>CAIXA DE GORDURA DUPLA (CAPACIDADE: 126 L), RETANGULAR, EM ALVENARIA COM BLOCOS DE CONCRETO, DIMENSÕES INTERNAS = 0,4X0,7 M, ALTURA INTERNA = 0,8 M. AF_12/2020</t>
  </si>
  <si>
    <t>CAIXA DE GORDURA ESPECIAL (CAPACIDADE: 312 L - PARA ATÉ 146 PESSOAS SERVIDAS NO PICO), RETANGULAR, EM ALVENARIA COM BLOCOS DE CONCRETO, DIMENSÕES INTERNAS = 0,4X1,2 M, ALTURA INTERNA = 1 M. AF_12/2020</t>
  </si>
  <si>
    <t>CAIXA DE GORDURA PEQUENA (CAPACIDADE: 19 L), CIRCULAR, EM PVC, DIÂMETRO INTERNO= 0,3 M. AF_12/2020</t>
  </si>
  <si>
    <t>CAIXA DE INSPEÇÃO PARA ATERRAMENTO, CIRCULAR, EM POLIETILENO, DIÂMETRO INTERNO = 0,3 M. AF_12/2020</t>
  </si>
  <si>
    <t>TIL (TUBO DE INSPEÇÃO E LIMPEZA) CONDOMINIAL PARA ESGOTO, EM PVC, DN 100 X 100 MM. AF_12/2020</t>
  </si>
  <si>
    <t>TAMPA CIRCULAR PARA ESGOTO E DRENAGEM, EM FERRO FUNDIDO, DIÂMETRO INTERNO = 0,6 M. AF_12/2020</t>
  </si>
  <si>
    <t>TAMPA CIRCULAR PARA ESGOTO E DRENAGEM, EM CONCRETO PRÉ-MOLDADO, DIÂMETRO INTERNO = 0,60 M E ALTURA = 0,10 M. AF_12/2020</t>
  </si>
  <si>
    <t>ESTRUTURA DE MADEIRA PROVISÓRIA PARA SUPORTE DE CAIXA DÁGUA ELEVADA DE 1000 LITROS. AF_03/2024</t>
  </si>
  <si>
    <t>ESTRUTURA DE MADEIRA PROVISÓRIA PARA SUPORTE DE CAIXA DÁGUA ELEVADA DE 3000 LITROS. AF_03/2024</t>
  </si>
  <si>
    <t>SUPORTE ISOLADOR PARA FIXAÇÃO DA CORDOALHA DE COBRE EM ALVENARIA OU CONCRETO - FORNECIMENTO E INSTALAÇÃO. AF_08/2023</t>
  </si>
  <si>
    <t>PLANTIO DE ÁRVORE ORNAMENTAL COM ALTURA DE MUDA MENOR OU IGUAL A 2,00 M . AF_07/2024</t>
  </si>
  <si>
    <t>PLANTIO DE ÁRVORE ORNAMENTAL COM ALTURA DE MUDA MAIOR QUE 2,00 M E MENOR OU IGUAL A 4,00 M . AF_07/2024</t>
  </si>
  <si>
    <t>PLANTIO DE PALMEIRA COM ALTURA DE MUDA MENOR OU IGUAL A 2,00 M . AF_07/2024</t>
  </si>
  <si>
    <t>REMOÇÃO DE RAÍZES REMANESCENTES DE TRONCO DE ÁRVORE COM DIÂMETRO MAIOR OU IGUAL A 0,20 M E MENOR QUE 0,40 M. AF_03/2024</t>
  </si>
  <si>
    <t>REMOÇÃO DE RAÍZES REMANESCENTES DE TRONCO DE ÁRVORE COM DIÂMETRO MAIOR OU IGUAL A 0,40 M E MENOR QUE 0,60 M. AF_03/2024</t>
  </si>
  <si>
    <t>REMOÇÃO DE RAÍZES REMANESCENTES DE TRONCO DE ÁRVORE COM DIÂMETRO MAIOR OU IGUAL A 0,60 M. AF_03/2024</t>
  </si>
  <si>
    <t>CORTE RASO E RECORTE DE ÁRVORE COM DIÂMETRO DE TRONCO MAIOR OU IGUAL A 0,20 M E MENOR QUE 0,40 M. AF_03/2024</t>
  </si>
  <si>
    <t>CORTE RASO E RECORTE DE ÁRVORE COM DIÂMETRO DE TRONCO MAIOR OU IGUAL A 0,40 M E MENOR QUE 0,60 M. AF_03/2024</t>
  </si>
  <si>
    <t>CORTE RASO E RECORTE DE ÁRVORE COM DIÂMETRO DE TRONCO MAIOR OU IGUAL A 0,60 M. AF_03/2024</t>
  </si>
  <si>
    <t>PODA EM ALTURA DE ÁRVORE COM DIÂMETRO DE TRONCO MENOR QUE 0,20 M. AF_03/2024</t>
  </si>
  <si>
    <t>PODA EM ALTURA DE ÁRVORE COM DIÂMETRO DE TRONCO MAIOR OU IGUAL A 0,20 M E MENOR QUE 0,40 M. AF_03/2024</t>
  </si>
  <si>
    <t>PODA EM ALTURA DE ÁRVORE COM DIÂMETRO DE TRONCO MAIOR OU IGUAL A 0,40 M E MENOR QUE 0,60 M. AF_03/2024</t>
  </si>
  <si>
    <t>PODA EM ALTURA DE ÁRVORE COM DIÂMETRO DE TRONCO MAIOR OU IGUAL A 0,60 M. AF_03/2024</t>
  </si>
  <si>
    <t>TRATAMENTO DE RALO OU PONTO EMERGENTE COM ARGAMASSA POLIMÉRICA / MEMBRANA ACRÍLICA REFORÇADO COM TELA DE POLIÉSTER (MAV). AF_09/2023</t>
  </si>
  <si>
    <t>CONECTOR EM BRONZE/LATÃO, DN 22 MM X 1/2", SEM ANEL DE SOLDA, BOLSA X ROSCA F, INSTALADO EM PRUMADA DE HIDRÁULICA PREDIAL - FORNECIMENTO E INSTALAÇÃO. AF_04/2022</t>
  </si>
  <si>
    <t>LOCAÇÃO COM CAVALETE COM ALTURA DE 1,00 M - 2 UTILIZAÇÕES. AF_03/2024</t>
  </si>
  <si>
    <t>LOCAÇÃO COM CAVALETE COM ALTURA DE 0,50 M - 2 UTILIZAÇÕES. AF_03/2024</t>
  </si>
  <si>
    <t>MARCAÇÃO DE PONTOS EM GABARITO OU CAVALETE. AF_03/2024</t>
  </si>
  <si>
    <t>CAIXA ENTERRADA HIDRÁULICA RETANGULAR EM ALVENARIA COM TIJOLOS CERÂMICOS MACIÇOS, DIMENSÕES INTERNAS: 0,3X0,3X0,3 M PARA REDE DE DRENAGEM. AF_12/2020</t>
  </si>
  <si>
    <t>CAIXA ENTERRADA HIDRÁULICA RETANGULAR EM ALVENARIA COM TIJOLOS CERÂMICOS MACIÇOS, DIMENSÕES INTERNAS: 0,4X0,4X0,4 M PARA REDE DE DRENAGEM. AF_12/2020</t>
  </si>
  <si>
    <t>CAIXA ENTERRADA HIDRÁULICA RETANGULAR EM ALVENARIA COM TIJOLOS CERÂMICOS MACIÇOS, DIMENSÕES INTERNAS: 0,6X0,6X0,6 M PARA REDE DE DRENAGEM. AF_12/2020</t>
  </si>
  <si>
    <t>CAIXA ENTERRADA HIDRÁULICA RETANGULAR EM ALVENARIA COM TIJOLOS CERÂMICOS MACIÇOS, DIMENSÕES INTERNAS: 0,8X0,8X0,6 M PARA REDE DE DRENAGEM. AF_12/2020</t>
  </si>
  <si>
    <t>CAIXA ENTERRADA HIDRÁULICA RETANGULAR EM ALVENARIA COM TIJOLOS CERÂMICOS MACIÇOS, DIMENSÕES INTERNAS: 1X1X0,6 M PARA REDE DE DRENAGEM. AF_12/2020</t>
  </si>
  <si>
    <t>CAIXA ENTERRADA HIDRÁULICA RETANGULAR, EM ALVENARIA COM BLOCOS DE CONCRETO, DIMENSÕES INTERNAS: 0,4X0,4X0,4 M PARA REDE DE DRENAGEM. AF_12/2020</t>
  </si>
  <si>
    <t>CAIXA ENTERRADA HIDRÁULICA RETANGULAR, EM ALVENARIA COM BLOCOS DE CONCRETO, DIMENSÕES INTERNAS: 0,6X0,6X0,6 M PARA REDE DE DRENAGEM. AF_12/2020</t>
  </si>
  <si>
    <t>CAIXA ENTERRADA HIDRÁULICA RETANGULAR, EM ALVENARIA COM BLOCOS DE CONCRETO, DIMENSÕES INTERNAS: 0,8X0,8X0,6 M PARA REDE DE DRENAGEM. AF_12/2020</t>
  </si>
  <si>
    <t>CAIXA ENTERRADA HIDRÁULICA RETANGULAR, EM ALVENARIA COM BLOCOS DE CONCRETO, DIMENSÕES INTERNAS: 1X1X0,6 M PARA REDE DE DRENAGEM. AF_12/2020</t>
  </si>
  <si>
    <t>VÁLVULA DE RETENÇÃO HORIZONTAL, DE BRONZE, ROSCÁVEL, 3/4" - FORNECIMENTO E INSTALAÇÃO. AF_08/2021</t>
  </si>
  <si>
    <t>VÁLVULA DE RETENÇÃO HORIZONTAL, DE BRONZE, ROSCÁVEL, 1" - FORNECIMENTO E INSTALAÇÃO. AF_08/2021</t>
  </si>
  <si>
    <t>VÁLVULA DE RETENÇÃO HORIZONTAL, DE BRONZE, ROSCÁVEL, 1 1/4" - FORNECIMENTO E INSTALAÇÃO. AF_08/2021</t>
  </si>
  <si>
    <t>VÁLVULA DE RETENÇÃO HORIZONTAL, DE BRONZE, ROSCÁVEL, 2 1/2" - FORNECIMENTO E INSTALAÇÃO. AF_08/2021</t>
  </si>
  <si>
    <t>VÁLVULA DE RETENÇÃO HORIZONTAL, DE BRONZE, ROSCÁVEL, 3" - FORNECIMENTO E INSTALAÇÃO. AF_08/2021</t>
  </si>
  <si>
    <t>VÁLVULA DE RETENÇÃO HORIZONTAL, DE BRONZE, ROSCÁVEL, 4" - FORNECIMENTO E INSTALAÇÃO. AF_08/2021</t>
  </si>
  <si>
    <t>VÁLVULA DE RETENÇÃO VERTICAL, DE BRONZE, ROSCÁVEL, 1/2" - FORNECIMENTO E INSTALAÇÃO. AF_08/2021</t>
  </si>
  <si>
    <t>VÁLVULA DE RETENÇÃO VERTICAL, DE BRONZE, ROSCÁVEL, 3/4" - FORNECIMENTO E INSTALAÇÃO. AF_08/2021</t>
  </si>
  <si>
    <t>VÁLVULA DE RETENÇÃO VERTICAL, DE BRONZE, ROSCÁVEL, 1" - FORNECIMENTO E INSTALAÇÃO. AF_08/2021</t>
  </si>
  <si>
    <t>VÁLVULA DE RETENÇÃO VERTICAL, DE BRONZE, ROSCÁVEL, 1 1/4" - FORNECIMENTO E INSTALAÇÃO. AF_08/2021</t>
  </si>
  <si>
    <t>VÁLVULA DE RETENÇÃO VERTICAL, DE BRONZE, ROSCÁVEL, 1 1/2" - FORNECIMENTO E INSTALAÇÃO. AF_08/2021</t>
  </si>
  <si>
    <t>VÁLVULA DE RETENÇÃO VERTICAL, DE BRONZE, ROSCÁVEL, 2" - FORNECIMENTO E INSTALAÇÃO. AF_08/2021</t>
  </si>
  <si>
    <t>VÁLVULA DE RETENÇÃO VERTICAL, DE BRONZE, ROSCÁVEL, 3" - FORNECIMENTO E INSTALAÇÃO. AF_08/2021</t>
  </si>
  <si>
    <t>VÁLVULA DE RETENÇÃO VERTICAL, DE BRONZE, ROSCÁVEL, 4" - FORNECIMENTO E INSTALAÇÃO. AF_08/2021</t>
  </si>
  <si>
    <t>VÁLVULA DE DESCARGA METÁLICA, BASE 1 1/2", ACABAMENTO METALICO CROMADO - FORNECIMENTO E INSTALAÇÃO. AF_08/2021</t>
  </si>
  <si>
    <t>TIL (TUBO DE INSPEÇÃO E LIMPEZA) RADIAL PARA ESGOTO, EM PVC, DN 300X200 MM. AF_12/2020</t>
  </si>
  <si>
    <t>TRANSPORTE VERTICAL MANUAL, 1 PAVIMENTO, DE BLOCOS VAZADOS DE CONCRETO OU CERÂMICO DE 19X19X39CM (UNIDADE: BLOCO). AF_07/2019</t>
  </si>
  <si>
    <t>TRANSPORTE VERTICAL MANUAL, 1 PAVIMENTO, DE BLOCOS CERÂMICOS FURADOS NA HORIZONTAL DE 9X19X19CM (UNIDADE: BLOCO). AF_07/2019</t>
  </si>
  <si>
    <t>TRANSPORTE VERTICAL MANUAL, 1 PAVIMENTO, DE PORTA (UNIDADE: UNID). AF_07/2019</t>
  </si>
  <si>
    <t>TRANSPORTE VERTICAL, BANCADA DE MÁRMORE OU GRANITO PARA COZINHA/LAVATÓRIO OU MÁRMORE SINTÉTICO COM CUBA INTEGRADA, MANUAL, 1 PAVIMENTO, (UNIDADE: UNID). AF_07/2019</t>
  </si>
  <si>
    <t>TRANSPORTE VERTICAL MANUAL, 1 PAVIMENTO, DE BACIA SANITÁRIA, CAIXA ACOPLADA, TANQUE OU PIA (UNIDADE: UNID). AF_07/2019</t>
  </si>
  <si>
    <t>KIT CAVALETE PARA GÁS - SEM MEDIDOR OU REGULADOR - ENTRADA INDIVIDUAL PRINCIPAL, EM AÇO GALVANIZADO DN 15 E 25 MM (1/2" E 1") - FORNECIMENTO E INSTALAÇÃO. AF_01/2020</t>
  </si>
  <si>
    <t>VASO SANITÁRIO INFANTIL LOUÇA BRANCA - FORNECIMENTO E INSTALACAO. AF_01/2020</t>
  </si>
  <si>
    <t>ASSENTO SANITÁRIO CONVENCIONAL - FORNECIMENTO E INSTALACAO. AF_01/2020</t>
  </si>
  <si>
    <t>ASSENTO SANITÁRIO INFANTIL - FORNECIMENTO E INSTALACAO. AF_01/2020</t>
  </si>
  <si>
    <t>CUBA DE EMBUTIR RETANGULAR DE AÇO INOXIDÁVEL, 56 X 33 X 12 CM - FORNECIMENTO E INSTALAÇÃO. AF_01/2020</t>
  </si>
  <si>
    <t>TORNEIRA CROMADA DE MESA PARA LAVATORIO, TIPO MONOCOMANDO. AF_01/2020</t>
  </si>
  <si>
    <t>TORNEIRA CROMADA DE MESA PARA LAVATÓRIO COM SENSOR DE PRESENCA. AF_01/2020</t>
  </si>
  <si>
    <t>MANOPLA E CANOPLA CROMADA - FORNECIMENTO E INSTALAÇÃO. AF_01/2020</t>
  </si>
  <si>
    <t>ACABAMENTO MONOCOMANDO PARA CHUVEIRO - FORNECIMENTO E INSTALAÇÃO. AF_01/2020</t>
  </si>
  <si>
    <t>MICTÓRIO SIFONADO LOUÇA BRANCA - PADRÃO MÉDIO - FORNECIMENTO E INSTALAÇÃO. AF_01/2020</t>
  </si>
  <si>
    <t>MICTÓRIO SIFONADO LOUÇA BRANCA PARA ENTRADA DE ÁGUA EMBUTIDA - PADRÃO ALTO - FORNECIMENTO E INSTALAÇÃO. AF_01/2020</t>
  </si>
  <si>
    <t>CHUVEIRO ELÉTRICO COMUM CORPO PLÁSTICO, TIPO DUCHA - FORNECIMENTO E INSTALAÇÃO. AF_01/2020</t>
  </si>
  <si>
    <t>SUPORTE MÃO FRANCESA EM AÇO, ABAS IGUAIS 30 CM, CAPACIDADE MINIMA 60 KG, BRANCO - FORNECIMENTO E INSTALAÇÃO. AF_01/2020</t>
  </si>
  <si>
    <t>SUPORTE MÃO FRANCESA EM ACO, ABAS IGUAIS 40 CM, CAPACIDADE MINIMA 70 KG, BRANCO - FORNECIMENTO E INSTALAÇÃO. AF_01/2020</t>
  </si>
  <si>
    <t>BARRA DE APOIO EM "L", EM ACO INOX POLIDO 70 X 70 CM, FIXADA NA PAREDE - FORNECIMENTO E INSTALACAO. AF_01/2020</t>
  </si>
  <si>
    <t>BARRA DE APOIO EM "L", EM ACO INOX POLIDO 80 X 80 CM, FIXADA NA PAREDE - FORNECIMENTO E INSTALACAO. AF_01/2020</t>
  </si>
  <si>
    <t>BARRA DE APOIO LATERAL ARTICULADA, COM TRAVA, EM ACO INOX POLIDO, FIXADA NA PAREDE - FORNECIMENTO E INSTALAÇÃO. AF_01/2020</t>
  </si>
  <si>
    <t>BARRA DE APOIO RETA, EM ACO INOX POLIDO, COMPRIMENTO 60CM, FIXADA NA PAREDE - FORNECIMENTO E INSTALAÇÃO. AF_01/2020</t>
  </si>
  <si>
    <t>PUXADOR PARA PCD, FIXADO NA PORTA - FORNECIMENTO E INSTALAÇÃO. AF_01/2020</t>
  </si>
  <si>
    <t>BANCO ARTICULADO, EM ACO INOX, PARA PCD, FIXADO NA PAREDE - FORNECIMENTO E INSTALAÇÃO. AF_01/2020</t>
  </si>
  <si>
    <t>VASO SANITÁRIO SIFONADO COM CAIXA ACOPLADA, LOUÇA BRANCA - PADRÃO ALTO - FORNECIMENTO E INSTALAÇÃO. AF_01/2020</t>
  </si>
  <si>
    <t>LÂMPADA TUBULAR LED DE 9/10 W, COM SOQUETE, BASE G13 - FORNECIMENTO E INSTALAÇÃO. AF_09/2024_PS</t>
  </si>
  <si>
    <t>LÂMPADA TUBULAR LED DE 18/20 W, COM SOQUETE, BASE G13 - FORNECIMENTO E INSTALAÇÃO. AF_09/2024_PS</t>
  </si>
  <si>
    <t>ENTRADA DE ENERGIA ELÉTRICA, AÉREA, BIFÁSICA, COM CAIXA DE SOBREPOR, CABO DE 10 MM2 E DISJUNTOR DIN 50A (NÃO INCLUSO O POSTE DE CONCRETO). AF_07/2020_PS</t>
  </si>
  <si>
    <t>ENTRADA DE ENERGIA ELÉTRICA, AÉREA, BIFÁSICA, COM CAIXA DE SOBREPOR, CABO DE 16 MM2 E DISJUNTOR DIN 50A (NÃO INCLUSO O POSTE DE CONCRETO). AF_07/2020_PS</t>
  </si>
  <si>
    <t>ENTRADA DE ENERGIA ELÉTRICA, AÉREA, BIFÁSICA, COM CAIXA DE SOBREPOR, CABO DE 25 MM2 E DISJUNTOR DIN 50A (NÃO INCLUSO O POSTE DE CONCRETO). AF_07/2020_PS</t>
  </si>
  <si>
    <t>ENTRADA DE ENERGIA ELÉTRICA, AÉREA, BIFÁSICA, COM CAIXA DE SOBREPOR, CABO DE 35 MM2 E DISJUNTOR DIN 50A (NÃO INCLUSO O POSTE DE CONCRETO). AF_07/2020_PS</t>
  </si>
  <si>
    <t>ENTRADA DE ENERGIA ELÉTRICA, AÉREA, BIFÁSICA, COM CAIXA DE EMBUTIR, CABO DE 10 MM2 E DISJUNTOR DIN 50A (NÃO INCLUSO O POSTE DE CONCRETO). AF_07/2020_PS</t>
  </si>
  <si>
    <t>ENTRADA DE ENERGIA ELÉTRICA, AÉREA, BIFÁSICA, COM CAIXA DE EMBUTIR, CABO DE 16 MM2 E DISJUNTOR DIN 50A (NÃO INCLUSO O POSTE DE CONCRETO). AF_07/2020_PS</t>
  </si>
  <si>
    <t>ENTRADA DE ENERGIA ELÉTRICA, AÉREA, BIFÁSICA, COM CAIXA DE EMBUTIR, CABO DE 25 MM2 E DISJUNTOR DIN 50A (NÃO INCLUSO O POSTE DE CONCRETO). AF_07/2020_PS</t>
  </si>
  <si>
    <t>ENTRADA DE ENERGIA ELÉTRICA, AÉREA, BIFÁSICA, COM CAIXA DE EMBUTIR, CABO DE 35 MM2 E DISJUNTOR DIN 50A (NÃO INCLUSO O POSTE DE CONCRETO). AF_07/2020_PS</t>
  </si>
  <si>
    <t>ENTRADA DE ENERGIA ELÉTRICA, AÉREA, TRIFÁSICA, COM CAIXA DE SOBREPOR, CABO DE 10 MM2 E DISJUNTOR DIN 50A (NÃO INCLUSO O POSTE DE CONCRETO). AF_07/2020_PS</t>
  </si>
  <si>
    <t>ENTRADA DE ENERGIA ELÉTRICA, AÉREA, TRIFÁSICA, COM CAIXA DE SOBREPOR, CABO DE 16 MM2 E DISJUNTOR DIN 50A (NÃO INCLUSO O POSTE DE CONCRETO). AF_07/2020_PS</t>
  </si>
  <si>
    <t>ENTRADA DE ENERGIA ELÉTRICA, AÉREA, TRIFÁSICA, COM CAIXA DE SOBREPOR, CABO DE 25 MM2 E DISJUNTOR DIN 50A (NÃO INCLUSO O POSTE DE CONCRETO). AF_07/2020_PS</t>
  </si>
  <si>
    <t>ENTRADA DE ENERGIA ELÉTRICA, AÉREA, TRIFÁSICA, COM CAIXA DE SOBREPOR, CABO DE 35 MM2 E DISJUNTOR DIN 50A (NÃO INCLUSO O POSTE DE CONCRETO). AF_07/2020_PS</t>
  </si>
  <si>
    <t>ENTRADA DE ENERGIA ELÉTRICA, AÉREA, TRIFÁSICA, COM CAIXA DE EMBUTIR, CABO DE 10 MM2 E DISJUNTOR DIN 50A (NÃO INCLUSO O POSTE DE CONCRETO). AF_07/2020</t>
  </si>
  <si>
    <t>ENTRADA DE ENERGIA ELÉTRICA, AÉREA, TRIFÁSICA, COM CAIXA DE EMBUTIR, CABO DE 16 MM2 E DISJUNTOR DIN 50A (NÃO INCLUSO O POSTE DE CONCRETO). AF_07/2020</t>
  </si>
  <si>
    <t>ENTRADA DE ENERGIA ELÉTRICA, AÉREA, TRIFÁSICA, COM CAIXA DE EMBUTIR, CABO DE 25 MM2 E DISJUNTOR DIN 50A (NÃO INCLUSO O POSTE DE CONCRETO). AF_07/2020</t>
  </si>
  <si>
    <t>ENTRADA DE ENERGIA ELÉTRICA, AÉREA, TRIFÁSICA, COM CAIXA DE EMBUTIR, CABO DE 35 MM2 E DISJUNTOR DIN 50A (NÃO INCLUSO O POSTE DE CONCRETO). AF_07/2020</t>
  </si>
  <si>
    <t>ENTRADA DE ENERGIA ELÉTRICA, SUBTERRÂNEA, BIFÁSICA, COM CAIXA DE SOBREPOR, CABO DE 10 MM2 E DISJUNTOR DIN 50A (NÃO INCLUSA MURETA DE ALVENARIA). AF_07/2020_PS</t>
  </si>
  <si>
    <t>ENTRADA DE ENERGIA ELÉTRICA, SUBTERRÂNEA, BIFÁSICA, COM CAIXA DE SOBREPOR, CABO DE 16 MM2 E DISJUNTOR DIN 50A (NÃO INCLUSA MURETA DE ALVENARIA). AF_07/2020_PS</t>
  </si>
  <si>
    <t>ENTRADA DE ENERGIA ELÉTRICA, SUBTERRÂNEA, BIFÁSICA, COM CAIXA DE SOBREPOR, CABO DE 25 MM2 E DISJUNTOR DIN 50A (NÃO INCLUSA MURETA DE ALVENARIA). AF_07/2020_PS</t>
  </si>
  <si>
    <t>ENTRADA DE ENERGIA ELÉTRICA, SUBTERRÂNEA, BIFÁSICA, COM CAIXA DE SOBREPOR, CABO DE 35 MM2 E DISJUNTOR DIN 50A (NÃO INCLUSA MURETA DE ALVENARIA). AF_07/2020_PS</t>
  </si>
  <si>
    <t>ENTRADA DE ENERGIA ELÉTRICA, SUBTERRÂNEA, BIFÁSICA, COM CAIXA DE EMBUTIR, CABO DE 10 MM2 E DISJUNTOR DIN 50A (NÃO INCLUSA MURETA DE ALVENARIA). AF_07/2020_PS</t>
  </si>
  <si>
    <t>ENTRADA DE ENERGIA ELÉTRICA, SUBTERRÂNEA, BIFÁSICA, COM CAIXA DE EMBUTIR, CABO DE 16 MM2 E DISJUNTOR DIN 50A (NÃO INCLUSA MURETA DE ALVENARIA). AF_07/2020_PS</t>
  </si>
  <si>
    <t>ENTRADA DE ENERGIA ELÉTRICA, SUBTERRÂNEA, BIFÁSICA, COM CAIXA DE EMBUTIR, CABO DE 25 MM2 E DISJUNTOR DIN 50A (NÃO INCLUSA MURETA DE ALVENARIA). AF_07/2020_PS</t>
  </si>
  <si>
    <t>ENTRADA DE ENERGIA ELÉTRICA, SUBTERRÂNEA, BIFÁSICA, COM CAIXA DE EMBUTIR, CABO DE 35 MM2 E DISJUNTOR DIN 50A (NÃO INCLUSA MURETA DE ALVENARIA). AF_07/2020_PS</t>
  </si>
  <si>
    <t>ENTRADA DE ENERGIA ELÉTRICA, SUBTERRÂNEA, TRIFÁSICA, COM CAIXA DE SOBREPOR, CABO DE 10 MM2 E DISJUNTOR DIN 50A (NÃO INCLUSA MURETA DE ALVENARIA). AF_07/2020_PS</t>
  </si>
  <si>
    <t>ENTRADA DE ENERGIA ELÉTRICA, SUBTERRÂNEA, TRIFÁSICA, COM CAIXA DE SOBREPOR, CABO DE 16 MM2 E DISJUNTOR DIN 50A (NÃO INCLUSA MURETA DE ALVENARIA). AF_07/2020_PS</t>
  </si>
  <si>
    <t>ENTRADA DE ENERGIA ELÉTRICA, SUBTERRÂNEA, TRIFÁSICA, COM CAIXA DE SOBREPOR, CABO DE 25 MM2 E DISJUNTOR DIN 50A (NÃO INCLUSA MURETA DE ALVENARIA). AF_07/2020_PS</t>
  </si>
  <si>
    <t>ENTRADA DE ENERGIA ELÉTRICA, SUBTERRÂNEA, TRIFÁSICA, COM CAIXA DE SOBREPOR, CABO DE 35 MM2 E DISJUNTOR DIN 50A (NÃO INCLUSA MURETA DE ALVENARIA). AF_07/2020_PS</t>
  </si>
  <si>
    <t>ENTRADA DE ENERGIA ELÉTRICA, SUBTERRÂNEA, TRIFÁSICA, COM CAIXA DE EMBUTIR, CABO DE 10 MM2 E DISJUNTOR DIN 50A (NÃO INCLUSA MURETA DE ALVENARIA). AF_07/2020</t>
  </si>
  <si>
    <t>ENTRADA DE ENERGIA ELÉTRICA, SUBTERRÂNEA, TRIFÁSICA, COM CAIXA DE EMBUTIR, CABO DE 16 MM2 E DISJUNTOR DIN 50A (NÃO INCLUSA MURETA DE ALVENARIA). AF_07/2020</t>
  </si>
  <si>
    <t>ENTRADA DE ENERGIA ELÉTRICA, SUBTERRÂNEA, TRIFÁSICA, COM CAIXA DE EMBUTIR, CABO DE 25 MM2 E DISJUNTOR DIN 50A (NÃO INCLUSA MURETA DE ALVENARIA). AF_07/2020</t>
  </si>
  <si>
    <t>ENTRADA DE ENERGIA ELÉTRICA, SUBTERRÂNEA, TRIFÁSICA, COM CAIXA DE EMBUTIR, CABO DE 35 MM2 E DISJUNTOR DIN 50A (NÃO INCLUSA MURETA DE ALVENARIA). AF_07/2020</t>
  </si>
  <si>
    <t>APARELHO SINALIZADOR DE SAÍDA DE GARAGEM, COM CÉLULA FOTOELÉTRICA - FORNECIMENTO E INSTALAÇÃO. AF_07/2020</t>
  </si>
  <si>
    <t>ARMAÇÃO SECUNDÁRIA, COM 1 ESTRIBO E 1 ISOLADOR - FORNECIMENTO E INSTALAÇÃO. AF_07/2020</t>
  </si>
  <si>
    <t>ARMAÇÃO SECUNDÁRIA, COM 2 ESTRIBOS E 2 ISOLADORES - FORNECIMENTO E INSTALAÇÃO. AF_07/2020</t>
  </si>
  <si>
    <t>ARMAÇÃO SECUNDÁRIA, COM 3 ESTRIBOS E 3 ISOLADORES - FORNECIMENTO E INSTALAÇÃO. AF_07/2020</t>
  </si>
  <si>
    <t>ARMAÇÃO SECUNDÁRIA, COM 4 ESTRIBOS E 4 ISOLADORES - FORNECIMENTO E INSTALAÇÃO. AF_07/2020</t>
  </si>
  <si>
    <t>ARMAÇÃO SECUNDÁRIA, COM 1 ESTRIBO, SEM ISOLADOR - FORNECIMENTO E INSTALAÇÃO. AF_07/2020</t>
  </si>
  <si>
    <t>ARMAÇÃO SECUNDÁRIA, COM 2 ESTRIBOS, SEM ISOLADOR - FORNECIMENTO E INSTALAÇÃO. AF_07/2020</t>
  </si>
  <si>
    <t>ARMAÇÃO SECUNDÁRIA, COM 3 ESTRIBOS, SEM ISOLADOR - FORNECIMENTO E INSTALAÇÃO. AF_07/2020</t>
  </si>
  <si>
    <t>ARMAÇÃO SECUNDÁRIA, COM 4 ESTRIBOS, SEM ISOLADOR - FORNECIMENTO E INSTALAÇÃO. AF_07/2020</t>
  </si>
  <si>
    <t>ISOLADOR, TIPO PINO, PARA TENSÃO 15 KV - FORNECIMENTO E INSTALAÇÃO. AF_07/2020</t>
  </si>
  <si>
    <t>ISOLADOR, TIPO DISCO, PARA TENSÃO 15 KV - FORNECIMENTO E INSTALAÇÃO. AF_07/2020</t>
  </si>
  <si>
    <t>ISOLADOR, TIPO ROLDANA, PARA BAIXA TENSÃO - FORNECIMENTO E INSTALAÇÃO. AF_07/2020</t>
  </si>
  <si>
    <t>GRAMPO PARALELO METÁLICO, PARA REDES AÉREAS DE DISTRIBUIÇÃO DE ENERGIA ELÉTRICA DE BAIXA TENSÃO - FORNECIMENTO E INSTALAÇÃO. AF_07/2020</t>
  </si>
  <si>
    <t>CAIXA ENTERRADA PARA INSTALAÇÕES TELEFÔNICAS TIPO R1, EM ALVENARIA COM BLOCOS DE CONCRETO, DIMENSÕES INTERNAS: 0,35X0,60X0,60 M, EXCLUINDO TAMPÃO. AF_12/2020</t>
  </si>
  <si>
    <t>TAMPA PARA CAIXA TIPO R1, EM FERRO FUNDIDO, DIMENSÕES INTERNAS: 0,40 X 0,60 M - FORNECIMENTO E INSTALAÇÃO. AF_12/2020</t>
  </si>
  <si>
    <t>TAMPA PARA CAIXA TIPO R2 E R3, EM FERRO FUNDIDO, DIMENSÕES INTERNAS: 0,55 X 1,10 M - FORNECIMENTO E INSTALAÇÃO. AF_12/2020</t>
  </si>
  <si>
    <t>CAIXA COM GRELHA RETANGULAR DE FERRO FUNDIDO, EM ALVENARIA COM TIJOLOS CERÂMICOS MACIÇOS, DIMENSÕES INTERNAS: 0,30 X 1,00 X 1,00. AF_12/2020</t>
  </si>
  <si>
    <t>CAIXA COM GRELHA RETANGULAR DE FERRO FUNDIDO, EM ALVENARIA COM BLOCOS DE CONCRETO, DIMENSÕES INTERNAS: 0,30 X 1,00 X 1,00. AF_12/2020</t>
  </si>
  <si>
    <t>CAIXA ENTERRADA RETENTORA DE AREIA RETANGULAR, EM ALVENARIA COM BLOCOS DE CONCRETO, DIMENSÕES INTERNAS: 1,00 X 1,00 X 1,20 M, EXCLUINDO TAMPÃO. AF_12/2020</t>
  </si>
  <si>
    <t>CAIXA ENTERRADA SEPARADORA DE ÓLEO RETANGULAR, EM ALVENARIA COM BLOCOS DE CONCRETO, DIMENSÕES INTERNAS: 0,6 X 0,6 X 1,00 M, EXCLUINDO TAMPÃO. AF_12/2020</t>
  </si>
  <si>
    <t>CAIXA ENTERRADA SEPARADORA DE ÓLEO RETANGULAR, EM ALVENARIA COM BLOCOS DE CONCRETO, DIMENSÕES INTERNAS: 0,8 X 0,8 X 1,00 M, EXCLUINDO TAMPÃO. AF_12/2020</t>
  </si>
  <si>
    <t>CAIXA ENTERRADA SEPARADORA DE ÓLEO RETANGULAR, EM ALVENARIA COM BLOCOS DE CONCRETO, DIMENSÕES INTERNAS: 1,00 X 1,00 X 1,00 M, EXCLUINDO TAMPÃO. AF_12/2020</t>
  </si>
  <si>
    <t>CAIXA ENTERRADA DISTRIBUIDORA DE VAZÃO (SUMIDOUROS MÚLTIPLOS), RETANGULAR, EM ALVENARIA COM TIJOLOS MACIÇOS, DIMENSÕES INTERNAS: 0,60 X 0,60 X H=0,50 M. AF_12/2020</t>
  </si>
  <si>
    <t>CAIXA ENTERRADA DISTRIBUIDORA DE VAZÃO (SUMIDOUROS MÚLTIPLOS), RETANGULAR, EM ALVENARIA COM BLOCOS DE CONCRETO, DIMENSÕES INTERNAS: 0,60 X 0,60 X H=0,50 M. AF_12/2020</t>
  </si>
  <si>
    <t>CAIXA ENTERRADA DISTRIBUIDORA DE VAZÃO (SUMIDOUROS MÚLTIPLOS), RETANGULAR, EM CONCRETO PRÉ-MOLDADO, DIMENSÕES INTERNAS: 0,60 X 0,60 X H=0,50 M. AF_12/2020</t>
  </si>
  <si>
    <t>EXTINTOR DE INCÊNDIO PORTÁTIL COM CARGA DE ÁGUA PRESSURIZADA DE 10 L, CLASSE A - FORNECIMENTO E INSTALAÇÃO. AF_10/2020_PE</t>
  </si>
  <si>
    <t>EXTINTOR DE INCÊNDIO PORTÁTIL COM CARGA DE CO2 DE 4 KG, CLASSE BC - FORNECIMENTO E INSTALAÇÃO. AF_10/2020_PE</t>
  </si>
  <si>
    <t>EXTINTOR DE INCÊNDIO PORTÁTIL COM CARGA DE CO2 DE 6 KG, CLASSE BC - FORNECIMENTO E INSTALAÇÃO. AF_10/2020_PE</t>
  </si>
  <si>
    <t>EXTINTOR DE INCÊNDIO PORTÁTIL COM CARGA DE PQS DE 4 KG, CLASSE BC - FORNECIMENTO E INSTALAÇÃO. AF_10/2020_PE</t>
  </si>
  <si>
    <t>EXTINTOR DE INCÊNDIO PORTÁTIL COM CARGA DE PQS DE 6 KG, CLASSE BC - FORNECIMENTO E INSTALAÇÃO. AF_10/2020_PE</t>
  </si>
  <si>
    <t>EXTINTOR DE INCÊNDIO PORTÁTIL COM CARGA DE PQS DE 8 KG, CLASSE BC - FORNECIMENTO E INSTALAÇÃO. AF_10/2020_PE</t>
  </si>
  <si>
    <t>EXTINTOR DE INCÊNDIO PORTÁTIL COM CARGA DE PQS DE 12 KG, CLASSE BC - FORNECIMENTO E INSTALAÇÃO. AF_10/2020_PE</t>
  </si>
  <si>
    <t>ABRIGO PARA HIDRANTE, 75X45X17CM, COM REGISTRO GLOBO ANGULAR 45 GRAUS 2 1/2", ADAPTADOR STORZ 2 1/2", MANGUEIRA DE INCÊNDIO 15M 2 1/2" E ESGUICHO EM LATÃO 2 1/2" - FORNECIMENTO E INSTALAÇÃO. AF_10/2020</t>
  </si>
  <si>
    <t>CAIXA DE INCÊNDIO 45X75X17CM - FORNECIMENTO E INSTALAÇÃO. AF_10/2020</t>
  </si>
  <si>
    <t>CAIXA DE INCÊNDIO 60X90X17CM - FORNECIMENTO E INSTALAÇÃO. AF_10/2020</t>
  </si>
  <si>
    <t>CONJUNTO DE MANGUEIRA PARA COMBATE A INCÊNDIO EM FIBRA DE POLIESTER PURA, COM 1.1/2", REVESTIDA INTERNAMENTE, COMPRIMENTO DE 15M - FORNECIMENTO E INSTALAÇÃO. AF_10/2020</t>
  </si>
  <si>
    <t>HIDRANTE SUBTERRÂNEO PREDIAL (COM CURVA LONGA E CAIXA), DN 75 MM - FORNECIMENTO E INSTALAÇÃO. AF_10/2020</t>
  </si>
  <si>
    <t>MANÔMETRO 0 A 200 PSI (0 A 14 KGF/CM2), D = 50MM - FORNECIMENTO E INSTALAÇÃO. AF_10/2020</t>
  </si>
  <si>
    <t>UNIÃO, EM FERRO GALVANIZADO, 4", CONEXÃO ROSQUEADA, INSTALADO EM PRUMADAS - FORNECIMENTO E INSTALAÇÃO. AF_10/2020</t>
  </si>
  <si>
    <t>LUVA, EM FERRO GALVANIZADO, 4", CONEXÃO ROSQUEADA, INSTALADO EM PRUMADAS - FORNECIMENTO E INSTALAÇÃO. AF_10/2020</t>
  </si>
  <si>
    <t>LUVA DE REDUÇÃO, EM FERRO GALVANIZADO, 4" X 2 1/2", CONEXÃO ROSQUEADA, INSTALADO EM PRUMADAS - FORNECIMENTO E INSTALAÇÃO. AF_10/2020</t>
  </si>
  <si>
    <t>LUVA DE REDUÇÃO, EM FERRO GALVANIZADO, 4" X 2", CONEXÃO ROSQUEADA, INSTALADO EM PRUMADAS - FORNECIMENTO E INSTALAÇÃO. AF_10/2020</t>
  </si>
  <si>
    <t>LUVA DE REDUÇÃO, EM FERRO GALVANIZADO, 4" X 3", CONEXÃO ROSQUEADA, INSTALADO EM PRUMADAS - FORNECIMENTO E INSTALAÇÃO. AF_10/2020</t>
  </si>
  <si>
    <t>NIPLE, EM FERRO GALVANIZADO, 4", CONEXÃO ROSQUEADA, INSTALADO EM PRUMADAS - FORNECIMENTO E INSTALAÇÃO. AF_10/2020</t>
  </si>
  <si>
    <t>JOELHO 90°, EM FERRO GALVANIZADO, 4", CONEXÃO ROSQUEADA, INSTALADO EM PRUMADAS - FORNECIMENTO E INSTALAÇÃO. AF_10/2020</t>
  </si>
  <si>
    <t>TÊ, EM FERRO GALVANIZADO, 4", CONEXÃO ROSQUEADA, INSTALADO EM PRUMADAS - FORNECIMENTO E INSTALAÇÃO. AF_10/2020</t>
  </si>
  <si>
    <t>UNIÃO, EM FERRO GALVANIZADO, 4", CONEXÃO ROSQUEADA, INSTALADO EM REDE DE ALIMENTAÇÃO PARA HIDRANTE - FORNECIMENTO E INSTALAÇÃO. AF_10/2020</t>
  </si>
  <si>
    <t>LUVA, EM FERRO GALVANIZADO, 4", CONEXÃO ROSQUEADA, INSTALADO EM REDE DE ALIMENTAÇÃO PARA HIDRANTE - FORNECIMENTO E INSTALAÇÃO. AF_10/2020</t>
  </si>
  <si>
    <t>LUVA DE REDUÇÃO, EM FERRO GALVANIZADO, 4" X 2 1/2", CONEXÃO ROSQUEADA, INSTALADO EM REDE DE ALIMENTAÇÃO PARA HIDRANTE - FORNECIMENTO E INSTALAÇÃO. AF_10/2020</t>
  </si>
  <si>
    <t>LUVA DE REDUÇÃO, EM FERRO GALVANIZADO, 4" X 2", CONEXÃO ROSQUEADA, INSTALADO EM REDE DE ALIMENTAÇÃO PARA HIDRANTE - FORNECIMENTO E INSTALAÇÃO. AF_10/2020</t>
  </si>
  <si>
    <t>LUVA DE REDUÇÃO, EM FERRO GALVANIZADO, 4" X 3", CONEXÃO ROSQUEADA, INSTALADO EM REDE DE ALIMENTAÇÃO PARA HIDRANTE - FORNECIMENTO E INSTALAÇÃO. AF_10/2020</t>
  </si>
  <si>
    <t>NIPLE, EM FERRO GALVANIZADO, 4", CONEXÃO ROSQUEADA, INSTALADO EM REDE DE ALIMENTAÇÃO PARA HIDRANTE - FORNECIMENTO E INSTALAÇÃO. AF_10/2020</t>
  </si>
  <si>
    <t>JOELHO 90°, EM FERRO GALVANIZADO, 4", CONEXÃO ROSQUEADA, INSTALADO EM REDE DE ALIMENTAÇÃO PARA HIDRANTE - FORNECIMENTO E INSTALAÇÃO. AF_10/2020</t>
  </si>
  <si>
    <t>TÊ, EM FERRO GALVANIZADO, 4", CONEXÃO ROSQUEADA, INSTALADO EM REDE DE ALIMENTAÇÃO PARA HIDRANTE - FORNECIMENTO E INSTALAÇÃO. AF_10/2020</t>
  </si>
  <si>
    <t>INSTALAÇÃO DE TUBOS E CONEXÕES, EM AÇO/FERRO GALVANIZADO, PARA O CENTRO DE MEDIÇÃO DE GÁS DE EDIFÍCIO RESIDENCIAL, COM 4 PAVIMENTOS, 16 UNIDADES HABITACIONAIS, DN 32 (1 1/4") - FORNECIMENTO E INSTALAÇÃO. AF_10/2020</t>
  </si>
  <si>
    <t>INSTALAÇÃO DE TUBOS E CONEXÕES, EM AÇO/FERRO GALVANIZADO, PARA O CENTRO DE MEDIÇÃO DE GÁS DE EDIFÍCIO RESIDENCIAL, COM 4 PAVIMENTOS, 16 UNIDADES HABITACIONAIS, DN 50 (2") - FORNECIMENTO E INSTALAÇÃO. AF_10/2020</t>
  </si>
  <si>
    <t>TRANSFORMADOR DE DISTRIBUIÇÃO, 30 KVA, TRIFÁSICO, 60 HZ, CLASSE 15 KV, IMERSO EM ÓLEO MINERAL, INSTALAÇÃO EM POSTE (NÃO INCLUSO SUPORTE) - FORNECIMENTO E INSTALAÇÃO. AF_12/2020</t>
  </si>
  <si>
    <t>TRANSFORMADOR DE DISTRIBUIÇÃO, 45 KVA, TRIFÁSICO, 60 HZ, CLASSE 15 KV, IMERSO EM ÓLEO MINERAL, INSTALAÇÃO EM POSTE (NÃO INCLUSO SUPORTE) - FORNECIMENTO E INSTALAÇÃO. AF_12/2020</t>
  </si>
  <si>
    <t>TRANSFORMADOR DE DISTRIBUIÇÃO, 75 KVA, TRIFÁSICO, 60 HZ, CLASSE 15 KV, IMERSO EM ÓLEO MINERAL, INSTALAÇÃO EM POSTE (NÃO INCLUSO SUPORTE) - FORNECIMENTO E INSTALAÇÃO. AF_12/2020</t>
  </si>
  <si>
    <t>TRANSFORMADOR DE DISTRIBUIÇÃO, 112,5 KVA, TRIFÁSICO, 60 HZ, CLASSE 15 KV, IMERSO EM ÓLEO MINERAL, INSTALAÇÃO EM POSTE (NÃO INCLUSO SUPORTE) - FORNECIMENTO E INSTALAÇÃO. AF_12/2020</t>
  </si>
  <si>
    <t>TRANSFORMADOR DE DISTRIBUIÇÃO, 150 KVA, TRIFÁSICO, 60 HZ, CLASSE 15 KV, IMERSO EM ÓLEO MINERAL, INSTALAÇÃO EM POSTE (NÃO INCLUSO SUPORTE) - FORNECIMENTO E INSTALAÇÃO. AF_12/2020</t>
  </si>
  <si>
    <t>TRANSFORMADOR DE DISTRIBUIÇÃO, 225 KVA, TRIFÁSICO, 60 HZ, CLASSE 15 KV, IMERSO EM ÓLEO MINERAL, INSTALAÇÃO EM POSTE (NÃO INCLUSO SUPORTE) - FORNECIMENTO E INSTALAÇÃO. AF_12/2020</t>
  </si>
  <si>
    <t>TRANSFORMADOR DE DISTRIBUIÇÃO, 300 KVA, TRIFÁSICO, 60 HZ, CLASSE 15 KV, IMERSO EM ÓLEO MINERAL, INSTALAÇÃO EM POSTE (NÃO INCLUSO SUPORTE) - FORNECIMENTO E INSTALAÇÃO. AF_12/2020</t>
  </si>
  <si>
    <t>SUPORTE PARA TRANSFORMADOR EM POSTE DE CONCRETO CIRCULAR - FORNECIMENTO E INSTALAÇÃO. AF_12/2020</t>
  </si>
  <si>
    <t>SUPORTE PARA TRANSFORMADOR EM POSTE DE CONCRETO DUPLO T - FORNECIMENTO E INSTALAÇÃO. AF_12/2020</t>
  </si>
  <si>
    <t>JUNTA ARGAMASSADA ENTRE TUBO DN 800 MM E O POÇO DE VISITA/ CAIXA DE CONCRETO OU ALVENARIA EM REDES DE ESGOTO. AF_01/2021</t>
  </si>
  <si>
    <t>JUNTA ARGAMASSADA ENTRE TUBO DN 900 MM E O POÇO DE VISITA/ CAIXA DE CONCRETO OU ALVENARIA EM REDES DE ESGOTO. AF_01/2021</t>
  </si>
  <si>
    <t>JUNTA ARGAMASSADA ENTRE TUBO DN 1000 MM E O POÇO DE VISITA/ CAIXA DE CONCRETO OU ALVENARIA EM REDES DE ESGOTO. AF_01/2021</t>
  </si>
  <si>
    <t>JUNTA ARGAMASSADA ENTRE TUBO DN 1200 MM E O POÇO DE VISITA/ CAIXA DE CONCRETO OU ALVENARIA EM REDES DE ESGOTO. AF_01/2021</t>
  </si>
  <si>
    <t>JUNTA ARGAMASSADA ENTRE TUBO DN 1500 MM E O POÇO DE VISITA/ CAIXA DE CONCRETO OU ALVENARIA EM REDES DE ESGOTO. AF_01/2021</t>
  </si>
  <si>
    <t>ARRASAMENTO MECÂNICO DE ESTACA BARRETE DE CONCRETO ARMADO, SEÇÃO DE 0,40 X 2,50 M. AF_05/2021</t>
  </si>
  <si>
    <t>ARRASAMENTO MECÂNICO DE ESTACA BARRETE DE CONCRETO ARMADO, SEÇÃO DE 0,60 X 2,50 M. AF_05/2021</t>
  </si>
  <si>
    <t>ARRASAMENTO MECÂNICO DE ESTACA BARRETE DE CONCRETO ARMADO, SEÇÃO DE 0,80 X 2,50 M. AF_05/2021</t>
  </si>
  <si>
    <t>FURO EM CAIXA D'ÁGUA COM ESPESSURA DE 2 ATÉ 5 MM E DIÂMETRO DE 15 MM. AF_06/2021</t>
  </si>
  <si>
    <t>FURO EM CAIXA D'ÁGUA COM ESPESSURA DE 6 ATÉ 8 MM E DIÂMETRO DE 15 MM. AF_06/2021</t>
  </si>
  <si>
    <t>FURO EM CAIXA D'ÁGUA COM ESPESSURA DE 2 ATÉ 5 MM E DIÂMETRO DE 20 MM. AF_06/2021</t>
  </si>
  <si>
    <t>FURO EM CAIXA D'ÁGUA COM ESPESSURA DE 6 ATÉ 8 MM E DIÂMETRO DE 20 MM. AF_06/2021</t>
  </si>
  <si>
    <t>FURO EM CAIXA D'ÁGUA COM ESPESSURA DE 2 ATÉ 5 MM E DIÂMETRO DE 25 MM. AF_06/2021</t>
  </si>
  <si>
    <t>FURO EM CAIXA D'ÁGUA COM ESPESSURA DE 6 ATÉ 8 MM E DIÂMETRO DE 25 MM. AF_06/2021</t>
  </si>
  <si>
    <t>FURO EM CAIXA D'ÁGUA COM ESPESSURA DE 2 ATÉ 5 MM E DIÂMETRO DE 32 MM. AF_06/2021</t>
  </si>
  <si>
    <t>FURO EM CAIXA D'ÁGUA COM ESPESSURA DE 6 ATÉ 8 MM E DIÂMETRO DE 32 MM. AF_06/2021</t>
  </si>
  <si>
    <t>FURO EM CAIXA D'ÁGUA COM ESPESSURA DE 2 ATÉ 5 MM E DIÂMETRO DE 40 MM. AF_06/2021</t>
  </si>
  <si>
    <t>FURO EM CAIXA D'ÁGUA COM ESPESSURA DE 6 ATÉ 8 MM E DIÂMETRO DE 40 MM. AF_06/2021</t>
  </si>
  <si>
    <t>FURO EM CAIXA D'ÁGUA COM ESPESSURA DE 2 ATÉ 5 MM E DIÂMETRO DE 50 MM. AF_06/2021</t>
  </si>
  <si>
    <t>FURO EM CAIXA D'ÁGUA COM ESPESSURA DE 6 ATÉ 8 MM E DIÂMETRO DE 50 MM. AF_06/2021</t>
  </si>
  <si>
    <t>FURO EM CAIXA D'ÁGUA COM ESPESSURA DE 2 ATÉ 5 MM E DIÂMETRO DE 60 MM. AF_06/2021</t>
  </si>
  <si>
    <t>FURO EM CAIXA D'ÁGUA COM ESPESSURA DE 6 ATÉ 8 MM E DIÂMETRO DE 60 MM. AF_06/2021</t>
  </si>
  <si>
    <t>FURO EM CAIXA D'ÁGUA COM ESPESSURA DE 2 ATÉ 5 MM E DIÂMETRO DE 75 MM. AF_06/2021</t>
  </si>
  <si>
    <t>FURO EM CAIXA D'ÁGUA COM ESPESSURA DE 6 ATÉ 8 MM E DIÂMETRO DE 75 MM. AF_06/2021</t>
  </si>
  <si>
    <t>FURO EM CAIXA D'ÁGUA COM ESPESSURA DE 2 ATÉ 5 MM E DIÂMETRO DE 100 MM. AF_06/2021</t>
  </si>
  <si>
    <t>FURO EM CAIXA D'ÁGUA COM ESPESSURA DE 6 ATÉ 8 MM E DIÂMETRO DE 100 MM. AF_06/2021</t>
  </si>
  <si>
    <t>CAIXA D´ÁGUA EM POLIETILENO, 500 LITROS - FORNECIMENTO E INSTALAÇÃO. AF_06/2021</t>
  </si>
  <si>
    <t>CAIXA D´ÁGUA EM POLIETILENO, 750 LITROS - FORNECIMENTO E INSTALAÇÃO. AF_06/2021</t>
  </si>
  <si>
    <t>CAIXA D´ÁGUA EM POLIETILENO, 1000 LITROS - FORNECIMENTO E INSTALAÇÃO. AF_06/2021</t>
  </si>
  <si>
    <t>CAIXA D´ÁGUA EM POLIETILENO, 1500 LITROS - FORNECIMENTO E INSTALAÇÃO. AF_06/2021</t>
  </si>
  <si>
    <t>CAIXA D´ÁGUA EM POLIETILENO, 2000 LITROS - FORNECIMENTO E INSTALAÇÃO. AF_06/2021</t>
  </si>
  <si>
    <t>CAIXA D´ÁGUA EM POLIETILENO, 3000 LITROS - FORNECIMENTO E INSTALAÇÃO. AF_06/2021</t>
  </si>
  <si>
    <t>CAIXA D´ÁGUA EM POLIÉSTER REFORÇADO COM FIBRA DE VIDRO, 500 LITROS - FORNECIMENTO E INSTALAÇÃO. AF_06/2021</t>
  </si>
  <si>
    <t>CAIXA D´ÁGUA EM POLIÉSTER REFORÇADO COM FIBRA DE VIDRO, 750 LITROS - FORNECIMENTO E INSTALAÇÃO. AF_06/2021</t>
  </si>
  <si>
    <t>CAIXA D´ÁGUA EM POLIÉSTER REFORÇADO COM FIBRA DE VIDRO, 1000 LITROS - FORNECIMENTO E INSTALAÇÃO. AF_06/2021</t>
  </si>
  <si>
    <t>CAIXA D´ÁGUA EM POLIÉSTER REFORÇADO COM FIBRA DE VIDRO, 1500 LITROS - FORNECIMENTO E INSTALAÇÃO. AF_06/2021</t>
  </si>
  <si>
    <t>CAIXA D´ÁGUA EM POLIÉSTER REFORÇADO COM FIBRA DE VIDRO, 2000 LITROS - FORNECIMENTO E INSTALAÇÃO. AF_06/2021</t>
  </si>
  <si>
    <t>CAIXA D´ÁGUA EM POLIÉSTER REFORÇADO COM FIBRA DE VIDRO, 3000 LITROS - FORNECIMENTO E INSTALAÇÃO. AF_06/2021</t>
  </si>
  <si>
    <t>CAIXA D´ÁGUA EM POLIÉSTER REFORÇADO COM FIBRA DE VIDRO, 5000 LITROS - FORNECIMENTO E INSTALAÇÃO. AF_06/2021</t>
  </si>
  <si>
    <t>CAIXA D´ÁGUA EM POLIÉSTER REFORÇADO COM FIBRA DE VIDRO, 7000 LITROS - FORNECIMENTO E INSTALAÇÃO. AF_06/2021</t>
  </si>
  <si>
    <t>CAIXA D´ÁGUA EM POLIÉSTER REFORÇADO COM FIBRA DE VIDRO, 10000 LITROS - FORNECIMENTO E INSTALAÇÃO. AF_06/2021</t>
  </si>
  <si>
    <t>CAIXA D´ÁGUA EM POLIÉSTER REFORÇADO COM FIBRA DE VIDRO, 15000 LITROS - FORNECIMENTO E INSTALAÇÃO. AF_06/2021</t>
  </si>
  <si>
    <t>CAIXA D´ÁGUA EM POLIÉSTER REFORÇADO COM FIBRA DE VIDRO, 20000 LITROS - FORNECIMENTO E INSTALAÇÃO. AF_06/2021</t>
  </si>
  <si>
    <t>CAIXA D´ÁGUA EM POLIETILENO, 500 LITROS (INCLUSOS TUBOS, CONEXÕES E TORNEIRA DE BÓIA) - FORNECIMENTO E INSTALAÇÃO. AF_06/2021</t>
  </si>
  <si>
    <t>CAIXA D´ÁGUA EM POLIETILENO, 1000 LITROS (INCLUSOS TUBOS, CONEXÕES E TORNEIRA DE BÓIA) - FORNECIMENTO E INSTALAÇÃO. AF_06/2021</t>
  </si>
  <si>
    <t>JUNÇÃO SIMPLES DE PVC, 45 GRAUS, SÉRIE NORMAL, PARA ESGOTO PREDIAL, DN 100 MM, INSTALADA EM DRENO - FORNECIMENTO E INSTALAÇÃO. AF_07/2021</t>
  </si>
  <si>
    <t>DRENO BARBACÃ, DN 100 MM, COM MATERIAL DRENANTE. AF_07/2021</t>
  </si>
  <si>
    <t>DRENO BARBACÃ, DN 75 MM, COM MATERIAL DRENANTE. AF_07/2021</t>
  </si>
  <si>
    <t>DRENO BARBACÃ, DN 50 MM, COM MATERIAL DRENANTE. AF_07/2021</t>
  </si>
  <si>
    <t>BOCA PARA BUEIRO SIMPLES TUBULAR D = 40 CM EM CONCRETO, ALAS COM ESCONSIDADE DE 0°, INCLUINDO FÔRMAS E MATERIAIS. AF_07/2021</t>
  </si>
  <si>
    <t>BOCA PARA BUEIRO SIMPLES TUBULAR D = 60 CM EM CONCRETO, ALAS COM ESCONSIDADE DE 0°, INCLUINDO FÔRMAS E MATERIAIS. AF_07/2021</t>
  </si>
  <si>
    <t>BOCA PARA BUEIRO SIMPLES TUBULAR D = 80 CM EM CONCRETO, ALAS COM ESCONSIDADE DE 0°, INCLUINDO FÔRMAS E MATERIAIS. AF_07/2021</t>
  </si>
  <si>
    <t>BOCA PARA BUEIRO SIMPLES TUBULAR D = 100 CM EM CONCRETO, ALAS COM ESCONSIDADE DE 0°, INCLUINDO FÔRMAS E MATERIAIS. AF_07/2021</t>
  </si>
  <si>
    <t>BOCA PARA BUEIRO SIMPLES TUBULAR D = 120 CM EM CONCRETO, ALAS COM ESCONSIDADE DE 0°, INCLUINDO FÔRMAS E MATERIAIS. AF_07/2021</t>
  </si>
  <si>
    <t>BOCA PARA BUEIRO SIMPLES TUBULAR D = 150 CM EM CONCRETO, ALAS COM ESCONSIDADE DE 0°, INCLUINDO FÔRMAS E MATERIAIS. AF_07/2021</t>
  </si>
  <si>
    <t>BOCA PARA BUEIRO DUPLO TUBULAR D = 80 CM EM CONCRETO, ALAS COM ESCONSIDADE DE 0°, INCLUINDO FÔRMAS E MATERIAIS. AF_07/2021</t>
  </si>
  <si>
    <t>BOCA PARA BUEIRO DUPLO TUBULAR D = 100 CM EM CONCRETO, ALAS COM ESCONSIDADE DE 0°, INCLUINDO FÔRMAS E MATERIAIS. AF_07/2021</t>
  </si>
  <si>
    <t>BOCA PARA BUEIRO DUPLO TUBULAR D = 120 CM EM CONCRETO, ALAS COM ESCONSIDADE DE 0°, INCLUINDO FÔRMAS E MATERIAIS. AF_07/2021</t>
  </si>
  <si>
    <t>BOCA PARA BUEIRO DUPLO TUBULAR D = 150 CM EM CONCRETO, ALAS COM ESCONSIDADE DE 0°, INCLUINDO FÔRMAS E MATERIAIS. AF_07/2021</t>
  </si>
  <si>
    <t>BOCA PARA BUEIRO TRIPLO TUBULAR D = 100 CM EM CONCRETO, ALAS COM ESCONSIDADE DE 0°, INCLUINDO FÔRMAS E MATERIAIS. AF_07/2021</t>
  </si>
  <si>
    <t>BOCA PARA BUEIRO TRIPLO TUBULAR D = 120 CM EM CONCRETO, ALAS COM ESCONSIDADE DE 0°, INCLUINDO FÔRMAS E MATERIAIS. AF_07/2021</t>
  </si>
  <si>
    <t>BOCA PARA BUEIRO TRIPLO TUBULAR D = 150 CM EM CONCRETO, ALAS COM ESCONSIDADE DE 0°, INCLUINDO FÔRMAS E MATERIAIS. AF_07/2021</t>
  </si>
  <si>
    <t>BOCA PARA BUEIRO SIMPLES TUBULAR D = 60 CM EM CONCRETO, ALAS COM ESCONSIDADE DE 30°, INCLUINDO FÔRMAS E MATERIAIS. AF_07/2021</t>
  </si>
  <si>
    <t>BOCA PARA BUEIRO SIMPLES TUBULAR D = 80 CM EM CONCRETO, ALAS COM ESCONSIDADE DE 30°, INCLUINDO FÔRMAS E MATERIAIS. AF_07/2021</t>
  </si>
  <si>
    <t>BOCA PARA BUEIRO SIMPLES TUBULAR D = 100 CM EM CONCRETO, ALAS COM ESCONSIDADE DE 30°, INCLUINDO FÔRMAS E MATERIAIS. AF_07/2021</t>
  </si>
  <si>
    <t>BOCA PARA BUEIRO SIMPLES TUBULAR D = 120 CM EM CONCRETO, ALAS COM ESCONSIDADE DE 30°, INCLUINDO FÔRMAS E MATERIAIS. AF_07/2021</t>
  </si>
  <si>
    <t>BOCA PARA BUEIRO SIMPLES TUBULAR D = 150 CM EM CONCRETO, ALAS COM ESCONSIDADE DE 30°, INCLUINDO FÔRMAS E MATERIAIS. AF_07/2021</t>
  </si>
  <si>
    <t>BOCA PARA BUEIRO DUPLO TUBULAR D = 100 CM EM CONCRETO, ALAS COM ESCONSIDADE DE 30°, INCLUINDO FÔRMAS E MATERIAIS. AF_07/2021</t>
  </si>
  <si>
    <t>BOCA PARA BUEIRO DUPLO TUBULAR D = 120 CM EM CONCRETO, ALAS COM ESCONSIDADE DE 30°, INCLUINDO FÔRMAS E MATERIAIS. AF_07/2021</t>
  </si>
  <si>
    <t>BOCA PARA BUEIRO DUPLO TUBULAR D = 150 CM EM CONCRETO, ALAS COM ESCONSIDADE DE 30°, INCLUINDO FÔRMAS E MATERIAIS. AF_07/2021</t>
  </si>
  <si>
    <t>BOCA PARA BUEIRO TRIPLO TUBULAR D = 100 CM EM CONCRETO, ALAS COM ESCONSIDADE DE 30°, INCLUINDO FÔRMAS E MATERIAIS. AF_07/2021</t>
  </si>
  <si>
    <t>BOCA PARA BUEIRO TRIPLO TUBULAR D = 120 CM EM CONCRETO, ALAS COM ESCONSIDADE DE 30°, INCLUINDO FÔRMAS E MATERIAIS. AF_07/2021</t>
  </si>
  <si>
    <t>BOCA PARA BUEIRO TRIPLO TUBULAR D = 150 CM EM CONCRETO, ALAS COM ESCONSIDADE DE 30°, INCLUINDO FÔRMAS E MATERIAIS. AF_07/2021</t>
  </si>
  <si>
    <t>BOCA PARA BUEIRO SIMPLES CELULAR 150 X 150 CM EM CONCRETO, ALAS COM ESCONSIDADE DE 30°, INCLUINDO FÔRMAS E MATERIAIS. AF_07/2021</t>
  </si>
  <si>
    <t>BOCA PARA BUEIRO SIMPLES CELULAR 200 X 200 CM EM CONCRETO, ALAS COM ESCONSIDADE DE 30°, INCLUINDO FÔRMAS E MATERIAIS. AF_07/2021</t>
  </si>
  <si>
    <t>BOCA PARA BUEIRO SIMPLES CELULAR 250 X 250 CM EM CONCRETO, ALAS COM ESCONSIDADE DE 30°, INCLUINDO FÔRMAS E MATERIAIS. AF_07/2021</t>
  </si>
  <si>
    <t>BOCA PARA BUEIRO SIMPLES CELULAR 300 X 300 CM EM CONCRETO, ALAS COM ESCONSIDADE DE 30°, INCLUINDO FÔRMAS E MATERIAIS. AF_07/2021</t>
  </si>
  <si>
    <t>BOCA PARA BUEIRO DUPLO CELULAR 150 X 150 CM EM CONCRETO, ALAS COM ESCONSIDADE DE 30°, INCLUINDO FÔRMAS E MATERIAIS. AF_07/2021</t>
  </si>
  <si>
    <t>BOCA PARA BUEIRO DUPLO CELULAR 200 X 200 CM EM CONCRETO, ALAS COM ESCONSIDADE DE 30°, INCLUINDO FÔRMAS E MATERIAIS. AF_07/2021</t>
  </si>
  <si>
    <t>BOCA PARA BUEIRO DUPLO CELULAR 250 X 250 CM EM CONCRETO, ALAS COM ESCONSIDADE DE 30°, INCLUINDO FÔRMAS E MATERIAIS. AF_07/2021</t>
  </si>
  <si>
    <t>BOCA PARA BUEIRO DUPLO CELULAR 300 X 300 CM EM CONCRETO, ALAS COM ESCONSIDADE DE 30°, INCLUINDO FÔRMAS E MATERIAIS. AF_07/2021</t>
  </si>
  <si>
    <t>BOCA PARA BUEIRO TRIPLO CELULAR 150 X 150 CM EM CONCRETO, ALAS COM ESCONSIDADE DE 30°, INCLUINDO FÔRMAS E MATERIAIS. AF_07/2021</t>
  </si>
  <si>
    <t>BOCA PARA BUEIRO TRIPLO CELULAR 200 X 200 CM EM CONCRETO, ALAS COM ESCONSIDADE DE 30°, INCLUINDO FÔRMAS E MATERIAIS. AF_07/2021</t>
  </si>
  <si>
    <t>BOCA PARA BUEIRO TRIPLO CELULAR 250 X 250 CM EM CONCRETO, ALAS COM ESCONSIDADE DE 30°, INCLUINDO FÔRMAS E MATERIAIS. AF_07/2021</t>
  </si>
  <si>
    <t>BOCA PARA BUEIRO TRIPLO CELULAR 300 X 300 CM EM CONCRETO, ALAS COM ESCONSIDADE DE 30°, INCLUINDO FÔRMAS E MATERIAIS. AF_07/2021</t>
  </si>
  <si>
    <t>BOCA PARA BUEIRO SIMPLES TUBULAR D = 40 CM EM GABIÃO, ALAS COM ESCONSIDADE DE 45°, INCLUINDO FÔRMAS E MATERIAIS. AF_07/2021</t>
  </si>
  <si>
    <t>BOCA PARA BUEIRO SIMPLES TUBULAR D = 60 CM EM GABIÃO, ALAS COM ESCONSIDADE DE 45°, INCLUINDO FÔRMAS E MATERIAIS. AF_07/2021</t>
  </si>
  <si>
    <t>BOCA PARA BUEIRO SIMPLES TUBULAR D = 80 CM EM GABIÃO, ALAS COM ESCONSIDADE DE 45°, INCLUINDO FÔRMAS E MATERIAIS. AF_07/2021</t>
  </si>
  <si>
    <t>BOCA PARA BUEIRO SIMPLES TUBULAR D = 100 CM EM GABIÃO, ALAS COM ESCONSIDADE DE 45°, INCLUINDO FÔRMAS E MATERIAIS. AF_07/2021</t>
  </si>
  <si>
    <t>BOCA PARA BUEIRO SIMPLES TUBULAR D = 120 CM EM GABIÃO, ALAS COM ESCONSIDADE DE 45°, INCLUINDO FÔRMAS E MATERIAIS. AF_07/2021</t>
  </si>
  <si>
    <t>BOCA PARA BUEIRO SIMPLES TUBULAR D = 150 CM EM GABIÃO, ALAS COM ESCONSIDADE DE 45°, INCLUINDO FÔRMAS E MATERIAIS. AF_07/2021</t>
  </si>
  <si>
    <t>BOCA PARA BUEIRO DUPLO TUBULAR D = 40 CM EM GABIÃO, ALAS COM ESCONSIDADE DE 45°, INCLUINDO FÔRMAS E MATERIAIS. AF_07/2021</t>
  </si>
  <si>
    <t>BOCA PARA BUEIRO DUPLO TUBULAR D = 60 CM EM GABIÃO, ALAS COM ESCONSIDADE DE 45°, INCLUINDO FÔRMAS E MATERIAIS. AF_07/2021</t>
  </si>
  <si>
    <t>BOCA PARA BUEIRO DUPLO TUBULAR D = 80 CM EM GABIÃO, ALAS COM ESCONSIDADE DE 45°, INCLUINDO FÔRMAS E MATERIAIS. AF_07/2021</t>
  </si>
  <si>
    <t>BOCA PARA BUEIRO DUPLO TUBULAR D = 100 CM EM GABIÃO, ALAS COM ESCONSIDADE DE 45°, INCLUINDO FÔRMAS E MATERIAIS. AF_07/2021</t>
  </si>
  <si>
    <t>BOCA PARA BUEIRO DUPLO TUBULAR D = 120 CM EM GABIÃO, ALAS COM ESCONSIDADE DE 45°, INCLUINDO FÔRMAS E MATERIAIS. AF_07/2021</t>
  </si>
  <si>
    <t>BOCA PARA BUEIRO DUPLO TUBULAR D = 150 CM EM GABIÃO, ALAS COM ESCONSIDADE DE 45°, INCLUINDO FÔRMAS E MATERIAIS. AF_07/2021</t>
  </si>
  <si>
    <t>BOCA PARA BUEIRO TRIPLO TUBULAR D = 40 CM EM GABIÃO, ALAS COM ESCONSIDADE DE 45°, INCLUINDO FÔRMAS E MATERIAIS. AF_07/2021</t>
  </si>
  <si>
    <t>BOCA PARA BUEIRO TRIPLO TUBULAR D = 60 CM EM GABIÃO, ALAS COM ESCONSIDADE DE 45°, INCLUINDO FÔRMAS E MATERIAIS. AF_07/2021</t>
  </si>
  <si>
    <t>BOCA PARA BUEIRO TRIPLO TUBULAR D = 80 CM EM GABIÃO, ALAS COM ESCONSIDADE DE 45°, INCLUINDO FÔRMAS E MATERIAIS. AF_07/2021</t>
  </si>
  <si>
    <t>BOCA PARA BUEIRO TRIPLO TUBULAR D = 100 CM EM GABIÃO, ALAS COM ESCONSIDADE DE 45°, INCLUINDO FÔRMAS E MATERIAIS. AF_07/2021</t>
  </si>
  <si>
    <t>BOCA PARA BUEIRO TRIPLO TUBULAR D = 120 CM EM GABIÃO, ALAS COM ESCONSIDADE DE 45°, INCLUINDO FÔRMAS E MATERIAIS. AF_07/2021</t>
  </si>
  <si>
    <t>BOCA PARA BUEIRO TRIPLO TUBULAR D = 150 CM EM GABIÃO, ALAS COM ESCONSIDADE DE 45°, INCLUINDO FÔRMAS E MATERIAIS. AF_07/2021</t>
  </si>
  <si>
    <t>BOCA PARA BUEIRO SIMPLES CELULAR 150 X 150 CM EM GABIÃO, ALAS COM ESCONSIDADE DE 45°, INCLUINDO FÔRMAS E MATERIAIS. AF_07/2021</t>
  </si>
  <si>
    <t>BOCA PARA BUEIRO SIMPLES CELULAR 200 X 200 CM EM GABIÃO, ALAS COM ESCONSIDADE DE 45°, INCLUINDO FÔRMAS E MATERIAIS. AF_07/2021</t>
  </si>
  <si>
    <t>BOCA PARA BUEIRO SIMPLES CELULAR 250 X 250 CM EM GABIÃO, ALAS COM ESCONSIDADE DE 45°, INCLUINDO FÔRMAS E MATERIAIS. AF_07/2021</t>
  </si>
  <si>
    <t>BOCA PARA BUEIRO SIMPLES CELULAR 300 X 300 CM EM GABIÃO, ALAS COM ESCONSIDADE DE 45°, INCLUINDO FÔRMAS E MATERIAIS. AF_07/2021</t>
  </si>
  <si>
    <t>BOCA PARA BUEIRO DUPLO CELULAR 150 X 150 CM EM GABIÃO, ALAS COM ESCONSIDADE DE 45°, INCLUINDO FÔRMAS E MATERIAIS. AF_07/2021</t>
  </si>
  <si>
    <t>BOCA PARA BUEIRO DUPLO CELULAR 200 X 200 CM EM GABIÃO, ALAS COM ESCONSIDADE DE 45°, INCLUINDO FÔRMAS E MATERIAIS. AF_07/2021</t>
  </si>
  <si>
    <t>BOCA PARA BUEIRO DUPLO CELULAR 250 X 250 CM EM GABIÃO, ALAS COM ESCONSIDADE DE 45°, INCLUINDO FÔRMAS E MATERIAIS. AF_07/2021</t>
  </si>
  <si>
    <t>BOCA PARA BUEIRO DUPLO CELULAR 300 X 300 CM EM GABIÃO, ALAS COM ESCONSIDADE DE 45°, INCLUINDO FÔRMAS E MATERIAIS. AF_07/2021</t>
  </si>
  <si>
    <t>BOCA PARA BUEIRO TRIPLO CELULAR 150 X 150 CM EM GABIÃO, ALAS COM ESCONSIDADE DE 45°, INCLUINDO FÔRMAS E MATERIAIS. AF_07/2021</t>
  </si>
  <si>
    <t>BOCA PARA BUEIRO TRIPLO CELULAR 200 X 200 CM EM GABIÃO, ALAS COM ESCONSIDADE DE 45°, INCLUINDO FÔRMAS E MATERIAIS. AF_07/2021</t>
  </si>
  <si>
    <t>BOCA PARA BUEIRO TRIPLO CELULAR 250 X 250 CM EM GABIÃO, ALAS COM ESCONSIDADE DE 45°, INCLUINDO FÔRMAS E MATERIAIS. AF_07/2021</t>
  </si>
  <si>
    <t>BOCA PARA BUEIRO TRIPLO CELULAR 300 X 300 CM EM GABIÃO, ALAS COM ESCONSIDADE DE 45°, INCLUINDO FÔRMAS E MATERIAIS. AF_07/2021</t>
  </si>
  <si>
    <t>VÁLVULA DE RETENÇÃO HORIZONTAL, DE BRONZE, ROSCÁVEL, 1/2" - FORNECIMENTO E INSTALAÇÃO. AF_08/2021</t>
  </si>
  <si>
    <t>VÁLVULA DE RETENÇÃO VERTICAL, DE BRONZE, ROSCÁVEL, 2 1/2" - FORNECIMENTO E INSTALAÇÃO. AF_08/2021</t>
  </si>
  <si>
    <t>VÁLVULA DE RETENÇÃO, DE BRONZE, PÉ COM CRIVOS, ROSCÁVEL, 3/4" - FORNECIMENTO E INSTALAÇÃO. AF_08/2021</t>
  </si>
  <si>
    <t>VÁLVULA DE RETENÇÃO, DE BRONZE, PÉ COM CRIVOS, ROSCÁVEL, 1" - FORNECIMENTO E INSTALAÇÃO. AF_08/2021</t>
  </si>
  <si>
    <t>VÁLVULA DE RETENÇÃO, DE BRONZE, PÉ COM CRIVOS, ROSCÁVEL, 1 1/4" - FORNECIMENTO E INSTALAÇÃO. AF_08/2021</t>
  </si>
  <si>
    <t>VÁLVULA DE RETENÇÃO, DE BRONZE, PÉ COM CRIVOS, ROSCÁVEL, 1 1/2" - FORNECIMENTO E INSTALAÇÃO. AF_08/2021</t>
  </si>
  <si>
    <t>VÁLVULA DE RETENÇÃO, DE BRONZE, PÉ COM CRIVOS, ROSCÁVEL, 2" - FORNECIMENTO E INSTALAÇÃO. AF_08/2021</t>
  </si>
  <si>
    <t>VÁLVULA DE RETENÇÃO, DE BRONZE, PÉ COM CRIVOS, ROSCÁVEL, 2 1/2" - FORNECIMENTO E INSTALAÇÃO. AF_08/2021</t>
  </si>
  <si>
    <t>VÁLVULA DE RETENÇÃO, DE BRONZE, PÉ COM CRIVOS, ROSCÁVEL, 3" - FORNECIMENTO E INSTALAÇÃO. AF_08/2021</t>
  </si>
  <si>
    <t>VÁLVULA DE RETENÇÃO, DE BRONZE, PÉ COM CRIVOS, ROSCÁVEL, 4" - FORNECIMENTO E INSTALAÇÃO. AF_08/2021</t>
  </si>
  <si>
    <t>VÁLVULA DE DESCARGA METÁLICA, BASE 1 1/4", ACABAMENTO METALICO CROMADO - FORNECIMENTO E INSTALAÇÃO. AF_08/2021</t>
  </si>
  <si>
    <t>REGISTRO OU VÁLVULA GLOBO ANGULAR EM LATÃO, PARA HIDRANTES EM INSTALAÇÃO PREDIAL DE INCÊNDIO, 45 GRAUS, 2 1/2" - FORNECIMENTO E INSTALAÇÃO. AF_08/2021</t>
  </si>
  <si>
    <t>REGISTRO OU REGULADOR DE GÁS DE COZINHA - FORNECIMENTO E INSTALAÇÃO. AF_08/2021</t>
  </si>
  <si>
    <t>REGISTRO DE ESFERA, PVC, ROSCÁVEL, COM VOLANTE, 1/2" - FORNECIMENTO E INSTALAÇÃO. AF_08/2021</t>
  </si>
  <si>
    <t>REGISTRO DE ESFERA, PVC, ROSCÁVEL, COM VOLANTE, 1" - FORNECIMENTO E INSTALAÇÃO. AF_08/2021</t>
  </si>
  <si>
    <t>REGISTRO DE ESFERA, PVC, ROSCÁVEL, COM VOLANTE, 1 1/4" - FORNECIMENTO E INSTALAÇÃO. AF_08/2021</t>
  </si>
  <si>
    <t>REGISTRO DE ESFERA, PVC, ROSCÁVEL, COM VOLANTE, 1 1/2" - FORNECIMENTO E INSTALAÇÃO. AF_08/2021</t>
  </si>
  <si>
    <t>REGISTRO DE ESFERA, PVC, ROSCÁVEL, COM VOLANTE, 2" - FORNECIMENTO E INSTALAÇÃO. AF_08/2021</t>
  </si>
  <si>
    <t>REGISTRO DE ESFERA, PVC, ROSCÁVEL, COM BORBOLETA, 1/2" - FORNECIMENTO E INSTALAÇÃO. AF_08/2021</t>
  </si>
  <si>
    <t>REGISTRO DE ESFERA, PVC, ROSCÁVEL, COM BORBOLETA, 3/4" - FORNECIMENTO E INSTALAÇÃO. AF_08/2021</t>
  </si>
  <si>
    <t>REGISTRO DE ESFERA, PVC, ROSCÁVEL, COM CABEÇA QUADRADA, 1/2" - FORNECIMENTO E INSTALAÇÃO. AF_08/2021</t>
  </si>
  <si>
    <t>REGISTRO DE ESFERA, PVC, ROSCÁVEL, COM CABEÇA QUADRADA, 3/4" - FORNECIMENTO E INSTALAÇÃO. AF_08/2021</t>
  </si>
  <si>
    <t>REGISTRO DE PRESSÃO, PVC, ROSCÁVEL, VOLANTE SIMPLES, 1/2" - FORNECIMENTO E INSTALAÇÃO. AF_08/2021</t>
  </si>
  <si>
    <t>REGISTRO DE PRESSÃO, PVC, ROSCÁVEL, VOLANTE SIMPLES, 3/4" - FORNECIMENTO E INSTALAÇÃO. AF_08/2021</t>
  </si>
  <si>
    <t>INSTALAÇÃO DE ESQUI TRIPLO, EM TUBO DE AÇO CARBONO - EQUIPAMENTO DE GINÁSTICA PARA ACADEMIA AO AR LIVRE / ACADEMIA DA TERCEIRA IDADE - ATI, INSTALADO SOBRE PISO DE CONCRETO EXISTENTE. AF_10/2021</t>
  </si>
  <si>
    <t>INSTALAÇÃO DE MULTIEXERCITADOR COM SEIS FUNÇÕES, EM TUBO DE AÇO CARBONO - EQUIPAMENTO DE GINÁSTICA PARA ACADEMIA AO AR LIVRE / ACADEMIA DA TERCEIRA IDADE - ATI, INSTALADO SOBRE PISO DE CONCRETO EXISTENTE. AF_10/2021</t>
  </si>
  <si>
    <t>INSTALAÇÃO DE SIMULADOR DE CAMINHADA TRIPLO, EM TUBO DE AÇO CARBONO - EQUIPAMENTO DE GINÁSTICA PARA ACADEMIA AO AR LIVRE / ACADEMIA DA TERCEIRA IDADE - ATI, INSTALADO SOBRE PISO DE CONCRETO EXISTENTE. AF_10/2021</t>
  </si>
  <si>
    <t>INSTALAÇÃO DE SIMULADOR DE CAVALGADA TRIPLO, EM TUBO DE AÇO CARBONO - EQUIPAMENTO DE GINÁSTICA PARA ACADEMIA AO AR LIVRE / ACADEMIA DA TERCEIRA IDADE - ATI, INSTALADO SOBRE PISO DE CONCRETO EXISTENTE. AF_10/2021</t>
  </si>
  <si>
    <t>INSTALAÇÃO DE SIMULADOR DE REMO INDIVIDUAL, EM TUBO DE AÇO CARBONO - EQUIPAMENTO DE GINÁSTICA PARA ACADEMIA AO AR LIVRE / ACADEMIA DA TERCEIRA IDADE - ATI, INSTALADO SOBRE PISO DE CONCRETO EXISTENTE. AF_10/2021</t>
  </si>
  <si>
    <t>INSTALAÇÃO DE PRESSÃO DE PERNAS TRIPLO, EM TUBO DE AÇO CARBONO - EQUIPAMENTO DE GINÁSTICA PARA ACADEMIA AO AR LIVRE / ACADEMIA DA TERCEIRA IDADE - ATI, INSTALADO SOBRE SOLO. AF_10/2021</t>
  </si>
  <si>
    <t>INSTALAÇÃO DE ALONGADOR COM TRÊS ALTURAS, EM TUBO DE AÇO CARBONO - EQUIPAMENTO DE GINASTICA PARA ACADEMIA AO AR LIVRE / ACADEMIA DA TERCEIRA IDADE - ATI, INSTALADO SOBRE SOLO. AF_10/2021</t>
  </si>
  <si>
    <t>INSTALAÇÃO DE ROTAÇÃO DIAGONAL DUPLA, APARELHO TRIPLO, EM TUBO DE AÇO CARBONO - EQUIPAMENTO DE GINÁSTICA PARA ACADEMIA AO AR LIVRE / ACADEMIA DA TERCEIRA IDADE - ATI, INSTALADO SOBRE SOLO. AF_10/2021</t>
  </si>
  <si>
    <t>INSTALAÇÃO DE ROTAÇÃO VERTICAL DUPLO, EM TUBO DE AÇO CARBONO - EQUIPAMENTO DE GINÁSTICA PARA ACADEMIA AO AR LIVRE / ACADEMIA DA TERCEIRA IDADE - ATI, INSTALADO SOBRE SOLO. AF_10/2021</t>
  </si>
  <si>
    <t>INSTALAÇÃO DE SURF DUPLO, EM TUBO DE AÇO CARBONO - EQUIPAMENTO DE GINÁSTICA PARA ACADEMIA AO AR LIVRE / ACADEMIA DA TERCEIRA IDADE - ATI, INSTALADO SOBRE SOLO. AF_10/2021</t>
  </si>
  <si>
    <t>INSTALAÇÃO DE PLACA ORIENTATIVA SOBRE EXERCÍCIOS, 2,00M X 1,00M, EM TUBO DE AÇO CARBONO - PARA ACADEMIA AO AR LIVRE / ACADEMIA DA TERCEIRA IDADE - ATI, INSTALADO SOBRE SOLO. AF_10/2021</t>
  </si>
  <si>
    <t>INSTALAÇÃO DE PRESSÃO DE PERNAS TRIPLO, EM TUBO DE AÇO CARBONO - EQUIPAMENTO DE GINÁSTICA PARA ACADEMIA AO AR LIVRE / ACADEMIA DA TERCEIRA IDADE - ATI, INSTALADO SOBRE PISO DE CONCRETO EXISTENTE. AF_10/2021</t>
  </si>
  <si>
    <t>INSTALAÇÃO DE ALONGADOR COM TRÊS ALTURAS, EM TUBO DE AÇO CARBONO - EQUIPAMENTO DE GINÁSTICA PARA ACADEMIA AO AR LIVRE / ACADEMIA DA TERCEIRA IDADE - ATI, INSTALADO SOBRE PISO DE CONCRETO EXISTENTE. AF_10/2021</t>
  </si>
  <si>
    <t>INSTALAÇÃO DE ROTAÇÃO DIAGONAL DUPLA, APARELHO TRIPLO, EM TUBO DE AÇO CARBONO - EQUIPAMENTO DE GINÁSTICA PARA ACADEMIA AO AR LIVRE / ACADEMIA DA TERCEIRA IDADE - ATI, INSTALADO SOBRE PISO DE CONCRETO EXISTENTE. AF_10/2021</t>
  </si>
  <si>
    <t>INSTALAÇÃO DE ROTAÇÃO VERTICAL DUPLO, EM TUBO DE ACO CARBONO - EQUIPAMENTO DE GINASTICA PARA ACADEMIA AO AR LIVRE / ACADEMIA DA TERCEIRA IDADE - ATI, INSTALADO SOBRE PISO DE CONCRETO EXISTENTE. AF_10/2021</t>
  </si>
  <si>
    <t>INSTALAÇÃO DE SURF DUPLO, EM TUBO DE AÇO CARBONO - EQUIPAMENTO DE GINÁSTICA PARA ACADEMIA AO AR LIVRE / ACADEMIA DA TERCEIRA IDADE - ATI, INSTALADO SOBRE PISO DE CONCRETO EXISTENTE. AF_10/2021</t>
  </si>
  <si>
    <t>INSTALAÇÃO DE PLACA ORIENTATIVA SOBRE EXERCÍCIOS, 2,00M X 1,00M, EM TUBO DE AÇO CARBONO - PARA ACADEMIA AO AR LIVRE / ACADEMIA DA TERCEIRA IDADE - ATI, INSTALADO SOBRE PISO DE CONCRETO EXISTENTE. AF_10/2021</t>
  </si>
  <si>
    <t>AR CONDICIONADO SPLIT INVERTER, HI-WALL (PAREDE), 9000 BTU/H, CICLO FRIO - FORNECIMENTO E INSTALAÇÃO. AF_11/2021_PE</t>
  </si>
  <si>
    <t>AR CONDICIONADO SPLIT ON/OFF, HI-WALL (PAREDE), 9000 BTUS/H, CICLO FRIO - FORNECIMENTO E INSTALAÇÃO. AF_11/2021_PE</t>
  </si>
  <si>
    <t>AR CONDICIONADO SPLIT ON/OFF, HI-WALL (PAREDE), 9000 BTUS/H, CICLO QUENTE/FRIO - FORNECIMENTO E INSTALAÇÃO. AF_11/2021_PE</t>
  </si>
  <si>
    <t>AR CONDICIONADO SPLIT INVERTER, HI-WALL (PAREDE), 12000 BTU/H, CICLO FRIO - FORNECIMENTO E INSTALAÇÃO. AF_11/2021_PE</t>
  </si>
  <si>
    <t>AR CONDICIONADO SPLIT ON/OFF, HI-WALL (PAREDE), 12000 BTUS/H, CICLO FRIO - FORNECIMENTO E INSTALAÇÃO. AF_11/2021_PE</t>
  </si>
  <si>
    <t>AR CONDICIONADO SPLIT ON/OFF, HI-WALL (PAREDE), 12000 BTUS/H, CICLO QUENTE/FRIO - FORNECIMENTO E INSTALAÇÃO. AF_11/2021_PE</t>
  </si>
  <si>
    <t>AR CONDICIONADO SPLIT INVERTER, HI-WALL (PAREDE), 18000 BTU/H, CICLO FRIO - FORNECIMENTO E INSTALAÇÃO. AF_11/2021_PE</t>
  </si>
  <si>
    <t>AR CONDICIONADO SPLIT ON/OFF, HI-WALL (PAREDE), 18000 BTUS/H, CICLO FRIO - FORNECIMENTO E INSTALAÇÃO. AF_11/2021_PE</t>
  </si>
  <si>
    <t>AR CONDICIONADO SPLIT ON/OFF, HI-WALL (PAREDE), 18000 BTUS/H, CICLO QUENTE/FRIO - FORNECIMENTO E INSTALAÇÃO. AF_11/2021_PE</t>
  </si>
  <si>
    <t>AR CONDICIONADO SPLIT INVERTER, HI-WALL (PAREDE), 24000 BTU/H, CICLO FRIO - FORNECIMENTO E INSTALAÇÃO. AF_11/2021_PE</t>
  </si>
  <si>
    <t>AR CONDICIONADO SPLIT ON/OFF, HI-WALL (PAREDE), 24000 BTUS/H, CICLO FRIO - FORNECIMENTO E INSTALAÇÃO. AF_11/2021_PE</t>
  </si>
  <si>
    <t>AR CONDICIONADO SPLIT ON/OFF, HI-WALL (PAREDE), 24000 BTUS/H, CICLO QUENTE/FRIO - FORNECIMENTO E INSTALAÇÃO. AF_11/2021_PE</t>
  </si>
  <si>
    <t>AR CONDICIONADO SPLIT INVERTER, PISO TETO, 18000 BTU/H, CICLO FRIO - FORNECIMENTO E INSTALAÇÃO. AF_11/2021_PSE</t>
  </si>
  <si>
    <t>AR CONDICIONADO SPLIT ON/OFF, PISO TETO, 18.000 BTU/H, CICLO FRIO - FORNECIMENTO E INSTALAÇÃO. AF_11/2021_PSE</t>
  </si>
  <si>
    <t>AR CONDICIONADO SPLIT INVERTER, PISO TETO, 24000 BTU/H, CICLO FRIO - FORNECIMENTO E INSTALAÇÃO. AF_11/2021_PSE</t>
  </si>
  <si>
    <t>AR CONDICIONADO SPLIT ON/OFF, PISO TETO, 24.000 BTU/H, CICLO FRIO - FORNECIMENTO E INSTALAÇÃO. AF_11/2021_PSE</t>
  </si>
  <si>
    <t>AR CONDICIONADO SPLIT INVERTER, PISO TETO, 24000 BTU/H, QUENTE/FRIO - FORNECIMENTO E INSTALAÇÃO. AF_11/2021_PSE</t>
  </si>
  <si>
    <t>AR CONDICIONADO SPLIT INVERTER, PISO TETO, 36000 BTU/H, CICLO FRIO - FORNECIMENTO E INSTALAÇÃO. AF_11/2021_PSE</t>
  </si>
  <si>
    <t>AR CONDICIONADO SPLIT ON/OFF, PISO TETO, 36.000 BTU/H, CICLO FRIO - FORNECIMENTO E INSTALAÇÃO. AF_11/2021_PSE</t>
  </si>
  <si>
    <t>AR CONDICIONADO SPLIT INVERTER, PISO TETO, 48000 BTU/H, CICLO FRIO - FORNECIMENTO E INSTALAÇÃO. AF_11/2021_PE</t>
  </si>
  <si>
    <t>AR CONDICIONADO SPLIT ON/OFF, PISO TETO, 48.000 BTU/H, CICLO FRIO - FORNECIMENTO E INSTALAÇÃO. AF_11/2021_PE</t>
  </si>
  <si>
    <t>AR CONDICIONADO SPLIT INVERTER, PISO TETO, APRESENTANDO ENTRE 54000 E 58000 BTU/H, CICLO FRIO - FORNECIMENTO E INSTALAÇÃO. AF_11/2021_PE</t>
  </si>
  <si>
    <t>AR CONDICIONADO SPLIT ON/OFF, PISO TETO, 60.000 BTU/H, CICLO FRIO - FORNECIMENTO E INSTALAÇÃO. AF_11/2021_PE</t>
  </si>
  <si>
    <t>AR CONDICIONADO SPLIT ON/OFF, CASSETE (TETO), FRIO 4 VIAS 18000 BTU/H - FORNECIMENTO E INSTALAÇÃO. AF_11/2021_PE</t>
  </si>
  <si>
    <t>AR CONDICIONADO SPLIT ON/OFF, CASSETE (TETO), 18000 BTU/H, CICLO QUENTE/FRIO - FORNECIMENTO E INSTALAÇÃO. AF_11/2021_PE</t>
  </si>
  <si>
    <t>AR CONDICIONADO SPLIT ON/OFF, CASSETE (TETO), FRIO 4 VIAS 24000 BTU/H - FORNECIMENTO E INSTALAÇÃO. AF_11/2021_PE</t>
  </si>
  <si>
    <t>AR CONDICIONADO SPLIT ON/OFF, CASSETE (TETO), 24000 BTU/H, CICLO QUENTE/FRIO - FORNECIMENTO E INSTALAÇÃO. AF_11/2021_PE</t>
  </si>
  <si>
    <t>AR CONDICIONADO SPLIT ON/OFF, CASSETE (TETO), FRIO 4 VIAS 36000 BTU/H - FORNECIMENTO E INSTALAÇÃO. AF_11/2021_PE</t>
  </si>
  <si>
    <t>AR CONDICIONADO SPLIT ON/OFF, CASSETE (TETO), 36000 BTU/H, CICLO QUENTE/FRIO - FORNECIMENTO E INSTALAÇÃO. AF_11/2021_PE</t>
  </si>
  <si>
    <t>AR CONDICIONADO SPLIT ON/OFF, CASSETE (TETO), FRIO 4 VIAS 48000 BTU/H - FORNECIMENTO E INSTALAÇÃO. AF_11/2021_PE</t>
  </si>
  <si>
    <t>AR CONDICIONADO SPLIT ON/OFF, CASSETE (TETO), 48000 BTU/H, CICLO QUENTE/FRIO - FORNECIMENTO E INSTALAÇÃO. AF_11/2021_PE</t>
  </si>
  <si>
    <t>AR CONDICIONADO SPLIT ON/OFF, CASSETE (TETO), FRIO 4 VIAS 60000 BTU/H - FORNECIMENTO E INSTALAÇÃO. AF_11/2021_PE</t>
  </si>
  <si>
    <t>AR CONDICIONADO SPLIT ON/OFF, CASSETE (TETO), 60000 BTU/H, CICLO QUENTE/FRIO - FORNECIMENTO E INSTALAÇÃO. AF_11/2021_PE</t>
  </si>
  <si>
    <t>AR CONDICIONADO SPLITÃO 10 TR - FORNECIMENTO E INSTALAÇÃO. AF_11/2021_PE</t>
  </si>
  <si>
    <t>AR CONDICIONADO SPLITÃO 15 TR - FORNECIMENTO E INSTALAÇÃO. AF_11/2021_PE</t>
  </si>
  <si>
    <t>RASGO E CHUMBAMENTO EM ALVENARIA PARA TUBOS DE SPLIT PAREDE DE 9000 A 24000 BTUS/H. AF_11/2021</t>
  </si>
  <si>
    <t>INSTALAÇÃO DE BANCO METÁLICO COM ENCOSTO, 1,60 M DE COMPRIMENTO, EM TUBO DE AÇO CARBONO COM PINTURA ELETROSTÁTICA, SOBRE PISO DE CONCRETO EXISTENTE. AF_11/2021</t>
  </si>
  <si>
    <t>INSTALAÇÃO DE LIXEIRA METÁLICA DUPLA, CAPACIDADE DE 60 L, EM TUBO DE AÇO CARBONO E CESTOS EM CHAPA DE AÇO COM PINTURA ELETROSTÁTICA, SOBRE PISO DE CONCRETO EXISTENTE. AF_11/2021</t>
  </si>
  <si>
    <t>INSTALAÇÃO DE LIXEIRA METÁLICA DUPLA, CAPACIDADE DE 60 L, EM TUBO DE AÇO CARBONO E CESTOS EM CHAPA DE AÇO COM PINTURA ELETROSTÁTICA, SOBRE SOLO. AF_11/2021</t>
  </si>
  <si>
    <t>ASSENTAMENTO DE CONEXÃO COM 2 ACESSOS, EM PEAD LISO PARA REDE DE ÁGUA OU ESGOTO, DIÂMETRO DE 20 MM, JUNTA SOLDADA (NÃO INCLUI O FORNECIMENTO E EXECUÇÃO DE SOLDA). AF_12/2021</t>
  </si>
  <si>
    <t>ASSENTAMENTO DE CONEXÃO COM 2 ACESSOS, EM PEAD LISO PARA REDE DE ÁGUA OU ESGOTO, DIÂMETRO DE 32 MM, JUNTA SOLDADA (NÃO INCLUI O FORNECIMENTO E EXECUÇÃO DE SOLDA). AF_12/2021</t>
  </si>
  <si>
    <t>ASSENTAMENTO DE CONEXÃO COM 2 ACESSOS, EM PEAD LISO PARA REDE DE ÁGUA OU ESGOTO, DIÂMETRO DE 63 MM, JUNTA SOLDADA (NÃO INCLUI O FORNECIMENTO E EXECUÇÃO DE SOLDA). AF_12/2021</t>
  </si>
  <si>
    <t>ASSENTAMENTO DE CONEXÃO COM 2 ACESSOS, EM PEAD LISO PARA REDE DE ÁGUA OU ESGOTO, DIÂMETRO DE 90 MM, JUNTA SOLDADA (NÃO INCLUI O FORNECIMENTO E EXECUÇÃO DE SOLDA). AF_12/2021</t>
  </si>
  <si>
    <t>ASSENTAMENTO DE CONEXÃO COM 2 ACESSOS, EM PEAD LISO PARA REDE DE ÁGUA OU ESGOTO, DIÂMETRO DE 110 MM, JUNTA SOLDADA (NÃO INCLUI O FORNECIMENTO E EXECUÇÃO DE SOLDA). AF_12/2021</t>
  </si>
  <si>
    <t>ASSENTAMENTO DE CONEXÃO COM 2 ACESSOS, EM PEAD LISO PARA REDE DE ÁGUA OU ESGOTO, DIÂMETRO DE 160 MM, JUNTA SOLDADA (NÃO INCLUI O FORNECIMENTO E EXECUÇÃO DE SOLDA). AF_12/2021</t>
  </si>
  <si>
    <t>ASSENTAMENTO DE CONEXÃO COM 2 ACESSOS, EM PEAD LISO PARA REDE DE ÁGUA OU ESGOTO, DIÂMETRO DE 180 MM, JUNTA SOLDADA (NÃO INCLUI O FORNECIMENTO E EXECUÇÃO DE SOLDA). AF_12/2021</t>
  </si>
  <si>
    <t>ASSENTAMENTO DE CONEXÃO COM 2 ACESSOS, EM PEAD LISO PARA REDE DE ÁGUA OU ESGOTO, DIÂMETRO DE 200 MM, JUNTA SOLDADA (NÃO INCLUI O FORNECIMENTO E EXECUÇÃO DE SOLDA). AF_12/2021</t>
  </si>
  <si>
    <t>ASSENTAMENTO DE CONEXÃO COM 2 ACESSOS, EM PEAD LISO PARA REDE DE ÁGUA OU ESGOTO, DIÂMETRO DE 225 MM, JUNTA SOLDADA (NÃO INCLUI O FORNECIMENTO E EXECUÇÃO DE SOLDA). AF_12/2021</t>
  </si>
  <si>
    <t>ASSENTAMENTO DE CONEXÃO COM 2 ACESSOS, EM PEAD LISO PARA REDE DE ÁGUA OU ESGOTO, DIÂMETRO DE 250 MM, JUNTA SOLDADA (NÃO INCLUI O FORNECIMENTO E EXECUÇÃO DE SOLDA). AF_12/2021</t>
  </si>
  <si>
    <t>ASSENTAMENTO DE CONEXÃO COM 2 ACESSOS, EM PEAD LISO PARA REDE DE ÁGUA OU ESGOTO, DIÂMETRO DE 280 MM, JUNTA SOLDADA (NÃO INCLUI O FORNECIMENTO E EXECUÇÃO DE SOLDA). AF_12/2021</t>
  </si>
  <si>
    <t>ASSENTAMENTO DE CONEXÃO COM 2 ACESSOS, EM PEAD LISO PARA REDE DE ÁGUA OU ESGOTO, DIÂMETRO DE 315 MM, JUNTA SOLDADA (NÃO INCLUI O FORNECIMENTO E EXECUÇÃO DE SOLDA). AF_12/2021</t>
  </si>
  <si>
    <t>ASSENTAMENTO DE CONEXÃO COM 2 ACESSOS, EM PEAD LISO PARA REDE DE ÁGUA OU ESGOTO, DIÂMETRO DE 355 MM, JUNTA SOLDADA (NÃO INCLUI O FORNECIMENTO E EXECUÇÃO DE SOLDA). AF_12/2021</t>
  </si>
  <si>
    <t>ASSENTAMENTO DE CONEXÃO COM 2 ACESSOS, EM PEAD LISO PARA REDE DE ÁGUA OU ESGOTO, DIÂMETRO DE 400 MM, JUNTA SOLDADA (NÃO INCLUI O FORNECIMENTO E EXECUÇÃO DE SOLDA). AF_12/2021</t>
  </si>
  <si>
    <t>ASSENTAMENTO DE CONEXÃO COM 3 ACESSOS, EM PEAD LISO PARA REDE DE ÁGUA OU ESGOTO, DIÂMETRO DE 20 MM, JUNTA SOLDADA (NÃO INCLUI O FORNECIMENTO E EXECUÇÃO DE SOLDA). AF_12/2021</t>
  </si>
  <si>
    <t>ASSENTAMENTO DE CONEXÃO COM 3 ACESSOS, EM PEAD LISO PARA REDE DE ÁGUA OU ESGOTO, DIÂMETRO DE 32 MM, JUNTA SOLDADA (NÃO INCLUI O FORNECIMENTO E EXECUÇÃO DE SOLDA). AF_12/2021</t>
  </si>
  <si>
    <t>ASSENTAMENTO DE CONEXÃO COM 3 ACESSOS, EM PEAD LISO PARA REDE DE ÁGUA OU ESGOTO, DIÂMETRO DE 63 MM, JUNTA SOLDADA (NÃO INCLUI O FORNECIMENTO E EXECUÇÃO DE SOLDA). AF_12/2021</t>
  </si>
  <si>
    <t>ASSENTAMENTO DE CONEXÃO COM 3 ACESSOS, EM PEAD LISO PARA REDE DE ÁGUA OU ESGOTO, DIÂMETRO DE 90 MM, JUNTA SOLDADA (NÃO INCLUI O FORNECIMENTO E EXECUÇÃO DE SOLDA). AF_12/2021</t>
  </si>
  <si>
    <t>ASSENTAMENTO DE CONEXÃO COM 3 ACESSOS, EM PEAD LISO PARA REDE DE ÁGUA OU ESGOTO, DIÂMETRO DE 110 MM, JUNTA SOLDADA (NÃO INCLUI O FORNECIMENTO E EXECUÇÃO DE SOLDA). AF_12/2021</t>
  </si>
  <si>
    <t>ASSENTAMENTO DE CONEXÃO COM 3 ACESSOS, EM PEAD LISO PARA REDE DE ÁGUA OU ESGOTO, DIÂMETRO DE 160 MM, JUNTA SOLDADA (NÃO INCLUI O FORNECIMENTO E EXECUÇÃO DE SOLDA). AF_12/2021</t>
  </si>
  <si>
    <t>ASSENTAMENTO DE CONEXÃO COM 3 ACESSOS, EM PEAD LISO PARA REDE DE ÁGUA OU ESGOTO, DIÂMETRO DE 180 MM, JUNTA SOLDADA (NÃO INCLUI O FORNECIMENTO E EXECUÇÃO DE SOLDA). AF_12/2021</t>
  </si>
  <si>
    <t>ASSENTAMENTO DE CONEXÃO COM 3 ACESSOS, EM PEAD LISO PARA REDE DE ÁGUA OU ESGOTO, DIÂMETRO DE 200 MM, JUNTA SOLDADA (NÃO INCLUI O FORNECIMENTO E EXECUÇÃO DE SOLDA). AF_12/2021</t>
  </si>
  <si>
    <t>ASSENTAMENTO DE CONEXÃO COM 3 ACESSOS, EM PEAD LISO PARA REDE DE ÁGUA OU ESGOTO, DIÂMETRO DE 225 MM, JUNTA SOLDADA (NÃO INCLUI O FORNECIMENTO E EXECUÇÃO DE SOLDA). AF_12/2021</t>
  </si>
  <si>
    <t>ASSENTAMENTO DE CONEXÃO COM 3 ACESSOS, EM PEAD LISO PARA REDE DE ÁGUA OU ESGOTO, DIÂMETRO DE 250 MM, JUNTA SOLDADA (NÃO INCLUI O FORNECIMENTO E EXECUÇÃO DE SOLDA). AF_12/2021</t>
  </si>
  <si>
    <t>ASSENTAMENTO DE CONEXÃO COM 3 ACESSOS, EM PEAD LISO PARA REDE DE ÁGUA OU ESGOTO, DIÂMETRO DE 280 MM, JUNTA SOLDADA (NÃO INCLUI O FORNECIMENTO E EXECUÇÃO DE SOLDA). AF_12/2021</t>
  </si>
  <si>
    <t>ASSENTAMENTO DE CONEXÃO COM 3 ACESSOS, EM PEAD LISO PARA REDE DE ÁGUA OU ESGOTO, DIÂMETRO DE 315 MM, JUNTA SOLDADA (NÃO INCLUI O FORNECIMENTO E EXECUÇÃO DE SOLDA). AF_12/2021</t>
  </si>
  <si>
    <t>ASSENTAMENTO DE CONEXÃO COM 3 ACESSOS, EM PEAD LISO PARA REDE DE ÁGUA OU ESGOTO, DIÂMETRO DE 355 MM, JUNTA SOLDADA (NÃO INCLUI O FORNECIMENTO E EXECUÇÃO DE SOLDA). AF_12/2021</t>
  </si>
  <si>
    <t>ASSENTAMENTO DE CONEXÃO COM 3 ACESSOS, EM PEAD LISO PARA REDE DE ÁGUA OU ESGOTO, DIÂMETRO DE 400 MM, JUNTA SOLDADA (NÃO INCLUI O FORNECIMENTO E EXECUÇÃO DE SOLDA). AF_12/2021</t>
  </si>
  <si>
    <t>LUVA, EM PEAD LISO PARA REDE DE ÁGUA OU ESGOTO, DIÂMETRO DE 20 MM, JUNTA SOLDADA POR ELETROFUSÃO (NÃO INCLUI A EXECUÇÃO DE SOLDA). AF_12/2021</t>
  </si>
  <si>
    <t>LUVA, EM PEAD LISO PARA REDE DE ÁGUA OU ESGOTO, DIÂMETRO DE 32 MM, JUNTA SOLDADA POR ELETROFUSÃO (NÃO INCLUI A EXECUÇÃO DE SOLDA). AF_12/2021</t>
  </si>
  <si>
    <t>LUVA, EM PEAD LISO PARA REDE DE ÁGUA OU ESGOTO, DIÂMETRO DE 63 MM, JUNTA SOLDADA POR ELETROFUSÃO (NÃO INCLUI A EXECUÇÃO DE SOLDA). AF_12/2021</t>
  </si>
  <si>
    <t>LUVA, EM PEAD LISO PARA REDE DE ÁGUA OU ESGOTO, DIÂMETRO DE 200 MM, JUNTA SOLDADA POR ELETROFUSÃO (NÃO INCLUI A EXECUÇÃO DE SOLDA). AF_12/2021</t>
  </si>
  <si>
    <t>LUVA, EM PEAD LISO PARA REDE DE ÁGUA OU ESGOTO, DIÂMETRO DE 400 MM, JUNTA SOLDADA POR ELETROFUSÃO (NÃO INCLUI A EXECUÇÃO DE SOLDA). AF_12/2021</t>
  </si>
  <si>
    <t>COTOVELO 45 GRAUS, EM PEAD LISO PARA REDE DE ÁGUA OU ESGOTO, DIÂMETRO DE 32 MM, JUNTA SOLDADA POR ELETROFUSÃO (NÃO INCLUI A EXECUÇÃO DE SOLDA). AF_12/2021</t>
  </si>
  <si>
    <t>COTOVELO 45 GRAUS, EM PEAD LISO PARA REDE DE ÁGUA OU ESGOTO, DIÂMETRO DE 63 MM, JUNTA SOLDADA POR ELETROFUSÃO (NÃO INCLUI A EXECUÇÃO DE SOLDA). AF_12/2021</t>
  </si>
  <si>
    <t>COTOVELO 45 GRAUS, EM PEAD LISO PARA REDE DE ÁGUA OU ESGOTO, DIÂMETRO DE 200 MM, JUNTA SOLDADA POR ELETROFUSÃO (NÃO INCLUI A EXECUÇÃO DE SOLDA). AF_12/2021</t>
  </si>
  <si>
    <t>COTOVELO 90 GRAUS, EM PEAD LISO PARA REDE DE ÁGUA OU ESGOTO, DIÂMETRO DE 20 MM, JUNTA SOLDADA POR ELETROFUSÃO (NÃO INCLUI A EXECUÇÃO DE SOLDA). AF_12/2021</t>
  </si>
  <si>
    <t>COTOVELO 90 GRAUS, EM PEAD LISO PARA REDE DE ÁGUA OU ESGOTO, DIÂMETRO DE 32 MM, JUNTA SOLDADA POR ELETROFUSÃO (NÃO INCLUI A EXECUÇÃO DE SOLDA). AF_12/2021</t>
  </si>
  <si>
    <t>COTOVELO 90 GRAUS, EM PEAD LISO PARA REDE DE ÁGUA OU ESGOTO, DIÂMETRO DE 63 MM, JUNTA SOLDADA POR ELETROFUSÃO (NÃO INCLUI A EXECUÇÃO DE SOLDA). AF_12/2021</t>
  </si>
  <si>
    <t>COTOVELO 90 GRAUS, POLIETILENO DE ALTA DENSIDADE (PEAD) PARA REDE DE ÁGUA OU ESGOTO, DIÂMETRO DE 200 MM, JUNTA SOLDADA POR ELETROFUSÃO (NÃO INCLUI A EXECUÇÃO DE SOLDA). AF_12/2021</t>
  </si>
  <si>
    <t>TÊ DE SERVIÇO, EM PEAD LISO PARA REDE DE ÁGUA OU ESGOTO, DIÂMETRO DE 63 X 20 MM, JUNTA SOLDADA POR ELETROFUSÃO (NÃO INCLUI A EXECUÇÃO DE SOLDA). AF_12/2021</t>
  </si>
  <si>
    <t>TÊ DE SERVIÇO, EM PEAD LISO PARA REDE DE ÁGUA OU ESGOTO, DIÂMETRO DE 63 X 32 MM, JUNTA SOLDADA POR ELETROFUSÃO (NÃO INCLUI A EXECUÇÃO DE SOLDA). AF_12/2021</t>
  </si>
  <si>
    <t>TÊ DE SERVIÇO, EM PEAD LISO PARA REDE DE ÁGUA OU ESGOTO, DIÂMETRO DE 63 X 63 MM, JUNTA SOLDADA POR ELETROFUSÃO (NÃO INCLUI A EXECUÇÃO DE SOLDA). AF_12/2021</t>
  </si>
  <si>
    <t>TÊ DE SERVIÇO, EM PEAD LISO PARA REDE DE ÁGUA OU ESGOTO, DIÂMETRO DE 200 X 20 MM, JUNTA SOLDADA POR ELETROFUSÃO (NÃO INCLUI A EXECUÇÃO DE SOLDA). AF_12/2021</t>
  </si>
  <si>
    <t>TÊ DE SERVIÇO, EM PEAD LISO PARA REDE DE ÁGUA OU ESGOTO, DIÂMETRO DE 200 X 32 MM, JUNTA SOLDADA POR ELETROFUSÃO (NÃO INCLUI A EXECUÇÃO DE SOLDA). AF_12/2021</t>
  </si>
  <si>
    <t>TÊ DE SERVIÇO, EM PEAD LISO PARA REDE DE ÁGUA OU ESGOTO, DIÂMETRO DE 200 X 63 MM, JUNTA SOLDADA POR ELETROFUSÃO (NÃO INCLUI A EXECUÇÃO DE SOLDA). AF_12/2021</t>
  </si>
  <si>
    <t>AQUECEDOR SOLAR COMPACTO, KIT PARA 1 COLETOR SOLAR EM VIDRO TEMPERADO E SERPENTINA EM TUBO DE COBRE COM SUPORTE, RESERVATÓRIO, FIXAÇÕES E TUBOS - FORNECIMENTO E INSTALAÇÃO. AF_12/2021</t>
  </si>
  <si>
    <t>BLOCO CONCRETADO NO LOCAL, 20X20X15CM, PARA BASE DE FIXAÇÃO DA ESTRUTURA SOLAR PARA LAJE DE CONCRETO - FORNECIMENTO E INSTALAÇÃO. AF_12/2021</t>
  </si>
  <si>
    <t>RESERVATÓRIO TÉRMICO/BOILER SOLAR EM AÇO INOX 400 L COM 2 PLACAS COLETORAS EM VIDRO TEMPERADO COM SERPENTINA EM TUBO DE COBRE 2 X 1 M - FORNECIMENTO E INSTALAÇÃO. AF_12/2021</t>
  </si>
  <si>
    <t>RESERVATÓRIO TÉRMICO/BOILER SOLAR EM AÇO INOX 600 L COM 3 PLACAS COLETORAS EM VIDRO TEMPERADO COM SERPENTINA EM TUBO DE COBRE 2 X 1 M - FORNECIMENTO E INSTALAÇÃO. AF_12/2021</t>
  </si>
  <si>
    <t>RESERVATÓRIO TÉRMICO/BOILER SOLAR EM AÇO INOX 800 L COM 4 PLACAS COLETORAS EM VIDRO TEMPERADO COM SERPENTINA EM TUBO DE COBRE 2 X 1 M - FORNECIMENTO E INSTALAÇÃO. AF_12/2021</t>
  </si>
  <si>
    <t>RESERVATÓRIO TÉRMICO/BOILER SOLAR EM AÇO INOX 1000 L COM 5 PLACAS COLETORAS EM VIDRO TEMPERADO COM SERPENTINA EM TUBO DE COBRE 2 X 1 M - FORNECIMENTO E INSTALAÇÃO. AF_12/2021</t>
  </si>
  <si>
    <t>TRANSFORMADOR DE DISTRIBUIÇÃO, 500KVA, TRIFÁSICO, 60 HZ, CLASSE 15 KV, IMERSO EM ÓLEO MINERAL, INSTALAÇÃO EM SOLO (NÃO INCLUSO ABRIGO) - FORNECIMENTO E INSTALAÇÃO. AF_02/2022</t>
  </si>
  <si>
    <t>TRANSFORMADOR DE DISTRIBUIÇÃO, 750 KVA, TRIFÁSICO, 60 HZ, CLASSE 15 KV, IMERSO EM ÓLEO MINERAL, INSTALAÇÃO EM SOLO (NÃO INCLUSO ABRIGO) - FORNECIMENTO E INSTALAÇÃO. AF_02/2022</t>
  </si>
  <si>
    <t>TRANSFORMADOR DE DISTRIBUIÇÃO, 1000 KVA, TRIFÁSICO, 60 HZ, CLASSE 15 KV, IMERSO EM ÓLEO MINERAL, INSTALAÇÃO EM SOLO (NÃO INCLUSO ABRIGO) - FORNECIMENTO E INSTALAÇÃO. AF_02/2022</t>
  </si>
  <si>
    <t>FORNECIMENTO E INSTALAÇÃO DE SUPORTE DE MADEIRA PARA PLACAS DE SINALIZAÇÃO, EM SOLO, COM H= DE 2,0 M E SEÇÃO DE 7,5 X 7,5 CM. AF_03/2022</t>
  </si>
  <si>
    <t>FORNECIMENTO E INSTALAÇÃO DE SUPORTE DE MADEIRA PARA PLACAS DE SINALIZAÇÃO EM CONCRETO, COM H= DE 2,5 M E SEÇÃO DE 7,5 X 7,5 CM. AF_03/2022</t>
  </si>
  <si>
    <t>FORNECIMENTO E INSTALAÇÃO DE SUPORTE DE MADEIRA PARA PLACAS DE SINALIZAÇÃO, EM BASE DE CONCRETO, COM H= DE 2,0 M E SEÇÃO DE 7,5 X 7,5 CM. AF_03/2022</t>
  </si>
  <si>
    <t>PAR DE TABELAS DE BASQUETE DE COMPENSADO NAVAL, COM AROS E REDES - FORNECIMENTO E INSTALAÇÃO. AF_03/2022</t>
  </si>
  <si>
    <t>LUMINÁRIA TIPO PLAFON CIRCULAR, DE SOBREPOR, COM LED DE 12/13 W - FORNECIMENTO E INSTALAÇÃO. AF_09/2024</t>
  </si>
  <si>
    <t>COTOVELO EM COBRE, DN 15 MM, 90 GRAUS, SEM ANEL DE SOLDA, INSTALADO EM RAMAL E SUB-RAMAL DE GÁS COMBUSTÍVEL - FORNECIMENTO E INSTALAÇÃO. AF_04/2022</t>
  </si>
  <si>
    <t>CURVA EM COBRE, DN 15 MM, 45 GRAUS, SEM ANEL DE SOLDA, BOLSA X BOLSA, INSTALADO EM RAMAL E SUB-RAMAL DE GÁS COMBUSTÍVEL - FORNECIMENTO E INSTALAÇÃO. AF_04/2022</t>
  </si>
  <si>
    <t>COTOVELO EM BRONZE/LATÃO, DN 15 MM X 1/2", 90 GRAUS, SEM ANEL DE SOLDA, BOLSA X ROSCA F, INSTALADO EM RAMAL E SUB-RAMAL DE GÁS COMBUSTÍVEL - FORNECIMENTO E INSTALAÇÃO. AF_04/2022</t>
  </si>
  <si>
    <t>COTOVELO EM COBRE, DN 22 MM, 90 GRAUS, SEM ANEL DE SOLDA, INSTALADO EM RAMAL E SUB-RAMAL DE GÁS COMBUSTÍVEL - FORNECIMENTO E INSTALAÇÃO. AF_04/2022</t>
  </si>
  <si>
    <t>CURVA EM COBRE, DN 22 MM, 45 GRAUS, SEM ANEL DE SOLDA, BOLSA X BOLSA, INSTALADO EM RAMAL E SUB-RAMAL DE GÁS COMBUSTÍVEL - FORNECIMENTO E INSTALAÇÃO. AF_04/2022</t>
  </si>
  <si>
    <t>COTOVELO EM BRONZE/LATÃO, DN 22 MM X 1/2", 90 GRAUS, SEM ANEL DE SOLDA, BOLSA X ROSCA F, INSTALADO EM RAMAL E SUB-RAMAL DE GÁS COMBUSTÍVEL - FORNECIMENTO E INSTALAÇÃO. AF_04/2022</t>
  </si>
  <si>
    <t>COTOVELO EM BRONZE/LATÃO, DN 22 MM X 3/4", 90 GRAUS, SEM ANEL DE SOLDA, BOLSA X ROSCA F, INSTALADO EM RAMAL E SUB-RAMAL DE GÁS COMBUSTÍVEL - FORNECIMENTO E INSTALAÇÃO. AF_04/2022</t>
  </si>
  <si>
    <t>COTOVELO EM COBRE, DN 28 MM, 90 GRAUS, SEM ANEL DE SOLDA, INSTALADO EM RAMAL E SUB-RAMAL DE GÁS COMBUSTÍVEL - FORNECIMENTO E INSTALAÇÃO. AF_04/2022</t>
  </si>
  <si>
    <t>CURVA EM COBRE, DN 28 MM, 45 GRAUS, SEM ANEL DE SOLDA, BOLSA X BOLSA, INSTALADO EM RAMAL E SUB-RAMAL DE GÁS COMBUSTÍVEL - FORNECIMENTO E INSTALAÇÃO. AF_04/2022</t>
  </si>
  <si>
    <t>LUVA EM COBRE, DN 15 MM, SEM ANEL DE SOLDA, INSTALADO EM RAMAL E SUB-RAMAL DE GÁS COMBUSTÍVEL - FORNECIMENTO E INSTALAÇÃO. AF_04/2022</t>
  </si>
  <si>
    <t>LUVA PASSANTE EM COBRE, DN 15 MM, SEM ANEL DE SOLDA, INSTALADO EM RAMAL E SUB-RAMAL DE GÁS COMBUSTÍVEL - FORNECIMENTO E INSTALAÇÃO. AF_04/2022</t>
  </si>
  <si>
    <t>CURVA DE TRANSPOSIÇÃO EM BRONZE/LATÃO, DN 15 MM, SEM ANEL DE SOLDA, BOLSA X BOLSA, INSTALADO EM RAMAL E SUB-RAMAL DE GÁS COMBUSTÍVEL - FORNECIMENTO E INSTALAÇÃO. AF_04/2022</t>
  </si>
  <si>
    <t>JUNTA DE EXPANSÃO EM COBRE, DN 15 MM, PONTA X PONTA, INSTALADO EM RAMAL E SUB-RAMAL DE GÁS COMBUSTÍVEL - FORNECIMENTO E INSTALAÇÃO. AF_04/2022</t>
  </si>
  <si>
    <t>CONECTOR EM BRONZE/LATÃO, DN 15 MM X 1/2", SEM ANEL DE SOLDA, BOLSA X ROSCA F, INSTALADO EM RAMAL E SUB-RAMAL DE GÁS COMBUSTÍVEL - FORNECIMENTO E INSTALAÇÃO. AF_04/2022</t>
  </si>
  <si>
    <t>LUVA EM COBRE, DN 22 MM, SEM ANEL DE SOLDA, INSTALADO EM RAMAL E SUB-RAMAL DE GÁS COMBUSTÍVEL - FORNECIMENTO E INSTALAÇÃO. AF_04/2022</t>
  </si>
  <si>
    <t>LUVA PASSANTE EM COBRE, DN 22 MM, SEM ANEL DE SOLDA, INSTALADO EM RAMAL E SUB-RAMAL DE GÁS COMBUSTÍVEL - FORNECIMENTO E INSTALAÇÃO. AF_04/2022</t>
  </si>
  <si>
    <t>JUNTA DE EXPANSÃO EM COBRE, DN 22 MM, PONTA X PONTA, INSTALADO EM RAMAL E SUB-RAMAL DE GÁS COMBUSTÍVEL - FORNECIMENTO E INSTALAÇÃO. AF_04/2022</t>
  </si>
  <si>
    <t>CURVA DE TRANSPOSIÇÃO EM BRONZE/LATÃO, DN 22 MM, SEM ANEL DE SOLDA, BOLSA X BOLSA, INSTALADO EM RAMAL E SUB-RAMAL DE GÁS COMBUSTÍVEL - FORNECIMENTO E INSTALAÇÃO. AF_04/2022</t>
  </si>
  <si>
    <t>BUCHA DE REDUÇÃO EM COBRE, DN 22 MM X 15 MM, SEM ANEL DE SOLDA, PONTA X BOLSA, INSTALADO EM RAMAL E SUB-RAMAL DE GÁS COMBUSTÍVEL - FORNECIMENTO E INSTALAÇÃO. AF_04/2022</t>
  </si>
  <si>
    <t>CONECTOR EM BRONZE/LATÃO, DN 22 MM X 1/2", SEM ANEL DE SOLDA, BOLSA X ROSCA F, INSTALADO EM RAMAL E SUB-RAMAL DE GÁS COMBUSTÍVEL - FORNECIMENTO E INSTALAÇÃO. AF_04/2022</t>
  </si>
  <si>
    <t>CONECTOR EM BRONZE/LATÃO, DN 22 MM X 3/4", SEM ANEL DE SOLDA, BOLSA X ROSCA F, INSTALADO EM RAMAL E SUB-RAMAL DE GÁS COMBUSTÍVEL - FORNECIMENTO E INSTALAÇÃO. AF_04/2022</t>
  </si>
  <si>
    <t>LUVA EM COBRE, DN 28 MM, SEM ANEL DE SOLDA, INSTALADO EM RAMAL E SUB-RAMAL DE GÁS COMBUSTÍVEL - FORNECIMENTO E INSTALAÇÃO. AF_04/2022</t>
  </si>
  <si>
    <t>LUVA PASSANTE EM COBRE, DN 28 MM, SEM ANEL DE SOLDA, INSTALADO EM RAMAL E SUB-RAMAL DE GÁS COMBUSTÍVEL - FORNECIMENTO E INSTALAÇÃO. AF_04/2022</t>
  </si>
  <si>
    <t>CURVA DE TRANSPOSIÇÃO EM BRONZE/LATÃO, DN 28 MM, SEM ANEL DE SOLDA, BOLSA X BOLSA, INSTALADO EM RAMAL E SUB-RAMAL DE GÁS COMBUSTÍVEL - FORNECIMENTO E INSTALAÇÃO. AF_04/2022</t>
  </si>
  <si>
    <t>JUNTA DE EXPANSÃO EM COBRE, DN 28 MM, PONTA X PONTA, INSTALADO EM RAMAL E SUB-RAMAL DE GÁS COMBUSTÍVEL - FORNECIMENTO E INSTALAÇÃO. AF_04/2022</t>
  </si>
  <si>
    <t>CONECTOR EM BRONZE/LATÃO, DN 28 MM X 1/2", SEM ANEL DE SOLDA, BOLSA X ROSCA F, INSTALADO EM RAMAL E SUB-RAMAL DE GÁS COMBUSTÍVEL - FORNECIMENTO E INSTALAÇÃO. AF_04/2022</t>
  </si>
  <si>
    <t>BUCHA DE REDUÇÃO EM COBRE, DN 28 MM X 22 MM, SEM ANEL DE SOLDA, INSTALADO EM RAMAL E SUB-RAMAL DE GÁS COMBUSTÍVEL - FORNECIMENTO E INSTALAÇÃO. AF_04/2022</t>
  </si>
  <si>
    <t>TÊ EM COBRE, DN 15 MM, SEM ANEL DE SOLDA, INSTALADO EM RAMAL E SUB-RAMAL DE GÁS COMBUSTÍVEL - FORNECIMENTO E INSTALAÇÃO. AF_04/2022</t>
  </si>
  <si>
    <t>TE EM COBRE, DN 22 MM, SEM ANEL DE SOLDA, INSTALADO EM RAMAL E SUB-RAMAL DE GÁS COMBUSTÍVEL - FORNECIMENTO E INSTALAÇÃO. AF_04/2022</t>
  </si>
  <si>
    <t>TÊ EM COBRE, DN 28 MM, SEM ANEL DE SOLDA, INSTALADO EM RAMAL E SUB-RAMAL DE GÁS COMBUSTÍVEL - FORNECIMENTO E INSTALAÇÃO. AF_04/2022</t>
  </si>
  <si>
    <t>COTOVELO EM COBRE, DN 15 MM, 90 GRAUS, SEM ANEL DE SOLDA, INSTALADO EM RAMAL E SUB-RAMAL DE GÁS MEDICINAL - FORNECIMENTO E INSTALAÇÃO. AF_04/2022</t>
  </si>
  <si>
    <t>CURVA EM COBRE, DN 15 MM, 45 GRAUS, SEM ANEL DE SOLDA, BOLSA X BOLSA, INSTALADO EM RAMAL E SUB-RAMAL DE GÁS MEDICINAL - FORNECIMENTO E INSTALAÇÃO. AF_04/2022</t>
  </si>
  <si>
    <t>COTOVELO EM BRONZE/LATÃO, DN 15 MM X 1/2", 90 GRAUS, SEM ANEL DE SOLDA, BOLSA X ROSCA F, INSTALADO EM RAMAL E SUB-RAMAL DE GÁS MEDICINAL - FORNECIMENTO E INSTALAÇÃO. AF_04/2022</t>
  </si>
  <si>
    <t>COTOVELO EM COBRE, DN 22 MM, 90 GRAUS, SEM ANEL DE SOLDA, INSTALADO EM RAMAL E SUB-RAMAL DE GÁS MEDICINAL - FORNECIMENTO E INSTALAÇÃO. AF_04/2022</t>
  </si>
  <si>
    <t>CURVA EM COBRE, DN 22 MM, 45 GRAUS, SEM ANEL DE SOLDA, BOLSA X BOLSA, INSTALADO EM RAMAL E SUB-RAMAL DE GÁS MEDICINAL - FORNECIMENTO E INSTALAÇÃO. AF_04/2022</t>
  </si>
  <si>
    <t>COTOVELO EM BRONZE/LATÃO, DN 22 MM X 1/2", 90 GRAUS, SEM ANEL DE SOLDA, BOLSA X ROSCA F, INSTALADO EM RAMAL E SUB-RAMAL DE GÁS MEDICINAL - FORNECIMENTO E INSTALAÇÃO. AF_04/2022</t>
  </si>
  <si>
    <t>COTOVELO EM BRONZE/LATÃO, DN 22 MM X 3/4", 90 GRAUS, SEM ANEL DE SOLDA, BOLSA X ROSCA F, INSTALADO EM RAMAL E SUB-RAMAL DE GÁS MEDICINAL - FORNECIMENTO E INSTALAÇÃO. AF_04/2022</t>
  </si>
  <si>
    <t>COTOVELO EM COBRE, DN 28 MM, 90 GRAUS, SEM ANEL DE SOLDA, INSTALADO EM RAMAL E SUB-RAMAL DE GÁS MEDICINAL - FORNECIMENTO E INSTALAÇÃO. AF_04/2022</t>
  </si>
  <si>
    <t>CURVA EM COBRE, DN 28 MM, 45 GRAUS, SEM ANEL DE SOLDA, BOLSA X BOLSA, INSTALADO EM RAMAL E SUB-RAMAL DE GÁS MEDICINAL - FORNECIMENTO E INSTALAÇÃO. AF_04/2022</t>
  </si>
  <si>
    <t>LUVA EM COBRE, DN 15 MM, SEM ANEL DE SOLDA, INSTALADO EM RAMAL E SUB-RAMAL DE GÁS MEDICINAL - FORNECIMENTO E INSTALAÇÃO. AF_04/2022</t>
  </si>
  <si>
    <t>LUVA PASSANTE EM COBRE, DN 15 MM, SEM ANEL DE SOLDA, INSTALADO EM RAMAL E SUB-RAMAL DE GÁS MEDICINAL - FORNECIMENTO E INSTALAÇÃO. AF_04/2022</t>
  </si>
  <si>
    <t>CURVA DE TRANSPOSIÇÃO EM BRONZE/LATÃO, DN 15 MM, SEM ANEL DE SOLDA, BOLSA X BOLSA, INSTALADO EM RAMAL E SUB-RAMAL DE GÁS MEDICINAL - FORNECIMENTO E INSTALAÇÃO. AF_04/2022</t>
  </si>
  <si>
    <t>JUNTA DE EXPANSÃO EM COBRE, DN 15 MM, PONTA X PONTA, INSTALADO EM RAMAL E SUB-RAMAL DE GÁS MEDICINAL - FORNECIMENTO E INSTALAÇÃO. AF_04/2022</t>
  </si>
  <si>
    <t>CONECTOR EM BRONZE/LATÃO, DN 15 MM X 1/2", SEM ANEL DE SOLDA, BOLSA X ROSCA F, INSTALADO EM RAMAL E SUB-RAMAL DE GÁS MEDICINAL - FORNECIMENTO E INSTALAÇÃO. AF_04/2022</t>
  </si>
  <si>
    <t>LUVA EM COBRE, DN 22 MM, SEM ANEL DE SOLDA, INSTALADO EM RAMAL E SUB-RAMAL DE GÁS MEDICINAL - FORNECIMENTO E INSTALAÇÃO. AF_04/2022</t>
  </si>
  <si>
    <t>LUVA PASSANTE EM COBRE, DN 22 MM, SEM ANEL DE SOLDA, INSTALADO EM RAMAL E SUB-RAMAL DE GÁS MEDICINAL - FORNECIMENTO E INSTALAÇÃO. AF_04/2022</t>
  </si>
  <si>
    <t>JUNTA DE EXPANSÃO EM COBRE, DN 22 MM, PONTA X PONTA, INSTALADO EM RAMAL E SUB-RAMAL DE GÁS MEDICINAL - FORNECIMENTO E INSTALAÇÃO. AF_04/2022</t>
  </si>
  <si>
    <t>CURVA DE TRANSPOSIÇÃO EM BRONZE/LATÃO, DN 22 MM, SEM ANEL DE SOLDA, BOLSA X BOLSA, INSTALADO EM RAMAL E SUB-RAMAL DE GÁS MEDICINAL - FORNECIMENTO E INSTALAÇÃO. AF_04/2022</t>
  </si>
  <si>
    <t>BUCHA DE REDUÇÃO EM COBRE, DN 22 MM X 15 MM, SEM ANEL DE SOLDA, PONTA X BOLSA, INSTALADO EM RAMAL E SUB-RAMAL DE GÁS MEDICINAL - FORNECIMENTO E INSTALAÇÃO. AF_04/2022</t>
  </si>
  <si>
    <t>CONECTOR EM BRONZE/LATÃO, DN 22 MM X 1/2", SEM ANEL DE SOLDA, BOLSA X ROSCA F, INSTALADO EM RAMAL E SUB-RAMAL DE GÁS MEDICINAL - FORNECIMENTO E INSTALAÇÃO. AF_04/2022</t>
  </si>
  <si>
    <t>CONECTOR EM BRONZE/LATÃO, DN 22 MM X 3/4", SEM ANEL DE SOLDA, BOLSA X ROSCA F, INSTALADO EM RAMAL E SUB-RAMAL DE GÁS MEDICINAL - FORNECIMENTO E INSTALAÇÃO. AF_04/2022</t>
  </si>
  <si>
    <t>LUVA EM COBRE, DN 28 MM, SEM ANEL DE SOLDA, INSTALADO EM RAMAL E SUB-RAMAL DE GÁS MEDICINAL - FORNECIMENTO E INSTALAÇÃO. AF_04/2022</t>
  </si>
  <si>
    <t>LUVA PASSANTE EM COBRE, DN 28 MM, SEM ANEL DE SOLDA, INSTALADO EM RAMAL E SUB-RAMAL DE GÁS MEDICINAL - FORNECIMENTO E INSTALAÇÃO. AF_04/2022</t>
  </si>
  <si>
    <t>CURVA DE TRANSPOSIÇÃO EM BRONZE/LATÃO, DN 28 MM, SEM ANEL DE SOLDA, BOLSA X BOLSA, INSTALADO EM RAMAL E SUB-RAMAL DE GÁS MEDICINAL - FORNECIMENTO E INSTALAÇÃO. AF_04/2022</t>
  </si>
  <si>
    <t>JUNTA DE EXPANSÃO EM COBRE, DN 28 MM, PONTA X PONTA, INSTALADO EM RAMAL E SUB-RAMAL DE GÁS MEDICINAL - FORNECIMENTO E INSTALAÇÃO. AF_04/2022</t>
  </si>
  <si>
    <t>CONECTOR EM BRONZE/LATÃO, DN 28 MM X 1/2", SEM ANEL DE SOLDA, BOLSA X ROSCA F, INSTALADO EM RAMAL E SUB-RAMAL DE GÁS MEDICINAL - FORNECIMENTO E INSTALAÇÃO. AF_04/2022</t>
  </si>
  <si>
    <t>BUCHA DE REDUÇÃO EM COBRE, DN 28 MM X 22 MM, SEM ANEL DE SOLDA, INSTALADO EM RAMAL E SUB-RAMAL DE GÁS MEDICINAL - FORNECIMENTO E INSTALAÇÃO. AF_04/2022</t>
  </si>
  <si>
    <t>TÊ EM COBRE, DN 15 MM, SEM ANEL DE SOLDA, INSTALADO EM RAMAL E SUB-RAMAL DE GÁS MEDICINAL - FORNECIMENTO E INSTALAÇÃO. AF_04/2022</t>
  </si>
  <si>
    <t>TÊ EM COBRE, DN 22 MM, SEM ANEL DE SOLDA, INSTALADO EM RAMAL E SUB-RAMAL DE GÁS MEDICINAL - FORNECIMENTO E INSTALAÇÃO. AF_04/2022</t>
  </si>
  <si>
    <t>TÊ EM COBRE, DN 28 MM, SEM ANEL DE SOLDA, INSTALADO EM RAMAL E SUB-RAMAL DE GÁS MEDICINAL - FORNECIMENTO E INSTALAÇÃO. AF_04/2022</t>
  </si>
  <si>
    <t>COTOVELO EM COBRE, DN 15 MM, 90 GRAUS, SEM ANEL DE SOLDA, INSTALADO EM RAMAL E SUB-RAMAL DE AQUECIMENTO SOLAR - FORNECIMENTO E INSTALAÇÃO. AF_04/2022</t>
  </si>
  <si>
    <t>CURVA EM COBRE, DN 15 MM, 45 GRAUS, SEM ANEL DE SOLDA, BOLSA X BOLSA, INSTALADO EM RAMAL E SUB-RAMAL DE AQUECIMENTO SOLAR - FORNECIMENTO E INSTALAÇÃO. AF_04/2022</t>
  </si>
  <si>
    <t>COTOVELO EM BRONZE/LATÃO, DN 15 MM X 1/2", 90 GRAUS, SEM ANEL DE SOLDA, BOLSA X ROSCA F, INSTALADO EM RAMAL E SUB-RAMAL DE AQUECIMENTO SOLAR - FORNECIMENTO E INSTALAÇÃO. AF_04/2022</t>
  </si>
  <si>
    <t>COTOVELO EM COBRE, DN 22 MM, 90 GRAUS, SEM ANEL DE SOLDA, INSTALADO EM RAMAL E SUB-RAMAL DE AQUECIMENTO SOLAR - FORNECIMENTO E INSTALAÇÃO. AF_04/2022</t>
  </si>
  <si>
    <t>CURVA EM COBRE, DN 22 MM, 45 GRAUS, SEM ANEL DE SOLDA, BOLSA X BOLSA, INSTALADO EM RAMAL E SUB-RAMAL DE AQUECIMENTO SOLAR - FORNECIMENTO E INSTALAÇÃO. AF_04/2022</t>
  </si>
  <si>
    <t>COTOVELO EM BRONZE/LATÃO, DN 22 MM X 1/2", 90 GRAUS, SEM ANEL DE SOLDA, BOLSA X ROSCA F, INSTALADO EM RAMAL E SUB-RAMAL DE AQUECIMENTO SOLAR - FORNECIMENTO E INSTALAÇÃO. AF_04/2022</t>
  </si>
  <si>
    <t>COTOVELO EM BRONZE/LATÃO, DN 22 MM X 3/4", 90 GRAUS, SEM ANEL DE SOLDA, BOLSA X ROSCA F, INSTALADO EM RAMAL E SUB-RAMAL DE AQUECIMENTO SOLAR - FORNECIMENTO E INSTALAÇÃO. AF_04/2022</t>
  </si>
  <si>
    <t>COTOVELO EM COBRE, DN 28 MM, 90 GRAUS, SEM ANEL DE SOLDA, INSTALADO EM RAMAL E SUB-RAMAL DE AQUECIMENTO SOLAR - FORNECIMENTO E INSTALAÇÃO. AF_04/2022</t>
  </si>
  <si>
    <t>CURVA EM COBRE, DN 28 MM, 45 GRAUS, SEM ANEL DE SOLDA, BOLSA X BOLSA, INSTALADO EM RAMAL E SUB-RAMAL DE AQUECIMENTO SOLAR - FORNECIMENTO E INSTALAÇÃO. AF_04/2022</t>
  </si>
  <si>
    <t>LUVA EM COBRE, DN 15 MM, SEM ANEL DE SOLDA, INSTALADO EM RAMAL E SUB-RAMAL DE AQUECIMENTO SOLAR - FORNECIMENTO E INSTALAÇÃO. AF_04/2022</t>
  </si>
  <si>
    <t>LUVA PASSANTE EM COBRE, DN 15 MM, SEM ANEL DE SOLDA, INSTALADO EM RAMAL E SUB-RAMAL DE AQUECIMENTO SOLAR - FORNECIMENTO E INSTALAÇÃO. AF_04/2022</t>
  </si>
  <si>
    <t>CURVA DE TRANSPOSIÇÃO EM BRONZE/LATÃO, DN 15 MM, SEM ANEL DE SOLDA, BOLSA X BOLSA, INSTALADO EM RAMAL E SUB-RAMAL DE AQUECIMENTO SOLAR - FORNECIMENTO E INSTALAÇÃO. AF_04/2022</t>
  </si>
  <si>
    <t>JUNTA DE EXPANSÃO EM COBRE, DN 15 MM, PONTA X PONTA, INSTALADO EM RAMAL E SUB-RAMAL DE AQUECIMENTO SOLAR - FORNECIMENTO E INSTALAÇÃO. AF_04/2022</t>
  </si>
  <si>
    <t>CONECTOR EM BRONZE/LATÃO, DN 15 MM X 1/2", SEM ANEL DE SOLDA, BOLSA X ROSCA F, INSTALADO EM RAMAL E SUB-RAMAL DE AQUECIMENTO SOLAR - FORNECIMENTO E INSTALAÇÃO. AF_04/2022</t>
  </si>
  <si>
    <t>LUVA EM COBRE, DN 22 MM, SEM ANEL DE SOLDA, INSTALADO EM RAMAL E SUB-RAMAL DE AQUECIMENTO SOLAR - FORNECIMENTO E INSTALAÇÃO. AF_04/2022</t>
  </si>
  <si>
    <t>LUVA PASSANTE EM COBRE, DN 22 MM, SEM ANEL DE SOLDA, INSTALADO EM RAMAL E SUB-RAMAL DE AQUECIMENTO SOLAR - FORNECIMENTO E INSTALAÇÃO. AF_04/2022</t>
  </si>
  <si>
    <t>JUNTA DE EXPANSÃO EM COBRE, DN 22 MM, PONTA X PONTA, INSTALADO EM RAMAL E SUB-RAMAL DE AQUECIMENTO SOLAR - FORNECIMENTO E INSTALAÇÃO. AF_04/2022</t>
  </si>
  <si>
    <t>CURVA DE TRANSPOSIÇÃO EM BRONZE/LATÃO, DN 22 MM, SEM ANEL DE SOLDA, BOLSA X BOLSA, INSTALADO EM RAMAL E SUB-RAMAL DE AQUECIMENTO SOLAR - FORNECIMENTO E INSTALAÇÃO. AF_04/2022</t>
  </si>
  <si>
    <t>BUCHA DE REDUÇÃO EM COBRE, DN 22 MM X 15 MM, SEM ANEL DE SOLDA, PONTA X BOLSA, INSTALADO EM RAMAL E SUB-RAMAL DE AQUECIMENTO SOLAR - FORNECIMENTO E INSTALAÇÃO. AF_04/2022</t>
  </si>
  <si>
    <t>CONECTOR EM BRONZE/LATÃO, DN 22 MM X 1/2", SEM ANEL DE SOLDA, BOLSA X ROSCA F, INSTALADO EM RAMAL E SUB-RAMAL DE AQUECIMENTO SOLAR - FORNECIMENTO E INSTALAÇÃO. AF_04/2022</t>
  </si>
  <si>
    <t>CONECTOR EM BRONZE/LATÃO, DN 22 MM X 3/4", SEM ANEL DE SOLDA, BOLSA X ROSCA F, INSTALADO EM RAMAL E SUB-RAMAL DE AQUECIMENTO SOLAR - FORNECIMENTO E INSTALAÇÃO. AF_04/2022</t>
  </si>
  <si>
    <t>LUVA EM COBRE, DN 28 MM, SEM ANEL DE SOLDA, INSTALADO EM RAMAL E SUB-RAMAL DE AQUECIMENTO SOLAR - FORNECIMENTO E INSTALAÇÃO. AF_04/2022</t>
  </si>
  <si>
    <t>LUVA PASSANTE EM COBRE, DN 28 MM, SEM ANEL DE SOLDA, INSTALADO EM RAMAL E SUB-RAMAL DE AQUECIMENTO SOLAR - FORNECIMENTO E INSTALAÇÃO. AF_04/2022</t>
  </si>
  <si>
    <t>CURVA DE TRANSPOSIÇÃO EM BRONZE/LATÃO, DN 28 MM, SEM ANEL DE SOLDA, BOLSA X BOLSA, INSTALADO EM RAMAL E SUB-RAMAL DE AQUECIMENTO SOLAR - FORNECIMENTO E INSTALAÇÃO. AF_04/2022</t>
  </si>
  <si>
    <t>JUNTA DE EXPANSÃO EM COBRE, DN 28 MM, PONTA X PONTA, INSTALADO EM RAMAL E SUB-RAMAL DE AQUECIMENTO SOLAR - FORNECIMENTO E INSTALAÇÃO. AF_04/2022</t>
  </si>
  <si>
    <t>CONECTOR EM BRONZE/LATÃO, DN 28 MM X 1/2", SEM ANEL DE SOLDA, BOLSA X ROSCA F, INSTALADO EM RAMAL E SUB-RAMAL DE AQUECIMENTO SOLAR - FORNECIMENTO E INSTALAÇÃO. AF_04/2022</t>
  </si>
  <si>
    <t>BUCHA DE REDUÇÃO EM COBRE, DN 28 MM X 22 MM, SEM ANEL DE SOLDA, INSTALADO EM RAMAL E SUB-RAMAL DE AQUECIMENTO SOLAR - FORNECIMENTO E INSTALAÇÃO. AF_04/2022</t>
  </si>
  <si>
    <t>TÊ EM COBRE, DN 15 MM, SEM ANEL DE SOLDA, INSTALADO EM RAMAL E SUB-RAMAL DE AQUECIMENTO SOLAR - FORNECIMENTO E INSTALAÇÃO. AF_04/2022</t>
  </si>
  <si>
    <t>TÊ EM COBRE, DN 22 MM, SEM ANEL DE SOLDA, INSTALADO EM RAMAL E SUB-RAMAL DE AQUECIMENTO SOLAR - FORNECIMENTO E INSTALAÇÃO. AF_04/2022</t>
  </si>
  <si>
    <t>TÊ EM COBRE, DN 28 MM, SEM ANEL DE SOLDA, INSTALADO EM RAMAL E SUB-RAMAL DE AQUECIMENTO SOLAR - FORNECIMENTO E INSTALAÇÃO. AF_04/2022</t>
  </si>
  <si>
    <t>BUCHA DE REDUÇÃO, CURTA, PVC, SOLDÁVEL, DN 25 X 20 MM, INSTALADO EM RAMAL OU SUB-RAMAL DE ÁGUA - FORNECIMENTO E INSTALAÇÃO. AF_06/2022</t>
  </si>
  <si>
    <t>BUCHA DE REDUÇÃO, CURTA, PVC, SOLDÁVEL, DN 32 X 25 MM, INSTALADO EM RAMAL OU SUB-RAMAL DE ÁGUA - FORNECIMENTO E INSTALAÇÃO. AF_06/2022</t>
  </si>
  <si>
    <t>BUCHA DE REDUÇÃO, LONGA, PVC, SOLDÁVEL, DN 32 X 20 MM, INSTALADO EM RAMAL OU SUB-RAMAL DE ÁGUA - FORNECIMENTO E INSTALAÇÃO. AF_06/2022</t>
  </si>
  <si>
    <t>JOELHO DE REDUÇÃO, 90 GRAUS, PVC, SOLDÁVEL, DN 25 MM X 20 MM, INSTALADO EM RAMAL OU SUB-RAMAL DE ÁGUA - FORNECIMENTO E INSTALAÇÃO. AF_06/2022</t>
  </si>
  <si>
    <t>JOELHO DE REDUÇÃO, 90 GRAUS, PVC, SOLDÁVEL, DN 32 MM X 25 MM, INSTALADO EM RAMAL OU SUB-RAMAL DE ÁGUA - FORNECIMENTO E INSTALAÇÃO. AF_06/2022</t>
  </si>
  <si>
    <t>BUCHA DE REDUÇÃO, CURTA, PVC, SOLDÁVEL, DN 25 X 20 MM, INSTALADO EM RAMAL DE DISTRIBUIÇÃO DE ÁGUA - FORNECIMENTO E INSTALAÇÃO. AF_06/2022</t>
  </si>
  <si>
    <t>BUCHA DE REDUÇÃO, CURTA, PVC, SOLDÁVEL, DN 32 X 25 MM, INSTALADO EM RAMAL DE DISTRIBUIÇÃO DE ÁGUA - FORNECIMENTO E INSTALAÇÃO. AF_06/2022</t>
  </si>
  <si>
    <t>BUCHA DE REDUÇÃO, LONGA, PVC, SOLDÁVEL, DN 32 X 20 MM, INSTALADO EM RAMAL DE DISTRIBUIÇÃO DE ÁGUA - FORNECIMENTO E INSTALAÇÃO. AF_06/2022</t>
  </si>
  <si>
    <t>JOELHO DE REDUÇÃO, 90 GRAUS, PVC, SOLDÁVEL, DN 25 MM X 20 MM, INSTALADO EM RAMAL DE DISTRIBUIÇÃO DE ÁGUA - FORNECIMENTO E INSTALAÇÃO. AF_06/2022</t>
  </si>
  <si>
    <t>JOELHO DE REDUÇÃO, 90 GRAUS, PVC, SOLDÁVEL, DN 32 MM X 25 MM, INSTALADO EM RAMAL DE DISTRIBUIÇÃO DE ÁGUA - FORNECIMENTO E INSTALAÇÃO. AF_06/2022</t>
  </si>
  <si>
    <t>BUCHA DE REDUÇÃO, CURTA, PVC, SOLDÁVEL, DN 32 X 25 MM, INSTALADO EM PRUMADA DE ÁGUA - FORNECIMENTO E INSTALAÇÃO. AF_06/2022</t>
  </si>
  <si>
    <t>BUCHA DE REDUÇÃO, CURTA, PVC, SOLDÁVEL, DN 50 X 40 MM, INSTALADO EM PRUMADA DE ÁGUA - FORNECIMENTO E INSTALAÇÃO. AF_06/2022</t>
  </si>
  <si>
    <t>BUCHA DE REDUÇÃO, CURTA, PVC, SOLDÁVEL, DN 60 X 50 MM, INSTALADO EM PRUMADA DE ÁGUA - FORNECIMENTO E INSTALAÇÃO. AF_06/2022</t>
  </si>
  <si>
    <t>BUCHA DE REDUÇÃO, LONGA, PVC, SOLDÁVEL, DN 32 X 20 MM, INSTALADO EM PRUMADA DE ÁGUA - FORNECIMENTO E INSTALAÇÃO. AF_06/2022</t>
  </si>
  <si>
    <t>BUCHA DE REDUÇÃO, LONGA, PVC, SOLDÁVEL, DN 40 X 25 MM, INSTALADO EM PRUMADA DE ÁGUA - FORNECIMENTO E INSTALAÇÃO. AF_06/2022</t>
  </si>
  <si>
    <t>BUCHA DE REDUÇÃO, LONGA, PVC, SOLDÁVEL, DN 50 X 25 MM, INSTALADO EM PRUMADA DE ÁGUA - FORNECIMENTO E INSTALAÇÃO. AF_06/2022</t>
  </si>
  <si>
    <t>BUCHA DE REDUÇÃO, LONGA, PVC, SOLDÁVEL, DN 60 X 25 MM, INSTALADO EM PRUMADA DE ÁGUA - FORNECIMENTO E INSTALAÇÃO. AF_06/2022</t>
  </si>
  <si>
    <t>BUCHA DE REDUÇÃO, LONGA, PVC, SOLDÁVEL, DN 60 X 32 MM, INSTALADO EM PRUMADA DE ÁGUA - FORNECIMENTO E INSTALAÇÃO. AF_06/2022</t>
  </si>
  <si>
    <t>BUCHA DE REDUÇÃO, LONGA, PVC, SOLDÁVEL, DN 60 X 50 MM, INSTALADO EM PRUMADA DE ÁGUA - FORNECIMENTO E INSTALAÇÃO. AF_06/2022</t>
  </si>
  <si>
    <t>BUCHA DE REDUÇÃO, LONGA, PVC, SOLDÁVEL, DN 75 X 50 MM, INSTALADO EM PRUMADA DE ÁGUA - FORNECIMENTO E INSTALAÇÃO. AF_06/2022</t>
  </si>
  <si>
    <t>JOELHO DE REDUÇÃO, 90 GRAUS, PVC, SOLDÁVEL, DN 32 MM X 25 MM, INSTALADO EM PRUMADA DE ÁGUA - FORNECIMENTO E INSTALAÇÃO. AF_06/2022</t>
  </si>
  <si>
    <t>TE DE REDUÇÃO, 90 GRAUS, PVC, SOLDÁVEL, DN 50 MM X 20 MM, INSTALADO EM PRUMADA DE ÁGUA - FORNECIMENTO E INSTALAÇÃO. AF_06/2022</t>
  </si>
  <si>
    <t>TE DE REDUÇÃO, 90 GRAUS, PVC, SOLDÁVEL, DN 50 MM X 32 MM, INSTALADO EM PRUMADA DE ÁGUA - FORNECIMENTO E INSTALAÇÃO. AF_06/2022</t>
  </si>
  <si>
    <t>JOELHO 90 GRAUS, PVC, SOLDÁVEL, DN 40MM, INSTALADO EM RAMAL DE DISTRIBUIÇÃO DE ÁGUA - FORNECIMENTO E INSTALAÇÃO. AF_06/2022</t>
  </si>
  <si>
    <t>JOELHO 45 GRAUS, PVC, SOLDÁVEL, DN 40MM, INSTALADO EM RAMAL DE DISTRIBUIÇÃO DE ÁGUA - FORNECIMENTO E INSTALAÇÃO. AF_06/2022</t>
  </si>
  <si>
    <t>CURVA 90 GRAUS, PVC, SOLDÁVEL, DN 40MM, INSTALADO EM RAMAL DE DISTRIBUIÇÃO DE ÁGUA - FORNECIMENTO E INSTALAÇÃO. AF_06/2022</t>
  </si>
  <si>
    <t>CURVA 45 GRAUS, PVC, SOLDÁVEL, DN 40MM, INSTALADO EM RAMAL DE DISTRIBUIÇÃO DE ÁGUA - FORNECIMENTO E INSTALAÇÃO. AF_06/2022</t>
  </si>
  <si>
    <t>JOELHO 90 GRAUS, PVC, SOLDÁVEL, DN 50MM, INSTALADO EM RAMAL DE DISTRIBUIÇÃO DE ÁGUA - FORNECIMENTO E INSTALAÇÃO. AF_06/2022</t>
  </si>
  <si>
    <t>JOELHO 45 GRAUS, PVC, SOLDÁVEL, DN 50MM, INSTALADO EM RAMAL DE DISTRIBUIÇÃO DE ÁGUA - FORNECIMENTO E INSTALAÇÃO. AF_06/2022</t>
  </si>
  <si>
    <t>CURVA 90 GRAUS, PVC, SOLDÁVEL, DN 50MM, INSTALADO EM RAMAL DE DISTRIBUIÇÃO DE ÁGUA - FORNECIMENTO E INSTALAÇÃO. AF_06/2022</t>
  </si>
  <si>
    <t>CURVA 45 GRAUS, PVC, SOLDÁVEL, DN 50MM, INSTALADO EM RAMAL DE DISTRIBUIÇÃO DE ÁGUA - FORNECIMENTO E INSTALAÇÃO. AF_06/2022</t>
  </si>
  <si>
    <t>LUVA, PVC, SOLDÁVEL, DN 40MM, INSTALADO EM RAMAL DE DISTRIBUIÇÃO DE ÁGUA - FORNECIMENTO E INSTALAÇÃO. AF_06/2022</t>
  </si>
  <si>
    <t>UNIÃO, PVC, SOLDÁVEL, DN 40MM, INSTALADO EM RAMAL DE DISTRIBUIÇÃO DE ÁGUA - FORNECIMENTO E INSTALAÇÃO. AF_06/2022</t>
  </si>
  <si>
    <t>LUVA COM ROSCA, PVC, SOLDÁVEL, DN 40MM X 1.1/4", INSTALADO EM RAMAL DE DISTRIBUIÇÃO DE ÁGUA - FORNECIMENTO E INSTALAÇÃO. AF_06/2022</t>
  </si>
  <si>
    <t>ADAPTADOR CURTO COM BOLSA E ROSCA PARA REGISTRO, PVC, SOLDÁVEL, DN 40MM X 1.1/4", INSTALADO EM RAMAL DE DISTRIBUIÇÃO DE ÁGUA - FORNECIMENTO E INSTALAÇÃO. AF_06/2022</t>
  </si>
  <si>
    <t>BUCHA DE REDUÇÃO, PVC, SOLDÁVEL, DN 40MM X 32MM, INSTALADO EM RAMAL DE DISTRIBUIÇÃO DE ÁGUA - FORNECIMENTO E INSTALAÇÃO. AF_06/2022</t>
  </si>
  <si>
    <t>ADAPTADOR CURTO COM BOLSA E ROSCA PARA REGISTRO, PVC, SOLDÁVEL, DN 40MM X 1.1/2", INSTALADO EM RAMAL DE DISTRIBUIÇÃO DE ÁGUA - FORNECIMENTO E INSTALAÇÃO. AF_06/2022</t>
  </si>
  <si>
    <t>LUVA, PVC, SOLDÁVEL, DN 50MM, INSTALADO EM RAMAL DE DISTRIBUIÇÃO DE ÁGUA - FORNECIMENTO E INSTALAÇÃO. AF_06/2022</t>
  </si>
  <si>
    <t>LUVA DE CORRER, PVC, SOLDÁVEL, DN 50MM, INSTALADO EM RAMAL DE DISTRIBUIÇÃO DE ÁGUA - FORNECIMENTO E INSTALAÇÃO. AF_06/2022</t>
  </si>
  <si>
    <t>UNIÃO, PVC, SOLDÁVEL, DN 50MM, INSTALADO EM RAMAL DE DISTRIBUIÇÃO DE ÁGUA - FORNECIMENTO E INSTALAÇÃO. AF_06/2022</t>
  </si>
  <si>
    <t>BUCHA DE REDUÇÃO, LONGA, PVC, SOLDÁVEL, DN 50 X 25 MM, INSTALADO EM RAMAL DE DISTRIBUIÇÃO DE ÁGUA - FORNECIMENTO E INSTALAÇÃO. AF_06/2022</t>
  </si>
  <si>
    <t>LUVA COM ROSCA, PVC, SOLDÁVEL, DN 50MM X 1.1/2", INSTALADO EM RAMAL DE DISTRIBUIÇÃO DE ÁGUA - FORNECIMENTO E INSTALAÇÃO. AF_06/2022</t>
  </si>
  <si>
    <t>ADAPTADOR CURTO COM BOLSA E ROSCA PARA REGISTRO, PVC, SOLDÁVEL, DN 50MM X 1.1/2", INSTALADO EM RAMAL DE DISTRIBUIÇÃO DE ÁGUA - FORNECIMENTO E INSTALAÇÃO. AF_06/2022</t>
  </si>
  <si>
    <t>ADAPTADOR CURTO COM BOLSA E ROSCA PARA REGISTRO, PVC, SOLDÁVEL, DN 50MM X 1.1/4", INSTALADO EM RAMAL DE DISTRIBUIÇÃO DE ÁGUA - FORNECIMENTO E INSTALAÇÃO. AF_06/2022</t>
  </si>
  <si>
    <t>TE, PVC, SOLDÁVEL, DN 50MM, INSTALADO EM RAMAL DE DISTRIBUIÇÃO DE ÁGUA - FORNECIMENTO E INSTALAÇÃO. AF_06/2022</t>
  </si>
  <si>
    <t>TÊ DE REDUÇÃO, PVC, SOLDÁVEL, DN 50MM X 40MM, INSTALADO EM RAMAL DE DISTRIBUIÇÃO DE ÁGUA - FORNECIMENTO E INSTALAÇÃO. AF_06/2022</t>
  </si>
  <si>
    <t>TÊ DE REDUÇÃO, PVC, SOLDÁVEL, DN 50MM X 25MM, INSTALADO EM RAMAL DE DISTRIBUIÇÃO DE ÁGUA - FORNECIMENTO E INSTALAÇÃO. AF_06/2022</t>
  </si>
  <si>
    <t>TE DE REDUÇÃO, 90 GRAUS, PVC, SOLDÁVEL, DN 50 MM X 20 MM, INSTALADO EM RAMAL DE DISTRIBUIÇÃO DE ÁGUA - FORNECIMENTO E INSTALAÇÃO. AF_06/2022</t>
  </si>
  <si>
    <t>TE DE REDUÇÃO, 90 GRAUS, PVC, SOLDÁVEL, DN 50 MM X 32 MM, INSTALADO EM RAMAL DE DISTRIBUIÇÃO DE ÁGUA - FORNECIMENTO E INSTALAÇÃO. AF_06/2022</t>
  </si>
  <si>
    <t>BUCHA DE REDUÇÃO, CURTA, PVC, SOLDÁVEL, DN 50 X 40 MM, INSTALADO EM RAMAL DE DISTRIBUIÇÃO DE ÁGUA - FORNECIMENTO E INSTALAÇÃO. AF_06/2022</t>
  </si>
  <si>
    <t>TE, PVC, SOLDÁVEL, DN 40MM, INSTALADO EM RAMAL DE DISTRIBUIÇÃO DE ÁGUA - FORNECIMENTO E INSTALAÇÃO. AF_06/2022</t>
  </si>
  <si>
    <t>TÊ DE REDUÇÃO, PVC, SOLDÁVEL, DN 40MM X 32MM, INSTALADO EM RAMAL DE DISTRIBUIÇÃO DE ÁGUA - FORNECIMENTO E INSTALAÇÃO. AF_06/2022</t>
  </si>
  <si>
    <t>BUCHA DE REDUÇÃO, LONGA, PVC, SOLDÁVEL, DN 40 X 25 MM, INSTALADO EM RAMAL DE DISTRIBUIÇÃO DE ÁGUA - FORNECIMENTO E INSTALAÇÃO. AF_06/2022</t>
  </si>
  <si>
    <t>TE DE REDUÇÃO, CPVC, SOLDÁVEL, DN 22 X 15 MM, INSTALADO EM RAMAL OU SUB-RAMAL DE ÁGUA - FORNECIMENTO E INSTALAÇÃO. AF_06/2022</t>
  </si>
  <si>
    <t>TE DE REDUÇÃO, CPVC, SOLDÁVEL, DN 28 X 22 MM, INSTALADO EM RAMAL OU SUB-RAMAL DE ÁGUA - FORNECIMENTO E INSTALAÇÃO. AF_06/2022</t>
  </si>
  <si>
    <t>TE DE REDUÇÃO, CPVC, SOLDÁVEL, DN 35 X 28 MM, INSTALADO EM RAMAL OU SUB-RAMAL DE ÁGUA - FORNECIMENTO E INSTALAÇÃO. AF_06/2022</t>
  </si>
  <si>
    <t>TE DE REDUÇÃO, CPVC, SOLDÁVEL, DN 28 X 22 MM, INSTALADO EM RAMAL DE DISTRIBUIÇÃO DE ÁGUA - FORNECIMENTO E INSTALAÇÃO. AF_06/2022</t>
  </si>
  <si>
    <t>TE DE REDUÇÃO, CPVC, SOLDÁVEL, DN 35 X 28 MM, INSTALADO EM RAMAL DE DISTRIBUIÇÃO DE ÁGUA - FORNECIMENTO E INSTALAÇÃO. AF_06/2022</t>
  </si>
  <si>
    <t>TE DE REDUÇÃO, CPVC, SOLDÁVEL, DN 42 X 35 MM, INSTALADO EM PRUMADA DE ÁGUA - FORNECIMENTO E INSTALAÇÃO. AF_06/2022</t>
  </si>
  <si>
    <t>JOELHO 90 GRAUS, CPVC, SOLDÁVEL, DN 42MM, INSTALADO EM RAMAL DE DISTRIBUIÇÃO DE ÁGUA - FORNECIMENTO E INSTALAÇÃO. AF_06/2022</t>
  </si>
  <si>
    <t>JOELHO 45 GRAUS, CPVC, SOLDÁVEL, DN 42MM, INSTALADO EM RAMAL DE DISTRIBUIÇÃO DE ÁGUA - FORNECIMENTO E INSTALAÇÃO. AF_06/2022</t>
  </si>
  <si>
    <t>LUVA, CPVC, SOLDÁVEL, DN 42MM, INSTALADO EM RAMAL DE DISTRIBUIÇÃO DE ÁGUA - FORNECIMENTO E INSTALAÇÃO. AF_06/2022</t>
  </si>
  <si>
    <t>LUVA DE CORRER, CPVC, SOLDÁVEL, DN 42MM, INSTALADO EM RAMAL DE DISTRIBUIÇÃO DE ÁGUA - FORNECIMENTO E INSTALAÇÃO. AF_06/2022</t>
  </si>
  <si>
    <t>LUVA DE TRANSIÇÃO, CPVC, SOLDÁVEL, DN42MM X 1.1/2", INSTALADO EM RAMAL DE DISTRIBUIÇÃO DE ÁGUA - FORNECIMENTO E INSTALAÇÃO. AF_06/2022</t>
  </si>
  <si>
    <t>CONECTOR, CPVC, SOLDÁVEL, DN 42MM X 1.1/2", INSTALADO EM RAMAL DE DISTRIBUIÇÃO DE ÁGUA - FORNECIMENTO E INSTALAÇÃO. AF_06/2022</t>
  </si>
  <si>
    <t>TE DE REDUÇÃO, CPVC, SOLDÁVEL, DN 42 X 35 MM, INSTALADO EM RAMAL DE DISTRIBUIÇÃO DE ÁGUA - FORNECIMENTO E INSTALAÇÃO. AF_06/2022</t>
  </si>
  <si>
    <t>COLAR DE TOMADA, PVC, COM TRAVAS, DE 60 MM X 1/2" OU 60 MM X 3/4", PARA LIGAÇÃO PREDIAL DE ÁGUA. AF_06/2022</t>
  </si>
  <si>
    <t>COLAR DE TOMADA, PVC, COM TRAVAS, DE 75 MM X 1/2" OU 75 MM X 3/4", PARA LIGAÇÃO PREDIAL DE ÁGUA. AF_06/2022</t>
  </si>
  <si>
    <t>COLAR DE TOMADA, PVC, COM TRAVAS, DE 85 MM X 1/2" OU 85 MM X 3/4", PARA LIGAÇÃO PREDIAL DE ÁGUA. AF_06/2022</t>
  </si>
  <si>
    <t>COLAR DE TOMADA, PVC, COM TRAVAS, DE 110 MM X 1/2" OU 110 MM X 3/4", PARA LIGAÇÃO PREDIAL DE ÁGUA. AF_06/2022</t>
  </si>
  <si>
    <t>COLAR DE TOMADA, POLIPROPILENO, COM PARAFUSOS, 63 MM X 1/2", PARA LIGAÇÃO PREDIAL DE ÁGUA. AF_06/2022</t>
  </si>
  <si>
    <t>COLAR DE TOMADA, POLIPROPILENO, COM PARAFUSOS, 63 MM X 3/4", PARA LIGAÇÃO PREDIAL DE ÁGUA. AF_06/2022</t>
  </si>
  <si>
    <t>TÊ DE SERVIÇO INTEGRADO, POLIPROPILENO, PARA TUBOS EM PEAD, 63 MM X 20 MM, PARA LIGAÇÃO PREDIAL DE ÁGUA. AF_06/2022</t>
  </si>
  <si>
    <t>ADAPTADOR, POLIPROPILENO, PARA TUBOS EM PEAD, 20 MM X 1/2", PARA LIGAÇÃO PREDIAL DE ÁGUA. AF_06/2022</t>
  </si>
  <si>
    <t>ADAPTADOR, POLIPROPILENO, PARA TUBOS EM PEAD, 20 MM X 3/4", PARA LIGAÇÃO PREDIAL DE ÁGUA. AF_06/2022</t>
  </si>
  <si>
    <t>ADAPTADOR, POLIPROPILENO, PARA TUBOS EM PEAD, 32 MM X 1", PARA LIGAÇÃO PREDIAL DE ÁGUA. AF_06/2022</t>
  </si>
  <si>
    <t>COTOVELO/JOELHO COM ADAPTADOR, POLIPROPILENO, PARA TUBOS EM PEAD, 20 MM X 1/2", PARA LIGAÇÃO PREDIAL DE ÁGUA. AF_06/2022</t>
  </si>
  <si>
    <t>COTOVELO/JOELHO COM ADAPTADOR, POLIPROPILENO, PARA TUBOS EM PEAD, 20 MM X 3/4", PARA LIGAÇÃO PREDIAL DE ÁGUA. AF_06/2022</t>
  </si>
  <si>
    <t>COTOVELO/JOELHO COM ADAPTADOR, POLIPROPILENO, PARA TUBOS EM PEAD, 32 MM X 1", PARA LIGAÇÃO PREDIAL DE ÁGUA. AF_06/2022</t>
  </si>
  <si>
    <t>ADAPTADOR, PVC, CURTO COM BOLSA E ROSCA, 20 MM X 1/2", PARA LIGAÇÃO PREDIAL DE ÁGUA. AF_06/2022</t>
  </si>
  <si>
    <t>ADAPTADOR, PVC, CURTO COM BOLSA E ROSCA, 32 MM X 1", PARA LIGAÇÃO PREDIAL DE ÁGUA. AF_06/2022</t>
  </si>
  <si>
    <t>COTOVELO/JOELHO 90°, POLIPROPILENO, PARA TUBOS EM PEAD, 20 X 20 MM, PARA LIGAÇÃO PREDIAL DE ÁGUA. AF_06/2022</t>
  </si>
  <si>
    <t>COTOVELO/JOELHO 90°, POLIPROPILENO, PARA TUBOS EM PEAD, 32 X 32 MM, PARA LIGAÇÃO PREDIAL DE ÁGUA. AF_06/2022</t>
  </si>
  <si>
    <t>UNIÃO, POLIPROPILENO, PARA TUBOS EM PEAD, 20 MM, PARA LIGAÇÃO PREDIAL DE ÁGUA. AF_06/2022</t>
  </si>
  <si>
    <t>UNIÃO, POLIPROPILENO, PARA TUBOS EM PEAD, 32 MM, PARA LIGAÇÃO PREDIAL DE ÁGUA. AF_06/2022</t>
  </si>
  <si>
    <t>REGISTRO ESFERA, PVC, DE PASSEIO, PARA POLIETILENO, 20 MM, PARA LIGAÇÃO PREDIAL DE ÁGUA. AF_06/2022</t>
  </si>
  <si>
    <t>REGISTRO ESFERA, PVC, COM ROSCA, 1/2", PARA LIGAÇÃO PREDIAL DE ÁGUA. AF_06/2022</t>
  </si>
  <si>
    <t>LUVA, PVC, ROSCÁVEL, 1/2", PARA LIGAÇÃO PREDIAL DE ÁGUA. AF_06/2022</t>
  </si>
  <si>
    <t>LUVA, PVC, ROSCÁVEL, 1", PARA LIGAÇÃO PREDIAL DE ÁGUA. AF_06/2022</t>
  </si>
  <si>
    <t>CURVA LONGA, 90 GRAUS, PVC OCRE, JUNTA ELÁSTICA, DN 100 MM, PARA COLETOR PREDIAL DE ESGOTO. AF_06/2022</t>
  </si>
  <si>
    <t>CURVA LONGA, 45 GRAUS, PVC OCRE, JUNTA ELÁSTICA, DN 100 MM, PARA COLETOR PREDIAL DE ESGOTO. AF_06/2022</t>
  </si>
  <si>
    <t>CURVA LONGA, 90 GRAUS, PVC OCRE, JUNTA ELÁSTICA, DN 150 MM, PARA COLETOR PREDIAL DE ESGOTO. AF_06/2022</t>
  </si>
  <si>
    <t>CURVA LONGA, 45 GRAUS, PVC OCRE, JUNTA ELÁSTICA, DN 150 MM, PARA COLETOR PREDIAL DE ESGOTO. AF_06/2022</t>
  </si>
  <si>
    <t>TÊ, PVC OCRE, JUNTA ELÁSTICA, DN 200 MM, PARA COLETOR PREDIAL DE ESGOTO. AF_06/2022</t>
  </si>
  <si>
    <t>SELIM, PVC OCRE, COM TRAVA, DN 125 X 100 MM OU 150 X 100 MM, PARA COLETOR PREDIAL DE ESGOTO. AF_06/2022</t>
  </si>
  <si>
    <t>PLUG, PVC OCRE, JUNTA ELÁSTICA, DN 100 MM, PARA COLETOR PREDIAL DE ESGOTO. AF_06/2022</t>
  </si>
  <si>
    <t>PLUG, PVC OCRE, JUNTA ELÁSTICA, DN 150 MM, PARA COLETOR PREDIAL DE ESGOTO. AF_06/2022</t>
  </si>
  <si>
    <t>CAP, PVC OCRE, JUNTA ELÁSTICA, DN 150 MM, PARA COLETOR PREDIAL DE ESGOTO. AF_06/2022</t>
  </si>
  <si>
    <t>LUVA DE CORRER, PVC, SOLDÁVEL, DN 40MM, INSTALADO EM RAMAL DE DISTRIBUIÇÃO DE ÁGUA - FORNECIMENTO E INSTALAÇÃO. AF_06/2022</t>
  </si>
  <si>
    <t>JOELHO 90 GRAUS, PVC, SERIE R, ÁGUA PLUVIAL, DN 150 MM, JUNTA ELÁSTICA, FORNECIDO E INSTALADO EM RAMAL DE ENCAMINHAMENTO. AF_06/2022</t>
  </si>
  <si>
    <t>JOELHO 45 GRAUS, PVC, SERIE R, ÁGUA PLUVIAL, DN 150 MM, JUNTA ELÁSTICA, FORNECIDO E INSTALADO EM RAMAL DE ENCAMINHAMENTO. AF_06/2022</t>
  </si>
  <si>
    <t>CURVA 87 GRAUS E 30 MINUTOS, PVC, SERIE R, ÁGUA PLUVIAL, DN 150 MM, JUNTA ELÁSTICA, FORNECIDO E INSTALADO EM RAMAL DE ENCAMINHAMENTO. AF_06/2022</t>
  </si>
  <si>
    <t>LUVA SIMPLES, PVC, SERIE R, ÁGUA PLUVIAL, DN 150 MM, JUNTA ELÁSTICA, FORNECIDO E INSTALADO EM RAMAL DE ENCAMINHAMENTO. AF_06/2022</t>
  </si>
  <si>
    <t>LUVA DE CORRER, PVC, SERIE R, ÁGUA PLUVIAL, DN 150 MM, JUNTA ELÁSTICA, FORNECIDO E INSTALADO EM RAMAL DE ENCAMINHAMENTO. AF_06/2022</t>
  </si>
  <si>
    <t>TÊ DE INSPEÇÃO, PVC, SERIE R, ÁGUA PLUVIAL, DN 150 MM, JUNTA ELÁSTICA, FORNECIDO E INSTALADO EM RAMAL DE ENCAMINHAMENTO. AF_06/2022</t>
  </si>
  <si>
    <t>REDUÇÃO EXCÊNTRICA, PVC, SERIE R, ÁGUA PLUVIAL, DN 150 X 100 MM, JUNTA ELÁSTICA, FORNECIDO E INSTALADO EM RAMAL DE ENCAMINHAMENTO. AF_06/2022</t>
  </si>
  <si>
    <t>JUNÇÃO SIMPLES, PVC, SERIE R, ÁGUA PLUVIAL, DN 150 X 100 MM, JUNTA ELÁSTICA, FORNECIDO E INSTALADO EM RAMAL DE ENCAMINHAMENTO. AF_06/2022</t>
  </si>
  <si>
    <t>TÊ, PVC, SERIE R, ÁGUA PLUVIAL, DN 150 X 100 MM, JUNTA ELÁSTICA, FORNECIDO E INSTALADO EM RAMAL DE ENCAMINHAMENTO. AF_06/2022</t>
  </si>
  <si>
    <t>JUNÇÃO SIMPLES, PVC, SERIE R, ÁGUA PLUVIAL, DN 150 X 150 MM, JUNTA ELÁSTICA, FORNECIDO E INSTALADO EM RAMAL DE ENCAMINHAMENTO. AF_06/2022</t>
  </si>
  <si>
    <t>TÊ, PVC, SERIE R, ÁGUA PLUVIAL, DN 150 X 150 MM, JUNTA ELÁSTICA, FORNECIDO E INSTALADO EM RAMAL DE ENCAMINHAMENTO. AF_06/2022</t>
  </si>
  <si>
    <t>CAP, PVC, SERIE R, ÁGUA PLUVIAL, DN 100 MM, JUNTA ELÁSTICA, FORNECIDO E INSTALADO EM RAMAL DE ENCAMINHAMENTO. AF_06/2022</t>
  </si>
  <si>
    <t>CAP, PVC, SERIE R, ÁGUA PLUVIAL, DN 150 MM, JUNTA ELÁSTICA, FORNECIDO E INSTALADO EM RAMAL DE ENCAMINHAMENTO. AF_06/2022</t>
  </si>
  <si>
    <t>INSTALAÇÃO E DESINSTALAÇÃO DE REGISTRO DE PVC PARA SISTEMA DE REBAIXAMENTO DE LENÇOL FREÁTICO POR PONTEIRAS FILTRANTES. AF_12/2022</t>
  </si>
  <si>
    <t>INSTALAÇÃO E DESINSTALAÇÃO DE CONJUNTO DE BOMBAS, À VÁCUO E CENTRÍFUGA, PARA SISTEMA DE REBAIXAMENTO DE LENÇOL FREÁTICO POR PONTEIRAS FILTRANTES (EXCLUI O FORNECIMENTO DE BOMBAS). AF_12/2022</t>
  </si>
  <si>
    <t>INSTALAÇÃO E DESINSTALAÇÃO DE SISTEMA DE BOMBA PARA SISTEMA DE REBAIXAMENTO DE LENÇOL FREÁTICO POR POÇOS PROFUNDOS (EXCLUI O FORNECIMENTO DE BOMBA). AF_12/2022</t>
  </si>
  <si>
    <t>BUCHA DE REDUÇÃO, PPR, DN 25 X 20 MM, INSTALADO EM RAMAL OU SUB-RAMAL DE ÁGUA - FORNECIMENTO E INSTALAÇÃO. AF_08/2022</t>
  </si>
  <si>
    <t>TÊ MISTURADOR, PPR, F M M, DN 25 X 25 MM, INSTALADO EM RAMAL OU SUB-RAMAL DE ÁGUA - FORNECIMENTO E INSTALAÇÃO. AF_08/2022</t>
  </si>
  <si>
    <t>JOELHO 45 GRAUS, PPR, F/ F, DN 90 MM, INSTALADO EM PRUMADA DE ÁGUA - FORNECIMENTO E INSTALAÇÃO. AF_08/2022</t>
  </si>
  <si>
    <t>CURVA 90 GRAUS, PPR, DN 20 MM, INSTALADO EM RAMAL OU SUB-RAMAL DE ÁGUA - FORNECIMENTO E INSTALAÇÃO. AF_08/2022</t>
  </si>
  <si>
    <t>CURVA 90 GRAUS, PPR, DN 25 MM, INSTALADO EM RAMAL OU SUB-RAMAL DE ÁGUA - FORNECIMENTO E INSTALAÇÃO. AF_08/2022</t>
  </si>
  <si>
    <t>JOELHO 45 GRAUS, PPR, DN 20 MM, INSTALADO EM RAMAL OU SUB-RAMAL DE ÁGUA - FORNECIMENTO E INSTALAÇÃO. AF_08/2022</t>
  </si>
  <si>
    <t>JOELHO 90 GRAUS, PPR, DN 20 MM, INSTALADO EM RAMAL OU SUB-RAMAL DE ÁGUA - FORNECIMENTO E INSTALAÇÃO. AF_08/2022</t>
  </si>
  <si>
    <t>LUVA, PPR, DN 20 MM, INSTALADO EM RAMAL OU SUB-RAMAL DE ÁGUA - FORNECIMENTO E INSTALAÇÃO. AF_08/2022</t>
  </si>
  <si>
    <t>TÊ MISTURADOR, PPR, F M M, DN 20 X 20 MM, INSTALADO EM RAMAL OU SUB-RAMAL DE ÁGUA - FORNECIMENTO E INSTALAÇÃO. AF_08/2022</t>
  </si>
  <si>
    <t>TÊ NORMAL, PPR, 90 GRAUS, DN 20 X 20 X 20 MM, INSTALADO EM RAMAL OU SUB-RAMAL DE ÁGUA - FORNECIMENTO E INSTALAÇÃO. AF_08/2022</t>
  </si>
  <si>
    <t>JOELHO 90 GRAUS, PVC, SOLDÁVEL, DN 20 MM, INSTALADO EM DRENO DE AR CONDICIONADO - FORNECIMENTO E INSTALAÇÃO. AF_08/2022</t>
  </si>
  <si>
    <t>JOELHO 45 GRAUS, PVC, SOLDÁVEL, DN 20 MM, INSTALADO EM DRENO DE AR CONDICIONADO - FORNECIMENTO E INSTALAÇÃO. AF_08/2022</t>
  </si>
  <si>
    <t>JOELHO 90 GRAUS, PVC, SOLDÁVEL, DN 32 MM, INSTALADO EM DRENO DE AR CONDICIONADO - FORNECIMENTO E INSTALAÇÃO. AF_08/2022</t>
  </si>
  <si>
    <t>JOELHO 45 GRAUS, PVC, SOLDÁVEL, DN 32 MM, INSTALADO EM DRENO DE AR CONDICIONADO - FORNECIMENTO E INSTALAÇÃO. AF_08/2022</t>
  </si>
  <si>
    <t>LUVA, PVC, SOLDÁVEL, DN 20 MM, INSTALADO EM DRENO DE AR CONDICIONADO - FORNECIMENTO E INSTALAÇÃO. AF_08/2022</t>
  </si>
  <si>
    <t>LUVA, PVC, SOLDÁVEL, DN 32 MM, INSTALADO EM DRENO DE AR CONDICIONADO - FORNECIMENTO E INSTALAÇÃO. AF_08/2022</t>
  </si>
  <si>
    <t>TE, PVC, SOLDÁVEL, DN 20 MM, INSTALADO EM DRENO DE AR CONDICIONADO - FORNECIMENTO E INSTALAÇÃO. AF_08/2022</t>
  </si>
  <si>
    <t>TE, PVC, SOLDÁVEL, DN 32 MM, INSTALADO EM DRENO DE AR CONDICIONADO - FORNECIMENTO E INSTALAÇÃO. AF_08/2022</t>
  </si>
  <si>
    <t>RALO SECO CÔNICO, PVC, DN 100 X 40 MM, JUNTA SOLDÁVEL, FORNECIDO E INSTALADO EM RAMAL DE DESCARGA OU EM RAMAL DE ESGOTO SANITÁRIO. AF_08/2022</t>
  </si>
  <si>
    <t>RALO SIFONADO REDONDO, PVC, DN 100 X 40 MM, JUNTA SOLDÁVEL, FORNECIDO E INSTALADO EM RAMAL DE DESCARGA OU EM RAMAL DE ESGOTO SANITÁRIO. AF_08/2022</t>
  </si>
  <si>
    <t>CAIXA SIFONADA, COM GRELHA QUADRADA, PVC, DN 150 X 150 X 50 MM, JUNTA SOLDÁVEL, FORNECIDA E INSTALADA EM RAMAL DE DESCARGA OU EM RAMAL DE ESGOTO SANITÁRIO. AF_08/2022</t>
  </si>
  <si>
    <t>CAIXA SIFONADA, COM GRELHA REDONDA, PVC, DN 150 X 150 X 50 MM, JUNTA SOLDÁVEL, FORNECIDA E INSTALADA EM RAMAL DE DESCARGA OU EM RAMAL DE ESGOTO SANITÁRIO. AF_08/2022</t>
  </si>
  <si>
    <t>BUCHA DE REDUÇÃO LONGA, PVC, SÉRIE NORMAL, ESGOTO PREDIAL, DN 50 X 40 MM, JUNTA SOLDÁVEL E ELÁSTICA, FORNECIDO E INSTALADO EM RAMAL DE DESCARGA OU RAMAL DE ESGOTO SANITÁRIO. AF_08/2022</t>
  </si>
  <si>
    <t>JUNÇÃO DE REDUÇÃO INVERTIDA, PVC, SÉRIE NORMAL, ESGOTO PREDIAL, DN 75 X 50 MM, JUNTA ELÁSTICA, FORNECIDO E INSTALADO EM RAMAL DE DESCARGA OU RAMAL DE ESGOTO SANITÁRIO. AF_08/2022</t>
  </si>
  <si>
    <t>TE, PVC, SÉRIE NORMAL, ESGOTO PREDIAL, DN 100 X 50 MM, JUNTA ELÁSTICA, FORNECIDO E INSTALADO EM RAMAL DE DESCARGA OU RAMAL DE ESGOTO SANITÁRIO. AF_08/2022</t>
  </si>
  <si>
    <t>JUNÇÃO DE REDUÇÃO INVERTIDA, PVC, SÉRIE NORMAL, ESGOTO PREDIAL, DN 100 X 50 MM, JUNTA ELÁSTICA, FORNECIDO E INSTALADO EM RAMAL DE DESCARGA OU RAMAL DE ESGOTO SANITÁRIO. AF_08/2022</t>
  </si>
  <si>
    <t>TE, PVC, SÉRIE NORMAL, ESGOTO PREDIAL, DN 100 X 75 MM, JUNTA ELÁSTICA, FORNECIDO E INSTALADO EM RAMAL DE DESCARGA OU RAMAL DE ESGOTO SANITÁRIO. AF_08/2022</t>
  </si>
  <si>
    <t>JUNÇÃO DE REDUCAO INVERTIDA, PVC, SÉRIE NORMAL, ESGOTO PREDIAL, DN 100 X 75 MM, JUNTA ELÁSTICA, FORNECIDO E INSTALADO EM RAMAL DE DESCARGA OU RAMAL DE ESGOTO SANITÁRIO. AF_08/2022</t>
  </si>
  <si>
    <t>TERMINAL DE VENTILAÇÃO, PVC, SÉRIE NORMAL, ESGOTO PREDIAL, DN 50 MM, JUNTA SOLDÁVEL, FORNECIDO E INSTALADO EM PRUMADA DE ESGOTO SANITÁRIO OU VENTILAÇÃO. AF_08/2022</t>
  </si>
  <si>
    <t>JUNÇÃO DE REDUÇÃO INVERTIDA, PVC, SÉRIE NORMAL, ESGOTO PREDIAL, DN 75 X 50 MM, JUNTA ELÁSTICA, FORNECIDO E INSTALADO EM PRUMADA DE ESGOTO SANITÁRIO OU VENTILAÇÃO. AF_08/2022</t>
  </si>
  <si>
    <t>TERMINAL DE VENTILAÇÃO, PVC, SÉRIE NORMAL, ESGOTO PREDIAL, DN 75 MM, JUNTA SOLDÁVEL, FORNECIDO E INSTALADO EM PRUMADA DE ESGOTO SANITÁRIO OU VENTILAÇÃO. AF_08/2022</t>
  </si>
  <si>
    <t>TE, PVC, SÉRIE NORMAL, ESGOTO PREDIAL, DN 100 X 50 MM, JUNTA ELÁSTICA, FORNECIDO E INSTALADO EM PRUMADA DE ESGOTO SANITÁRIO OU VENTILAÇÃO. AF_08/2022</t>
  </si>
  <si>
    <t>JUNÇÃO DE REDUÇÃO INVERTIDA, PVC, SÉRIE NORMAL, ESGOTO PREDIAL, DN 100 X 50 MM, JUNTA ELÁSTICA, FORNECIDO E INSTALADO EM PRUMADA DE ESGOTO SANITÁRIO OU VENTILAÇÃO. AF_08/2022</t>
  </si>
  <si>
    <t>TE, PVC, SÉRIE NORMAL, ESGOTO PREDIAL, DN 100 X 75 MM, JUNTA ELÁSTICA, FORNECIDO E INSTALADO EM PRUMADA DE ESGOTO SANITÁRIO OU VENTILAÇÃO. AF_08/2022</t>
  </si>
  <si>
    <t>JUNÇÃO DE REDUCAO INVERTIDA, PVC, SÉRIE NORMAL, ESGOTO PREDIAL, DN 100 X 75 MM, JUNTA ELÁSTICA, FORNECIDO E INSTALADO EM PRUMADA DE ESGOTO SANITÁRIO OU VENTILAÇÃO. AF_08/2022</t>
  </si>
  <si>
    <t>TERMINAL DE VENTILAÇÃO, PVC, SÉRIE NORMAL, ESGOTO PREDIAL, DN 100 MM, JUNTA SOLDÁVEL, FORNECIDO E INSTALADO EM PRUMADA DE ESGOTO SANITÁRIO OU VENTILAÇÃO. AF_08/2022</t>
  </si>
  <si>
    <t>CAP, PVC, SÉRIE NORMAL, ESGOTO PREDIAL, DN 100 MM, JUNTA ELÁSTICA, FORNECIDO E INSTALADO EM SUBCOLETOR AÉREO DE ESGOTO SANITÁRIO. AF_08/2022</t>
  </si>
  <si>
    <t>CONDULETE DE PVC, TIPO E, PARA ELETRODUTO DE PVC SOLDÁVEL DN 20 MM (1/2''), APARENTE - FORNECIMENTO E INSTALAÇÃO. AF_10/2022</t>
  </si>
  <si>
    <t>CONDULETE DE PVC, TIPO E, PARA ELETRODUTO DE PVC SOLDÁVEL DN 25 MM (3/4''), APARENTE - FORNECIMENTO E INSTALAÇÃO. AF_10/2022</t>
  </si>
  <si>
    <t>CONDULETE DE PVC, TIPO E, PARA ELETRODUTO DE PVC SOLDÁVEL DN 32 MM (1''), APARENTE - FORNECIMENTO E INSTALAÇÃO. AF_10/2022</t>
  </si>
  <si>
    <t>CONDULETE DE PVC, TIPO LR, PARA ELETRODUTO DE PVC SOLDÁVEL DN 20 MM (1/2''), APARENTE - FORNECIMENTO E INSTALAÇÃO. AF_10/2022</t>
  </si>
  <si>
    <t>CONDULETE DE PVC, TIPO LR, PARA ELETRODUTO DE PVC SOLDÁVEL DN 25 MM (3/4''), APARENTE - FORNECIMENTO E INSTALAÇÃO. AF_10/2022</t>
  </si>
  <si>
    <t>CONDULETE DE PVC, TIPO LR, PARA ELETRODUTO DE PVC SOLDÁVEL DN 32 MM (1''), APARENTE - FORNECIMENTO E INSTALAÇÃO. AF_10/2022</t>
  </si>
  <si>
    <t>CONDULETE DE PVC, TIPO C, PARA ELETRODUTO DE PVC SOLDÁVEL DN 20 MM (1/2''), APARENTE - FORNECIMENTO E INSTALAÇÃO. AF_10/2022</t>
  </si>
  <si>
    <t>CONDULETE DE PVC, TIPO C, PARA ELETRODUTO DE PVC SOLDÁVEL DN 25 MM (3/4''), APARENTE - FORNECIMENTO E INSTALAÇÃO. AF_10/2022</t>
  </si>
  <si>
    <t>CONDULETE DE PVC, TIPO C, PARA ELETRODUTO DE PVC SOLDÁVEL DN 32 MM (1''), APARENTE - FORNECIMENTO E INSTALAÇÃO. AF_10/2022</t>
  </si>
  <si>
    <t>CONDULETE DE PVC, TIPO T, PARA ELETRODUTO DE PVC SOLDÁVEL DN 25 MM (3/4''), APARENTE - FORNECIMENTO E INSTALAÇÃO. AF_10/2022</t>
  </si>
  <si>
    <t>CONDULETE DE PVC, TIPO T, PARA ELETRODUTO DE PVC SOLDÁVEL DN 32 MM (1''), APARENTE - FORNECIMENTO E INSTALAÇÃO. AF_10/2022</t>
  </si>
  <si>
    <t>LUVA DE REDUÇÃO, PARA INSTALAÇÕES EM PEX ÁGUA, DN 20 X 16 MM, COM ANEL DESLIZANTE - FORNECIMENTO E INSTALAÇÃO. AF_02/2023</t>
  </si>
  <si>
    <t>LUVA DE REDUÇÃO, PARA INSTALAÇÕES EM PEX ÁGUA, DN 25 X 16 MM, COM ANEL DESLIZANTE - FORNECIMENTO E INSTALAÇÃO. AF_02/2023</t>
  </si>
  <si>
    <t>LUVA DE REDUÇÃO, PARA INSTALAÇÕES EM PEX ÁGUA, DN 25 X 20 MM, COM ANEL DESLIZANTE - FORNECIMENTO E INSTALAÇÃO. AF_02/2023</t>
  </si>
  <si>
    <t>LUVA DE REDUÇÃO, PARA INSTALAÇÕES EM PEX ÁGUA, DN 32 X 25 MM, COM ANEL DESLIZANTE - FORNECIMENTO E INSTALAÇÃO. AF_02/2023</t>
  </si>
  <si>
    <t>MINI CAPTOR PARA SPDA - FORNECIMENTO E INSTALAÇÃO. AF_08/2023</t>
  </si>
  <si>
    <t>CONECTOR GRAMPO METÁLICO TIPO OLHAL, PARA SPDA, PARA HASTE DE ATERRAMENTO DE 3/4'' E CABOS DE 10 A 50 MM2 - FORNECIMENTO E INSTALAÇÃO. AF_08/2023</t>
  </si>
  <si>
    <t>CONECTOR GRAMPO METÁLICO TIPO OLHAL, PARA SPDA, PARA HASTE DE ATERRAMENTO DE 5/8'' E CABOS DE 10 A 50 MM2 - FORNECIMENTO E INSTALAÇÃO. AF_08/2023</t>
  </si>
  <si>
    <t>CONECTOR GRAMPO PARALELO METÁLICO, PARA SPDA, PARA CABOS DE 6 A 50 MM2 - FORNECIMENTO E INSTALAÇÃO. AF_08/2023</t>
  </si>
  <si>
    <t>CONECTOR SPLIT-BOLT, PARA SPDA, PARA CABOS ATÉ 35 MM2 - FORNECIMENTO E INSTALAÇÃO. AF_08/2023</t>
  </si>
  <si>
    <t>CONECTOR SPLIT-BOLT, PARA SPDA, PARA CABOS ATÉ 50 MM2 - FORNECIMENTO E INSTALAÇÃO. AF_08/2023</t>
  </si>
  <si>
    <t>CONECTOR SPLIT-BOLT, PARA SPDA, PARA CABOS ATÉ 70 MM2 - FORNECIMENTO E INSTALAÇÃO. AF_08/2023</t>
  </si>
  <si>
    <t>CONECTOR SPLIT-BOLT, PARA SPDA, PARA CABOS ATÉ 95 MM2 - FORNECIMENTO E INSTALAÇÃO. AF_08/2023</t>
  </si>
  <si>
    <t>FURO MANUAL EM ALVENARIA, PARA INSTALAÇÕES ELÉTRICAS, DIÂMETROS MENORES OU IGUAIS A 40 MM. AF_09/2023</t>
  </si>
  <si>
    <t>FURO MANUAL EM ALVENARIA, PARA INSTALAÇÕES ELÉTRICAS, DIÂMETROS MAIORES QUE 40 MM E MENORES OU IGUAIS A 75 MM. AF_09/2023</t>
  </si>
  <si>
    <t>FURO MANUAL EM ALVENARIA, PARA INSTALAÇÕES ELÉTRICAS, DIÂMETROS MAIORES QUE 75 MM E MENORES OU IGUAIS A 100 MM. AF_09/2023</t>
  </si>
  <si>
    <t>FURO MECANIZADO EM CONCRETO, COM MARTELO DEMOLIDOR, PARA INSTALAÇÕES ELÉTRICAS, DIÂMETROS MENORES OU IGUAIS A 40 MM. AF_09/2023</t>
  </si>
  <si>
    <t>FURO MECANIZADO EM CONCRETO, COM MARTELO DEMOLIDOR, PARA INSTALAÇÕES ELÉTRICAS, DIÂMETROS MAIORES QUE 40 MM E MENORES OU IGUAIS A 75 MM. AF_09/2023</t>
  </si>
  <si>
    <t>FURO MECANIZADO EM CONCRETO, COM MARTELO DEMOLIDOR, PARA INSTALAÇÕES ELÉTRICAS, DIÂMETROS MAIORES QUE 75 MM E MENORES OU IGUAIS A 150 MM. AF_09/2023</t>
  </si>
  <si>
    <t>FURO MECANIZADO EM ALVENARIA, PARA INSTALAÇÕES HIDRÁULICAS, DIÂMETROS MENORES OU IGUAIS A 40 MM. AF_09/2023</t>
  </si>
  <si>
    <t>FURO MECANIZADO EM ALVENARIA, PARA INSTALAÇÕES ELÉTRICAS, DIÂMETROS MENORES OU IGUAIS A 40 MM. AF_09/2023</t>
  </si>
  <si>
    <t>FURO MECANIZADO EM ALVENARIA, PARA INSTALAÇÕES HIDRÁULICAS, DIÂMETROS MAIORES QUE 40 MM E MENORES OU IGUAIS A 75 MM. AF_09/2023</t>
  </si>
  <si>
    <t>FURO MECANIZADO EM ALVENARIA, PARA INSTALAÇÕES ELÉTRICAS, DIÂMETROS MAIORES QUE 40 MM E MENORES OU IGUAIS A 75 MM. AF_09/2023</t>
  </si>
  <si>
    <t>FURO MECANIZADO EM ALVENARIA, PARA INSTALAÇÕES HIDRÁULICAS, DIÂMETROS MAIORES QUE 75 MM E MENORES OU IGUAIS A 100 MM. AF_09/2023</t>
  </si>
  <si>
    <t>FURO MECANIZADO EM ALVENARIA, PARA INSTALAÇÕES ELÉTRICAS, DIÂMETROS MAIORES QUE 75 MM E MENORES OU IGUAIS A 100 MM. AF_09/2023</t>
  </si>
  <si>
    <t>FURO MECANIZADO EM CONCRETO, COM PERFURATRIZ, PARA INSTALAÇÕES HIDRÁULICAS, DIÂMETROS MENORES OU IGUAIS A 40 MM. AF_09/2023</t>
  </si>
  <si>
    <t>FURO MECANIZADO EM CONCRETO, COM PERFURATRIZ, PARA INSTALAÇÕES ELÉTRICAS, DIÂMETROS MENORES OU IGUAIS A 40 MM. AF_09/2023</t>
  </si>
  <si>
    <t>FURO MECANIZADO EM CONCRETO, COM PERFURATRIZ, PARA INSTALAÇÕES HIDRÁULICAS, DIÂMETROS MAIORES QUE 40 MM E MENORES OU IGUAIS A 75 MM. AF_09/2023</t>
  </si>
  <si>
    <t>FURO MECANIZADO EM CONCRETO, COM PERFURATRIZ, PARA INSTALAÇÕES ELÉTRICAS, DIÂMETROS MAIORES QUE 40 MM E MENORES OU IGUAIS A 75 MM. AF_09/2023</t>
  </si>
  <si>
    <t>FURO MECANIZADO EM CONCRETO, COM PERFURATRIZ, PARA INSTALAÇÕES HIDRÁULICAS, DIÂMETROS MAIORES QUE 75 MM E MENORES OU IGUAIS A 150 MM. AF_09/2023</t>
  </si>
  <si>
    <t>FURO MECANIZADO EM CONCRETO, COM PERFURATRIZ, PARA INSTALAÇÕES ELÉTRICAS, DIÂMETROS MAIORES QUE 75 MM E MENORES OU IGUAIS A 150 MM. AF_09/2023</t>
  </si>
  <si>
    <t>PASSANTE TIPO PEÇA EM FÔRMA DE MADEIRA, FIXADO EM LAJE, PARA PASSAGEM DE NO MÁXIMO 5 TUBOS DE 50 MM DE DIÂMETRO. AF_09/2023</t>
  </si>
  <si>
    <t>PASSANTE TIPO TUBO COM DIÂMETRO DE 50 MM, FIXADO EM LAJE, PARA PASSAGEM DE TUBULAÇÕES COM NO MÁXIMO 40 MM DE DIÂMETRO. AF_09/2023</t>
  </si>
  <si>
    <t>PASSANTE TIPO TUBO COM DIÂMETRO DE 150 MM, FIXADO EM LAJE, PARA PASSAGEM DE TUBULAÇÕES COM NO MÁXIMO 100 MM DE DIÂMETRO. AF_09/2023</t>
  </si>
  <si>
    <t>REMOÇÃO DE SUPORTE METÁLICO OU DE MADEIRA PARA PLACAS DE SINALIZAÇÃO VIÁRIA, DE FORMA MANUAL, SEM REAPROVEITAMENTO. AF_09/2023</t>
  </si>
  <si>
    <t>PERFURAÇÃO DE CORTINA PRÉ-MOLDADA COM MARTELETE ROMPEDOR. AF_11/2023</t>
  </si>
  <si>
    <t>EXECUÇÃO DE LONGARINA, PARA TIRANTES PROVISÓRIOS, COM PERFIL METÁLICO, INCLUINDO CUNHA E SOLIDARIZAÇÃO. AF_11/2023</t>
  </si>
  <si>
    <t>EXECUÇÃO DE LONGARINA, PARA TIRANTES PERMANENTES, COM PERFIL METÁLICO, INCLUINDO CUNHA E SOLIDARIZAÇÃO. AF_11/2023</t>
  </si>
  <si>
    <t>PROTEÇÃO DE ACESSO A CREMALHEIRA, COM CANCELA FIXADA EM LAJE - 1 MONTAGEM (EXCLUSO CANCELA). AF_03/2024</t>
  </si>
  <si>
    <t>HIDRÔMETRO DN 1", 7 M³/H - FORNECIMENTO E INSTALAÇÃO. AF_03/2024</t>
  </si>
  <si>
    <t>HIDRÔMETRO DN 1", 10 M³/H - FORNECIMENTO E INSTALAÇÃO. AF_03/2024</t>
  </si>
  <si>
    <t>RAMPA DE ACESSIBILIDADE EM CONCRETO MOLDADO IN LOCO, EM CALÇADA NOVA COM LARGURA MAIOR OU IGUAL À 3,00 M, FCK 25MPA, COM PISO PODOTÁTIL. AF_03/2024</t>
  </si>
  <si>
    <t>RAMPA DE ACESSIBILIDADE EM CONCRETO MOLDADO IN LOCO, EM CALÇADA PRÉ EXISTENTE COM LARGURA MAIOR OU IGUAL À 3,00 M, FCK 25MPA, COM PISO PODOTÁTIL. AF_03/2024</t>
  </si>
  <si>
    <t>LOCAÇÃO DE PRAÇAS EM PONTALETEAMENTO. AF_03/2024</t>
  </si>
  <si>
    <t>MONTAGEM E DESMONTAGEM DE MINI GRUA. AF_03/2024</t>
  </si>
  <si>
    <t>MONTAGEM E DESMONTAGEM DE TRECHO INICIAL DE ELEVADOR DE CREMALHEIRA, CABINE SIMPLES - EXCLUSO FUNDAÇÕES. AF_03/2024</t>
  </si>
  <si>
    <t>MONTAGEM E DESMONTAGEM DE TRECHO INICIAL DE ELEVADOR DE CREMALHEIRA, CABINE DUPLA - EXCLUSO FUNDAÇÕES. AF_03/2024</t>
  </si>
  <si>
    <t>MONTAGEM E DESMONTAGEM DO TRECHO INICIAL DE GRUA FIXA (ALTURA LIVRE) - EXCLUSO FUNDAÇÕES. AF_03/2024</t>
  </si>
  <si>
    <t>ESTRUTURA DE MADEIRA PROVISÓRIA PARA SUPORTE DE CAIXA D'ÁGUA ELEVADA DE 2000 LITROS. AF_03/2024</t>
  </si>
  <si>
    <t>INSTALAÇÃO E DESINSTALAÇÃO MECANIZADA DE CONTÊINER OU MÓDULO HABITÁVEL DE USOS DIVERSOS. AF_03/2024</t>
  </si>
  <si>
    <t>INSTALAÇÃO E DESINSTALAÇÃO MANUAL DE CONTÊINER OU MÓDULO HABITÁVEL PEQUENO. AF_03/2024</t>
  </si>
  <si>
    <t>HIDRÔMETRO DN 1 1/2", 20 M³/H - FORNECIMENTO E INSTALAÇÃO. AF_03/2024</t>
  </si>
  <si>
    <t>BUCHA DE REDUÇÃO PVC, SOLDÁVEL, LONGA, DN 60 X 25 MM, INSTALADO EM RESERVAÇÃO PREDIAL DE ÁGUA - FORNECIMENTO E INSTALAÇÃO. AF_04/2024</t>
  </si>
  <si>
    <t>BUCHA DE REDUÇÃO PVC, SOLDÁVEL, LONGA, DN 60 X 32 MM, INSTALADO EM RESERVAÇÃO PREDIAL DE ÁGUA - FORNECIMENTO E INSTALAÇÃO. AF_04/2024</t>
  </si>
  <si>
    <t>BUCHA DE REDUÇÃO PVC, SOLDÁVEL, LONGA, DN 60 X 50 MM, INSTALADO EM RESERVAÇÃO PREDIAL DE ÁGUA - FORNECIMENTO E INSTALAÇÃO. AF_04/2024</t>
  </si>
  <si>
    <t>BUCHA DE REDUÇÃO PVC, SOLDÁVEL, LONGA, DN 75 X 50 MM, INSTALADO EM RESERVAÇÃO PREDIAL DE ÁGUA - FORNECIMENTO E INSTALAÇÃO. AF_04/2024</t>
  </si>
  <si>
    <t>LUVA DE REDUÇÃO SOLDÁVEL, PVC, DN 32 MM X 25 MM, INSTALADO EM RESERVAÇÃO PREDIAL DE ÁGUA - FORNECIMENTO E INSTALAÇÃO. AF_04/2024</t>
  </si>
  <si>
    <t>LUVA DE REDUÇÃO SOLDÁVEL, PVC, DN 40 MM X 32 MM, INSTALADO EM RESERVAÇÃO PREDIAL DE ÁGUA - FORNECIMENTO E INSTALAÇÃO. AF_04/2024</t>
  </si>
  <si>
    <t>LUVA DE REDUÇÃO SOLDÁVEL, PVC, DN 60 MM X 50 MM, INSTALADO EM RESERVAÇÃO PREDIAL DE ÁGUA - FORNECIMENTO E INSTALAÇÃO. AF_04/2024</t>
  </si>
  <si>
    <t>LUVA DE REDUÇÃO, SOLDÁVEL, PVC, DN 50 X 25 MM, INSTALADO EM RESERVAÇÃO PREDIAL DE ÁGUA - FORNECIMENTO E INSTALAÇÃO. AF_04/2024</t>
  </si>
  <si>
    <t>BUCHA DE REDUÇÃO, PPR, DN 50 X 32 MM, INSTALADO EM RESERVAÇÃO PREDIAL DE ÁGUA - FORNECIMENTO E INSTALAÇÃO. AF_04/2024</t>
  </si>
  <si>
    <t>CURVA PPR 90 GRAUS, DN 20 MM, INSTALADO EM RESERVAÇÃO PREDIAL DE ÁGUA - FORNECIMENTO E INSTALAÇÃO. AF_04/2024</t>
  </si>
  <si>
    <t>CURVA PPR 90 GRAUS, DN 25 MM, INSTALADO EM RESERVAÇÃO PREDIAL DE ÁGUA - FORNECIMENTO E INSTALAÇÃO. AF_04/2024</t>
  </si>
  <si>
    <t>JOELHO PPR 45 GRAUS, SOLDÁVEL, DN 20 MM, INSTALADO EM RESERVAÇÃO PREDIAL DE ÁGUA - FORNECIMENTO E INSTALAÇÃO. AF_04/2024</t>
  </si>
  <si>
    <t>JOELHO PPR 45 GRAUS, SOLDÁVEL, DN 25 MM, INSTALADO EM RESERVAÇÃO PREDIAL DE ÁGUA - FORNECIMENTO E INSTALAÇÃO. AF_04/2024</t>
  </si>
  <si>
    <t>JOELHO PPR 45 GRAUS, SOLDÁVEL, DN 40 MM, INSTALADO EM RESERVAÇÃO PREDIAL DE ÁGUA - FORNECIMENTO E INSTALAÇÃO. AF_04/2024</t>
  </si>
  <si>
    <t>JOELHO PPR 45 GRAUS, SOLDÁVEL, DN 50 MM, INSTALADO EM RESERVAÇÃO PREDIAL DE ÁGUA - FORNECIMENTO E INSTALAÇÃO. AF_04/2024</t>
  </si>
  <si>
    <t>JOELHO PPR 45 GRAUS, SOLDÁVEL, DN 63 MM, INSTALADO EM RESERVAÇÃO PREDIAL DE ÁGUA - FORNECIMENTO E INSTALAÇÃO. AF_04/2024</t>
  </si>
  <si>
    <t>CURVA PVC 45 GRAUS, SOLDÁVEL, DN 25 MM, INSTALADO EM RESERVAÇÃO PREDIAL DE ÁGUA - FORNECIMENTO E INSTALAÇÃO. AF_04/2024</t>
  </si>
  <si>
    <t>CURVA PVC 45 GRAUS, SOLDÁVEL, DN 32 MM, INSTALADO EM RESERVAÇÃO PREDIAL DE ÁGUA - FORNECIMENTO E INSTALAÇÃO. AF_04/2024</t>
  </si>
  <si>
    <t>CURVA PVC 45 GRAUS, SOLDÁVEL, DN 40 MM, INSTALADO EM RESERVAÇÃO PREDIAL DE ÁGUA - FORNECIMENTO E INSTALAÇÃO. AF_04/2024</t>
  </si>
  <si>
    <t>CURVA PVC 45 GRAUS, SOLDÁVEL, DN 50 MM, INSTALADO EM RESERVAÇÃO PREDIAL DE ÁGUA - FORNECIMENTO E INSTALAÇÃO. AF_04/2024</t>
  </si>
  <si>
    <t>CURVA PVC 45 GRAUS, SOLDÁVEL, DN 60 MM, INSTALADO EM RESERVAÇÃO PREDIAL DE ÁGUA - FORNECIMENTO E INSTALAÇÃO. AF_04/2024</t>
  </si>
  <si>
    <t>CURVA PVC 45 GRAUS, SOLDÁVEL, DN 75 MM, INSTALADO EM RESERVAÇÃO PREDIAL DE ÁGUA - FORNECIMENTO E INSTALAÇÃO. AF_04/2024</t>
  </si>
  <si>
    <t>CURVA PVC 45 GRAUS, SOLDÁVEL, DN 85 MM, INSTALADO EM RESERVAÇÃO PREDIAL DE ÁGUA - FORNECIMENTO E INSTALAÇÃO. AF_04/2024</t>
  </si>
  <si>
    <t>JOELHO PPR 45 GRAUS, SOLDÁVEL, DN 75 MM, INSTALADO EM RESERVAÇÃO PREDIAL DE ÁGUA - FORNECIMENTO E INSTALAÇÃO. AF_04/2024</t>
  </si>
  <si>
    <t>JOELHO PPR 45 GRAUS, SOLDÁVEL, DN 90 MM, INSTALADO EM RESERVAÇÃO PREDIAL DE ÁGUA - FORNECIMENTO E INSTALAÇÃO. AF_04/2024</t>
  </si>
  <si>
    <t>JOELHO PPR, 45 GRAUS, SOLDÁVEL, DN 32 MM, INSTALADO EM RESERVAÇÃO PREDIAL DE ÁGUA - FORNECIMENTO E INSTALAÇÃO. AF_04/2024</t>
  </si>
  <si>
    <t>TÊ, PPR, DN 20 MM, INSTALADO EM RESERVAÇÃO PREDIAL DE ÁGUA - FORNECIMENTO E INSTALAÇÃO. AF_04/2024</t>
  </si>
  <si>
    <t>TÊ, PPR, DN 25 MM, INSTALADO EM RESERVAÇÃO PREDIAL DE ÁGUA - FORNECIMENTO E INSTALAÇÃO. AF_04/2024</t>
  </si>
  <si>
    <t>JOELHO CPVC, SOLDÁVEL, 45 GRAUS, DN 42 MM, INSTALADO EM RESERVAÇÃO PREDIAL DE ÁGUA - FORNECIMENTO E INSTALAÇÃO. AF_04/2024</t>
  </si>
  <si>
    <t>UNIÃO FLANGE, PPR, COM PARAFUSOS, DN 40 MM, INSTALADO EM RESERVAÇÃO PREDIAL DE ÁGUA - FORNECIMENTO E INSTALAÇÃO. AF_04/2024</t>
  </si>
  <si>
    <t>BUCHA DE REDUÇÃO, EM FERRO GALVANIZADO, CONEXÃO ROSQUEADA, DN 80 MM X 65 MM (3" X 2 1/2"), INSTALADO EM RESERVAÇÃO PREDIAL DE ÁGUA - FORNECIMENTO E INSTALAÇÃO. AF_04/2024</t>
  </si>
  <si>
    <t>JOELHO PVC, SOLDÁVEL, 45 GRAUS, DN 25 MM, INSTALADO EM RESERVAÇÃO PREDIAL DE ÁGUA - FORNECIMENTO E INSTALAÇÃO. AF_04/2024</t>
  </si>
  <si>
    <t>BUCHA DE REDUÇÃO, EM FERRO GALVANIZADO, CONEXÃO ROSQUEADA, DN 80 MM X 50 MM (3" X 2"), INSTALADO EM RESERVAÇÃO PREDIAL DE ÁGUA - FORNECIMENTO E INSTALAÇÃO. AF_04/2024</t>
  </si>
  <si>
    <t>LUVA DE REDUÇÃO, EM FERRO GALVANIZADO, CONEXÃO ROSQUEADA, DN 65 MM X 50 MM (2 1/2" X 2"), INSTALADO EM RESERVAÇÃO PREDIAL DE ÁGUA - FORNECIMENTO E INSTALAÇÃO. AF_04/2024</t>
  </si>
  <si>
    <t>LUVA DE REDUÇÃO, EM FERRO GALVANIZADO, CONEXÃO ROSQUEADA, DN 80 MM X 65 MM (3" X 2 1/2"), INSTALADO EM RESERVAÇÃO PREDIAL DE ÁGUA - FORNECIMENTO E INSTALAÇÃO. AF_04/2024</t>
  </si>
  <si>
    <t>LUVA DE REDUÇÃO, EM FERRO GALVANIZADO, CONEXÃO ROSQUEADA, DN 80 MM X 50 MM (3" X 2"), INSTALADO EM RESERVAÇÃO PREDIAL DE ÁGUA - FORNECIMENTO E INSTALAÇÃO. AF_04/2024</t>
  </si>
  <si>
    <t>NIPLE DE REDUÇÃO, EM FERRO GALVANIZADO, CONEXÃO ROSQUEADA, DN 80 MM X 65 MM (3" X 2 1/2"), INSTALADO EM RESERVAÇÃO PREDIAL DE ÁGUA - FORNECIMENTO E INSTALAÇÃO. AF_04/2024</t>
  </si>
  <si>
    <t>NIPLE DE REDUÇÃO, EM FERRO GALVANIZADO, CONEXÃO ROSQUEADA, DN 80 MM X 50 MM (3" X 2"), INSTALADO EM RESERVAÇÃO PREDIAL DE ÁGUA - FORNECIMENTO E INSTALAÇÃO. AF_04/2024</t>
  </si>
  <si>
    <t>COTOVELO DE REDUÇÃO, 90 GRAUS, EM FERRO GALVANIZADO, CONEXÃO ROSQUEADA, DN 65 MM X 50 MM (2 1/2" X 2"), INSTALADO EM RESERVAÇÃO PREDIAL DE ÁGUA - FORNECIMENTO E INSTALAÇÃO. AF_04/2024</t>
  </si>
  <si>
    <t>JOELHO PVC, SOLDÁVEL, 45 GRAUS, DN 32 MM, INSTALADO EM RESERVAÇÃO PREDIAL DE ÁGUA - FORNECIMENTO E INSTALAÇÃO. AF_04/2024</t>
  </si>
  <si>
    <t>JOELHO PVC, SOLDÁVEL, 45 GRAUS, DN 40 MM, INSTALADO EM RESERVAÇÃO PREDIAL DE ÁGUA - FORNECIMENTO E INSTALAÇÃO. AF_04/2024</t>
  </si>
  <si>
    <t>JOELHO PVC, SOLDÁVEL, 45 GRAUS, DN 50 MM, INSTALADO EM RESERVAÇÃO PREDIAL DE ÁGUA - FORNECIMENTO E INSTALAÇÃO. AF_04/2024</t>
  </si>
  <si>
    <t>JOELHO PVC, SOLDÁVEL, 45 GRAUS, DN 60 MM, INSTALADO EM RESERVAÇÃO PREDIAL DE ÁGUA - FORNECIMENTO E INSTALAÇÃO. AF_04/2024</t>
  </si>
  <si>
    <t>JOELHO PVC, SOLDÁVEL, 45 GRAUS, DN 75 MM, INSTALADO EM RESERVAÇÃO PREDIAL DE ÁGUA - FORNECIMENTO E INSTALAÇÃO. AF_04/2024</t>
  </si>
  <si>
    <t>JOELHO PVC, SOLDÁVEL, 45 GRAUS, DN 85 MM, INSTALADO EM RESERVAÇÃO PREDIAL DE ÁGUA - FORNECIMENTO E INSTALAÇÃO. AF_04/2024</t>
  </si>
  <si>
    <t>TE DE REDUÇÃO, PVC, SOLDÁVEL, 90 GRAUS, DN 50 MM X 25 MM, INSTALADO EM RESERVAÇÃO PREDIAL DE ÁGUA - FORNECIMENTO E INSTALAÇÃO. AF_04/2024</t>
  </si>
  <si>
    <t>TE DE REDUÇÃO, PVC, SOLDÁVEL, 90 GRAUS, DN 50 MM X 32 MM, INSTALADO EM RESERVAÇÃO PREDIAL DE ÁGUA - FORNECIMENTO E INSTALAÇÃO. AF_04/2024</t>
  </si>
  <si>
    <t>COTOVELO, 90 GRAUS, EM FERRO GALVANIZADO, MACHO/FÊMEA, CONEXÃO ROSQUEADA, DN 65 MM (2 1/2"), INSTALADO EM RESERVAÇÃO PREDIAL DE ÁGUA - FORNECIMENTO E INSTALAÇÃO. AF_04/2024</t>
  </si>
  <si>
    <t>COTOVELO 90 GRAUS, EM FERRO GALVANIZADO, MACHO/FÊMEA, CONEXÃO ROSQUEADA, DN 50 MM (2"), INSTALADO EM RESERVAÇÃO PREDIAL DE ÁGUA - FORNECIMENTO E INSTALAÇÃO. AF_04/2024</t>
  </si>
  <si>
    <t>COTOVELO 90 GRAUS, EM FERRO GALVANIZADO, MACHO/FÊMEA, CONEXÃO ROSQUEADA, DN 80 MM (3"), INSTALADO EM RESERVAÇÃO PREDIAL DE ÁGUA - FORNECIMENTO E INSTALAÇÃO. AF_04/2024</t>
  </si>
  <si>
    <t>CURVA 45 GRAUS, EM FERRO GALVANIZADO, FÊMEA, CONEXÃO ROSQUEADA, DN 65 MM (2 1/2"), INSTALADO EM RESERVAÇÃO PREDIAL DE ÁGUA - FORNECIMENTO E INSTALAÇÃO. AF_04/2024</t>
  </si>
  <si>
    <t>CURVA 45 GRAUS, EM FERRO GALVANIZADO, FÊMEA, CONEXÃO ROSQUEADA, DN 50 MM (2"), INSTALADO EM RESERVAÇÃO PREDIAL DE ÁGUA - FORNECIMENTO E INSTALAÇÃO. AF_04/2024</t>
  </si>
  <si>
    <t>CURVA 45 GRAUS, EM FERRO GALVANIZADO, FÊMEA, CONEXÃO ROSQUEADA, DN 80 MM (3"), INSTALADO EM RESERVAÇÃO PREDIAL DE ÁGUA - FORNECIMENTO E INSTALAÇÃO. AF_04/2024</t>
  </si>
  <si>
    <t>CURVA 45 GRAUS, EM FERRO GALVANIZADO, MACHO/FÊMEA, CONEXÃO ROSQUEADA, DN 65 MM (2 1/2"), INSTALADO EM RESERVAÇÃO PREDIAL DE ÁGUA - FORNECIMENTO E INSTALAÇÃO. AF_04/2024</t>
  </si>
  <si>
    <t>CURVA 45 GRAUS, EM FERRO GALVANIZADO, MACHO/FÊMEA, CONEXÃO ROSQUEADA, DN 50 MM (2"), INSTALADO EM RESERVAÇÃO PREDIAL DE ÁGUA - FORNECIMENTO E INSTALAÇÃO. AF_04/2024</t>
  </si>
  <si>
    <t>CURVA 45 GRAUS, EM FERRO GALVANIZADO, MACHO/FÊMEA, CONEXÃO ROSQUEADA, DN 80 MM (3"), INSTALADO EM RESERVAÇÃO PREDIAL DE ÁGUA - FORNECIMENTO E INSTALAÇÃO. AF_04/2024</t>
  </si>
  <si>
    <t>CURVA 90 GRAUS, EM FERRO GALVANIZADO, FÊMEA, CONEXÃO ROSQUEADA, DN 65 MM (2 1/2"), INSTALADO EM RESERVAÇÃO PREDIAL DE ÁGUA - FORNECIMENTO E INSTALAÇÃO. AF_04/2024</t>
  </si>
  <si>
    <t>CURVA 90 GRAUS, EM FERRO GALVANIZADO, FÊMEA, CONEXÃO ROSQUEADA, DN 50 MM (2"), INSTALADO EM RESERVAÇÃO PREDIAL DE ÁGUA - FORNECIMENTO E INSTALAÇÃO. AF_04/2024</t>
  </si>
  <si>
    <t>CURVA 90 GRAUS, EM FERRO GALVANIZADO, FÊMEA, CONEXÃO ROSQUEADA, DN 80 (3"), INSTALADO EM RESERVAÇÃO PREDIAL DE ÁGUA - FORNECIMENTO E INSTALAÇÃO. AF_04/2024</t>
  </si>
  <si>
    <t>CURVA 90 GRAUS, EM FERRO GALVANIZADO, MACHO/FÊMEA, CONEXÃO ROSQUEADA, DN 65 MM (2 1/2"), INSTALADO EM RESERVAÇÃO PREDIAL DE ÁGUA - FORNECIMENTO E INSTALAÇÃO. AF_04/2024</t>
  </si>
  <si>
    <t>CURVA 90 GRAUS, EM FERRO GALVANIZADO, MACHO/FÊMEA, CONEXÃO ROSQUEADA, DN 50 MM (2"), INSTALADO EM RESERVAÇÃO PREDIAL DE ÁGUA - FORNECIMENTO E INSTALAÇÃO. AF_04/2024</t>
  </si>
  <si>
    <t>CURVA 90 GRAUS, EM FERRO GALVANIZADO, CONEXÃO ROSQUEADA, DN 50 MM (2"), INSTALADO EM RESERVAÇÃO PREDIAL DE ÁGUA - FORNECIMENTO E INSTALAÇÃO. AF_04/2024</t>
  </si>
  <si>
    <t>CURVA 90 GRAUS, EM FERRO GALVANIZADO, CONEXÃO ROSQUEADA, DN 80 MM (3"), INSTALADO EM RESERVAÇÃO PREDIAL DE ÁGUA - FORNECIMENTO E INSTALAÇÃO. AF_04/2024</t>
  </si>
  <si>
    <t>TE DE REDUÇÃO, EM FERRO GALVANIZADO, CONEXÃO ROSQUEADA, DN 80 MM X 65 MM (3" X 2 1/2"), INSTALADO EM RESERVAÇÃO PREDIAL DE ÁGUA - FORNECIMENTO E INSTALAÇÃO. AF_04/2024</t>
  </si>
  <si>
    <t>TE DE REDUÇÃO, EM FERRO GALVANIZADO, CONEXÃO ROSQUEADA, DN 80 MM X 50 MM (3" X 2"), INSTALADO EM RESERVAÇÃO PREDIAL DE ÁGUA - FORNECIMENTO E INSTALAÇÃO. AF_04/2024</t>
  </si>
  <si>
    <t>BUCHA DE REDUÇÃO EM COBRE, PONTA X BOLSA, 66 X 54 MM, INSTALADO EM RESERVAÇÃO PREDIAL DE ÁGUA - FORNECIMENTO E INSTALAÇÃO. AF_04/2024</t>
  </si>
  <si>
    <t>BUCHA DE REDUÇÃO CPVC, SOLDÁVEL, DN 54 X 28 MM, INSTALADO EM RESERVAÇÃO PREDIAL DE ÁGUA - FORNECIMENTO E INSTALAÇÃO. AF_04/2024</t>
  </si>
  <si>
    <t>BUCHA DE REDUÇÃO CPVC, SOLDÁVEL, DN 28 X 22 MM, INSTALADO EM RESERVAÇÃO PREDIAL DE ÁGUA - FORNECIMENTO E INSTALAÇÃO. AF_04/2024</t>
  </si>
  <si>
    <t>BUCHA DE REDUÇÃO CPVC, SOLDÁVEL, DN 35 X 28 MM, INSTALADO EM RESERVAÇÃO PREDIAL DE ÁGUA - FORNECIMENTO E INSTALAÇÃO. AF_04/2024</t>
  </si>
  <si>
    <t>BUCHA DE REDUÇÃO CPVC, SOLDÁVEL, DN 42 X 22 MM, INSTALADO EM RESERVAÇÃO PREDIAL DE ÁGUA - FORNECIMENTO E INSTALAÇÃO. AF_04/2024</t>
  </si>
  <si>
    <t>BUCHA DE REDUÇÃO CPVC, SOLDÁVEL, DN 54 X 35 MM, INSTALADO EM RESERVAÇÃO PREDIAL DE ÁGUA - FORNECIMENTO E INSTALAÇÃO. AF_04/2024</t>
  </si>
  <si>
    <t>JOELHO CPVC, SOLDÁVEL, 45 GRAUS, DN 22 MM, INSTALADO EM RESERVAÇÃO PREDIAL DE ÁGUA - FORNECIMENTO E INSTALAÇÃO. AF_04/2024</t>
  </si>
  <si>
    <t>JOELHO CPVC, SOLDÁVEL, 45 GRAUS, DN 28 MM, INSTALADO EM RESERVAÇÃO PREDIAL DE ÁGUA - FORNECIMENTO E INSTALAÇÃO. AF_04/2024</t>
  </si>
  <si>
    <t>JOELHO CPVC, SOLDÁVEL, 45 GRAUS, DN 35 MM, INSTALADO EM RESERVAÇÃO PREDIAL DE ÁGUA - FORNECIMENTO E INSTALAÇÃO. AF_04/2024</t>
  </si>
  <si>
    <t>JOELHO CPVC, SOLDÁVEL, 45 GRAUS, DN 54 MM, INSTALADO EM RESERVAÇÃO PREDIAL DE ÁGUA - FORNECIMENTO E INSTALAÇÃO. AF_04/2024</t>
  </si>
  <si>
    <t>JOELHO CPVC, SOLDÁVEL, 45 GRAUS, DN 73 MM, INSTALADO EM RESERVAÇÃO PREDIAL DE ÁGUA - FORNECIMENTO E INSTALAÇÃO. AF_04/2024</t>
  </si>
  <si>
    <t>JOELHO CPVC, SOLDÁVEL, 45 GRAUS, DN 89 MM, INSTALADO EM RESERVAÇÃO PREDIAL DE ÁGUA - FORNECIMENTO E INSTALAÇÃO. AF_04/2024</t>
  </si>
  <si>
    <t>TE DE REDUÇÃO, CPVC, DN 28 X 22 MM, INSTALADO EM RESERVAÇÃO PREDIAL DE ÁGUA - FORNECIMENTO E INSTALAÇÃO. AF_04/2024</t>
  </si>
  <si>
    <t>TE DE REDUÇÃO, CPVC, DN 35 X 28 MM, INSTALADO EM RESERVAÇÃO PREDIAL DE ÁGUA - FORNECIMENTO E INSTALAÇÃO. AF_04/2024</t>
  </si>
  <si>
    <t>TE DE REDUÇÃO, CPVC, DN 42 X 35 MM, INSTALADO EM RESERVAÇÃO PREDIAL DE ÁGUA - FORNECIMENTO E INSTALAÇÃO. AF_04/2024</t>
  </si>
  <si>
    <t>BUCHA DE REDUÇÃO PVC, SOLDÁVEL, LONGA, DN 50 X 32 MM, INSTALADO EM RESERVAÇÃO PREDIAL DE ÁGUA - FORNECIMENTO E INSTALAÇÃO. AF_04/2024</t>
  </si>
  <si>
    <t>BUCHA DE REDUÇÃO, PPR, DN 50 X 25 MM, INSTALADO EM RESERVAÇÃO PREDIAL DE ÁGUA - FORNECIMENTO E INSTALAÇÃO. AF_04/2024</t>
  </si>
  <si>
    <t>BUCHA DE REDUÇÃO, PPR, DN 25 X 20 MM, INSTALADO EM RESERVAÇÃO PREDIAL DE ÁGUA - FORNECIMENTO E INSTALAÇÃO. AF_04/2024</t>
  </si>
  <si>
    <t>BUCHA DE REDUÇÃO, PPR, DN 32 X 25 MM, INSTALADO EM RESERVAÇÃO PREDIAL DE ÁGUA - FORNECIMENTO E INSTALAÇÃO. AF_04/2024</t>
  </si>
  <si>
    <t>BUCHA DE REDUÇÃO, PPR, DN 40 X 25 MM, INSTALADO EM RESERVAÇÃO PREDIAL DE ÁGUA - FORNECIMENTO E INSTALAÇÃO. AF_04/2024</t>
  </si>
  <si>
    <t>BUCHA DE REDUÇÃO PVC, SOLDÁVEL, LONGA, DN 40 X 25 MM, INSTALADO EM RESERVAÇÃO PREDIAL DE ÁGUA - FORNECIMENTO E INSTALAÇÃO. AF_04/2024</t>
  </si>
  <si>
    <t>BUCHA DE REDUÇÃO PVC, SOLDÁVEL, LONGA, DN 50 X 25 MM, INSTALADO EM RESERVAÇÃO PREDIAL DE ÁGUA - FORNECIMENTO E INSTALAÇÃO. AF_04/2024</t>
  </si>
  <si>
    <t>ASSENTAMENTO DE CONEXÃO 2 ACESSOS ALINHADOS DE FERRO FUNDIDO PARA REDE DE ÁGUA, DN 1200, JUNTA ELÁSTICA, INSTALADO EM LOCAL COM NÍVEL ALTO DE INTERFERÊNCIAS (NÃO INCLUI FORNECIMENTO). AF_05/2024</t>
  </si>
  <si>
    <t>ASSENTAMENTO DE CONEXÃO 2 ACESSOS INCLINADOS DE FERRO FUNDIDO PARA REDE DE ÁGUA, DN 80, JUNTA ELÁSTICA, INSTALADO EM LOCAL COM NÍVEL ALTO DE INTERFERÊNCIAS (NÃO INCLUI FORNECIMENTO). AF_05/2024</t>
  </si>
  <si>
    <t>ASSENTAMENTO DE CONEXÃO 2 ACESSOS INCLINADOS DE FERRO FUNDIDO PARA REDE DE ÁGUA, DN 100, JUNTA ELÁSTICA, INSTALADO EM LOCAL COM NÍVEL ALTO DE INTERFERÊNCIAS (NÃO INCLUI FORNECIMENTO). AF_05/2024</t>
  </si>
  <si>
    <t>ASSENTAMENTO DE CONEXÃO 2 ACESSOS INCLINADOS DE FERRO FUNDIDO PARA REDE DE ÁGUA, DN 150, JUNTA ELÁSTICA, INSTALADO EM LOCAL COM NÍVEL ALTO DE INTERFERÊNCIAS (NÃO INCLUI FORNECIMENTO). AF_05/2024</t>
  </si>
  <si>
    <t>ASSENTAMENTO DE CONEXÃO 2 ACESSOS INCLINADOS DE FERRO FUNDIDO PARA REDE DE ÁGUA, DN 200, JUNTA ELÁSTICA, INSTALADO EM LOCAL COM NÍVEL ALTO DE INTERFERÊNCIAS (NÃO INCLUI FORNECIMENTO). AF_05/2024</t>
  </si>
  <si>
    <t>ASSENTAMENTO DE CONEXÃO 2 ACESSOS INCLINADOS DE FERRO FUNDIDO PARA REDE DE ÁGUA, DN 250, JUNTA ELÁSTICA, INSTALADO EM LOCAL COM NÍVEL ALTO DE INTERFERÊNCIAS (NÃO INCLUI FORNECIMENTO). AF_05/2024</t>
  </si>
  <si>
    <t>ASSENTAMENTO DE CONEXÃO 2 ACESSOS INCLINADOS DE FERRO FUNDIDO PARA REDE DE ÁGUA, DN 300, JUNTA ELÁSTICA, INSTALADO EM LOCAL COM NÍVEL ALTO DE INTERFERÊNCIAS (NÃO INCLUI FORNECIMENTO). AF_05/2024</t>
  </si>
  <si>
    <t>ASSENTAMENTO DE CONEXÃO 2 ACESSOS INCLINADOS DE FERRO FUNDIDO PARA REDE DE ÁGUA, DN 350, JUNTA ELÁSTICA, INSTALADO EM LOCAL COM NÍVEL ALTO DE INTERFERÊNCIAS (NÃO INCLUI FORNECIMENTO). AF_05/2024</t>
  </si>
  <si>
    <t>ASSENTAMENTO DE CONEXÃO 2 ACESSOS INCLINADOS DE FERRO FUNDIDO PARA REDE DE ÁGUA, DN 400, JUNTA ELÁSTICA, INSTALADO EM LOCAL COM NÍVEL ALTO DE INTERFERÊNCIAS (NÃO INCLUI FORNECIMENTO). AF_05/2024</t>
  </si>
  <si>
    <t>ASSENTAMENTO DE CONEXÃO 2 ACESSOS ALINHADOS DE FERRO FUNDIDO PARA REDE DE ÁGUA, DN 400, JUNTA ELÁSTICA, INSTALADO EM LOCAL COM NÍVEL BAIXO DE INTERFERÊNCIAS (NÃO INCLUI FORNECIMENTO). AF_05/2024</t>
  </si>
  <si>
    <t>ASSENTAMENTO DE CONEXÃO 3 ACESSOS DE FERRO FUNDIDO PARA REDE DE ÁGUA, DN 100, JUNTA ELÁSTICA, INSTALADO EM LOCAL COM NÍVEL BAIXO DE INTERFERÊNCIAS (NÃO INCLUI FORNECIMENTO). AF_05/2024</t>
  </si>
  <si>
    <t>ASSENTAMENTO E FORNECIMENTO DE TUBO DE PVC PBA PARA REDE DE ÁGUA, DN 50, JUNTA ELÁSTICA INTEGRADA, INSTALADO EM LOCAL COM NÍVEL ALTO DE INTERFERÊNCIAS (INCLUI FORNECIMENTO). AF_05/2024</t>
  </si>
  <si>
    <t>ASSENTAMENTO DE CONEXÃO 2 ACESSOS ALINHADOS DE FERRO FUNDIDO PARA REDE DE ÁGUA, DN 450, JUNTA ELÁSTICA, INSTALADO EM LOCAL COM NÍVEL BAIXO DE INTERFERÊNCIAS (NÃO INCLUI FORNECIMENTO). AF_05/2024</t>
  </si>
  <si>
    <t>ASSENTAMENTO DE CONEXÃO 2 ACESSOS ALINHADOS DE FERRO FUNDIDO PARA REDE DE ÁGUA, DN 500, JUNTA ELÁSTICA, INSTALADO EM LOCAL COM NÍVEL BAIXO DE INTERFERÊNCIAS (NÃO INCLUI FORNECIMENTO). AF_05/2024</t>
  </si>
  <si>
    <t>ASSENTAMENTO DE CONEXÃO 2 ACESSOS ALINHADOS DE FERRO FUNDIDO PARA REDE DE ÁGUA, DN 600, JUNTA ELÁSTICA, INSTALADO EM LOCAL COM NÍVEL BAIXO DE INTERFERÊNCIAS (NÃO INCLUI FORNECIMENTO). AF_05/2024</t>
  </si>
  <si>
    <t>ASSENTAMENTO DE CONEXÃO 2 ACESSOS ALINHADOS DE FERRO FUNDIDO PARA REDE DE ÁGUA, DN 700, JUNTA ELÁSTICA, INSTALADO EM LOCAL COM NÍVEL BAIXO DE INTERFERÊNCIAS (NÃO INCLUI FORNECIMENTO). AF_05/2024</t>
  </si>
  <si>
    <t>ASSENTAMENTO DE CONEXÃO 2 ACESSOS ALINHADOS DE FERRO FUNDIDO PARA REDE DE ÁGUA, DN 800, JUNTA ELÁSTICA, INSTALADO EM LOCAL COM NÍVEL BAIXO DE INTERFERÊNCIAS (NÃO INCLUI FORNECIMENTO). AF_05/2024</t>
  </si>
  <si>
    <t>ASSENTAMENTO DE CONEXÃO 2 ACESSOS ALINHADOS DE FERRO FUNDIDO PARA REDE DE ÁGUA, DN 900, JUNTA ELÁSTICA, INSTALADO EM LOCAL COM NÍVEL BAIXO DE INTERFERÊNCIAS (NÃO INCLUI FORNECIMENTO). AF_05/2024</t>
  </si>
  <si>
    <t>ASSENTAMENTO DE CONEXÃO 2 ACESSOS ALINHADOS DE FERRO FUNDIDO PARA REDE DE ÁGUA, DN 1000, JUNTA ELÁSTICA, INSTALADO EM LOCAL COM NÍVEL BAIXO DE INTERFERÊNCIAS (NÃO INCLUI FORNECIMENTO). AF_05/2024</t>
  </si>
  <si>
    <t>ASSENTAMENTO DE CONEXÃO 2 ACESSOS ALINHADOS DE FERRO FUNDIDO PARA REDE DE ÁGUA, DN 1200, JUNTA ELÁSTICA, INSTALADO EM LOCAL COM NÍVEL BAIXO DE INTERFERÊNCIAS (NÃO INCLUI FORNECIMENTO). AF_05/2024</t>
  </si>
  <si>
    <t>ASSENTAMENTO DE CONEXÃO 2 ACESSOS INCLINADOS DE FERRO FUNDIDO PARA REDE DE ÁGUA, DN 80, JUNTA ELÁSTICA, INSTALADO EM LOCAL COM NÍVEL BAIXO DE INTERFERÊNCIAS (NÃO INCLUI FORNECIMENTO). AF_05/2024</t>
  </si>
  <si>
    <t>ASSENTAMENTO DE CONEXÃO 2 ACESSOS INCLINADOS DE FERRO FUNDIDO PARA REDE DE ÁGUA, DN 450, JUNTA ELÁSTICA, INSTALADO EM LOCAL COM NÍVEL ALTO DE INTERFERÊNCIAS (NÃO INCLUI FORNECIMENTO). AF_05/2024</t>
  </si>
  <si>
    <t>ASSENTAMENTO DE CONEXÃO 2 ACESSOS INCLINADOS DE FERRO FUNDIDO PARA REDE DE ÁGUA, DN 500, JUNTA ELÁSTICA, INSTALADO EM LOCAL COM NÍVEL ALTO DE INTERFERÊNCIAS (NÃO INCLUI FORNECIMENTO). AF_05/2024</t>
  </si>
  <si>
    <t>ASSENTAMENTO DE CONEXÃO 2 ACESSOS INCLINADOS DE FERRO FUNDIDO PARA REDE DE ÁGUA, DN 600, JUNTA ELÁSTICA, INSTALADO EM LOCAL COM NÍVEL ALTO DE INTERFERÊNCIAS (NÃO INCLUI FORNECIMENTO). AF_05/2024</t>
  </si>
  <si>
    <t>ASSENTAMENTO DE CONEXÃO 2 ACESSOS INCLINADOS DE FERRO FUNDIDO PARA REDE DE ÁGUA, DN 700, JUNTA ELÁSTICA, INSTALADO EM LOCAL COM NÍVEL ALTO DE INTERFERÊNCIAS (NÃO INCLUI FORNECIMENTO). AF_05/2024</t>
  </si>
  <si>
    <t>ASSENTAMENTO DE CONEXÃO 2 ACESSOS INCLINADOS DE FERRO FUNDIDO PARA REDE DE ÁGUA, DN 800, JUNTA ELÁSTICA, INSTALADO EM LOCAL COM NÍVEL ALTO DE INTERFERÊNCIAS (NÃO INCLUI FORNECIMENTO). AF_05/2024</t>
  </si>
  <si>
    <t>ASSENTAMENTO DE CONEXÃO 2 ACESSOS INCLINADOS DE FERRO FUNDIDO PARA REDE DE ÁGUA, DN 900, JUNTA ELÁSTICA, INSTALADO EM LOCAL COM NÍVEL ALTO DE INTERFERÊNCIAS (NÃO INCLUI FORNECIMENTO). AF_05/2024</t>
  </si>
  <si>
    <t>ASSENTAMENTO DE CONEXÃO 2 ACESSOS INCLINADOS DE FERRO FUNDIDO PARA REDE DE ÁGUA, DN 1000, JUNTA ELÁSTICA, INSTALADO EM LOCAL COM NÍVEL ALTO DE INTERFERÊNCIAS (NÃO INCLUI FORNECIMENTO). AF_05/2024</t>
  </si>
  <si>
    <t>ASSENTAMENTO DE CONEXÃO 2 ACESSOS INCLINADOS DE FERRO FUNDIDO PARA REDE DE ÁGUA, DN 1200, JUNTA ELÁSTICA, INSTALADO EM LOCAL COM NÍVEL ALTO DE INTERFERÊNCIAS (NÃO INCLUI FORNECIMENTO). AF_05/2024</t>
  </si>
  <si>
    <t>ASSENTAMENTO DE CONEXÃO 3 ACESSOS DE FERRO FUNDIDO PARA REDE DE ÁGUA, DN 80, JUNTA ELÁSTICA, INSTALADO EM LOCAL COM NÍVEL ALTO DE INTERFERÊNCIAS (NÃO INCLUI FORNECIMENTO). AF_05/2024</t>
  </si>
  <si>
    <t>ASSENTAMENTO DE CONEXÃO 3 ACESSOS DE FERRO FUNDIDO PARA REDE DE ÁGUA, DN 100, JUNTA ELÁSTICA, INSTALADO EM LOCAL COM NÍVEL ALTO DE INTERFERÊNCIAS (NÃO INCLUI FORNECIMENTO). AF_05/2024</t>
  </si>
  <si>
    <t>ASSENTAMENTO DE CONEXÃO 3 ACESSOS DE FERRO FUNDIDO PARA REDE DE ÁGUA, DN 150, JUNTA ELÁSTICA, INSTALADO EM LOCAL COM NÍVEL ALTO DE INTERFERÊNCIAS (NÃO INCLUI FORNECIMENTO). AF_05/2024</t>
  </si>
  <si>
    <t>ASSENTAMENTO DE CONEXÃO 3 ACESSOS DE FERRO FUNDIDO PARA REDE DE ÁGUA, DN 200, JUNTA ELÁSTICA, INSTALADO EM LOCAL COM NÍVEL ALTO DE INTERFERÊNCIAS (NÃO INCLUI FORNECIMENTO). AF_05/2024</t>
  </si>
  <si>
    <t>ASSENTAMENTO DE CONEXÃO 2 ACESSOS INCLINADOS DE FERRO FUNDIDO PARA REDE DE ÁGUA, DN 100, JUNTA ELÁSTICA, INSTALADO EM LOCAL COM NÍVEL BAIXO DE INTERFERÊNCIAS (NÃO INCLUI FORNECIMENTO). AF_05/2024</t>
  </si>
  <si>
    <t>ASSENTAMENTO DE CONEXÃO 3 ACESSOS DE FERRO FUNDIDO PARA REDE DE ÁGUA, DN 150, JUNTA ELÁSTICA, INSTALADO EM LOCAL COM NÍVEL BAIXO DE INTERFERÊNCIAS (NÃO INCLUI FORNECIMENTO). AF_05/2024</t>
  </si>
  <si>
    <t>ASSENTAMENTO DE CONEXÃO 3 ACESSOS DE FERRO FUNDIDO PARA REDE DE ÁGUA, DN 250, JUNTA ELÁSTICA, INSTALADO EM LOCAL COM NÍVEL ALTO DE INTERFERÊNCIAS (NÃO INCLUI FORNECIMENTO). AF_05/2024</t>
  </si>
  <si>
    <t>ASSENTAMENTO E FORNECIMENTO DE TUBO DE PVC PBA PARA REDE DE ÁGUA, DN 50, JUNTA ELÁSTICA INTEGRADA, INSTALADO EM LOCAL COM NÍVEL BAIXO DE INTERFERÊNCIAS (INCLUI FORNECIMENTO). AF_05/2024</t>
  </si>
  <si>
    <t>ASSENTAMENTO E FORNECIMENTO DE LUVA SIMPLES, PVC PBA, JE, DN 50 / DE 60 MM, PARA REDE AGUA, JUNTA ELÁSTICA INTEGRADA, INSTALADO EM LOCAL COM NÍVEL ALTO DE INTERFERÊNCIAS (INCLUI FORNECIMENTO). AF_05/2024</t>
  </si>
  <si>
    <t>ASSENTAMENTO E FORNECIMENTO DE LUVA SIMPLES, PVC PBA, JE, DN 50 / DE 60 MM, PARA REDE AGUA, JUNTA ELÁSTICA INTEGRADA, INSTALADO EM LOCAL COM NÍVEL BAIXO DE INTERFERÊNCIAS (INCLUI FORNECIMENTO). AF_05/2024</t>
  </si>
  <si>
    <t>ASSENTAMENTO E FORNECIMENTO DE LUVA SIMPLES, PVC PBA, JE, DN 75 / DE 85 MM, PARA REDE AGUA, JUNTA ELÁSTICA INTEGRADA, INSTALADO EM LOCAL COM NÍVEL ALTO DE INTERFERÊNCIAS (INCLUI FORNECIMENTO). AF_05/2024</t>
  </si>
  <si>
    <t>ASSENTAMENTO E FORNECIMENTO DE LUVA SIMPLES, PVC PBA, JE, DN 75 / DE 85 MM, PARA REDE AGUA, JUNTA ELÁSTICA INTEGRADA, INSTALADO EM LOCAL COM NÍVEL BAIXO DE INTERFERÊNCIAS (INCLUI FORNECIMENTO). AF_05/2024</t>
  </si>
  <si>
    <t>ASSENTAMENTO E FORNECIMENTO DE LUVA SIMPLES, PVC PBA, JE, DN 100 / DE 110 MM, PARA REDE AGUA, JUNTA ELÁSTICA INTEGRADA, INSTALADO EM LOCAL COM NÍVEL ALTO DE INTERFERÊNCIAS (INCLUI FORNECIMENTO). AF_05/2024</t>
  </si>
  <si>
    <t>ASSENTAMENTO E FORNECIMENTO DE LUVA SIMPLES, PVC PBA, JE, DN 100 / DE 110 MM, PARA REDE AGUA, JUNTA ELÁSTICA INTEGRADA, INSTALADO EM LOCAL COM NÍVEL BAIXO DE INTERFERÊNCIAS (INCLUI FORNECIMENTO). AF_05/2024</t>
  </si>
  <si>
    <t>ASSENTAMENTO E FORNECIMENTO DE CURVA PVC PBA, JE, PB, 45 GRAUS, DN 50 / DE 60 MM, PARA REDE AGUA, JUNTA ELÁSTICA INTEGRADA, INSTALADO EM LOCAL COM NÍVEL ALTO DE INTERFERÊNCIAS (INCLUI FORNECIMENTO). AF_05/2024</t>
  </si>
  <si>
    <t>ASSENTAMENTO E FORNECIMENTO DE CURVA PVC PBA, JE, PB, 45 GRAUS, DN 50 / DE 60 MM, PARA REDE AGUA, JUNTA ELÁSTICA INTEGRADA, INSTALADO EM LOCAL COM NÍVEL BAIXO DE INTERFERÊNCIAS (INCLUI FORNECIMENTO). AF_05/2024</t>
  </si>
  <si>
    <t>ASSENTAMENTO E FORNECIMENTO DE CURVA PVC PBA, JE, PB, 45 GRAUS, DN 75 / DE 85 MM, PARA REDE AGUA, JUNTA ELÁSTICA INTEGRADA, INSTALADO EM LOCAL COM NÍVEL ALTO DE INTERFERÊNCIAS (INCLUI FORNECIMENTO). AF_05/2024</t>
  </si>
  <si>
    <t>ASSENTAMENTO E FORNECIMENTO DE CURVA PVC PBA, JE, PB, 45 GRAUS, DN 75 / DE 85 MM, PARA REDE AGUA, JUNTA ELÁSTICA INTEGRADA, INSTALADO EM LOCAL COM NÍVEL BAIXO DE INTERFERÊNCIAS (INCLUI FORNECIMENTO). AF_05/2024</t>
  </si>
  <si>
    <t>ASSENTAMENTO E FORNECIMENTO DE CURVA PVC PBA, JE, PB, 45 GRAUS, DN 100 / DE 110 MM, PARA REDE AGUA, JUNTA ELÁSTICA INTEGRADA, INSTALADO EM LOCAL COM NÍVEL ALTO DE INTERFERÊNCIAS (INCLUI FORNECIMENTO). AF_05/2024</t>
  </si>
  <si>
    <t>ASSENTAMENTO DE CONEXÃO 2 ACESSOS ALINHADOS DE FERRO FUNDIDO PARA REDE DE ÁGUA, DN 80, JUNTA ELÁSTICA, INSTALADO EM LOCAL COM NÍVEL ALTO DE INTERFERÊNCIAS (NÃO INCLUI FORNECIMENTO). AF_05/2024</t>
  </si>
  <si>
    <t>ASSENTAMENTO DE CONEXÃO 2 ACESSOS INCLINADOS DE FERRO FUNDIDO PARA REDE DE ÁGUA, DN 150, JUNTA ELÁSTICA, INSTALADO EM LOCAL COM NÍVEL BAIXO DE INTERFERÊNCIAS (NÃO INCLUI FORNECIMENTO). AF_05/2024</t>
  </si>
  <si>
    <t>ASSENTAMENTO DE CONEXÃO 2 ACESSOS INCLINADOS DE FERRO FUNDIDO PARA REDE DE ÁGUA, DN 200, JUNTA ELÁSTICA, INSTALADO EM LOCAL COM NÍVEL BAIXO DE INTERFERÊNCIAS (NÃO INCLUI FORNECIMENTO). AF_05/2024</t>
  </si>
  <si>
    <t>ASSENTAMENTO DE CONEXÃO 2 ACESSOS INCLINADOS DE FERRO FUNDIDO PARA REDE DE ÁGUA, DN 250, JUNTA ELÁSTICA, INSTALADO EM LOCAL COM NÍVEL BAIXO DE INTERFERÊNCIAS (NÃO INCLUI FORNECIMENTO). AF_05/2024</t>
  </si>
  <si>
    <t>ASSENTAMENTO DE CONEXÃO 2 ACESSOS INCLINADOS DE FERRO FUNDIDO PARA REDE DE ÁGUA, DN 300, JUNTA ELÁSTICA, INSTALADO EM LOCAL COM NÍVEL BAIXO DE INTERFERÊNCIAS (NÃO INCLUI FORNECIMENTO). AF_05/2024</t>
  </si>
  <si>
    <t>ASSENTAMENTO DE CONEXÃO 2 ACESSOS INCLINADOS DE FERRO FUNDIDO PARA REDE DE ÁGUA, DN 350, JUNTA ELÁSTICA, INSTALADO EM LOCAL COM NÍVEL BAIXO DE INTERFERÊNCIAS (NÃO INCLUI FORNECIMENTO). AF_05/2024</t>
  </si>
  <si>
    <t>ASSENTAMENTO DE CONEXÃO 2 ACESSOS INCLINADOS DE FERRO FUNDIDO PARA REDE DE ÁGUA, DN 400, JUNTA ELÁSTICA, INSTALADO EM LOCAL COM NÍVEL BAIXO DE INTERFERÊNCIAS (NÃO INCLUI FORNECIMENTO). AF_05/2024</t>
  </si>
  <si>
    <t>ASSENTAMENTO DE CONEXÃO 2 ACESSOS INCLINADOS DE FERRO FUNDIDO PARA REDE DE ÁGUA, DN 450, JUNTA ELÁSTICA, INSTALADO EM LOCAL COM NÍVEL BAIXO DE INTERFERÊNCIAS (NÃO INCLUI FORNECIMENTO). AF_05/2024</t>
  </si>
  <si>
    <t>ASSENTAMENTO DE CONEXÃO 2 ACESSOS INCLINADOS DE FERRO FUNDIDO PARA REDE DE ÁGUA, DN 500, JUNTA ELÁSTICA, INSTALADO EM LOCAL COM NÍVEL BAIXO DE INTERFERÊNCIAS (NÃO INCLUI FORNECIMENTO). AF_05/2024</t>
  </si>
  <si>
    <t>ASSENTAMENTO DE CONEXÃO 2 ACESSOS INCLINADOS DE FERRO FUNDIDO PARA REDE DE ÁGUA, DN 600, JUNTA ELÁSTICA, INSTALADO EM LOCAL COM NÍVEL BAIXO DE INTERFERÊNCIAS (NÃO INCLUI FORNECIMENTO). AF_05/2024</t>
  </si>
  <si>
    <t>ASSENTAMENTO DE CONEXÃO 2 ACESSOS INCLINADOS DE FERRO FUNDIDO PARA REDE DE ÁGUA, DN 700, JUNTA ELÁSTICA, INSTALADO EM LOCAL COM NÍVEL BAIXO DE INTERFERÊNCIAS (NÃO INCLUI FORNECIMENTO). AF_05/2024</t>
  </si>
  <si>
    <t>ASSENTAMENTO DE CONEXÃO 2 ACESSOS ALINHADOS DE PVC PBA PARA REDE DE ÁGUA, DN 50, JUNTA ELÁSTICA INTEGRADA, INSTALADO EM LOCAL COM NÍVEL BAIXO DE INTERFERÊNCIAS (NÃO INCLUI FORNECIMENTO). AF_05/2024</t>
  </si>
  <si>
    <t>ASSENTAMENTO DE CONEXÃO 2 ACESSOS ALINHADOS DE FERRO FUNDIDO PARA REDE DE ÁGUA, DN 250, JUNTA ELÁSTICA, INSTALADO EM LOCAL COM NÍVEL BAIXO DE INTERFERÊNCIAS (NÃO INCLUI FORNECIMENTO). AF_05/2024</t>
  </si>
  <si>
    <t>ASSENTAMENTO DE CONEXÃO 2 ACESSOS ALINHADOS DE FERRO FUNDIDO PARA REDE DE ÁGUA, DN 300, JUNTA ELÁSTICA, INSTALADO EM LOCAL COM NÍVEL BAIXO DE INTERFERÊNCIAS (NÃO INCLUI FORNECIMENTO). AF_05/2024</t>
  </si>
  <si>
    <t>ASSENTAMENTO DE CONEXÃO 2 ACESSOS ALINHADOS DE FERRO FUNDIDO PARA REDE DE ÁGUA, DN 350, JUNTA ELÁSTICA, INSTALADO EM LOCAL COM NÍVEL BAIXO DE INTERFERÊNCIAS (NÃO INCLUI FORNECIMENTO). AF_05/2024</t>
  </si>
  <si>
    <t>ASSENTAMENTO DE CONEXÃO 3 ACESSOS DE FERRO FUNDIDO PARA REDE DE ÁGUA, DN 200, JUNTA ELÁSTICA, INSTALADO EM LOCAL COM NÍVEL BAIXO DE INTERFERÊNCIAS (NÃO INCLUI FORNECIMENTO). AF_05/2024</t>
  </si>
  <si>
    <t>ASSENTAMENTO DE CONEXÃO 3 ACESSOS DE FERRO FUNDIDO PARA REDE DE ÁGUA, DN 250, JUNTA ELÁSTICA, INSTALADO EM LOCAL COM NÍVEL BAIXO DE INTERFERÊNCIAS (NÃO INCLUI FORNECIMENTO). AF_05/2024</t>
  </si>
  <si>
    <t>ASSENTAMENTO DE CONEXÃO 3 ACESSOS DE FERRO FUNDIDO PARA REDE DE ÁGUA, DN 300, JUNTA ELÁSTICA, INSTALADO EM LOCAL COM NÍVEL BAIXO DE INTERFERÊNCIAS (NÃO INCLUI FORNECIMENTO). AF_05/2024</t>
  </si>
  <si>
    <t>ASSENTAMENTO DE CONEXÃO 3 ACESSOS DE FERRO FUNDIDO PARA REDE DE ÁGUA, DN 350, JUNTA ELÁSTICA, INSTALADO EM LOCAL COM NÍVEL BAIXO DE INTERFERÊNCIAS (NÃO INCLUI FORNECIMENTO). AF_05/2024</t>
  </si>
  <si>
    <t>ASSENTAMENTO DE CONEXÃO 3 ACESSOS DE FERRO FUNDIDO PARA REDE DE ÁGUA, DN 400, JUNTA ELÁSTICA, INSTALADO EM LOCAL COM NÍVEL BAIXO DE INTERFERÊNCIAS (NÃO INCLUI FORNECIMENTO). AF_05/2024</t>
  </si>
  <si>
    <t>ASSENTAMENTO DE CONEXÃO 3 ACESSOS DE FERRO FUNDIDO PARA REDE DE ÁGUA, DN 450, JUNTA ELÁSTICA, INSTALADO EM LOCAL COM NÍVEL BAIXO DE INTERFERÊNCIAS (NÃO INCLUI FORNECIMENTO). AF_05/2024</t>
  </si>
  <si>
    <t>ASSENTAMENTO DE CONEXÃO 3 ACESSOS DE FERRO FUNDIDO PARA REDE DE ÁGUA, DN 500, JUNTA ELÁSTICA, INSTALADO EM LOCAL COM NÍVEL BAIXO DE INTERFERÊNCIAS (NÃO INCLUI FORNECIMENTO). AF_05/2024</t>
  </si>
  <si>
    <t>ASSENTAMENTO DE CONEXÃO 3 ACESSOS DE FERRO FUNDIDO PARA REDE DE ÁGUA, DN 600, JUNTA ELÁSTICA, INSTALADO EM LOCAL COM NÍVEL BAIXO DE INTERFERÊNCIAS (NÃO INCLUI FORNECIMENTO). AF_05/2024</t>
  </si>
  <si>
    <t>ASSENTAMENTO E FORNECIMENTO DE TUBO DE PVC PBA PARA REDE DE ÁGUA, DN 75, JUNTA ELÁSTICA INTEGRADA, INSTALADO EM LOCAL COM NÍVEL ALTO DE INTERFERÊNCIAS (INCLUI FORNECIMENTO). AF_05/2024</t>
  </si>
  <si>
    <t>ASSENTAMENTO E FORNECIMENTO DE TUBO DE PVC PBA PARA REDE DE ÁGUA, DN 100, JUNTA ELÁSTICA INTEGRADA, INSTALADO EM LOCAL COM NÍVEL ALTO DE INTERFERÊNCIAS (INCLUI FORNECIMENTO). AF_05/2024</t>
  </si>
  <si>
    <t>ASSENTAMENTO E FORNECIMENTO DE TUBO DE PVC PBA PARA REDE DE ÁGUA, DN 100, JUNTA ELÁSTICA INTEGRADA, INSTALADO EM LOCAL COM NÍVEL BAIXO DE INTERFERÊNCIAS (INCLUI FORNECIMENTO). AF_05/2024</t>
  </si>
  <si>
    <t>ASSENTAMENTO DE CONEXÃO 2 ACESSOS INCLINADOS DE FERRO FUNDIDO PARA REDE DE ÁGUA, DN 800, JUNTA ELÁSTICA, INSTALADO EM LOCAL COM NÍVEL BAIXO DE INTERFERÊNCIAS (NÃO INCLUI FORNECIMENTO). AF_05/2024</t>
  </si>
  <si>
    <t>ASSENTAMENTO DE CONEXÃO 2 ACESSOS INCLINADOS DE FERRO FUNDIDO PARA REDE DE ÁGUA, DN 1000, JUNTA ELÁSTICA, INSTALADO EM LOCAL COM NÍVEL BAIXO DE INTERFERÊNCIAS (NÃO INCLUI FORNECIMENTO). AF_05/2024</t>
  </si>
  <si>
    <t>ASSENTAMENTO DE CONEXÃO 2 ACESSOS INCLINADOS DE FERRO FUNDIDO PARA REDE DE ÁGUA, DN 1200, JUNTA ELÁSTICA, INSTALADO EM LOCAL COM NÍVEL BAIXO DE INTERFERÊNCIAS (NÃO INCLUI FORNECIMENTO). AF_05/2024</t>
  </si>
  <si>
    <t>ASSENTAMENTO DE CONEXÃO 3 ACESSOS DE FERRO FUNDIDO PARA REDE DE ÁGUA, DN 80, JUNTA ELÁSTICA, INSTALADO EM LOCAL COM NÍVEL BAIXO DE INTERFERÊNCIAS (NÃO INCLUI FORNECIMENTO). AF_05/2024</t>
  </si>
  <si>
    <t>ASSENTAMENTO DE CONEXÃO 3 ACESSOS DE FERRO FUNDIDO PARA REDE DE ÁGUA, DN 700, JUNTA ELÁSTICA, INSTALADO EM LOCAL COM NÍVEL BAIXO DE INTERFERÊNCIAS (NÃO INCLUI FORNECIMENTO). AF_05/2024</t>
  </si>
  <si>
    <t>ASSENTAMENTO DE CONEXÃO 3 ACESSOS DE FERRO FUNDIDO PARA REDE DE ÁGUA, DN 900, JUNTA ELÁSTICA, INSTALADO EM LOCAL COM NÍVEL BAIXO DE INTERFERÊNCIAS (NÃO INCLUI FORNECIMENTO). AF_05/2024</t>
  </si>
  <si>
    <t>ASSENTAMENTO DE CONEXÃO 3 ACESSOS DE FERRO FUNDIDO PARA REDE DE ÁGUA, DN 1000, JUNTA ELÁSTICA, INSTALADO EM LOCAL COM NÍVEL BAIXO DE INTERFERÊNCIAS (NÃO INCLUI FORNECIMENTO). AF_05/2024</t>
  </si>
  <si>
    <t>ASSENTAMENTO DE CONEXÃO 3 ACESSOS DE FERRO FUNDIDO PARA REDE DE ÁGUA, DN 1200, JUNTA ELÁSTICA, INSTALADO EM LOCAL COM NÍVEL BAIXO DE INTERFERÊNCIAS (NÃO INCLUI FORNECIMENTO). AF_05/2024</t>
  </si>
  <si>
    <t>ASSENTAMENTO DE CONEXÃO 3 ACESSOS DE FERRO FUNDIDO PARA REDE DE ÁGUA, DN 300, JUNTA ELÁSTICA, INSTALADO EM LOCAL COM NÍVEL ALTO DE INTERFERÊNCIAS (NÃO INCLUI FORNECIMENTO). AF_05/2024</t>
  </si>
  <si>
    <t>ASSENTAMENTO DE CONEXÃO 3 ACESSOS DE FERRO FUNDIDO PARA REDE DE ÁGUA, DN 350, JUNTA ELÁSTICA, INSTALADO EM LOCAL COM NÍVEL ALTO DE INTERFERÊNCIAS (NÃO INCLUI FORNECIMENTO). AF_05/2024</t>
  </si>
  <si>
    <t>ASSENTAMENTO DE CONEXÃO 3 ACESSOS DE FERRO FUNDIDO PARA REDE DE ÁGUA, DN 400, JUNTA ELÁSTICA, INSTALADO EM LOCAL COM NÍVEL ALTO DE INTERFERÊNCIAS (NÃO INCLUI FORNECIMENTO). AF_05/2024</t>
  </si>
  <si>
    <t>ASSENTAMENTO DE CONEXÃO 3 ACESSOS DE FERRO FUNDIDO PARA REDE DE ÁGUA, DN 450, JUNTA ELÁSTICA, INSTALADO EM LOCAL COM NÍVEL ALTO DE INTERFERÊNCIAS (NÃO INCLUI FORNECIMENTO). AF_05/2024</t>
  </si>
  <si>
    <t>ASSENTAMENTO DE CONEXÃO 3 ACESSOS DE FERRO FUNDIDO PARA REDE DE ÁGUA, DN 500, JUNTA ELÁSTICA, INSTALADO EM LOCAL COM NÍVEL ALTO DE INTERFERÊNCIAS (NÃO INCLUI FORNECIMENTO). AF_05/2024</t>
  </si>
  <si>
    <t>ASSENTAMENTO DE CONEXÃO 3 ACESSOS DE FERRO FUNDIDO PARA REDE DE ÁGUA, DN 600, JUNTA ELÁSTICA, INSTALADO EM LOCAL COM NÍVEL ALTO DE INTERFERÊNCIAS (NÃO INCLUI FORNECIMENTO). AF_05/2024</t>
  </si>
  <si>
    <t>ASSENTAMENTO DE CONEXÃO 3 ACESSOS DE FERRO FUNDIDO PARA REDE DE ÁGUA, DN 700, JUNTA ELÁSTICA, INSTALADO EM LOCAL COM NÍVEL ALTO DE INTERFERÊNCIAS (NÃO INCLUI FORNECIMENTO). AF_05/2024</t>
  </si>
  <si>
    <t>ASSENTAMENTO DE CONEXÃO 3 ACESSOS DE FERRO FUNDIDO PARA REDE DE ÁGUA, DN 800, JUNTA ELÁSTICA, INSTALADO EM LOCAL COM NÍVEL ALTO DE INTERFERÊNCIAS (NÃO INCLUI FORNECIMENTO). AF_05/2024</t>
  </si>
  <si>
    <t>ASSENTAMENTO DE CONEXÃO 3 ACESSOS DE FERRO FUNDIDO PARA REDE DE ÁGUA, DN 900, JUNTA ELÁSTICA, INSTALADO EM LOCAL COM NÍVEL ALTO DE INTERFERÊNCIAS (NÃO INCLUI FORNECIMENTO). AF_05/2024</t>
  </si>
  <si>
    <t>ASSENTAMENTO DE CONEXÃO 3 ACESSOS DE FERRO FUNDIDO PARA REDE DE ÁGUA, DN 1000, JUNTA ELÁSTICA, INSTALADO EM LOCAL COM NÍVEL ALTO DE INTERFERÊNCIAS (NÃO INCLUI FORNECIMENTO). AF_05/2024</t>
  </si>
  <si>
    <t>ASSENTAMENTO DE CONEXÃO 3 ACESSOS DE FERRO FUNDIDO PARA REDE DE ÁGUA, DN 1200, JUNTA ELÁSTICA, INSTALADO EM LOCAL COM NÍVEL ALTO DE INTERFERÊNCIAS (NÃO INCLUI FORNECIMENTO). AF_05/2024</t>
  </si>
  <si>
    <t>ASSENTAMENTO DE CONEXÃO 2 ACESSOS ALINHADOS DE PVC PBA PARA REDE DE ÁGUA, DN 50, JUNTA ELÁSTICA INTEGRADA, INSTALADO EM LOCAL COM NÍVEL ALTO DE INTERFERÊNCIAS (NÃO INCLUI FORNECIMENTO). AF_05/2024</t>
  </si>
  <si>
    <t>ASSENTAMENTO DE CONEXÃO 2 ACESSOS ALINHADOS DE PVC PBA PARA REDE DE ÁGUA, DN 75, JUNTA ELÁSTICA INTEGRADA, INSTALADO EM LOCAL COM NÍVEL ALTO DE INTERFERÊNCIAS (NÃO INCLUI FORNECIMENTO). AF_05/2024</t>
  </si>
  <si>
    <t>ASSENTAMENTO DE CONEXÃO 2 ACESSOS ALINHADOS DE PVC PBA PARA REDE DE ÁGUA, DN 100, JUNTA ELÁSTICA INTEGRADA, INSTALADO EM LOCAL COM NÍVEL ALTO DE INTERFERÊNCIAS (NÃO INCLUI FORNECIMENTO). AF_05/2024</t>
  </si>
  <si>
    <t>ASSENTAMENTO DE CONEXÃO 2 ACESSOS INCLINADOS DE PVC PBA PARA REDE DE ÁGUA, DN 50, JUNTA ELÁSTICA INTEGRADA, INSTALADO EM LOCAL COM NÍVEL ALTO DE INTERFERÊNCIAS (NÃO INCLUI FORNECIMENTO). AF_05/2024</t>
  </si>
  <si>
    <t>ASSENTAMENTO DE CONEXÃO 2 ACESSOS INCLINADOS DE PVC PBA PARA REDE DE ÁGUA, DN 75, JUNTA ELÁSTICA INTEGRADA, INSTALADO EM LOCAL COM NÍVEL ALTO DE INTERFERÊNCIAS (NÃO INCLUI FORNECIMENTO). AF_05/2024</t>
  </si>
  <si>
    <t>ASSENTAMENTO DE CONEXÃO 2 ACESSOS INCLINADOS DE PVC PBA PARA REDE DE ÁGUA, DN 100, JUNTA ELÁSTICA INTEGRADA, INSTALADO EM LOCAL COM NÍVEL ALTO DE INTERFERÊNCIAS (NÃO INCLUI FORNECIMENTO). AF_05/2024</t>
  </si>
  <si>
    <t>ASSENTAMENTO DE CONEXÃO 3 ACESSOS DE PVC PBA PARA REDE DE ÁGUA, DN 50, JUNTA ELÁSTICA INTEGRADA, INSTALADO EM LOCAL COM NÍVEL ALTO DE INTERFERÊNCIAS (NÃO INCLUI FORNECIMENTO). AF_05/2024</t>
  </si>
  <si>
    <t>ASSENTAMENTO DE CONEXÃO 3 ACESSOS DE PVC PBA PARA REDE DE ÁGUA, DN 75, JUNTA ELÁSTICA INTEGRADA, INSTALADO EM LOCAL COM NÍVEL ALTO DE INTERFERÊNCIAS (NÃO INCLUI FORNECIMENTO). AF_05/2024</t>
  </si>
  <si>
    <t>ASSENTAMENTO DE CONEXÃO 3 ACESSOS DE PVC PBA PARA REDE DE ÁGUA, DN 100, JUNTA ELÁSTICA INTEGRADA, INSTALADO EM LOCAL COM NÍVEL ALTO DE INTERFERÊNCIAS (NÃO INCLUI FORNECIMENTO). AF_05/2024</t>
  </si>
  <si>
    <t>FORNECIMENTO E ASSENTAMENTO DE CURVA 45 GRAUS RANHURADA EM FERRO FUNDIDO, DN 80 MM (3") PARA REDE DE ÁGUA, INSTALADO EM LOCAL COM NÍVEL BAIXO DE INTERFERÊNCIAS (INCLUI FORNECIMENTO). AF_05/2024</t>
  </si>
  <si>
    <t>FORNECIMENTO E ASSENTAMENTO DE TE RANHURADO EM FERRO FUNDIDO, DN 80 (3") PARA REDE DE ÁGUA, INSTALADO EM LOCAL COM NÍVEL ALTO DE INTERFERÊNCIAS (INCLUI FORNECIMENTO). AF_05/2024</t>
  </si>
  <si>
    <t>FORNECIMENTO E ASSENTAMENTO DE TE RANHURADO EM FERRO FUNDIDO, DN 80 (3") PARA REDE DE ÁGUA, INSTALADO EM LOCAL COM NÍVEL BAIXO DE INTERFERÊNCIAS (INCLUI FORNECIMENTO). AF_05/2024</t>
  </si>
  <si>
    <t>ASSENTAMENTO DE CONEXÃO 3 ACESSOS DE PVC PBA PARA REDE DE ÁGUA, DN 100, JUNTA ELÁSTICA INTEGRADA, INSTALADO EM LOCAL COM NÍVEL BAIXO DE INTERFERÊNCIAS (NÃO INCLUI FORNECIMENTO). AF_05/2024</t>
  </si>
  <si>
    <t>ASSENTAMENTO DE CONEXÃO 2 ACESSOS ALINHADOS DE FERRO FUNDIDO PARA REDE DE ÁGUA, DN 80, JUNTA ELÁSTICA, INSTALADO EM LOCAL COM NÍVEL BAIXO DE INTERFERÊNCIAS (NÃO INCLUI FORNECIMENTO). AF_05/2024</t>
  </si>
  <si>
    <t>ASSENTAMENTO DE CONEXÃO 2 ACESSOS ALINHADOS DE FERRO FUNDIDO PARA REDE DE ÁGUA, DN 100, JUNTA ELÁSTICA, INSTALADO EM LOCAL COM NÍVEL BAIXO DE INTERFERÊNCIAS (NÃO INCLUI FORNECIMENTO). AF_05/2024</t>
  </si>
  <si>
    <t>ASSENTAMENTO E FORNECIMENTO DE TE DE REDUCAO, PVC PBA, BBB, JE, DN 100 X 50 / DE 110 X 60 MM, PARA REDE AGUA, JUNTA ELÁSTICA INTEGRADA, INSTALADO EM LOCAL COM NÍVEL ALTO DE INTERFERÊNCIAS (INCLUI FORNECIMENTO). AF_05/2024</t>
  </si>
  <si>
    <t>ASSENTAMENTO E FORNECIMENTO DE TE DE REDUCAO, PVC PBA, BBB, JE, DN 100 X 50 / DE 110 X 60 MM, PARA REDE AGUA, JUNTA ELÁSTICA INTEGRADA, INSTALADO EM LOCAL COM NÍVEL BAIXO DE INTERFERÊNCIAS (INCLUI FORNECIMENTO). AF_05/2024</t>
  </si>
  <si>
    <t>FORNECIMENTO E ASSENTAMENTO DE CURVA 45 GRAUS RANHURADA EM FERRO FUNDIDO, DN 80 MM (3") PARA REDE DE ÁGUA, INSTALADO EM LOCAL COM NÍVEL ALTO DE INTERFERÊNCIAS (INCLUI FORNECIMENTO). AF_05/2024</t>
  </si>
  <si>
    <t>ASSENTAMENTO DE CONEXÃO 2 ACESSOS ALINHADOS DE FERRO FUNDIDO PARA REDE DE ÁGUA, DN 100, JUNTA ELÁSTICA, INSTALADO EM LOCAL COM NÍVEL ALTO DE INTERFERÊNCIAS (NÃO INCLUI FORNECIMENTO). AF_05/2024</t>
  </si>
  <si>
    <t>ASSENTAMENTO DE CONEXÃO 2 ACESSOS ALINHADOS DE FERRO FUNDIDO PARA REDE DE ÁGUA, DN 150, JUNTA ELÁSTICA, INSTALADO EM LOCAL COM NÍVEL ALTO DE INTERFERÊNCIAS (NÃO INCLUI FORNECIMENTO). AF_05/2024</t>
  </si>
  <si>
    <t>ASSENTAMENTO DE CONEXÃO 2 ACESSOS ALINHADOS DE FERRO FUNDIDO PARA REDE DE ÁGUA, DN 1000, JUNTA ELÁSTICA, INSTALADO EM LOCAL COM NÍVEL ALTO DE INTERFERÊNCIAS (NÃO INCLUI FORNECIMENTO). AF_05/2024</t>
  </si>
  <si>
    <t>ASSENTAMENTO DE CONEXÃO 2 ACESSOS ALINHADOS DE PVC PBA PARA REDE DE ÁGUA, DN 75, JUNTA ELÁSTICA INTEGRADA, INSTALADO EM LOCAL COM NÍVEL BAIXO DE INTERFERÊNCIAS (NÃO INCLUI FORNECIMENTO). AF_05/2024</t>
  </si>
  <si>
    <t>ASSENTAMENTO DE CONEXÃO 2 ACESSOS ALINHADOS DE PVC PBA PARA REDE DE ÁGUA, DN 100, JUNTA ELÁSTICA INTEGRADA, INSTALADO EM LOCAL COM NÍVEL BAIXO DE INTERFERÊNCIAS (NÃO INCLUI FORNECIMENTO). AF_05/2024</t>
  </si>
  <si>
    <t>ASSENTAMENTO DE CONEXÃO 2 ACESSOS INCLINADOS DE PVC PBA PARA REDE DE ÁGUA, DN 50, JUNTA ELÁSTICA INTEGRADA, INSTALADO EM LOCAL COM NÍVEL BAIXO DE INTERFERÊNCIAS (NÃO INCLUI FORNECIMENTO). AF_05/2024</t>
  </si>
  <si>
    <t>ASSENTAMENTO DE CONEXÃO 2 ACESSOS INCLINADOS DE PVC PBA PARA REDE DE ÁGUA, DN 75, JUNTA ELÁSTICA INTEGRADA, INSTALADO EM LOCAL COM NÍVEL BAIXO DE INTERFERÊNCIAS (NÃO INCLUI FORNECIMENTO). AF_05/2024</t>
  </si>
  <si>
    <t>ASSENTAMENTO DE CONEXÃO 2 ACESSOS INCLINADOS DE PVC PBA PARA REDE DE ÁGUA, DN 100, JUNTA ELÁSTICA INTEGRADA, INSTALADO EM LOCAL COM NÍVEL BAIXO DE INTERFERÊNCIAS (NÃO INCLUI FORNECIMENTO). AF_05/2024</t>
  </si>
  <si>
    <t>ASSENTAMENTO DE CONEXÃO 3 ACESSOS DE PVC PBA PARA REDE DE ÁGUA, DN 50, JUNTA ELÁSTICA INTEGRADA, INSTALADO EM LOCAL COM NÍVEL BAIXO DE INTERFERÊNCIAS (NÃO INCLUI FORNECIMENTO). AF_05/2024</t>
  </si>
  <si>
    <t>ASSENTAMENTO DE CONEXÃO 3 ACESSOS DE PVC PBA PARA REDE DE ÁGUA, DN 75, JUNTA ELÁSTICA INTEGRADA, INSTALADO EM LOCAL COM NÍVEL BAIXO DE INTERFERÊNCIAS (NÃO INCLUI FORNECIMENTO). AF_05/2024</t>
  </si>
  <si>
    <t>ASSENTAMENTO DE CONEXÃO 2 ACESSOS ALINHADOS DE FERRO FUNDIDO PARA REDE DE ÁGUA, DN 150, JUNTA ELÁSTICA, INSTALADO EM LOCAL COM NÍVEL BAIXO DE INTERFERÊNCIAS (NÃO INCLUI FORNECIMENTO). AF_05/2024</t>
  </si>
  <si>
    <t>ASSENTAMENTO DE CONEXÃO 2 ACESSOS ALINHADOS DE FERRO FUNDIDO PARA REDE DE ÁGUA, DN 200, JUNTA ELÁSTICA, INSTALADO EM LOCAL COM NÍVEL BAIXO DE INTERFERÊNCIAS (NÃO INCLUI FORNECIMENTO). AF_05/2024</t>
  </si>
  <si>
    <t>ASSENTAMENTO DE CONEXÃO 2 ACESSOS INCLINADOS DE FERRO FUNDIDO PARA REDE DE ÁGUA, DN 900, JUNTA ELÁSTICA, INSTALADO EM LOCAL COM NÍVEL BAIXO DE INTERFERÊNCIAS (NÃO INCLUI FORNECIMENTO). AF_05/2024</t>
  </si>
  <si>
    <t>ASSENTAMENTO DE CONEXÃO 3 ACESSOS DE FERRO FUNDIDO PARA REDE DE ÁGUA, DN 800, JUNTA ELÁSTICA, INSTALADO EM LOCAL COM NÍVEL BAIXO DE INTERFERÊNCIAS (NÃO INCLUI FORNECIMENTO). AF_05/2024</t>
  </si>
  <si>
    <t>ASSENTAMENTO DE CONEXÃO 2 ACESSOS ALINHADOS DE FERRO FUNDIDO PARA REDE DE ÁGUA, DN 200, JUNTA ELÁSTICA, INSTALADO EM LOCAL COM NÍVEL ALTO DE INTERFERÊNCIAS (NÃO INCLUI FORNECIMENTO). AF_05/2024</t>
  </si>
  <si>
    <t>ASSENTAMENTO DE CONEXÃO 2 ACESSOS ALINHADOS DE FERRO FUNDIDO PARA REDE DE ÁGUA, DN 250, JUNTA ELÁSTICA, INSTALADO EM LOCAL COM NÍVEL ALTO DE INTERFERÊNCIAS (NÃO INCLUI FORNECIMENTO). AF_05/2024</t>
  </si>
  <si>
    <t>ASSENTAMENTO DE CONEXÃO 2 ACESSOS ALINHADOS DE FERRO FUNDIDO PARA REDE DE ÁGUA, DN 300, JUNTA ELÁSTICA, INSTALADO EM LOCAL COM NÍVEL ALTO DE INTERFERÊNCIAS (NÃO INCLUI FORNECIMENTO). AF_05/2024</t>
  </si>
  <si>
    <t>ASSENTAMENTO DE CONEXÃO 2 ACESSOS ALINHADOS DE FERRO FUNDIDO PARA REDE DE ÁGUA, DN 350, JUNTA ELÁSTICA, INSTALADO EM LOCAL COM NÍVEL ALTO DE INTERFERÊNCIAS (NÃO INCLUI FORNECIMENTO). AF_05/2024</t>
  </si>
  <si>
    <t>ASSENTAMENTO DE CONEXÃO 2 ACESSOS ALINHADOS DE FERRO FUNDIDO PARA REDE DE ÁGUA, DN 400, JUNTA ELÁSTICA, INSTALADO EM LOCAL COM NÍVEL ALTO DE INTERFERÊNCIAS (NÃO INCLUI FORNECIMENTO). AF_05/2024</t>
  </si>
  <si>
    <t>ASSENTAMENTO DE CONEXÃO 2 ACESSOS ALINHADOS DE FERRO FUNDIDO PARA REDE DE ÁGUA, DN 450, JUNTA ELÁSTICA, INSTALADO EM LOCAL COM NÍVEL ALTO DE INTERFERÊNCIAS (NÃO INCLUI FORNECIMENTO). AF_05/2024</t>
  </si>
  <si>
    <t>ASSENTAMENTO DE CONEXÃO 2 ACESSOS ALINHADOS DE FERRO FUNDIDO PARA REDE DE ÁGUA, DN 500, JUNTA ELÁSTICA, INSTALADO EM LOCAL COM NÍVEL ALTO DE INTERFERÊNCIAS (NÃO INCLUI FORNECIMENTO). AF_05/2024</t>
  </si>
  <si>
    <t>ASSENTAMENTO DE CONEXÃO 2 ACESSOS ALINHADOS DE FERRO FUNDIDO PARA REDE DE ÁGUA, DN 600, JUNTA ELÁSTICA, INSTALADO EM LOCAL COM NÍVEL ALTO DE INTERFERÊNCIAS (NÃO INCLUI FORNECIMENTO). AF_05/2024</t>
  </si>
  <si>
    <t>ASSENTAMENTO DE CONEXÃO 2 ACESSOS ALINHADOS DE FERRO FUNDIDO PARA REDE DE ÁGUA, DN 700, JUNTA ELÁSTICA, INSTALADO EM LOCAL COM NÍVEL ALTO DE INTERFERÊNCIAS (NÃO INCLUI FORNECIMENTO). AF_05/2024</t>
  </si>
  <si>
    <t>ASSENTAMENTO DE CONEXÃO 2 ACESSOS ALINHADOS DE FERRO FUNDIDO PARA REDE DE ÁGUA, DN 800, JUNTA ELÁSTICA, INSTALADO EM LOCAL COM NÍVEL ALTO DE INTERFERÊNCIAS (NÃO INCLUI FORNECIMENTO). AF_05/2024</t>
  </si>
  <si>
    <t>ASSENTAMENTO DE CONEXÃO 2 ACESSOS ALINHADOS DE FERRO FUNDIDO PARA REDE DE ÁGUA, DN 900, JUNTA ELÁSTICA, INSTALADO EM LOCAL COM NÍVEL ALTO DE INTERFERÊNCIAS (NÃO INCLUI FORNECIMENTO). AF_05/2024</t>
  </si>
  <si>
    <t>LÂMPADA TUBULAR LED 9/10W SEM SOQUETE - FORNECIMENTO E INSTALAÇÃO. AF_09/2024</t>
  </si>
  <si>
    <t>ARAME FARPADO GALVANIZADO, 16 BWG (1,65 MM), CLASSE 250</t>
  </si>
  <si>
    <t>FITA ISOLANTE DE BORRACHA AUTOFUSAO, USO ATE 69 KV (ALTA TENSAO), LARGURA DE 19 MM</t>
  </si>
  <si>
    <t>BARRA DE ACO CHATO, RETANGULAR, 50,8 MM X 9,53 MM (L X E), 3,79KG/M</t>
  </si>
  <si>
    <t>BARRA DE ACO CHATO, RETANGULAR, 50,8 MM X 12,7 MM (L X E), 5,06 KG/M</t>
  </si>
  <si>
    <t>BARRA DE ACO CHATO, RETANGULAR, 50,8 MM X 25,4 MM (L X E), 10,12 KG/M</t>
  </si>
  <si>
    <t>BARRA DE ACO CHATO, RETANGULAR, 38,1 MM X 6,35 MM (L X E), 1,89 KG/M</t>
  </si>
  <si>
    <t>BARRA DE ACO CHATO, RETANGULAR, 25,4 MM X 6,35 MM (L X E), 1,2265 KG/M</t>
  </si>
  <si>
    <t>BARRA DE ACO CHATO, RETANGULAR, 38,1 MM X 12,7 MM (L X E), 3,79 KG/M</t>
  </si>
  <si>
    <t>BARRA DE ACO CHATO, RETANGULAR, 50,8 MM X 6,35 MM (L X E), 2,53 KG/M</t>
  </si>
  <si>
    <t>BARRA DE ACO CHATO, RETANGULAR, 50,8 MM X 7,94 MM (L X E), 3,162 KG/M</t>
  </si>
  <si>
    <t>BARRA DE ACO CHATO, RETANGULAR, 38,1 MM X 9,53 MM (L X E), 2,84 KG/M</t>
  </si>
  <si>
    <t>BARRA DE ACO CHATO, RETANGULAR, 25,4 MM X 4,76 MM (L X E), 0,94 KG/M</t>
  </si>
  <si>
    <t>BARRA DE ACO CHATO, RETANGULAR, 19,05 MM X 3,17 MM (L X E), 0,47 KG/M</t>
  </si>
  <si>
    <t>CANTONEIRA (ABAS IGUAIS) EM ACO CARBONO, 25,4 MM X 3,17 MM (L X E), 1,27KG/M</t>
  </si>
  <si>
    <t>CANTONEIRA (ABAS IGUAIS) EM ACO CARBONO, 50,8 MM X 9,53 MM (L X E), 6,99 KG/M</t>
  </si>
  <si>
    <t>CANTONEIRA (ABAS IGUAIS) EM ACO CARBONO, 38,1 MM X 3,17 MM (L X E), 3,48 KG/M</t>
  </si>
  <si>
    <t>CANTONEIRA EM ALUMINIO, ABAS IGUAIS, LARGURA DE 50,80 MM (2"), ESPESSURA DE 3,17 MM (1/8") E PESO LINEAR DE APROXIMADAMENTE 0,842 KG/M</t>
  </si>
  <si>
    <t>CANTONEIRA EM ALUMINIO, ABAS IGUAIS, LARGURA DE 25,40 MM (1"), ESPESSURA DE 4,76 MM (3/16") E PESO LINEAR DE APROXIMADAMENTE 0,593 KG/M</t>
  </si>
  <si>
    <t>CANTONEIRA EM ALUMINIO, ABAS IGUAIS, LARGURA DE 31,75 MM (1 1/4"), ESPESSURA DE 4,76 MM (3/16") E PESO LINEAR DE APROXIMADAMENTE 0,755 KG/M</t>
  </si>
  <si>
    <t>CANTONEIRA EM ALUMINIO, ABAS IGUAIS, LARGURA DE 50,80 MM (2"), ESPESSURA DE 6,35 MM (1/4") E PESO LINEAR DE APROXIMADAMENTE 1,630 KG/M</t>
  </si>
  <si>
    <t>CABO DE COBRE NU 16 MM2 MEIO-DURO</t>
  </si>
  <si>
    <t>CABO DE COBRE NU 10 MM2 MEIO-DURO</t>
  </si>
  <si>
    <t>CABO DE COBRE NU 35 MM2 MEIO-DURO</t>
  </si>
  <si>
    <t>CABO DE COBRE NU 70 MM2 MEIO-DURO</t>
  </si>
  <si>
    <t>CABO DE COBRE NU 95 MM2 MEIO-DURO</t>
  </si>
  <si>
    <t>CABO DE COBRE NU 120 MM2 MEIO-DURO</t>
  </si>
  <si>
    <t>CABO DE COBRE NU 50 MM2 MEIO-DURO</t>
  </si>
  <si>
    <t>CABO DE COBRE NU 25 MM2 MEIO-DURO</t>
  </si>
  <si>
    <t>CABO DE COBRE NU 150 MM2 MEIO-DURO</t>
  </si>
  <si>
    <t>FIO DE COBRE, SOLIDO, CLASSE 1, ISOLACAO EM PVC/A, ANTICHAMA BWF-B, 450/750V, SECAO NOMINAL 10 MM2</t>
  </si>
  <si>
    <t>FIO DE COBRE, SOLIDO, CLASSE 1, ISOLACAO EM PVC/A, ANTICHAMA BWF-B, 450/750V, SECAO NOMINAL 1,5 MM2</t>
  </si>
  <si>
    <t>FIO DE COBRE, SOLIDO, CLASSE 1, ISOLACAO EM PVC/A, ANTICHAMA BWF-B, 450/750V, SECAO NOMINAL 2,5 MM2</t>
  </si>
  <si>
    <t>FIO DE COBRE, SOLIDO, CLASSE 1, ISOLACAO EM PVC/A, ANTICHAMA BWF-B, 450/750V, SECAO NOMINAL 6 MM2</t>
  </si>
  <si>
    <t>FIO DE COBRE, SOLIDO, CLASSE 1, ISOLACAO EM PVC/A, ANTICHAMA BWF-B, 450/750V, SECAO NOMINAL 4 MM2</t>
  </si>
  <si>
    <t>CABO DE COBRE, FLEXIVEL, CLASSE 4 OU 5, ISOLACAO EM PVC/A, ANTICHAMA BWF-B, COBERTURA PVC-ST1, ANTICHAMA BWF-B, 1 CONDUTOR, 0,6/1 KV, SECAO NOMINAL 70 MM2</t>
  </si>
  <si>
    <t>CABO DE COBRE, FLEXIVEL, CLASSE 4 OU 5, ISOLACAO EM PVC/A, ANTICHAMA BWF-B, 1 CONDUTOR, 450/750 V, SECAO NOMINAL 16 MM2</t>
  </si>
  <si>
    <t>CABO DE COBRE, FLEXIVEL, CLASSE 4 OU 5, ISOLACAO EM PVC/A, ANTICHAMA BWF-B, 1 CONDUTOR, 450/750 V, SECAO NOMINAL 10 MM2</t>
  </si>
  <si>
    <t>CABO DE COBRE, FLEXIVEL, CLASSE 4 OU 5, ISOLACAO EM PVC/A, ANTICHAMA BWF-B, 1 CONDUTOR, 450/750 V, SECAO NOMINAL 4 MM2</t>
  </si>
  <si>
    <t>CABO DE COBRE, FLEXIVEL, CLASSE 4 OU 5, ISOLACAO EM PVC/A, ANTICHAMA BWF-B, 1 CONDUTOR, 450/750 V, SECAO NOMINAL 6 MM2</t>
  </si>
  <si>
    <t>CABO DE COBRE, RIGIDO, CLASSE 2, ISOLACAO EM PVC/A, ANTICHAMA BWF-B, 1 CONDUTOR, 450/750 V, SECAO NOMINAL 25 MM2</t>
  </si>
  <si>
    <t>CABO DE COBRE, RIGIDO, CLASSE 2, ISOLACAO EM PVC/A, ANTICHAMA BWF-B, 1 CONDUTOR, 450/750 V, SECAO NOMINAL 35 MM2</t>
  </si>
  <si>
    <t>CABO DE COBRE, RIGIDO, CLASSE 2, ISOLACAO EM PVC/A, ANTICHAMA BWF-B, 1 CONDUTOR, 450/750 V, SECAO NOMINAL 70 MM2</t>
  </si>
  <si>
    <t>CABO DE COBRE, RIGIDO, CLASSE 2, ISOLACAO EM PVC/A, ANTICHAMA BWF-B, 1 CONDUTOR, 450/750 V, SECAO NOMINAL 95 MM2</t>
  </si>
  <si>
    <t>CABO DE COBRE, RIGIDO, CLASSE 2, ISOLACAO EM PVC/A, ANTICHAMA BWF-B, 1 CONDUTOR, 450/750 V, SECAO NOMINAL 150 MM2</t>
  </si>
  <si>
    <t>CABO DE COBRE, RIGIDO, CLASSE 2, ISOLACAO EM PVC/A, ANTICHAMA BWF-B, 1 CONDUTOR, 450/750 V, SECAO NOMINAL 240 MM2</t>
  </si>
  <si>
    <t>CABO DE COBRE, FLEXIVEL, CLASSE 4 OU 5, ISOLACAO EM PVC/A, ANTICHAMA BWF-B, COBERTURA PVC-ST1, ANTICHAMA BWF-B, 1 CONDUTOR, 0,6/1 KV, SECAO NOMINAL 1,5 MM2</t>
  </si>
  <si>
    <t>CABO DE COBRE, FLEXIVEL, CLASSE 4 OU 5, ISOLACAO EM PVC/A, ANTICHAMA BWF-B, COBERTURA PVC-ST1, ANTICHAMA BWF-B, 1 CONDUTOR, 0,6/1 KV, SECAO NOMINAL 6 MM2</t>
  </si>
  <si>
    <t>CABO DE COBRE, FLEXIVEL, CLASSE 4 OU 5, ISOLACAO EM PVC/A, ANTICHAMA BWF-B, COBERTURA PVC-ST1, ANTICHAMA BWF-B, 1 CONDUTOR, 0,6/1 KV, SECAO NOMINAL 16 MM2</t>
  </si>
  <si>
    <t>CABO DE COBRE, FLEXIVEL, CLASSE 4 OU 5, ISOLACAO EM PVC/A, ANTICHAMA BWF-B, COBERTURA PVC-ST1, ANTICHAMA BWF-B, 1 CONDUTOR, 0,6/1 KV, SECAO NOMINAL 25 MM2</t>
  </si>
  <si>
    <t>CABO DE COBRE, FLEXIVEL, CLASSE 4 OU 5, ISOLACAO EM PVC/A, ANTICHAMA BWF-B, COBERTURA PVC-ST1, ANTICHAMA BWF-B, 1 CONDUTOR, 0,6/1 KV, SECAO NOMINAL 95 MM2</t>
  </si>
  <si>
    <t>CABO DE COBRE, FLEXIVEL, CLASSE 4 OU 5, ISOLACAO EM PVC/A, ANTICHAMA BWF-B, COBERTURA PVC-ST1, ANTICHAMA BWF-B, 1 CONDUTOR, 0,6/1 KV, SECAO NOMINAL 150 MM2</t>
  </si>
  <si>
    <t>CABO DE COBRE, FLEXIVEL, CLASSE 4 OU 5, ISOLACAO EM PVC/A, ANTICHAMA BWF-B, COBERTURA PVC-ST1, ANTICHAMA BWF-B, 1 CONDUTOR, 0,6/1 KV, SECAO NOMINAL 185 MM2</t>
  </si>
  <si>
    <t>CABO DE COBRE, FLEXIVEL, CLASSE 4 OU 5, ISOLACAO EM PVC/A, ANTICHAMA BWF-B, COBERTURA PVC-ST1, ANTICHAMA BWF-B, 1 CONDUTOR, 0,6/1 KV, SECAO NOMINAL 300 MM2</t>
  </si>
  <si>
    <t>CABO DE COBRE, RIGIDO, CLASSE 2, ISOLACAO EM PVC/A, ANTICHAMA BWF-B, 1 CONDUTOR, 450/750 V, SECAO NOMINAL 185 MM2</t>
  </si>
  <si>
    <t>CABO DE COBRE, RIGIDO, CLASSE 2, ISOLACAO EM PVC, ANTI-CHAMA BWF-B, 1 CONDUTOR, 450/750 V, DIAMETRO 120 MM2</t>
  </si>
  <si>
    <t>CABO DE COBRE, RIGIDO, CLASSE 2, ISOLACAO EM PVC/A, ANTICHAMA BWF-B, 1 CONDUTOR, 450/750 V, SECAO NOMINAL 50 MM2</t>
  </si>
  <si>
    <t>CABO DE COBRE, RIGIDO, CLASSE 2, ISOLACAO EM PVC/A, ANTICHAMA BWF-B, 1 CONDUTOR, 450/750 V, SECAO NOMINAL 6 MM2</t>
  </si>
  <si>
    <t>CABO DE COBRE, FLEXIVEL, CLASSE 4 OU 5, ISOLACAO EM PVC/A, ANTICHAMA BWF-B, 1 CONDUTOR, 450/750 V, SECAO NOMINAL 0,75 MM2</t>
  </si>
  <si>
    <t>CABO DE COBRE, FLEXIVEL, CLASSE 4 OU 5, ISOLACAO EM PVC/A, ANTICHAMA BWF-B, 1 CONDUTOR, 450/750 V, SECAO NOMINAL 1,5 MM2</t>
  </si>
  <si>
    <t>CABO DE COBRE, FLEXIVEL, CLASSE 4 OU 5, ISOLACAO EM PVC/A, ANTICHAMA BWF-B, 1 CONDUTOR, 450/750 V, SECAO NOMINAL 2,5 MM2</t>
  </si>
  <si>
    <t>CABO DE COBRE, FLEXIVEL, CLASSE 4 OU 5, ISOLACAO EM PVC/A, ANTICHAMA BWF-B, COBERTURA PVC-ST1, ANTICHAMA BWF-B, 1 CONDUTOR, 0,6/1 KV, SECAO NOMINAL 240 MM2</t>
  </si>
  <si>
    <t>CABO DE COBRE, FLEXIVEL, CLASSE 4 OU 5, ISOLACAO EM PVC/A, ANTICHAMA BWF-B, COBERTURA PVC-ST1, ANTICHAMA BWF-B, 1 CONDUTOR, 0,6/1 KV, SECAO NOMINAL 120 MM2</t>
  </si>
  <si>
    <t>CABO DE COBRE, FLEXIVEL, CLASSE 4 OU 5, ISOLACAO EM PVC/A, ANTICHAMA BWF-B, COBERTURA PVC-ST1, ANTICHAMA BWF-B, 1 CONDUTOR, 0,6/1 KV, SECAO NOMINAL 50 MM2</t>
  </si>
  <si>
    <t>CABO DE COBRE, FLEXIVEL, CLASSE 4 OU 5, ISOLACAO EM PVC/A, ANTICHAMA BWF-B, COBERTURA PVC-ST1, ANTICHAMA BWF-B, 1 CONDUTOR, 0,6/1 KV, SECAO NOMINAL 35 MM2</t>
  </si>
  <si>
    <t>CABO DE COBRE, FLEXIVEL, CLASSE 4 OU 5, ISOLACAO EM PVC/A, ANTICHAMA BWF-B, COBERTURA PVC-ST1, ANTICHAMA BWF-B, 1 CONDUTOR, 0,6/1 KV, SECAO NOMINAL 10 MM2</t>
  </si>
  <si>
    <t>CABO DE COBRE, FLEXIVEL, CLASSE 4 OU 5, ISOLACAO EM PVC/A, ANTICHAMA BWF-B, COBERTURA PVC-ST1, ANTICHAMA BWF-B, 1 CONDUTOR, 0,6/1 KV, SECAO NOMINAL 4 MM2</t>
  </si>
  <si>
    <t>CABO DE COBRE, FLEXIVEL, CLASSE 4 OU 5, ISOLACAO EM PVC/A, ANTICHAMA BWF-B, COBERTURA PVC-ST1, ANTICHAMA BWF-B, 1 CONDUTOR, 0,6/1 KV, SECAO NOMINAL 2,5 MM2</t>
  </si>
  <si>
    <t>CALHA MOLDURA AMERICANA DE CHAPA DE ACO GALVANIZADA NUM 26, CORTE 33 CM</t>
  </si>
  <si>
    <t>CALHA QUADRADA DE CHAPA DE ACO GALVANIZADA NUM 26, CORTE 33 CM</t>
  </si>
  <si>
    <t>CALHA PLATIBANDA DE CHAPA DE ACO GALVANIZADA NUM 26, CORTE 45 CM</t>
  </si>
  <si>
    <t>RUFO EXTERNO/INTERNO DE CHAPA DE ACO GALVANIZADA NUM 26, CORTE 33 CM</t>
  </si>
  <si>
    <t>RUFO INTERNO DE CHAPA DE ACO GALVANIZADA NUM 26, CORTE 50 CM</t>
  </si>
  <si>
    <t>RUFO EXTERNO DE CHAPA DE ACO GALVANIZADA NUM 26, CORTE 28 CM</t>
  </si>
  <si>
    <t>RUFO EXTERNO DE CHAPA DE ACO GALVANIZADA NUM 26, CORTE 25 CM</t>
  </si>
  <si>
    <t>CALHA PARA AGUA FURTADA DE CHAPA DE ACO GALVANIZADA NUM 26, CORTE 40 CM</t>
  </si>
  <si>
    <t>CALHA PARA AGUA FURTADA DE CHAPA DE ACO GALVANIZADA NUM 26, CORTE 50 CM</t>
  </si>
  <si>
    <t>CALHA QUADRADA DE CHAPA DE ACO GALVANIZADA NUM 28, CORTE 25 CM</t>
  </si>
  <si>
    <t>ELETRODUTO/DUTO PEAD FLEXIVEL PAREDE SIMPLES, CORRUGACAO HELICOIDAL, COR PRETA, SEM ROSCA, DE 3", CRC 680 N, PARA CABEAMENTO SUBTERRANEO (NBR 15715)</t>
  </si>
  <si>
    <t>ELETRODUTO/DUTO PEAD FLEXIVEL PAREDE SIMPLES, CORRUGACAO HELICOIDAL, COR PRETA, SEM ROSCA, DE 2", CRC 680 N, PARA CABEAMENTO SUBTERRANEO (NBR 15715)</t>
  </si>
  <si>
    <t>ELETRODUTO FLEXIVEL, EM FITA DE ACO GALVANIZADO, REVESTIDO COM PVC PRETO, DIAMETRO EXTERNO DE 60 MM, DN = 2", TIPO SEALTUBO</t>
  </si>
  <si>
    <t>ELETRODUTO FLEXIVEL, EM FITA DE ACO GALVANIZADO, REVESTIDO COM PVC PRETO, DIAMETRO EXTERNO DE 32 MM, DN = 1", TIPO SEALTUBO</t>
  </si>
  <si>
    <t>ELETRODUTO FLEXIVEL, EM FITA DE ACO GALVANIZADO, REVESTIDO COM PVC PRETO, DIAMETRO EXTERNO DE 40 MM, DN = 1 1/4", TIPO SEALTUBO</t>
  </si>
  <si>
    <t>ELETRODUTO FLEXIVEL, EM FITA DE ACO GALVANIZADO, REVESTIDO COM PVC PRETO, DIAMETRO EXTERNO DE 25 MM, DN = 3/4", TIPO SEALTUBO</t>
  </si>
  <si>
    <t>ELETRODUTO FLEXIVEL, EM FITA DE ACO GALVANIZADO, REVESTIDO COM PVC PRETO, DIAMETRO EXTERNO DE 75 MM, DN = 2 1/2", TIPO SEALTUBO</t>
  </si>
  <si>
    <t>ELETRODUTO DE PVC RIGIDO SOLDAVEL, CLASSE B, DE 50 MM</t>
  </si>
  <si>
    <t>ELETRODUTO DE PVC RIGIDO SOLDAVEL, CLASSE B, DE 20 MM</t>
  </si>
  <si>
    <t>ELETRODUTO DE PVC RIGIDO SOLDAVEL, CLASSE B, DE 25 MM</t>
  </si>
  <si>
    <t>ELETRODUTO DE PVC RIGIDO SOLDAVEL, CLASSE B, DE 32 MM</t>
  </si>
  <si>
    <t>ELETRODUTO PVC FLEXIVEL CORRUGADO, COR AMARELA, DE 16 MM</t>
  </si>
  <si>
    <t>ELETRODUTO PVC FLEXIVEL CORRUGADO, COR AMARELA, DE 25 MM</t>
  </si>
  <si>
    <t>ELETRODUTO PVC FLEXIVEL CORRUGADO, COR AMARELA, DE 20 MM</t>
  </si>
  <si>
    <t>ELETRODUTO PVC FLEXIVEL CORRUGADO, COR AMARELA, DE 32 MM</t>
  </si>
  <si>
    <t>POSTE ROLICO DE MADEIRA TRATADA, D = 20 A 25 CM, H = 12,00 M, EM EUCALIPTO OU EQUIVALENTE DA REGIAO</t>
  </si>
  <si>
    <t>PONTALETE ROLICO SEM TRATAMENTO, D = 8 A 11 CM, H = 3 M, EM EUCALIPTO OU EQUIVALENTE DA REGIAO - BRUTA (PARA ESCORAMENTO)</t>
  </si>
  <si>
    <t>MOURAO ROLICO DE MADEIRA TRATADA, D = 16 A 20 CM, H = 2,20 M, EM EUCALIPTO OU EQUIVALENTE DA REGIAO (PARA CERCA)</t>
  </si>
  <si>
    <t>ESTOPIM SIMPLES</t>
  </si>
  <si>
    <t>MADEIRA ROLICA TRATADA, D = 30 A 34 CM, H = 6,50 M, EM EUCALIPTO OU EQUIVALENTE DA REGIAO</t>
  </si>
  <si>
    <t>MADEIRA ROLICA TRATADA, D = 25 A 29 CM, H = 6,50 M, EM EUCALIPTO OU EQUIVALENTE DA REGIAO</t>
  </si>
  <si>
    <t>MEIA CANA DE MADEIRA CEDRINHO OU EQUIVALENTE DA REGIAO, ACABAMENTO PARA FORRO PAULISTA, *2,5 X 2,5* CM</t>
  </si>
  <si>
    <t>JUNTA PLASTICA DE DILATACAO PARA PISOS, COR CINZA, 17 X 3 MM (ALTURA X ESPESSURA)</t>
  </si>
  <si>
    <t>JUNTA PLASTICA DE DILATACAO PARA PISOS, COR CINZA, 10 X 4,5 MM (ALTURA X ESPESSURA)</t>
  </si>
  <si>
    <t>JUNTA PLASTICA DE DILATACAO PARA PISOS, COR CINZA, 27 X 3 MM (ALTURA X ESPESSURA)</t>
  </si>
  <si>
    <t>JUNTA DILATACAO ELASTICA PARA CONCRETO (FUGENBAND) O-12, ATE 5 MCA</t>
  </si>
  <si>
    <t>JUNTA DILATACAO ELASTICA PARA CONCRETO (FUGENBAND) O-35/10, ATE 100 MCA</t>
  </si>
  <si>
    <t>PERFIL ELASTOMERICO PRE-FORMADO EM EPMD, PARA JUNTA DE DILATACAO DE USO GERAL EM MEDIAS SOLICITACOES, 8 MM DE LARGURA, MOVIMENTACAO DE *5 A 11* MM</t>
  </si>
  <si>
    <t>JUNTA DILATACAO ELASTICA PARA CONCRETO (FUGENBAND) O-35/6, ATE 100 MCA</t>
  </si>
  <si>
    <t>JUNTA DILATACAO ELASTICA PARA CONCRETO (FUGENBAND) O-22, ATE 30 MCA</t>
  </si>
  <si>
    <t>TABUA APARELHADA *2,5 X 25* CM, EM MACARANDUBA/MASSARANDUBA, ANGELIM OU EQUIVALENTE DA REGIAO</t>
  </si>
  <si>
    <t>TABUA APARELHADA *2,5 X 30* CM, EM MACARANDUBA/MASSARANDUBA, ANGELIM OU EQUIVALENTE DA REGIAO</t>
  </si>
  <si>
    <t>MEIO-FIO OU GUIA DE CONCRETO, PRE-MOLDADO, COMP 1 M, *30 X 12/15* CM (H X L1/L2)</t>
  </si>
  <si>
    <t>MADEIRA ROLICA TRATADA, D = 12 A 15 CM, H = 3,00 M, EM EUCALIPTO OU EQUIVALENTE DA REGIAO</t>
  </si>
  <si>
    <t>MADEIRA ROLICA TRATADA, D = 16 A 20 CM, H = 6,00 M, EM EUCALIPTO OU EQUIVALENTE DA REGIAO</t>
  </si>
  <si>
    <t>CAIBRO NAO APARELHADO, *6 X 8* CM, EM MACARANDUBA/MASSARANDUBA, ANGELIM OU EQUIVALENTE DA REGIAO - BRUTA</t>
  </si>
  <si>
    <t>RIPA NAO APARELHADA, *1,5 X 5* CM, EM MACARANDUBA/MASSARANDUBA, ANGELIM OU EQUIVALENTE DA REGIAO - BRUTA</t>
  </si>
  <si>
    <t>RIPA NAO APARELHADA *1 X 3* CM, EM MACARANDUBA/MASSARANDUBA, ANGELIM OU EQUIVALENTE DA REGIAO - BRUTA</t>
  </si>
  <si>
    <t>SARRAFO NAO APARELHADO *2,5 X 5* CM, EM MACARANDUBA/MASSARANDUBA, ANGELIM, PEROBA-ROSA OU EQUIVALENTE DA REGIAO - BRUTA</t>
  </si>
  <si>
    <t>SARRAFO NAO APARELHADO *2,5 X 7* CM, EM MACARANDUBA/MASSARANDUBA, ANGELIM, PEROBA-ROSA OU EQUIVALENTE DA REGIAO - BRUTA</t>
  </si>
  <si>
    <t>VIGA NAO APARELHADA *6 X 12* CM, EM MACARANDUBA/MASSARANDUBA, ANGELIM OU EQUIVALENTE DA REGIAO - BRUTA</t>
  </si>
  <si>
    <t>CAIBRO NAO APARELHADO *5 X 6* CM, EM MACARANDUBA/MASSARANDUBA, ANGELIM OU EQUIVALENTE DA REGIAO - BRUTA</t>
  </si>
  <si>
    <t>CAIBRO NAO APARELHADO *6 X 6* CM, EM MACARANDUBA/MASSARANDUBA, ANGELIM OU EQUIVALENTE DA REGIAO - BRUTA</t>
  </si>
  <si>
    <t>PRANCHAO NAO APARELHADO *7,5 X 23* CM, EM MACARANDUBA/MASSARANDUBA, ANGELIM OU EQUIVALENTE DA REGIAO - BRUTA</t>
  </si>
  <si>
    <t>VIGA *7,5 X 15 CM EM PINUS, MISTA OU EQUIVALENTE DA REGIAO - BRUTA</t>
  </si>
  <si>
    <t>SARRAFO NAO APARELHADO *2,5 X 10* CM, EM MACARANDUBA/MASSARANDUBA, ANGELIM OU EQUIVALENTE DA REGIAO - BRUTA</t>
  </si>
  <si>
    <t>PRANCHA NAO APARELHADA *6 X 25* CM, EM MACARANDUBA/MASSARANDUBA, ANGELIM OU EQUIVALENTE DA REGIAO - BRUTA</t>
  </si>
  <si>
    <t>PRANCHA NAO APARELHADA *6 X 40* CM, EM MACARANDUBA/MASSARANDUBA, ANGELIM OU EQUIVALENTE DA REGIAO - BRUTA</t>
  </si>
  <si>
    <t>VIGA NAO APARELHADA *6 X 16* CM, EM MACARANDUBA/MASSARANDUBA, ANGELIM OU EQUIVALENTE DA REGIAO - BRUTA</t>
  </si>
  <si>
    <t>VIGA NAO APARELHADA *8 X 16* CM EM MACARANDUBA/MASSARANDUBA, ANGELIM OU EQUIVALENTE DA REGIAO - BRUTA</t>
  </si>
  <si>
    <t>PONTALETE *7,5 X 7,5* CM EM PINUS, MISTA OU EQUIVALENTE DA REGIAO - BRUTA</t>
  </si>
  <si>
    <t>VIGA *7,5 X 10* CM EM PINUS, MISTA OU EQUIVALENTE DA REGIAO - BRUTA</t>
  </si>
  <si>
    <t>SARRAFO *2,5 X 10* CM EM PINUS, MISTA OU EQUIVALENTE DA REGIAO - BRUTA</t>
  </si>
  <si>
    <t>SARRAFO *2,5 X 5* CM EM PINUS, MISTA OU EQUIVALENTE DA REGIAO - BRUTA</t>
  </si>
  <si>
    <t>CAIBRO 5 X 5 CM EM PINUS, MISTA OU EQUIVALENTE DA REGIAO - BRUTA</t>
  </si>
  <si>
    <t>SARRAFO *2,5 X 7,5* CM EM PINUS, MISTA OU EQUIVALENTE DA REGIAO - BRUTA</t>
  </si>
  <si>
    <t>RODAPE DE BORRACHA LISO, H = 70 MM, E = *2* MM, PARA ARGAMASSA, PRETO</t>
  </si>
  <si>
    <t>RODAPE PLANO PARA PISO VINILICO, H = 5 CM</t>
  </si>
  <si>
    <t>TESTEIRA ANTIDERRAPANTE PARA PISO VINILICO *5 X 2,5* CM, E = 2 MM</t>
  </si>
  <si>
    <t>PEITORIL/ SOLEIRA EM MARMORE, POLIDO, BRANCO COMUM, L= *25* CM, E= *3* CM, CORTE RETO</t>
  </si>
  <si>
    <t>PEITORIL EM MARMORE, POLIDO, BRANCO COMUM, L= *15* CM, E= *3* CM, CORTE RETO</t>
  </si>
  <si>
    <t>SOLEIRA/ PEITORIL EM MARMORE, POLIDO, BRANCO COMUM, L= *15* CM, E= *2* CM, CORTE RETO</t>
  </si>
  <si>
    <t>RODAPE EM MARMORE, POLIDO, BRANCO COMUM, L= *7* CM, E= *2* CM, CORTE RETO</t>
  </si>
  <si>
    <t>TABUA NAO APARELHADA *2,5 X 30* CM, EM MACARANDUBA/MASSARANDUBA, ANGELIM OU EQUIVALENTE DA REGIAO - BRUTA</t>
  </si>
  <si>
    <t>TABUA NAO APARELHADA *2,5 X 20* CM, EM MACARANDUBA/MASSARANDUBA, ANGELIM OU EQUIVALENTE DA REGIAO - BRUTA</t>
  </si>
  <si>
    <t>TABUA *2,5 X 15 CM EM PINUS, MISTA OU EQUIVALENTE DA REGIAO - BRUTA</t>
  </si>
  <si>
    <t>TABUA *2,5 X 30 CM EM PINUS, MISTA OU EQUIVALENTE DA REGIAO - BRUTA</t>
  </si>
  <si>
    <t>TUBO ACO GALVANIZADO COM COSTURA, CLASSE MEDIA, DN 1/2", E = *2,65* MM, PESO *1,22* KG/M (NBR 5580)</t>
  </si>
  <si>
    <t>TUBO ACO GALVANIZADO COM COSTURA, CLASSE MEDIA, DN 5", E = *5,40* MM, PESO *17,80* KG/M (NBR 5580)</t>
  </si>
  <si>
    <t>TUBO ACO GALVANIZADO COM COSTURA, CLASSE MEDIA, DN 4", E = 4,50* MM, PESO 12,10* KG/M (NBR 5580)</t>
  </si>
  <si>
    <t>TUBO ACO GALVANIZADO COM COSTURA, CLASSE MEDIA, DN 3", E = *4,05* MM, PESO *8,47* KG/M (NBR 5580)</t>
  </si>
  <si>
    <t>TUBO ACO GALVANIZADO COM COSTURA, CLASSE MEDIA, DN 6", E = 4,85* MM, PESO 19,68* KG/M (NBR 5580)</t>
  </si>
  <si>
    <t>TUBO ACO GALVANIZADO COM COSTURA, CLASSE MEDIA, DN 2", E = *3,65* MM, PESO *5,10* KG/M (NBR 5580)</t>
  </si>
  <si>
    <t>TUBO ACO GALVANIZADO COM COSTURA, CLASSE MEDIA, DN 1.1/2", E = *3,25* MM, PESO *3,61* KG/M (NBR 5580)</t>
  </si>
  <si>
    <t>TUBO ACO GALVANIZADO COM COSTURA, CLASSE MEDIA, DN 1.1/4", E = *3,25* MM, PESO *3,14* KG/M (NBR 5580)</t>
  </si>
  <si>
    <t>TUBO ACO GALVANIZADO COM COSTURA, CLASSE MEDIA, DN 3/4", E = *2,65* MM, PESO *1,58* KG/M (NBR 5580)</t>
  </si>
  <si>
    <t>TUBO ACO GALVANIZADO COM COSTURA, CLASSE MEDIA, DN 2.1/2", E = *3,65* MM, PESO *6,51* KG/M (NBR 5580)</t>
  </si>
  <si>
    <t>TUBO DE CONCRETO ARMADO, PRE MOLDADO PARA AGUAS PLUVIAIS, CLASSE PA-1, COM ENCAIXE PONTA E BOLSA, DIAMETRO NOMINAL DE 500 MM</t>
  </si>
  <si>
    <t>TUBO DE CONCRETO ARMADO PARA ESGOTO SANITARIO, CLASSE EA-2, COM ENCAIXE PONTA E BOLSA, COM JUNTA ELASTICA, DIAMETRO NOMINAL DE 1000 MM</t>
  </si>
  <si>
    <t>TUBO DE CONCRETO ARMADO PARA AGUAS PLUVIAIS, CLASSE PA-2, COM ENCAIXE PONTA E BOLSA, DIAMETRO NOMINAL DE 700 MM</t>
  </si>
  <si>
    <t>TUBO DE CONCRETO ARMADO PARA AGUAS PLUVIAIS, CLASSE PA-1, COM ENCAIXE PONTA E BOLSA, DIAMETRO NOMINAL DE = 600 MM</t>
  </si>
  <si>
    <t>TUBO DE CONCRETO ARMADO PARA AGUAS PLUVIAIS, CLASSE PA-2, COM ENCAIXE PONTA E BOLSA, DIAMETRO NOMINAL DE 2000 MM</t>
  </si>
  <si>
    <t>TUBO DE CONCRETO ARMADO PARA ESGOTO SANITARIO, CLASSE EA-3, COM ENCAIXE PONTA E BOLSA, COM JUNTA ELASTICA, DIAMETRO NOMINAL DE 700 MM</t>
  </si>
  <si>
    <t>TUBO DE CONCRETO ARMADO PARA ESGOTO SANITARIO, CLASSE EA-3, COM ENCAIXE PONTA E BOLSA, COM JUNTA ELASTICA, DIAMETRO NOMINAL DE 900 MM</t>
  </si>
  <si>
    <t>TUBO DE CONCRETO ARMADO PARA ESGOTO SANITARIO, CLASSE EA-3, COM ENCAIXE PONTA E BOLSA, COM JUNTA ELASTICA, DIAMETRO NOMINAL DE 1000 MM</t>
  </si>
  <si>
    <t>TUBO DE CONCRETO ARMADO PARA ESGOTO SANITARIO, CLASSE EA-2, COM ENCAIXE PONTA E BOLSA, COM JUNTA ELASTICA, DIAMETRO NOMINAL DE 400 MM</t>
  </si>
  <si>
    <t>TUBO DE CONCRETO ARMADO PARA ESGOTO SANITARIO, CLASSE EA-2, COM ENCAIXE PONTA E BOLSA, COM JUNTA ELASTICA, DIAMETRO NOMINAL DE 500 MM</t>
  </si>
  <si>
    <t>TUBO DE CONCRETO ARMADO PARA AGUAS PLUVIAIS, CLASSE PA-1, COM ENCAIXE PONTA E BOLSA, DIAMETRO NOMINAL DE 700 MM</t>
  </si>
  <si>
    <t>TUBO DE CONCRETO ARMADO PARA ESGOTO SANITARIO, CLASSE EA-3, COM ENCAIXE PONTA E BOLSA, COM JUNTA ELASTICA, DIAMETRO NOMINAL DE 600 MM</t>
  </si>
  <si>
    <t>TUBO DE CONCRETO ARMADO PARA ESGOTO SANITARIO, CLASSE EA-2, COM ENCAIXE PONTA E BOLSA, COM JUNTA ELASTICA, DIAMETRO NOMINAL DE 700 MM</t>
  </si>
  <si>
    <t>TUBO DE CONCRETO ARMADO PARA AGUAS PLUVIAIS, CLASSE PA-1, COM ENCAIXE PONTA E BOLSA, DIAMETRO NOMINAL DE 400 MM</t>
  </si>
  <si>
    <t>TUBO DE CONCRETO ARMADO PARA AGUAS PLUVIAIS, CLASSE PA-1, COM ENCAIXE PONTA E BOLSA, DIAMETRO NOMINAL DE 800 MM</t>
  </si>
  <si>
    <t>TUBO DE CONCRETO ARMADO PARA AGUAS PLUVIAIS, CLASSE PA-2, COM ENCAIXE PONTA E BOLSA, DIAMETRO NOMINAL DE 500 MM</t>
  </si>
  <si>
    <t>TUBO DE CONCRETO ARMADO PARA AGUAS PLUVIAIS, CLASSE PA-1, COM ENCAIXE PONTA E BOLSA, DIAMETRO NOMINAL DE 1000 MM</t>
  </si>
  <si>
    <t>TUBO DE CONCRETO ARMADO PARA ESGOTO SANITARIO, CLASSE EA-2, COM ENCAIXE PONTA E BOLSA, COM JUNTA ELASTICA, DIAMETRO NOMINAL DE 900 MM</t>
  </si>
  <si>
    <t>TUBO DE CONCRETO ARMADO PARA ESGOTO SANITARIO, CLASSE EA-3, COM ENCAIXE PONTA E BOLSA, COM JUNTA ELASTICA, DIAMETRO NOMINAL DE 400 MM</t>
  </si>
  <si>
    <t>TUBO DE CONCRETO ARMADO PARA AGUAS PLUVIAIS, CLASSE PA-1, COM ENCAIXE PONTA E BOLSA, DIAMETRO NOMINAL DE 900 MM</t>
  </si>
  <si>
    <t>TUBO DE CONCRETO ARMADO PARA AGUAS PLUVIAIS, CLASSE PA-1, COM ENCAIXE PONTA E BOLSA, DIAMETRO NOMINAL DE 1200 MM</t>
  </si>
  <si>
    <t>TUBO DE CONCRETO ARMADO PARA AGUAS PLUVIAIS, CLASSE PA-1, COM ENCAIXE PONTA E BOLSA, DIAMETRO NOMINAL DE 1500 MM</t>
  </si>
  <si>
    <t>TUBO DE CONCRETO ARMADO PARA AGUAS PLUVIAIS, CLASSE PA-1, COM ENCAIXE PONTA E BOLSA, DIAMETRO NOMINAL DE 2000 MM</t>
  </si>
  <si>
    <t>TUBO DE CONCRETO ARMADO PARA AGUAS PLUVIAIS, CLASSE PA-2, COM ENCAIXE PONTA E BOLSA, DIAMETRO NOMINAL DE 300 MM</t>
  </si>
  <si>
    <t>TUBO DE CONCRETO ARMADO PARA AGUAS PLUVIAIS, CLASSE PA-2, COM ENCAIXE PONTA E BOLSA, DIAMETRO NOMINAL DE 400 MM</t>
  </si>
  <si>
    <t>TUBO DE CONCRETO ARMADO PARA AGUAS PLUVIAIS, CLASSE PA-2, COM ENCAIXE PONTA E BOLSA, DIAMETRO NOMINAL DE 600 MM</t>
  </si>
  <si>
    <t>TUBO DE CONCRETO ARMADO PARA AGUAS PLUVIAIS, CLASSE PA-2, COM ENCAIXE PONTA E BOLSA, DIAMETRO NOMINAL DE 800 MM</t>
  </si>
  <si>
    <t>TUBO DE CONCRETO ARMADO PARA AGUAS PLUVIAIS, CLASSE PA-2, COM ENCAIXE PONTA E BOLSA, DIAMETRO NOMINAL DE 900 MM</t>
  </si>
  <si>
    <t>TUBO DE CONCRETO ARMADO PARA AGUAS PLUVIAIS, CLASSE PA-2, COM ENCAIXE PONTA E BOLSA, DIAMETRO NOMINAL DE 1000 MM</t>
  </si>
  <si>
    <t>TUBO DE CONCRETO ARMADO PARA AGUAS PLUVIAIS, CLASSE PA-2, COM ENCAIXE PONTA E BOLSA, DIAMETRO NOMINAL DE 1200 MM</t>
  </si>
  <si>
    <t>TUBO DE CONCRETO ARMADO PARA AGUAS PLUVIAIS, CLASSE PA-2, COM ENCAIXE PONTA E BOLSA, DIAMETRO NOMINAL DE 1500 MM</t>
  </si>
  <si>
    <t>TUBO DE CONCRETO ARMADO PARA ESGOTO SANITARIO, CLASSE EA-2, COM ENCAIXE PONTA E BOLSA, COM JUNTA ELASTICA, DIAMETRO NOMINAL DE 800 MM</t>
  </si>
  <si>
    <t>TUBO DE CONCRETO ARMADO PARA ESGOTO SANITARIO, CLASSE EA-2, COM ENCAIXE PONTA E BOLSA, COM JUNTA ELASTICA, DIAMETRO NOMINAL DE 600 MM</t>
  </si>
  <si>
    <t>TUBO DE CONCRETO ARMADO PARA ESGOTO SANITARIO, CLASSE EA-3, COM ENCAIXE PONTA E BOLSA, COM JUNTA ELASTICA, DIAMETRO NOMINAL DE 800 MM</t>
  </si>
  <si>
    <t>TUBO DE CONCRETO ARMADO PARA ESGOTO SANITARIO, CLASSE EA-3, COM ENCAIXE PONTA E BOLSA, COM JUNTA ELASTICA, DIAMETRO NOMINAL DE 500 MM</t>
  </si>
  <si>
    <t>TUBO DE CONCRETO SIMPLES PARA AGUAS PLUVIAIS, CLASSE PS1, COM ENCAIXE PONTA E BOLSA, DIAMETRO NOMINAL DE 200 MM</t>
  </si>
  <si>
    <t>TUBO DE CONCRETO SIMPLES PARA AGUAS PLUVIAIS, CLASSE PS1, COM ENCAIXE PONTA E BOLSA, DIAMETRO NOMINAL DE 400 MM</t>
  </si>
  <si>
    <t>TUBO DE CONCRETO SIMPLES PARA AGUAS PLUVIAIS, CLASSE PS2, COM ENCAIXE PONTA E BOLSA, DIAMETRO NOMINAL DE 200 MM</t>
  </si>
  <si>
    <t>TUBO DE CONCRETO SIMPLES PARA AGUAS PLUVIAIS, CLASSE PS2, COM ENCAIXE PONTA E BOLSA, DIAMETRO NOMINAL DE 400 MM</t>
  </si>
  <si>
    <t>TUBO DE CONCRETO SIMPLES PARA AGUAS PLUVIAIS, CLASSE PS2, COM ENCAIXE PONTA E BOLSA, DIAMETRO NOMINAL DE 300 MM</t>
  </si>
  <si>
    <t>TUBO DE CONCRETO SIMPLES PARA AGUAS PLUVIAIS, CLASSE PS1, COM ENCAIXE PONTA E BOLSA, DIAMETRO NOMINAL DE 600 MM</t>
  </si>
  <si>
    <t>TUBO DE CONCRETO SIMPLES PARA AGUAS PLUVIAIS, CLASSE PS2, COM ENCAIXE PONTA E BOLSA, DIAMETRO NOMINAL DE 500 MM</t>
  </si>
  <si>
    <t>TUBO DE CONCRETO SIMPLES PARA AGUAS PLUVIAIS, CLASSE PS2, COM ENCAIXE PONTA E BOLSA, DIAMETRO NOMINAL DE 600 MM</t>
  </si>
  <si>
    <t>TUBO DE CONCRETO SIMPLES PARA AGUAS PLUVIAIS, CLASSE PS1, COM ENCAIXE PONTA E BOLSA, DIAMETRO NOMINAL DE 500 MM</t>
  </si>
  <si>
    <t>TUBO DE CONCRETO SIMPLES PARA AGUAS PLUVIAIS, CLASSE PS1, COM ENCAIXE PONTA E BOLSA, DIAMETRO NOMINAL DE 300 MM</t>
  </si>
  <si>
    <t>TUBO PVC DEFOFO, JEI, 1 MPA, DN 300 MM, PARA REDE DE AGUA (NBR 7665)</t>
  </si>
  <si>
    <t>TUBO PVC DEFOFO, JEI, 1 MPA, DN 150 MM, PARA REDE DE AGUA (NBR 7665)</t>
  </si>
  <si>
    <t>TUBO PVC DEFOFO, JEI, 1 MPA, DN 200 MM, PARA REDE DE AGUA (NBR 7665)</t>
  </si>
  <si>
    <t>TUBO PVC SERIE NORMAL, DN 40 MM, PARA ESGOTO PREDIAL (NBR 5688)</t>
  </si>
  <si>
    <t>TUBO PVC SERIE NORMAL, DN 100 MM, PARA ESGOTO PREDIAL (NBR 5688)</t>
  </si>
  <si>
    <t>TUBO PVC SERIE NORMAL, DN 75 MM, PARA ESGOTO PREDIAL (NBR 5688)</t>
  </si>
  <si>
    <t>TUBO PVC SERIE NORMAL, DN 50 MM, PARA ESGOTO PREDIAL (NBR 5688)</t>
  </si>
  <si>
    <t>TUBO PVC, SERIE R, DN 75 MM, PARA ESGOTO OU AGUAS PLUVIAIS PREDIAL (NBR 5688)</t>
  </si>
  <si>
    <t>TUBO PVC, SERIE R, DN 150 MM, PARA ESGOTO OU AGUAS PLUVIAIS PREDIAL (NBR 5688)</t>
  </si>
  <si>
    <t>TUBO PVC, SERIE R, DN 100 MM, PARA ESGOTO OU AGUAS PLUVIAIS PREDIAL (NBR 5688)</t>
  </si>
  <si>
    <t>TUBO PVC, ROSCAVEL, 1/2", AGUA FRIA PREDIAL</t>
  </si>
  <si>
    <t>TUBO PVC ROSCAVEL, 3/4", AGUA FRIA PREDIAL</t>
  </si>
  <si>
    <t>TUBO PVC, ROSCAVEL, 2", PARA AGUA FRIA PREDIAL</t>
  </si>
  <si>
    <t>TUBO PVC, ROSCAVEL, 1 1/4", AGUA FRIA PREDIAL</t>
  </si>
  <si>
    <t>TUBO PVC, ROSCAVEL, 1 1/2", AGUA FRIA PREDIAL</t>
  </si>
  <si>
    <t>TUBO PVC, ROSCAVEL, 2 1/2", AGUA FRIA PREDIAL</t>
  </si>
  <si>
    <t>TUBO PVC, ROSCAVEL, 1", AGUA FRIA PREDIAL</t>
  </si>
  <si>
    <t>TUBO PVC, SOLDAVEL, DE 20 MM, AGUA FRIA (NBR-5648)</t>
  </si>
  <si>
    <t>TUBO PVC, SOLDAVEL, DE 25 MM, AGUA FRIA (NBR-5648)</t>
  </si>
  <si>
    <t>TUBO PVC, SOLDAVEL, DE 32 MM, AGUA FRIA (NBR-5648)</t>
  </si>
  <si>
    <t>TUBO PVC, SOLDAVEL, DE 110 MM, AGUA FRIA (NBR-5648)</t>
  </si>
  <si>
    <t>TUBO PVC, SOLDAVEL, DE 75 MM, AGUA FRIA (NBR-5648)</t>
  </si>
  <si>
    <t>TUBO PVC, SOLDAVEL, DE 85 MM, AGUA FRIA (NBR-5648)</t>
  </si>
  <si>
    <t>TUBO PVC, SOLDAVEL, DE 60 MM, AGUA FRIA (NBR-5648)</t>
  </si>
  <si>
    <t>TUBO PVC, SOLDAVEL, DE 40 MM, AGUA FRIA (NBR-5648)</t>
  </si>
  <si>
    <t>TUBO PVC, SOLDAVEL, DE 50 MM, AGUA FRIA (NBR-5648)</t>
  </si>
  <si>
    <t>TUBO DE PVC, PBL, TIPO LEVE, DN = 250 MM, PARA VENTILACAO</t>
  </si>
  <si>
    <t>TUBO DE PVC, PBL, TIPO LEVE, DN = 300 MM, PARA VENTILACAO</t>
  </si>
  <si>
    <t>CALHA/CANALETA DE CONCRETO SIMPLES, TIPO MEIA CANA, DIAMETRO DE 30 CM, PARA AGUA PLUVIAL</t>
  </si>
  <si>
    <t>CALHA/CANALETA DE CONCRETO SIMPLES, TIPO MEIA CANA, DIAMETRO DE 40 CM, PARA AGUA PLUVIAL</t>
  </si>
  <si>
    <t>CALHA/CANALETA DE CONCRETO SIMPLES, TIPO MEIA CANA, DIAMETRO DE 50 CM, PARA AGUA PLUVIAL</t>
  </si>
  <si>
    <t>CALHA/CANALETA DE CONCRETO SIMPLES, TIPO MEIA CANA, DIAMETRO DE 60 CM, PARA AGUA PLUVIAL</t>
  </si>
  <si>
    <t>CALHA/CANALETA DE CONCRETO SIMPLES, TIPO MEIA CANA, DIAMETRO DE 80 CM, PARA AGUA PLUVIAL</t>
  </si>
  <si>
    <t>TABUA *2,5 X 23* CM EM PINUS, MISTA OU EQUIVALENTE DA REGIAO - BRUTA</t>
  </si>
  <si>
    <t>SOLEIRA PRE-MOLDADA EM GRANILITE, MARMORITE OU GRANITINA, L = *15 CM</t>
  </si>
  <si>
    <t>PERFIL EM ALUMINIO, FORMATO U, ABAS IGUAIS, LARGURA DE 12,70 MM (1/2 POL), ESPESSURA 1,58 MM (1/16 POL) E PESO LINEAR DE APROXIMADAMENTE 0,149 KG/M</t>
  </si>
  <si>
    <t>TRILHO QUADRADO FRISADO PARA RODIZIO (VERGALHAO MACICO), EM ALUMINIO, COM DIMENSOES DE *6 X 6* MM</t>
  </si>
  <si>
    <t>TRILHO PANTOGRAFICO CONCAVO, TIPO U, EM ALUMINIO, COM DIMENSOES DE APROX *35 X 35* MM, PARA ROLDANA DE PORTA DE CORRER</t>
  </si>
  <si>
    <t>BANCADA/TAMPO ACO INOX (AISI 304), LARGURA 60 CM, COM RODABANCA (NAO INCLUI PES DE APOIO)</t>
  </si>
  <si>
    <t>BANCADA/TAMPO ACO INOX (AISI 304), LARGURA 70 CM, COM RODABANCA (NAO INCLUI PES DE APOIO)</t>
  </si>
  <si>
    <t>PRANCHA APARELHADA *4 X 30* CM, EM MACARANDUBA/MASSARANDUBA, ANGELIM OU EQUIVALENTE DA REGIAO</t>
  </si>
  <si>
    <t>CORDAO DE COBRE, FLEXIVEL, TORCIDO, CLASSE 4 OU 5, ISOLACAO EM PVC/D, 300 V, 2 CONDUTORES DE 0,75 MM2</t>
  </si>
  <si>
    <t>CORDAO DE COBRE, FLEXIVEL, TORCIDO, CLASSE 4 OU 5, ISOLACAO EM PVC/D, 300 V, 2 CONDUTORES DE 1,5 MM2</t>
  </si>
  <si>
    <t>CORDAO DE COBRE, FLEXIVEL, TORCIDO, CLASSE 4 OU 5, ISOLACAO EM PVC/D, 300 V, 2 CONDUTORES DE 2,5 MM2</t>
  </si>
  <si>
    <t>CORDAO DE COBRE, FLEXIVEL, TORCIDO, CLASSE 4 OU 5, ISOLACAO EM PVC/D, 300 V, 2 CONDUTORES DE 4 MM2</t>
  </si>
  <si>
    <t>CABO TELEFONICO CCI 50, 1 PAR, USO INTERNO, SEM BLINDAGEM</t>
  </si>
  <si>
    <t>CABO TELEFONICO CCI 50, 2 PARES, USO INTERNO, SEM BLINDAGEM</t>
  </si>
  <si>
    <t>CABO TELEFONICO CCI 50, 3 PARES, USO INTERNO, SEM BLINDAGEM</t>
  </si>
  <si>
    <t>CABO TELEFONICO CCI 50, 4 PARES, USO INTERNO, SEM BLINDAGEM</t>
  </si>
  <si>
    <t>CABO TELEFONICO CCI 50, 5 PARES, USO INTERNO, SEM BLINDAGEM</t>
  </si>
  <si>
    <t>CABO TELEFONICO CCI 50, 6 PARES, USO INTERNO, SEM BLINDAGEM</t>
  </si>
  <si>
    <t>CABO TELEFONICO CTP - APL - 50, 100 PARES, USO EXTERNO</t>
  </si>
  <si>
    <t>CABO TELEFONICO CTP - APL - 50, 10 PARES, USO EXTERNO</t>
  </si>
  <si>
    <t>CABO TELEFONICO CTP - APL - 50, 20 PARES, USO EXTERNO</t>
  </si>
  <si>
    <t>CABO TELEFONICO CTP - APL - 50, 30 PARES, USO EXTERNO</t>
  </si>
  <si>
    <t>CABO TELEFONICO CI 50, 10 PARES, USO INTERNO</t>
  </si>
  <si>
    <t>CABO TELEFONICO CI 50, 20 PARES, USO INTERNO</t>
  </si>
  <si>
    <t>CABO TELEFONICO CI 50, 30 PARES, USO INTERNO</t>
  </si>
  <si>
    <t>CABO TELEFONICO CI 50, 50 PARES, USO INTERNO</t>
  </si>
  <si>
    <t>CABO TELEFONICO CI 50, 75 PARES, USO INTERNO</t>
  </si>
  <si>
    <t>CABO TELEFONICO CI 50, 200 PARES, USO INTERNO</t>
  </si>
  <si>
    <t>ELETRODUTO FLEXIVEL, EM FITA DE ACO GALVANIZADO, SEM REVESTIMENTO, DIAMETRO NOMINAL 1 1/2"</t>
  </si>
  <si>
    <t>ELETRODUTO FLEXIVEL, EM FITA DE ACO GALVANIZADO, SEM REVESTIMENTO, DIAMETRO NOMINAL 1 1/4"</t>
  </si>
  <si>
    <t>ELETRODUTO FLEXIVEL, EM FITA DE ACO GALVANIZADO, SEM REVESTIMENTO, DIAMETRO NOMINAL 1"</t>
  </si>
  <si>
    <t>ELETRODUTO FLEXIVEL, EM FITA DE ACO GALVANIZADO, SEM REVESTIMENTO, DIAMETRO NOMINAL 1/2"</t>
  </si>
  <si>
    <t>ELETRODUTO FLEXIVEL, EM FITA DE ACO GALVANIZADO, SEM REVESTIMENTO, DIAMETRO NOMINAL 2 1/2"</t>
  </si>
  <si>
    <t>ELETRODUTO FLEXIVEL, EM FITA DE ACO GALVANIZADO, SEM REVESTIMENTO, DIAMETRO NOMINAL 2"</t>
  </si>
  <si>
    <t>ELETRODUTO FLEXIVEL, EM FITA DE ACO GALVANIZADO, SEM REVESTIMENTO, DIAMETRO NOMINAL 3"</t>
  </si>
  <si>
    <t>ELETRODUTO DE PVC RIGIDO SOLDAVEL, CLASSE B, DE 60 MM</t>
  </si>
  <si>
    <t>ELETRODUTO DE PVC RIGIDO SOLDAVEL, CLASSE B, DE 40 MM</t>
  </si>
  <si>
    <t>TUBO DE CONCRETO ARMADO PARA AGUAS PLUVIAIS, CLASSE PA-2, COM ENCAIXE PONTA E BOLSA, DIAMETRO NOMINAL DE 1100 MM</t>
  </si>
  <si>
    <t>TUBO DE CONCRETO ARMADO PARA AGUAS PLUVIAIS, CLASSE PA-3, COM ENCAIXE PONTA E BOLSA, DIAMETRO NOMINAL DE 1000 MM</t>
  </si>
  <si>
    <t>TUBO DE CONCRETO ARMADO PARA AGUAS PLUVIAIS, CLASSE PA-3, COM ENCAIXE PONTA E BOLSA, DIAMETRO NOMINAL DE 1100 MM</t>
  </si>
  <si>
    <t>TUBO DE CONCRETO ARMADO PARA AGUAS PLUVIAIS, CLASSE PA-3, COM ENCAIXE PONTA E BOLSA, DIAMETRO NOMINAL DE 1200 MM</t>
  </si>
  <si>
    <t>TUBO DE CONCRETO ARMADO PARA AGUAS PLUVIAIS, CLASSE PA-3, COM ENCAIXE PONTA E BOLSA, DIAMETRO NOMINAL DE 1500 MM</t>
  </si>
  <si>
    <t>TUBO DE CONCRETO ARMADO PARA AGUAS PLUVIAIS, CLASSE PA-3, COM ENCAIXE PONTA E BOLSA, DIAMETRO NOMINAL DE 400 MM</t>
  </si>
  <si>
    <t>TUBO DE CONCRETO ARMADO PARA AGUAS PLUVIAIS, CLASSE PA-3, COM ENCAIXE PONTA E BOLSA, DIAMETRO NOMINAL DE 500 MM</t>
  </si>
  <si>
    <t>TUBO DE CONCRETO ARMADO PARA AGUAS PLUVIAIS, CLASSE PA-3, COM ENCAIXE PONTA E BOLSA, DIAMETRO NOMINAL DE 600 MM</t>
  </si>
  <si>
    <t>TUBO DE CONCRETO ARMADO PARA AGUAS PLUVIAIS, CLASSE PA-3, COM ENCAIXE PONTA E BOLSA, DIAMETRO NOMINAL DE 700 MM</t>
  </si>
  <si>
    <t>TUBO DE CONCRETO ARMADO PARA AGUAS PLUVIAIS, CLASSE PA-3, COM ENCAIXE PONTA E BOLSA, DIAMETRO NOMINAL DE 800 MM</t>
  </si>
  <si>
    <t>TUBO DE CONCRETO ARMADO PARA AGUAS PLUVIAIS, CLASSE PA-3, COM ENCAIXE PONTA E BOLSA, DIAMETRO NOMINAL DE 900 MM</t>
  </si>
  <si>
    <t>TUBO DE CONCRETO SIMPLES POROSO PARA DRENAGEM (DRENO POROSO), COM ENCAIXE MACHO E FEMEA, DIAMETRO NOMINAL DE 200 MM</t>
  </si>
  <si>
    <t>TUBO DE CONCRETO SIMPLES POROSO PARA DRENAGEM (DRENO POROSO), COM ENCAIXE MACHO E FEMEA, DIAMETRO NOMINAL DE 300 MM</t>
  </si>
  <si>
    <t>CONDUTOR PLUVIAL, PVC, CIRCULAR, DIAMETRO ENTRE 80 E 100 MM, PARA DRENAGEM PLUVIAL PREDIAL</t>
  </si>
  <si>
    <t>CALHA/CANALETA DE CONCRETO SIMPLES, TIPO MEIA CANA, DIAMETRO DE 20 CM, PARA AGUA PLUVIAL</t>
  </si>
  <si>
    <t>TUBO DE CONCRETO SIMPLES PARA ESGOTO SANITARIO, CLASSE ES, COM ENCAIXE PONTA E BOLSA, COM JUNTA ELASTICA, DIAMETRO NOMINAL DE 400 MM</t>
  </si>
  <si>
    <t>TUBO DE CONCRETO SIMPLES PARA ESGOTO SANITARIO, CLASSE ES, COM ENCAIXE PONTA E BOLSA, COM JUNTA ELASTICA, DIAMETRO NOMINAL DE 500 MM</t>
  </si>
  <si>
    <t>TUBO DE CONCRETO SIMPLES PARA ESGOTO SANITARIO, CLASSE ES, COM ENCAIXE PONTA E BOLSA, COM JUNTA ELASTICA, DIAMETRO NOMINAL DE 600 MM</t>
  </si>
  <si>
    <t>TUBO DE CONCRETO ARMADO PARA AGUAS PLUVIAIS, CLASSE PA-1, COM ENCAIXE PONTA E BOLSA, DIAMETRO NOMINAL DE 1100 MM</t>
  </si>
  <si>
    <t>TUBO ACO INDUSTRIAL DN 2" (50,8 MM) E=1,50MM, PESO= 1,8237 KG/M</t>
  </si>
  <si>
    <t>MEIA CANA DE MADEIRA PINUS OU EQUIVALENTE DA REGIAO, ACABAMENTO PARA FORRO PAULISTA, *2,5 X 2,5* CM</t>
  </si>
  <si>
    <t>PERFIL ELASTOMERICO PRE-FORMADO EM EPMD, PARA JUNTA DE DILATACAO DE PISOS COM POUCA SOLICITACAO, 15 MM DE LARGURA, MOVIMENTACAO DE *11 A 19* MM</t>
  </si>
  <si>
    <t>PONTALETE ROLICO SEM TRATAMENTO, D = 8 A 11 CM, H = 6 M, EM EUCALIPTO OU EQUIVALENTE DA REGIAO - BRUTA (PARA ESCORAMENTO)</t>
  </si>
  <si>
    <t>PRANCHAO NAO APARELHADO *8 X 30* CM, EM MACARANDUBA/MASSARANDUBA, ANGELIM OU EQUIVALENTE DA REGIAO - BRUTA</t>
  </si>
  <si>
    <t>GUARNICAO / ALIZAR / VISTA LISA EM MADEIRA MACICA, PARA PORTA, E = *1* CM, L = *5* CM, PINUS /EUCALIPTO / VIROLA OU EQUIVALENTE DA REGIAO</t>
  </si>
  <si>
    <t>GUARNICAO / ALIZAR / VISTA LISA EM MADEIRA MACICA, PARA PORTA, E = *1* CM, L = *5* CM, CEDRINHO / ANGELIM COMERCIAL / TAURI/ CURUPIXA / PEROBA / CUMARU OU EQUIVALENTE DA REGIAO</t>
  </si>
  <si>
    <t>TUBO PVC SERIE NORMAL, DN 150 MM, PARA ESGOTO PREDIAL (NBR 5688)</t>
  </si>
  <si>
    <t>TUBO PVC, SERIE R, DN 40 MM, PARA ESGOTO OU AGUAS PLUVIAIS PREDIAL (NBR 5688)</t>
  </si>
  <si>
    <t>TUBO PVC, SERIE R, DN 50 MM, PARA ESGOTO OU AGUAS PLUVIAIS PREDIAL (NBR 5688)</t>
  </si>
  <si>
    <t>MANGUEIRA DE PVC FLEXIVEL, TIPO FLAT/ACHATADA, D = 1 1/2" (40 MM), PARA CONDUCAO DE AGUA, SERVICOS LEVES E MEDIOS</t>
  </si>
  <si>
    <t>PRANCHAO APARELHADO *7,5 X 23* CM, EM MACARANDUBA/MASSARANDUBA, ANGELIM OU EQUIVALENTE DA REGIAO</t>
  </si>
  <si>
    <t>RIPA APARELHADA *1,5 X 5* CM, EM MACARANDUBA/MASSARANDUBA, ANGELIM OU EQUIVALENTE DA REGIAO</t>
  </si>
  <si>
    <t>SARRAFO APARELHADO *2 X 10* CM, EM MACARANDUBA/MASSARANDUBA, ANGELIM OU EQUIVALENTE DA REGIAO</t>
  </si>
  <si>
    <t>PRANCHAO APARELHADO *8 X 30* CM, EM MACARANDUBA/MASSARANDUBA, ANGELIM OU EQUIVALENTE DA REGIAO</t>
  </si>
  <si>
    <t>CAIBRO APARELHADO *7,5 X 7,5* CM, EM MACARANDUBA/MASSARANDUBA, ANGELIM OU EQUIVALENTE DA REGIAO</t>
  </si>
  <si>
    <t>VIGA APARELHADA *6 X 16* CM, EM MACARANDUBA/MASSARANDUBA, ANGELIM OU EQUIVALENTE DA REGIAO</t>
  </si>
  <si>
    <t>CAIBRO APARELHADO *6 X 8* CM, EM MACARANDUBA/MASSARANDUBA, ANGELIM OU EQUIVALENTE DA REGIAO</t>
  </si>
  <si>
    <t>VIGA APARELHADA *6 X 12* CM, EM MACARANDUBA/MASSARANDUBA, ANGELIM OU EQUIVALENTE DA REGIAO</t>
  </si>
  <si>
    <t>RODAPE OU RODABANCADA EM GRANITO, POLIDO, TIPO ANDORINHA/ QUARTZ/ CASTELO/ CORUMBA OU OUTROS EQUIVALENTES DA REGIAO, H= 10 CM, E= *2,0* CM</t>
  </si>
  <si>
    <t>SOLEIRA EM GRANITO, POLIDO, TIPO ANDORINHA/ QUARTZ/ CASTELO/ CORUMBA OU OUTROS EQUIVALENTES DA REGIAO, L= *15* CM, E= *2,0* CM</t>
  </si>
  <si>
    <t>SOLEIRA/ TABEIRA EM MARMORE, POLIDO, BRANCO COMUM, L= 5 CM, E= *2,0* CM</t>
  </si>
  <si>
    <t>PERFIL DE BORRACHA EPDM MACICO *12 X 15* MM PARA ESQUADRIAS</t>
  </si>
  <si>
    <t>TUBO ACO CARBONO COM COSTURA, NBR 5580, CLASSE L, DN = 15 MM, E = 2,25 MM, 1,06 KG/M</t>
  </si>
  <si>
    <t>TUBO ACO CARBONO COM COSTURA, NBR 5580, CLASSE L, DN = 25 MM, E = 2,65 MM, 2,02 KG/M</t>
  </si>
  <si>
    <t>TUBO ACO CARBONO COM COSTURA, NBR 5580, CLASSE L, DN = 40 MM, E = 3,0 MM, 3,34 KG/M</t>
  </si>
  <si>
    <t>TUBO ACO CARBONO COM COSTURA, NBR 5580, CLASSE L, DN = 80 MM, E = 3,35 MM, 7,07 KG/M</t>
  </si>
  <si>
    <t>TUBO ACO GALVANIZADO COM COSTURA, CLASSE LEVE, DN 15 MM (1/2"), E = 2,25 MM, *1,2* KG/M (NBR 5580)</t>
  </si>
  <si>
    <t>TUBO ACO GALVANIZADO COM COSTURA, CLASSE LEVE, DN 20 MM (3/4"), E = 2,25 MM, *1,3* KG/M (NBR 5580)</t>
  </si>
  <si>
    <t>TUBO ACO GALVANIZADO COM COSTURA, CLASSE LEVE, DN 25 MM (1"), E = 2,65 MM, *2,11* KG/M (NBR 5580)</t>
  </si>
  <si>
    <t>TUBO ACO GALVANIZADO COM COSTURA, CLASSE LEVE, DN 32 MM (1 1/4"), E = 2,65 MM, *2,71* KG/M (NBR 5580)</t>
  </si>
  <si>
    <t>TUBO ACO GALVANIZADO COM COSTURA, CLASSE LEVE, DN 40 MM (1 1/2"), E = 3,00 MM, *3,48* KG/M (NBR 5580)</t>
  </si>
  <si>
    <t>TUBO ACO GALVANIZADO COM COSTURA, CLASSE LEVE, DN 50 MM (2"), E = 3,00 MM, *4,40* KG/M (NBR 5580)</t>
  </si>
  <si>
    <t>TUBO ACO GALVANIZADO COM COSTURA, CLASSE LEVE, DN 65 MM (2 1/2"), E = 3,35 MM, * 6,23* KG/M (NBR 5580)</t>
  </si>
  <si>
    <t>TUBO ACO GALVANIZADO COM COSTURA, CLASSE LEVE, DN 80 MM (3"), E = 3,35 MM, *7,32* KG/M (NBR 5580)</t>
  </si>
  <si>
    <t>TUBO ACO GALVANIZADO COM COSTURA, CLASSE LEVE, DN 100 MM (4"), E = 3,75 MM, *10,55* KG/M (NBR 5580)</t>
  </si>
  <si>
    <t>TUBO ACO CARBONO COM COSTURA, NBR 5580, CLASSE M, DN = 25 MM, E = 3,35 MM, *2,50* KG//M</t>
  </si>
  <si>
    <t>TUBO ACO CARBONO COM COSTURA, NBR 5580, CLASSE M, DN = 40 MM, E = 3,35 MM, *3,71* KG//M</t>
  </si>
  <si>
    <t>TUBO ACO CARBONO COM COSTURA, NBR 5580, CLASSE M, DN = 80 MM, E = 4,05 MM, *8,47* KG/M</t>
  </si>
  <si>
    <t>TUBO CPVC, SOLDAVEL, 15 MM, AGUA QUENTE PREDIAL (NBR 15884)</t>
  </si>
  <si>
    <t>TUBO CPVC, SOLDAVEL, 22 MM, AGUA QUENTE PREDIAL (NBR 15884)</t>
  </si>
  <si>
    <t>TUBO CPVC, SOLDAVEL, 28 MM, AGUA QUENTE PREDIAL (NBR 15884)</t>
  </si>
  <si>
    <t>ELETRODUTO EM ACO GALVANIZADO ELETROLITICO, LEVE, DIAMETRO 3/4", PAREDE DE 0,90 MM</t>
  </si>
  <si>
    <t>ELETRODUTO FLEXIVEL, EM FITA DE ACO GALVANIZADO, REVESTIDO COM PVC PRETO, DIAMETRO EXTERNO DE 15 MM, DN = 3/8", TIPO SEALTUBO</t>
  </si>
  <si>
    <t>MOURAO ROLICO DE MADEIRA TRATADA, D = 8 A 11 CM, H = 2,20 M, EM EUCALIPTO OU EQUIVALENTE DA REGIAO (PARA CERCA)</t>
  </si>
  <si>
    <t>CONCERTINA SIMPLES EM ACO GALVANIZADO DE ALTA RESISTENCIA, COM ESPIRAL DE 300 MM, D = 2,76 MM</t>
  </si>
  <si>
    <t>CONCERTINA CLIPADA (DUPLA) EM ACO GALVANIZADO DE ALTA RESISTENCIA, COM ESPIRAL DE 300 MM, D = 2,76 MM</t>
  </si>
  <si>
    <t>TELA DE ACO SOLDADA GALVANIZADA/ZINCADA PARA ALVENARIA, FIO D = *1,20 A 1,70* MM, MALHA 15 X 15 MM, (C X L) *50 X 12* CM</t>
  </si>
  <si>
    <t>TELA DE ACO SOLDADA GALVANIZADA/ZINCADA PARA ALVENARIA, FIO D = *1,20 A 1,70* MM, MALHA 15 X 15 MM, (C X L) *50 X 17,5* CM</t>
  </si>
  <si>
    <t>TELA DE ACO SOLDADA GALVANIZADA/ZINCADA PARA ALVENARIA, FIO D = *1,20 A 1,70* MM, MALHA 15 X 15 MM, (C X L) *50 X 6* CM</t>
  </si>
  <si>
    <t>TELA DE ACO SOLDADA GALVANIZADA/ZINCADA PARA ALVENARIA, FIO D = *1,20 A 1,70* MM, MALHA 15 X 15 MM, (C X L) *50 X 7,5* CM</t>
  </si>
  <si>
    <t>TELA DE ACO SOLDADA GALVANIZADA/ZINCADA PARA ALVENARIA, FIO D = *1,20 A 1,70* MM, MALHA 15 X 15 MM, (C X L) *50 X 10,5* CM</t>
  </si>
  <si>
    <t>CABO FLEXIVEL PVC 750 V, 2 CONDUTORES DE 1,5 MM2</t>
  </si>
  <si>
    <t>CABO FLEXIVEL PVC 750 V, 2 CONDUTORES DE 4,0 MM2</t>
  </si>
  <si>
    <t>CABO FLEXIVEL PVC 750 V, 2 CONDUTORES DE 6,0 MM2</t>
  </si>
  <si>
    <t>CABO FLEXIVEL PVC 750 V, 3 CONDUTORES DE 1,5 MM2</t>
  </si>
  <si>
    <t>CABO FLEXIVEL PVC 750 V, 3 CONDUTORES DE 4,0 MM2</t>
  </si>
  <si>
    <t>CABO FLEXIVEL PVC 750 V, 3 CONDUTORES DE 6,0 MM2</t>
  </si>
  <si>
    <t>CABO FLEXIVEL PVC 750 V, 4 CONDUTORES DE 1,5 MM2</t>
  </si>
  <si>
    <t>CABO FLEXIVEL PVC 750 V, 4 CONDUTORES DE 4,0 MM2</t>
  </si>
  <si>
    <t>CABO FLEXIVEL PVC 750 V, 4 CONDUTORES DE 6,0 MM2</t>
  </si>
  <si>
    <t>RODAPE PRE-MOLDADO DE GRANILITE, MARMORITE OU GRANITINA L = 10 CM</t>
  </si>
  <si>
    <t>PEITORIL EM MARMORE, POLIDO, BRANCO COMUM, L= *15* CM, E= *2,0* CM, COM PINGADEIRA</t>
  </si>
  <si>
    <t>VIGA NAO APARELHADA *6 X 20* CM, EM MACARANDUBA/MASSARANDUBA, ANGELIM OU EQUIVALENTE DA REGIAO - BRUTA</t>
  </si>
  <si>
    <t>PRANCHA NAO APARELHADA *6 X 30* CM, EM MACARANDUBA/MASSARANDUBA, ANGELIM OU EQUIVALENTE DA REGIAO - BRUTA</t>
  </si>
  <si>
    <t>PILAR QUADRADO NAO APARELHADO *10 X 10* CM, EM MACARANDUBA/MASSARANDUBA, ANGELIM OU EQUIVALENTE DA REGIAO - BRUTA</t>
  </si>
  <si>
    <t>PILAR QUADRADO NAO APARELHADO *15 X 15* CM, EM MACARANDUBA/MASSARANDUBA, ANGELIM OU EQUIVALENTE DA REGIAO - BRUTA</t>
  </si>
  <si>
    <t>PILAR QUADRADO NAO APARELHADO *20 X 20* CM, EM MACARANDUBA/MASSARANDUBA, ANGELIM OU EQUIVALENTE DA REGIAO - BRUTA</t>
  </si>
  <si>
    <t>ACABAMENTO SIMPLES/CONVENCIONAL PARA FORRO PVC, TIPO "U" OU "C", COR BRANCA, COMPRIMENTO 6 M</t>
  </si>
  <si>
    <t>RODAFORRO EM PVC, PARA FORRO DE PVC, COMPRIMENTO 6 M</t>
  </si>
  <si>
    <t>TUBO PVC PBA JEI, CLASSE 12, DN 75 MM, PARA REDE DE AGUA (NBR 5647)</t>
  </si>
  <si>
    <t>TUBO PVC PBA JEI, CLASSE 12, DN 100 MM, PARA REDE DE AGUA (NBR 5647)</t>
  </si>
  <si>
    <t>TUBO PVC PBA JEI, CLASSE 15, DN 50 MM, PARA REDE DE AGUA (NBR 5647)</t>
  </si>
  <si>
    <t>TUBO PVC PBA JEI, CLASSE 15, DN 75 MM, PARA REDE DE AGUA (NBR 5647)</t>
  </si>
  <si>
    <t>TUBO PVC PBA JEI, CLASSE 15, DN 100 MM, PARA REDE DE AGUA (NBR 5647)</t>
  </si>
  <si>
    <t>TUBO PVC PBA JEI, CLASSE 20, DN 50 MM, PARA REDE DE AGUA (NBR 5647)</t>
  </si>
  <si>
    <t>TUBO PVC PBA JEI, CLASSE 20, DN 75 MM, PARA REDE DE AGUA (NBR 5647)</t>
  </si>
  <si>
    <t>TUBO PVC PBA JEI, CLASSE 20, DN 100 MM, PARA REDE DE AGUA (NBR 5647)</t>
  </si>
  <si>
    <t>GUARNICAO / MOLDURA / ARREMATE DE ACABAMENTO PARA ESQUADRIA, EM ALUMINIO PERFIL 25, ACABAMENTO ANODIZADO BRANCO OU BRILHANTE, PARA 1 FACE</t>
  </si>
  <si>
    <t>CABO DE COBRE NU 185 MM2 MEIO-DURO</t>
  </si>
  <si>
    <t>TUBO DE CONCRETO SIMPLES PARA AGUAS PLUVIAIS, CLASSE PS1, COM ENCAIXE MACHO E FEMEA, DIAMETRO NOMINAL DE 200 MM</t>
  </si>
  <si>
    <t>TUBO DE CONCRETO SIMPLES PARA AGUAS PLUVIAIS, CLASSE PS1, COM ENCAIXE MACHO E FEMEA, DIAMETRO NOMINAL DE 300 MM</t>
  </si>
  <si>
    <t>TUBO DE CONCRETO SIMPLES PARA AGUAS PLUVIAIS, CLASSE PS1, COM ENCAIXE MACHO E FEMEA, DIAMETRO NOMINAL DE 400 MM</t>
  </si>
  <si>
    <t>TUBO DE CONCRETO SIMPLES PARA AGUAS PLUVIAIS, CLASSE PS1, COM ENCAIXE MACHO E FEMEA, DIAMETRO NOMINAL DE 500 MM</t>
  </si>
  <si>
    <t>TUBO DE CONCRETO SIMPLES PARA AGUAS PLUVIAIS, CLASSE PS1, COM ENCAIXE MACHO E FEMEA, DIAMETRO NOMINAL DE 600 MM</t>
  </si>
  <si>
    <t>MANGUEIRA CRISTAL, LISA, PVC TRANSPARENTE, 1/4" X1 MM</t>
  </si>
  <si>
    <t>MANGUEIRA CRISTAL, LISA, PVC TRANSPARENTE, 1/4" X1,5 MM</t>
  </si>
  <si>
    <t>MANGUEIRA CRISTAL, LISA, PVC TRANSPARENTE, 5/16" X 1 MM</t>
  </si>
  <si>
    <t>MANGUEIRA CRISTAL, LISA, PVC TRANSPARENTE, 3/8" X 1,5 MM</t>
  </si>
  <si>
    <t>MANGUEIRA CRISTAL, LISA, PVC TRANSPARENTE, 1/2" X 2 MM</t>
  </si>
  <si>
    <t>MANGUEIRA CRISTAL, LISA, PVC TRANSPARENTE, 3/4" X 2 MM</t>
  </si>
  <si>
    <t>MANGUEIRA CRISTAL TRANCADA, PVC COM REFORCO, PRESSAO DE TRABALHO (PT) 250 LBS/POL2, DE 1" X *3,1* MM</t>
  </si>
  <si>
    <t>MANGUEIRA CRISTAL TRANCADA, PVC COM REFORCO, COM PRESSAO DE TRABALHO (PT) 250 LBS/POL2, DE 3/4" X *2,8* MM</t>
  </si>
  <si>
    <t>TELA PLASTICA LARANJA, TIPO TAPUME PARA SINALIZACAO, MALHA RETANGULAR, ROLO 1.20 X 50 M (L X C)</t>
  </si>
  <si>
    <t>TELA PLASTICA TECIDA LISTRADA BRANCA E LARANJA, TIPO GUARDA CORPO, EM POLIETILENO MONOFILADO, ROLO 1,20 X 50 M (L X C)</t>
  </si>
  <si>
    <t>TUBO CPVC, SOLDAVEL, 42 MM, AGUA QUENTE PREDIAL (NBR 15884)</t>
  </si>
  <si>
    <t>TUBO CPVC, SOLDAVEL, 54 MM, AGUA QUENTE PREDIAL (NBR 15884)</t>
  </si>
  <si>
    <t>TUBO CPVC, SOLDAVEL, 73 MM, AGUA QUENTE PREDIAL (NBR 15884)</t>
  </si>
  <si>
    <t>TUBO CPVC, SOLDAVEL, 89 MM, AGUA QUENTE PREDIAL (NBR 15884)</t>
  </si>
  <si>
    <t>TUBO PVC CORRUGADO, PAREDE DUPLA, JE, DN 150 MM/ DE 160 MM, REDE COLETORA ESGOTO</t>
  </si>
  <si>
    <t>TUBO PVC CORRUGADO, PAREDE DUPLA, JE, DN 200 MM/ DE 200 MM, REDE COLETORA ESGOTO</t>
  </si>
  <si>
    <t>TUBO PVC CORRUGADO, PAREDE DUPLA, JE, DN 250 MM/ DE 250 MM, REDE COLETORA ESGOTO</t>
  </si>
  <si>
    <t>TUBO PVC CORRUGADO, PAREDE DUPLA, JE, DN 300 MM/ DE 315 MM, REDE COLETORA ESGOTO</t>
  </si>
  <si>
    <t>TUBO PVC CORRUGADO, PAREDE DUPLA, JE, DN 350 MM/ DE 355 MM, REDE COLETORA ESGOTO</t>
  </si>
  <si>
    <t>TUBO PVC CORRUGADO, PAREDE DUPLA, JE, DN 400 MM/ DE 400 MM, REDE COLETORA ESGOTO</t>
  </si>
  <si>
    <t>TUBO CPVC SOLDAVEL, 35 MM, AGUA QUENTE PREDIAL (NBR 15884)</t>
  </si>
  <si>
    <t>REGUA DE ALUMINIO PARA PEDREIRO 2 M X *25,5* MM</t>
  </si>
  <si>
    <t>PERFILADO PERFURADO SIMPLES 38 X 38 MM, CHAPA 22</t>
  </si>
  <si>
    <t>PERFILADO PERFURADO DUPLO 38 X 76 MM, CHAPA 22</t>
  </si>
  <si>
    <t>CABO DE COBRE, FLEXIVEL, CLASSE 4 OU 5, ISOLACAO EM PVC/A, ANTICHAMA BWF-B, 1 CONDUTOR, 450/750 V, SECAO NOMINAL 25 MM2</t>
  </si>
  <si>
    <t>CABO DE COBRE, FLEXIVEL, CLASSE 4 OU 5, ISOLACAO EM PVC/A, ANTICHAMA BWF-B, 1 CONDUTOR, 450/750 V, SECAO NOMINAL 35 MM2</t>
  </si>
  <si>
    <t>CABO DE COBRE, FLEXIVEL, CLASSE 4 OU 5, ISOLACAO EM PVC/A, ANTICHAMA BWF-B, 1 CONDUTOR, 450/750 V, SECAO NOMINAL 50 MM2</t>
  </si>
  <si>
    <t>CABO DE COBRE, FLEXIVEL, CLASSE 4 OU 5, ISOLACAO EM PVC/A, ANTICHAMA BWF-B, 1 CONDUTOR, 450/750 V, SECAO NOMINAL 70 MM2</t>
  </si>
  <si>
    <t>CABO DE COBRE, FLEXIVEL, CLASSE 4 OU 5, ISOLACAO EM PVC/A, ANTICHAMA BWF-B, 1 CONDUTOR, 450/750 V, SECAO NOMINAL 95 MM2</t>
  </si>
  <si>
    <t>CABO DE COBRE, FLEXIVEL, CLASSE 4 OU 5, ISOLACAO EM PVC/A, ANTICHAMA BWF-B, 1 CONDUTOR, 450/750 V, SECAO NOMINAL 120 MM2</t>
  </si>
  <si>
    <t>CABO DE COBRE, FLEXIVEL, CLASSE 4 OU 5, ISOLACAO EM PVC/A, ANTICHAMA BWF-B, 1 CONDUTOR, 450/750 V, SECAO NOMINAL 150 MM2</t>
  </si>
  <si>
    <t>CABO DE COBRE, FLEXIVEL, CLASSE 4 OU 5, ISOLACAO EM PVC/A, ANTICHAMA BWF-B, 1 CONDUTOR, 450/750 V, SECAO NOMINAL 185 MM2</t>
  </si>
  <si>
    <t>CABO DE COBRE, FLEXIVEL, CLASSE 4 OU 5, ISOLACAO EM PVC/A, ANTICHAMA BWF-B, 1 CONDUTOR, 450/750 V, SECAO NOMINAL 240 MM2</t>
  </si>
  <si>
    <t>CABO DE COBRE, RIGIDO, CLASSE 2, ISOLACAO EM PVC/A, ANTICHAMA BWF-B, 1 CONDUTOR, 450/750 V, SECAO NOMINAL 16 MM2</t>
  </si>
  <si>
    <t>ELETRODUTO PVC FLEXIVEL CORRUGADO, REFORCADO, COR LARANJA, DE 20 MM, PARA LAJES E PISOS</t>
  </si>
  <si>
    <t>ELETRODUTO PVC FLEXIVEL CORRUGADO, REFORCADO, COR LARANJA, DE 25 MM, PARA LAJES E PISOS</t>
  </si>
  <si>
    <t>ELETRODUTO PVC FLEXIVEL CORRUGADO, REFORCADO, COR LARANJA, DE 32 MM, PARA LAJES E PISOS</t>
  </si>
  <si>
    <t>ELETRODUTO/DUTO PEAD FLEXIVEL PAREDE SIMPLES, CORRUGACAO HELICOIDAL, COR PRETA, SEM ROSCA, DE 1 1/2", CRC 680 N, PARA CABEAMENTO SUBTERRANEO (NBR 15715)</t>
  </si>
  <si>
    <t>ELETRODUTO/DUTO PEAD FLEXIVEL PAREDE SIMPLES, CORRUGACAO HELICOIDAL, COR PRETA, SEM ROSCA, DE 1 1/4", CRC 680 N, PARA CABEAMENTO SUBTERRANEO (NBR 15715)</t>
  </si>
  <si>
    <t>ELETRODUTO/DUTO PEAD FLEXIVEL PAREDE SIMPLES, CORRUGACAO HELICOIDAL, COR PRETA, SEM ROSCA, DE 4", CRC 680 N, PARA CABEAMENTO SUBTERRANEO (NBR 15715)</t>
  </si>
  <si>
    <t>CABO DE COBRE, FLEXIVEL, CLASSE 4 OU 5, ISOLACAO EM PVC/A, ANTICHAMA BWF-B, COBERTURA PVC-ST1, ANTICHAMA BWF-B, 1 CONDUTOR, 0,6/1 KV, SECAO NOMINAL 400 MM2</t>
  </si>
  <si>
    <t>CABO DE COBRE, FLEXIVEL, CLASSE 4 OU 5, ISOLACAO EM PVC/A, ANTICHAMA BWF-B, COBERTURA PVC-ST1, ANTICHAMA BWF-B, 1 CONDUTOR, 0,6/1 KV, SECAO NOMINAL 500 MM2</t>
  </si>
  <si>
    <t>CABO DE COBRE, FLEXIVEL, CLASSE 4 OU 5, ISOLACAO EM PVC/A, ANTICHAMA BWF-B, 1 CONDUTOR, 450/750 V, SECAO NOMINAL 0,5 MM2</t>
  </si>
  <si>
    <t>CABO DE COBRE, FLEXIVEL, CLASSE 4 OU 5, ISOLACAO EM PVC/A, ANTICHAMA BWF-B, 1 CONDUTOR, 450/750 V, SECAO NOMINAL 1,0 MM2</t>
  </si>
  <si>
    <t>ELETRODUTO/CONDULETE DE PVC RIGIDO, LISO, COR CINZA, DE 3/4", PARA INSTALACOES APARENTES (NBR 5410)</t>
  </si>
  <si>
    <t>ELETRODUTO/CONDULETE DE PVC RIGIDO, LISO, COR CINZA, DE 1/2", PARA INSTALACOES APARENTES (NBR 5410)</t>
  </si>
  <si>
    <t>ELETRODUTO/CONDULETE DE PVC RIGIDO, LISO, COR CINZA, DE 1", PARA INSTALACOES APARENTES (NBR 5410)</t>
  </si>
  <si>
    <t>CABO MULTIPOLAR DE COBRE, FLEXIVEL, CLASSE 4 OU 5, ISOLACAO EM HEPR, COBERTURA EM PVC-ST2, ANTICHAMA BWF-B, 0,6/1 KV, 3 CONDUTORES DE 1,5 MM2</t>
  </si>
  <si>
    <t>CABO MULTIPOLAR DE COBRE, FLEXIVEL, CLASSE 4 OU 5, ISOLACAO EM HEPR, COBERTURA EM PVC-ST2, ANTICHAMA BWF-B, 0,6/1 KV, 3 CONDUTORES DE 2,5 MM2</t>
  </si>
  <si>
    <t>CABO MULTIPOLAR DE COBRE, FLEXIVEL, CLASSE 4 OU 5, ISOLACAO EM HEPR, COBERTURA EM PVC-ST2, ANTICHAMA BWF-B, 0,6/1 KV, 3 CONDUTORES DE 4 MM2</t>
  </si>
  <si>
    <t>CABO MULTIPOLAR DE COBRE, FLEXIVEL, CLASSE 4 OU 5, ISOLACAO EM HEPR, COBERTURA EM PVC-ST2, ANTICHAMA BWF-B, 0,6/1 KV, 3 CONDUTORES DE 6 MM2</t>
  </si>
  <si>
    <t>CABO MULTIPOLAR DE COBRE, FLEXIVEL, CLASSE 4 OU 5, ISOLACAO EM HEPR, COBERTURA EM PVC-ST2, ANTICHAMA BWF-B, 0,6/1 KV, 3 CONDUTORES DE 10 MM2</t>
  </si>
  <si>
    <t>CABO MULTIPOLAR DE COBRE, FLEXIVEL, CLASSE 4 OU 5, ISOLACAO EM HEPR, COBERTURA EM PVC-ST2, ANTICHAMA BWF-B, 0,6/1 KV, 3 CONDUTORES DE 16 MM2</t>
  </si>
  <si>
    <t>CABO MULTIPOLAR DE COBRE, FLEXIVEL, CLASSE 4 OU 5, ISOLACAO EM HEPR, COBERTURA EM PVC-ST2, ANTICHAMA BWF-B, 0,6/1 KV, 3 CONDUTORES DE 25 MM2</t>
  </si>
  <si>
    <t>CABO MULTIPOLAR DE COBRE, FLEXIVEL, CLASSE 4 OU 5, ISOLACAO EM HEPR, COBERTURA EM PVC-ST2, ANTICHAMA BWF-B, 0,6/1 KV, 3 CONDUTORES DE 35 MM2</t>
  </si>
  <si>
    <t>CABO MULTIPOLAR DE COBRE, FLEXIVEL, CLASSE 4 OU 5, ISOLACAO EM HEPR, COBERTURA EM PVC-ST2, ANTICHAMA BWF-B, 0,6/1 KV, 3 CONDUTORES DE 50 MM2</t>
  </si>
  <si>
    <t>CABO MULTIPOLAR DE COBRE, FLEXIVEL, CLASSE 4 OU 5, ISOLACAO EM HEPR, COBERTURA EM PVC-ST2, ANTICHAMA BWF-B, 0,6/1 KV, 3 CONDUTORES DE 70 MM2</t>
  </si>
  <si>
    <t>CABO MULTIPOLAR DE COBRE, FLEXIVEL, CLASSE 4 OU 5, ISOLACAO EM HEPR, COBERTURA EM PVC-ST2, ANTICHAMA BWF-B, 0,6/1 KV, 3 CONDUTORES DE 95 MM2</t>
  </si>
  <si>
    <t>CABO MULTIPOLAR DE COBRE, FLEXIVEL, CLASSE 4 OU 5, ISOLACAO EM HEPR, COBERTURA EM PVC-ST2, ANTICHAMA BWF-B, 0,6/1 KV, 3 CONDUTORES DE 120 MM2</t>
  </si>
  <si>
    <t>CORDAO DE COBRE, FLEXIVEL, TORCIDO, CLASSE 4 OU 5, ISOLACAO EM PVC/D, 300 V, 2 CONDUTORES DE 0,5 MM2</t>
  </si>
  <si>
    <t>CORDAO DE COBRE, FLEXIVEL, TORCIDO, CLASSE 4 OU 5, ISOLACAO EM PVC/D, 300 V, 2 CONDUTORES DE 1,0 MM2</t>
  </si>
  <si>
    <t>PERFILADO PERFURADO 19 X 38 MM, CHAPA 22</t>
  </si>
  <si>
    <t>PERFIL GUIA, FORMATO U, EM ACO ZINCADO, PARA ESTRUTURA PAREDE DRYWALL, E = 0,5 MM, 48 X 3000 MM (L X C)</t>
  </si>
  <si>
    <t>PERFIL GUIA, FORMATO U, EM ACO ZINCADO, PARA ESTRUTURA PAREDE DRYWALL, E = 0,5 MM, 70 X 3000 MM (L X C)</t>
  </si>
  <si>
    <t>PERFIL GUIA, FORMATO U, EM ACO ZINCADO, PARA ESTRUTURA PAREDE DRYWALL, E = 0,5 MM, 90 X 3000 MM (L X C)</t>
  </si>
  <si>
    <t>PERFIL MONTANTE, FORMATO C, EM ACO ZINCADO, PARA ESTRUTURA PAREDE DRYWALL, E = 0,5 MM, 48 X 3000 MM (L X C)</t>
  </si>
  <si>
    <t>PERFIL MONTANTE, FORMATO C, EM ACO ZINCADO, PARA ESTRUTURA PAREDE DRYWALL, E = 0,5 MM, 70 X 3000 MM (L X C)</t>
  </si>
  <si>
    <t>PERFIL MONTANTE, FORMATO C, EM ACO ZINCADO, PARA ESTRUTURA PAREDE DRYWALL, E = 0,5 MM, 90 X 3000 MM (L X C)</t>
  </si>
  <si>
    <t>PERFIL CANTONEIRA L, LISA, EM ACO, 25 X 30 MM, E = 0,5 MM, PARA ESTRUTURA DRYWALL</t>
  </si>
  <si>
    <t>PERFIL CANTONEIRA L, PERFURADA, EM ACO, 23 X 23 MM, E = 0,5 MM, PARA ESTRUTURA DRYWALL</t>
  </si>
  <si>
    <t>PERFIL RODAPE DE IMPERMEABILIZACAO, FORMATO L, EM ACO ZINCADO, PARA ESTRUTURA DRYWALL, E = 0,5 MM, 220 X 3000 MM (H X C)</t>
  </si>
  <si>
    <t>PERFIL CANALETA, FORMATO C, EM ACO ZINCADO, PARA ESTRUTURA FORRO DRYWALL, E = 0,5 MM, *46 X 18* (L X H), COMPRIMENTO 3 M</t>
  </si>
  <si>
    <t>PERFIL TABICA FECHADA, LISA, FORMATO Z, EM ACO GALVANIZADO NATURAL, LARGURA TOTAL NA HORIZONTAL *40* MM, PARA ESTRUTURA FORRO DRYWALL</t>
  </si>
  <si>
    <t>PERFIL TABICA ABERTA, PERFURADA, FORMATO Z, EM ACO GALVANIZADO NATURAL, LARGURA APROXIMADA 40 MM, PARA ESTRUTURA FORRO DRYWALL</t>
  </si>
  <si>
    <t>FITA DE PAPEL MICROPERFURADO, 50 X 150 MM, PARA TRATAMENTO DE JUNTAS DE CHAPA DE GESSO PARA DRYWALL</t>
  </si>
  <si>
    <t>FITA DE PAPEL REFORCADA COM LAMINA DE METAL PARA REFORCO DE CANTOS DE CHAPA DE GESSO PARA DRYWALL</t>
  </si>
  <si>
    <t>PERFIL TRAVESSA (SECUNDARIO), T CLICADO, EM ACO GALVANIZADO, BRANCO, PARA FORRO REMOVIVEL, 24 X 625 MM (L X C)</t>
  </si>
  <si>
    <t>PERFIL TRAVESSA (SECUNDARIO), T CLICADO, EM ACO GALVANIZADO, BRANCO, PARA FORRO REMOVIVEL, 24 X 1250 MM (L X C)</t>
  </si>
  <si>
    <t>PERFIL LONGARINA (PRINCIPAL), T CLICADO, EM ACO, BRANCO NAS FACES APARENTES, PARA FORRO REMOVIVEL, 24 X 32 X 3750 MM (L X H X C</t>
  </si>
  <si>
    <t>PERFIL TIPO CANTONEIRA EM L, EM ACO GALVANIZADO, BRANCO, PARA FORRO REMOVIVEL, *23* X 3000 MM (L X C)</t>
  </si>
  <si>
    <t>CABO DE REDE, PAR TRANCADO U/UTP, 4 PARES, CATEGORIA 5E (CAT 5E), ISOLAMENTO PVC (LSZH)</t>
  </si>
  <si>
    <t>CABO DE REDE, PAR TRANCADO UTP, 4 PARES, CATEGORIA 6 (CAT 6), ISOLAMENTO PVC (LSZH)</t>
  </si>
  <si>
    <t>FITA ADESIVA ANTICORROSIVA DE PVC FLEXIVEL, COR PRETA, PARA PROTECAO TUBULACAO, 50 MM X 30 M (L X C), E= *0,25* MM</t>
  </si>
  <si>
    <t>TUBO DE ESPUMA DE POLIETILENO EXPANDIDO FLEXIVEL PARA ISOLAMENTO TERMICO DE TUBULACAO DE AR CONDICIONADO, AGUA QUENTE, DN 1 1/2", E= 10 MM</t>
  </si>
  <si>
    <t>TUBO DE ESPUMA DE POLIETILENO EXPANDIDO FLEXIVEL PARA ISOLAMENTO TERMICO DE TUBULACAO DE AR CONDICIONADO, AGUA QUENTE, DN 1 1/4", E= 10 MM</t>
  </si>
  <si>
    <t>TUBO DE ESPUMA DE POLIETILENO EXPANDIDO FLEXIVEL PARA ISOLAMENTO TERMICO DE TUBULACAO DE AR CONDICIONADO, AGUA QUENTE, DN 1 3/8", E= 10 MM</t>
  </si>
  <si>
    <t>TUBO DE ESPUMA DE POLIETILENO EXPANDIDO FLEXIVEL PARA ISOLAMENTO TERMICO DE TUBULACAO DE AR CONDICIONADO, AGUA QUENTE, DN 1 1/8", E= 10 MM</t>
  </si>
  <si>
    <t>TUBO DE ESPUMA DE POLIETILENO EXPANDIDO FLEXIVEL PARA ISOLAMENTO TERMICO DE TUBULACAO DE AR CONDICIONADO, AGUA QUENTE, DN 1 5/8", E= 10 MM</t>
  </si>
  <si>
    <t>TUBO DE ESPUMA DE POLIETILENO EXPANDIDO FLEXIVEL PARA ISOLAMENTO TERMICO DE TUBULACAO DE AR CONDICIONADO, AGUA QUENTE, DN 1/2", E= 10 MM</t>
  </si>
  <si>
    <t>TUBO DE ESPUMA DE POLIETILENO EXPANDIDO FLEXIVEL PARA ISOLAMENTO TERMICO DE TUBULACAO DE AR CONDICIONADO, AGUA QUENTE, DN 1/4", E= 10 MM</t>
  </si>
  <si>
    <t>TUBO DE ESPUMA DE POLIETILENO EXPANDIDO FLEXIVEL PARA ISOLAMENTO TERMICO DE TUBULACAO DE AR CONDICIONADO, AGUA QUENTE, DN 1", E= 10 MM</t>
  </si>
  <si>
    <t>TUBO DE ESPUMA DE POLIETILENO EXPANDIDO FLEXIVEL PARA ISOLAMENTO TERMICO DE TUBULACAO DE AR CONDICIONADO, AGUA QUENTE, DN 3/4", E= 10 MM</t>
  </si>
  <si>
    <t>TUBO DE ESPUMA DE POLIETILENO EXPANDIDO FLEXIVEL PARA ISOLAMENTO TERMICO DE TUBULACAO DE AR CONDICIONADO, AGUA QUENTE, DN 3/8", E= 10 MM</t>
  </si>
  <si>
    <t>TUBO DE ESPUMA DE POLIETILENO EXPANDIDO FLEXIVEL PARA ISOLAMENTO TERMICO DE TUBULACAO DE AR CONDICIONADO, AGUA QUENTE, DN 7/8", E= 10 MM</t>
  </si>
  <si>
    <t>TUBO DE BORRACHA ELASTOMERICA FLEXIVEL, PRETA, PARA ISOLAMENTO TERMICO DE TUBULACAO, DN 2 1/8" (54 MM), E= 32 MM, COEFICIENTE DE CONDUTIVIDADE TERMICA 0,036W/MK, VAPOR DE AGUA MAIOR OU IGUAL A 10.000</t>
  </si>
  <si>
    <t>TUBO DE BORRACHA ELASTOMERICA FLEXIVEL, PRETA, PARA ISOLAMENTO TERMICO DE TUBULACAO, DN 1 3/8" (35 MM), E= 32 MM, COEFICIENTE DE CONDUTIVIDADE TERMICA 0,036W/MK, VAPOR DE AGUA MAIOR OU IGUAL A 10.000</t>
  </si>
  <si>
    <t>TUBO DE BORRACHA ELASTOMERICA FLEXIVEL, PRETA, PARA ISOLAMENTO TERMICO DE TUBULACAO, DN 1 1/8" (28 MM), E= 32 MM, COEFICIENTE DE CONDUTIVIDADE TERMICA 0,036W/MK, VAPOR DE AGUA MAIOR OU IGUAL A 10.000</t>
  </si>
  <si>
    <t>TUBO DE BORRACHA ELASTOMERICA FLEXIVEL, PRETA, PARA ISOLAMENTO TERMICO DE TUBULACAO, DN 1 5/8" (42 MM), E= 32 MM, COEFICIENTE DE CONDUTIVIDADE TERMICA 0,036W/MK, VAPOR DE AGUA MAIOR OU IGUAL A 10.000</t>
  </si>
  <si>
    <t>TUBO DE BORRACHA ELASTOMERICA FLEXIVEL, PRETA, PARA ISOLAMENTO TERMICO DE TUBULACAO, DN 1/2" (12 MM), E= 19 MM, COEFICIENTE DE CONDUTIVIDADE TERMICA 0,036W/MK, VAPOR DE AGUA MAIOR OU IGUAL A 10.000</t>
  </si>
  <si>
    <t>TUBO DE BORRACHA ELASTOMERICA FLEXIVEL, PRETA, PARA ISOLAMENTO TERMICO DE TUBULACAO, DN 1/4" (6 MM), E= 9 MM, COEFICIENTE DE CONDUTIVIDADE TERMICA 0,036W/MK, VAPOR DE AGUA MAIOR OU IGUAL A 10.000</t>
  </si>
  <si>
    <t>TUBO DE BORRACHA ELASTOMERICA FLEXIVEL, PRETA, PARA ISOLAMENTO TERMICO DE TUBULACAO, DN 1" (25 MM), E= 32 MM, COEFICIENTE DE CONDUTIVIDADE TERMICA 0,036W/MK, VAPOR DE AGUA MAIOR OU IGUAL A 10.000</t>
  </si>
  <si>
    <t>TUBO DE BORRACHA ELASTOMERICA FLEXIVEL, PRETA, PARA ISOLAMENTO TERMICO DE TUBULACAO, DN 3/4" (18 MM), E= 32 MM, COEFICIENTE DE CONDUTIVIDADE TERMICA 0,036W/MK, VAPOR DE AGUA MAIOR OU IGUAL A 10.000</t>
  </si>
  <si>
    <t>TUBO DE BORRACHA ELASTOMERICA FLEXIVEL, PRETA, PARA ISOLAMENTO TERMICO DE TUBULACAO, DN 3/8" (10 MM), E= 19 MM, COEFICIENTE DE CONDUTIVIDADE TERMICA 0,036W/MK, VAPOR DE AGUA MAIOR OU IGUAL A 10.000</t>
  </si>
  <si>
    <t>TUBO DE BORRACHA ELASTOMERICA FLEXIVEL, PRETA, PARA ISOLAMENTO TERMICO DE TUBULACAO, DN 7/8" (22 MM), E= 32 MM, COEFICIENTE DE CONDUTIVIDADE TERMICA 0,036W/MK, VAPOR DE AGUA MAIOR OU IGUAL A 10.000</t>
  </si>
  <si>
    <t>RODAPE EM POLIESTIRENO, BRANCO, H = *5* CM, E = *1,5* CM</t>
  </si>
  <si>
    <t>TUBO DE BORRACHA ELASTOMERICA FLEXIVEL, PRETA, PARA ISOLAMENTO TERMICO DE TUBULACAO, DN 5/8" (15 MM), E= 19 MM, COEFICIENTE DE CONDUTIVIDADE TERMICA 0,036W/MK, VAPOR DE AGUA MAIOR OU IGUAL A 10.000</t>
  </si>
  <si>
    <t>TUBO DE BORRACHA ELASTOMERICA FLEXIVEL, PRETA, PARA ISOLAMENTO TERMICO DE TUBULACAO, DN 2 5/8" (*64* MM), E= *32* MM, COEFICIENTE DE CONDUTIVIDADE TERMICA 0,036W/MK, VAPOR DE AGUA MAIOR OU IGUAL A 10.000</t>
  </si>
  <si>
    <t>VERGALHAO ZINCADO ROSCA TOTAL, 1/4" (6,3 MM)</t>
  </si>
  <si>
    <t>TUBO DE CONCRETO ARMADO PARA AGUAS PLUVIAIS, CLASSE PA-1, COM ENCAIXE PONTA E BOLSA, DIAMETRO NOMINAL DE 300 MM</t>
  </si>
  <si>
    <t>TUBO DE CONCRETO ARMADO PARA ESGOTO SANITARIO, CLASSE EA-2, COM ENCAIXE PONTA E BOLSA, COM JUNTA ELASTICA, DIAMETRO NOMINAL DE 300 MM</t>
  </si>
  <si>
    <t>ELETRODUTO FLEXIVEL PLANO EM PEAD, COR PRETA E LARANJA, DIAMETRO 25 MM</t>
  </si>
  <si>
    <t>ELETRODUTO FLEXIVEL PLANO EM PEAD, COR PRETA E LARANJA, DIAMETRO 32 MM</t>
  </si>
  <si>
    <t>ELETRODUTO FLEXIVEL PLANO EM PEAD, COR PRETA E LARANJA, DIAMETRO 40 MM</t>
  </si>
  <si>
    <t>TUBO ACO GALVANIZADO COM COSTURA, CLASSE MEDIA, DN 1", E = 3,38 MM, PESO 2,50 KG/M (NBR 5580)</t>
  </si>
  <si>
    <t>CALHA QUADRADA DE CHAPA DE ACO GALVANIZADA NUM 24, CORTE 33 CM</t>
  </si>
  <si>
    <t>CALHA QUADRADA DE CHAPA DE ACO GALVANIZADA NUM 24, CORTE 50 CM</t>
  </si>
  <si>
    <t>CALHA QUADRADA DE CHAPA DE ACO GALVANIZADA NUM 24, CORTE 100 CM</t>
  </si>
  <si>
    <t>RUFO INTERNO/EXTERNO DE CHAPA DE ACO GALVANIZADA NUM 24, CORTE 25 CM</t>
  </si>
  <si>
    <t>MASTRO SIMPLES GALVANIZADO DIAMETRO NOMINAL 1 1/2"</t>
  </si>
  <si>
    <t>MASTRO SIMPLES GALVANIZADO DIAMETRO NOMINAL 2"</t>
  </si>
  <si>
    <t>TUBO CORRUGADO PEAD, PAREDE DUPLA, INTERNA LISA, JEI, DN/DI 250 MM, PARA SANEAMENTO (DRENAGEM/ESGOTO)</t>
  </si>
  <si>
    <t>TUBO CORRUGADO PEAD, PAREDE DUPLA, INTERNA LISA, JEI, DN/DI 300 MM, PARA SANEAMENTO (DRENAGEM/ESGOTO)</t>
  </si>
  <si>
    <t>TUBO CORRUGADO PEAD, PAREDE DUPLA, INTERNA LISA, JEI, DN/DI *400* MM, PARA SANEAMENTO (DRENAGEM/ESGOTO)</t>
  </si>
  <si>
    <t>TUBO CORRUGADO PEAD, PAREDE DUPLA, INTERNA LISA, JEI, DN/DI 600 MM, PARA SANEAMENTO (DRENAGEM/ESGOTO)</t>
  </si>
  <si>
    <t>TUBO CORRUGADO PEAD, PAREDE DUPLA, INTERNA LISA, JEI, DN/DI *800* MM, PARA SANEAMENTO (DRENAGEM/ESGOTO)</t>
  </si>
  <si>
    <t>TUBO CORRUGADO PEAD, PAREDE DUPLA, INTERNA LISA, JEI, DN/DI *1000* MM, PARA SANEAMENTO (DRENAGEM/ESGOTO)</t>
  </si>
  <si>
    <t>TUBO CORRUGADO PEAD, PAREDE DUPLA, INTERNA LISA, JEI, DN/DI 1200 MM, PARA SANEAMENTO (DRENAGEM/ESGOTO)</t>
  </si>
  <si>
    <t>TUBO COLETOR DE ESGOTO PVC, JEI, DN 200 MM (NBR 7362)</t>
  </si>
  <si>
    <t>TUBO COLETOR DE ESGOTO PVC, JEI, DN 250 MM (NBR 7362)</t>
  </si>
  <si>
    <t>TUBO COLETOR DE ESGOTO PVC, JEI, DN 300 MM (NBR 7362)</t>
  </si>
  <si>
    <t>TUBO COLETOR DE ESGOTO PVC, JEI, DN 350 MM (NBR 7362)</t>
  </si>
  <si>
    <t>TUBO COLETOR DE ESGOTO PVC, JEI, DN 400 MM (NBR 7362)</t>
  </si>
  <si>
    <t>TUBO COLETOR DE ESGOTO, PVC, JEI, DN 150 MM (NBR 7362)</t>
  </si>
  <si>
    <t>TRELICA NERVURADA (ESPACADOR), ALTURA = 120,0 MM, DIAMETRO DOS BANZOS INFERIORES E SUPERIOR = 6,0 MM, DIAMETRO DA DIAGONAL = 4,2 MM</t>
  </si>
  <si>
    <t>FITA ADESIVA ALUMINIZADA, PARA INSTALACAO DE MANTAS DE SUBCOBERTURA, L = *5* CM</t>
  </si>
  <si>
    <t>TRILHO PANTOGRAFICO RETO, EM ALUMINIO, TIPO U, COM DIMENSOES DE *38 X 38* MM PARA PORTA DE CORRER</t>
  </si>
  <si>
    <t>TABUA NAO APARELHADA *2,5 X 15* CM, EM MACARANDUBA/MASSARANDUBA, ANGELIM OU EQUIVALENTE DA REGIAO - BRUTA</t>
  </si>
  <si>
    <t>CONTRAMARCO DE ALUMINIO (PERFIL 25) PARA ESQUADRIAS, TIPO CONVENCIONAL / CADEIRINHA, 60 MM (CM-060), INCLUSO CONEXOES, GRAPAS E TRAVAMENTOS</t>
  </si>
  <si>
    <t>CABO ELETRONICO CATEGORIA 6A U/UTP 23AWG X 4P</t>
  </si>
  <si>
    <t>CABO COAXIAL RG6 95% DE MALHA</t>
  </si>
  <si>
    <t>CABO COAXIAL RG11 95% DE MALHA</t>
  </si>
  <si>
    <t>CABO COAXIAL RG59 95% DE MALHA</t>
  </si>
  <si>
    <t>CABO DE REDE, PAR TRANCADO U/UTP, 4 PARES, CATEGORIA 5E (CAT 5E), ISOLAMENTO PVC (CMX)</t>
  </si>
  <si>
    <t>CABO DE REDE, PAR TRANCADO U/UTP, 4 PARES, CATEGORIA 5E (CAT 5E), ISOLAMENTO PVC (CM)</t>
  </si>
  <si>
    <t>CABO DE REDE, PAR TRANCADO U/UTP, 4 PARES, CATEGORIA 6 (CAT 6), ISOLAMENTO PVC (CM)</t>
  </si>
  <si>
    <t>TARUGO DELIMITADOR DE PROFUNDIDADE EM ESPUMA DE POLIETILENO DE BAIXA DENSIDADE 10 MM, CINZA</t>
  </si>
  <si>
    <t>TUBO CPVC, SOLDAVEL, 114 MM, AGUA QUENTE (NBR 15884)</t>
  </si>
  <si>
    <t>TUBO PVC, RIGIDO, CORRUGADO, PERFURADO DN 100 MM, PARA DRENAGEM, SISTEMA IRRIGACAO</t>
  </si>
  <si>
    <t>CABO DE COBRE FLEXIVEL NAO HALOGENADO, SEM EMISSAO DE FUMACA, 750V, SECAO NOMINAL 2,5 MM</t>
  </si>
  <si>
    <t>CABO DE COBRE FLEXIVEL NAO HALOGENADO, SEM EMISSAO DE FUMACA, 750V, SECAO NOMINAL 6,0 MM</t>
  </si>
  <si>
    <t>CABO DE COBRE FLEXIVEL NAO HALOGENADO, SEM EMISSAO DE FUMACA, 750V, SECAO NOMINAL 50 MM</t>
  </si>
  <si>
    <t>CABO DE COBRE FLEXIVEL NAO HALOGENADO, SEM EMISSAO DE FUMACA, 750V, SECAO NOMINAL 120 MM</t>
  </si>
  <si>
    <t>CABO DE COBRE FLEXIVEL NAO HALOGENADO, SEM EMISSAO DE FUMACA, 750V, SECAO NOMINAL 240 MM</t>
  </si>
  <si>
    <t>FITA / CINTA AUTOADESIVA ELASTOMERICA PARA VEDACAO, L= 50 MM, E = 3 MM</t>
  </si>
  <si>
    <t>TUBO CORRUGADO PEAD, PAREDE DUPLA, INTERNA LISA, JEI DN/DI 500 MM (DRENAGEM/ESGOTO)</t>
  </si>
  <si>
    <t>RODAPÉ CERÂMICO DE 7CM DE ALTURA COM PLACAS TIPO ESMALTADA DE DIMENSÕES 35X35CM. AF_02/2023</t>
  </si>
  <si>
    <t>RODAPÉ CERÂMICO DE 7CM DE ALTURA COM PLACAS TIPO ESMALTADA DE DIMENSÕES 45X45CM. AF_02/2023</t>
  </si>
  <si>
    <t>RODAPÉ CERÂMICO DE 7CM DE ALTURA COM PLACAS TIPO ESMALTADA DE DIMENSÕES 60X60CM. AF_02/2023</t>
  </si>
  <si>
    <t>TUBO, PVC, SOLDÁVEL, DE 20MM, INSTALADO EM RAMAL OU SUB-RAMAL DE ÁGUA - FORNECIMENTO E INSTALAÇÃO. AF_06/2022</t>
  </si>
  <si>
    <t>TUBO, PVC, SOLDÁVEL, DE 25MM, INSTALADO EM RAMAL OU SUB-RAMAL DE ÁGUA - FORNECIMENTO E INSTALAÇÃO. AF_06/2022</t>
  </si>
  <si>
    <t>TUBO, PVC, SOLDÁVEL, DE 32MM, INSTALADO EM RAMAL OU SUB-RAMAL DE ÁGUA - FORNECIMENTO E INSTALAÇÃO. AF_06/2022</t>
  </si>
  <si>
    <t>TUBO, PVC, SOLDÁVEL, DE 20MM, INSTALADO EM RAMAL DE DISTRIBUIÇÃO DE ÁGUA - FORNECIMENTO E INSTALAÇÃO. AF_06/2022</t>
  </si>
  <si>
    <t>TUBO, PVC, SOLDÁVEL, DE 25MM, INSTALADO EM RAMAL DE DISTRIBUIÇÃO DE ÁGUA - FORNECIMENTO E INSTALAÇÃO. AF_06/2022</t>
  </si>
  <si>
    <t>TUBO, PVC, SOLDÁVEL, DE 32MM, INSTALADO EM RAMAL DE DISTRIBUIÇÃO DE ÁGUA - FORNECIMENTO E INSTALAÇÃO. AF_06/2022</t>
  </si>
  <si>
    <t>TUBO, PVC, SOLDÁVEL, DE 25MM, INSTALADO EM PRUMADA DE ÁGUA - FORNECIMENTO E INSTALAÇÃO. AF_06/2022</t>
  </si>
  <si>
    <t>TUBO, PVC, SOLDÁVEL, DE 32MM, INSTALADO EM PRUMADA DE ÁGUA - FORNECIMENTO E INSTALAÇÃO. AF_06/2022</t>
  </si>
  <si>
    <t>TUBO, PVC, SOLDÁVEL, DE 40MM, INSTALADO EM PRUMADA DE ÁGUA - FORNECIMENTO E INSTALAÇÃO. AF_06/2022</t>
  </si>
  <si>
    <t>TUBO, PVC, SOLDÁVEL, DE 50MM, INSTALADO EM PRUMADA DE ÁGUA - FORNECIMENTO E INSTALAÇÃO. AF_06/2022</t>
  </si>
  <si>
    <t>TUBO, PVC, SOLDÁVEL, DE 60MM, INSTALADO EM PRUMADA DE ÁGUA - FORNECIMENTO E INSTALAÇÃO. AF_06/2022</t>
  </si>
  <si>
    <t>TUBO, PVC, SOLDÁVEL, DE 75MM, INSTALADO EM PRUMADA DE ÁGUA - FORNECIMENTO E INSTALAÇÃO. AF_06/2022</t>
  </si>
  <si>
    <t>TUBO, PVC, SOLDÁVEL, DE 85MM, INSTALADO EM PRUMADA DE ÁGUA - FORNECIMENTO E INSTALAÇÃO. AF_06/2022</t>
  </si>
  <si>
    <t>TUBO PVC, SÉRIE R, ÁGUA PLUVIAL, DN 40 MM, FORNECIDO E INSTALADO EM RAMAL DE ENCAMINHAMENTO. AF_06/2022</t>
  </si>
  <si>
    <t>TUBO PVC, SÉRIE R, ÁGUA PLUVIAL, DN 50 MM, FORNECIDO E INSTALADO EM RAMAL DE ENCAMINHAMENTO. AF_06/2022</t>
  </si>
  <si>
    <t>TUBO PVC, SÉRIE R, ÁGUA PLUVIAL, DN 75 MM, FORNECIDO E INSTALADO EM RAMAL DE ENCAMINHAMENTO. AF_06/2022</t>
  </si>
  <si>
    <t>TUBO PVC, SÉRIE R, ÁGUA PLUVIAL, DN 100 MM, FORNECIDO E INSTALADO EM RAMAL DE ENCAMINHAMENTO. AF_06/2022</t>
  </si>
  <si>
    <t>TUBO PVC, SÉRIE R, ÁGUA PLUVIAL, DN 75 MM, FORNECIDO E INSTALADO EM CONDUTORES VERTICAIS DE ÁGUAS PLUVIAIS. AF_06/2022</t>
  </si>
  <si>
    <t>TUBO PVC, SÉRIE R, ÁGUA PLUVIAL, DN 100 MM, FORNECIDO E INSTALADO EM CONDUTORES VERTICAIS DE ÁGUAS PLUVIAIS. AF_06/2022</t>
  </si>
  <si>
    <t>TUBO PVC, SÉRIE R, ÁGUA PLUVIAL, DN 150 MM, FORNECIDO E INSTALADO EM CONDUTORES VERTICAIS DE ÁGUAS PLUVIAIS. AF_06/2022</t>
  </si>
  <si>
    <t>TUBO, CPVC, SOLDÁVEL, DN 15MM, INSTALADO EM RAMAL OU SUB-RAMAL DE ÁGUA - FORNECIMENTO E INSTALAÇÃO. AF_06/2022</t>
  </si>
  <si>
    <t>TUBO, CPVC, SOLDÁVEL, DN 22MM, INSTALADO EM RAMAL OU SUB-RAMAL DE ÁGUA - FORNECIMENTO E INSTALAÇÃO. AF_06/2022</t>
  </si>
  <si>
    <t>TUBO, CPVC, SOLDÁVEL, DN 28MM, INSTALADO EM RAMAL OU SUB-RAMAL DE ÁGUA - FORNECIMENTO E INSTALAÇÃO. AF_06/2022</t>
  </si>
  <si>
    <t>TUBO PVC, SERIE NORMAL, ESGOTO PREDIAL, DN 40 MM, FORNECIDO E INSTALADO EM RAMAL DE DESCARGA OU RAMAL DE ESGOTO SANITÁRIO. AF_08/2022</t>
  </si>
  <si>
    <t>TUBO PVC, SERIE NORMAL, ESGOTO PREDIAL, DN 50 MM, FORNECIDO E INSTALADO EM RAMAL DE DESCARGA OU RAMAL DE ESGOTO SANITÁRIO. AF_08/2022</t>
  </si>
  <si>
    <t>TUBO PVC, SERIE NORMAL, ESGOTO PREDIAL, DN 75 MM, FORNECIDO E INSTALADO EM RAMAL DE DESCARGA OU RAMAL DE ESGOTO SANITÁRIO. AF_08/2022</t>
  </si>
  <si>
    <t>TUBO PVC, SERIE NORMAL, ESGOTO PREDIAL, DN 100 MM, FORNECIDO E INSTALADO EM RAMAL DE DESCARGA OU RAMAL DE ESGOTO SANITÁRIO. AF_08/2022</t>
  </si>
  <si>
    <t>TUBO, CPVC, SOLDÁVEL, DN 22MM, INSTALADO EM RAMAL DE DISTRIBUIÇÃO DE ÁGUA - FORNECIMENTO E INSTALAÇÃO. AF_06/2022</t>
  </si>
  <si>
    <t>TUBO, CPVC, SOLDÁVEL, DN 28MM, INSTALADO EM RAMAL DE DISTRIBUIÇÃO DE ÁGUA - FORNECIMENTO E INSTALAÇÃO. AF_06/2022</t>
  </si>
  <si>
    <t>TUBO PVC, SERIE NORMAL, ESGOTO PREDIAL, DN 50 MM, FORNECIDO E INSTALADO EM PRUMADA DE ESGOTO SANITÁRIO OU VENTILAÇÃO. AF_08/2022</t>
  </si>
  <si>
    <t>TUBO PVC, SERIE NORMAL, ESGOTO PREDIAL, DN 75 MM, FORNECIDO E INSTALADO EM PRUMADA DE ESGOTO SANITÁRIO OU VENTILAÇÃO. AF_08/2022</t>
  </si>
  <si>
    <t>TUBO PVC, SERIE NORMAL, ESGOTO PREDIAL, DN 100 MM, FORNECIDO E INSTALADO EM PRUMADA DE ESGOTO SANITÁRIO OU VENTILAÇÃO. AF_08/2022</t>
  </si>
  <si>
    <t>TUBO PVC, SERIE NORMAL, ESGOTO PREDIAL, DN 100 MM, FORNECIDO E INSTALADO EM SUBCOLETOR AÉREO DE ESGOTO SANITÁRIO. AF_08/2022</t>
  </si>
  <si>
    <t>TUBO PVC, SERIE NORMAL, ESGOTO PREDIAL, DN 150 MM, FORNECIDO E INSTALADO EM SUBCOLETOR AÉREO DE ESGOTO SANITÁRIO. AF_08/2022</t>
  </si>
  <si>
    <t>TUBO, PVC, SOLDÁVEL, DE 25MM, INSTALADO EM DRENO DE AR-CONDICIONADO - FORNECIMENTO E INSTALAÇÃO. AF_08/2022</t>
  </si>
  <si>
    <t>RASGO LINEAR MANUAL EM ALVENARIA, PARA RAMAIS/ DISTRIBUIÇÃO DE INSTALAÇÕES HIDRÁULICAS, DIÂMETROS MENORES OU IGUAIS A 40 MM. AF_09/2023</t>
  </si>
  <si>
    <t>RASGO LINEAR MECANIZADO EM CONTRAPISO, PARA RAMAIS/ DISTRIBUIÇÃO DE INSTALAÇÕES HIDRÁULICAS, DIÂMETROS MENORES OU IGUAIS A 40 MM. AF_09/2023_PS</t>
  </si>
  <si>
    <t>RASGO LINEAR MECANIZADO EM CONTRAPISO, PARA RAMAIS/ DISTRIBUIÇÃO DE INSTALAÇÕES HIDRÁULICAS, DIÂMETROS MAIORES QUE 40 MM E MENORES OU IGUAIS A 75 MM. AF_09/2023_PS</t>
  </si>
  <si>
    <t>RASGO LINEAR MECANIZADO EM CONTRAPISO, PARA RAMAIS/ DISTRIBUIÇÃO DE INSTALAÇÕES HIDRÁULICAS, DIÂMETROS MAIORES QUE 75 MM E MENORES OU IGUAIS A 100 MM. AF_09/2023_PS</t>
  </si>
  <si>
    <t>RASGO LINEAR MANUAL EM ALVENARIA, PARA ELETRODUTOS, DIÂMETROS MENORES OU IGUAIS A 40 MM. AF_09/2023</t>
  </si>
  <si>
    <t>SUPORTE PARA 2 TUBOS HORIZONTAIS, ESPAÇADO A CADA 56 CM, EM PERFILADO COM COMPRIMENTO DE 25 CM FIXADO EM LAJE, POR METRO DE TUBULAÇÃO FIXADA. AF_09/2023</t>
  </si>
  <si>
    <t>SUPORTE PARA 4 TUBOS HORIZONTAIS, ESPAÇADO A CADA 56 CM, EM PERFILADO COM COMPRIMENTO DE 42 CM FIXADO EM LAJE, POR METRO DE TUBULAÇÃO FIXADA. AF_09/2023</t>
  </si>
  <si>
    <t>SUPORTE PARA 2 TUBOS VERTICAIS, ESPAÇADO A CADA 150 CM, EM PERFILADO COM COMPRIMENTO DE 25 CM FIXADO EM PAREDE, POR METRO DE TUBULAÇÃO FIXADA. AF_09/2023</t>
  </si>
  <si>
    <t>SUPORTE PARA 4 TUBOS VERTICAIS, ESPAÇADO A CADA 150 CM, EM PERFILADO COM COMPRIMENTO DE 42 CM FIXADO EM PAREDE, POR METRO DE TUBULAÇÃO FIXADA. AF_09/2023</t>
  </si>
  <si>
    <t>CHUMBAMENTO LINEAR EM ALVENARIA PARA RAMAIS/DISTRIBUIÇÃO DE INSTALAÇÕES HIDRÁULICAS COM DIÂMETROS MENORES OU IGUAIS A 40 MM. AF_09/2023</t>
  </si>
  <si>
    <t>CHUMBAMENTO LINEAR EM ALVENARIA PARA RAMAIS/DISTRIBUIÇÃO DE INSTALAÇÕES HIDRÁULICAS COM DIÂMETROS MAIORES QUE 40 MM E MENORES OU IGUAIS A 75 MM. AF_09/2023</t>
  </si>
  <si>
    <t>CHUMBAMENTO LINEAR EM CONTRAPISO PARA RAMAIS/DISTRIBUIÇÃO DE INSTALAÇÕES HIDRÁULICAS COM DIÂMETROS MENORES OU IGUAIS A 40 MM. AF_09/2023</t>
  </si>
  <si>
    <t>CHUMBAMENTO LINEAR EM CONTRAPISO PARA RAMAIS/DISTRIBUIÇÃO DE INSTALAÇÕES HIDRÁULICAS COM DIÂMETROS MAIORES QUE 40 MM E MENORES OU IGUAIS A 75 MM. AF_09/2023</t>
  </si>
  <si>
    <t>CHUMBAMENTO LINEAR EM CONTRAPISO PARA RAMAIS/DISTRIBUIÇÃO DE INSTALAÇÕES HIDRÁULICAS COM DIÂMETROS MAIORES QUE 75 MM E MENORES OU IGUAIS A 100 MM. AF_09/2023</t>
  </si>
  <si>
    <t>TUBO DE PVC PARA REDE COLETORA DE ESGOTO DE PAREDE MACIÇA, DN 100 MM, JUNTA ELÁSTICA - FORNECIMENTO E ASSENTAMENTO. AF_01/2021</t>
  </si>
  <si>
    <t>TUBO DE PVC PARA REDE COLETORA DE ESGOTO DE PAREDE MACIÇA, DN 200 MM, JUNTA ELÁSTICA - FORNECIMENTO E ASSENTAMENTO. AF_01/2021</t>
  </si>
  <si>
    <t>TUBO DE PVC CORRUGADO DE DUPLA PAREDE PARA REDE COLETORA DE ESGOTO, DN 150 MM, JUNTA ELÁSTICA - FORNECIMENTO E ASSENTAMENTO. AF_01/2021</t>
  </si>
  <si>
    <t>TUBO DE PVC CORRUGADO DE DUPLA PAREDE PARA REDE COLETORA DE ESGOTO, DN 200 MM, JUNTA ELÁSTICA - FORNECIMENTO E ASSENTAMENTO. AF_01/2021</t>
  </si>
  <si>
    <t>TUBO DE PVC CORRUGADO DE DUPLA PAREDE PARA REDE COLETORA DE ESGOTO, DN 250 MM, JUNTA ELÁSTICA - FORNECIMENTO E ASSENTAMENTO. AF_01/2021</t>
  </si>
  <si>
    <t>TUBO DE PVC CORRUGADO DE DUPLA PAREDE PARA REDE COLETORA DE ESGOTO, DN 300 MM, JUNTA ELÁSTICA - FORNECIMENTO E ASSENTAMENTO. AF_01/2021</t>
  </si>
  <si>
    <t>TUBO DE PVC CORRUGADO DE DUPLA PAREDE PARA REDE COLETORA DE ESGOTO, DN 350 MM, JUNTA ELÁSTICA - FORNECIMENTO E ASSENTAMENTO. AF_01/2021</t>
  </si>
  <si>
    <t>TUBO DE PVC CORRUGADO DE DUPLA PAREDE PARA REDE COLETORA DE ESGOTO, DN 400 MM, JUNTA ELÁSTICA - FORNECIMENTO E ASSENTAMENTO. AF_01/2021</t>
  </si>
  <si>
    <t>TUBO DE PEAD CORRUGADO DE DUPLA PAREDE PARA REDE COLETORA DE ESGOTO, DN 600 MM, JUNTA ELÁSTICA INTEGRADA - FORNECIMENTO E ASSENTAMENTO. AF_01/2021</t>
  </si>
  <si>
    <t>ASSENTAMENTO DE TUBO DE PVC PARA REDE COLETORA DE ESGOTO DE PAREDE MACIÇA, DN 100 MM, JUNTA ELÁSTICA (NÃO INCLUI FORNECIMENTO). AF_01/2021</t>
  </si>
  <si>
    <t>ASSENTAMENTO DE TUBO DE PVC PARA REDE COLETORA DE ESGOTO DE PAREDE MACIÇA, DN 200 MM, JUNTA ELÁSTICA (NÃO INCLUI FORNECIMENTO). AF_01/2021</t>
  </si>
  <si>
    <t>ASSENTAMENTO DE TUBO DE PVC PARA REDE COLETORA DE ESGOTO DE PAREDE MACIÇA, DN 250 MM, JUNTA ELÁSTICA (NÃO INCLUI FORNECIMENTO). AF_01/2021</t>
  </si>
  <si>
    <t>ASSENTAMENTO DE TUBO DE PVC PARA REDE COLETORA DE ESGOTO DE PAREDE MACIÇA, DN 350 MM, JUNTA ELÁSTICA (NÃO INCLUI FORNECIMENTO). AF_01/2021</t>
  </si>
  <si>
    <t>ASSENTAMENTO DE TUBO DE PVC PARA REDE COLETORA DE ESGOTO DE PAREDE MACIÇA, DN 400 MM, JUNTA ELÁSTICA (NÃO INCLUI FORNECIMENTO). AF_01/2021</t>
  </si>
  <si>
    <t>ASSENTAMENTO DE TUBO DE PVC CORRUGADO DE DUPLA PAREDE PARA REDE COLETORA DE ESGOTO, DN 150 MM, JUNTA ELÁSTICA (NÃO INCLUI FORNECIMENTO). AF_01/2021</t>
  </si>
  <si>
    <t>ASSENTAMENTO DE TUBO DE PVC CORRUGADO DE DUPLA PAREDE PARA REDE COLETORA DE ESGOTO, DN 200 MM, JUNTA ELÁSTICA (NÃO INCLUI FORNECIMENTO). AF_01/2021</t>
  </si>
  <si>
    <t>ASSENTAMENTO DE TUBO DE PVC CORRUGADO DE DUPLA PAREDE PARA REDE COLETORA DE ESGOTO, DN 250 MM, JUNTA ELÁSTICA (NÃO INCLUI FORNECIMENTO). AF_01/2021</t>
  </si>
  <si>
    <t>ASSENTAMENTO DE TUBO DE PVC CORRUGADO DE DUPLA PAREDE PARA REDE COLETORA DE ESGOTO, DN 300 MM, JUNTA ELÁSTICA (NÃO INCLUI FORNECIMENTO). AF_01/2021</t>
  </si>
  <si>
    <t>ASSENTAMENTO DE TUBO DE PVC CORRUGADO DE DUPLA PAREDE PARA REDE COLETORA DE ESGOTO, DN 350 MM, JUNTA ELÁSTICA (NÃO INCLUI FORNECIMENTO). AF_01/2021</t>
  </si>
  <si>
    <t>ASSENTAMENTO DE TUBO DE PEAD CORRUGADO DE DUPLA PAREDE PARA REDE COLETORA DE ESGOTO, DN 450 MM, JUNTA ELÁSTICA INTEGRADA (NÃO INCLUI FORNECIMENTO). AF_01/2021</t>
  </si>
  <si>
    <t>ASSENTAMENTO DE TUBO DE PEAD CORRUGADO DE DUPLA PAREDE PARA REDE COLETORA DE ESGOTO, DN 600 MM, JUNTA ELÁSTICA INTEGRADA (NÃO INCLUI FORNECIMENTO). AF_01/2021</t>
  </si>
  <si>
    <t>FIXAÇÃO DE TUBOS HORIZONTAIS DE PEX OU MULTICAMADAS, DIÂMETROS IGUAIS OU INFERIORES A 40 MM, COM ABRAÇADEIRA PLÁSTICA FIXADA EM LAJE. AF_09/2023_PE</t>
  </si>
  <si>
    <t>FIXAÇÃO DE TUBOS HORIZONTAIS DE PPR DIÂMETROS MENORES OU IGUAIS A 40 MM COM ABRAÇADEIRA METÁLICA RÍGIDA TIPO U PERFIL 1 1/4", FIXADA EM PERFILADO EM LAJE. AF_09/2023_PS</t>
  </si>
  <si>
    <t>FIXAÇÃO DE TUBOS HORIZONTAIS DE PVC ÁGUA, PVC ESGOTO, PVC ÁGUA PLUVIAL, CPVC, PPR, COBRE OU AÇO, DIÂMETROS MENORES OU IGUAIS A 40 MM, COM ABRAÇADEIRA METÁLICA RÍGIDA TIPO U PERFIL 1 1/4", FIXADA EM PERFILADO EM LAJE. AF_09/2023_PS</t>
  </si>
  <si>
    <t>FIXAÇÃO DE TUBOS HORIZONTAIS DE PVC ÁGUA, PVC ESGOTO, PVC ÁGUA PLUVIAL, CPVC, PPR, COBRE OU AÇO, DIÂMETROS MAIORES QUE 40 MM E MENORES OU IGUAIS A 75 MM, COM ABRAÇADEIRA METÁLICA RÍGIDA TIPO U PERFIL 2 1/2", FIXADA EM PERFILADO EM LAJE. AF_09/2023_PS</t>
  </si>
  <si>
    <t>FIXAÇÃO DE TUBOS HORIZONTAIS DE PVC ÁGUA, PVC ESGOTO, PVC ÁGUA PLUVIAL, CPVC, PPR, COBRE OU AÇO, DIÂMETROS MAIORES QUE 75 MM E MENORES OU IGUAIS A 100 MM, COM ABRAÇADEIRA METÁLICA RÍGIDA TIPO U PERFIL 4", FIXADA EM PERFILADO EM LAJE. AF_09/2023_PS</t>
  </si>
  <si>
    <t>FIXAÇÃO DE TUBOS VERTICAIS DE PVC ÁGUA, PVC ESGOTO, PVC ÁGUA PLUVIAL, CPVC, PPR, COBRE OU AÇO, DIÂMETROS MENORES OU IGUAIS A 40 MM, COM ABRAÇADEIRA METÁLICA RÍGIDA TIPO U PERFIL 1 1/4", FIXADA EM PERFILADO EM PAREDE. AF_09/2023_PS</t>
  </si>
  <si>
    <t>FIXAÇÃO DE TUBOS VERTICAIS DE PVC ÁGUA, PVC ESGOTO, PVC ÁGUA PLUVIAL, CPVC, PPR, COBRE OU AÇO, DIÂMETROS MAIORES QUE 40 MM E MENORES OU IGUAIS A 75 MM, COM ABRAÇADEIRA METÁLICA RÍGIDA TIPO U PERFIL 2 1/2", FIXADA EM PERFILADO EM PAREDE. AF_09/2023_PS</t>
  </si>
  <si>
    <t>FIXAÇÃO DE TUBOS VERTICAIS DE PVC ÁGUA, PVC ESGOTO, PVC ÁGUA PLUVIAL, CPVC, PPR, COBRE OU AÇO, DIÂMETROS MAIORES QUE 75 MM E MENORES OU IGUAIS A 100 MM, COM ABRAÇADEIRA METÁLICA RÍGIDA TIPO U PERFIL 4", FIXADA EM PERFILADO EM PAREDE. AF_09/2023_PS</t>
  </si>
  <si>
    <t>FIXAÇÃO DE TUBOS HORIZONTAIS DE PPR, DIÂMETROS MENORES OU IGUAIS A 40 MM, COM ABRAÇADEIRA METÁLICA FLEXÍVEL 18 MM, FIXADA DIRETAMENTE NA LAJE. AF_09/2023</t>
  </si>
  <si>
    <t>FIXAÇÃO DE TUBOS HORIZONTAIS DE PVC ÁGUA, PVC ESGOTO, PVC ÁGUA PLUVIAL, CPVC, PPR, COBRE OU AÇO, DIÂMETROS MENORES OU IGUAIS A 40 MM, COM ABRAÇADEIRA METÁLICA FLEXÍVEL 18 MM, FIXADA DIRETAMENTE NA LAJE. AF_09/2023</t>
  </si>
  <si>
    <t>FIXAÇÃO DE TUBOS HORIZONTAIS DE PVC ÁGUA, PVC ESGOTO, PVC ÁGUA PLUVIAL, CPVC, PPR, COBRE OU AÇO, DIÂMETROS MAIORES QUE 40 MM E MENORES OU IGUAIS A 75 MM, COM ABRAÇADEIRA METÁLICA FLEXÍVEL 18 MM, FIXADA DIRETAMENTE NA LAJE. AF_09/2023</t>
  </si>
  <si>
    <t>FIXAÇÃO DE TUBOS HORIZONTAIS DE PVC ÁGUA, PVC ESGOTO, PVC ÁGUA PLUVIAL, CPVC, PPR, COBRE OU AÇO, DIÂMETROS MAIORES QUE 75 MM E MENORES OU IGUAIS A 100 MM, COM ABRAÇADEIRA METÁLICA FLEXÍVEL 18 MM, FIXADA DIRETAMENTE NA LAJE. AF_09/2023</t>
  </si>
  <si>
    <t>RASGO LINEAR MANUAL EM ALVENARIA, PARA RAMAIS/ DISTRIBUIÇÃO DE INSTALAÇÕES HIDRÁULICAS, DIÂMETROS MAIORES QUE 40 MM E MENORES OU IGUAIS A 75 MM. AF_09/2023</t>
  </si>
  <si>
    <t>ELETRODUTO FLEXÍVEL CORRUGADO REFORÇADO, PVC, DN 20 MM (1/2"), PARA CIRCUITOS TERMINAIS, INSTALADO EM LAJE - FORNECIMENTO E INSTALAÇÃO. AF_03/2023</t>
  </si>
  <si>
    <t>ELETRODUTO FLEXÍVEL CORRUGADO REFORÇADO, PVC, DN 25 MM (3/4"), PARA CIRCUITOS TERMINAIS, INSTALADO EM LAJE - FORNECIMENTO E INSTALAÇÃO. AF_03/2023</t>
  </si>
  <si>
    <t>ELETRODUTO FLEXÍVEL CORRUGADO REFORÇADO, PVC, DN 32 MM (1"), PARA CIRCUITOS TERMINAIS, INSTALADO EM LAJE - FORNECIMENTO E INSTALAÇÃO. AF_03/2023</t>
  </si>
  <si>
    <t>ELETRODUTO FLEXÍVEL LISO, PEAD, DN 32 MM (1"), PARA CIRCUITOS TERMINAIS, INSTALADO EM LAJE - FORNECIMENTO E INSTALAÇÃO. AF_03/2023</t>
  </si>
  <si>
    <t>ELETRODUTO FLEXÍVEL CORRUGADO, PEAD, DN 40 MM (1 1/4"), PARA CIRCUITOS TERMINAIS, INSTALADO EM LAJE - FORNECIMENTO E INSTALAÇÃO. AF_03/2023</t>
  </si>
  <si>
    <t>ELETRODUTO FLEXÍVEL LISO, PEAD, DN 40 MM (1 1/4"), PARA CIRCUITOS TERMINAIS, INSTALADO EM LAJE - FORNECIMENTO E INSTALAÇÃO. AF_03/2023</t>
  </si>
  <si>
    <t>ELETRODUTO FLEXÍVEL CORRUGADO, PVC, DN 20 MM (1/2"), PARA CIRCUITOS TERMINAIS, INSTALADO EM PAREDE - FORNECIMENTO E INSTALAÇÃO. AF_03/2023</t>
  </si>
  <si>
    <t>ELETRODUTO FLEXÍVEL CORRUGADO REFORÇADO, PVC, DN 20 MM (1/2"), PARA CIRCUITOS TERMINAIS, INSTALADO EM PAREDE - FORNECIMENTO E INSTALAÇÃO. AF_03/2023</t>
  </si>
  <si>
    <t>ELETRODUTO FLEXÍVEL CORRUGADO, PVC, DN 25 MM (3/4"), PARA CIRCUITOS TERMINAIS, INSTALADO EM PAREDE - FORNECIMENTO E INSTALAÇÃO. AF_03/2023</t>
  </si>
  <si>
    <t>ELETRODUTO FLEXÍVEL CORRUGADO REFORÇADO, PVC, DN 25 MM (3/4"), PARA CIRCUITOS TERMINAIS, INSTALADO EM PAREDE - FORNECIMENTO E INSTALAÇÃO. AF_03/2023</t>
  </si>
  <si>
    <t>ELETRODUTO FLEXÍVEL CORRUGADO, PVC, DN 32 MM (1"), PARA CIRCUITOS TERMINAIS, INSTALADO EM PAREDE - FORNECIMENTO E INSTALAÇÃO. AF_03/2023</t>
  </si>
  <si>
    <t>ELETRODUTO FLEXÍVEL CORRUGADO REFORÇADO, PVC, DN 32 MM (1"), PARA CIRCUITOS TERMINAIS, INSTALADO EM PAREDE - FORNECIMENTO E INSTALAÇÃO. AF_03/2023</t>
  </si>
  <si>
    <t>ELETRODUTO FLEXÍVEL LISO, PEAD, DN 32 MM (1"), PARA CIRCUITOS TERMINAIS, INSTALADO EM PAREDE - FORNECIMENTO E INSTALAÇÃO. AF_03/2023</t>
  </si>
  <si>
    <t>ELETRODUTO FLEXÍVEL CORRUGADO, PEAD, DN 40 MM (1 1/4"), PARA CIRCUITOS TERMINAIS, INSTALADO EM PAREDE - FORNECIMENTO E INSTALAÇÃO. AF_03/2023</t>
  </si>
  <si>
    <t>ELETRODUTO FLEXÍVEL LISO, PEAD, DN 40 MM (1 1/4"), PARA CIRCUITOS TERMINAIS, INSTALADO EM PAREDE - FORNECIMENTO E INSTALAÇÃO. AF_03/2023</t>
  </si>
  <si>
    <t>ELETRODUTO RÍGIDO ROSCÁVEL, PVC, DN 20 MM (1/2"), PARA CIRCUITOS TERMINAIS, INSTALADO EM FORRO - FORNECIMENTO E INSTALAÇÃO. AF_03/2023</t>
  </si>
  <si>
    <t>ELETRODUTO RÍGIDO ROSCÁVEL, PVC, DN 25 MM (3/4"), PARA CIRCUITOS TERMINAIS, INSTALADO EM FORRO - FORNECIMENTO E INSTALAÇÃO. AF_03/2023</t>
  </si>
  <si>
    <t>ELETRODUTO RÍGIDO ROSCÁVEL, PVC, DN 32 MM (1"), PARA CIRCUITOS TERMINAIS, INSTALADO EM FORRO - FORNECIMENTO E INSTALAÇÃO. AF_03/2023</t>
  </si>
  <si>
    <t>ELETRODUTO RÍGIDO ROSCÁVEL, PVC, DN 40 MM (1 1/4"), PARA CIRCUITOS TERMINAIS, INSTALADO EM FORRO - FORNECIMENTO E INSTALAÇÃO. AF_03/2023</t>
  </si>
  <si>
    <t>ELETRODUTO RÍGIDO ROSCÁVEL, PVC, DN 20 MM (1/2"), PARA CIRCUITOS TERMINAIS, INSTALADO EM LAJE - FORNECIMENTO E INSTALAÇÃO. AF_03/2023</t>
  </si>
  <si>
    <t>ELETRODUTO RÍGIDO ROSCÁVEL, PVC, DN 25 MM (3/4"), PARA CIRCUITOS TERMINAIS, INSTALADO EM LAJE - FORNECIMENTO E INSTALAÇÃO. AF_03/2023</t>
  </si>
  <si>
    <t>ELETRODUTO RÍGIDO ROSCÁVEL, PVC, DN 32 MM (1"), PARA CIRCUITOS TERMINAIS, INSTALADO EM LAJE - FORNECIMENTO E INSTALAÇÃO. AF_03/2023</t>
  </si>
  <si>
    <t>ELETRODUTO RÍGIDO ROSCÁVEL, PVC, DN 40 MM (1 1/4"), PARA CIRCUITOS TERMINAIS, INSTALADO EM LAJE - FORNECIMENTO E INSTALAÇÃO. AF_03/2023</t>
  </si>
  <si>
    <t>ELETRODUTO RÍGIDO ROSCÁVEL, PVC, DN 20 MM (1/2"), PARA CIRCUITOS TERMINAIS, INSTALADO EM PAREDE - FORNECIMENTO E INSTALAÇÃO. AF_03/2023</t>
  </si>
  <si>
    <t>ELETRODUTO RÍGIDO ROSCÁVEL, PVC, DN 25 MM (3/4"), PARA CIRCUITOS TERMINAIS, INSTALADO EM PAREDE - FORNECIMENTO E INSTALAÇÃO. AF_03/2023</t>
  </si>
  <si>
    <t>ELETRODUTO RÍGIDO ROSCÁVEL, PVC, DN 32 MM (1"), PARA CIRCUITOS TERMINAIS, INSTALADO EM PAREDE - FORNECIMENTO E INSTALAÇÃO. AF_03/2023</t>
  </si>
  <si>
    <t>ELETRODUTO RÍGIDO ROSCÁVEL, PVC, DN 40 MM (1 1/4"), PARA CIRCUITOS TERMINAIS, INSTALADO EM PAREDE - FORNECIMENTO E INSTALAÇÃO. AF_03/2023</t>
  </si>
  <si>
    <t>CABO DE COBRE FLEXÍVEL ISOLADO, 1,5 MM², ANTI-CHAMA 450/750 V, PARA CIRCUITOS TERMINAIS - FORNECIMENTO E INSTALAÇÃO. AF_03/2023</t>
  </si>
  <si>
    <t>CABO DE COBRE FLEXÍVEL ISOLADO, 1,5 MM², ANTI-CHAMA 0,6/1,0 KV, PARA CIRCUITOS TERMINAIS - FORNECIMENTO E INSTALAÇÃO. AF_03/2023</t>
  </si>
  <si>
    <t>CABO DE COBRE FLEXÍVEL ISOLADO, 4 MM², ANTI-CHAMA 450/750 V, PARA CIRCUITOS TERMINAIS - FORNECIMENTO E INSTALAÇÃO. AF_03/2023</t>
  </si>
  <si>
    <t>CABO DE COBRE FLEXÍVEL ISOLADO, 4 MM², ANTI-CHAMA 0,6/1,0 KV, PARA CIRCUITOS TERMINAIS - FORNECIMENTO E INSTALAÇÃO. AF_03/2023</t>
  </si>
  <si>
    <t>CABO DE COBRE FLEXÍVEL ISOLADO, 6 MM², ANTI-CHAMA 450/750 V, PARA CIRCUITOS TERMINAIS - FORNECIMENTO E INSTALAÇÃO. AF_03/2023</t>
  </si>
  <si>
    <t>CABO DE COBRE FLEXÍVEL ISOLADO, 6 MM², ANTI-CHAMA 0,6/1,0 KV, PARA CIRCUITOS TERMINAIS - FORNECIMENTO E INSTALAÇÃO. AF_03/2023</t>
  </si>
  <si>
    <t>CABO DE COBRE FLEXÍVEL ISOLADO, 10 MM², ANTI-CHAMA 450/750 V, PARA CIRCUITOS TERMINAIS - FORNECIMENTO E INSTALAÇÃO. AF_03/2023</t>
  </si>
  <si>
    <t>CABO DE COBRE FLEXÍVEL ISOLADO, 10 MM², ANTI-CHAMA 0,6/1,0 KV, PARA CIRCUITOS TERMINAIS - FORNECIMENTO E INSTALAÇÃO. AF_03/2023</t>
  </si>
  <si>
    <t>CABO DE COBRE FLEXÍVEL ISOLADO, 16 MM², ANTI-CHAMA 450/750 V, PARA CIRCUITOS TERMINAIS - FORNECIMENTO E INSTALAÇÃO. AF_03/2023</t>
  </si>
  <si>
    <t>TUBO DE CONCRETO PARA REDES COLETORAS DE ÁGUAS PLUVIAIS, DIÂMETRO DE 400 MM, JUNTA RÍGIDA, INSTALADO EM LOCAL COM BAIXO NÍVEL DE INTERFERÊNCIAS - FORNECIMENTO E ASSENTAMENTO. AF_03/2024</t>
  </si>
  <si>
    <t>TUBO DE CONCRETO PARA REDES COLETORAS DE ÁGUAS PLUVIAIS, DIÂMETRO DE 500 MM, JUNTA RÍGIDA, INSTALADO EM LOCAL COM BAIXO NÍVEL DE INTERFERÊNCIAS - FORNECIMENTO E ASSENTAMENTO. AF_03/2024</t>
  </si>
  <si>
    <t>TUBO DE CONCRETO PARA REDES COLETORAS DE ÁGUAS PLUVIAIS, DIÂMETRO DE 600 MM, JUNTA RÍGIDA, INSTALADO EM LOCAL COM BAIXO NÍVEL DE INTERFERÊNCIAS - FORNECIMENTO E ASSENTAMENTO. AF_03/2024</t>
  </si>
  <si>
    <t>TUBO DE CONCRETO PARA REDES COLETORAS DE ÁGUAS PLUVIAIS, DIÂMETRO DE 700 MM, JUNTA RÍGIDA, INSTALADO EM LOCAL COM BAIXO NÍVEL DE INTERFERÊNCIAS - FORNECIMENTO E ASSENTAMENTO. AF_03/2024</t>
  </si>
  <si>
    <t>TUBO DE CONCRETO PARA REDES COLETORAS DE ÁGUAS PLUVIAIS, DIÂMETRO DE 800 MM, JUNTA RÍGIDA, INSTALADO EM LOCAL COM BAIXO NÍVEL DE INTERFERÊNCIAS - FORNECIMENTO E ASSENTAMENTO. AF_03/2024</t>
  </si>
  <si>
    <t>TUBO DE CONCRETO PARA REDES COLETORAS DE ÁGUAS PLUVIAIS, DIÂMETRO DE 900 MM, JUNTA RÍGIDA, INSTALADO EM LOCAL COM BAIXO NÍVEL DE INTERFERÊNCIAS - FORNECIMENTO E ASSENTAMENTO. AF_03/2024</t>
  </si>
  <si>
    <t>TUBO DE CONCRETO PARA REDES COLETORAS DE ÁGUAS PLUVIAIS, DIÂMETRO DE 1000 MM, JUNTA RÍGIDA, INSTALADO EM LOCAL COM BAIXO NÍVEL DE INTERFERÊNCIAS - FORNECIMENTO E ASSENTAMENTO. AF_03/2024</t>
  </si>
  <si>
    <t>TUBO DE CONCRETO PARA REDES COLETORAS DE ÁGUAS PLUVIAIS, DIÂMETRO DE 400 MM, JUNTA RÍGIDA, INSTALADO EM LOCAL COM ALTO NÍVEL DE INTERFERÊNCIAS - FORNECIMENTO E ASSENTAMENTO. AF_03/2024</t>
  </si>
  <si>
    <t>TUBO DE CONCRETO PARA REDES COLETORAS DE ÁGUAS PLUVIAIS, DIÂMETRO DE 500 MM, JUNTA RÍGIDA, INSTALADO EM LOCAL COM ALTO NÍVEL DE INTERFERÊNCIAS - FORNECIMENTO E ASSENTAMENTO. AF_03/2024</t>
  </si>
  <si>
    <t>TUBO DE CONCRETO PARA REDES COLETORAS DE ÁGUAS PLUVIAIS, DIÂMETRO DE 600 MM, JUNTA RÍGIDA, INSTALADO EM LOCAL COM ALTO NÍVEL DE INTERFERÊNCIAS - FORNECIMENTO E ASSENTAMENTO. AF_03/2024</t>
  </si>
  <si>
    <t>TUBO DE CONCRETO PARA REDES COLETORAS DE ÁGUAS PLUVIAIS, DIÂMETRO DE 700 MM, JUNTA RÍGIDA, INSTALADO EM LOCAL COM ALTO NÍVEL DE INTERFERÊNCIAS - FORNECIMENTO E ASSENTAMENTO. AF_03/2024</t>
  </si>
  <si>
    <t>TUBO DE CONCRETO PARA REDES COLETORAS DE ÁGUAS PLUVIAIS, DIÂMETRO DE 800 MM, JUNTA RÍGIDA, INSTALADO EM LOCAL COM ALTO NÍVEL DE INTERFERÊNCIAS - FORNECIMENTO E ASSENTAMENTO. AF_03/2024</t>
  </si>
  <si>
    <t>TUBO DE CONCRETO PARA REDES COLETORAS DE ÁGUAS PLUVIAIS, DIÂMETRO DE 900 MM, JUNTA RÍGIDA, INSTALADO EM LOCAL COM ALTO NÍVEL DE INTERFERÊNCIAS - FORNECIMENTO E ASSENTAMENTO. AF_03/2024</t>
  </si>
  <si>
    <t>TUBO DE CONCRETO PARA REDES COLETORAS DE ÁGUAS PLUVIAIS, DIÂMETRO DE 1000 MM, JUNTA RÍGIDA, INSTALADO EM LOCAL COM ALTO NÍVEL DE INTERFERÊNCIAS - FORNECIMENTO E ASSENTAMENTO. AF_03/2024</t>
  </si>
  <si>
    <t>FABRICAÇÃO DE ESCORAS DE VIGA DO TIPO GARFO, EM MADEIRA. AF_09/2020</t>
  </si>
  <si>
    <t>FABRICAÇÃO DE ESCORAS DO TIPO PONTALETE, EM MADEIRA, PARA PÉ-DIREITO SIMPLES. AF_09/2020</t>
  </si>
  <si>
    <t>TUBO EM COBRE RÍGIDO, DN 22 MM, CLASSE E, SEM ISOLAMENTO, INSTALADO EM PRUMADA DE HIDRÁULICA PREDIAL - FORNECIMENTO E INSTALAÇÃO. AF_04/2022</t>
  </si>
  <si>
    <t>TUBO EM COBRE RÍGIDO, DN 28 MM, CLASSE E, SEM ISOLAMENTO, INSTALADO EM PRUMADA DE HIDRÁULICA PREDIAL - FORNECIMENTO E INSTALAÇÃO. AF_04/2022</t>
  </si>
  <si>
    <t>TUBO EM COBRE RÍGIDO, DN 35 MM, CLASSE E, SEM ISOLAMENTO, INSTALADO EM PRUMADA DE HIDRÁULICA PREDIAL - FORNECIMENTO E INSTALAÇÃO. AF_04/2022</t>
  </si>
  <si>
    <t>TUBO EM COBRE RÍGIDO, DN 42 MM, CLASSE E, SEM ISOLAMENTO, INSTALADO EM PRUMADA DE HIDRÁULICA PREDIAL - FORNECIMENTO E INSTALAÇÃO. AF_04/2022</t>
  </si>
  <si>
    <t>TUBO EM COBRE RÍGIDO, DN 54 MM, CLASSE E, SEM ISOLAMENTO, INSTALADO EM PRUMADA DE HIDRÁULICA PREDIAL - FORNECIMENTO E INSTALAÇÃO. AF_04/2022</t>
  </si>
  <si>
    <t>TUBO EM COBRE RÍGIDO, DN 66 MM, CLASSE E, SEM ISOLAMENTO, INSTALADO EM PRUMADA DE HIDRÁULICA PREDIAL - FORNECIMENTO E INSTALAÇÃO. AF_04/2022</t>
  </si>
  <si>
    <t>TUBO EM COBRE RÍGIDO, DN 22 MM, CLASSE E, COM ISOLAMENTO, INSTALADO EM PRUMADA DE HIDRÁULICA PREDIAL - FORNECIMENTO E INSTALAÇÃO. AF_04/2022</t>
  </si>
  <si>
    <t>TUBO EM COBRE RÍGIDO, DN 28 MM, CLASSE E, COM ISOLAMENTO, INSTALADO EM PRUMADA DE HIDRÁULICA PREDIAL - FORNECIMENTO E INSTALAÇÃO. AF_04/2022</t>
  </si>
  <si>
    <t>TUBO EM COBRE RÍGIDO, DN 35 MM, CLASSE E, COM ISOLAMENTO, INSTALADO EM PRUMADA DE HIDRÁULICA PREDIAL - FORNECIMENTO E INSTALAÇÃO. AF_04/2022</t>
  </si>
  <si>
    <t>TUBO EM COBRE RÍGIDO, DN 42 MM, CLASSE E, COM ISOLAMENTO, INSTALADO EM PRUMADA DE HIDRÁULICA PREDIAL - FORNECIMENTO E INSTALAÇÃO. AF_04/2022</t>
  </si>
  <si>
    <t>TUBO EM COBRE RÍGIDO, DN 54 MM, CLASSE E, COM ISOLAMENTO, INSTALADO EM PRUMADA DE HIDRÁULICA PREDIAL - FORNECIMENTO E INSTALAÇÃO. AF_04/2022</t>
  </si>
  <si>
    <t>TUBO EM COBRE RÍGIDO, DN 66 MM, CLASSE E, COM ISOLAMENTO, INSTALADO EM PRUMADA DE HIDRÁULICA PREDIAL - FORNECIMENTO E INSTALAÇÃO. AF_04/2022</t>
  </si>
  <si>
    <t>TUBO EM COBRE RÍGIDO, DN 15 MM, CLASSE E, SEM ISOLAMENTO, INSTALADO EM RAMAL DE DISTRIBUIÇÃO DE HIDRÁULICA PREDIAL - FORNECIMENTO E INSTALAÇÃO. AF_04/2022</t>
  </si>
  <si>
    <t>TUBO EM COBRE RÍGIDO, DN 22 MM, CLASSE E, SEM ISOLAMENTO, INSTALADO EM RAMAL DE DISTRIBUIÇÃO DE HIDRÁULICA PREDIAL - FORNECIMENTO E INSTALAÇÃO. AF_04/2022</t>
  </si>
  <si>
    <t>TUBO EM COBRE RÍGIDO, DN 28 MM, CLASSE E, SEM ISOLAMENTO, INSTALADO EM RAMAL DE DISTRIBUIÇÃO DE HIDRÁULICA PREDIAL - FORNECIMENTO E INSTALAÇÃO. AF_04/2022</t>
  </si>
  <si>
    <t>TUBO EM COBRE RÍGIDO, DN 15 MM, CLASSE E, COM ISOLAMENTO, INSTALADO EM RAMAL DE DISTRIBUIÇÃO DE HIDRÁULICA PREDIAL - FORNECIMENTO E INSTALAÇÃO. AF_04/2022</t>
  </si>
  <si>
    <t>TUBO EM COBRE RÍGIDO, DN 22 MM, CLASSE E, COM ISOLAMENTO, INSTALADO EM RAMAL DE DISTRIBUIÇÃO DE HIDRÁULICA PREDIAL - FORNECIMENTO E INSTALAÇÃO. AF_04/2022</t>
  </si>
  <si>
    <t>TUBO EM COBRE RÍGIDO, DN 28 MM, CLASSE E, COM ISOLAMENTO, INSTALADO EM RAMAL DE DISTRIBUIÇÃO DE HIDRÁULICA PREDIAL - FORNECIMENTO E INSTALAÇÃO. AF_04/2022</t>
  </si>
  <si>
    <t>TUBO EM COBRE RÍGIDO, DN 15 MM, CLASSE E, SEM ISOLAMENTO, INSTALADO EM RAMAL E SUB-RAMAL DE HIDRÁULICA PREDIAL - FORNECIMENTO E INSTALAÇÃO. AF_04/2022</t>
  </si>
  <si>
    <t>TUBO EM COBRE RÍGIDO, DN 22 MM, CLASSE E, SEM ISOLAMENTO, INSTALADO EM RAMAL E SUB-RAMAL DE HIDRÁULICA PREDIAL - FORNECIMENTO E INSTALAÇÃO. AF_04/2022</t>
  </si>
  <si>
    <t>TUBO EM COBRE RÍGIDO, DN 28 MM, CLASSE E, SEM ISOLAMENTO, INSTALADO EM RAMAL E SUB-RAMAL DE HIDRÁULICA PREDIAL - FORNECIMENTO E INSTALAÇÃO. AF_04/2022</t>
  </si>
  <si>
    <t>TUBO EM COBRE RÍGIDO, DN 15 MM, CLASSE E, COM ISOLAMENTO, INSTALADO EM RAMAL E SUB-RAMAL DE HIDRÁULICA PREDIAL - FORNECIMENTO E INSTALAÇÃO. AF_04/2022</t>
  </si>
  <si>
    <t>TUBO EM COBRE RÍGIDO, DN 22 MM, CLASSE E, COM ISOLAMENTO, INSTALADO EM RAMAL E SUB-RAMAL DE HIDRÁULICA PREDIAL - FORNECIMENTO E INSTALAÇÃO. AF_04/2022</t>
  </si>
  <si>
    <t>TUBO EM COBRE RÍGIDO, DN 28 MM, CLASSE E, COM ISOLAMENTO, INSTALADO EM RAMAL E SUB-RAMAL DE HIDRÁULICA PREDIAL - FORNECIMENTO E INSTALAÇÃO. AF_04/2022</t>
  </si>
  <si>
    <t>TUBO DE AÇO GALVANIZADO COM COSTURA, CLASSE MÉDIA, CONEXÃO RANHURADA, DN 50 (2"), INSTALADO EM PRUMADAS - FORNECIMENTO E INSTALAÇÃO. AF_10/2020</t>
  </si>
  <si>
    <t>TUBO DE AÇO GALVANIZADO COM COSTURA, CLASSE MÉDIA, CONEXÃO RANHURADA, DN 65 (2 1/2"), INSTALADO EM PRUMADAS - FORNECIMENTO E INSTALAÇÃO. AF_10/2020</t>
  </si>
  <si>
    <t>TUBO DE AÇO GALVANIZADO COM COSTURA, CLASSE MÉDIA, CONEXÃO RANHURADA, DN 80 (3"), INSTALADO EM PRUMADAS - FORNECIMENTO E INSTALAÇÃO. AF_10/2020</t>
  </si>
  <si>
    <t>TUBO DE AÇO PRETO SEM COSTURA, CONEXÃO SOLDADA, DN 50 (2"), INSTALADO EM PRUMADAS - FORNECIMENTO E INSTALAÇÃO. AF_10/2020</t>
  </si>
  <si>
    <t>TUBO DE AÇO PRETO SEM COSTURA, CONEXÃO SOLDADA, DN 65 (2 1/2"), INSTALADO EM PRUMADAS - FORNECIMENTO E INSTALAÇÃO. AF_10/2020</t>
  </si>
  <si>
    <t>TUBO DE AÇO GALVANIZADO COM COSTURA, CLASSE MÉDIA, DN 50 (2"), CONEXÃO ROSQUEADA, INSTALADO EM PRUMADAS - FORNECIMENTO E INSTALAÇÃO. AF_10/2020</t>
  </si>
  <si>
    <t>TUBO DE AÇO GALVANIZADO COM COSTURA, CLASSE MÉDIA, DN 65 (2 1/2"), CONEXÃO ROSQUEADA, INSTALADO EM PRUMADAS - FORNECIMENTO E INSTALAÇÃO. AF_10/2020</t>
  </si>
  <si>
    <t>TUBO DE AÇO PRETO SEM COSTURA, CONEXÃO SOLDADA, DN 25 (1"), INSTALADO EM REDE DE ALIMENTAÇÃO PARA HIDRANTE - FORNECIMENTO E INSTALAÇÃO. AF_10/2020</t>
  </si>
  <si>
    <t>TUBO DE AÇO PRETO SEM COSTURA, CONEXÃO SOLDADA, DN 32 (1 1/4"), INSTALADO EM REDE DE ALIMENTAÇÃO PARA HIDRANTE - FORNECIMENTO E INSTALAÇÃO. AF_10/2020</t>
  </si>
  <si>
    <t>TUBO DE AÇO PRETO SEM COSTURA, CONEXÃO SOLDADA, DN 50 (2"), INSTALADO EM REDE DE ALIMENTAÇÃO PARA HIDRANTE - FORNECIMENTO E INSTALAÇÃO. AF_10/2020</t>
  </si>
  <si>
    <t>TUBO DE AÇO PRETO SEM COSTURA, CONEXÃO SOLDADA, DN 65 (2 1/2"), INSTALADO EM REDE DE ALIMENTAÇÃO PARA HIDRANTE - FORNECIMENTO E INSTALAÇÃO. AF_10/2020</t>
  </si>
  <si>
    <t>TUBO DE AÇO GALVANIZADO COM COSTURA, CLASSE MÉDIA, DN 32 (1 1/4"), CONEXÃO ROSQUEADA, INSTALADO EM REDE DE ALIMENTAÇÃO PARA HIDRANTE - FORNECIMENTO E INSTALAÇÃO. AF_10/2020</t>
  </si>
  <si>
    <t>TUBO DE AÇO GALVANIZADO COM COSTURA, CLASSE MÉDIA, DN 40 (1 1/2"), CONEXÃO ROSQUEADA, INSTALADO EM REDE DE ALIMENTAÇÃO PARA HIDRANTE - FORNECIMENTO E INSTALAÇÃO. AF_10/2020</t>
  </si>
  <si>
    <t>TUBO DE AÇO GALVANIZADO COM COSTURA, CLASSE MÉDIA, DN 50 (2"), CONEXÃO ROSQUEADA, INSTALADO EM REDE DE ALIMENTAÇÃO PARA HIDRANTE - FORNECIMENTO E INSTALAÇÃO. AF_10/2020</t>
  </si>
  <si>
    <t>TUBO DE AÇO GALVANIZADO COM COSTURA, CLASSE MÉDIA, DN 65 (2 1/2"), CONEXÃO ROSQUEADA, INSTALADO EM REDE DE ALIMENTAÇÃO PARA HIDRANTE - FORNECIMENTO E INSTALAÇÃO. AF_10/2020</t>
  </si>
  <si>
    <t>TUBO DE AÇO GALVANIZADO COM COSTURA, CLASSE MÉDIA, DN 80 (3"), CONEXÃO ROSQUEADA, INSTALADO EM REDE DE ALIMENTAÇÃO PARA HIDRANTE - FORNECIMENTO E INSTALAÇÃO. AF_10/2020</t>
  </si>
  <si>
    <t>TUBO DE AÇO PRETO SEM COSTURA, CONEXÃO SOLDADA, DN 25 (1"), INSTALADO EM REDE DE ALIMENTAÇÃO PARA SPRINKLER - FORNECIMENTO E INSTALAÇÃO. AF_10/2020</t>
  </si>
  <si>
    <t>TUBO DE AÇO PRETO SEM COSTURA, CONEXÃO SOLDADA, DN 32 (1 1/4"), INSTALADO EM REDE DE ALIMENTAÇÃO PARA SPRINKLER - FORNECIMENTO E INSTALAÇÃO. AF_10/2020</t>
  </si>
  <si>
    <t>TUBO DE AÇO PRETO SEM COSTURA, CONEXÃO SOLDADA, DN 40 (1 1/2"), INSTALADO EM REDE DE ALIMENTAÇÃO PARA SPRINKLER - FORNECIMENTO E INSTALAÇÃO. AF_10/2020</t>
  </si>
  <si>
    <t>TUBO DE AÇO PRETO SEM COSTURA, CONEXÃO SOLDADA, DN 50 (2"), INSTALADO EM REDE DE ALIMENTAÇÃO PARA SPRINKLER - FORNECIMENTO E INSTALAÇÃO. AF_10/2020</t>
  </si>
  <si>
    <t>TUBO DE AÇO PRETO SEM COSTURA, CONEXÃO SOLDADA, DN 65 (2 1/2"), INSTALADO EM REDE DE ALIMENTAÇÃO PARA SPRINKLER - FORNECIMENTO E INSTALAÇÃO. AF_10/2020</t>
  </si>
  <si>
    <t>TUBO DE AÇO GALVANIZADO COM COSTURA, CLASSE MÉDIA, CONEXÃO ROSQUEADA, DN 32 (1 1/4"), INSTALADO EM REDE DE ALIMENTAÇÃO PARA SPRINKLER - FORNECIMENTO E INSTALAÇÃO. AF_10/2020</t>
  </si>
  <si>
    <t>TUBO DE AÇO GALVANIZADO COM COSTURA, CLASSE MÉDIA, CONEXÃO ROSQUEADA, DN 40 (1 1/2"), INSTALADO EM REDE DE ALIMENTAÇÃO PARA SPRINKLER - FORNECIMENTO E INSTALAÇÃO. AF_10/2020</t>
  </si>
  <si>
    <t>TUBO DE AÇO GALVANIZADO COM COSTURA, CLASSE MÉDIA, CONEXÃO ROSQUEADA, DN 50 (2"), INSTALADO EM REDE DE ALIMENTAÇÃO PARA SPRINKLER - FORNECIMENTO E INSTALAÇÃO. AF_10/2020</t>
  </si>
  <si>
    <t>TUBO DE AÇO GALVANIZADO COM COSTURA, CLASSE MÉDIA, CONEXÃO ROSQUEADA, DN 65 (2 1/2"), INSTALADO EM REDE DE ALIMENTAÇÃO PARA SPRINKLER - FORNECIMENTO E INSTALAÇÃO. AF_10/2020</t>
  </si>
  <si>
    <t>TUBO DE AÇO GALVANIZADO COM COSTURA, CLASSE MÉDIA, CONEXÃO ROSQUEADA, DN 80 (3"), INSTALADO EM REDE DE ALIMENTAÇÃO PARA SPRINKLER - FORNECIMENTO E INSTALAÇÃO. AF_10/2020</t>
  </si>
  <si>
    <t>TUBO DE AÇO GALVANIZADO COM COSTURA, CLASSE MÉDIA, CONEXÃO ROSQUEADA, DN 15 (1/2"), INSTALADO EM RAMAIS E SUB-RAMAIS DE GÁS - FORNECIMENTO E INSTALAÇÃO. AF_10/2020</t>
  </si>
  <si>
    <t>TUBO DE AÇO GALVANIZADO COM COSTURA, CLASSE MÉDIA, CONEXÃO ROSQUEADA, DN 20 (3/4"), INSTALADO EM RAMAIS E SUB-RAMAIS DE GÁS - FORNECIMENTO E INSTALAÇÃO. AF_10/2020</t>
  </si>
  <si>
    <t>TUBO DE AÇO PRETO SEM COSTURA, CLASSE MÉDIA, CONEXÃO SOLDADA, DN 15 (1/2"), INSTALADO EM RAMAIS E SUB-RAMAIS DE GÁS - FORNECIMENTO E INSTALAÇÃO. AF_10/2020</t>
  </si>
  <si>
    <t>TUBO DE AÇO PRETO SEM COSTURA, CLASSE MÉDIA, CONEXÃO SOLDADA, DN 20 (3/4"), INSTALADO EM RAMAIS E SUB-RAMAIS DE GÁS - FORNECIMENTO E INSTALAÇÃO. AF_10/2020</t>
  </si>
  <si>
    <t>ASSENTAMENTO DE TUBO DE CONCRETO PARA REDES COLETORAS DE ÁGUAS PLUVIAIS, DIÂMETRO DE 300 MM, JUNTA RÍGIDA, INSTALADO EM LOCAL COM BAIXO NÍVEL DE INTERFERÊNCIAS (NÃO INCLUI FORNECIMENTO). AF_03/2024</t>
  </si>
  <si>
    <t>ASSENTAMENTO DE TUBO DE CONCRETO PARA REDES COLETORAS DE ÁGUAS PLUVIAIS, DIÂMETRO DE 400 MM, JUNTA RÍGIDA, INSTALADO EM LOCAL COM BAIXO NÍVEL DE INTERFERÊNCIAS (NÃO INCLUI FORNECIMENTO). AF_03/2024</t>
  </si>
  <si>
    <t>ASSENTAMENTO DE TUBO DE CONCRETO PARA REDES COLETORAS DE ÁGUAS PLUVIAIS, DIÂMETRO DE 500 MM, JUNTA RÍGIDA, INSTALADO EM LOCAL COM BAIXO NÍVEL DE INTERFERÊNCIAS (NÃO INCLUI FORNECIMENTO). AF_03/2024</t>
  </si>
  <si>
    <t>ASSENTAMENTO DE TUBO DE CONCRETO PARA REDES COLETORAS DE ÁGUAS PLUVIAIS, DIÂMETRO DE 600 MM, JUNTA RÍGIDA, INSTALADO EM LOCAL COM BAIXO NÍVEL DE INTERFERÊNCIAS (NÃO INCLUI FORNECIMENTO). AF_03/2024</t>
  </si>
  <si>
    <t>ASSENTAMENTO DE TUBO DE CONCRETO PARA REDES COLETORAS DE ÁGUAS PLUVIAIS, DIÂMETRO DE 700 MM, JUNTA RÍGIDA, INSTALADO EM LOCAL COM BAIXO NÍVEL DE INTERFERÊNCIAS (NÃO INCLUI FORNECIMENTO). AF_03/2024</t>
  </si>
  <si>
    <t>ASSENTAMENTO DE TUBO DE CONCRETO PARA REDES COLETORAS DE ÁGUAS PLUVIAIS, DIÂMETRO DE 800 MM, JUNTA RÍGIDA, INSTALADO EM LOCAL COM BAIXO NÍVEL DE INTERFERÊNCIAS (NÃO INCLUI FORNECIMENTO). AF_03/2024</t>
  </si>
  <si>
    <t>ASSENTAMENTO DE TUBO DE CONCRETO PARA REDES COLETORAS DE ÁGUAS PLUVIAIS, DIÂMETRO DE 900 MM, JUNTA RÍGIDA, INSTALADO EM LOCAL COM BAIXO NÍVEL DE INTERFERÊNCIAS (NÃO INCLUI FORNECIMENTO). AF_03/2024</t>
  </si>
  <si>
    <t>ASSENTAMENTO DE TUBO DE CONCRETO PARA REDES COLETORAS DE ÁGUAS PLUVIAIS, DIÂMETRO DE 1000 MM, JUNTA RÍGIDA, INSTALADO EM LOCAL COM BAIXO NÍVEL DE INTERFERÊNCIAS (NÃO INCLUI FORNECIMENTO). AF_03/2024</t>
  </si>
  <si>
    <t>TUBO DE CONCRETO PARA REDES COLETORAS DE ÁGUAS PLUVIAIS, DIÂMETRO DE 1200 MM, JUNTA RÍGIDA, INSTALADO EM LOCAL COM BAIXO NÍVEL DE INTERFERÊNCIAS - FORNECIMENTO E ASSENTAMENTO. AF_03/2024</t>
  </si>
  <si>
    <t>ASSENTAMENTO DE TUBO DE CONCRETO PARA REDES COLETORAS DE ÁGUAS PLUVIAIS, DIÂMETRO DE 1200 MM, JUNTA RÍGIDA, INSTALADO EM LOCAL COM BAIXO NÍVEL DE INTERFERÊNCIAS (NÃO INCLUI FORNECIMENTO). AF_03/2024</t>
  </si>
  <si>
    <t>TUBO DE CONCRETO PARA REDES COLETORAS DE ÁGUAS PLUVIAIS, DIÂMETRO DE 1500 MM, JUNTA RÍGIDA, INSTALADO EM LOCAL COM BAIXO NÍVEL DE INTERFERÊNCIAS - FORNECIMENTO E ASSENTAMENTO. AF_03/2024</t>
  </si>
  <si>
    <t>ASSENTAMENTO DE TUBO DE CONCRETO PARA REDES COLETORAS DE ÁGUAS PLUVIAIS, DIÂMETRO DE 1500 MM, JUNTA RÍGIDA, INSTALADO EM LOCAL COM BAIXO NÍVEL DE INTERFERÊNCIAS (NÃO INCLUI FORNECIMENTO). AF_03/2024</t>
  </si>
  <si>
    <t>ASSENTAMENTO DE TUBO DE CONCRETO PARA REDES COLETORAS DE ÁGUAS PLUVIAIS, DIÂMETRO DE 300 MM, JUNTA RÍGIDA, INSTALADO EM LOCAL COM ALTO NÍVEL DE INTERFERÊNCIAS (NÃO INCLUI FORNECIMENTO). AF_03/2024</t>
  </si>
  <si>
    <t>ASSENTAMENTO DE TUBO DE CONCRETO PARA REDES COLETORAS DE ÁGUAS PLUVIAIS, DIÂMETRO DE 400 MM, JUNTA RÍGIDA, INSTALADO EM LOCAL COM ALTO NÍVEL DE INTERFERÊNCIAS (NÃO INCLUI FORNECIMENTO). AF_03/2024</t>
  </si>
  <si>
    <t>ASSENTAMENTO DE TUBO DE CONCRETO PARA REDES COLETORAS DE ÁGUAS PLUVIAIS, DIÂMETRO DE 500 MM, JUNTA RÍGIDA, INSTALADO EM LOCAL COM ALTO NÍVEL DE INTERFERÊNCIAS (NÃO INCLUI FORNECIMENTO). AF_03/2024</t>
  </si>
  <si>
    <t>ASSENTAMENTO DE TUBO DE CONCRETO PARA REDES COLETORAS DE ÁGUAS PLUVIAIS, DIÂMETRO DE 600 MM, JUNTA RÍGIDA, INSTALADO EM LOCAL COM ALTO NÍVEL DE INTERFERÊNCIAS (NÃO INCLUI FORNECIMENTO). AF_03/2024</t>
  </si>
  <si>
    <t>ASSENTAMENTO DE TUBO DE CONCRETO PARA REDES COLETORAS DE ÁGUAS PLUVIAIS, DIÂMETRO DE 700 MM, JUNTA RÍGIDA, INSTALADO EM LOCAL COM ALTO NÍVEL DE INTERFERÊNCIAS (NÃO INCLUI FORNECIMENTO). AF_03/2024</t>
  </si>
  <si>
    <t>ASSENTAMENTO DE TUBO DE CONCRETO PARA REDES COLETORAS DE ÁGUAS PLUVIAIS, DIÂMETRO DE 800 MM, JUNTA RÍGIDA, INSTALADO EM LOCAL COM ALTO NÍVEL DE INTERFERÊNCIAS (NÃO INCLUI FORNECIMENTO). AF_03/2024</t>
  </si>
  <si>
    <t>ASSENTAMENTO DE TUBO DE CONCRETO PARA REDES COLETORAS DE ÁGUAS PLUVIAIS, DIÂMETRO DE 900 MM, JUNTA RÍGIDA, INSTALADO EM LOCAL COM ALTO NÍVEL DE INTERFERÊNCIAS (NÃO INCLUI FORNECIMENTO). AF_03/2024</t>
  </si>
  <si>
    <t>ASSENTAMENTO DE TUBO DE CONCRETO PARA REDES COLETORAS DE ÁGUAS PLUVIAIS, DIÂMETRO DE 1000 MM, JUNTA RÍGIDA, INSTALADO EM LOCAL COM ALTO NÍVEL DE INTERFERÊNCIAS (NÃO INCLUI FORNECIMENTO). AF_03/2024</t>
  </si>
  <si>
    <t>TUBO DE CONCRETO PARA REDES COLETORAS DE ÁGUAS PLUVIAIS, DIÂMETRO DE 1200 MM, JUNTA RÍGIDA, INSTALADO EM LOCAL COM ALTO NÍVEL DE INTERFERÊNCIAS - FORNECIMENTO E ASSENTAMENTO. AF_03/2024</t>
  </si>
  <si>
    <t>ASSENTAMENTO DE TUBO DE CONCRETO PARA REDES COLETORAS DE ÁGUAS PLUVIAIS, DIÂMETRO DE 1200 MM, JUNTA RÍGIDA, INSTALADO EM LOCAL COM ALTO NÍVEL DE INTERFERÊNCIAS (NÃO INCLUI FORNECIMENTO). AF_03/2024</t>
  </si>
  <si>
    <t>TUBO DE CONCRETO PARA REDES COLETORAS DE ÁGUAS PLUVIAIS, DIÂMETRO DE 1500 MM, JUNTA RÍGIDA, INSTALADO EM LOCAL COM ALTO NÍVEL DE INTERFERÊNCIAS - FORNECIMENTO E ASSENTAMENTO. AF_03/2024</t>
  </si>
  <si>
    <t>ASSENTAMENTO DE TUBO DE CONCRETO PARA REDES COLETORAS DE ÁGUAS PLUVIAIS, DIÂMETRO DE 1500 MM, JUNTA RÍGIDA, INSTALADO EM LOCAL COM ALTO NÍVEL DE INTERFERÊNCIAS (NÃO INCLUI FORNECIMENTO). AF_03/2024</t>
  </si>
  <si>
    <t>TUBO DE CONCRETO PARA REDES COLETORAS DE ESGOTO SANITÁRIO, DIÂMETRO DE 300 MM, JUNTA ELÁSTICA, INSTALADO EM LOCAL COM BAIXO NÍVEL DE INTERFERÊNCIAS - FORNECIMENTO E ASSENTAMENTO. AF_03/2024</t>
  </si>
  <si>
    <t>ASSENTAMENTO DE TUBO DE CONCRETO PARA REDES COLETORAS DE ESGOTO SANITÁRIO, DIÂMETRO DE 300 MM, JUNTA ELÁSTICA, INSTALADO EM LOCAL COM BAIXO NÍVEL DE INTERFERÊNCIAS (NÃO INCLUI FORNECIMENTO). AF_03/2024</t>
  </si>
  <si>
    <t>TUBO DE CONCRETO PARA REDES COLETORAS DE ESGOTO SANITÁRIO, DIÂMETRO DE 400 MM, JUNTA ELÁSTICA, INSTALADO EM LOCAL COM BAIXO NÍVEL DE INTERFERÊNCIAS - FORNECIMENTO E ASSENTAMENTO. AF_03/2024</t>
  </si>
  <si>
    <t>ASSENTAMENTO DE TUBO DE CONCRETO PARA REDES COLETORAS DE ESGOTO SANITÁRIO, DIÂMETRO DE 400 MM, JUNTA ELÁSTICA, INSTALADO EM LOCAL COM BAIXO NÍVEL DE INTERFERÊNCIAS (NÃO INCLUI FORNECIMENTO). AF_03/2024</t>
  </si>
  <si>
    <t>TUBO DE CONCRETO PARA REDES COLETORAS DE ESGOTO SANITÁRIO, DIÂMETRO DE 500 MM, JUNTA ELÁSTICA, INSTALADO EM LOCAL COM BAIXO NÍVEL DE INTERFERÊNCIAS - FORNECIMENTO E ASSENTAMENTO. AF_03/2024</t>
  </si>
  <si>
    <t>ASSENTAMENTO DE TUBO DE CONCRETO PARA REDES COLETORAS DE ESGOTO SANITÁRIO, DIÂMETRO DE 500 MM, JUNTA ELÁSTICA, INSTALADO EM LOCAL COM BAIXO NÍVEL DE INTERFERÊNCIAS (NÃO INCLUI FORNECIMENTO). AF_03/2024</t>
  </si>
  <si>
    <t>TUBO DE CONCRETO PARA REDES COLETORAS DE ESGOTO SANITÁRIO, DIÂMETRO DE 600 MM, JUNTA ELÁSTICA, INSTALADO EM LOCAL COM BAIXO NÍVEL DE INTERFERÊNCIAS - FORNECIMENTO E ASSENTAMENTO. AF_03/2024</t>
  </si>
  <si>
    <t>ASSENTAMENTO DE TUBO DE CONCRETO PARA REDES COLETORAS DE ESGOTO SANITÁRIO, DIÂMETRO DE 600 MM, JUNTA ELÁSTICA, INSTALADO EM LOCAL COM BAIXO NÍVEL DE INTERFERÊNCIAS (NÃO INCLUI FORNECIMENTO). AF_03/2024</t>
  </si>
  <si>
    <t>TUBO DE CONCRETO PARA REDES COLETORAS DE ESGOTO SANITÁRIO, DIÂMETRO DE 700 MM, JUNTA ELÁSTICA, INSTALADO EM LOCAL COM BAIXO NÍVEL DE INTERFERÊNCIAS - FORNECIMENTO E ASSENTAMENTO. AF_03/2024</t>
  </si>
  <si>
    <t>ASSENTAMENTO DE TUBO DE CONCRETO PARA REDES COLETORAS DE ESGOTO SANITÁRIO, DIÂMETRO DE 700 MM, JUNTA ELÁSTICA, INSTALADO EM LOCAL COM BAIXO NÍVEL DE INTERFERÊNCIAS (NÃO INCLUI FORNECIMENTO). AF_03/2024</t>
  </si>
  <si>
    <t>TUBO DE CONCRETO PARA REDES COLETORAS DE ESGOTO SANITÁRIO, DIÂMETRO DE 800 MM, JUNTA ELÁSTICA, INSTALADO EM LOCAL COM BAIXO NÍVEL DE INTERFERÊNCIAS - FORNECIMENTO E ASSENTAMENTO. AF_03/2024</t>
  </si>
  <si>
    <t>ASSENTAMENTO DE TUBO DE CONCRETO PARA REDES COLETORAS DE ESGOTO SANITÁRIO, DIÂMETRO DE 800 MM, JUNTA ELÁSTICA, INSTALADO EM LOCAL COM BAIXO NÍVEL DE INTERFERÊNCIAS (NÃO INCLUI FORNECIMENTO). AF_03/2024</t>
  </si>
  <si>
    <t>TUBO DE CONCRETO PARA REDES COLETORAS DE ESGOTO SANITÁRIO, DIÂMETRO DE 900 MM, JUNTA ELÁSTICA, INSTALADO EM LOCAL COM BAIXO NÍVEL DE INTERFERÊNCIAS - FORNECIMENTO E ASSENTAMENTO. AF_03/2024</t>
  </si>
  <si>
    <t>ASSENTAMENTO DE TUBO DE CONCRETO PARA REDES COLETORAS DE ESGOTO SANITÁRIO, DIÂMETRO DE 900 MM, JUNTA ELÁSTICA, INSTALADO EM LOCAL COM BAIXO NÍVEL DE INTERFERÊNCIAS (NÃO INCLUI FORNECIMENTO). AF_03/2024</t>
  </si>
  <si>
    <t>TUBO DE CONCRETO PARA REDES COLETORAS DE ESGOTO SANITÁRIO, DIÂMETRO DE 1000 MM, JUNTA ELÁSTICA, INSTALADO EM LOCAL COM BAIXO NÍVEL DE INTERFERÊNCIAS - FORNECIMENTO E ASSENTAMENTO. AF_03/2024</t>
  </si>
  <si>
    <t>ASSENTAMENTO DE TUBO DE CONCRETO PARA REDES COLETORAS DE ESGOTO SANITÁRIO, DIÂMETRO DE 1000 MM, JUNTA ELÁSTICA, INSTALADO EM LOCAL COM BAIXO NÍVEL DE INTERFERÊNCIAS (NÃO INCLUI FORNECIMENTO). AF_03/2024</t>
  </si>
  <si>
    <t>TUBO DE CONCRETO PARA REDES COLETORAS DE ESGOTO SANITÁRIO, DIÂMETRO DE 300 MM, JUNTA ELÁSTICA, INSTALADO EM LOCAL COM ALTO NÍVEL DE INTERFERÊNCIAS - FORNECIMENTO E ASSENTAMENTO. AF_03/2024</t>
  </si>
  <si>
    <t>ASSENTAMENTO DE TUBO DE CONCRETO PARA REDES COLETORAS DE ESGOTO SANITÁRIO, DIÂMETRO DE 300 MM, JUNTA ELÁSTICA, INSTALADO EM LOCAL COM ALTO NÍVEL DE INTERFERÊNCIAS (NÃO INCLUI FORNECIMENTO). AF_03/2024</t>
  </si>
  <si>
    <t>TUBO DE CONCRETO PARA REDES COLETORAS DE ESGOTO SANITÁRIO, DIÂMETRO DE 400 MM, JUNTA ELÁSTICA, INSTALADO EM LOCAL COM ALTO NÍVEL DE INTERFERÊNCIAS - FORNECIMENTO E ASSENTAMENTO. AF_03/2024</t>
  </si>
  <si>
    <t>ASSENTAMENTO DE TUBO DE CONCRETO PARA REDES COLETORAS DE ESGOTO SANITÁRIO, DIÂMETRO DE 400 MM, JUNTA ELÁSTICA, INSTALADO EM LOCAL COM ALTO NÍVEL DE INTERFERÊNCIAS (NÃO INCLUI FORNECIMENTO). AF_03/2024</t>
  </si>
  <si>
    <t>TUBO DE CONCRETO PARA REDES COLETORAS DE ESGOTO SANITÁRIO, DIÂMETRO DE 500 MM, JUNTA ELÁSTICA, INSTALADO EM LOCAL COM ALTO NÍVEL DE INTERFERÊNCIAS - FORNECIMENTO E ASSENTAMENTO. AF_03/2024</t>
  </si>
  <si>
    <t>ASSENTAMENTO DE TUBO DE CONCRETO PARA REDES COLETORAS DE ESGOTO SANITÁRIO, DIÂMETRO DE 500 MM, JUNTA ELÁSTICA, INSTALADO EM LOCAL COM ALTO NÍVEL DE INTERFERÊNCIAS (NÃO INCLUI FORNECIMENTO). AF_03/2024</t>
  </si>
  <si>
    <t>TUBO DE CONCRETO PARA REDES COLETORAS DE ESGOTO SANITÁRIO, DIÂMETRO DE 600 MM, JUNTA ELÁSTICA, INSTALADO EM LOCAL COM ALTO NÍVEL DE INTERFERÊNCIAS - FORNECIMENTO E ASSENTAMENTO. AF_03/2024</t>
  </si>
  <si>
    <t>ASSENTAMENTO DE TUBO DE CONCRETO PARA REDES COLETORAS DE ESGOTO SANITÁRIO, DIÂMETRO DE 600 MM, JUNTA ELÁSTICA, INSTALADO EM LOCAL COM ALTO NÍVEL DE INTERFERÊNCIAS (NÃO INCLUI FORNECIMENTO). AF_03/2024</t>
  </si>
  <si>
    <t>TUBO DE CONCRETO PARA REDES COLETORAS DE ESGOTO SANITÁRIO, DIÂMETRO DE 700 MM, JUNTA ELÁSTICA, INSTALADO EM LOCAL COM ALTO NÍVEL DE INTERFERÊNCIAS - FORNECIMENTO E ASSENTAMENTO. AF_03/2024</t>
  </si>
  <si>
    <t>ASSENTAMENTO DE TUBO DE CONCRETO PARA REDES COLETORAS DE ESGOTO SANITÁRIO, DIÂMETRO DE 700 MM, JUNTA ELÁSTICA, INSTALADO EM LOCAL COM ALTO NÍVEL DE INTERFERÊNCIAS (NÃO INCLUI FORNECIMENTO). AF_03/2024</t>
  </si>
  <si>
    <t>TUBO DE CONCRETO PARA REDES COLETORAS DE ESGOTO SANITÁRIO, DIÂMETRO DE 800 MM, JUNTA ELÁSTICA, INSTALADO EM LOCAL COM ALTO NÍVEL DE INTERFERÊNCIAS - FORNECIMENTO E ASSENTAMENTO. AF_03/2024</t>
  </si>
  <si>
    <t>ASSENTAMENTO DE TUBO DE CONCRETO PARA REDES COLETORAS DE ESGOTO SANITÁRIO, DIÂMETRO DE 800 MM, JUNTA ELÁSTICA, INSTALADO EM LOCAL COM ALTO NÍVEL DE INTERFERÊNCIAS (NÃO INCLUI FORNECIMENTO). AF_03/2024</t>
  </si>
  <si>
    <t>TUBO DE CONCRETO PARA REDES COLETORAS DE ESGOTO SANITÁRIO, DIÂMETRO DE 900 MM, JUNTA ELÁSTICA, INSTALADO EM LOCAL COM ALTO NÍVEL DE INTERFERÊNCIAS - FORNECIMENTO E ASSENTAMENTO. AF_03/2024</t>
  </si>
  <si>
    <t>ASSENTAMENTO DE TUBO DE CONCRETO PARA REDES COLETORAS DE ESGOTO SANITÁRIO, DIÂMETRO DE 900 MM, JUNTA ELÁSTICA, INSTALADO EM LOCAL COM ALTO NÍVEL DE INTERFERÊNCIAS (NÃO INCLUI FORNECIMENTO). AF_03/2024</t>
  </si>
  <si>
    <t>TUBO DE CONCRETO PARA REDES COLETORAS DE ESGOTO SANITÁRIO, DIÂMETRO DE 1000 MM, JUNTA ELÁSTICA, INSTALADO EM LOCAL COM ALTO NÍVEL DE INTERFERÊNCIAS - FORNECIMENTO E ASSENTAMENTO. AF_03/2024</t>
  </si>
  <si>
    <t>ASSENTAMENTO DE TUBO DE CONCRETO PARA REDES COLETORAS DE ESGOTO SANITÁRIO, DIÂMETRO DE 1000 MM, JUNTA ELÁSTICA, INSTALADO EM LOCAL COM ALTO NÍVEL DE INTERFERÊNCIAS (NÃO INCLUI FORNECIMENTO). AF_03/2024</t>
  </si>
  <si>
    <t>CABO DE COBRE FLEXÍVEL ISOLADO, 70 MM², ANTI-CHAMA 0,6/1,0 KV, PARA REDE ENTERRADA DE DISTRIBUIÇÃO DE ENERGIA ELÉTRICA - FORNECIMENTO E INSTALAÇÃO. AF_12/2021</t>
  </si>
  <si>
    <t>CABO DE COBRE FLEXÍVEL ISOLADO, 95 MM², ANTI-CHAMA 0,6/1,0 KV, PARA REDE ENTERRADA DE DISTRIBUIÇÃO DE ENERGIA ELÉTRICA - FORNECIMENTO E INSTALAÇÃO. AF_12/2021</t>
  </si>
  <si>
    <t>CABO DE COBRE FLEXÍVEL ISOLADO, 120 MM², ANTI-CHAMA 0,6/1,0 KV, PARA REDE ENTERRADA DE DISTRIBUIÇÃO DE ENERGIA ELÉTRICA - FORNECIMENTO E INSTALAÇÃO. AF_12/2021</t>
  </si>
  <si>
    <t>CABO DE COBRE FLEXÍVEL ISOLADO, 150 MM², ANTI-CHAMA 0,6/1,0 KV, PARA REDE ENTERRADA DE DISTRIBUIÇÃO DE ENERGIA ELÉTRICA - FORNECIMENTO E INSTALAÇÃO. AF_12/2021</t>
  </si>
  <si>
    <t>CABO DE COBRE FLEXÍVEL ISOLADO, 185 MM², ANTI-CHAMA 0,6/1,0 KV, PARA REDE ENTERRADA DE DISTRIBUIÇÃO DE ENERGIA ELÉTRICA - FORNECIMENTO E INSTALAÇÃO. AF_12/2021</t>
  </si>
  <si>
    <t>CABO DE COBRE FLEXÍVEL ISOLADO, 240 MM², ANTI-CHAMA 0,6/1,0 KV, PARA REDE ENTERRADA DE DISTRIBUIÇÃO DE ENERGIA ELÉTRICA - FORNECIMENTO E INSTALAÇÃO. AF_12/2021</t>
  </si>
  <si>
    <t>CABO DE COBRE FLEXÍVEL ISOLADO, 300 MM², ANTI-CHAMA 0,6/1,0 KV, PARA REDE ENTERRADA DE DISTRIBUIÇÃO DE ENERGIA ELÉTRICA - FORNECIMENTO E INSTALAÇÃO. AF_12/2021</t>
  </si>
  <si>
    <t>ELETRODUTO RÍGIDO ROSCÁVEL, PVC, DN 50 MM (1 1/2"), PARA REDE ENTERRADA DE DISTRIBUIÇÃO DE ENERGIA ELÉTRICA - FORNECIMENTO E INSTALAÇÃO. AF_12/2021</t>
  </si>
  <si>
    <t>ELETRODUTO RÍGIDO ROSCÁVEL, PVC, DN 60 MM (2"), PARA REDE ENTERRADA DE DISTRIBUIÇÃO DE ENERGIA ELÉTRICA - FORNECIMENTO E INSTALAÇÃO. AF_12/2021</t>
  </si>
  <si>
    <t>ELETRODUTO RÍGIDO ROSCÁVEL, PVC, DN 75 MM (2 1/2"), PARA REDE ENTERRADA DE DISTRIBUIÇÃO DE ENERGIA ELÉTRICA - FORNECIMENTO E INSTALAÇÃO. AF_12/2021</t>
  </si>
  <si>
    <t>ELETRODUTO RÍGIDO ROSCÁVEL, PVC, DN 85 MM (3"), PARA REDE ENTERRADA DE DISTRIBUIÇÃO DE ENERGIA ELÉTRICA - FORNECIMENTO E INSTALAÇÃO. AF_12/2021</t>
  </si>
  <si>
    <t>ELETRODUTO RÍGIDO ROSCÁVEL, PVC, DN 110 MM (4"), PARA REDE ENTERRADA DE DISTRIBUIÇÃO DE ENERGIA ELÉTRICA - FORNECIMENTO E INSTALAÇÃO. AF_12/2021</t>
  </si>
  <si>
    <t>VERGA PRÉ-MOLDADA COM ATÉ 1,5 M DE VÃO, ESPESSURA DE *20* CM. AF_03/2024</t>
  </si>
  <si>
    <t>VERGA MOLDADA IN LOCO EM CONCRETO, ESPESSURA DE *20* CM. AF_03/2024</t>
  </si>
  <si>
    <t>VERGA MOLDADA IN LOCO COM UTILIZAÇÃO DE BLOCOS CANALETA, ESPESSURA DE *20* CM. AF_03/2024</t>
  </si>
  <si>
    <t>CONTRAVERGA PRÉ-MOLDADA, ESPESSURA DE *20* CM. AF_03/2024</t>
  </si>
  <si>
    <t>CONTRAVERGA MOLDADA IN LOCO EM CONCRETO, ESPESSURA DE *20* CM. AF_03/2024</t>
  </si>
  <si>
    <t>CONTRAVERGA MOLDADA IN LOCO COM UTILIZAÇÃO DE BLOCOS CANALETA, ESPESSURA DE *20* CM. AF_03/2024</t>
  </si>
  <si>
    <t>FIXAÇÃO (ENCUNHAMENTO) DE ALVENARIA DE VEDAÇÃO COM TIJOLO MACIÇO. AF_03/2024</t>
  </si>
  <si>
    <t>FIXAÇÃO (ENCUNHAMENTO) DE ALVENARIA DE VEDAÇÃO COM ESPUMA DE POLIURETANO EXPANSIVA. AF_03/2024</t>
  </si>
  <si>
    <t>CINTA DE AMARRAÇÃO DE ALVENARIA MOLDADA IN LOCO COM UTILIZAÇÃO DE BLOCOS CANALETA, ESPESSURA DE *20* CM. AF_03/2024</t>
  </si>
  <si>
    <t>EXECUÇÃO DE GRAMPO PARA SOLO GRAMPEADO COM COMPRIMENTO MENOR OU IGUAL A 6 M, DIÂMETRO DE 10 CM, PERFURAÇÃO COM EQUIPAMENTO MANUAL E ARMADURA COM DIÂMETRO DE 20 MM. AF_07/2024</t>
  </si>
  <si>
    <t>EXECUÇÃO DE GRAMPO PARA SOLO GRAMPEADO COM COMPRIMENTO MAIOR QUE 6 M E MENOR OU IGUAL A 10 M, DIÂMETRO DE 10 CM, PERFURAÇÃO COM EQUIPAMENTO MANUAL E ARMADURA COM DIÂMETRO DE 20 MM. AF_07/2024</t>
  </si>
  <si>
    <t>EXECUÇÃO DE GRAMPO PARA SOLO GRAMPEADO COM COMPRIMENTO MAIOR QUE 10 M, DIÂMETRO DE 10 CM, PERFURAÇÃO COM EQUIPAMENTO MANUAL E ARMADURA COM DIÂMETRO DE 20 MM. AF_07/2024</t>
  </si>
  <si>
    <t>EXECUÇÃO DE GRAMPO PARA SOLO GRAMPEADO COM COMPRIMENTO MENOR OU IGUAL A 6 M, DIÂMETRO DE 7 CM, PERFURAÇÃO COM EQUIPAMENTO MANUAL E ARMADURA COM DIÂMETRO DE 20 MM. AF_07/2024</t>
  </si>
  <si>
    <t>EXECUÇÃO DE GRAMPO PARA SOLO GRAMPEADO COM COMPRIMENTO MAIOR QUE 6 M E MENOR OU IGUAL A 10 M, DIÂMETRO DE 7 CM, PERFURAÇÃO COM EQUIPAMENTO MANUAL E ARMADURA COM DIÂMETRO DE 20 MM. AF_07/2024</t>
  </si>
  <si>
    <t>EXECUÇÃO DE GRAMPO PARA SOLO GRAMPEADO COM COMPRIMENTO MAIOR QUE 10 M, DIÂMETRO DE 7 CM, PERFURAÇÃO COM EQUIPAMENTO MANUAL E ARMADURA COM DIÂMETRO DE 20 MM. AF_07/2024</t>
  </si>
  <si>
    <t>CUMEEIRA E ESPIGÃO PARA TELHA CERÂMICA EMBOÇADA COM ARGAMASSA TRAÇO 1:2:9 (CIMENTO, CAL E AREIA), PARA TELHADOS COM MAIS DE 2 ÁGUAS, INCLUSO TRANSPORTE VERTICAL. AF_07/2019</t>
  </si>
  <si>
    <t>CUMEEIRA E ESPIGÃO PARA TELHA DE CONCRETO EMBOÇADA COM ARGAMASSA TRAÇO 1:2:9 (CIMENTO, CAL E AREIA), PARA TELHADOS COM MAIS DE 2 ÁGUAS, INCLUSO TRANSPORTE VERTICAL. AF_07/2019</t>
  </si>
  <si>
    <t>CUMEEIRA PARA TELHA CERÂMICA EMBOÇADA COM ARGAMASSA TRAÇO 1:2:9 (CIMENTO, CAL E AREIA) PARA TELHADOS COM ATÉ 2 ÁGUAS, INCLUSO TRANSPORTE VERTICAL. AF_07/2019</t>
  </si>
  <si>
    <t>CUMEEIRA PARA TELHA DE CONCRETO EMBOÇADA COM ARGAMASSA TRAÇO 1:2:9 (CIMENTO, CAL E AREIA) PARA TELHADOS COM ATÉ 2 ÁGUAS, INCLUSO TRANSPORTE VERTICAL. AF_07/2019</t>
  </si>
  <si>
    <t>CUMEEIRA PARA TELHA DE FIBROCIMENTO ONDULADA E = 6 MM, INCLUSO ACESSÓRIOS DE FIXAÇÃO E IÇAMENTO. AF_07/2019</t>
  </si>
  <si>
    <t>EMBOÇAMENTO COM ARGAMASSA TRAÇO 1:2:9 (CIMENTO, CAL E AREIA). AF_07/2019</t>
  </si>
  <si>
    <t>CALHA EM CHAPA DE AÇO GALVANIZADO NÚMERO 24, DESENVOLVIMENTO DE 33 CM, INCLUSO TRANSPORTE VERTICAL. AF_07/2019</t>
  </si>
  <si>
    <t>CALHA EM CHAPA DE AÇO GALVANIZADO NÚMERO 24, DESENVOLVIMENTO DE 50 CM, INCLUSO TRANSPORTE VERTICAL. AF_07/2019</t>
  </si>
  <si>
    <t>CALHA EM CHAPA DE AÇO GALVANIZADO NÚMERO 24, DESENVOLVIMENTO DE 100 CM, INCLUSO TRANSPORTE VERTICAL. AF_07/2019</t>
  </si>
  <si>
    <t>RUFO EM CHAPA DE AÇO GALVANIZADO NÚMERO 24, CORTE DE 25 CM, INCLUSO TRANSPORTE VERTICAL. AF_07/2019</t>
  </si>
  <si>
    <t>ASSENTAMENTO DE GUIA (MEIO-FIO) EM TRECHO RETO, CONFECCIONADA EM CONCRETO PRÉ-FABRICADO, DIMENSÕES 100X15X13X30 CM (COMPRIMENTO X BASE INFERIOR X BASE SUPERIOR X ALTURA). AF_01/2024</t>
  </si>
  <si>
    <t>ASSENTAMENTO DE GUIA (MEIO-FIO) EM TRECHO RETO, CONFECCIONADA EM CONCRETO PRÉ-FABRICADO, DIMENSÕES 100X15X13X20 CM (COMPRIMENTO X BASE INFERIOR X BASE SUPERIOR X ALTURA). AF_01/2024</t>
  </si>
  <si>
    <t>ASSENTAMENTO DE GUIA (MEIO-FIO) EM TRECHO CURVO, CONFECCIONADA EM CONCRETO PRÉ-FABRICADO, DIMENSÕES 100X15X13X20 CM (COMPRIMENTO X BASE INFERIOR X BASE SUPERIOR X ALTURA). AF_01/2024</t>
  </si>
  <si>
    <t>ASSENTAMENTO DE GUIA (MEIO-FIO) EM TRECHO RETO, CONFECCIONADA EM CONCRETO PRÉ-FABRICADO, DIMENSÕES 80X08X08X25 CM (COMPRIMENTO X BASE INFERIOR X BASE SUPERIOR X ALTURA). AF_01/2024</t>
  </si>
  <si>
    <t>ASSENTAMENTO DE GUIA (MEIO-FIO) EM TRECHO CURVO, CONFECCIONADA EM CONCRETO PRÉ-FABRICADO, DIMENSÕES 80X08X08X25 CM (COMPRIMENTO X BASE INFERIOR X BASE SUPERIOR X ALTURA). AF_01/2024</t>
  </si>
  <si>
    <t>ASSENTAMENTO DE GUIA (MEIO-FIO) EM TRECHO RETO, CONFECCIONADA EM CONCRETO PRÉ-FABRICADO, DIMENSÕES 39X6,5X6,5X19 CM (COMPRIMENTO X BASE INFERIOR X BASE SUPERIOR X ALTURA), PARA DELIMITAÇÃO DE JARDINS, PRAÇAS OU PASSEIOS. AF_01/2024</t>
  </si>
  <si>
    <t>ASSENTAMENTO DE GUIA (MEIO-FIO) EM TRECHO CURVO, CONFECCIONADA EM CONCRETO PRÉ-FABRICADO, DIMENSÕES 39X6,5X6,5X19 CM (COMPRIMENTO X BASE INFERIOR X BASE SUPERIOR X ALTURA), PARA DELIMITAÇÃO DE JARDINS, PRAÇAS OU PASSEIOS. AF_01/2024</t>
  </si>
  <si>
    <t>EXECUÇÃO DE ESCORAS DE CONCRETO PARA CONTENÇÃO DE GUIAS PRÉ-FABRICADAS. AF_01/2024</t>
  </si>
  <si>
    <t>CUMEEIRA PARA TELHA DE FIBROCIMENTO ESTRUTURAL E = 6 MM, INCLUSO ACESSÓRIOS DE FIXAÇÃO E IÇAMENTO. AF_07/2019</t>
  </si>
  <si>
    <t>TUBO DE AÇO GALVANIZADO COM COSTURA, CLASSE MÉDIA, DN 50 MM (2"), CONEXÃO ROSQUEADA, INSTALADO EM RESERVAÇÃO PREDIAL DE ÁGUA - FORNECIMENTO E INSTALAÇÃO. AF_04/2024</t>
  </si>
  <si>
    <t>TUBO DE AÇO GALVANIZADO COM COSTURA, CLASSE MÉDIA, DN 65 MM (2 1/2"), CONEXÃO ROSQUEADA, INSTALADO EM RESERVAÇÃO PREDIAL DE ÁGUA - FORNECIMENTO E INSTALAÇÃO. AF_04/2024</t>
  </si>
  <si>
    <t>TUBO DE AÇO GALVANIZADO COM COSTURA, CLASSE MÉDIA, DN 80 MM (3"), CONEXÃO ROSQUEADA, INSTALADO EM RESERVAÇÃO PREDIAL DE ÁGUA - FORNECIMENTO E INSTALAÇÃO. AF_04/2024</t>
  </si>
  <si>
    <t>CONTRAMARCO DE AÇO, FIXAÇÃO COM ARGAMASSA - FORNECIMENTO E INSTALAÇÃO. AF_11/2024</t>
  </si>
  <si>
    <t>CONTRAMARCO DE AÇO, FIXAÇÃO COM PARAFUSO - FORNECIMENTO E INSTALAÇÃO. AF_11/2024</t>
  </si>
  <si>
    <t>CONTRAMARCO DE ALUMÍNIO, FIXAÇÃO COM ARGAMASSA - FORNECIMENTO E INSTALAÇÃO. AF_11/2024</t>
  </si>
  <si>
    <t>CONTRAMARCO DE ALUMÍNIO, FIXAÇÃO COM PARAFUSO - FORNECIMENTO E INSTALAÇÃO. AF_11/2024</t>
  </si>
  <si>
    <t>TUBO EM COBRE RÍGIDO, DN 54 MM, CLASSE E, SEM ISOLAMENTO, INSTALADO EM RESERVAÇÃO PREDIAL DE ÁGUA - FORNECIMENTO E INSTALAÇÃO. AF_04/2024</t>
  </si>
  <si>
    <t>TUBO EM COBRE RÍGIDO, DN 66 MM, CLASSE E, SEM ISOLAMENTO, INSTALADO EM RESERVAÇÃO PREDIAL DE ÁGUA - FORNECIMENTO E INSTALAÇÃO. AF_04/2024</t>
  </si>
  <si>
    <t>TUBO EM COBRE RÍGIDO, DN 79 MM, CLASSE E, SEM ISOLAMENTO, INSTALADO EM RESERVAÇÃO PREDIAL DE ÁGUA - FORNECIMENTO E INSTALAÇÃO. AF_04/2024</t>
  </si>
  <si>
    <t>TUBO EM COBRE RÍGIDO, DN 104 MM, CLASSE E, SEM ISOLAMENTO, INSTALADO EM RESERVAÇÃO PREDIAL DE ÁGUA - FORNECIMENTO E INSTALAÇÃO. AF_04/2024</t>
  </si>
  <si>
    <t>TUBO, PVC, SOLDÁVEL, DE 32MM, INSTALADO EM RESERVAÇÃO PREDIAL DE ÁGUA - FORNECIMENTO E INSTALAÇÃO. AF_04/2024</t>
  </si>
  <si>
    <t>TUBO, PVC, SOLDÁVEL, DE 40MM, INSTALADO EM RESERVAÇÃO PREDIAL DE ÁGUA - FORNECIMENTO E INSTALAÇÃO. AF_04/2024</t>
  </si>
  <si>
    <t>TUBO, PVC, SOLDÁVEL, DE 50MM, INSTALADO EM RESERVAÇÃO PREDIAL DE ÁGUA - FORNECIMENTO E INSTALAÇÃO. AF_04/2024</t>
  </si>
  <si>
    <t>TUBO, PVC, SOLDÁVEL, DE 60MM, INSTALADO EM RESERVAÇÃO PREDIAL DE ÁGUA - FORNECIMENTO E INSTALAÇÃO. AF_04/2024</t>
  </si>
  <si>
    <t>TUBO, PVC, SOLDÁVEL, DE 75MM, INSTALADO EM RESERVAÇÃO PREDIAL DE ÁGUA - FORNECIMENTO E INSTALAÇÃO. AF_04/2024</t>
  </si>
  <si>
    <t>TUBO, PVC, SOLDÁVEL, DE 85MM, INSTALADO EM RESERVAÇÃO PREDIAL DE ÁGUA - FORNECIMENTO E INSTALAÇÃO. AF_04/2024</t>
  </si>
  <si>
    <t>TUBO, PVC, SOLDÁVEL, DE 110MM, INSTALADO EM RESERVAÇÃO PREDIAL DE ÁGUA - FORNECIMENTO E INSTALAÇÃO. AF_04/2024</t>
  </si>
  <si>
    <t>TUBO, CPVC, SOLDÁVEL, DN 22 MM, INSTALADO EM RESERVAÇÃO PREDIAL DE ÁGUA - FORNECIMENTO E INSTALAÇÃO. AF_04/2024</t>
  </si>
  <si>
    <t>TUBO, CPVC, SOLDÁVEL, DN 28 MM, INSTALADO EM RESERVAÇÃO PREDIAL DE ÁGUA - FORNECIMENTO E INSTALAÇÃO. AF_04/2024</t>
  </si>
  <si>
    <t>TUBO, CPVC, SOLDÁVEL, DN 35 MM, INSTALADO EM RESERVAÇÃO PREDIAL DE ÁGUA - FORNECIMENTO E INSTALAÇÃO. AF_04/2024</t>
  </si>
  <si>
    <t>TUBO, CPVC, SOLDÁVEL, DN 42 MM, INSTALADO EM RESERVAÇÃO PREDIAL DE ÁGUA - FORNECIMENTO E INSTALAÇÃO. AF_04/2024</t>
  </si>
  <si>
    <t>TUBO, CPVC, SOLDÁVEL, DN 54 MM, INSTALADO EM RESERVAÇÃO PREDIAL DE ÁGUA - FORNECIMENTO E INSTALAÇÃO. AF_04/2024</t>
  </si>
  <si>
    <t>TUBO, CPVC, SOLDÁVEL, DN 73 MM, INSTALADO EM RESERVAÇÃO PREDIAL DE ÁGUA - FORNECIMENTO E INSTALAÇÃO. AF_04/2024</t>
  </si>
  <si>
    <t>TUBO, CPVC, SOLDÁVEL, DN 89 MM, INSTALADO EM RESERVAÇÃO PREDIAL DE ÁGUA - FORNECIMENTO E INSTALAÇÃO. AF_04/2024</t>
  </si>
  <si>
    <t>TUBO, CPVC, SOLDÁVEL, DN 114 MM, INSTALADO EM RESERVAÇÃO PREDIAL DE ÁGUA - FORNECIMENTO E INSTALAÇÃO. AF_04/2024</t>
  </si>
  <si>
    <t>TUBO DE PEAD CORRUGADO DE DUPLA PAREDE PARA REDE COLETORA DE ESGOTO, DN 250 MM, JUNTA ELÁSTICA INTEGRADA - FORNECIMENTO E ASSENTAMENTO. AF_01/2021</t>
  </si>
  <si>
    <t>ASSENTAMENTO DE TUBO DE PEAD CORRUGADO DE DUPLA PAREDE PARA REDE COLETORA DE ESGOTO, DN 250 MM, JUNTA ELÁSTICA INTEGRADA (NÃO INCLUI FORNECIMENTO). AF_01/2021</t>
  </si>
  <si>
    <t>TUBO DE PEAD CORRUGADO DE DUPLA PAREDE PARA REDE COLETORA DE ESGOTO, DN 300 MM, JUNTA ELÁSTICA INTEGRADA - FORNECIMENTO E ASSENTAMENTO. AF_01/2021</t>
  </si>
  <si>
    <t>TUBO DE PEAD CORRUGADO DE DUPLA PAREDE PARA REDE COLETORA DE ESGOTO, DN 800 MM, JUNTA ELÁSTICA INTEGRADA - FORNECIMENTO E ASSENTAMENTO. AF_01/2021</t>
  </si>
  <si>
    <t>ASSENTAMENTO DE TUBO DE PEAD CORRUGADO DE DUPLA PAREDE PARA REDE COLETORA DE ESGOTO, DN 900 MM, JUNTA ELÁSTICA INTEGRADA (NÃO INCLUI FORNECIMENTO). AF_01/2021</t>
  </si>
  <si>
    <t>TUBO DE PEAD CORRUGADO DE DUPLA PAREDE PARA REDE COLETORA DE ESGOTO, DN 1000 MM, JUNTA ELÁSTICA INTEGRADA - FORNECIMENTO E ASSENTAMENTO. AF_01/2021</t>
  </si>
  <si>
    <t>ASSENTAMENTO DE TUBO DE PEAD CORRUGADO DE DUPLA PAREDE PARA REDE COLETORA DE ESGOTO, DN 1000 MM, JUNTA ELÁSTICA INTEGRADA (NÃO INCLUI FORNECIMENTO). AF_01/2021</t>
  </si>
  <si>
    <t>TUBO DE PEAD CORRUGADO DE DUPLA PAREDE PARA REDE COLETORA DE ESGOTO, DN 1200 MM, JUNTA ELÁSTICA INTEGRADA - FORNECIMENTO E ASSENTAMENTO. AF_01/2021</t>
  </si>
  <si>
    <t>ASSENTAMENTO DE TUBO DE PEAD CORRUGADO DE DUPLA PAREDE PARA REDE COLETORA DE ESGOTO, DN 1200 MM, JUNTA ELÁSTICA INTEGRADA (NÃO INCLUI FORNECIMENTO). AF_01/2021</t>
  </si>
  <si>
    <t>ASSENTAMENTO DE TUBO DE PEAD CORRUGADO DE DUPLA PAREDE PARA REDE COLETORA DE ESGOTO, DN 1500 MM, JUNTA ELÁSTICA INTEGRADA (NÃO INCLUI FORNECIMENTO). AF_01/2021</t>
  </si>
  <si>
    <t>TUBO DE CONCRETO PARA REDES COLETORAS DE ÁGUAS PLUVIAIS, DIÂMETRO DE 300MM, JUNTA RÍGIDA, INSTALADO EM LOCAL COM BAIXO NÍVEL DE INTERFERÊNCIAS - FORNECIMENTO E ASSENTAMENTO. AF_03/2024</t>
  </si>
  <si>
    <t>TUBO DE CONCRETO PARA REDES COLETORAS DE ÁGUAS PLUVIAIS, DIÂMETRO DE 300MM, JUNTA RÍGIDA, INSTALADO EM LOCAL COM ALTO NÍVEL DE INTERFERÊNCIAS - FORNECIMENTO E ASSENTAMENTO. AF_03/2024</t>
  </si>
  <si>
    <t>TUBO DE CONCRETO (SIMPLES) PARA REDES COLETORAS DE ÁGUAS PLUVIAIS, DIÂMETRO DE 300 MM, JUNTA RÍGIDA, INSTALADO EM LOCAL COM BAIXO NÍVEL DE INTERFERÊNCIAS - FORNECIMENTO E ASSENTAMENTO. AF_03/2024</t>
  </si>
  <si>
    <t>TUBO DE CONCRETO (SIMPLES) PARA REDES COLETORAS DE ÁGUAS PLUVIAIS, DIÂMETRO DE 400 MM, JUNTA RÍGIDA, INSTALADO EM LOCAL COM BAIXO NÍVEL DE INTERFERÊNCIAS - FORNECIMENTO E ASSENTAMENTO. AF_03/2024</t>
  </si>
  <si>
    <t>TUBO DE CONCRETO (SIMPLES) PARA REDES COLETORAS DE ÁGUAS PLUVIAIS, DIÂMETRO DE 500 MM, JUNTA RÍGIDA, INSTALADO EM LOCAL COM BAIXO NÍVEL DE INTERFERÊNCIAS - FORNECIMENTO E ASSENTAMENTO. AF_03/2024</t>
  </si>
  <si>
    <t>TUBO DE CONCRETO (SIMPLES) PARA REDES COLETORAS DE ÁGUAS PLUVIAIS, DIÂMETRO DE 300 MM, JUNTA RÍGIDA, INSTALADO EM LOCAL COM ALTO NÍVEL DE INTERFERÊNCIAS - FORNECIMENTO E ASSENTAMENTO. AF_03/2024</t>
  </si>
  <si>
    <t>TUBO DE CONCRETO (SIMPLES) PARA REDES COLETORAS DE ÁGUAS PLUVIAIS, DIÂMETRO DE 400 MM, JUNTA RÍGIDA, INSTALADO EM LOCAL COM ALTO NÍVEL DE INTERFERÊNCIAS - FORNECIMENTO E ASSENTAMENTO. AF_03/2024</t>
  </si>
  <si>
    <t>TUBO DE CONCRETO (SIMPLES) PARA REDES COLETORAS DE ÁGUAS PLUVIAIS, DIÂMETRO DE 500 MM, JUNTA RÍGIDA, INSTALADO EM LOCAL COM ALTO NÍVEL DE INTERFERÊNCIAS - FORNECIMENTO E ASSENTAMENTO. AF_03/2024</t>
  </si>
  <si>
    <t>TUBO DE AÇO PRETO SEM COSTURA, CONEXÃO SOLDADA, DN 40 (1 1/2"), INSTALADO EM REDE DE ALIMENTAÇÃO PARA HIDRANTE - FORNECIMENTO E INSTALAÇÃO. AF_10/2020</t>
  </si>
  <si>
    <t>ACABAMENTOS PARA FORRO (MOLDURA DE GESSO). AF_08/2023</t>
  </si>
  <si>
    <t>ACABAMENTOS PARA FORRO (RODA-FORRO EM PERFIL METÁLICO E PLÁSTICO). AF_08/2023</t>
  </si>
  <si>
    <t>ACABAMENTOS PARA FORRO (RODA-FORRO EM MADEIRA PINUS). AF_08/2023</t>
  </si>
  <si>
    <t>ACABAMENTOS PARA FORRO (MOLDURA EM DRYWALL, COM LARGURA DE 15 CM). AF_08/2023_PS</t>
  </si>
  <si>
    <t>INSTALAÇÃO DE REFORÇO METÁLICO EM PAREDE DRYWALL. AF_07/2023</t>
  </si>
  <si>
    <t>INSTALAÇÃO DE REFORÇO DE MADEIRA EM PAREDE DRYWALL. AF_07/2023</t>
  </si>
  <si>
    <t>SUPORTE PARA ELETROCALHA LISA OU PERFURADA EM AÇO GALVANIZADO, LARGURA 400 MM, EM PERFILADO COM COMPRIMENTO DE 45 CM FIXADO EM LAJE, POR METRO DE ELETROCALHA FIXADA. AF_09/2023</t>
  </si>
  <si>
    <t>SUPORTE PARA ELETROCALHA LISA OU PERFURADA EM AÇO GALVANIZADO, LARGURA 800 MM, EM PERFILADO COM COMPRIMENTO DE 85 CM FIXADO EM LAJE, POR METRO DE ELETROCALHA FIXADA. AF_09/2023</t>
  </si>
  <si>
    <t>TUBO, PEX, MONOCAMADA, DN 16, INSTALADO EM RAMAL/SUB-RAMAL OU DISTRIBUIÇÃO DE ÁGUA - FORNECIMENTO E INSTALAÇÃO. AF_02/2023</t>
  </si>
  <si>
    <t>TUBO, PEX, MONOCAMADA, DN 20, INSTALADO EM RAMAL/SUB-RAMAL OU DISTRIBUIÇÃO DE ÁGUA - FORNECIMENTO E INSTALAÇÃO. AF_02/2023</t>
  </si>
  <si>
    <t>TUBO, PEX, MONOCAMADA, DN 25, INSTALADO EM RAMAL/SUB-RAMAL OU DISTRIBUIÇÃO DE ÁGUA - FORNECIMENTO E INSTALAÇÃO. AF_02/2023</t>
  </si>
  <si>
    <t>TUBO, PEX, MONOCAMADA, DN 32, INSTALADO EM RAMAL/SUB-RAMAL OU DISTRIBUIÇÃO DE ÁGUA - FORNECIMENTO E INSTALAÇÃO. AF_02/2023</t>
  </si>
  <si>
    <t>CORDOALHA DE COBRE NU 35 MM², NÃO ENTERRADA, COM ISOLADOR - FORNECIMENTO E INSTALAÇÃO. AF_08/2023</t>
  </si>
  <si>
    <t>CORDOALHA DE COBRE NU 50 MM², NÃO ENTERRADA, COM ISOLADOR - FORNECIMENTO E INSTALAÇÃO. AF_08/2023</t>
  </si>
  <si>
    <t>CORDOALHA DE COBRE NU 70 MM², NÃO ENTERRADA, COM ISOLADOR - FORNECIMENTO E INSTALAÇÃO. AF_08/2023</t>
  </si>
  <si>
    <t>CORDOALHA DE COBRE NU 95 MM², NÃO ENTERRADA, COM ISOLADOR - FORNECIMENTO E INSTALAÇÃO. AF_08/2023</t>
  </si>
  <si>
    <t>CORDOALHA DE COBRE NU 50 MM², ENTERRADA - FORNECIMENTO E INSTALAÇÃO. AF_08/2023</t>
  </si>
  <si>
    <t>CORDOALHA DE COBRE NU 70 MM², ENTERRADA - FORNECIMENTO E INSTALAÇÃO. AF_08/2023</t>
  </si>
  <si>
    <t>CORDOALHA DE COBRE NU 95 MM², ENTERRADA - FORNECIMENTO E INSTALAÇÃO. AF_08/2023</t>
  </si>
  <si>
    <t>GUARDA-CORPO FIXADO EM FÔRMA DE MADEIRA COM MONTANTES E TRAVESSÕES EM MADEIRA E FECHAMENTO EM PLACA COMPENSADO PARA EDIFÍCIOS COM ATÉ 2 PAVIMENTOS. AF_03/2024</t>
  </si>
  <si>
    <t>GUARDA-CORPO FIXADO EM FÔRMA DE MADEIRA COM MONTANTES E TRAVESSÕES EM MADEIRA E FECHAMENTO EM PLACA COMPENSADO PARA EDIFÍCIOS COM 3 PAVIMENTOS. AF_03/2024</t>
  </si>
  <si>
    <t>GUARDA-CORPO FIXADO EM FÔRMA DE MADEIRA COM MONTANTES E TRAVESSÕES EM MADEIRA E FECHAMENTO EM PLACA COMPENSADO PARA EDIFÍCIOS COM ALTURA IGUAL OU SUPERIOR A 4 PAVIMENTOS. AF_03/2024</t>
  </si>
  <si>
    <t>GUARDA-CORPO FIXADO EM FÔRMA DE MADEIRA COM MONTANTES E TRAVESSÕES EM MADEIRA PRÉ-MONTADOS PARA EDIFÍCIOS COM ATÉ 2 PAVIMENTOS. AF_03/2024</t>
  </si>
  <si>
    <t>GUARDA-CORPO FIXADO EM FÔRMA DE MADEIRA COM MONTANTES E TRAVESSÕES EM MADEIRA PRÉ-MONTADOS PARA EDIFÍCIOS COM 3 PAVIMENTOS. AF_03/2024</t>
  </si>
  <si>
    <t>GUARDA-CORPO FIXADO EM FÔRMA DE MADEIRA COM MONTANTES E TRAVESSÕES EM MADEIRA PRÉ-MONTADOS PARA EDIFÍCIOS COM ALTURA IGUAL OU SUPERIOR A 4 PAVIMENTOS. AF_03/2024</t>
  </si>
  <si>
    <t>GUARDA-CORPO EM LAJE PÓS-DESFÔRMA COM ESCORAS DE MADEIRA ESTRONCADAS NA ESTRUTURA, TRAVESSÕES DE MADEIRA E FECHAMENTO EM TELA DE POLIPROPILENO PARA EDIFÍCIOS COM ATÉ 4 PAVIMENTOS (1 MONTAGEM). AF_03/2024</t>
  </si>
  <si>
    <t>GUARDA-CORPO EM LAJE PÓS-DESFÔRMA COM ESCORAS DE MADEIRA ESTRONCADAS NA ESTRUTURA, TRAVESSÕES DE MADEIRA E FECHAMENTO EM TELA DE POLIPROPILENO PARA EDIFÍCIOS ACIMA DE 4 PAVIMENTOS (2 MONTAGENS). AF_03/2024</t>
  </si>
  <si>
    <t>GUARDA-CORPO EM LAJE PÓS-DESFÔRMA COM ESCORAS METÁLICAS ESTRONCADAS NA ESTRUTURA, TRAVESSÕES DE MADEIRA E FECHAMENTO EM TELA DE POLIPROPILENO PARA EDIFÍCIOS COM ATÉ 4 PAVIMENTOS (1 MONTAGEM). AF_03/2024_PS</t>
  </si>
  <si>
    <t>GUARDA-CORPO EM LAJE PÓS-DESFÔRMA COM ESCORAS METÁLICAS ESTRONCADAS NA ESTRUTURA, TRAVESSÕES DE MADEIRA E FECHAMENTO EM TELA DE POLIPROPILENO PARA EDIFÍCIOS ACIMA DE 4 PAVIMENTOS (2 MONTAGENS). AF_03/2024_PS</t>
  </si>
  <si>
    <t>MONTAGEM E DESMONTAGEM DE ANDAIME TUBULAR TIPO "TORRE" (EXCLUSIVE ANDAIME E LIMPEZA). AF_03/2024</t>
  </si>
  <si>
    <t>PLATAFORMA DE PROTEÇÃO PRINCIPAL PARA ALVENARIA ESTRUTURAL PARA SER APOIADA EM ANDAIME, INCLUSIVE MONTAGEM E DESMONTAGEM. AF_03/2024</t>
  </si>
  <si>
    <t>EXECUÇÃO DE JUNTAS DE CONTRAÇÃO PARA PAVIMENTOS DE CONCRETO. AF_04/2022</t>
  </si>
  <si>
    <t>ASSENTAMENTO DE TUBO DE PVC PBA PARA REDE DE ÁGUA, DN 50 MM, JUNTA ELÁSTICA INTEGRADA, INSTALADO EM LOCAL COM NÍVEL ALTO DE INTERFERÊNCIAS (NÃO INCLUI FORNECIMENTO). AF_05/2024</t>
  </si>
  <si>
    <t>ASSENTAMENTO DE TUBO DE PVC PBA PARA REDE DE ÁGUA, DN 75 MM, JUNTA ELÁSTICA INTEGRADA, INSTALADO EM LOCAL COM NÍVEL ALTO DE INTERFERÊNCIAS (NÃO INCLUI FORNECIMENTO). AF_05/2024</t>
  </si>
  <si>
    <t>ASSENTAMENTO DE TUBO DE PVC PBA PARA REDE DE ÁGUA, DN 100 MM, JUNTA ELÁSTICA INTEGRADA, INSTALADO EM LOCAL COM NÍVEL ALTO DE INTERFERÊNCIAS (NÃO INCLUI FORNECIMENTO). AF_05/2024</t>
  </si>
  <si>
    <t>ASSENTAMENTO DE TUBO DE PVC PBA PARA REDE DE ÁGUA, DN 50 MM, JUNTA ELÁSTICA INTEGRADA, INSTALADO EM LOCAL COM NÍVEL BAIXO DE INTERFERÊNCIAS (NÃO INCLUI FORNECIMENTO). AF_05/2024</t>
  </si>
  <si>
    <t>ASSENTAMENTO DE TUBO DE PVC PBA PARA REDE DE ÁGUA, DN 75 MM, JUNTA ELÁSTICA INTEGRADA, INSTALADO EM LOCAL COM NÍVEL BAIXO DE INTERFERÊNCIAS (NÃO INCLUI FORNECIMENTO). AF_05/2024</t>
  </si>
  <si>
    <t>ASSENTAMENTO DE TUBO DE PVC PBA PARA REDE DE ÁGUA, DN 100 MM, JUNTA ELÁSTICA INTEGRADA, INSTALADO EM LOCAL COM NÍVEL BAIXO DE INTERFERÊNCIAS (NÃO INCLUI FORNECIMENTO). AF_05/2024</t>
  </si>
  <si>
    <t>ASSENTAMENTO DE TUBO DE PVC DEFOFO OU PRFV OU RPVC PARA REDE DE ÁGUA, DN 150 MM, JUNTA ELÁSTICA INTEGRADA, INSTALADO EM LOCAL COM NÍVEL ALTO DE INTERFERÊNCIAS (NÃO INCLUI FORNECIMENTO). AF_05/2024</t>
  </si>
  <si>
    <t>ASSENTAMENTO DE TUBO DE PVC DEFOFO OU PRFV OU RPVC PARA REDE DE ÁGUA, DN 200 MM, JUNTA ELÁSTICA INTEGRADA, INSTALADO EM LOCAL COM NÍVEL ALTO DE INTERFERÊNCIAS (NÃO INCLUI FORNECIMENTO). AF_05/2024</t>
  </si>
  <si>
    <t>ASSENTAMENTO DE TUBO DE PVC DEFOFO OU PRFV OU RPVC PARA REDE DE ÁGUA, DN 250 MM, JUNTA ELÁSTICA INTEGRADA, INSTALADO EM LOCAL COM NÍVEL ALTO DE INTERFERÊNCIAS (NÃO INCLUI FORNECIMENTO). AF_05/2024</t>
  </si>
  <si>
    <t>ASSENTAMENTO DE TUBO DE PVC DEFOFO OU PRFV OU RPVC PARA REDE DE ÁGUA, DN 300 MM, JUNTA ELÁSTICA INTEGRADA, INSTALADO EM LOCAL COM NÍVEL ALTO DE INTERFERÊNCIAS (NÃO INCLUI FORNECIMENTO). AF_05/2024</t>
  </si>
  <si>
    <t>ASSENTAMENTO DE TUBO DE PVC DEFOFO OU PRFV OU RPVC PARA REDE DE ÁGUA, DN 350 MM, JUNTA ELÁSTICA INTEGRADA, INSTALADO EM LOCAL COM NÍVEL ALTO DE INTERFERÊNCIAS (NÃO INCLUI FORNECIMENTO). AF_05/2024</t>
  </si>
  <si>
    <t>ASSENTAMENTO DE TUBO DE PVC DEFOFO OU PRFV OU RPVC PARA REDE DE ÁGUA, DN 400 MM, JUNTA ELÁSTICA INTEGRADA, INSTALADO EM LOCAL COM NÍVEL ALTO DE INTERFERÊNCIAS (NÃO INCLUI FORNECIMENTO). AF_05/2024</t>
  </si>
  <si>
    <t>ASSENTAMENTO DE TUBO DE PVC DEFOFO OU PRFV OU RPVC PARA REDE DE ÁGUA, DN 500 MM, JUNTA ELÁSTICA INTEGRADA, INSTALADO EM LOCAL COM NÍVEL ALTO DE INTERFERÊNCIAS (NÃO INCLUI FORNECIMENTO). AF_05/2024</t>
  </si>
  <si>
    <t>ASSENTAMENTO DE TUBO DE PVC DEFOFO OU PRFV OU RPVC PARA REDE DE ÁGUA, DN 200 MM, JUNTA ELÁSTICA INTEGRADA, INSTALADO EM LOCAL COM NÍVEL BAIXO DE INTERFERÊNCIAS (NÃO INCLUI FORNECIMENTO). AF_05/2024</t>
  </si>
  <si>
    <t>ASSENTAMENTO DE TUBO DE PVC DEFOFO OU PRFV OU RPVC PARA REDE DE ÁGUA, DN 250 MM, JUNTA ELÁSTICA INTEGRADA, INSTALADO EM LOCAL COM NÍVEL BAIXO DE INTERFERÊNCIAS (NÃO INCLUI FORNECIMENTO). AF_05/2024</t>
  </si>
  <si>
    <t>ASSENTAMENTO DE TUBO DE PVC DEFOFO OU PRFV OU RPVC PARA REDE DE ÁGUA, DN 300 MM, JUNTA ELÁSTICA INTEGRADA, INSTALADO EM LOCAL COM NÍVEL BAIXO DE INTERFERÊNCIAS (NÃO INCLUI FORNECIMENTO). AF_05/2024</t>
  </si>
  <si>
    <t>ASSENTAMENTO DE TUBO DE PVC DEFOFO OU PRFV OU RPVC PARA REDE DE ÁGUA, DN 350 MM, JUNTA ELÁSTICA INTEGRADA, INSTALADO EM LOCAL COM NÍVEL BAIXO DE INTERFERÊNCIAS (NÃO INCLUI FORNECIMENTO). AF_05/2024</t>
  </si>
  <si>
    <t>ASSENTAMENTO DE TUBO DE PVC DEFOFO OU PRFV OU RPVC PARA REDE DE ÁGUA, DN 400 MM, JUNTA ELÁSTICA INTEGRADA, INSTALADO EM LOCAL COM NÍVEL BAIXO DE INTERFERÊNCIAS (NÃO INCLUI FORNECIMENTO). AF_05/2024</t>
  </si>
  <si>
    <t>ASSENTAMENTO DE TUBO DE PVC DEFOFO OU PRFV OU RPVC PARA REDE DE ÁGUA, DN 500 MM, JUNTA ELÁSTICA INTEGRADA, INSTALADO EM LOCAL COM NÍVEL BAIXO DE INTERFERÊNCIAS (NÃO INCLUI FORNECIMENTO). AF_05/2024</t>
  </si>
  <si>
    <t>ASSENTAMENTO DE TUBO DE FERRO FUNDIDO PARA REDE DE ÁGUA, DN 80 MM, JUNTA ELÁSTICA, INSTALADO EM LOCAL COM NÍVEL ALTO DE INTERFERÊNCIAS (NÃO INCLUI FORNECIMENTO). AF_05/2024</t>
  </si>
  <si>
    <t>ASSENTAMENTO DE TUBO DE FERRO FUNDIDO PARA REDE DE ÁGUA, DN 100 MM, JUNTA ELÁSTICA, INSTALADO EM LOCAL COM NÍVEL ALTO DE INTERFERÊNCIAS (NÃO INCLUI FORNECIMENTO). AF_05/2024</t>
  </si>
  <si>
    <t>ASSENTAMENTO DE TUBO DE FERRO FUNDIDO PARA REDE DE ÁGUA, DN 150 MM, JUNTA ELÁSTICA, INSTALADO EM LOCAL COM NÍVEL ALTO DE INTERFERÊNCIAS (NÃO INCLUI FORNECIMENTO). AF_05/2024</t>
  </si>
  <si>
    <t>ASSENTAMENTO DE TUBO DE FERRO FUNDIDO PARA REDE DE ÁGUA, DN 200 MM, JUNTA ELÁSTICA, INSTALADO EM LOCAL COM NÍVEL ALTO DE INTERFERÊNCIAS (NÃO INCLUI FORNECIMENTO). AF_05/2024</t>
  </si>
  <si>
    <t>ASSENTAMENTO DE TUBO DE FERRO FUNDIDO PARA REDE DE ÁGUA, DN 250 MM, JUNTA ELÁSTICA, INSTALADO EM LOCAL COM NÍVEL ALTO DE INTERFERÊNCIAS (NÃO INCLUI FORNECIMENTO). AF_05/2024</t>
  </si>
  <si>
    <t>ASSENTAMENTO DE TUBO DE FERRO FUNDIDO PARA REDE DE ÁGUA, DN 300 MM, JUNTA ELÁSTICA, INSTALADO EM LOCAL COM NÍVEL ALTO DE INTERFERÊNCIAS (NÃO INCLUI FORNECIMENTO). AF_05/2024</t>
  </si>
  <si>
    <t>ASSENTAMENTO DE TUBO DE FERRO FUNDIDO PARA REDE DE ÁGUA, DN 350 MM, JUNTA ELÁSTICA, INSTALADO EM LOCAL COM NÍVEL ALTO DE INTERFERÊNCIAS (NÃO INCLUI FORNECIMENTO). AF_05/2024</t>
  </si>
  <si>
    <t>ASSENTAMENTO DE TUBO DE FERRO FUNDIDO PARA REDE DE ÁGUA, DN 400 MM, JUNTA ELÁSTICA, INSTALADO EM LOCAL COM NÍVEL ALTO DE INTERFERÊNCIAS (NÃO INCLUI FORNECIMENTO). AF_05/2024</t>
  </si>
  <si>
    <t>ASSENTAMENTO DE TUBO DE FERRO FUNDIDO PARA REDE DE ÁGUA, DN 450 MM, JUNTA ELÁSTICA, INSTALADO EM LOCAL COM NÍVEL ALTO DE INTERFERÊNCIAS (NÃO INCLUI FORNECIMENTO). AF_05/2024</t>
  </si>
  <si>
    <t>ASSENTAMENTO DE TUBO DE FERRO FUNDIDO PARA REDE DE ÁGUA, DN 500 MM, JUNTA ELÁSTICA, INSTALADO EM LOCAL COM NÍVEL ALTO DE INTERFERÊNCIAS (NÃO INCLUI FORNECIMENTO). AF_05/2024</t>
  </si>
  <si>
    <t>ASSENTAMENTO DE TUBO DE FERRO FUNDIDO PARA REDE DE ÁGUA, DN 600 MM, JUNTA ELÁSTICA, INSTALADO EM LOCAL COM NÍVEL ALTO DE INTERFERÊNCIAS (NÃO INCLUI FORNECIMENTO). AF_05/2024</t>
  </si>
  <si>
    <t>ASSENTAMENTO DE TUBO DE FERRO FUNDIDO PARA REDE DE ÁGUA, DN 700 MM, JUNTA ELÁSTICA, INSTALADO EM LOCAL COM NÍVEL ALTO DE INTERFERÊNCIAS (NÃO INCLUI FORNECIMENTO). AF_05/2024</t>
  </si>
  <si>
    <t>ASSENTAMENTO DE TUBO DE FERRO FUNDIDO PARA REDE DE ÁGUA, DN 800 MM, JUNTA ELÁSTICA, INSTALADO EM LOCAL COM NÍVEL ALTO DE INTERFERÊNCIAS (NÃO INCLUI FORNECIMENTO). AF_05/2024</t>
  </si>
  <si>
    <t>ASSENTAMENTO DE TUBO DE FERRO FUNDIDO PARA REDE DE ÁGUA, DN 900 MM, JUNTA ELÁSTICA, INSTALADO EM LOCAL COM NÍVEL ALTO DE INTERFERÊNCIAS (NÃO INCLUI FORNECIMENTO). AF_05/2024</t>
  </si>
  <si>
    <t>ASSENTAMENTO DE TUBO DE FERRO FUNDIDO PARA REDE DE ÁGUA, DN 1000 MM, JUNTA ELÁSTICA, INSTALADO EM LOCAL COM NÍVEL ALTO DE INTERFERÊNCIAS (NÃO INCLUI FORNECIMENTO). AF_05/2024</t>
  </si>
  <si>
    <t>ASSENTAMENTO DE TUBO DE FERRO FUNDIDO PARA REDE DE ÁGUA, DN 1200 MM, JUNTA ELÁSTICA, INSTALADO EM LOCAL COM NÍVEL ALTO DE INTERFERÊNCIAS (NÃO INCLUI FORNECIMENTO). AF_05/2024</t>
  </si>
  <si>
    <t>ASSENTAMENTO DE TUBO DE FERRO FUNDIDO PARA REDE DE ÁGUA, DN 80 MM, JUNTA ELÁSTICA, INSTALADO EM LOCAL COM NÍVEL BAIXO DE INTERFERÊNCIAS (NÃO INCLUI FORNECIMENTO). AF_05/2024</t>
  </si>
  <si>
    <t>ASSENTAMENTO DE TUBO DE FERRO FUNDIDO PARA REDE DE ÁGUA, DN 100 MM, JUNTA ELÁSTICA, INSTALADO EM LOCAL COM NÍVEL BAIXO DE INTERFERÊNCIAS (NÃO INCLUI FORNECIMENTO). AF_05/2024</t>
  </si>
  <si>
    <t>ASSENTAMENTO DE TUBO DE FERRO FUNDIDO PARA REDE DE ÁGUA, DN 150 MM, JUNTA ELÁSTICA, INSTALADO EM LOCAL COM NÍVEL BAIXO DE INTERFERÊNCIAS (NÃO INCLUI FORNECIMENTO). AF_05/2024</t>
  </si>
  <si>
    <t>ASSENTAMENTO DE TUBO DE FERRO FUNDIDO PARA REDE DE ÁGUA, DN 200 MM, JUNTA ELÁSTICA, INSTALADO EM LOCAL COM NÍVEL BAIXO DE INTERFERÊNCIAS (NÃO INCLUI FORNECIMENTO). AF_05/2024</t>
  </si>
  <si>
    <t>ASSENTAMENTO DE TUBO DE FERRO FUNDIDO PARA REDE DE ÁGUA, DN 250 MM, JUNTA ELÁSTICA, INSTALADO EM LOCAL COM NÍVEL BAIXO DE INTERFERÊNCIAS (NÃO INCLUI FORNECIMENTO). AF_05/2024</t>
  </si>
  <si>
    <t>ASSENTAMENTO DE TUBO DE FERRO FUNDIDO PARA REDE DE ÁGUA, DN 300 MM, JUNTA ELÁSTICA, INSTALADO EM LOCAL COM NÍVEL BAIXO DE INTERFERÊNCIAS (NÃO INCLUI FORNECIMENTO). AF_05/2024</t>
  </si>
  <si>
    <t>ASSENTAMENTO DE TUBO DE FERRO FUNDIDO PARA REDE DE ÁGUA, DN 350 MM, JUNTA ELÁSTICA, INSTALADO EM LOCAL COM NÍVEL BAIXO DE INTERFERÊNCIAS (NÃO INCLUI FORNECIMENTO). AF_05/2024</t>
  </si>
  <si>
    <t>ASSENTAMENTO DE TUBO DE FERRO FUNDIDO PARA REDE DE ÁGUA, DN 400 MM, JUNTA ELÁSTICA, INSTALADO EM LOCAL COM NÍVEL BAIXO DE INTERFERÊNCIAS (NÃO INCLUI FORNECIMENTO). AF_05/2024</t>
  </si>
  <si>
    <t>ASSENTAMENTO DE TUBO DE FERRO FUNDIDO PARA REDE DE ÁGUA, DN 450 MM, JUNTA ELÁSTICA, INSTALADO EM LOCAL COM NÍVEL BAIXO DE INTERFERÊNCIAS (NÃO INCLUI FORNECIMENTO). AF_05/2024</t>
  </si>
  <si>
    <t>ASSENTAMENTO DE TUBO DE FERRO FUNDIDO PARA REDE DE ÁGUA, DN 500 MM, JUNTA ELÁSTICA, INSTALADO EM LOCAL COM NÍVEL BAIXO DE INTERFERÊNCIAS (NÃO INCLUI FORNECIMENTO). AF_05/2024</t>
  </si>
  <si>
    <t>ASSENTAMENTO DE TUBO DE FERRO FUNDIDO PARA REDE DE ÁGUA, DN 600 MM, JUNTA ELÁSTICA, INSTALADO EM LOCAL COM NÍVEL BAIXO DE INTERFERÊNCIAS (NÃO INCLUI FORNECIMENTO). AF_05/2024</t>
  </si>
  <si>
    <t>ASSENTAMENTO DE TUBO DE FERRO FUNDIDO PARA REDE DE ÁGUA, DN 700 MM, JUNTA ELÁSTICA, INSTALADO EM LOCAL COM NÍVEL BAIXO DE INTERFERÊNCIAS (NÃO INCLUI FORNECIMENTO). AF_05/2024</t>
  </si>
  <si>
    <t>ASSENTAMENTO DE TUBO DE FERRO FUNDIDO PARA REDE DE ÁGUA, DN 800 MM, JUNTA ELÁSTICA, INSTALADO EM LOCAL COM NÍVEL BAIXO DE INTERFERÊNCIAS (NÃO INCLUI FORNECIMENTO). AF_05/2024</t>
  </si>
  <si>
    <t>ASSENTAMENTO DE TUBO DE FERRO FUNDIDO PARA REDE DE ÁGUA, DN 900 MM, JUNTA ELÁSTICA, INSTALADO EM LOCAL COM NÍVEL BAIXO DE INTERFERÊNCIAS (NÃO INCLUI FORNECIMENTO). AF_05/2024</t>
  </si>
  <si>
    <t>ASSENTAMENTO DE TUBO DE FERRO FUNDIDO PARA REDE DE ÁGUA, DN 1000 MM, JUNTA ELÁSTICA, INSTALADO EM LOCAL COM NÍVEL BAIXO DE INTERFERÊNCIAS (NÃO INCLUI FORNECIMENTO). AF_05/2024</t>
  </si>
  <si>
    <t>ASSENTAMENTO DE TUBO DE FERRO FUNDIDO PARA REDE DE ÁGUA, DN 1200 MM, JUNTA ELÁSTICA, INSTALADO EM LOCAL COM NÍVEL BAIXO DE INTERFERÊNCIAS (NÃO INCLUI FORNECIMENTO). AF_05/2024</t>
  </si>
  <si>
    <t>ASSENTAMENTO DE TUBO DE AÇO CARBONO PARA REDE DE ÁGUA, DN 600 MM (24"), JUNTA SOLDADA, INSTALADO EM LOCAL COM NÍVEL ALTO DE INTERFERÊNCIAS (NÃO INCLUI FORNECIMENTO). AF_05/2024</t>
  </si>
  <si>
    <t>ASSENTAMENTO DE TUBO DE AÇO CARBONO PARA REDE DE ÁGUA, DN 700 MM (28"), JUNTA SOLDADA, INSTALADO EM LOCAL COM NÍVEL ALTO DE INTERFERÊNCIAS (NÃO INCLUI FORNECIMENTO). AF_05/2024</t>
  </si>
  <si>
    <t>ASSENTAMENTO DE TUBO DE AÇO CARBONO PARA REDE DE ÁGUA, DN 800 MM (32"), JUNTA SOLDADA, INSTALADO EM LOCAL COM NÍVEL ALTO DE INTERFERÊNCIAS (NÃO INCLUI FORNECIMENTO). AF_05/2024</t>
  </si>
  <si>
    <t>ASSENTAMENTO DE TUBO DE AÇO CARBONO PARA REDE DE ÁGUA, DN 900 MM (36"), JUNTA SOLDADA, INSTALADO EM LOCAL COM NÍVEL ALTO DE INTERFERÊNCIAS (NÃO INCLUI FORNECIMENTO). AF_05/2024</t>
  </si>
  <si>
    <t>ASSENTAMENTO DE TUBO DE AÇO CARBONO PARA REDE DE ÁGUA, DN 1000 MM (40") OU DN 1100 MM (44"), JUNTA SOLDADA, INSTALADO EM LOCAL COM NÍVEL ALTO DE INTERFERÊNCIAS (NÃO INCLUI FORNECIMENTO). AF_05/2024</t>
  </si>
  <si>
    <t>ASSENTAMENTO DE TUBO DE AÇO CARBONO PARA REDE DE ÁGUA, DN 1200 MM (48") OU DN 1300 MM (52"), JUNTA SOLDADA, INSTALADO EM LOCAL COM NÍVEL ALTO DE INTERFERÊNCIAS (NÃO INCLUI FORNECIMENTO). AF_05/2024</t>
  </si>
  <si>
    <t>ASSENTAMENTO DE TUBO DE AÇO CARBONO PARA REDE DE ÁGUA, DN 1400 MM (56'') OU DN 1500 MM (60"), JUNTA SOLDADA, INSTALADO EM LOCAL COM NÍVEL ALTO DE INTERFERÊNCIAS (NÃO INCLUI FORNECIMENTO). AF_05/2024</t>
  </si>
  <si>
    <t>ASSENTAMENTO DE TUBO DE AÇO CARBONO PARA REDE DE ÁGUA, DN 1600 MM (64") OU DN 1700 MM (68"), JUNTA SOLDADA, INSTALADO EM LOCAL COM NÍVEL ALTO DE INTERFERÊNCIAS (NÃO INCLUI FORNECIMENTO). AF_05/2024</t>
  </si>
  <si>
    <t>ASSENTAMENTO DE TUBO DE AÇO CARBONO PARA REDE DE ÁGUA, DN 1800 MM (72") OU DN 1900 MM (76"), JUNTA SOLDADA, INSTALADO EM LOCAL COM NÍVEL ALTO DE INTERFERÊNCIAS (NÃO INCLUI FORNECIMENTO). AF_05/2024</t>
  </si>
  <si>
    <t>ASSENTAMENTO DE TUBO DE AÇO CARBONO PARA REDE DE ÁGUA, DN 2000 MM (80") OU DN 2100 MM (84"), JUNTA SOLDADA, INSTALADO EM LOCAL COM NÍVEL ALTO DE INTERFERÊNCIAS (NÃO INCLUI FORNECIMENTO). AF_05/2024</t>
  </si>
  <si>
    <t>ASSENTAMENTO DE TUBO DE AÇO CARBONO PARA REDE DE ÁGUA, DN 600 MM (24"), JUNTA SOLDADA, INSTALADO EM LOCAL COM NÍVEL BAIXO DE INTERFERÊNCIAS (NÃO INCLUI FORNECIMENTO). AF_05/2024</t>
  </si>
  <si>
    <t>ASSENTAMENTO DE TUBO DE AÇO CARBONO PARA REDE DE ÁGUA, DN 700 MM (28"), JUNTA SOLDADA, INSTALADO EM LOCAL COM NÍVEL BAIXO DE INTERFERÊNCIAS (NÃO INCLUI FORNECIMENTO). AF_05/2024</t>
  </si>
  <si>
    <t>ASSENTAMENTO DE TUBO DE AÇO CARBONO PARA REDE DE ÁGUA, DN 800 MM (32"), JUNTA SOLDADA, INSTALADO EM LOCAL COM NÍVEL BAIXO DE INTERFERÊNCIAS (NÃO INCLUI FORNECIMENTO). AF_05/2024</t>
  </si>
  <si>
    <t>ASSENTAMENTO DE TUBO DE AÇO CARBONO PARA REDE DE ÁGUA, DN 900 MM (36"), JUNTA SOLDADA, INSTALADO EM LOCAL COM NÍVEL BAIXO DE INTERFERÊNCIAS (NÃO INCLUI FORNECIMENTO). AF_05/2024</t>
  </si>
  <si>
    <t>ASSENTAMENTO DE TUBO DE AÇO CARBONO PARA REDE DE ÁGUA, DN 1000 MM (40") OU DN 1100 MM (44"), JUNTA SOLDADA, INSTALADO EM LOCAL COM NÍVEL BAIXO DE INTERFERÊNCIAS (NÃO INCLUI FORNECIMENTO). AF_05/2024</t>
  </si>
  <si>
    <t>ASSENTAMENTO DE TUBO DE AÇO CARBONO PARA REDE DE ÁGUA, DN 1200 MM (48") OU DN 1300 MM (52"), JUNTA SOLDADA, INSTALADO EM LOCAL COM NÍVEL BAIXO DE INTERFERÊNCIAS (NÃO INCLUI FORNECIMENTO). AF_05/2024</t>
  </si>
  <si>
    <t>ASSENTAMENTO DE TUBO DE AÇO CARBONO PARA REDE DE ÁGUA, DN 1400 MM (56'') OU DN 1500 MM (60"), JUNTA SOLDADA, INSTALADO EM LOCAL COM NÍVEL BAIXO DE INTERFERÊNCIAS (NÃO INCLUI FORNECIMENTO). AF_05/2024</t>
  </si>
  <si>
    <t>ASSENTAMENTO DE TUBO DE AÇO CARBONO PARA REDE DE ÁGUA, DN 1600 MM (64") OU DN 1700 MM (68"), JUNTA SOLDADA, INSTALADO EM LOCAL COM NÍVEL BAIXO DE INTERFERÊNCIAS (NÃO INCLUI FORNECIMENTO). AF_05/2024</t>
  </si>
  <si>
    <t>ASSENTAMENTO DE TUBO DE AÇO CARBONO PARA REDE DE ÁGUA, DN 1800 MM (72") OU DN 1900 MM (76"), JUNTA SOLDADA, INSTALADO EM LOCAL COM NÍVEL BAIXO DE INTERFERÊNCIAS (NÃO INCLUI FORNECIMENTO). AF_05/2024</t>
  </si>
  <si>
    <t>ASSENTAMENTO DE TUBO DE AÇO CARBONO PARA REDE DE ÁGUA, DN 2000 MM (80") OU DN 2100 MM (84"), JUNTA SOLDADA, INSTALADO EM LOCAL COM NÍVEL BAIXO DE INTERFERÊNCIAS (NÃO INCLUI FORNECIMENTO). AF_05/2024</t>
  </si>
  <si>
    <t>TUBO EM COBRE RÍGIDO, DN 22 MM, CLASSE A, SEM ISOLAMENTO, INSTALADO EM PRUMADA DE GÁS COMBUSTÍVEL - FORNECIMENTO E INSTALAÇÃO. AF_04/2022</t>
  </si>
  <si>
    <t>TUBO EM COBRE RÍGIDO, DN 28 MM, CLASSE A, SEM ISOLAMENTO, INSTALADO EM PRUMADA DE GÁS COMBUSTÍVEL - FORNECIMENTO E INSTALAÇÃO. AF_04/2022</t>
  </si>
  <si>
    <t>TUBO EM COBRE RÍGIDO, DN 35 MM, CLASSE A, SEM ISOLAMENTO, INSTALADO EM PRUMADA DE GÁS COMBUSTÍVEL - FORNECIMENTO E INSTALAÇÃO. AF_04/2022</t>
  </si>
  <si>
    <t>TUBO EM COBRE RÍGIDO, DN 42 MM, CLASSE A, SEM ISOLAMENTO, INSTALADO EM PRUMADA DE GÁS COMBUSTÍVEL - FORNECIMENTO E INSTALAÇÃO. AF_04/2022</t>
  </si>
  <si>
    <t>TUBO EM COBRE RÍGIDO, DN 54 MM, CLASSE A, SEM ISOLAMENTO, INSTALADO EM PRUMADA DE GÁS COMBUSTÍVEL - FORNECIMENTO E INSTALAÇÃO. AF_04/2022</t>
  </si>
  <si>
    <t>TUBO EM COBRE RÍGIDO, DN 66 MM, CLASSE A, SEM ISOLAMENTO, INSTALADO EM PRUMADA DE GÁS COMBUSTÍVEL - FORNECIMENTO E INSTALAÇÃO. AF_04/2022</t>
  </si>
  <si>
    <t>TUBO DE AÇO GALVANIZADO COM COSTURA, CLASSE MÉDIA, DN 25 (1"), CONEXÃO ROSQUEADA, INSTALADO EM REDE DE ALIMENTAÇÃO PARA HIDRANTE - FORNECIMENTO E INSTALAÇÃO. AF_10/2020</t>
  </si>
  <si>
    <t>TUBO DE AÇO GALVANIZADO COM COSTURA, CLASSE MÉDIA, CONEXÃO ROSQUEADA, DN 25 (1"), INSTALADO EM REDE DE ALIMENTAÇÃO PARA SPRINKLER - FORNECIMENTO E INSTALAÇÃO. AF_10/2020</t>
  </si>
  <si>
    <t>DEMOLIÇÃO DE RODAPÉ CERÂMICO, DE FORMA MANUAL, SEM REAPROVEITAMENTO. AF_09/2023</t>
  </si>
  <si>
    <t>REMOÇÃO DE CABOS ELÉTRICOS, COM SEÇÃO DE 10 MM², FORMA MANUAL, SEM REAPROVEITAMENTO. AF_09/2023</t>
  </si>
  <si>
    <t>REMOÇÃO DE TUBULAÇÕES (TUBOS E CONEXÕES) DE ÁGUA FRIA, DE FORMA MANUAL, SEM REAPROVEITAMENTO. AF_09/2023</t>
  </si>
  <si>
    <t>ELETRODUTO FLEXÍVEL CORRUGADO, PEAD, DN 50 (1 1/2"), PARA REDE ENTERRADA DE DISTRIBUIÇÃO DE ENERGIA ELÉTRICA - FORNECIMENTO E INSTALAÇÃO. AF_12/2021</t>
  </si>
  <si>
    <t>ELETRODUTO FLEXÍVEL CORRUGADO, PEAD, DN 63 (2"), PARA REDE ENTERRADA DE DISTRIBUIÇÃO DE ENERGIA ELÉTRICA - FORNECIMENTO E INSTALAÇÃO. AF_12/2021</t>
  </si>
  <si>
    <t>ELETRODUTO FLEXÍVEL CORRUGADO, PEAD, DN 90 (3"), PARA REDE ENTERRADA DE DISTRIBUIÇÃO DE ENERGIA ELÉTRICA - FORNECIMENTO E INSTALAÇÃO. AF_12/2021</t>
  </si>
  <si>
    <t>ELETRODUTO FLEXÍVEL CORRUGADO, PEAD, DN 100 (4"), PARA REDE ENTERRADA DE DISTRIBUIÇÃO DE ENERGIA ELÉTRICA - FORNECIMENTO E INSTALAÇÃO. AF_12/2021</t>
  </si>
  <si>
    <t>ACRÉSCIMO PARA POÇO DE VISITA CIRCULAR PARA ESGOTO, EM ALVENARIA COM TIJOLOS CERÂMICOS MACIÇOS, DIÂMETRO INTERNO = 0,8 M. AF_12/2020</t>
  </si>
  <si>
    <t>ACRÉSCIMO PARA POÇO DE VISITA CIRCULAR PARA ESGOTO, EM CONCRETO PRÉ-MOLDADO, DIÂMETRO INTERNO = 1 M. AF_12/2020</t>
  </si>
  <si>
    <t>ACRÉSCIMO PARA POÇO DE VISITA CIRCULAR PARA ESGOTO, EM CONCRETO PRÉ-MOLDADO, DIÂMETRO INTERNO = 1,2 M. AF_12/2020</t>
  </si>
  <si>
    <t>ACRÉSCIMO PARA POÇO DE VISITA CIRCULAR PARA ESGOTO, EM ALVENARIA COM TIJOLOS CERÂMICOS MACIÇOS, DIÂMETRO INTERNO = 1,2 M. AF_12/2020</t>
  </si>
  <si>
    <t>ACRÉSCIMO PARA POÇO DE VISITA RETANGULAR PARA ESGOTO, EM ALVENARIA COM BLOCOS DE CONCRETO, DIMENSÕES INTERNAS = 1X1 M. AF_12/2020</t>
  </si>
  <si>
    <t>ACRÉSCIMO PARA POÇO DE VISITA RETANGULAR PARA ESGOTO, EM ALVENARIA COM BLOCOS DE CONCRETO, DIMENSÕES INTERNAS = 1X1,5 M. AF_12/2020</t>
  </si>
  <si>
    <t>ACRÉSCIMO PARA POÇO DE VISITA RETANGULAR PARA ESGOTO, EM ALVENARIA COM BLOCOS DE CONCRETO, DIMENSÕES INTERNAS = 1X2 M. AF_12/2020</t>
  </si>
  <si>
    <t>ACRÉSCIMO PARA POÇO DE VISITA RETANGULAR PARA ESGOTO, EM ALVENARIA COM BLOCOS DE CONCRETO, DIMENSÕES INTERNAS = 1X2,5 M. AF_12/2020</t>
  </si>
  <si>
    <t>ACRÉSCIMO PARA POÇO DE VISITA RETANGULAR PARA ESGOTO, EM ALVENARIA COM BLOCOS DE CONCRETO, DIMENSÕES INTERNAS = 1X3 M. AF_12/2020</t>
  </si>
  <si>
    <t>ACRÉSCIMO PARA POÇO DE VISITA RETANGULAR PARA ESGOTO, EM ALVENARIA COM BLOCOS DE CONCRETO, DIMENSÕES INTERNAS = 1X3,5 M. AF_12/2020</t>
  </si>
  <si>
    <t>ACRÉSCIMO PARA POÇO DE VISITA RETANGULAR PARA ESGOTO, EM ALVENARIA COM BLOCOS DE CONCRETO, DIMENSÕES INTERNAS = 1X4 M. AF_12/2020</t>
  </si>
  <si>
    <t>ACRÉSCIMO PARA POÇO DE VISITA RETANGULAR PARA ESGOTO, EM ALVENARIA COM BLOCOS DE CONCRETO, DIMENSÕES INTERNAS = 1,5X1,5 M. AF_12/2020</t>
  </si>
  <si>
    <t>ACRÉSCIMO PARA POÇO DE VISITA RETANGULAR PARA ESGOTO, EM ALVENARIA COM BLOCOS DE CONCRETO, DIMENSÕES INTERNAS = 1,5X2 M. AF_12/2020</t>
  </si>
  <si>
    <t>ACRÉSCIMO PARA POÇO DE VISITA RETANGULAR PARA ESGOTO, EM ALVENARIA COM BLOCOS DE CONCRETO, DIMENSÕES INTERNAS = 1,5X2,5 M. AF_12/2020</t>
  </si>
  <si>
    <t>ACRÉSCIMO PARA POÇO DE VISITA RETANGULAR PARA ESGOTO, EM ALVENARIA COM BLOCOS DE CONCRETO, DIMENSÕES INTERNAS = 1,5X3 M. AF_12/2020</t>
  </si>
  <si>
    <t>ACRÉSCIMO PARA POÇO DE VISITA RETANGULAR PARA ESGOTO, EM ALVENARIA COM BLOCOS DE CONCRETO, DIMENSÕES INTERNAS = 1,5X3,5 M. AF_12/2020</t>
  </si>
  <si>
    <t>ACRÉSCIMO PARA POÇO DE VISITA RETANGULAR PARA ESGOTO, EM ALVENARIA COM BLOCOS DE CONCRETO, DIMENSÕES INTERNAS = 1,5X4 M. AF_12/2020</t>
  </si>
  <si>
    <t>ACRÉSCIMO PARA POÇO DE VISITA RETANGULAR PARA ESGOTO, EM ALVENARIA COM BLOCOS DE CONCRETO, DIMENSÕES INTERNAS = 2X2 M. AF_12/2020</t>
  </si>
  <si>
    <t>ACRÉSCIMO PARA POÇO DE VISITA RETANGULAR PARA ESGOTO, EM ALVENARIA COM BLOCOS DE CONCRETO, DIMENSÕES INTERNAS = 2X2,5 M. AF_12/2020</t>
  </si>
  <si>
    <t>ACRÉSCIMO PARA POÇO DE VISITA RETANGULAR PARA ESGOTO, EM ALVENARIA COM BLOCOS DE CONCRETO, DIMENSÕES INTERNAS = 2X3 M. AF_12/2020</t>
  </si>
  <si>
    <t>ACRÉSCIMO PARA POÇO DE VISITA RETANGULAR PARA ESGOTO, EM ALVENARIA COM BLOCOS DE CONCRETO, DIMENSÕES INTERNAS = 2X3,5 M. AF_12/2020</t>
  </si>
  <si>
    <t>ACRÉSCIMO PARA POÇO DE VISITA RETANGULAR PARA ESGOTO, EM ALVENARIA COM BLOCOS DE CONCRETO, DIMENSÕES INTERNAS = 2X4 M. AF_12/2020</t>
  </si>
  <si>
    <t>ACRÉSCIMO PARA POÇO DE VISITA RETANGULAR PARA ESGOTO, EM ALVENARIA COM BLOCOS DE CONCRETO, DIMENSÕES INTERNAS = 2,5X2,5 M. AF_12/2020</t>
  </si>
  <si>
    <t>ACRÉSCIMO PARA POÇO DE VISITA RETANGULAR PARA ESGOTO, EM ALVENARIA COM BLOCOS DE CONCRETO, DIMENSÕES INTERNAS = 2,5X3 M. AF_12/2020</t>
  </si>
  <si>
    <t>ACRÉSCIMO PARA POÇO DE VISITA RETANGULAR PARA ESGOTO, EM ALVENARIA COM BLOCOS DE CONCRETO, DIMENSÕES INTERNAS = 2,5X3,5 M. AF_12/2020</t>
  </si>
  <si>
    <t>ACRÉSCIMO PARA POÇO DE VISITA RETANGULAR PARA ESGOTO, EM ALVENARIA COM BLOCOS DE CONCRETO, DIMENSÕES INTERNAS = 2,5X4 M. AF_12/2020</t>
  </si>
  <si>
    <t>ACRÉSCIMO PARA POÇO DE VISITA RETANGULAR PARA ESGOTO, EM ALVENARIA COM BLOCOS DE CONCRETO, DIMENSÕES INTERNAS = 3X3 M. AF_12/2020</t>
  </si>
  <si>
    <t>ACRÉSCIMO PARA POÇO DE VISITA RETANGULAR PARA ESGOTO, EM ALVENARIA COM BLOCOS DE CONCRETO, DIMENSÕES INTERNAS = 3X3,5 M. AF_12/2020</t>
  </si>
  <si>
    <t>ACRÉSCIMO PARA POÇO DE VISITA RETANGULAR PARA ESGOTO, EM ALVENARIA COM BLOCOS DE CONCRETO, DIMENSÕES INTERNAS = 3X4 M. AF_12/2020</t>
  </si>
  <si>
    <t>ACRÉSCIMO PARA POÇO DE VISITA RETANGULAR PARA ESGOTO, EM ALVENARIA COM BLOCOS DE CONCRETO, DIMENSÕES INTERNAS = 3,5X3,5 M. AF_12/2020</t>
  </si>
  <si>
    <t>ACRÉSCIMO PARA POÇO DE VISITA RETANGULAR PARA ESGOTO, EM ALVENARIA COM BLOCOS DE CONCRETO, DIMENSÕES INTERNAS = 3,5X4 M. AF_12/2020</t>
  </si>
  <si>
    <t>ACRÉSCIMO PARA POÇO DE VISITA RETANGULAR PARA ESGOTO, EM ALVENARIA COM BLOCOS DE CONCRETO, DIMENSÕES INTERNAS = 4X4 M. AF_12/2020</t>
  </si>
  <si>
    <t>CHAMINÉ CIRCULAR PARA POÇO DE VISITA PARA ESGOTO, EM CONCRETO PRÉ-MOLDADO, DIÂMETRO INTERNO = 0,6 M. AF_12/2020</t>
  </si>
  <si>
    <t>CHAMINÉ CIRCULAR PARA POÇO DE VISITA PARA ESGOTO, EM ALVENARIA COM TIJOLOS CERÂMICOS MACIÇOS, DIÂMETRO INTERNO = 0,6 M. AF_12/2020</t>
  </si>
  <si>
    <t>ACRÉSCIMO PARA POÇO DE VISITA CIRCULAR PARA ESGOTO, EM CONCRETO PRÉ-MOLDADO, DIÂMETRO INTERNO = 0,8 M. AF_12/2020</t>
  </si>
  <si>
    <t>ALAMBRADO EM MOURÕES DE CONCRETO, COM TELA DE ARAME GALVANIZADO (INCLUSIVE MURETA EM CONCRETO). AF_05/2018</t>
  </si>
  <si>
    <t>TRATAMENTO DE RODAPÉ COM TELA DE POLIÉSTER. AF_09/2023</t>
  </si>
  <si>
    <t>TRATAMENTO DE JUNTA DE DILATAÇÃO, COM TARUGO DE POLIETILENO E SELANTE PU, INCLUSO PREENCHIMENTO COM ESPUMA EXPANSIVA PU. AF_09/2023</t>
  </si>
  <si>
    <t>TRATAMENTO DE JUNTA DE DILATAÇÃO COM MANTA ASFÁLTICA ADERIDA COM MAÇARICO. AF_09/2023</t>
  </si>
  <si>
    <t>TRATAMENTO DE JUNTA SERRADA, COM TARUGO DE POLIETILENO E SELANTE À BASE DE SILICONE. AF_09/2023</t>
  </si>
  <si>
    <t>RODAPÉ EM GRANITO, ALTURA 10 CM. AF_09/2020</t>
  </si>
  <si>
    <t>RODAPÉ EM LADRILHO HIDRÁULICO, ALTURA 7 CM. AF_09/2020</t>
  </si>
  <si>
    <t>RODAPÉ EM POLIESTIRENO, ALTURA 5 CM. AF_09/2020</t>
  </si>
  <si>
    <t>SOLEIRA EM GRANITO, LARGURA 15 CM, ESPESSURA 2,0 CM. AF_09/2020</t>
  </si>
  <si>
    <t>SOLEIRA EM MÁRMORE, LARGURA 15 CM, ESPESSURA 2,0 CM. AF_09/2020</t>
  </si>
  <si>
    <t>RODAPÉ EM MÁRMORE, ALTURA 7 CM. AF_09/2020</t>
  </si>
  <si>
    <t>SOLDA DE TOPO EM CHAPA/PERFIL/TUBO DE AÇO CHANFRADO, ESPESSURA=1/4''. AF_06/2018</t>
  </si>
  <si>
    <t>SOLDA DE TOPO EM CHAPA/PERFIL/TUBO DE AÇO CHANFRADO, ESPESSURA=5/16''. AF_06/2018</t>
  </si>
  <si>
    <t>SOLDA DE TOPO EM CHAPA/PERFIL/TUBO DE AÇO CHANFRADO, ESPESSURA=3/8''. AF_06/2018</t>
  </si>
  <si>
    <t>SOLDA DE TOPO EM CHAPA/PERFIL/TUBO DE AÇO CHANFRADO, ESPESSURA=1/2''. AF_06/2018</t>
  </si>
  <si>
    <t>SOLDA DE TOPO EM CHAPA/PERFIL/TUBO DE AÇO CHANFRADO, ESPESSURA=5/8''. AF_06/2018</t>
  </si>
  <si>
    <t>SOLDA DE TOPO EM CHAPA/PERFIL/TUBO DE AÇO CHANFRADO, ESPESSURA=3/4''. AF_06/2018</t>
  </si>
  <si>
    <t>LOCAÇÃO DE REDE DE ÁGUA OU ESGOTO. AF_03/2024</t>
  </si>
  <si>
    <t>ACRÉSCIMO PARA POÇO DE VISITA CIRCULAR PARA DRENAGEM, EM CONCRETO PRÉ-MOLDADO, DIÂMETRO INTERNO = 1,2 M. AF_12/2020</t>
  </si>
  <si>
    <t>ACRÉSCIMO PARA POÇO DE VISITA RETANGULAR PARA DRENAGEM, EM ALVENARIA COM BLOCOS DE CONCRETO, DIMENSÕES INTERNAS = 1,5X1,5 M. AF_12/2020</t>
  </si>
  <si>
    <t>ACRÉSCIMO PARA POÇO DE VISITA CIRCULAR PARA DRENAGEM, EM ALVENARIA COM TIJOLOS CERÂMICOS MACIÇOS, DIÂMETRO INTERNO = 1,2 M. AF_12/2020</t>
  </si>
  <si>
    <t>ACRÉSCIMO PARA POÇO DE VISITA CIRCULAR PARA DRENAGEM, EM CONCRETO PRÉ-MOLDADO, DIÂMETRO INTERNO = 1,5 M. AF_12/2020</t>
  </si>
  <si>
    <t>ACRÉSCIMO PARA POÇO DE VISITA RETANGULAR PARA DRENAGEM, EM ALVENARIA COM BLOCOS DE CONCRETO, DIMENSÕES INTERNAS = 1,5X2 M. AF_12/2020</t>
  </si>
  <si>
    <t>ACRÉSCIMO PARA POÇO DE VISITA CIRCULAR PARA DRENAGEM, EM ALVENARIA COM TIJOLOS CERÂMICOS MACIÇOS, DIÂMETRO INTERNO = 1,5 M. AF_12/2020</t>
  </si>
  <si>
    <t>ACRÉSCIMO PARA POÇO DE VISITA RETANGULAR PARA DRENAGEM, EM ALVENARIA COM BLOCOS DE CONCRETO, DIMENSÕES INTERNAS = 1X1 M. AF_12/2020</t>
  </si>
  <si>
    <t>ACRÉSCIMO PARA POÇO DE VISITA RETANGULAR PARA DRENAGEM, EM ALVENARIA COM BLOCOS DE CONCRETO, DIMENSÕES INTERNAS = 1X1,5 M. AF_12/2020</t>
  </si>
  <si>
    <t>ACRÉSCIMO PARA POÇO DE VISITA RETANGULAR PARA DRENAGEM, EM ALVENARIA COM BLOCOS DE CONCRETO, DIMENSÕES INTERNAS = 1,5X2,5 M. AF_12/2020</t>
  </si>
  <si>
    <t>ACRÉSCIMO PARA POÇO DE VISITA RETANGULAR PARA DRENAGEM, EM ALVENARIA COM BLOCOS DE CONCRETO, DIMENSÕES INTERNAS = 1X2 M. AF_12/2020</t>
  </si>
  <si>
    <t>ACRÉSCIMO PARA POÇO DE VISITA RETANGULAR PARA DRENAGEM, EM ALVENARIA COM BLOCOS DE CONCRETO, DIMENSÕES INTERNAS = 1X2,5 M. AF_12/2020</t>
  </si>
  <si>
    <t>ACRÉSCIMO PARA POÇO DE VISITA RETANGULAR PARA DRENAGEM, EM ALVENARIA COM BLOCOS DE CONCRETO, DIMENSÕES INTERNAS = 1,5X3 M. AF_12/2020</t>
  </si>
  <si>
    <t>ACRÉSCIMO PARA POÇO DE VISITA RETANGULAR PARA DRENAGEM, EM ALVENARIA COM BLOCOS DE CONCRETO, DIMENSÕES INTERNAS = 1X3 M. AF_12/2020</t>
  </si>
  <si>
    <t>ACRÉSCIMO PARA POÇO DE VISITA CIRCULAR PARA DRENAGEM, EM CONCRETO PRÉ-MOLDADO, DIÂMETRO INTERNO = 0,8 M. AF_12/2020</t>
  </si>
  <si>
    <t>ACRÉSCIMO PARA POÇO DE VISITA RETANGULAR PARA DRENAGEM, EM ALVENARIA COM BLOCOS DE CONCRETO, DIMENSÕES INTERNAS = 1X3,5 M. AF_12/2020</t>
  </si>
  <si>
    <t>ACRÉSCIMO PARA POÇO DE VISITA RETANGULAR PARA DRENAGEM, EM ALVENARIA COM BLOCOS DE CONCRETO, DIMENSÕES INTERNAS = 2,5X2,5 M. AF_12/2020</t>
  </si>
  <si>
    <t>ACRÉSCIMO PARA POÇO DE VISITA CIRCULAR PARA DRENAGEM, EM ALVENARIA COM TIJOLOS CERÂMICOS MACIÇOS, DIÂMETRO INTERNO = 0,8 M. AF_12/2020</t>
  </si>
  <si>
    <t>ACRÉSCIMO PARA POÇO DE VISITA CIRCULAR PARA DRENAGEM, EM CONCRETO PRÉ-MOLDADO, DIÂMETRO INTERNO = 1 M. AF_12/2020</t>
  </si>
  <si>
    <t>ACRÉSCIMO PARA POÇO DE VISITA RETANGULAR PARA DRENAGEM, EM ALVENARIA COM BLOCOS DE CONCRETO, DIMENSÕES INTERNAS = 1X4 M. AF_12/2020</t>
  </si>
  <si>
    <t>ACRÉSCIMO PARA POÇO DE VISITA RETANGULAR PARA DRENAGEM, EM ALVENARIA COM BLOCOS DE CONCRETO, DIMENSÕES INTERNAS = 1,5X3,5 M. AF_12/2020</t>
  </si>
  <si>
    <t>ACRÉSCIMO PARA POÇO DE VISITA CIRCULAR PARA DRENAGEM, EM ALVENARIA COM TIJOLOS CERÂMICOS MACIÇOS, DIÂMETRO INTERNO = 1 M. AF_12/2020</t>
  </si>
  <si>
    <t>ACRÉSCIMO PARA POÇO DE VISITA RETANGULAR PARA DRENAGEM, EM ALVENARIA COM BLOCOS DE CONCRETO, DIMENSÕES INTERNAS = 2,5X3 M. AF_12/2020</t>
  </si>
  <si>
    <t>ACRÉSCIMO PARA POÇO DE VISITA RETANGULAR PARA DRENAGEM, EM ALVENARIA COM BLOCOS DE CONCRETO, DIMENSÕES INTERNAS = 1,5X4 M. AF_12/2020</t>
  </si>
  <si>
    <t>ACRÉSCIMO PARA POÇO DE VISITA RETANGULAR PARA DRENAGEM, EM ALVENARIA COM BLOCOS DE CONCRETO, DIMENSÕES INTERNAS = 2,5X3,5 M. AF_12/2020</t>
  </si>
  <si>
    <t>ACRÉSCIMO PARA POÇO DE VISITA RETANGULAR PARA DRENAGEM, EM ALVENARIA COM BLOCOS DE CONCRETO, DIMENSÕES INTERNAS = 2,5X4 M. AF_12/2020</t>
  </si>
  <si>
    <t>ACRÉSCIMO PARA POÇO DE VISITA RETANGULAR PARA DRENAGEM, EM ALVENARIA COM BLOCOS DE CONCRETO, DIMENSÕES INTERNAS = 3X3 M. AF_12/2020</t>
  </si>
  <si>
    <t>ACRÉSCIMO PARA POÇO DE VISITA RETANGULAR PARA DRENAGEM, EM ALVENARIA COM BLOCOS DE CONCRETO, DIMENSÕES INTERNAS = 3X3,5 M. AF_12/2020</t>
  </si>
  <si>
    <t>ACRÉSCIMO PARA POÇO DE VISITA RETANGULAR PARA DRENAGEM, EM ALVENARIA COM BLOCOS DE CONCRETO, DIMENSÕES INTERNAS = 2X2 M. AF_12/2020</t>
  </si>
  <si>
    <t>ACRÉSCIMO PARA POÇO DE VISITA RETANGULAR PARA DRENAGEM, EM ALVENARIA COM BLOCOS DE CONCRETO, DIMENSÕES INTERNAS = 3X4 M. AF_12/2020</t>
  </si>
  <si>
    <t>ACRÉSCIMO PARA POÇO DE VISITA RETANGULAR PARA DRENAGEM, EM ALVENARIA COM BLOCOS DE CONCRETO, DIMENSÕES INTERNAS = 3,5X3,5 M. AF_12/2020</t>
  </si>
  <si>
    <t>ACRÉSCIMO PARA POÇO DE VISITA RETANGULAR PARA DRENAGEM, EM ALVENARIA COM BLOCOS DE CONCRETO, DIMENSÕES INTERNAS = 3,5X4 M. AF_12/2020</t>
  </si>
  <si>
    <t>ACRÉSCIMO PARA POÇO DE VISITA RETANGULAR PARA DRENAGEM, EM ALVENARIA COM BLOCOS DE CONCRETO, DIMENSÕES INTERNAS = 2X2,5 M. AF_12/2020</t>
  </si>
  <si>
    <t>CHAMINÉ CIRCULAR PARA POÇO DE VISITA PARA DRENAGEM, EM CONCRETO PRÉ-MOLDADO, DIÂMETRO INTERNO = 0,6 M. AF_12/2020</t>
  </si>
  <si>
    <t>CHAMINÉ CIRCULAR PARA POÇO DE VISITA PARA DRENAGEM, EM ALVENARIA COM TIJOLOS CERÂMICOS MACIÇOS, DIÂMETRO INTERNO = 0,6 M. AF_12/2020</t>
  </si>
  <si>
    <t>ACRÉSCIMO PARA POÇO DE VISITA RETANGULAR PARA DRENAGEM, EM ALVENARIA COM BLOCOS DE CONCRETO, DIMENSÕES INTERNAS = 2X3 M. AF_12/2020</t>
  </si>
  <si>
    <t>ACRÉSCIMO PARA POÇO DE VISITA RETANGULAR PARA DRENAGEM, EM ALVENARIA COM BLOCOS DE CONCRETO, DIMENSÕES INTERNAS = 2X3,5 M. AF_12/2020</t>
  </si>
  <si>
    <t>ACRÉSCIMO PARA POÇO DE VISITA RETANGULAR PARA DRENAGEM, EM ALVENARIA COM BLOCOS DE CONCRETO, DIMENSÕES INTERNAS = 2X4 M. AF_12/2020</t>
  </si>
  <si>
    <t>ACRÉSCIMO PARA POÇO DE VISITA RETANGULAR PARA DRENAGEM, EM ALVENARIA COM BLOCOS DE CONCRETO, DIMENSÕES INTERNAS = 4X4 M. AF_12/2020</t>
  </si>
  <si>
    <t>CUMEEIRA SHED PARA TELHA ONDULADA DE FIBROCIMENTO, E = 6 MM, INCLUSO ACESSÓRIOS DE FIXAÇÃO E IÇAMENTO. AF_07/2019</t>
  </si>
  <si>
    <t>RUFO EXTERNO/INTERNO EM CHAPA DE AÇO GALVANIZADO NÚMERO 26, CORTE DE 33 CM, INCLUSO IÇAMENTO. AF_07/2019</t>
  </si>
  <si>
    <t>CALHA DE BEIRAL, SEMICIRCULAR DE PVC, DIAMETRO 125 MM, INCLUINDO CABECEIRAS, EMENDAS, BOCAIS, SUPORTES E VEDAÇÕES, EXCLUINDO CONDUTORES, INCLUSO TRANSPORTE VERTICAL. AF_07/2019</t>
  </si>
  <si>
    <t>RUFO EM FIBROCIMENTO PARA TELHA ONDULADA E = 6 MM, ABA DE 26 CM, INCLUSO TRANSPORTE VERTICAL, EXCETO CONTRARRUFO. AF_07/2019</t>
  </si>
  <si>
    <t>ESTACA PRÉ-MOLDADA DE CONCRETO, SEÇÃO QUADRADA, CAPACIDADE DE 25 TONELADAS, INCLUSO EMENDA (EXCLUSIVE MOBILIZAÇÃO E DESMOBILIZAÇÃO). AF_12/2019</t>
  </si>
  <si>
    <t>ESTACA PRÉ-MOLDADA DE CONCRETO SEÇÃO QUADRADA, CAPACIDADE DE 50 TONELADAS, INCLUSO EMENDA (EXCLUSIVE MOBILIZAÇÃO E DESMOBILIZAÇÃO). AF_12/2019</t>
  </si>
  <si>
    <t>ESTACA PRÉ-MOLDADA DE CONCRETO CENTRIFUGADO, SEÇÃO CIRCULAR, CAPACIDADE DE 100 TONELADAS, INCLUSO EMENDA (EXCLUSIVE MOBILIZAÇÃO E DESMOBILIZAÇÃO). AF_12/2019</t>
  </si>
  <si>
    <t>COLOCAÇÃO DE FITA PROTETORA PARA PINTURA. AF_01/2020</t>
  </si>
  <si>
    <t>TUBO, PEX, MULTICAMADA, DN 16, INSTALADO EM IMPLANTAÇÃO DE INSTALAÇÕES DE GÁS - FORNECIMENTO E INSTALAÇÃO. AF_01/2020</t>
  </si>
  <si>
    <t>TUBO, PEX, MULTICAMADA, DN 20, INSTALADO EM IMPLANTAÇÃO DE INSTALAÇÕES DE GÁS - FORNECIMENTO E INSTALAÇÃO. AF_01/2020</t>
  </si>
  <si>
    <t>TUBO, PEX, MULTICAMADA, DN 26, INSTALADO EM IMPLANTAÇÃO DE INSTALAÇÕES DE GÁS - FORNECIMENTO E INSTALAÇÃO. AF_01/2020</t>
  </si>
  <si>
    <t>TUBO, PEX, MULTICAMADA, DN 32, INSTALADO EM IMPLANTAÇÃO DE INSTALAÇÕES DE GÁS - FORNECIMENTO E INSTALAÇÃO. AF_01/2020</t>
  </si>
  <si>
    <t>TUBO, PEX, MULTICAMADA, COM TUBO LUVA, DN 16, INSTALADO EM IMPLANTAÇÃO DE INSTALAÇÕES DE GÁS - FORNECIMENTO E INSTALAÇÃO. AF_01/2020</t>
  </si>
  <si>
    <t>TUBO, PEX, MULTICAMADA, COM TUBO LUVA, DN 20, INSTALADO EM IMPLANTAÇÃO DE INSTALAÇÕES DE GÁS - FORNECIMENTO E INSTALAÇÃO. AF_01/2020</t>
  </si>
  <si>
    <t>TUBO, PEX, MULTICAMADA, COM TUBO LUVA, DN 26, INSTALADO EM IMPLANTAÇÃO DE INSTALAÇÕES DE GÁS - FORNECIMENTO E INSTALAÇÃO. AF_01/2020</t>
  </si>
  <si>
    <t>TUBO, PEX, MULTICAMADA, COM TUBO LUVA, DN 32, INSTALADO EM IMPLANTAÇÃO DE INSTALAÇÕES DE GÁS - FORNECIMENTO E INSTALAÇÃO. AF_01/2020</t>
  </si>
  <si>
    <t>TUBO, PEX, MULTICAMADA, DN 16, INSTALADO EM RAMAL INTERNO DE INSTALAÇÕES DE GÁS - FORNECIMENTO E INSTALAÇÃO. AF_01/2020</t>
  </si>
  <si>
    <t>TUBO, PEX, MULTICAMADA, DN 20, INSTALADO EM RAMAL INTERNO DE INSTALAÇÕES DE GÁS - FORNECIMENTO E INSTALAÇÃO. AF_01/2020</t>
  </si>
  <si>
    <t>TUBO, PEX, MULTICAMADA, DN 26, INSTALADO EM RAMAL INTERNO DE INSTALAÇÕES DE GÁS - FORNECIMENTO E INSTALAÇÃO. AF_01/2020</t>
  </si>
  <si>
    <t>TUBO, PEX, MULTICAMADA, DN 32, INSTALADO EM RAMAL INTERNO DE INSTALAÇÕES DE GÁS - FORNECIMENTO E INSTALAÇÃO. AF_01/2020</t>
  </si>
  <si>
    <t>TUBO, PEX, MULTICAMADA, COM TUBO LUVA, DN 16, INSTALADO EM RAMAL INTERNO DE INSTALAÇÕES DE GÁS - FORNECIMENTO E INSTALAÇÃO. AF_01/2020</t>
  </si>
  <si>
    <t>TUBO, PEX, MULTICAMADA, COM TUBO LUVA, DN 20, INSTALADO EM RAMAL INTERNO DE INSTALAÇÕES DE GÁS - FORNECIMENTO E INSTALAÇÃO. AF_01/2020</t>
  </si>
  <si>
    <t>TUBO, PEX, MULTICAMADA, COM TUBO LUVA, DN 26, INSTALADO EM RAMAL INTERNO DE INSTALAÇÕES DE GÁS - FORNECIMENTO E INSTALAÇÃO. AF_01/2020</t>
  </si>
  <si>
    <t>TUBO, PEX, MULTICAMADA, COM TUBO LUVA, DN 32, INSTALADO EM RAMAL INTERNO DE INSTALAÇÕES DE GÁS - FORNECIMENTO E INSTALAÇÃO. AF_01/2020</t>
  </si>
  <si>
    <t>PISO PODOTÁTIL DE ALERTA OU DIRECIONAL, DE BORRACHA, ASSENTADO SOBRE ARGAMASSA. AF_05/2020</t>
  </si>
  <si>
    <t>ESTACA BROCA DE CONCRETO, DIÂMETRO DE 20CM, ESCAVAÇÃO MANUAL COM TRADO CONCHA, COM ARMADURA DE ARRANQUE. AF_05/2020</t>
  </si>
  <si>
    <t>ESTACA BROCA DE CONCRETO, DIÂMETRO DE 25CM, ESCAVAÇÃO MANUAL COM TRADO CONCHA, COM ARMADURA DE ARRANQUE. AF_05/2020</t>
  </si>
  <si>
    <t>ESTACA BROCA DE CONCRETO, DIÂMETRO DE 30CM, ESCAVAÇÃO MANUAL COM TRADO CONCHA, COM ARMADURA DE ARRANQUE. AF_05/2020</t>
  </si>
  <si>
    <t>RECOMPOSIÇÃO PARCIAL DE ARAME FARPADO Nº 14 CLASSE 250, FIXADO EM CERCA COM MOURÕES DE CONCRETO - FORNECIMENTO E INSTALAÇÃO. AF_05/2020</t>
  </si>
  <si>
    <t>CERCA COM MOURÕES DE CONCRETO, RETO, H=3,00 M, ESPAÇAMENTO DE 2,5 M, CRAVADOS 0,5 M, COM 4 FIOS DE ARAME FARPADO Nº 14 CLASSE 250 - FORNECIMENTO E INSTALAÇÃO. AF_05/2020</t>
  </si>
  <si>
    <t>CERCA COM MOURÕES DE CONCRETO, RETO, H=3,00 M, ESPAÇAMENTO DE 2,5 M, CRAVADOS 0,5 M, COM 4 FIOS DE ARAME DE AÇO OVALADO 15X17 - FORNECIMENTO E INSTALAÇÃO. AF_05/2020</t>
  </si>
  <si>
    <t>CERCA COM MOURÕES DE CONCRETO, RETO, H=3,00 M, ESPAÇAMENTO DE 2,5 M, CRAVADOS 0,5 M, COM 4 FIOS DE ARAME MISTO - FORNECIMENTO E INSTALAÇÃO. AF_05/2020</t>
  </si>
  <si>
    <t>CERCA COM MOURÕES DE CONCRETO, RETO, H=2,30 M, ESPAÇAMENTO DE 2,5 M, CRAVADOS 0,5 M, COM 4 FIOS DE ARAME FARPADO Nº 14 CLASSE 250 - FORNECIMENTO E INSTALAÇÃO. AF_05/2020</t>
  </si>
  <si>
    <t>CERCA COM MOURÕES DE CONCRETO, RETO, H=2,30 M, ESPAÇAMENTO DE 2,5 M, CRAVADOS 0,5 M, COM 4 FIOS DE ARAME DE AÇO OVALADO 15X17 - FORNECIMENTO E INSTALAÇÃO. AF_05/2020</t>
  </si>
  <si>
    <t>CERCA COM MOURÕES DE CONCRETO, RETO, H=2,30 M, ESPAÇAMENTO DE 2,5 M, CRAVADOS 0,5 M, COM 4 FIOS DE ARAME MISTO - FORNECIMENTO E INSTALAÇÃO. AF_05/2020</t>
  </si>
  <si>
    <t>CERCA COM MOURÕES DE CONCRETO, SEÇÃO "T" PONTA INCLINADA, 10X10 CM, ESPAÇAMENTO DE 2,5 M, CRAVADOS 0,5 M, COM 11 FIOS DE ARAME FARPADO Nº 14 - FORNECIMENTO E INSTALAÇÃO. AF_05/2020</t>
  </si>
  <si>
    <t>CERCA COM MOURÕES DE CONCRETO, SEÇÃO "T" PONTA INCLINADA, 10X10 CM, ESPAÇAMENTO DE 2,5 M, CRAVADOS 0,5 M, COM 11 FIOS DE ARAME DE AÇO OVALADO 15X17 - FORNECIMENTO E INSTALAÇÃO. AF_05/2020</t>
  </si>
  <si>
    <t>CERCA COM MOURÕES DE CONCRETO, SEÇÃO "T" PONTA INCLINADA, 10X10CM, ESPAÇAMENTO DE 2,5M, CRAVADOS 0,5M, COM 11 FIOS DE ARAME MISTO - FORNECIMENTO E INSTALAÇÃO. AF_05/2020</t>
  </si>
  <si>
    <t>CERCA COM MOURÕES DE MADEIRA, 7,5X7,5 CM, ESPAÇAMENTO DE 2,5 M, ALTURA LIVRE DE 2 M, CRAVADOS 0,5 M, COM 4 FIOS DE ARAME FARPADO Nº 14 CLASSE 250 - FORNECIMENTO E INSTALAÇÃO. AF_05/2020</t>
  </si>
  <si>
    <t>CERCA COM MOURÕES DE MADEIRA, 7,5X7,5 CM, ESPAÇAMENTO DE 2,5 M, ALTURA LIVRE DE 2 M, CRAVADOS 0,5 M, COM 8 FIOS DE ARAME FARPADO Nº 14 CLASSE 250 - FORNECIMENTO E INSTALAÇÃO. AF_05/2020</t>
  </si>
  <si>
    <t>CERCA COM MOURÕES DE MADEIRA ROLIÇA, DIÂMETRO 11 CM, ESPAÇAMENTO DE 2,5 M, ALTURA LIVRE DE 1,7 M, CRAVADOS 0,5 M, COM 5 FIOS DE ARAME FARPADO Nº 14 CLASSE 250 - FORNECIMENTO E INSTALAÇÃO. AF_05/2020</t>
  </si>
  <si>
    <t>CERCA COM MOURÕES DE MADEIRA ROLIÇA, DIÂMETRO 11 CM, ESPAÇAMENTO DE 2,5 M, ALTURA LIVRE DE 1,7 M, CRAVADOS 0,5 M, COM 5 FIOS DE ARAME DE AÇO OVALADO 15X17 - FORNECIMENTO E INSTALAÇÃO. AF_05/2020</t>
  </si>
  <si>
    <t>CERCA COM MOURÕES DE MADEIRA ROLIÇA, DIÂMETRO 11 CM, ESPAÇAMENTO DE 2,5 M, ALTURA LIVRE DE 1,7 M, CRAVADOS 0,5 M, COM 5 FIOS DE ARAME MISTO - FORNECIMENTO E INSTALAÇÃO. AF_05/2020</t>
  </si>
  <si>
    <t>PORTÃO COM MOURÕES DE MADEIRA ROLIÇA, DIÂMETRO 11 CM, COM 5 FIOS DE ARAME FARPADO Nº 14 CLASSE 250, SEM DOBRADIÇAS - FORNECIMENTO E INSTALAÇÃO. AF_05/2020</t>
  </si>
  <si>
    <t>CABO DE COBRE FLEXÍVEL ISOLADO, 10 MM², 0,6/1,0 KV, PARA REDE AÉREA DE DISTRIBUIÇÃO DE ENERGIA ELÉTRICA DE BAIXA TENSÃO - FORNECIMENTO E INSTALAÇÃO. AF_07/2020</t>
  </si>
  <si>
    <t>CABO DE COBRE FLEXÍVEL ISOLADO, 16 MM², 0,6/1,0 KV, PARA REDE AÉREA DE DISTRIBUIÇÃO DE ENERGIA ELÉTRICA DE BAIXA TENSÃO - FORNECIMENTO E INSTALAÇÃO. AF_07/2020</t>
  </si>
  <si>
    <t>CABO DE COBRE FLEXÍVEL ISOLADO, 25 MM², 0,6/1,0 KV, PARA REDE AÉREA DE DISTRIBUIÇÃO DE ENERGIA ELÉTRICA DE BAIXA TENSÃO - FORNECIMENTO E INSTALAÇÃO. AF_07/2020</t>
  </si>
  <si>
    <t>CABO DE COBRE FLEXÍVEL ISOLADO, 35 MM², 0,6/1,0 KV, PARA REDE AÉREA DE DISTRIBUIÇÃO DE ENERGIA ELÉTRICA DE BAIXA TENSÃO - FORNECIMENTO E INSTALAÇÃO. AF_07/2020</t>
  </si>
  <si>
    <t>CABO DE COBRE FLEXÍVEL ISOLADO, 50 MM², 0,6/1,0 KV, PARA REDE AÉREA DE DISTRIBUIÇÃO DE ENERGIA ELÉTRICA DE BAIXA TENSÃO - FORNECIMENTO E INSTALAÇÃO. AF_07/2020</t>
  </si>
  <si>
    <t>CABO DE COBRE FLEXÍVEL ISOLADO, 70 MM², 0,6/1,0 KV, PARA REDE AÉREA DE DISTRIBUIÇÃO DE ENERGIA ELÉTRICA DE BAIXA TENSÃO - FORNECIMENTO E INSTALAÇÃO. AF_07/2020</t>
  </si>
  <si>
    <t>CABO DE COBRE FLEXÍVEL ISOLADO, 120 MM², 0,6/1,0 KV, PARA REDE AÉREA DE DISTRIBUIÇÃO DE ENERGIA ELÉTRICA DE BAIXA TENSÃO - FORNECIMENTO E INSTALAÇÃO. AF_07/2020</t>
  </si>
  <si>
    <t>RODAPÉ EM MADEIRA, ALTURA 7CM, FIXADO COM COLA. AF_09/2020</t>
  </si>
  <si>
    <t>RODAPÉ EM MADEIRA, ALTURA 7CM, FIXADO COM COLA E PARAFUSOS. AF_09/2020</t>
  </si>
  <si>
    <t>RODAPÉ EM ARDÓSIA ALTURA 10CM. AF_09/2020</t>
  </si>
  <si>
    <t>RODAPÉ EM MARMORITE, ALTURA 10CM. AF_09/2020</t>
  </si>
  <si>
    <t>RODAPÉ BORRACHA LISO, ALTURA = 7CM, ESPESSURA = 2 MM, PARA ARGAMASSA. AF_09/2020</t>
  </si>
  <si>
    <t>FABRICAÇÃO DE ESCORAS DO TIPO PONTALETE, EM MADEIRA, PARA PÉ-DIREITO DUPLO. AF_09/2020</t>
  </si>
  <si>
    <t>TUBO DE AÇO GALVANIZADO COM COSTURA, CLASSE MÉDIA, DN 100 (4"), CONEXÃO ROSQUEADA, INSTALADO EM PRUMADAS - FORNECIMENTO E INSTALAÇÃO. AF_10/2020</t>
  </si>
  <si>
    <t>TUBO DE AÇO GALVANIZADO COM COSTURA, CLASSE MÉDIA, DN 100 (4"), CONEXÃO ROSQUEADA, INSTALADO EM REDE DE ALIMENTAÇÃO PARA HIDRANTE - FORNECIMENTO E INSTALAÇÃO. AF_10/2020</t>
  </si>
  <si>
    <t>CHAPIM SOBRE MUROS LINEARES, EM GRANITO OU MÁRMORE, L = 25 CM, ASSENTADO COM ARGAMASSA 1:6 COM ADITIVO. AF_11/2020</t>
  </si>
  <si>
    <t>CHAPIM (RUFO CAPA) EM AÇO GALVANIZADO, CORTE 33. AF_11/2020</t>
  </si>
  <si>
    <t>TUBO DE PVC BRANCO PARA REDE COLETORA DE ESGOTO CONDOMINIAL DE PAREDE MACIÇA, DN 100 MM, JUNTA ELÁSTICA - FORNECIMENTO E ASSENTAMENTO. AF_01/2021</t>
  </si>
  <si>
    <t>PINTURA DE RODAPÉ COM TINTA EPÓXI, APLICAÇÃO MANUAL, 2 DEMÃOS, INCLUSÃO PRIMER EPÓXI. AF_05/2021</t>
  </si>
  <si>
    <t>PINTURA DE RODAPÉ EM PEDRA DECORATIVA COM VERNIZ DE POLIURETANO, APLICAÇÃO MANUAL, 3 DEMÃOS. AF_05/2021</t>
  </si>
  <si>
    <t>PINTURA DE MEIO-FIO COM TINTA BRANCA A BASE DE CAL (CAIAÇÃO). AF_05/2021</t>
  </si>
  <si>
    <t>PINTURA DE DEMARCAÇÃO DE VAGA COM TINTA ACRÍLICA, E = 10 CM, APLICAÇÃO MANUAL. AF_05/2021</t>
  </si>
  <si>
    <t>PINTURA DE DEMARCAÇÃO DE QUADRA POLIESPORTIVA COM TINTA ACRÍLICA, E = 5 CM, APLICAÇÃO MANUAL. AF_05/2021</t>
  </si>
  <si>
    <t>PINTURA DE DEMARCAÇÃO DE QUADRA POLIESPORTIVA COM BORRACHA CLORADA, E = 5 CM, APLICAÇÃO MANUAL. AF_05/2021</t>
  </si>
  <si>
    <t>PINTURA DE DEMARCAÇÃO DE QUADRA POLIESPORTIVA COM TINTA EPÓXI, E = 5 CM, APLICAÇÃO MANUAL. AF_05/2021</t>
  </si>
  <si>
    <t>PINTURA DE DEMARCAÇÃO DE VAGA COM TINTA EPÓXI, E = 10 CM, APLICAÇÃO MANUAL. AF_05/2021</t>
  </si>
  <si>
    <t>DRENO SUBSUPERFICIAL (SEÇÃO 0,40 X 0,40 M), COM TUBO DE PEAD CORRUGADO PERFURADO, DN 100 MM, ENCHIMENTO COM AREIA. AF_07/2021</t>
  </si>
  <si>
    <t>DRENO SUBSUPERFICIAL (SEÇÃO 0,40 X 0,40 M), COM TUBO DE PVC CORRUGADO RÍGIDO PERFURADO, DN 100 MM, ENCHIMENTO COM AREIA. AF_07/2021</t>
  </si>
  <si>
    <t>DRENO SUBSUPERFICIAL (SEÇÃO 0,40 X 0,40 M), COM TUBO DE CONCRETO SIMPLES POROSO, DN 200 MM, ENCHIMENTO COM AREIA. AF_07/2021</t>
  </si>
  <si>
    <t>DRENO SUBSUPERFICIAL (SEÇÃO 0,40 X 0,40 M), CEGO, ENCHIMENTO DE BRITA, ENVOLVIDO COM MANTA GEOTÊXTIL. AF_07/2021</t>
  </si>
  <si>
    <t>DRENO SUBSUPERFICIAL (SEÇÃO 0,40 X 0,40 M), CEGO, ENCHIMENTO DE BRITA. AF_07/2021</t>
  </si>
  <si>
    <t>DRENO SUBSUPERFICIAL (SEÇÃO 0,40 X 0,40 M), COM TUBO DE PEAD CORRUGADO PERFURADO, DN 100 MM, ENCHIMENTO COM BRITA, ENVOLVIDO COM MANTA GEOTÊXTIL. AF_07/2021</t>
  </si>
  <si>
    <t>DRENO SUBSUPERFICIAL (SEÇÃO 0,40 X 0,40 M), COM TUBO DE PVC CORRUGADO RÍGIDO PERFURADO, DN 100 MM, ENCHIMENTO COM BRITA, ENVOLVIDO COM MANTA GEOTÊXTIL. AF_07/2021</t>
  </si>
  <si>
    <t>DRENO SUBSUPERFICIAL (SEÇÃO 0,40 X 0,40 M), COM TUBO DE CONCRETO SIMPLES POROSO, DN 200 MM, ENCHIMENTO COM BRITA, ENVOLVIDO COM MANTA GEOTÊXTIL. AF_07/2021</t>
  </si>
  <si>
    <t>DRENO PROFUNDO (SEÇÃO 0,50 X 1,50 M), COM TUBO DE PEAD CORRUGADO PERFURADO, DN 100 MM, ENCHIMENTO COM AREIA, COM SELO DE ARGILA. AF_07/2021</t>
  </si>
  <si>
    <t>DRENO PROFUNDO (SEÇÃO 0,50 X 1,50 M), COM TUBO DE PVC CORRUGADO RÍGIDO PERFURADO, DN 100 MM, ENCHIMENTO COM AREIA, COM SELO DE ARGILA. AF_07/2021</t>
  </si>
  <si>
    <t>DRENO PROFUNDO (SEÇÃO 0,50 X 1,50 M), COM TUBO DE CONCRETO SIMPLES POROSO, DN 200 MM, ENCHIMENTO COM AREIA, COM SELO DE ARGILA. AF_07/2021</t>
  </si>
  <si>
    <t>DRENO PROFUNDO (SEÇÃO 0,50 X 1,50 M), COM TUBO DE PEAD CORRUGADO PERFURADO, DN 100 MM, ENCHIMENTO COM AREIA. AF_07/2021</t>
  </si>
  <si>
    <t>DRENO PROFUNDO (SEÇÃO 0,50 X 1,50 M), COM TUBO DE PVC CORRUGADO RÍGIDO PERFURADO, DN 100 MM, ENCHIMENTO COM AREIA. AF_07/2021</t>
  </si>
  <si>
    <t>DRENO PROFUNDO (SEÇÃO 0,50 X 1,50 M), COM TUBO DE CONCRETO SIMPLES POROSO, DN 200 MM, ENCHIMENTO COM AREIA. AF_07/2021</t>
  </si>
  <si>
    <t>DRENO PROFUNDO (SEÇÃO 0,50 X 1,50 M), CEGO, ENCHIMENTO DE BRITA, ENVOLVIDO COM MANTA GEOTÊXTIL, COM SELO DE ARGILA. AF_07/2021</t>
  </si>
  <si>
    <t>DRENO PROFUNDO (SEÇÃO 0,50 X 1,50 M), CEGO, ENCHIMENTO DE BRITA, ENVOLVIDO COM MANTA GEOTÊXTIL. AF_07/2021</t>
  </si>
  <si>
    <t>DRENO PROFUNDO (SEÇÃO 0,50 X 1,50 M), COM TUBO DE PEAD CORRUGADO PERFURADO, DN 100 MM, ENCHIMENTO COM BRITA, ENVOLVIDO COM MANTA GEOTÊXTIL, COM SELO DE ARGILA. AF_07/2021</t>
  </si>
  <si>
    <t>DRENO PROFUNDO (SEÇÃO 0,50 X 1,50 M), COM TUBO DE PVC CORRUGADO RÍGIDO PERFURADO, DN 100 MM, ENCHIMENTO COM BRITA, ENVOLVIDO COM MANTA GEOTÊXTIL, COM SELO DE ARGILA. AF_07/2021</t>
  </si>
  <si>
    <t>DRENO PROFUNDO (SEÇÃO 0,50 X 1,50 M), COM TUBO DE CONCRETO SIMPLES POROSO, DN 200 MM, ENCHIMENTO COM BRITA, ENVOLVIDO COM MANTA GEOTÊXTIL, COM SELO DE ARGILA. AF_07/2021</t>
  </si>
  <si>
    <t>DRENO PROFUNDO (SEÇÃO 0,50 X 1,50 M), COM TUBO DE PEAD CORRUGADO PERFURADO, DN 100 MM, ENCHIMENTO COM BRITA, ENVOLVIDO COM MANTA GEOTÊXTIL. AF_07/2021</t>
  </si>
  <si>
    <t>DRENO PROFUNDO (SEÇÃO 0,50 X 1,50 M), COM TUBO DE PVC CORRUGADO RÍGIDO PERFURADO, DN 100 MM, ENCHIMENTO COM BRITA, ENVOLVIDO COM MANTA GEOTÊXTIL. AF_07/2021</t>
  </si>
  <si>
    <t>DRENO PROFUNDO (SEÇÃO 0,50 X 1,50 M), COM TUBO DE CONCRETO SIMPLES POROSO, DN 200 MM, ENCHIMENTO COM BRITA, ENVOLVIDO COM MANTA GEOTÊXTIL. AF_07/2021</t>
  </si>
  <si>
    <t>DRENO ESPINHA DE PEIXE (SEÇÃO 0,40 X 0,40 M), COM TUBO DE PEAD CORRUGADO PERFURADO, DN 100 MM, ENCHIMENTO COM AREIA, INCLUSIVE CONEXÕES. AF_07/2021</t>
  </si>
  <si>
    <t>DRENO ESPINHA DE PEIXE (SEÇÃO 0,40 X 0,40 M), COM TUBO DE PVC CORRUGADO RÍGIDO PERFURADO, DN 100 MM, ENCHIMENTO COM AREIA, INCLUSIVE CONEXÕES. AF_07/2021</t>
  </si>
  <si>
    <t>DRENO ESPINHA DE PEIXE (SEÇÃO (0,40 X 0,40 M), COM TUBO DE PEAD CORRUGADO PERFURADO, DN 100 MM, ENCHIMENTO COM BRITA, ENVOLVIDO COM MANTA GEOTÊXTIL, INCLUSIVE CONEXÕES. AF_07/2021</t>
  </si>
  <si>
    <t>DRENO ESPINHA DE PEIXE (SEÇÃO 0,40 X 0,40 M), COM TUBO DE PVC CORRUGADO RÍGIDO PERFURADO, DN 100 MM, ENCHIMENTO COM BRITA, ENVOLVIDO COM MANTA GEOTÊXTIL, INCLUSIVE CONEXÕES. AF_07/2021</t>
  </si>
  <si>
    <t>DRENO ESPINHA DE PEIXE (SEÇÃO 0,50 X 0,80 M), COM TUBO DE PEAD CORRUGADO PERFURADO, DN 100 MM, ENCHIMENTO COM AREIA, INCLUSIVE CONEXÕES. AF_07/2021</t>
  </si>
  <si>
    <t>DRENO ESPINHA DE PEIXE (SEÇÃO 0,50 X 0,80 M), COM TUBO DE PVC CORRUGADO RÍGIDO PERFURADO, DN 100 MM, ENCHIMENTO COM AREIA, INCLUSIVE CONEXÕES. AF_07/2021</t>
  </si>
  <si>
    <t>DRENO ESPINHA DE PEIXE (SEÇÃO 0,50 X 0,80 M), COM TUBO DE PEAD CORRUGADO PERFURADO, DN 100 MM, ENCHIMENTO COM BRITA, ENVOLVIDO COM MANTA GEOTÊXTIL, INCLUSIVE CONEXÕES. AF_07/2021</t>
  </si>
  <si>
    <t>DRENO ESPINHA DE PEIXE (SEÇÃO 0,50 X 0,80 M), COM TUBO DE PVC CORRUGADO RÍGIDO PERFURADO, DN 100 MM, ENCHIMENTO COM BRITA, ENVOLVIDO COM MANTA GEOTÊXTIL, INCLUSIVE CONEXÕES. AF_07/2021</t>
  </si>
  <si>
    <t>TUBO DE PEAD CORRUGADO PERFURADO, DN 100 MM, PARA DRENO - FORNECIMENTO E ASSENTAMENTO. AF_07/2021</t>
  </si>
  <si>
    <t>TUBO DE PVC CORRUGADO RÍGIDO PERFURADO, DN 100 MM, PARA DRENO - FORNECIMENTO E ASSENTAMENTO. AF_07/2021</t>
  </si>
  <si>
    <t>TUBO DE CONCRETO SIMPLES POROSO, DN 200 MM, PARA DRENO - FORNECIMENTO E ASSENTAMENTO. AF_07/2021</t>
  </si>
  <si>
    <t>DRENO EM MURO DE CONTENÇÃO, EXECUTADO NO PÉ DO MURO, COM TUBO DE PEAD CORRUGADO FLEXÍVEL PERFURADO, ENCHIMENTO COM BRITA, ENVOLVIDO COM MANTA GEOTÊXTIL. AF_07/2021</t>
  </si>
  <si>
    <t>DRENO EM MURO DE CONTENÇÃO, EXECUTADO NO PÉ DO MURO, COM TUBO DE PVC CORRUGADO RÍGIDO PERFURADO, ENCHIMENTO COM BRITA, ENVOLVIDO COM MANTA GEOTÊXTIL. AF_07/2021</t>
  </si>
  <si>
    <t>ASSENTAMENTO DE TUBO DE FERRO FUNDIDO PARA REDE DE ÁGUA, DN 80 MM, JUNTA FLANGEADA (NÃO INCLUI O FORNECIMENTO). AF_09/2021</t>
  </si>
  <si>
    <t>ASSENTAMENTO DE TUBO DE FERRO FUNDIDO PARA REDE DE ÁGUA, DN 100 MM, JUNTA FLANGEADA (NÃO INCLUI O FORNECIMENTO). AF_09/2021</t>
  </si>
  <si>
    <t>ASSENTAMENTO DE TUBO DE FERRO FUNDIDO PARA REDE DE ÁGUA, DN 150 MM, JUNTA FLANGEADA (NÃO INCLUI O FORNECIMENTO). AF_09/2021</t>
  </si>
  <si>
    <t>ASSENTAMENTO DE TUBO DE FERRO FUNDIDO PARA REDE DE ÁGUA, DN 200 MM, JUNTA FLANGEADA (NÃO INCLUI O FORNECIMENTO). AF_09/2021</t>
  </si>
  <si>
    <t>ASSENTAMENTO DE TUBO DE FERRO FUNDIDO PARA REDE DE ÁGUA, DN 250 MM, JUNTA FLANGEADA (NÃO INCLUI O FORNECIMENTO). AF_09/2021</t>
  </si>
  <si>
    <t>ASSENTAMENTO DE TUBO DE FERRO FUNDIDO PARA REDE DE ÁGUA, DN 300 MM, JUNTA FLANGEADA (NÃO INCLUI O FORNECIMENTO). AF_09/2021</t>
  </si>
  <si>
    <t>ASSENTAMENTO DE TUBO DE FERRO FUNDIDO PARA REDE DE ÁGUA, DN 350 MM, JUNTA FLANGEADA (NÃO INCLUI O FORNECIMENTO). AF_09/2021</t>
  </si>
  <si>
    <t>ASSENTAMENTO DE TUBO DE FERRO FUNDIDO PARA REDE DE ÁGUA, DN 400 MM, JUNTA FLANGEADA (NÃO INCLUI O FORNECIMENTO). AF_09/2021</t>
  </si>
  <si>
    <t>ASSENTAMENTO DE TUBO DE FERRO FUNDIDO PARA REDE DE ÁGUA, DN 450 MM, JUNTA FLANGEADA (NÃO INCLUI O FORNECIMENTO). AF_09/2021</t>
  </si>
  <si>
    <t>ASSENTAMENTO DE TUBO DE FERRO FUNDIDO PARA REDE DE ÁGUA, DN 500 MM, JUNTA FLANGEADA (NÃO INCLUI O FORNECIMENTO). AF_09/2021</t>
  </si>
  <si>
    <t>ASSENTAMENTO DE TUBO DE FERRO FUNDIDO PARA REDE DE ÁGUA, DN 600 MM, JUNTA FLANGEADA (NÃO INCLUI O FORNECIMENTO). AF_09/2021</t>
  </si>
  <si>
    <t>ASSENTAMENTO DE TUBO DE FERRO FUNDIDO PARA REDE DE ÁGUA, DN 700 MM, JUNTA FLANGEADA (NÃO INCLUI O FORNECIMENTO). AF_09/2021</t>
  </si>
  <si>
    <t>ASSENTAMENTO DE TUBO DE FERRO FUNDIDO PARA REDE DE ÁGUA, DN 800 MM, JUNTA FLANGEADA (NÃO INCLUI O FORNECIMENTO). AF_09/2021</t>
  </si>
  <si>
    <t>ASSENTAMENTO DE TUBO DE FERRO FUNDIDO PARA REDE DE ÁGUA, DN 900 MM, JUNTA FLANGEADA (NÃO INCLUI O FORNECIMENTO). AF_09/2021</t>
  </si>
  <si>
    <t>ASSENTAMENTO DE TUBO DE FERRO FUNDIDO PARA REDE DE ÁGUA, DN 1000 MM, JUNTA FLANGEADA (NÃO INCLUI O FORNECIMENTO). AF_09/2021</t>
  </si>
  <si>
    <t>ASSENTAMENTO DE TUBO DE FERRO FUNDIDO PARA REDE DE ÁGUA, DN 1200 MM, JUNTA FLANGEADA (NÃO INCLUI O FORNECIMENTO). AF_09/2021</t>
  </si>
  <si>
    <t>TUBO PEAD LISO PARA REDE DE ÁGUA OU ESGOTO, DIÂMETRO DE 20 MM, JUNTA SOLDADA (NÃO INCLUI A EXECUÇÃO DE SOLDA) - FORNECIMENTO E ASSENTAMENTO. AF_12/2021</t>
  </si>
  <si>
    <t>TUBO PEAD LISO PARA REDE DE ÁGUA OU ESGOTO, DIÂMETRO DE 32 MM, JUNTA SOLDADA (NÃO INCLUI A EXECUÇÃO DE SOLDA) - FORNECIMENTO E ASSENTAMENTO. AF_12/2021</t>
  </si>
  <si>
    <t>TUBO PEAD LISO PARA REDE DE ÁGUA OU ESGOTO, DIÂMETRO DE 110 MM, JUNTA SOLDADA (NÃO INCLUI A EXECUÇÃO DE SOLDA) - FORNECIMENTO E ASSENTAMENTO. AF_12/2021</t>
  </si>
  <si>
    <t>TUBO PEAD LISO PARA REDE DE ÁGUA OU ESGOTO, DIÂMETRO DE 160 MM, JUNTA SOLDADA (NÃO INCLUI A EXECUÇÃO DE SOLDA) - FORNECIMENTO E ASSENTAMENTO. AF_12/2021</t>
  </si>
  <si>
    <t>TUBO PEAD LISO PARA REDE DE ÁGUA OU ESGOTO, DIÂMETRO DE 200 MM, JUNTA SOLDADA (NÃO INCLUI A EXECUÇÃO DE SOLDA) - FORNECIMENTO E ASSENTAMENTO. AF_12/2021</t>
  </si>
  <si>
    <t>TUBO PEAD LISO PARA REDE DE ÁGUA OU ESGOTO, DIÂMETRO DE 315 MM, JUNTA SOLDADA (NÃO INCLUI A EXECUÇÃO DE SOLDA) - FORNECIMENTO E ASSENTAMENTO. AF_12/2021</t>
  </si>
  <si>
    <t>TUBO PEAD LISO PARA REDE DE ÁGUA OU ESGOTO, DIÂMETRO DE 400 MM, JUNTA SOLDADA (NÃO INCLUI A EXECUÇÃO DE SOLDA) - FORNECIMENTO E ASSENTAMENTO. AF_12/2021</t>
  </si>
  <si>
    <t>TUBO PEAD LISO PARA REDE DE ÁGUA OU ESGOTO, DIÂMETRO DE 500 MM, JUNTA SOLDADA (NÃO INCLUI A EXECUÇÃO DE SOLDA) - FORNECIMENTO E ASSENTAMENTO. AF_12/2021</t>
  </si>
  <si>
    <t>TUBO PEAD LISO PARA REDE DE ÁGUA OU ESGOTO, DIÂMETRO DE 630 MM, JUNTA SOLDADA (NÃO INCLUI A EXECUÇÃO DE SOLDA) - FORNECIMENTO E ASSENTAMENTO. AF_12/2021</t>
  </si>
  <si>
    <t>TUBO PEAD LISO PARA REDE DE ÁGUA OU ESGOTO, DIÂMETRO DE 800 MM, JUNTA SOLDADA (NÃO INCLUI A EXECUÇÃO DE SOLDA) - FORNECIMENTO E ASSENTAMENTO. AF_12/2021</t>
  </si>
  <si>
    <t>TUBO PEAD LISO PARA REDE DE ÁGUA OU ESGOTO, DIÂMETRO DE 900 MM, JUNTA SOLDADA (NÃO INCLUI A EXECUÇÃO DE SOLDA) - FORNECIMENTO E ASSENTAMENTO. AF_12/2021</t>
  </si>
  <si>
    <t>TUBO PEAD LISO PARA REDE DE ÁGUA OU ESGOTO, DIÂMETRO DE 1000 MM, JUNTA SOLDADA (NÃO INCLUI A EXECUÇÃO DE SOLDA) - FORNECIMENTO E ASSENTAMENTO. AF_12/2021</t>
  </si>
  <si>
    <t>TUBO EM COBRE RÍGIDO, DN 15 MM, CLASSE E, SEM ISOLAMENTO, INSTALADO EM RAMAL E SUB-RAMAL DE GÁS COMBUSTÍVEL - FORNECIMENTO E INSTALAÇÃO. AF_04/2022</t>
  </si>
  <si>
    <t>TUBO EM COBRE RÍGIDO, DN 22 MM, CLASSE E, SEM ISOLAMENTO, INSTALADO EM RAMAL E SUB-RAMAL DE GÁS COMBUSTÍVEL - FORNECIMENTO E INSTALAÇÃO. AF_04/2022</t>
  </si>
  <si>
    <t>TUBO EM COBRE RÍGIDO, DN 28 MM, CLASSE E, SEM ISOLAMENTO, INSTALADO EM RAMAL E SUB-RAMAL DE GÁS COMBUSTÍVEL - FORNECIMENTO E INSTALAÇÃO. AF_04/2022</t>
  </si>
  <si>
    <t>TUBO EM COBRE RÍGIDO, DN 15 MM, CLASSE A, SEM ISOLAMENTO, INSTALADO EM RAMAL E SUB-RAMAL DE GÁS MEDICINAL - FORNECIMENTO E INSTALAÇÃO. AF_04/2022</t>
  </si>
  <si>
    <t>TUBO EM COBRE RÍGIDO, DN 22 MM, CLASSE A, SEM ISOLAMENTO, INSTALADO EM RAMAL E SUB-RAMAL DE GÁS MEDICINAL - FORNECIMENTO E INSTALAÇÃO. AF_04/2022</t>
  </si>
  <si>
    <t>TUBO EM COBRE RÍGIDO, DN 28 MM, CLASSE A, SEM ISOLAMENTO, INSTALADO EM RAMAL E SUB-RAMAL DE GÁS MEDICINAL - FORNECIMENTO E INSTALAÇÃO. AF_04/2022</t>
  </si>
  <si>
    <t>TUBO EM COBRE RÍGIDO, DN 15 MM, CLASSE E, SEM ISOLAMENTO, INSTALADO EM RAMAL E SUB-RAMAL DE AQUECIMENTO SOLAR - FORNECIMENTO E INSTALAÇÃO. AF_04/2022</t>
  </si>
  <si>
    <t>TUBO EM COBRE RÍGIDO, DN 22 MM, CLASSE E, SEM ISOLAMENTO, INSTALADO EM RAMAL E SUB-RAMAL DE AQUECIMENTO SOLAR - FORNECIMENTO E INSTALAÇÃO. AF_04/2022</t>
  </si>
  <si>
    <t>TUBO EM COBRE RÍGIDO, DN 28 MM, CLASSE E, SEM ISOLAMENTO, INSTALADO EM RAMAL E SUB-RAMAL DE AQUECIMENTO SOLAR - FORNECIMENTO E INSTALAÇÃO. AF_04/2022</t>
  </si>
  <si>
    <t>TUBO EM COBRE RÍGIDO, DN 15 MM, CLASSE E, COM ISOLAMENTO, INSTALADO EM RAMAL E SUB-RAMAL DE AQUECIMENTO SOLAR - FORNECIMENTO E INSTALAÇÃO. AF_04/2022</t>
  </si>
  <si>
    <t>TUBO EM COBRE RÍGIDO, DN 22 MM, CLASSE E, COM ISOLAMENTO, INSTALADO EM RAMAL E SUB-RAMAL DE AQUECIMENTO SOLAR - FORNECIMENTO E INSTALAÇÃO. AF_04/2022</t>
  </si>
  <si>
    <t>TUBO EM COBRE RÍGIDO, DN 28 MM, CLASSE E, COM ISOLAMENTO, INSTALADO EM RAMAL E SUB-RAMAL DE AQUECIMENTO SOLAR - FORNECIMENTO E INSTALAÇÃO. AF_04/2022</t>
  </si>
  <si>
    <t>TUBO, PVC, SOLDÁVEL, DE 40MM, INSTALADO EM RAMAL DE DISTRIBUIÇÃO DE ÁGUA - FORNECIMENTO E INSTALAÇÃO. AF_06/2022</t>
  </si>
  <si>
    <t>TUBO, PVC, SOLDÁVEL, DE 50MM, INSTALADO EM RAMAL DE DISTRIBUIÇÃO DE ÁGUA - FORNECIMENTO E INSTALAÇÃO. AF_06/2022</t>
  </si>
  <si>
    <t>TUBO, CPVC, SOLDÁVEL, DN 42MM, INSTALADO EM RAMAL DE DISTRIBUIÇÃO DE ÁGUA - FORNECIMENTO E INSTALAÇÃO. AF_06/2022</t>
  </si>
  <si>
    <t>TUBO, PEAD, PE-80, DE = 20 MM X 2,3 MM, PARA LIGAÇÃO PREDIAL DE ÁGUA. AF_06/2022</t>
  </si>
  <si>
    <t>TUBO, PEAD, PE-80, DE = 32 MM X 3,0 MM, PARA LIGAÇÃO PREDIAL DE ÁGUA. AF_06/2022</t>
  </si>
  <si>
    <t>TUBO, PVC OCRE, JUNTA ELÁSTICA, DN 100 MM, PARA COLETOR PREDIAL DE ESGOTO. AF_06/2022</t>
  </si>
  <si>
    <t>TUBO, PVC OCRE, JUNTA ELÁSTICA, DN 150 MM, PARA COLETOR PREDIAL DE ESGOTO. AF_06/2022</t>
  </si>
  <si>
    <t>TUBO PVC, SÉRIE R, ÁGUA PLUVIAL, DN 150 MM, FORNECIDO E INSTALADO EM RAMAL DE ENCAMINHAMENTO. AF_06/2022</t>
  </si>
  <si>
    <t>PERFURAÇÃO DE SOLO PARA SISTEMA DE REBAIXAMENTO DE LENÇOL FREÁTICO POR POÇOS PROFUNDOS, DIÂMETRO DO POÇO DE 400 MM. AF_12/2022</t>
  </si>
  <si>
    <t>INSTALAÇÃO E RETIRADA DE REVESTIMENTO METÁLICO PARA PERFURAÇÃO DE SOLO PARA SISTEMA DE REBAIXAMENTO DE LENÇOL FREÁTICO POR PORÇOS PROFUNDOS, DIÂMETRO DO POÇO DE 400 MM. AF_12/2022</t>
  </si>
  <si>
    <t>TUBO, PPR, DN 20, CLASSE PN20, INSTALADO EM RAMAL OU SUB-RAMAL DE ÁGUA - FORNECIMENTO E INSTALAÇÃO. AF_08/2022</t>
  </si>
  <si>
    <t>TUBO, PPR, DN 20, CLASSE PN25, INSTALADO EM RAMAL OU SUB-RAMAL DE ÁGUA - FORNECIMENTO E INSTALAÇÃO. AF_08/2022</t>
  </si>
  <si>
    <t>TUBO, PVC, SOLDÁVEL, DE 20MM, INSTALADO EM DRENO DE AR CONDICIONADO - FORNECIMENTO E INSTALAÇÃO. AF_08/2022</t>
  </si>
  <si>
    <t>TUBO, PVC, SOLDÁVEL, DE 32MM, INSTALADO EM DRENO DE AR CONDICIONADO - FORNECIMENTO E INSTALAÇÃO. AF_08/2022</t>
  </si>
  <si>
    <t>RODAPÉ CERÂMICO DE 7CM DE ALTURA COM PLACAS TIPO ESMALTADA DE DIMENSÕES 80X80CM. AF_02/2023</t>
  </si>
  <si>
    <t>SUPORTE PARA 2 ELETRODUTOS, ESPAÇADO A CADA 80 CM, EM PERFILADO COM COMPRIMENTO DE 25 CM FIXADO EM LAJE, POR METRO DE ELETRODUTO FIXADO. AF_09/2023</t>
  </si>
  <si>
    <t>SUPORTE PARA 4 ELETRODUTOS, ESPAÇADO A CADA 80 CM, EM PERFILADO COM COMPRIMENTO DE 42 CM FIXADO EM LAJE, POR METRO DE ELETRODUTO FIXADO. AF_09/2023</t>
  </si>
  <si>
    <t>CHUMBAMENTO LINEAR EM ALVENARIA PARA ELETRODUTOS COM DIÂMETROS MENORES OU IGUAIS A 40 MM. AF_09/2023</t>
  </si>
  <si>
    <t>RASGO LINEAR MECANIZADO EM ALVENARIA, PARA RAMAIS/ DISTRIBUIÇÃO DE INSTALAÇÕES HIDRÁULICAS, DIÂMETROS MENORES OU IGUAIS A 40 MM. AF_09/2023</t>
  </si>
  <si>
    <t>RASGO LINEAR MECANIZADO EM ALVENARIA, PARA ELETRODUTOS, DIÂMETROS MENORES OU IGUAIS A 40 MM. AF_09/2023</t>
  </si>
  <si>
    <t>RASGO LINEAR MECANIZADO EM ALVENARIA, PARA RAMAIS/ DISTRIBUIÇÃO DE INSTALAÇÕES HIDRÁULICAS, DIÂMETROS MAIORES QUE 40 MM E MENORES OU IGUAIS A 75 MM. AF_09/2023</t>
  </si>
  <si>
    <t>FIXAÇÃO DE ELETRODUTOS, DIÂMETROS MENORES OU IGUAIS A 40 MM, COM ABRAÇADEIRA METÁLICA RÍGIDA TIPO D COM PARAFUSO DE FIXAÇÃO 1 1/4", FIXADA DIRETAMENTE NA LAJE OU PAREDE. AF_09/2023</t>
  </si>
  <si>
    <t>RASGO LINEAR MECANIZADO EM CONCRETO, PARA RAMAIS/ DISTRIBUIÇÃO DE INSTALAÇÕES HIDRÁULICAS, DIÂMETROS MENORES OU IGUAIS A 40 MM. AF_09/2023</t>
  </si>
  <si>
    <t>RASGO LINEAR MECANIZADO EM CONCRETO, PARA RAMAIS/ DISTRIBUIÇÃO DE INSTALAÇÕES HIDRÁULICAS, DIÂMETROS MAIORES QUE 40 MM E MENORES OU IGUAIS A 75 MM. AF_09/2023</t>
  </si>
  <si>
    <t>RASGO LINEAR MECANIZADO EM CONCRETO, PARA RAMAIS/ DISTRIBUIÇÃO DE INSTALAÇÕES HIDRÁULICAS, DIÂMETROS MAIORES QUE 75 MM E MENORES OU IGUAIS A 100 MM. AF_09/2023</t>
  </si>
  <si>
    <t>REMOÇÃO DE CABOS ELÉTRICOS, COM SEÇÃO DE ATÉ 2,5 MM², DE FORMA MANUAL, SEM REAPROVEITAMENTO. AF_09/2023</t>
  </si>
  <si>
    <t>REMOÇÃO DE CABOS ELÉTRICOS, COM SEÇÃO MAIOR QUE 2,5 MM² E MENOR QUE 10 MM², DE FORMA MANUAL, SEM REAPROVEITAMENTO. AF_09/2023</t>
  </si>
  <si>
    <t>REMOÇÃO DE CABOS ELÉTRICOS, COM SEÇÃO DE 16 MM², FORMA MANUAL, SEM REAPROVEITAMENTO. AF_09/2023</t>
  </si>
  <si>
    <t>REMOÇÃO DE CABOS ELÉTRICOS, COM SEÇÃO DE 25 MM², FORMA MANUAL, SEM REAPROVEITAMENTO. AF_09/2023</t>
  </si>
  <si>
    <t>DEMOLIÇÃO DE GUIAS, SARJETAS OU SARJETÕES, DE FORMA MECANIZADA, SEM REAPROVEITAMENTO. AF_09/2023</t>
  </si>
  <si>
    <t>REMOÇAO DE GUIAS PRÉ-FABRICADAS DE CONCRETO, DE FORMA MECANIZADA, COM REAPROVEITAMENTO. AF_09/2023</t>
  </si>
  <si>
    <t>REMOÇÃO DE CERCAS E MOURÕES, DE FORMA MANUAL, SEM REAPROVEITAMENTO. AF_09/2023</t>
  </si>
  <si>
    <t>REMOÇÃO CALHAS E RUFOS, DE FORMA MANUAL, SEM REAPROVEITAMENTO. AF_09/2023</t>
  </si>
  <si>
    <t>EXECUÇÃO DE PERFURAÇÃO PARA TIRANTE, COMPRIMENTO MAIOR OU IGUAL A 14 M E MENOR QUE 22 M, COM DIÂMETRO DE FURO DE 100 MM EXECUTADO COM HASTE E TUBOS DE REVESTIMENTO UTILIZANDO PERFURATRIZ SOBRE ESTEIRA. AF_11/2023</t>
  </si>
  <si>
    <t>EXECUÇÃO DE PERFURAÇÃO PARA TIRANTE, COMPRIMENTO MAIOR OU IGUAL A 22 M E MENOR QUE 30 M, COM DIÂMETRO DE FURO DE 100 MM EXECUTADO COM HASTE E TUBOS DE REVESTIMENTO UTILIZANDO PERFURATRIZ SOBRE ESTEIRA. AF_11/2023</t>
  </si>
  <si>
    <t>EXECUÇÃO DE PERFURAÇÃO PARA TIRANTE, COMPRIMENTO MAIOR OU IGUAL A 6 M E MENOR QUE 14 M, COM DIÂMETRO DE FURO DE 150 MM EXECUTADO COM HASTE E TUBOS DE REVESTIMENTO UTILIZANDO PERFURATRIZ SOBRE ESTEIRA. AF_11/2023</t>
  </si>
  <si>
    <t>EXECUÇÃO DE PERFURAÇÃO PARA TIRANTE, COMPRIMENTO MAIOR OU IGUAL A 14 M E MENOR QUE 22 M, COM DIÂMETRO DE FURO DE 150 MM EXECUTADO COM HASTE E TUBOS DE REVESTIMENTO UTILIZANDO PERFURATRIZ SOBRE ESTEIRA. AF_11/2023</t>
  </si>
  <si>
    <t>EXECUÇÃO DE PERFURAÇÃO PARA TIRANTE, COMPRIMENTO MAIOR OU IGUAL A 6 M E MENOR QUE 14 M, COM DIÂMETRO DE FURO DE 200 MM EXECUTADO COM HASTE E TUBOS DE REVESTIMENTO UTILIZANDO PERFURATRIZ SOBRE ESTEIRA. AF_11/2023</t>
  </si>
  <si>
    <t>EXECUÇÃO DE PERFURAÇÃO PARA TIRANTE, COMPRIMENTO MAIOR OU IGUAL A 14 M E MENOR QUE 22 M, COM DIÂMETRO DE FURO DE 200 MM EXECUTADO COM HASTE E TUBOS DE REVESTIMENTO UTILIZANDO PERFURATRIZ SOBRE ESTEIRA. AF_11/2023</t>
  </si>
  <si>
    <t>EXECUÇÃO DE PERFURAÇÃO PARA TIRANTE, COMPRIMENTO MAIOR OU IGUAL A 22 M E MENOR QUE 30 M, COM DIÂMETRO DE FURO DE 200 MM EXECUTADO COM HASTE E TUBOS DE REVESTIMENTO UTILIZANDO PERFURATRIZ SOBRE ESTEIRA. AF_11/2023</t>
  </si>
  <si>
    <t>EXECUÇÃO DE PERFURAÇÃO PARA TIRANTE, COMPRIMENTO MAIOR OU IGUAL A 6 M E MENOR QUE 14 M, COM DIÂMETRO DE FURO DE 100 MM EXECUTADO COM HASTE UTILIZANDO PERFURATRIZ MANUAL SOBRE BASE DE MONTAGEM. AF_11/2023</t>
  </si>
  <si>
    <t>EXECUÇÃO DE PERFURAÇÃO PARA TIRANTE, COMPRIMENTO MAIOR OU IGUAL A 14 M E MENOR QUE 22 M, COM DIÂMETRO DE FURO DE 100 MM EXECUTADO COM HASTE UTILIZANDO PERFURATRIZ MANUAL SOBRE BASE DE MONTAGEM. AF_11/2023</t>
  </si>
  <si>
    <t>EXECUÇÃO DE PERFURAÇÃO PARA TIRANTE, COMPRIMENTO MAIOR OU IGUAL A 22 M E MENOR QUE 30 M, COM DIÂMETRO DE FURO DE 100 MM EXECUTADO COM HASTE UTILIZANDO PERFURATRIZ MANUAL SOBRE BASE DE MONTAGEM. AF_11/2023</t>
  </si>
  <si>
    <t>EXECUÇÃO DE PERFURAÇÃO PARA TIRANTE, COMPRIMENTO MAIOR OU IGUAL A 6 M E MENOR QUE 14 M, COM DIÂMETRO DE FURO DE 150 MM EXECUTADO COM HASTE UTILIZANDO PERFURATRIZ MANUAL SOBRE BASE DE MONTAGEM. AF_11/2023</t>
  </si>
  <si>
    <t>EXECUÇÃO DE PERFURAÇÃO PARA TIRANTE, COMPRIMENTO MAIOR OU IGUAL A 14 M E MENOR QUE 22 M, COM DIÂMETRO DE FURO DE 150 MM EXECUTADO COM HASTE UTILIZANDO PERFURATRIZ MANUAL SOBRE BASE DE MONTAGEM. AF_11/2023</t>
  </si>
  <si>
    <t>EXECUÇÃO DE PERFURAÇÃO PARA TIRANTE, COMPRIMENTO MAIOR OU IGUAL A 22 M E MENOR QUE 30 M, COM DIÂMETRO DE FURO DE 150 MM EXECUTADO COM HASTE UTILIZANDO PERFURATRIZ MANUAL SOBRE BASE DE MONTAGEM. AF_11/2023</t>
  </si>
  <si>
    <t>EXECUÇÃO DE PERFURAÇÃO PARA TIRANTE, COMPRIMENTO MAIOR OU IGUAL A 14 M E MENOR QUE 22 M, COM DIÂMETRO DE FURO DE 200 MM EXECUTADO COM HASTE UTILIZANDO PERFURATRIZ MANUAL SOBRE BASE DE MONTAGEM. AF_11/2023</t>
  </si>
  <si>
    <t>EXECUÇÃO DE PERFURAÇÃO PARA TIRANTE, COMPRIMENTO MAIOR OU IGUAL A 22 M E MENOR QUE 30 M, COM DIÂMETRO DE FURO DE 200 MM EXECUTADO COM HASTE UTILIZANDO PERFURATRIZ MANUAL SOBRE BASE DE MONTAGEM. AF_11/2023</t>
  </si>
  <si>
    <t>PERFURAÇÃO DE PAREDE DIAFRAGMA COM COROA DIAMANTADA DE DIÂMETRO DE 102 MM. AF_11/2023</t>
  </si>
  <si>
    <t>EXECUÇÃO DE PERFURAÇÃO PARA TIRANTE, COMPRIMENTO MAIOR OU IGUAL A 22 M E MENOR QUE 30 M, COM DIÂMETRO DE FURO DE 150 MM EXECUTADO COM HASTE E TUBOS DE REVESTIMENTO UTILIZANDO PERFURATRIZ SOBRE ESTEIRA. AF_11/2023</t>
  </si>
  <si>
    <t>EXECUÇÃO DE PERFURAÇÃO PARA TIRANTE, COMPRIMENTO MAIOR OU IGUAL A 6 M E MENOR QUE 14 M, COM DIÂMETRO DE FURO DE 200 MM EXECUTADO COM HASTE UTILIZANDO PERFURATRIZ MANUAL SOBRE BASE DE MONTAGEM. AF_11/2023</t>
  </si>
  <si>
    <t>EXECUÇÃO DE PERFURAÇÃO PARA TIRANTE, COMPRIMENTO MAIOR OU IGUAL A 6 M E MENOR QUE 14 M, COM DIÂMETRO DE FURO DE 100 MM EXECUTADO COM HASTE UTILIZANDO PERFURATRIZ SOBRE ESTEIRA. AF_11/2023</t>
  </si>
  <si>
    <t>EXECUÇÃO DE PERFURAÇÃO PARA TIRANTE, COMPRIMENTO MAIOR OU IGUAL A 14 M E MENOR QUE 22 M, COM DIÂMETRO DE FURO DE 100 MM EXECUTADO COM HASTE UTILIZANDO PERFURATRIZ SOBRE ESTEIRA. AF_11/2023</t>
  </si>
  <si>
    <t>EXECUÇÃO DE PERFURAÇÃO PARA TIRANTE, COMPRIMENTO MAIOR OU IGUAL A 22 M E MENOR QUE 30 M, COM DIÂMETRO DE FURO DE 100 MM EXECUTADO COM HASTE UTILIZANDO PERFURATRIZ SOBRE ESTEIRA. AF_11/2023</t>
  </si>
  <si>
    <t>EXECUÇÃO DE PERFURAÇÃO PARA TIRANTE, COMPRIMENTO MAIOR OU IGUAL A 6 M E MENOR QUE 14 M, COM DIÂMETRO DE FURO DE 200 MM EXECUTADO COM HASTE UTILIZANDO PERFURATRIZ SOBRE ESTEIRA. AF_11/2023</t>
  </si>
  <si>
    <t>EXECUÇÃO DE PERFURAÇÃO PARA TIRANTE, COMPRIMENTO MAIOR OU IGUAL A 14 M E MENOR QUE 22 M, COM DIÂMETRO DE FURO DE 200 MM EXECUTADO COM HASTE UTILIZANDO PERFURATRIZ SOBRE ESTEIRA. AF_11/2023</t>
  </si>
  <si>
    <t>EXECUÇÃO DE PERFURAÇÃO PARA TIRANTE, COMPRIMENTO MAIOR OU IGUAL A 22 M E MENOR QUE 30 M, COM DIÂMETRO DE FURO DE 200 MM EXECUTADO COM HASTE UTILIZANDO PERFURATRIZ SOBRE ESTEIRA. AF_11/2023</t>
  </si>
  <si>
    <t>EXECUÇÃO DE PERFURAÇÃO PARA TIRANTE, COMPRIMENTO MAIOR OU IGUAL A 6 M E MENOR QUE 14 M, COM DIÂMETRO DE FURO DE 100 MM EXECUTADO COM HASTE E TUBOS DE REVESTIMENTO UTILIZANDO PERFURATRIZ SOBRE ESTEIRA. AF_11/2023</t>
  </si>
  <si>
    <t>GUARDA-CORPO PARA POÇO DE CREMALHEIRA, COM MONTANTE METÁLICO FIXADO EM LAJE COM CHUMBADOR PARABOLT E FECHAMENTO EM PAINEL DE TELA METÁLICA (EXCLUSO PROTEÇÃO). AF_03/2024</t>
  </si>
  <si>
    <t>EXECUÇÃO DE LINHAS DE REFERÊNCIA EM GABARITO OU CAVALETE. AF_03/2024</t>
  </si>
  <si>
    <t>VERGA PRÉ-MOLDADA COM ATÉ 1,5 M DE VÃO, ESPESSURA DE *15* CM. AF_03/2024</t>
  </si>
  <si>
    <t>VERGA PRÉ-MOLDADA COM ATÉ 1,5 M DE VÃO, ESPESSURA DE *10* CM. AF_03/2024</t>
  </si>
  <si>
    <t>VERGA MOLDADA IN LOCO EM CONCRETO, ESPESSURA DE *10* CM. AF_03/2024</t>
  </si>
  <si>
    <t>VERGA MOLDADA IN LOCO COM UTILIZAÇÃO DE BLOCOS CANALETA, ESPESSURA DE *15* CM. AF_03/2024</t>
  </si>
  <si>
    <t>VERGA MOLDADA IN LOCO COM UTILIZAÇÃO DE BLOCOS CANALETA, ESPESSURA DE *10* CM. AF_03/2024</t>
  </si>
  <si>
    <t>CONTRAVERGA PRÉ-MOLDADA, ESPESSURA DE *15* CM. AF_03/2024</t>
  </si>
  <si>
    <t>CONTRAVERGA PRÉ-MOLDADA, ESPESSURA DE *10* CM. AF_03/2024</t>
  </si>
  <si>
    <t>CONTRAVERGA MOLDADA IN LOCO EM CONCRETO, ESPESSURA DE *10* CM. AF_03/2024</t>
  </si>
  <si>
    <t>CONTRAVERGA MOLDADA IN LOCO COM UTILIZAÇÃO DE BLOCOS CANALETA, ESPESSURA DE *15* CM. AF_03/2024</t>
  </si>
  <si>
    <t>CONTRAVERGA MOLDADA IN LOCO COM UTILIZAÇÃO DE BLOCOS CANALETA, ESPESSURA DE *10* CM. AF_03/2024</t>
  </si>
  <si>
    <t>CINTA DE AMARRAÇÃO DE ALVENARIA MOLDADA IN LOCO COM UTILIZAÇÃO DE BLOCOS CANALETA, ESPESSURA DE *15* CM. AF_03/2024</t>
  </si>
  <si>
    <t>CINTA DE AMARRAÇÃO DE ALVENARIA MOLDADA IN LOCO COM UTILIZAÇÃO DE BLOCOS CANALETA, ESPESSURA DE *10* CM. AF_03/2024</t>
  </si>
  <si>
    <t>VERGA PRÉ-FABRICADA COM ATÉ 1,5 M DE VÃO, ESPESSURA DE *20* CM. AF_03/2024</t>
  </si>
  <si>
    <t>VERGA PRÉ-FABRICADA COM ATÉ 1,5 M DE VÃO, ESPESSURA DE *15* CM. AF_03/2024</t>
  </si>
  <si>
    <t>VERGA PRÉ-FABRICADA COM ATÉ 1,5 M DE VÃO, ESPESSURA DE *10* CM. AF_03/2024</t>
  </si>
  <si>
    <t>CONTRAVERGA PRÉ-FABRICADA, ESPESSURA DE *20* CM. AF_03/2024</t>
  </si>
  <si>
    <t>CONTRAVERGA PRÉ-FABRICADA, ESPESSURA DE *15* CM. AF_03/2024</t>
  </si>
  <si>
    <t>CONTRAVERGA PRÉ-FABRICADA, ESPESSURA DE *10* CM. AF_03/2024</t>
  </si>
  <si>
    <t>VIGA DE MADEIRA SERRADA, PINUS OU EQUIVALENTE DA REGIÃO, SEÇÃO RETANGULAR 7,5 X 10 CM. AF_03/2024</t>
  </si>
  <si>
    <t>PILAR DE MADEIRA ROLIÇA, EUCALIPTO OU EQUIVALENTE DA REGIÃO, FIXADO COM VERGALHÃO, DIÂMETRO DE 12 A 15 CM, APOIO ARTICULADO, COMPRIMENTO DE 3 M. AF_03/2024</t>
  </si>
  <si>
    <t>VIGA DE MADEIRA SERRADA, PINUS OU EQUIVALENTE DA REGIÃO, SEÇÃO RETANGULAR 7,5 X 15 CM. AF_03/2024</t>
  </si>
  <si>
    <t>PILAR DE MADEIRA ROLIÇA, EUCALIPTO OU EQUIVALENTE DA REGIÃO, FIXADO COM VERGALHÃO, DIÂMETRO DE 12 A 15 CM, APOIO ARTICULADO, COMPRIMENTO DE 6 M. AF_03/2024</t>
  </si>
  <si>
    <t>PILAR DE MADEIRA ROLIÇA, EUCALIPTO OU EQUIVALENTE DA REGIÃO, FIXADO COM VERGALHÃO, DIÂMETRO DE 21 A 29 CM, APOIO ARTICULADO, COMPRIMENTO DE 3 M. AF_03/2024</t>
  </si>
  <si>
    <t>PILAR DE MADEIRA ROLIÇA, EUCALIPTO OU EQUIVALENTE DA REGIÃO, FIXADO COM VERGALHÃO, DIÂMETRO DE 21 A 29 CM, APOIO ARTICULADO, COMPRIMENTO DE 6 M. AF_03/2024</t>
  </si>
  <si>
    <t>PILAR DE MADEIRA ROLIÇA, EUCALIPTO OU EQUIVALENTE DA REGIÃO, FIXADO COM VERGALHÃO, DIÂMETRO DE 30 A 34 CM, APOIO ARTICULADO, COMPRIMENTO DE 3 M. AF_03/2024</t>
  </si>
  <si>
    <t>PILAR DE MADEIRA ROLIÇA, EUCALIPTO OU EQUIVALENTE DA REGIÃO, FIXADO COM VERGALHÃO, DIÂMETRO DE 30 A 34 CM, APOIO ARTICULADO, COMPRIMENTO DE 6 M. AF_03/2024</t>
  </si>
  <si>
    <t>PILAR DE MADEIRA SERRADA, MAÇARANDUBA OU EQUIVALENTE DA REGIÃO, NÃO APARELHADO, FIXADO COM VERGALHÃO, SEÇÃO QUADRADA 10 X 10 CM, APOIO ARTICULADO, COMPRIMENTO DE 3 M. AF_03/2024</t>
  </si>
  <si>
    <t>PILAR DE MADEIRA SERRADA, MAÇARANDUBA OU EQUIVALENTE DA REGIÃO, NÃO APARELHADO, FIXADO COM VERGALHÃO, SEÇÃO QUADRADA 10 X 10 CM, APOIO ARTICULADO, COMPRIMENTO DE 6 M. AF_03/2024</t>
  </si>
  <si>
    <t>PILAR DE MADEIRA SERRADA, MAÇARANDUBA OU EQUIVALENTE DA REGIÃO, NÃO APARELHADO, FIXADO COM VERGALHÃO, SEÇÃO QUADRADA 15 X 15 CM, APOIO ARTICULADO, COMPRIMENTO DE 3 M. AF_03/2024</t>
  </si>
  <si>
    <t>PILAR DE MADEIRA SERRADA, MAÇARANDUBA OU EQUIVALENTE DA REGIÃO, NÃO APARELHADO, FIXADO COM VERGALHÃO, SEÇÃO QUADRADA 15 X 15 CM, APOIO ARTICULADO, COMPRIMENTO DE 6 M. AF_03/2024</t>
  </si>
  <si>
    <t>PILAR DE MADEIRA SERRADA, MAÇARANDUBA OU EQUIVALENTE DA REGIÃO, NÃO APARELHADO, FIXADO COM VERGALHÃO, SEÇÃO QUADRADA 20 X 20 CM, APOIO ARTICULADO, COMPRIMENTO DE 3 M. AF_03/2024</t>
  </si>
  <si>
    <t>PILAR DE MADEIRA SERRADA, MAÇARANDUBA OU EQUIVALENTE DA REGIÃO, NÃO APARELHADO, FIXADO COM VERGALHÃO, SEÇÃO QUADRADA 20 X 20 CM, APOIO ARTICULADO, COMPRIMENTO DE 6 M. AF_03/2024</t>
  </si>
  <si>
    <t>VIGA DE MADEIRA SERRADA, MAÇARANDUBA OU EQUIVALENTE DA REGIÃO, APARELHADA, SEÇÃO RETANGULAR 6 X 12 CM. AF_03/2024</t>
  </si>
  <si>
    <t>VIGA DE MADEIRA SERRADA, MAÇARANDUBA OU EQUIVALENTE DA REGIÃO, APARELHADA, SEÇÃO RETANGULAR 6 X 16 CM. AF_03/2024</t>
  </si>
  <si>
    <t>VIGA DE MADEIRA SERRADA, MAÇARANDUBA OU EQUIVALENTE DA REGIÃO, NÃO APARELHADA, SEÇÃO RETANGULAR 6 X 12 CM. AF_03/2024</t>
  </si>
  <si>
    <t>VIGA DE MADEIRA SERRADA, MAÇARANDUBA OU EQUIVALENTE DA REGIÃO, NÃO APARELHADA, SEÇÃO RETANGULAR 6 X 16 CM. AF_03/2024</t>
  </si>
  <si>
    <t>VIGA DE MADEIRA SERRADA, MAÇARANDUBA OU EQUIVALENTE DA REGIÃO, NÃO APARELHADA, SEÇÃO RETANGULAR 6 X 20 CM. AF_03/2024</t>
  </si>
  <si>
    <t>VIGA DE MADEIRA SERRADA, MAÇARANDUBA OU EQUIVALENTE DA REGIÃO, NÃO APARELHADA, SEÇÃO RETANGULAR 8 X 16 CM. AF_03/2024</t>
  </si>
  <si>
    <t>VIGA DE MADEIRA SERRADA, MAÇARANDUBA OU EQUIVALENTE DA REGIÃO, NÃO APARELHADA, SEÇÃO RETANGULAR 6 X 25 CM. AF_03/2024</t>
  </si>
  <si>
    <t>VIGA DE MADEIRA SERRADA, MAÇARANDUBA OU EQUIVALENTE DA REGIÃO, NÃO APARELHADA, SEÇÃO RETANGULAR 6 X 30 CM. AF_03/2024</t>
  </si>
  <si>
    <t>VIGA DE MADEIRA SERRADA, MAÇARANDUBA OU EQUIVALENTE DA REGIÃO, NÃO APARELHADA, SEÇÃO RETANGULAR 6 X 40 CM. AF_03/2024</t>
  </si>
  <si>
    <t>VIGA DE MADEIRA SERRADA, MAÇARANDUBA OU EQUIVALENTE DA REGIÃO, APARELHADA, SEÇÃO RETANGULAR 8 X 30 CM. AF_03/2024</t>
  </si>
  <si>
    <t>VIGA DE MADEIRA SERRADA, MAÇARANDUBA OU EQUIVALENTE DA REGIÃO, APARELHADA, SEÇÃO RETANGULAR 7,5 X 23 CM. AF_03/2024</t>
  </si>
  <si>
    <t>VIGA DE MADEIRA SERRADA, MAÇARANDUBA OU EQUIVALENTE DA REGIÃO, NÃO APARELHADA, SEÇÃO RETANGULAR 7,5 X 23 CM. AF_03/2024</t>
  </si>
  <si>
    <t>VIGA DE MADEIRA SERRADA, MAÇARANDUBA OU EQUIVALENTE DA REGIÃO, NÃO APARELHADA, SEÇÃO RETANGULAR 8 X 30 CM. AF_03/2024</t>
  </si>
  <si>
    <t>PILAR DE MADEIRA ROLIÇA, EUCALIPTO OU EQUIVALENTE DA REGIÃO, FIXADO COM VERGALHÃO, DIÂMETRO DE 16 A 20 CM, APOIO ARTICULADO, COMPRIMENTO DE 3 M. AF_03/2024</t>
  </si>
  <si>
    <t>PILAR DE MADEIRA ROLIÇA, EUCALIPTO OU EQUIVALENTE DA REGIÃO, FIXADO COM VERGALHÃO, DIÂMETRO DE 16 A 20 CM, APOIO ARTICULADO, COMPRIMENTO DE 6 M. AF_03/2024</t>
  </si>
  <si>
    <t>VIGA DE MADEIRA ROLIÇA, EUCALIPTO OU EQUIVALENTE DA REGIÃO, DIÂMETRO DE 12 A 15 CM. AF_03/2024</t>
  </si>
  <si>
    <t>VIGA DE MADEIRA ROLIÇA, EUCALIPTO OU EQUIVALENTE DA REGIÃO, DIÂMETRO DE 16 A 20 CM. AF_03/2024</t>
  </si>
  <si>
    <t>VIGA DE MADEIRA ROLIÇA, EUCALIPTO OU EQUIVALENTE DA REGIÃO, DIÂMETRO DE 21 A 29 CM. AF_03/2024</t>
  </si>
  <si>
    <t>VIGA DE MADEIRA ROLIÇA, EUCALIPTO OU EQUIVALENTE DA REGIÃO, DIÂMETRO DE 30 A 34 CM. AF_03/2024</t>
  </si>
  <si>
    <t>ASCENSÃO E DESCIDA DE ELEVADOR DE CREMALHEIRA. AF_03/2024</t>
  </si>
  <si>
    <t>ASCENSÃO DE MINI GRUA. AF_03/2024</t>
  </si>
  <si>
    <t>ASCENSÃO DE GRUA ASCENSIONAL. AF_03/2024</t>
  </si>
  <si>
    <t>ASCENSÃO E DESCIDA DE GRUA FIXA. AF_03/2024</t>
  </si>
  <si>
    <t>INSTALAÇÃO DE CONCERTINA SIMPLES, ESPIRAL DE 300 MM. AF_03/2024</t>
  </si>
  <si>
    <t>INSTALAÇÃO DE CONCERTINA DUPLA CLIPADA, ESPIRAL DE 300 MM. AF_03/2024</t>
  </si>
  <si>
    <t>INSTALAÇÃO DE CONCERTINA FLAT, ESPIRAL DE 300 MM. AF_03/2024</t>
  </si>
  <si>
    <t>EXECUÇÃO DE PILARETES PARA TAPUMES E CONSTRUÇÕES TEMPORÁRIAS. AF_03/2024</t>
  </si>
  <si>
    <t>ASSENTAMENTO DE TUBO DE PVC PBA PARA REDE DE ÁGUA, DN 125, JUNTA ELÁSTICA INTEGRADA, INSTALADO EM LOCAL COM NÍVEL ALTO DE INTERFERÊNCIAS (NÃO INCLUI FORNECIMENTO). AF_05/2024</t>
  </si>
  <si>
    <t>ASSENTAMENTO DE TUBO DE PVC PBA PARA REDE DE ÁGUA, DN 140, JUNTA ELÁSTICA INTEGRADA, INSTALADO EM LOCAL COM NÍVEL ALTO DE INTERFERÊNCIAS (NÃO INCLUI FORNECIMENTO). AF_05/2024</t>
  </si>
  <si>
    <t>ASSENTAMENTO DE TUBO DE PVC PBA PARA REDE DE ÁGUA, DN 180, JUNTA ELÁSTICA INTEGRADA, INSTALADO EM LOCAL COM NÍVEL ALTO DE INTERFERÊNCIAS (NÃO INCLUI FORNECIMENTO). AF_05/2024</t>
  </si>
  <si>
    <t>ASSENTAMENTO DE TUBO DE PVC DEFOFO OU PRFV OU RPVC PARA REDE DE ÁGUA, DN 100, JUNTA ELÁSTICA INTEGRADA, INSTALADO EM LOCAL COM NÍVEL ALTO DE INTERFERÊNCIAS (NÃO INCLUI FORNECIMENTO). AF_05/2024</t>
  </si>
  <si>
    <t>ASSENTAMENTO DE TUBO DE PVC PBA PARA REDE DE ÁGUA, DN 125, JUNTA ELÁSTICA INTEGRADA, INSTALADO EM LOCAL COM NÍVEL BAIXO DE INTERFERÊNCIAS (NÃO INCLUI FORNECIMENTO). AF_05/2024</t>
  </si>
  <si>
    <t>ASSENTAMENTO DE TUBO DE PVC PBA PARA REDE DE ÁGUA, DN 140, JUNTA ELÁSTICA INTEGRADA, INSTALADO EM LOCAL COM NÍVEL BAIXO DE INTERFERÊNCIAS (NÃO INCLUI FORNECIMENTO). AF_05/2024</t>
  </si>
  <si>
    <t>ASSENTAMENTO DE TUBO DE PVC PBA PARA REDE DE ÁGUA, DN 180, JUNTA ELÁSTICA INTEGRADA, INSTALADO EM LOCAL COM NÍVEL BAIXO DE INTERFERÊNCIAS (NÃO INCLUI FORNECIMENTO). AF_05/2024</t>
  </si>
  <si>
    <t>ASSENTAMENTO E FORNECIMENTO DE TUBO DE PVC DEFOFO OU PRFV OU RPVC PARA REDE DE ÁGUA, DN 100, JUNTA ELÁSTICA INTEGRADA, INSTALADO EM LOCAL COM NÍVEL ALTO DE INTERFERÊNCIAS (INCLUI FORNECIMENTO). AF_05/2024</t>
  </si>
  <si>
    <t>ASSENTAMENTO E FORNECIMENTO DE TUBO DE PVC DEFOFO OU PRFV OU RPVC PARA REDE DE ÁGUA, DN 100, JUNTA ELÁSTICA INTEGRADA, INSTALADO EM LOCAL COM NÍVEL BAIXO DE INTERFERÊNCIAS (INCLUI FORNECIMENTO). AF_05/2024</t>
  </si>
  <si>
    <t>ASSENTAMENTO E FORNECIMENTO DE TUBO DE PVC DEFOFO PARA REDE DE ÁGUA, DN 200, JUNTA ELÁSTICA INTEGRADA, INSTALADO EM LOCAL COM NÍVEL ALTO DE INTERFERÊNCIAS (INCLUI FORNECIMENTO). AF_05/2024</t>
  </si>
  <si>
    <t>ASSENTAMENTO E FORNECIMENTO DE TUBO DE PVC DEFOFO PARA REDE DE ÁGUA, DN 200, JUNTA ELÁSTICA INTEGRADA, INSTALADO EM LOCAL COM NÍVEL BAIXO DE INTERFERÊNCIAS (INCLUI FORNECIMENTO). AF_05/2024</t>
  </si>
  <si>
    <t>ASSENTAMENTO E FORNECIMENTO DE TUBO DE PVC DEFOFO PARA REDE DE ÁGUA, DN 250, JUNTA ELÁSTICA INTEGRADA, INSTALADO EM LOCAL COM NÍVEL ALTO DE INTERFERÊNCIAS (INCLUI FORNECIMENTO). AF_05/2024</t>
  </si>
  <si>
    <t>ASSENTAMENTO E FORNECIMENTO DE TUBO DE PVC DEFOFO PARA REDE DE ÁGUA, DN 300, JUNTA ELÁSTICA INTEGRADA, INSTALADO EM LOCAL COM NÍVEL ALTO DE INTERFERÊNCIAS (INCLUI FORNECIMENTO). AF_05/2024</t>
  </si>
  <si>
    <t>ASSENTAMENTO E FORNECIMENTO DE TUBO DE PVC DEFOFO PARA REDE DE ÁGUA, DN 300, JUNTA ELÁSTICA INTEGRADA, INSTALADO EM LOCAL COM NÍVEL BAIXO DE INTERFERÊNCIAS (INCLUI FORNECIMENTO). AF_05/2024</t>
  </si>
  <si>
    <t>REVESTIMENTO PARA PAREDE, EM CERAMICA ESMALTADA, FORMATO MENOR OU IGUAL A 2025 CM2</t>
  </si>
  <si>
    <t>JANELA FIXA, EM ALUMINIO PERFIL 20, 60 X 80 CM (A X L), BATENTE/REQUADRO DE 3 A 14 CM, COM VIDRO 4 MM, SEM GUARNICAO/ALIZAR, ACABAMENTO ALUM BRANCO OU BRILHANTE</t>
  </si>
  <si>
    <t>BLOCO DE VEDACAO DE CONCRETO CELULAR AUTOCLAVADO 20 X 30 X 60 CM (E X A X C)</t>
  </si>
  <si>
    <t>BLOCO DE VEDACAO DE CONCRETO CELULAR AUTOCLAVADO 10 X 30 X 60 CM (E X A X C)</t>
  </si>
  <si>
    <t>BLOQUETE/PISO INTERTRAVADO DE CONCRETO - MODELO SEXTAVADO / HEXAGONAL, *25 X 25* CM, E = 10 CM, RESISTENCIA DE 35 MPA, COR NATURAL</t>
  </si>
  <si>
    <t>BLOQUETE/PISO INTERTRAVADO DE CONCRETO - MODELO RAQUETE, *22 X 13,5* CM, E = 6 CM, RESISTENCIA DE 35 MPA, COR NATURAL</t>
  </si>
  <si>
    <t>BLOQUETE/PISO INTERTRAVADO DE CONCRETO - MODELO SEXTAVADO / HEXAGONAL, *25 X 25* CM, E = 6 CM, RESISTENCIA DE 35 MPA, COR NATURAL</t>
  </si>
  <si>
    <t>BLOQUETE/PISO INTERTRAVADO DE CONCRETO - MODELO SEXTAVADO / HEXAGONAL, *25 X 25* CM, E = 8 CM, RESISTENCIA DE 35 MPA, COR NATURAL</t>
  </si>
  <si>
    <t>PISO EM CERAMICA ESMALTADA, COR LISA, PEI MAIOR OU IGUAL A 4, FORMATO MENOR OU IGUAL A 2025 CM2</t>
  </si>
  <si>
    <t>PISO EM CERAMICA ESMALTADA, COR LISA, PEI MAIOR OU IGUAL A 4, FORMATO MAIOR QUE 2025 CM2</t>
  </si>
  <si>
    <t>CHAPA/PAINEL DE MADEIRA COMPENSADA PLASTIFICADA (MADEIRITE PLASTIFICADO) PARA FORMA DE CONCRETO, DE 2200 X 1100 MM, E = *17* MM</t>
  </si>
  <si>
    <t>CHAPA/PAINEL DE MADEIRA COMPENSADA PLASTIFICADA (MADEIRITE PLASTIFICADO) PARA FORMA DE CONCRETO, DE 2200 X 1100 MM, E = 10 MM</t>
  </si>
  <si>
    <t>CHAPA/PAINEL DE MADEIRA COMPENSADA PLASTIFICADA (MADEIRITE PLASTIFICADO) PARA FORMA DE CONCRETO, DE 2200 X 1100 MM, E = 12 MM</t>
  </si>
  <si>
    <t>CHAPA/PAINEL DE MADEIRA COMPENSADA RESINADA (MADEIRITE RESINADO ROSA) PARA FORMA DE CONCRETO, DE 2200 X 1100 MM, E = 14 MM</t>
  </si>
  <si>
    <t>CHAPA/PAINEL DE MADEIRA COMPENSADA RESINADA (MADEIRITE RESINADO ROSA) PARA FORMA DE CONCRETO, DE 2200 X 1100 MM, E = 17 MM</t>
  </si>
  <si>
    <t>COMPENSADO NAVAL - CHAPA/PAINEL EM MADEIRA COMPENSADA PRENSADA, DE 2200 X 1600 MM, E = 6 MM</t>
  </si>
  <si>
    <t>FORRO COMPOSTO POR PAINEIS DE LA DE VIDRO, REVESTIDOS EM PVC MICROPERFURADO, DE *1250 X 625* MM, ESPESSURA 15 MM (COM COLOCACAO)</t>
  </si>
  <si>
    <t>FORRO DE MADEIRA PINUS OU EQUIVALENTE DA REGIAO, ENCAIXE MACHO/FEMEA COM FRISO, *10 X 1* CM (SEM COLOCACAO)</t>
  </si>
  <si>
    <t>FORRO DE MADEIRA CEDRINHO OU EQUIVALENTE DA REGIAO, ENCAIXE MACHO/FEMEA COM FRISO, *10 X 1* CM (SEM COLOCACAO)</t>
  </si>
  <si>
    <t>FORRO DE MADEIRA CUMARU/IPE CHAMPANHE OU EQUIVALENTE DA REGIAO, ENCAIXE MACHO/FEMEA COM FRISO, *10 X 1* CM (SEM COLOCACAO)</t>
  </si>
  <si>
    <t>GRAMA ESMERALDA OU SAO CARLOS OU CURITIBANA, EM PLACAS, SEM PLANTIO</t>
  </si>
  <si>
    <t>GRAMA BATATAIS EM PLACAS, SEM PLANTIO</t>
  </si>
  <si>
    <t>JANELA EM MADEIRA CEDRINHO/ ANGELIM COMERCIAL/ CURUPIXA/ CUMARU OU EQUIVALENTE DA REGIAO, CAIXA DO BATENTE/MARCO *10* CM, 2 FOLHAS DE ABRIR TIPO VENEZIANA E 2 FOLHAS GUILHOTINA PARA VIDRO, COM GUARNICAO/ALIZAR, COM FERRAGENS (SEM VIDRO E SEM ACABAMENTO)</t>
  </si>
  <si>
    <t>JANELA MAXIM-AR EM MADEIRA CEDRINHO/ ANGELIM COMERCIAL/ CURUPIXA/ CUMARU OU EQUIVALENTE DA REGIAO, CAIXA DO BATENTE/MARCO *10* CM, 1 FOLHA PARA VIDRO, COM GUARNICAO/ALIZAR, COM FERRAGENS, (SEM VIDRO E SEM ACABAMENTO)</t>
  </si>
  <si>
    <t>JANELA DE ABRIR EM MADEIRA IMBUIA/CEDRO ARANA/CEDRO ROSA OU EQUIVALENTE DA REGIAO, CAIXA DO BATENTE/MARCO *10* CM, 2 FOLHAS DE ABRIR TIPO VENEZIANA E 2 FOLHAS DE ABRIR PARA VIDRO, COM GUARNICAO/ALIZAR, COM FERRAGENS, (SEM VIDRO E SEM ACABAMENTO)</t>
  </si>
  <si>
    <t>JANELA DE ABRIR EM MADEIRA PINUS/EUCALIPTO/TAUARI/VIROLA OU EQUIVALENTE DA REGIAO, CAIXA DO BATENTE/MARCO *10* CM, 2 FOLHAS DE ABRIR TIPO VENEZIANA E 2 FOLHAS GUILHOTINA PARA VIDRO, COM FERRAGENS (SEM VIDRO, SEM GUARNICAO/ALIZAR E SEM ACABAMENTO)</t>
  </si>
  <si>
    <t>JANELA BASCULANTE EM MADEIRA PINUS/ EUCALIPTO/ TAUARI/ VIROLA OU EQUIVALENTE DA REGIAO, CAIXA DO BATENTE/ MARCO *10* CM, *2* FOLHAS BASCULANTES PARA VIDRO, COM FERRAGENS (SEM VIDRO, SEM GUARNICAO/ALIZAR E SEM ACABAMENTO)</t>
  </si>
  <si>
    <t>LADRILHO HIDRAULICO, *20 X 20* CM, E= 2 CM, PADRAO DADOS, COR NATURAL</t>
  </si>
  <si>
    <t>LADRILHO HIDRAULICO, *20 X 20* CM, E= 2 CM, PADRAO COPACABANA, 2 CORES (PRETO E BRANCO)</t>
  </si>
  <si>
    <t>LAJE PRE-MOLDADA TRELICADA (LAJOTAS + VIGOTAS) PARA FORRO, UNIDIRECIONAL, SOBRECARGA DE 100 KG/M2, VAO ATE 6,00 M (SEM COLOCACAO)</t>
  </si>
  <si>
    <t>LAJE PRE-MOLDADA TRELICADA (LAJOTAS + VIGOTAS) PARA PISO, UNIDIRECIONAL, SOBRECARGA DE 200 KG/M2, VAO ATE 6,00 M (SEM COLOCACAO)</t>
  </si>
  <si>
    <t>LONA PLASTICA PESADA PRETA, E = 150 MICRA</t>
  </si>
  <si>
    <t>TABUA APARELHADA *2,5 X 15* CM, EM MACARANDUBA/MASSARANDUBA, ANGELIM OU EQUIVALENTE DA REGIAO</t>
  </si>
  <si>
    <t>GEOTEXTIL NAO TECIDO AGULHADO DE FILAMENTOS CONTINUOS 100% POLIESTER, RESITENCIA A TRACAO = 10 KN/M</t>
  </si>
  <si>
    <t>GEOTEXTIL NAO TECIDO AGULHADO DE FILAMENTOS CONTINUOS 100% POLIESTER, RESITENCIA A TRACAO = 21 KN/M</t>
  </si>
  <si>
    <t>GEOTEXTIL NAO TECIDO AGULHADO DE FILAMENTOS CONTINUOS 100% POLIESTER, RESITENCIA A TRACAO = 09 KN/M</t>
  </si>
  <si>
    <t>MANTA ASFALTICA ELASTOMERICA EM POLIESTER 3 MM, TIPO III, CLASSE B, ACABAMENTO PP (NBR 9952)</t>
  </si>
  <si>
    <t>MANTA ASFALTICA ELASTOMERICA EM POLIESTER 4 MM, TIPO III, CLASSE B, ACABAMENTO PP (NBR 9952)</t>
  </si>
  <si>
    <t>MANTA ASFALTICA ELASTOMERICA TIPO GLASS 3 MM, TIPO II, CLASSE C, ACABAMENTO PP (NBR 9952)</t>
  </si>
  <si>
    <t>MANTA ASFALTICA ELASTOMERICA EM POLIESTER 5 MM, TIPO III, CLASSE B, ACABAMENTO PP (NBR 9952)</t>
  </si>
  <si>
    <t>GEOTEXTIL NAO TECIDO AGULHADO DE FILAMENTOS CONTINUOS 100% POLIESTER, RESITENCIA A TRACAO = 31 KN/M</t>
  </si>
  <si>
    <t>GEOTEXTIL NAO TECIDO AGULHADO DE FILAMENTOS CONTINUOS 100% POLIESTER, RESITENCIA A TRACAO = 16 KN/M</t>
  </si>
  <si>
    <t>GEOTEXTIL NAO TECIDO AGULHADO DE FILAMENTOS CONTINUOS 100% POLIESTER, RESITENCIA A TRACAO = 26 KN/M</t>
  </si>
  <si>
    <t>GEOTEXTIL NAO TECIDO AGULHADO DE FILAMENTOS CONTINUOS 100% POLIESTER, RESITENCIA A TRACAO = 14 KN/M</t>
  </si>
  <si>
    <t>VEU DE POLIESTER PARA IMPERMEABILIZACAO</t>
  </si>
  <si>
    <t>VEU DE VIDRO/VEU DE SUPERFICIE 30 A 35 G/M2</t>
  </si>
  <si>
    <t>PASTILHA CERAMICA/PORCELANA, REVEST INT/EXT E PISCINA, CORES BRANCA OU FRIAS, SOLIDAS, SEM MESCLAGEM/MISTURA, ACABAMENTO LISO *2,5 X 2,5* CM</t>
  </si>
  <si>
    <t>PASTILHA CERAMICA/PORCELANA, REVEST INT/EXT E PISCINA, CORES LISAS/SOLIDAS, QUENTES, SEM MESCLAGEM/MISTURA, *2,5 X 2,5* CM</t>
  </si>
  <si>
    <t>PISO EM GRANILITE, MARMORITE OU GRANITINA, AGREGADO COR PRETO, CINZA, PALHA OU BRANCO, E= *8* MM (INCLUSO EXECUCAO)</t>
  </si>
  <si>
    <t>PLACA VINILICA SEMIFLEXIVEL PARA REVESTIMENTO DE PISOS E PAREDES, E = 2 MM (SEM COLOCACAO)</t>
  </si>
  <si>
    <t>PLACA VINILICA SEMIFLEXIVEL PARA PISOS, E = 3,2 MM, 30 X 30 CM (SEM COLOCACAO)</t>
  </si>
  <si>
    <t>PISO DE BORRACHA ESPORTIVO EM PLACAS 50 X 50 CM, E = 15 MM, PARA ARGAMASSA, PRETO</t>
  </si>
  <si>
    <t>PISO DE BORRACHA PASTILHADO EM PLACAS 50 X 50 CM, E = 15 MM, PARA ARGAMASSA, PRETO</t>
  </si>
  <si>
    <t>PISO DE BORRACHA FRISADO OU PASTILHADO, PRETO, EM PLACAS 50 X 50 CM, E = 7 MM, PARA ARGAMASSA</t>
  </si>
  <si>
    <t>PISO DE BORRACHA PASTILHADO EM PLACAS 50 X 50 CM, E = *3,5* MM, PARA COLA, PRETO</t>
  </si>
  <si>
    <t>PISO DE BORRACHA CANELADO EM PLACAS 50 X 50 CM, E = *3,5* MM, PARA COLA</t>
  </si>
  <si>
    <t>PLACA DE GESSO PARA FORRO, *60 X 60* CM, ESPESSURA DE 12 MM (SEM COLOCACAO)</t>
  </si>
  <si>
    <t>PLACA DE OBRA (PARA CONSTRUCAO CIVIL) EM CHAPA GALVANIZADA *N. 22*, ADESIVADA, DE *2,4 X 1,2* M (SEM POSTES PARA FIXACAO)</t>
  </si>
  <si>
    <t>PISO/ REVESTIMENTO EM MARMORE, POLIDO, BRANCO COMUM, FORMATO MENOR OU IGUAL A 3025 CM2, E = *2* CM</t>
  </si>
  <si>
    <t>PISO/ REVESTIMENTO EM MARMORE, POLIDO, BRANCO COMUM, FORMATO MAIOR OU IGUAL A 3025 CM2, E = *2* CM</t>
  </si>
  <si>
    <t>PORTA DE ENROLAR MANUAL COMPLETA, PERFIL MEIA CANA CEGA, EM ACO GALVANIZADO NATURAL, CHAPA NUMERO 24 (SEM INSTALACAO)</t>
  </si>
  <si>
    <t>PORTA DE ENROLAR MANUAL COMPLETA, ARTICULADA RAIADA LARGA, EM ACO GALVANIZADO NATURAL, CHAPA NUMERO 24 (SEM INSTALACAO)</t>
  </si>
  <si>
    <t>PORTA DE ABRIR / GIRO, EM GRADIL FERRO, COM BARRA CHATA 3 CM X 1/4", COM REQUADRO E GUARNICAO - COMPLETO - ACABAMENTO NATURAL</t>
  </si>
  <si>
    <t>PORTA DE ENROLAR MANUAL COMPLETA, PERFIL MEIA CANA VAZADA TIJOLINHO, EM ACO GALVANIZADO NATURAL, CHAPA NUMERO 24 (SEM INSTALACAO)</t>
  </si>
  <si>
    <t>PORTAO DE ABRIR / GIRO, EM GRADIL DE METALON REDONDO DE 3/4" VERTICAL, COM REQUADRO, ACABAMENTO NATURAL - COMPLETO</t>
  </si>
  <si>
    <t>PORTA DE MADEIRA-DE-LEI TIPO VENEZIANA (ANGELIM OU EQUIVALENTE REGIONAL), E = *3,5* CM</t>
  </si>
  <si>
    <t>PORTA DE MADEIRA TIPO VENEZIANA (EUCALIPTO OU EQUIVALENTE REGIONAL), E = *3,5* CM</t>
  </si>
  <si>
    <t>PORTA DE ABRIR / GIRO, EM MADEIRA MACICA (ANGELIM OU EQUIVALENTE REGIONAL), QUALQUER DESENHO (VERTICAL/DIAGONAL/HORIZ.), E = *3,5* CM, DIMENSOES 2,10 X 0,70 (SOMENTE FOLHA DE PORTA, ACABAMENTO NATURAL)</t>
  </si>
  <si>
    <t>PORTA DE MADEIRA QUADRICULADA PARA VIDRO, DE CORRER (EUCALIPTO OU EQUIVALENTE REGIONAL), E = *3,5* CM</t>
  </si>
  <si>
    <t>PORTA DE MADEIRA-DE-LEI QUADRICULADA PARA VIDRO, DE CORRER (ANGELIM OU EQUIVALENTE REGIONAL), E = *3,5* CM</t>
  </si>
  <si>
    <t>VIDRO TEMPERADO INCOLOR PARA PORTA DE ABRIR, E = 10 MM (SEM FERRAGENS E SEM COLOCACAO)</t>
  </si>
  <si>
    <t>TELA DE ACO SOLDADA NERVURADA, CA-60, Q-138, (2,20 KG/M2), DIAMETRO DO FIO = 4,2 MM, LARGURA = 2,45 M, ESPACAMENTO DA MALHA = 10 X 10 CM</t>
  </si>
  <si>
    <t>TELA DE ACO SOLDADA NERVURADA, CA-60, Q-196, (3,11 KG/M2), DIAMETRO DO FIO = 5,0 MM, LARGURA = 2,45 M, ESPACAMENTO DA MALHA = 10 X 10 CM</t>
  </si>
  <si>
    <t>TELA DE ARAME GALVANIZADA QUADRANGULAR / LOSANGULAR, FIO 2,77 MM (12 BWG), MALHA 5 X 5 CM, H = 2 M</t>
  </si>
  <si>
    <t>TELA EM METAL PARA ESTUQUE (DEPLOYE)</t>
  </si>
  <si>
    <t>TELA DE ARAME GALVANIZADA QUADRANGULAR / LOSANGULAR, FIO 3,4 MM (10 BWG), MALHA 5 X 5 CM, H = 2 M</t>
  </si>
  <si>
    <t>TELA DE ARAME ONDULADA, FIO *2,77* MM (12 BWG), MALHA 5 X 5 CM, H = 2 M</t>
  </si>
  <si>
    <t>TELA DE ARAME GALVANIZADA QUADRANGULAR / LOSANGULAR, FIO 2,11 MM (14 BWG), MALHA 5 X 5 CM, H = 2 M</t>
  </si>
  <si>
    <t>TELA FACHADEIRA EM POLIETILENO, ROLO DE 3 X 100 M (L X C), COR BRANCA, SEM LOGOMARCA - PARA PROTECAO DE OBRAS</t>
  </si>
  <si>
    <t>TELHA DE FIBRA DE VIDRO ONDULADA, TRANSLUCIDA / INCOLOR, E = *0,6* MM, DE *0,50 X 2,44* M (L X C)</t>
  </si>
  <si>
    <t>TELHA DE FIBROCIMENTO ONDULADA E = 6 MM, DE 2,44 X 1,10 M (SEM AMIANTO)</t>
  </si>
  <si>
    <t>TELHA DE FIBROCIMENTO ONDULADA E = 4 MM, DE 2,44 X 0,50 M (SEM AMIANTO)</t>
  </si>
  <si>
    <t>TELHA TRAPEZOIDAL EM ACO ZINCADO, SEM PINTURA, ALTURA DE APROXIMADAMENTE 40 MM, ESPESSURA DE 0,50 MM E LARGURA UTIL DE 980 MM</t>
  </si>
  <si>
    <t>VIDRO LISO INCOLOR 2 A 3 MM - SEM COLOCACAO</t>
  </si>
  <si>
    <t>VIDRO LISO INCOLOR 6 MM - SEM COLOCACAO</t>
  </si>
  <si>
    <t>VIDRO LISO INCOLOR 4MM - SEM COLOCACAO</t>
  </si>
  <si>
    <t>VIDRO LISO INCOLOR 5MM - SEM COLOCACAO</t>
  </si>
  <si>
    <t>VIDRO COMUM LAMINADO, LISO, INCOLOR, DUPLO, ESPESSURA TOTAL 6 MM (CADA CAMADA E= 3 MM) - COLOCADO</t>
  </si>
  <si>
    <t>VIDRO COMUM LAMINADO, LISO, INCOLOR, TRIPLO, ESPESSURA TOTAL 12 MM (CADA CAMADA E= 4 MM) - COLOCADO</t>
  </si>
  <si>
    <t>VIDRO MARTELADO OU CANELADO, 4 MM - SEM COLOCACAO</t>
  </si>
  <si>
    <t>VIDRO TEMPERADO VERDE E = 6 MM, SEM COLOCACAO</t>
  </si>
  <si>
    <t>VIDRO TEMPERADO VERDE E = 10 MM, SEM COLOCACAO</t>
  </si>
  <si>
    <t>VIDRO TEMPERADO VERDE E = 8 MM, SEM COLOCACAO</t>
  </si>
  <si>
    <t>VIDRO COMUM LAMINADO, LISO, INCOLOR, TRIPLO, ESPESSURA TOTAL 15 MM (CADA CAMADA E = 5 MM) - COLOCADO</t>
  </si>
  <si>
    <t>VIDRO TEMPERADO INCOLOR E = 6 MM, SEM COLOCACAO</t>
  </si>
  <si>
    <t>VIDRO TEMPERADO INCOLOR E = 8 MM, SEM COLOCACAO</t>
  </si>
  <si>
    <t>VIDRO TEMPERADO INCOLOR E = 10 MM, SEM COLOCACAO</t>
  </si>
  <si>
    <t>REVESTIMENTO EM CERAMICA ESMALTADA, FORMATO MAIOR A 2025 CM2</t>
  </si>
  <si>
    <t>DIVISORIA EM MARMORE, COM DUAS FACES POLIDAS, BRANCO COMUM, E= *3,0* CM</t>
  </si>
  <si>
    <t>DIVISORIA, PLACA PRE-MOLDADA EM GRANILITE, MARMORITE OU GRANITINA, E = *3 CM</t>
  </si>
  <si>
    <t>PISO EM GRANITO, POLIDO, TIPO AMENDOA/ AMARELO CAPRI/ AMARELO DOURADO CARIOCA OU OUTROS EQUIVALENTES DA REGIAO, FORMATO MENOR OU IGUAL A 3025 CM2, E= *2* CM</t>
  </si>
  <si>
    <t>PISO EM GRANITO, POLIDO, TIPO ANDORINHA/ QUARTZ/ CASTELO/ CORUMBA OU OUTROS EQUIVALENTES DA REGIAO, FORMATO MENOR OU IGUAL A 3025 CM2, E= *2* CM</t>
  </si>
  <si>
    <t>PISO EM GRANITO, POLIDO, TIPO PRETO SAO GABRIEL/ TIJUCA OU OUTROS EQUIVALENTES DA REGIAO, FORMATO MENOR OU IGUAL A 3025 CM2, E= *2* CM</t>
  </si>
  <si>
    <t>TELA DE ACO SOLDADA NERVURADA, CA-60, Q-61, (0,97 KG/M2), DIAMETRO DO FIO = 3,4 MM, LARGURA = 2,45 M, ESPACAMENTO DA MALHA = 15 X 15 CM</t>
  </si>
  <si>
    <t>TELA DE ARAME GALVANIZADA QUADRANGULAR / LOSANGULAR, FIO 2,77 MM (12 BWG), MALHA 8 X 8 CM, H = 2 M</t>
  </si>
  <si>
    <t>TELA DE ARAME GALVANIZADA QUADRANGULAR / LOSANGULAR, FIO 2,11 MM (14 BWG), MALHA 8 X 8 CM, H = 2 M</t>
  </si>
  <si>
    <t>TELA DE ARAME GALVANIZADA, HEXAGONAL, FIO 0,56 MM (24 BWG), MALHA 1/2", H = 1 M</t>
  </si>
  <si>
    <t>TELA DE ARAME GALVANIZADA QUADRANGULAR / LOSANGULAR, FIO 4,19 MM (8 BWG), MALHA 5 X 5 CM, H = 2 M</t>
  </si>
  <si>
    <t>TELA DE ARAME GALVANIZADA QUADRANGULAR / LOSANGULAR, FIO 2,77 MM (12 BWG), MALHA 10 X 10 CM, H = 2 M</t>
  </si>
  <si>
    <t>TELA DE ARAME GALVANIZADA REVESTIDA EM PVC, QUADRANGULAR / LOSANGULAR, FIO 2,77 MM (12 BWG), BITOLA FINAL = *3,8* MM, MALHA 7,5 X 7,5 CM, H = 2 M</t>
  </si>
  <si>
    <t>TELA DE ARAME GALVANIZADA REVESTIDA EM PVC, QUADRANGULAR / LOSANGULAR, FIO 2,11 MM (14 BWG), BITOLA FINAL = *2,8* MM, MALHA *8 X 8* CM, H = 2 M</t>
  </si>
  <si>
    <t>PLACA CIMENTICIA LISA E = 10 MM, DE 1,20 X *2,50* M (SEM AMIANTO)</t>
  </si>
  <si>
    <t>PLACA CIMENTICIA LISA E = 6 MM, DE 1,20 X *2,50* M (SEM AMIANTO)</t>
  </si>
  <si>
    <t>COMPENSADO NAVAL - CHAPA/PAINEL EM MADEIRA COMPENSADA PRENSADA, DE 2200 X 1600 MM, E = 10 MM</t>
  </si>
  <si>
    <t>COMPENSADO NAVAL - CHAPA/PAINEL EM MADEIRA COMPENSADA PRENSADA, DE 2200 X 1600 MM, E = 12 MM</t>
  </si>
  <si>
    <t>COMPENSADO NAVAL - CHAPA/PAINEL EM MADEIRA COMPENSADA PRENSADA, DE 2200 X 1600 MM, E = 15 MM</t>
  </si>
  <si>
    <t>COMPENSADO NAVAL - CHAPA/PAINEL EM MADEIRA COMPENSADA PRENSADA, DE 2200 X 1600 MM, E = 20 MM</t>
  </si>
  <si>
    <t>VIDRO PLANO ARAMADO E = 7MM - SEM COLOCACAO</t>
  </si>
  <si>
    <t>ESPELHO CRISTAL E = 4 MM</t>
  </si>
  <si>
    <t>VIDRO LISO FUME E = 4MM - SEM COLOCACAO</t>
  </si>
  <si>
    <t>VIDRO LISO FUME E = 6MM - SEM COLOCACAO</t>
  </si>
  <si>
    <t>FORRO DE PVC LISO, BRANCO, REGUA DE 10 CM, ESPESSURA APROXIMADA DE 8 MM (COM COLOCACAO / SEM ESTRUTURA METALICA)</t>
  </si>
  <si>
    <t>MANTA ASFALTICA ELASTOMERICA EM POLIESTER ALUMINIZADA 3 MM, TIPO III, CLASSE B (NBR 9952)</t>
  </si>
  <si>
    <t>BANCADA/ BANCA/ BALCAO/ TAMPO EM MARMORE BRANCO COMUM, POLIDO, LISO, ACABAMENTO RETO, E= *3* CM (SEM FUROS)</t>
  </si>
  <si>
    <t>BANCADA/TAMPO LISO (SEM CUBA) EM MARMORE SINTETICO</t>
  </si>
  <si>
    <t>GRANITO PARA BANCADA, POLIDO, TIPO ANDORINHA/ QUARTZ/ CASTELO/ CORUMBA OU OUTROS EQUIVALENTES DA REGIAO, E= *2,5* CM</t>
  </si>
  <si>
    <t>CHAPA ACO INOX AISI 304 NUMERO 9 (E = 4 MM), ACABAMENTO NUMERO 1 (LAMINADO A QUENTE, FOSCO)</t>
  </si>
  <si>
    <t>CHAPA ACO INOX AISI 304 NUMERO 4 (E = 6 MM), ACABAMENTO NUMERO 1 (LAMINADO A QUENTE, FOSCO)</t>
  </si>
  <si>
    <t>VIDRO LISO FUME, E = 5 MM - SEM COLOCACAO</t>
  </si>
  <si>
    <t>TELA DE ACO SOLDADA NERVURADA, CA-60, Q-92, (1,48 KG/M2), DIAMETRO DO FIO = 4,2 MM, LARGURA = 2,45 X 60 M DE COMPRIMENTO, ESPACAMENTO DA MALHA = 15 X 15 CM</t>
  </si>
  <si>
    <t>TELHA ONDULADA EM ACO ZINCADO, ALTURA DE 17 MM, ESPESSURA DE 0,50 MM, LARGURA UTIL DE APROXIMADAMENTE 985 MM, SEM PINTURA</t>
  </si>
  <si>
    <t>VIDRO PLANO ARAMADO E = 6 MM - SEM COLOCACAO</t>
  </si>
  <si>
    <t>VIDRO LISO INCOLOR 10 MM - SEM COLOCACAO</t>
  </si>
  <si>
    <t>VIDRO CRISTAL COLORIDO, 8 MM, PINTADO NA COR BRANCA</t>
  </si>
  <si>
    <t>VIDRO CRISTAL COLORIDO, 6 MM, PINTADO NA COR BRANCA</t>
  </si>
  <si>
    <t>VIDRO CRISTAL COLORIDO, 4 MM, PINTADO NA COR BRANCA</t>
  </si>
  <si>
    <t>VIDRO CRISTAL COLORIDO, 10 MM, PINTADO NA COR BRANCA</t>
  </si>
  <si>
    <t>VIDRO COMUM LAMINADO LISO INCOLOR DUPLO, ESPESSURA TOTAL 8 MM (CADA CAMADA DE 4 MM) - COLOCADO</t>
  </si>
  <si>
    <t>CHAPA DE MDF BRANCO LISO 1 FACE, E = 15 MM, DE *2,75 X 1,85* M</t>
  </si>
  <si>
    <t>BLOCO DE GESSO COMPACTO / MACICO, BRANCO, E = 10 CM, DIMENSOES *67 X 50* CM</t>
  </si>
  <si>
    <t>BLOCO DE GESSO VAZADO, BRANCO, E = *7* CM, DIMENSOES *67 X 50* CM</t>
  </si>
  <si>
    <t>BLOCO DE VEDACAO DE CONCRETO CELULAR AUTOCLAVADO 15 X 30 X 60 CM (E X A X C)</t>
  </si>
  <si>
    <t>CHAPA DE MDF BRANCO LISO 1 FACE, E = 12 MM, DE *2,75 X 1,85* M</t>
  </si>
  <si>
    <t>CHAPA DE MDF BRANCO LISO 1 FACE, E = 18 MM, DE *2,75 X 1,85* M</t>
  </si>
  <si>
    <t>CHAPA DE MDF BRANCO LISO 1 FACE, E = 25 MM, DE *2,75 X 1,85* M</t>
  </si>
  <si>
    <t>CHAPA DE MDF BRANCO LISO 2 FACES, E = 15 MM, DE *2,75 X 1,85* M</t>
  </si>
  <si>
    <t>CHAPA DE MDF BRANCO LISO 2 FACES, E = 18 MM, DE *2,75 X 1,85* M</t>
  </si>
  <si>
    <t>CHAPA DE MDF BRANCO LISO 2 FACES, E = 25 MM, DE *2,75 X 1,85* M</t>
  </si>
  <si>
    <t>CHAPA DE MDF BRANCO LISO 1 FACE, E = 6 MM, DE *2,75 X 1,85* M</t>
  </si>
  <si>
    <t>CHAPA DE MDF BRANCO LISO 1 FACE, E = 9 MM, DE *2,75 X 1,85* M</t>
  </si>
  <si>
    <t>CHAPA DE MDF BRANCO LISO 2 FACES, E = 6 MM, DE *2,75 X 1,85* M</t>
  </si>
  <si>
    <t>CHAPA DE MDF BRANCO LISO 2 FACES, E = 9 MM, DE *2,75 X 1,85* M</t>
  </si>
  <si>
    <t>CHAPA DE MDF CRU, E = 12 MM, DE *2,75 X 1,85* M</t>
  </si>
  <si>
    <t>CHAPA DE MDF CRU, E = 15 MM, DE *2,75 X 1,85* M</t>
  </si>
  <si>
    <t>CHAPA DE MDF CRU, E = 18 MM, DE *2,75 X 1,85* M</t>
  </si>
  <si>
    <t>CHAPA DE MDF CRU, E = 20 MM, DE *2,75 X 1,85* M</t>
  </si>
  <si>
    <t>CHAPA DE MDF CRU, E = 25 MM, DE *2,75 X 1,85* M</t>
  </si>
  <si>
    <t>CHAPA DE MDF CRU, E = 6 MM, DE *2,75 X 1,85* M</t>
  </si>
  <si>
    <t>CHAPA DE MDF CRU, E = 9 MM, DE *2,75 X 1,85* M</t>
  </si>
  <si>
    <t>REVESTIMENTO PARA ESCADA EM GRANILITE, MARMORITE OU GRANITINA ESP = 8 MM (INCLUSO EXECUCAO)</t>
  </si>
  <si>
    <t>REVESTIMENTO DE PAREDE EM GRANILITE, MARMORITE OU GRANITINA COLORIDO - ESP = 5 MM (INCLUSO EXECUCAO)</t>
  </si>
  <si>
    <t>REVESTIMENTO DE PAREDE EM GRANILITE, MARMORITE OU GRANITINA - ESP = 5 MM (INCLUSO EXECUCAO)</t>
  </si>
  <si>
    <t>PORTA VIDRO TEMPERADO INCOLOR, 2 FOLHAS DE CORRER, E = 10 MM (SEM FERRAGENS E SEM COLOCACAO)</t>
  </si>
  <si>
    <t>PLACA DE SINALIZACAO EM CHAPA DE ALUMINIO COM PINTURA REFLETIVA, E = 2 MM</t>
  </si>
  <si>
    <t>PLACA DE SINALIZACAO EM CHAPA DE ACO NUM 16 COM PINTURA REFLETIVA</t>
  </si>
  <si>
    <t>CHAPA DE MDF BRANCO LISO 2 FACES, E = 12 MM, DE *2,75 X 1,85* M</t>
  </si>
  <si>
    <t>COMPENSADO NAVAL - CHAPA/PAINEL EM MADEIRA COMPENSADA PRENSADA, DE 2200 X 1600 MM, E = 18 MM</t>
  </si>
  <si>
    <t>PELICULA REFLETIVA, GT 7 ANOS PARA SINALIZACAO VERTICAL</t>
  </si>
  <si>
    <t>COMPENSADO NAVAL - CHAPA/PAINEL EM MADEIRA COMPENSADA PRENSADA, DE 2200 X 1600 MM, E = 25 MM</t>
  </si>
  <si>
    <t>COMPENSADO NAVAL - CHAPA/PAINEL EM MADEIRA COMPENSADA PRENSADA, DE 2200 X 1600 MM, E = 4 MM</t>
  </si>
  <si>
    <t>GEOGRELHA TECIDA COM FILAMENTOS DE POLIESTER + PVC, RESISTENCIA LONGITUDINAL: 90 KN/M, RESISTENCIA TRANSVERSAL: 30 KN/M, ALONGAMENTO = 12 POR CENTO</t>
  </si>
  <si>
    <t>BLOQUETE/PISO INTERTRAVADO DE CONCRETO - MODELO ONDA/16 FACES/RETANGULAR/TIJOLINHO/PAVER/HOLANDES/PARALELEPIPEDO, *20 X 10* CM, E = 8 CM, RESISTENCIA DE 35 MPA, COLORIDO</t>
  </si>
  <si>
    <t>BLOQUETE/PISO INTERTRAVADO DE CONCRETO - MODELO ONDA/16 FACES/RETANGULAR/TIJOLINHO/PAVER/HOLANDES/PARALELEPIPEDO, *20 X 10* CM, E = 6 CM, RESISTENCIA DE 35 MPA, COR NATURAL</t>
  </si>
  <si>
    <t>BLOQUETE/PISO INTERTRAVADO DE CONCRETO - MODELO ONDA/16 FACES/RETANGULAR/TIJOLINHO/PAVER/HOLANDES/PARALELEPIPEDO, *20 X 10* CM, E = 6 CM, RESISTENCIA DE 35 MPA, COLORIDO</t>
  </si>
  <si>
    <t>BLOQUETE/PISO INTERTRAVADO DE CONCRETO - MODELO ONDA/16 FACES/RETANGULAR/TIJOLINHO/PAVER/HOLANDES/PARALELEPIPEDO, *20 X 10* CM, E = 8 CM, RESISTENCIA DE 35 MPA, COR NATURAL</t>
  </si>
  <si>
    <t>FORRO DE PVC LISO, BRANCO, REGUA DE 20 CM, ESPESSURA APROXIMADA DE 8 MM, COMPRIMENTO 6 M (SEM COLOCACAO)</t>
  </si>
  <si>
    <t>FORRO DE PVC, FRISADO, BRANCO, REGUA DE 10 CM, ESPESSURA APROXIMADA DE 8 MM E COMPRIMENTO 6 M (SEM COLOCACAO)</t>
  </si>
  <si>
    <t>FORRO DE PVC, FRISADO, BRANCO, REGUA DE 20 CM, ESPESSURA APROXIMADA DE 8 MM E COMPRIMENTO 6 M (SEM COLOCACAO)</t>
  </si>
  <si>
    <t>PASTILHA CERAMICA/PORCELANA, REVEST INT/EXT E PISCINA, CORES BRANCA OU FRIAS, SOLIDAS, SEM MESCLAGEM/MISTURA, ACABAMENTO LISO *5 X 5* CM</t>
  </si>
  <si>
    <t>PASTILHA CERAMICA/PORCELANA, REVEST INT/EXT E PISCINA, CORES LISAS/SOLIDAS, QUENTES, SEM MESCLAGEM/MISTURA, *5 X 5* CM</t>
  </si>
  <si>
    <t>TELA DE FIBRA DE VIDRO, ACABAMENTO ANTI-ALCALINO, MALHA 10 X 10 MM</t>
  </si>
  <si>
    <t>TELA DE ACO SOLDADA GALVANIZADA/ZINCADA PARA ALVENARIA, FIO D = *1,24 MM, MALHA 25 X 25 MM</t>
  </si>
  <si>
    <t>PORTA DE ENROLAR MANUAL COMPLETA, PERFIL MEIA CANA CEGA, EM ACO GALVANIZADO COM PINTURA ELETROSTATICA, CHAPA NUMERO 24" (SEM INSTALACAO)</t>
  </si>
  <si>
    <t>PORTAO DE CORRER EM CHAPA TIPO PAINEL LAMBRIL QUADRADO, COM PORTA SOCIAL COMPLETA INCLUIDA, COM REQUADRO, ACABAMENTO NATURAL, COM TRILHOS E ROLDANAS</t>
  </si>
  <si>
    <t>PORTAO DE CORRER EM GRADIL FIXO DE BARRA DE FERRO CHATA DE 3 X 1/4" NA VERTICAL, SEM REQUADRO, ACABAMENTO NATURAL, COM TRILHOS E ROLDANAS</t>
  </si>
  <si>
    <t>PORTAO BASCULANTE, MANUAL, EM ACO GALVANIZADO, CHAPA 26, TIPO LAMBRIL, COM REQUADRO, ACABAMENTO NATURAL</t>
  </si>
  <si>
    <t>TELA ARAME GALVANIZADO REVESTIDO COM POLIMERO, MALHA HEXAGONAL DUPLA TORCAO, 8 X 10 CM (ZN/AL REVESTIDO COM POLIMERO), FIO *2,4* MM</t>
  </si>
  <si>
    <t>PISO TATIL / PODOTATIL, LADRILHO HIDRAULICO / CONCRETO, *25 X 25* CM, E= *2,5* CM, PADRAO TATIL ALERTA OU DIRECIONAL, COR AMARELA</t>
  </si>
  <si>
    <t>LADRILHO HIDRAULICO, *25 X 25* CM, E= 2 CM, PADRAO RAMPA, COR NATURAL</t>
  </si>
  <si>
    <t>LADRILHO HIDRAULICO, *30 X 30* CM, E= 2 CM, PADRAO MILANO, COR NATURAL</t>
  </si>
  <si>
    <t>PISO EM REGUA VINILICA SEMIFLEXIVEL, ENCAIXE CLICADO, E = 4 MM (SEM COLOCACAO)</t>
  </si>
  <si>
    <t>PISO TATIL ALERTA OU DIRECIONAL, DE BORRACHA, COLORIDO, 25 X 25 CM, E = 5 MM, PARA COLA</t>
  </si>
  <si>
    <t>PISO TATIL DE ALERTA OU DIRECIONAL DE BORRACHA, PRETO, 25 X 25 CM, E = 5 MM, PARA COLA</t>
  </si>
  <si>
    <t>PISO TATIL DE ALERTA OU DIRECIONAL, DE BORRACHA, PRETO, 25 X 25 CM, E = 12 MM, PARA ARGAMASSA</t>
  </si>
  <si>
    <t>PISO TATIL DE ALERTA OU DIRECIONAL, DE BORRACHA, COLORIDO, 25 X 25 CM, E = 12 MM, PARA ARGAMASSA</t>
  </si>
  <si>
    <t>CAMADA SEPARADORA DE FILME DE POLIETILENO 20 A 25 MICRA</t>
  </si>
  <si>
    <t>PAPEL KRAFT BETUMADO</t>
  </si>
  <si>
    <t>MANTA DE POLIETILENO EXPANDIDO (PEBD) ANTICHAMAS, E = 8 MM</t>
  </si>
  <si>
    <t>MANTA DE POLIETILENO EXPANDIDO (PEBD), E = 5 MM</t>
  </si>
  <si>
    <t>MANTA GEOTEXTIL TECIDO DE LAMINETES DE POLIPROPILENO, RESISTENCIA A TRACAO = *25* KN/M</t>
  </si>
  <si>
    <t>PLACA / CHAPA DE GESSO ACARTONADO, STANDARD (ST), COR BRANCA, E = 12,5 MM, 1200 X 1800 MM (L X C)</t>
  </si>
  <si>
    <t>PLACA / CHAPA DE GESSO ACARTONADO, STANDARD (ST), COR BRANCA, E = 12,5 MM, 1200 X 2400 MM (L X C)</t>
  </si>
  <si>
    <t>PLACA / CHAPA DE GESSO ACARTONADO, RESISTENTE AO FOGO (RF), COR ROSA, E = 12,5 MM, 1200 X 1800 MM (L X C)</t>
  </si>
  <si>
    <t>PLACA / CHAPA DE GESSO ACARTONADO, RESISTENTE AO FOGO (RF), COR ROSA, E = 12,5 MM, 1200 X 2400 MM (L X C)</t>
  </si>
  <si>
    <t>PLACA / CHAPA DE GESSO ACARTONADO, RESISTENTE A UMIDADE (RU), COR VERDE, E = 12,5 MM, 1200 X 1800 MM (L X C)</t>
  </si>
  <si>
    <t>PLACA / CHAPA DE GESSO ACARTONADO, RESISTENTE A UMIDADE (RU), COR VERDE, E = 12,5 MM, 1200 X 2400 MM (L X C)</t>
  </si>
  <si>
    <t>TELA DE ACO SOLDADA NERVURADA, CA-60, Q-113, (1,8 KG/M2), DIAMETRO DO FIO = 3,8 MM, LARGURA = 2,45 M, ESPACAMENTO DA MALHA = 10 X 10 CM</t>
  </si>
  <si>
    <t>TELA DE ACO SOLDADA NERVURADA, CA-60, L-159, (1,69 KG/M2), DIAMETRO DO FIO = 4,5 MM, LARGURA = 2,45 M, ESPACAMENTO DA MALHA = 30 X 10 CM</t>
  </si>
  <si>
    <t>TELA DE ACO SOLDADA NERVURADA, CA-60, T-196, (2,11 KG/M2), DIAMETRO DO FIO = 5,0 MM, LARGURA = 2,45 M, ESPACAMENTO DA MALHA = 30 X 10 CM</t>
  </si>
  <si>
    <t>PAINEL TERMOISOLANTE PARA FECHAMENTOS VERTICAIS (INCLUI PARAFUSOS DE FIXACAO) REVESTIDO EM ACO GALVALUME, LARGURA UTIL DE 1100 MM, REVESTIMENTO COM ESPESSURA DE 0,50 MM, COM PRE-PINTURA NAS DUAS FACES, NUCLEO EM POLIURETANO (PUR) COM ESPESSURA 40/50 MM</t>
  </si>
  <si>
    <t>PAINEL TERMOISOLANTE PARA FECHAMENTOS VERTICAIS (INCLUI PARAFUSOS DE FIXACAO) REVESTIDO EM ACO GALVALUME, LARGURA UTIL DE 1100 MM, REVESTIMENTO COM ESPESSURA DE 0,50 MM, COM PRE-PINTURA NAS DUAS FACES, NUCLEO EM POLIURETANO (PUR) COM ESPESSURA 70/80 MM</t>
  </si>
  <si>
    <t>TELHA TERMOISOLANTE REVESTIDA EM ACO GALVANIZADO, FACE SUPERIOR EM TELHA TRAPEZOIDAL E FACE INFERIOR EM CHAPA PLANA (SEM ACESSORIOS DE FIXACAO), REVESTIMENTO COM ESPESSURA DE 0,50 MM COM PRE-PINTURA NAS DUAS FACES, NUCLEO EM POLIESTIRENO (EPS) DE 30 MM</t>
  </si>
  <si>
    <t>TELHA TERMOISOLANTE REVESTIDA EM ACO GALVANIZADO, FACE SUPERIOR EM TELHA TRAPEZOIDAL E FACE INFERIOR EM CHAPA PLANA (SEM ACESSORIOS DE FIXACAO), REVESTIMENTO COM ESPESSURA DE 0,50 MM COM PRE-PINTURA NAS DUAS FACES, NUCLEO EM POLIESTIRENO (EPS) DE 50 MM</t>
  </si>
  <si>
    <t>TELHA TERMOISOLANTE REVESTIDA EM ACO GALVANIZADO, FACES SUPERIOR E INFERIOR EM TELHA TRAPEZOIDAL (SEM ACESSORIOS DE FIXACAO), REVESTIMENTO COM ESPESSURA DE 0,50 MM COM PRE-PINTURA NAS DUAS FACES, NUCLEO EM POLIESTIRENO (EPS) DE 50 MM</t>
  </si>
  <si>
    <t>PLACA / CHAPA DE GESSO ACARTONADO, ACABAMENTO VINILICO LISO EM UMA DAS FACES, COR BRANCA, BORDA QUADRADA, E = 9,5 MM, *625 X 625* MM (L X C), PARA FORRO REMOVIVEL</t>
  </si>
  <si>
    <t>PLACA / CHAPA DE GESSO ACARTONADO, ACABAMENTO VINILICO LISO EM UMA DAS FACES, COR BRANCA, BORDA QUADRADA, E = 9,5 MM, *625 X 1250* MM (L X C), PARA FORRO REMOVIVEL</t>
  </si>
  <si>
    <t>PAINEL ESTRUTURAL PARA LAJE SECA REVESTIDO EM PLACA CIMENTICIA, DE 1,20 X 2,50 M, E = 23 MM</t>
  </si>
  <si>
    <t>PAINEL ESTRUTURAL PARA LAJE SECA REVESTIDO EM PLACA CIMENTICIA, DE 1,20 X 2,50 M, E = 40 MM</t>
  </si>
  <si>
    <t>PISO ELEVADO COM 2 PLACAS DE ACO COM ENCHIMENTO DE CONCRETO CELULAR, INCLUSO BASE/HASTE/CRUZETAS, 60 X 60 CM, H = *28* CM, RESISTENCIA CARGA CONCENTRADA 496 KG (COM COLOCACAO)</t>
  </si>
  <si>
    <t>MANTA ALUMINIZADA 1 FACE PARA SUBCOBERTURA, E = *1* MM</t>
  </si>
  <si>
    <t>MANTA / LENCOL DE BORRACHA, SBR, ANTIRRUIDO, E = 5 MM</t>
  </si>
  <si>
    <t>MANTA ANTIRRUIDO DE POLIESTER (PET) PARA CONTRAPISO E = *8* MM</t>
  </si>
  <si>
    <t>GABIAO MANTA (COLCHAO) MALHA HEXAGONAL 6 X 8 CM (ZN/AL REVESTIDO COM POLIMERO), FIO 2,0 MM, DIMENSOES 5,0 X 2,0 X 0,17 M (C X L X A)</t>
  </si>
  <si>
    <t>GABIAO MANTA (COLCHAO) MALHA HEXAGONAL 6 X 8 CM (ZN/AL REVESTIDO COM POLIMERO), FIO 2,0 MM, DIMENSOES 5,0 X 2,0 X 0,30 M (C X L X A)</t>
  </si>
  <si>
    <t>GABIAO MANTA (COLCHAO) MALHA HEXAGONAL 6 X 8 CM (ZN/AL REVESTIDO COM POLIMERO), FIO 2,0 MM, DIMENSOES 5,0 X 2,0 X 0,23 M (C X L X A)</t>
  </si>
  <si>
    <t>BLOQUETE/PISO DE CONCRETO - MODELO PISOGRAMA/CONCREGRAMA/PAVI-GRADE/GRAMEIRO, DIMENSOES APROXIMADAS DE *60 X 45* CM E ESPESSURA DE 8 CM (+/- 1 CM), COR NATURAL</t>
  </si>
  <si>
    <t>BLOQUETE/PISO DE CONCRETO - MODELO PISOGRAMA/CONCREGRAMA 2 FUROS, DIMENSOES APROX. DE *35 X 15* CM E ESPESSURA DE 7 CM (+/- 1 CM), COR NATURAL</t>
  </si>
  <si>
    <t>BLOQUETE/PISO INTERTRAVADO DE CONCRETO - MODELO ONDA/16 FACES/RETANGULAR/TIJOLINHO/PAVER/HOLANDES/PARALELEPIPEDO, *20 X 10* CM, E = 10 CM, RESISTENCIA DE 35 MPA, COR NATURAL</t>
  </si>
  <si>
    <t>BLOQUETE/PISO INTERTRAVADO DE CONCRETO - MODELO ONDA/16 FACES/RETANGULAR/TIJOLINHO/PAVER/HOLANDES/PARALELEPIPEDO, *20 X 10* CM, E = 10 CM, RESISTENCIA DE 50 MPA, COR NATURAL</t>
  </si>
  <si>
    <t>PISO INDUSTRIAL EM CONCRETO ARMADO DE ACABAMENTO POLIDO, ESPESSURA 12 CM (CIMENTO QUEIMADO) (INCLUSO EXECUCAO)</t>
  </si>
  <si>
    <t>PISO EPOXI AUTONIVELANTE, ESPESSURA *4* MM (INCLUSO EXECUCAO)</t>
  </si>
  <si>
    <t>PISO EPOXI MULTILAYER, ESPESSURA *2* MM (INCLUSO EXECUCAO)</t>
  </si>
  <si>
    <t>PISO FULGET (GRANITO LAVADO) EM PLACAS DE *40 X 40* CM, E = 2,0 CM (SEM COLOCACAO)</t>
  </si>
  <si>
    <t>PISO FULGET (GRANITO LAVADO) EM PLACAS DE *75 X 75* CM, E = 2,0 CM (SEM COLOCACAO)</t>
  </si>
  <si>
    <t>PISO FULGET (GRANITO LAVADO) MOLDADO IN LOCO (INCLUSO EXECUCAO)</t>
  </si>
  <si>
    <t>PISO KORODUR (INCLUSO EXECUCAO)</t>
  </si>
  <si>
    <t>PISO URETANO, VERSAO REVESTIMENTO AUTONIVELANTE, ESPESSURA VARIAVEL DE 3 A 4 MM (INCLUSO EXECUCAO)</t>
  </si>
  <si>
    <t>JANELA DE 6 FOLHAS DE CORRER EM MADEIRA CEDRINHO/ ANGELIM COMERCIAL/ CURUPIXA/ CUMARU OU EQUIVALENTE DA REGIAO, CAIXA DO BATENTE/MARCO *10* CM, 2 FOLHAS DE CORRER VENEZIANA, 2 FOLHAS FIXAS VENEZIANA E 2 FOLHAS DE CORRER PARA VIDRO, COM FERRAGENS (SEM VIDRO, SEM ACABAMENTO E SEM GUARNICAO/ALIZAR)</t>
  </si>
  <si>
    <t>JANELA DE 6 FOLHAS DE CORRER EM MADEIRA IMBUIA/CEDRO ARANA/CEDRO ROSA OU EQUIVALENTE DA REGIAO, CAIXA DO BATENTE/MARCO *10* CM, 2 FOLHAS DE CORRER VENEZIANA, 2 FOLHAS FIXAS VENEZIANA E 2 FOLHAS DE CORRER PARA VIDRO, COM FERRAGENS (SEM VIDRO, SEM ACABAMENTO E SEM GUARNICAO/ALIZAR)</t>
  </si>
  <si>
    <t>JANELA DE 6 FOLHAS DE CORRER EM MADEIRA PINUS/ EUCALIPTO/ TAUARI/ VIROLA OU EQUIVALENTE DA REGIAO, CAIXA DO BATENTE/MARCO *10* CM, 2 FOLHAS DE CORRER VENEZIANA, 2 FOLHAS FIXAS VENEZIANA E 2 FOLHAS DE CORRER PARA VIDRO, COM FERRAGENS (SEM VIDRO, SEM ACABAMENTO E SEM GUARNICAO/ALIZAR)</t>
  </si>
  <si>
    <t>PLACA/PISO DE CONCRETO POROSO/ PAVIMENTO PERMEAVEL/BLOCO DRENANTE DE CONCRETO, *40 X 40* CM, E = 6 CM, COR NATURAL</t>
  </si>
  <si>
    <t>TELHA GALVALUME COM ISOLAMENTO TERMOACUSTICO EM ESPUMA RIGIDA DE POLIURETANO (PU) INJETADO, ESPESSURA DE 30 MM, DENSIDADE DE 35 KG/M3, REVESTIMENTO EM TELHA TRAPEZOIDAL NAS DUAS FACES COM ESPESSURA DE 0,50 MM CADA, ACABAMENTO NATURAL (NAO INCLUI ACESSORIOS DE FIXACAO)</t>
  </si>
  <si>
    <t>BLOCO CONCRETO CELULAR AUTOCLAVADO 7,5 X 30 X 60 CM (E X A X C)</t>
  </si>
  <si>
    <t>BLOCO CONCRETO CELULAR AUTOCLAVADO 12,5 X 30 X 60 CM (E X A X C)</t>
  </si>
  <si>
    <t>PEITORIL PRE-MOLDADO EM GRANILITE, MARMORITE OU GRANITINA, L = *15* CM</t>
  </si>
  <si>
    <t>TELA DE ACO SOLDADA NERVURADA, CA-60, Q-159, (2,52 KG/M2), DIAMETRO DO FIO = 4,5 MM, LARGURA = 2,45 M, ESPACAMENTO DA MALHA = 10 X 10 CM</t>
  </si>
  <si>
    <t>LONA PLASTICA EXTRA FORTE PRETA, E = 200 MICRA</t>
  </si>
  <si>
    <t>MANTA DE POLIETILENO EXPANDIDO, COM 1 FACE METALIZADA PARA SUBCOBERTURA, E = *5* MM</t>
  </si>
  <si>
    <t>TELHA TERMOISOLANTE REVESTIDA EM ACO GALVALUME, FACE SUPERIOR TRAPEZOIDAL E FACE INFERIOR PLANA (NAO INCLUI ACESSORIOS DE FIXACAO), REVEST COM ESPESSURA DE 0,50 MM, COM PRE-PINTURA DE COR BRANCA NAS DUAS FACES, NUCLEO EM POLIISOCIANURATO (PIR) COM ESPESSURA DE 50 MM</t>
  </si>
  <si>
    <t>CHAPA EM ACO GALVANIZADO PARA STEEL DECK, COM NERVURAS TRAPEZOIDAIS, LARGURA UTIL DE 915 MM E ESPESSURA DE 0,95 MM</t>
  </si>
  <si>
    <t>CHAPA EM ACO GALVANIZADO PARA STEEL DECK, COM NERVURAS TRAPEZOIDAIS, LARGURA UTIL DE 915 MM E ESPESSURA DE 1,25 MM</t>
  </si>
  <si>
    <t>CHAPA EM ACO GALVANIZADO PARA STEEL DECK, COM NERVURAS TRAPEZOIDAIS, LARGURA UTIL DE 915 MM E ESPESSURA DE 0,80 MM</t>
  </si>
  <si>
    <t>TELA DE ACO SOLDADA NERVURADA, CA-60, Q-283 (4,48 KG/M2), DIAMETRO DO FIO = 6,0 MM, LARGURA = 2,45 X 6,00 M DE COMPRIMENTO, ESPACAMENTO DA MALHA = 10 X 10 CM</t>
  </si>
  <si>
    <t>CHAPA/PAINEL DE MADEIRA COMPENSADA RESINADA (MADEIRITE RESINADO ROSA) PARA FORMA DE CONCRETO, DE 2200 X 1100 MM, E = 20 MM</t>
  </si>
  <si>
    <t>CHAPA/PAINEL DE MADEIRA COMPENSADA PLASTIFICADA (MADEIRITE PLASTIFICADO) PARA FORMA DE CONCRETO, DE 2200 X 1100 MM, E = 14 MM</t>
  </si>
  <si>
    <t>CHAPA/PAINEL DE MADEIRA COMPENSADA PLASTIFICADA (MADEIRITE PLASTIFICADO) PARA FORMA DE CONCRETO, DE 2200 X 1100 MM, E = 6 MM</t>
  </si>
  <si>
    <t>CHAPA/PAINEL DE MADEIRA COMPENSADA PLASTIFICADA (MADEIRITE PLASTIFICADO) PARA FORMA DE CONCRETO, DE 2200 X 1100 MM, E = 20 MM</t>
  </si>
  <si>
    <t>CHAPA/PAINEL DE MADEIRA COMPENSADA RESINADA (MADEIRITE RESINADO ROSA) PARA FORMA DE CONCRETO, DE 2200 X 1100 MM, E = 8 A 12 MM</t>
  </si>
  <si>
    <t>CHAPA/PAINEL DE MADEIRA COMPENSADA RESINADA (MADEIRITE RESINADO ROSA) PARA FORMA DE CONCRETO, DE 2200 X 1100 MM, E = 6 MM</t>
  </si>
  <si>
    <t>PLACA / CHAPA DE GESSO ACARTONADO, RESISTENTE AO FOGO (RF), COR ROSA, E = 15 MM, 1200 X 2400 MM (L X C)</t>
  </si>
  <si>
    <t>PLACA / CHAPA DE GESSO ACARTONADO, STANDARD (ST), COR BRANCA, E = 15 MM, 1200 X 2400 MM (L X C)</t>
  </si>
  <si>
    <t>PLACA / CHAPA DE GESSO ACARTONADO, RESISTENTE A UMIDADE (RU), COR VERDE, E = 15 MM, 1200 X 2400 MM (L X C)</t>
  </si>
  <si>
    <t>DIVISORIA EM GRANITO, COM DUAS FACES POLIDAS, TIPO ANDORINHA/ QUARTZ/ CASTELO/ CORUMBA OU OUTROS EQUIVALENTES DA REGIAO, E= *3,0* CM</t>
  </si>
  <si>
    <t>PISO EM GRANITO, POLIDO, TIPO MARFIM, DALLAS, CARAVELAS OU OUTROS EQUIVALENTES DA REGIAO, FORMATO MENOR OU IGUAL A 3025 CM2, E= *2*CM</t>
  </si>
  <si>
    <t>PISO/ REVESTIMENTO EM GRANITO, POLIDO, TIPO ANDORINHA/ QUARTZ/ CASTELO/ CORUMBA OU OUTROS EQUIVALENTES DA REGIAO, FORMATO MAIOR OU IGUAL A 3025 CM2, E = *2*CM</t>
  </si>
  <si>
    <t>REVESTIMENTO EM CERAMICA ESMALTADA PARA FACHADAS, PECAS NO FORMATO APROX. *5 X 15* CM, FORNECIDAS EM PLACAS COM PECAS UNIDAS EM PONTOS</t>
  </si>
  <si>
    <t>REVESTIMENTO EM CERAMICA ESMALTADA PARA FACHADAS, PECAS NO FORMATO APROX. *7 X 26* CM, FORNECIDAS EM PLACAS COM PECAS UNIDAS EM PONTOS</t>
  </si>
  <si>
    <t>PISO EM PORCELANATO, RETIFICADO, LISO, MONOCOLOR, ACETINADO OU POLIDO, FORMATO MAIOR QUE 2500 ATE 6400 CM2</t>
  </si>
  <si>
    <t>PISO EM PORCELANATO,RETIFICADO, LISO, MONOCOLOR, ACETINADO OU POLIDO, FORMATO MAIOR QUE 6400 CM2</t>
  </si>
  <si>
    <t>REVESTIMENTO CERÂMICO PARA PAREDES EXTERNAS EM PASTILHAS DE PORCELANA 5 X 5 CM (PLACAS DE 30 X 30 CM), ALINHADAS A PRUMO. AF_02/2023</t>
  </si>
  <si>
    <t>REVESTIMENTO CERÂMICO PARA PAREDES EXTERNAS EM PASTILHAS DE PORCELANA 5 X 5 CM (PLACAS DE 30 X 30 CM), ALINHADAS A PRUMO, APLICADO EM SUPERFÍCIES INTERNAS DE SACADA. AF_02/2023</t>
  </si>
  <si>
    <t>REVESTIMENTO CERÂMICO PARA PISO COM PLACAS TIPO ESMALTADA DE DIMENSÕES 35X35 CM APLICADA EM AMBIENTES DE ÁREA MENOR QUE 5 M2. AF_02/2023_PE</t>
  </si>
  <si>
    <t>REVESTIMENTO CERÂMICO PARA PISO COM PLACAS TIPO ESMALTADA DE DIMENSÕES 35X35 CM APLICADA EM AMBIENTES DE ÁREA ENTRE 5 M2 E 10 M2. AF_02/2023_PE</t>
  </si>
  <si>
    <t>REVESTIMENTO CERÂMICO PARA PISO COM PLACAS TIPO ESMALTADA DE DIMENSÕES 35X35 CM APLICADA EM AMBIENTES DE ÁREA MAIOR QUE 10 M2. AF_02/2023_PE</t>
  </si>
  <si>
    <t>REVESTIMENTO CERÂMICO PARA PISO COM PLACAS TIPO ESMALTADA DE DIMENSÕES 45X45 CM APLICADA EM AMBIENTES DE ÁREA MENOR QUE 5 M2. AF_02/2023_PE</t>
  </si>
  <si>
    <t>REVESTIMENTO CERÂMICO PARA PISO COM PLACAS TIPO ESMALTADA DE DIMENSÕES 45X45 CM APLICADA EM AMBIENTES DE ÁREA ENTRE 5 M2 E 10 M2. AF_02/2023_PE</t>
  </si>
  <si>
    <t>REVESTIMENTO CERÂMICO PARA PISO COM PLACAS TIPO ESMALTADA DE DIMENSÕES 45X45 CM APLICADA EM AMBIENTES DE ÁREA MAIOR QUE 10 M2. AF_02/2023_PE</t>
  </si>
  <si>
    <t>REVESTIMENTO CERÂMICO PARA PISO COM PLACAS TIPO ESMALTADA DE DIMENSÕES 60X60 CM APLICADA EM AMBIENTES DE ÁREA MENOR QUE 5 M2. AF_02/2023_PE</t>
  </si>
  <si>
    <t>REVESTIMENTO CERÂMICO PARA PISO COM PLACAS TIPO ESMALTADA DE DIMENSÕES 60X60 CM APLICADA EM AMBIENTES DE ÁREA ENTRE 5 M2 E 10 M2. AF_02/2023_PE</t>
  </si>
  <si>
    <t>REVESTIMENTO CERÂMICO PARA PISO COM PLACAS TIPO ESMALTADA DE DIMENSÕES 60X60 CM APLICADA EM AMBIENTES DE ÁREA MAIOR QUE 10 M2. AF_02/2023_PE</t>
  </si>
  <si>
    <t>REVESTIMENTO CERÂMICO PARA PISO COM PLACAS TIPO PORCELANATO DE DIMENSÕES 60X60 CM APLICADA EM AMBIENTES DE ÁREA MENOR QUE 5 M². AF_02/2023_PE</t>
  </si>
  <si>
    <t>REVESTIMENTO CERÂMICO PARA PISO COM PLACAS TIPO PORCELANATO DE DIMENSÕES 60X60 CM APLICADA EM AMBIENTES DE ÁREA ENTRE 5 M² E 10 M². AF_02/2023_PE</t>
  </si>
  <si>
    <t>REVESTIMENTO CERÂMICO PARA PISO COM PLACAS TIPO PORCELANATO DE DIMENSÕES 60X60 CM APLICADA EM AMBIENTES DE ÁREA MAIOR QUE 10 M². AF_02/2023_PE</t>
  </si>
  <si>
    <t>REVESTIMENTO CERÂMICO PARA PAREDES INTERNAS COM PLACAS TIPO ESMALTADA DE DIMENSÕES 20X20 CM APLICADAS A MEIA ALTURA DAS PAREDES. AF_02/2023_PE</t>
  </si>
  <si>
    <t>REVESTIMENTO CERÂMICO PARA PAREDES INTERNAS COM PLACAS TIPO ESMALTADA DE DIMENSÕES 25X35 CM APLICADAS NA ALTURA INTEIRA DAS PAREDES. AF_02/2023_PE</t>
  </si>
  <si>
    <t>REVESTIMENTO CERÂMICO PARA PAREDES INTERNAS COM PLACAS TIPO ESMALTADA DE DIMENSÕES 25X35 CM APLICADAS A MEIA ALTURA DAS PAREDES. AF_02/2023_PE</t>
  </si>
  <si>
    <t>REVESTIMENTO CERÂMICO PARA PAREDES INTERNAS COM PLACAS TIPO ESMALTADA DE DIMENSÕES 33X45 CM APLICADAS NA ALTURA INTEIRA DAS PAREDES. AF_02/2023_PE</t>
  </si>
  <si>
    <t>REVESTIMENTO CERÂMICO PARA PAREDES INTERNAS COM PLACAS TIPO ESMALTADA DE DIMENSÕES 33X45 CM APLICADAS A MEIA ALTURA DAS PAREDES. AF_02/2023_PE</t>
  </si>
  <si>
    <t>APLICAÇÃO MANUAL DE GESSO DESEMPENADO (SEM TALISCAS) EM TETO DE AMBIENTES DE ÁREA MAIOR QUE 10M², ESPESSURA DE 0,5CM. AF_03/2023</t>
  </si>
  <si>
    <t>APLICAÇÃO MANUAL DE GESSO DESEMPENADO (SEM TALISCAS) EM TETO DE AMBIENTES DE ÁREA ENTRE 5M² E 10M², ESPESSURA DE 0,5CM. AF_03/2023</t>
  </si>
  <si>
    <t>APLICAÇÃO MANUAL DE GESSO DESEMPENADO (SEM TALISCAS) EM TETO DE AMBIENTES DE ÁREA MENOR QUE 5M², ESPESSURA DE 0,5CM. AF_03/2023</t>
  </si>
  <si>
    <t>APLICAÇÃO MANUAL DE GESSO DESEMPENADO (SEM TALISCAS) EM TETO DE AMBIENTES DE ÁREA MAIOR QUE 10M², ESPESSURA DE 1,0CM. AF_03/2023</t>
  </si>
  <si>
    <t>APLICAÇÃO MANUAL DE GESSO DESEMPENADO (SEM TALISCAS) EM TETO DE AMBIENTES DE ÁREA ENTRE 5M² E 10M², ESPESSURA DE 1,0CM. AF_03/2023</t>
  </si>
  <si>
    <t>APLICAÇÃO MANUAL DE GESSO DESEMPENADO (SEM TALISCAS) EM TETO DE AMBIENTES DE ÁREA MENOR QUE 5M², ESPESSURA DE 1,0CM. AF_03/2023</t>
  </si>
  <si>
    <t>APLICAÇÃO MANUAL DE GESSO DESEMPENADO (SEM TALISCAS) EM PAREDES, ESPESSURA DE 0,5CM. AF_03/2023</t>
  </si>
  <si>
    <t>APLICAÇÃO MANUAL DE GESSO DESEMPENADO (SEM TALISCAS) EM PAREDES, ESPESSURA DE 1,0CM. AF_03/2023</t>
  </si>
  <si>
    <t>APLICAÇÃO MANUAL DE GESSO SARRAFEADO (COM TALISCAS) EM PAREDES, ESPESSURA DE 1,0CM. AF_03/2023</t>
  </si>
  <si>
    <t>APLICAÇÃO MANUAL DE GESSO SARRAFEADO (COM TALISCAS) EM PAREDES, ESPESSURA DE 1,5CM. AF_03/2023</t>
  </si>
  <si>
    <t>APLICAÇÃO DE GESSO PROJETADO COM EQUIPAMENTO DE PROJEÇÃO EM PAREDES, DESEMPENADO (SEM TALISCAS), ESPESSURA DE 0,5CM. AF_03/2023</t>
  </si>
  <si>
    <t>APLICAÇÃO DE GESSO PROJETADO COM EQUIPAMENTO DE PROJEÇÃO EM PAREDES, DESEMPENADO (SEM TALISCAS), ESPESSURA DE 1,0CM. AF_03/2023</t>
  </si>
  <si>
    <t>APLICAÇÃO DE GESSO PROJETADO COM EQUIPAMENTO DE PROJEÇÃO EM PAREDES, SARRAFEADO (COM TALISCAS), ESPESSURA DE 1,0CM. AF_03/2023</t>
  </si>
  <si>
    <t>APLICAÇÃO DE GESSO PROJETADO COM EQUIPAMENTO DE PROJEÇÃO EM PAREDES, SARRAFEADO (COM TALISCAS), ESPESSURA DE 1,5CM. AF_03/2023</t>
  </si>
  <si>
    <t>EMBOÇO, EM ARGAMASSA TRAÇO 1:2:8, PREPARO MECÂNICO, APLICADO MANUALMENTE EM PAREDES INTERNAS DE AMBIENTES COM ÁREA MENOR QUE 5M², E =17,5MM, COM TALISCAS. AF_03/2024</t>
  </si>
  <si>
    <t>EMBOÇO, EM ARGAMASSA TRAÇO 1:2:8, PREPARO MANUAL, APLICADO MANUALMENTE EM PAREDES INTERNAS DE AMBIENTES COM ÁREA MENOR QUE 5M², E = 17,5MM, COM TALISCAS. AF_03/2024</t>
  </si>
  <si>
    <t>MASSA ÚNICA, EM ARGAMASSA TRAÇO 1:2:8, PREPARO MECÂNICO, APLICADA MANUALMENTE EM PAREDES INTERNAS DE AMBIENTES COM ÁREA ENTRE 5M² E 10M², E = 17,5MM, COM TALISCAS. AF_03/2024</t>
  </si>
  <si>
    <t>MASSA ÚNICA, EM ARGAMASSA TRAÇO 1:2:8, PREPARO MANUAL, APLICADA MANUALMENTE EM PAREDES INTERNAS DE AMBIENTES COM ÁREA ENTRE 5M² E 10M², E = 17,5MM, COM TALISCAS. AF_03/2024</t>
  </si>
  <si>
    <t>EMBOÇO, EM ARGAMASSA TRAÇO 1:2:8, PREPARO MECÂNICO, APLICADO MANUALMENTE EM PAREDES INTERNAS DE AMBIENTES COM ÁREA ENTRE 5M² E 10M², E = 17,5MM, COM TALISCAS. AF_03/2024</t>
  </si>
  <si>
    <t>EMBOÇO, EM ARGAMASSA TRAÇO 1:2:8, PREPARO MANUAL, APLICADO MANUALMENTE EM PAREDES INTERNAS DE AMBIENTES COM ÁREA ENTRE 5M² E 10M², E = 17,5MM, COM TALISCAS. AF_03/2024</t>
  </si>
  <si>
    <t>EMBOÇO, EM ARGAMASSA TRAÇO 1:2:8, PREPARO MECÂNICO, APLICADO MANUALMENTE EM PAREDES INTERNAS DE AMBIENTES COM ÁREA MAIOR QUE 10M², E = 17,5MM, COM TALISCAS. AF_03/2024</t>
  </si>
  <si>
    <t>EMBOÇO, EM ARGAMASSA TRAÇO 1:2:8, PREPARO MANUAL, APLICADO MANUALMENTE EM PAREDES INTERNAS DE AMBIENTES COM ÁREA MAIOR QUE 10M², E = 17,5MM, COM TALISCAS. AF_03/2024</t>
  </si>
  <si>
    <t>EMBOÇO, EM ARGAMASSA INDUSTRIALIZADA, PREPARO MECÂNICO, APLICADO COM EQUIPAMENTO DE MISTURA E PROJEÇÃO DE ARGAMASSA EM PAREDES INTERNAS, E = 17,5MM, COM TALISCAS. AF_03/2024</t>
  </si>
  <si>
    <t>MASSA ÚNICA, EM ARGAMASSA INDUSTRIALIZADA, PREPARO MECÂNICO, APLICADA COM EQUIPAMENTO DE MISTURA E PROJEÇÃO DE ARGAMASSA EM PAREDES INTERNAS, E = 5MM, SEM TALISCAS. AF_03/2024</t>
  </si>
  <si>
    <t>EMBOÇO, EM ARGAMASSA TRAÇO 1:2:8, PREPARO MECÂNICO, APLICADO MANUALMENTE EM PAREDES INTERNAS, PARA AMBIENTES COM ÁREA MENOR QUE 5M², E = 10MM, COM TALISCAS. AF_03/2024</t>
  </si>
  <si>
    <t>EMBOÇO, EM ARGAMASSA TRAÇO 1:2:8, PREPARO MANUAL, APLICADO MANUALMENTE EM PAREDES INTERNAS, PARA AMBIENTES COM ÁREA MENOR QUE 5M², E = 10MM, COM TALISCAS. AF_03/2024</t>
  </si>
  <si>
    <t>MASSA ÚNICA, EM ARGAMASSA TRAÇO 1:2:8, PREPARO MECÂNICO, APLICADA MANUALMENTE EM PAREDES INTERNAS DE AMBIENTES COM ÁREA ENTRE 5M² E 10M², E = 10MM, COM TALISCAS. AF_03/2024</t>
  </si>
  <si>
    <t>MASSA ÚNICA, EM ARGAMASSA TRAÇO 1:2:8, PREPARO MANUAL, APLICADA MANUALMENTE EM PAREDES INTERNAS DE AMBIENTES COM ÁREA ENTRE 5M² E 10M², E = 10MM, COM TALISCAS. AF_03/2024</t>
  </si>
  <si>
    <t>EMBOÇO, EM ARGAMASSA TRAÇO 1:2:8, PREPARO MECÂNICO, APLICADO MANUALMENTE EM PAREDES INTERNAS DE AMBIENTES COM ÁREA ENTRE 5M² E 10M², E = 10MM, COM TALISCAS. AF_03/2024</t>
  </si>
  <si>
    <t>EMBOÇO, EM ARGAMASSA TRAÇO 1:2:8, PREPARO MANUAL, APLICADO MANUALMENTE EM PAREDES INTERNAS DE AMBIENTES COM ÁREA ENTRE 5M² E 10M², E = 10MM, COM TALISCAS. AF_03/2024</t>
  </si>
  <si>
    <t>EMBOÇO, EM ARGAMASSA TRAÇO 1:2:8, PREPARO MECÂNICO, APLICADO MANUALMENTE EM PAREDES INTERNAS DE AMBIENTES COM ÁREA MAIOR QUE 10M², E = 10MM, COM TALISCAS. AF_03/2024</t>
  </si>
  <si>
    <t>EMBOÇO, EM ARGAMASSA TRAÇO 1:2:8, PREPARO MANUAL, APLICADO MANUALMENTE EM PAREDES INTERNAS DE AMBIENTES COM ÁREA MAIOR QUE 10M², E = 10MM, COM TALISCAS. AF_03/2024</t>
  </si>
  <si>
    <t>EMBOÇO, EM ARGAMASSA INDUSTRIALIZADA, PREPARO MECÂNICO, APLICADO COM EQUIPAMENTO DE MISTURA E PROJEÇÃO DE ARGAMASSA EM PAREDES INTERNAS, E = 10MM, COM TALISCAS. AF_03/2024</t>
  </si>
  <si>
    <t>MASSA ÚNICA, EM ARGAMASSA INDUSTRIALIZADA, PREPARO MECÂNICO, APLICADA COM EQUIPAMENTO DE MISTURA E PROJEÇÃO DE ARGAMASSA EM PAREDES INTERNAS, E = 10MM, SEM TALISCAS. AF_03/2024</t>
  </si>
  <si>
    <t>CONTRAPISO EM ARGAMASSA TRAÇO 1:4 (CIMENTO E AREIA), PREPARO MECÂNICO COM BETONEIRA 400 L, APLICADO EM ÁREAS SECAS SOBRE LAJE, ADERIDO, ACABAMENTO NÃO REFORÇADO, ESPESSURA 2CM. AF_07/2021</t>
  </si>
  <si>
    <t>CONTRAPISO EM ARGAMASSA TRAÇO 1:4 (CIMENTO E AREIA), PREPARO MANUAL, APLICADO EM ÁREAS SECAS SOBRE LAJE, ADERIDO, ACABAMENTO NÃO REFORÇADO, ESPESSURA 2CM. AF_07/2021</t>
  </si>
  <si>
    <t>CONTRAPISO EM ARGAMASSA PRONTA, PREPARO MECÂNICO COM MISTURADOR 300 KG, APLICADO EM ÁREAS SECAS SOBRE LAJE, ADERIDO, ACABAMENTO NÃO REFORÇADO, ESPESSURA 2CM. AF_07/2021</t>
  </si>
  <si>
    <t>CONTRAPISO EM ARGAMASSA PRONTA, PREPARO MANUAL, APLICADO EM ÁREAS SECAS SOBRE LAJE, ADERIDO, ACABAMENTO NÃO REFORÇADO, ESPESSURA 2CM. AF_07/2021</t>
  </si>
  <si>
    <t>CONTRAPISO EM ARGAMASSA TRAÇO 1:4 (CIMENTO E AREIA), PREPARO MECÂNICO COM BETONEIRA 400 L, APLICADO EM ÁREAS SECAS SOBRE LAJE, ADERIDO, ACABAMENTO NÃO REFORÇADO, ESPESSURA 3CM. AF_07/2021</t>
  </si>
  <si>
    <t>CONTRAPISO EM ARGAMASSA TRAÇO 1:4 (CIMENTO E AREIA), PREPARO MANUAL, APLICADO EM ÁREAS SECAS SOBRE LAJE, ADERIDO, ACABAMENTO NÃO REFORÇADO, ESPESSURA 3CM. AF_07/2021</t>
  </si>
  <si>
    <t>CONTRAPISO EM ARGAMASSA PRONTA, PREPARO MECÂNICO COM MISTURADOR 300 KG, APLICADO EM ÁREAS SECAS SOBRE LAJE, ADERIDO, ACABAMENTO NÃO REFORÇADO, ESPESSURA 3CM. AF_07/2021</t>
  </si>
  <si>
    <t>CONTRAPISO EM ARGAMASSA PRONTA, PREPARO MANUAL, APLICADO EM ÁREAS SECAS SOBRE LAJE, ADERIDO, ACABAMENTO NÃO REFORÇADO, ESPESSURA 3CM. AF_07/2021</t>
  </si>
  <si>
    <t>CONTRAPISO EM ARGAMASSA TRAÇO 1:4 (CIMENTO E AREIA), PREPARO MECÂNICO COM BETONEIRA 400 L, APLICADO EM ÁREAS SECAS SOBRE LAJE, ADERIDO, ACABAMENTO NÃO REFORÇADO, ESPESSURA 4CM. AF_07/2021</t>
  </si>
  <si>
    <t>CONTRAPISO EM ARGAMASSA TRAÇO 1:4 (CIMENTO E AREIA), PREPARO MANUAL, APLICADO EM ÁREAS SECAS SOBRE LAJE, ADERIDO, ACABAMENTO NÃO REFORÇADO, ESPESSURA 4CM. AF_07/2021</t>
  </si>
  <si>
    <t>CONTRAPISO EM ARGAMASSA PRONTA, PREPARO MECÂNICO COM MISTURADOR 300 KG, APLICADO EM ÁREAS SECAS SOBRE LAJE, ADERIDO, ACABAMENTO NÃO REFORÇADO, ESPESSURA 4CM. AF_07/2021</t>
  </si>
  <si>
    <t>CONTRAPISO EM ARGAMASSA PRONTA, PREPARO MANUAL, APLICADO EM ÁREAS SECAS SOBRE LAJE, ADERIDO, ACABAMENTO NÃO REFORÇADO, ESPESSURA 4CM. AF_07/2021</t>
  </si>
  <si>
    <t>CONTRAPISO EM ARGAMASSA TRAÇO 1:4 (CIMENTO E AREIA), PREPARO MECÂNICO COM BETONEIRA 400 L, APLICADO EM ÁREAS SECAS SOBRE LAJE, NÃO ADERIDO, ACABAMENTO NÃO REFORÇADO, ESPESSURA 4CM. AF_07/2021</t>
  </si>
  <si>
    <t>CONTRAPISO EM ARGAMASSA TRAÇO 1:4 (CIMENTO E AREIA), PREPARO MANUAL, APLICADO EM ÁREAS SECAS SOBRE LAJE, NÃO ADERIDO, ACABAMENTO NÃO REFORÇADO, ESPESSURA 4CM. AF_07/2021</t>
  </si>
  <si>
    <t>CONTRAPISO EM ARGAMASSA PRONTA, PREPARO MECÂNICO COM MISTURADOR 300 KG, APLICADO EM ÁREAS SECAS SOBRE LAJE, NÃO ADERIDO, ACABAMENTO NÃO REFORÇADO, ESPESSURA 4CM. AF_07/2021</t>
  </si>
  <si>
    <t>CONTRAPISO EM ARGAMASSA PRONTA, PREPARO MANUAL, APLICADO EM ÁREAS SECAS SOBRE LAJE, NÃO ADERIDO, ACABAMENTO NÃO REFORÇADO, ESPESSURA 4CM. AF_07/2021</t>
  </si>
  <si>
    <t>CONTRAPISO EM ARGAMASSA TRAÇO 1:4 (CIMENTO E AREIA), PREPARO MECÂNICO COM BETONEIRA 400 L, APLICADO EM ÁREAS SECAS SOBRE LAJE, NÃO ADERIDO, ACABAMENTO NÃO REFORÇADO, ESPESSURA 5CM. AF_07/2021</t>
  </si>
  <si>
    <t>CONTRAPISO EM ARGAMASSA TRAÇO 1:4 (CIMENTO E AREIA), PREPARO MANUAL, APLICADO EM ÁREAS SECAS SOBRE LAJE, NÃO ADERIDO, ACABAMENTO NÃO REFORÇADO, ESPESSURA 5CM. AF_07/2021</t>
  </si>
  <si>
    <t>CONTRAPISO EM ARGAMASSA PRONTA, PREPARO MECÂNICO COM MISTURADOR 300 KG, APLICADO EM ÁREAS SECAS SOBRE LAJE, NÃO ADERIDO, ESPESSURA 5CM. AF_07/2021</t>
  </si>
  <si>
    <t>CONTRAPISO EM ARGAMASSA PRONTA, PREPARO MANUAL, APLICADO EM ÁREAS SECAS SOBRE LAJE, NÃO ADERIDO, ACABAMENTO NÃO REFORÇADO, ESPESSURA 5CM. AF_07/2021</t>
  </si>
  <si>
    <t>CONTRAPISO EM ARGAMASSA TRAÇO 1:4 (CIMENTO E AREIA), PREPARO MECÂNICO COM BETONEIRA 400 L, APLICADO EM ÁREAS SECAS SOBRE LAJE, NÃO ADERIDO, ACABAMENTO NÃO REFORÇADO, ESPESSURA 6CM. AF_07/2021</t>
  </si>
  <si>
    <t>CONTRAPISO EM ARGAMASSA TRAÇO 1:4 (CIMENTO E AREIA), PREPARO MANUAL, APLICADO EM ÁREAS SECAS SOBRE LAJE, NÃO ADERIDO, ACABAMENTO NÃO REFORÇADO, ESPESSURA 6CM. AF_07/2021</t>
  </si>
  <si>
    <t>CONTRAPISO EM ARGAMASSA PRONTA, PREPARO MECÂNICO COM MISTURADOR 300 KG, APLICADO EM ÁREAS SECAS SOBRE LAJE, NÃO ADERIDO, ACABAMENTO NÃO REFORÇADO, ESPESSURA 6CM. AF_07/2021</t>
  </si>
  <si>
    <t>CONTRAPISO EM ARGAMASSA PRONTA, PREPARO MANUAL, APLICADO EM ÁREAS SECAS SOBRE LAJE, NÃO ADERIDO, ACABAMENTO NÃO REFORÇADO, ESPESSURA 6CM. AF_07/2021</t>
  </si>
  <si>
    <t>CONTRAPISO EM ARGAMASSA TRAÇO 1:4 (CIMENTO E AREIA), PREPARO MECÂNICO COM BETONEIRA 400 L, APLICADO EM ÁREAS MOLHADAS SOBRE LAJE, ADERIDO, ACABAMENTO NÃO REFORÇADO, ESPESSURA 2CM. AF_07/2021</t>
  </si>
  <si>
    <t>CONTRAPISO EM ARGAMASSA TRAÇO 1:4 (CIMENTO E AREIA), PREPARO MANUAL, APLICADO EM ÁREAS MOLHADAS SOBRE LAJE, ADERIDO, ACABAMENTO NÃO REFORÇADO, ESPESSURA 2CM. AF_07/2021</t>
  </si>
  <si>
    <t>CONTRAPISO EM ARGAMASSA PRONTA, PREPARO MECÂNICO COM MISTURADOR 300 KG, APLICADO EM ÁREAS MOLHADAS SOBRE LAJE, ADERIDO, ACABAMENTO NÃO REFORÇADO, ESPESSURA 2CM. AF_07/2021</t>
  </si>
  <si>
    <t>CONTRAPISO EM ARGAMASSA PRONTA, PREPARO MANUAL, APLICADO EM ÁREAS MOLHADAS SOBRE LAJE, ADERIDO, ACABAMENTO NÃO REFORÇADO, ESPESSURA 2CM. AF_07/2021</t>
  </si>
  <si>
    <t>CONTRAPISO EM ARGAMASSA TRAÇO 1:4 (CIMENTO E AREIA), PREPARO MECÂNICO COM BETONEIRA 400 L, APLICADO EM ÁREAS MOLHADAS SOBRE LAJE, ADERIDO, ACABAMENTO NÃO REFORÇADO, ESPESSURA 3CM. AF_07/2021</t>
  </si>
  <si>
    <t>CONTRAPISO EM ARGAMASSA TRAÇO 1:4 (CIMENTO E AREIA), PREPARO MANUAL, APLICADO EM ÁREAS MOLHADAS SOBRE LAJE, ADERIDO, ACABAMENTO NÃO REFORÇADO, ESPESSURA 3CM. AF_07/2021</t>
  </si>
  <si>
    <t>CONTRAPISO EM ARGAMASSA PRONTA, PREPARO MECÂNICO COM MISTURADOR 300 KG, APLICADO EM ÁREAS MOLHADAS SOBRE LAJE, ADERIDO, ACABAMENTO NÃO REFORÇADO, ESPESSURA 3CM. AF_07/2021</t>
  </si>
  <si>
    <t>CONTRAPISO EM ARGAMASSA PRONTA, PREPARO MANUAL, APLICADO EM ÁREAS MOLHADAS SOBRE LAJE, ADERIDO, ACABAMENTO NÃO REFORÇADO, ESPESSURA 3CM. AF_07/2021</t>
  </si>
  <si>
    <t>CONTRAPISO EM ARGAMASSA TRAÇO 1:4 (CIMENTO E AREIA), PREPARO MECÂNICO COM BETONEIRA 400 L, APLICADO EM ÁREAS MOLHADAS SOBRE IMPERMEABILIZAÇÃO, ACABAMENTO NÃO REFORÇADO, ESPESSURA 3CM. AF_07/2021</t>
  </si>
  <si>
    <t>CONTRAPISO EM ARGAMASSA TRAÇO 1:4 (CIMENTO E AREIA), PREPARO MANUAL, APLICADO EM ÁREAS MOLHADAS SOBRE IMPERMEABILIZAÇÃO, ACABAMENTO NÃO REFORÇADO, ESPESSURA 3CM. AF_07/2021</t>
  </si>
  <si>
    <t>CONTRAPISO EM ARGAMASSA PRONTA, PREPARO MECÂNICO COM MISTURADOR 300 KG, APLICADO EM ÁREAS MOLHADAS SOBRE IMPERMEABILIZAÇÃO, ACABAMENTO NÃO REFORÇADO, ESPESSURA 3CM. AF_07/2021</t>
  </si>
  <si>
    <t>CONTRAPISO EM ARGAMASSA PRONTA, PREPARO MANUAL, APLICADO EM ÁREAS MOLHADAS SOBRE IMPERMEABILIZAÇÃO, ACABAMENTO NÃO REFORÇADO, ESPESSURA 3CM. AF_07/2021</t>
  </si>
  <si>
    <t>CONTRAPISO EM ARGAMASSA TRAÇO 1:4 (CIMENTO E AREIA), PREPARO MECÂNICO COM BETONEIRA 400 L, APLICADO EM ÁREAS MOLHADAS SOBRE IMPERMEABILIZAÇÃO, ACABAMENTO NÃO REFORÇADO, ESPESSURA 4CM. AF_07/2021</t>
  </si>
  <si>
    <t>CONTRAPISO EM ARGAMASSA TRAÇO 1:4 (CIMENTO E AREIA), PREPARO MANUAL, APLICADO EM ÁREAS MOLHADAS SOBRE IMPERMEABILIZAÇÃO, ACABAMENTO NÃO REFORÇADO, ESPESSURA 4CM. AF_07/2021</t>
  </si>
  <si>
    <t>CONTRAPISO EM ARGAMASSA PRONTA, PREPARO MECÂNICO COM MISTURADOR 300 KG, APLICADO EM ÁREAS MOLHADAS SOBRE IMPERMEABILIZAÇÃO, ACABAMENTO NÃO REFORÇADO, ESPESSURA 4CM. AF_07/2021</t>
  </si>
  <si>
    <t>CONTRAPISO EM ARGAMASSA PRONTA, PREPARO MANUAL, APLICADO EM ÁREAS MOLHADAS SOBRE IMPERMEABILIZAÇÃO, ACABAMENTO NÃO REFORÇADO, ESPESSURA 4CM. AF_07/2021</t>
  </si>
  <si>
    <t>EMBOÇO OU MASSA ÚNICA EM ARGAMASSA TRAÇO 1:2:8, PREPARO MECÂNICO COM BETONEIRA 400 L, APLICADA MANUALMENTE EM PANOS DE FACHADA COM PRESENÇA DE VÃOS, ESPESSURA DE 25 MM. AF_08/2022</t>
  </si>
  <si>
    <t>EMBOÇO OU MASSA ÚNICA EM ARGAMASSA TRAÇO 1:2:8, PREPARO MANUAL, APLICADA MANUALMENTE EM PANOS DE FACHADA COM PRESENÇA DE VÃOS, ESPESSURA DE 25 MM. AF_08/2022</t>
  </si>
  <si>
    <t>EMBOÇO OU MASSA ÚNICA EM ARGAMASSA INDUSTRIALIZADA, PREPARO MECÂNICO E APLICAÇÃO COM EQUIPAMENTO DE MISTURA E PROJEÇÃO DE 1,5 M3/H DE ARGAMASSA EM PANOS DE FACHADA COM PRESENÇA DE VÃOS, ESPESSURA DE 25 MM. AF_08/2022</t>
  </si>
  <si>
    <t>EMBOÇO OU MASSA ÚNICA EM ARGAMASSA TRAÇO 1:2:8, PREPARO MECÂNICO COM BETONEIRA 400 L, APLICADA MANUALMENTE EM PANOS DE FACHADA COM PRESENÇA DE VÃOS, ESPESSURA DE 35 MM. AF_08/2022</t>
  </si>
  <si>
    <t>EMBOÇO OU MASSA ÚNICA EM ARGAMASSA TRAÇO 1:2:8, PREPARO MANUAL, APLICADA MANUALMENTE EM PANOS DE FACHADA COM PRESENÇA DE VÃOS, ESPESSURA DE 35 MM. AF_08/2022</t>
  </si>
  <si>
    <t>EMBOÇO OU MASSA ÚNICA EM ARGAMASSA INDUSTRIALIZADA, PREPARO MECÂNICO E APLICAÇÃO COM EQUIPAMENTO DE MISTURA E PROJEÇÃO DE 1,5 M3/H DE ARGAMASSA EM PANOS DE FACHADA COM PRESENÇA DE VÃOS, ESPESSURA DE 35 MM. AF_08/2022</t>
  </si>
  <si>
    <t>EMBOÇO OU MASSA ÚNICA EM ARGAMASSA TRAÇO 1:2:8, PREPARO MECÂNICO COM BETONEIRA 400 L, APLICADA MANUALMENTE EM PANOS DE FACHADA COM PRESENÇA DE VÃOS, ESPESSURA DE 45 MM. AF_08/2022</t>
  </si>
  <si>
    <t>EMBOÇO OU MASSA ÚNICA EM ARGAMASSA TRAÇO 1:2:8, PREPARO MANUAL, APLICADA MANUALMENTE EM PANOS DE FACHADA COM PRESENÇA DE VÃOS, ESPESSURA DE 45 MM. AF_08/2022</t>
  </si>
  <si>
    <t>EMBOÇO OU MASSA ÚNICA EM ARGAMASSA INDUSTRIALIZADA, PREPARO MECÂNICO E APLICAÇÃO COM EQUIPAMENTO DE MISTURA E PROJEÇÃO DE 1,5 M3/H DE ARGAMASSA EM PANOS DE FACHADA COM PRESENÇA DE VÃOS, ESPESSURA DE 45 MM. AF_08/2022</t>
  </si>
  <si>
    <t>EMBOÇO OU MASSA ÚNICA EM ARGAMASSA TRAÇO 1:2:8, PREPARO MECÂNICO COM BETONEIRA 400 L, APLICADA MANUALMENTE EM PANOS DE FACHADA COM PRESENÇA DE VÃOS, ESPESSURA MAIOR OU IGUAL A 50 MM. AF_08/2022</t>
  </si>
  <si>
    <t>EMBOÇO OU MASSA ÚNICA EM ARGAMASSA INDUSTRIALIZADA, PREPARO MECÂNICO E APLICAÇÃO COM EQUIPAMENTO DE MISTURA E PROJEÇÃO DE 1,5 M3/H DE ARGAMASSA EM PANOS DE FACHADA COM PRESENÇA DE VÃOS, ESPESSURA MAIOR OU IGUAL A 50 MM. AF_08/2022</t>
  </si>
  <si>
    <t>EMBOÇO OU MASSA ÚNICA EM ARGAMASSA TRAÇO 1:2:8, PREPARO MECÂNICO COM BETONEIRA 400 L, APLICADA MANUALMENTE EM PANOS CEGOS DE FACHADA (SEM PRESENÇA DE VÃOS), ESPESSURA DE 25 MM. AF_08/2022</t>
  </si>
  <si>
    <t>EMBOÇO OU MASSA ÚNICA EM ARGAMASSA TRAÇO 1:2:8, PREPARO MANUAL, APLICADA MANUALMENTE EM PANOS CEGOS DE FACHADA (SEM PRESENÇA DE VÃOS), ESPESSURA DE 25 MM. AF_09/2022</t>
  </si>
  <si>
    <t>EMBOÇO OU MASSA ÚNICA EM ARGAMASSA INDUSTRIALIZADA, PREPARO MECÂNICO E APLICAÇÃO COM EQUIPAMENTO DE MISTURA E PROJEÇÃO DE 1,5 M3/H DE ARGAMASSA EM PANOS CEGOS DE FACHADA (SEM PRESENÇA DE VÃOS), ESPESSURA DE 25 MM. AF_08/2022</t>
  </si>
  <si>
    <t>EMBOÇO OU MASSA ÚNICA EM ARGAMASSA TRAÇO 1:2:8, PREPARO MECÂNICO COM BETONEIRA 400 L, APLICADA MANUALMENTE EM PANOS CEGOS DE FACHADA (SEM PRESENÇA DE VÃOS), ESPESSURA DE 35 MM. AF_08/2022</t>
  </si>
  <si>
    <t>EMBOÇO OU MASSA ÚNICA EM ARGAMASSA TRAÇO 1:2:8, PREPARO MANUAL, APLICADA MANUALMENTE EM PANOS CEGOS DE FACHADA (SEM PRESENÇA DE VÃOS), ESPESSURA DE 35 MM. AF_08/2022</t>
  </si>
  <si>
    <t>EMBOÇO OU MASSA ÚNICA EM ARGAMASSA INDUSTRIALIZADA, PREPARO MECÂNICO E APLICAÇÃO COM EQUIPAMENTO DE MISTURA E PROJEÇÃO DE 1,5 M3/H DE ARGAMASSA EM PANOS CEGOS DE FACHADA (SEM PRESENÇA DE VÃOS), ESPESSURA DE 35 MM. AF_08/2022</t>
  </si>
  <si>
    <t>EMBOÇO OU MASSA ÚNICA EM ARGAMASSA TRAÇO 1:2:8, PREPARO MECÂNICO COM BETONEIRA 400 L, APLICADA MANUALMENTE EM PANOS CEGOS DE FACHADA (SEM PRESENÇA DE VÃOS), ESPESSURA DE 45 MM. AF_08/2022</t>
  </si>
  <si>
    <t>EMBOÇO OU MASSA ÚNICA EM ARGAMASSA TRAÇO 1:2:8, PREPARO MANUAL, APLICADA MANUALMENTE EM PANOS CEGOS DE FACHADA (SEM PRESENÇA DE VÃOS), ESPESSURA DE 45 MM. AF_08/2022</t>
  </si>
  <si>
    <t>EMBOÇO OU MASSA ÚNICA EM ARGAMASSA INDUSTRIALIZADA, PREPARO MECÂNICO E APLICAÇÃO COM EQUIPAMENTO DE MISTURA E PROJEÇÃO DE 1,5 M3/H DE ARGAMASSA EM PANOS CEGOS DE FACHADA (SEM PRESENÇA DE VÃOS), ESPESSURA DE 45 MM. AF_08/2022</t>
  </si>
  <si>
    <t>EMBOÇO OU MASSA ÚNICA EM ARGAMASSA TRAÇO 1:2:8, PREPARO MECÂNICO COM BETONEIRA 400 L, APLICADA MANUALMENTE EM PANOS CEGOS DE FACHADA (SEM PRESENÇA DE VÃOS), ESPESSURA MAIOR OU IGUAL A 50 MM. AF_08/2022</t>
  </si>
  <si>
    <t>EMBOÇO OU MASSA ÚNICA EM ARGAMASSA TRAÇO 1:2:8, PREPARO MANUAL, APLICADA MANUALMENTE EM PANOS CEGOS DE FACHADA (SEM PRESENÇA DE VÃOS), ESPESSURA MAIOR OU IGUAL A 50 MM. AF_08/2022</t>
  </si>
  <si>
    <t>EMBOÇO OU MASSA ÚNICA EM ARGAMASSA INDUSTRIALIZADA, PREPARO MECÂNICO E APLICAÇÃO COM EQUIPAMENTO DE MISTURA E PROJEÇÃO DE 1,5 M3/H DE ARGAMASSA EM PANOS CEGOS DE FACHADA (SEM PRESENÇA DE VÃOS), ESPESSURA MAIOR OU IGUAL A 50 MM. AF_08/2022</t>
  </si>
  <si>
    <t>EMBOÇO OU MASSA ÚNICA EM ARGAMASSA TRAÇO 1:2:8, PREPARO MECÂNICO COM BETONEIRA 400 L, APLICADA MANUALMENTE EM SUPERFÍCIES EXTERNAS DA SACADA, ESPESSURA DE 25 MM, SEM USO DE TELA METÁLICA DE REFORÇO CONTRA FISSURAÇÃO. AF_08/2022</t>
  </si>
  <si>
    <t>EMBOÇO OU MASSA ÚNICA EM ARGAMASSA TRAÇO 1:2:8, PREPARO MANUAL, APLICADA MANUALMENTE EM SUPERFÍCIES EXTERNAS DA SACADA, ESPESSURA DE 25 MM, SEM USO DE TELA METÁLICA DE REFORÇO CONTRA FISSURAÇÃO. AF_08/2022</t>
  </si>
  <si>
    <t>EMBOÇO OU MASSA ÚNICA EM ARGAMASSA INDUSTRIALIZADA, PREPARO MECÂNICO E APLICAÇÃO COM EQUIPAMENTO DE MISTURA E PROJEÇÃO DE 1,5 M3/H EM SUPERFÍCIES EXTERNAS DA SACADA, ESPESSURA 25 MM, SEM USO DE TELA METÁLICA. AF_08/2022</t>
  </si>
  <si>
    <t>EMBOÇO OU MASSA ÚNICA EM ARGAMASSA TRAÇO 1:2:8, PREPARO MECÂNICO COM BETONEIRA 400 L, APLICADA MANUALMENTE EM SUPERFÍCIES EXTERNAS DA SACADA, ESPESSURA DE 35 MM, SEM USO DE TELA METÁLICA DE REFORÇO CONTRA FISSURAÇÃO. AF_08/2022</t>
  </si>
  <si>
    <t>EMBOÇO OU MASSA ÚNICA EM ARGAMASSA TRAÇO 1:2:8, PREPARO MANUAL, APLICADA MANUALMENTE EM SUPERFÍCIES EXTERNAS DA SACADA, ESPESSURA DE 35 MM, SEM USO DE TELA METÁLICA DE REFORÇO CONTRA FISSURAÇÃO. AF_08/2022</t>
  </si>
  <si>
    <t>EMBOÇO OU MASSA ÚNICA EM ARGAMASSA INDUSTRIALIZADA, PREPARO MECÂNICO E APLICAÇÃO COM EQUIPAMENTO DE MISTURA E PROJEÇÃO DE 1,5 M3/H EM SUPERFÍCIES EXTERNAS DA SACADA, ESPESSURA 35 MM, SEM USO DE TELA METÁLICA. AF_08/2022</t>
  </si>
  <si>
    <t>EMBOÇO OU MASSA ÚNICA EM ARGAMASSA TRAÇO 1:2:8, PREPARO MECÂNICO COM BETONEIRA 400 L, APLICADA MANUALMENTE EM SUPERFÍCIES EXTERNAS DA SACADA, ESPESSURA DE 45 MM, SEM USO DE TELA METÁLICA DE REFORÇO CONTRA FISSURAÇÃO. AF_08/2022</t>
  </si>
  <si>
    <t>EMBOÇO OU MASSA ÚNICA EM ARGAMASSA TRAÇO 1:2:8, PREPARO MANUAL, APLICADA MANUALMENTE EM SUPERFÍCIES EXTERNAS DA SACADA, ESPESSURA DE 45 MM, SEM USO DE TELA METÁLICA DE REFORÇO CONTRA FISSURAÇÃO. AF_08/2022</t>
  </si>
  <si>
    <t>EMBOÇO OU MASSA ÚNICA EM ARGAMASSA INDUSTRIALIZADA, PREPARO MECÂNICO E APLICAÇÃO COM EQUIPAMENTO DE MISTURA E PROJEÇÃO DE 1,5 M3/H EM SUPERFÍCIES EXTERNAS DA SACADA, ESPESSURA 45 MM, SEM USO DE TELA METÁLICA. AF_08/2022</t>
  </si>
  <si>
    <t>EMBOÇO OU MASSA ÚNICA EM ARGAMASSA TRAÇO 1:2:8, PREPARO MECÂNICO COM BETONEIRA 400 L, APLICADA MANUALMENTE EM SUPERFÍCIES EXTERNAS DA SACADA, ESPESSURA MAIOR OU IGUAL A 50 MM, SEM USO DE TELA METÁLICA DE REFORÇO CONTRA FISSURAÇÃO. AF_08/2022</t>
  </si>
  <si>
    <t>EMBOÇO OU MASSA ÚNICA EM ARGAMASSA TRAÇO 1:2:8, PREPARO MANUAL, APLICADA MANUALMENTE EM SUPERFÍCIES EXTERNAS DA SACADA, ESPESSURA MAIOR OU IGUAL A 50 MM, SEM USO DE TELA METÁLICA DE REFORÇO CONTRA FISSURAÇÃO. AF_08/2022</t>
  </si>
  <si>
    <t>EMBOÇO OU MASSA ÚNICA EM ARGAMASSA INDUSTRIALIZADA, PREPARO MECÂNICO E APLICAÇÃO COM EQUIPAMENTO DE MISTURA E PROJEÇÃO DE 1,5 M3/H EM SUPERFÍCIES EXTERNAS DA SACADA, ESPESSURA MAIOR OU IGUAL A 50 MM, SEM USO DE TELA METÁLICA. AF_08/2022</t>
  </si>
  <si>
    <t>EMBOÇO OU MASSA ÚNICA EM ARGAMASSA TRAÇO 1:2:8, PREPARO MECÂNICO COM BETONEIRA 400 L, APLICADA MANUALMENTE NAS PAREDES INTERNAS DA SACADA, ESPESSURA DE 25 MM, SEM USO DE TELA METÁLICA DE REFORÇO CONTRA FISSURAÇÃO. AF_08/2022</t>
  </si>
  <si>
    <t>EMBOÇO OU MASSA ÚNICA EM ARGAMASSA TRAÇO 1:2:8, PREPARO MANUAL, APLICADA MANUALMENTE NAS PAREDES INTERNAS DA SACADA, ESPESSURA DE 25 MM, SEM USO DE TELA METÁLICA DE REFORÇO CONTRA FISSURAÇÃO. AF_08/2022</t>
  </si>
  <si>
    <t>EMBOÇO OU MASSA ÚNICA EM ARGAMASSA INDUSTRIALIZADA, PREPARO MECÂNICO E APLICAÇÃO COM EQUIPAMENTO DE MISTURA E PROJEÇÃO DE 1,5 M3/H NAS PAREDES INTERNAS DA SACADA, ESPESSURA 25 MM, SEM USO DE TELA METÁLICA. AF_08/2022</t>
  </si>
  <si>
    <t>EMBOÇO OU MASSA ÚNICA EM ARGAMASSA TRAÇO 1:2:8, PREPARO MECÂNICO COM BETONEIRA 400 L, APLICADA MANUALMENTE NAS PAREDES INTERNAS DA SACADA, ESPESSURA DE 35 MM, SEM USO DE TELA METÁLICA DE REFORÇO CONTRA FISSURAÇÃO. AF_08/2022</t>
  </si>
  <si>
    <t>EMBOÇO OU MASSA ÚNICA EM ARGAMASSA TRAÇO 1:2:8, PREPARO MANUAL, APLICADA MANUALMENTE NAS PAREDES INTERNAS DA SACADA, ESPESSURA DE 35 MM, SEM USO DE TELA METÁLICA DE REFORÇO CONTRA FISSURAÇÃO. AF_08/2022</t>
  </si>
  <si>
    <t>EMBOÇO OU MASSA ÚNICA EM ARGAMASSA INDUSTRIALIZADA, PREPARO MECÂNICO E APLICAÇÃO COM EQUIPAMENTO DE MISTURA E PROJEÇÃO DE 1,5 M3/H DE ARGAMASSA NAS PAREDES INTERNAS DA SACADA, ESPESSURA 35 MM, SEM USO DE TELA METÁLICA. AF_08/2022</t>
  </si>
  <si>
    <t>REVESTIMENTO DECORATIVO MONOCAMADA EXECUTADO MANUALMENTE EM FACHADA DE UM EDIFÍCIO DE ESTRUTURA CONVENCIONAL E ACABAMENTO RASPADO. AF_03/2024</t>
  </si>
  <si>
    <t>REVESTIMENTO DECORATIVO MONOCAMADA EXECUTADO MANUALMENTE EM FACHADA DE UM EDIFÍCIO DE ALVENARIA ESTRUTURAL E ACABAMENTO RASPADO. AF_03/2024</t>
  </si>
  <si>
    <t>REVESTIMENTO DECORATIVO MONOCAMADA EXECUTADO COM EQUIPAMENTO DE PROJEÇÃO EM FACHADA DE UM EDIFÍCIO DE ESTRUTURA CONVENCIONAL E ACABAMENTO RASPADO. AF_03/2024</t>
  </si>
  <si>
    <t>REVESTIMENTO DECORATIVO MONOCAMADA EXECUTADO COM EQUIPAMENTO DE PROJEÇÃO EM FACHADA DE UM EDIFÍCIO DE ALVENARIA ESTRUTURAL E ACABAMENTO RASPADO. AF_03/2024</t>
  </si>
  <si>
    <t>REVESTIMENTO DECORATIVO MONOCAMADA EXECUTADO MANUALMENTE EM FACHADA DE UM EDIFÍCIO DE ESTRUTURA CONVENCIONAL E ACABAMENTO TRAVERTINO. AF_03/2024</t>
  </si>
  <si>
    <t>REVESTIMENTO DECORATIVO MONOCAMADA EXECUTADO MANUALMENTE EM FACHADA DE UM EDIFÍCIO DE ALVENARIA ESTRUTURAL E ACABAMENTO TRAVERTINO. AF_03/2024</t>
  </si>
  <si>
    <t>REVESTIMENTO DECORATIVO MONOCAMADA EXECUTADO COM EQUIPAMENTO DE PROJEÇÃO EM FACHADA DE UM EDIFÍCIO DE ESTRUTURA CONVENCIONAL E ACABAMENTO TRAVERTINO. AF_03/2024</t>
  </si>
  <si>
    <t>REVESTIMENTO DECORATIVO MONOCAMADA EXECUTADO COM EQUIPAMENTO DE PROJEÇÃO EM FACHADA DE UM EDIFÍCIO DE ALVENARIA ESTRUTURAL E ACABAMENTO TRAVERTINO. AF_03/2024</t>
  </si>
  <si>
    <t>CHAPISCO APLICADO NO TETO OU EM ALVENARIA E ESTRUTURA, COM ROLO PARA TEXTURA ACRÍLICA. ARGAMASSA TRAÇO 1:4 E EMULSÃO POLIMÉRICA (ADESIVO) COM PREPARO MANUAL. AF_10/2022</t>
  </si>
  <si>
    <t>CHAPISCO APLICADO NO TETO OU EM ALVENARIA E ESTRUTURA, COM ROLO PARA TEXTURA ACRÍLICA. ARGAMASSA TRAÇO 1:4 E EMULSÃO POLIMÉRICA (ADESIVO) COM PREPARO EM BETONEIRA 400L. AF_10/2022</t>
  </si>
  <si>
    <t>CHAPISCO APLICADO NO TETO OU EM ALVENARIA E ESTRUTURA, COM ROLO PARA TEXTURA ACRÍLICA. ARGAMASSA INDUSTRIALIZADA COM PREPARO MANUAL. AF_10/2022</t>
  </si>
  <si>
    <t>CHAPISCO APLICADO NO TETO OU EM ALVENARIA E ESTRUTURA, COM ROLO PARA TEXTURA ACRÍLICA. ARGAMASSA INDUSTRIALIZADA COM PREPARO EM MISTURADOR 300 KG. AF_10/2022</t>
  </si>
  <si>
    <t>CHAPISCO APLICADO NO TETO OU EM ESTRUTURA, COM DESEMPENADEIRA DENTADA. ARGAMASSA INDUSTRIALIZADA COM PREPARO MANUAL. AF_10/2022</t>
  </si>
  <si>
    <t>CHAPISCO APLICADO NO TETO OU EM ESTRUTURA, COM DESEMPENADEIRA DENTADA. ARGAMASSA INDUSTRIALIZADA COM PREPARO EM MISTURADOR 300 KG. AF_10/2022</t>
  </si>
  <si>
    <t>CHAPISCO APLICADO EM ALVENARIA (SEM PRESENÇA DE VÃOS) E ESTRUTURAS DE CONCRETO DE FACHADA, COM ROLO PARA TEXTURA ACRÍLICA. ARGAMASSA INDUSTRIALIZADA COM PREPARO MANUAL. AF_10/2022</t>
  </si>
  <si>
    <t>CHAPISCO APLICADO EM ALVENARIA (SEM PRESENÇA DE VÃOS) E ESTRUTURAS DE CONCRETO DE FACHADA, COM EQUIPAMENTO DE PROJEÇÃO. ARGAMASSA TRAÇO 1:3 COM PREPARO MANUAL. AF_10/2022</t>
  </si>
  <si>
    <t>CHAPISCO APLICADO SOMENTE NA ESTRUTURA DE CONCRETO DA FACHADA, COM DESEMPENADEIRA DENTADA. ARGAMASSA INDUSTRIALIZADA COM PREPARO MANUAL. AF_10/2022</t>
  </si>
  <si>
    <t>CHAPISCO APLICADO SOMENTE NA ESTRUTURA DE CONCRETO DA FACHADA, COM DESEMPENADEIRA DENTADA. ARGAMASSA INDUSTRIALIZADA COM PREPARO EM MISTURADOR 300 KG. AF_10/2022</t>
  </si>
  <si>
    <t>APLICAÇÃO MANUAL DE FUNDO SELADOR ACRÍLICO EM PANOS COM PRESENÇA DE VÃOS DE EDIFÍCIOS DE MÚLTIPLOS PAVIMENTOS. AF_03/2024</t>
  </si>
  <si>
    <t>APLICAÇÃO MANUAL DE FUNDO SELADOR ACRÍLICO EM PANOS CEGOS DE FACHADA (SEM PRESENÇA DE VÃOS) DE EDIFÍCIOS DE MÚLTIPLOS PAVIMENTOS. AF_03/2024</t>
  </si>
  <si>
    <t>APLICAÇÃO MANUAL DE FUNDO SELADOR ACRÍLICO EM SUPERFÍCIES EXTERNAS DE SACADA DE EDIFÍCIOS DE MÚLTIPLOS PAVIMENTOS. AF_03/2024</t>
  </si>
  <si>
    <t>APLICAÇÃO MANUAL DE FUNDO SELADOR ACRÍLICO EM SUPERFÍCIES INTERNAS DA SACADA DE EDIFÍCIOS DE MÚLTIPLOS PAVIMENTOS. AF_03/2024</t>
  </si>
  <si>
    <t>APLICAÇÃO MANUAL DE FUNDO SELADOR ACRÍLICO EM PAREDES EXTERNAS DE CASAS. AF_03/2024</t>
  </si>
  <si>
    <t>APLICAÇÃO MANUAL DE PINTURA COM TINTA TEXTURIZADA ACRÍLICA EM PANOS COM PRESENÇA DE VÃOS DE EDIFÍCIOS DE MÚLTIPLOS PAVIMENTOS, UMA COR. AF_03/2024</t>
  </si>
  <si>
    <t>APLICAÇÃO MANUAL DE PINTURA COM TINTA TEXTURIZADA ACRÍLICA EM PANOS CEGOS DE FACHADA (SEM PRESENÇA DE VÃOS) DE EDIFÍCIOS DE MÚLTIPLOS PAVIMENTOS, UMA COR. AF_03/2024</t>
  </si>
  <si>
    <t>APLICAÇÃO MANUAL DE PINTURA COM TINTA TEXTURIZADA ACRÍLICA EM SUPERFÍCIES EXTERNAS DE SACADA DE EDIFÍCIOS DE MÚLTIPLOS PAVIMENTOS, UMA COR. AF_03/2024</t>
  </si>
  <si>
    <t>APLICAÇÃO MANUAL DE PINTURA COM TINTA TEXTURIZADA ACRÍLICA EM SUPERFÍCIES INTERNAS DA SACADA DE EDIFÍCIOS DE MÚLTIPLOS PAVIMENTOS, UMA COR. AF_03/2024</t>
  </si>
  <si>
    <t>APLICAÇÃO MANUAL DE PINTURA COM TINTA TEXTURIZADA ACRÍLICA EM PAREDES EXTERNAS DE CASAS, UMA COR. AF_03/2024</t>
  </si>
  <si>
    <t>APLICAÇÃO MANUAL DE PINTURA COM TINTA TEXTURIZADA ACRÍLICA EM PANOS COM PRESENÇA DE VÃOS DE EDIFÍCIOS DE MÚLTIPLOS PAVIMENTOS, DUAS CORES. AF_03/2024</t>
  </si>
  <si>
    <t>APLICAÇÃO MANUAL DE PINTURA COM TINTA TEXTURIZADA ACRÍLICA EM PANOS CEGOS DE FACHADA (SEM PRESENÇA DE VÃOS) DE EDIFÍCIOS DE MÚLTIPLOS PAVIMENTOS, DUAS CORES. AF_03/2024</t>
  </si>
  <si>
    <t>APLICAÇÃO MANUAL DE PINTURA COM TINTA TEXTURIZADA ACRÍLICA EM SUPERFÍCIES EXTERNAS DE SACADA DE EDIFÍCIOS DE MÚLTIPLOS PAVIMENTOS, DUAS CORES. AF_03/2024</t>
  </si>
  <si>
    <t>APLICAÇÃO MANUAL DE PINTURA COM TINTA TEXTURIZADA ACRÍLICA EM SUPERFÍCIES INTERNAS DA SACADA DE EDIFÍCIOS DE MÚLTIPLOS PAVIMENTOS, DUAS CORES. AF_03/2024</t>
  </si>
  <si>
    <t>APLICAÇÃO MANUAL DE PINTURA COM TINTA TEXTURIZADA ACRÍLICA EM PAREDES EXTERNAS DE CASAS, DUAS CORES. AF_03/2024</t>
  </si>
  <si>
    <t>APLICAÇÃO MANUAL DE PINTURA COM TINTA TEXTURIZADA ACRÍLICA EM MOLDURAS DE EPS. AF_03/2024</t>
  </si>
  <si>
    <t>CONTRAPISO COM ARGAMASSA AUTONIVELANTE, APLICADO SOBRE LAJE, NÃO ADERIDO, ESPESSURA 3CM. AF_07/2021</t>
  </si>
  <si>
    <t>CONTRAPISO COM ARGAMASSA AUTONIVELANTE, APLICADO SOBRE LAJE, NÃO ADERIDO, ESPESSURA 4CM. AF_07/2021</t>
  </si>
  <si>
    <t>CONTRAPISO COM ARGAMASSA AUTONIVELANTE, APLICADO SOBRE LAJE, NÃO ADERIDO, ESPESSURA 5CM. AF_07/2021</t>
  </si>
  <si>
    <t>CONTRAPISO COM ARGAMASSA AUTONIVELANTE, APLICADO SOBRE LAJE, ADERIDO, ESPESSURA 2CM. AF_07/2021</t>
  </si>
  <si>
    <t>CONTRAPISO COM ARGAMASSA AUTONIVELANTE, APLICADO SOBRE LAJE, ADERIDO, ESPESSURA 3CM. AF_07/2021</t>
  </si>
  <si>
    <t>CONTRAPISO COM ARGAMASSA AUTONIVELANTE, APLICADO SOBRE LAJE, ADERIDO, ESPESSURA 4CM. AF_07/2021</t>
  </si>
  <si>
    <t>FUNDO SELADOR ACRÍLICO, APLICAÇÃO MANUAL EM TETO, UMA DEMÃO. AF_04/2023</t>
  </si>
  <si>
    <t>PINTURA LÁTEX ACRÍLICA PREMIUM, APLICAÇÃO MANUAL EM TETO, DUAS DEMÃOS. AF_04/2023</t>
  </si>
  <si>
    <t>PINTURA LÁTEX ACRÍLICA PREMIUM, APLICAÇÃO MANUAL EM PAREDES, DUAS DEMÃOS. AF_04/2023</t>
  </si>
  <si>
    <t>EMASSAMENTO COM MASSA LÁTEX, APLICAÇÃO EM TETO, UMA DEMÃO, LIXAMENTO MANUAL. AF_04/2023</t>
  </si>
  <si>
    <t>EMASSAMENTO COM MASSA LÁTEX, APLICAÇÃO EM PAREDE, UMA DEMÃO, LIXAMENTO MANUAL. AF_04/2023</t>
  </si>
  <si>
    <t>EMASSAMENTO COM MASSA LÁTEX, APLICAÇÃO EM TETO, DUAS DEMÃOS, LIXAMENTO MANUAL. AF_04/2023</t>
  </si>
  <si>
    <t>REVESTIMENTO CERÂMICO PARA PAREDES EXTERNAS EM PASTILHAS DE PORCELANA 2,5 X 2,5 CM (PLACAS DE 30 X 30 CM), ALINHADAS A PRUMO. AF_02/2023</t>
  </si>
  <si>
    <t>REVESTIMENTO CERÂMICO PARA PAREDES EXTERNAS EM PASTILHAS DE PORCELANA 2,5 X 2,5 CM (PLACAS DE 30 X 30 CM), ALINHADAS A PRUMO, APLICADO EM SUPERFÍCIES INTERNAS DE SACADA. AF_02/2023</t>
  </si>
  <si>
    <t>ALVENARIA ESTRUTURAL DE BLOCOS CERÂMICOS 14X19X39, (ESPESSURA DE 14 CM), UTILIZANDO PALHETA E ARGAMASSA DE ASSENTAMENTO COM PREPARO EM BETONEIRA. AF_03/2023</t>
  </si>
  <si>
    <t>ALVENARIA ESTRUTURAL DE BLOCOS CERÂMICOS 14X19X39, (ESPESSURA DE 14 CM), UTILIZANDO PALHETA E ARGAMASSA DE ASSENTAMENTO COM PREPARO MANUAL. AF_03/2023</t>
  </si>
  <si>
    <t>ALVENARIA ESTRUTURAL DE BLOCOS CERÂMICOS 14X19X29, (ESPESSURA DE 14 CM), UTILIZANDO PALHETA E ARGAMASSA DE ASSENTAMENTO COM PREPARO EM BETONEIRA. AF_03/2023</t>
  </si>
  <si>
    <t>ALVENARIA ESTRUTURAL DE BLOCOS CERÂMICOS 14X19X29, (ESPESSURA DE 14 CM), UTILIZANDO PALHETA E ARGAMASSA DE ASSENTAMENTO COM PREPARO MANUAL. AF_03/2023</t>
  </si>
  <si>
    <t>ALVENARIA ESTRUTURAL DE BLOCOS CERÂMICOS 14X19X39, (ESPESSURA DE 14 CM), UTILIZANDO COLHER DE PEDREIRO E ARGAMASSA DE ASSENTAMENTO COM PREPARO EM BETONEIRA. AF_03/2023</t>
  </si>
  <si>
    <t>ALVENARIA ESTRUTURAL DE BLOCOS CERÂMICOS 14X19X39, (ESPESSURA DE 14 CM), UTILIZANDO COLHER DE PEDREIRO E ARGAMASSA DE ASSENTAMENTO COM PREPARO MANUAL. AF_03/2023</t>
  </si>
  <si>
    <t>ALVENARIA ESTRUTURAL DE BLOCOS CERÂMICOS 14X19X29, (ESPESSURA DE 14 CM), UTILIZANDO COLHER DE PEDREIRO E ARGAMASSA DE ASSENTAMENTO COM PREPARO EM BETONEIRA. AF_03/2023</t>
  </si>
  <si>
    <t>ALVENARIA ESTRUTURAL DE BLOCOS CERÂMICOS 14X19X29, (ESPESSURA DE 14 CM), UTILIZANDO COLHER DE PEDREIRO E ARGAMASSA DE ASSENTAMENTO COM PREPARO MANUAL. AF_03/2023</t>
  </si>
  <si>
    <t>ALVENARIA DE BLOCOS DE CONCRETO ESTRUTURAL 14X19X39 CM (ESPESSURA 14 CM), FBK = 4,5 MPA, UTILIZANDO PALHETA. AF_10/2022</t>
  </si>
  <si>
    <t>ALVENARIA DE BLOCOS DE CONCRETO ESTRUTURAL 14X19X39 CM (ESPESSURA 14 CM), FBK = 14 MPA, UTILIZANDO PALHETA. AF_10/2022</t>
  </si>
  <si>
    <t>ALVENARIA DE BLOCOS DE CONCRETO ESTRUTURAL 14X19X29 CM (ESPESSURA 14 CM), FBK = 4,5 MPA, UTILIZANDO PALHETA. AF_10/2022</t>
  </si>
  <si>
    <t>ALVENARIA DE BLOCOS DE CONCRETO ESTRUTURAL 14X19X29 CM (ESPESSURA 14 CM), FBK = 14,0 MPA, UTILIZANDO PALHETA. AF_10/2022</t>
  </si>
  <si>
    <t>ALVENARIA DE BLOCOS DE CONCRETO ESTRUTURAL 14X19X39 CM (ESPESSURA 14 CM), FBK = 4,5 MPA, UTILIZANDO COLHER DE PEDREIRO. AF_10/2022</t>
  </si>
  <si>
    <t>ALVENARIA DE BLOCOS DE CONCRETO ESTRUTURAL 14X19X39 CM (ESPESSURA 14 CM), FBK = 14 MPA, UTILIZANDO COLHER DE PEDREIRO. AF_10/2022</t>
  </si>
  <si>
    <t>ALVENARIA DE BLOCOS DE CONCRETO ESTRUTURAL 14X19X29 CM (ESPESSURA 14 CM), FBK = 4,5 MPA, UTILIZANDO COLHER DE PEDREIRO. AF_10/2022</t>
  </si>
  <si>
    <t>ALVENARIA DE BLOCOS DE CONCRETO ESTRUTURAL 14X19X29 CM (ESPESSURA 14 CM), FBK = 14 MPA, UTILIZANDO COLHER DE PEDREIRO. AF_10/2022</t>
  </si>
  <si>
    <t>MASSA ÚNICA, EM ARGAMASSA TRAÇO 1:2:8, PREPARO MECÂNICO, APLICADA MANUALMENTE EM TETO, E = 17,5MM, COM TALISCAS. AF_03/2024</t>
  </si>
  <si>
    <t>MASSA ÚNICA, EM ARGAMASSA TRAÇO 1:2:8, PREPARO MECÂNICO, APLICADA MANUALMENTE EM TETO, E = 10MM, COM TALISCAS. AF_03/2024</t>
  </si>
  <si>
    <t>CONTRAPISO ACÚSTICO EM ARGAMASSA TRAÇO 1:4 (CIMENTO E AREIA), PREPARO MECÂNICO COM BETONEIRA 400L, APLICADO EM ÁREAS SECAS, ACABAMENTO NÃO REFORÇADO, ESPESSURA 5CM. AF_07/2021</t>
  </si>
  <si>
    <t>CONTRAPISO ACÚSTICO EM ARGAMASSA TRAÇO 1:4 (CIMENTO E AREIA), PREPARO MANUAL, APLICADO EM ÁREAS SECAS, ACABAMENTO NÃO REFORÇADO, ESPESSURA 5CM. AF_07/2021</t>
  </si>
  <si>
    <t>CONTRAPISO ACÚSTICO EM ARGAMASSA PRONTA, PREPARO MECÂNICO COM MISTURADOR 300 KG, APLICADO EM ÁREAS SECAS, ACABAMENTO NÃO REFORÇADO, ESPESSURA 5CM. AF_07/2021</t>
  </si>
  <si>
    <t>CONTRAPISO ACÚSTICO EM ARGAMASSA PRONTA, PREPARO MANUAL, APLICADO EM ÁREAS SECAS, ACABAMENTO NÃO REFORÇADO, ESPESSURA 5CM. AF_07/2021</t>
  </si>
  <si>
    <t>CONTRAPISO ACÚSTICO EM ARGAMASSA TRAÇO 1:4 (CIMENTO E AREIA), PREPARO MECÂNICO COM BETONEIRA 400L, APLICADO EM ÁREAS SECAS, ACABAMENTO NÃO REFORÇADO, ESPESSURA 6CM. AF_07/2021</t>
  </si>
  <si>
    <t>CONTRAPISO ACÚSTICO EM ARGAMASSA TRAÇO 1:4 (CIMENTO E AREIA), PREPARO MANUAL, APLICADO EM ÁREAS SECAS, ACABAMENTO NÃO REFORÇADO, ESPESSURA 6CM. AF_07/2021</t>
  </si>
  <si>
    <t>CONTRAPISO ACÚSTICO EM ARGAMASSA PRONTA, PREPARO MECÂNICO COM MISTURADOR 300 KG, APLICADO EM ÁREAS SECAS, ACABAMENTO NÃO REFORÇADO, ESPESSURA 6CM. AF_07/2021</t>
  </si>
  <si>
    <t>CONTRAPISO ACÚSTICO EM ARGAMASSA PRONTA, PREPARO MANUAL, APLICADO EM ÁREAS SECA, ACABAMENTO NÃO REFORÇADO, ESPESSURA 6CM. AF_07/2021</t>
  </si>
  <si>
    <t>CONTRAPISO ACÚSTICO EM ARGAMASSA TRAÇO 1:4 (CIMENTO E AREIA), PREPARO MECÂNICO COM BETONEIRA 400L, APLICADO EM ÁREAS SECAS, ACABAMENTO NÃO REFORÇADO, ESPESSURA 7CM. AF_07/2021</t>
  </si>
  <si>
    <t>CONTRAPISO ACÚSTICO EM ARGAMASSA TRAÇO 1:4 (CIMENTO E AREIA), PREPARO MANUAL, APLICADO EM ÁREAS SECAS, ACABAMENTO NÃO REFORÇADO, ESPESSURA 7CM. AF_07/2021</t>
  </si>
  <si>
    <t>CONTRAPISO ACÚSTICO EM ARGAMASSA PRONTA, PREPARO MECÂNICO COM MISTURADOR 300 KG, APLICADO EM ÁREAS SECAS, ACABAMENTO NÃO REFORÇADO, ESPESSURA 7CM. AF_07/2021</t>
  </si>
  <si>
    <t>CONTRAPISO ACÚSTICO EM ARGAMASSA PRONTA, PREPARO MANUAL, APLICADO EM ÁREAS SECAS, ACABAMENTO NÃO REFORÇADO, ESPESSURA 7CM. AF_07/2021</t>
  </si>
  <si>
    <t>FABRICAÇÃO DE FÔRMA PARA PILARES E ESTRUTURAS SIMILARES, EM CHAPA DE MADEIRA COMPENSADA RESINADA, E = 17 MM. AF_09/2020</t>
  </si>
  <si>
    <t>FABRICAÇÃO DE FÔRMA PARA PILARES E ESTRUTURAS SIMILARES, EM CHAPA DE MADEIRA COMPENSADA PLASTIFICADA, E = 18 MM. AF_09/2020</t>
  </si>
  <si>
    <t>FABRICAÇÃO DE FÔRMA PARA VIGAS, EM CHAPA DE MADEIRA COMPENSADA RESINADA, E = 17 MM. AF_09/2020</t>
  </si>
  <si>
    <t>FABRICAÇÃO DE FÔRMA PARA VIGAS, EM CHAPA DE MADEIRA COMPENSADA PLASTIFICADA, E = 18 MM. AF_09/2020</t>
  </si>
  <si>
    <t>FABRICAÇÃO DE FÔRMA PARA LAJES, EM CHAPA DE MADEIRA COMPENSADA RESINADA, E = 17 MM. AF_09/2020</t>
  </si>
  <si>
    <t>FABRICAÇÃO DE FÔRMA PARA LAJES, EM CHAPA DE MADEIRA COMPENSADA PLASTIFICADA, E = 18 MM. AF_09/2020</t>
  </si>
  <si>
    <t>FABRICAÇÃO DE FÔRMA PARA PILARES E ESTRUTURAS SIMILARES, EM MADEIRA SERRADA, E=25 MM. AF_09/2020</t>
  </si>
  <si>
    <t>FABRICAÇÃO DE FÔRMA PARA VIGAS, COM MADEIRA SERRADA, E = 25 MM. AF_09/2020</t>
  </si>
  <si>
    <t>FABRICAÇÃO DE FÔRMA PARA LAJES, EM MADEIRA SERRADA, E=25 MM. AF_09/2020</t>
  </si>
  <si>
    <t>EXECUÇÃO DE PAVIMENTO EM PISO INTERTRAVADO, COM BLOCO PISOGRAMA DE 35 X 15 CM, ESPESSURA 6 CM. AF_10/2022</t>
  </si>
  <si>
    <t>EXECUÇÃO DE PAVIMENTO EM PISO INTERTRAVADO, COM BLOCO PISOGRAMA DE 35 X 15 CM, ESPESSURA 8 CM. AF_10/2022</t>
  </si>
  <si>
    <t>EXECUÇÃO DE PAVIMENTO EM PISO INTERTRAVADO, COM BLOCO SEXTAVADO DE 25 X 25 CM, ESPESSURA 6 CM. AF_10/2022</t>
  </si>
  <si>
    <t>EXECUÇÃO DE PAVIMENTO EM PISO INTERTRAVADO, COM BLOCO SEXTAVADO DE 25 X 25 CM, ESPESSURA 8 CM. AF_10/2022</t>
  </si>
  <si>
    <t>EXECUÇÃO DE PAVIMENTO EM PISO INTERTRAVADO, COM BLOCO SEXTAVADO DE 25 X 25 CM, ESPESSURA 10 CM. AF_10/2022</t>
  </si>
  <si>
    <t>EXECUÇÃO DE PASSEIO EM PISO INTERTRAVADO, COM BLOCO RETANGULAR COR NATURAL DE 20 X 10 CM, ESPESSURA 6 CM. AF_10/2022</t>
  </si>
  <si>
    <t>EXECUÇÃO DE PAVIMENTO EM PISO INTERTRAVADO, COM BLOCO RETANGULAR COR NATURAL DE 20 X 10 CM, ESPESSURA 6 CM. AF_10/2022</t>
  </si>
  <si>
    <t>EXECUÇÃO DE PAVIMENTO EM PISO INTERTRAVADO, COM BLOCO RETANGULAR DE 20 X 10 CM, ESPESSURA 10 CM. AF_10/2022</t>
  </si>
  <si>
    <t>EXECUÇÃO DE PASSEIO EM PISO INTERTRAVADO, COM BLOCO 16 FACES DE 22 X 11 CM, ESPESSURA 6 CM. AF_10/2022</t>
  </si>
  <si>
    <t>EXECUÇÃO DE PAVIMENTO EM PISO INTERTRAVADO, COM BLOCO 16 FACES DE 22 X 11 CM, ESPESSURA 6 CM. AF_10/2022</t>
  </si>
  <si>
    <t>EXECUÇÃO DE PAVIMENTO EM PISO INTERTRAVADO, COM BLOCO 16 FACES DE 22 X 11 CM, ESPESSURA 8 CM. AF_10/2022</t>
  </si>
  <si>
    <t>EXECUÇÃO DE PAVIMENTO EM PISO INTERTRAVADO, COM BLOCO 16 FACES DE 22 X 11 CM, ESPESSURA 10 CM. AF_10/2022</t>
  </si>
  <si>
    <t>MONTAGEM E DESMONTAGEM DE FÔRMA DE PILARES RETANGULARES E ESTRUTURAS SIMILARES, PÉ-DIREITO SIMPLES, EM MADEIRA SERRADA, 1 UTILIZAÇÃO. AF_09/2020</t>
  </si>
  <si>
    <t>MONTAGEM E DESMONTAGEM DE FÔRMA DE PILARES RETANGULARES E ESTRUTURAS SIMILARES, PÉ-DIREITO SIMPLES, EM MADEIRA SERRADA, 2 UTILIZAÇÕES. AF_09/2020</t>
  </si>
  <si>
    <t>MONTAGEM E DESMONTAGEM DE FÔRMA DE PILARES RETANGULARES E ESTRUTURAS SIMILARES, PÉ-DIREITO SIMPLES, EM MADEIRA SERRADA, 4 UTILIZAÇÕES. AF_09/2020</t>
  </si>
  <si>
    <t>MONTAGEM E DESMONTAGEM DE FÔRMA DE PILARES RETANGULARES E ESTRUTURAS SIMILARES, PÉ-DIREITO SIMPLES, EM CHAPA DE MADEIRA COMPENSADA RESINADA, 2 UTILIZAÇÕES. AF_09/2020</t>
  </si>
  <si>
    <t>MONTAGEM E DESMONTAGEM DE FÔRMA DE PILARES RETANGULARES E ESTRUTURAS SIMILARES, PÉ-DIREITO DUPLO, EM CHAPA DE MADEIRA COMPENSADA RESINADA, 2 UTILIZAÇÕES. AF_09/2020</t>
  </si>
  <si>
    <t>MONTAGEM E DESMONTAGEM DE FÔRMA DE PILARES RETANGULARES E ESTRUTURAS SIMILARES, PÉ-DIREITO DUPLO, EM CHAPA DE MADEIRA COMPENSADA RESINADA, 4 UTILIZAÇÕES. AF_09/2020</t>
  </si>
  <si>
    <t>MONTAGEM E DESMONTAGEM DE FÔRMA DE PILARES RETANGULARES E ESTRUTURAS SIMILARES, PÉ-DIREITO SIMPLES, EM CHAPA DE MADEIRA COMPENSADA RESINADA, 6 UTILIZAÇÕES. AF_09/2020</t>
  </si>
  <si>
    <t>MONTAGEM E DESMONTAGEM DE FÔRMA DE PILARES RETANGULARES E ESTRUTURAS SIMILARES, PÉ-DIREITO DUPLO, EM CHAPA DE MADEIRA COMPENSADA RESINADA, 6 UTILIZAÇÕES. AF_09/2020</t>
  </si>
  <si>
    <t>MONTAGEM E DESMONTAGEM DE FÔRMA DE PILARES RETANGULARES E ESTRUTURAS SIMILARES, PÉ-DIREITO SIMPLES, EM CHAPA DE MADEIRA COMPENSADA RESINADA, 8 UTILIZAÇÕES. AF_09/2020</t>
  </si>
  <si>
    <t>MONTAGEM E DESMONTAGEM DE FÔRMA DE PILARES RETANGULARES E ESTRUTURAS SIMILARES, PÉ-DIREITO DUPLO, EM CHAPA DE MADEIRA COMPENSADA RESINADA, 8 UTILIZAÇÕES. AF_09/2020</t>
  </si>
  <si>
    <t>MONTAGEM E DESMONTAGEM DE FÔRMA DE PILARES RETANGULARES E ESTRUTURAS SIMILARES, PÉ-DIREITO SIMPLES, EM CHAPA DE MADEIRA COMPENSADA PLASTIFICADA, 10 UTILIZAÇÕES. AF_09/2020</t>
  </si>
  <si>
    <t>MONTAGEM E DESMONTAGEM DE FÔRMA DE PILARES RETANGULARES E ESTRUTURAS SIMILARES, PÉ-DIREITO DUPLO, EM CHAPA DE MADEIRA COMPENSADA PLASTIFICADA, 10 UTILIZAÇÕES. AF_09/2020</t>
  </si>
  <si>
    <t>MONTAGEM E DESMONTAGEM DE FÔRMA DE PILARES RETANGULARES E ESTRUTURAS SIMILARES, PÉ-DIREITO SIMPLES, EM CHAPA DE MADEIRA COMPENSADA PLASTIFICADA, 12 UTILIZAÇÕES. AF_09/2020</t>
  </si>
  <si>
    <t>MONTAGEM E DESMONTAGEM DE FÔRMA DE PILARES RETANGULARES E ESTRUTURAS SIMILARES, PÉ-DIREITO DUPLO, EM CHAPA DE MADEIRA COMPENSADA PLASTIFICADA, 12 UTILIZAÇÕES. AF_09/2020</t>
  </si>
  <si>
    <t>MONTAGEM E DESMONTAGEM DE FÔRMA DE PILARES RETANGULARES E ESTRUTURAS SIMILARES, PÉ-DIREITO SIMPLES, EM CHAPA DE MADEIRA COMPENSADA PLASTIFICADA, 14 UTILIZAÇÕES. AF_09/2020</t>
  </si>
  <si>
    <t>MONTAGEM E DESMONTAGEM DE FÔRMA DE PILARES RETANGULARES E ESTRUTURAS SIMILARES, PÉ-DIREITO DUPLO, EM CHAPA DE MADEIRA COMPENSADA PLASTIFICADA, 14 UTILIZAÇÕES. AF_09/2020</t>
  </si>
  <si>
    <t>MONTAGEM E DESMONTAGEM DE FÔRMA DE PILARES RETANGULARES E ESTRUTURAS SIMILARES, PÉ-DIREITO SIMPLES, EM CHAPA DE MADEIRA COMPENSADA PLASTIFICADA, 18 UTILIZAÇÕES. AF_09/2020</t>
  </si>
  <si>
    <t>MONTAGEM E DESMONTAGEM DE FÔRMA DE PILARES RETANGULARES E ESTRUTURAS SIMILARES, PÉ-DIREITO DUPLO, EM CHAPA DE MADEIRA COMPENSADA PLASTIFICADA, 18 UTILIZAÇÕES. AF_09/2020</t>
  </si>
  <si>
    <t>MONTAGEM E DESMONTAGEM DE FÔRMA DE VIGA, ESCORAMENTO COM PONTALETE DE MADEIRA, PÉ-DIREITO SIMPLES, EM MADEIRA SERRADA, 1 UTILIZAÇÃO. AF_09/2020</t>
  </si>
  <si>
    <t>MONTAGEM E DESMONTAGEM DE FÔRMA DE VIGA, ESCORAMENTO COM PONTALETE DE MADEIRA, PÉ-DIREITO SIMPLES, EM MADEIRA SERRADA, 2 UTILIZAÇÕES. AF_09/2020</t>
  </si>
  <si>
    <t>MONTAGEM E DESMONTAGEM DE FÔRMA DE VIGA, ESCORAMENTO COM PONTALETE DE MADEIRA, PÉ-DIREITO SIMPLES, EM MADEIRA SERRADA, 4 UTILIZAÇÕES. AF_09/2020</t>
  </si>
  <si>
    <t>MONTAGEM E DESMONTAGEM DE FÔRMA DE VIGA, ESCORAMENTO COM GARFO DE MADEIRA, PÉ-DIREITO DUPLO, EM CHAPA DE MADEIRA RESINADA, 2 UTILIZAÇÕES. AF_09/2020</t>
  </si>
  <si>
    <t>MONTAGEM E DESMONTAGEM DE FÔRMA DE VIGA, ESCORAMENTO METÁLICO, PÉ-DIREITO DUPLO, EM CHAPA DE MADEIRA RESINADA, 2 UTILIZAÇÕES. AF_09/2020</t>
  </si>
  <si>
    <t>MONTAGEM E DESMONTAGEM DE FÔRMA DE VIGA, ESCORAMENTO COM GARFO DE MADEIRA, PÉ-DIREITO SIMPLES, EM CHAPA DE MADEIRA RESINADA, 2 UTILIZAÇÕES. AF_09/2020</t>
  </si>
  <si>
    <t>MONTAGEM E DESMONTAGEM DE FÔRMA DE VIGA, ESCORAMENTO METÁLICO, PÉ-DIREITO SIMPLES, EM CHAPA DE MADEIRA RESINADA, 2 UTILIZAÇÕES. AF_09/2020</t>
  </si>
  <si>
    <t>MONTAGEM E DESMONTAGEM DE FÔRMA DE VIGA, ESCORAMENTO COM GARFO DE MADEIRA, PÉ-DIREITO DUPLO, EM CHAPA DE MADEIRA RESINADA, 4 UTILIZAÇÕES. AF_09/2020</t>
  </si>
  <si>
    <t>MONTAGEM E DESMONTAGEM DE FÔRMA DE VIGA, ESCORAMENTO METÁLICO, PÉ-DIREITO DUPLO, EM CHAPA DE MADEIRA RESINADA, 4 UTILIZAÇÕES. AF_09/2020</t>
  </si>
  <si>
    <t>MONTAGEM E DESMONTAGEM DE FÔRMA DE VIGA, ESCORAMENTO COM GARFO DE MADEIRA, PÉ-DIREITO SIMPLES, EM CHAPA DE MADEIRA RESINADA, 4 UTILIZAÇÕES. AF_09/2020</t>
  </si>
  <si>
    <t>MONTAGEM E DESMONTAGEM DE FÔRMA DE VIGA, ESCORAMENTO COM GARFO DE MADEIRA, PÉ-DIREITO DUPLO, EM CHAPA DE MADEIRA RESINADA, 6 UTILIZAÇÕES. AF_09/2020</t>
  </si>
  <si>
    <t>MONTAGEM E DESMONTAGEM DE FÔRMA DE VIGA, ESCORAMENTO METÁLICO, PÉ-DIREITO DUPLO, EM CHAPA DE MADEIRA RESINADA, 6 UTILIZAÇÕES. AF_09/2020</t>
  </si>
  <si>
    <t>MONTAGEM E DESMONTAGEM DE FÔRMA DE VIGA, ESCORAMENTO COM GARFO DE MADEIRA, PÉ-DIREITO SIMPLES, EM CHAPA DE MADEIRA RESINADA, 6 UTILIZAÇÕES. AF_09/2020</t>
  </si>
  <si>
    <t>MONTAGEM E DESMONTAGEM DE FÔRMA DE VIGA, ESCORAMENTO METÁLICO, PÉ-DIREITO SIMPLES, EM CHAPA DE MADEIRA RESINADA, 6 UTILIZAÇÕES. AF_09/2020</t>
  </si>
  <si>
    <t>MONTAGEM E DESMONTAGEM DE FÔRMA DE VIGA, ESCORAMENTO COM GARFO DE MADEIRA, PÉ-DIREITO DUPLO, EM CHAPA DE MADEIRA RESINADA, 8 UTILIZAÇÕES. AF_09/2020</t>
  </si>
  <si>
    <t>MONTAGEM E DESMONTAGEM DE FÔRMA DE VIGA, ESCORAMENTO METÁLICO, PÉ-DIREITO DUPLO, EM CHAPA DE MADEIRA RESINADA, 8 UTILIZAÇÕES. AF_09/2020</t>
  </si>
  <si>
    <t>MONTAGEM E DESMONTAGEM DE FÔRMA DE VIGA, ESCORAMENTO COM GARFO DE MADEIRA, PÉ-DIREITO SIMPLES, EM CHAPA DE MADEIRA RESINADA, 8 UTILIZAÇÕES. AF_09/2020</t>
  </si>
  <si>
    <t>MONTAGEM E DESMONTAGEM DE FÔRMA DE VIGA, ESCORAMENTO METÁLICO, PÉ-DIREITO SIMPLES, EM CHAPA DE MADEIRA RESINADA, 8 UTILIZAÇÕES. AF_09/2020</t>
  </si>
  <si>
    <t>MONTAGEM E DESMONTAGEM DE FÔRMA DE VIGA, ESCORAMENTO COM GARFO DE MADEIRA, PÉ-DIREITO DUPLO, EM CHAPA DE MADEIRA PLASTIFICADA, 10 UTILIZAÇÕES. AF_09/2020</t>
  </si>
  <si>
    <t>MONTAGEM E DESMONTAGEM DE FÔRMA DE VIGA, ESCORAMENTO METÁLICO, PÉ-DIREITO DUPLO, EM CHAPA DE MADEIRA PLASTIFICADA, 10 UTILIZAÇÕES. AF_09/2020</t>
  </si>
  <si>
    <t>MONTAGEM E DESMONTAGEM DE FÔRMA DE VIGA, ESCORAMENTO COM GARFO DE MADEIRA, PÉ-DIREITO SIMPLES, EM CHAPA DE MADEIRA PLASTIFICADA, 10 UTILIZAÇÕES. AF_09/2020</t>
  </si>
  <si>
    <t>MONTAGEM E DESMONTAGEM DE FÔRMA DE VIGA, ESCORAMENTO METÁLICO, PÉ-DIREITO SIMPLES, EM CHAPA DE MADEIRA PLASTIFICADA, 10 UTILIZAÇÕES. AF_09/2020</t>
  </si>
  <si>
    <t>MONTAGEM E DESMONTAGEM DE FÔRMA DE VIGA, ESCORAMENTO COM GARFO DE MADEIRA, PÉ-DIREITO DUPLO, EM CHAPA DE MADEIRA PLASTIFICADA, 12 UTILIZAÇÕES. AF_09/2020</t>
  </si>
  <si>
    <t>MONTAGEM E DESMONTAGEM DE FÔRMA DE VIGA, ESCORAMENTO METÁLICO, PÉ-DIREITO DUPLO, EM CHAPA DE MADEIRA PLASTIFICADA, 12 UTILIZAÇÕES. AF_09/2020</t>
  </si>
  <si>
    <t>MONTAGEM E DESMONTAGEM DE FÔRMA DE VIGA, ESCORAMENTO COM GARFO DE MADEIRA, PÉ-DIREITO SIMPLES, EM CHAPA DE MADEIRA PLASTIFICADA, 12 UTILIZAÇÕES. AF_09/2020</t>
  </si>
  <si>
    <t>MONTAGEM E DESMONTAGEM DE FÔRMA DE VIGA, ESCORAMENTO METÁLICO, PÉ-DIREITO SIMPLES, EM CHAPA DE MADEIRA PLASTIFICADA, 12 UTILIZAÇÕES. AF_09/2020</t>
  </si>
  <si>
    <t>MONTAGEM E DESMONTAGEM DE FÔRMA DE VIGA, ESCORAMENTO COM GARFO DE MADEIRA, PÉ-DIREITO DUPLO, EM CHAPA DE MADEIRA PLASTIFICADA, 14 UTILIZAÇÕES. AF_09/2020</t>
  </si>
  <si>
    <t>MONTAGEM E DESMONTAGEM DE FÔRMA DE VIGA, ESCORAMENTO METÁLICO, PÉ-DIREITO DUPLO, EM CHAPA DE MADEIRA PLASTIFICADA, 14 UTILIZAÇÕES. AF_09/2020</t>
  </si>
  <si>
    <t>MONTAGEM E DESMONTAGEM DE FÔRMA DE VIGA, ESCORAMENTO COM GARFO DE MADEIRA, PÉ-DIREITO SIMPLES, EM CHAPA DE MADEIRA PLASTIFICADA, 14 UTILIZAÇÕES. AF_09/2020</t>
  </si>
  <si>
    <t>MONTAGEM E DESMONTAGEM DE FÔRMA DE VIGA, ESCORAMENTO METÁLICO, PÉ-DIREITO SIMPLES, EM CHAPA DE MADEIRA PLASTIFICADA, 14 UTILIZAÇÕES. AF_09/2020</t>
  </si>
  <si>
    <t>MONTAGEM E DESMONTAGEM DE FÔRMA DE VIGA, ESCORAMENTO COM GARFO DE MADEIRA, PÉ-DIREITO DUPLO, EM CHAPA DE MADEIRA PLASTIFICADA, 18 UTILIZAÇÕES. AF_09/2020</t>
  </si>
  <si>
    <t>MONTAGEM E DESMONTAGEM DE FÔRMA DE VIGA, ESCORAMENTO METÁLICO, PÉ-DIREITO DUPLO, EM CHAPA DE MADEIRA PLASTIFICADA, 18 UTILIZAÇÕES. AF_09/2020</t>
  </si>
  <si>
    <t>MONTAGEM E DESMONTAGEM DE FÔRMA DE VIGA, ESCORAMENTO COM GARFO DE MADEIRA, PÉ-DIREITO SIMPLES, EM CHAPA DE MADEIRA PLASTIFICADA, 18 UTILIZAÇÕES. AF_09/2020</t>
  </si>
  <si>
    <t>MONTAGEM E DESMONTAGEM DE FÔRMA DE VIGA, ESCORAMENTO METÁLICO, PÉ-DIREITO SIMPLES, EM CHAPA DE MADEIRA PLASTIFICADA, 18 UTILIZAÇÕES. AF_09/2020</t>
  </si>
  <si>
    <t>MONTAGEM E DESMONTAGEM DE FÔRMA DE LAJE MACIÇA, PÉ-DIREITO SIMPLES, EM MADEIRA SERRADA, 1 UTILIZAÇÃO. AF_09/2020</t>
  </si>
  <si>
    <t>MONTAGEM E DESMONTAGEM DE FÔRMA DE LAJE MACIÇA, PÉ-DIREITO SIMPLES, EM MADEIRA SERRADA, 2 UTILIZAÇÕES. AF_09/2020</t>
  </si>
  <si>
    <t>MONTAGEM E DESMONTAGEM DE FÔRMA DE LAJE MACIÇA, PÉ-DIREITO SIMPLES, EM MADEIRA SERRADA, 4 UTILIZAÇÕES. AF_09/2020</t>
  </si>
  <si>
    <t>MONTAGEM E DESMONTAGEM DE FÔRMA DE LAJE NERVURADA COM CUBETA E ASSOALHO, PÉ-DIREITO DUPLO, EM CHAPA DE MADEIRA COMPENSADA RESINADA, 8 UTILIZAÇÕES. AF_09/2020</t>
  </si>
  <si>
    <t>MONTAGEM E DESMONTAGEM DE FÔRMA DE LAJE NERVURADA COM CUBETA E ASSOALHO, PÉ-DIREITO SIMPLES, EM CHAPA DE MADEIRA COMPENSADA RESINADA, 8 UTILIZAÇÕES. AF_09/2020</t>
  </si>
  <si>
    <t>MONTAGEM E DESMONTAGEM DE FÔRMA DE LAJE NERVURADA COM CUBETA E ASSOALHO, PÉ-DIREITO DUPLO, EM CHAPA DE MADEIRA COMPENSADA RESINADA, 10 UTILIZAÇÕES. AF_09/2020</t>
  </si>
  <si>
    <t>MONTAGEM E DESMONTAGEM DE FÔRMA DE LAJE NERVURADA COM CUBETA E ASSOALHO, PÉ-DIREITO SIMPLES, EM CHAPA DE MADEIRA COMPENSADA RESINADA, 10 UTILIZAÇÕES. AF_09/2020</t>
  </si>
  <si>
    <t>MONTAGEM E DESMONTAGEM DE FÔRMA DE LAJE NERVURADA COM CUBETA E ASSOALHO, PÉ-DIREITO DUPLO, EM CHAPA DE MADEIRA COMPENSADA RESINADA, 12 UTILIZAÇÕES. AF_09/2020</t>
  </si>
  <si>
    <t>MONTAGEM E DESMONTAGEM DE FÔRMA DE LAJE NERVURADA COM CUBETA E ASSOALHO, PÉ-DIREITO SIMPLES, EM CHAPA DE MADEIRA COMPENSADA RESINADA, 12 UTILIZAÇÕES. AF_09/2020</t>
  </si>
  <si>
    <t>MONTAGEM E DESMONTAGEM DE FÔRMA DE LAJE NERVURADA COM CUBETA E ASSOALHO, PÉ-DIREITO DUPLO, EM CHAPA DE MADEIRA COMPENSADA RESINADA, 14 UTILIZAÇÕES. AF_09/2020</t>
  </si>
  <si>
    <t>MONTAGEM E DESMONTAGEM DE FÔRMA DE LAJE NERVURADA COM CUBETA E ASSOALHO, PÉ-DIREITO SIMPLES, EM CHAPA DE MADEIRA COMPENSADA RESINADA, 14 UTILIZAÇÕES. AF_09/2020</t>
  </si>
  <si>
    <t>MONTAGEM E DESMONTAGEM DE FÔRMA DE LAJE NERVURADA COM CUBETA E ASSOALHO, PÉ-DIREITO DUPLO, EM CHAPA DE MADEIRA COMPENSADA RESINADA, 18 UTILIZAÇÕES. AF_09/2020</t>
  </si>
  <si>
    <t>MONTAGEM E DESMONTAGEM DE FÔRMA DE LAJE NERVURADA COM CUBETA E ASSOALHO, PÉ-DIREITO SIMPLES, EM CHAPA DE MADEIRA COMPENSADA RESINADA, 18 UTILIZAÇÕES. AF_09/2020</t>
  </si>
  <si>
    <t>MONTAGEM E DESMONTAGEM DE FÔRMA DE LAJE MACIÇA, PÉ-DIREITO DUPLO, EM CHAPA DE MADEIRA COMPENSADA RESINADA, 2 UTILIZAÇÕES. AF_09/2020</t>
  </si>
  <si>
    <t>MONTAGEM E DESMONTAGEM DE FÔRMA DE LAJE MACIÇA, PÉ-DIREITO SIMPLES, EM CHAPA DE MADEIRA COMPENSADA RESINADA, 2 UTILIZAÇÕES. AF_09/2020</t>
  </si>
  <si>
    <t>MONTAGEM E DESMONTAGEM DE FÔRMA DE LAJE MACIÇA, PÉ-DIREITO DUPLO, EM CHAPA DE MADEIRA COMPENSADA RESINADA, 4 UTILIZAÇÕES. AF_09/2020</t>
  </si>
  <si>
    <t>MONTAGEM E DESMONTAGEM DE FÔRMA DE LAJE MACIÇA, PÉ-DIREITO DUPLO, EM CHAPA DE MADEIRA COMPENSADA RESINADA, 6 UTILIZAÇÕES. AF_09/2020</t>
  </si>
  <si>
    <t>MONTAGEM E DESMONTAGEM DE FÔRMA DE LAJE MACIÇA, PÉ-DIREITO SIMPLES, EM CHAPA DE MADEIRA COMPENSADA RESINADA, 6 UTILIZAÇÕES. AF_09/2020</t>
  </si>
  <si>
    <t>MONTAGEM E DESMONTAGEM DE FÔRMA DE LAJE MACIÇA, PÉ-DIREITO DUPLO, EM CHAPA DE MADEIRA COMPENSADA RESINADA, 8 UTILIZAÇÕES. AF_09/2020</t>
  </si>
  <si>
    <t>MONTAGEM E DESMONTAGEM DE FÔRMA DE LAJE MACIÇA, PÉ-DIREITO SIMPLES, EM CHAPA DE MADEIRA COMPENSADA RESINADA, 8 UTILIZAÇÕES. AF_09/2020</t>
  </si>
  <si>
    <t>MONTAGEM E DESMONTAGEM DE FÔRMA DE LAJE MACIÇA, PÉ-DIREITO DUPLO, EM CHAPA DE MADEIRA COMPENSADA PLASTIFICADA, 10 UTILIZAÇÕES. AF_09/2020</t>
  </si>
  <si>
    <t>MONTAGEM E DESMONTAGEM DE FÔRMA DE LAJE MACIÇA, PÉ-DIREITO SIMPLES, EM CHAPA DE MADEIRA COMPENSADA PLASTIFICADA, 10 UTILIZAÇÕES. AF_09/2020</t>
  </si>
  <si>
    <t>MONTAGEM E DESMONTAGEM DE FÔRMA DE LAJE MACIÇA, PÉ-DIREITO DUPLO, EM CHAPA DE MADEIRA COMPENSADA PLASTIFICADA, 12 UTILIZAÇÕES. AF_09/2020</t>
  </si>
  <si>
    <t>MONTAGEM E DESMONTAGEM DE FÔRMA DE LAJE MACIÇA, PÉ-DIREITO SIMPLES, EM CHAPA DE MADEIRA COMPENSADA PLASTIFICADA, 12 UTILIZAÇÕES. AF_09/2020</t>
  </si>
  <si>
    <t>MONTAGEM E DESMONTAGEM DE FÔRMA DE LAJE MACIÇA, PÉ-DIREITO DUPLO, EM CHAPA DE MADEIRA COMPENSADA PLASTIFICADA, 14 UTILIZAÇÕES. AF_09/2020</t>
  </si>
  <si>
    <t>MONTAGEM E DESMONTAGEM DE FÔRMA DE LAJE MACIÇA, PÉ-DIREITO SIMPLES, EM CHAPA DE MADEIRA COMPENSADA PLASTIFICADA, 14 UTILIZAÇÕES. AF_09/2020</t>
  </si>
  <si>
    <t>MONTAGEM E DESMONTAGEM DE FÔRMA DE LAJE MACIÇA, PÉ-DIREITO DUPLO, EM CHAPA DE MADEIRA COMPENSADA PLASTIFICADA, 18 UTILIZAÇÕES. AF_09/2020</t>
  </si>
  <si>
    <t>MONTAGEM E DESMONTAGEM DE FÔRMA DE LAJE MACIÇA, PÉ-DIREITO SIMPLES, EM CHAPA DE MADEIRA COMPENSADA PLASTIFICADA, 18 UTILIZAÇÕES. AF_09/2020</t>
  </si>
  <si>
    <t>PROTEÇÃO SUPERFICIAL DE CANAL EM GABIÃO TIPO COLCHÃO, ALTURA DE 17 CENTÍMETROS, ENCHIMENTO COM PEDRA DE MÃO TIPO RACHÃO - FORNECIMENTO E EXECUÇÃO. AF_03/2024</t>
  </si>
  <si>
    <t>PROTEÇÃO SUPERFICIAL DE CANAL EM GABIÃO TIPO COLCHÃO, ALTURA DE 23 CENTÍMETROS, ENCHIMENTO COM PEDRA DE MÃO TIPO RACHÃO - FORNECIMENTO E EXECUÇÃO. AF_03/2024</t>
  </si>
  <si>
    <t>PROTEÇÃO SUPERFICIAL DE CANAL EM GABIÃO TIPO COLCHÃO, ALTURA DE 30 CENTÍMETROS, ENCHIMENTO COM PEDRA DE MÃO TIPO RACHÃO - FORNECIMENTO E EXECUÇÃO. AF_03/2024</t>
  </si>
  <si>
    <t>EXECUÇÃO DE PASSEIO EM PISO INTERTRAVADO, COM BLOCO RETANGULAR COLORIDO DE 20 X 10 CM, ESPESSURA 6 CM. AF_10/2022</t>
  </si>
  <si>
    <t>EXECUÇÃO DE PAVIMENTO EM PISO INTERTRAVADO, COM BLOCO RETANGULAR COLORIDO DE 20 X 10 CM, ESPESSURA 6 CM. AF_10/2022</t>
  </si>
  <si>
    <t>EXECUÇÃO DE PAVIMENTO EM PISO INTERTRAVADO, COM BLOCO RETANGULAR COLORIDO DE 20 X 10 CM, ESPESSURA 8 CM. AF_10/2022</t>
  </si>
  <si>
    <t>TELHAMENTO COM TELHA DE CONCRETO DE ENCAIXE, COM ATÉ 2 ÁGUAS, INCLUSO TRANSPORTE VERTICAL. AF_07/2019</t>
  </si>
  <si>
    <t>TELHAMENTO COM TELHA DE CONCRETO DE ENCAIXE, COM MAIS DE 2 ÁGUAS, INCLUSO TRANSPORTE VERTICAL. AF_07/2019</t>
  </si>
  <si>
    <t>TELHAMENTO COM TELHA CERÂMICA DE ENCAIXE, TIPO PORTUGUESA, COM ATÉ 2 ÁGUAS, INCLUSO TRANSPORTE VERTICAL. AF_07/2019</t>
  </si>
  <si>
    <t>TELHAMENTO COM TELHA CERÂMICA DE ENCAIXE, TIPO PORTUGUESA, COM MAIS DE 2 ÁGUAS, INCLUSO TRANSPORTE VERTICAL. AF_07/2019</t>
  </si>
  <si>
    <t>TELHAMENTO COM TELHA CERÂMICA CAPA-CANAL, TIPO COLONIAL, COM ATÉ 2 ÁGUAS, INCLUSO TRANSPORTE VERTICAL. AF_07/2019</t>
  </si>
  <si>
    <t>TELHAMENTO COM TELHA CERÂMICA CAPA-CANAL, TIPO COLONIAL, COM MAIS DE 2 ÁGUAS, INCLUSO TRANSPORTE VERTICAL. AF_07/2019</t>
  </si>
  <si>
    <t>TELHAMENTO COM TELHA ONDULADA DE FIBROCIMENTO E = 6 MM, COM RECOBRIMENTO LATERAL DE 1/4 DE ONDA PARA TELHADO COM INCLINAÇÃO MAIOR QUE 10°, COM ATÉ 2 ÁGUAS, INCLUSO IÇAMENTO. AF_07/2019</t>
  </si>
  <si>
    <t>TELHAMENTO COM TELHA ONDULADA DE FIBROCIMENTO E = 6 MM, COM RECOBRIMENTO LATERAL DE 1 1/4 DE ONDA PARA TELHADO COM INCLINAÇÃO MÁXIMA DE 10°, COM ATÉ 2 ÁGUAS, INCLUSO IÇAMENTO. AF_07/2019</t>
  </si>
  <si>
    <t>TELHAMENTO COM TELHA DE AÇO/ALUMÍNIO E = 0,5 MM, COM ATÉ 2 ÁGUAS, INCLUSO IÇAMENTO. AF_07/2019</t>
  </si>
  <si>
    <t>TELHAMENTO COM TELHA METÁLICA TERMOACÚSTICA E = 30 MM, COM ATÉ 2 ÁGUAS, INCLUSO IÇAMENTO. AF_07/2019</t>
  </si>
  <si>
    <t>TELHAMENTO COM TELHA ESTRUTURAL DE FIBROCIMENTO E= 8 MM, COM ATÉ 2 ÁGUAS, INCLUSO IÇAMENTO. AF_07/2019_PS</t>
  </si>
  <si>
    <t>SUBCOBERTURA COM MANTA PLÁSTICA REVESTIDA POR PELÍCULA DE ALUMÍNO, INCLUSO TRANSPORTE VERTICAL. AF_07/2019</t>
  </si>
  <si>
    <t>TELHAMENTO COM TELHA CERÂMICA DE ENCAIXE, TIPO FRANCESA, COM ATÉ 2 ÁGUAS, INCLUSO TRANSPORTE VERTICAL. AF_07/2019</t>
  </si>
  <si>
    <t>TELHAMENTO COM TELHA CERÂMICA DE ENCAIXE, TIPO FRANCESA, COM MAIS DE 2 ÁGUAS, INCLUSO TRANSPORTE VERTICAL. AF_07/2019</t>
  </si>
  <si>
    <t>TELHAMENTO COM TELHA CERÂMICA DE ENCAIXE, TIPO ROMANA, COM ATÉ 2 ÁGUAS, INCLUSO TRANSPORTE VERTICAL. AF_07/2019</t>
  </si>
  <si>
    <t>TELHAMENTO COM TELHA CERÂMICA DE ENCAIXE, TIPO ROMANA, COM MAIS DE 2 ÁGUAS, INCLUSO TRANSPORTE VERTICAL. AF_07/2019</t>
  </si>
  <si>
    <t>TELHAMENTO COM TELHA DE ENCAIXE, TIPO FRANCESA DE VIDRO, COM ATÉ 2 ÁGUAS, INCLUSO TRANSPORTE VERTICAL. AF_07/2019</t>
  </si>
  <si>
    <t>TELHAMENTO COM TELHA CERÂMICA CAPA-CANAL, TIPO PLAN, COM ATÉ 2 ÁGUAS, INCLUSO TRANSPORTE VERTICAL. AF_07/2019</t>
  </si>
  <si>
    <t>TELHAMENTO COM TELHA CERÂMICA CAPA-CANAL, TIPO PLAN, COM MAIS DE 2 ÁGUAS, INCLUSO TRANSPORTE VERTICAL. AF_07/2019</t>
  </si>
  <si>
    <t>TELHAMENTO COM TELHA CERÂMICA CAPA-CANAL, TIPO PAULISTA, COM ATÉ 2 ÁGUAS, INCLUSO TRANSPORTE VERTICAL. AF_07/2019</t>
  </si>
  <si>
    <t>TELHAMENTO COM TELHA CERÂMICA CAPA-CANAL, TIPO PAULISTA, COM MAIS DE 2 ÁGUAS, INCLUSO TRANSPORTE VERTICAL. AF_07/2019</t>
  </si>
  <si>
    <t>TELHAMENTO COM TELHA ONDULADA DE FIBRA DE VIDRO E = 0,6 MM, PARA TELHADO COM INCLINAÇÃO MAIOR QUE 10°, COM ATÉ 2 ÁGUAS, INCLUSO IÇAMENTO. AF_07/2019</t>
  </si>
  <si>
    <t>EXECUÇÃO DE PASSEIO (CALÇADA) OU PISO DE CONCRETO COM CONCRETO MOLDADO IN LOCO, FEITO EM OBRA, ACABAMENTO CONVENCIONAL, ESPESSURA 6 CM, ARMADO. AF_08/2022</t>
  </si>
  <si>
    <t>EXECUÇÃO DE PASSEIO (CALÇADA) OU PISO DE CONCRETO COM CONCRETO MOLDADO IN LOCO, USINADO, ACABAMENTO CONVENCIONAL, ESPESSURA 6 CM, ARMADO. AF_08/2022</t>
  </si>
  <si>
    <t>EXECUÇÃO DE PASSEIO (CALÇADA) OU PISO DE CONCRETO COM CONCRETO MOLDADO IN LOCO, FEITO EM OBRA, ACABAMENTO CONVENCIONAL, ESPESSURA 8 CM, ARMADO. AF_08/2022</t>
  </si>
  <si>
    <t>EXECUÇÃO DE PASSEIO (CALÇADA) OU PISO DE CONCRETO COM CONCRETO MOLDADO IN LOCO, USINADO, ACABAMENTO CONVENCIONAL, ESPESSURA 8 CM, ARMADO. AF_08/2022</t>
  </si>
  <si>
    <t>LASTRO DE CONCRETO MAGRO, APLICADO EM PISOS, LAJES SOBRE SOLO OU RADIERS, ESPESSURA DE 3 CM. AF_01/2024</t>
  </si>
  <si>
    <t>LASTRO DE CONCRETO MAGRO, APLICADO EM PISOS, LAJES SOBRE SOLO OU RADIERS, ESPESSURA DE 5 CM. AF_01/2024</t>
  </si>
  <si>
    <t>TEXTURA ACRÍLICA, APLICAÇÃO MANUAL EM PAREDE, UMA DEMÃO. AF_04/2023</t>
  </si>
  <si>
    <t>TEXTURA ACRÍLICA, APLICAÇÃO MANUAL EM TETO, UMA DEMÃO. AF_04/2023</t>
  </si>
  <si>
    <t>APLICAÇÃO MANUAL DE TINTA LÁTEX ACRÍLICA EM PANOS COM PRESENÇA DE VÃOS DE EDIFÍCIOS DE MÚLTIPLOS PAVIMENTOS, DUAS DEMÃOS. AF_03/2024</t>
  </si>
  <si>
    <t>APLICAÇÃO MANUAL DE TINTA LÁTEX ACRÍLICA EM PANOS SEM PRESENÇA DE VÃOS DE EDIFÍCIOS DE MÚLTIPLOS PAVIMENTOS, DUAS DEMÃOS. AF_03/2024</t>
  </si>
  <si>
    <t>APLICAÇÃO MANUAL DE TINTA LÁTEX ACRÍLICA EM SUPERFÍCIES EXTERNAS DE SACADA DE EDIFÍCIOS DE MÚLTIPLOS PAVIMENTOS, DUAS DEMÃOS. AF_03/2024</t>
  </si>
  <si>
    <t>APLICAÇÃO MANUAL DE TINTA LÁTEX ACRÍLICA EM SUPERFÍCIES INTERNAS DE SACADA DE EDIFÍCIOS DE MÚLTIPLOS PAVIMENTOS, DUAS DEMÃOS. AF_03/2024</t>
  </si>
  <si>
    <t>APLICAÇÃO MANUAL DE TINTA LÁTEX ACRÍLICA EM PAREDE EXTERNAS DE CASAS, DUAS DEMÃOS. AF_03/2024</t>
  </si>
  <si>
    <t>FORRO EM PLACAS DE GESSO, PARA AMBIENTES RESIDENCIAIS. AF_08/2023_PS</t>
  </si>
  <si>
    <t>FORRO EM DRYWALL PARA AMBIENTES RESIDENCIAIS, INCLUSIVE ESTRUTURA UNIDIRECIONAL DE FIXAÇÃO. AF_08/2023_PS</t>
  </si>
  <si>
    <t>FORRO EM RÉGUAS DE PVC, FRISADO, PARA AMBIENTES RESIDENCIAIS, INCLUSIVE ESTRUTURA UNIDIRECIONAL DE FIXAÇÃO. AF_08/2023_PS</t>
  </si>
  <si>
    <t>FORRO EM MADEIRA PINUS, PARA AMBIENTES RESIDENCIAIS, INCLUSIVE ESTRUTURA UNIDIRECIONAL DE FIXAÇÃO. AF_08/2023</t>
  </si>
  <si>
    <t>FORRO EM PLACAS DE GESSO, PARA AMBIENTES COMERCIAIS. AF_08/2023_PS</t>
  </si>
  <si>
    <t>FORRO EM DRYWALL, PARA AMBIENTES COMERCIAIS, INCLUSIVE ESTRUTURA BIRECIONAL DE FIXAÇÃO. AF_08/2023_PS</t>
  </si>
  <si>
    <t>FORRO EM RÉGUAS DE PVC, FRISADO, PARA AMBIENTES COMERCIAIS, INCLUSIVE ESTRUTURA BIDIRECIONAL DE FIXAÇÃO. AF_08/2023_PS</t>
  </si>
  <si>
    <t>APLICAÇÃO MANUAL DE MASSA ACRÍLICA EM PANOS DE FACHADA COM PRESENÇA DE VÃOS, DE EDIFÍCIOS DE MÚLTIPLOS PAVIMENTOS, UMA DEMÃO. AF_03/2024</t>
  </si>
  <si>
    <t>APLICAÇÃO MANUAL DE MASSA ACRÍLICA EM PANOS DE FACHADA SEM PRESENÇA DE VÃOS, DE EDIFÍCIOS DE MÚLTIPLOS PAVIMENTOS, UMA DEMÃO. AF_03/2024</t>
  </si>
  <si>
    <t>APLICAÇÃO MANUAL DE MASSA ACRÍLICA EM SUPERFÍCIES EXTERNAS DE SACADA DE EDIFÍCIOS DE MÚLTIPLOS PAVIMENTOS, UMA DEMÃO. AF_03/2024</t>
  </si>
  <si>
    <t>APLICAÇÃO MANUAL DE MASSA ACRÍLICA EM SUPERFÍCIES INTERNAS DE SACADA DE EDIFÍCIOS DE MÚLTIPLOS PAVIMENTOS, UMA DEMÃO. AF_03/2024</t>
  </si>
  <si>
    <t>APLICAÇÃO MANUAL DE MASSA ACRÍLICA EM PAREDES EXTERNAS DE CASAS, UMA DEMÃO. AF_03/2024</t>
  </si>
  <si>
    <t>APLICAÇÃO MANUAL DE MASSA ACRÍLICA EM PANOS DE FACHADA COM PRESENÇA DE VÃOS, DE EDIFÍCIOS DE MÚLTIPLOS PAVIMENTOS, DUAS DEMÃOS. AF_03/2024</t>
  </si>
  <si>
    <t>APLICAÇÃO MANUAL DE MASSA ACRÍLICA EM PANOS DE FACHADA SEM PRESENÇA DE VÃOS, DE EDIFÍCIOS DE MÚLTIPLOS PAVIMENTOS, DUAS DEMÃOS. AF_03/2024</t>
  </si>
  <si>
    <t>APLICAÇÃO MANUAL DE MASSA ACRÍLICA EM SUPERFÍCIES EXTERNAS DE SACADA DE EDIFÍCIOS DE MÚLTIPLOS PAVIMENTOS, DUAS DEMÃOS. AF_03/2024</t>
  </si>
  <si>
    <t>APLICAÇÃO MANUAL DE MASSA ACRÍLICA EM SUPERFÍCIES INTERNAS DE SACADA DE EDIFÍCIOS DE MÚLTIPLOS PAVIMENTOS, DUAS DEMÃOS. AF_03/2024</t>
  </si>
  <si>
    <t>APLICAÇÃO MANUAL DE MASSA ACRÍLICA EM PAREDES EXTERNAS DE CASAS, DUAS DEMÃOS. AF_03/2024</t>
  </si>
  <si>
    <t>FABRICAÇÃO DE FÔRMA PARA PILARES CIRCULARES, EM CHAPA DE MADEIRA COMPENSADA RESINADA, PÉ-DIREITO SIMPLES. AF_05/2024</t>
  </si>
  <si>
    <t>MONTAGEM E DESMONTAGEM DE FÔRMA DE PILARES CIRCULARES, PÉ-DIREITO SIMPLES, EM MADEIRA, 2 UTILIZAÇÕES. AF_05/2024</t>
  </si>
  <si>
    <t>PAREDE COM SISTEMA EM CHAPAS DE GESSO PARA DRYWALL, USO INTERNO, COM DUAS FACES SIMPLES E ESTRUTURA METÁLICA COM GUIAS SIMPLES, SEM VÃOS. AF_07/2023_PS</t>
  </si>
  <si>
    <t>PAREDE COM SISTEMA EM CHAPAS DE GESSO PARA DRYWALL, USO INTERNO, COM DUAS FACES SIMPLES E ESTRUTURA METÁLICA COM GUIAS SIMPLES PARA PAREDES COM ÁREA LÍQUIDA MAIOR OU IGUAL A 6 M2, COM VÃOS. AF_07/2023_PS</t>
  </si>
  <si>
    <t>PAREDE COM SISTEMA EM CHAPAS DE GESSO PARA DRYWALL, USO INTERNO, COM DUAS FACES SIMPLES E ESTRUTURA METÁLICA COM GUIAS DUPLAS, SEM VÃOS. AF_07/2023_PS</t>
  </si>
  <si>
    <t>PAREDE COM SISTEMA EM CHAPAS DE GESSO PARA DRYWALL, USO INTERNO, COM DUAS FACES SIMPLES E ESTRUTURA METÁLICA COM GUIAS DUPLAS PARA PAREDES COM ÁREA LÍQUIDA MAIOR OU IGUAL A 6 M2, COM VÃOS. AF_07/2023_PS</t>
  </si>
  <si>
    <t>PAREDE COM SISTEMA EM CHAPAS DE GESSO PARA DRYWALL, USO INTERNO, COM UMA FACE SIMPLES E OUTRA FACE DUPLA E ESTRUTURA METÁLICA COM GUIAS SIMPLES, SEM VÃOS. AF_07/2023_PS</t>
  </si>
  <si>
    <t>PAREDE COM SISTEMA EM CHAPAS DE GESSO PARA DRYWALL, USO INTERNO, COM UMA FACE SIMPLES E OUTRA FACE DUPLA E ESTRUTURA METÁLICA COM GUIAS SIMPLES PARA PAREDES COM ÁREA LÍQUIDA MAIOR OU IGUAL A 6 M2, COM VÃOS. AF_07/2023_PS</t>
  </si>
  <si>
    <t>PAREDE COM SISTEMA EM CHAPAS DE GESSO PARA DRYWALL, USO INTERNO COM UMA FACE SIMPLES E OUTRA FACE DUPLA E ESTRUTURA METÁLICA COM GUIAS DUPLAS, SEM VÃOS. AF_07/2023_PS</t>
  </si>
  <si>
    <t>PAREDE COM SISTEMA EM CHAPAS DE GESSO PARA DRYWALL, USO INTERNO, COM DUAS FACES DUPLAS E ESTRUTURA METÁLICA COM GUIAS SIMPLES, SEM VÃOS. AF_07/2023_PS</t>
  </si>
  <si>
    <t>PAREDE COM SISTEMA EM CHAPAS DE GESSO PARA DRYWALL, USO INTERNO, COM DUAS FACES DUPLAS E ESTRUTURA METÁLICA COM GUIAS SIMPLES PARA PAREDES COM ÁREA LÍQUIDA MAIOR OU IGUAL A 6 M2, COM VÃOS. AF_07/2023_PS</t>
  </si>
  <si>
    <t>PAREDE COM SISTEMA EM CHAPAS DE GESSO PARA DRYWALL, USO INTERNO COM DUAS FACES DUPLAS E ESTRUTURA METÁLICA COM GUIAS DUPLAS, SEM VÃOS. AF_07/2023_PS</t>
  </si>
  <si>
    <t>PAREDE COM SISTEMA EM CHAPAS DE GESSO PARA DRYWALL, USO INTERNO, COM DUAS FACES DUPLAS E ESTRUTURA METÁLICA COM GUIAS DUPLAS PARA PAREDES COM ÁREA LÍQUIDA MAIOR OU IGUAL A 6 M2, COM VÃOS. AF_07/2023_PS</t>
  </si>
  <si>
    <t>PAREDE COM SISTEMA EM CHAPAS DE GESSO PARA DRYWALL, USO INTERNO, COM UMA FACE SIMPLES E ESTRUTURA METÁLICA COM GUIAS SIMPLES, SEM VÃOS. AF_07/2023_PS</t>
  </si>
  <si>
    <t>PAREDE COM SISTEMA EM CHAPAS DE GESSO PARA DRYWALL, USO INTERNO, COM UMA FACE SIMPLES E ESTRUTURA METÁLICA COM GUIAS SIMPLES PARA PAREDES COM ÁREA LÍQUIDA MAIOR OU IGUAL A 6 M2, COM VÃOS. AF_07/2023_PS</t>
  </si>
  <si>
    <t>FORRO EM RÉGUAS DE PVC, LISO, PARA AMBIENTES RESIDENCIAIS, INCLUSIVE ESTRUTURA UNIDIRECIONAL DE FIXAÇÃO. AF_08/2023_PS</t>
  </si>
  <si>
    <t>FORRO EM RÉGUAS DE PVC, LISO, PARA AMBIENTES COMERCIAIS, INCLUSIVE ESTRUTURA BIDIRECIONAL DE FIXAÇÃO. AF_08/2023_PS</t>
  </si>
  <si>
    <t>FABRICAÇÃO, MONTAGEM E DESMONTAGEM DE FÔRMA PARA BLOCO DE COROAMENTO, EM MADEIRA SERRADA, E=25 MM, 1 UTILIZAÇÃO. AF_01/2024</t>
  </si>
  <si>
    <t>FABRICAÇÃO, MONTAGEM E DESMONTAGEM DE FÔRMA PARA SAPATA, EM MADEIRA SERRADA, E=25 MM, 1 UTILIZAÇÃO. AF_01/2024</t>
  </si>
  <si>
    <t>FABRICAÇÃO, MONTAGEM E DESMONTAGEM DE FÔRMA PARA VIGA BALDRAME, EM MADEIRA SERRADA, E=25 MM, 1 UTILIZAÇÃO. AF_01/2024</t>
  </si>
  <si>
    <t>FABRICAÇÃO, MONTAGEM E DESMONTAGEM DE FÔRMA PARA BLOCO DE COROAMENTO, EM MADEIRA SERRADA, E=25 MM, 2 UTILIZAÇÕES. AF_01/2024</t>
  </si>
  <si>
    <t>FABRICAÇÃO, MONTAGEM E DESMONTAGEM DE FÔRMA PARA SAPATA, EM MADEIRA SERRADA, E=25 MM, 2 UTILIZAÇÕES. AF_01/2024</t>
  </si>
  <si>
    <t>FABRICAÇÃO, MONTAGEM E DESMONTAGEM DE FÔRMA PARA VIGA BALDRAME, EM MADEIRA SERRADA, E=25 MM, 2 UTILIZAÇÕES. AF_01/2024</t>
  </si>
  <si>
    <t>FABRICAÇÃO, MONTAGEM E DESMONTAGEM DE FÔRMA PARA BLOCO DE COROAMENTO, EM MADEIRA SERRADA, E=25 MM, 4 UTILIZAÇÕES. AF_01/2024</t>
  </si>
  <si>
    <t>FABRICAÇÃO, MONTAGEM E DESMONTAGEM DE FÔRMA PARA SAPATA, EM MADEIRA SERRADA, E=25 MM, 4 UTILIZAÇÕES. AF_01/2024</t>
  </si>
  <si>
    <t>FABRICAÇÃO, MONTAGEM E DESMONTAGEM DE FÔRMA PARA VIGA BALDRAME, EM MADEIRA SERRADA, E=25 MM, 4 UTILIZAÇÕES. AF_01/2024</t>
  </si>
  <si>
    <t>FABRICAÇÃO, MONTAGEM E DESMONTAGEM DE FÔRMA PARA BLOCO DE COROAMENTO, EM CHAPA DE MADEIRA COMPENSADA RESINADA, E=17 MM, 2 UTILIZAÇÕES. AF_01/2024</t>
  </si>
  <si>
    <t>FABRICAÇÃO, MONTAGEM E DESMONTAGEM DE FÔRMA PARA SAPATA, EM CHAPA DE MADEIRA COMPENSADA RESINADA, E=17 MM, 2 UTILIZAÇÕES. AF_01/2024</t>
  </si>
  <si>
    <t>FABRICAÇÃO, MONTAGEM E DESMONTAGEM DE FÔRMA PARA VIGA BALDRAME, EM CHAPA DE MADEIRA COMPENSADA RESINADA, E=17 MM, 2 UTILIZAÇÕES. AF_01/2024</t>
  </si>
  <si>
    <t>FABRICAÇÃO, MONTAGEM E DESMONTAGEM DE FÔRMA PARA BLOCO DE COROAMENTO, EM CHAPA DE MADEIRA COMPENSADA RESINADA, E=17 MM, 4 UTILIZAÇÕES. AF_01/2024</t>
  </si>
  <si>
    <t>FABRICAÇÃO, MONTAGEM E DESMONTAGEM DE FÔRMA PARA SAPATA, EM CHAPA DE MADEIRA COMPENSADA RESINADA, E=17 MM, 4 UTILIZAÇÕES. AF_01/2024</t>
  </si>
  <si>
    <t>FABRICAÇÃO, MONTAGEM E DESMONTAGEM DE FÔRMA PARA VIGA BALDRAME, EM CHAPA DE MADEIRA COMPENSADA RESINADA, E=17 MM, 4 UTILIZAÇÕES. AF_01/2024</t>
  </si>
  <si>
    <t>SUPORTE PARA DUTO EM CHAPA GALVANIZADA BITOLA 26, EM PERFILADO COM COMPRIMENTO DE 35 CM FIXADO EM LAJE, POR METRO DE DUTO FIXADO. AF_09/2023</t>
  </si>
  <si>
    <t>SUPORTE PARA DUTO EM CHAPA GALVANIZADA BITOLA 24, EM PERFILADO COM COMPRIMENTO DE 55 CM FIXADO EM LAJE, POR METRO DE DUTO FIXADO. AF_09/2023</t>
  </si>
  <si>
    <t>LASTRO DE CONCRETO MAGRO, APLICADO EM BLOCOS DE COROAMENTO OU SAPATAS, ESPESSURA DE 3 CM. AF_01/2024</t>
  </si>
  <si>
    <t>LASTRO DE CONCRETO MAGRO, APLICADO EM BLOCOS DE COROAMENTO OU SAPATAS, ESPESSURA DE 5 CM. AF_01/2024</t>
  </si>
  <si>
    <t>FECHAMENTO REMOVÍVEL DE VÃO DE PORTAS EM MADEIRA (VÃO DO ELEVADOR) - 1 MONTAGEM EM OBRA. AF_03/2024</t>
  </si>
  <si>
    <t>FECHAMENTO REMOVÍVEL DE ABERTURA DE CAIXILHO EM MADEIRA - 4 MONTAGENS EM OBRA. AF_03/2024</t>
  </si>
  <si>
    <t>FECHAMENTO REMOVÍVEL DE ABERTURA NO PISO EM MADEIRA - 1 MONTAGEM EM OBRA. AF_03/2024</t>
  </si>
  <si>
    <t>PONTEIRAS DE PROTEÇÃO DE PONTAS E VERGALHÕES EXPOSTOS EM FUNDAÇÕES. AF_03/2024</t>
  </si>
  <si>
    <t>PONTEIRAS DE PROTEÇÃO DE PONTAS E VERGALHÕES EXPOSTOS EM ESTRUTURAS DE CONCRETO ARMADO CONVENCIONAL. AF_03/2024</t>
  </si>
  <si>
    <t>PONTEIRAS DE PROTEÇÃO DE PONTAS E VERGALHÕES EXPOSTOS EM ALVENARIA ESTRUTURAL. AF_03/2024</t>
  </si>
  <si>
    <t>MONTAGEM E DESMONTAGEM DE ANDAIME MODULAR FACHADEIRO, COM PISO METÁLICO, PARA EDIFÍCIOS COM MULTIPLOS PAVIMENTOS (EXCLUSIVE ANDAIME E LIMPEZA). AF_03/2024</t>
  </si>
  <si>
    <t>PROTEÇÃO DE PEDESTRES, INCLUSIVE MONTAGEM E DESMONTAGEM. AF_03/2024_PS</t>
  </si>
  <si>
    <t>COMPACTAÇÃO MECÂNICA DE SOLO PARA EXECUÇÃO DE RADIER, PISO DE CONCRETO OU LAJE SOBRE SOLO, COM COMPACTADOR DE SOLOS TIPO PLACA VIBRATÓRIA. AF_09/2021</t>
  </si>
  <si>
    <t>FABRICAÇÃO, MONTAGEM E DESMONTAGEM DE FORMA PARA RADIER, PISO DE CONCRETO OU LAJE SOBRE SOLO, EM MADEIRA SERRADA, 4 UTILIZAÇÕES. AF_09/2021</t>
  </si>
  <si>
    <t>ACABAMENTO POLIDO PARA PISO DE CONCRETO ARMADO OU LAJE SOBRE SOLO DE ALTA RESISTÊNCIA. AF_09/2021</t>
  </si>
  <si>
    <t>EXECUÇÃO DE RADIER, ESPESSURA DE 10 CM, FCK = 30 MPA, COM USO DE FORMAS EM MADEIRA SERRADA. AF_09/2021</t>
  </si>
  <si>
    <t>EXECUÇÃO DE RADIER, ESPESSURA DE 15 CM, FCK = 30 MPA, COM USO DE FORMAS EM MADEIRA SERRADA. AF_09/2021</t>
  </si>
  <si>
    <t>EXECUÇÃO DE RADIER, ESPESSURA DE 20 CM, FCK = 30 MPA, COM USO DE FORMAS EM MADEIRA SERRADA. AF_09/2021</t>
  </si>
  <si>
    <t>EXECUÇÃO DE PAVIMENTO DE CONCRETO SIMPLES (PCS), FCK = 40 MPA, ESPESSURA DE 15,0 CM. AF_04/2022</t>
  </si>
  <si>
    <t>EXECUÇÃO DE PAVIMENTO DE CONCRETO SIMPLES (PCS), FCK = 40 MPA, ESPESSURA DE 17,5 CM. AF_04/2022</t>
  </si>
  <si>
    <t>EXECUÇÃO DE PAVIMENTO DE CONCRETO SIMPLES (PCS), FCK = 40 MPA, ESPESSURA DE 20,0 CM. AF_04/2022</t>
  </si>
  <si>
    <t>EXECUÇÃO DE PAVIMENTO DE CONCRETO SIMPLES (PCS), FCK = 40 MPA, ESPESSURA DE 22,5 CM. AF_04/2022</t>
  </si>
  <si>
    <t>EXECUÇÃO DE PAVIMENTO DE CONCRETO SIMPLES (PCS), FCK = 40 MPA, ESPESSURA DE 25,0 CM. AF_04/2022</t>
  </si>
  <si>
    <t>EXECUÇÃO DE PAVIMENTO DE CONCRETO SIMPLES (PCS), FCK = 40 MPA, ESPESSURA DE 27,5 CM. AF_04/2022</t>
  </si>
  <si>
    <t>EXECUÇÃO DE PAVIMENTO DE CONCRETO ARMADO (PCA), FCK = 30 MPA, ESPESSURA DE 15,0 CM. AF_04/2022</t>
  </si>
  <si>
    <t>EXECUÇÃO DE PAVIMENTO DE CONCRETO ARMADO (PCA), FCK = 30 MPA, ESPESSURA DE 17,5 CM. AF_04/2022</t>
  </si>
  <si>
    <t>APLICAÇÃO DE LONA PLÁSTICA PARA EXECUÇÃO DE PAVIMENTOS DE CONCRETO. AF_04/2022</t>
  </si>
  <si>
    <t>DEMOLIÇÃO DE ARGAMASSAS, DE FORMA MANUAL, SEM REAPROVEITAMENTO. AF_09/2023</t>
  </si>
  <si>
    <t>DEMOLIÇÃO DE REVESTIMENTO CERÂMICO, DE FORMA MANUAL, SEM REAPROVEITAMENTO. AF_09/2023</t>
  </si>
  <si>
    <t>DEMOLIÇÃO DE REVESTIMENTO CERÂMICO, DE FORMA MECANIZADA COM MARTELETE, SEM REAPROVEITAMENTO. AF_09/2023</t>
  </si>
  <si>
    <t>REMOÇÃO DE PISO DE BLOCO INTERTRAVADO OU DE PEDRA PORTUGUESA, DE FORMA MANUAL, COM REAPROVEITAMENTO. AF_09/2023</t>
  </si>
  <si>
    <t>REMOÇÃO DE TAPUME/ CHAPAS METÁLICAS E DE MADEIRA, DE FORMA MANUAL, SEM REAPROVEITAMENTO. AF_09/2023</t>
  </si>
  <si>
    <t>REMOÇÃO DE CHAPAS E PERFIS DE DRYWALL, DE FORMA MANUAL, SEM REAPROVEITAMENTO. AF_09/2023</t>
  </si>
  <si>
    <t>REMOÇÃO DE PLACAS E PILARETES DE CONCRETO, DE FORMA MANUAL, SEM REAPROVEITAMENTO. AF_09/2023</t>
  </si>
  <si>
    <t>REMOÇÃO DE FORROS DE DRYWALL, PVC E FIBROMINERAL, DE FORMA MANUAL, SEM REAPROVEITAMENTO. AF_09/2023</t>
  </si>
  <si>
    <t>REMOÇÃO DE FORRO DE GESSO, DE FORMA MANUAL, SEM REAPROVEITAMENTO. AF_09/2023</t>
  </si>
  <si>
    <t>REMOÇÃO DE TRAMA METÁLICA OU DE MADEIRA PARA FORRO, DE FORMA MANUAL, SEM REAPROVEITAMENTO. AF_09/2023</t>
  </si>
  <si>
    <t>REMOÇÃO DE PISO DE MADEIRA (ASSOALHO E BARROTE), DE FORMA MANUAL, SEM REAPROVEITAMENTO. AF_09/2023</t>
  </si>
  <si>
    <t>REMOÇÃO DE PORTAS, DE FORMA MANUAL, SEM REAPROVEITAMENTO. AF_09/2023</t>
  </si>
  <si>
    <t>REMOÇÃO DE JANELAS, DE FORMA MANUAL, SEM REAPROVEITAMENTO. AF_09/2023</t>
  </si>
  <si>
    <t>REMOÇÃO DE TELHAS DE FIBROCIMENTO METÁLICA E CERÂMICA, DE FORMA MANUAL, SEM REAPROVEITAMENTO. AF_09/2023</t>
  </si>
  <si>
    <t>REMOÇÃO DE PROTEÇÃO TÉRMICA PARA COBERTURA EM EPS, DE FORMA MANUAL, SEM REAPROVEITAMENTO. AF_09/2023</t>
  </si>
  <si>
    <t>REMOÇÃO DE TELHAS DE FIBROCIMENTO, METÁLICA E CERÂMICA, DE FORMA MECANIZADA, COM USO DE GUINDASTE, SEM REAPROVEITAMENTO. AF_09/2023</t>
  </si>
  <si>
    <t>REMOÇÃO DE TRAMA DE MADEIRA PARA COBERTURA, DE FORMA MANUAL, SEM REAPROVEITAMENTO. AF_09/2023</t>
  </si>
  <si>
    <t>REMOÇÃO DE TRAMA METÁLICA PARA COBERTURA, DE FORMA MANUAL, SEM REAPROVEITAMENTO. AF_09/2023</t>
  </si>
  <si>
    <t>PINTURA ANTICORROSIVA DE DUTO METÁLICO. AF_03/2024</t>
  </si>
  <si>
    <t>PAREDE DE MADEIRA COMPENSADA PARA CONSTRUÇÃO TEMPORÁRIA EM CHAPA SIMPLES, EXTERNA, SEM VÃO. AF_03/2024</t>
  </si>
  <si>
    <t>PAREDE DE MADEIRA COMPENSADA PARA CONSTRUÇÃO TEMPORÁRIA EM CHAPA SIMPLES, INTERNA, SEM VÃO. AF_03/2024</t>
  </si>
  <si>
    <t>PAREDE DE MADEIRA COMPENSADA PARA CONSTRUÇÃO TEMPORÁRIA EM CHAPA SIMPLES, EXTERNA, COM ÁREA LÍQUIDA MAIOR OU IGUAL A 6 M², COM VÃO. AF_03/2024</t>
  </si>
  <si>
    <t>PAREDE DE MADEIRA COMPENSADA PARA CONSTRUÇÃO TEMPORÁRIA EM CHAPA SIMPLES, EXTERNA, COM ÁREA LÍQUIDA MENOR QUE 6 M², COM VÃO. AF_03/2024</t>
  </si>
  <si>
    <t>PAREDE DE MADEIRA COMPENSADA PARA CONSTRUÇÃO TEMPORÁRIA EM CHAPA SIMPLES, INTERNA, COM ÁREA LÍQUIDA MAIOR OU IGUAL A 6 M², COM VÃO. AF_03/2024</t>
  </si>
  <si>
    <t>PAREDE DE MADEIRA COMPENSADA PARA CONSTRUÇÃO TEMPORÁRIA EM CHAPA SIMPLES, INTERNA, COM ÁREA LÍQUIDA MENOR QUE 6 M², COM VÃO. AF_03/2024</t>
  </si>
  <si>
    <t>PAREDE DE MADEIRA COMPENSADA PARA CONSTRUÇÃO TEMPORÁRIA EM CHAPA DUPLA, EXTERNA, SEM VÃO. AF_03/2024</t>
  </si>
  <si>
    <t>PAREDE DE MADEIRA COMPENSADA PARA CONSTRUÇÃO TEMPORÁRIA EM CHAPA DUPLA, INTERNA, SEM VÃO. AF_03/2024</t>
  </si>
  <si>
    <t>PAREDE DE MADEIRA COMPENSADA PARA CONSTRUÇÃO TEMPORÁRIA EM CHAPA DUPLA, EXTERNA, COM ÁREA LÍQUIDA MAIOR OU IGUAL A QUE 6 M², COM VÃO. AF_03/2024</t>
  </si>
  <si>
    <t>PAREDE DE MADEIRA COMPENSADA PARA CONSTRUÇÃO TEMPORÁRIA EM CHAPA DUPLA, EXTERNA, COM ÁREA LÍQUIDA MENOR QUE 6 M², COM VÃO. AF_03/2024</t>
  </si>
  <si>
    <t>PAREDE DE MADEIRA COMPENSADA PARA CONSTRUÇÃO TEMPORÁRIA EM CHAPA DUPLA, INTERNA, COM ÁREA LÍQUIDA MAIOR OU IGUAL A 6 M², COM VÃO. AF_03/2024</t>
  </si>
  <si>
    <t>PAREDE DE MADEIRA COMPENSADA PARA CONSTRUÇÃO TEMPORÁRIA EM CHAPA DUPLA, INTERNA, COM ÁREA LÍQUIDA MENOR QUE 6 M², COM VÃO. AF_03/2024</t>
  </si>
  <si>
    <t>TAPUME COM COMPENSADO DE MADEIRA. AF_03/2024</t>
  </si>
  <si>
    <t>TAPUME COM TELHA METÁLICA. AF_03/2024</t>
  </si>
  <si>
    <t>PISO PARA CONSTRUÇÃO TEMPORÁRIA EM MADEIRA, SEM REAPROVEITAMENTO. AF_03/2024</t>
  </si>
  <si>
    <t>PLANTIO DE GRAMA EM PAVIMENTO CONCREGRAMA. AF_07/2024</t>
  </si>
  <si>
    <t>PLANTIO DE GRAMA BATATAIS EM PLACAS. AF_07/2024</t>
  </si>
  <si>
    <t>PLANTIO DE FORRAÇÃO. AF_07/2024</t>
  </si>
  <si>
    <t>REVOLVIMENTO E LIMPEZA MANUAL DE SOLO. AF_07/2024</t>
  </si>
  <si>
    <t>APLICAÇÃO DE ADUBO EM SOLO. AF_07/2024</t>
  </si>
  <si>
    <t>APLICAÇÃO DE CALCÁRIO PARA CORREÇÃO DO PH DO SOLO. AF_07/2024</t>
  </si>
  <si>
    <t>LIMPEZA MANUAL DE VEGETAÇÃO EM TERRENO COM ENXADA. AF_03/2024</t>
  </si>
  <si>
    <t>IMPERMEABILIZAÇÃO DE SUPERFÍCIE COM MANTA ASFÁLTICA, DUAS CAMADAS, INCLUSIVE APLICAÇÃO DE PRIMER ASFÁLTICO, E=3MM E E=4MM. AF_09/2023</t>
  </si>
  <si>
    <t>IMPERMEABILIZAÇÃO DE SUPERFÍCIE COM MEMBRANA À BASE DE POLIURETANO, 2 DEMÃOS. AF_09/2023</t>
  </si>
  <si>
    <t>IMPERMEABILIZAÇÃO DE SUPERFÍCIE COM MEMBRANA À BASE DE RESINA ACRÍLICA, 3 DEMÃOS. AF_09/2023</t>
  </si>
  <si>
    <t>IMPERMEABILIZAÇÃO DE SUPERFÍCIE COM ARGAMASSA POLIMÉRICA / MEMBRANA ACRÍLICA, 3 DEMÃOS. AF_09/2023</t>
  </si>
  <si>
    <t>IMPERMEABILIZAÇÃO DE SUPERFÍCIE COM ARGAMASSA POLIMÉRICA / MEMBRANA ACRÍLICA, 4 DEMÃOS, REFORÇADA COM VÉU DE POLIÉSTER (MAV). AF_09/2023</t>
  </si>
  <si>
    <t>IMPERMEABILIZAÇÃO DE SUPERFÍCIE COM EMULSÃO ASFÁLTICA, 2 DEMÃOS. AF_09/2023</t>
  </si>
  <si>
    <t>IMPERMEABILIZAÇÃO DE SUPERFÍCIE COM ARGAMASSA DE CIMENTO E AREIA, COM ADITIVO IMPERMEABILIZANTE, E = 1,5CM. AF_09/2023</t>
  </si>
  <si>
    <t>PROTEÇÃO MECÂNICA DE SUPERFÍCIE HORIZONTAL COM ARGAMASSA DE CIMENTO E AREIA, TRAÇO 1:3, E=2CM. AF_09/2023</t>
  </si>
  <si>
    <t>PROTEÇÃO MECÂNICA DE SUPERFÍCIE VERTICAL COM ARGAMASSA DE CIMENTO E AREIA, TRAÇO 1:3, E=2CM. AF_09/2023</t>
  </si>
  <si>
    <t>PROTEÇÃO MECÂNICA DE SUPERFICIE HORIZONTAL COM ARGAMASSA DE CIMENTO E AREIA, TRAÇO 1:3, E=3CM. AF_09/2023</t>
  </si>
  <si>
    <t>PROTEÇÃO MECÂNICA DE SUPERFÍCIE VERTICAL COM ARGAMASSA DE CIMENTO E AREIA, TRAÇO 1:3, E=3CM. AF_09/2023</t>
  </si>
  <si>
    <t>PROTEÇÃO MECÂNICA DE SUPERFICIE HORIZONTAL COM ARGAMASSA DE CIMENTO E AREIA, TRAÇO 1:3, E=4CM. AF_09/2023</t>
  </si>
  <si>
    <t>PROTEÇÃO MECÂNICA DE SUPERFÍCIE VERTICAL COM ARGAMASSA DE CIMENTO E AREIA, TRAÇO 1:3, E=4CM. AF_09/2023</t>
  </si>
  <si>
    <t>PROTEÇÃO MECÂNICA DE SUPERFICIE HORIZONTAL COM ARGAMASSA DE CIMENTO E AREIA, TRAÇO 1:3, E=5CM. AF_09/2023</t>
  </si>
  <si>
    <t>PROTEÇÃO MECÂNICA DE SUPERFÍCIE VERTICAL COM ARGAMASSA DE CIMENTO E AREIA, TRAÇO 1:3, E=5CM. AF_09/2023</t>
  </si>
  <si>
    <t>PROTEÇÃO MECÂNICA DE SUPERFICIE HORIZONTAL COM CONCRETO 15 MPA, E=4CM. AF_09/2023</t>
  </si>
  <si>
    <t>PROTEÇÃO MECÂNICA DE SUPERFICIE HORIZONTAL COM CONCRETO 15 MPA, E=5CM. AF_09/2023</t>
  </si>
  <si>
    <t>PROTEÇÃO MECÂNICA DE SUPERFÍCIE VERTICAL COM CONCRETO 15 MPA, E=5CM. AF_09/2023</t>
  </si>
  <si>
    <t>PISO EM GRANITO APLICADO EM AMBIENTES INTERNOS. AF_09/2020</t>
  </si>
  <si>
    <t>PISO EM MÁRMORE APLICADO EM AMBIENTES INTERNOS. AF_09/2020</t>
  </si>
  <si>
    <t>PISO ELEVADO COM ESTRUTURA EM AÇO, COMPOSTO POR PEDESTAIS E LONGARINAS. AF_09/2020</t>
  </si>
  <si>
    <t>PISO CIMENTADO, TRAÇO 1:3 (CIMENTO E AREIA), ACABAMENTO LISO, ESPESSURA 2,0 CM, PREPARO MECÂNICO DA ARGAMASSA. AF_09/2020</t>
  </si>
  <si>
    <t>PISO CIMENTADO, TRAÇO 1:3 (CIMENTO E AREIA), ACABAMENTO LISO, ESPESSURA 3,0 CM, PREPARO MECÂNICO DA ARGAMASSA. AF_09/2020</t>
  </si>
  <si>
    <t>PISO CIMENTADO, TRAÇO 1:3 (CIMENTO E AREIA), ACABAMENTO RÚSTICO, ESPESSURA 2,0 CM, PREPARO MECÂNICO DA ARGAMASSA. AF_09/2020</t>
  </si>
  <si>
    <t>PISO CIMENTADO, TRAÇO 1:3 (CIMENTO E AREIA), ACABAMENTO RÚSTICO, ESPESSURA 3,0 CM, PREPARO MECÂNICO DA ARGAMASSA. AF_09/2020</t>
  </si>
  <si>
    <t>ACABAMENTOS PARA FORRO (SANCA DE GESSO, MONTADA NA OBRA). AF_08/2023_PS</t>
  </si>
  <si>
    <t>TRANSPORTE VERTICAL MANUAL, 1 PAVIMENTO, DE CAIXA COM REVESTIMENTO CERÂMICO (UNIDADE: M2). AF_07/2019</t>
  </si>
  <si>
    <t>TRANSPORTE VERTICAL MANUAL, 1 PAVIMENTO, DE JANELA (UNIDADE: M2). AF_07/2019</t>
  </si>
  <si>
    <t>TRANSPORTE VERTICAL MANUAL, 1 PAVIMENTO, DE VIDRO (UNIDADE: M2). AF_07/2019</t>
  </si>
  <si>
    <t>FABRICAÇÃO, MONTAGEM E DESMONTAGEM DE FÔRMA PARA CORTINA DE CONTENÇÃO, EM CHAPA DE MADEIRA COMPENSADA PLASTIFICADA, E = 18 MM, 10 UTILIZAÇÕES. AF_11/2024</t>
  </si>
  <si>
    <t>REGULARIZAÇÃO DE SUPERFÍCIES COM MOTONIVELADORA. AF_09/2024</t>
  </si>
  <si>
    <t>REGULARIZAÇÃO E COMPACTAÇÃO DE SUBLEITO DE SOLO PREDOMINANTEMENTE ARGILOSO, PARA OBRAS DE CONSTRUÇÃO DE PAVIMENTOS. AF_09/2024</t>
  </si>
  <si>
    <t>REGULARIZAÇÃO E COMPACTAÇÃO DE SUBLEITO DE SOLO PREDOMINANTEMENTE ARENOSO, PARA OBRAS DE CONSTRUÇÃO DE PAVIMENTOS. AF_09/2024</t>
  </si>
  <si>
    <t>JATEAMENTO ABRASIVO COM GRANALHA DE AÇO EM PERFIL METÁLICO EM FÁBRICA. AF_01/2020</t>
  </si>
  <si>
    <t>LIXAMENTO MANUAL EM SUPERFÍCIES METÁLICAS EM OBRA. AF_01/2020</t>
  </si>
  <si>
    <t>PINTURA COM TINTA ALQUÍDICA DE FUNDO (TIPO ZARCÃO) PULVERIZADA SOBRE PERFIL METÁLICO EXECUTADO EM FÁBRICA (POR DEMÃO). AF_01/2020_PE</t>
  </si>
  <si>
    <t>PINTURA COM TINTA ALQUÍDICA DE FUNDO (TIPO ZARCÃO) PULVERIZADA SOBRE SUPERFÍCIES METÁLICAS (EXCETO PERFIL) EXECUTADO EM OBRA (POR DEMÃO). AF_01/2020_PE</t>
  </si>
  <si>
    <t>PINTURA COM TINTA ALQUÍDICA DE FUNDO (TIPO ZARCÃO) APLICADA A ROLO OU PINCEL SOBRE SUPERFÍCIES METÁLICAS (EXCETO PERFIL) EXECUTADO EM OBRA (POR DEMÃO). AF_01/2020</t>
  </si>
  <si>
    <t>PINTURA COM TINTA ALQUÍDICA DE FUNDO E ACABAMENTO (ESMALTE SINTÉTICO GRAFITE) PULVERIZADA SOBRE PERFIL METÁLICO EXECUTADO EM FÁBRICA (POR DEMÃO). AF_01/2020_PE</t>
  </si>
  <si>
    <t>PINTURA COM TINTA ALQUÍDICA DE FUNDO E ACABAMENTO (ESMALTE SINTÉTICO GRAFITE) APLICADA A ROLO OU PINCEL SOBRE PERFIL METÁLICO EXECUTADO EM FÁBRICA (POR DEMÃO). AF_01/2020</t>
  </si>
  <si>
    <t>PINTURA COM TINTA ALQUÍDICA DE FUNDO E ACABAMENTO (ESMALTE SINTÉTICO GRAFITE) PULVERIZADA SOBRE SUPERFÍCIES METÁLICAS (EXCETO PERFIL) EXECUTADO EM OBRA (POR DEMÃO). AF_01/2020_PE</t>
  </si>
  <si>
    <t>PINTURA COM TINTA ALQUÍDICA DE FUNDO E ACABAMENTO (ESMALTE SINTÉTICO GRAFITE) APLICADA A ROLO OU PINCEL SOBRE SUPERFÍCIES METÁLICAS (EXCETO PERFIL) EXECUTADO EM OBRA (POR DEMÃO). AF_01/2020</t>
  </si>
  <si>
    <t>PINTURA COM TINTA EPOXÍDICA DE FUNDO PULVERIZADA SOBRE PERFIL METÁLICO EXECUTADO EM FÁBRICA (POR DEMÃO). AF_01/2020_PE</t>
  </si>
  <si>
    <t>PINTURA COM TINTA EPOXÍDICA DE FUNDO APLICADA A ROLO OU PINCEL SOBRE PERFIL METÁLICO EXECUTADO EM FÁBRICA (POR DEMÃO). AF_01/2020</t>
  </si>
  <si>
    <t>PINTURA COM TINTA EPOXÍDICA DE ACABAMENTO PULVERIZADA SOBRE PERFIL METÁLICO EXECUTADO EM FÁBRICA (POR DEMÃO). AF_01/2020_PE</t>
  </si>
  <si>
    <t>PINTURA COM TINTA EPOXÍDICA DE ACABAMENTO APLICADA A ROLO OU PINCEL SOBRE PERFIL METÁLICO EXECUTADO EM FÁBRICA (POR DEMÃO). AF_01/2020</t>
  </si>
  <si>
    <t>PINTURA COM TINTA ACRÍLICA DE FUNDO PULVERIZADA SOBRE SUPERFÍCIES METÁLICAS (EXCETO PERFIL) EXECUTADO EM OBRA (POR DEMÃO). AF_01/2020_PE</t>
  </si>
  <si>
    <t>PINTURA COM TINTA ACRÍLICA DE FUNDO APLICADA A ROLO OU PINCEL SOBRE SUPERFÍCIES METÁLICAS (EXCETO PERFIL) EXECUTADO EM OBRA (POR DEMÃO). AF_01/2020</t>
  </si>
  <si>
    <t>PINTURA COM TINTA ACRÍLICA DE ACABAMENTO PULVERIZADA SOBRE SUPERFÍCIES METÁLICAS (EXCETO PERFIL) EXECUTADO EM OBRA (POR DEMÃO). AF_01/2020_PE</t>
  </si>
  <si>
    <t>PINTURA COM TINTA ACRÍLICA DE ACABAMENTO APLICADA A ROLO OU PINCEL SOBRE SUPERFÍCIES METÁLICAS (EXCETO PERFIL) EXECUTADO EM OBRA (POR DEMÃO). AF_01/2020</t>
  </si>
  <si>
    <t>PINTURA COM TINTA ALQUÍDICA DE ACABAMENTO (ESMALTE SINTÉTICO ACETINADO) PULVERIZADA SOBRE PERFIL METÁLICO EXECUTADO EM FÁBRICA (POR DEMÃO). AF_01/2020_PE</t>
  </si>
  <si>
    <t>PINTURA COM TINTA ALQUÍDICA DE ACABAMENTO (ESMALTE SINTÉTICO ACETINADO) APLICADA A ROLO OU PINCEL SOBRE PERFIL METÁLICO EXECUTADO EM FÁBRICA (POR DEMÃO). AF_01/2020</t>
  </si>
  <si>
    <t>PINTURA COM TINTA ALQUÍDICA DE ACABAMENTO (ESMALTE SINTÉTICO ACETINADO) PULVERIZADA SOBRE SUPERFÍCIES METÁLICAS (EXCETO PERFIL) EXECUTADO EM OBRA (POR DEMÃO). AF_01/2020_PE</t>
  </si>
  <si>
    <t>PINTURA COM TINTA ALQUÍDICA DE ACABAMENTO (ESMALTE SINTÉTICO ACETINADO) APLICADA A ROLO OU PINCEL SOBRE SUPERFÍCIES METÁLICAS (EXCETO PERFIL) EXECUTADO EM OBRA (POR DEMÃO). AF_01/2020</t>
  </si>
  <si>
    <t>PINTURA COM TINTA ALQUÍDICA DE ACABAMENTO (ESMALTE SINTÉTICO BRILHANTE) APLICADA A ROLO OU PINCEL SOBRE PERFIL METÁLICO EXECUTADO EM FÁBRICA (POR DEMÃO). AF_01/2020</t>
  </si>
  <si>
    <t>PINTURA COM TINTA ALQUÍDICA DE ACABAMENTO (ESMALTE SINTÉTICO BRILHANTE) APLICADA A ROLO OU PINCEL SOBRE SUPERFÍCIES METÁLICAS (EXCETO PERFIL) EXECUTADO EM OBRA (POR DEMÃO). AF_01/2020</t>
  </si>
  <si>
    <t>PINTURA COM TINTA ALQUÍDICA DE ACABAMENTO (ESMALTE SINTÉTICO FOSCO) PULVERIZADA SOBRE PERFIL METÁLICO EXECUTADO EM FÁBRICA (POR DEMÃO). AF_01/2020_PE</t>
  </si>
  <si>
    <t>PINTURA COM TINTA ALQUÍDICA DE ACABAMENTO (ESMALTE SINTÉTICO FOSCO) APLICADA A ROLO OU PINCEL SOBRE PERFIL METÁLICO EXECUTADO EM FÁBRICA (POR DEMÃO). AF_01/2020</t>
  </si>
  <si>
    <t>PINTURA COM TINTA ALQUÍDICA DE ACABAMENTO (ESMALTE SINTÉTICO FOSCO) PULVERIZADA SOBRE SUPERFÍCIES METÁLICAS (EXCETO PERFIL) EXECUTADO EM OBRA (POR DEMÃO). AF_01/2020_PE</t>
  </si>
  <si>
    <t>PINTURA COM TINTA ALQUÍDICA DE ACABAMENTO (ESMALTE SINTÉTICO FOSCO) APLICADA A ROLO OU PINCEL SOBRE SUPERFÍCIES METÁLICAS (EXCETO PERFIL) EXECUTADO EM OBRA (POR DEMÃO). AF_01/2020</t>
  </si>
  <si>
    <t>PINTURA COM TINTA EPOXÍDICA DE ACABAMENTO PULVERIZADA SOBRE PERFIL METÁLICO EXECUTADO EM FÁBRICA (02 DEMÃOS). AF_01/2020_PE</t>
  </si>
  <si>
    <t>PINTURA COM TINTA EPOXÍDICA DE ACABAMENTO APLICADA A ROLO OU PINCEL SOBRE PERFIL METÁLICO EXECUTADO EM FÁBRICA (02 DEMÃOS). AF_01/2020</t>
  </si>
  <si>
    <t>PINTURA COM TINTA ACRÍLICA DE ACABAMENTO PULVERIZADA SOBRE SUPERFÍCIES METÁLICAS (EXCETO PERFIL) EXECUTADO EM OBRA (02 DEMÃOS). AF_01/2020_PE</t>
  </si>
  <si>
    <t>PINTURA COM TINTA ACRÍLICA DE ACABAMENTO APLICADA A ROLO OU PINCEL SOBRE SUPERFÍCIES METÁLICAS (EXCETO PERFIL) EXECUTADO EM OBRA (02 DEMÃOS). AF_01/2020</t>
  </si>
  <si>
    <t>PINTURA COM TINTA ALQUÍDICA DE ACABAMENTO (ESMALTE SINTÉTICO ACETINADO) PULVERIZADA SOBRE SUPERFÍCIES METÁLICAS (EXCETO PERFIL) EXECUTADO EM OBRA (02 DEMÃOS). AF_01/2020_PE</t>
  </si>
  <si>
    <t>PINTURA COM TINTA ALQUÍDICA DE ACABAMENTO (ESMALTE SINTÉTICO ACETINADO) APLICADA A ROLO OU PINCEL SOBRE SUPERFÍCIES METÁLICAS (EXCETO PERFIL) EXECUTADO EM OBRA (02 DEMÃOS). AF_01/2020</t>
  </si>
  <si>
    <t>PINTURA COM TINTA ALQUÍDICA DE ACABAMENTO (ESMALTE SINTÉTICO BRILHANTE) PULVERIZADA SOBRE SUPERFÍCIES METÁLICAS (EXCETO PERFIL) EXECUTADO EM OBRA (02 DEMÃOS). AF_01/2020_PE</t>
  </si>
  <si>
    <t>PINTURA COM TINTA ALQUÍDICA DE ACABAMENTO (ESMALTE SINTÉTICO BRILHANTE) APLICADA A ROLO OU PINCEL SOBRE SUPERFÍCIES METÁLICAS (EXCETO PERFIL) EXECUTADO EM OBRA (02 DEMÃOS). AF_01/2020</t>
  </si>
  <si>
    <t>PINTURA COM TINTA ALQUÍDICA DE ACABAMENTO (ESMALTE SINTÉTICO FOSCO) PULVERIZADA SOBRE SUPERFÍCIES METÁLICAS (EXCETO PERFIL) EXECUTADO EM OBRA (02 DEMÃOS). AF_01/2020_PE</t>
  </si>
  <si>
    <t>PINTURA COM TINTA ALQUÍDICA DE ACABAMENTO (ESMALTE SINTÉTICO FOSCO) APLICADA A ROLO OU PINCEL SOBRE SUPERFÍCIES METÁLICAS (EXCETO PERFIL) EXECUTADO EM OBRA (02 DEMÃOS). AF_01/2020</t>
  </si>
  <si>
    <t>PISO EM PEDRA PORTUGUESA ASSENTADO SOBRE ARGAMASSA SECA DE CIMENTO E AREIA, TRAÇO 1:3, REJUNTADO COM CIMENTO COMUM. AF_05/2020</t>
  </si>
  <si>
    <t>PISO EM LADRILHO HIDRÁULICO APLICADO EM AMBIENTES EXTERNOS. AF_05/2020</t>
  </si>
  <si>
    <t>PISO EM GRANITO APLICADO EM CALÇADAS OU PISOS EXTERNOS. AF_05/2020</t>
  </si>
  <si>
    <t>PISO EM MÁRMORE APLICADO EM CALÇADAS OU PISOS EXTERNOS. AF_05/2020</t>
  </si>
  <si>
    <t>ALVENARIA DE VEDAÇÃO DE BLOCOS DE CONCRETO CELULAR DE 10X30X60CM (ESPESSURA 10CM) E ARGAMASSA DE ASSENTAMENTO COM PREPARO EM BETONEIRA. AF_05/2020</t>
  </si>
  <si>
    <t>ALVENARIA DE VEDAÇÃO DE BLOCOS DE CONCRETO CELULAR DE 15X30X60CM (ESPESSURA 15CM) E ARGAMASSA DE ASSENTAMENTO COM PREPARO EM BETONEIRA. AF_05/2020</t>
  </si>
  <si>
    <t>ALVENARIA DE VEDAÇÃO DE BLOCOS DE CONCRETO CELULAR DE 20X30X60CM (ESPESSURA 20CM) E ARGAMASSA DE ASSENTAMENTO COM PREPARO EM BETONEIRA. AF_05/2020</t>
  </si>
  <si>
    <t>ALVENARIA DE VEDAÇÃO DE BLOCOS DE GESSO DE 7X50X66CM (ESPESSURA 7CM). AF_05/2020</t>
  </si>
  <si>
    <t>ALVENARIA DE VEDAÇÃO DE BLOCOS DE GESSO DE 10X50X66CM (ESPESSURA 10CM). AF_05/2020</t>
  </si>
  <si>
    <t>ALVENARIA DE VEDAÇÃO DE BLOCOS CERÂMICOS MACIÇOS DE 5X10X20CM (ESPESSURA 10CM) E ARGAMASSA DE ASSENTAMENTO COM PREPARO EM BETONEIRA. AF_05/2020</t>
  </si>
  <si>
    <t>ALVENARIA DE VEDAÇÃO COM ELEMENTO VAZADO DE CONCRETO (COBOGÓ) DE 7X50X50CM E ARGAMASSA DE ASSENTAMENTO COM PREPARO EM BETONEIRA. AF_05/2020</t>
  </si>
  <si>
    <t>ALVENARIA DE VEDAÇÃO COM ELEMENTO VAZADO DE CERÂMICA (COBOGÓ) DE 7X20X20CM E ARGAMASSA DE ASSENTAMENTO COM PREPARO EM BETONEIRA. AF_05/2020</t>
  </si>
  <si>
    <t>ALVENARIA DE VEDAÇÃO COM BLOCO DE VIDRO VAZADO, TIPO VENEZIANA, DE 6X20X20CM E ARGAMASSA DE ASSENTAMENTO COM PREPARO EM BETONEIRA. AF_05/2020</t>
  </si>
  <si>
    <t>ALVENARIA DE VEDAÇÃO COM BLOCO DE VIDRO, TIPO CANELADO, DE 8X19X19CM E ARGAMASSA DE ASSENTAMENTO COM PREPARO EM BETONEIRA. AF_05/2020</t>
  </si>
  <si>
    <t>EXECUÇÃO DE PAVIMENTO EM PARALELEPÍPEDOS, REJUNTAMENTO COM PÓ DE PEDRA. AF_05/2020</t>
  </si>
  <si>
    <t>EXECUÇÃO DE PAVIMENTO EM PARALELEPÍPEDOS, REJUNTAMENTO COM ARGAMASSA TRAÇO 1:3 (CIMENTO E AREIA). AF_05/2020</t>
  </si>
  <si>
    <t>EXECUÇÃO DE PAVIMENTO EM PEDRAS POLIÉDRICAS, REJUNTAMENTO COM PÓ DE PEDRA. AF_05/2020</t>
  </si>
  <si>
    <t>EXECUÇÃO DE PAVIMENTO EM PEDRAS POLIÉDRICAS, REJUNTAMENTO COM ARGAMASSA TRAÇO 1:3 (CIMENTO E AREIA). AF_05/2020</t>
  </si>
  <si>
    <t>ESCORAMENTO DE VALA, TIPO PONTALETEAMENTO, COM PROFUNDIDADE DE 0 A 1,5 M, LARGURA MENOR QUE 1,5 M. AF_08/2020</t>
  </si>
  <si>
    <t>ESCORAMENTO DE VALA, TIPO PONTALETEAMENTO, COM PROFUNDIDADE DE 0 A 1,5 M, LARGURA MAIOR OU IGUAL A 1,5 M E MENOR QUE 2,5 M. AF_08/2020</t>
  </si>
  <si>
    <t>ESCORAMENTO DE VALA, TIPO PONTALETEAMENTO, COM PROFUNDIDADE DE 1,5 A 3,0 M, LARGURA MENOR QUE 1,5 M. AF_08/2020</t>
  </si>
  <si>
    <t>ESCORAMENTO DE VALA, TIPO PONTALETEAMENTO, COM PROFUNDIDADE DE 1,5 A 3,0 M, LARGURA MAIOR OU IGUAL A 1,5 M E MENOR QUE 2,5 M. AF_08/2020</t>
  </si>
  <si>
    <t>ESCORAMENTO DE VALA, TIPO PONTALETEAMENTO, COM PROFUNDIDADE DE 3,0 A 4,5 M, LARGURA MENOR QUE 1,5 M. AF_08/2020</t>
  </si>
  <si>
    <t>ESCORAMENTO DE VALA, TIPO PONTALETEAMENTO, COM PROFUNDIDADE DE 3,0 A 4,5 M, LARGURA MAIOR OU IGUAL A 1,5 M E MENOR QUE 2,5 M. AF_08/2020</t>
  </si>
  <si>
    <t>ESCORAMENTO DE VALA, TIPO DESCONTÍNUO, COM PROFUNDIDADE DE 0 A 1,5 M, LARGURA MENOR QUE 1,5 M. AF_08/2020</t>
  </si>
  <si>
    <t>ESCORAMENTO DE VALA, TIPO DESCONTÍNUO, COM PROFUNDIDADE DE 0 A 1,5 M, LARGURA MAIOR OU IGUAL A 1,5 M E MENOR QUE 2,5 M. AF_08/2020</t>
  </si>
  <si>
    <t>ESCORAMENTO DE VALA, TIPO DESCONTÍNUO, COM PROFUNDIDADE DE 1,5 M A 3,0 M, LARGURA MENOR QUE 1,5 M. AF_08/2020</t>
  </si>
  <si>
    <t>ESCORAMENTO DE VALA, TIPO DESCONTÍNUO, COM PROFUNDIDADE DE 1,5 A 3,0 M, LARGURA MAIOR OU IGUAL A 1,5 M E MENOR QUE 2,5 M. AF_08/2020</t>
  </si>
  <si>
    <t>ESCORAMENTO DE VALA, TIPO DESCONTÍNUO, COM PROFUNDIDADE DE 3,0 A 4,5 M, LARGURA MENOR QUE 1,5 M. AF_08/2020</t>
  </si>
  <si>
    <t>ESCORAMENTO DE VALA, TIPO DESCONTÍNUO, COM PROFUNDIDADE DE 3,0 A 4,5 M, LARGURA MAIOR OU IGUAL A 1,5 E MENOR QUE 2,5 M. AF_08/2020</t>
  </si>
  <si>
    <t>ESCORAMENTO DE VALA, TIPO CONTÍNUO, COM PROFUNDIDADE DE 0 A 1,5 M, LARGURA MENOR QUE 1,5 M. AF_08/2020</t>
  </si>
  <si>
    <t>ESCORAMENTO DE VALA, TIPO CONTÍNUO, COM PROFUNDIDADE DE 0 A 1,5 M, LARGURA MAIOR OU IGUAL A 1,5 M E MENOR QUE 2,5 M. AF_08/2020</t>
  </si>
  <si>
    <t>ESCORAMENTO DE VALA, TIPO CONTÍNUO, COM PROFUNDIDADE DE 1,5 M A 3,0 M, LARGURA MENOR QUE 1,5 M. AF_08/2020</t>
  </si>
  <si>
    <t>ESCORAMENTO DE VALA, TIPO CONTÍNUO, COM PROFUNDIDADE DE 1,5 A 3,0 M, LARGURA MAIOR OU IGUAL A 1,5 M E MENOR QUE 2,5 M. AF_08/2020</t>
  </si>
  <si>
    <t>ESCORAMENTO DE VALA, TIPO CONTÍNUO, COM PROFUNDIDADE DE 3,0 A 4,5 M, LARGURA MENOR QUE 1,5 M. AF_08/2020</t>
  </si>
  <si>
    <t>ESCORAMENTO DE VALA, TIPO CONTÍNUO, COM PROFUNDIDADE DE 3,0 A 4,5 M, LARGURA MAIOR OU IGUAL A 1,5 E MENOR QUE 2,5 M. AF_08/2020</t>
  </si>
  <si>
    <t>ESCORAMENTO DE VALA, TIPO CONTÍNUO COM PERFIL METÁLICO "U", COM PROFUNDIDADE DE 0 A 1,5 M, LARGURA MENOR QUE 1,5 M. AF_08/2020</t>
  </si>
  <si>
    <t>ESCORAMENTO DE VALA,TIPO CONTÍNUO COM PERFIL METÁLICO "U", COM PROFUNDIDADE DE 0 A 1,5 M, LARGURA MAIOR OU IGUAL A 1,5 E MENOR QUE 2,5 M. AF_08/2020</t>
  </si>
  <si>
    <t>ESCORAMENTO DE VALA, TIPO CONTÍNUO COM PERFIL METÁLICO "U", COM PROFUNDIDADE DE 1,5 A 3,0 M, LARGURA MENOR QUE 1,5 M. AF_08/2020</t>
  </si>
  <si>
    <t>ESCORAMENTO DE VALA, TIPO CONTÍNUO COM PERFIL METÁLICO "U", COM PROFUNDIDADE DE 1,5 A 3,0 M, LARGURA MAIOR OU IGUAL 1,5 M E MENOR QUE 2,5 M. AF_08/2020</t>
  </si>
  <si>
    <t>ESCORAMENTO DE VALA, TIPO CONTÍNUO COM PERFIL METÁLICO "U", COM PROFUNDIDADE DE 3,0 A 4,5 M, LARGURA MENOR QUE 1,5 M. AF_08/2020</t>
  </si>
  <si>
    <t>ESCORAMENTO DE VALA, TIPO CONTÍNUO COM PERFIL METÁLICO "U", COM PROFUNDIDADE DE 3,0 A 4,5 M, LARGURA MAIOR OU IGUAL A 1,5 M E MENOR QUE 2,5 M. AF_08/2020</t>
  </si>
  <si>
    <t>ESCORAMENTO DE VALA, TIPO BLINDAGEM, COM PROFUNDIDADE DE 0 A 1,5 M, LARGURA MENOR QUE 1,5 M - EXECUÇÃO, NÃO INCLUI MATERIAL. AF_08/2020</t>
  </si>
  <si>
    <t>ESCORAMENTO DE VALA, TIPO BLINDAGEM COM PROFUNDIDADE DE 0 A 1,5 M, LARGURA MAIOR OU IGUAL A 1,5 M E MENOR QUE 2,5 M - EXECUÇÃO, NÃO INCLUI MATERIAL. AF_08/2020</t>
  </si>
  <si>
    <t>ESCORAMENTO DE VALA, TIPO BLINDAGEM, COM PROFUNDIDADE DE 1,5 A 3,0 M, LARGURA MENOR QUE 1,5 M - EXECUÇÃO, NÃO INCLUI MATERIAL. AF_08/2020</t>
  </si>
  <si>
    <t>ESCORAMENTO DE VALA, TIPO BLINDAGEM, COM PROFUNDIDADE DE 1,5 A 3,0 M, LARGURA MAIOR OU IGUAL A 1,5 M E MENOR QUE 2,5 M - EXECUÇÃO, NÃO INCLUI MATERIAL. AF_08/2020</t>
  </si>
  <si>
    <t>ESCORAMENTO DE VALA, TIPO BLINDAGEM, COM PROFUNDIDADE DE 3,0 A 4,5 M, LARGURA MENOR QUE 1,5 M - EXECUÇÃO, NÃO INCLUI MATERIAL. AF_08/2020</t>
  </si>
  <si>
    <t>ESCORAMENTO DE VALA, TIPO BLINDAGEM, COM PROFUNDIDADE DE 3,0 A 4,5 M, LARGURA MAIOR OU IGUAL A 1,5 M E MENOR QUE 2,5 M - EXECUÇÃO, NÃO INCLUI MATERIAL. AF_08/2020</t>
  </si>
  <si>
    <t>PISO EM LADRILHO HIDRÁULICO APLICADO EM AMBIENTES INTERNOS DE ÁREA MENOR QUE 5 M², INCLUSO APLICAÇÃO DE RESINA. AF_09/2020</t>
  </si>
  <si>
    <t>PISO EM LADRILHO HIDRÁULICO APLICADO EM AMBIENTES INTERNOS DE ÁREA ENTRE 5 E 15 M², INCLUSO APLICAÇÃO DE RESINA. AF_09/2020</t>
  </si>
  <si>
    <t>PISO VINÍLICO SEMI-FLEXÍVEL EM PLACAS, PADRÃO LISO, ESPESSURA 3,2 MM, FIXADO COM COLA. AF_09/2020</t>
  </si>
  <si>
    <t>PISO EM TACO DE MADEIRA 7X42CM, FIXADO COM COLA BASE DE PVA. AF_09/2020</t>
  </si>
  <si>
    <t>PISO EM PEDRA ARDÓSIA ASSENTADO SOBRE ARGAMASSA 1:3 (CIMENTO E AREIA). AF_09/2020</t>
  </si>
  <si>
    <t>PISO DE BORRACHA PASTILHADO/FRISADO, ESPESSURA 7MM, ASSENTADO COM ARGAMASSA. AF_09/2020</t>
  </si>
  <si>
    <t>PISO DE BORRACHA PASTILHADO, ESPESSURA 15MM, ASSENTADO COM ARGAMASSA. AF_09/2020</t>
  </si>
  <si>
    <t>PISO DE BORRACHA ESPORTIVO, ESPESSURA 15MM, ASSENTADO COM ARGAMASSA. AF_09/2020</t>
  </si>
  <si>
    <t>PISO DE BORRACHA PASTILHADO, ESPESSURA 3,5MM, FIXADO COM ADESIVO ACRÍLICO. AF_09/2020</t>
  </si>
  <si>
    <t>PISO DE BORRACHA CANELADO, ESPESSURA 3,5MM, FIXADO COM ADESIVO ACRÍLICO. AF_09/2020</t>
  </si>
  <si>
    <t>ASSOALHO DE MADEIRA. AF_09/2020</t>
  </si>
  <si>
    <t>PISO EM CONCRETO 20 MPA PREPARO MECÂNICO, ESPESSURA 7CM. AF_09/2020</t>
  </si>
  <si>
    <t>PREPARO DE CONTRAPISO COM POLITRIZ. AF_09/2020</t>
  </si>
  <si>
    <t>PISO CIMENTADO, TRAÇO 1:3 (CIMENTO E AREIA), ACABAMENTO LISO, ESPESSURA 4,0 CM, PREPARO MECÂNICO DA ARGAMASSA. AF_09/2020</t>
  </si>
  <si>
    <t>PISO CIMENTADO, TRAÇO 1:3 (CIMENTO E AREIA), ACABAMENTO RÚSTICO, ESPESSURA 4,0 CM, PREPARO MECÂNICO DA ARGAMASSA. AF_09/2020</t>
  </si>
  <si>
    <t>PISO EM TACO DE MADEIRA 7X21CM, FIXADO COM COLA BASE DE PVA. AF_09/2020</t>
  </si>
  <si>
    <t>RECOMPOSIÇÃO DE PAVIMENTOS EM PEDRA POLIÉDRICA, REJUNTAMENTO COM PÓ DE PEDRA, COM REAPROVEITAMENTO DAS PEDRAS POLIÉDRICAS PARA O FECHAMENTO DE VALAS - INCLUSO RETIRADA E COLOCAÇÃO DO MATERIAL. AF_12/2020</t>
  </si>
  <si>
    <t>RECOMPOSIÇÃO DE PAVIMENTO EM PEDRAS POLIÉDRICAS, REJUNTAMENTO COM ARGAMASSA, COM REAPROVEITAMENTO DAS PEDRAS POLIÉDRICAS, PARA O FECHAMENTO DE VALAS - INCLUSO RETIRADA E COLOCAÇÃO DO MATERIAL. AF_12/2020</t>
  </si>
  <si>
    <t>RECOMPOSIÇÃO DE PAVIMENTO EM PARALELEPÍPEDOS, REJUNTAMENTO COM PÓ DE PEDRA, COM REAPROVEITAMENTO DOS PARALELEPÍPEDOS, PARA O FECHAMENTO DE VALAS - INCLUSO RETIRADA E COLOCAÇÃO DO MATERIAL. AF_12/2020</t>
  </si>
  <si>
    <t>RECOMPOSIÇÃO DE PAVIMENTO EM PARALELEPÍPEDOS, REJUNTAMENTO COM ARGAMASSA, COM REAPROVEITAMENTO DOS PARALELEPÍPEDOS, PARA O FECHAMENTO DE VALAS - INCLUSO RETIRADA E COLOCAÇÃO DO MATERIAL. AF_12/2020</t>
  </si>
  <si>
    <t>RECOMPOSIÇÃO DE PAVIMENTO EM PISO INTERTRAVADO SEXTAVADO, COM REAPROVEITAMENTO DOS BLOCOS SEXTAVADO, PARA O FECHAMENTO DE VALAS - INCLUSO RETIRADA E COLOCAÇÃO DO MATERIAL. AF_12/2020</t>
  </si>
  <si>
    <t>REASSENTAMENTO DE PARALELEPÍPEDOS, REJUNTAMENTO COM PÓ DE PEDRA, COM REAPROVEITAMENTO DOS PARALELEPÍPEDOS - INCLUSO RETIRADA E COLOCAÇÃO DO MATERIAL. AF_12/2020</t>
  </si>
  <si>
    <t>REASSENTAMENTO DE PARALELEPÍPEDOS, REJUNTAMENTO COM ARGAMASSA, COM REAPROVEITAMENTO DOS PARALELEPÍPEDOS - INCLUSO RETIRADA E COLOCAÇÃO DO MATERIAL. AF_12/2020</t>
  </si>
  <si>
    <t>REASSENTAMENTO DE PEDRAS POLIÉDRICAS, REJUNTAMENTO COM ARGAMASSA, COM REAPROVEITAMENTO DAS PEDRAS POLIÉDRICAS - INCLUSO RETIRADA E COLOCAÇÃO DO MATERIAL. AF_12/2020</t>
  </si>
  <si>
    <t>REASSENTAMENTO DE BLOCOS PISOGRAMA PARA PISO INTERTRAVADO, COM REAPROVEITAMENTO DOS BLOCOS PISOGRAMA - INCLUSO RETIRADA E COLOCAÇÃO DO MATERIAL. AF_12/2020</t>
  </si>
  <si>
    <t>REASSENTAMENTO DE BLOCOS SEXTAVADO PARA PISO INTERTRAVADO, ESPESSURA DE 6 CM, EM CALÇADA, COM REAPROVEITAMENTO DOS BLOCOS SEXTAVADOS - INCLUSO RETIRADA E COLOCAÇÃO DO MATERIAL. AF_12/2020</t>
  </si>
  <si>
    <t>REASSENTAMENTO DE BLOCOS SEXTAVADO PARA PISO INTERTRAVADO, ESPESSURA DE 6 CM, EM VIA/ESTACIONAMENTO, COM REAPROVEITAMENTO DOS BLOCOS SEXTAVADO - INCLUSO RETIRADA E COLOCAÇÃO DO MATERIAL. AF_12/2020</t>
  </si>
  <si>
    <t>REASSENTAMENTO DE BLOCOS SEXTAVADO PARA PISO INTERTRAVADO, ESPESSURA DE 8 CM, EM VIA/ESTACIONAMENTO, COM REAPROVEITAMENTO DOS BLOCOS SEXTAVADO - INCLUSO RETIRADA E COLOCAÇÃO DO MATERIAL. AF_12/2020</t>
  </si>
  <si>
    <t>REASSENTAMENTO DE BLOCOS SEXTAVADO PARA PISO INTERTRAVADO, ESPESSURA DE 10 CM, EM VIA/ESTACIONAMENTO, COM REAPROVEITAMENTO DOS BLOCOS SEXTAVADO - INCLUSO RETIRADA E COLOCAÇÃO DO MATERIAL. AF_12/2020</t>
  </si>
  <si>
    <t>REASSENTAMENTO DE BLOCOS RETANGULAR PARA PISO INTERTRAVADO, ESPESSURA DE 6 CM, EM CALÇADA, COM REAPROVEITAMENTO DOS BLOCOS RETANGULAR - INCLUSO RETIRADA E COLOCAÇÃO DO MATERIAL. AF_12/2020</t>
  </si>
  <si>
    <t>REASSENTAMENTO DE BLOCOS RETANGULAR PARA PISO INTERTRAVADO, ESPESSURA DE 6 CM, EM VIA/ESTACIONAMENTO, COM REAPROVEITAMENTO DOS BLOCOS RETANGULAR - INCLUSO RETIRADA E COLOCAÇÃO DO MATERIAL. AF_12/2020</t>
  </si>
  <si>
    <t>REASSENTAMENTO DE BLOCOS RETANGULAR PARA PISO INTERTRAVADO, ESPESSURA DE 8 CM, EM VIA/ESTACIONAMENTO, COM REAPROVEITAMENTO DOS BLOCOS RETANGULAR - INCLUSO RETIRADA E COLOCAÇÃO DO MATERIAL. AF_12/2020</t>
  </si>
  <si>
    <t>REASSENTAMENTO DE BLOCOS RETANGULAR PARA PISO INTERTRAVADO, ESPESSURA DE 10 CM, EM VIA/ESTACIONAMENTO, COM REAPROVEITAMENTO DOS BLOCOS RETANGULAR - INCLUSO RETIRADA E COLOCAÇÃO DO MATERIAL. AF_12/2020</t>
  </si>
  <si>
    <t>REASSENTAMENTO DE BLOCOS 16 FACES PARA PISO INTERTRAVADO, ESPESSURA DE 6 CM, EM CALÇADA, COM REAPROVEITAMENTO DOS BLOCOS 16 FACES - INCLUSO RETIRADA E COLOCAÇÃO DO MATERIAL. AF_12/2020</t>
  </si>
  <si>
    <t>REASSENTAMENTO DE BLOCOS 16 FACES PARA PISO INTERTRAVADO, ESPESSURA DE 6 CM, EM VIA/ESTACIONAMENTO, COM REAPROVEITAMENTO DOS BLOCOS 16 FACES - INCLUSO RETIRADA E COLOCAÇÃO DO MATERIAL. AF_12/2020</t>
  </si>
  <si>
    <t>REASSENTAMENTO DE BLOCOS 16 FACES PARA PISO INTERTRAVADO, ESPESSURA DE 8 CM, EM VIA/ESTACIONAMENTO, COM REAPROVEITAMENTO DOS BLOCOS 16 FACES - INCLUSO RETIRADA E COLOCAÇÃO DO MATERIAL. AF_12/2020</t>
  </si>
  <si>
    <t>REASSENTAMENTO DE BLOCOS 16 FACES PARA PISO INTERTRAVADO, ESPESSURA DE 10 CM, EM VIA/ESTACIONAMENTO, COM REAPROVEITAMENTO DOS BLOCOS 16 FACES - INCLUSO RETIRADA E COLOCAÇÃO DO MATERIAL. AF_12/2020</t>
  </si>
  <si>
    <t>FABRICAÇÃO DE FÔRMA PARA ESCADAS, COM 2 LANCES EM "U" E LAJE PLANA, EM CHAPA DE MADEIRA COMPENSADA PLASTIFICADA, E=18 MM. AF_11/2020</t>
  </si>
  <si>
    <t>FABRICAÇÃO DE FÔRMA PARA ESCADAS, COM 2 LANCES EM "U" E LAJE PLANA, EM CHAPA DE MADEIRA COMPENSADA RESINADA, E= 17 MM. AF_11/2020</t>
  </si>
  <si>
    <t>FABRICAÇÃO DE FÔRMA PARA ESCADAS, COM 2 LANCES EM "U" E LAJE PLANA, EM MADEIRA SERRADA, E=25 MM. AF_11/2020</t>
  </si>
  <si>
    <t>MONTAGEM E DESMONTAGEM DE FÔRMA PARA ESCADAS, COM 2 LANCES EM "U" E LAJE PLANA, EM MADEIRA SERRADA, 1 UTILIZAÇÃO. AF_11/2020</t>
  </si>
  <si>
    <t>MONTAGEM E DESMONTAGEM DE FÔRMA PARA ESCADAS, COM 2 LANCES EM "U" E LAJE PLANA, EM CHAPA DE MADEIRA COMPENSADA RESINADA, 2 UTILIZAÇÕES. AF_11/2020</t>
  </si>
  <si>
    <t>MONTAGEM E DESMONTAGEM DE FÔRMA PARA ESCADAS, COM 2 LANCES EM "U" E LAJE PLANA, EM CHAPA DE MADEIRA COMPENSADA RESINADA, 4 UTILIZAÇÕES. AF_11/2020</t>
  </si>
  <si>
    <t>MONTAGEM E DESMONTAGEM DE FÔRMA PARA ESCADAS, COM 2 LANCES EM "U" E LAJE PLANA, EM CHAPA DE MADEIRA COMPENSADA PLASTIFICADA, 6 UTILIZAÇÕES. AF_11/2020</t>
  </si>
  <si>
    <t>MONTAGEM E DESMONTAGEM DE FÔRMA PARA ESCADAS, COM 2 LANCES EM "U" E LAJE PLANA, EM CHAPA DE MADEIRA COMPENSADA PLASTIFICADA, 8 UTILIZAÇÕES. AF_11/2020</t>
  </si>
  <si>
    <t>MONTAGEM E DESMONTAGEM DE FÔRMA PARA ESCADAS, COM 2 LANCES EM "U" E LAJE PLANA, EM CHAPA DE MADEIRA COMPENSADA PLASTIFICADA, 10 UTILIZAÇÕES. AF_11/2020</t>
  </si>
  <si>
    <t>FABRICAÇÃO DE FÔRMA PARA ESCADAS, COM 2 LANCES EM "U" E LAJE CASCATA, EM CHAPA DE MADEIRA COMPENSADA PLASTIFICADA, E=18 MM. AF_11/2020</t>
  </si>
  <si>
    <t>FABRICAÇÃO DE FÔRMA PARA ESCADAS, COM 2 LANCES EM "U" E LAJE CASCATA, EM CHAPA DE MADEIRA COMPENSADA RESINADA, E= 17 MM. AF_11/2020</t>
  </si>
  <si>
    <t>FABRICAÇÃO DE FÔRMA PARA ESCADAS, COM 2 LANCES EM "U" E LAJE CASCATA, EM MADEIRA SERRADA, E=25 MM. AF_11/2020</t>
  </si>
  <si>
    <t>FABRICAÇÃO DE FÔRMA PARA ESCADAS, COM 2 LANCES EM "L" E LAJE PLANA, EM CHAPA DE MADEIRA COMPENSADA PLASTIFICADA, E=18 MM. AF_11/2020</t>
  </si>
  <si>
    <t>FABRICAÇÃO DE FÔRMA PARA ESCADAS, COM 2 LANCES EM "L" E LAJE PLANA, EM CHAPA DE MADEIRA COMPENSADA RESINADA, E= 17 MM. AF_11/2020</t>
  </si>
  <si>
    <t>FABRICAÇÃO DE FÔRMA PARA ESCADAS, COM 2 LANCES EM "L" E LAJE PLANA, EM MADEIRA SERRADA, E=25 MM. AF_11/2020</t>
  </si>
  <si>
    <t>FABRICAÇÃO DE FÔRMA PARA ESCADAS, COM 2 LANCES EM "L" E LAJE CASCATA, EM CHAPA DE MADEIRA COMPENSADA PLASTIFICADA, E=18 MM. AF_11/2020</t>
  </si>
  <si>
    <t>FABRICAÇÃO DE FÔRMA PARA ESCADAS, COM 2 LANCES EM "L" E LAJE CASCATA, EM CHAPA DE MADEIRA COMPENSADA RESINADA, E= 17 MM. AF_11/2020</t>
  </si>
  <si>
    <t>FABRICAÇÃO DE FÔRMA PARA ESCADAS, COM 2 LANCES EM "L" E LAJE CASCATA, EM MADEIRA SERRADA, E=25 MM. AF_11/2020</t>
  </si>
  <si>
    <t>FABRICAÇÃO DE FÔRMA PARA ESCADAS, COM 1 LANCE E LAJE PLANA, EM CHAPA DE MADEIRA COMPENSADA PLASTIFICADA, E=18 MM. AF_11/2020</t>
  </si>
  <si>
    <t>FABRICAÇÃO DE FÔRMA PARA ESCADAS, COM 1 LANCE E LAJE PLANA, EM CHAPA DE MADEIRA COMPENSADA RESINADA, E= 17 MM. AF_11/2020</t>
  </si>
  <si>
    <t>FABRICAÇÃO DE FÔRMA PARA ESCADAS, COM 1 LANCE E LAJE PLANA, EM MADEIRA SERRADA, E=25 MM. AF_11/2020</t>
  </si>
  <si>
    <t>FABRICAÇÃO DE FÔRMA PARA ESCADAS, COM 1 LANCE E LAJE CASCATA, EM CHAPA DE MADEIRA COMPENSADA PLASTIFICADA, E=18 MM. AF_11/2020</t>
  </si>
  <si>
    <t>FABRICAÇÃO DE FÔRMA PARA ESCADAS, COM 1 LANCE E LAJE CASCATA, EM CHAPA DE MADEIRA COMPENSADA RESINADA, E= 17 MM. AF_11/2020</t>
  </si>
  <si>
    <t>FABRICAÇÃO DE FÔRMA PARA ESCADAS, COM 1 LANCE E LAJE CASCATA, EM MADEIRA SERRADA, E=25 MM. AF_11/2020</t>
  </si>
  <si>
    <t>MONTAGEM E DESMONTAGEM DE FÔRMA PARA ESCADAS, COM 2 LANCES EM "U" E LAJE CASCATA, EM MADEIRA SERRADA, 1 UTILIZAÇÃO. AF_11/2020</t>
  </si>
  <si>
    <t>MONTAGEM E DESMONTAGEM DE FÔRMA PARA ESCADAS, COM 2 LANCES EM "U" E LAJE CASCATA, EM MADEIRA SERRADA, 2 UTILIZAÇÕES. AF_11/2020</t>
  </si>
  <si>
    <t>MONTAGEM E DESMONTAGEM DE FÔRMA PARA ESCADAS, COM 2 LANCES EM "U" E LAJE CASCATA, EM CHAPA DE MADEIRA COMPENSADA RESINADA, 2 UTILIZAÇÕES. AF_11/2020</t>
  </si>
  <si>
    <t>MONTAGEM E DESMONTAGEM DE FÔRMA PARA ESCADAS, COM 2 LANCES EM "U" E LAJE CASCATA, EM CHAPA DE MADEIRA COMPENSADA RESINADA, 4 UTILIZAÇÕES. AF_11/2020</t>
  </si>
  <si>
    <t>MONTAGEM E DESMONTAGEM DE FÔRMA PARA ESCADAS, COM 2 LANCES EM "U" E LAJE CASCATA, EM CHAPA DE MADEIRA COMPENSADA PLASTIFICADA, 6 UTILIZAÇÕES. AF_11/2020</t>
  </si>
  <si>
    <t>MONTAGEM E DESMONTAGEM DE FÔRMA PARA ESCADAS, COM 2 LANCES EM "U" E LAJE CASCATA, EM CHAPA DE MADEIRA COMPENSADA PLASTIFICADA, 8 UTILIZAÇÕES. AF_11/2020</t>
  </si>
  <si>
    <t>MONTAGEM E DESMONTAGEM DE FÔRMA PARA ESCADAS, COM 2 LANCES EM "U" E LAJE CASCATA, EM CHAPA DE MADEIRA COMPENSADA PLASTIFICADA, 10 UTILIZAÇÕES. AF_11/2020</t>
  </si>
  <si>
    <t>MONTAGEM E DESMONTAGEM DE FÔRMA PARA ESCADAS, COM 2 LANCES EM "L" E LAJE PLANA, EM MADEIRA SERRADA, 1 UTILIZAÇÃO. AF_11/2020</t>
  </si>
  <si>
    <t>MONTAGEM E DESMONTAGEM DE FÔRMA PARA ESCADAS, COM 2 LANCES EM "L" E LAJE PLANA, EM MADEIRA SERRADA, 2 UTILIZAÇÕES. AF_11/2020</t>
  </si>
  <si>
    <t>MONTAGEM E DESMONTAGEM DE FÔRMA PARA ESCADAS, COM 2 LANCES EM "L" E LAJE PLANA, EM CHAPA DE MADEIRA COMPENSADA RESINADA, 2 UTILIZAÇÕES. AF_11/2020</t>
  </si>
  <si>
    <t>MONTAGEM E DESMONTAGEM DE FÔRMA PARA ESCADAS, COM 2 LANCES EM "L" E LAJE PLANA, EM CHAPA DE MADEIRA COMPENSADA RESINADA, 4 UTILIZAÇÕES. AF_11/2020</t>
  </si>
  <si>
    <t>MONTAGEM E DESMONTAGEM DE FÔRMA PARA ESCADAS, COM 2 LANCES EM "L" E LAJE PLANA, EM CHAPA DE MADEIRA COMPENSADA PLASTIFICADA, 6 UTILIZAÇÕES. AF_11/2020</t>
  </si>
  <si>
    <t>MONTAGEM E DESMONTAGEM DE FÔRMA PARA ESCADAS, COM 2 LANCES EM "L" E LAJE PLANA, EM CHAPA DE MADEIRA COMPENSADA PLASTIFICADA, 8 UTILIZAÇÕES. AF_11/2020</t>
  </si>
  <si>
    <t>MONTAGEM E DESMONTAGEM DE FÔRMA PARA ESCADAS, COM 2 LANCES EM "L" E LAJE PLANA, EM CHAPA DE MADEIRA COMPENSADA PLASTIFICADA, 10 UTILIZAÇÕES. AF_11/2020</t>
  </si>
  <si>
    <t>MONTAGEM E DESMONTAGEM DE FÔRMA PARA ESCADAS, COM 2 LANCES EM "L" E LAJE CASCATA, EM MADEIRA SERRADA, 1 UTILIZAÇÃO. AF_11/2020</t>
  </si>
  <si>
    <t>MONTAGEM E DESMONTAGEM DE FÔRMA PARA ESCADAS, COM 2 LANCES EM "L" E LAJE CASCATA, EM MADEIRA SERRADA, 2 UTILIZAÇÕES. AF_11/2020</t>
  </si>
  <si>
    <t>MONTAGEM E DESMONTAGEM DE FÔRMA PARA ESCADAS, COM 2 LANCES EM "L" E LAJE CASCATA, EM CHAPA DE MADEIRA COMPENSADA RESINADA, 2 UTILIZAÇÕES. AF_11/2020</t>
  </si>
  <si>
    <t>MONTAGEM E DESMONTAGEM DE FÔRMA PARA ESCADAS, COM 2 LANCES EM "L" E LAJE CASCATA, EM CHAPA DE MADEIRA COMPENSADA RESINADA, 4 UTILIZAÇÕES. AF_11/2020</t>
  </si>
  <si>
    <t>MONTAGEM E DESMONTAGEM DE FÔRMA PARA ESCADAS, COM 2 LANCES EM "L" E LAJE CASCATA, EM CHAPA DE MADEIRA COMPENSADA PLASTIFICADA, 6 UTILIZAÇÕES. AF_11/2020</t>
  </si>
  <si>
    <t>MONTAGEM E DESMONTAGEM DE FÔRMA PARA ESCADAS, COM 2 LANCES EM "L" E LAJE CASCATA, EM CHAPA DE MADEIRA COMPENSADA PLASTIFICADA, 8 UTILIZAÇÕES. AF_11/2020</t>
  </si>
  <si>
    <t>MONTAGEM E DESMONTAGEM DE FÔRMA PARA ESCADAS, COM 2 LANCES EM "L" E LAJE CASCATA, EM CHAPA DE MADEIRA COMPENSADA PLASTIFICADA, 10 UTILIZAÇÕES. AF_11/2020</t>
  </si>
  <si>
    <t>MONTAGEM E DESMONTAGEM DE FÔRMA PARA ESCADAS, COM 1 LANCE E LAJE PLANA, EM MADEIRA SERRADA, 1 UTILIZAÇÃO. AF_11/2020</t>
  </si>
  <si>
    <t>MONTAGEM E DESMONTAGEM DE FÔRMA PARA ESCADAS, COM 1 LANCE E LAJE PLANA, EM MADEIRA SERRADA, 2 UTILIZAÇÕES. AF_11/2020</t>
  </si>
  <si>
    <t>MONTAGEM E DESMONTAGEM DE FÔRMA PARA ESCADAS, COM 1 LANCE E LAJE PLANA, EM CHAPA DE MADEIRA COMPENSADA RESINADA, 2 UTILIZAÇÕES. AF_11/2020</t>
  </si>
  <si>
    <t>MONTAGEM E DESMONTAGEM DE FÔRMA PARA ESCADAS, COM 1 LANCE E LAJE PLANA, EM CHAPA DE MADEIRA COMPENSADA RESINADA, 4 UTILIZAÇÕES. AF_11/2020</t>
  </si>
  <si>
    <t>MONTAGEM E DESMONTAGEM DE FÔRMA PARA ESCADAS, COM 1 LANCE E LAJE PLANA, EM CHAPA DE MADEIRA COMPENSADA PLASTIFICADA, 6 UTILIZAÇÕES. AF_11/2020</t>
  </si>
  <si>
    <t>MONTAGEM E DESMONTAGEM DE FÔRMA PARA ESCADAS, COM 1 LANCE E LAJE PLANA, EM CHAPA DE MADEIRA COMPENSADA PLASTIFICADA, 8 UTILIZAÇÕES. AF_11/2020</t>
  </si>
  <si>
    <t>MONTAGEM E DESMONTAGEM DE FÔRMA PARA ESCADAS, COM 1 LANCE E LAJE PLANA, EM CHAPA DE MADEIRA COMPENSADA PLASTIFICADA, 10 UTILIZAÇÕES. AF_11/2020</t>
  </si>
  <si>
    <t>MONTAGEM E DESMONTAGEM DE FÔRMA PARA ESCADAS, COM 1 LANCE E LAJE CASCATA, EM MADEIRA SERRADA, 1 UTILIZAÇÃO. AF_11/2020</t>
  </si>
  <si>
    <t>MONTAGEM E DESMONTAGEM DE FÔRMA PARA ESCADAS, COM 1 LANCE E LAJE CASCATA, EM MADEIRA SERRADA, 2 UTILIZAÇÕES. AF_11/2020</t>
  </si>
  <si>
    <t>MONTAGEM E DESMONTAGEM DE FÔRMA PARA ESCADAS, COM 1 LANCE E LAJE CASCATA, EM CHAPA DE MADEIRA COMPENSADA RESINADA, 2 UTILIZAÇÕES. AF_11/2020</t>
  </si>
  <si>
    <t>MONTAGEM E DESMONTAGEM DE FÔRMA PARA ESCADAS, COM 1 LANCE E LAJE CASCATA, EM CHAPA DE MADEIRA COMPENSADA RESINADA, 4 UTILIZAÇÕES. AF_11/2020</t>
  </si>
  <si>
    <t>MONTAGEM E DESMONTAGEM DE FÔRMA PARA ESCADAS, COM 1 LANCE E LAJE CASCATA, EM CHAPA DE MADEIRA COMPENSADA PLASTIFICADA, 6 UTILIZAÇÕES. AF_11/2020</t>
  </si>
  <si>
    <t>MONTAGEM E DESMONTAGEM DE FÔRMA PARA ESCADAS, COM 1 LANCE E LAJE CASCATA, EM CHAPA DE MADEIRA COMPENSADA PLASTIFICADA, 8 UTILIZAÇÕES. AF_11/2020</t>
  </si>
  <si>
    <t>MONTAGEM E DESMONTAGEM DE FÔRMA PARA ESCADAS, COM 1 LANCE E LAJE CASCATA, EM CHAPA DE MADEIRA COMPENSADA PLASTIFICADA, 10 UTILIZAÇÕES. AF_11/2020</t>
  </si>
  <si>
    <t>MONTAGEM E DESMONTAGEM DE FÔRMA PARA ESCADA DUPLA COM 2 LANCES EM "X" E LAJE PLANA, EM MADEIRA SERRADA, 1 UTILIZAÇÃO. AF_11/2020</t>
  </si>
  <si>
    <t>MONTAGEM E DESMONTAGEM DE FÔRMA PARA ESCADA DUPLA COM 2 LANCES EM "X" E LAJE PLANA, EM MADEIRA SERRADA, 2 UTILIZAÇÕES. AF_11/2020</t>
  </si>
  <si>
    <t>MONTAGEM E DESMONTAGEM DE FÔRMA PARA ESCADA DUPLA COM 2 LANCES EM "X" E LAJE PLANA, EM CHAPA DE MADEIRA COMPENSADA RESINADA, 2 UTILIZAÇÕES. AF_11/2020</t>
  </si>
  <si>
    <t>MONTAGEM E DESMONTAGEM DE FÔRMA PARA ESCADA DUPLA COM 2 LANCES EM "X" E LAJE PLANA, EM CHAPA DE MADEIRA COMPENSADA RESINADA, 4 UTILIZAÇÕES. AF_11/2020</t>
  </si>
  <si>
    <t>MONTAGEM E DESMONTAGEM DE FÔRMA PARA ESCADA DUPLA COM 2 LANCES EM "X" E LAJE PLANA, EM CHAPA DE MADEIRA COMPENSADA PLASTIFICADA, 6 UTILIZAÇÕES. AF_11/2020</t>
  </si>
  <si>
    <t>MONTAGEM E DESMONTAGEM DE FÔRMA PARA ESCADA DUPLA COM 2 LANCES EM "X" E LAJE PLANA, EM CHAPA DE MADEIRA COMPENSADA PLASTIFICADA, 8 UTILIZAÇÕES. AF_11/2020</t>
  </si>
  <si>
    <t>MONTAGEM E DESMONTAGEM DE FÔRMA PARA ESCADA DUPLA COM 2 LANCES EM "X" E LAJE PLANA, EM CHAPA DE MADEIRA COMPENSADA PLASTIFICADA, 10 UTILIZAÇÕES. AF_11/2020</t>
  </si>
  <si>
    <t>MONTAGEM E DESMONTAGEM DE FÔRMA PARA ESCADA DUPLA COM 2 LANCES EM "X" E LAJE CASCATA, EM MADEIRA SERRADA, 1 UTILIZAÇÃO. AF_11/2020</t>
  </si>
  <si>
    <t>MONTAGEM E DESMONTAGEM DE FÔRMA PARA ESCADA DUPLA COM 2 LANCES EM "X" E LAJE CASCATA, EM MADEIRA SERRADA, 2 UTILIZAÇÕES. AF_11/2020</t>
  </si>
  <si>
    <t>MONTAGEM E DESMONTAGEM DE FÔRMA PARA ESCADA DUPLA COM 2 LANCES EM "X" E LAJE CASCATA, EM CHAPA DE MADEIRA COMPENSADA RESINADA, 2 UTILIZAÇÕES. AF_11/2020</t>
  </si>
  <si>
    <t>MONTAGEM E DESMONTAGEM DE FÔRMA PARA ESCADA DUPLA COM 2 LANCES EM "X" E LAJE CASCATA, EM CHAPA DE MADEIRA COMPENSADA RESINADA, 4 UTILIZAÇÕES. AF_11/2020</t>
  </si>
  <si>
    <t>MONTAGEM E DESMONTAGEM DE FÔRMA PARA ESCADA DUPLA COM 2 LANCES EM "X" E LAJE CASCATA, EM CHAPA DE MADEIRA COMPENSADA PLASTIFICADA, 6 UTILIZAÇÕES. AF_11/2020</t>
  </si>
  <si>
    <t>MONTAGEM E DESMONTAGEM DE FÔRMA PARA ESCADA DUPLA COM 2 LANCES EM "X" E LAJE CASCATA, EM CHAPA DE MADEIRA COMPENSADA PLASTIFICADA, 8 UTILIZAÇÕES. AF_11/2020</t>
  </si>
  <si>
    <t>MONTAGEM E DESMONTAGEM DE FÔRMA PARA ESCADA DUPLA COM 2 LANCES EM "X" E LAJE CASCATA, EM CHAPA DE MADEIRA COMPENSADA PLASTIFICADA, 10 UTILIZAÇÕES. AF_11/2020</t>
  </si>
  <si>
    <t>FABRICAÇÃO DE FÔRMA PARA ESCADA DUPLA COM 2 LANCES EM "X" E LAJE PLANA, EM CHAPA DE MADEIRA COMPENSADA PLASTIFICADA, E=18 MM. AF_11/2020</t>
  </si>
  <si>
    <t>FABRICAÇÃO DE FÔRMA PARA ESCADA DUPLA COM 2 LANCES EM "X" E LAJE PLANA, EM CHAPA DE MADEIRA COMPENSADA RESINADA, E= 17 MM. AF_11/2020</t>
  </si>
  <si>
    <t>FABRICAÇÃO DE FÔRMA PARA ESCADA DUPLA COM 2 LANCES EM X E LAJE PLANA, EM MADEIRA SERRADA, E=25 MM. AF_11/2020</t>
  </si>
  <si>
    <t>FABRICAÇÃO DE FÔRMA PARA ESCADA DUPLA COM 2 LANCES EM "X" E LAJE CASCATA, EM CHAPA DE MADEIRA COMPENSADA PLASTIFICADA, E=18 MM. AF_11/2020</t>
  </si>
  <si>
    <t>FABRICAÇÃO DE FÔRMA PARA ESCADA DUPLA COM 2 LANCES EM "X" E LAJE CASCATA, EM CHAPA DE MADEIRA COMPENSADA RESINADA, E= 17 MM. AF_11/2020</t>
  </si>
  <si>
    <t>FABRICAÇÃO DE FÔRMA PARA ESCADA DUPLA COM 2 LANCES EM X E LAJE CASCATA, EM MADEIRA SERRADA, E=25 MM. AF_11/2020</t>
  </si>
  <si>
    <t>LIXAMENTO DE MADEIRA PARA APLICAÇÃO DE FUNDO OU PINTURA. AF_01/2021</t>
  </si>
  <si>
    <t>LIXAMENTO DE MASSA PARA MADEIRA. AF_01/2021</t>
  </si>
  <si>
    <t>PINTURA FUNDO NIVELADOR ALQUÍDICO BRANCO EM MADEIRA. AF_01/2021</t>
  </si>
  <si>
    <t>APLICAÇÃO MASSA ALQUÍDICA PARA MADEIRA, PARA PINTURA COM TINTA DE ACABAMENTO (PIGMENTADA). AF_01/2021</t>
  </si>
  <si>
    <t>APLICAÇÃO MASSA ACRÍLICA PARA MADEIRA, PARA PINTURA COM TINTA DE ACABAMENTO (PIGMENTADA). AF_01/2021</t>
  </si>
  <si>
    <t>APLICAÇÃO MASSA EPÓXI PARA MADEIRA, PARA PINTURA COM TINTA PU DE ACABAMENTO (PIGMENTADA). AF_01/2021</t>
  </si>
  <si>
    <t>PINTURA VERNIZ (INCOLOR) ALQUÍDICO EM MADEIRA, USO INTERNO E EXTERNO, 1 DEMÃO. AF_01/2021</t>
  </si>
  <si>
    <t>PINTURA VERNIZ (INCOLOR) ALQUÍDICO EM MADEIRA, USO INTERNO, 1 DEMÃO. AF_01/2021</t>
  </si>
  <si>
    <t>PINTURA VERNIZ (INCOLOR) POLIURETÂNICO (RESINA ALQUÍDICA MODIFICADA) EM MADEIRA, 1 DEMÃO. AF_01/2021</t>
  </si>
  <si>
    <t>PINTURA TINTA DE ACABAMENTO (PIGMENTADA) A ÓLEO EM MADEIRA, 1 DEMÃO. AF_01/2021</t>
  </si>
  <si>
    <t>PINTURA TINTA DE ACABAMENTO (PIGMENTADA) ESMALTE SINTÉTICO FOSCO EM MADEIRA, 1 DEMÃO. AF_01/2021</t>
  </si>
  <si>
    <t>PINTURA TINTA DE ACABAMENTO (PIGMENTADA) ESMALTE SINTÉTICO ACETINADO EM MADEIRA, 1 DEMÃO. AF_01/2021</t>
  </si>
  <si>
    <t>PINTURA TINTA DE ACABAMENTO (PIGMENTADA) ESMALTE SINTÉTICO BRILHANTE EM MADEIRA, 1 DEMÃO. AF_01/2021</t>
  </si>
  <si>
    <t>PINTURA VERNIZ (INCOLOR) ALQUÍDICO EM MADEIRA, USO INTERNO E EXTERNO, 2 DEMÃOS. AF_01/2021</t>
  </si>
  <si>
    <t>PINTURA VERNIZ (INCOLOR) ALQUÍDICO EM MADEIRA, USO INTERNO, 2 DEMÃOS. AF_01/2021</t>
  </si>
  <si>
    <t>PINTURA VERNIZ (INCOLOR) POLIURETÂNICO (RESINA ALQUÍDICA MODIFICADA) EM MADEIRA, 2 DEMÃOS. AF_01/2021</t>
  </si>
  <si>
    <t>PINTURA TINTA DE ACABAMENTO (PIGMENTADA) A ÓLEO EM MADEIRA, 2 DEMÃOS. AF_01/2021</t>
  </si>
  <si>
    <t>PINTURA TINTA DE ACABAMENTO (PIGMENTADA) ESMALTE SINTÉTICO FOSCO EM MADEIRA, 2 DEMÃOS. AF_01/2021</t>
  </si>
  <si>
    <t>PINTURA TINTA DE ACABAMENTO (PIGMENTADA) ESMALTE SINTÉTICO ACETINADO EM MADEIRA, 2 DEMÃOS. AF_01/2021</t>
  </si>
  <si>
    <t>PINTURA TINTA DE ACABAMENTO (PIGMENTADA) ESMALTE SINTÉTICO BRILHANTE EM MADEIRA, 2 DEMÃOS. AF_01/2021</t>
  </si>
  <si>
    <t>PINTURA VERNIZ (INCOLOR) ALQUÍDICO EM MADEIRA, USO INTERNO E EXTERNO, 3 DEMÃOS. AF_01/2021</t>
  </si>
  <si>
    <t>PINTURA VERNIZ (INCOLOR) ALQUÍDICO EM MADEIRA, USO INTERNO, 3 DEMÃOS. AF_01/2021</t>
  </si>
  <si>
    <t>PINTURA VERNIZ (INCOLOR) POLIURETÂNICO (RESINA ALQUÍDICA MODIFICADA) EM MADEIRA, 3 DEMÃOS. AF_01/2021</t>
  </si>
  <si>
    <t>PINTURA TINTA DE ACABAMENTO (PIGMENTADA) A ÓLEO EM MADEIRA, 3 DEMÃOS. AF_01/2021</t>
  </si>
  <si>
    <t>PINTURA TINTA DE ACABAMENTO (PIGMENTADA) ESMALTE SINTÉTICO FOSCO EM MADEIRA, 3 DEMÃOS. AF_01/2021</t>
  </si>
  <si>
    <t>PINTURA TINTA DE ACABAMENTO (PIGMENTADA) ESMALTE SINTÉTICO ACETINADO EM MADEIRA, 3 DEMÃOS. AF_01/2021</t>
  </si>
  <si>
    <t>PINTURA TINTA DE ACABAMENTO (PIGMENTADA) ESMALTE SINTÉTICO BRILHANTE EM MADEIRA, 3 DEMÃOS. AF_01/2021</t>
  </si>
  <si>
    <t>PINTURA IMUNIZANTE PARA MADEIRA, 1 DEMÃO. AF_01/2021</t>
  </si>
  <si>
    <t>PINTURA IMUNIZANTE PARA MADEIRA, 2 DEMÃOS. AF_01/2021</t>
  </si>
  <si>
    <t>ALAMBRADO PARA QUADRA POLIESPORTIVA, ESTRUTURADO POR TUBOS DE ACO GALVANIZADO, (MONTANTES COM DIAMETRO 2", TRAVESSAS E ESCORAS COM DIÂMETRO 1 ¼"), COM TELA DE ARAME GALVANIZADO, FIO 14 BWG E MALHA QUADRADA 5X5CM (EXCETO MURETA). AF_03/2021</t>
  </si>
  <si>
    <t>ALAMBRADO PARA QUADRA POLIESPORTIVA, ESTRUTURADO POR TUBOS DE ACO GALVANIZADO, (MONTANTES COM DIAMETRO 2", TRAVESSAS E ESCORAS COM DIÂMETRO 1 ¼"), COM TELA DE ARAME GALVANIZADO, FIO 12 BWG E MALHA QUADRADA 5X5CM (EXCETO MURETA). AF_03/2021</t>
  </si>
  <si>
    <t>ALAMBRADO PARA QUADRA POLIESPORTIVA, ESTRUTURADO POR TUBOS DE ACO GALVANIZADO, (MONTANTES COM DIAMETRO 2", TRAVESSAS E ESCORAS COM DIÂMETRO 1 ¼"), COM TELA DE ARAME GALVANIZADO, FIO 10 BWG E MALHA QUADRADA 5X5CM (EXCETO MURETA). AF_03/2021</t>
  </si>
  <si>
    <t>PREPARO DO PISO CIMENTADO PARA PINTURA - LIXAMENTO E LIMPEZA. AF_05/2021</t>
  </si>
  <si>
    <t>PINTURA HIDROFUGANTE COM SILICONE, APLICAÇÃO MANUAL, 2 DEMÃOS. AF_05/2021</t>
  </si>
  <si>
    <t>PINTURA DE PISO COM TINTA ACRÍLICA, APLICAÇÃO MANUAL, 2 DEMÃOS, INCLUSO FUNDO PREPARADOR. AF_05/2021</t>
  </si>
  <si>
    <t>PINTURA DE PISO COM TINTA ACRÍLICA, APLICAÇÃO MANUAL, 3 DEMÃOS, INCLUSO FUNDO PREPARADOR. AF_05/2021</t>
  </si>
  <si>
    <t>PINTURA DE PISO COM TINTA EPÓXI, APLICAÇÃO MANUAL, 2 DEMÃOS, INCLUSO PRIMER EPÓXI. AF_05/2021</t>
  </si>
  <si>
    <t>ENCERAMENTO DE PISO EM MADEIRA. AF_05/2021</t>
  </si>
  <si>
    <t>PINTURA DE FAIXA DE PEDESTRE OU ZEBRADA TINTA RETRORREFLETIVA A BASE DE RESINA ACRÍLICA COM MICROESFERAS DE VIDRO, E = 30 CM, APLICAÇÃO MANUAL. AF_05/2021</t>
  </si>
  <si>
    <t>PINTURA DE SÍMBOLOS E TEXTOS COM TINTA ACRÍLICA, DEMARCAÇÃO COM FITA ADESIVA E APLICAÇÃO COM ROLO. AF_05/2021</t>
  </si>
  <si>
    <t>PINTURA DE SINALIZAÇÃO VERTICAL DE SEGURANÇA, FAIXAS AMARELA E PRETA, APLICAÇÃO MANUAL, 2 DEMÃOS. AF_05/2021</t>
  </si>
  <si>
    <t>GEOTÊXTIL NÃO TECIDO 100% POLIÉSTER, RESISTÊNCIA A TRAÇÃO DE 9 KN/M (RT - 9), INSTALADO EM DRENO - FORNECIMENTO E INSTALAÇÃO. AF_07/2021</t>
  </si>
  <si>
    <t>GEOTÊXTIL NÃO TECIDO 100% POLIÉSTER, RESISTÊNCIA A TRAÇÃO DE 14 KN/M (RT - 14), INSTALADO EM DRENO - FORNECIMENTO E INSTALAÇÃO. AF_07/2021</t>
  </si>
  <si>
    <t>GEOTÊXTIL NÃO TECIDO 100% POLIÉSTER, RESISTÊNCIA A TRAÇÃO DE 26 KN/M (RT - 26), INSTALADO EM DRENO - FORNECIMENTO E INSTALAÇÃO. AF_07/2021</t>
  </si>
  <si>
    <t>FABRICAÇÃO, MONTAGEM E DESMONTAGEM DE FÔRMA PARA BOCA PARA BUEIRO, EM CHAPA DE MADEIRA COMPENSADA RESINADA, E = 17 MM, 2 UTILIZAÇÕES. AF_07/2021</t>
  </si>
  <si>
    <t>REFORÇO SUPERFICIAL PARA CONTRAPISOS DE ARGAMASSA SEMI-SECA. AF_07/2021</t>
  </si>
  <si>
    <t>RECOMPOSIÇÃO DE PAVIMENTO EM PISO INTERTRAVADO, COM REAPROVEITAMENTO DOS BLOCOS INTERTRAVADOS, PARA FECHAMENTO DE VALAS - INCLUSO RETIRADA E COLOCAÇÃO DO MATERIAL. AF_12/2020</t>
  </si>
  <si>
    <t>EXECUÇÃO DE RADIER, ESPESSURA DE 25 CM, FCK = 30 MPA, COM USO DE FORMAS EM MADEIRA SERRADA. AF_09/2021</t>
  </si>
  <si>
    <t>EXECUÇÃO DE RADIER, ESPESSURA DE 30 CM, FCK = 30 MPA, COM USO DE FORMAS EM MADEIRA SERRADA. AF_09/2021</t>
  </si>
  <si>
    <t>EXECUÇÃO DE PISO DE CONCRETO, SEM ACABAMENTO SUPERFICIAL, ESPESSURA DE 15 CM, FCK = 30 MPA, COM USO DE FORMAS EM MADEIRA SERRADA. AF_09/2021</t>
  </si>
  <si>
    <t>EXECUÇÃO DE PISO DE CONCRETO, COM ACABAMENTO SUPERFICIAL, ESPESSURA DE 15 CM, FCK = 30 MPA, COM USO DE FORMAS EM MADEIRA SERRADA. AF_09/2021</t>
  </si>
  <si>
    <t>EXECUÇÃO DE LAJE SOBRE SOLO, ESPESSURA DE 10 CM, FCK = 30 MPA, COM USO DE FORMAS EM MADEIRA SERRADA. AF_09/2021</t>
  </si>
  <si>
    <t>EXECUÇÃO DE LAJE SOBRE SOLO, ESPESSURA DE 15 CM, FCK = 30 MPA, COM USO DE FORMAS EM MADEIRA SERRADA. AF_09/2021</t>
  </si>
  <si>
    <t>EXECUÇÃO DE LAJE SOBRE SOLO, ESPESSURA DE 20 CM, FCK = 30 MPA, COM USO DE FORMAS EM MADEIRA SERRADA. AF_09/2021</t>
  </si>
  <si>
    <t>EXECUÇÃO DE LAJE SOBRE SOLO, ESPESSURA DE 25 CM, FCK = 30 MPA, COM USO DE FORMAS EM MADEIRA SERRADA. AF_09/2021</t>
  </si>
  <si>
    <t>EXECUÇÃO DE LAJE SOBRE SOLO, ESPESSURA DE 30 CM, FCK = 30 MPA, COM USO DE FORMAS EM MADEIRA SERRADA. AF_09/2021</t>
  </si>
  <si>
    <t>INSTALAÇÃO DE PERGOLADO DE MADEIRA, EM MAÇARANDUBA, ANGELIM OU EQUIVALENTE DA REGIÃO, FIXADO COM CONCRETO SOBRE PISO DE CONCRETO EXISTENTE. AF_11/2021</t>
  </si>
  <si>
    <t>INSTALAÇÃO DE PERGOLADO DE MADEIRA, EM MAÇARANDUBA, ANGELIM OU EQUIVALENTE DA REGIÃO, FIXADO COM CONCRETO SOBRE SOLO. AF_11/2021</t>
  </si>
  <si>
    <t>ALVENARIA DE VEDAÇÃO DE BLOCOS VAZADOS DE CONCRETO DE 9X19X39 CM (ESPESSURA 9 CM) E ARGAMASSA DE ASSENTAMENTO COM PREPARO EM BETONEIRA. AF_12/2021</t>
  </si>
  <si>
    <t>ALVENARIA DE VEDAÇÃO DE BLOCOS VAZADOS DE CONCRETO DE 9X19X39 CM (ESPESSURA 9 CM) E ARGAMASSA DE ASSENTAMENTO COM PREPARO MANUAL. AF_12/2021</t>
  </si>
  <si>
    <t>ALVENARIA DE VEDAÇÃO DE BLOCOS VAZADOS DE CONCRETO DE 14X19X39 CM (ESPESSURA 14 CM) E ARGAMASSA DE ASSENTAMENTO COM PREPARO MANUAL. AF_12/2021</t>
  </si>
  <si>
    <t>ALVENARIA DE VEDAÇÃO DE BLOCOS VAZADOS DE CONCRETO DE 19X19X39 CM (ESPESSURA 19 CM) E ARGAMASSA DE ASSENTAMENTO COM PREPARO EM BETONEIRA. AF_12/2021</t>
  </si>
  <si>
    <t>ALVENARIA DE VEDAÇÃO DE BLOCOS VAZADOS DE CONCRETO DE 19X19X39 CM (ESPESSURA 19 CM) E ARGAMASSA DE ASSENTAMENTO COM PREPARO MANUAL. AF_12/2021</t>
  </si>
  <si>
    <t>ALVENARIA DE VEDAÇÃO DE BLOCOS CERÂMICOS FURADOS NA VERTICAL DE 9X19X39 CM (ESPESSURA 9 CM) E ARGAMASSA DE ASSENTAMENTO COM PREPARO EM BETONEIRA. AF_12/2021</t>
  </si>
  <si>
    <t>ALVENARIA DE VEDAÇÃO DE BLOCOS CERÂMICOS FURADOS NA VERTICAL DE 9X19X39 CM (ESPESSURA 9 CM) E ARGAMASSA DE ASSENTAMENTO COM PREPARO MANUAL. AF_12/2021</t>
  </si>
  <si>
    <t>ALVENARIA DE VEDAÇÃO DE BLOCOS CERÂMICOS FURADOS NA VERTICAL DE 14X19X39 CM (ESPESSURA 14 CM) E ARGAMASSA DE ASSENTAMENTO COM PREPARO EM BETONEIRA. AF_12/2021</t>
  </si>
  <si>
    <t>ALVENARIA DE VEDAÇÃO DE BLOCOS CERÂMICOS FURADOS NA VERTICAL DE 14X19X39 CM (ESPESSURA 14 CM) E ARGAMASSA DE ASSENTAMENTO COM PREPARO MANUAL. AF_12/2021</t>
  </si>
  <si>
    <t>ALVENARIA DE VEDAÇÃO DE BLOCOS CERÂMICOS FURADOS NA VERTICAL DE 19X19X39 CM (ESPESSURA 19 CM) E ARGAMASSA DE ASSENTAMENTO COM PREPARO EM BETONEIRA. AF_12/2021</t>
  </si>
  <si>
    <t>ALVENARIA DE VEDAÇÃO DE BLOCOS CERÂMICOS FURADOS NA VERTICAL DE 19X19X39 CM (ESPESSURA 19 CM) E ARGAMASSA DE ASSENTAMENTO COM PREPARO MANUAL. AF_12/2021</t>
  </si>
  <si>
    <t>ALVENARIA DE VEDAÇÃO DE BLOCOS CERÂMICOS FURADOS NA HORIZONTAL DE 9X19X19 CM (ESPESSURA 9 CM) E ARGAMASSA DE ASSENTAMENTO COM PREPARO EM BETONEIRA. AF_12/2021</t>
  </si>
  <si>
    <t>ALVENARIA DE VEDAÇÃO DE BLOCOS CERÂMICOS FURADOS NA HORIZONTAL DE 9X19X19 CM (ESPESSURA 9 CM) E ARGAMASSA DE ASSENTAMENTO COM PREPARO MANUAL. AF_12/2021</t>
  </si>
  <si>
    <t>ALVENARIA DE VEDAÇÃO DE BLOCOS CERÂMICOS FURADOS NA HORIZONTAL DE 11,5X19X19 CM (ESPESSURA 11,5 CM) E ARGAMASSA DE ASSENTAMENTO COM PREPARO MANUAL. AF_12/2021</t>
  </si>
  <si>
    <t>ALVENARIA DE VEDAÇÃO DE BLOCOS CERÂMICOS FURADOS NA HORIZONTAL DE 9X14X19 CM (ESPESSURA 9 CM) E ARGAMASSA DE ASSENTAMENTO COM PREPARO EM BETONEIRA. AF_12/2021</t>
  </si>
  <si>
    <t>ALVENARIA DE VEDAÇÃO DE BLOCOS CERÂMICOS FURADOS NA HORIZONTAL DE 9X14X19 CM (ESPESSURA 9 CM) E ARGAMASSA DE ASSENTAMENTO COM PREPARO MANUAL. AF_12/2021</t>
  </si>
  <si>
    <t>ALVENARIA DE VEDAÇÃO DE BLOCOS CERÂMICOS FURADOS NA HORIZONTAL DE 14X9X19 CM (ESPESSURA 14 CM, BLOCO DEITADO) E ARGAMASSA DE ASSENTAMENTO COM PREPARO MANUAL. AF_12/2021</t>
  </si>
  <si>
    <t>ALVENARIA DE VEDAÇÃO DE BLOCOS CERÂMICOS FURADOS NA VERTICAL DE 11,5X19X29 CM (ESPESSURA 11,5 CM) E ARGAMASSA DE ASSENTAMENTO COM PREPARO EM BETONEIRA. AF_12/2021</t>
  </si>
  <si>
    <t>ALVENARIA DE VEDAÇÃO DE BLOCOS CERÂMICOS FURADOS NA VERTICAL DE 11,5X19X29 CM (ESPESSURA 11,5 CM) E ARGAMASSA DE ASSENTAMENTO COM PREPARO MANUAL. AF_12/2021</t>
  </si>
  <si>
    <t>ALVENARIA DE VEDAÇÃO DE BLOCOS CERÂMICOS FURADOS NA VERTICAL DE 14X19X29 CM (ESPESSURA 14 CM) E ARGAMASSA DE ASSENTAMENTO COM PREPARO EM BETONEIRA. AF_12/2021</t>
  </si>
  <si>
    <t>ALVENARIA DE VEDAÇÃO DE BLOCOS CERÂMICOS FURADOS NA VERTICAL DE 14X19X29 CM (ESPESSURA 14 CM) E ARGAMASSA DE ASSENTAMENTO COM PREPARO MANUAL. AF_12/2021</t>
  </si>
  <si>
    <t>ALVENARIA DE VEDAÇÃO DE BLOCOS CERÂMICOS FURADOS NA VERTICAL DE 11,5X19X39 CM (ESPESSURA 11,5 CM) E ARGAMASSA DE ASSENTAMENTO COM PREPARO EM BETONEIRA. AF_12/2021</t>
  </si>
  <si>
    <t>ALVENARIA DE VEDAÇÃO DE BLOCOS CERÂMICOS FURADOS NA VERTICAL DE 11,5X19X39 CM (ESPESSURA 11,5 CM) E ARGAMASSA DE ASSENTAMENTO COM PREPARO MANUAL. AF_12/2021</t>
  </si>
  <si>
    <t>ALVENARIA DE VEDAÇÃO DE BLOCOS CERÂMICOS FURADOS NA HORIZONTAL DE 9X9X19 CM (ESPESSURA 9 CM) E ARGAMASSA DE ASSENTAMENTO COM PREPARO EM BETONEIRA. AF_12/2021</t>
  </si>
  <si>
    <t>ALVENARIA DE VEDAÇÃO DE BLOCOS CERÂMICOS FURADOS NA HORIZONTAL DE 9X9X19 CM (ESPESSURA 9 CM) E ARGAMASSA DE ASSENTAMENTO COM PREPARO MANUAL. AF_12/2021</t>
  </si>
  <si>
    <t>ALVENARIA DE VEDAÇÃO DE BLOCOS CERÂMICOS FURADOS NA HORIZONTAL DE 9X14X24 CM (ESPESSURA 9 CM) E ARGAMASSA DE ASSENTAMENTO COM PREPARO EM BETONEIRA. AF_12/2021</t>
  </si>
  <si>
    <t>ALVENARIA DE VEDAÇÃO DE BLOCOS CERÂMICOS FURADOS NA HORIZONTAL DE 9X14X24 CM (ESPESSURA 9 CM) E ARGAMASSA DE ASSENTAMENTO COM PREPARO MANUAL. AF_12/2021</t>
  </si>
  <si>
    <t>ALVENARIA DE VEDAÇÃO DE BLOCOS CERÂMICOS FURADOS NA HORIZONTAL DE 11,5X14X24 CM (ESPESSURA 11,5 CM) E ARGAMASSA DE ASSENTAMENTO COM PREPARO EM BETONEIRA. AF_12/2021</t>
  </si>
  <si>
    <t>ALVENARIA DE VEDAÇÃO DE BLOCOS CERÂMICOS FURADOS NA HORIZONTAL DE 11,5X14X24 CM (ESPESSURA 11,5 CM) E ARGAMASSA DE ASSENTAMENTO COM PREPARO MANUAL. AF_12/2021</t>
  </si>
  <si>
    <t>ALVENARIA DE VEDAÇÃO DE BLOCOS CERÂMICOS FURADOS NA HORIZONTAL DE 9X19X29 CM (ESPESSURA 9 CM) E ARGAMASSA DE ASSENTAMENTO COM PREPARO EM BETONEIRA. AF_12/2021</t>
  </si>
  <si>
    <t>ALVENARIA DE VEDAÇÃO DE BLOCOS CERÂMICOS FURADOS NA HORIZONTAL DE 9X19X29 CM (ESPESSURA 9 CM) E ARGAMASSA DE ASSENTAMENTO COM PREPARO MANUAL. AF_12/2021</t>
  </si>
  <si>
    <t>ALVENARIA DE VEDAÇÃO DE BLOCOS CERÂMICOS FURADOS NA HORIZONTAL DE 11,5X19X29 CM (ESPESSURA 11,5 CM) E ARGAMASSA DE ASSENTAMENTO COM PREPARO EM BETONEIRA. AF_12/2021</t>
  </si>
  <si>
    <t>ALVENARIA DE VEDAÇÃO DE BLOCOS CERÂMICOS FURADOS NA HORIZONTAL DE 11,5X19X29 CM (ESPESSURA 11,5 CM) E ARGAMASSA DE ASSENTAMENTO COM PREPARO MANUAL. AF_12/2021</t>
  </si>
  <si>
    <t>ALVENARIA DE VEDAÇÃO DE BLOCOS CERÂMICOS FURADOS NA HORIZONTAL DE 14X19X29 CM (ESPESSURA 14 CM) E ARGAMASSA DE ASSENTAMENTO COM PREPARO EM BETONEIRA. AF_12/2021</t>
  </si>
  <si>
    <t>ALVENARIA DE VEDAÇÃO DE BLOCOS CERÂMICOS FURADOS NA HORIZONTAL DE 14X19X29 CM (ESPESSURA 14 CM) E ARGAMASSA DE ASSENTAMENTO COM PREPARO MANUAL. AF_12/2021</t>
  </si>
  <si>
    <t>ALVENARIA DE VEDAÇÃO DE BLOCOS CERÂMICOS FURADOS NA HORIZONTAL DE 19X19X29 CM (ESPESSURA 19 CM) E ARGAMASSA DE ASSENTAMENTO COM PREPARO EM BETONEIRA. AF_12/2021</t>
  </si>
  <si>
    <t>ALVENARIA DE VEDAÇÃO DE BLOCOS CERÂMICOS FURADOS NA HORIZONTAL DE 19X19X29 CM (ESPESSURA 19 CM) E ARGAMASSA DE ASSENTAMENTO COM PREPARO MANUAL. AF_12/2021</t>
  </si>
  <si>
    <t>ALVENARIA DE VEDAÇÃO DE BLOCOS CERÂMICOS FURADOS NA HORIZONTAL DE 9X19X39 CM (ESPESSURA 9 CM) E ARGAMASSA DE ASSENTAMENTO COM PREPARO EM BETONEIRA. AF_12/2021</t>
  </si>
  <si>
    <t>ALVENARIA DE VEDAÇÃO DE BLOCOS CERÂMICOS FURADOS NA HORIZONTAL DE 9X19X39 CM (ESPESSURA 9 CM) E ARGAMASSA DE ASSENTAMENTO COM PREPARO MANUAL. AF_12/2021</t>
  </si>
  <si>
    <t>ALVENARIA DE VEDAÇÃO DE BLOCOS CERÂMICOS FURADOS NA HORIZONTAL DE 11,5X19X39 CM (ESPESSURA 11,5 CM) E ARGAMASSA DE ASSENTAMENTO COM PREPARO EM BETONEIRA. AF_12/2021</t>
  </si>
  <si>
    <t>ALVENARIA DE VEDAÇÃO DE BLOCOS CERÂMICOS FURADOS NA HORIZONTAL DE 11,5X19X39 CM (ESPESSURA 11,5 CM) E ARGAMASSA DE ASSENTAMENTO COM PREPARO MANUAL. AF_12/2021</t>
  </si>
  <si>
    <t>ALVENARIA DE VEDAÇÃO DE BLOCOS CERÂMICOS FURADOS NA HORIZONTAL DE 14X19X39 CM (ESPESSURA 14 CM) E ARGAMASSA DE ASSENTAMENTO COM PREPARO EM BETONEIRA. AF_12/2021</t>
  </si>
  <si>
    <t>ALVENARIA DE VEDAÇÃO DE BLOCOS CERÂMICOS FURADOS NA HORIZONTAL DE 14X19X39 CM (ESPESSURA 14 CM) E ARGAMASSA DE ASSENTAMENTO COM PREPARO MANUAL. AF_12/2021</t>
  </si>
  <si>
    <t>ALVENARIA DE VEDAÇÃO DE BLOCOS CERÂMICOS FURADOS NA HORIZONTAL DE 19X19X39 CM (ESPESSURA 19 CM) E ARGAMASSA DE ASSENTAMENTO COM PREPARO EM BETONEIRA. AF_12/2021</t>
  </si>
  <si>
    <t>ALVENARIA DE VEDAÇÃO DE BLOCOS CERÂMICOS FURADOS NA HORIZONTAL DE 19X19X39 CM (ESPESSURA 19 CM) E ARGAMASSA DE ASSENTAMENTO COM PREPARO MANUAL. AF_12/2021</t>
  </si>
  <si>
    <t>GEOTÊXTIL NÃO TECIDO 100% POLIÉSTER, RESISTÊNCIA A TRAÇÃO DE 31 KN/M (RT-31), INSTALADO EM DRENO - FORNECIMENTO E INSTALAÇÃO. AF_07/2021</t>
  </si>
  <si>
    <t>FORNECIMENTO E INSTALAÇÃO DE PLACA DE OBRA COM CHAPA GALVANIZADA E ESTRUTURA DE MADEIRA. AF_03/2022_PS</t>
  </si>
  <si>
    <t>MONTAGEM E DESMONTAGEM DE FÔRMA DE LAJE MACIÇA, PÉ-DIREITO SIMPLES, EM CHAPA DE MADEIRA COMPENSADA RESINADA E CIMBRAMENTO DE MADEIRA, 2 UTILIZAÇÕES. AF_03/2022</t>
  </si>
  <si>
    <t>MONTAGEM E DESMONTAGEM DE FÔRMA DE LAJE MACIÇA, PÉ-DIREITO SIMPLES, EM CHAPA DE MADEIRA COMPENSADA RESINADA E CIMBRAMENTO DE MADEIRA, 4 UTILIZAÇÕES. AF_03/2022</t>
  </si>
  <si>
    <t>MONTAGEM E DESMONTAGEM DE FÔRMA DE LAJE MACIÇA, PÉ-DIREITO SIMPLES, EM CHAPA DE MADEIRA COMPENSADA RESINADA E CIMBRAMENTO DE MADEIRA, 6 UTILIZAÇÕES. AF_03/2022</t>
  </si>
  <si>
    <t>MONTAGEM E DESMONTAGEM DE FÔRMA DE LAJE MACIÇA, PÉ-DIREITO SIMPLES, EM CHAPA DE MADEIRA COMPENSADA RESINADA E CIMBRAMENTO DE MADEIRA, 8 UTILIZAÇÕES. AF_03/2022</t>
  </si>
  <si>
    <t>FABRICAÇÃO, MONTAGEM E DESMONTAGEM DE FÔRMA PARA ESCADA HIDRÁULICA, EM CHAPA DE MADEIRA COMPENSADA RESINADA, E = 17 MM, 3 UTILIZAÇÕES. AF_08/2022</t>
  </si>
  <si>
    <t>FABRICAÇÃO, MONTAGEM E DESMONTAGEM DE FÔRMA PARA BACIA DE DISSIPAÇÃO, EM MADEIRA SERRADA, E = 25 MM, 2 UTILIZAÇÕES. AF_08/2022</t>
  </si>
  <si>
    <t>EXECUÇÃO DE PAVIMENTO DE CONCRETO SIMPLES (PCS), FCK = 35 MPA, ESPESSURA DE 15,0 CM. AF_04/2022</t>
  </si>
  <si>
    <t>EXECUÇÃO DE PAVIMENTO DE CONCRETO SIMPLES (PCS), FCK = 35 MPA, ESPESSURA DE 16,0 CM. AF_04/2022</t>
  </si>
  <si>
    <t>EXECUÇÃO DE PAVIMENTO DE CONCRETO SIMPLES (PCS), FCK = 40 MPA, ESPESSURA DE 16,0 CM. AF_04/2022</t>
  </si>
  <si>
    <t>EXECUÇÃO DE PAVIMENTO DE CONCRETO SIMPLES (PCS), FCK = 35 MPA, ESPESSURA DE 17,5 CM. AF_04/2022</t>
  </si>
  <si>
    <t>EXECUÇÃO PAVIMENTO DE CONCRETO SIMPLES (PCS), FCK = 35 MPA, ESPESSURA DE 20,0 CM. AF_04/2022</t>
  </si>
  <si>
    <t>EXECUÇÃO PAVIMENTO DE CONCRETO SIMPLES (PCS), FCK = 35 MPA, ESPESSURA DE 22,5 CM. AF_04/2022</t>
  </si>
  <si>
    <t>EXECUÇÃO DE PAVIMENTO DE CONCRETO SIMPLES (PCS), FCK = 35 MPA, ESPESSURA DE 25,0 CM. AF_04/2022</t>
  </si>
  <si>
    <t>EXECUÇÃO PAVIMENTO DE CONCRETO SIMPLES (PCS), FCK = 35 MPA, ESPESSURA DE 27,5 CM. AF_04/2022</t>
  </si>
  <si>
    <t>EXECUÇÃO DE PISO INDUSTRIAL DE CONCRETO ARMADO, FCK = 20 MPA, ESPESSURA DE 12,0 CM. AF_04/2022</t>
  </si>
  <si>
    <t>EXECUÇÃO DE PISO INDUSTRIAL DE CONCRETO ARMADO, FCK = 20 MPA, ESPESSURA DE 14,0 CM. AF_04/2022</t>
  </si>
  <si>
    <t>EXECUÇÃO DE PISO INDUSTRIAL DE CONCRETO ARMADO, FCK = 20 MPA, ESPESSURA DE 15,0 CM. AF_04/2022</t>
  </si>
  <si>
    <t>EXECUÇÃO DE PISO INDUSTRIAL DE CONCRETO ARMADO, FCK = 20 MPA, ESPESSURA DE 18,0 CM. AF_04/2022</t>
  </si>
  <si>
    <t>EXECUÇÃO DE PISO INDUSTRIAL DE CONCRETO ARMADO, FCK = 20 MPA, ESPESSURA DE 20,0 CM. AF_04/2022</t>
  </si>
  <si>
    <t>EXECUÇÃO DE PISO INDUSTRIAL DE CONCRETO ARMADO, FCK = 20 MPA, ESPESSURA DE 22,0 CM. AF_04/2022</t>
  </si>
  <si>
    <t>PLANTIO DE GRAMA ESMERALDA OU SÃO CARLOS OU CURITIBANA, EM PLACAS. AF_07/2024</t>
  </si>
  <si>
    <t>PISO EM GRANILITE, MARMORITE OU GRANITINA EM AMBIENTES INTERNOS, COM ESPESSURA DE 8 MM, INCLUSO MISTURA EM BETONEIRA, COLOCAÇÃO DAS JUNTAS, APLICAÇÃO DO PISO, 4 POLIMENTOS COM POLITRIZ, ESTUCAMENTO, SELADOR E CERA. AF_06/2022</t>
  </si>
  <si>
    <t>EMBOÇO OU MASSA ÚNICA EM ARGAMASSA TRAÇO 1:2:8, PREPARO MECÂNICA COM BETONEIRA 400 L, APLICADA COM PROJETOR TIPO CANEQUINHA EM PANOS DE FACHADA COM PRESENÇA DE VÃOS, ESPESSURA DE 25 MM, ACESSO POR BALANCIM MANUAL. AF_08/2022</t>
  </si>
  <si>
    <t>EMBOÇO OU MASSA ÚNICA EM ARGAMASSA TRAÇO 1:2:8, PREPARO MECÂNICA COM BETONEIRA 400 L, APLICADA COM PROJETOR TIPO CANEQUINHA EM PANOS DE FACHADA COM PRESENÇA DE VÃOS, ESPESSURA DE 35 MM, ACESSO POR BALANCIM MANUAL. AF_08/2022</t>
  </si>
  <si>
    <t>EMBOÇO OU MASSA ÚNICA EM ARGAMASSA TRAÇO 1:2:8, PREPARO MECÂNICA COM BETONEIRA 400 L, APLICADA COM PROJETOR TIPO CANEQUINHA EM PANOS DE FACHADA COM PRESENÇA DE VÃOS, ESPESSURA DE 45 MM, ACESSO POR BALANCIM MANUAL. AF_08/2022</t>
  </si>
  <si>
    <t>EMBOÇO OU MASSA ÚNICA EM ARGAMASSA TRAÇO 1:2:8, PREPARO MECÂNICA COM BETONEIRA 400 L, APLICADA COM PROJETOR TIPO CANEQUINHA EM PANOS DE FACHADA COM PRESENÇA DE VÃOS, ESPESSURA DE 50 MM, ACESSO POR BALANCIM MANUAL. AF_08/2022</t>
  </si>
  <si>
    <t>EMBOÇO OU MASSA ÚNICA EM ARGAMASSA TRAÇO 1:2:8, PREPARO MECÂNICA COM BETONEIRA 400 L, APLICADA COM PROJETOR TIPO CANEQUINHA EM PANOS DE FACHADA SEM PRESENÇA DE VÃOS, ESPESSURA DE 25 MM, ACESSO POR BALANCIM MANUAL. AF_08/2022</t>
  </si>
  <si>
    <t>EMBOÇO OU MASSA ÚNICA EM ARGAMASSA TRAÇO 1:2:8, PREPARO MECÂNICA COM BETONEIRA 400 L, APLICADA COM PROJETOR TIPO CANEQUINHA EM PANOS DE FACHADA SEM PRESENÇA DE VÃOS, ESPESSURA DE 35 MM, ACESSO POR BALANCIM MANUAL. AF_08/2022</t>
  </si>
  <si>
    <t>EMBOÇO OU MASSA ÚNICA EM ARGAMASSA TRAÇO 1:2:8, PREPARO MECÂNICA COM BETONEIRA 400 L, APLICADA COM PROJETOR TIPO CANEQUINHA EM PANOS DE FACHADA SEM PRESENÇA DE VÃOS, ESPESSURA DE 45 MM, ACESSO POR BALANCIM MANUAL. AF_08/2022</t>
  </si>
  <si>
    <t>EMBOÇO OU MASSA ÚNICA EM ARGAMASSA TRAÇO 1:2:8, PREPARO MECÂNICA COM BETONEIRA 400 L, APLICADA COM PROJETOR TIPO CANEQUINHA EM PANOS DE FACHADA SEM PRESENÇA DE VÃOS, ESPESSURA DE 50 MM, ACESSO POR BALANCIM MANUAL. AF_08/2022</t>
  </si>
  <si>
    <t>EMBOÇO OU MASSA ÚNICA EM ARGAMASSA TRAÇO 1:2:8, PREPARO MECÂNICA COM BETONEIRA 400 L, APLICADA COM PROJETOR TIPO CANEQUINHA EM SUPERFÍCIES EXTERNAS DA SACADA, ESPESSURA DE 25 MM, ACESSO POR BALANCIM MANUAL, SEM USO DE TELA METÁLICA. AF_08/2022</t>
  </si>
  <si>
    <t>EMBOÇO OU MASSA ÚNICA EM ARGAMASSA TRAÇO 1:2:8, PREPARO MECÂNICA COM BETONEIRA 400 L, APLICADA COM PROJETOR TIPO CANEQUINHA EM SUPERFÍCIES EXTERNAS DA SACADA, ESPESSURA DE 35 MM, ACESSO POR BALANCIM MANUAL, SEM USO DE TELA METÁLICA. AF_08/2022</t>
  </si>
  <si>
    <t>EMBOÇO OU MASSA ÚNICA EM ARGAMASSA TRAÇO 1:2:8, PREPARO MECÂNICA COM BETONEIRA 400 L, APLICADA COM PROJETOR TIPO CANEQUINHA EM SUPERFÍCIES EXTERNAS DA SACADA, ESPESSURA DE 45 MM, ACESSO POR BALANCIM MANUAL, SEM USO DE TELA METÁLICA. AF_08/2022</t>
  </si>
  <si>
    <t>EMBOÇO OU MASSA ÚNICA EM ARGAMASSA TRAÇO 1:2:8, PREPARO MECÂNICA COM BETONEIRA 400 L, APLICADA COM PROJETOR TIPO CANEQUINHA EM SUPERFÍCIES EXTERNAS DA SACADA, ESPESSURA DE 50 MM, ACESSO POR BALANCIM MANUAL, SEM USO DE TELA METÁLICA. AF_08/2022</t>
  </si>
  <si>
    <t>EMBOÇO OU MASSA ÚNICA EM ARGAMASSA TRAÇO 1:2:8, PREPARO MECÂNICA COM BETONEIRA 400 L, APLICADA COM PROJETOR TIPO CANEQUINHA EM SUPERFÍCIES INTERNAS DA SACADA, ESPESSURA DE 35 MM, SEM USO DE TELA METÁLICA. AF_08/2022</t>
  </si>
  <si>
    <t>EMBOÇO OU MASSA ÚNICA EM ARGAMASSA TRAÇO 1:2:8, PREPARO MECÂNICA COM BETONEIRA 400 L, APLICADA MANUALMENTE EM PANOS DE FACHADA COM PRESENÇA DE VÃOS, ESPESSURA DE 25 MM, ACESSO POR ANDAIME. AF_08/2022</t>
  </si>
  <si>
    <t>EMBOÇO OU MASSA ÚNICA EM ARGAMASSA TRAÇO 1:2:8, PREPARO MANUAL, APLICADA MANUALMENTE EM PANOS DE FACHADA COM PRESENÇA DE VÃOS, ESPESSURA DE 25 MM, ACESSO POR ANDAIME. AF_08/2022</t>
  </si>
  <si>
    <t>EMBOÇO OU MASSA ÚNICA EM ARGAMASSA INDUSTRIALIZADA, PREPARO MECÂNICA E APLICAÇÃO COM EQUIPAMENTO DE MISTURA E PROJEÇÃO DE 1,5 M3/H DE ARGAMASSA EM PANOS DE FACHADA COM PRESENÇA DE VÃOS, ESPESSURA DE 25 MM, ACESSO POR ANDAIME. AF_08/2022</t>
  </si>
  <si>
    <t>EMBOÇO OU MASSA ÚNICA EM ARGAMASSA TRAÇO 1:2:8, PREPARO MECÂNICA COM BETONEIRA 400 L, APLICADA COM PROJETOR TIPO CANEQUINHA EM PANOS DE FACHADA COM PRESENÇA DE VÃOS, ESPESSURA DE 25 MM, ACESSO POR ANDAIME. AF_08/2022</t>
  </si>
  <si>
    <t>EMBOÇO OU MASSA ÚNICA EM ARGAMASSA TRAÇO 1:2:8, PREPARO MECÂNICA COM BETONEIRA 400 L, APLICADA MANUALMENTE EM PANOS DE FACHADA COM PRESENÇA DE VÃOS, ESPESSURA DE 35 MM, ACESSO POR ANDAIME. AF_08/2022</t>
  </si>
  <si>
    <t>EMBOÇO OU MASSA ÚNICA EM ARGAMASSA TRAÇO 1:2:8, PREPARO MANUAL, APLICADA MANUALMENTE EM PANOS DE FACHADA COM PRESENÇA DE VÃOS, ESPESSURA DE 35 MM, ACESSO POR ANDAIME. AF_08/2022</t>
  </si>
  <si>
    <t>EMBOÇO OU MASSA ÚNICA EM ARGAMASSA INDUSTRIALIZADA, PREPARO MECÂNICA E APLICAÇÃO COM EQUIPAMENTO DE MISTURA E PROJEÇÃO DE 1,5 M3/H DE ARGAMASSA EM PANOS DE FACHADA COM PRESENÇA DE VÃOS, ESPESSURA DE 35 MM, ACESSO POR ANDAIME. AF_08/2022</t>
  </si>
  <si>
    <t>EMBOÇO OU MASSA ÚNICA EM ARGAMASSA TRAÇO 1:2:8, PREPARO MECÂNICA COM BETONEIRA 400 L, APLICADA COM PROJETOR TIPO CANEQUINHA EM PANOS DE FACHADA COM PRESENÇA DE VÃOS, ESPESSURA DE 35 MM, ACESSO POR ANDAIME. AF_08/2022</t>
  </si>
  <si>
    <t>EMBOÇO OU MASSA ÚNICA EM ARGAMASSA TRAÇO 1:2:8, PREPARO MECÂNICA COM BETONEIRA 400 L, APLICADA MANUALMENTE EM PANOS DE FACHADA COM PRESENÇA DE VÃOS, ESPESSURA DE 45 MM, ACESSO POR ANDAIME. AF_08/2022</t>
  </si>
  <si>
    <t>EMBOÇO OU MASSA ÚNICA EM ARGAMASSA TRAÇO 1:2:8, PREPARO MANUAL, APLICADA MANUALMENTE EM PANOS DE FACHADA COM PRESENÇA DE VÃOS, ESPESSURA DE 45 MM, ACESSO POR ANDAIME. AF_08/2022</t>
  </si>
  <si>
    <t>EMBOÇO OU MASSA ÚNICA EM ARGAMASSA INDUSTRIALIZADA, PREPARO MECÂNICA E APLICAÇÃO COM EQUIPAMENTO DE MISTURA E PROJEÇÃO DE 1,5 M3/H DE ARGAMASSA EM PANOS DE FACHADA COM PRESENÇA DE VÃOS, ESPESSURA DE 45 MM, ACESSO POR ANDAIME. AF_08/2022</t>
  </si>
  <si>
    <t>EMBOÇO OU MASSA ÚNICA EM ARGAMASSA TRAÇO 1:2:8, PREPARO MECÂNICA COM BETONEIRA 400 L, APLICADA COM PROJETOR TIPO CANEQUINHA EM PANOS DE FACHADA COM PRESENÇA DE VÃOS, ESPESSURA DE 45 MM, ACESSO POR ANDAIME. AF_08/2022</t>
  </si>
  <si>
    <t>EMBOÇO OU MASSA ÚNICA EM ARGAMASSA TRAÇO 1:2:8, PREPARO MECÂNICA COM BETONEIRA 400 L, APLICADA MANUALMENTE EM PANOS DE FACHADA COM PRESENÇA DE VÃOS, ESPESSURA DE 50 MM, ACESSO POR ANDAIME. AF_08/2022</t>
  </si>
  <si>
    <t>EMBOÇO OU MASSA ÚNICA EM ARGAMASSA TRAÇO 1:2:8, PREPARO MANUAL, APLICADA MANUALMENTE EM PANOS DE FACHADA COM PRESENÇA DE VÃOS, ESPESSURA DE 50 MM, ACESSO POR ANDAIME. AF_08/2022</t>
  </si>
  <si>
    <t>EMBOÇO OU MASSA ÚNICA EM ARGAMASSA INDUSTRIALIZADA, PREPARO MECÂNICA E APLICAÇÃO COM EQUIPAMENTO DE MISTURA E PROJEÇÃO DE 1,5 M3/H DE ARGAMASSA EM PANOS DE FACHADA COM PRESENÇA DE VÃOS, ESPESSURA DE 50 MM, ACESSO POR ANDAIME. AF_08/2022</t>
  </si>
  <si>
    <t>EMBOÇO OU MASSA ÚNICA EM ARGAMASSA TRAÇO 1:2:8, PREPARO MECÂNICA COM BETONEIRA 400 L, APLICADA COM PROJETOR TIPO CANEQUINHA EM PANOS DE FACHADA COM PRESENÇA DE VÃOS, ESPESSURA DE 50 MM, ACESSO POR ANDAIME. AF_08/2022</t>
  </si>
  <si>
    <t>EMBOÇO OU MASSA ÚNICA EM ARGAMASSA TRAÇO 1:2:8, PREPARO MECÂNICA COM BETONEIRA 400 L, APLICADA MANUALMENTE EM PANOS DE FACHADA SEM PRESENÇA DE VÃOS, ESPESSURA DE 25 MM, ACESSO POR ANDAIME. AF_08/2022</t>
  </si>
  <si>
    <t>EMBOÇO OU MASSA ÚNICA EM ARGAMASSA TRAÇO 1:2:8, PREPARO MANUAL, APLICADA MANUALMENTE EM PANOS DE FACHADA SEM PRESENÇA DE VÃOS, ESPESSURA DE 25 MM, ACESSO POR ANDAIME. AF_08/2022</t>
  </si>
  <si>
    <t>EMBOÇO OU MASSA ÚNICA EM ARGAMASSA INDUSTRIALIZADA, PREPARO MECÂNICA E APLICAÇÃO COM EQUIPAMENTO DE MISTURA E PROJEÇÃO DE 1,5 M3/H DE ARGAMASSA EM PANOS DE FACHADA SEM PRESENÇA DE VÃOS, ESPESSURA DE 25 MM, ACESSO POR ANDAIME. AF_08/2022</t>
  </si>
  <si>
    <t>EMBOÇO OU MASSA ÚNICA EM ARGAMASSA TRAÇO 1:2:8, PREPARO MECÂNICA COM BETONEIRA 400 L, APLICADA COM PROJETOR TIPO CANEQUINHA EM PANOS DE FACHADA SEM PRESENÇA DE VÃOS, ESPESSURA DE 25 MM, ACESSO POR ANDAIME. AF_08/2022</t>
  </si>
  <si>
    <t>EMBOÇO OU MASSA ÚNICA EM ARGAMASSA TRAÇO 1:2:8, PREPARO MECÂNICA COM BETONEIRA 400 L, APLICADA MANUALMENTE EM PANOS DE FACHADA SEM PRESENÇA DE VÃOS, ESPESSURA DE 35 MM, ACESSO POR ANDAIME. AF_08/2022</t>
  </si>
  <si>
    <t>EMBOÇO OU MASSA ÚNICA EM ARGAMASSA TRAÇO 1:2:8, PREPARO MANUAL, APLICADA MANUALMENTE EM PANOS DE FACHADA SEM PRESENÇA DE VÃOS, ESPESSURA DE 35 MM, ACESSO POR ANDAIME. AF_08/2022</t>
  </si>
  <si>
    <t>EMBOÇO OU MASSA ÚNICA EM ARGAMASSA INDUSTRIALIZADA, PREPARO MECÂNICA E APLICAÇÃO COM EQUIPAMENTO DE MISTURA E PROJEÇÃO DE 1,5 M3/H DE ARGAMASSA EM PANOS DE FACHADA SEM PRESENÇA DE VÃOS, ESPESSURA DE 35 MM, ACESSO POR ANDAIME. AF_08/2022</t>
  </si>
  <si>
    <t>EMBOÇO OU MASSA ÚNICA EM ARGAMASSA TRAÇO 1:2:8, PREPARO MECÂNICA COM BETONEIRA 400 L, APLICADA COM PROJETOR TIPO CANEQUINHA EM PANOS DE FACHADA SEM PRESENÇA DE VÃOS, ESPESSURA DE 35 MM, ACESSO POR ANDAIME. AF_08/2022</t>
  </si>
  <si>
    <t>EMBOÇO OU MASSA ÚNICA EM ARGAMASSA TRAÇO 1:2:8, PREPARO MECÂNICA COM BETONEIRA 400 L, APLICADA MANUALMENTE EM PANOS DE FACHADA SEM PRESENÇA DE VÃOS, ESPESSURA DE 45 MM, ACESSO POR ANDAIME. AF_08/2022</t>
  </si>
  <si>
    <t>EMBOÇO OU MASSA ÚNICA EM ARGAMASSA TRAÇO 1:2:8, PREPARO MANUAL, APLICADA MANUALMENTE EM PANOS DE FACHADA SEM PRESENÇA DE VÃOS, ESPESSURA DE 45 MM, ACESSO POR ANDAIME. AF_08/2022</t>
  </si>
  <si>
    <t>EMBOÇO OU MASSA ÚNICA EM ARGAMASSA INDUSTRIALIZADA, PREPARO MECÂNICA E APLICAÇÃO COM EQUIPAMENTO DE MISTURA E PROJEÇÃO DE 1,5 M3/H DE ARGAMASSA EM PANOS DE FACHADA SEM PRESENÇA DE VÃOS, ESPESSURA DE 45 MM, ACESSO POR ANDAIME. AF_08/2022</t>
  </si>
  <si>
    <t>EMBOÇO OU MASSA ÚNICA EM ARGAMASSA TRAÇO 1:2:8, PREPARO MECÂNICA COM BETONEIRA 400 L, APLICADA COM PROJETOR TIPO CANEQUINHA EM PANOS DE FACHADA SEM PRESENÇA DE VÃOS, ESPESSURA DE 45 MM, ACESSO POR ANDAIME. AF_08/2022</t>
  </si>
  <si>
    <t>EMBOÇO OU MASSA ÚNICA EM ARGAMASSA TRAÇO 1:2:8, PREPARO MECÂNICA COM BETONEIRA 400 L, APLICADA MANUALMENTE EM PANOS DE FACHADA SEM PRESENÇA DE VÃOS, ESPESSURA DE 50 MM, ACESSO POR ANDAIME. AF_08/2022</t>
  </si>
  <si>
    <t>EMBOÇO OU MASSA ÚNICA EM ARGAMASSA TRAÇO 1:2:8, PREPARO MANUAL, APLICADA MANUALMENTE EM PANOS DE FACHADA SEM PRESENÇA DE VÃOS, ESPESSURA DE 50 MM, ACESSO POR ANDAIME. AF_08/2022</t>
  </si>
  <si>
    <t>EMBOÇO OU MASSA ÚNICA EM ARGAMASSA INDUSTRIALIZADA, PREPARO MECÂNICA E APLICAÇÃO COM EQUIPAMENTO DE MISTURA E PROJEÇÃO DE 1,5 M3/H DE ARGAMASSA EM PANOS DE FACHADA SEM PRESENÇA DE VÃOS, ESPESSURA DE 50 MM, ACESSO POR ANDAIME. AF_08/2022</t>
  </si>
  <si>
    <t>EMBOÇO OU MASSA ÚNICA EM ARGAMASSA TRAÇO 1:2:8, PREPARO MECÂNICA COM BETONEIRA 400 L, APLICADA COM PROJETOR TIPO CANEQUINHA EM PANOS DE FACHADA SEM PRESENÇA DE VÃOS, ESPESSURA DE 50 MM, ACESSO POR ANDAIME. AF_08/2022</t>
  </si>
  <si>
    <t>EMBOÇO OU MASSA ÚNICA EM ARGAMASSA TRAÇO 1:2:8, PREPARO MECÂNICA COM BETONEIRA 400 L, APLICADA MANUALMENTE EM SUPERFÍCIES EXTERNAS DA SACADA, ESPESSURA DE 25 MM, ACESSO POR ANDAIME, SEM USO DE TELA METÁLICA. AF_08/2022</t>
  </si>
  <si>
    <t>EMBOÇO OU MASSA ÚNICA EM ARGAMASSA TRAÇO 1:2:8, PREPARO MANUAL, APLICADA MANUALMENTE EM SUPERFÍCIES EXTERNAS DA SACADA, ESPESSURA DE 25 MM, ACESSO POR ANDAIME, SEM USO DE TELA METÁLICA. AF_08/2022</t>
  </si>
  <si>
    <t>EMBOÇO OU MASSA ÚNICA EM ARGAMASSA INDUSTRIALIZADA, PREPARO MECÂNICO E APLICAÇÃO COM EQUIPAMENTO DE MISTURA E PROJEÇÃO DE 1,5 M3/H, NAS SUPERFÍCIES EXTERNAS DA SACADA, ESPESSURA DE 25 MM, ACESSO POR ANDAIME, SEM USO DE TELA METÁLICA. AF_08/2022</t>
  </si>
  <si>
    <t>EMBOÇO OU MASSA ÚNICA EM ARGAMASSA TRAÇO 1:2:8, PREPARO MECÂNICA COM BETONEIRA 400 L, APLICADA COM PROJETOR TIPO CANEQUINHA EM SUPERFÍCIES EXTERNAS DA SACADA, ESPESSURA DE 25 MM, ACESSO POR ANDAIME, SEM USO DE TELA METÁLICA. AF_08/2022</t>
  </si>
  <si>
    <t>EMBOÇO OU MASSA ÚNICA EM ARGAMASSA TRAÇO 1:2:8, PREPARO MECÂNICA COM BETONEIRA 400 L, APLICADA MANUALMENTE EM SUPERFÍCIES EXTERNAS DA SACADA, ESPESSURA DE 35 MM, ACESSO POR ANDAIME, SEM USO DE TELA METÁLICA. AF_08/2022</t>
  </si>
  <si>
    <t>EMBOÇO OU MASSA ÚNICA EM ARGAMASSA TRAÇO 1:2:8, PREPARO MANUAL, APLICADA MANUALMENTE EM SUPERFÍCIES EXTERNAS DA SACADA, ESPESSURA DE 35 MM, ACESSO POR ANDAIME, SEM USO DE TELA METÁLICA. AF_08/2022</t>
  </si>
  <si>
    <t>EMBOÇO OU MASSA ÚNICA EM ARGAMASSA INDUSTRIALIZADA, PREPARO MECÂNICO E APLICAÇÃO COM EQUIPAMENTO DE MISTURA E PROJEÇÃO DE 1,5 M3/H, NAS SUPERFÍCIES EXTERNAS DA SACADA, ESPESSURA DE 35 MM, ACESSO POR ANDAIME, SEM USO DE TELA METÁLICA. AF_08/2022</t>
  </si>
  <si>
    <t>EMBOÇO OU MASSA ÚNICA EM ARGAMASSA TRAÇO 1:2:8, PREPARO MECÂNICO COM BETONEIRA 400 L, APLICADA COM PROJETOR TIPO CANEQUINHA EM SUPERFÍCIES EXTERNAS DA SACADA, ESPESSURA DE 35 MM, ACESSO POR ANDAIME, SEM USO DE TELA METÁLICA. AF_08/2022</t>
  </si>
  <si>
    <t>EMBOÇO OU MASSA ÚNICA EM ARGAMASSA TRAÇO 1:2:8, PREPARO MECÂNICO COM BETONEIRA 400 L, APLICADA MANUALMENTE EM SUPERFÍCIES EXTERNAS DA SACADA, ESPESSURA DE 45 MM, ACESSO POR ANDAIME, SEM USO DE TELA METÁLICA. AF_08/2022</t>
  </si>
  <si>
    <t>EMBOÇO OU MASSA ÚNICA EM ARGAMASSA TRAÇO 1:2:8, PREPARO MANUAL, APLICADA MANUALMENTE EM SUPERFÍCIES EXTERNAS DA SACADA, ESPESSURA DE 45 MM, ACESSO POR ANDAIME, SEM USO DE TELA METÁLICA. AF_08/2022</t>
  </si>
  <si>
    <t>EMBOÇO OU MASSA ÚNICA EM ARGAMASSA INDUSTRIALIZADA, PREPARO MECÂNICO E APLICAÇÃO COM EQUIPAMENTO DE MISTURA E PROJEÇÃO DE 1,5 M3/H, NAS SUPERFÍCIES EXTERNAS DA SACADA, ESPESSURA DE 45 MM, ACESSO POR ANDAIME, SEM USO DE TELA METÁLICA. AF_08/2022</t>
  </si>
  <si>
    <t>EMBOÇO OU MASSA ÚNICA EM ARGAMASSA TRAÇO 1:2:8, PREPARO MECÂNICO COM BETONEIRA 400 L, APLICADA COM PROJETOR TIPO CANEQUINHA EM SUPERFÍCIES EXTERNAS DA SACADA, ESPESSURA DE 45 MM, ACESSO POR ANDAIME, SEM USO DE TELA METÁLICA. AF_08/2022</t>
  </si>
  <si>
    <t>EMBOÇO OU MASSA ÚNICA EM ARGAMASSA TRAÇO 1:2:8, PREPARO MECÂNICO COM BETONEIRA 400 L, APLICADA MANUALMENTE EM SUPERFÍCIES EXTERNAS DA SACADA, ESPESSURA DE 50 MM, ACESSO POR ANDAIME, SEM USO DE TELA METÁLICA. AF_08/2022</t>
  </si>
  <si>
    <t>EMBOÇO OU MASSA ÚNICA EM ARGAMASSA TRAÇO 1:2:8, PREPARO MANUAL, APLICADA MANUALMENTE EM SUPERFÍCIES EXTERNAS DA SACADA, ESPESSURA DE 50 MM, ACESSO POR ANDAIME, SEM USO DE TELA METÁLICA. AF_08/2022</t>
  </si>
  <si>
    <t>EMBOÇO OU MASSA ÚNICA EM ARGAMASSA INDUSTRIALIZADA, PREPARO MECÂNICO E APLICAÇÃO COM EQUIPAMENTO DE MISTURA E PROJEÇÃO DE 1,5 M3/H, NAS SUPERFÍCIES EXTERNAS DA SACADA, ESPESSURA DE 50 MM, ACESSO POR ANDAIME, SEM USO DE TELA METÁLICA. AF_08/2022</t>
  </si>
  <si>
    <t>EMBOÇO OU MASSA ÚNICA EM ARGAMASSA TRAÇO 1:2:8, PREPARO MECÂNICO COM BETONEIRA 400 L, APLICADA COM PROJETOR TIPO CANEQUINHA EM SUPERFÍCIES EXTERNAS DA SACADA, ESPESSURA DE 50 MM, ACESSO POR ANDAIME, SEM USO DE TELA METÁLICA. AF_08/2022</t>
  </si>
  <si>
    <t>APLICAÇÃO DE MANTA GEOTÊXTIL NAS JUNTAS RÍGIDAS DE ADUELAS PRÉ-MOLDADAS DE CONCRETO ARMADO. AF_01/2023</t>
  </si>
  <si>
    <t>REVESTIMENTO CERÂMICO PARA PAREDES EXTERNAS, COM PLACAS TIPO GRÊS OU SEMIGRÊS, FORMATO MENOR OU IGUAL A 200 CM2, ALINHADAS A PRUMO. AF_02/2023</t>
  </si>
  <si>
    <t>REVESTIMENTO CERÂMICO PARA PAREDES EXTERNAS, COM PLACAS TIPO GRÊS OU SEMIGRÊS, FORMATO MENOR OU IGUAL A 200 CM2, DISPOSTAS EM AMARRAÇÃO. AF_02/2023</t>
  </si>
  <si>
    <t>REVESTIMENTO CERÂMICO PARA PISO COM PLACAS TIPO ESMALTADA DE DIMENSÕES 80X80 CM APLICADA EM AMBIENTES DE ÁREA MENOR QUE 5 M². AF_02/2023_PE</t>
  </si>
  <si>
    <t>REVESTIMENTO CERÂMICO PARA PISO COM PLACAS TIPO ESMALTADA DE DIMENSÕES 80X80 CM APLICADA EM AMBIENTES DE ÁREA ENTRE 5 M² E 10 M². AF_02/2023_PE</t>
  </si>
  <si>
    <t>REVESTIMENTO CERÂMICO PARA PISO COM PLACAS TIPO ESMALTADA DE DIMENSÕES 80X80 CM APLICADA EM AMBIENTES DE ÁREA MAIOR QUE 10 M². AF_02/2023_PE</t>
  </si>
  <si>
    <t>REVESTIMENTO CERÂMICO PARA PISO COM PLACAS TIPO PORCELANATO DE DIMENSÕES 80X80 CM APLICADA EM AMBIENTES DE ÁREA MENOR QUE 5 M². AF_02/2023_PE</t>
  </si>
  <si>
    <t>REVESTIMENTO CERÂMICO PARA PISO COM PLACAS TIPO PORCELANATO DE DIMENSÕES 80X80 CM APLICADA EM AMBIENTES DE ÁREA ENTRE 5 M² E 10 M². AF_02/2023_PE</t>
  </si>
  <si>
    <t>REVESTIMENTO CERÂMICO PARA PISO COM PLACAS TIPO PORCELANATO DE DIMENSÕES 80X80 CM APLICADA EM AMBIENTES DE ÁREA MAIOR QUE 10 M². AF_02/2023_PE</t>
  </si>
  <si>
    <t>REVESTIMENTO CERÂMICO PARA PISO COM PLACAS TIPO ESMALTADA DE DIMENSÕES 35X35 CM APLICADA EM DIAGONAL EM AMBIENTES DE ÁREA MENOR QUE 5 M². AF_02/2023_PE</t>
  </si>
  <si>
    <t>REVESTIMENTO CERÂMICO PARA PISO COM PLACAS TIPO ESMALTADA DE DIMENSÕES 35X35 CM APLICADA EM DIAGONAL EM AMBIENTES DE ÁREA ENTRE 5 M² E 10 M². AF_02/2023_PE</t>
  </si>
  <si>
    <t>REVESTIMENTO CERÂMICO PARA PISO COM PLACAS TIPO ESMALTADA DE DIMENSÕES 35X35 CM APLICADA EM DIAGONAL EM AMBIENTES DE ÁREA MAIOR QUE 10 M². AF_02/2023_PE</t>
  </si>
  <si>
    <t>REVESTIMENTO CERÂMICO PARA PISO COM PLACAS TIPO ESMALTADA DE DIMENSÕES 45X45 CM APLICADA EM DIAGONAL EM AMBIENTES DE ÁREA MENOR QUE 5 M². AF_02/2023_PE</t>
  </si>
  <si>
    <t>REVESTIMENTO CERÂMICO PARA PISO COM PLACAS TIPO ESMALTADA DE DIMENSÕES 45X45 CM APLICADA EM DIAGONAL EM AMBIENTES DE ÁREA ENTRE 5 M² E 10 M². AF_02/2023_PE</t>
  </si>
  <si>
    <t>REVESTIMENTO CERÂMICO PARA PISO COM PLACAS TIPO ESMALTADA DE DIMENSÕES 45X45 CM APLICADA EM DIAGONAL EM AMBIENTES DE ÁREA MAIOR QUE 10 M². AF_02/2023_PE</t>
  </si>
  <si>
    <t>REVESTIMENTO CERÂMICO PARA PAREDES INTERNAS COM PLACAS TIPO ESMALTADA DE DIMENSÕES 60X60 CM APLICADAS NA ALTURA INTEIRA DAS PAREDES. AF_02/2023_PE</t>
  </si>
  <si>
    <t>REVESTIMENTO CERÂMICO PARA PAREDES INTERNAS COM PLACAS TIPO ESMALTADA DE DIMENSÕES 60X60 CM APLICADAS A MEIA ALTURA DAS PAREDES. AF_02/2023_PE</t>
  </si>
  <si>
    <t>REVESTIMENTO CERÂMICO PARA PAREDES INTERNAS COM PLACAS TIPO ESMALTADA DE DIMENSÕES 20X20 CM APLICADAS EM DIAGONAL, NA ALTURA INTEIRA DAS PAREDES. AF_02/2023_PE</t>
  </si>
  <si>
    <t>REVESTIMENTO CERÂMICO PARA PAREDES INTERNAS COM PLACAS TIPO ESMALTADA DE DIMENSÕES 20X20 CM APLICADAS EM DIAGONAL, A MEIA ALTURA DAS PAREDES. AF_02/2023_PE</t>
  </si>
  <si>
    <t>REVESTIMENTO CERÂMICO PARA PAREDES INTERNAS COM PLACAS TIPO PASTILHA DE DIMENSÕES 5 X 5 CM (PLACAS DE 30 X 30 CM) CM APLICADAS NA ALTURA INTEIRA DAS PAREDES. AF_02/2023</t>
  </si>
  <si>
    <t>REVESTIMENTO CERÂMICO PARA PAREDES INTERNAS COM PLACAS TIPO PASTILHA DE DIMENSÕES 2,5 X 2,5 CM (PLACAS DE 30 X 30 CM) CM APLICADAS NA ALTURA INTEIRA DAS PAREDES. AF_02/2023</t>
  </si>
  <si>
    <t>REVESTIMENTO CERÂMICO PARA PAREDES INTERNAS COM PLACAS TIPO PASTILHA DE DIMENSÕES 5 X 5 CM (PLACAS DE 30 X 30 CM) CM APLICADAS A MEIA ALTURA DAS PAREDES. AF_02/2023</t>
  </si>
  <si>
    <t>REVESTIMENTO CERÂMICO PARA PAREDES INTERNAS COM PLACAS TIPO PASTILHA DE DIMENSÕES 2,5 X 2,5 CM (PLACAS DE 30 X 30 CM) CM APLICADAS A MEIA ALTURA DAS PAREDES. AF_02/2023</t>
  </si>
  <si>
    <t>APLICAÇÃO MANUAL DE GESSO DESEMPENADO (SEM TALISCAS) EM TETO DE AMBIENTES COM PAREDES EM PÉ DIREITO DUPLO E ÁREA MAIOR QUE 10M², ESPESSURA DE 0,5CM. AF_03/2023</t>
  </si>
  <si>
    <t>APLICAÇÃO MANUAL DE GESSO DESEMPENADO (SEM TALISCAS) EM TETO DE AMBIENTES COM PAREDES EM PÉ DIREITO DUPLO E ÁREA ENTRE 5M² E 10M², ESPESSURA DE 0,5CM. AF_03/2023</t>
  </si>
  <si>
    <t>APLICAÇÃO MANUAL DE GESSO DESEMPENADO (SEM TALISCAS) EM TETO DE AMBIENTES COM PAREDES EM PÉ DIREITO DUPLO E ÁREA MENOR QUE 5M², ESPESSURA DE 0,5CM. AF_03/2023</t>
  </si>
  <si>
    <t>APLICAÇÃO MANUAL DE GESSO DESEMPENADO (SEM TALISCAS) EM TETO DE AMBIENTES COM PAREDES EM PÉ DIREITO DUPLO E ÁREA MAIOR QUE 10M², ESPESSURA DE 1,0CM. AF_03/2023</t>
  </si>
  <si>
    <t>APLICAÇÃO MANUAL DE GESSO DESEMPENADO (SEM TALISCAS) EM TETO DE AMBIENTES COM PAREDES EM PÉ DIREITO DUPLO E ÁREA ENTRE 5M² E 10M², ESPESSURA DE 1,0CM. AF_03/2023</t>
  </si>
  <si>
    <t>APLICAÇÃO MANUAL DE GESSO DESEMPENADO (SEM TALISCAS) EM TETO DE AMBIENTES COM PAREDES EM PÉ DIREITO DUPLO E ÁREA MENOR QUE 5M², ESPESSURA DE 1,0CM. AF_03/2023</t>
  </si>
  <si>
    <t>APLICAÇÃO MANUAL DE GESSO DESEMPENADO (SEM TALISCAS) EM PAREDES COM PÉ DIREITO DUPLO, ESPESSURA DE 0,5CM. AF_03/2023</t>
  </si>
  <si>
    <t>APLICAÇÃO MANUAL DE GESSO DESEMPENADO (SEM TALISCAS) EM PAREDES COM PÉ DIREITO DUPLO, ESPESSURA DE 1,0CM. AF_03/2023</t>
  </si>
  <si>
    <t>APLICAÇÃO MANUAL DE GESSO SARRAFEADO (COM TALISCAS) EM PAREDES COM PÉ DIREITO DUPLO, ESPESSURA DE 1,0CM. AF_03/2023</t>
  </si>
  <si>
    <t>APLICAÇÃO MANUAL DE GESSO SARRAFEADO (COM TALISCAS) EM PAREDES COM PÉ DIREITO DUPLO, ESPESSURA DE 1,5CM. AF_03/2023</t>
  </si>
  <si>
    <t>PINTURA LÁTEX ACRÍLICA ECONÔMICA, APLICAÇÃO MANUAL EM TETO, DUAS DEMÃOS. AF_04/2023</t>
  </si>
  <si>
    <t>PINTURA LÁTEX ACRÍLICA STANDARD, APLICAÇÃO MANUAL EM TETO, DUAS DEMÃOS. AF_04/2023</t>
  </si>
  <si>
    <t>PINTURA LÁTEX ACRÍLICA STANDARD, APLICAÇÃO MANUAL EM PAREDES, DUAS DEMÃOS. AF_04/2023</t>
  </si>
  <si>
    <t>PISO PODOTÁTIL DE ALERTA OU DIRECIONAL, DE CONCRETO, ASSENTADO SOBRE ARGAMASSA. AF_03/2024</t>
  </si>
  <si>
    <t>PAREDE COM SISTEMA EM CHAPAS DE GESSO PARA DRYWALL, USO INTERNO, COM DUAS FACES SIMPLES E ESTRUTURA METÁLICA COM GUIAS SIMPLES PARA PAREDES COM ÁREA LÍQUIDA MENOR QUE 6 M2, COM VÃOS. AF_07/2023_PS</t>
  </si>
  <si>
    <t>PAREDE COM SISTEMA EM CHAPAS DE GESSO PARA DRYWALL, USO INTERNO, COM DUAS FACES SIMPLES E ESTRUTURA METÁLICA COM GUIAS DUPLAS PARA PAREDES COM ÁREA LÍQUIDA MENOR QUE 6 M2, COM VÃOS. AF_07/2023_PS</t>
  </si>
  <si>
    <t>PAREDE COM SISTEMA EM CHAPAS DE GESSO PARA DRYWALL, USO INTERNO, COM UMA FACE SIMPLES E OUTRA FACE DUPLA E ESTRUTURA METÁLICA COM GUIAS SIMPLES PARA PAREDES COM ÁREA LÍQUIDA MENOR QUE 6 M2, COM VÃOS. AF_07/2023_PS</t>
  </si>
  <si>
    <t>PAREDE COM SISTEMA EM CHAPAS DE GESSO PARA DRYWALL, USO INTERNO, COM UMA FACE SIMPLES E OUTRA FACE DUPLA E ESTRUTURA METÁLICA COM GUIAS DUPLAS PARA PAREDES COM ÁREA LÍQUIDA MENOR QUE 6 M2, COM VÃOS. AF_07/2023_PS</t>
  </si>
  <si>
    <t>PAREDE COM SISTEMA EM CHAPAS DE GESSO PARA DRYWALL, USO INTERNO, COM DUAS FACES DUPLAS E ESTRUTURA METÁLICA COM GUIAS SIMPLES PARA PAREDES COM ÁREA LÍQUIDA MENOR QUE 6 M2, COM VÃOS. AF_07/2023_PS</t>
  </si>
  <si>
    <t>PAREDE COM SISTEMA EM CHAPAS DE GESSO PARA DRYWALL, USO INTERNO, COM DUAS FACES DUPLAS E ESTRUTURA METÁLICA COM GUIAS DUPLAS PARA PAREDES COM ÁREA LÍQUIDA MENOR QUE 6 M2, COM VÃOS. AF_07/2023_PS</t>
  </si>
  <si>
    <t>PAREDE COM SISTEMA EM CHAPAS DE GESSO PARA DRYWALL, USO INTERNO, COM UMA FACE SIMPLES E ESTRUTURA METÁLICA COM GUIAS SIMPLES PARA PAREDES COM ÁREA LÍQUIDA MENOR QUE 6 M2, COM VÃOS. AF_07/2023_PS</t>
  </si>
  <si>
    <t>COMPACTAÇÃO DE VALAS COM ROLO COMPRESSOR. AF_08/2023</t>
  </si>
  <si>
    <t>FORRO EM MADEIRA PINUS, PARA AMBIENTES RESIDENCIAIS E COMERCIAIS, INCLUSIVE ESTRUTURA BIDIRECIONAL DE FIXAÇÃO. AF_08/2023</t>
  </si>
  <si>
    <t>DEMOLIÇÃO DE ARGAMASSAS, DE FORMA DE FORMA MECANIZADA COM MARTELETE, SEM REAPROVEITAMENTO. AF_09/2023</t>
  </si>
  <si>
    <t>REMOÇÃO DE PLACAS DE SINALIZAÇÃO VIÁRIA, DE FORMA MANUAL, SEM REAPROVEITAMENTO. AF_09/2023</t>
  </si>
  <si>
    <t>REMOÇÃO DE ALAMBRADOS PARA QUADRAS POLIESPORTIVAS, ESTRUTURADO POR TUBOS DE AÇO GALVANIZADO, COM TELA DE ARAME GALVANIZADO, DE FORMA MANUAL, SEM REAPROVEITAMENTO. AF_09/2023</t>
  </si>
  <si>
    <t>REMOÇÃO DE TELA DE ARAME GALVANIZADO DE ALAMBRADOS PARA QUADRAS POLIESPORTIVAS, DE FORMA MANUAL, SEM REMOÇÃO DA ESTRUTURA DE SUSTENTAÇÃO, SEM REAPROVEITAMENTO. AF_09/2023</t>
  </si>
  <si>
    <t>FABRICAÇÃO, MONTAGEM E DESMONTAGEM DE FÔRMA PARA SAPATA CORRIDA, EM MADEIRA SERRADA, E=25 MM, 1 UTILIZAÇÃO. AF_01/2024</t>
  </si>
  <si>
    <t>FABRICAÇÃO, MONTAGEM E DESMONTAGEM DE FÔRMA PARA SAPATA CORRIDA, EM MADEIRA SERRADA, E=25 MM, 2 UTILIZAÇÕES. AF_01/2024</t>
  </si>
  <si>
    <t>FABRICAÇÃO, MONTAGEM E DESMONTAGEM DE FÔRMA PARA SAPATA CORRIDA, EM MADEIRA SERRADA, E=25 MM, 4 UTILIZAÇÕES. AF_01/2024</t>
  </si>
  <si>
    <t>FABRICAÇÃO, MONTAGEM E DESMONTAGEM DE FÔRMA PARA SAPATA CORRIDA, EM CHAPA DE MADEIRA COMPENSADA RESINADA, E=17 MM, 2 UTILIZAÇÕES. AF_01/2024</t>
  </si>
  <si>
    <t>FABRICAÇÃO, MONTAGEM E DESMONTAGEM DE FÔRMA PARA SAPATA CORRIDA, EM CHAPA DE MADEIRA COMPENSADA RESINADA, E=17 MM, 4 UTILIZAÇÕES. AF_01/2024</t>
  </si>
  <si>
    <t>MASSA ÚNICA, EM ARGAMASSA TRAÇO 1:2:8, PREPARO MECÂNICO, APLICADA MANUALMENTE EM PAREDES INTERNAS DE AMBIENTES COM ÁREA MAIOR QUE 10M², E = 17,5MM, COM TALISCAS. AF_03/2024</t>
  </si>
  <si>
    <t>MASSA ÚNICA, EM ARGAMASSA TRAÇO 1:2:8, PREPARO MANUAL, APLICADA MANUALMENTE EM PAREDES INTERNAS DE AMBIENTES COM ÁREA MAIOR QUE 10M², E = 17,5MM, COM TALISCAS. AF_03/2024</t>
  </si>
  <si>
    <t>MASSA ÚNICA, EM ARGAMASSA INDUSTRIALIZADA, PREPARO MECÂNICO, APLICADA COM EQUIPAMENTO DE MISTURA E PROJEÇÃO DE ARGAMASSA EM PAREDES INTERNAS, E = 17,5MM, COM TALISCAS. AF_03/2024</t>
  </si>
  <si>
    <t>EMBOÇO, EM ARGAMASSA TRAÇO 1:2:8, PREPARO MANUAL, APLICADO MANUALMENTE EM PAREDES INTERNAS DE AMBIENTES COM PÉ-DIREITO DUPLO E ÁREA ENTRE 5M² E 10M², E = 17,5MM, COM TALISCAS. AF_03/2024</t>
  </si>
  <si>
    <t>MASSA ÚNICA, EM ARGAMASSA TRAÇO 1:2:8, PREPARO MECÂNICO, APLICADA MANUALMENTE EM PAREDES INTERNAS DE AMBIENTES COM PÉ-DIREITO DUPLO E ÁREA MAIOR QUE 10M², E = 17,5MM, COM TALISCAS. AF_03/2024</t>
  </si>
  <si>
    <t>MASSA ÚNICA, EM ARGAMASSA TRAÇO 1:2:8, PREPARO MANUAL, APLICADA MANUALMENTE EM PAREDES INTERNAS DE AMBIENTES COM PÉ-DIREITO DUPLO E ÁREA MAIOR QUE 10M², E = 17,5MM, COM TALISCAS. AF_03/2024</t>
  </si>
  <si>
    <t>EMBOÇO, EM ARGAMASSA TRAÇO 1:2:8, PREPARO MECÂNICO, APLICADO MANUALMENTE EM PAREDES INTERNAS DE AMBIENTES COM PÉ-DIREITO DUPLO E ÁREA MAIOR QUE 10M², E = 17,5MM, COM TALISCAS. AF_03/2024</t>
  </si>
  <si>
    <t>MASSA ÚNICA, EM ARGAMASSA TRAÇO 1:2:8 PREPARO MECÂNICO, APLICADA MANUALMENTE EM PAREDES INTERNAS DE AMBIENTES COM ÁREA MAIOR QUE 10M², E = 10MM, COM TALISCAS. AF_03/2024</t>
  </si>
  <si>
    <t>MASSA ÚNICA, EM ARGAMASSA TRAÇO 1:2:8 PREPARO MANUAL, APLICADA MANUALMENTE EM PAREDES INTERNAS DE AMBIENTES COM ÁREA MAIOR QUE 10M², E = 10MM, COM TALISCAS. AF_03/2024</t>
  </si>
  <si>
    <t>MASSA ÚNICA, EM ARGAMASSA INDUSTRIALIZADA, PREPARO MECÂNICO, APLICADA COM EQUIPAMENTO DE MISTURA E PROJEÇÃO DE ARGAMASSA EM PAREDES INTERNAS, E = 10MM, COM TALISCAS. AF_03/2024</t>
  </si>
  <si>
    <t>EMBOÇO, EM ARGAMASSA TRAÇO 1:2:8, PREPARO MECÂNICO, APLICADO MANUALMENTE EM PAREDES INTERNAS DE AMBIENTES COM PÉ-DIREITO DUPLO E ÁREA MENOR QUE 5M², E = 17,5MM, COM TALISCAS. AF_03/2024</t>
  </si>
  <si>
    <t>EMBOÇO, EM ARGAMASSA TRAÇO 1:2:8, PREPARO MANUAL, APLICADO MANUALMENTE EM PAREDES INTERNAS DE AMBIENTES COM PÉ-DIREITO DUPLO E ÁREA MENOR QUE 5M², E = 17,5MM, COM TALISCAS. AF_03/2024</t>
  </si>
  <si>
    <t>MASSA ÚNICA, EM ARGAMASSA TRAÇO 1:2:8, PREPARO MECÂNICO, APLICADA MANUALMENTE EM PAREDES INTERNAS DE AMBIENTES COM PÉ-DIREITO DUPLO E ÁREA ENTRE 5M² E 10M², E = 17,5MM, COM TALISCAS. AF_03/2024</t>
  </si>
  <si>
    <t>MASSA ÚNICA, EM ARGAMASSA TRAÇO 1:2:8, PREPARO MANUAL, APLICADA MANUALMENTE EM PAREDES INTERNAS DE AMBIENTES COM PÉ-DIREITO DUPLO E ÁREA ENTRE 5M² E 10M², E = 17,5MM, COM TALISCAS. AF_03/2024</t>
  </si>
  <si>
    <t>EMBOÇO, EM ARGAMASSA TRAÇO 1:2:8, PREPARO MECÂNICO, APLICADO MANUALMENTE EM PAREDES INTERNAS DE AMBIENTES COM PÉ-DIREITO DUPLO E ÁREA ENTRE 5M² E 10M², E = 17,5MM, COM TALISCAS. AF_03/2024</t>
  </si>
  <si>
    <t>EMBOÇO, EM ARGAMASSA TRAÇO 1:2:8, PREPARO MANUAL, APLICADO MANUALMENTE EM PAREDES INTERNAS DE AMBIENTES COM PÉ-DIREITO DUPLO E ÁREA MAIOR QUE 10M², E = 17,5MM, COM TALISCAS. AF_03/2024</t>
  </si>
  <si>
    <t>EMBOÇO, EM ARGAMASSA TRAÇO 1:2:8, PREPARO MECÂNICO, APLICADO MANUALMENTE EM PAREDES INTERNAS DE AMBIENTES COM PÉ-DIREITO DUPLO E ÁREA MENOR QUE 5M², E = 10MM, COM TALISCAS. AF_03/2024</t>
  </si>
  <si>
    <t>EMBOÇO, EM ARGAMASSA TRAÇO 1:2:8, PREPARO MANUAL, APLICADO MANUALMENTE EM PAREDES INTERNAS DE AMBIENTES COM PÉ-DIREITO DUPLO E ÁREA MENOR QUE 5M², E = 10MM, COM TALISCAS. AF_03/2024</t>
  </si>
  <si>
    <t>MASSA ÚNICA, EM ARGAMASSA TRAÇO 1:2:8, PREPARO MECÂNICO, APLICADA MANUALMENTE EM PAREDES INTERNAS DE AMBIENTES COM PÉ-DIREITO DUPLO E ÁREA ENTRE 5M² E 10M², E = 10MM, COM TALISCAS. AF_03/2024</t>
  </si>
  <si>
    <t>MASSA ÚNICA, EM ARGAMASSA TRAÇO 1:2:8, PREPARO MANUAL, APLICADA MANUALMENTE EM PAREDES INTERNAS DE AMBIENTES COM PÉ-DIREITO DUPLO E ÁREA ENTRE 5M² E 10M², E = 10MM, COM TALISCAS. AF_03/2024</t>
  </si>
  <si>
    <t>EMBOÇO, EM ARGAMASSA TRAÇO 1:2:8, PREPARO MECÂNICO, APLICADO MANUALMENTE EM PAREDES INTERNAS DE AMBIENTES COM PÉ-DIREITO DUPLO E ÁREA ENTRE 5M² E 10M², E = 10MM, COM TALISCAS. AF_03/2024</t>
  </si>
  <si>
    <t>EMBOÇO, EM ARGAMASSA TRAÇO 1:2:8, PREPARO MANUAL, APLICADO MANUALMENTE EM PAREDES INTERNAS DE AMBIENTES COM PÉ-DIREITO DUPLO E ÁREA ENTRE 5M² E 10M², E = 10MM, COM TALISCAS. AF_03/2024</t>
  </si>
  <si>
    <t>MASSA ÚNICA, EM ARGAMASSA TRAÇO 1:2:8, PREPARO MECÂNICO, APLICADA MANUALMENTE EM PAREDES INTERNAS DE AMBIENTES COM PÉ-DIREITO DUPLO ÁREA MAIOR QUE 10M², E = 10MM, COM TALISCAS. AF_03/2024</t>
  </si>
  <si>
    <t>MASSA ÚNICA, EM ARGAMASSA TRAÇO 1:2:8, PREPARO MANUAL, APLICADA MANUALMENTE EM PAREDES INTERNAS DE AMBIENTES COM PÉ-DIREITO DUPLO ÁREA MAIOR QUE 10M², E = 10MM, COM TALISCAS. AF_03/2024</t>
  </si>
  <si>
    <t>EMBOÇO, EM ARGAMASSA TRAÇO 1:2:8, PREPARO MECÂNICO, APLICADO MANUALMENTE EM PAREDES INTERNAS DE AMBIENTES COM PÉ-DIREITO DUPLO E ÁREA MAIOR QUE 10M², E = 10MM, COM TALISCAS. AF_03/2024</t>
  </si>
  <si>
    <t>EMBOÇO, EM ARGAMASSA TRAÇO 1:2:8, PREPARO MANUAL, APLICADO MANUALMENTE EM PAREDES INTERNAS DE AMBIENTES COM PÉ-DIREITO DUPLO E ÁREA MAIOR QUE 10M², E = 10MM, COM TALISCAS. AF_03/2024</t>
  </si>
  <si>
    <t>MASSA ÚNICA, EM ARGAMASSA TRAÇO 1:2:8, PREPARO MECÂNICO, APLICADA MANUALMENTE EM TETO DE AMBIENTES COM PAREDES EM PÉ-DIREITO DUPLO, E = 17,5MM, COM TALISCAS. AF_03/2024</t>
  </si>
  <si>
    <t>MASSA ÚNICA, EM ARGAMASSA TRAÇO 1:2:8, PREPARO MECÂNICO, APLICADA MANUALMENTE EM TETO DE AMBIENTES COM PAREDES EM PÉ-DIREITO DUPLO, E = 10MM, COM TALISCAS. AF_03/2024</t>
  </si>
  <si>
    <t>RAMPA DE ACESSIBILIDADE EM CONCRETO MOLDADO IN LOCO, EM CALÇADA NOVA COM LARGURA MENOR À 3,00 M, FCK 25MPA, COM PISO PODOTÁTIL. AF_03/2024</t>
  </si>
  <si>
    <t>RAMPA DE ACESSIBILIDADE EM CONCRETO MOLDADO IN LOCO, EM CALÇADA PRÉ EXISTENTE COM LARGURA MENOR À 3,00 M, FCK 25MPA, COM PISO PODOTÁTIL. AF_03/2024</t>
  </si>
  <si>
    <t>PISO DE MADEIRA, SOBRE VIGOTAS DE MADEIRA SEÇÃO 7,5 X 15 CM. AF_03/2024</t>
  </si>
  <si>
    <t>REVESTIMENTO DECORATIVO MONOCAMADA EXECUTADO MANUALMENTE EM FACHADA DE UM EDIFÍCIO DE ESTRUTURA CONVENCIONAL E ACABAMENTO CHAPISCADO/FLOCADO. AF_03/2024</t>
  </si>
  <si>
    <t>REVESTIMENTO DECORATIVO MONOCAMADA EXECUTADO MANUALMENTE EM FACHADA DE UM EDIFÍCIO DE ALVENARIA ESTRUTURAL E ACABAMENTO CHAPISCADO/FLOCADO. AF_03/2024</t>
  </si>
  <si>
    <t>REVESTIMENTO DECORATIVO MONOCAMADA EXECUTADO COM EQUIPAMENTO DE PROJEÇÃO EM FACHADA DE UM EDIFÍCIO DE ESTRUTURA CONVENCIONAL E ACABAMENTO CHAPISCADO/FLOCADO. AF_03/2024</t>
  </si>
  <si>
    <t>REVESTIMENTO DECORATIVO MONOCAMADA EXECUTADO COM EQUIPAMENTO DE PROJEÇÃO EM FACHADA DE UM EDIFÍCIO DE ALVENARIA ESTRUTURAL E ACABAMENTO CHAPISCADO/FLOCADO. AF_03/2024</t>
  </si>
  <si>
    <t>FABRICAÇÃO DE FÔRMA PARA PILARES CIRCULARES, EM CHAPA DE MADEIRA COMPENSADA RESINADA, PÉ-DIREITO DUPLO. AF_05/2024</t>
  </si>
  <si>
    <t>MONTAGEM E DESMONTAGEM DE FÔRMA DE PILARES CIRCULARES, PÉ-DIREITO DUPLO, EM MADEIRA, 2 UTILIZAÇÕES. AF_05/2024</t>
  </si>
  <si>
    <t>ESPALHAMENTO DE TERRA VEGETAL PARA O PLANTIO. AF_07/2024</t>
  </si>
  <si>
    <t>REGULARIZAÇÃO E COMPACTAÇÃO DE SUBLEITO DE SOLO PREDOMINANTEMENTE ARGILOSO, PARA OBRAS DE RECONSTRUÇÃO DE PAVIMENTOS. AF_09/2024</t>
  </si>
  <si>
    <t>REGULARIZAÇÃO E COMPACTAÇÃO DE SUBLEITO DE SOLO PREDOMINANTEMENTE ARENOSO, PARA OBRAS DE RECONSTRUÇÃO DE PAVIMENTOS. AF_09/2024</t>
  </si>
  <si>
    <t>AJUDANTE ESPECIALIZADO (HORISTA)</t>
  </si>
  <si>
    <t>AUXILIAR DE TOPOGRAFO (HORISTA)</t>
  </si>
  <si>
    <t>AUXILIAR DE LABORATORISTA DE SOLOS E DE CONCRETO (HORISTA)</t>
  </si>
  <si>
    <t>AUXILIAR DE ENCANADOR OU BOMBEIRO HIDRAULICO (HORISTA)</t>
  </si>
  <si>
    <t>AJUDANTE DE ELETRICISTA (HORISTA)</t>
  </si>
  <si>
    <t>AJUDANTE DE OPERACAO EM GERAL (HORISTA)</t>
  </si>
  <si>
    <t>AUXILIAR DE MECANICO (HORISTA)</t>
  </si>
  <si>
    <t>AJUDANTE DE SERRALHEIRO (HORISTA)</t>
  </si>
  <si>
    <t>ALMOXARIFE (HORISTA)</t>
  </si>
  <si>
    <t>ARMADOR (HORISTA)</t>
  </si>
  <si>
    <t>AUXILIAR TECNICO / ASSISTENTE DE ENGENHARIA (HORISTA)</t>
  </si>
  <si>
    <t>BLASTER, DINAMITADOR OU CABO DE FOGO (HORISTA)</t>
  </si>
  <si>
    <t>CARPINTEIRO DE FORMAS PARA CONCRETO (HORISTA)</t>
  </si>
  <si>
    <t>CARPINTEIRO DE ESQUADRIAS (HORISTA)</t>
  </si>
  <si>
    <t>AUXILIAR DE ESCRITORIO (HORISTA)</t>
  </si>
  <si>
    <t>DESENHISTA PROJETISTA (HORISTA)</t>
  </si>
  <si>
    <t>ELETRICISTA (HORISTA)</t>
  </si>
  <si>
    <t>MONTADOR DE MAQUINAS (HORISTA)</t>
  </si>
  <si>
    <t>ELETROTECNICO (HORISTA)</t>
  </si>
  <si>
    <t>ENCANADOR OU BOMBEIRO HIDRAULICO (HORISTA)</t>
  </si>
  <si>
    <t>INSTALADOR DE TUBULACOES - TUBOS/EQUIPAMENTOS (HORISTA)</t>
  </si>
  <si>
    <t>ENGENHEIRO CIVIL DE OBRA JUNIOR (HORISTA)</t>
  </si>
  <si>
    <t>ENGENHEIRO CIVIL DE OBRA PLENO (HORISTA)</t>
  </si>
  <si>
    <t>ENGENHEIRO CIVIL DE OBRA SENIOR (HORISTA)</t>
  </si>
  <si>
    <t>LOCACAO DE GRUPO GERADOR *80 A 125* KVA, MOTOR DIESEL, REBOCAVEL, ACIONAMENTO MANUAL</t>
  </si>
  <si>
    <t>LOCACAO DE GRUPO GERADOR ACIMA DE * 125 ATE 180* KVA, MOTOR DIESEL, REBOCAVEL, ACIONAMENTO MANUAL</t>
  </si>
  <si>
    <t>MECANICO DE EQUIPAMENTOS PESADOS (HORISTA)</t>
  </si>
  <si>
    <t>MESTRE DE OBRAS (HORISTA)</t>
  </si>
  <si>
    <t>ENCARREGADO GERAL DE OBRAS (HORISTA)</t>
  </si>
  <si>
    <t>MOTORISTA DE CAMINHAO (HORISTA)</t>
  </si>
  <si>
    <t>MOTORISTA DE CAMINHAO-CARRETA (HORISTA)</t>
  </si>
  <si>
    <t>MOTORISTA DE CARRO DE PASSEIO (HORISTA)</t>
  </si>
  <si>
    <t>MOTORISTA OPERADOR DE CAMINHAO COM MUNCK (HORISTA)</t>
  </si>
  <si>
    <t>OPERADOR DE MAQUINAS E TRATORES DIVERSOS - TERRAPLANAGEM (HORISTA)</t>
  </si>
  <si>
    <t>OPERADOR DE USINA DE ASFALTO, DE SOLOS OU DE CONCRETO (HORISTA)</t>
  </si>
  <si>
    <t>OPERADOR DE ESCAVADEIRA (HORISTA)</t>
  </si>
  <si>
    <t>CAVOUQUEIRO OU OPERADOR DE PERFURATRIZ / ROMPEDOR (HORISTA)</t>
  </si>
  <si>
    <t>OPERADOR DE ROLO COMPACTADOR (HORISTA)</t>
  </si>
  <si>
    <t>OPERADOR DE MOTONIVELADORA (HORISTA)</t>
  </si>
  <si>
    <t>OPERADOR DE MOTO SCRAPER (HORISTA)</t>
  </si>
  <si>
    <t>MOTORISTA DE CAMINHAO BETONEIRA (HORISTA)</t>
  </si>
  <si>
    <t>MACARIQUEIRO (HORISTA)</t>
  </si>
  <si>
    <t>OPERADOR DE PA CARREGADEIRA (HORISTA)</t>
  </si>
  <si>
    <t>OPERADOR DE COMPRESSOR DE AR OU COMPRESSORISTA (HORISTA)</t>
  </si>
  <si>
    <t>OPERADOR DE JATO ABRASIVO OU JATISTA (HORISTA)</t>
  </si>
  <si>
    <t>OPERADOR DE BATE-ESTACAS (HORISTA)</t>
  </si>
  <si>
    <t>OPERADOR DE GUINCHO OU GUINCHEIRO (HORISTA)</t>
  </si>
  <si>
    <t>OPERADOR DE GUINDASTE (HORISTA)</t>
  </si>
  <si>
    <t>OPERADOR DE MARTELETE OU MARTELETEIRO (HORISTA)</t>
  </si>
  <si>
    <t>PEDREIRO (HORISTA)</t>
  </si>
  <si>
    <t>PASTILHEIRO (HORISTA)</t>
  </si>
  <si>
    <t>POCEIRO / ESCAVADOR DE VALAS E TUBULOES (HORISTA)</t>
  </si>
  <si>
    <t>MARMORISTA / GRANITEIRO (HORISTA)</t>
  </si>
  <si>
    <t>CALCETEIRO / RASTELEIRO (HORISTA)</t>
  </si>
  <si>
    <t>AZULEJISTA OU LADRILHEIRO (HORISTA)</t>
  </si>
  <si>
    <t>PINTOR (HORISTA)</t>
  </si>
  <si>
    <t>PINTOR PARA TINTA EPOXI (HORISTA)</t>
  </si>
  <si>
    <t>ROLO COMPACTADOR VIBRATÓRIO PÉ DE CARNEIRO PARA SOLOS, POTÊNCIA 80 HP, PESO OPERACIONAL SEM/COM LASTRO 7,4 / 8,8 T, LARGURA DE TRABALHO 1,68 M - MANUTENÇÃO. AF_02/2016</t>
  </si>
  <si>
    <t>ESCAVADEIRA HIDRÁULICA SOBRE ESTEIRAS, CAÇAMBA 0,80 M3, PESO OPERACIONAL 17 T, POTENCIA BRUTA 111 HP - DEPRECIAÇÃO. AF_06/2014</t>
  </si>
  <si>
    <t>ESCAVADEIRA HIDRÁULICA SOBRE ESTEIRAS, CAÇAMBA 0,80 M3, PESO OPERACIONAL 17 T, POTENCIA BRUTA 111 HP - JUROS. AF_06/2014</t>
  </si>
  <si>
    <t>ESCAVADEIRA HIDRÁULICA SOBRE ESTEIRAS, CAÇAMBA 0,80 M3, PESO OPERACIONAL 17 T, POTENCIA BRUTA 111 HP - MANUTENÇÃO. AF_06/2014</t>
  </si>
  <si>
    <t>ESCAVADEIRA HIDRÁULICA SOBRE ESTEIRAS, CAÇAMBA 0,80 M3, PESO OPERACIONAL 17 T, POTENCIA BRUTA 111 HP - MATERIAIS NA OPERAÇÃO. AF_06/2014</t>
  </si>
  <si>
    <t>GRADE DE DISCO CONTROLE REMOTO REBOCÁVEL, COM 24 DISCOS 24" X 6 MM COM PNEUS PARA TRANSPORTE - MANUTENÇÃO. AF_06/2014</t>
  </si>
  <si>
    <t>RETROESCAVADEIRA SOBRE RODAS COM CARREGADEIRA, TRAÇÃO 4X4, POTÊNCIA LÍQ. 88 HP, CAÇAMBA CARREG. CAP. MÍN. 1 M3, CAÇAMBA RETRO CAP. 0,26 M3, PESO OPERACIONAL MÍN. 6.674 KG, PROFUNDIDADE ESCAVAÇÃO MÁX. 4,37 M - MANUTENÇÃO. AF_06/2014</t>
  </si>
  <si>
    <t>RETROESCAVADEIRA SOBRE RODAS COM CARREGADEIRA, TRAÇÃO 4X2, POTÊNCIA LÍQ. 79 HP, CAÇAMBA CARREG. CAP. MÍN. 1 M3, CAÇAMBA RETRO CAP. 0,20 M3, PESO OPERACIONAL MÍN. 6.570 KG, PROFUNDIDADE ESCAVAÇÃO MÁX. 4,37 M - MANUTENÇÃO. AF_06/2014</t>
  </si>
  <si>
    <t>RETROESCAVADEIRA SOBRE RODAS COM CARREGADEIRA, TRAÇÃO 4X2, POTÊNCIA LÍQ. 79 HP, CAÇAMBA CARREG. CAP. MÍN. 1 M3, CAÇAMBA RETRO CAP. 0,20 M3, PESO OPERACIONAL MÍN. 6.570 KG, PROFUNDIDADE ESCAVAÇÃO MÁX. 4,37 M - MATERIAIS NA OPERAÇÃO. AF_06/2014</t>
  </si>
  <si>
    <t>ROLO COMPACTADOR VIBRATÓRIO DE UM CILINDRO AÇO LISO, POTÊNCIA 80 HP, PESO OPERACIONAL MÁXIMO 8,1 T, IMPACTO DINÂMICO 16,15 / 9,5 T, LARGURA DE TRABALHO 1,68 M - MANUTENÇÃO. AF_06/2014</t>
  </si>
  <si>
    <t>MOTOBOMBA CENTRÍFUGA, MOTOR A GASOLINA, POTÊNCIA 5,42 HP, BOCAIS 1 1/2" X 1", DIÂMETRO ROTOR 143 MM HM/Q = 6 MCA / 16,8 M3/H A 38 MCA / 6,6 M3/H - MANUTENÇÃO. AF_06/2014</t>
  </si>
  <si>
    <t>MOTOBOMBA CENTRÍFUGA, MOTOR A GASOLINA, POTÊNCIA 5,42 HP, BOCAIS 1 1/2" X 1", DIÂMETRO ROTOR 143 MM HM/Q = 6 MCA / 16,8 M3/H A 38 MCA / 6,6 M3/H - MATERIAIS NA OPERAÇÃO. AF_06/2014</t>
  </si>
  <si>
    <t>CAMINHÃO BASCULANTE 6 M3, PESO BRUTO TOTAL 16.000 KG, CARGA ÚTIL MÁXIMA 13.071 KG, DISTÂNCIA ENTRE EIXOS 4,80 M, POTÊNCIA 230 CV INCLUSIVE CAÇAMBA METÁLICA - MANUTENÇÃO. AF_06/2014</t>
  </si>
  <si>
    <t>USINA DE CONCRETO FIXA, CAPACIDADE NOMINAL DE 90 A 120 M3/H, SEM SILO - MATERIAIS NA OPERAÇÃO. AF_07/2016</t>
  </si>
  <si>
    <t>CAMINHÃO TOCO, PBT 16.000 KG, CARGA ÚTIL MÁX. 10.685 KG, DIST. ENTRE EIXOS 4,8 M, POTÊNCIA 189 CV, INCLUSIVE CARROCERIA FIXA ABERTA DE MADEIRA P/ TRANSPORTE GERAL DE CARGA SECA, DIMEN. APROX. 2,5 X 7,00 X 0,50 M - MANUTENÇÃO. AF_06/2014</t>
  </si>
  <si>
    <t>USINA MISTURADORA DE SOLOS, CAPACIDADE DE 200 A 500 TON/H, POTENCIA 75KW - MANUTENÇÃO. AF_07/2016</t>
  </si>
  <si>
    <t>VIBROACABADORA DE ASFALTO SOBRE ESTEIRAS, LARGURA DE PAVIMENTAÇÃO 1,90 M A 5,30 M, POTÊNCIA 105 HP CAPACIDADE 450 T/H - MANUTENÇÃO. AF_11/2014</t>
  </si>
  <si>
    <t>VIBROACABADORA DE ASFALTO SOBRE ESTEIRAS, LARGURA DE PAVIMENTAÇÃO 1,90 M A 5,30 M, POTÊNCIA 105 HP CAPACIDADE 450 T/H - MATERIAIS NA OPERAÇÃO. AF_11/2014</t>
  </si>
  <si>
    <t>TRATOR DE PNEUS, POTÊNCIA 85 CV, TRAÇÃO 4X4, PESO COM LASTRO DE 4.675 KG - MANUTENÇÃO. AF_06/2014</t>
  </si>
  <si>
    <t>TRATOR DE PNEUS, POTÊNCIA 85 CV, TRAÇÃO 4X4, PESO COM LASTRO DE 4.675 KG - MATERIAIS NA OPERAÇÃO. AF_06/2014</t>
  </si>
  <si>
    <t>TRATOR DE ESTEIRAS, POTÊNCIA 170 HP, PESO OPERACIONAL 19 T, CAÇAMBA 5,2 M3 - MATERIAIS NA OPERAÇÃO. AF_06/2014</t>
  </si>
  <si>
    <t>TRATOR DE ESTEIRAS, POTÊNCIA 150 HP, PESO OPERACIONAL 16,7 T, COM RODA MOTRIZ ELEVADA E LÂMINA 3,18 M3 - MATERIAIS NA OPERAÇÃO. AF_06/2014</t>
  </si>
  <si>
    <t>TRATOR DE ESTEIRAS, POTÊNCIA 347 HP, PESO OPERACIONAL 38,5 T, COM LÂMINA 8,70 M3 - MATERIAIS NA OPERAÇÃO. AF_06/2014</t>
  </si>
  <si>
    <t>TRATOR DE ESTEIRAS, POTÊNCIA 100 HP, PESO OPERACIONAL 9,4 T, COM LÂMINA 2,19 M3 - MANUTENÇÃO. AF_06/2014</t>
  </si>
  <si>
    <t>ROLO COMPACTADOR VIBRATÓRIO REBOCÁVEL, CILINDRO DE AÇO LISO, POTÊNCIA DE TRAÇÃO DE 65 CV, PESO 4,7 T, IMPACTO DINÂMICO 18,3 T, LARGURA DE TRABALHO 1,67 M - MANUTENÇÃO. AF_02/2016</t>
  </si>
  <si>
    <t>ROLO COMPACTADOR VIBRATÓRIO TANDEM AÇO LISO, POTÊNCIA 58 HP, PESO SEM/COM LASTRO 6,5 / 9,4 T, LARGURA DE TRABALHO 1,2 M - MANUTENÇÃO. AF_06/2014</t>
  </si>
  <si>
    <t>ROLO COMPACTADOR VIBRATÓRIO TANDEM AÇO LISO, POTÊNCIA 58 HP, PESO SEM/COM LASTRO 6,5 / 9,4 T, LARGURA DE TRABALHO 1,2 M - MATERIAIS NA OPERAÇÃO. AF_06/2014</t>
  </si>
  <si>
    <t>RETROESCAVADEIRA SOBRE RODAS COM CARREGADEIRA, TRAÇÃO 4X4, POTÊNCIA LÍQ. 72 HP, CAÇAMBA CARREG. CAP. MÍN. 0,79 M3, CAÇAMBA RETRO CAP. 0,18 M3, PESO OPERACIONAL MÍN. 7.140 KG, PROFUNDIDADE ESCAVAÇÃO MÁX. 4,50 M - MANUTENÇÃO. AF_06/2014</t>
  </si>
  <si>
    <t>RETROESCAVADEIRA SOBRE RODAS COM CARREGADEIRA, TRAÇÃO 4X4, POTÊNCIA LÍQ. 72 HP, CAÇAMBA CARREG. CAP. MÍN. 0,79 M3, CAÇAMBA RETRO CAP. 0,18 M3, PESO OPERACIONAL MÍN. 7.140 KG, PROFUNDIDADE ESCAVAÇÃO MÁX. 4,50 M - MATERIAIS NA OPERAÇÃO. AF_06/2014</t>
  </si>
  <si>
    <t>ROLO COMPACTADOR VIBRATÓRIO PÉ DE CARNEIRO, OPERADO POR CONTROLE REMOTO, POTÊNCIA 12,5 KW, PESO OPERACIONAL 1,675 T, LARGURA DE TRABALHO 0,85 M - DEPRECIAÇÃO. AF_02/2016</t>
  </si>
  <si>
    <t>ROLO COMPACTADOR VIBRATÓRIO PÉ DE CARNEIRO, OPERADO POR CONTROLE REMOTO, POTÊNCIA 12,5 KW, PESO OPERACIONAL 1,675 T, LARGURA DE TRABALHO 0,85 M - MANUTENÇÃO. AF_02/2016</t>
  </si>
  <si>
    <t>CAMINHÃO PIPA 6.000 L, PESO BRUTO TOTAL 13.000 KG, DISTÂNCIA ENTRE EIXOS 4,80 M, POTÊNCIA 189 CV INCLUSIVE TANQUE DE AÇO PARA TRANSPORTE DE ÁGUA, CAPACIDADE 6 M3 - MATERIAIS NA OPERAÇÃO. AF_06/2014</t>
  </si>
  <si>
    <t>CAMINHÃO TOCO, PESO BRUTO TOTAL 14.300 KG, CARGA ÚTIL MÁXIMA 9590 KG, DISTÂNCIA ENTRE EIXOS 4,76 M, POTÊNCIA 185 CV (NÃO INCLUI CARROCERIA) - MANUTENÇÃO. AF_06/2014</t>
  </si>
  <si>
    <t>CAMINHÃO TOCO, PESO BRUTO TOTAL 16.000 KG, CARGA ÚTIL MÁXIMA DE 10.685 KG, DISTÂNCIA ENTRE EIXOS 4,80 M, POTÊNCIA 189 CV EXCLUSIVE CARROCERIA - MANUTENÇÃO. AF_06/2014</t>
  </si>
  <si>
    <t>CAMINHÃO PIPA 10.000 L TRUCADO, PESO BRUTO TOTAL 23.000 KG, CARGA ÚTIL MÁXIMA 15.935 KG, DISTÂNCIA ENTRE EIXOS 4,8 M, POTÊNCIA 230 CV, INCLUSIVE TANQUE DE AÇO PARA TRANSPORTE DE ÁGUA - MANUTENÇÃO. AF_06/2014</t>
  </si>
  <si>
    <t>ESPARGIDOR DE ASFALTO PRESSURIZADO COM TANQUE DE 2500 L, REBOCÁVEL COM MOTOR A GASOLINA POTÊNCIA 3,4 HP - MANUTENÇÃO. AF_07/2014</t>
  </si>
  <si>
    <t>ESPARGIDOR DE ASFALTO PRESSURIZADO COM TANQUE DE 2500 L, REBOCÁVEL COM MOTOR A GASOLINA POTÊNCIA 3,4 HP - MATERIAIS NA OPERAÇÃO. AF_07/2014</t>
  </si>
  <si>
    <t>MOTONIVELADORA POTÊNCIA BÁSICA LÍQUIDA (PRIMEIRA MARCHA) 125 HP, PESO BRUTO 13032 KG, LARGURA DA LÂMINA DE 3,7 M - MANUTENÇÃO. AF_06/2014</t>
  </si>
  <si>
    <t>PÁ CARREGADEIRA SOBRE RODAS, POTÊNCIA 197 HP, CAPACIDADE DA CAÇAMBA 2,5 A 3,5 M3, PESO OPERACIONAL 18338 KG - MATERIAIS NA OPERAÇÃO. AF_06/2014</t>
  </si>
  <si>
    <t>COMPRESSOR DE AR REBOCÁVEL, VAZÃO 189 PCM, PRESSÃO EFETIVA DE TRABALHO 102 PSI, MOTOR DIESEL, POTÊNCIA 63 CV - MANUTENÇÃO. AF_06/2015</t>
  </si>
  <si>
    <t>BOMBA SUBMERSÍVEL ELÉTRICA TRIFÁSICA, POTÊNCIA 2,96 HP, Ø ROTOR 144 MM SEMI-ABERTO, BOCAL DE SAÍDA Ø 2", HM/Q = 2 MCA / 38,8 M3/H A 28 MCA / 5 M3/H - MANUTENÇÃO. AF_06/2014</t>
  </si>
  <si>
    <t>SERRALHEIRO (HORISTA)</t>
  </si>
  <si>
    <t>SERVENTE DE OBRAS (HORISTA)</t>
  </si>
  <si>
    <t>AJUDANTE DE ARMADOR (HORISTA)</t>
  </si>
  <si>
    <t>CARPINTEIRO AUXILIAR (HORISTA)</t>
  </si>
  <si>
    <t>AUXILIAR DE SERVICOS GERAIS (HORISTA)</t>
  </si>
  <si>
    <t>APONTADOR OU APROPRIADOR DE MAO DE OBRA (HORISTA)</t>
  </si>
  <si>
    <t>AUXILIAR DE PEDREIRO (HORISTA)</t>
  </si>
  <si>
    <t>SOLDADOR (HORISTA)</t>
  </si>
  <si>
    <t>SOLDADOR ELETRICO (PARA SOLDA A SER TESTADA COM RAIOS "X") (HORISTA)</t>
  </si>
  <si>
    <t>TECNICO EM SONDAGEM (HORISTA)</t>
  </si>
  <si>
    <t>TANQUE DE ASFALTO ESTACIONÁRIO COM SERPENTINA, CAPACIDADE 30.000 L - DEPRECIAÇÃO. AF_05/2023</t>
  </si>
  <si>
    <t>TANQUE DE ASFALTO ESTACIONÁRIO COM SERPENTINA, CAPACIDADE 30.000 L - JUROS. AF_05/2023</t>
  </si>
  <si>
    <t>TANQUE DE ASFALTO ESTACIONÁRIO COM SERPENTINA, CAPACIDADE 30.000 L - MANUTENÇÃO. AF_05/2023</t>
  </si>
  <si>
    <t>TANQUE DE ASFALTO ESTACIONÁRIO COM SERPENTINA, CAPACIDADE 30.000 L - MATERIAIS NA OPERAÇÃO. AF_05/2023</t>
  </si>
  <si>
    <t>ROLO COMPACTADOR DE PNEUS ESTÁTICO, PRESSÃO VARIÁVEL, POTÊNCIA 111 HP, PESO SEM/COM LASTRO 9,5 / 26 T, LARGURA DE TRABALHO 1,90 M - DEPRECIAÇÃO. AF_07/2014</t>
  </si>
  <si>
    <t>ROLO COMPACTADOR DE PNEUS ESTÁTICO, PRESSÃO VARIÁVEL, POTÊNCIA 111 HP, PESO SEM/COM LASTRO 9,5 / 26 T, LARGURA DE TRABALHO 1,90 M - JUROS. AF_07/2014</t>
  </si>
  <si>
    <t>ROLO COMPACTADOR DE PNEUS ESTÁTICO, PRESSÃO VARIÁVEL, POTÊNCIA 111 HP, PESO SEM/COM LASTRO 9,5 / 26 T, LARGURA DE TRABALHO 1,90 M - MANUTENÇÃO. AF_07/2014</t>
  </si>
  <si>
    <t>MOTOBOMBA TRASH (PARA ÁGUA SUJA) AUTO ESCORVANTE, MOTOR GASOLINA DE 6,41 HP, DIÂMETROS DE SUCÇÃO X RECALQUE: 3" X 3", HM/Q = 10 MCA / 60 M3/H A 23 MCA / 0 M3/H - DEPRECIAÇÃO. AF_10/2014</t>
  </si>
  <si>
    <t>MOTOBOMBA TRASH (PARA ÁGUA SUJA) AUTO ESCORVANTE, MOTOR GASOLINA DE 6,41 HP, DIÂMETROS DE SUCÇÃO X RECALQUE: 3" X 3", HM/Q = 10 MCA / 60 M3/H A 23 MCA / 0 M3/H - JUROS. AF_10/2014</t>
  </si>
  <si>
    <t>MOTOBOMBA TRASH (PARA ÁGUA SUJA) AUTO ESCORVANTE, MOTOR GASOLINA DE 6,41 HP, DIÂMETROS DE SUCÇÃO X RECALQUE: 3" X 3", HM/Q = 10 MCA / 60 M3/H A 23 MCA / 0 M3/H - MANUTENÇÃO. AF_10/2014</t>
  </si>
  <si>
    <t>MOTOBOMBA TRASH (PARA ÁGUA SUJA) AUTO ESCORVANTE, MOTOR GASOLINA DE 6,41 HP, DIÂMETROS DE SUCÇÃO X RECALQUE: 3" X 3", HM/Q = 10 MCA / 60 M3/H A 23 MCA / 0 M3/H - MATERIAIS NA OPERAÇÃO. AF_10/2014</t>
  </si>
  <si>
    <t>ROLO COMPACTADOR PE DE CARNEIRO VIBRATORIO, POTENCIA 125 HP, PESO OPERACIONAL SEM/COM LASTRO 11,95 / 13,30 T, IMPACTO DINAMICO 38,5 / 22,5 T, LARGURA DE TRABALHO 2,15 M - DEPRECIAÇÃO. AF_06/2014</t>
  </si>
  <si>
    <t>ROLO COMPACTADOR PE DE CARNEIRO VIBRATORIO, POTENCIA 125 HP, PESO OPERACIONAL SEM/COM LASTRO 11,95 / 13,30 T, IMPACTO DINAMICO 38,5 / 22,5 T, LARGURA DE TRABALHO 2,15 M - JUROS. AF_06/2014</t>
  </si>
  <si>
    <t>ROLO COMPACTADOR PE DE CARNEIRO VIBRATORIO, POTENCIA 125 HP, PESO OPERACIONAL SEM/COM LASTRO 11,95 / 13,30 T, IMPACTO DINAMICO 38,5 / 22,5 T, LARGURA DE TRABALHO 2,15 M - MANUTENÇÃO. AF_06/2014</t>
  </si>
  <si>
    <t>ROLO COMPACTADOR PE DE CARNEIRO VIBRATORIO, POTENCIA 125 HP, PESO OPERACIONAL SEM/COM LASTRO 11,95 / 13,30 T, IMPACTO DINAMICO 38,5 / 22,5 T, LARGURA DE TRABALHO 2,15 M - MATERIAIS NA OPERAÇÃO. AF_06/2014</t>
  </si>
  <si>
    <t>CAMINHÃO BASCULANTE 6 M3 TOCO, PESO BRUTO TOTAL 16.000 KG, CARGA ÚTIL MÁXIMA 11.130 KG, DISTÂNCIA ENTRE EIXOS 5,36 M, POTÊNCIA 185 CV, INCLUSIVE CAÇAMBA METÁLICA - DEPRECIAÇÃO. AF_06/2014</t>
  </si>
  <si>
    <t>CAMINHÃO BASCULANTE 6 M3 TOCO, PESO BRUTO TOTAL 16.000 KG, CARGA ÚTIL MÁXIMA 11.130 KG, DISTÂNCIA ENTRE EIXOS 5,36 M, POTÊNCIA 185 CV, INCLUSIVE CAÇAMBA METÁLICA - JUROS. AF_06/2014</t>
  </si>
  <si>
    <t>CAMINHÃO BASCULANTE 6 M3 TOCO, PESO BRUTO TOTAL 16.000 KG, CARGA ÚTIL MÁXIMA 11.130 KG, DISTÂNCIA ENTRE EIXOS 5,36 M, POTÊNCIA 185 CV, INCLUSIVE CAÇAMBA METÁLICA - MANUTENÇÃO. AF_06/2014</t>
  </si>
  <si>
    <t>CAMINHÃO BASCULANTE 6 M3 TOCO, PESO BRUTO TOTAL 16.000 KG, CARGA ÚTIL MÁXIMA 11.130 KG, DISTÂNCIA ENTRE EIXOS 5,36 M, POTÊNCIA 185 CV, INCLUSIVE CAÇAMBA METÁLICA - MATERIAIS NA OPERAÇÃO. AF_06/2014</t>
  </si>
  <si>
    <t>TRATOR DE PNEUS, POTÊNCIA 122 CV, TRAÇÃO 4X4, PESO COM LASTRO DE 4.510 KG - DEPRECIAÇÃO. AF_06/2014</t>
  </si>
  <si>
    <t>TRATOR DE PNEUS, POTÊNCIA 122 CV, TRAÇÃO 4X4, PESO COM LASTRO DE 4.510 KG - JUROS. AF_06/2014</t>
  </si>
  <si>
    <t>TRATOR DE PNEUS, POTÊNCIA 122 CV, TRAÇÃO 4X4, PESO COM LASTRO DE 4.510 KG - MANUTENÇÃO. AF_06/2014</t>
  </si>
  <si>
    <t>TRATOR DE PNEUS, POTÊNCIA 122 CV, TRAÇÃO 4X4, PESO COM LASTRO DE 4.510 KG - MATERIAIS NA OPERAÇÃO. AF_06/2014</t>
  </si>
  <si>
    <t>TECNICO EM LABORATORIO E CAMPO DE CONSTRUCAO CIVIL (HORISTA)</t>
  </si>
  <si>
    <t>LOCACAO DE TEODOLITO ELETRONICO, PRECISAO ANGULAR DE 5 A 7 SEGUNDOS, INCLUINDO TRIPE</t>
  </si>
  <si>
    <t>LOCACAO DE NIVEL OPTICO, COM PRECISAO DE 0,7 MM, AUMENTO DE 32X</t>
  </si>
  <si>
    <t>TOPOGRAFO (HORISTA)</t>
  </si>
  <si>
    <t>NIVELADOR (HORISTA)</t>
  </si>
  <si>
    <t>VIDRACEIRO (HORISTA)</t>
  </si>
  <si>
    <t>MARCENEIRO (HORISTA)</t>
  </si>
  <si>
    <t>TELHADOR / TELHADISTA (HORISTA)</t>
  </si>
  <si>
    <t>GESSEIRO (HORISTA)</t>
  </si>
  <si>
    <t>IMPERMEABILIZADOR (HORISTA)</t>
  </si>
  <si>
    <t>PINTOR DE LETREIROS (HORISTA)</t>
  </si>
  <si>
    <t>MOTORISTA DE CAMINHAO-BASCULANTE (HORISTA)</t>
  </si>
  <si>
    <t>ARQUITETO JUNIOR (HORISTA)</t>
  </si>
  <si>
    <t>ARQUITETO PLENO (HORISTA)</t>
  </si>
  <si>
    <t>ARQUITETO SENIOR (HORISTA)</t>
  </si>
  <si>
    <t>VIGIA DIURNO (HORISTA)</t>
  </si>
  <si>
    <t>AJUDANTE DE PINTOR (HORISTA)</t>
  </si>
  <si>
    <t>AUXILIAR DE AZULEJISTA (HORISTA)</t>
  </si>
  <si>
    <t>MONTADOR DE ELETROELETRONICOS (HORISTA)</t>
  </si>
  <si>
    <t>MECANICO DE REFRIGERACAO (HORISTA)</t>
  </si>
  <si>
    <t>ALIMENTACAO - HORISTA (COLETADO CAIXA - ENCARGOS COMPLEMENTARES)</t>
  </si>
  <si>
    <t>TRANSPORTE - HORISTA (COLETADO CAIXA - ENCARGOS COMPLEMENTARES)</t>
  </si>
  <si>
    <t>EXAMES - HORISTA (COLETADO CAIXA - ENCARGOS COMPLEMENTARES)</t>
  </si>
  <si>
    <t>SEGURO - HORISTA (COLETADO CAIXA - ENCARGOS COMPLEMENTARES)</t>
  </si>
  <si>
    <t>OPERADOR DE BETONEIRA ESTACIONARIA / MISTURADOR (HORISTA)</t>
  </si>
  <si>
    <t>LOCACAO DE GRUPO GERADOR DE *260* KVA, DIESEL REBOCAVEL, ACIONAMENTO MANUAL</t>
  </si>
  <si>
    <t>ASSENTADOR DE MANILHAS (HORISTA)</t>
  </si>
  <si>
    <t>TECNICO EM SEGURANCA DO TRABALHO (HORISTA)</t>
  </si>
  <si>
    <t>TECNICO DE EDIFICACOES (HORISTA)</t>
  </si>
  <si>
    <t>FERRAMENTAS - FAMILIA ALMOXARIFE - HORISTA (ENCARGOS COMPLEMENTARES - COLETADO CAIXA)</t>
  </si>
  <si>
    <t>FERRAMENTAS - FAMILIA CARPINTEIRO DE FORMAS - HORISTA (ENCARGOS COMPLEMENTARES - COLETADO CAIXA)</t>
  </si>
  <si>
    <t>FERRAMENTAS - FAMILIA ELETRICISTA - HORISTA (ENCARGOS COMPLEMENTARES - COLETADO CAIXA)</t>
  </si>
  <si>
    <t>FERRAMENTAS - FAMILIA ENCANADOR - HORISTA (ENCARGOS COMPLEMENTARES - COLETADO CAIXA)</t>
  </si>
  <si>
    <t>FERRAMENTAS - FAMILIA ENGENHEIRO CIVIL - HORISTA (ENCARGOS COMPLEMENTARES - COLETADO CAIXA)</t>
  </si>
  <si>
    <t>FERRAMENTAS - FAMILIA ENCARREGADO GERAL - HORISTA (ENCARGOS COMPLEMENTARES - COLETADO CAIXA)</t>
  </si>
  <si>
    <t>FERRAMENTAS - FAMILIA OPERADOR ESCAVADEIRA - HORISTA (ENCARGOS COMPLEMENTARES - COLETADO CAIXA)</t>
  </si>
  <si>
    <t>FERRAMENTAS - FAMILIA PEDREIRO - HORISTA (ENCARGOS COMPLEMENTARES - COLETADO CAIXA)</t>
  </si>
  <si>
    <t>FERRAMENTAS - FAMILIA PINTOR - HORISTA (ENCARGOS COMPLEMENTARES - COLETADO CAIXA)</t>
  </si>
  <si>
    <t>FERRAMENTAS - FAMILIA SERVENTE - HORISTA (ENCARGOS COMPLEMENTARES - COLETADO CAIXA)</t>
  </si>
  <si>
    <t>FERRAMENTAS - FAMILIA SOLDADOR - HORISTA (ENCARGOS COMPLEMENTARES - COLETADO CAIXA)</t>
  </si>
  <si>
    <t>FERRAMENTAS - FAMILIA TOPOGRAFO - HORISTA (ENCARGOS COMPLEMENTARES - COLETADO CAIXA)</t>
  </si>
  <si>
    <t>EPI - FAMILIA ALMOXARIFE - HORISTA (ENCARGOS COMPLEMENTARES - COLETADO CAIXA)</t>
  </si>
  <si>
    <t>EPI - FAMILIA CARPINTEIRO DE FORMAS - HORISTA (ENCARGOS COMPLEMENTARES - COLETADO CAIXA)</t>
  </si>
  <si>
    <t>EPI - FAMILIA ELETRICISTA - HORISTA (ENCARGOS COMPLEMENTARES - COLETADO CAIXA)</t>
  </si>
  <si>
    <t>EPI - FAMILIA ENCANADOR - HORISTA (ENCARGOS COMPLEMENTARES - COLETADO CAIXA)</t>
  </si>
  <si>
    <t>EPI - FAMILIA ENGENHEIRO CIVIL - HORISTA (ENCARGOS COMPLEMENTARES - COLETADO CAIXA)</t>
  </si>
  <si>
    <t>EPI - FAMILIA ENCARREGADO GERAL - HORISTA (ENCARGOS COMPLEMENTARES - COLETADO CAIXA)</t>
  </si>
  <si>
    <t>EPI - FAMILIA OPERADOR ESCAVADEIRA - HORISTA (ENCARGOS COMPLEMENTARES - COLETADO CAIXA)</t>
  </si>
  <si>
    <t>EPI - FAMILIA PEDREIRO - HORISTA (ENCARGOS COMPLEMENTARES - COLETADO CAIXA)</t>
  </si>
  <si>
    <t>EPI - FAMILIA PINTOR - HORISTA (ENCARGOS COMPLEMENTARES - COLETADO CAIXA)</t>
  </si>
  <si>
    <t>EPI - FAMILIA SERVENTE - HORISTA (ENCARGOS COMPLEMENTARES - COLETADO CAIXA)</t>
  </si>
  <si>
    <t>EPI - FAMILIA SOLDADOR - HORISTA (ENCARGOS COMPLEMENTARES - COLETADO CAIXA)</t>
  </si>
  <si>
    <t>EPI - FAMILIA TOPOGRAFO - HORISTA (ENCARGOS COMPLEMENTARES - COLETADO CAIXA)</t>
  </si>
  <si>
    <t>MONTADOR DE ESTRUTURAS METALICAS HORISTA</t>
  </si>
  <si>
    <t>AJUDANTE DE ESTRUTURAS METALICAS (HORISTA)</t>
  </si>
  <si>
    <t>OPERADOR DE PAVIMENTADORA / MESA VIBROACABADORA (HORISTA)</t>
  </si>
  <si>
    <t>OPERADOR DE DEMARCADORA DE FAIXAS DE TRAFEGO (HORISTA)</t>
  </si>
  <si>
    <t>JARDINEIRO (HORISTA)</t>
  </si>
  <si>
    <t>RETROESCAVADEIRA SOBRE RODAS COM CARREGADEIRA, TRAÇÃO 4X4, POTÊNCIA LÍQ. 88 HP, CAÇAMBA CARREG. CAP. MÍN. 1 M3, CAÇAMBA RETRO CAP. 0,26 M3, PESO OPERACIONAL MÍN. 6.674 KG, PROFUNDIDADE ESCAVAÇÃO MÁX. 4,37 M - MATERIAIS NA OPERAÇÃO. AF_06/2014</t>
  </si>
  <si>
    <t>ROLO COMPACTADOR VIBRATÓRIO DE UM CILINDRO AÇO LISO, POTÊNCIA 80 HP, PESO OPERACIONAL MÁXIMO 8,1 T, IMPACTO DINÂMICO 16,15 / 9,5 T, LARGURA DE TRABALHO 1,68 M - MATERIAIS NA OPERAÇÃO. AF_06/2014</t>
  </si>
  <si>
    <t>CAMINHÃO BASCULANTE 6 M3, PESO BRUTO TOTAL 16.000 KG, CARGA ÚTIL MÁXIMA 13.071 KG, DISTÂNCIA ENTRE EIXOS 4,80 M, POTÊNCIA 230 CV INCLUSIVE CAÇAMBA METÁLICA - MATERIAIS NA OPERAÇÃO. AF_06/2014</t>
  </si>
  <si>
    <t>USINA DE CONCRETO FIXA, CAPACIDADE NOMINAL DE 90 A 120 M3/H, SEM SILO - MANUTENÇÃO. AF_07/2016</t>
  </si>
  <si>
    <t>CAMINHÃO TOCO, PBT 16.000 KG, CARGA ÚTIL MÁX. 10.685 KG, DIST. ENTRE EIXOS 4,8 M, POTÊNCIA 189 CV, INCLUSIVE CARROCERIA FIXA ABERTA DE MADEIRA P/ TRANSPORTE GERAL DE CARGA SECA, DIMEN. APROX. 2,5 X 7,00 X 0,50 M - MATERIAIS NA OPERAÇÃO. AF_06/2014</t>
  </si>
  <si>
    <t>VASSOURA MECÂNICA REBOCÁVEL COM ESCOVA CILÍNDRICA, LARGURA ÚTIL DE VARRIMENTO DE 2,44 M - MANUTENÇÃO. AF_06/2014</t>
  </si>
  <si>
    <t>TRATOR DE ESTEIRAS, POTÊNCIA 170 HP, PESO OPERACIONAL 19 T, CAÇAMBA 5,2 M3 - MANUTENÇÃO. AF_06/2014</t>
  </si>
  <si>
    <t>TRATOR DE ESTEIRAS, POTÊNCIA 150 HP, PESO OPERACIONAL 16,7 T, COM RODA MOTRIZ ELEVADA E LÂMINA 3,18 M3 - MANUTENÇÃO. AF_06/2014</t>
  </si>
  <si>
    <t>TRATOR DE ESTEIRAS, POTÊNCIA 347 HP, PESO OPERACIONAL 38,5 T, COM LÂMINA 8,70 M3 - MANUTENÇÃO. AF_06/2014</t>
  </si>
  <si>
    <t>TRATOR DE ESTEIRAS, POTÊNCIA 100 HP, PESO OPERACIONAL 9,4 T, COM LÂMINA 2,19 M3 - MATERIAIS NA OPERAÇÃO. AF_06/2014</t>
  </si>
  <si>
    <t>ROLO COMPACTADOR VIBRATÓRIO REBOCÁVEL, CILINDRO DE AÇO LISO, POTÊNCIA DE TRAÇÃO DE 65 CV, PESO 4,7 T, IMPACTO DINÂMICO 18,3 T, LARGURA DE TRABALHO 1,67 M - DEPRECIAÇÃO. AF_02/2016</t>
  </si>
  <si>
    <t>CAMINHÃO TOCO, PESO BRUTO TOTAL 14.300 KG, CARGA ÚTIL MÁXIMA 9590 KG, DISTÂNCIA ENTRE EIXOS 4,76 M, POTÊNCIA 185 CV (NÃO INCLUI CARROCERIA) - MATERIAIS NA OPERAÇÃO. AF_06/2014</t>
  </si>
  <si>
    <t>CAMINHÃO TOCO, PESO BRUTO TOTAL 16.000 KG, CARGA ÚTIL MÁXIMA DE 10.685 KG, DISTÂNCIA ENTRE EIXOS 4,80 M, POTÊNCIA 189 CV EXCLUSIVE CARROCERIA - MATERIAIS NA OPERAÇÃO. AF_06/2014</t>
  </si>
  <si>
    <t>CAMINHÃO PIPA 10.000 L TRUCADO, PESO BRUTO TOTAL 23.000 KG, CARGA ÚTIL MÁXIMA 15.935 KG, DISTÂNCIA ENTRE EIXOS 4,8 M, POTÊNCIA 230 CV, INCLUSIVE TANQUE DE AÇO PARA TRANSPORTE DE ÁGUA - MATERIAIS NA OPERAÇÃO. AF_06/2014</t>
  </si>
  <si>
    <t>GRADE DE DISCO REBOCÁVEL COM 20 DISCOS 24" X 6 MM COM PNEUS PARA TRANSPORTE - DEPRECIAÇÃO. AF_06/2014</t>
  </si>
  <si>
    <t>GRADE DE DISCO REBOCÁVEL COM 20 DISCOS 24" X 6 MM COM PNEUS PARA TRANSPORTE - MANUTENÇÃO. AF_06/2014</t>
  </si>
  <si>
    <t>MOTONIVELADORA POTÊNCIA BÁSICA LÍQUIDA (PRIMEIRA MARCHA) 125 HP, PESO BRUTO 13032 KG, LARGURA DA LÂMINA DE 3,7 M - MATERIAIS NA OPERAÇÃO. AF_06/2014</t>
  </si>
  <si>
    <t>PÁ CARREGADEIRA SOBRE RODAS, POTÊNCIA LÍQUIDA 128 HP, CAPACIDADE DA CAÇAMBA 1,7 A 2,8 M3, PESO OPERACIONAL 11632 KG - MANUTENÇÃO. AF_06/2014</t>
  </si>
  <si>
    <t>PÁ CARREGADEIRA SOBRE RODAS, POTÊNCIA LÍQUIDA 128 HP, CAPACIDADE DA CAÇAMBA 1,7 A 2,8 M3, PESO OPERACIONAL 11632 KG - MATERIAIS NA OPERAÇÃO. AF_06/2014</t>
  </si>
  <si>
    <t>PÁ CARREGADEIRA SOBRE RODAS, POTÊNCIA 197 HP, CAPACIDADE DA CAÇAMBA 2,5 A 3,5 M3, PESO OPERACIONAL 18338 KG - MANUTENÇÃO. AF_06/2014</t>
  </si>
  <si>
    <t>MARTELETE OU ROMPEDOR PNEUMÁTICO MANUAL, 28 KG, COM SILENCIADOR - MANUTENÇÃO. AF_07/2016</t>
  </si>
  <si>
    <t>COMPRESSOR DE AR REBOCÁVEL, VAZÃO 189 PCM, PRESSÃO EFETIVA DE TRABALHO 102 PSI, MOTOR DIESEL, POTÊNCIA 63 CV - MATERIAIS NA OPERAÇÃO. AF_06/2015</t>
  </si>
  <si>
    <t>BOMBA SUBMERSÍVEL ELÉTRICA TRIFÁSICA, POTÊNCIA 2,96 HP, Ø ROTOR 144 MM SEMI-ABERTO, BOCAL DE SAÍDA Ø 2", HM/Q = 2 MCA / 38,8 M3/H A 28 MCA / 5 M3/H - MATERIAIS NA OPERAÇÃO. AF_06/2014</t>
  </si>
  <si>
    <t>CAMINHÃO PIPA 6.000 L, PESO BRUTO TOTAL 13.000 KG, DISTÂNCIA ENTRE EIXOS 4,80 M, POTÊNCIA 189 CV INCLUSIVE TANQUE DE AÇO PARA TRANSPORTE DE ÁGUA, CAPACIDADE 6 M3 - MANUTENÇÃO. AF_06/2014</t>
  </si>
  <si>
    <t>ROLO COMPACTADOR DE PNEUS ESTÁTICO, PRESSÃO VARIÁVEL, POTÊNCIA 111 HP, PESO SEM/COM LASTRO 9,5 / 26 T, LARGURA DE TRABALHO 1,90 M - MATERIAIS NA OPERAÇÃO. AF_07/2014</t>
  </si>
  <si>
    <t>GRUPO GERADOR ESTACIONÁRIO, MOTOR DIESEL POTÊNCIA 170 KVA - DEPRECIAÇÃO. AF_02/2016</t>
  </si>
  <si>
    <t>GRUPO GERADOR ESTACIONÁRIO, MOTOR DIESEL POTÊNCIA 170 KVA - MANUTENÇÃO. AF_02/2016</t>
  </si>
  <si>
    <t>ROLO COMPACTADOR VIBRATÓRIO PÉ DE CARNEIRO PARA SOLOS, POTÊNCIA 80 HP, PESO OPERACIONAL SEM/COM LASTRO 7,4 / 8,8 T, LARGURA DE TRABALHO 1,68 M - DEPRECIAÇÃO. AF_02/2016</t>
  </si>
  <si>
    <t>GRUPO GERADOR ESTACIONÁRIO, MOTOR DIESEL POTÊNCIA 170 KVA - MATERIAIS NA OPERAÇÃO. AF_02/2016</t>
  </si>
  <si>
    <t>ROLO COMPACTADOR VIBRATÓRIO PÉ DE CARNEIRO PARA SOLOS, POTÊNCIA 80 HP, PESO OPERACIONAL SEM/COM LASTRO 7,4 / 8,8 T, LARGURA DE TRABALHO 1,68 M - JUROS. AF_02/2016</t>
  </si>
  <si>
    <t>ROLO COMPACTADOR VIBRATÓRIO PÉ DE CARNEIRO PARA SOLOS, POTÊNCIA 80 HP, PESO OPERACIONAL SEM/COM LASTRO 7,4 / 8,8 T, LARGURA DE TRABALHO 1,68 M - MATERIAIS NA OPERAÇÃO. AF_02/2016</t>
  </si>
  <si>
    <t>CAMINHÃO TOCO, PBT 14.300 KG, CARGA ÚTIL MÁX. 9.710 KG, DIST. ENTRE EIXOS 3,56 M, POTÊNCIA 185 CV, INCLUSIVE CARROCERIA FIXA ABERTA DE MADEIRA P/ TRANSPORTE GERAL DE CARGA SECA, DIMEN. APROX. 2,50 X 6,50 X 0,50 M - MANUTENÇÃO. AF_06/2014</t>
  </si>
  <si>
    <t>CAMINHÃO TOCO, PBT 14.300 KG, CARGA ÚTIL MÁX. 9.710 KG, DIST. ENTRE EIXOS 3,56 M, POTÊNCIA 185 CV, INCLUSIVE CARROCERIA FIXA ABERTA DE MADEIRA P/ TRANSPORTE GERAL DE CARGA SECA, DIMEN. APROX. 2,50 X 6,50 X 0,50 M - MATERIAIS NA OPERAÇÃO. AF_06/2014</t>
  </si>
  <si>
    <t>GRUPO DE SOLDAGEM COM GERADOR A DIESEL 60 CV PARA SOLDA ELÉTRICA, SOBRE 04 RODAS, COM MOTOR 4 CILINDROS 600 A - DEPRECIAÇÃO. AF_02/2016</t>
  </si>
  <si>
    <t>GRUPO DE SOLDAGEM COM GERADOR A DIESEL 60 CV PARA SOLDA ELÉTRICA, SOBRE 04 RODAS, COM MOTOR 4 CILINDROS 600 A - MANUTENÇÃO. AF_02/2016</t>
  </si>
  <si>
    <t>GRUPO DE SOLDAGEM COM GERADOR A DIESEL 60 CV PARA SOLDA ELÉTRICA, SOBRE 04 RODAS, COM MOTOR 4 CILINDROS 600 A - MATERIAIS NA OPERAÇÃO. AF_02/2016</t>
  </si>
  <si>
    <t>GRUPO DE SOLDAGEM COM GERADOR A DIESEL 60 CV PARA SOLDA ELÉTRICA, SOBRE 04 RODAS, COM MOTOR 4 CILINDROS 600 A - JUROS. AF_02/2016</t>
  </si>
  <si>
    <t>GRADE DE DISCO REBOCÁVEL COM 20 DISCOS 24" X 6 MM COM PNEUS PARA TRANSPORTE - JUROS. AF_06/2014</t>
  </si>
  <si>
    <t>BETONEIRA CAPACIDADE NOMINAL 400 L, CAPACIDADE DE MISTURA 310 L, MOTOR A DIESEL POTÊNCIA 5,0 CV, SEM CARREGADOR - DEPRECIAÇÃO. AF_05/2023</t>
  </si>
  <si>
    <t>BETONEIRA CAPACIDADE NOMINAL 400 L, CAPACIDADE DE MISTURA 310 L, MOTOR A DIESEL POTÊNCIA 5,0 CV, SEM CARREGADOR - JUROS. AF_05/2023</t>
  </si>
  <si>
    <t>BETONEIRA CAPACIDADE NOMINAL 400 L, CAPACIDADE DE MISTURA 310 L, MOTOR A DIESEL POTÊNCIA 5,0 CV, SEM CARREGADOR - MANUTENÇÃO. AF_05/2023</t>
  </si>
  <si>
    <t>BETONEIRA CAPACIDADE NOMINAL 400 L, CAPACIDADE DE MISTURA 310 L, MOTOR A DIESEL POTÊNCIA 5,0 CV, SEM CARREGADOR - MATERIAIS NA OPERAÇÃO. AF_05/2023</t>
  </si>
  <si>
    <t>AJUDANTE DE ARMADOR COM ENCARGOS COMPLEMENTARES</t>
  </si>
  <si>
    <t>AJUDANTE DE CARPINTEIRO COM ENCARGOS COMPLEMENTARES</t>
  </si>
  <si>
    <t>AJUDANTE DE OPERAÇÃO EM GERAL COM ENCARGOS COMPLEMENTARES</t>
  </si>
  <si>
    <t>AJUDANTE DE PEDREIRO COM ENCARGOS COMPLEMENTARES</t>
  </si>
  <si>
    <t>ARMADOR COM ENCARGOS COMPLEMENTARES</t>
  </si>
  <si>
    <t>AUXILIAR DE LABORATÓRIO COM ENCARGOS COMPLEMENTARES</t>
  </si>
  <si>
    <t>AUXILIAR DE MECÂNICO COM ENCARGOS COMPLEMENTARES</t>
  </si>
  <si>
    <t>AUXILIAR DE SERVIÇOS GERAIS COM ENCARGOS COMPLEMENTARES</t>
  </si>
  <si>
    <t>AUXILIAR DE TOPÓGRAFO COM ENCARGOS COMPLEMENTARES</t>
  </si>
  <si>
    <t>AUXILIAR TÉCNICO DE ENGENHARIA COM ENCARGOS COMPLEMENTARES</t>
  </si>
  <si>
    <t>BLASTER, DINAMITADOR OU CABO DE FOGO COM ENCARGOS COMPLEMENTARES</t>
  </si>
  <si>
    <t>CALCETEIRO COM ENCARGOS COMPLEMENTARES</t>
  </si>
  <si>
    <t>CARPINTEIRO DE ESQUADRIA COM ENCARGOS COMPLEMENTARES</t>
  </si>
  <si>
    <t>CARPINTEIRO DE FORMAS COM ENCARGOS COMPLEMENTARES</t>
  </si>
  <si>
    <t>CAVOUQUEIRO OU OPERADOR PERFURATRIZ/ROMPEDOR COM ENCARGOS COMPLEMENTARES</t>
  </si>
  <si>
    <t>GESSEIRO COM ENCARGOS COMPLEMENTARES</t>
  </si>
  <si>
    <t>IMPERMEABILIZADOR COM ENCARGOS COMPLEMENTARES</t>
  </si>
  <si>
    <t>MACARIQUEIRO COM ENCARGOS COMPLEMENTARES</t>
  </si>
  <si>
    <t>MARCENEIRO COM ENCARGOS COMPLEMENTARES</t>
  </si>
  <si>
    <t>MARMORISTA/GRANITEIRO COM ENCARGOS COMPLEMENTARES</t>
  </si>
  <si>
    <t>MECÃNICO DE EQUIPAMENTOS PESADOS COM ENCARGOS COMPLEMENTARES</t>
  </si>
  <si>
    <t>MONTADOR (TUBO AÇO/EQUIPAMENTOS) COM ENCARGOS COMPLEMENTARES</t>
  </si>
  <si>
    <t>MOTORISTA DE BASCULANTE COM ENCARGOS COMPLEMENTARES</t>
  </si>
  <si>
    <t>MOTORISTA DE CAMINHÃO COM ENCARGOS COMPLEMENTARES</t>
  </si>
  <si>
    <t>MOTORISTA DE CAMINHÃO E CARRETA COM ENCARGOS COMPLEMENTARES</t>
  </si>
  <si>
    <t>MOTORISTA DE VEÍCULO LEVE COM ENCARGOS COMPLEMENTARES</t>
  </si>
  <si>
    <t>MOTORISTA OPERADOR DE MUNCK COM ENCARGOS COMPLEMENTARES</t>
  </si>
  <si>
    <t>NIVELADOR COM ENCARGOS COMPLEMENTARES</t>
  </si>
  <si>
    <t>OPERADOR DE BETONEIRA (CAMINHÃO) COM ENCARGOS COMPLEMENTARES</t>
  </si>
  <si>
    <t>OPERADOR DE COMPRESSOR OU COMPRESSORISTA COM ENCARGOS COMPLEMENTARES</t>
  </si>
  <si>
    <t>OPERADOR DE DEMARCADORA DE FAIXAS COM ENCARGOS COMPLEMENTARES</t>
  </si>
  <si>
    <t>OPERADOR DE ESCAVADEIRA COM ENCARGOS COMPLEMENTARES</t>
  </si>
  <si>
    <t>OPERADOR DE GUINCHO COM ENCARGOS COMPLEMENTARES</t>
  </si>
  <si>
    <t>OPERADOR DE GUINDASTE COM ENCARGOS COMPLEMENTARES</t>
  </si>
  <si>
    <t>OPERADOR DE MÁQUINAS E EQUIPAMENTOS COM ENCARGOS COMPLEMENTARES</t>
  </si>
  <si>
    <t>OPERADOR DE MARTELETE OU MARTELETEIRO COM ENCARGOS COMPLEMENTARES</t>
  </si>
  <si>
    <t>OPERADOR DE MOTO-ESCREIPER COM ENCARGOS COMPLEMENTARES</t>
  </si>
  <si>
    <t>OPERADOR DE MOTONIVELADORA COM ENCARGOS COMPLEMENTARES</t>
  </si>
  <si>
    <t>OPERADOR DE PÁ CARREGADEIRA COM ENCARGOS COMPLEMENTARES</t>
  </si>
  <si>
    <t>OPERADOR DE PAVIMENTADORA COM ENCARGOS COMPLEMENTARES</t>
  </si>
  <si>
    <t>OPERADOR DE ROLO COMPACTADOR COM ENCARGOS COMPLEMENTARES</t>
  </si>
  <si>
    <t>OPERADOR DE USINA DE ASFALTO, DE SOLOS OU DE CONCRETO COM ENCARGOS COMPLEMENTARES</t>
  </si>
  <si>
    <t>OPERADOR JATO DE AREIA OU JATISTA COM ENCARGOS COMPLEMENTARES</t>
  </si>
  <si>
    <t>OPERADOR PARA BATE ESTACAS COM ENCARGOS COMPLEMENTARES</t>
  </si>
  <si>
    <t>PASTILHEIRO COM ENCARGOS COMPLEMENTARES</t>
  </si>
  <si>
    <t>PINTOR COM ENCARGOS COMPLEMENTARES</t>
  </si>
  <si>
    <t>PINTOR DE LETREIROS COM ENCARGOS COMPLEMENTARES</t>
  </si>
  <si>
    <t>PINTOR PARA TINTA EPÓXI COM ENCARGOS COMPLEMENTARES</t>
  </si>
  <si>
    <t>POCEIRO COM ENCARGOS COMPLEMENTARES</t>
  </si>
  <si>
    <t>RASTELEIRO COM ENCARGOS COMPLEMENTARES</t>
  </si>
  <si>
    <t>SOLDADOR A (PARA SOLDA A SER TESTADA COM RAIOS "X") COM ENCARGOS COMPLEMENTARES</t>
  </si>
  <si>
    <t>TÉCNICO DE LABORATÓRIO COM ENCARGOS COMPLEMENTARES</t>
  </si>
  <si>
    <t>TRATORISTA COM ENCARGOS COMPLEMENTARES</t>
  </si>
  <si>
    <t>VIDRACEIRO COM ENCARGOS COMPLEMENTARES</t>
  </si>
  <si>
    <t>OPERADOR DE BETONEIRA ESTACIONÁRIA/MISTURADOR COM ENCARGOS COMPLEMENTARES</t>
  </si>
  <si>
    <t>MISTURADOR DE ARGAMASSA, EIXO HORIZONTAL, CAPACIDADE DE MISTURA 300 KG, MOTOR ELÉTRICO POTÊNCIA 5 CV - DEPRECIAÇÃO. AF_05/2023</t>
  </si>
  <si>
    <t>MISTURADOR DE ARGAMASSA, EIXO HORIZONTAL, CAPACIDADE DE MISTURA 300 KG, MOTOR ELÉTRICO POTÊNCIA 5 CV - JUROS. AF_05/2023</t>
  </si>
  <si>
    <t>MISTURADOR DE ARGAMASSA, EIXO HORIZONTAL, CAPACIDADE DE MISTURA 300 KG, MOTOR ELÉTRICO POTÊNCIA 5 CV - MANUTENÇÃO. AF_05/2023</t>
  </si>
  <si>
    <t>MISTURADOR DE ARGAMASSA, EIXO HORIZONTAL, CAPACIDADE DE MISTURA 300 KG, MOTOR ELÉTRICO POTÊNCIA 5 CV - MATERIAIS NA OPERAÇÃO. AF_05/2023</t>
  </si>
  <si>
    <t>MISTURADOR DE ARGAMASSA, EIXO HORIZONTAL, CAPACIDADE DE MISTURA 600 KG, MOTOR ELÉTRICO POTÊNCIA 7,5 CV - DEPRECIAÇÃO. AF_05/2023</t>
  </si>
  <si>
    <t>MISTURADOR DE ARGAMASSA, EIXO HORIZONTAL, CAPACIDADE DE MISTURA 600 KG, MOTOR ELÉTRICO POTÊNCIA 7,5 CV - JUROS. AF_05/2023</t>
  </si>
  <si>
    <t>MISTURADOR DE ARGAMASSA, EIXO HORIZONTAL, CAPACIDADE DE MISTURA 600 KG, MOTOR ELÉTRICO POTÊNCIA 7,5 CV - MANUTENÇÃO. AF_05/2023</t>
  </si>
  <si>
    <t>MISTURADOR DE ARGAMASSA, EIXO HORIZONTAL, CAPACIDADE DE MISTURA 600 KG, MOTOR ELÉTRICO POTÊNCIA 7,5 CV - MATERIAIS NA OPERAÇÃO. AF_05/2023</t>
  </si>
  <si>
    <t>MISTURADOR DE ARGAMASSA, EIXO HORIZONTAL, CAPACIDADE DE MISTURA 160 KG, MOTOR ELÉTRICO POTÊNCIA 3 CV - DEPRECIAÇÃO. AF_05/2023</t>
  </si>
  <si>
    <t>MISTURADOR DE ARGAMASSA, EIXO HORIZONTAL, CAPACIDADE DE MISTURA 160 KG, MOTOR ELÉTRICO POTÊNCIA 3 CV - JUROS. AF_05/2023</t>
  </si>
  <si>
    <t>MISTURADOR DE ARGAMASSA, EIXO HORIZONTAL, CAPACIDADE DE MISTURA 160 KG, MOTOR ELÉTRICO POTÊNCIA 3 CV - MANUTENÇÃO. AF_05/2023</t>
  </si>
  <si>
    <t>MISTURADOR DE ARGAMASSA, EIXO HORIZONTAL, CAPACIDADE DE MISTURA 160 KG, MOTOR ELÉTRICO POTÊNCIA 3 CV - MATERIAIS NA OPERAÇÃO. AF_05/2023</t>
  </si>
  <si>
    <t>PROJETOR DE ARGAMASSA, CAPACIDADE DE PROJEÇÃO 1,5 M3/H, ALCANCE DE 30 ATÉ 60 M, MOTOR ELÉTRICO POTÊNCIA 7,5 HP - DEPRECIAÇÃO. AF_06/2014</t>
  </si>
  <si>
    <t>PROJETOR DE ARGAMASSA, CAPACIDADE DE PROJEÇÃO 1,5 M3/H, ALCANCE DE 30 ATÉ 60 M, MOTOR ELÉTRICO POTÊNCIA 7,5 HP - JUROS. AF_06/2014</t>
  </si>
  <si>
    <t>PROJETOR DE ARGAMASSA, CAPACIDADE DE PROJEÇÃO 1,5 M3/H, ALCANCE DE 30 ATÉ 60 M, MOTOR ELÉTRICO POTÊNCIA 7,5 HP - MANUTENÇÃO. AF_06/2014</t>
  </si>
  <si>
    <t>PROJETOR DE ARGAMASSA, CAPACIDADE DE PROJEÇÃO 1,5 M3/H, ALCANCE DE 30 ATÉ 60 M, MOTOR ELÉTRICO POTÊNCIA 7,5 HP - MATERIAIS NA OPERAÇÃO. AF_06/2014</t>
  </si>
  <si>
    <t>PROJETOR DE ARGAMASSA, CAPACIDADE DE PROJEÇÃO 2 M3/H, ALCANCE ATÉ 50 M, MOTOR ELÉTRICO POTÊNCIA 7,5 HP - DEPRECIAÇÃO. AF_06/2014</t>
  </si>
  <si>
    <t>PROJETOR DE ARGAMASSA, CAPACIDADE DE PROJEÇÃO 2 M3/H, ALCANCE ATÉ 50 M, MOTOR ELÉTRICO POTÊNCIA 7,5 HP - JUROS. AF_06/2014</t>
  </si>
  <si>
    <t>PROJETOR DE ARGAMASSA, CAPACIDADE DE PROJEÇÃO 2 M3/H, ALCANCE ATÉ 50 M, MOTOR ELÉTRICO POTÊNCIA 7,5 HP - MANUTENÇÃO. AF_06/2014</t>
  </si>
  <si>
    <t>PROJETOR DE ARGAMASSA, CAPACIDADE DE PROJEÇÃO 2 M3/H, ALCANCE ATÉ 50 M, MOTOR ELÉTRICO POTÊNCIA 7,5 HP - MATERIAIS NA OPERAÇÃO. AF_06/2014</t>
  </si>
  <si>
    <t>JARDINEIRO COM ENCARGOS COMPLEMENTARES</t>
  </si>
  <si>
    <t>ESPARGIDOR DE ASFALTO PRESSURIZADO COM TANQUE DE 2500 L, REBOCÁVEL COM MOTOR A GASOLINA POTÊNCIA 3,4 HP - DEPRECIAÇÃO. AF_07/2014</t>
  </si>
  <si>
    <t>ESPARGIDOR DE ASFALTO PRESSURIZADO COM TANQUE DE 2500 L, REBOCÁVEL COM MOTOR A GASOLINA POTÊNCIA 3,4 HP - JUROS. AF_07/2014</t>
  </si>
  <si>
    <t>BETONEIRA CAPACIDADE NOMINAL DE 400 L, CAPACIDADE DE MISTURA 280 L, MOTOR ELÉTRICO TRIFÁSICO POTÊNCIA DE 2 CV, SEM CARREGADOR - DEPRECIAÇÃO. AF_05/2023</t>
  </si>
  <si>
    <t>BETONEIRA CAPACIDADE NOMINAL DE 400 L, CAPACIDADE DE MISTURA 280 L, MOTOR ELÉTRICO TRIFÁSICO POTÊNCIA DE 2 CV, SEM CARREGADOR - JUROS. AF_05/2023</t>
  </si>
  <si>
    <t>BETONEIRA CAPACIDADE NOMINAL DE 400 L, CAPACIDADE DE MISTURA 280 L, MOTOR ELÉTRICO TRIFÁSICO POTÊNCIA DE 2 CV, SEM CARREGADOR - MANUTENÇÃO. AF_05/2023</t>
  </si>
  <si>
    <t>BETONEIRA CAPACIDADE NOMINAL DE 400 L, CAPACIDADE DE MISTURA 280 L, MOTOR ELÉTRICO TRIFÁSICO POTÊNCIA DE 2 CV, SEM CARREGADOR - MATERIAIS NA OPERAÇÃO. AF_05/2023</t>
  </si>
  <si>
    <t>TRATOR DE ESTEIRAS, POTÊNCIA 125 HP, PESO OPERACIONAL 12,9 T, COM LÂMINA 2,7 M3 - DEPRECIAÇÃO. AF_10/2014</t>
  </si>
  <si>
    <t>TRATOR DE ESTEIRAS, POTÊNCIA 125 HP, PESO OPERACIONAL 12,9 T, COM LÂMINA 2,7 M3 - JUROS. AF_10/2014</t>
  </si>
  <si>
    <t>TRATOR DE ESTEIRAS, POTÊNCIA 125 HP, PESO OPERACIONAL 12,9 T, COM LÂMINA 2,7 M3 - MANUTENÇÃO. AF_10/2014</t>
  </si>
  <si>
    <t>TRATOR DE ESTEIRAS, POTÊNCIA 125 HP, PESO OPERACIONAL 12,9 T, COM LÂMINA 2,7 M3 - MATERIAIS NA OPERAÇÃO. AF_10/2014</t>
  </si>
  <si>
    <t>MOTOBOMBA CENTRÍFUGA, MOTOR A GASOLINA, POTÊNCIA 5,42 HP, BOCAIS 1 1/2" X 1", DIÂMETRO ROTOR 143 MM HM/Q = 6 MCA / 16,8 M3/H A 38 MCA / 6,6 M3/H - DEPRECIAÇÃO. AF_06/2014</t>
  </si>
  <si>
    <t>MOTOBOMBA CENTRÍFUGA, MOTOR A GASOLINA, POTÊNCIA 5,42 HP, BOCAIS 1 1/2" X 1", DIÂMETRO ROTOR 143 MM HM/Q = 6 MCA / 16,8 M3/H A 38 MCA / 6,6 M3/H - JUROS. AF_06/2014</t>
  </si>
  <si>
    <t>GRADE DE DISCO CONTROLE REMOTO REBOCÁVEL, COM 24 DISCOS 24" X 6 MM COM PNEUS PARA TRANSPORTE - DEPRECIAÇÃO. AF_06/2014</t>
  </si>
  <si>
    <t>GRADE DE DISCO CONTROLE REMOTO REBOCÁVEL, COM 24 DISCOS 24" X 6 MM COM PNEUS PARA TRANSPORTE - JUROS. AF_06/2014</t>
  </si>
  <si>
    <t>RETROESCAVADEIRA SOBRE RODAS COM CARREGADEIRA, TRAÇÃO 4X4, POTÊNCIA LÍQ. 88 HP, CAÇAMBA CARREG. CAP. MÍN. 1 M3, CAÇAMBA RETRO CAP. 0,26 M3, PESO OPERACIONAL MÍN. 6.674 KG, PROFUNDIDADE ESCAVAÇÃO MÁX. 4,37 M - DEPRECIAÇÃO. AF_06/2014</t>
  </si>
  <si>
    <t>RETROESCAVADEIRA SOBRE RODAS COM CARREGADEIRA, TRAÇÃO 4X4, POTÊNCIA LÍQ. 88 HP, CAÇAMBA CARREG. CAP. MÍN. 1 M3, CAÇAMBA RETRO CAP. 0,26 M3, PESO OPERACIONAL MÍN. 6.674 KG, PROFUNDIDADE ESCAVAÇÃO MÁX. 4,37 M - JUROS. AF_06/2014</t>
  </si>
  <si>
    <t>RETROESCAVADEIRA SOBRE RODAS COM CARREGADEIRA, TRAÇÃO 4X2, POTÊNCIA LÍQ. 79 HP, CAÇAMBA CARREG. CAP. MÍN. 1 M3, CAÇAMBA RETRO CAP. 0,20 M3, PESO OPERACIONAL MÍN. 6.570 KG, PROFUNDIDADE ESCAVAÇÃO MÁX. 4,37 M - DEPRECIAÇÃO. AF_06/2014</t>
  </si>
  <si>
    <t>RETROESCAVADEIRA SOBRE RODAS COM CARREGADEIRA, TRAÇÃO 4X2, POTÊNCIA LÍQ. 79 HP, CAÇAMBA CARREG. CAP. MÍN. 1 M3, CAÇAMBA RETRO CAP. 0,20 M3, PESO OPERACIONAL MÍN. 6.570 KG, PROFUNDIDADE ESCAVAÇÃO MÁX. 4,37 M - JUROS. AF_06/2014</t>
  </si>
  <si>
    <t>ESCAVADEIRA HIDRÁULICA SOBRE ESTEIRAS, CAÇAMBA 1,20 M3, PESO OPERACIONAL 21 T, POTÊNCIA BRUTA 155 HP - DEPRECIAÇÃO. AF_06/2014</t>
  </si>
  <si>
    <t>ESCAVADEIRA HIDRÁULICA SOBRE ESTEIRAS, CAÇAMBA 1,20 M3, PESO OPERACIONAL 21 T, POTÊNCIA BRUTA 155 HP - JUROS. AF_06/2014</t>
  </si>
  <si>
    <t>ESCAVADEIRA HIDRÁULICA SOBRE ESTEIRAS, CAÇAMBA 1,20 M3, PESO OPERACIONAL 21 T, POTÊNCIA BRUTA 155 HP - MANUTENÇÃO. AF_06/2014</t>
  </si>
  <si>
    <t>ESCAVADEIRA HIDRÁULICA SOBRE ESTEIRAS, CAÇAMBA 1,20 M3, PESO OPERACIONAL 21 T, POTÊNCIA BRUTA 155 HP - MATERIAIS NA OPERAÇÃO. AF_06/2014</t>
  </si>
  <si>
    <t>TRATOR DE ESTEIRAS, POTÊNCIA 150 HP, PESO OPERACIONAL 16,7 T, COM RODA MOTRIZ ELEVADA E LÂMINA 3,18 M3 - DEPRECIAÇÃO. AF_06/2014</t>
  </si>
  <si>
    <t>TRATOR DE ESTEIRAS, POTÊNCIA 150 HP, PESO OPERACIONAL 16,7 T, COM RODA MOTRIZ ELEVADA E LÂMINA 3,18 M3 - JUROS. AF_06/2014</t>
  </si>
  <si>
    <t>RETROESCAVADEIRA SOBRE RODAS COM CARREGADEIRA, TRAÇÃO 4X4, POTÊNCIA LÍQ. 72 HP, CAÇAMBA CARREG. CAP. MÍN. 0,79 M3, CAÇAMBA RETRO CAP. 0,18 M3, PESO OPERACIONAL MÍN. 7.140 KG, PROFUNDIDADE ESCAVAÇÃO MÁX. 4,50 M - DEPRECIAÇÃO. AF_06/2014</t>
  </si>
  <si>
    <t>RETROESCAVADEIRA SOBRE RODAS COM CARREGADEIRA, TRAÇÃO 4X4, POTÊNCIA LÍQ. 72 HP, CAÇAMBA CARREG. CAP. MÍN. 0,79 M3, CAÇAMBA RETRO CAP. 0,18 M3, PESO OPERACIONAL MÍN. 7.140 KG, PROFUNDIDADE ESCAVAÇÃO MÁX. 4,50 M - JUROS. AF_06/2014</t>
  </si>
  <si>
    <t>TRATOR DE ESTEIRAS, POTÊNCIA 347 HP, PESO OPERACIONAL 38,5 T, COM LÂMINA 8,70 M3 - DEPRECIAÇÃO. AF_06/2014</t>
  </si>
  <si>
    <t>TRATOR DE ESTEIRAS, POTÊNCIA 347 HP, PESO OPERACIONAL 38,5 T, COM LÂMINA 8,70 M3 - JUROS. AF_06/2014</t>
  </si>
  <si>
    <t>VASSOURA MECÂNICA REBOCÁVEL COM ESCOVA CILÍNDRICA, LARGURA ÚTIL DE VARRIMENTO DE 2,44 M - DEPRECIAÇÃO. AF_06/2014</t>
  </si>
  <si>
    <t>VASSOURA MECÂNICA REBOCÁVEL COM ESCOVA CILÍNDRICA, LARGURA ÚTIL DE VARRIMENTO DE 2,44 M - JUROS. AF_06/2014</t>
  </si>
  <si>
    <t>TRATOR DE ESTEIRAS, POTÊNCIA 170 HP, PESO OPERACIONAL 19 T, CAÇAMBA 5,2 M3 - DEPRECIAÇÃO. AF_06/2014</t>
  </si>
  <si>
    <t>TRATOR DE ESTEIRAS, POTÊNCIA 170 HP, PESO OPERACIONAL 19 T, CAÇAMBA 5,2 M3 - JUROS. AF_06/2014</t>
  </si>
  <si>
    <t>BOMBA SUBMERSÍVEL ELÉTRICA TRIFÁSICA, POTÊNCIA 2,96 HP, Ø ROTOR 144 MM SEMI-ABERTO, BOCAL DE SAÍDA Ø 2", HM/Q = 2 MCA / 38,8 M3/H A 28 MCA / 5 M3/H - DEPRECIAÇÃO. AF_06/2014</t>
  </si>
  <si>
    <t>BOMBA SUBMERSÍVEL ELÉTRICA TRIFÁSICA, POTÊNCIA 2,96 HP, Ø ROTOR 144 MM SEMI-ABERTO, BOCAL DE SAÍDA Ø 2", HM/Q = 2 MCA / 38,8 M3/H A 28 MCA / 5 M3/H - JUROS. AF_06/2014</t>
  </si>
  <si>
    <t>TANQUE DE ASFALTO ESTACIONÁRIO COM MAÇARICO, CAPACIDADE 20.000 L - DEPRECIAÇÃO. AF_05/2023</t>
  </si>
  <si>
    <t>TANQUE DE ASFALTO ESTACIONÁRIO COM MAÇARICO, CAPACIDADE 20.000 L - JUROS. AF_05/2023</t>
  </si>
  <si>
    <t>TANQUE DE ASFALTO ESTACIONÁRIO COM MAÇARICO, CAPACIDADE 20.000 L - MANUTENÇÃO. AF_05/2023</t>
  </si>
  <si>
    <t>TANQUE DE ASFALTO ESTACIONÁRIO COM MAÇARICO, CAPACIDADE 20.000 L - MATERIAIS NA OPERAÇÃO. AF_05/2023</t>
  </si>
  <si>
    <t>TRATOR DE ESTEIRAS, POTÊNCIA 100 HP, PESO OPERACIONAL 9,4 T, COM LÂMINA 2,19 M3 - DEPRECIAÇÃO. AF_06/2014</t>
  </si>
  <si>
    <t>TRATOR DE ESTEIRAS, POTÊNCIA 100 HP, PESO OPERACIONAL 9,4 T, COM LÂMINA 2,19 M3 - JUROS. AF_06/2014</t>
  </si>
  <si>
    <t>TRATOR DE PNEUS, POTÊNCIA 85 CV, TRAÇÃO 4X4, PESO COM LASTRO DE 4.675 KG - DEPRECIAÇÃO. AF_06/2014</t>
  </si>
  <si>
    <t>TRATOR DE PNEUS, POTÊNCIA 85 CV, TRAÇÃO 4X4, PESO COM LASTRO DE 4.675 KG - JUROS. AF_06/2014</t>
  </si>
  <si>
    <t>PÁ CARREGADEIRA SOBRE RODAS, POTÊNCIA LÍQUIDA 128 HP, CAPACIDADE DA CAÇAMBA 1,7 A 2,8 M3, PESO OPERACIONAL 11632 KG - DEPRECIAÇÃO. AF_06/2014</t>
  </si>
  <si>
    <t>PÁ CARREGADEIRA SOBRE RODAS, POTÊNCIA LÍQUIDA 128 HP, CAPACIDADE DA CAÇAMBA 1,7 A 2,8 M3, PESO OPERACIONAL 11632 KG - JUROS. AF_06/2014</t>
  </si>
  <si>
    <t>PÁ CARREGADEIRA SOBRE RODAS, POTÊNCIA 197 HP, CAPACIDADE DA CAÇAMBA 2,5 A 3,5 M3, PESO OPERACIONAL 18338 KG - DEPRECIAÇÃO. AF_06/2014</t>
  </si>
  <si>
    <t>PÁ CARREGADEIRA SOBRE RODAS, POTÊNCIA 197 HP, CAPACIDADE DA CAÇAMBA 2,5 A 3,5 M3, PESO OPERACIONAL 18338 KG - JUROS. AF_06/2014</t>
  </si>
  <si>
    <t>ROLO COMPACTADOR VIBRATÓRIO DE UM CILINDRO AÇO LISO, POTÊNCIA 80 HP, PESO OPERACIONAL MÁXIMO 8,1 T, IMPACTO DINÂMICO 16,15 / 9,5 T, LARGURA DE TRABALHO 1,68 M - DEPRECIAÇÃO. AF_06/2014</t>
  </si>
  <si>
    <t>ROLO COMPACTADOR VIBRATÓRIO DE UM CILINDRO AÇO LISO, POTÊNCIA 80 HP, PESO OPERACIONAL MÁXIMO 8,1 T, IMPACTO DINÂMICO 16,15 / 9,5 T, LARGURA DE TRABALHO 1,68 M - JUROS. AF_06/2014</t>
  </si>
  <si>
    <t>BATE-ESTACAS POR GRAVIDADE, POTÊNCIA DE 160 HP, PESO DO MARTELO ATÉ 3 TONELADAS - DEPRECIAÇÃO. AF_11/2014</t>
  </si>
  <si>
    <t>BATE-ESTACAS POR GRAVIDADE, POTÊNCIA DE 160 HP, PESO DO MARTELO ATÉ 3 TONELADAS - JUROS. AF_11/2014</t>
  </si>
  <si>
    <t>BATE-ESTACAS POR GRAVIDADE, POTÊNCIA DE 160 HP, PESO DO MARTELO ATÉ 3 TONELADAS - MANUTENÇÃO. AF_11/2014</t>
  </si>
  <si>
    <t>BATE-ESTACAS POR GRAVIDADE, POTÊNCIA DE 160 HP, PESO DO MARTELO ATÉ 3 TONELADAS - MATERIAIS NA OPERAÇÃO. AF_11/2014</t>
  </si>
  <si>
    <t>BETONEIRA CAPACIDADE NOMINAL DE 600 L, CAPACIDADE DE MISTURA 360 L, MOTOR ELÉTRICO TRIFÁSICO POTÊNCIA DE 4 CV, SEM CARREGADOR - DEPRECIAÇÃO. AF_05/2023</t>
  </si>
  <si>
    <t>BETONEIRA CAPACIDADE NOMINAL DE 600 L, CAPACIDADE DE MISTURA 360 L, MOTOR ELÉTRICO TRIFÁSICO POTÊNCIA DE 4 CV, SEM CARREGADOR - JUROS. AF_05/2023</t>
  </si>
  <si>
    <t>BETONEIRA CAPACIDADE NOMINAL DE 600 L, CAPACIDADE DE MISTURA 360 L, MOTOR ELÉTRICO TRIFÁSICO POTÊNCIA DE 4 CV, SEM CARREGADOR - MANUTENÇÃO. AF_05/2023</t>
  </si>
  <si>
    <t>BETONEIRA CAPACIDADE NOMINAL DE 600 L, CAPACIDADE DE MISTURA 360 L, MOTOR ELÉTRICO TRIFÁSICO POTÊNCIA DE 4 CV, SEM CARREGADOR - MATERIAIS NA OPERAÇÃO. AF_05/2023</t>
  </si>
  <si>
    <t>MOTONIVELADORA POTÊNCIA BÁSICA LÍQUIDA (PRIMEIRA MARCHA) 125 HP, PESO BRUTO 13032 KG, LARGURA DA LÂMINA DE 3,7 M - DEPRECIAÇÃO. AF_06/2014</t>
  </si>
  <si>
    <t>MOTONIVELADORA POTÊNCIA BÁSICA LÍQUIDA (PRIMEIRA MARCHA) 125 HP, PESO BRUTO 13032 KG, LARGURA DA LÂMINA DE 3,7 M - JUROS. AF_06/2014</t>
  </si>
  <si>
    <t>FRESADORA DE ASFALTO A FRIO SOBRE RODAS, LARGURA FRESAGEM DE 1,0 M, POTÊNCIA 208 HP - DEPRECIAÇÃO. AF_11/2014</t>
  </si>
  <si>
    <t>FRESADORA DE ASFALTO A FRIO SOBRE RODAS, LARGURA FRESAGEM DE 1,0 M, POTÊNCIA 208 HP - JUROS. AF_11/2014</t>
  </si>
  <si>
    <t>FRESADORA DE ASFALTO A FRIO SOBRE RODAS, LARGURA FRESAGEM DE 1,0 M, POTÊNCIA 208 HP - MANUTENÇÃO. AF_11/2014</t>
  </si>
  <si>
    <t>FRESADORA DE ASFALTO A FRIO SOBRE RODAS, LARGURA FRESAGEM DE 1,0 M, POTÊNCIA 208 HP - MATERIAIS NA OPERAÇÃO. AF_11/2014</t>
  </si>
  <si>
    <t>FRESADORA DE ASFALTO A FRIO SOBRE RODAS, LARGURA FRESAGEM DE 2,0 M, POTÊNCIA 550 HP - DEPRECIAÇÃO. AF_11/2014</t>
  </si>
  <si>
    <t>FRESADORA DE ASFALTO A FRIO SOBRE RODAS, LARGURA FRESAGEM DE 2,0 M, POTÊNCIA 550 HP - JUROS. AF_11/2014</t>
  </si>
  <si>
    <t>FRESADORA DE ASFALTO A FRIO SOBRE RODAS, LARGURA FRESAGEM DE 2,0 M, POTÊNCIA 550 HP - MANUTENÇÃO. AF_11/2014</t>
  </si>
  <si>
    <t>FRESADORA DE ASFALTO A FRIO SOBRE RODAS, LARGURA FRESAGEM DE 2,0 M, POTÊNCIA 550 HP - MATERIAIS NA OPERAÇÃO. AF_11/2014</t>
  </si>
  <si>
    <t>VIBROACABADORA DE ASFALTO SOBRE ESTEIRAS, LARGURA DE PAVIMENTAÇÃO 1,90 M A 5,30 M, POTÊNCIA 105 HP CAPACIDADE 450 T/H - DEPRECIAÇÃO. AF_11/2014</t>
  </si>
  <si>
    <t>VIBROACABADORA DE ASFALTO SOBRE ESTEIRAS, LARGURA DE PAVIMENTAÇÃO 1,90 M A 5,30 M, POTÊNCIA 105 HP CAPACIDADE 450 T/H - JUROS. AF_11/2014</t>
  </si>
  <si>
    <t>RECICLADORA DE ASFALTO A FRIO SOBRE RODAS, LARGURA FRESAGEM DE 2,0 M, POTÊNCIA 422 HP - DEPRECIAÇÃO. AF_11/2014</t>
  </si>
  <si>
    <t>RECICLADORA DE ASFALTO A FRIO SOBRE RODAS, LARGURA FRESAGEM DE 2,0 M, POTÊNCIA 422 HP - JUROS. AF_11/2014</t>
  </si>
  <si>
    <t>RECICLADORA DE ASFALTO A FRIO SOBRE RODAS, LARGURA FRESAGEM DE 2,0 M, POTÊNCIA 422 HP - MANUTENÇÃO. AF_11/2014</t>
  </si>
  <si>
    <t>RECICLADORA DE ASFALTO A FRIO SOBRE RODAS, LARGURA FRESAGEM DE 2,0 M, POTÊNCIA 422 HP - MATERIAIS NA OPERAÇÃO. AF_11/2014</t>
  </si>
  <si>
    <t>VIBROACABADORA DE ASFALTO SOBRE ESTEIRAS, LARGURA DE PAVIMENTAÇÃO 2,13 M A 4,55 M, POTÊNCIA 100 HP, CAPACIDADE 400 T/H - DEPRECIAÇÃO. AF_11/2014</t>
  </si>
  <si>
    <t>VIBROACABADORA DE ASFALTO SOBRE ESTEIRAS, LARGURA DE PAVIMENTAÇÃO 2,13 M A 4,55 M, POTÊNCIA 100 HP, CAPACIDADE 400 T/H - JUROS. AF_11/2014</t>
  </si>
  <si>
    <t>VIBROACABADORA DE ASFALTO SOBRE ESTEIRAS, LARGURA DE PAVIMENTAÇÃO 2,13 M A 4,55 M, POTÊNCIA 100 HP, CAPACIDADE 400 T/H - MANUTENÇÃO. AF_11/2014</t>
  </si>
  <si>
    <t>VIBROACABADORA DE ASFALTO SOBRE ESTEIRAS, LARGURA DE PAVIMENTAÇÃO 2,13 M A 4,55 M, POTÊNCIA 100 HP, CAPACIDADE 400 T/H - MATERIAIS NA OPERAÇÃO. AF_11/2014</t>
  </si>
  <si>
    <t>GUINDAUTO HIDRÁULICO, CAPACIDADE MÁXIMA DE CARGA 6200 KG, MOMENTO MÁXIMO DE CARGA 11,7 TM, ALCANCE MÁXIMO HORIZONTAL 9,70 M, INCLUSIVE CAMINHÃO TOCO PBT 16.000 KG, POTÊNCIA DE 189 CV - DEPRECIAÇÃO. AF_06/2014</t>
  </si>
  <si>
    <t>GUINDAUTO HIDRÁULICO, CAPACIDADE MÁXIMA DE CARGA 6200 KG, MOMENTO MÁXIMO DE CARGA 11,7 TM, ALCANCE MÁXIMO HORIZONTAL 9,70 M, INCLUSIVE CAMINHÃO TOCO PBT 16.000 KG, POTÊNCIA DE 189 CV - JUROS. AF_06/2014</t>
  </si>
  <si>
    <t>GUINDAUTO HIDRÁULICO, CAPACIDADE MÁXIMA DE CARGA 6200 KG, MOMENTO MÁXIMO DE CARGA 11,7 TM, ALCANCE MÁXIMO HORIZONTAL 9,70 M, INCLUSIVE CAMINHÃO TOCO PBT 16.000 KG, POTÊNCIA DE 189 CV - MANUTENÇÃO. AF_06/2014</t>
  </si>
  <si>
    <t>CAMINHÃO TOCO, PBT 16.000 KG, CARGA ÚTIL MÁX. 10.685 KG, DIST. ENTRE EIXOS 4,8 M, POTÊNCIA 189 CV, INCLUSIVE CARROCERIA FIXA ABERTA DE MADEIRA P/ TRANSPORTE GERAL DE CARGA SECA, DIMEN. APROX. 2,5 X 7,00 X 0,50 M - DEPRECIAÇÃO. AF_06/2014</t>
  </si>
  <si>
    <t>CAMINHÃO TOCO, PBT 16.000 KG, CARGA ÚTIL MÁX. 10.685 KG, DIST. ENTRE EIXOS 4,8 M, POTÊNCIA 189 CV, INCLUSIVE CARROCERIA FIXA ABERTA DE MADEIRA P/ TRANSPORTE GERAL DE CARGA SECA, DIMEN. APROX. 2,5 X 7,00 X 0,50 M - JUROS. AF_06/2014</t>
  </si>
  <si>
    <t>CAMINHÃO TOCO, PBT 16.000 KG, CARGA ÚTIL MÁX. 10.685 KG, DIST. ENTRE EIXOS 4,8 M, POTÊNCIA 189 CV, INCLUSIVE CARROCERIA FIXA ABERTA DE MADEIRA P/ TRANSPORTE GERAL DE CARGA SECA, DIMEN. APROX. 2,5 X 7,00 X 0,50 M - IMPOSTOS E SEGUROS. AF_06/2014</t>
  </si>
  <si>
    <t>GUINDASTE HIDRÁULICO AUTOPROPELIDO, COM LANÇA TELESCÓPICA 28,80 M, CAPACIDADE MÁXIMA 30 T, POTÊNCIA 97 KW, TRAÇÃO 4 X 4 - DEPRECIAÇÃO. AF_11/2014</t>
  </si>
  <si>
    <t>GUINDASTE HIDRÁULICO AUTOPROPELIDO, COM LANÇA TELESCÓPICA 28,80 M, CAPACIDADE MÁXIMA 30 T, POTÊNCIA 97 KW, TRAÇÃO 4 X 4 - JUROS. AF_11/2014</t>
  </si>
  <si>
    <t>GUINDASTE HIDRÁULICO AUTOPROPELIDO, COM LANÇA TELESCÓPICA 28,80 M, CAPACIDADE MÁXIMA 30 T, POTÊNCIA 97 KW, TRAÇÃO 4 X 4 - IMPOSTOS E SEGUROS. AF_11/2014</t>
  </si>
  <si>
    <t>GUINDASTE HIDRÁULICO AUTOPROPELIDO, COM LANÇA TELESCÓPICA 28,80 M, CAPACIDADE MÁXIMA 30 T, POTÊNCIA 97 KW, TRAÇÃO 4 X 4 - MANUTENÇÃO. AF_11/2014</t>
  </si>
  <si>
    <t>GUINDASTE HIDRÁULICO AUTOPROPELIDO, COM LANÇA TELESCÓPICA 28,80 M, CAPACIDADE MÁXIMA 30 T, POTÊNCIA 97 KW, TRAÇÃO 4 X 4 - MATERIAIS NA OPERAÇÃO. AF_11/2014</t>
  </si>
  <si>
    <t>BETONEIRA CAPACIDADE NOMINAL DE 600 L, CAPACIDADE DE MISTURA 440 L, MOTOR A DIESEL POTÊNCIA 10 CV, COM CARREGADOR - DEPRECIAÇÃO. AF_05/2023</t>
  </si>
  <si>
    <t>BETONEIRA CAPACIDADE NOMINAL DE 600 L, CAPACIDADE DE MISTURA 440 L, MOTOR A DIESEL POTÊNCIA 10 CV, COM CARREGADOR - JUROS. AF_05/2023</t>
  </si>
  <si>
    <t>BETONEIRA CAPACIDADE NOMINAL DE 600 L, CAPACIDADE DE MISTURA 440 L, MOTOR A DIESEL POTÊNCIA 10 CV, COM CARREGADOR - MANUTENÇÃO. AF_05/2023</t>
  </si>
  <si>
    <t>BETONEIRA CAPACIDADE NOMINAL DE 600 L, CAPACIDADE DE MISTURA 440 L, MOTOR A DIESEL POTÊNCIA 10 CV, COM CARREGADOR - MATERIAIS NA OPERAÇÃO. AF_05/2023</t>
  </si>
  <si>
    <t>ROLO COMPACTADOR VIBRATÓRIO TANDEM AÇO LISO, POTÊNCIA 58 HP, PESO SEM/COM LASTRO 6,5 / 9,4 T, LARGURA DE TRABALHO 1,2 M - DEPRECIAÇÃO. AF_06/2014</t>
  </si>
  <si>
    <t>ROLO COMPACTADOR VIBRATÓRIO TANDEM AÇO LISO, POTÊNCIA 58 HP, PESO SEM/COM LASTRO 6,5 / 9,4 T, LARGURA DE TRABALHO 1,2 M - JUROS. AF_06/2014</t>
  </si>
  <si>
    <t>CAMINHÃO BASCULANTE 14 M3, COM CAVALO MECÂNICO DE CAPACIDADE MÁXIMA DE TRAÇÃO COMBINADO DE 36000 KG, POTÊNCIA 286 CV, INCLUSIVE SEMIREBOQUE COM CAÇAMBA METÁLICA - DEPRECIAÇÃO. AF_12/2014</t>
  </si>
  <si>
    <t>CAMINHÃO BASCULANTE 14 M3, COM CAVALO MECÂNICO DE CAPACIDADE MÁXIMA DE TRAÇÃO COMBINADO DE 36000 KG, POTÊNCIA 286 CV, INCLUSIVE SEMIREBOQUE COM CAÇAMBA METÁLICA - JUROS. AF_12/2014</t>
  </si>
  <si>
    <t>CAMINHÃO BASCULANTE 14 M3, COM CAVALO MECÂNICO DE CAPACIDADE MÁXIMA DE TRAÇÃO COMBINADO DE 36000 KG, POTÊNCIA 286 CV, INCLUSIVE SEMIREBOQUE COM CAÇAMBA METÁLICA - IMPOSTOS E SEGUROS. AF_12/2014</t>
  </si>
  <si>
    <t>CAMINHÃO BASCULANTE 14 M3, COM CAVALO MECÂNICO DE CAPACIDADE MÁXIMA DE TRAÇÃO COMBINADO DE 36000 KG, POTÊNCIA 286 CV, INCLUSIVE SEMIREBOQUE COM CAÇAMBA METÁLICA - MANUTENÇÃO. AF_12/2014</t>
  </si>
  <si>
    <t>CAMINHÃO BASCULANTE 14 M3, COM CAVALO MECÂNICO DE CAPACIDADE MÁXIMA DE TRAÇÃO COMBINADO DE 36000 KG, POTÊNCIA 286 CV, INCLUSIVE SEMIREBOQUE COM CAÇAMBA METÁLICA - MATERIAIS NA OPERAÇÃO. AF_12/2014</t>
  </si>
  <si>
    <t>CAMINHÃO BASCULANTE 18 M3, COM CAVALO MECÂNICO DE CAPACIDADE MÁXIMA DE TRAÇÃO COMBINADO DE 45000 KG, POTÊNCIA 330 CV, INCLUSIVE SEMIREBOQUE COM CAÇAMBA METÁLICA - DEPRECIAÇÃO. AF_12/2014</t>
  </si>
  <si>
    <t>CAMINHÃO BASCULANTE 18 M3, COM CAVALO MECÂNICO DE CAPACIDADE MÁXIMA DE TRAÇÃO COMBINADO DE 45000 KG, POTÊNCIA 330 CV, INCLUSIVE SEMIREBOQUE COM CAÇAMBA METÁLICA - JUROS. AF_12/2014</t>
  </si>
  <si>
    <t>CAMINHÃO BASCULANTE 18 M3, COM CAVALO MECÂNICO DE CAPACIDADE MÁXIMA DE TRAÇÃO COMBINADO DE 45000 KG, POTÊNCIA 330 CV, INCLUSIVE SEMIREBOQUE COM CAÇAMBA METÁLICA - IMPOSTOS E SEGUROS. AF_12/2014</t>
  </si>
  <si>
    <t>CAMINHÃO BASCULANTE 18 M3, COM CAVALO MECÂNICO DE CAPACIDADE MÁXIMA DE TRAÇÃO COMBINADO DE 45000 KG, POTÊNCIA 330 CV, INCLUSIVE SEMIREBOQUE COM CAÇAMBA METÁLICA - MANUTENÇÃO. AF_12/2014</t>
  </si>
  <si>
    <t>CAMINHÃO BASCULANTE 18 M3, COM CAVALO MECÂNICO DE CAPACIDADE MÁXIMA DE TRAÇÃO COMBINADO DE 45000 KG, POTÊNCIA 330 CV, INCLUSIVE SEMIREBOQUE COM CAÇAMBA METÁLICA - MATERIAIS NA OPERAÇÃO. AF_12/2014</t>
  </si>
  <si>
    <t>VIBRADOR DE IMERSÃO, DIÂMETRO DE PONTEIRA 45MM, MOTOR ELÉTRICO TRIFÁSICO POTÊNCIA DE 2 CV - DEPRECIAÇÃO. AF_06/2015</t>
  </si>
  <si>
    <t>VIBRADOR DE IMERSÃO, DIÂMETRO DE PONTEIRA 45MM, MOTOR ELÉTRICO TRIFÁSICO POTÊNCIA DE 2 CV - JUROS. AF_06/2015</t>
  </si>
  <si>
    <t>VIBRADOR DE IMERSÃO, DIÂMETRO DE PONTEIRA 45MM, MOTOR ELÉTRICO TRIFÁSICO POTÊNCIA DE 2 CV - MANUTENÇÃO. AF_06/2015</t>
  </si>
  <si>
    <t>VIBRADOR DE IMERSÃO, DIÂMETRO DE PONTEIRA 45MM, MOTOR ELÉTRICO TRIFÁSICO POTÊNCIA DE 2 CV - MATERIAIS NA OPERAÇÃO. AF_06/2015</t>
  </si>
  <si>
    <t>PERFURATRIZ MANUAL, TORQUE MÁXIMO 83 N.M, POTÊNCIA 5 CV, COM DIÂMETRO MÁXIMO 4" - DEPRECIAÇÃO. AF_06/2015</t>
  </si>
  <si>
    <t>PERFURATRIZ MANUAL, TORQUE MÁXIMO 83 N.M, POTÊNCIA 5 CV, COM DIÂMETRO MÁXIMO 4" - JUROS. AF_06/2015</t>
  </si>
  <si>
    <t>PERFURATRIZ MANUAL, TORQUE MÁXIMO 83 N.M, POTÊNCIA 5 CV, COM DIÂMETRO MÁXIMO 4" - MANUTENÇÃO. AF_06/2015</t>
  </si>
  <si>
    <t>PERFURATRIZ MANUAL, TORQUE MÁXIMO 83 N.M, POTÊNCIA 5 CV, COM DIÂMETRO MÁXIMO 4" - MATERIAIS NA OPERAÇÃO. AF_06/2015</t>
  </si>
  <si>
    <t>PERFURATRIZ SOBRE ESTEIRA, TORQUE MÁXIMO 600 KGF, PESO MÉDIO 1000 KG, POTÊNCIA 20 HP, DIÂMETRO MÁXIMO 10" - DEPRECIAÇÃO. AF_06/2015</t>
  </si>
  <si>
    <t>PERFURATRIZ SOBRE ESTEIRA, TORQUE MÁXIMO 600 KGF, PESO MÉDIO 1000 KG, POTÊNCIA 20 HP, DIÂMETRO MÁXIMO 10" - JUROS. AF_06/2015</t>
  </si>
  <si>
    <t>PERFURATRIZ SOBRE ESTEIRA, TORQUE MÁXIMO 600 KGF, PESO MÉDIO 1000 KG, POTÊNCIA 20 HP, DIÂMETRO MÁXIMO 10" - MANUTENÇÃO. AF_06/2015</t>
  </si>
  <si>
    <t>PERFURATRIZ SOBRE ESTEIRA, TORQUE MÁXIMO 600 KGF, PESO MÉDIO 1000 KG, POTÊNCIA 20 HP, DIÂMETRO MÁXIMO 10" - MATERIAIS NA OPERAÇÃO. AF_06/2015</t>
  </si>
  <si>
    <t>MISTURADOR DUPLO HORIZONTAL DE ALTA TURBULÊNCIA, CAPACIDADE / VOLUME 2 X 500 LITROS, MOTORES ELÉTRICOS MÍNIMO 5 CV CADA, PARA NATA CIMENTO, ARGAMASSA E OUTROS - DEPRECIAÇÃO. AF_06/2015</t>
  </si>
  <si>
    <t>MISTURADOR DUPLO HORIZONTAL DE ALTA TURBULÊNCIA, CAPACIDADE / VOLUME 2 X 500 LITROS, MOTORES ELÉTRICOS MÍNIMO 5 CV CADA, PARA NATA CIMENTO, ARGAMASSA E OUTROS - JUROS. AF_06/2015</t>
  </si>
  <si>
    <t>MISTURADOR DUPLO HORIZONTAL DE ALTA TURBULÊNCIA, CAPACIDADE / VOLUME 2 X 500 LITROS, MOTORES ELÉTRICOS MÍNIMO 5 CV CADA, PARA NATA CIMENTO, ARGAMASSA E OUTROS - MANUTENÇÃO. AF_06/2015</t>
  </si>
  <si>
    <t>MISTURADOR DUPLO HORIZONTAL DE ALTA TURBULÊNCIA, CAPACIDADE / VOLUME 2 X 500 LITROS, MOTORES ELÉTRICOS MÍNIMO 5 CV CADA, PARA NATA CIMENTO, ARGAMASSA E OUTROS - MATERIAIS NA OPERAÇÃO. AF_06/2015</t>
  </si>
  <si>
    <t>BOMBA TRIPLEX, PARA INJEÇÃO DE NATA DE CIMENTO, VAZÃO MÁXIMA DE 100 LITROS/MINUTO, PRESSÃO MÁXIMA DE 70 BAR - DEPRECIAÇÃO. AF_06/2015</t>
  </si>
  <si>
    <t>BOMBA TRIPLEX, PARA INJEÇÃO DE NATA DE CIMENTO, VAZÃO MÁXIMA DE 100 LITROS/MINUTO, PRESSÃO MÁXIMA DE 70 BAR - JUROS. AF_06/2015</t>
  </si>
  <si>
    <t>BOMBA TRIPLEX, PARA INJEÇÃO DE NATA DE CIMENTO, VAZÃO MÁXIMA DE 100 LITROS/MINUTO, PRESSÃO MÁXIMA DE 70 BAR - MANUTENÇÃO. AF_06/2015</t>
  </si>
  <si>
    <t>BOMBA TRIPLEX, PARA INJEÇÃO DE NATA DE CIMENTO, VAZÃO MÁXIMA DE 100 LITROS/MINUTO, PRESSÃO MÁXIMA DE 70 BAR - MATERIAIS NA OPERAÇÃO. AF_06/2015</t>
  </si>
  <si>
    <t>BOMBA CENTRÍFUGA MONOESTÁGIO COM MOTOR ELÉTRICO MONOFÁSICO, POTÊNCIA 15 HP, DIÂMETRO DO ROTOR 173 MM, HM/Q = 30 MCA / 90 M3/H A 45 MCA / 55 M3/H - DEPRECIAÇÃO. AF_06/2015</t>
  </si>
  <si>
    <t>BOMBA CENTRÍFUGA MONOESTÁGIO COM MOTOR ELÉTRICO MONOFÁSICO, POTÊNCIA 15 HP, DIÂMETRO DO ROTOR 173 MM, HM/Q = 30 MCA / 90 M3/H A 45 MCA / 55 M3/H - JUROS. AF_06/2015</t>
  </si>
  <si>
    <t>BOMBA CENTRÍFUGA MONOESTÁGIO COM MOTOR ELÉTRICO MONOFÁSICO, POTÊNCIA 15 HP, DIÂMETRO DO ROTOR 173 MM, HM/Q = 30 MCA / 90 M3/H A 45 MCA / 55 M3/H - MANUTENÇÃO. AF_06/2015</t>
  </si>
  <si>
    <t>BOMBA CENTRÍFUGA MONOESTÁGIO COM MOTOR ELÉTRICO MONOFÁSICO, POTÊNCIA 15 HP, DIÂMETRO DO ROTOR 173 MM, HM/Q = 30 MCA / 90 M3/H A 45 MCA / 55 M3/H - MATERIAIS NA OPERAÇÃO. AF_06/2015</t>
  </si>
  <si>
    <t>BOMBA DE PROJEÇÃO DE CONCRETO SECO, POTÊNCIA 10 CV, VAZÃO 3 M3/H - DEPRECIAÇÃO. AF_06/2015</t>
  </si>
  <si>
    <t>BOMBA DE PROJEÇÃO DE CONCRETO SECO, POTÊNCIA 10 CV, VAZÃO 3 M3/H - JUROS. AF_06/2015</t>
  </si>
  <si>
    <t>BOMBA DE PROJEÇÃO DE CONCRETO SECO, POTÊNCIA 10 CV, VAZÃO 3 M3/H - MANUTENÇÃO. AF_06/2015</t>
  </si>
  <si>
    <t>BOMBA DE PROJEÇÃO DE CONCRETO SECO, POTÊNCIA 10 CV, VAZÃO 3 M3/H - MATERIAIS NA OPERAÇÃO. AF_06/2015</t>
  </si>
  <si>
    <t>BOMBA DE PROJEÇÃO DE CONCRETO SECO, POTÊNCIA 10 CV, VAZÃO 6 M3/H - DEPRECIAÇÃO. AF_06/2015</t>
  </si>
  <si>
    <t>BOMBA DE PROJEÇÃO DE CONCRETO SECO, POTÊNCIA 10 CV, VAZÃO 6 M3/H - JUROS. AF_06/2015</t>
  </si>
  <si>
    <t>BOMBA DE PROJEÇÃO DE CONCRETO SECO, POTÊNCIA 10 CV, VAZÃO 6 M3/H - MANUTENÇÃO. AF_06/2015</t>
  </si>
  <si>
    <t>BOMBA DE PROJEÇÃO DE CONCRETO SECO, POTÊNCIA 10 CV, VAZÃO 6 M3/H - MATERIAIS NA OPERAÇÃO. AF_06/2015</t>
  </si>
  <si>
    <t>PROJETOR PNEUMÁTICO DE ARGAMASSA PARA CHAPISCO E REBOCO COM RECIPIENTE ACOPLADO, TIPO CANEQUINHA, COM COMPRESSOR DE AR REBOCÁVEL VAZÃO 89 PCM E MOTOR DIESEL DE 20 CV - DEPRECIAÇÃO. AF_05/2023</t>
  </si>
  <si>
    <t>PROJETOR PNEUMÁTICO DE ARGAMASSA PARA CHAPISCO E REBOCO COM RECIPIENTE ACOPLADO, TIPO CANEQUINHA, COM COMPRESSOR DE AR REBOCÁVEL VAZÃO 89 PCM E MOTOR DIESEL DE 20 CV - JUROS. AF_05/2023</t>
  </si>
  <si>
    <t>PROJETOR PNEUMÁTICO DE ARGAMASSA PARA CHAPISCO E REBOCO COM RECIPIENTE ACOPLADO, TIPO CANEQUINHA, COM COMPRESSOR DE AR REBOCÁVEL VAZÃO 89 PCM E MOTOR DIESEL DE 20 CV - MANUTENÇÃO. AF_05/2023</t>
  </si>
  <si>
    <t>PROJETOR PNEUMÁTICO DE ARGAMASSA PARA CHAPISCO E REBOCO COM RECIPIENTE ACOPLADO, TIPO CANEQUINHA, COM COMPRESSOR DE AR REBOCÁVEL VAZÃO 89 PCM E MOTOR DIESEL DE 20 CV - MATERIAIS NA OPERAÇÃO. AF_05/2023</t>
  </si>
  <si>
    <t>PERFURATRIZ COM TORRE METÁLICA PARA EXECUÇÃO DE ESTACA HÉLICE CONTÍNUA, PROFUNDIDADE MÁXIMA DE 30 M, DIÂMETRO MÁXIMO DE 800 MM, POTÊNCIA INSTALADA DE 268 HP, MESA ROTATIVA COM TORQUE MÁXIMO DE 170 KNM - DEPRECIAÇÃO. AF_06/2015</t>
  </si>
  <si>
    <t>PERFURATRIZ COM TORRE METÁLICA PARA EXECUÇÃO DE ESTACA HÉLICE CONTÍNUA, PROFUNDIDADE MÁXIMA DE 30 M, DIÂMETRO MÁXIMO DE 800 MM, POTÊNCIA INSTALADA DE 268 HP, MESA ROTATIVA COM TORQUE MÁXIMO DE 170 KNM - JUROS. AF_06/2015</t>
  </si>
  <si>
    <t>PERFURATRIZ COM TORRE METÁLICA PARA EXECUÇÃO DE ESTACA HÉLICE CONTÍNUA, PROFUNDIDADE MÁXIMA DE 30 M, DIÂMETRO MÁXIMO DE 800 MM, POTÊNCIA INSTALADA DE 268 HP, MESA ROTATIVA COM TORQUE MÁXIMO DE 170 KNM - MANUTENÇÃO. AF_06/2015</t>
  </si>
  <si>
    <t>PERFURATRIZ COM TORRE METÁLICA PARA EXECUÇÃO DE ESTACA HÉLICE CONTÍNUA, PROFUNDIDADE MÁXIMA DE 30 M, DIÂMETRO MÁXIMO DE 800 MM, POTÊNCIA INSTALADA DE 268 HP, MESA ROTATIVA COM TORQUE MÁXIMO DE 170 KNM - MATERIAIS NA OPERAÇÃO. AF_06/2015</t>
  </si>
  <si>
    <t>PERFURATRIZ HIDRÁULICA SOBRE CAMINHÃO COM TRADO CURTO ACOPLADO, PROFUNDIDADE MÁXIMA DE 20 M, DIÂMETRO MÁXIMO DE 1500 MM, POTÊNCIA INSTALADA DE 137 HP, MESA ROTATIVA COM TORQUE MÁXIMO DE 30 KNM - DEPRECIAÇÃO. AF_06/2015</t>
  </si>
  <si>
    <t>PERFURATRIZ HIDRÁULICA SOBRE CAMINHÃO COM TRADO CURTO ACOPLADO, PROFUNDIDADE MÁXIMA DE 20 M, DIÂMETRO MÁXIMO DE 1500 MM, POTÊNCIA INSTALADA DE 137 HP, MESA ROTATIVA COM TORQUE MÁXIMO DE 30 KNM - JUROS. AF_06/2015</t>
  </si>
  <si>
    <t>PERFURATRIZ HIDRÁULICA SOBRE CAMINHÃO COM TRADO CURTO ACOPLADO, PROFUNDIDADE MÁXIMA DE 20 M, DIÂMETRO MÁXIMO DE 1500 MM, POTÊNCIA INSTALADA DE 137 HP, MESA ROTATIVA COM TORQUE MÁXIMO DE 30 KNM - MANUTENÇÃO. AF_06/2015</t>
  </si>
  <si>
    <t>PERFURATRIZ HIDRÁULICA SOBRE CAMINHÃO COM TRADO CURTO ACOPLADO, PROFUNDIDADE MÁXIMA DE 20 M, DIÂMETRO MÁXIMO DE 1500 MM, POTÊNCIA INSTALADA DE 137 HP, MESA ROTATIVA COM TORQUE MÁXIMO DE 30 KNM - MATERIAIS NA OPERAÇÃO. AF_06/2015</t>
  </si>
  <si>
    <t>MANIPULADOR TELESCÓPICO, POTÊNCIA DE 85 HP, CAPACIDADE DE CARGA DE 3.500 KG, ALTURA MÁXIMA DE ELEVAÇÃO DE 12,3 M - DEPRECIAÇÃO. AF_05/2023</t>
  </si>
  <si>
    <t>MANIPULADOR TELESCÓPICO, POTÊNCIA DE 85 HP, CAPACIDADE DE CARGA DE 3.500 KG, ALTURA MÁXIMA DE ELEVAÇÃO DE 12,3 M - JUROS. AF_05/2023</t>
  </si>
  <si>
    <t>MANIPULADOR TELESCÓPICO, POTÊNCIA DE 85 HP, CAPACIDADE DE CARGA DE 3.500 KG, ALTURA MÁXIMA DE ELEVAÇÃO DE 12,3 M - MANUTENÇÃO. AF_05/2023</t>
  </si>
  <si>
    <t>MANIPULADOR TELESCÓPICO, POTÊNCIA DE 85 HP, CAPACIDADE DE CARGA DE 3.500 KG, ALTURA MÁXIMA DE ELEVAÇÃO DE 12,3 M - MATERIAIS NA OPERAÇÃO. AF_05/2023</t>
  </si>
  <si>
    <t>MINICARREGADEIRA SOBRE RODAS, POTÊNCIA LÍQUIDA DE 47 HP, CAPACIDADE NOMINAL DE OPERAÇÃO DE 646 KG - DEPRECIAÇÃO. AF_06/2015</t>
  </si>
  <si>
    <t>MINICARREGADEIRA SOBRE RODAS, POTÊNCIA LÍQUIDA DE 47 HP, CAPACIDADE NOMINAL DE OPERAÇÃO DE 646 KG - JUROS. AF_06/2015</t>
  </si>
  <si>
    <t>MINICARREGADEIRA SOBRE RODAS, POTÊNCIA LÍQUIDA DE 47 HP, CAPACIDADE NOMINAL DE OPERAÇÃO DE 646 KG - MANUTENÇÃO. AF_06/2015</t>
  </si>
  <si>
    <t>MINICARREGADEIRA SOBRE RODAS, POTÊNCIA LÍQUIDA DE 47 HP, CAPACIDADE NOMINAL DE OPERAÇÃO DE 646 KG - MATERIAIS NA OPERAÇÃO. AF_06/2015</t>
  </si>
  <si>
    <t>ALMOXARIFE COM ENCARGOS COMPLEMENTARES</t>
  </si>
  <si>
    <t>APONTADOR OU APROPRIADOR COM ENCARGOS COMPLEMENTARES</t>
  </si>
  <si>
    <t>ARQUITETO DE OBRA JUNIOR COM ENCARGOS COMPLEMENTARES</t>
  </si>
  <si>
    <t>ARQUITETO DE OBRA PLENO COM ENCARGOS COMPLEMENTARES</t>
  </si>
  <si>
    <t>ARQUITETO DE OBRA SENIOR COM ENCARGOS COMPLEMENTARES</t>
  </si>
  <si>
    <t>AUXILIAR DE ESCRITORIO COM ENCARGOS COMPLEMENTARES</t>
  </si>
  <si>
    <t>DESENHISTA PROJETISTA COM ENCARGOS COMPLEMENTARES</t>
  </si>
  <si>
    <t>ENGENHEIRO CIVIL DE OBRA JUNIOR COM ENCARGOS COMPLEMENTARES</t>
  </si>
  <si>
    <t>ENGENHEIRO CIVIL DE OBRA SENIOR COM ENCARGOS COMPLEMENTARES</t>
  </si>
  <si>
    <t>MESTRE DE OBRAS COM ENCARGOS COMPLEMENTARES</t>
  </si>
  <si>
    <t>TOPOGRAFO COM ENCARGOS COMPLEMENTARES</t>
  </si>
  <si>
    <t>COMPRESSOR DE AR REBOCÁVEL, VAZÃO 189 PCM, PRESSÃO EFETIVA DE TRABALHO 102 PSI, MOTOR DIESEL, POTÊNCIA 63 CV - DEPRECIAÇÃO. AF_06/2015</t>
  </si>
  <si>
    <t>COMPRESSOR DE AR REBOCÁVEL, VAZÃO 189 PCM, PRESSÃO EFETIVA DE TRABALHO 102 PSI, MOTOR DIESEL, POTÊNCIA 63 CV - JUROS. AF_06/2015</t>
  </si>
  <si>
    <t>COMPRESSOR DE AR REBOCÁVEL, VAZÃO 89 PCM, PRESSÃO EFETIVA DE TRABALHO 102 PSI, MOTOR DIESEL, POTÊNCIA 20 CV - DEPRECIAÇÃO. AF_06/2015</t>
  </si>
  <si>
    <t>COMPRESSOR DE AR REBOCÁVEL, VAZÃO 89 PCM, PRESSÃO EFETIVA DE TRABALHO 102 PSI, MOTOR DIESEL, POTÊNCIA 20 CV - JUROS. AF_06/2015</t>
  </si>
  <si>
    <t>COMPRESSOR DE AR REBOCÁVEL, VAZÃO 89 PCM, PRESSÃO EFETIVA DE TRABALHO 102 PSI, MOTOR DIESEL, POTÊNCIA 20 CV - MANUTENÇÃO. AF_06/2015</t>
  </si>
  <si>
    <t>COMPRESSOR DE AR REBOCÁVEL, VAZÃO 89 PCM, PRESSÃO EFETIVA DE TRABALHO 102 PSI, MOTOR DIESEL, POTÊNCIA 20 CV - MATERIAIS NA OPERAÇÃO. AF_06/2015</t>
  </si>
  <si>
    <t>COMPRESSOR DE AR REBOCAVEL, VAZÃO 250 PCM, PRESSAO DE TRABALHO 102 PSI, MOTOR A DIESEL POTÊNCIA 81 CV - DEPRECIAÇÃO. AF_06/2015</t>
  </si>
  <si>
    <t>COMPRESSOR DE AR REBOCAVEL, VAZÃO 250 PCM, PRESSAO DE TRABALHO 102 PSI, MOTOR A DIESEL POTÊNCIA 81 CV - JUROS. AF_06/2015</t>
  </si>
  <si>
    <t>COMPRESSOR DE AR REBOCAVEL, VAZÃO 250 PCM, PRESSAO DE TRABALHO 102 PSI, MOTOR A DIESEL POTÊNCIA 81 CV - MANUTENÇÃO. AF_06/2015</t>
  </si>
  <si>
    <t>COMPRESSOR DE AR REBOCAVEL, VAZÃO 250 PCM, PRESSAO DE TRABALHO 102 PSI, MOTOR A DIESEL POTÊNCIA 81 CV - MATERIAIS NA OPERAÇÃO. AF_06/2015</t>
  </si>
  <si>
    <t>COMPRESSOR DE AR REBOCÁVEL, VAZÃO 748 PCM, PRESSÃO EFETIVA DE TRABALHO 102 PSI, MOTOR DIESEL, POTÊNCIA 210 CV - DEPRECIAÇÃO. AF_06/2015</t>
  </si>
  <si>
    <t>COMPRESSOR DE AR REBOCÁVEL, VAZÃO 748 PCM, PRESSÃO EFETIVA DE TRABALHO 102 PSI, MOTOR DIESEL, POTÊNCIA 210 CV - JUROS. AF_06/2015</t>
  </si>
  <si>
    <t>COMPRESSOR DE AR REBOCÁVEL, VAZÃO 748 PCM, PRESSÃO EFETIVA DE TRABALHO 102 PSI, MOTOR DIESEL, POTÊNCIA 210 CV - MANUTENÇÃO. AF_06/2015</t>
  </si>
  <si>
    <t>COMPRESSOR DE AR REBOCÁVEL, VAZÃO 748 PCM, PRESSÃO EFETIVA DE TRABALHO 102 PSI, MOTOR DIESEL, POTÊNCIA 210 CV - MATERIAIS NA OPERAÇÃO. AF_06/2015</t>
  </si>
  <si>
    <t>COMPRESSOR DE AR REBOCAVEL, VAZÃO 400 PCM, PRESSAO DE TRABALHO 102 PSI, MOTOR A DIESEL POTÊNCIA 110 CV - DEPRECIAÇÃO. AF_06/2015</t>
  </si>
  <si>
    <t>COMPRESSOR DE AR REBOCAVEL, VAZÃO 400 PCM, PRESSAO DE TRABALHO 102 PSI, MOTOR A DIESEL POTÊNCIA 110 CV - JUROS. AF_06/2015</t>
  </si>
  <si>
    <t>COMPRESSOR DE AR REBOCAVEL, VAZÃO 400 PCM, PRESSAO DE TRABALHO 102 PSI, MOTOR A DIESEL POTÊNCIA 110 CV - MANUTENÇÃO. AF_06/2015</t>
  </si>
  <si>
    <t>COMPRESSOR DE AR REBOCAVEL, VAZÃO 400 PCM, PRESSAO DE TRABALHO 102 PSI, MOTOR A DIESEL POTÊNCIA 110 CV - MATERIAIS NA OPERAÇÃO. AF_06/2015</t>
  </si>
  <si>
    <t>PERFURATRIZ HIDRÁULICA SOBRE CAMINHÃO COM TRADO CURTO ACOPLADO, PROFUNDIDADE MÁXIMA DE 20 M, DIÂMETRO MÁXIMO DE 1500 MM, POTÊNCIA INSTALADA DE 137 HP, MESA ROTATIVA COM TORQUE MÁXIMO DE 30 KNM - IMPOSTOS E SEGUROS. AF_06/2015</t>
  </si>
  <si>
    <t>CAMINHÃO TRUCADO (C/ TERCEIRO EIXO) ELETRÔNICO - POTÊNCIA 231CV - PBT = 22000KG - DIST. ENTRE EIXOS 5170 MM - INCLUI CARROCERIA FIXA ABERTA DE MADEIRA - DEPRECIAÇÃO. AF_06/2015</t>
  </si>
  <si>
    <t>CAMINHÃO TRUCADO (C/ TERCEIRO EIXO) ELETRÔNICO - POTÊNCIA 231CV - PBT = 22000KG - DIST. ENTRE EIXOS 5170 MM - INCLUI CARROCERIA FIXA ABERTA DE MADEIRA - JUROS. AF_06/2015</t>
  </si>
  <si>
    <t>CAMINHÃO TRUCADO (C/ TERCEIRO EIXO) ELETRÔNICO - POTÊNCIA 231CV - PBT = 22000KG - DIST. ENTRE EIXOS 5170 MM - INCLUI CARROCERIA FIXA ABERTA DE MADEIRA - IMPOSTOS E SEGUROS. AF_06/2015</t>
  </si>
  <si>
    <t>CAMINHÃO TRUCADO (C/ TERCEIRO EIXO) ELETRÔNICO - POTÊNCIA 231CV - PBT = 22000KG - DIST. ENTRE EIXOS 5170 MM - INCLUI CARROCERIA FIXA ABERTA DE MADEIRA - MANUTENÇÃO. AF_06/2015</t>
  </si>
  <si>
    <t>CAMINHÃO TRUCADO (C/ TERCEIRO EIXO) ELETRÔNICO - POTÊNCIA 231CV - PBT = 22000KG - DIST. ENTRE EIXOS 5170 MM - INCLUI CARROCERIA FIXA ABERTA DE MADEIRA - MATERIAIS NA OPERAÇÃO. AF_06/2015</t>
  </si>
  <si>
    <t>PLACA VIBRATÓRIA REVERSÍVEL COM MOTOR 4 TEMPOS A GASOLINA, FORÇA CENTRÍFUGA DE 25 KN (2500 KGF), POTÊNCIA 5,5 CV - DEPRECIAÇÃO. AF_08/2015</t>
  </si>
  <si>
    <t>PLACA VIBRATÓRIA REVERSÍVEL COM MOTOR 4 TEMPOS A GASOLINA, FORÇA CENTRÍFUGA DE 25 KN (2500 KGF), POTÊNCIA 5,5 CV - JUROS. AF_08/2015</t>
  </si>
  <si>
    <t>PLACA VIBRATÓRIA REVERSÍVEL COM MOTOR 4 TEMPOS A GASOLINA, FORÇA CENTRÍFUGA DE 25 KN (2500 KGF), POTÊNCIA 5,5 CV - MANUTENÇÃO. AF_08/2015</t>
  </si>
  <si>
    <t>PLACA VIBRATÓRIA REVERSÍVEL COM MOTOR 4 TEMPOS A GASOLINA, FORÇA CENTRÍFUGA DE 25 KN (2500 KGF), POTÊNCIA 5,5 CV - MATERIAIS NA OPERAÇÃO. AF_08/2015</t>
  </si>
  <si>
    <t>CORTADORA DE PISO COM MOTOR 4 TEMPOS A GASOLINA, POTÊNCIA DE 13 HP, COM DISCO DE CORTE DIAMANTADO SEGMENTADO PARA CONCRETO, DIÂMETRO DE 350 MM, FURO DE 1" (14 X 1") - DEPRECIAÇÃO. AF_08/2015</t>
  </si>
  <si>
    <t>CORTADORA DE PISO COM MOTOR 4 TEMPOS A GASOLINA, POTÊNCIA DE 13 HP, COM DISCO DE CORTE DIAMANTADO SEGMENTADO PARA CONCRETO, DIÂMETRO DE 350 MM, FURO DE 1" (14 X 1") - JUROS. AF_08/2015</t>
  </si>
  <si>
    <t>CORTADORA DE PISO COM MOTOR 4 TEMPOS A GASOLINA, POTÊNCIA DE 13 HP, COM DISCO DE CORTE DIAMANTADO SEGMENTADO PARA CONCRETO, DIÂMETRO DE 350 MM, FURO DE 1" (14 X 1") - MANUTENÇÃO. AF_08/2015</t>
  </si>
  <si>
    <t>CORTADORA DE PISO COM MOTOR 4 TEMPOS A GASOLINA, POTÊNCIA DE 13 HP, COM DISCO DE CORTE DIAMANTADO SEGMENTADO PARA CONCRETO, DIÂMETRO DE 350 MM, FURO DE 1" (14 X 1") - MATERIAIS NA OPERAÇÃO. AF_08/2015</t>
  </si>
  <si>
    <t>CAMINHÃO TOCO, PESO BRUTO TOTAL 14.300 KG, CARGA ÚTIL MÁXIMA 9590 KG, DISTÂNCIA ENTRE EIXOS 4,76 M, POTÊNCIA 185 CV (NÃO INCLUI CARROCERIA) - DEPRECIAÇÃO. AF_06/2014</t>
  </si>
  <si>
    <t>CAMINHÃO TOCO, PESO BRUTO TOTAL 14.300 KG, CARGA ÚTIL MÁXIMA 9590 KG, DISTÂNCIA ENTRE EIXOS 4,76 M, POTÊNCIA 185 CV (NÃO INCLUI CARROCERIA) - JUROS. AF_06/2014</t>
  </si>
  <si>
    <t>CAMINHÃO TOCO, PESO BRUTO TOTAL 14.300 KG, CARGA ÚTIL MÁXIMA 9590 KG, DISTÂNCIA ENTRE EIXOS 4,76 M, POTÊNCIA 185 CV (NÃO INCLUI CARROCERIA) - IMPOSTOS E SEGUROS. AF_06/2014</t>
  </si>
  <si>
    <t>CAMINHÃO PIPA 6.000 L, PESO BRUTO TOTAL 13.000 KG, DISTÂNCIA ENTRE EIXOS 4,80 M, POTÊNCIA 189 CV INCLUSIVE TANQUE DE AÇO PARA TRANSPORTE DE ÁGUA, CAPACIDADE 6 M3 - DEPRECIAÇÃO. AF_06/2014</t>
  </si>
  <si>
    <t>CAMINHÃO PIPA 6.000 L, PESO BRUTO TOTAL 13.000 KG, DISTÂNCIA ENTRE EIXOS 4,80 M, POTÊNCIA 189 CV INCLUSIVE TANQUE DE AÇO PARA TRANSPORTE DE ÁGUA, CAPACIDADE 6 M3 - JUROS. AF_06/2014</t>
  </si>
  <si>
    <t>CAMINHÃO PIPA 6.000 L, PESO BRUTO TOTAL 13.000 KG, DISTÂNCIA ENTRE EIXOS 4,80 M, POTÊNCIA 189 CV INCLUSIVE TANQUE DE AÇO PARA TRANSPORTE DE ÁGUA, CAPACIDADE 6 M3 - IMPOSTOS E SEGUROS. AF_06/2014</t>
  </si>
  <si>
    <t>CAMINHÃO BASCULANTE 6 M3, PESO BRUTO TOTAL 16.000 KG, CARGA ÚTIL MÁXIMA 13.071 KG, DISTÂNCIA ENTRE EIXOS 4,80 M, POTÊNCIA 230 CV INCLUSIVE CAÇAMBA METÁLICA - DEPRECIAÇÃO. AF_06/2014</t>
  </si>
  <si>
    <t>CAMINHÃO BASCULANTE 6 M3, PESO BRUTO TOTAL 16.000 KG, CARGA ÚTIL MÁXIMA 13.071 KG, DISTÂNCIA ENTRE EIXOS 4,80 M, POTÊNCIA 230 CV INCLUSIVE CAÇAMBA METÁLICA - JUROS. AF_06/2014</t>
  </si>
  <si>
    <t>CAMINHÃO BASCULANTE 6 M3, PESO BRUTO TOTAL 16.000 KG, CARGA ÚTIL MÁXIMA 13.071 KG, DISTÂNCIA ENTRE EIXOS 4,80 M, POTÊNCIA 230 CV INCLUSIVE CAÇAMBA METÁLICA - IMPOSTOS E SEGUROS. AF_06/2014</t>
  </si>
  <si>
    <t>CAMINHÃO TOCO, PESO BRUTO TOTAL 16.000 KG, CARGA ÚTIL MÁXIMA DE 10.685 KG, DISTÂNCIA ENTRE EIXOS 4,80 M, POTÊNCIA 189 CV EXCLUSIVE CARROCERIA - DEPRECIAÇÃO. AF_06/2014</t>
  </si>
  <si>
    <t>CAMINHÃO TOCO, PESO BRUTO TOTAL 16.000 KG, CARGA ÚTIL MÁXIMA DE 10.685 KG, DISTÂNCIA ENTRE EIXOS 4,80 M, POTÊNCIA 189 CV EXCLUSIVE CARROCERIA - JUROS. AF_06/2014</t>
  </si>
  <si>
    <t>CAMINHÃO TOCO, PESO BRUTO TOTAL 16.000 KG, CARGA ÚTIL MÁXIMA DE 10.685 KG, DISTÂNCIA ENTRE EIXOS 4,80 M, POTÊNCIA 189 CV EXCLUSIVE CARROCERIA - IMPOSTOS E SEGUROS. AF_06/2014</t>
  </si>
  <si>
    <t>CAMINHÃO BASCULANTE 10 M3, TRUCADO CABINE SIMPLES, PESO BRUTO TOTAL 23.000 KG, CARGA ÚTIL MÁXIMA 15.935 KG, DISTÂNCIA ENTRE EIXOS 4,80 M, POTÊNCIA 230 CV INCLUSIVE CAÇAMBA METÁLICA - DEPRECIAÇÃO. AF_06/2014</t>
  </si>
  <si>
    <t>CAMINHÃO BASCULANTE 10 M3, TRUCADO CABINE SIMPLES, PESO BRUTO TOTAL 23.000 KG, CARGA ÚTIL MÁXIMA 15.935 KG, DISTÂNCIA ENTRE EIXOS 4,80 M, POTÊNCIA 230 CV INCLUSIVE CAÇAMBA METÁLICA - JUROS. AF_06/2014</t>
  </si>
  <si>
    <t>CAMINHÃO BASCULANTE 10 M3, TRUCADO CABINE SIMPLES, PESO BRUTO TOTAL 23.000 KG, CARGA ÚTIL MÁXIMA 15.935 KG, DISTÂNCIA ENTRE EIXOS 4,80 M, POTÊNCIA 230 CV INCLUSIVE CAÇAMBA METÁLICA - IMPOSTOS E SEGUROS. AF_06/2014</t>
  </si>
  <si>
    <t>CAMINHÃO BASCULANTE 10 M3, TRUCADO CABINE SIMPLES, PESO BRUTO TOTAL 23.000 KG, CARGA ÚTIL MÁXIMA 15.935 KG, DISTÂNCIA ENTRE EIXOS 4,80 M, POTÊNCIA 230 CV INCLUSIVE CAÇAMBA METÁLICA - MANUTENÇÃO. AF_06/2014</t>
  </si>
  <si>
    <t>CAMINHÃO BASCULANTE 10 M3, TRUCADO CABINE SIMPLES, PESO BRUTO TOTAL 23.000 KG, CARGA ÚTIL MÁXIMA 15.935 KG, DISTÂNCIA ENTRE EIXOS 4,80 M, POTÊNCIA 230 CV INCLUSIVE CAÇAMBA METÁLICA - MATERIAIS NA OPERAÇÃO. AF_06/2014</t>
  </si>
  <si>
    <t>CAMINHÃO TOCO, PBT 14.300 KG, CARGA ÚTIL MÁX. 9.710 KG, DIST. ENTRE EIXOS 3,56 M, POTÊNCIA 185 CV, INCLUSIVE CARROCERIA FIXA ABERTA DE MADEIRA P/ TRANSPORTE GERAL DE CARGA SECA, DIMEN. APROX. 2,50 X 6,50 X 0,50 M - DEPRECIAÇÃO. AF_06/2014</t>
  </si>
  <si>
    <t>CAMINHÃO TOCO, PBT 14.300 KG, CARGA ÚTIL MÁX. 9.710 KG, DIST. ENTRE EIXOS 3,56 M, POTÊNCIA 185 CV, INCLUSIVE CARROCERIA FIXA ABERTA DE MADEIRA P/ TRANSPORTE GERAL DE CARGA SECA, DIMEN. APROX. 2,50 X 6,50 X 0,50 M - JUROS. AF_06/2014</t>
  </si>
  <si>
    <t>CAMINHÃO TOCO, PBT 14.300 KG, CARGA ÚTIL MÁX. 9.710 KG, DIST. ENTRE EIXOS 3,56 M, POTÊNCIA 185 CV, INCLUSIVE CARROCERIA FIXA ABERTA DE MADEIRA P/ TRANSPORTE GERAL DE CARGA SECA, DIMEN. APROX. 2,50 X 6,50 X 0,50 M - IMPOSTOS E SEGUROS. AF_06/2014</t>
  </si>
  <si>
    <t>CAMINHÃO PIPA 10.000 L TRUCADO, PESO BRUTO TOTAL 23.000 KG, CARGA ÚTIL MÁXIMA 15.935 KG, DISTÂNCIA ENTRE EIXOS 4,8 M, POTÊNCIA 230 CV, INCLUSIVE TANQUE DE AÇO PARA TRANSPORTE DE ÁGUA - DEPRECIAÇÃO. AF_06/2014</t>
  </si>
  <si>
    <t>CAMINHÃO PIPA 10.000 L TRUCADO, PESO BRUTO TOTAL 23.000 KG, CARGA ÚTIL MÁXIMA 15.935 KG, DISTÂNCIA ENTRE EIXOS 4,8 M, POTÊNCIA 230 CV, INCLUSIVE TANQUE DE AÇO PARA TRANSPORTE DE ÁGUA - JUROS. AF_06/2014</t>
  </si>
  <si>
    <t>CAMINHÃO PIPA 10.000 L TRUCADO, PESO BRUTO TOTAL 23.000 KG, CARGA ÚTIL MÁXIMA 15.935 KG, DISTÂNCIA ENTRE EIXOS 4,8 M, POTÊNCIA 230 CV, INCLUSIVE TANQUE DE AÇO PARA TRANSPORTE DE ÁGUA - IMPOSTOS E SEGUROS. AF_06/2014</t>
  </si>
  <si>
    <t>CAMINHÃO BASCULANTE 6 M3 TOCO, PESO BRUTO TOTAL 16.000 KG, CARGA ÚTIL MÁXIMA 11.130 KG, DISTÂNCIA ENTRE EIXOS 5,36 M, POTÊNCIA 185 CV, INCLUSIVE CAÇAMBA METÁLICA - IMPOSTOS E SEGUROS. AF_06/2014</t>
  </si>
  <si>
    <t>GUINDAUTO HIDRÁULICO, CAPACIDADE MÁXIMA DE CARGA 6200 KG, MOMENTO MÁXIMO DE CARGA 11,7 TM, ALCANCE MÁXIMO HORIZONTAL 9,70 M, INCLUSIVE CAMINHÃO TOCO PBT 16.000 KG, POTÊNCIA DE 189 CV - IMPOSTOS E SEGUROS. AF_08/2015</t>
  </si>
  <si>
    <t>GUINDAUTO HIDRÁULICO, CAPACIDADE MÁXIMA DE CARGA 6200 KG, MOMENTO MÁXIMO DE CARGA 11,7 TM, ALCANCE MÁXIMO HORIZONTAL 9,70 M, INCLUSIVE CAMINHÃO TOCO PBT 16.000 KG, POTÊNCIA DE 189 CV - MATERIAIS NA OPERAÇÃO. AF_08/2015</t>
  </si>
  <si>
    <t>COMPACTADOR DE SOLOS DE PERCUSSÃO (SOQUETE) COM MOTOR A GASOLINA 4 TEMPOS, POTÊNCIA 4 CV - DEPRECIAÇÃO. AF_08/2015</t>
  </si>
  <si>
    <t>COMPACTADOR DE SOLOS DE PERCUSSÃO (SOQUETE) COM MOTOR A GASOLINA 4 TEMPOS, POTÊNCIA 4 CV - JUROS. AF_08/2015</t>
  </si>
  <si>
    <t>COMPACTADOR DE SOLOS DE PERCUSSÃO (SOQUETE) COM MOTOR A GASOLINA 4 TEMPOS, POTÊNCIA 4 CV - MANUTENÇÃO. AF_08/2015</t>
  </si>
  <si>
    <t>COMPACTADOR DE SOLOS DE PERCUSSÃO (SOQUETE) COM MOTOR A GASOLINA 4 TEMPOS, POTÊNCIA 4 CV - MATERIAIS NA OPERAÇÃO. AF_08/2015</t>
  </si>
  <si>
    <t>GUINDAUTO HIDRÁULICO, CAPACIDADE MÁXIMA DE CARGA 6500 KG, MOMENTO MÁXIMO DE CARGA 5,8 TM, ALCANCE MÁXIMO HORIZONTAL 7,60 M, INCLUSIVE CAMINHÃO TOCO PBT 9.700 KG, POTÊNCIA DE 160 CV - DEPRECIAÇÃO. AF_08/2015</t>
  </si>
  <si>
    <t>GUINDAUTO HIDRÁULICO, CAPACIDADE MÁXIMA DE CARGA 6500 KG, MOMENTO MÁXIMO DE CARGA 5,8 TM, ALCANCE MÁXIMO HORIZONTAL 7,60 M, INCLUSIVE CAMINHÃO TOCO PBT 9.700 KG, POTÊNCIA DE 160 CV - JUROS. AF_08/2015</t>
  </si>
  <si>
    <t>GUINDAUTO HIDRÁULICO, CAPACIDADE MÁXIMA DE CARGA 6500 KG, MOMENTO MÁXIMO DE CARGA 5,8 TM, ALCANCE MÁXIMO HORIZONTAL 7,60 M, INCLUSIVE CAMINHÃO TOCO PBT 9.700 KG, POTÊNCIA DE 160 CV - IMPOSTOS E SEGUROS. AF_08/2015</t>
  </si>
  <si>
    <t>GUINDAUTO HIDRÁULICO, CAPACIDADE MÁXIMA DE CARGA 6500 KG, MOMENTO MÁXIMO DE CARGA 5,8 TM, ALCANCE MÁXIMO HORIZONTAL 7,60 M, INCLUSIVE CAMINHÃO TOCO PBT 9.700 KG, POTÊNCIA DE 160 CV - MANUTENÇÃO. AF_08/2015</t>
  </si>
  <si>
    <t>GUINDAUTO HIDRÁULICO, CAPACIDADE MÁXIMA DE CARGA 6500 KG, MOMENTO MÁXIMO DE CARGA 5,8 TM, ALCANCE MÁXIMO HORIZONTAL 7,60 M, INCLUSIVE CAMINHÃO TOCO PBT 9.700 KG, POTÊNCIA DE 160 CV - MATERIAIS NA OPERAÇÃO. AF_08/2015</t>
  </si>
  <si>
    <t>CAMINHÃO DE TRANSPORTE DE MATERIAL ASFÁLTICO 30.000 L, COM CAVALO MECÂNICO DE CAPACIDADE MÁXIMA DE TRAÇÃO COMBINADO DE 66.000 KG, POTÊNCIA 360 CV, INCLUSIVE TANQUE DE ASFALTO COM SERPENTINA - DEPRECIAÇÃO. AF_08/2015</t>
  </si>
  <si>
    <t>CAMINHÃO DE TRANSPORTE DE MATERIAL ASFÁLTICO 30.000 L, COM CAVALO MECÂNICO DE CAPACIDADE MÁXIMA DE TRAÇÃO COMBINADO DE 66.000 KG, POTÊNCIA 360 CV, INCLUSIVE TANQUE DE ASFALTO COM SERPENTINA - JUROS. AF_08/2015</t>
  </si>
  <si>
    <t>CAMINHÃO DE TRANSPORTE DE MATERIAL ASFÁLTICO 30.000 L, COM CAVALO MECÂNICO DE CAPACIDADE MÁXIMA DE TRAÇÃO COMBINADO DE 66.000 KG, POTÊNCIA 360 CV, INCLUSIVE TANQUE DE ASFALTO COM SERPENTINA - IMPOSTOS E SEGUROS. AF_08/2015</t>
  </si>
  <si>
    <t>CAMINHÃO DE TRANSPORTE DE MATERIAL ASFÁLTICO 30.000 L, COM CAVALO MECÂNICO DE CAPACIDADE MÁXIMA DE TRAÇÃO COMBINADO DE 66.000 KG, POTÊNCIA 360 CV, INCLUSIVE TANQUE DE ASFALTO COM SERPENTINA - MANUTENÇÃO. AF_08/2015</t>
  </si>
  <si>
    <t>CAMINHÃO DE TRANSPORTE DE MATERIAL ASFÁLTICO 30.000 L, COM CAVALO MECÂNICO DE CAPACIDADE MÁXIMA DE TRAÇÃO COMBINADO DE 66.000 KG, POTÊNCIA 360 CV, INCLUSIVE TANQUE DE ASFALTO COM SERPENTINA - MATERIAIS NA OPERAÇÃO. AF_08/2015</t>
  </si>
  <si>
    <t>SERRA CIRCULAR DE BANCADA COM MOTOR ELÉTRICO POTÊNCIA DE 5HP, COM COIFA PARA DISCO 10" - DEPRECIAÇÃO. AF_08/2015</t>
  </si>
  <si>
    <t>SERRA CIRCULAR DE BANCADA COM MOTOR ELÉTRICO POTÊNCIA DE 5HP, COM COIFA PARA DISCO 10" - JUROS. AF_08/2015</t>
  </si>
  <si>
    <t>SERRA CIRCULAR DE BANCADA COM MOTOR ELÉTRICO POTÊNCIA DE 5HP, COM COIFA PARA DISCO 10" - MANUTENÇÃO. AF_08/2015</t>
  </si>
  <si>
    <t>SERRA CIRCULAR DE BANCADA COM MOTOR ELÉTRICO POTÊNCIA DE 5HP, COM COIFA PARA DISCO 10" - MATERIAIS NA OPERAÇÃO. AF_08/2015</t>
  </si>
  <si>
    <t>DISTRIBUIDOR DE AGREGADOS REBOCAVEL, CAPACIDADE 1,9 M³, LARGURA DE TRABALHO 3,66 M - DEPRECIAÇÃO. AF_11/2015</t>
  </si>
  <si>
    <t>DISTRIBUIDOR DE AGREGADOS REBOCAVEL, CAPACIDADE 1,9 M³, LARGURA DE TRABALHO 3,66 M - JUROS. AF_11/2015</t>
  </si>
  <si>
    <t>DISTRIBUIDOR DE AGREGADOS REBOCAVEL, CAPACIDADE 1,9 M³, LARGURA DE TRABALHO 3,66 M - MANUTENÇÃO. AF_11/2015</t>
  </si>
  <si>
    <t>CAMINHÃO PARA EQUIPAMENTO DE LIMPEZA A SUCÇÃO COM CAMINHÃO TRUCADO DE PESO BRUTO TOTAL 23000 KG, CARGA ÚTIL MÁXIMA 15935 KG, DISTÂNCIA ENTRE EIXOS 4,80 M, POTÊNCIA 230 CV, INCLUSIVE LIMPADORA A SUCÇÃO, TANQUE 12000 L - DEPRECIAÇÃO. AF_05/2023</t>
  </si>
  <si>
    <t>CAMINHÃO PARA EQUIPAMENTO DE LIMPEZA A SUCÇÃO COM CAMINHÃO TRUCADO DE PESO BRUTO TOTAL 23000 KG, CARGA ÚTIL MÁXIMA 15935 KG, DISTÂNCIA ENTRE EIXOS 4,80 M, POTÊNCIA 230 CV, INCLUSIVE LIMPADORA A SUCÇÃO, TANQUE 12000 L - JUROS. AF_05/2023</t>
  </si>
  <si>
    <t>CAMINHÃO PARA EQUIPAMENTO DE LIMPEZA A SUCÇÃO COM CAMINHÃO TRUCADO DE PESO BRUTO TOTAL 23000 KG, CARGA ÚTIL MÁXIMA 15935 KG, DISTÂNCIA ENTRE EIXOS 4,80 M, POTÊNCIA 230 CV, INCLUSIVE LIMPADORA A SUCÇÃO, TANQUE 12000 L - IMPOSTOS E SEGUROS. AF_05/2023</t>
  </si>
  <si>
    <t>CAMINHÃO PARA EQUIPAMENTO DE LIMPEZA A SUCÇÃO COM CAMINHÃO TRUCADO DE PESO BRUTO TOTAL 23000 KG, CARGA ÚTIL MÁXIMA 15935 KG, DISTÂNCIA ENTRE EIXOS 4,80 M, POTÊNCIA 230 CV, INCLUSIVE LIMPADORA A SUCÇÃO, TANQUE 12000 L - MANUTENÇÃO. AF_05/2023</t>
  </si>
  <si>
    <t>CAMINHÃO PARA EQUIPAMENTO DE LIMPEZA A SUCÇÃO COM CAMINHÃO TRUCADO DE PESO BRUTO TOTAL 23000 KG, CARGA ÚTIL MÁX. 15935 KG, DISTÂNCIA ENTRE EIXOS 4,80 M, POTÊNCIA 230 CV, INCLUSIVE LIMPADORA A SUCÇÃO, TANQUE 12000 L - MATERIAIS NA OPERAÇÃO. AF_05/2023</t>
  </si>
  <si>
    <t>PENEIRA ROTATIVA COM MOTOR ELÉTRICO TRIFÁSICO DE 2 CV, CILINDRO DE 1 M X 0,60 M, COM FUROS DE 3,17 MM - DEPRECIAÇÃO. AF_05/2023</t>
  </si>
  <si>
    <t>PENEIRA ROTATIVA COM MOTOR ELÉTRICO TRIFÁSICO DE 2 CV, CILINDRO DE 1 M X 0,60 M, COM FUROS DE 3,17 MM - JUROS. AF_05/2023</t>
  </si>
  <si>
    <t>PENEIRA ROTATIVA COM MOTOR ELÉTRICO TRIFÁSICO DE 2 CV, CILINDRO DE 1 M X 0,60 M, COM FUROS DE 3,17 MM - MANUTENÇÃO. AF_05/2023</t>
  </si>
  <si>
    <t>PENEIRA ROTATIVA COM MOTOR ELÉTRICO TRIFÁSICO DE 2 CV, CILINDRO DE 1 M X 0,60 M, COM FUROS DE 3,17 MM - MATERIAIS NA OPERAÇÃO. AF_05/2023</t>
  </si>
  <si>
    <t>DOSADOR DE AREIA, CAPACIDADE DE 26 LITROS - DEPRECIAÇÃO. AF_05/2023</t>
  </si>
  <si>
    <t>DOSADOR DE AREIA, CAPACIDADE DE 26 LITROS - JUROS. AF_05/2023</t>
  </si>
  <si>
    <t>DOSADOR DE AREIA, CAPACIDADE DE 26 LITROS - MANUTENÇÃO. AF_05/2023</t>
  </si>
  <si>
    <t>CAMINHONETE COM MOTOR A DIESEL, POTÊNCIA 180 CV, CABINE DUPLA, 4X4 - DEPRECIAÇÃO. AF_11/2015</t>
  </si>
  <si>
    <t>CAMINHONETE COM MOTOR A DIESEL, POTÊNCIA 180 CV, CABINE DUPLA, 4X4 - JUROS. AF_11/2015</t>
  </si>
  <si>
    <t>CAMINHONETE COM MOTOR A DIESEL, POTÊNCIA 180 CV, CABINE DUPLA, 4X4 - IMPOSTOS E SEGUROS. AF_11/2015</t>
  </si>
  <si>
    <t>CAMINHONETE COM MOTOR A DIESEL, POTÊNCIA 180 CV, CABINE DUPLA, 4X4 - MANUTENÇÃO. AF_11/2015</t>
  </si>
  <si>
    <t>CAMINHONETE COM MOTOR A DIESEL, POTÊNCIA 180 CV, CABINE DUPLA, 4X4 - MATERIAIS NA OPERAÇÃO. AF_11/2015</t>
  </si>
  <si>
    <t>CAMINHONETE CABINE SIMPLES COM MOTOR 1.6 FLEX, CÂMBIO MANUAL, POTÊNCIA 101/104 CV, 2 PORTAS - DEPRECIAÇÃO. AF_11/2015</t>
  </si>
  <si>
    <t>CAMINHONETE CABINE SIMPLES COM MOTOR 1.6 FLEX, CÂMBIO MANUAL, POTÊNCIA 101/104 CV, 2 PORTAS - JUROS. AF_11/2015</t>
  </si>
  <si>
    <t>CAMINHONETE CABINE SIMPLES COM MOTOR 1.6 FLEX, CÂMBIO MANUAL, POTÊNCIA 101/104 CV, 2 PORTAS - IMPOSTOS E SEGUROS. AF_11/2015</t>
  </si>
  <si>
    <t>CAMINHONETE CABINE SIMPLES COM MOTOR 1.6 FLEX, CÂMBIO MANUAL, POTÊNCIA 101/104 CV, 2 PORTAS - MANUTENÇÃO. AF_11/2015</t>
  </si>
  <si>
    <t>CAMINHONETE CABINE SIMPLES COM MOTOR 1.6 FLEX, CÂMBIO MANUAL, POTÊNCIA 101/104 CV, 2 PORTAS - MATERIAIS NA OPERAÇÃO. AF_11/2015</t>
  </si>
  <si>
    <t>CAMINHÃO DE TRANSPORTE DE MATERIAL ASFÁLTICO 20.000 L, COM CAVALO MECÂNICO DE CAPACIDADE MÁXIMA DE TRAÇÃO COMBINADO DE 45.000 KG, POTÊNCIA 330 CV, INCLUSIVE TANQUE DE ASFALTO COM MAÇARICO - DEPRECIAÇÃO. AF_12/2015</t>
  </si>
  <si>
    <t>CAMINHÃO DE TRANSPORTE DE MATERIAL ASFÁLTICO 20.000 L, COM CAVALO MECÂNICO DE CAPACIDADE MÁXIMA DE TRAÇÃO COMBINADO DE 45.000 KG, POTÊNCIA 330 CV, INCLUSIVE TANQUE DE ASFALTO COM MAÇARICO - JUROS. AF_12/2015</t>
  </si>
  <si>
    <t>CAMINHÃO DE TRANSPORTE DE MATERIAL ASFÁLTICO 20.000 L, COM CAVALO MECÂNICO DE CAPACIDADE MÁXIMA DE TRAÇÃO COMBINADO DE 45.000 KG, POTÊNCIA 330 CV, INCLUSIVE TANQUE DE ASFALTO COM MAÇARICO - IMPOSTOS E SEGUROS. AF_12/2015</t>
  </si>
  <si>
    <t>CAMINHÃO DE TRANSPORTE DE MATERIAL ASFÁLTICO 20.000 L, COM CAVALO MECÂNICO DE CAPACIDADE MÁXIMA DE TRAÇÃO COMBINADO DE 45.000 KG, POTÊNCIA 330 CV, INCLUSIVE TANQUE DE ASFALTO COM MAÇARICO - MANUTENÇÃO. AF_12/2015</t>
  </si>
  <si>
    <t>CAMINHÃO DE TRANSPORTE DE MATERIAL ASFÁLTICO 20.000 L, COM CAVALO MECÂNICO DE CAPACIDADE MÁXIMA DE TRAÇÃO COMBINADO DE 45.000 KG, POTÊNCIA 330 CV, INCLUSIVE TANQUE DE ASFALTO COM MAÇARICO - MATERIAIS NA OPERAÇÃO. AF_12/2015</t>
  </si>
  <si>
    <t>APARELHO PARA CORTE E SOLDA OXI-ACETILENO SOBRE RODAS, INCLUSIVE CILINDROS E MAÇARICOS - DEPRECIAÇÃO. AF_05/2023</t>
  </si>
  <si>
    <t>APARELHO PARA CORTE E SOLDA OXI-ACETILENO SOBRE RODAS, INCLUSIVE CILINDROS E MAÇARICOS - JUROS. AF_05/2023</t>
  </si>
  <si>
    <t>APARELHO PARA CORTE E SOLDA OXI-ACETILENO SOBRE RODAS, INCLUSIVE CILINDROS E MAÇARICOS - MANUTENÇÃO. AF_05/2023</t>
  </si>
  <si>
    <t>APARELHO PARA CORTE E SOLDA OXI-ACETILENO SOBRE RODAS, INCLUSIVE CILINDROS E MAÇARICOS - MATERIAIS NA OPERAÇÃO. AF_05/2023</t>
  </si>
  <si>
    <t>MÁQUINA EXTRUSORA DE CONCRETO PARA GUIAS E SARJETAS, MOTOR A DIESEL, POTÊNCIA 14 CV - DEPRECIAÇÃO. AF_12/2015</t>
  </si>
  <si>
    <t>MÁQUINA EXTRUSORA DE CONCRETO PARA GUIAS E SARJETAS, MOTOR A DIESEL, POTÊNCIA 14 CV - JUROS. AF_12/2015</t>
  </si>
  <si>
    <t>MÁQUINA EXTRUSORA DE CONCRETO PARA GUIAS E SARJETAS, MOTOR A DIESEL, POTÊNCIA 14 CV - MANUTENÇÃO. AF_12/2015</t>
  </si>
  <si>
    <t>MÁQUINA EXTRUSORA DE CONCRETO PARA GUIAS E SARJETAS, MOTOR A DIESEL, POTÊNCIA 14 CV - MATERIAIS NA OPERAÇÃO. AF_12/2015</t>
  </si>
  <si>
    <t>PERFURATRIZ COM TORRE METÁLICA PARA EXECUÇÃO DE ESTACA HÉLICE CONTÍNUA, PROFUNDIDADE MÁXIMA DE 32 M, DIÂMETRO MÁXIMO DE 1000 MM, POTÊNCIA INSTALADA DE 350 HP, MESA ROTATIVA COM TORQUE MÁXIMO DE 263 KNM - DEPRECIAÇÃO. AF_01/2016</t>
  </si>
  <si>
    <t>PERFURATRIZ COM TORRE METÁLICA PARA EXECUÇÃO DE ESTACA HÉLICE CONTÍNUA, PROFUNDIDADE MÁXIMA DE 32 M, DIÂMETRO MÁXIMO DE 1000 MM, POTÊNCIA INSTALADA DE 350 HP, MESA ROTATIVA COM TORQUE MÁXIMO DE 263 KNM - JUROS. AF_01/2016</t>
  </si>
  <si>
    <t>PERFURATRIZ COM TORRE METÁLICA PARA EXECUÇÃO DE ESTACA HÉLICE CONTÍNUA, PROFUNDIDADE MÁXIMA DE 32 M, DIÂMETRO MÁXIMO DE 1000 MM, POTÊNCIA INSTALADA DE 350 HP, MESA ROTATIVA COM TORQUE MÁXIMO DE 263 KNM - MANUTENÇÃO. AF_01/2016</t>
  </si>
  <si>
    <t>PERFURATRIZ COM TORRE METÁLICA PARA EXECUÇÃO DE ESTACA HÉLICE CONTÍNUA, PROFUNDIDADE MÁXIMA DE 32 M, DIÂMETRO MÁXIMO DE 1000 MM, POTÊNCIA INSTALADA DE 350 HP, MESA ROTATIVA COM TORQUE MÁXIMO DE 263 KNM - MATERIAIS NA OPERAÇÃO. AF_01/2016</t>
  </si>
  <si>
    <t>BETONEIRA CAPACIDADE NOMINAL 400 L, CAPACIDADE DE MISTURA 310 L, MOTOR A GASOLINA POTÊNCIA 5,5 CV, SEM CARREGADOR - DEPRECIAÇÃO. AF_02/2016</t>
  </si>
  <si>
    <t>BETONEIRA CAPACIDADE NOMINAL 400 L, CAPACIDADE DE MISTURA 310 L, MOTOR A GASOLINA POTÊNCIA 5,5 CV, SEM CARREGADOR - JUROS. AF_02/2016</t>
  </si>
  <si>
    <t>BETONEIRA CAPACIDADE NOMINAL 400 L, CAPACIDADE DE MISTURA 310 L, MOTOR A GASOLINA POTÊNCIA 5,5 CV, SEM CARREGADOR - MANUTENÇÃO. AF_02/2016</t>
  </si>
  <si>
    <t>BETONEIRA CAPACIDADE NOMINAL 400 L, CAPACIDADE DE MISTURA 310 L, MOTOR A GASOLINA POTÊNCIA 5,5 CV, SEM CARREGADOR - MATERIAIS NA OPERAÇÃO. AF_02/2016</t>
  </si>
  <si>
    <t>GRUPO GERADOR ESTACIONÁRIO, MOTOR DIESEL POTÊNCIA 170 KVA - JUROS. AF_02/2016</t>
  </si>
  <si>
    <t>ROLO COMPACTADOR VIBRATÓRIO REBOCÁVEL, CILINDRO DE AÇO LISO, POTÊNCIA DE TRAÇÃO DE 65 CV, PESO 4,7 T, IMPACTO DINÂMICO 18,3 T, LARGURA DE TRABALHO 1,67 M - JUROS. AF_02/2016</t>
  </si>
  <si>
    <t>ROLO COMPACTADOR VIBRATÓRIO PÉ DE CARNEIRO, OPERADO POR CONTROLE REMOTO, POTÊNCIA 12,5 KW, PESO OPERACIONAL 1,675 T, LARGURA DE TRABALHO 0,85 M - JUROS. AF_02/2016</t>
  </si>
  <si>
    <t>ROLO COMPACTADOR VIBRATÓRIO PÉ DE CARNEIRO, OPERADO POR CONTROLE REMOTO, POTÊNCIA 12,5 KW, PESO OPERACIONAL 1,675 T, LARGURA DE TRABALHO 0,85 M - MATERIAIS NA OPERAÇÃO. AF_02/2016</t>
  </si>
  <si>
    <t>GUINCHO ELÉTRICO DE COLUNA, CAPACIDADE 400 KG, COM MOTO FREIO, MOTOR TRIFÁSICO DE 1,25 CV - DEPRECIAÇÃO. AF_03/2016</t>
  </si>
  <si>
    <t>GUINCHO ELÉTRICO DE COLUNA, CAPACIDADE 400 KG, COM MOTO FREIO, MOTOR TRIFÁSICO DE 1,25 CV - JUROS. AF_03/2016</t>
  </si>
  <si>
    <t>GUINCHO ELÉTRICO DE COLUNA, CAPACIDADE 400 KG, COM MOTO FREIO, MOTOR TRIFÁSICO DE 1,25 CV - MANUTENÇÃO. AF_03/2016</t>
  </si>
  <si>
    <t>GUINCHO ELÉTRICO DE COLUNA, CAPACIDADE 400 KG, COM MOTO FREIO, MOTOR TRIFÁSICO DE 1,25 CV - MATERIAIS NA OPERAÇÃO. AF_03/2016</t>
  </si>
  <si>
    <t>GUINDASTE HIDRÁULICO AUTOPROPELIDO, COM LANÇA TELESCÓPICA 40 M, CAPACIDADE MÁXIMA 60 T, POTÊNCIA 260 KW - DEPRECIAÇÃO. AF_03/2016</t>
  </si>
  <si>
    <t>GUINDASTE HIDRÁULICO AUTOPROPELIDO, COM LANÇA TELESCÓPICA 40 M, CAPACIDADE MÁXIMA 60 T, POTÊNCIA 260 KW - JUROS. AF_03/2016</t>
  </si>
  <si>
    <t>GUINDASTE HIDRÁULICO AUTOPROPELIDO, COM LANÇA TELESCÓPICA 40 M, CAPACIDADE MÁXIMA 60 T, POTÊNCIA 260 KW - MANUTENÇÃO. AF_03/2016</t>
  </si>
  <si>
    <t>GUINDASTE HIDRÁULICO AUTOPROPELIDO, COM LANÇA TELESCÓPICA 40 M, CAPACIDADE MÁXIMA 60 T, POTÊNCIA 260 KW - MATERIAIS NA OPERAÇÃO. AF_03/2016</t>
  </si>
  <si>
    <t>GUINDASTE HIDRÁULICO AUTOPROPELIDO, COM LANÇA TELESCÓPICA 40 M, CAPACIDADE MÁXIMA 60 T, POTÊNCIA 260 KW - IMPOSTOS E SEGUROS. AF_03/2016</t>
  </si>
  <si>
    <t>GUINDAUTO HIDRÁULICO, CAPACIDADE MÁXIMA DE CARGA 3300 KG, MOMENTO MÁXIMO DE CARGA 5,8 TM, ALCANCE MÁXIMO HORIZONTAL 7,60 M, INCLUSIVE CAMINHÃO TOCO PBT 16.000 KG, POTÊNCIA DE 189 CV - DEPRECIAÇÃO. AF_03/2016</t>
  </si>
  <si>
    <t>GUINDAUTO HIDRÁULICO, CAPACIDADE MÁXIMA DE CARGA 3300 KG, MOMENTO MÁXIMO DE CARGA 5,8 TM, ALCANCE MÁXIMO HORIZONTAL 7,60 M, INCLUSIVE CAMINHÃO TOCO PBT 16.000 KG, POTÊNCIA DE 189 CV - JUROS. AF_03/2016</t>
  </si>
  <si>
    <t>GUINDAUTO HIDRÁULICO, CAPACIDADE MÁXIMA DE CARGA 3300 KG, MOMENTO MÁXIMO DE CARGA 5,8 TM, ALCANCE MÁXIMO HORIZONTAL 7,60 M, INCLUSIVE CAMINHÃO TOCO PBT 16.000 KG, POTÊNCIA DE 189 CV - IMPOSTOS E SEGUROS. AF_03/2016</t>
  </si>
  <si>
    <t>GUINDAUTO HIDRÁULICO, CAPACIDADE MÁXIMA DE CARGA 3300 KG, MOMENTO MÁXIMO DE CARGA 5,8 TM, ALCANCE MÁXIMO HORIZONTAL 7,60 M, INCLUSIVE CAMINHÃO TOCO PBT 16.000 KG, POTÊNCIA DE 189 CV - MANUTENÇÃO. AF_03/2016</t>
  </si>
  <si>
    <t>GUINDAUTO HIDRÁULICO, CAPACIDADE MÁXIMA DE CARGA 3300 KG, MOMENTO MÁXIMO DE CARGA 5,8 TM, ALCANCE MÁXIMO HORIZONTAL 7,60 M, INCLUSIVE CAMINHÃO TOCO PBT 16.000 KG, POTÊNCIA DE 189 CV - MATERIAIS NA OPERAÇÃO. AF_03/2016</t>
  </si>
  <si>
    <t>GERADOR PORTÁTIL MONOFÁSICO, POTÊNCIA 5500 VA, MOTOR A GASOLINA, POTÊNCIA DO MOTOR 13 CV - DEPRECIAÇÃO. AF_03/2016</t>
  </si>
  <si>
    <t>GERADOR PORTÁTIL MONOFÁSICO, POTÊNCIA 5500 VA, MOTOR A GASOLINA, POTÊNCIA DO MOTOR 13 CV - JUROS. AF_03/2016</t>
  </si>
  <si>
    <t>GERADOR PORTÁTIL MONOFÁSICO, POTÊNCIA 5500 VA, MOTOR A GASOLINA, POTÊNCIA DO MOTOR 13 CV - MANUTENÇÃO. AF_03/2016</t>
  </si>
  <si>
    <t>GERADOR PORTÁTIL MONOFÁSICO, POTÊNCIA 5500 VA, MOTOR A GASOLINA, POTÊNCIA DO MOTOR 13 CV - MATERIAIS NA OPERAÇÃO. AF_03/2016</t>
  </si>
  <si>
    <t>GRUPO GERADOR REBOCÁVEL, POTÊNCIA 66 KVA, MOTOR A DIESEL - DEPRECIAÇÃO. AF_03/2016</t>
  </si>
  <si>
    <t>GRUPO GERADOR REBOCÁVEL, POTÊNCIA 66 KVA, MOTOR A DIESEL - JUROS. AF_03/2016</t>
  </si>
  <si>
    <t>GRUPO GERADOR REBOCÁVEL, POTÊNCIA 66 KVA, MOTOR A DIESEL - MANUTENÇÃO. AF_03/2016</t>
  </si>
  <si>
    <t>GRUPO GERADOR REBOCÁVEL, POTÊNCIA 66 KVA, MOTOR A DIESEL - MATERIAIS NA OPERAÇÃO. AF_03/2016</t>
  </si>
  <si>
    <t>GRUPO GERADOR ESTACIONÁRIO, POTÊNCIA 150 KVA, MOTOR A DIESEL- DEPRECIAÇÃO. AF_03/2016</t>
  </si>
  <si>
    <t>GRUPO GERADOR ESTACIONÁRIO, POTÊNCIA 150 KVA, MOTOR A DIESEL- JUROS. AF_03/2016</t>
  </si>
  <si>
    <t>GRUPO GERADOR ESTACIONÁRIO, POTÊNCIA 150 KVA, MOTOR A DIESEL- MANUTENÇÃO. AF_03/2016</t>
  </si>
  <si>
    <t>GRUPO GERADOR ESTACIONÁRIO, POTÊNCIA 150 KVA, MOTOR A DIESEL- MATERIAIS NA OPERAÇÃO. AF_03/2016</t>
  </si>
  <si>
    <t>USINA DE MISTURA ASFÁLTICA À QUENTE, TIPO CONTRA FLUXO, PROD 40 A 80 TON/HORA - DEPRECIAÇÃO. AF_05/2023</t>
  </si>
  <si>
    <t>USINA DE MISTURA ASFÁLTICA À QUENTE, TIPO CONTRA FLUXO, PROD 40 A 80 TON/HORA - JUROS. AF_05/2023</t>
  </si>
  <si>
    <t>USINA DE MISTURA ASFÁLTICA À QUENTE, TIPO CONTRA FLUXO, PROD 40 A 80 TON/HORA - MANUTENÇÃO. AF_05/2023</t>
  </si>
  <si>
    <t>USINA DE MISTURA ASFÁLTICA À QUENTE, TIPO CONTRA FLUXO, PROD 40 A 80 TON/HORA - MATERIAIS NA OPERAÇÃO. AF_05/2023</t>
  </si>
  <si>
    <t>USINA DE ASFALTO À FRIO, CAPACIDADE DE 40 A 60 TON/HORA, ELÉTRICA POTÊNCIA 30 CV - DEPRECIAÇÃO. AF_05/2023</t>
  </si>
  <si>
    <t>USINA DE ASFALTO À FRIO, CAPACIDADE DE 40 A 60 TON/HORA, ELÉTRICA POTÊNCIA 30 CV - JUROS. AF_05/2023</t>
  </si>
  <si>
    <t>USINA DE ASFALTO À FRIO, CAPACIDADE DE 40 A 60 TON/HORA, ELÉTRICA POTÊNCIA 30 CV - MANUTENÇÃO. AF_05/2023</t>
  </si>
  <si>
    <t>USINA DE ASFALTO À FRIO, CAPACIDADE DE 40 A 60 TON/HORA, ELÉTRICA POTÊNCIA 30 CV - MATERIAIS NA OPERAÇÃO. AF_05/2023</t>
  </si>
  <si>
    <t>MARTELETE OU ROMPEDOR PNEUMÁTICO MANUAL, 28 KG, COM SILENCIADOR - DEPRECIAÇÃO. AF_07/2016</t>
  </si>
  <si>
    <t>MARTELETE OU ROMPEDOR PNEUMÁTICO MANUAL, 28 KG, COM SILENCIADOR - JUROS. AF_07/2016</t>
  </si>
  <si>
    <t>USINA DE CONCRETO FIXA, CAPACIDADE NOMINAL DE 90 A 120 M3/H, SEM SILO - DEPRECIAÇÃO. AF_07/2016</t>
  </si>
  <si>
    <t>USINA DE CONCRETO FIXA, CAPACIDADE NOMINAL DE 90 A 120 M3/H, SEM SILO - JUROS. AF_07/2016</t>
  </si>
  <si>
    <t>USINA MISTURADORA DE SOLOS, CAPACIDADE DE 200 A 500 TON/H, POTENCIA 75KW - DEPRECIAÇÃO. AF_07/2016</t>
  </si>
  <si>
    <t>USINA MISTURADORA DE SOLOS, CAPACIDADE DE 200 A 500 TON/H, POTENCIA 75KW - JUROS. AF_07/2016</t>
  </si>
  <si>
    <t>USINA MISTURADORA DE SOLOS, CAPACIDADE DE 200 A 500 TON/H, POTENCIA 75KW - MATERIAIS NA OPERAÇÃO. AF_07/2016</t>
  </si>
  <si>
    <t>DISTRIBUIDOR DE AGREGADOS AUTOPROPELIDO, CAP 3 M3, A DIESEL, POTÊNCIA 176CV - DEPRECIAÇÃO. AF_07/2016</t>
  </si>
  <si>
    <t>DISTRIBUIDOR DE AGREGADOS AUTOPROPELIDO, C/AP 3 M3, A DIESEL, POTÊNCIA 176CV - JUROS. AF_07/2016</t>
  </si>
  <si>
    <t>DISTRIBUIDOR DE AGREGADOS AUTOPROPELIDO, CAP 3 M3, A DIESEL, POTÊNCIA 176CV - MANUTENÇÃO. AF_07/2016</t>
  </si>
  <si>
    <t>DISTRIBUIDOR DE AGREGADOS AUTOPROPELIDO, CAP 3 M3, A DIESEL, POTÊNCIA 176CV - MATERIAIS NA OPERAÇÃO. AF_07/2016</t>
  </si>
  <si>
    <t>MÁQUINA DEMARCADORA DE FAIXA DE TRÁFEGO À FRIO, AUTOPROPELIDA, POTÊNCIA 38 HP - DEPRECIAÇÃO. AF_07/2016</t>
  </si>
  <si>
    <t>MÁQUINA DEMARCADORA DE FAIXA DE TRÁFEGO À FRIO, AUTOPROPELIDA, POTÊNCIA 38 HP - JUROS. AF_07/2016</t>
  </si>
  <si>
    <t>MÁQUINA DEMARCADORA DE FAIXA DE TRÁFEGO À FRIO, AUTOPROPELIDA, POTÊNCIA 38 HP - MANUTENÇÃO. AF_07/2016</t>
  </si>
  <si>
    <t>MÁQUINA DEMARCADORA DE FAIXA DE TRÁFEGO À FRIO, AUTOPROPELIDA, POTÊNCIA 38 HP - MATERIAIS NA OPERAÇÃO. AF_07/2016</t>
  </si>
  <si>
    <t>TALHA MANUAL DE CORRENTE, CAPACIDADE DE 2 TON. COM ELEVAÇÃO DE 3 M - DEPRECIAÇÃO. AF_07/2016</t>
  </si>
  <si>
    <t>TALHA MANUAL DE CORRENTE, CAPACIDADE DE 2 TON. COM ELEVAÇÃO DE 3 M - JUROS. AF_07/2016</t>
  </si>
  <si>
    <t>TALHA MANUAL DE CORRENTE, CAPACIDADE DE 2 TON. COM ELEVAÇÃO DE 3 M - MANUTENÇÃO. AF_07/2016</t>
  </si>
  <si>
    <t>PULVERIZADOR DE TINTA ELÉTRICO/MÁQUINA DE PINTURA AIRLESS, VAZÃO 2 L/MIN - MATERIAIS NA OPERAÇÃO. AF_05/2023</t>
  </si>
  <si>
    <t>MARTELO DEMOLIDOR PNEUMÁTICO MANUAL, 32 KG - DEPRECIAÇÃO. AF_09/2016</t>
  </si>
  <si>
    <t>MARTELO DEMOLIDOR PNEUMÁTICO MANUAL, 32 KG - JUROS. AF_09/2016</t>
  </si>
  <si>
    <t>MARTELO DEMOLIDOR PNEUMÁTICO MANUAL, 32 KG - MANUTENÇÃO. AF_09/2016</t>
  </si>
  <si>
    <t>COMPACTADOR DE SOLOS DE PERCUSÃO (SOQUETE) COM MOTOR A GASOLINA, POTÊNCIA 3 CV - DEPRECIAÇÃO. AF_09/2016</t>
  </si>
  <si>
    <t>COMPACTADOR DE SOLOS DE PERCUSÃO (SOQUETE) COM MOTOR A GASOLINA, POTÊNCIA 3 CV - JUROS. AF_09/2016</t>
  </si>
  <si>
    <t>COMPACTADOR DE SOLOS DE PERCUSÃO (SOQUETE) COM MOTOR A GASOLINA, POTÊNCIA 3 CV - MANUTENÇÃO. AF_09/2016</t>
  </si>
  <si>
    <t>COMPACTADOR DE SOLOS DE PERCUSÃO (SOQUETE) COM MOTOR A GASOLINA, POTÊNCIA 3 CV - MATERIAIS NA OPERAÇÃO. AF_09/2016</t>
  </si>
  <si>
    <t>RÉGUA VIBRATÓRIA DUPLA PARA CONCRETO, PESO DE 60KG, COMPRIMENTO 4 M, COM MOTOR A GASOLINA, POTÊNCIA 5,5 HP - DEPRECIAÇÃO. AF_09/2016</t>
  </si>
  <si>
    <t>RÉGUA VIBRATÓRIA DUPLA PARA CONCRETO, PESO DE 60KG, COMPRIMENTO 4 M, COM MOTOR A GASOLINA, POTÊNCIA 5,5 HP - JUROS. AF_09/2016</t>
  </si>
  <si>
    <t>RÉGUA VIBRATÓRIA DUPLA PARA CONCRETO, PESO DE 60KG, COMPRIMENTO 4 M, COM MOTOR A GASOLINA, POTÊNCIA 5,5 HP - MANUTENÇÃO. AF_09/2016</t>
  </si>
  <si>
    <t>RÉGUA VIBRATÓRIA DUPLA PARA CONCRETO, PESO DE 60KG, COMPRIMENTO 4 M, COM MOTOR A GASOLINA, POTÊNCIA 5,5 HP - MATERIAIS NA OPERAÇÃO. AF_09/2016</t>
  </si>
  <si>
    <t>POLIDORA DE PISO (POLITRIZ), PESO DE 100KG, DIÂMETRO 450 MM, MOTOR ELÉTRICO, POTÊNCIA 4 HP - DEPRECIAÇÃO. AF_05/2023</t>
  </si>
  <si>
    <t>POLIDORA DE PISO (POLITRIZ), PESO DE 100KG, DIÂMETRO 450 MM, MOTOR ELÉTRICO, POTÊNCIA 4 HP - JUROS. AF_05/2023</t>
  </si>
  <si>
    <t>POLIDORA DE PISO (POLITRIZ), PESO DE 100KG, DIÂMETRO 450 MM, MOTOR ELÉTRICO, POTÊNCIA 4 HP - MANUTENÇÃO. AF_05/2023</t>
  </si>
  <si>
    <t>POLIDORA DE PISO (POLITRIZ), PESO DE 100KG, DIÂMETRO 450 MM, MOTOR ELÉTRICO, POTÊNCIA 4 HP - MATERIAIS NA OPERAÇÃO. AF_05/2023</t>
  </si>
  <si>
    <t>DESEMPENADEIRA DE CONCRETO, PESO DE 78 KG, 4 PÁS, MOTOR A GASOLINA, POTÊNCIA 5,5 HP - DEPRECIAÇÃO. AF_05/2023</t>
  </si>
  <si>
    <t>DESEMPENADEIRA DE CONCRETO, PESO DE 78 KG, 4 PÁS, MOTOR A GASOLINA, POTÊNCIA 5,5 HP - JUROS. AF_05/2023</t>
  </si>
  <si>
    <t>DESEMPENADEIRA DE CONCRETO, PESO DE 78 KG, 4 PÁS, MOTOR A GASOLINA, POTÊNCIA 5,5 HP - MANUTENÇÃO. AF_05/2023</t>
  </si>
  <si>
    <t>CURSO DE CAPACITAÇÃO PARA AJUDANTE DE ARMADOR (ENCARGOS COMPLEMENTARES) - HORISTA</t>
  </si>
  <si>
    <t>CURSO DE CAPACITAÇÃO PARA AJUDANTE DE CARPINTEIRO (ENCARGOS COMPLEMENTARES) - HORISTA</t>
  </si>
  <si>
    <t>CURSO DE CAPACITAÇÃO PARA AJUDANTE DE ESTRUTURA METÁLICA (ENCARGOS COMPLEMENTARES) - HORISTA</t>
  </si>
  <si>
    <t>CURSO DE CAPACITAÇÃO PARA AJUDANTE DE OPERAÇÃO EM GERAL (ENCARGOS COMPLEMENTARES) - HORISTA</t>
  </si>
  <si>
    <t>CURSO DE CAPACITAÇÃO PARA AJUDANTE DE PEDREIRO (ENCARGOS COMPLEMENTARES) - HORISTA</t>
  </si>
  <si>
    <t>CURSO DE CAPACITAÇÃO PARA AJUDANTE ESPECIALIZADO (ENCARGOS COMPLEMENTARES) - HORISTA</t>
  </si>
  <si>
    <t>CURSO DE CAPACITAÇÃO PARA ARMADOR (ENCARGOS COMPLEMENTARES) - HORISTA</t>
  </si>
  <si>
    <t>CURSO DE CAPACITAÇÃO PARA ASSENTADOR DE TUBOS (ENCARGOS COMPLEMENTARES) - HORISTA</t>
  </si>
  <si>
    <t>CURSO DE CAPACITAÇÃO PARA AUXILIAR DE ELETRICISTA (ENCARGOS COMPLEMENTARES) - HORISTA</t>
  </si>
  <si>
    <t>CURSO DE CAPACITAÇÃO PARA AUXILIAR DE ENCANADOR OU BOMBEIRO HIDRÁULICO (ENCARGOS COMPLEMENTARES) - HORISTA</t>
  </si>
  <si>
    <t>CURSO DE CAPACITAÇÃO PARA AUXILIAR DE LABORATÓRIO (ENCARGOS COMPLEMENTARES) - HORISTA</t>
  </si>
  <si>
    <t>CURSO DE CAPACITAÇÃO PARA AUXILIAR DE MECÂNICO (ENCARGOS COMPLEMENTARES) - HORISTA</t>
  </si>
  <si>
    <t>CURSO DE CAPACITAÇÃO PARA AUXILIAR DE SERRALHEIRO (ENCARGOS COMPLEMENTARES) - HORISTA</t>
  </si>
  <si>
    <t>CURSO DE CAPACITAÇÃO PARA AUXILIAR DE SERVIÇOS GERAIS (ENCARGOS COMPLEMENTARES) - HORISTA</t>
  </si>
  <si>
    <t>CURSO DE CAPACITAÇÃO PARA AUXILIAR DE TOPÓGRAFO (ENCARGOS COMPLEMENTARES) - HORISTA</t>
  </si>
  <si>
    <t>CURSO DE CAPACITAÇÃO PARA AUXILIAR TÉCNICO DE ENGENHARIA (ENCARGOS COMPLEMENTARES) - HORISTA</t>
  </si>
  <si>
    <t>CURSO DE CAPACITAÇÃO PARA BLASTER, DINAMITADOR OU CABO DE FOGO (ENCARGOS COMPLEMENTARES) - HORISTA</t>
  </si>
  <si>
    <t>CURSO DE CAPACITAÇÃO PARA CALCETEIRO (ENCARGOS COMPLEMENTARES) - HORISTA</t>
  </si>
  <si>
    <t>CURSO DE CAPACITAÇÃO PARA CARPINTEIRO DE ESQUADRIA (ENCARGOS COMPLEMENTARES) - HORISTA</t>
  </si>
  <si>
    <t>CURSO DE CAPACITAÇÃO PARA CARPINTEIRO DE FÔRMAS (ENCARGOS COMPLEMENTARES) - HORISTA</t>
  </si>
  <si>
    <t>CURSO DE CAPACITAÇÃO PARA CAVOUQUEIRO OU OPERADOR PERFURATRIZ/ROMPEDOR (ENCARGOS COMPLEMENTARES) - HORISTA</t>
  </si>
  <si>
    <t>CURSO DE CAPACITAÇÃO PARA ELETRICISTA (ENCARGOS COMPLEMENTARES) - HORISTA</t>
  </si>
  <si>
    <t>CURSO DE CAPACITAÇÃO PARA ELETROTÉCNICO (ENCARGOS COMPLEMENTARES) - HORISTA</t>
  </si>
  <si>
    <t>CURSO DE CAPACITAÇÃO PARA ENCANADOR OU BOMBEIRO HIDRÁULICO (ENCARGOS COMPLEMENTARES) - HORISTA</t>
  </si>
  <si>
    <t>CURSO DE CAPACITAÇÃO PARA GESSEIRO (ENCARGOS COMPLEMENTARES) - HORISTA</t>
  </si>
  <si>
    <t>CURSO DE CAPACITAÇÃO PARA IMPERMEABILIZADOR (ENCARGOS COMPLEMENTARES) - HORISTA</t>
  </si>
  <si>
    <t>CURSO DE CAPACITAÇÃO PARA MAÇARIQUEIRO (ENCARGOS COMPLEMENTARES) - HORISTA</t>
  </si>
  <si>
    <t>CURSO DE CAPACITAÇÃO PARA MARCENEIRO (ENCARGOS COMPLEMENTARES) - HORISTA</t>
  </si>
  <si>
    <t>CURSO DE CAPACITAÇÃO PARA MARMORISTA/GRANITEIRO (ENCARGOS COMPLEMENTARES) - HORISTA</t>
  </si>
  <si>
    <t>CURSO DE CAPACITAÇÃO PARA MECÂNICO DE EQUIPAMENTOS PESADOS (ENCARGOS COMPLEMENTARES) - HORISTA</t>
  </si>
  <si>
    <t>CURSO DE CAPACITAÇÃO PARA MONTADOR DE ESTRUTURA METÁLICA (ENCARGOS COMPLEMENTARES) - HORISTA</t>
  </si>
  <si>
    <t>CURSO DE CAPACITAÇÃO PARA MONTADOR ELETROMECÂNICO (ENCARGOS COMPLEMENTARES) - HORISTA</t>
  </si>
  <si>
    <t>CURSO DE CAPACITAÇÃO PARA MOTORISTA DE BASCULANTE (ENCARGOS COMPLEMENTARES) - HORISTA</t>
  </si>
  <si>
    <t>CURSO DE CAPACITAÇÃO PARA MOTORISTA DE CAMINHÃO (ENCARGOS COMPLEMENTARES) - HORISTA</t>
  </si>
  <si>
    <t>CURSO DE CAPACITAÇÃO PARA MOTORISTA DE CAMINHÃO E CARRETA (ENCARGOS COMPLEMENTARES) - HORISTA</t>
  </si>
  <si>
    <t>CURSO DE CAPACITAÇÃO PARA MOTORISTA DE VEÍCULO LEVE (ENCARGOS COMPLEMENTARES) - HORISTA</t>
  </si>
  <si>
    <t>CURSO DE CAPACITAÇÃO PARA MOTORISTA OPERADOR DE MUNCK (ENCARGOS COMPLEMENTARES) - HORISTA</t>
  </si>
  <si>
    <t>CURSO DE CAPACITAÇÃO PARA NIVELADOR (ENCARGOS COMPLEMENTARES) - HORISTA</t>
  </si>
  <si>
    <t>CURSO DE CAPACITAÇÃO PARA OPERADOR DE BETONEIRA (CAMINHÃO) (ENCARGOS COMPLEMENTARES) - HORISTA</t>
  </si>
  <si>
    <t>CURSO DE CAPACITAÇÃO PARA OPERADOR DE COMPRESSOR OU COMPRESSORISTA (ENCARGOS COMPLEMENTARES) - HORISTA</t>
  </si>
  <si>
    <t>CURSO DE CAPACITAÇÃO PARA OPERADOR DE DEMARCADORA DE FAIXAS (ENCARGOS COMPLEMENTARES) - HORISTA</t>
  </si>
  <si>
    <t>CURSO DE CAPACITAÇÃO PARA OPERADOR DE ESCAVADEIRA (ENCARGOS COMPLEMENTARES) - HORISTA</t>
  </si>
  <si>
    <t>CURSO DE CAPACITAÇÃO PARA OPERADOR DE GUINCHO (ENCARGOS COMPLEMENTARES) - HORISTA</t>
  </si>
  <si>
    <t>CURSO DE CAPACITAÇÃO PARA OPERADOR DE GUINDASTE (ENCARGOS COMPLEMENTARES) - HORISTA</t>
  </si>
  <si>
    <t>CURSO DE CAPACITAÇÃO PARA OPERADOR DE MÁQUINAS E EQUIPAMENTOS (ENCARGOS COMPLEMENTARES) - HORISTA</t>
  </si>
  <si>
    <t>CURSO DE CAPACITAÇÃO PARA OPERADOR DE MARTELETE OU MARTELETEIRO (ENCARGOS COMPLEMENTARES) - HORISTA</t>
  </si>
  <si>
    <t>CURSO DE CAPACITAÇÃO PARA OPERADOR DE MOTO-ESCREIPER (ENCARGOS COMPLEMENTARES) - HORISTA</t>
  </si>
  <si>
    <t>CURSO DE CAPACITAÇÃO PARA OPERADOR DE MOTONIVELADORA (ENCARGOS COMPLEMENTARES) - HORISTA</t>
  </si>
  <si>
    <t>CURSO DE CAPACITAÇÃO PARA OPERADOR DE PÁ CARREGADEIRA (ENCARGOS COMPLEMENTARES) - HORISTA</t>
  </si>
  <si>
    <t>CURSO DE CAPACITAÇÃO PARA OPERADOR DE PAVIMENTADORA (ENCARGOS COMPLEMENTARES) - HORISTA</t>
  </si>
  <si>
    <t>CURSO DE CAPACITAÇÃO PARA OPERADOR DE ROLO COMPACTADOR (ENCARGOS COMPLEMENTARES) - HORISTA</t>
  </si>
  <si>
    <t>CURSO DE CAPACITAÇÃO PARA OPERADOR DE USINA DE ASFALTO, DE SOLOS OU DE CONCRETO (ENCARGOS COMPLEMENTARES) - HORISTA</t>
  </si>
  <si>
    <t>CURSO DE CAPACITAÇÃO PARA OPERADOR JATO DE AREIA OU JATISTA (ENCARGOS COMPLEMENTARES) - HORISTA</t>
  </si>
  <si>
    <t>CURSO DE CAPACITAÇÃO PARA OPERADOR PARA BATE ESTACAS (ENCARGOS COMPLEMENTARES) - HORISTA</t>
  </si>
  <si>
    <t>CURSO DE CAPACITAÇÃO PARA PASTILHEIRO (ENCARGOS COMPLEMENTARES) - HORISTA</t>
  </si>
  <si>
    <t>CURSO DE CAPACITAÇÃO PARA PEDREIRO (ENCARGOS COMPLEMENTARES) - HORISTA</t>
  </si>
  <si>
    <t>CURSO DE CAPACITAÇÃO PARA PINTOR (ENCARGOS COMPLEMENTARES) - HORISTA</t>
  </si>
  <si>
    <t>CURSO DE CAPACITAÇÃO PARA PINTOR DE LETREIROS (ENCARGOS COMPLEMENTARES) - HORISTA</t>
  </si>
  <si>
    <t>CURSO DE CAPACITAÇÃO PARA PINTOR PARA TINTA EPÓXI (ENCARGOS COMPLEMENTARES) - HORISTA</t>
  </si>
  <si>
    <t>CURSO DE CAPACITAÇÃO PARA POCEIRO (ENCARGOS COMPLEMENTARES) - HORISTA</t>
  </si>
  <si>
    <t>CURSO DE CAPACITAÇÃO PARA RASTELEIRO (ENCARGOS COMPLEMENTARES) - HORISTA</t>
  </si>
  <si>
    <t>CURSO DE CAPACITAÇÃO PARA SERRALHEIRO (ENCARGOS COMPLEMENTARES) - HORISTA</t>
  </si>
  <si>
    <t>CURSO DE CAPACITAÇÃO PARA SERVENTE (ENCARGOS COMPLEMENTARES) - HORISTA</t>
  </si>
  <si>
    <t>CURSO DE CAPACITAÇÃO PARA SOLDADOR (ENCARGOS COMPLEMENTARES) - HORISTA</t>
  </si>
  <si>
    <t>CURSO DE CAPACITAÇÃO PARA TÉCNICO DE LABORATÓRIO (ENCARGOS COMPLEMENTARES) - HORISTA</t>
  </si>
  <si>
    <t>CURSO DE CAPACITAÇÃO PARA TÉCNICO DE SONDAGEM (ENCARGOS COMPLEMENTARES) - HORISTA</t>
  </si>
  <si>
    <t>CURSO DE CAPACITAÇÃO PARA TELHADISTA (ENCARGOS COMPLEMENTARES) - HORISTA</t>
  </si>
  <si>
    <t>CURSO DE CAPACITAÇÃO PARA TRATORISTA (ENCARGOS COMPLEMENTARES) - HORISTA</t>
  </si>
  <si>
    <t>CURSO DE CAPACITAÇÃO PARA VIDRACEIRO (ENCARGOS COMPLEMENTARES) - HORISTA</t>
  </si>
  <si>
    <t>CURSO DE CAPACITAÇÃO PARA OPERADOR DE BETONEIRA ESTACIONÁRIA/MISTURADOR (ENCARGOS COMPLEMENTARES) - HORISTA</t>
  </si>
  <si>
    <t>CURSO DE CAPACITAÇÃO PARA JARDINEIRO (ENCARGOS COMPLEMENTARES) - HORISTA</t>
  </si>
  <si>
    <t>CURSO DE CAPACITAÇÃO PARA ALMOXARIFE (ENCARGOS COMPLEMENTARES) - HORISTA</t>
  </si>
  <si>
    <t>CURSO DE CAPACITAÇÃO PARA APONTADOR OU APROPRIADOR (ENCARGOS COMPLEMENTARES) - HORISTA</t>
  </si>
  <si>
    <t>CURSO DE CAPACITAÇÃO PARA ARQUITETO DE OBRA JÚNIOR (ENCARGOS COMPLEMENTARES) - HORISTA</t>
  </si>
  <si>
    <t>CURSO DE CAPACITAÇÃO PARA ARQUITETO DE OBRA PLENO (ENCARGOS COMPLEMENTARES) - HORISTA</t>
  </si>
  <si>
    <t>CURSO DE CAPACITAÇÃO PARA ARQUITETO DE OBRA SÊNIOR (ENCARGOS COMPLEMENTARES) - HORISTA</t>
  </si>
  <si>
    <t>CURSO DE CAPACITAÇÃO PARA AUXILIAR DE ESCRITÓRIO (ENCARGOS COMPLEMENTARES) - HORISTA</t>
  </si>
  <si>
    <t>CURSO DE CAPACITAÇÃO PARA DESENHISTA PROJETISTA (ENCARGOS COMPLEMENTARES) - HORISTA</t>
  </si>
  <si>
    <t>CURSO DE CAPACITAÇÃO PARA ENCARREGADO GERAL (ENCARGOS COMPLEMENTARES) - HORISTA</t>
  </si>
  <si>
    <t>CURSO DE CAPACITAÇÃO PARA ENGENHEIRO CIVIL DE OBRA JÚNIOR (ENCARGOS COMPLEMENTARES) - HORISTA</t>
  </si>
  <si>
    <t>CURSO DE CAPACITAÇÃO PARA ENGENHEIRO CIVIL DE OBRA PLENO (ENCARGOS COMPLEMENTARES) - HORISTA</t>
  </si>
  <si>
    <t>CURSO DE CAPACITAÇÃO PARA ENGENHEIRO CIVIL DE OBRA SÊNIOR (ENCARGOS COMPLEMENTARES) - HORISTA</t>
  </si>
  <si>
    <t>CURSO DE CAPACITAÇÃO PARA MESTRE DE OBRAS (ENCARGOS COMPLEMENTARES) - HORISTA</t>
  </si>
  <si>
    <t>CURSO DE CAPACITAÇÃO PARA TOPÓGRAFO (ENCARGOS COMPLEMENTARES) - HORISTA</t>
  </si>
  <si>
    <t>ROLO COMPACTADOR VIBRATORIO TANDEM, ACO LISO, POTENCIA 125 HP, PESO SEM/COM LASTRO 10,20/11,65 T, LARGURA DE TRABALHO 1,73 M - DEPRECIAÇÃO. AF_11/2016</t>
  </si>
  <si>
    <t>ROLO COMPACTADOR VIBRATORIO TANDEM, ACO LISO, POTENCIA 125 HP, PESO SEM/COM LASTRO 10,20/11,65 T, LARGURA DE TRABALHO 1,73 M - JUROS. AF_11/2016</t>
  </si>
  <si>
    <t>ROLO COMPACTADOR VIBRATORIO TANDEM, ACO LISO, POTENCIA 125 HP, PESO SEM/COM LASTRO 10,20/11,65 T, LARGURA DE TRABALHO 1,73 M - MANUTENÇÃO. AF_11/2016</t>
  </si>
  <si>
    <t>ROLO COMPACTADOR VIBRATORIO TANDEM, ACO LISO, POTENCIA 125 HP, PESO SEM/COM LASTRO 10,20/11,65 T, LARGURA DE TRABALHO 1,73 M - MATERIAIS NA OPERAÇÃO. AF_11/2016</t>
  </si>
  <si>
    <t>PERFURATRIZ SOBRE ESTEIRA, TORQUE MÁXIMO 600 KGF, POTÊNCIA ENTRE 50 E 60 HP, DIÂMETRO MÁXIMO 10" - DEPRECIAÇÃO. AF_11/2016</t>
  </si>
  <si>
    <t>PERFURATRIZ SOBRE ESTEIRA, TORQUE MÁXIMO 600 KGF, POTÊNCIA ENTRE 50 E 60 HP, DIÂMETRO MÁXIMO 10" - JUROS. AF_11/2016</t>
  </si>
  <si>
    <t>PERFURATRIZ SOBRE ESTEIRA, TORQUE MÁXIMO 600 KGF, POTÊNCIA ENTRE 50 E 60 HP, DIÂMETRO MÁXIMO 10" - MANUTENÇÃO. AF_11/2016</t>
  </si>
  <si>
    <t>PERFURATRIZ SOBRE ESTEIRA, TORQUE MÁXIMO 600 KGF, POTÊNCIA ENTRE 50 E 60 HP, DIÂMETRO MÁXIMO 10" - MATERIAIS NA OPERAÇÃO. AF_11/2016</t>
  </si>
  <si>
    <t>ESCAVADEIRA HIDRAULICA SOBRE ESTEIRA, EQUIPADA COM CLAMSHELL, COM CAPACIDADE DA CAÇAMBA ENTRE 1,20 E 1,50 M3, PESO OPERACIONAL ENTRE 20,00 E 22,00 TON, POTENCIA LIQUIDA ENTRE 150 E 160 HP - DEPRECIAÇÃO. AF_11/2016</t>
  </si>
  <si>
    <t>ESCAVADEIRA HIDRAULICA SOBRE ESTEIRA, EQUIPADA COM CLAMSHELL, COM CAPACIDADE DA CAÇAMBA ENTRE 1,20 E 1,50 M3, PESO OPERACIONAL ENTRE 20,00 E 22,00 TON, POTENCIA LIQUIDA ENTRE 150 E 160 HP - JUROS. AF_11/2016</t>
  </si>
  <si>
    <t>ESCAVADEIRA HIDRAULICA SOBRE ESTEIRA, EQUIPADA COM CLAMSHELL, COM CAPACIDADE DA CAÇAMBA ENTRE 1,20 E 1,50 M3, PESO OPERACIONAL ENTRE 20,00 E 22,00 TON, POTENCIA LIQUIDA ENTRE 150 E 160 HP - MANUTENÇÃO. AF_11/2016</t>
  </si>
  <si>
    <t>ESCAVADEIRA HIDRAULICA SOBRE ESTEIRA, EQUIPADA COM CLAMSHELL, COM CAPACIDADE DA CAÇAMBA ENTRE 1,20 E 1,50 M3, PESO OPERACIONAL ENTRE 20,00 E 22,00 TON, POTENCIA LIQUIDA ENTRE 150 E 160 HP - MATERIAIS NA OPERAÇÃO. AF_11/2016</t>
  </si>
  <si>
    <t>GRUPO GERADOR COM CARENAGEM, MOTOR DIESEL POTÊNCIA STANDART ENTRE 250 E 260 KVA - JUROS. AF_12/2016</t>
  </si>
  <si>
    <t>GRUPO GERADOR COM CARENAGEM, MOTOR DIESEL POTÊNCIA STANDART ENTRE 250 E 260 KVA - MANUTENÇÃO. AF_12/2016</t>
  </si>
  <si>
    <t>GRUPO GERADOR COM CARENAGEM, MOTOR DIESEL POTÊNCIA STANDART ENTRE 250 E 260 KVA - MATERIAIS NA OPERAÇÃO. AF_12/2016</t>
  </si>
  <si>
    <t>GRUPO GERADOR COM CARENAGEM, MOTOR DIESEL POTÊNCIA STANDART ENTRE 250 E 260 KVA - DEPRECIAÇÃO. AF_12/2016</t>
  </si>
  <si>
    <t>TRATOR DE PNEUS COM POTÊNCIA DE 122 CV, TRAÇÃO 4X4, COM VASSOURA MECÂNICA ACOPLADA - DEPRECIAÇÃO. AF_02/2017</t>
  </si>
  <si>
    <t>TRATOR DE PNEUS COM POTÊNCIA DE 122 CV, TRAÇÃO 4X4, COM VASSOURA MECÂNICA ACOPLADA - JUROS. AF_02/2017</t>
  </si>
  <si>
    <t>TRATOR DE PNEUS COM POTÊNCIA DE 122 CV, TRAÇÃO 4X4, COM VASSOURA MECÂNICA ACOPLADA - MANUTENÇÃO. AF_02/2017</t>
  </si>
  <si>
    <t>TRATOR DE PNEUS COM POTÊNCIA DE 122 CV, TRAÇÃO 4X4, COM VASSOURA MECÂNICA ACOPLADA - MATERIAIS NA OPERAÇÃO. AF_02/2017</t>
  </si>
  <si>
    <t>TRATOR DE PNEUS COM POTÊNCIA DE 122 CV, TRAÇÃO 4X4, COM GRADE DE DISCOS ACOPLADA - DEPRECIAÇÃO. AF_02/2017</t>
  </si>
  <si>
    <t>TRATOR DE PNEUS COM POTÊNCIA DE 122 CV, TRAÇÃO 4X4, COM GRADE DE DISCOS ACOPLADA - JUROS. AF_02/2017</t>
  </si>
  <si>
    <t>TRATOR DE PNEUS COM POTÊNCIA DE 122 CV, TRAÇÃO 4X4, COM GRADE DE DISCOS ACOPLADA - MANUTENÇÃO. AF_02/2017</t>
  </si>
  <si>
    <t>TRATOR DE PNEUS COM POTÊNCIA DE 122 CV, TRAÇÃO 4X4, COM GRADE DE DISCOS ACOPLADA - MATERIAIS NA OPERAÇÃO. AF_02/2017</t>
  </si>
  <si>
    <t>TRATOR DE PNEUS COM POTÊNCIA DE 85 CV, TRAÇÃO 4X4, COM GRADE DE DISCOS ACOPLADA - DEPRECIAÇÃO. AF_02/2017</t>
  </si>
  <si>
    <t>TRATOR DE PNEUS COM POTÊNCIA DE 85 CV, TRAÇÃO 4X4, COM GRADE DE DISCOS ACOPLADA - JUROS. AF_02/2017</t>
  </si>
  <si>
    <t>TRATOR DE PNEUS COM POTÊNCIA DE 85 CV, TRAÇÃO 4X4, COM GRADE DE DISCOS ACOPLADA - MANUTENÇÃO. AF_02/2017</t>
  </si>
  <si>
    <t>TRATOR DE PNEUS COM POTÊNCIA DE 85 CV, TRAÇÃO 4X4, COM GRADE DE DISCOS ACOPLADA - MATERIAIS NA OPERAÇÃO. AF_02/2017</t>
  </si>
  <si>
    <t>CAMINHÃO BASCULANTE 10 M3, TRUCADO, POTÊNCIA 230 CV, INCLUSIVE CAÇAMBA METÁLICA, COM DISTRIBUIDOR DE AGREGADOS ACOPLADO - DEPRECIAÇÃO. AF_02/2017</t>
  </si>
  <si>
    <t>CAMINHÃO BASCULANTE 10 M3, TRUCADO, POTÊNCIA 230 CV, INCLUSIVE CAÇAMBA METÁLICA, COM DISTRIBUIDOR DE AGREGADOS ACOPLADO - JUROS. AF_02/2017</t>
  </si>
  <si>
    <t>CAMINHÃO BASCULANTE 10 M3, TRUCADO, POTÊNCIA 230 CV, INCLUSIVE CAÇAMBA METÁLICA, COM DISTRIBUIDOR DE AGREGADOS ACOPLADO - IMPOSTOS E SEGUROS. AF_02/2017</t>
  </si>
  <si>
    <t>CAMINHÃO BASCULANTE 10 M3, TRUCADO, POTÊNCIA 230 CV, INCLUSIVE CAÇAMBA METÁLICA, COM DISTRIBUIDOR DE AGREGADOS ACOPLADO - MANUTENÇÃO. AF_02/2017</t>
  </si>
  <si>
    <t>CAMINHÃO BASCULANTE 10 M3, TRUCADO, POTÊNCIA 230 CV, INCLUSIVE CAÇAMBA METÁLICA, COM DISTRIBUIDOR DE AGREGADOS ACOPLADO - MATERIAIS NA OPERAÇÃO. AF_02/2017</t>
  </si>
  <si>
    <t>TRATOR DE PNEUS COM POTÊNCIA DE 85 CV, TRAÇÃO 4X4, COM VASSOURA MECÂNICA ACOPLADA - DEPRECIAÇÃO. AF_03/2017</t>
  </si>
  <si>
    <t>MINICARREGADEIRA SOBRE RODAS POTENCIA 47HP CAPACIDADE OPERACAO 646 KG, COM VASSOURA MECÂNICA ACOPLADA - DEPRECIAÇÃO. AF_03/2017</t>
  </si>
  <si>
    <t>TRATOR DE PNEUS COM POTÊNCIA DE 85 CV, TRAÇÃO 4X4, COM VASSOURA MECÂNICA ACOPLADA - JUROS. AF_03/2017</t>
  </si>
  <si>
    <t>TRATOR DE PNEUS COM POTÊNCIA DE 85 CV, TRAÇÃO 4X4, COM VASSOURA MECÂNICA ACOPLADA - MANUTENÇÃO. AF_03/2017</t>
  </si>
  <si>
    <t>TRATOR DE PNEUS COM POTÊNCIA DE 85 CV, TRAÇÃO 4X4, COM VASSOURA MECÂNICA ACOPLADA - MATERIAIS NA OPERAÇÃO. AF_03/2017</t>
  </si>
  <si>
    <t>MINICARREGADEIRA SOBRE RODAS POTENCIA 47HP CAPACIDADE OPERACAO 646 KG, COM VASSOURA MECÂNICA ACOPLADA - JUROS. AF_03/2017</t>
  </si>
  <si>
    <t>MINICARREGADEIRA SOBRE RODAS POTENCIA 47HP CAPACIDADE OPERACAO 646 KG, COM VASSOURA MECÂNICA ACOPLADA - MANUTENÇÃO. AF_03/2017</t>
  </si>
  <si>
    <t>MINICARREGADEIRA SOBRE RODAS POTENCIA 47HP CAPACIDADE OPERACAO 646 KG, COM VASSOURA MECÂNICA ACOPLADA - MATERIAIS NA OPERAÇÃO. AF_03/2017</t>
  </si>
  <si>
    <t>MINIESCAVADEIRA SOBRE ESTEIRAS, POTÊNCIA LÍQUIDA DE *30* HP, PESO OPERACIONAL DE *3.500* KG - DEPRECIAÇÃO. AF_04/2017</t>
  </si>
  <si>
    <t>MINIESCAVADEIRA SOBRE ESTEIRAS, POTÊNCIA LÍQUIDA DE *30* HP, PESO OPERACIONAL DE *3.500* KG - JUROS. AF_04/2017</t>
  </si>
  <si>
    <t>MINIESCAVADEIRA SOBRE ESTEIRAS, POTÊNCIA LÍQUIDA DE *30* HP, PESO OPERACIONAL DE *3.500* KG - MANUTENÇÃO. AF_04/2017</t>
  </si>
  <si>
    <t>MINIESCAVADEIRA SOBRE ESTEIRAS, POTÊNCIA LÍQUIDA DE *30* HP, PESO OPERACIONAL DE *3.500* KG - MATERIAIS NA OPERAÇÃO. AF_04/2017</t>
  </si>
  <si>
    <t>PERFURATRIZ ROTATIVA SOBRE ESTEIRA, TORQUE MAXIMO 2500 KGM, POTENCIA 110 HP, MOTOR DIESEL - MATERIAIS NA OPERAÇÃO. AF_05/2017</t>
  </si>
  <si>
    <t>ROLO COMPACTADOR DE PNEUS, ESTÁTICO, PRESSÃO VARIÁVEL, POTÊNCIA 110 HP, PESO SEM/COM LASTRO 10,8/27 T, LARGURA DE ROLAGEM 2,30 M - MATERIAIS NA OPERAÇÃO. AF_06/2017</t>
  </si>
  <si>
    <t>ROLO COMPACTADOR DE PNEUS, ESTÁTICO, PRESSÃO VARIÁVEL, POTÊNCIA 110 HP, PESO SEM/COM LASTRO 10,8/27 T, LARGURA DE ROLAGEM 2,30 M - MANUTENÇÃO. AF_06/2017</t>
  </si>
  <si>
    <t>ROLO COMPACTADOR DE PNEUS, ESTÁTICO, PRESSÃO VARIÁVEL, POTÊNCIA 110 HP, PESO SEM/COM LASTRO 10,8/27 T, LARGURA DE ROLAGEM 2,30 M - JUROS. AF_06/2017</t>
  </si>
  <si>
    <t>ROLO COMPACTADOR DE PNEUS, ESTÁTICO, PRESSÃO VARIÁVEL, POTÊNCIA 110 HP, PESO SEM/COM LASTRO 10,8/27 T, LARGURA DE ROLAGEM 2,30 M - DEPRECIAÇÃO. AF_06/2017</t>
  </si>
  <si>
    <t>LAVADORA DE ALTA PRESSAO (LAVA-JATO) PARA AGUA FRIA, PRESSAO DE OPERACAO ENTRE 1400 E 1900 LIB/POL2, VAZAO MAXIMA ENTRE 400 E 700 L/H - DEPRECIAÇÃO. AF_05/2023</t>
  </si>
  <si>
    <t>LAVADORA DE ALTA PRESSAO (LAVA-JATO) PARA AGUA FRIA, PRESSAO DE OPERACAO ENTRE 1400 E 1900 LIB/POL2, VAZAO MAXIMA ENTRE 400 E 700 L/H - JUROS. AF_05/2023</t>
  </si>
  <si>
    <t>LAVADORA DE ALTA PRESSAO (LAVA-JATO) PARA AGUA FRIA, PRESSAO DE OPERACAO ENTRE 1400 E 1900 LIB/POL2, VAZAO MAXIMA ENTRE 400 E 700 L/H - MANUTENÇÃO. AF_05/2023</t>
  </si>
  <si>
    <t>LAVADORA DE ALTA PRESSAO (LAVA-JATO) PARA AGUA FRIA, PRESSAO DE OPERACAO ENTRE 1400 E 1900 LIB/POL2, VAZAO MAXIMA ENTRE 400 E 700 L/H - MATERIAIS NA OPERAÇÃO. AF_05/2023</t>
  </si>
  <si>
    <t>CURSO DE CAPACITAÇÃO PARA VIGIA DIURNO (ENCARGOS COMPLEMENTARES) - HORISTA</t>
  </si>
  <si>
    <t>VIGIA DIURNO COM ENCARGOS COMPLEMENTARES</t>
  </si>
  <si>
    <t>CURSO DE CAPACITAÇÃO PARA AJUDANTE DE PINTOR (ENCARGOS COMPLEMENTARES) - HORISTA</t>
  </si>
  <si>
    <t>CURSO DE CAPACITAÇÃO PARA AUXILIAR DE AZULEJISTA (ENCARGOS COMPLEMENTARES) - HORISTA</t>
  </si>
  <si>
    <t>CURSO DE CAPACITAÇÃO PARA MONTADOR DE ELETROELETRONICOS (ENCARGOS COMPLEMENTARES) - HORISTA</t>
  </si>
  <si>
    <t>CURSO DE CAPACITAÇÃO PARA MECÂNICO DE REFRIGERAÇÃO (ENCARGOS COMPLEMENTARES) - HORISTA</t>
  </si>
  <si>
    <t>CURSO DE CAPACITAÇÃO PARA TÉCNICO EM SEGURANÇA DO TRABALHO (ENCARGOS COMPLEMENTARES) - HORISTA</t>
  </si>
  <si>
    <t>AJUDANTE DE PINTOR COM ENCARGOS COMPLEMENTARES</t>
  </si>
  <si>
    <t>AUXILIAR DE AZULEJISTA COM ENCARGOS COMPLEMENTARES</t>
  </si>
  <si>
    <t>MONTADOR DE ELETROELETRÔNICOS COM ENCARGOS COMPLEMENTARES</t>
  </si>
  <si>
    <t>MECÂNICO DE REFRIGERAÇÃO COM ENCARGOS COMPLEMENTARES</t>
  </si>
  <si>
    <t>TECNICO DE EDIFICACOES COM ENCARGOS COMPLEMENTARES</t>
  </si>
  <si>
    <t>CURSO DE CAPACITAÇÃO PARA TECNICO DE EDIFICACOES (ENCARGOS COMPLEMENTARES) - HORISTA</t>
  </si>
  <si>
    <t>USINA DE MISTURA ASFÁLTICA À QUENTE, TIPO CONTRA FLUXO, PROD 100 A 140 TON/HORA - DEPRECIAÇÃO. AF_12/2019</t>
  </si>
  <si>
    <t>USINA DE MISTURA ASFÁLTICA À QUENTE, TIPO CONTRA FLUXO, PROD 100 A 140 TON/HORA - JUROS. AF_12/2019</t>
  </si>
  <si>
    <t>USINA DE MISTURA ASFÁLTICA À QUENTE, TIPO CONTRA FLUXO, PROD 100 A 140 TON/HORA - MANUTENÇÃO. AF_12/2019</t>
  </si>
  <si>
    <t>USINA DE MISTURA ASFÁLTICA À QUENTE, TIPO CONTRA FLUXO, PROD 100 A 140 TON/HORA - MATERIAIS NA OPERAÇÃO. AF_12/2019</t>
  </si>
  <si>
    <t>USINA DE ASFALTO, TIPO GRAVIMÉTRICA, PROD 150 TON/HORA - DEPRECIAÇÃO. AF_12/2019</t>
  </si>
  <si>
    <t>USINA DE ASFALTO, TIPO GRAVIMÉTRICA, PROD 150 TON/HORA - JUROS. AF_12/2019</t>
  </si>
  <si>
    <t>USINA DE ASFALTO, TIPO GRAVIMÉTRICA, PROD 150 TON/HORA - MANUTENÇÃO. AF_12/2019</t>
  </si>
  <si>
    <t>USINA DE ASFALTO, TIPO GRAVIMÉTRICA, PROD 150 TON/HORA - MATERIAIS NA OPERAÇÃO. AF_12/2019</t>
  </si>
  <si>
    <t>MARTELO DEMOLIDOR ELÉTRICO, COM POTÊNCIA DE 2.000 W, 1.000 IMPACTOS POR MINUTO, PESO DE 30 KG - DEPRECIAÇÃO. AF_01/2021</t>
  </si>
  <si>
    <t>MARTELO DEMOLIDOR ELÉTRICO, COM POTÊNCIA DE 2.000 W, 1.000 IMPACTOS POR MINUTO, PESO DE 30 KG - JUROS. AF_01/2021</t>
  </si>
  <si>
    <t>MARTELO DEMOLIDOR ELÉTRICO, COM POTÊNCIA DE 2.000 W, 1.000 IMPACTOS POR MINUTO, PESO DE 30 KG - MANUTENÇÃO. AF_01/2021</t>
  </si>
  <si>
    <t>MARTELO DEMOLIDOR ELÉTRICO, COM POTÊNCIA DE 2.000 W, 1.000 IMPACTOS POR MINUTO, PESO DE 30 KG - MATERIAIS NA OPERAÇÃO. AF_01/2021</t>
  </si>
  <si>
    <t>CALDEIRA A GÁS COM TERMOSTATO, CAPACIDADE 100 LITROS - MATERIAIS NA OPERAÇÃO. AF_05/2023</t>
  </si>
  <si>
    <t>CENTRAL DE LAMA BENTONÍTICA (DEPÓSITO DE BENTONITA, MISTURADOR DE ALTA TURBULÊNCIA, SILOS DE ARMAZENAMENTO DE LAMA E ÁGUA, LABORATÓRIO DE CONTROLE DE QUALIDADE DA LAMA) - MATERIAIS NA OPERAÇÃO. AF_04/2019</t>
  </si>
  <si>
    <t>CONJUNTO MACACO E BOMBA HIDRÁULICA PARA PROTENSAO DE CORDOALHAS, ESFORÇO MAXIMO DE 115 TONELADAS - MATERIAIS NA OPERAÇÃO. AF_05/2023</t>
  </si>
  <si>
    <t>GUINDASTE HIDRAULICO AUTOPROPELIDO, COM LANÇA TRELIÇADA 40 M, CAPACIDADE MÁXIMA 75 T, EQUIPADO COM CLAMSHELL - MATERIAIS NA OPERAÇÃO. AF_04/2019</t>
  </si>
  <si>
    <t>GUINDASTE SOBRE ESTEIRAS, COM LANÇA TRELIÇADA 40 M, CAPACIDADE MÁXIMA 75 T - MATERIAIS NA OPERAÇÃO. AF_04/2019</t>
  </si>
  <si>
    <t>GUINDASTE SOBRE ESTEIRAS, COM LANÇA TRELIÇADA 40 M, CAPACIDADE MÁXIMA 75 T, EQUIPADO COM CLAMSHELL - MATERIAIS NA OPERAÇÃO. AF_04/2019</t>
  </si>
  <si>
    <t>MÁQUINA FORMER DOBRAS DIVERSAS: 220V/380V TRIFÁSICO OU MONOFÁSICO, CAPACIDADE 0,5-1,27MM, MOTOR 2CV - MATERIAIS NA OPERAÇÃO. AF_05/2023</t>
  </si>
  <si>
    <t>MÁQUINA SOLDA ARCO COM PISTOLA DE SOLDAGEM PARA STUD BOLT DE 5 MM A 22 MM - MATERIAIS NA OPERAÇÃO. AF_05/2023</t>
  </si>
  <si>
    <t>PERFURATRIZ HIDRÁULICA SOBRE ESTEIRA, TORQUE MÁXIMO 161 KNM, PROFUNDIDADE MÁXIMA 54 M, DIÂMETRO MÁXIMO 1500 MM, POTÊNCIA MOTOR 268 HP - DEPRECIAÇÃO. AF_04/2019</t>
  </si>
  <si>
    <t>PERFURATRIZ HIDRÁULICA SOBRE ESTEIRA, TORQUE MÁXIMO 161 KNM, PROFUNDIDADE MÁXIMA 54 M, DIÂMETRO MÁXIMO 1500 MM, POTÊNCIA MOTOR 268 HP - JUROS. AF_04/2019</t>
  </si>
  <si>
    <t>PERFURATRIZ HIDRÁULICA SOBRE ESTEIRA, TORQUE MÁXIMO 161 KNM, PROFUNDIDADE MÁXIMA 54 M, DIÂMETRO MÁXIMO 1500 MM, POTÊNCIA MOTOR 268 HP - MANUTENÇÃO. AF_04/2019</t>
  </si>
  <si>
    <t>PERFURATRIZ HIDRÁULICA SOBRE ESTEIRA, TORQUE MÁXIMO 161 KNM, PROFUNDIDADE MÁXIMA 54 M, DIÂMETRO MÁXIMO 1500 MM, POTÊNCIA MOTOR 268 HP - MATERIAIS NA OPERAÇÃO. AF_04/2019</t>
  </si>
  <si>
    <t>PERFURATRIZ PARA EXECUÇÃO DE ESTACAS SECANTES, TIPO HÉLICE CONTÍNUA COM CABEÇOTE DUPLO E TUBO METÁLICO - DEPRECIAÇÃO. AF_04/2019</t>
  </si>
  <si>
    <t>PERFURATRIZ PARA EXECUÇÃO DE ESTACAS SECANTES, TIPO HÉLICE CONTÍNUA COM CABEÇOTE DUPLO E TUBO METÁLICO - JUROS. AF_04/2019</t>
  </si>
  <si>
    <t>PERFURATRIZ PARA EXECUÇÃO DE ESTACAS SECANTES, TIPO HÉLICE CONTÍNUA COM CABEÇOTE DUPLO E TUBO METÁLICO - MANUTENÇÃO. AF_04/2019</t>
  </si>
  <si>
    <t>PERFURATRIZ PARA EXECUÇÃO DE ESTACAS SECANTES, TIPO HÉLICE CONTÍNUA COM CABEÇOTE DUPLO E TUBO METÁLICO - MATERIAIS NA OPERAÇÃO. AF_04/2019</t>
  </si>
  <si>
    <t>PLATAFORMA ELEVATÓRIA - MATERIAIS NA OPERAÇÃO. AF_04/2019</t>
  </si>
  <si>
    <t>ESCAVADEIRA HIDRÁULICA SOBRE ESTEIRA, PESO OPERACIONAL ENTRE 22,00 E 23,50 T, POTÊNCIA NOMINAL 139 HP, COM MARTELO ROMPEDOR HIDRÁULICO 1700 KG - MATERIAIS NA OPERAÇÃO. AF_04/2019</t>
  </si>
  <si>
    <t>UNIDADE DOSADORA AIRLESS TIPO HOT SPRAY - MATERIAIS NA OPERAÇÃO. AF_05/2023</t>
  </si>
  <si>
    <t>ENCERADEIRA INDUSTRIAL, 400 MM, 220V, 1 HP - MATERIAIS NA OPERAÇÃO. AF_05/2023</t>
  </si>
  <si>
    <t>SERRA FITA HORIZONTAL, ELÉTRICA, COM CONTROLE HIDRÁULICO, PAINEL DE COMANDO EM 24 V, MOTOR ELÉTRICO 1,5 CV, DIMENSÕES DA FITA 3880 X 27 X 0,9 MM, TRIFÁSICA - MATERIAIS NA OPERAÇÃO. AF_05/2023</t>
  </si>
  <si>
    <t>FURADEIRA ELETROMAGNÉTICA, VELOCIDADE (SEM CARGA/ COM CARGA) 450/ 270 RPM, ESPESSURA MÁXIMA DA CHAPA A SER FURADA 50 MM, PORÇA DE ADESÃO MAGNÉTICA 17000 N, POTÊNCIA 1100 W, ALIMENTÇÃO 220 - 60 HZ, MONOFÁSICA - MATERIAIS NA OPERAÇÃO. AF_08/2019</t>
  </si>
  <si>
    <t>MÁQUINA METALEIRA UNIVERSAL MODELO IW 110/180 BTD - MATERIAIS NA OPERAÇÃO. AF_05/2023</t>
  </si>
  <si>
    <t>TARTARUGA DE OXICORTE CG1, MONOFÁSICA, 220 V, FREQUÊNCIA 50 HZ, VELOCIDADE DE CORTE (MM/MIN) 50 A 750, DIÂMETRO MÍNIMO DO COMPASSO MM 200 - MATERIAIS NA OPERAÇÃO. AF_05/2023</t>
  </si>
  <si>
    <t>BETONEIRA CAPACIDADE NOMINAL DE 250 L, CAPACIDADE DE MISTURA DE 175 L, MOTOR ELÉTRICO MONOFÁSICO POTÊNCIA 1CV - MATERIAIS NA OPERAÇÃO. AF_05/2023</t>
  </si>
  <si>
    <t>PERFURATRIZ HIDRÁULICA SOBRE ESTEIRA, TORQUE MÁXIMO 98 KNM, PROFUNDIDADE MÁXIMA 25 M, DIÂMETRO MÁXIMO 115 MM, POTÊNCIA MOTOR 190 HP - DEPRECIAÇÃO. AF_02/2021</t>
  </si>
  <si>
    <t>PERFURATRIZ HIDRÁULICA SOBRE ESTEIRA, TORQUE MÁXIMO 98 KNM, PROFUNDIDADE MÁXIMA 25 M, DIÂMETRO MÁXIMO 115 MM, POTÊNCIA MOTOR 190 HP - JUROS. AF_02/2021</t>
  </si>
  <si>
    <t>PERFURATRIZ HIDRÁULICA SOBRE ESTEIRA, TORQUE MÁXIMO 98 KNM, PROFUNDIDADE MÁXIMA 25 M, DIÂMETRO MÁXIMO 115 MM, POTÊNCIA MOTOR 190 HP - MANUTENÇÃO. AF_02/2021</t>
  </si>
  <si>
    <t>PERFURATRIZ HIDRÁULICA SOBRE ESTEIRA, TORQUE MÁXIMO 98 KNM, PROFUNDIDADE MÁXIMA 25 M, DIÂMETRO MÁXIMO 115 MM, POTÊNCIA MOTOR 190 HP - MATERIAIS NA OPERAÇÃO. AF_02/2021</t>
  </si>
  <si>
    <t>COMPRESSOR DE AR, VAZAO DE 10 PCM, RESERVATORIO 100 L, PRESSAO DE TRABALHO ENTRE 6,9 E 9,7 BAR, POTENCIA 2 HP, TENSAO 110/220 V - MATERIAIS NA OPERAÇÃO. AF_05/2023</t>
  </si>
  <si>
    <t>PERFURATRIZ ROTATIVA SOBRE ESTEIRA, TORQUE MAXIMO 2500 KGM, POTENCIA 110 HP, MOTOR DIESEL - DEPRECIAÇÃO. AF_05/2017</t>
  </si>
  <si>
    <t>PERFURATRIZ ROTATIVA SOBRE ESTEIRA, TORQUE MAXIMO 2500 KGM, POTENCIA 110 HP, MOTOR DIESEL - JUROS. AF_05/2017</t>
  </si>
  <si>
    <t>PERFURATRIZ ROTATIVA SOBRE ESTEIRA, TORQUE MAXIMO 2500 KGM, POTENCIA 110 HP, MOTOR DIESEL - MANUTENÇÃO. AF_05/2017</t>
  </si>
  <si>
    <t>MÁQUINA DEMARCADORA DE FAIXA DE TRÁFEGO À FRIO, TRAÇÃO MANUAL, 4 CV, PRESSÃO MAX 3300 PSI, TANQUE 20 L - MATERIAIS NA OPERAÇÃO. AF_06/2021</t>
  </si>
  <si>
    <t>MÁQUINA PARA SOLDA POR ELETROFUSÃO PARA TUBOS DE POLIETILENO DE ALTA DENSIDADE (PEAD) COM DIÂMETRO EXTERNO DE 20 A 800 MM, POTÊNCIA ENTRE 2750 E 3000 W - MATERIAIS NA OPERAÇÃO. AF_05/2023</t>
  </si>
  <si>
    <t>MÁQUINA PARA SOLDA POR ELETROFUSÃO PARA TUBOS DE POLIETILENO DE ALTA DENSIDADE (PEAD) COM DIÂMETRO EXTERNO DE 20 A 1600 MM, POTÊNCIA DE 3500 W - MATERIAIS NA OPERAÇÃO. AF_05/2023</t>
  </si>
  <si>
    <t>MÁQUINA PARA SOLDA POR TERMOFUSÃO PARA TUBOS DE POLIETILENO DE ALTA DENSIDADE (PEAD) COM DIÂMETRO EXTERNO DE 90 A 315 MM, POTÊNCIA ENTRE 2500 E 5350 W - MATERIAIS NA OPERAÇÃO. AF_05/2023</t>
  </si>
  <si>
    <t>MÁQUINA PARA SOLDA POR TERMOFUSÃO PARA TUBOS DE POLIETILENO DE ALTA DENSIDADE (PEAD) COM DIÂMETRO EXTERNO DE 315 A 630 MM, POTÊNCIA ENTRE 8000 E 12350 W - MATERIAIS NA OPERAÇÃO. AF_05/2023</t>
  </si>
  <si>
    <t>MÁQUINA PARA SOLDA POR TERMOFUSÃO PARA TUBOS DE POLIETILENO DE ALTA DENSIDADE (PEAD) COM DIÂMETRO EXTERNO DE 710 A 1200 MM, POTÊNCIA ENTRE 16000 E 29500 W - MATERIAIS NA OPERAÇÃO. AF_05/2023</t>
  </si>
  <si>
    <t>PERFURATRIZ PARA FURO DIRECIONAL HORIZONTAL (HDD) COM CAPACIDADE ATÉ 89 KN, POTÊNCIA 24,8 HP A 80 HP (INCLUSO FERRAMENTAS E LOCALIZADOR) - DEPRECIAÇÃO. AF_05/2023</t>
  </si>
  <si>
    <t>PERFURATRIZ PARA FURO DIRECIONAL HORIZONTAL (HDD) COM CAPACIDADE ATÉ 89 KN, POTÊNCIA 24,8 HP A 80 HP (INCLUSO FERRAMENTAS E LOCALIZADOR) - JUROS. AF_05/2023</t>
  </si>
  <si>
    <t>PERFURATRIZ PARA FURO DIRECIONAL HORIZONTAL (HDD) COM CAPACIDADE ATÉ 89 KN, POTÊNCIA 24,8 HP A 80 HP (INCLUSO FERRAMENTAS E LOCALIZADOR) - MANUTENÇÃO. AF_05/2023</t>
  </si>
  <si>
    <t>PERFURATRIZ PARA FURO DIRECIONAL HORIZONTAL (HDD) COM CAPACIDADE ATÉ 89 KN, POTÊNCIA 24,8 HP A 80 HP (INCLUSO FERRAMENTAS E LOCALIZADOR) - MATERIAIS NA OPERAÇÃO. AF_05/2023</t>
  </si>
  <si>
    <t>PERFURATRIZ PARA FURO DIRECIONAL HORIZONTAL (HDD) COM CAPACIDADE DE 90 KN A 200 KN, POTÊNCIA 100 HP A 160 HP (INCLUSO FERRAMENTAS E LOCALIZADOR) - DEPRECIAÇÃO. AF_05/2023</t>
  </si>
  <si>
    <t>PERFURATRIZ PARA FURO DIRECIONAL HORIZONTAL (HDD) COM CAPACIDADE DE 90 KN A 200 KN, POTÊNCIA 100 HP A 160 HP (INCLUSO FERRAMENTAS E LOCALIZADOR) - JUROS. AF_05/2023</t>
  </si>
  <si>
    <t>PERFURATRIZ PARA FURO DIRECIONAL HORIZONTAL (HDD) COM CAPACIDADE DE 90 KN A 200 KN, POTÊNCIA 100 HP A 160 HP (INCLUSO FERRAMENTAS E LOCALIZADOR - MANUTENÇÃO. AF_05/2023</t>
  </si>
  <si>
    <t>PERFURATRIZ PARA FURO DIRECIONAL HORIZONTAL (HDD) COM CAPACIDADE DE 90 KN A 200 KN, POTÊNCIA 100 HP A 160 HP (INCLUSO FERRAMENTAS E LOCALIZADOR) - MATERIAIS NA OPERAÇÃO. AF_05/2023</t>
  </si>
  <si>
    <t>PERFURATRIZ PARA FURO DIRECIONAL HORIZONTAL (HDD) COM CAPACIDADE DE 201 KN A 560 KN, POTÊNCIA 200 HP A 260 HP (INCLUSO FERRAMENTAS E LOCALIZADOR) - DEPRECIAÇÃO. AF_05/2023</t>
  </si>
  <si>
    <t>PERFURATRIZ PARA FURO DIRECIONAL HORIZONTAL (HDD) COM CAPACIDADE DE 201 KN A 560 KN, POTÊNCIA 200 HP A 260 HP (INCLUSO FERRAMENTAS E LOCALIZADOR) - JUROS. AF_05/2023</t>
  </si>
  <si>
    <t>PERFURATRIZ PARA FURO DIRECIONAL HORIZONTAL (HDD) COM CAPACIDADE DE 201 KN A 560 KN, POTÊNCIA 200 HP A 260 HP (INCLUSO FERRAMENTAS E LOCALIZADOR) - MANUTENÇÃO. AF_05/2023</t>
  </si>
  <si>
    <t>PERFURATRIZ PARA FURO DIRECIONAL HORIZONTAL (HDD) COM CAPACIDADE DE 201 KN A 560 KN, POTÊNCIA 200 HP A 260 HP (INCLUSO FERRAMENTAS E LOCALIZADOR) - MATERIAIS NA OPERAÇÃO. AF_05/2023</t>
  </si>
  <si>
    <t>MISTURADOR PARA PREPARO DE LAMA ESTABILIZANTE COM CAPACIDADE DE *4000* L, COM BOMBA CENTRÍFUGA 5,5 HP A 23,07 HP, PARA SISTEMA DE FURO DIRECIONAL - MATERIAIS NA OPERAÇÃO. AF_05/2023</t>
  </si>
  <si>
    <t>VARREDEIRA DE GRAMA SINTÉTICA A GASOLINA, 2,4 CV, 4 TEMPOS - MATERIAIS NA OPERAÇÃO. AF_05/2023</t>
  </si>
  <si>
    <t>BATE ESTACA PARA INSTALAÇÃO DE DEFENSAS METÁLICAS (GUARD RAIL) FIXO, INCLUSIVE CAMINHÃO TOCO PBT 9.700 KG, POTÊNCIA DE 160 CV - MATERIAIS NA OPERAÇÃO. AF_05/2023</t>
  </si>
  <si>
    <t>MINI GUINDASTE ARANHA SOBRE ESTEIRAS E LANCA TELESCÓPICA, CAPACIDADE MÁXIMA DE CARGA 3,0 TON, RAIO MÁXIMO DE TRABALHO 8,25 M, ALTURA DE LANÇA DO SOLO 9,2 M, 55 M DE CABO DE AÇO 8 MM, MOTOR ELÉTRICO 220/380 VOLTS - MATERIAIS NA OPERAÇÃO. AF_03/2022</t>
  </si>
  <si>
    <t>TERMOFUSORA PARA TUBOS E CONEXÕES EM PPR COM DIÂMETROS DE 20 A 63 MM, POTÊNCIA DE 800 W, TENSAO 220 V - DEPRECIAÇÃO. AF_05/2022</t>
  </si>
  <si>
    <t>TERMOFUSORA PARA TUBOS E CONEXÕES EM PPR COM DIÂMETROS DE 20 A 63 MM, POTÊNCIA DE 800 W, TENSAO 220 V - MANUTENÇÃO. AF_05/2022</t>
  </si>
  <si>
    <t>TERMOFUSORA PARA TUBOS E CONEXÕES EM PPR COM DIÂMETROS DE 20 A 63 MM, POTÊNCIA DE 800 W, TENSAO 220 V - MATERIAIS NA OPERAÇÃO. AF_05/2022</t>
  </si>
  <si>
    <t>TERMOFUSORA PARA TUBOS E CONEXÕES EM PPR COM DIÂMETROS DE 75 A 110 MM, POTÊNCIA DE *1100* W, TENSÃO 220 V - DEPRECIAÇÃO. AF_05/2022</t>
  </si>
  <si>
    <t>TERMOFUSORA PARA TUBOS E CONEXÕES EM PPR COM DIÂMETROS DE 75 A 110 MM, POTÊNCIA DE *1100* W, TENSÃO 220 V - JUROS. AF_05/2022</t>
  </si>
  <si>
    <t>TERMOFUSORA PARA TUBOS E CONEXÕES EM PPR COM DIÂMETROS DE 75 A 110 MM, POTÊNCIA DE *1100* W, TENSÃO 220 V - MANUTENÇÃO. AF_05/2022</t>
  </si>
  <si>
    <t>TERMOFUSORA PARA TUBOS E CONEXÕES EM PPR COM DIÂMETROS DE 75 A 110 MM, POTÊNCIA DE *1100* W, TENSÃO 220 V - MATERIAIS NA OPERAÇÃO. AF_05/2022</t>
  </si>
  <si>
    <t>ESGOTAMENTO DE VALA COM BOMBA SUBMERSÍVEL. AF_12/2022</t>
  </si>
  <si>
    <t>LIXADEIRA DE PAREDE, COM LED, POTÊNCIA 750 W, FREQUÊNCIA 60 HZ, VELOCIDADE 1000 A 2100 RPM, DIÂMETRO DA LIXA 225 MM - MATERIAIS NA OPERAÇÃO. AF_12/2022</t>
  </si>
  <si>
    <t>MARTELETE PERFURADOR/ ROMPEDOR ELÉTRICO, POTÊNCIA 800 W, 220 V - MATERIAIS NA OPERAÇÃO. AF_05/2023</t>
  </si>
  <si>
    <t>GRUPO GERADOR DIESEL, COM CARENAGEM, POTÊNCIA STANDART ENTRE 400 E 460 KVA, VELOCIDADE DE 1800 RPM, FREQUÊNCIA DE 60 HZ - MATERIAIS NA OPERAÇÃO. AF_05/2023</t>
  </si>
  <si>
    <t>PERFURATRIZ DE COROA DIAMANTADA PARA CONCRETO, DIÂMETRO ATÉ 250 MM, MOTOR ELÉTRICO 220 V, POTÊNCIA 2.500 W - DEPRECIAÇÃO. AF_05/2023</t>
  </si>
  <si>
    <t>PERFURATRIZ DE COROA DIAMANTADA PARA CONCRETO, DIÂMETRO ATÉ 250 MM, MOTOR ELÉTRICO 220 V, POTÊNCIA 2.500 W - JUROS. AF_05/2023</t>
  </si>
  <si>
    <t>PERFURATRIZ DE COROA DIAMANTADA PARA CONCRETO, DIÂMETRO ATÉ 250 MM, MOTOR ELÉTRICO 220 V, POTÊNCIA 2.500 W - MANUTENÇÃO. AF_05/2023</t>
  </si>
  <si>
    <t>PERFURATRIZ DE COROA DIAMANTADA PARA CONCRETO, DIÂMETRO ATÉ 250 MM, MOTOR ELÉTRICO 220 V, POTÊNCIA 2.500 W - MATERIAIS NA OPERAÇÃO. AF_05/2023</t>
  </si>
  <si>
    <t>CAMINHÃO TANQUE PARA HIDROSSEMEADURA, COM CAPACIDADE DE 8.000 LITROS, INCLUINDO BOMBA PARA LANÇAMENTO COM MOTOR DIESEL COM POTÊNCIA DE 105 CV - MATERIAIS NA OPERAÇÃO. AF_06/2023</t>
  </si>
  <si>
    <t>GUINDASTE HIDRÁULICO AUTOPROPELIDO, COM LANÇA TRELICADA 41 M, CAPACIDADE MÁXIMA DE ELEVAÇÃO 43 T, POTÊNCIA 230 KW, EQUIPADO COM CAÇAMBA DE ARRASTO (DRAGLINE) DE 0,76 M3 - MATERIAIS NA OPERAÇÃO. AF_06/2023</t>
  </si>
  <si>
    <t>ESCAVADEIRA HIDRÁULICA DE BRAÇO LONGO (LONGO ALCANCE) SOBRE ESTEIRAS, CAÇAMBA 0,52 M3, PESO OPERACIONAL 24 T, POTÊNCIA LÍQUIDA 155 HP - DEPRECIAÇÃO. AF_06/2023</t>
  </si>
  <si>
    <t>ESCAVADEIRA HIDRÁULICA DE BRAÇO LONGO (LONGO ALCANCE) SOBRE ESTEIRAS, CAÇAMBA 0,52 M3, PESO OPERACIONAL 24 T, POTÊNCIA LÍQUIDA 155 HP - JUROS. AF_06/2023</t>
  </si>
  <si>
    <t>ESCAVADEIRA HIDRÁULICA DE BRAÇO LONGO (LONGO ALCANCE) SOBRE ESTEIRAS, CAÇAMBA 0,52 M3, PESO OPERACIONAL 24 T, POTÊNCIA LÍQUIDA 155 HP - MANUTENÇÃO. AF_06/2023</t>
  </si>
  <si>
    <t>GUINDASTE HIDRÁULICO RODOVIÁRIO, LANCA TELESCÓPICA DE *50+20* M, CAPACIDADE MÁXIMA DE 90T, 4 EIXOS, POTÊNCIA 330 KW, MOTOR DIESEL - MATERIAIS NA OPERAÇÃO. AF_01/2024</t>
  </si>
  <si>
    <t>GUINDASTE DERRICK, LANÇA DE *20* M, CARGA MÁXIMA 10T, POTÊNCIA 45 KW - MATERIAIS NA OPERAÇÃO. AF_01/2024</t>
  </si>
  <si>
    <t>AREIA FINA - POSTO JAZIDA/FORNECEDOR (RETIRADO NA JAZIDA, SEM TRANSPORTE)</t>
  </si>
  <si>
    <t>AREIA PARA ATERRO - POSTO JAZIDA/FORNECEDOR (RETIRADO NA JAZIDA, SEM TRANSPORTE)</t>
  </si>
  <si>
    <t>AREIA MEDIA - POSTO JAZIDA/FORNECEDOR (RETIRADO NA JAZIDA, SEM TRANSPORTE)</t>
  </si>
  <si>
    <t>CONCRETO USINADO CONVENCIONAL (NAO BOMBEAVEL) CLASSE DE RESISTENCIA C15, COM BRITA 1 E 2, SLUMP = 80 MM +/- 10 MM (NBR 8953)</t>
  </si>
  <si>
    <t>CONCRETO USINADO BOMBEAVEL, CLASSE DE RESISTENCIA C20, BRITA 0 E 1, SLUMP = 100 +/- 20 MM, COM BOMBEAMENTO (DISPONIBILIZACAO DE BOMBA), SEM O LANCAMENTO (NBR 8953)</t>
  </si>
  <si>
    <t>CONCRETO USINADO BOMBEAVEL, CLASSE DE RESISTENCIA C30, BRITA 0 E 1, SLUMP = 100 +/- 20 MM, COM BOMBEAMENTO (DISPONIBILIZACAO DE BOMBA), SEM O LANCAMENTO (NBR 8953)</t>
  </si>
  <si>
    <t>CONCRETO USINADO BOMBEAVEL, CLASSE DE RESISTENCIA C25, BRITA 0 E 1, SLUMP = 100 +/- 20 MM, COM BOMBEAMENTO (DISPONIBILIZACAO DE BOMBA), SEM O LANCAMENTO (NBR 8953)</t>
  </si>
  <si>
    <t>GABIAO TIPO CAIXA MALHA HEXAGONAL 8 X 10 CM (ZN/AL), FIO 2,7 MM, H = 0,50 M</t>
  </si>
  <si>
    <t>GABIAO SACO MALHA HEXAGONAL 8 X 10 CM (ZN/AL REVESTIDO COM POLIMERO), FIO 2,4 MM, H = 0,65 M</t>
  </si>
  <si>
    <t>GABIAO TIPO CAIXA MALHA HEXAGONAL 8 X 10 CM (ZN/AL REVESTIDO COM POLIMERO), FIO 2,4 MM, H = 0,50 M</t>
  </si>
  <si>
    <t>MADEIRA SERRADA EM PINUS, MISTA OU EQUIVALENTE DA REGIAO - BRUTA</t>
  </si>
  <si>
    <t>PEDRA BRITADA N. 2 (19 A 38 MM) POSTO PEDREIRA/FORNECEDOR, SEM FRETE</t>
  </si>
  <si>
    <t>PEDRA BRITADA N. 0, OU PEDRISCO (4,8 A 9,5 MM) POSTO PEDREIRA/FORNECEDOR, SEM FRETE</t>
  </si>
  <si>
    <t>PEDRA BRITADA N. 3 (38 A 50 MM) POSTO PEDREIRA/FORNECEDOR, SEM FRETE</t>
  </si>
  <si>
    <t>PEDRA DE MAO OU PEDRA RACHAO PARA ARRIMO/FUNDACAO (POSTO PEDREIRA/FORNECEDOR, SEM FRETE)</t>
  </si>
  <si>
    <t>SEIXO ROLADO PARA APLICACAO EM CONCRETO (POSTO PEDREIRA/FORNECEDOR, SEM FRETE)</t>
  </si>
  <si>
    <t>PO DE PEDRA (POSTO PEDREIRA/FORNECEDOR, SEM FRETE)</t>
  </si>
  <si>
    <t>TERRA VEGETAL (GRANEL)</t>
  </si>
  <si>
    <t>AREIA PARA LEITO FILTRANTE (0,42 A 1,68 MM) - POSTO JAZIDA/FORNECEDOR (RETIRADO NA JAZIDA, SEM TRANSPORTE)</t>
  </si>
  <si>
    <t>CONCRETO USINADO BOMBEAVEL, CLASSE DE RESISTENCIA C35, BRITA 0 E 1, SLUMP = 100 +/- 20 MM, COM BOMBEAMENTO (DISPONIBILIZACAO DE BOMBA), SEM O LANCAMENTO (NBR 8953)</t>
  </si>
  <si>
    <t>CONCRETO AUTOADENSAVEL (CAA) CLASSE DE RESISTENCIA C15, ESPALHAMENTO SF2, COM BOMBEAMENTO (DISPONIBILIZACAO DE BOMBA), SEM O LANCAMENTO (NBR 15823)</t>
  </si>
  <si>
    <t>CONCRETO AUTOADENSAVEL (CAA) CLASSE DE RESISTENCIA C20, ESPALHAMENTO SF2, COM BOMBEAMENTO (DISPONIBILIZACAO DE BOMBA), SEM O LANCAMENTO (NBR 15823)</t>
  </si>
  <si>
    <t>PEDRA GRANITICA OU BASALTICA IRREGULAR, FAIXA GRANULOMETRICA 100 A 150 MM PARA PAVIMENTACAO OU CALCAMENTO POLIEDRICO, POSTO PEDREIRA / FORNECEDOR (SEM FRETE)</t>
  </si>
  <si>
    <t>CONCRETO USINADO CONVENCIONAL (NAO BOMBEAVEL) CLASSE DE RESISTENCIA C10, COM BRITA 1 E 2, SLUMP = 80 MM +/- 10 MM (NBR 8953)</t>
  </si>
  <si>
    <t>CONCRETO USINADO BOMBEAVEL, CLASSE DE RESISTENCIA C40, BRITA 0 E 1, SLUMP = 100 +/- 20 MM, COM BOMBEAMENTO (DISPONIBILIZACAO DE BOMBA), SEM O LANCAMENTO (NBR 8953)</t>
  </si>
  <si>
    <t>CONCRETO USINADO BOMBEAVEL, CLASSE DE RESISTENCIA C45, BRITA 0 E 1, SLUMP = 100 +/- 20 MM, COM BOMBEAMENTO (DISPONIBILIZACAO DE BOMBA), SEM O LANCAMENTO (NBR 8953)</t>
  </si>
  <si>
    <t>CONCRETO USINADO BOMBEAVEL, CLASSE DE RESISTENCIA C50, BRITA 0 E 1, SLUMP = 100 +/- 20 MM, COM BOMBEAMENTO (DISPONIBILIZACAO DE BOMBA), SEM O LANCAMENTO (NBR 8953)</t>
  </si>
  <si>
    <t>CONCRETO USINADO BOMBEAVEL, CLASSE DE RESISTENCIA C60, COM BRITA 0 E 1, SLUMP = 100 +/- 20 MM, COM BOMBEAMENTO (DISPONIBILIZACAO DE BOMBA), SEM O LANCAMENTO (NBR 8953)</t>
  </si>
  <si>
    <t>CONCRETO AUTOADENSAVEL (CAA) CLASSE DE RESISTENCIA C30, ESPALHAMENTO SF2, COM BOMBEAMENTO (DISPONIBILIZACAO DE BOMBA), SEM O LANCAMENTO (NBR 15823)</t>
  </si>
  <si>
    <t>CONCRETO USINADO BOMBEAVEL, CLASSE DE RESISTENCIA C20, COM BRITA 0 E 1, SLUMP = 100 +/- 20 MM, EXCLUI SERVICO DE BOMBEAMENTO (NBR 8953)</t>
  </si>
  <si>
    <t>CONCRETO USINADO BOMBEAVEL, CLASSE DE RESISTENCIA C25, COM BRITA 0 E 1, SLUMP = 100 +/- 20 MM, EXCLUI SERVICO DE BOMBEAMENTO (NBR 8953)</t>
  </si>
  <si>
    <t>CONCRETO USINADO BOMBEAVEL, CLASSE DE RESISTENCIA C30, COM BRITA 0 E 1, SLUMP = 100 +/- 20 MM, EXCLUI SERVICO DE BOMBEAMENTO (NBR 8953)</t>
  </si>
  <si>
    <t>CONCRETO USINADO BOMBEAVEL, CLASSE DE RESISTENCIA C35, COM BRITA 0 E 1, SLUMP = 100 +/- 20 MM, EXCLUI SERVICO DE BOMBEAMENTO (NBR 8953)</t>
  </si>
  <si>
    <t>CONCRETO USINADO BOMBEAVEL, CLASSE DE RESISTENCIA C40, COM BRITA 0 E 1, SLUMP = 100 +/- 20 MM, EXCLUI SERVICO DE BOMBEAMENTO (NBR 8953)</t>
  </si>
  <si>
    <t>GABIAO TIPO CAIXA, MALHA HEXAGONAL 8 X 10 CM (ZN/AL REVESTIDO COM POLIMERO), FIO DE 2,4 MM, DIMENSOES 2,0 X 1,0 X 1,0 M (C X L X A)</t>
  </si>
  <si>
    <t>CONCRETO AUTOADENSAVEL (CAA) CLASSE DE RESISTENCIA C25, ESPALHAMENTO SF2, COM BOMBEAMENTO (DISPONIBILIZACAO DE BOMBA), SEM O LANCAMENTO (NBR 15823)</t>
  </si>
  <si>
    <t>CONCRETO USINADO BOMBEAVEL, CLASSE DE RESISTENCIA C20, COM BRITA 0 E 1, SLUMP = 130 +/- 20 MM, EXCLUI SERVICO DE BOMBEAMENTO (NBR 8953)</t>
  </si>
  <si>
    <t>CONCRETO USINADO BOMBEAVEL, CLASSE DE RESISTENCIA C25, COM BRITA 0 E 1, SLUMP = 130 +/- 20 MM, EXCLUI SERVICO DE BOMBEAMENTO (NBR 8953)</t>
  </si>
  <si>
    <t>CONCRETO USINADO BOMBEAVEL, CLASSE DE RESISTENCIA C30, COM BRITA 0 E 1, SLUMP = 130 +/- 20 MM, EXCLUI SERVICO DE BOMBEAMENTO (NBR 8953)</t>
  </si>
  <si>
    <t>CONCRETO USINADO BOMBEAVEL, CLASSE DE RESISTENCIA C25, COM BRITA 0 E 1, SLUMP = 190 +/- 20 MM, EXCLUI SERVICO DE BOMBEAMENTO (NBR 8953)</t>
  </si>
  <si>
    <t>CONCRETO USINADO BOMBEAVEL, CLASSE DE RESISTENCIA C30, COM BRITA 0 E 1, SLUMP = 190 +/- 20 MM, EXCLUI SERVICO DE BOMBEAMENTO (NBR 8953)</t>
  </si>
  <si>
    <t>CONCRETO USINADO BOMBEAVEL, CLASSE DE RESISTENCIA C20, COM BRITA 0, SLUMP = 220 +/- 20 MM, COM BOMBEAMENTO (DISPONIBILIZACAO DE BOMBA), SEM O LANCAMENTO (NBR 8953)</t>
  </si>
  <si>
    <t>ARGAMASSA USINADA AUTOADENSAVEL E AUTONIVELANTE PARA CONTRAPISO, COM BOMBEAMENTO (DISPONIBILIZACAO DE BOMBA), SEM O LANCAMENTO</t>
  </si>
  <si>
    <t>CONCRETO USINADO BOMBEAVEL, CLASSE DE RESISTENCIA C20, COM BRITA 0 E 1, SLUMP = 190 +/- 20 MM, COM BOMBEAMENTO (DISPONIBILIZACAO DE BOMBA), SEM O LANCAMENTO (NBR 8953)</t>
  </si>
  <si>
    <t>GABIAO TIPO CAIXA, MALHA HEXAGONAL 8 X 10 CM (ZN/AL), FIO DE 2,7 MM, DIMENSOES 5,0 X 1,0 X 1,0 M (C X L X A)</t>
  </si>
  <si>
    <t>GABIAO TIPO CAIXA, MALHA HEXAGONAL 8 X 10 CM (ZN/AL), FIO DE 2,7 MM, DIMENSOES 2,0 X 1,0 X 1,0 M (C X L X A)</t>
  </si>
  <si>
    <t>GABIAO TIPO CAIXA PARA SOLO REFORCADO, MALHA HEXAGONAL 8 X 10 CM (ZN/AL REVESTIDO COM POLIMERO), FIO 2,7 MM, DIMENSOES 2,0 X 1,0 X 0,5 M, COM CAUDA DE 4,0 M</t>
  </si>
  <si>
    <t>GABIAO TIPO CAIXA PARA SOLO REFORCADO, MALHA HEXAGONAL 8 X 10 CM (ZN/AL REVESTIDO COM POLIMERO), FIO 2,7 MM, DIMENSOES 2,0 X 1,0 X 1,0 M, COM CAUDA DE 4,0 M</t>
  </si>
  <si>
    <t>GABIAO TIPO CAIXA TRAPEZOIDAL, MALHA HEXAGONAL 10 X 12 CM (ZN/AL REVESTIDO COM POLIMERO) FIO 2,7 MM, FACE COM 65 GRAUS, COM GEOSSINTETICO, DIMENSOES 2,0 X 1,5 X 1,0 M (C X L X A)</t>
  </si>
  <si>
    <t>CONCRETO USINADO BOMBEAVEL, CLASSE DE RESISTENCIA C30, COM BRITA 0 E 1, SLUMP = 220 +/- 30 MM, EXCLUI SERVICO DE BOMBEAMENTO (NBR 8953)</t>
  </si>
  <si>
    <t>TARIFA "A" ENTRE 0 E 20M3 FORNECIMENTO D'AGUA</t>
  </si>
  <si>
    <t>SERVICO DE BOMBEAMENTO DE CONCRETO COM CONSUMO MINIMO DE 40 M3, (DISPONIBILIZACAO DE BOMBA), SEM O LANCAMENTO</t>
  </si>
  <si>
    <t>ARGAMASSA TRAÇO 1:7 (EM VOLUME DE CIMENTO E AREIA MÉDIA ÚMIDA) COM ADIÇÃO DE PLASTIFICANTE PARA EMBOÇO/MASSA ÚNICA/ASSENTAMENTO DE ALVENARIA DE VEDAÇÃO, PREPARO MECÂNICO COM BETONEIRA 400 L. AF_08/2019</t>
  </si>
  <si>
    <t>ARGAMASSA TRAÇO 1:7 (EM VOLUME DE CIMENTO E AREIA MÉDIA ÚMIDA) COM ADIÇÃO DE PLASTIFICANTE PARA EMBOÇO/MASSA ÚNICA/ASSENTAMENTO DE ALVENARIA DE VEDAÇÃO, PREPARO MECÂNICO COM BETONEIRA 600 L. AF_08/2019</t>
  </si>
  <si>
    <t>ARGAMASSA TRAÇO 1:6 (EM VOLUME DE CIMENTO E AREIA MÉDIA ÚMIDA) COM ADIÇÃO DE PLASTIFICANTE PARA EMBOÇO/MASSA ÚNICA/ASSENTAMENTO DE ALVENARIA DE VEDAÇÃO, PREPARO MECÂNICO COM BETONEIRA 400 L. AF_08/2019</t>
  </si>
  <si>
    <t>ARGAMASSA TRAÇO 1:6 (EM VOLUME DE CIMENTO E AREIA MÉDIA ÚMIDA) COM ADIÇÃO DE PLASTIFICANTE PARA EMBOÇO/MASSA ÚNICA/ASSENTAMENTO DE ALVENARIA DE VEDAÇÃO, PREPARO MECÂNICO COM BETONEIRA 600 L. AF_08/2019</t>
  </si>
  <si>
    <t>ARGAMASSA TRAÇO 1:1:6 (EM VOLUME DE CIMENTO, CAL E AREIA MÉDIA ÚMIDA) PARA EMBOÇO/MASSA ÚNICA/ASSENTAMENTO DE ALVENARIA DE VEDAÇÃO, PREPARO MECÂNICO COM BETONEIRA 400 L. AF_08/2019</t>
  </si>
  <si>
    <t>ARGAMASSA TRAÇO 1:1:6 (EM VOLUME DE CIMENTO, CAL E AREIA MÉDIA ÚMIDA) PARA EMBOÇO/MASSA ÚNICA/ASSENTAMENTO DE ALVENARIA DE VEDAÇÃO, PREPARO MECÂNICO COM BETONEIRA 600 L. AF_08/2019</t>
  </si>
  <si>
    <t>ARGAMASSA TRAÇO 1:1,5:7,5 (EM VOLUME DE CIMENTO, CAL E AREIA MÉDIA ÚMIDA) PARA EMBOÇO/MASSA ÚNICA/ASSENTAMENTO DE ALVENARIA DE VEDAÇÃO, PREPARO MECÂNICO COM BETONEIRA 400 L. AF_08/2019</t>
  </si>
  <si>
    <t>ARGAMASSA TRAÇO 1:1,5:7,5 (EM VOLUME DE CIMENTO, CAL E AREIA MÉDIA ÚMIDA) PARA EMBOÇO/MASSA ÚNICA/ASSENTAMENTO DE ALVENARIA DE VEDAÇÃO, PREPARO MECÂNICO COM BETONEIRA 600 L. AF_08/2019</t>
  </si>
  <si>
    <t>ARGAMASSA TRAÇO 1:2:8 (EM VOLUME DE CIMENTO, CAL E AREIA MÉDIA ÚMIDA) PARA EMBOÇO/MASSA ÚNICA/ASSENTAMENTO DE ALVENARIA DE VEDAÇÃO, PREPARO MECÂNICO COM BETONEIRA 400 L. AF_08/2019</t>
  </si>
  <si>
    <t>ARGAMASSA TRAÇO 1:2:9 (EM VOLUME DE CIMENTO, CAL E AREIA MÉDIA ÚMIDA) PARA EMBOÇO/MASSA ÚNICA/ASSENTAMENTO DE ALVENARIA DE VEDAÇÃO, PREPARO MECÂNICO COM BETONEIRA 600 L. AF_08/2019</t>
  </si>
  <si>
    <t>ARGAMASSA TRAÇO 1:3:12 (EM VOLUME DE CIMENTO, CAL E AREIA MÉDIA ÚMIDA) PARA EMBOÇO/MASSA ÚNICA/ASSENTAMENTO DE ALVENARIA DE VEDAÇÃO, PREPARO MECÂNICO COM BETONEIRA 400 L. AF_08/2019</t>
  </si>
  <si>
    <t>ARGAMASSA TRAÇO 1:3:12 (EM VOLUME DE CIMENTO, CAL E AREIA MÉDIA ÚMIDA) PARA EMBOÇO/MASSA ÚNICA/ASSENTAMENTO DE ALVENARIA DE VEDAÇÃO, PREPARO MECÂNICO COM BETONEIRA 600 L. AF_08/2019</t>
  </si>
  <si>
    <t>ARGAMASSA TRAÇO 1:3 (EM VOLUME DE CIMENTO E AREIA MÉDIA ÚMIDA) PARA CONTRAPISO, PREPARO MECÂNICO COM BETONEIRA 400 L. AF_08/2019</t>
  </si>
  <si>
    <t>ARGAMASSA TRAÇO 1:3 (EM VOLUME DE CIMENTO E AREIA MÉDIA ÚMIDA) PARA CONTRAPISO, PREPARO MECÂNICO COM BETONEIRA 600 L. AF_08/2019</t>
  </si>
  <si>
    <t>ARGAMASSA TRAÇO 1:4 (EM VOLUME DE CIMENTO E AREIA MÉDIA ÚMIDA) PARA CONTRAPISO, PREPARO MECÂNICO COM BETONEIRA 400 L. AF_08/2019</t>
  </si>
  <si>
    <t>ARGAMASSA TRAÇO 1:4 (EM VOLUME DE CIMENTO E AREIA MÉDIA ÚMIDA) PARA CONTRAPISO, PREPARO MECÂNICO COM BETONEIRA 600 L. AF_08/2019</t>
  </si>
  <si>
    <t>ARGAMASSA TRAÇO 1:5 (EM VOLUME DE CIMENTO E AREIA MÉDIA ÚMIDA) PARA CONTRAPISO, PREPARO MECÂNICO COM BETONEIRA 400 L. AF_08/2019</t>
  </si>
  <si>
    <t>ARGAMASSA TRAÇO 1:5 (EM VOLUME DE CIMENTO E AREIA MÉDIA ÚMIDA) PARA CONTRAPISO, PREPARO MECÂNICO COM BETONEIRA 600 L. AF_08/2019</t>
  </si>
  <si>
    <t>ARGAMASSA TRAÇO 1:6 (EM VOLUME DE CIMENTO E AREIA MÉDIA ÚMIDA) PARA CONTRAPISO, PREPARO MECÂNICO COM BETONEIRA 400 L. AF_08/2019</t>
  </si>
  <si>
    <t>ARGAMASSA TRAÇO 1:6 (EM VOLUME DE CIMENTO E AREIA MÉDIA ÚMIDA) PARA CONTRAPISO, PREPARO MECÂNICO COM BETONEIRA 600 L. AF_08/2019</t>
  </si>
  <si>
    <t>ARGAMASSA TRAÇO 1:5 (EM VOLUME DE CIMENTO E AREIA GROSSA ÚMIDA) PARA CHAPISCO CONVENCIONAL, PREPARO MECÂNICO COM BETONEIRA 400 L. AF_08/2019</t>
  </si>
  <si>
    <t>ARGAMASSA TRAÇO 1:5 (EM VOLUME DE CIMENTO E AREIA GROSSA ÚMIDA) PARA CHAPISCO CONVENCIONAL, PREPARO MECÂNICO COM BETONEIRA 600 L. AF_08/2019</t>
  </si>
  <si>
    <t>ARGAMASSA TRAÇO 1:3 (EM VOLUME DE CIMENTO E AREIA GROSSA ÚMIDA) PARA CHAPISCO CONVENCIONAL, PREPARO MECÂNICO COM BETONEIRA 400 L. AF_08/2019</t>
  </si>
  <si>
    <t>ARGAMASSA TRAÇO 1:3 (EM VOLUME DE CIMENTO E AREIA GROSSA ÚMIDA) PARA CHAPISCO CONVENCIONAL, PREPARO MECÂNICO COM BETONEIRA 600 L. AF_08/2019</t>
  </si>
  <si>
    <t>ARGAMASSA TRAÇO 1:4 (EM VOLUME DE CIMENTO E AREIA GROSSA ÚMIDA) PARA CHAPISCO CONVENCIONAL, PREPARO MECÂNICO COM BETONEIRA 400 L. AF_08/2019</t>
  </si>
  <si>
    <t>ARGAMASSA TRAÇO 1:4 (EM VOLUME DE CIMENTO E AREIA GROSSA ÚMIDA) PARA CHAPISCO CONVENCIONAL, PREPARO MECÂNICO COM BETONEIRA 600 L. AF_08/2019</t>
  </si>
  <si>
    <t>ARGAMASSA TRAÇO 1:5 (EM VOLUME DE CIMENTO E AREIA GROSSA ÚMIDA) COM ADIÇÃO DE EMULSÃO POLIMÉRICA PARA CHAPISCO ROLADO, PREPARO MECÂNICO COM BETONEIRA 400 L. AF_08/2019</t>
  </si>
  <si>
    <t>ARGAMASSA TRAÇO 1:5 (EM VOLUME DE CIMENTO E AREIA GROSSA ÚMIDA) COM ADIÇÃO DE EMULSÃO POLIMÉRICA PARA CHAPISCO ROLADO, PREPARO MECÂNICO COM BETONEIRA 600 L. AF_08/2019</t>
  </si>
  <si>
    <t>ARGAMASSA TRAÇO 1:3 (EM VOLUME DE CIMENTO E AREIA GROSSA ÚMIDA) COM ADIÇÃO DE EMULSÃO POLIMÉRICA PARA CHAPISCO ROLADO, PREPARO MECÂNICO COM BETONEIRA 400 L. AF_08/2019</t>
  </si>
  <si>
    <t>ARGAMASSA TRAÇO 1:3 (EM VOLUME DE CIMENTO E AREIA GROSSA ÚMIDA) COM ADIÇÃO DE EMULSÃO POLIMÉRICA PARA CHAPISCO ROLADO, PREPARO MECÂNICO COM BETONEIRA 600 L. AF_08/2019</t>
  </si>
  <si>
    <t>ARGAMASSA TRAÇO 1:4 (EM VOLUME DE CIMENTO E AREIA GROSSA ÚMIDA) COM ADIÇÃO DE EMULSÃO POLIMÉRICA PARA CHAPISCO ROLADO, PREPARO MECÂNICO COM BETONEIRA 400 L. AF_08/2019</t>
  </si>
  <si>
    <t>ARGAMASSA TRAÇO 1:4 (EM VOLUME DE CIMENTO E AREIA GROSSA ÚMIDA) COM ADIÇÃO DE EMULSÃO POLIMÉRICA PARA CHAPISCO ROLADO, PREPARO MECÂNICO COM BETONEIRA 600 L. AF_08/2019</t>
  </si>
  <si>
    <t>ARGAMASSA TRAÇO 1:7 (EM VOLUME DE CIMENTO E AREIA MÉDIA ÚMIDA) COM ADIÇÃO DE PLASTIFICANTE PARA EMBOÇO/MASSA ÚNICA/ASSENTAMENTO DE ALVENARIA DE VEDAÇÃO, PREPARO MECÂNICO COM MISTURADOR DE EIXO HORIZONTAL DE 300 KG. AF_08/2019</t>
  </si>
  <si>
    <t>ARGAMASSA TRAÇO 1:7 (EM VOLUME DE CIMENTO E AREIA MÉDIA ÚMIDA) COM ADIÇÃO DE PLASTIFICANTE PARA EMBOÇO/MASSA ÚNICA/ASSENTAMENTO DE ALVENARIA DE VEDAÇÃO, PREPARO MECÂNICO COM MISTURADOR DE EIXO HORIZONTAL DE 600 KG. AF_08/2019</t>
  </si>
  <si>
    <t>ARGAMASSA TRAÇO 1:6 (EM VOLUME DE CIMENTO E AREIA MÉDIA ÚMIDA) COM ADIÇÃO DE PLASTIFICANTE PARA EMBOÇO/MASSA ÚNICA/ASSENTAMENTO DE ALVENARIA DE VEDAÇÃO, PREPARO MECÂNICO COM MISTURADOR DE EIXO HORIZONTAL DE 300 KG. AF_08/2019</t>
  </si>
  <si>
    <t>ARGAMASSA TRAÇO 1:6 (EM VOLUME DE CIMENTO E AREIA MÉDIA ÚMIDA) COM ADIÇÃO DE PLASTIFICANTE PARA EMBOÇO/MASSA ÚNICA/ASSENTAMENTO DE ALVENARIA DE VEDAÇÃO, PREPARO MECÂNICO COM MISTURADOR DE EIXO HORIZONTAL DE 600 KG. AF_08/2019</t>
  </si>
  <si>
    <t>ARGAMASSA TRAÇO 1:1:6 (EM VOLUME DE CIMENTO, CAL E AREIA MÉDIA ÚMIDA) PARA EMBOÇO/MASSA ÚNICA/ASSENTAMENTO DE ALVENARIA DE VEDAÇÃO, PREPARO MECÂNICO COM MISTURADOR DE EIXO HORIZONTAL DE 300 KG. AF_08/2019</t>
  </si>
  <si>
    <t>ARGAMASSA TRAÇO 1:1:6 (EM VOLUME DE CIMENTO, CAL E AREIA MÉDIA ÚMIDA) PARA EMBOÇO/MASSA ÚNICA/ASSENTAMENTO DE ALVENARIA DE VEDAÇÃO, PREPARO MECÂNICO COM MISTURADOR DE EIXO HORIZONTAL DE 600 KG. AF_08/2019</t>
  </si>
  <si>
    <t>ARGAMASSA TRAÇO 1:1,5:7,5 (EM VOLUME DE CIMENTO, CAL E AREIA MÉDIA ÚMIDA) PARA EMBOÇO/MASSA ÚNICA/ASSENTAMENTO DE ALVENARIA DE VEDAÇÃO, PREPARO MECÂNICO COM MISTURADOR DE EIXO HORIZONTAL DE 300 KG. AF_08/2019</t>
  </si>
  <si>
    <t>ARGAMASSA TRAÇO 1:1,5:7,5 (EM VOLUME DE CIMENTO, CAL E AREIA MÉDIA ÚMIDA) PARA EMBOÇO/MASSA ÚNICA/ASSENTAMENTO DE ALVENARIA DE VEDAÇÃO, PREPARO MECÂNICO COM MISTURADOR DE EIXO HORIZONTAL DE 600 KG. AF_08/2019</t>
  </si>
  <si>
    <t>ARGAMASSA TRAÇO 1:2:8 (EM VOLUME DE CIMENTO, CAL E AREIA MÉDIA ÚMIDA) PARA EMBOÇO/MASSA ÚNICA/ASSENTAMENTO DE ALVENARIA DE VEDAÇÃO, PREPARO MECÂNICO COM MISTURADOR DE EIXO HORIZONTAL DE 300 KG. AF_08/2019</t>
  </si>
  <si>
    <t>ARGAMASSA TRAÇO 1:2:8 (EM VOLUME DE CIMENTO, CAL E AREIA MÉDIA ÚMIDA) PARA EMBOÇO/MASSA ÚNICA/ASSENTAMENTO DE ALVENARIA DE VEDAÇÃO, PREPARO MECÂNICO COM MISTURADOR DE EIXO HORIZONTAL DE 600 KG. AF_08/2019</t>
  </si>
  <si>
    <t>ARGAMASSA TRAÇO 1:2:9 (EM VOLUME DE CIMENTO, CAL E AREIA MÉDIA ÚMIDA) PARA EMBOÇO/MASSA ÚNICA/ASSENTAMENTO DE ALVENARIA DE VEDAÇÃO, PREPARO MECÂNICO COM MISTURADOR DE EIXO HORIZONTAL DE 300 KG. AF_08/2019</t>
  </si>
  <si>
    <t>ARGAMASSA TRAÇO 1:3:12 (EM VOLUME DE CIMENTO, CAL E AREIA MÉDIA ÚMIDA) PARA EMBOÇO/MASSA ÚNICA/ASSENTAMENTO DE ALVENARIA DE VEDAÇÃO, PREPARO MECÂNICO COM MISTURADOR DE EIXO HORIZONTAL DE 600 KG. AF_08/2019</t>
  </si>
  <si>
    <t>ARGAMASSA TRAÇO 1:3 (EM VOLUME DE CIMENTO E AREIA MÉDIA ÚMIDA) PARA CONTRAPISO, PREPARO MECÂNICO COM MISTURADOR DE EIXO HORIZONTAL DE 160 KG. AF_08/2019</t>
  </si>
  <si>
    <t>ARGAMASSA TRAÇO 1:3 (EM VOLUME DE CIMENTO E AREIA MÉDIA ÚMIDA) PARA CONTRAPISO, PREPARO MECÂNICO COM MISTURADOR DE EIXO HORIZONTAL DE 300 KG. AF_08/2019</t>
  </si>
  <si>
    <t>ARGAMASSA TRAÇO 1:3 (EM VOLUME DE CIMENTO E AREIA MÉDIA ÚMIDA) PARA CONTRAPISO, PREPARO MECÂNICO COM MISTURADOR DE EIXO HORIZONTAL DE 600 KG. AF_08/2019</t>
  </si>
  <si>
    <t>ARGAMASSA TRAÇO 1:4 (EM VOLUME DE CIMENTO E AREIA MÉDIA ÚMIDA) PARA CONTRAPISO, PREPARO MECÂNICO COM MISTURADOR DE EIXO HORIZONTAL DE 160 KG. AF_08/2019</t>
  </si>
  <si>
    <t>ARGAMASSA TRAÇO 1:4 (EM VOLUME DE CIMENTO E AREIA MÉDIA ÚMIDA) PARA CONTRAPISO, PREPARO MECÂNICO COM MISTURADOR DE EIXO HORIZONTAL DE 300 KG. AF_08/2019</t>
  </si>
  <si>
    <t>ARGAMASSA TRAÇO 1:4 (EM VOLUME DE CIMENTO E AREIA MÉDIA ÚMIDA) PARA CONTRAPISO, PREPARO MECÂNICO COM MISTURADOR DE EIXO HORIZONTAL DE 600 KG. AF_08/2019</t>
  </si>
  <si>
    <t>ARGAMASSA TRAÇO 1:5 (EM VOLUME DE CIMENTO E AREIA MÉDIA ÚMIDA) PARA CONTRAPISO, PREPARO MECÂNICO COM MISTURADOR DE EIXO HORIZONTAL DE 160 KG. AF_08/2019</t>
  </si>
  <si>
    <t>ARGAMASSA TRAÇO 1:5 (EM VOLUME DE CIMENTO E AREIA MÉDIA ÚMIDA) PARA CONTRAPISO, PREPARO MECÂNICO COM MISTURADOR DE EIXO HORIZONTAL DE 300 KG. AF_08/2019</t>
  </si>
  <si>
    <t>ARGAMASSA TRAÇO 1:5 (EM VOLUME DE CIMENTO E AREIA MÉDIA ÚMIDA) PARA CONTRAPISO, PREPARO MECÂNICO COM MISTURADOR DE EIXO HORIZONTAL DE 600 KG. AF_08/2019</t>
  </si>
  <si>
    <t>ARGAMASSA TRAÇO 1:6 (EM VOLUME DE CIMENTO E AREIA MÉDIA ÚMIDA) PARA CONTRAPISO, PREPARO MECÂNICO COM MISTURADOR DE EIXO HORIZONTAL DE 160 KG. AF_08/2019</t>
  </si>
  <si>
    <t>ARGAMASSA TRAÇO 1:6 (EM VOLUME DE CIMENTO E AREIA MÉDIA ÚMIDA) PARA CONTRAPISO, PREPARO MECÂNICO COM MISTURADOR DE EIXO HORIZONTAL DE 600 KG. AF_08/2019</t>
  </si>
  <si>
    <t>ARGAMASSA TRAÇO 1:5 (EM VOLUME DE CIMENTO E AREIA GROSSA ÚMIDA) PARA CHAPISCO CONVENCIONAL, PREPARO MECÂNICO COM MISTURADOR DE EIXO HORIZONTAL DE 300 KG. AF_08/2019</t>
  </si>
  <si>
    <t>ARGAMASSA TRAÇO 1:5 (EM VOLUME DE CIMENTO E AREIA GROSSA ÚMIDA) PARA CHAPISCO CONVENCIONAL, PREPARO MECÂNICO COM MISTURADOR DE EIXO HORIZONTAL DE 600 KG. AF_08/2019</t>
  </si>
  <si>
    <t>ARGAMASSA TRAÇO 1:3 (EM VOLUME DE CIMENTO E AREIA GROSSA ÚMIDA) PARA CHAPISCO CONVENCIONAL, PREPARO MECÂNICO COM MISTURADOR DE EIXO HORIZONTAL DE 160 KG. AF_08/2019</t>
  </si>
  <si>
    <t>ARGAMASSA TRAÇO 1:3 (EM VOLUME DE CIMENTO E AREIA GROSSA ÚMIDA) PARA CHAPISCO CONVENCIONAL, PREPARO MECÂNICO COM MISTURADOR DE EIXO HORIZONTAL DE 300 KG. AF_08/2019</t>
  </si>
  <si>
    <t>ARGAMASSA TRAÇO 1:3 (EM VOLUME DE CIMENTO E AREIA GROSSA ÚMIDA) PARA CHAPISCO CONVENCIONAL, PREPARO MECÂNICO COM MISTURADOR DE EIXO HORIZONTAL DE 600 KG. AF_08/2019</t>
  </si>
  <si>
    <t>ARGAMASSA TRAÇO 1:4 (EM VOLUME DE CIMENTO E AREIA GROSSA ÚMIDA) PARA CHAPISCO CONVENCIONAL, PREPARO MECÂNICO COM MISTURADOR DE EIXO HORIZONTAL DE 160 KG. AF_08/2019</t>
  </si>
  <si>
    <t>ARGAMASSA TRAÇO 1:4 (EM VOLUME DE CIMENTO E AREIA GROSSA ÚMIDA) PARA CHAPISCO CONVENCIONAL, PREPARO MECÂNICO COM MISTURADOR DE EIXO HORIZONTAL DE 300 KG. AF_08/2019</t>
  </si>
  <si>
    <t>ARGAMASSA TRAÇO 1:4 (EM VOLUME DE CIMENTO E AREIA GROSSA ÚMIDA) PARA CHAPISCO CONVENCIONAL, PREPARO MECÂNICO COM MISTURADOR DE EIXO HORIZONTAL DE 600 KG. AF_08/2019</t>
  </si>
  <si>
    <t>ARGAMASSA TRAÇO 1:5 (EM VOLUME DE CIMENTO E AREIA GROSSA ÚMIDA) COM ADIÇÃO DE EMULSÃO POLIMÉRICA PARA CHAPISCO ROLADO, PREPARO MECÂNICO COM MISTURADOR DE EIXO HORIZONTAL DE 300 KG. AF_08/2019</t>
  </si>
  <si>
    <t>ARGAMASSA TRAÇO 1:5 (EM VOLUME DE CIMENTO E AREIA GROSSA ÚMIDA) COM ADIÇÃO DE EMULSÃO POLIMÉRICA PARA CHAPISCO ROLADO, PREPARO MECÂNICO COM MISTURADOR DE EIXO HORIZONTAL DE 600 KG. AF_08/2019</t>
  </si>
  <si>
    <t>ARGAMASSA TRAÇO 1:3 (EM VOLUME DE CIMENTO E AREIA GROSSA ÚMIDA) COM ADIÇÃO DE EMULSÃO POLIMÉRICA PARA CHAPISCO ROLADO, PREPARO MECÂNICO COM MISTURADOR DE EIXO HORIZONTAL DE 160 KG. AF_08/2019</t>
  </si>
  <si>
    <t>ARGAMASSA TRAÇO 1:3 (EM VOLUME DE CIMENTO E AREIA GROSSA ÚMIDA) COM ADIÇÃO DE EMULSÃO POLIMÉRICA PARA CHAPISCO ROLADO, PREPARO MECÂNICO COM MISTURADOR DE EIXO HORIZONTAL DE 300 KG. AF_08/2019</t>
  </si>
  <si>
    <t>ARGAMASSA TRAÇO 1:3 (EM VOLUME DE CIMENTO E AREIA GROSSA ÚMIDA) COM ADIÇÃO DE EMULSÃO POLIMÉRICA PARA CHAPISCO ROLADO, PREPARO MECÂNICO COM MISTURADOR DE EIXO HORIZONTAL DE 600 KG. AF_08/2019</t>
  </si>
  <si>
    <t>ARGAMASSA TRAÇO 1:4 (EM VOLUME DE CIMENTO E AREIA GROSSA ÚMIDA) COM ADIÇÃO DE EMULSÃO POLIMÉRICA PARA CHAPISCO ROLADO, PREPARO MECÂNICO COM MISTURADOR DE EIXO HORIZONTAL DE 300 KG. AF_08/2019</t>
  </si>
  <si>
    <t>ARGAMASSA TRAÇO 1:4 (EM VOLUME DE CIMENTO E AREIA GROSSA ÚMIDA) COM ADIÇÃO DE EMULSÃO POLIMÉRICA PARA CHAPISCO ROLADO, PREPARO MECÂNICO COM MISTURADOR DE EIXO HORIZONTAL DE 600 KG. AF_08/2019</t>
  </si>
  <si>
    <t>ARGAMASSA TRAÇO 1:7 (EM VOLUME DE CIMENTO E AREIA MÉDIA ÚMIDA) COM ADIÇÃO DE PLASTIFICANTE PARA EMBOÇO/MASSA ÚNICA/ASSENTAMENTO DE ALVENARIA DE VEDAÇÃO, PREPARO MANUAL. AF_08/2019</t>
  </si>
  <si>
    <t>ARGAMASSA TRAÇO 1:6 (EM VOLUME DE CIMENTO E AREIA MÉDIA ÚMIDA) COM ADIÇÃO DE PLASTIFICANTE PARA EMBOÇO/MASSA ÚNICA/ASSENTAMENTO DE ALVENARIA DE VEDAÇÃO, PREPARO MANUAL. AF_08/2019</t>
  </si>
  <si>
    <t>ARGAMASSA TRAÇO 1:1,5:7,5 (EM VOLUME DE CIMENTO, CAL E AREIA MÉDIA ÚMIDA) PARA EMBOÇO/MASSA ÚNICA/ASSENTAMENTO DE ALVENARIA DE VEDAÇÃO, PREPARO MANUAL. AF_08/2019</t>
  </si>
  <si>
    <t>ARGAMASSA TRAÇO 1:2:8 (EM VOLUME DE CIMENTO, CAL E AREIA MÉDIA ÚMIDA) PARA EMBOÇO/MASSA ÚNICA/ASSENTAMENTO DE ALVENARIA DE VEDAÇÃO, PREPARO MANUAL. AF_08/2019</t>
  </si>
  <si>
    <t>ARGAMASSA TRAÇO 1:2:9 (EM VOLUME DE CIMENTO, CAL E AREIA MÉDIA ÚMIDA) PARA EMBOÇO/MASSA ÚNICA/ASSENTAMENTO DE ALVENARIA DE VEDAÇÃO, PREPARO MANUAL. AF_08/2019</t>
  </si>
  <si>
    <t>ARGAMASSA TRAÇO 1:3:12 (EM VOLUME DE CIMENTO, CAL E AREIA MÉDIA ÚMIDA) PARA EMBOÇO/MASSA ÚNICA/ASSENTAMENTO DE ALVENARIA DE VEDAÇÃO, PREPARO MANUAL. AF_08/2019</t>
  </si>
  <si>
    <t>ARGAMASSA TRAÇO 1:3 (EM VOLUME DE CIMENTO E AREIA MÉDIA ÚMIDA) PARA CONTRAPISO, PREPARO MANUAL. AF_08/2019</t>
  </si>
  <si>
    <t>ARGAMASSA TRAÇO 1:4 (EM VOLUME DE CIMENTO E AREIA MÉDIA ÚMIDA) PARA CONTRAPISO, PREPARO MANUAL. AF_08/2019</t>
  </si>
  <si>
    <t>ARGAMASSA TRAÇO 1:5 (EM VOLUME DE CIMENTO E AREIA MÉDIA ÚMIDA) PARA CONTRAPISO, PREPARO MANUAL. AF_08/2019</t>
  </si>
  <si>
    <t>ARGAMASSA TRAÇO 1:6 (EM VOLUME DE CIMENTO E AREIA MÉDIA ÚMIDA) PARA CONTRAPISO, PREPARO MANUAL. AF_08/2019</t>
  </si>
  <si>
    <t>ARGAMASSA TRAÇO 1:5 (EM VOLUME DE CIMENTO E AREIA GROSSA ÚMIDA) PARA CHAPISCO CONVENCIONAL, PREPARO MANUAL. AF_08/2019</t>
  </si>
  <si>
    <t>ARGAMASSA TRAÇO 1:3 (EM VOLUME DE CIMENTO E AREIA GROSSA ÚMIDA) PARA CHAPISCO CONVENCIONAL, PREPARO MANUAL. AF_08/2019</t>
  </si>
  <si>
    <t>ARGAMASSA TRAÇO 1:4 (EM VOLUME DE CIMENTO E AREIA GROSSA ÚMIDA) PARA CHAPISCO CONVENCIONAL, PREPARO MANUAL. AF_08/2019</t>
  </si>
  <si>
    <t>ARGAMASSA TRAÇO 1:5 (EM VOLUME DE CIMENTO E AREIA GROSSA ÚMIDA) COM ADIÇÃO DE EMULSÃO POLIMÉRICA PARA CHAPISCO ROLADO, PREPARO MANUAL. AF_08/2019</t>
  </si>
  <si>
    <t>ARGAMASSA TRAÇO 1:3 (EM VOLUME DE CIMENTO E AREIA GROSSA ÚMIDA) COM ADIÇÃO DE EMULSÃO POLIMÉRICA PARA CHAPISCO ROLADO, PREPARO MANUAL. AF_08/2019</t>
  </si>
  <si>
    <t>ARGAMASSA TRAÇO 1:4 (EM VOLUME DE CIMENTO E AREIA GROSSA ÚMIDA) COM ADIÇÃO DE EMULSÃO POLIMÉRICA PARA CHAPISCO ROLADO, PREPARO MANUAL. AF_08/2019</t>
  </si>
  <si>
    <t>ARGAMASSA INDUSTRIALIZADA MULTIUSO PARA REVESTIMENTOS E ASSENTAMENTO DA ALVENARIA, PREPARO COM MISTURADOR DE EIXO HORIZONTAL DE 160 KG. AF_08/2019</t>
  </si>
  <si>
    <t>ARGAMASSA INDUSTRIALIZADA MULTIUSO PARA REVESTIMENTOS E ASSENTAMENTO DA ALVENARIA, PREPARO COM MISTURADOR DE EIXO HORIZONTAL DE 300 KG. AF_08/2019</t>
  </si>
  <si>
    <t>ARGAMASSA INDUSTRIALIZADA MULTIUSO PARA REVESTIMENTOS E ASSENTAMENTO DA ALVENARIA, PREPARO COM MISTURADOR DE EIXO HORIZONTAL DE 600 KG. AF_08/2019</t>
  </si>
  <si>
    <t>ARGAMASSA PRONTA PARA CONTRAPISO, PREPARO COM MISTURADOR DE EIXO HORIZONTAL DE 160 KG. AF_08/2019</t>
  </si>
  <si>
    <t>ARGAMASSA PRONTA PARA CONTRAPISO, PREPARO COM MISTURADOR DE EIXO HORIZONTAL DE 300 KG. AF_08/2019</t>
  </si>
  <si>
    <t>ARGAMASSA PRONTA PARA CONTRAPISO, PREPARO COM MISTURADOR DE EIXO HORIZONTAL DE 600 KG. AF_08/2019</t>
  </si>
  <si>
    <t>ARGAMASSA PARA REVESTIMENTO DECORATIVO MONOCAMADA (MONOCAPA), PREPARO COM MISTURADOR DE EIXO HORIZONTAL DE 160 KG. AF_08/2019</t>
  </si>
  <si>
    <t>ARGAMASSA PARA REVESTIMENTO DECORATIVO MONOCAMADA (MONOCAPA), PREPARO COM MISTURADOR DE EIXO HORIZONTAL DE 300 KG. AF_08/2019</t>
  </si>
  <si>
    <t>ARGAMASSA PARA REVESTIMENTO DECORATIVO MONOCAMADA (MONOCAPA), PREPARO COM MISTURADOR DE EIXO HORIZONTAL DE 600 KG. AF_08/2019</t>
  </si>
  <si>
    <t>ARGAMASSA INDUSTRIALIZADA PARA CHAPISCO ROLADO, PREPARO COM MISTURADOR DE EIXO HORIZONTAL DE 160 KG. AF_08/2019</t>
  </si>
  <si>
    <t>ARGAMASSA INDUSTRIALIZADA PARA CHAPISCO ROLADO, PREPARO COM MISTURADOR DE EIXO HORIZONTAL DE 300 KG. AF_08/2019</t>
  </si>
  <si>
    <t>ARGAMASSA INDUSTRIALIZADA PARA CHAPISCO ROLADO, PREPARO COM MISTURADOR DE EIXO HORIZONTAL DE 600 KG. AF_08/2019</t>
  </si>
  <si>
    <t>ARGAMASSA INDUSTRIALIZADA PARA CHAPISCO COLANTE, PREPARO COM MISTURADOR DE EIXO HORIZONTAL DE 160 KG. AF_08/2019</t>
  </si>
  <si>
    <t>ARGAMASSA INDUSTRIALIZADA PARA CHAPISCO COLANTE, PREPARO COM MISTURADOR DE EIXO HORIZONTAL DE 300 KG. AF_08/2019</t>
  </si>
  <si>
    <t>ARGAMASSA INDUSTRIALIZADA PARA CHAPISCO COLANTE, PREPARO COM MISTURADOR DE EIXO HORIZONTAL DE 600 KG. AF_08/2019</t>
  </si>
  <si>
    <t>ARGAMASSA INDUSTRIALIZADA MULTIUSO PARA REVESTIMENTOS E ASSENTAMENTO DA ALVENARIA, PREPARO MANUAL. AF_08/2019</t>
  </si>
  <si>
    <t>ARGAMASSA PRONTA PARA CONTRAPISO, PREPARO MANUAL. AF_08/2019</t>
  </si>
  <si>
    <t>ARGAMASSA INDUSTRIALIZADA PARA CHAPISCO ROLADO, PREPARO MANUAL. AF_08/2019</t>
  </si>
  <si>
    <t>ARGAMASSA INDUSTRIALIZADA PARA CHAPISCO COLANTE, PREPARO MANUAL. AF_08/2019</t>
  </si>
  <si>
    <t>ARGAMASSA PARA REVESTIMENTO DECORATIVO MONOCAMADA (MONOCAPA), MISTURA E PROJEÇÃO DE 1,5 M3/H DE ARGAMASSA. AF_08/2019</t>
  </si>
  <si>
    <t>ARGAMASSA PARA REVESTIMENTO DECORATIVO MONOCAMADA (MONOCAPA), MISTURA E PROJEÇÃO DE 2 M3/H DE ARGAMASSA. AF_08/2019</t>
  </si>
  <si>
    <t>ARGAMASSA INDUSTRIALIZADA PARA REVESTIMENTOS, MISTURA E PROJEÇÃO DE 1,5 M³/H DE ARGAMASSA. AF_08/2019</t>
  </si>
  <si>
    <t>ARGAMASSA INDUSTRIALIZADA PARA REVESTIMENTOS, MISTURA E PROJEÇÃO DE 2 M³/H DE ARGAMASSA. AF_08/2019</t>
  </si>
  <si>
    <t>ARGAMASSA À BASE DE GESSO, MISTURA E PROJEÇÃO DE 1,5 M³/H DE ARGAMASSA. AF_08/2019</t>
  </si>
  <si>
    <t>ARGAMASSA TRAÇO 1:0,5:4,5 (EM VOLUME DE CIMENTO, CAL E AREIA MÉDIA ÚMIDA), PREPARO MECÂNICO COM BETONEIRA 400 L. AF_08/2019</t>
  </si>
  <si>
    <t>ARGAMASSA TRAÇO 1:0,5:4,5 (EM VOLUME DE CIMENTO, CAL E AREIA MÉDIA ÚMIDA) PARA ASSENTAMENTO DE ALVENARIA, PREPARO MANUAL. AF_08/2019</t>
  </si>
  <si>
    <t>ARGAMASSA TRAÇO 1:3 (EM VOLUME DE CIMENTO E AREIA MÉDIA ÚMIDA), PREPARO MECÂNICO COM BETONEIRA 400 L. AF_08/2019</t>
  </si>
  <si>
    <t>ARGAMASSA TRAÇO 1:3 (EM VOLUME DE CIMENTO E AREIA MÉDIA ÚMIDA), PREPARO MANUAL. AF_08/2019</t>
  </si>
  <si>
    <t>ARGAMASSA TRAÇO 1:4 (CIMENTO E AREIA MÉDIA), PREPARO MECÂNICO COM BETONEIRA 400 L. AF_08/2019</t>
  </si>
  <si>
    <t>ARGAMASSA TRAÇO 1:4 (EM VOLUME DE CIMENTO E AREIA MÉDIA ÚMIDA), PREPARO MANUAL. AF_08/2019</t>
  </si>
  <si>
    <t>ARGAMASSA TRAÇO 1:2:9 (EM VOLUME DE CIMENTO, CAL E AREIA MÉDIA ÚMIDA) PARA EMBOÇO/MASSA ÚNICA/ASSENTAMENTO DE ALVENARIA DE VEDAÇÃO, PREPARO MECÂNICO COM BETONEIRA 400 L. AF_08/2019</t>
  </si>
  <si>
    <t>GRAUTEAMENTO VERTICAL EM ALVENARIA ESTRUTURAL. AF_09/2021</t>
  </si>
  <si>
    <t>GRAUTEAMENTO DE CINTA INTERMEDIÁRIA OU DE CONTRAVERGA EM ALVENARIA ESTRUTURAL. AF_09/2021</t>
  </si>
  <si>
    <t>GRAUTEAMENTO DE CINTA SUPERIOR OU DE VERGA EM ALVENARIA ESTRUTURAL. AF_09/2021</t>
  </si>
  <si>
    <t>ESCAVAÇÃO MECANIZADA DE VALA COM PROF. ATÉ 1,5 M (MÉDIA MONTANTE E JUSANTE/UMA COMPOSIÇÃO POR TRECHO), ESCAVADEIRA (0,8 M3), LARG. DE 1,5 M A 2,5 M, EM SOLO DE 1A CATEGORIA, EM LOCAIS COM ALTO NÍVEL DE INTERFERÊNCIA. AF_09/2024</t>
  </si>
  <si>
    <t>ESCAVAÇÃO MECANIZADA DE VALA COM PROF. MAIOR QUE 1,5 M ATÉ 3,0 M (MÉDIA MONTANTE E JUSANTE/UMA COMPOSIÇÃO POR TRECHO), ESCAVADEIRA (0,8 M3), LARGURA ATÉ 1,5 M, EM SOLO DE 1A CATEGORIA, EM LOCAIS COM ALTO NÍVEL DE INTERFERÊNCIA. AF_09/2024</t>
  </si>
  <si>
    <t>ESCAVAÇÃO MECANIZADA DE VALA COM PROF. MAIOR QUE 3,0 M ATÉ 4,5 M(MÉDIA MONTANTE E JUSANTE/UMA COMPOSIÇÃO POR TRECHO), ESCAVADEIRA (0,8 M3), LARG. MENOR QUE 1,5 M, EM SOLO DE 1A CATEGORIA, EM LOCAIS COM ALTO NÍVEL DE INTERFERÊNCIA. AF_09/2024</t>
  </si>
  <si>
    <t>ESCAVAÇÃO MECANIZADA DE VALA COM PROF. DE 3,0 M ATÉ 4,5 M(MÉDIA MONTANTE E JUSANTE/UMA COMPOSIÇÃO POR TRECHO), ESCAVADEIRA (1,2 M3), LARG. DE 1,5 M A 2,5 M, EM SOLO DE 1A CATEGORIA, EM LOCAIS COM ALTO NÍVEL DE INTERFERÊNCIA. AF_09/2024</t>
  </si>
  <si>
    <t>ESCAVAÇÃO MECANIZADA DE VALA COM PROF. MAIOR QUE 4,5 M ATÉ 6,0 M(MÉDIA MONTANTE E JUSANTE/UMA COMPOSIÇÃO POR TRECHO), ESCAVADEIRA (1,2 M3), LARG. DE 1,5 M A 2,5 M, EM SOLO DE 1A CATEGORIA, EM LOCAIS COM ALTO NÍVEL DE INTERFERÊNCIA. AF_09/2024</t>
  </si>
  <si>
    <t>ESCAVAÇÃO MECANIZADA DE VALA COM PROF. ATÉ 1,5 M (MÉDIA MONTANTE E JUSANTE/UMA COMPOSIÇÃO POR TRECHO), ESCAVADEIRA (0,8 M3), LARG. DE 1,5 M A 2,5 M, EM SOLO DE 1A CATEGORIA, LOCAIS COM BAIXO NÍVEL DE INTERFERÊNCIA. AF_09/2024</t>
  </si>
  <si>
    <t>ESCAVAÇÃO MECANIZADA DE VALA COM PROF. MAIOR QUE 1,5 M E ATÉ 3,0 M(MÉDIA MONTANTE E JUSANTE/UMA COMPOSIÇÃO POR TRECHO), ESCAVADEIRA (0,8 M3), LARG. MENOR QUE 1,5 M, EM SOLO DE 1A CATEGORIA, LOCAIS COM BAIXO NÍVEL DE INTERFERÊNCIA. AF_09/2024</t>
  </si>
  <si>
    <t>ESCAVAÇÃO MECANIZADA DE VALA COM PROF. MAIOR QUE 3,0 M ATÉ 4,5 M (MÉDIA MONTANTE E JUSANTE/UMA COMPOSIÇÃO POR TRECHO), ESCAVADEIRA (0,8 M3), LARG. MENOR QUE 1,5 M, EM SOLO DE 1A CATEGORIA, LOCAIS COM BAIXO NÍVEL DE INTERFERÊNCIA. AF_09/2024</t>
  </si>
  <si>
    <t>ESCAVAÇÃO MECANIZADA DE VALA COM PROF. MAIOR QUE 3,0 M ATÉ 4,5 M (MÉDIA MONTANTE E JUSANTE/UMA COMPOSIÇÃO POR TRECHO), ESCAVADEIRA (1,2 M3), LARG. DE 1,5 M A 2,5 M, EM SOLO DE 1A CATEGORIA, LOCAIS COM BAIXO NÍVEL DE INTERFERÊNCIA. AF_09/2024</t>
  </si>
  <si>
    <t>ESCAVAÇÃO MECANIZADA DE VALA COM PROF. MAIOR QUE 4,5 M ATÉ 6,0 M (MÉDIA MONTANTE E JUSANTE/UMA COMPOSIÇÃO POR TRECHO), ESCAVADEIRA (1,2 M3), LARG. DE 1,5 M A 2,5 M, EM SOLO DE 1A CATEGORIA, LOCAIS COM BAIXO NÍVEL DE INTERFERÊNCIA. AF_09/2024</t>
  </si>
  <si>
    <t>ESCAVAÇÃO MECANIZADA DE VALA COM PROF. ATÉ 1,5 M (MÉDIA MONTANTE E JUSANTE/UMA COMPOSIÇÃO POR TRECHO), RETROESCAV. (0,26 M3), LARG. MENOR QUE 0,8 M, EM SOLO DE 1A CATEGORIA, EM LOCAIS COM ALTO NÍVEL DE INTERFERÊNCIA. AF_09/2024</t>
  </si>
  <si>
    <t>ESCAVAÇÃO MECANIZADA DE VALA COM PROF. ATÉ 1,5 M (MÉDIA MONTANTE E JUSANTE/UMA COMPOSIÇÃO POR TRECHO), RETROESCAV. (0,26 M3), LARG. DE 0,8 M A 1,5 M, EM SOLO DE 1A CATEGORIA, EM LOCAIS COM ALTO NÍVEL DE INTERFERÊNCIA. AF_09/2024</t>
  </si>
  <si>
    <t>ESCAVAÇÃO MECANIZADA DE VALA COM PROF. MAIOR QUE 1,5 M ATÉ 3,0 M (MÉDIA MONTANTE E JUSANTE/UMA COMPOSIÇÃO POR TRECHO), RETROESCAV. (0,26 M3), LARG. MENOR QUE 0,8 M, EM SOLO DE 1A CATEGORIA, EM LOCAIS COM ALTO NÍVEL DE INTERFERÊNCIA. AF_09/2024</t>
  </si>
  <si>
    <t>ESCAVAÇÃO MECANIZADA DE VALA COM PROF. MAIOR QUE 1,5 M ATÉ 3,0 M (MÉDIA MONTANTE E JUSANTE/UMA COMPOSIÇÃO POR TRECHO), RETROESCAV. (0,26 M3), LARGURA DE 0,8 M A 1,5 M, EM SOLO DE 1A CATEGORIA, EM LOCAIS COM ALTO NÍVEL DE INTERFERÊNCIA. AF_09/2024</t>
  </si>
  <si>
    <t>ESCAVAÇÃO MECANIZADA DE VALA COM PROFUNDIDADE ATÉ 1,5 M (MÉDIA MONTANTE E JUSANTE/UMA COMPOSIÇÃO POR TRECHO), RETROESCAV. (0,26 M3), LARGURA MENOR QUE 0,8 M, EM SOLO DE 1A CATEGORIA, LOCAIS COM BAIXO NÍVEL DE INTERFERÊNCIA. AF_09/2024</t>
  </si>
  <si>
    <t>ESCAVAÇÃO MECANIZADA DE VALA COM PROFUNDIDADE ATÉ 1,5 M (MÉDIA MONTANTE E JUSANTE/UMA COMPOSIÇÃO POR TRECHO), RETROESCAV. (0,26 M3), LARGURA DE 0,8 M A 1,5 M, EM SOLO DE 1A CATEGORIA, LOCAIS COM BAIXO NÍVEL DE INTERFERÊNCIA. AF_09/2024</t>
  </si>
  <si>
    <t>ESCAVAÇÃO MECANIZADA DE VALA COM PROFUNDIDADE MAIOR QUE 1,5 M ATÉ 3,0 M (MÉDIA MONTANTE E JUSANTE/UMA COMPOSIÇÃO POR TRECHO), RETROESCAV. (0,26 M3), LARGURA MENOR QUE 0,8 M, EM SOLO DE 1A CATEGORIA, LOCAIS COM BAIXO NÍVEL DE INTERFERÊNCIA. AF_09/2024</t>
  </si>
  <si>
    <t>ESCAVAÇÃO MECANIZADA DE VALA COM PROFUNDIDADE MAIOR QUE 1,5 M ATÉ 3,0 M (MÉDIA MONTANTE E JUSANTE/UMA COMPOSIÇÃO POR TRECHO), RETROESCAV (0,26 M3), LARGURA DE 0,8 M A 1,5 M, EM SOLO DE 1A CATEGORIA, LOCAIS COM BAIXO NÍVEL DE INTERFERÊNCIA. AF_09/2024</t>
  </si>
  <si>
    <t>GRAUTE FGK=15 MPA; TRAÇO 1:0,04:2,2:2,5 (EM MASSA SECA DE CIMENTO/CAL/AREIA GROSSA/BRITA 0) - PREPARO MECÂNICO COM BETONEIRA 400 L. AF_09/2021</t>
  </si>
  <si>
    <t>GRAUTE FGK=20 MPA; TRAÇO 1:0,04:1,8:2,1 (EM MASSA SECA DE CIMENTO/ CAL/ AREIA GROSSA/ BRITA 0) - PREPARO MECÂNICO COM BETONEIRA 400 L. AF_09/2021</t>
  </si>
  <si>
    <t>GRAUTE FGK=25 MPA; TRAÇO 1:0,02:1,3:1,6 (EM MASSA SECA DE CIMENTO/ CAL/ AREIA GROSSA/ BRITA 0) - PREPARO MECÂNICO COM BETONEIRA 400 L. AF_09/2021</t>
  </si>
  <si>
    <t>GRAUTE FGK=30 MPA; TRAÇO 1:0,02:0,9:1,2 (EM MASSA SECA DE CIMENTO/ CAL/ AREIA GROSSA/ BRITA 0) - PREPARO MECÂNICO COM BETONEIRA 400 L. AF_09/2021</t>
  </si>
  <si>
    <t>GRAUTE FGK=15 MPA; TRAÇO 1:2,2:2,5:0,3 (EM MASSA SECA DE CIMENTO/ AREIA GROSSA/ BRITA 0/ ADITIVO) - PREPARO MECÂNICO COM BETONEIRA 400 L. AF_09/2021</t>
  </si>
  <si>
    <t>GRAUTE FGK=20 MPA; TRAÇO 1:1,8:2,1:0,4 (EM MASSA SECA DE CIMENTO/ AREIA GROSSA/ BRITA 0/ ADITIVO) - PREPARO MECÂNICO COM BETONEIRA 400 L. AF_09/2021</t>
  </si>
  <si>
    <t>GRAUTE FGK=25 MPA; TRAÇO 1:1,3:1,6:0,4 (EM MASSA SECA DE CIMENTO/ AREIA GROSSA/ BRITA 0/ ADITIVO) - PREPARO MECÂNICO COM BETONEIRA 400 L. AF_09/2021</t>
  </si>
  <si>
    <t>GRAUTE FGK=30 MPA; TRAÇO 1:0,9:1,2:0,6 (EM MASSA SECA DE CIMENTO/ AREIA GROSSA/ BRITA 0/ ADITIVO) - PREPARO MECÂNICO COM BETONEIRA 400 L. AF_09/2021</t>
  </si>
  <si>
    <t>PENEIRAMENTO DE AREIA COM PENEIRA ELÉTRICA. AF_11/2015</t>
  </si>
  <si>
    <t>PENEIRAMENTO DE AREIA COM PENEIRA MANUAL. AF_11/2015</t>
  </si>
  <si>
    <t>ENSACAMENTO DE AREIA. AF_11/2015</t>
  </si>
  <si>
    <t>MURO DE GABIÃO, ENCHIMENTO COM PEDRA DE MÃO TIPO RACHÃO, DE GRAVIDADE, COM GAIOLAS DE COMPRIMENTO IGUAL A 2 M, PARA MUROS COM ALTURA MENOR OU IGUAL A 4 M - FORNECIMENTO E EXECUÇÃO. AF_03/2024</t>
  </si>
  <si>
    <t>MURO DE GABIÃO, ENCHIMENTO COM PEDRA DE MÃO TIPO RACHÃO, DE GRAVIDADE, COM GAIOLAS DE COMPRIMENTO IGUAL A 5 M, PARA MUROS COM ALTURA MENOR OU IGUAL A 4 M - FORNECIMENTO E EXECUÇÃO. AF_03/2024</t>
  </si>
  <si>
    <t>MURO DE GABIÃO, ENCHIMENTO COM PEDRA DE MÃO TIPO RACHÃO, DE GRAVIDADE, COM GAIOLAS DE COMPRIMENTO IGUAL A 2 M, PARA MUROS COM ALTURA MAIOR QUE 4 M E MENOR OU IGUAL A 6 M - FORNECIMENTO E EXECUÇÃO. AF_03/2024</t>
  </si>
  <si>
    <t>MURO DE GABIÃO, ENCHIMENTO COM PEDRA DE MÃO TIPO RACHÃO, DE GRAVIDADE, COM GAIOLAS DE COMPRIMENTO IGUAL A 5 M, PARA MUROS COM ALTURA MAIOR QUE 4 M E MENOR OU IGUAL A 6 M - FORNECIMENTO E EXECUÇÃO. AF_03/2024</t>
  </si>
  <si>
    <t>MURO DE GABIÃO, ENCHIMENTO COM PEDRA DE MÃO TIPO RACHÃO, DE GRAVIDADE, COM GAIOLAS DE COMPRIMENTO IGUAL A 2 M, PARA MUROS COM ALTURA MAIOR QUE 6 M E MENOR OU IGUAL A 10 M - FORNECIMENTO E EXECUÇÃO. AF_03/2024</t>
  </si>
  <si>
    <t>MURO DE GABIÃO, ENCHIMENTO COM PEDRA DE MÃO TIPO RACHÃO, DE GRAVIDADE, COM GAIOLAS DE COMPRIMENTO IGUAL A 5 M, PARA MUROS COM ALTURA MAIOR QUE 6 M E MENOR OU IGUAL A 10 M- FORNECIMENTO E EXECUÇÃO. AF_03/2024</t>
  </si>
  <si>
    <t>MURO DE GABIÃO, ENCHIMENTO COM PEDRA DE MÃO TIPO RACHÃO, COM SOLO REFORÇADO, PARA MUROS COM ALTURA MENOR OU IGUAL A 4 M - FORNECIMENTO E EXECUÇÃO. AF_03/2024</t>
  </si>
  <si>
    <t>MURO DE GABIÃO, ENCHIMENTO COM PEDRA DE MÃO TIPO RACHÃO, COM SOLO REFORÇADO, PARA MUROS COM ALTURA MAIOR QUE 4 M E MENOR OU IGUAL A 12 M - FORNECIMENTO E EXECUÇÃO. AF_03/2024</t>
  </si>
  <si>
    <t>MURO DE GABIÃO, ENCHIMENTO COM PEDRA DE MÃO TIPO RACHÃO, COM SOLO REFORÇADO, PARA MUROS COM ALTURA MAIOR QUE 12 M E MENOR OU IGUAL A 20 M - FORNECIMENTO E EXECUÇÃO. AF_03/2024</t>
  </si>
  <si>
    <t>MURO DE GABIÃO, ENCHIMENTO COM PEDRA DE MÃO TIPO RACHÃO, COM SOLO REFORÇADO, PARA MUROS COM ALTURA MAIOR QUE 20 M E MENOR OU IGUAL A 28 M - FORNECIMENTO E EXECUÇÃO. AF_03/2024</t>
  </si>
  <si>
    <t>MURO DE GABIÃO, ENCHIMENTO COM RESÍDUO DE CONSTRUÇÃO E DEMOLIÇÃO, DE GRAVIDADE, COM GAIOLA TRAPEZOIDAL DE COMPRIMENTO IGUAL A 2 M, PARA MUROS COM ALTURA MENOR OU IGUAL A 2 M - FORNECIMENTO E EXECUÇÃO. AF_03/2024</t>
  </si>
  <si>
    <t>MURO DE GABIÃO, ENCHIMENTO COM RESÍDUO DE CONSTRUÇÃO E DEMOLIÇÃO, DE GRAVIDADE, COM GAIOLA TRAPEZOIDAL DE COMPRIMENTO IGUAL A 2 M, PARA MUROS COM ALTURA MAIOR QUE 2 M E MENOR OU IGUAL A 4 M - FORNECIMENTO E EXECUÇÃO. AF_03/2024</t>
  </si>
  <si>
    <t>PROTEÇÃO SUPERFICIAL DE CANAL EM GABIÃO TIPO SACO, DIÂMETRO DE 65 CENTÍMETROS, ENCHIMENTO MANUAL COM PEDRA DE MÃO TIPO RACHÃO - FORNECIMENTO E EXECUÇÃO. AF_03/2024</t>
  </si>
  <si>
    <t>ESCAVAÇÃO MANUAL DE VALA. AF_09/2024</t>
  </si>
  <si>
    <t>REATERRO MECANIZADO DE VALA COM ESCAVADEIRA HIDRÁULICA (CAPACIDADE DA CAÇAMBA: 0,8 M³/POTÊNCIA: 111 HP), LARGURA DE 1,5 A 2,5 M, PROFUNDIDADE ATÉ 1,5 M, COM SOLO (SEM SUBSTITUIÇÃO) DE 1ª CATEGORIA, COM COMPACTADOR DE SOLOS DE PERCUSSÃO. AF_08/2023</t>
  </si>
  <si>
    <t>REATERRO MECANIZADO DE VALA COM ESCAVADEIRA HIDRÁULICA (CAPACIDADE DA CAÇAMBA: 0,8 M³/POTÊNCIA: 111 HP), LARGURA ATÉ 1,5 M, PROFUNDIDADE DE 1,5 A 3,0 M, COM SOLO (SEM SUBSTITUIÇÃO) DE 1ª CATEGORIA, COM COMPACTADOR DE SOLOS DE PERCUSSÃO. AF_08/2023</t>
  </si>
  <si>
    <t>REATERRO MECANIZADO DE VALA COM ESCAVADEIRA HIDRÁULICA (CAPACIDADE DA CAÇAMBA: 0,8 M³/POTÊNCIA: 111 HP), LARGURA 1,5 A 2,5 M, PROFUNDIDADE 1,5 A 3,0 M, COM SOLO (SEM SUBSTITUIÇÃO) DE 1ª CATEGORIA, COM COMPACTADOR DE SOLOS DE PERCUSSÃO. AF_08/2023</t>
  </si>
  <si>
    <t>REATERRO MECANIZADO DE VALA COM ESCAVADEIRA HIDRÁULICA (CAPACIDADE DA CAÇAMBA: 0,8 M³/POTÊNCIA: 111 HP), LARGURA ATÉ 1,5 M, PROFUNDIDADE DE 3,0 A 6,0 M, COM SOLO (SEM SUBSTITUIÇÃO) DE 1ª CATEGORIA, COM COMPACTADOR DE SOLOS DE PERCUSSÃO. AF_08/2023</t>
  </si>
  <si>
    <t>REATERRO MECANIZADO DE VALA COM ESCAVADEIRA HIDRÁULICA (CAPACIDADE DA CAÇAMBA: 0,8 M³/POTÊNCIA: 111 HP), LARGURA 1,5 A 2,5 M, PROFUNDIDADE 3,0 A 6,0 M, COM SOLO (SEM SUBSTITUIÇÃO) DE 1ª CATEGORIA, COM COMPACTADOR DE SOLOS DE PERCUSSÃO. AF_08/2023</t>
  </si>
  <si>
    <t>ATERRO MECANIZADO DE VALA COM ESCAVADEIRA HIDRÁULICA (CAPACIDADE DA CAÇAMBA: 0,8 M³ / POTÊNCIA: 111 HP), LARGURA ATÉ 2,5 M, PROFUNDIDADE ATÉ 1,5 M, COM SOLO ARGILO-ARENOSO. AF_08/2023</t>
  </si>
  <si>
    <t>ATERRO MECANIZADO DE VALA COM ESCAVADEIRA HIDRÁULICA (CAPACIDADE DA CAÇAMBA: 0,8 M³ / POTÊNCIA: 111 HP), LARGURA ATÉ 2,5 M, PROFUNDIDADE DE 1,5 A 3,0 M, COM SOLO ARGILO-ARENOSO. AF_08/2023</t>
  </si>
  <si>
    <t>ATERRO MECANIZADO DE VALA COM ESCAVADEIRA HIDRÁULICA (CAPACIDADE DA CAÇAMBA: 0,8 M³/POTÊNCIA: 111 HP), LARGURA ATÉ 2,5 M, PROFUNDIDADE DE 3,0 A 6,0 M, COM SOLO ARGILO-ARENOSO. AF_08/2023</t>
  </si>
  <si>
    <t>ATERRO MECANIZADO DE VALA COM RETROESCAVADEIRA (CAPACIDADE DA CAÇAMBA DA RETRO: 0,26 M³ / POTÊNCIA: 88 HP), LARGURA ATÉ 1,5 M, PROFUNDIDADE ATÉ 1,5 M, COM SOLO ARGILO-ARENOSO. AF_08/2023</t>
  </si>
  <si>
    <t>ATERRO MECANIZADO DE VALA COM RETROESCAVADEIRA (CAPACIDADE DA CAÇAMBA DA RETRO: 0,26 M³ / POTÊNCIA: 88 HP), LARGURA ATÉ 1,5 M, PROFUNDIDADE DE 1,5 A 3,0 M, COM SOLO ARGILO-ARENOSO. AF_08/2023</t>
  </si>
  <si>
    <t>ATERRO MANUAL DE VALAS COM SOLO ARGILO-ARENOSO. AF_08/2023</t>
  </si>
  <si>
    <t>ATERRO MECANIZADO DE VALA COM ESCAVADEIRA HIDRÁULICA (CAPACIDADE DA CAÇAMBA: 0,8 M³/POTÊNCIA: 111 HP), LARGURA ATÉ 2,5 M, PROFUNDIDADE ATÉ 1,5 M, COM AREIA PARA ATERRO. AF_08/2023</t>
  </si>
  <si>
    <t>ATERRO MECANIZADO DE VALA COM ESCAVADEIRA HIDRÁULICA (CAPACIDADE DA CAÇAMBA: 0,8 M³/POTÊNCIA: 111 HP), LARGURA ATÉ 2,5 M, PROFUNDIDADE DE 1,5 A 3,0 M, COM AREIA PARA ATERRO. AF_08/2023</t>
  </si>
  <si>
    <t>ATERRO MECANIZADO DE VALA COM ESCAVADEIRA HIDRÁULICA (CAPACIDADE DA CAÇAMBA: 0,8 M³/POTÊNCIA: 111 HP), LARGURA ATÉ 2,5 M, PROFUNDIDADE DE 3,0 A 6,0 M, COM AREIA PARA ATERRO. AF_08/2023</t>
  </si>
  <si>
    <t>ATERRO MECANIZADO DE VALA COM RETROESCAVADEIRA (CAPACIDADE DA CAÇAMBA DA RETRO: 0,26 M³/POTÊNCIA: 88 HP), LARGURA ATÉ 1,5 M, PROFUNDIDADE ATÉ 1,5 M, COM AREIA PARA ATERRO. AF_08/2023</t>
  </si>
  <si>
    <t>ATERRO MECANIZADO DE VALA COM RETROESCAVADEIRA (CAPACIDADE DA CAÇAMBA DA RETRO: 0,26 M³/POTÊNCIA: 88 HP), LARGURA ATÉ 1,5 M, PROFUNDIDADE DE 1,5 A 3,0 M, COM AREIA PARA ATERRO. AF_08/2023</t>
  </si>
  <si>
    <t>ATERRO MANUAL DE VALAS COM AREIA PARA ATERRO. AF_08/2023</t>
  </si>
  <si>
    <t>CONCRETO MAGRO PARA LASTRO, TRAÇO 1:4,5:4,5 (EM MASSA SECA DE CIMENTO/ AREIA MÉDIA/ BRITA 1) - PREPARO MECÂNICO COM BETONEIRA 400 L. AF_05/2021</t>
  </si>
  <si>
    <t>CONCRETO FCK = 15MPA, TRAÇO 1:3,4:3,5 (EM MASSA SECA DE CIMENTO/ AREIA MÉDIA/ BRITA 1) - PREPARO MECÂNICO COM BETONEIRA 400 L. AF_05/2021</t>
  </si>
  <si>
    <t>CONCRETO FCK = 20MPA, TRAÇO 1:2,7:3 (EM MASSA SECA DE CIMENTO/ AREIA MÉDIA/ BRITA 1) - PREPARO MECÂNICO COM BETONEIRA 400 L. AF_05/2021</t>
  </si>
  <si>
    <t>CONCRETO FCK = 25MPA, TRAÇO 1:2,3:2,7 (EM MASSA SECA DE CIMENTO/ AREIA MÉDIA/ BRITA 1) - PREPARO MECÂNICO COM BETONEIRA 400 L. AF_05/2021</t>
  </si>
  <si>
    <t>CONCRETO FCK = 30MPA, TRAÇO 1:2,1:2,5 (EM MASSA SECA DE CIMENTO/ AREIA MÉDIA/ BRITA 1) - PREPARO MECÂNICO COM BETONEIRA 400 L. AF_05/2021</t>
  </si>
  <si>
    <t>CONCRETO FCK = 40MPA, TRAÇO 1:1,6:1,9 (EM MASSA SECA DE CIMENTO/ AREIA MÉDIA/ BRITA 1) - PREPARO MECÂNICO COM BETONEIRA 400 L. AF_05/2021</t>
  </si>
  <si>
    <t>CONCRETO FCK = 15MPA, TRAÇO 1:3,4:3,5 (EM MASSA SECA DE CIMENTO/ AREIA MÉDIA/ BRITA 1) - PREPARO MECÂNICO COM BETONEIRA 600 L. AF_05/2021</t>
  </si>
  <si>
    <t>CONCRETO FCK = 25MPA, TRAÇO 1:2,3:2,7 (EM MASSA SECA DE CIMENTO/ AREIA MÉDIA/ BRITA 1) - PREPARO MECÂNICO COM BETONEIRA 600 L. AF_05/2021</t>
  </si>
  <si>
    <t>CONCRETO FCK = 30MPA, TRAÇO 1:2,1:2,5 (EM MASSA SECA DE CIMENTO/ AREIA MÉDIA/ BRITA 1) - PREPARO MECÂNICO COM BETONEIRA 600 L. AF_05/2021</t>
  </si>
  <si>
    <t>CONCRETO FCK = 40MPA, TRAÇO 1:1,6:1,9 (EM MASSA SECA DE CIMENTO/ AREIA MÉDIA/ BRITA 1) - PREPARO MECÂNICO COM BETONEIRA 600 L. AF_05/2021</t>
  </si>
  <si>
    <t>CONCRETO FCK = 15MPA, TRAÇO 1:3,4:3,5 (EM MASSA SECA DE CIMENTO/ AREIA MÉDIA/ BRITA 1) - PREPARO MANUAL. AF_05/2021</t>
  </si>
  <si>
    <t>EXECUÇÃO DE PASSEIO (CALÇADA) OU PISO DE CONCRETO COM CONCRETO MOLDADO IN LOCO, FEITO EM OBRA, ACABAMENTO CONVENCIONAL, NÃO ARMADO. AF_08/2022</t>
  </si>
  <si>
    <t>EXECUÇÃO DE PASSEIO (CALÇADA) OU PISO DE CONCRETO COM CONCRETO MOLDADO IN LOCO, USINADO C20, ACABAMENTO CONVENCIONAL, NÃO ARMADO. AF_08/2022</t>
  </si>
  <si>
    <t>EXECUÇÃO E COMPACTAÇÃO DE CORPO DE ATERRO DE ATERRO (95% DE ENERGIA DO PROCTOR NORMAL) COM SOLO PREDOMINANTEMENTE ARGILOSO ESPESSURA 15 CM - EXCLUSIVE MATERIAL, ESCAVAÇÃO, CARGA E TRANSPORTE. AF_09/2024</t>
  </si>
  <si>
    <t>EXECUÇÃO E COMPACTAÇÃO DE CORPO DE ATERRO (95% DE ENERGIA DO PROCTOR NORMAL) COM SOLO PREDOMINANTEMENTE ARENOSO ESPESSURA 15CM - EXCLUSIVE MATERIAL, ESCAVAÇÃO, CARGA E TRANSPORTE. AF_09/2024</t>
  </si>
  <si>
    <t>CONSTRUÇÃO DE BASE E SUB-BASE PARA PAVIMENTAÇÃO DE SOLO DE COMPORTAMENTO LATERÍTICO (ARENOSO), COM ESPESSURA DE 15 CM - EXCLUSIVE ESCAVAÇÃO, CARGA E TRANSPORTE E SOLO. AF_09/2024</t>
  </si>
  <si>
    <t>CONSTRUÇÃO DE BASE E SUB-BASE PARA PAVIMENTAÇÃO DE SOLO (PREDOMINANTEMENTE ARENOSO) MELHORADO COM CIMENTO - 2%, MISTURA EM PISTA, COM ESPESSURA DE 15 CM - EXCLUSIVE ESCAVAÇÃO, CARGA E TRANSPORTE E SOLO. AF_09/2024</t>
  </si>
  <si>
    <t>CONSTRUÇÃO DE BASE E SUB-BASE PARA PAVIMENTAÇÃO DE SOLO (PREDOMINANTEMENTE ARENOSO) MELHORADO COM CIMENTO - 4%, MISTURA EM PISTA, COM ESPESSURA DE 15 CM - EXCLUSIVE ESCAVAÇÃO, CARGA E TRANSPORTE E SOLO. AF_09/2024</t>
  </si>
  <si>
    <t>CONSTRUÇÃO DE BASE E SUB-BASE PARA PAVIMENTAÇÃO DE SOLO (PREDOMINANTEMENTE ARENOSO) COM CIMENTO - 6%, MISTURA EM PISTA, COM ESPESSURA DE 15 CM - EXCLUSIVE ESCAVAÇÃO, CARGA E TRANSPORTE E SOLO. AF_09/2024</t>
  </si>
  <si>
    <t>CONSTRUÇÃO DE BASE E SUB-BASE PARA PAVIMENTAÇÃO DE SOLO (PREDOMINANTEMENTE ARENOSO) COM CIMENTO - 8%, MISTURA EM PISTA, COM ESPESSURA DE 15 CM - EXCLUSIVE ESCAVAÇÃO, CARGA E TRANSPORTE E SOLO. AF_09/2024</t>
  </si>
  <si>
    <t>CONSTRUÇÃO DE BASE E SUB-BASE PARA PAVIMENTAÇÃO DE BRITA GRADUADA SIMPLES, COM ESPESSURA DE 15 CM - EXCLUSIVE CARGA E TRANSPORTE. AF_09/2024</t>
  </si>
  <si>
    <t>CONSTRUÇÃO DE BASE E SUB-BASE PARA PAVIMENTAÇÃO DE BRITA GRADUADA SIMPLES TRATADA COM CIMENTO, COM ESPESSURA DE 15 CM - EXCLUSIVE CARGA E TRANSPORTE. AF_09/2024</t>
  </si>
  <si>
    <t>CONSTRUÇÃO DE BASE E SUB-BASE PARA PAVIMENTAÇÃO DE CONCRETO COMPACTADO COM ROLO, COM ESPESSURA DE 15 CM - EXCLUSIVE CARGA E TRANSPORTE. AF_09/2024</t>
  </si>
  <si>
    <t>CONSTRUÇÃO DE BASE E SUB-BASE PARA PAVIMENTAÇÃO DE RACHÃO, COM ESPESSURA DE 40 CM - EXCLUSIVE CARGA E TRANSPORTE. AF_09/2024</t>
  </si>
  <si>
    <t>CONSTRUÇÃO DE BASE E SUB-BASE PARA PAVIMENTAÇÃO DE MACADAME SECO, COM ESPESSURA DE 15 CM - EXCLUSIVE CARGA E TRANSPORTE. AF_09/2024</t>
  </si>
  <si>
    <t>ESCAVAÇÃO MECANIZADA PARA BLOCO DE COROAMENTO OU SAPATA COM RETROESCAVADEIRA (SEM ESCAVAÇÃO PARA COLOCAÇÃO DE FÔRMAS). AF_01/2024</t>
  </si>
  <si>
    <t>ESCAVAÇÃO MECANIZADA PARA BLOCO DE COROAMENTO OU SAPATA COM RETROESCAVADEIRA (INCLUINDO ESCAVAÇÃO PARA COLOCAÇÃO DE FÔRMAS). AF_01/2024</t>
  </si>
  <si>
    <t>ESCAVAÇÃO MANUAL PARA BLOCO DE COROAMENTO OU SAPATA (SEM ESCAVAÇÃO PARA COLOCAÇÃO DE FÔRMAS). AF_01/2024</t>
  </si>
  <si>
    <t>ESCAVAÇÃO MECANIZADA PARA VIGA BALDRAME OU SAPATA CORRIDA COM MINI-ESCAVADEIRA (SEM ESCAVAÇÃO PARA COLOCAÇÃO DE FÔRMAS). AF_01/2024</t>
  </si>
  <si>
    <t>ESCAVAÇÃO MECANIZADA PARA VIGA BALDRAME OU SAPATA CORRIDA COM MINI-ESCAVADEIRA (INCLUINDO ESCAVAÇÃO PARA COLOCAÇÃO DE FÔRMAS). AF_01/2024</t>
  </si>
  <si>
    <t>ESCAVAÇÃO MANUAL PARA VIGA BALDRAME OU SAPATA CORRIDA (SEM ESCAVAÇÃO PARA COLOCAÇÃO DE FÔRMAS). AF_01/2024</t>
  </si>
  <si>
    <t>ESCAVAÇÃO MANUAL PARA VIGA BALDRAME OU SAPATA CORRIDA (INCLUINDO ESCAVAÇÃO PARA COLOCAÇÃO DE FÔRMAS). AF_01/2024</t>
  </si>
  <si>
    <t>CONCRETAGEM DE BLOCO DE COROAMENTO OU VIGA BALDRAME, FCK 30 MPA, COM USO DE JERICA - LANÇAMENTO, ADENSAMENTO E ACABAMENTO. AF_01/2024</t>
  </si>
  <si>
    <t>CONCRETAGEM DE SAPATA, FCK 30 MPA, COM USO DE JERICA - LANÇAMENTO, ADENSAMENTO E ACABAMENTO. AF_01/2024</t>
  </si>
  <si>
    <t>CONCRETAGEM DE BLOCO DE COROAMENTO OU VIGA BALDRAME, FCK 30 MPA, COM USO DE BOMBA - LANÇAMENTO, ADENSAMENTO E ACABAMENTO. AF_01/2024</t>
  </si>
  <si>
    <t>CONCRETAGEM DE SAPATA, FCK 30 MPA, COM USO DE BOMBA - LANÇAMENTO, ADENSAMENTO E ACABAMENTO. AF_01/2024</t>
  </si>
  <si>
    <t>LASTRO DE CONCRETO MAGRO, APLICADO EM BLOCOS DE COROAMENTO OU SAPATAS. AF_01/2024</t>
  </si>
  <si>
    <t>LASTRO DE CONCRETO MAGRO, APLICADO EM PISOS, LAJES SOBRE SOLO OU RADIERS. AF_01/2024</t>
  </si>
  <si>
    <t>LASTRO COM MATERIAL GRANULAR, APLICAÇÃO EM BLOCOS DE COROAMENTO, ESPESSURA DE *5 CM*. AF_01/2024</t>
  </si>
  <si>
    <t>LASTRO COM MATERIAL GRANULAR, APLICADO EM PISOS OU LAJES SOBRE SOLO, ESPESSURA DE *5 CM*. AF_01/2024</t>
  </si>
  <si>
    <t>LASTRO COM MATERIAL GRANULAR, APLICADO EM BLOCOS DE COROAMENTO, ESPESSURA DE *10 CM*. AF_01/2024</t>
  </si>
  <si>
    <t>LASTRO COM MATERIAL GRANULAR (PEDRA BRITADA N.2), APLICADO EM PISOS OU LAJES SOBRE SOLO, ESPESSURA DE *10 CM*. AF_01/2024</t>
  </si>
  <si>
    <t>MONTAGEM E DESMONTAGEM DE ANDAIME MULTIDIRECIONAL (EXCLUSIVE ANDAIME E LIMPEZA). AF_03/2024</t>
  </si>
  <si>
    <t>ESCAVAÇÃO MANUAL DE VIGA DE BORDA PARA RADIER. AF_09/2021</t>
  </si>
  <si>
    <t>CONCRETAGEM DE RADIER, PISO DE CONCRETO OU LAJE SOBRE SOLO, FCK 30 MPA - LANÇAMENTO, ADENSAMENTO E ACABAMENTO. AF_09/2021</t>
  </si>
  <si>
    <t>DEMOLIÇÃO DE ALVENARIA DE BLOCO FURADO, DE FORMA MANUAL, COM REAPROVEITAMENTO. AF_09/2023</t>
  </si>
  <si>
    <t>DEMOLIÇÃO DE ALVENARIA DE BLOCO FURADO, DE FORMA MANUAL, SEM REAPROVEITAMENTO. AF_09/2023</t>
  </si>
  <si>
    <t>DEMOLIÇÃO DE ALVENARIA DE TIJOLO MACIÇO, DE FORMA MANUAL, COM REAPROVEITAMENTO. AF_09/2023</t>
  </si>
  <si>
    <t>DEMOLIÇÃO DE ALVENARIA DE TIJOLO MACIÇO, DE FORMA MANUAL, SEM REAPROVEITAMENTO. AF_09/2023</t>
  </si>
  <si>
    <t>DEMOLIÇÃO DE ALVENARIA PARA QUALQUER TIPO DE BLOCO, DE FORMA MECANIZADA, SEM REAPROVEITAMENTO. AF_09/2023</t>
  </si>
  <si>
    <t>DEMOLIÇÃO DE PILARES E VIGAS EM CONCRETO ARMADO, DE FORMA MANUAL, SEM REAPROVEITAMENTO. AF_09/2023</t>
  </si>
  <si>
    <t>DEMOLIÇÃO DE PILARES E VIGAS EM CONCRETO ARMADO, DE FORMA MECANIZADA COM MARTELETE, SEM REAPROVEITAMENTO. AF_09/2023</t>
  </si>
  <si>
    <t>DEMOLIÇÃO DE LAJES, EM CONCRETO ARMADO, DE FORMA MANUAL, SEM REAPROVEITAMENTO. AF_09/2023</t>
  </si>
  <si>
    <t>DEMOLIÇÃO DE LAJES, EM CONCRETO ARMADO, DE FORMA MECANIZADA COM MARTELETE, SEM REAPROVEITAMENTO. AF_09/2023</t>
  </si>
  <si>
    <t>PEÇA RETANGULAR PRÉ-MOLDADA, VOLUME DE CONCRETO DE ATÉ 10 LITROS, TAXA DE AÇO APROXIMADA DE 30KG/M³. AF_03/2024</t>
  </si>
  <si>
    <t>PEÇA RETANGULAR PRÉ-MOLDADA, VOLUME DE CONCRETO DE 10 A 30 LITROS, TAXA DE AÇO APROXIMADA DE 30KG/M³. AF_03/2024</t>
  </si>
  <si>
    <t>PEÇA RETANGULAR PRÉ-MOLDADA, VOLUME DE CONCRETO DE 30 A 100 LITROS, TAXA DE AÇO APROXIMADA DE 30KG/M³. AF_03/2024</t>
  </si>
  <si>
    <t>PEÇA RETANGULAR PRÉ-MOLDADA, VOLUME DE CONCRETO ACIMA DE 100 LITROS, TAXA DE AÇO APROXIMADA DE 30KG/M³. AF_03/2024</t>
  </si>
  <si>
    <t>PEÇA RETANGULAR PRÉ-MOLDADA, VOLUME DE CONCRETO DE 30 A 70 LITROS, TAXA DE AÇO APROXIMADA DE 70KG/M³. AF_03/2024</t>
  </si>
  <si>
    <t>PEÇA CIRCULAR PRÉ-MOLDADA, VOLUME DE CONCRETO DE 10 A 30 LITROS, TAXA DE FIBRA DE POLIPROPILENO APROXIMADA DE 6 KG/M³. AF_03/2024_PS</t>
  </si>
  <si>
    <t>PEÇA CIRCULAR PRÉ-MOLDADA, VOLUME DE CONCRETO DE 30 A 100 LITROS, TAXA DE AÇO APROXIMADA DE 30KG/M³. AF_03/2024</t>
  </si>
  <si>
    <t>PEÇA CIRCULAR PRÉ-MOLDADA, VOLUME DE CONCRETO ACIMA DE 100 LITROS, TAXA DE AÇO APROXIMADA DE 30KG/M³. AF_03/2024</t>
  </si>
  <si>
    <t>CONCRETAGEM DE EDIFICAÇÕES (PAREDES E LAJES) FEITAS COM SISTEMA DE FÔRMAS MANUSEÁVEIS, COM CONCRETO USINADO AUTOADENSÁVEL FCK 25 MPA - LANÇAMENTO E ACABAMENTO. AF_09/2024</t>
  </si>
  <si>
    <t>CONCRETAGEM DE LAJES EM EDIFICAÇÕES UNIFAMILIARES FEITAS COM SISTEMA DE FÔRMAS MANUSEÁVEIS, COM CONCRETO USINADO BOMBEÁVEL FCK 25 MPA - LANÇAMENTO, ADENSAMENTO E ACABAMENTO. AF_09/2024</t>
  </si>
  <si>
    <t>CONCRETAGEM DE PAREDES EM EDIFICAÇÕES UNIFAMILIARES FEITAS COM SISTEMA DE FÔRMAS MANUSEÁVEIS, COM CONCRETO USINADO BOMBEÁVEL FCK 25 MPA - LANÇAMENTO, ADENSAMENTO E ACABAMENTO. AF_09/2024</t>
  </si>
  <si>
    <t>CONCRETAGEM DE PLATIBANDA EM EDIFICAÇÕES UNIFAMILIARES FEITAS COM SISTEMA DE FÔRMAS MANUSEÁVEIS, COM CONCRETO USINADO BOMBEÁVEL FCK 25 MPA - LANÇAMENTO, ADENSAMENTO E ACABAMENTO. AF_09/2024</t>
  </si>
  <si>
    <t>CONCRETAGEM DE LAJES EM EDIFICAÇÕES MULTIFAMILIARES FEITAS COM SISTEMA DE FÔRMAS MANUSEÁVEIS, COM CONCRETO USINADO BOMBEÁVEL FCK 25 MPA - LANÇAMENTO, ADENSAMENTO E ACABAMENTO. AF_09/2024</t>
  </si>
  <si>
    <t>CONCRETAGEM DE PAREDES EM EDIFICAÇÕES MULTIFAMILIARES FEITAS COM SISTEMA DE FÔRMAS MANUSEÁVEIS, COM CONCRETO USINADO BOMBEÁVEL FCK 25 MPA - LANÇAMENTO, ADENSAMENTO E ACABAMENTO. AF_09/2024</t>
  </si>
  <si>
    <t>CONCRETAGEM DE PLATIBANDA EM EDIFICAÇÕES MULTIFAMILIARES FEITAS COM SISTEMA DE FÔRMAS MANUSEÁVEIS, COM CONCRETO USINADO BOMBEÁVEL FCK 25 MPA - LANÇAMENTO, ADENSAMENTO E ACABAMENTO. AF_09/2024</t>
  </si>
  <si>
    <t>CONCRETAGEM DE PLATIBANDA EM EDIFICAÇÕES UNIFAMILIARES FEITAS COM SISTEMA DE FÔRMAS MANUSEÁVEIS, COM CONCRETO USINADO AUTOADENSÁVEL FCK 25 MPA - LANÇAMENTO E ACABAMENTO. AF_09/2024</t>
  </si>
  <si>
    <t>CONCRETAGEM DE PLATIBANDA EM EDIFICAÇÕES MULTIFAMILIARES FEITAS COM SISTEMA DE FÔRMAS MANUSEÁVEIS, COM CONCRETO USINADO AUTOADENSÁVEL FCK 25 MPA - LANÇAMENTO E ACABAMENTO. AF_09/2024</t>
  </si>
  <si>
    <t>CONCRETAGEM DE EDIFICAÇÕES (PAREDES E LAJES) FEITAS COM SISTEMA DE FÔRMAS MANUSEÁVEIS, COM CONCRETO USINADO BOMBEÁVEL FCK 25 MPA - LANÇAMENTO, ADENSAMENTO E ACABAMENTO. AF_09/2024</t>
  </si>
  <si>
    <t>LASTRO COM MATERIAL GRANULAR (PEDRA BRITADA N.3), APLICADO EM PISOS OU LAJES SOBRE SOLO, ESPESSURA DE *10 CM*. AF_01/2024</t>
  </si>
  <si>
    <t>LASTRO COM MATERIAL GRANULAR (AREIA MÉDIA), APLICADO EM PISOS OU LAJES SOBRE SOLO, ESPESSURA DE *10 CM*. AF_01/2024</t>
  </si>
  <si>
    <t>LASTRO COM MATERIAL GRANULAR (PEDRA BRITADA N.1 E PEDRA BRITADA N.2), APLICADO EM PISOS OU LAJES SOBRE SOLO, ESPESSURA DE *10 CM*. AF_01/2024</t>
  </si>
  <si>
    <t>CONCRETAGEM DE CORTINA DE CONTENÇÃO, ATRAVÉS DE BOMBA - LANÇAMENTO, ADENSAMENTO E ACABAMENTO. AF_11/2024</t>
  </si>
  <si>
    <t>ARGAMASSA TRAÇO 1:3 (EM VOLUME DE CIMENTO E AREIA MÉDIA ÚMIDA), PREPARO MECÂNICO COM MISTURADOR DE EIXO HORIZONTAL DE 160 KG. AF_08/2019</t>
  </si>
  <si>
    <t>ARGAMASSA TRAÇO 1:3 (EM VOLUME DE CIMENTO E AREIA MÉDIA ÚMIDA), PREPARO MECÂNICO COM MISTURADOR DE EIXO HORIZONTAL DE 300 KG. AF_08/2019</t>
  </si>
  <si>
    <t>ARGAMASSA TRAÇO 1:3 (EM VOLUME DE CIMENTO E AREIA MÉDIA ÚMIDA), PREPARO MECÂNICO COM MISTURADOR DE EIXO HORIZONTAL DE 600 KG. AF_08/2019</t>
  </si>
  <si>
    <t>ARGAMASSA TRAÇO 1:4 (EM VOLUME DE CIMENTO E AREIA MÉDIA ÚMIDA), PREPARO MECÂNICO COM MISTURADOR DE EIXO HORIZONTAL DE 160 KG. AF_08/2019</t>
  </si>
  <si>
    <t>ARGAMASSA TRAÇO 1:4 (EM VOLUME DE CIMENTO E AREIA MÉDIA ÚMIDA), PREPARO MECÂNICO COM MISTURADOR DE EIXO HORIZONTAL DE 300 KG. AF_08/2019</t>
  </si>
  <si>
    <t>ARGAMASSA TRAÇO 1:4 (EM VOLUME DE CIMENTO E AREIA MÉDIA ÚMIDA), PREPARO MECÂNICO COM MISTURADOR DE EIXO HORIZONTAL DE 600 KG. AF_08/2019</t>
  </si>
  <si>
    <t>ARGAMASSA TRAÇO 1:3 (EM VOLUME DE CIMENTO E AREIA MÉDIA ÚMIDA) COM ADIÇÃO DE IMPERMEABILIZANTE, PREPARO MECÂNICO COM BETONEIRA 400 L. AF_08/2019</t>
  </si>
  <si>
    <t>ARGAMASSA TRAÇO 1:3 (EM VOLUME DE CIMENTO E AREIA MÉDIA ÚMIDA) COM ADIÇÃO DE IMPERMEABILIZANTE, PREPARO MECÂNICO COM MISTURADOR DE EIXO HORIZONTAL DE 160 KG. AF_08/2019</t>
  </si>
  <si>
    <t>ARGAMASSA TRAÇO 1:3 (EM VOLUME DE CIMENTO E AREIA MÉDIA ÚMIDA) COM ADIÇÃO DE IMPERMEABILIZANTE, PREPARO MECÂNICO COM MISTURADOR DE EIXO HORIZONTAL DE 300 KG. AF_08/2019</t>
  </si>
  <si>
    <t>ARGAMASSA TRAÇO 1:3 (EM VOLUME DE CIMENTO E AREIA MÉDIA ÚMIDA) COM ADIÇÃO DE IMPERMEABILIZANTE, PREPARO MECÂNICO COM MISTURADOR DE EIXO HORIZONTAL DE 600 KG. AF_08/2019</t>
  </si>
  <si>
    <t>ARGAMASSA TRAÇO 1:3 (EM VOLUME DE CIMENTO E AREIA MÉDIA ÚMIDA) COM ADIÇÃO DE IMPERMEABILIZANTE, PREPARO MANUAL. AF_08/2019</t>
  </si>
  <si>
    <t>ARGAMASSA TRAÇO 1:4 (EM VOLUME DE CIMENTO E AREIA MÉDIA ÚMIDA) COM ADIÇÃO DE IMPERMEABILIZANTE, PREPARO MECÂNICO COM BETONEIRA 400 L. AF_08/2019</t>
  </si>
  <si>
    <t>ARGAMASSA TRAÇO 1:4 (EM VOLUME DE CIMENTO E AREIA MÉDIA ÚMIDA) COM ADIÇÃO DE IMPERMEABILIZANTE, PREPARO MECÂNICO COM MISTURADOR DE EIXO HORIZONTAL DE 160 KG. AF_08/2019</t>
  </si>
  <si>
    <t>ARGAMASSA TRAÇO 1:4 (EM VOLUME DE CIMENTO E AREIA MÉDIA ÚMIDA) COM ADIÇÃO DE IMPERMEABILIZANTE, PREPARO MECÂNICO COM MISTURADOR DE EIXO HORIZONTAL DE 300 KG. AF_08/2019</t>
  </si>
  <si>
    <t>ARGAMASSA TRAÇO 1:4 (EM VOLUME DE CIMENTO E AREIA MÉDIA ÚMIDA) COM ADIÇÃO DE IMPERMEABILIZANTE, PREPARO MECÂNICO COM MISTURADOR DE EIXO HORIZONTAL DE 600 KG. AF_08/2019</t>
  </si>
  <si>
    <t>ARGAMASSA TRAÇO 1:4 (EM VOLUME DE CIMENTO E AREIA MÉDIA ÚMIDA) COM ADIÇÃO DE IMPERMEABILIZANTE, PREPARO MANUAL. AF_08/2019</t>
  </si>
  <si>
    <t>ARGAMASSA TRAÇO 1:2:9 (EM VOLUME DE CIMENTO, CAL E AREIA MÉDIA ÚMIDA) PARA EMBOÇO/MASSA ÚNICA/ASSENTAMENTO DE ALVENARIA DE VEDAÇÃO, PREPARO MECÂNICO COM MISTURADOR DE EIXO HORIZONTAL DE 600 KG. AF_08/2019</t>
  </si>
  <si>
    <t>ARGAMASSA TRAÇO 1:0,5:4,5 (EM VOLUME DE CIMENTO, CAL E AREIA MÉDIA ÚMIDA), PREPARO MECÂNICO COM BETONEIRA 600 L. AF_08/2019</t>
  </si>
  <si>
    <t>ARGAMASSA TRAÇO 1:3 (EM VOLUME DE CIMENTO E AREIA MÉDIA ÚMIDA), PREPARO MECÂNICO COM BETONEIRA 600 L. AF_08/2019</t>
  </si>
  <si>
    <t>ARGAMASSA TRAÇO 1:4 (EM VOLUME DE CIMENTO E AREIA MÉDIA ÚMIDA), PREPARO MECÂNICO COM BETONEIRA 600 L. AF_08/2019</t>
  </si>
  <si>
    <t>ARGAMASSA TRAÇO 1:3 (EM VOLUME DE CIMENTO E AREIA MÉDIA ÚMIDA) COM ADIÇÃO DE IMPERMEABILIZANTE, PREPARO MECÂNICO COM BETONEIRA 600 L. AF_08/2019</t>
  </si>
  <si>
    <t>ARGAMASSA TRAÇO 1:4 (EM VOLUME DE CIMENTO E AREIA MÉDIA ÚMIDA) COM ADIÇÃO DE IMPERMEABILIZANTE, PREPARO MECÂNICO COM BETONEIRA 600 L. AF_08/2019</t>
  </si>
  <si>
    <t>CONSTRUÇÃO DE BASE E SUB-BASE PARA PAVIMENTAÇÃO DE SOLO (PREDOMINANTEMENTE ARENOSO) BRITA - 40%-60%, MISTURA EM PISTA, COM ESPESSURA DE 15 CM - EXCLUSIVE ESCAVAÇÃO, CARGA E TRANSPORTE E SOLO. AF_09/2024</t>
  </si>
  <si>
    <t>CONSTRUÇÃO DE BASE E SUB-BASE PARA PAVIMENTAÇÃO DE SOLO (PREDOMINANTEMENTE ARENOSO) BRITA - 50%-50%, MISTURA EM PISTA, COM ESPESSURA DE 15 CM - EXCLUSIVE ESCAVAÇÃO, CARGA E TRANSPORTE E SOLO. AF_09/2024</t>
  </si>
  <si>
    <t>CONSTRUÇÃO DE BASE E SUB-BASE PARA PAVIMENTAÇÃO DE SOLO (PREDOMINANTEMENTE ARENOSO) BRITA - 40%-60% COM CIMENTO - 4%, MISTURA EM PISTA, COM ESPESSURA DE 15 CM - EXCLUSIVE ESCAVAÇÃO, CARGA E TRANSPORTE E SOLO. AF_09/2024</t>
  </si>
  <si>
    <t>CONSTRUÇÃO DE BASE E SUB-BASE PARA PAVIMENTAÇÃO DE SOLO (PREDOMINANTEMENTE ARENOSO) BRITA - 40%-60% COM CIMENTO - 6%, MISTURA EM PISTA, COM ESPESSURA DE 15 CM - EXCLUSIVE ESCAVAÇÃO, CARGA E TRANSPORTE E SOLO. AF_09/2024</t>
  </si>
  <si>
    <t>CONSTRUÇÃO DE BASE E SUB-BASE PARA PAVIMENTAÇÃO DE SOLO (PREDOMINANTEMENTE ARENOSO) BRITA - 40%-60% COM CIMENTO - 8%, MISTURA EM PISTA, COM ESPESSURA DE 15 CM - EXCLUSIVE ESCAVAÇÃO, CARGA E TRANSPORTE E SOLO. AF_09/2024</t>
  </si>
  <si>
    <t>CONSTRUÇÃO DE BASE E SUB-BASE PARA PAVIMENTAÇÃO DE SOLO (PREDOMINANTEMENTE ARENOSO) BRITA - 50%-50% COM CIMENTO - 4%, MISTURA EM PISTA, COM ESPESSURA DE 15 CM - EXCLUSIVE ESCAVAÇÃO, CARGA E TRANSPORTE E SOLO. AF_09/2024</t>
  </si>
  <si>
    <t>CONSTRUÇÃO DE BASE E SUB-BASE PARA PAVIMENTAÇÃO DE SOLO (PREDOMINANTEMENTE ARENOSO) BRITA - 50%-50% COM CIMENTO - 6%, MISTURA EM PISTA, COM ESPESSURA DE 15 CM - EXCLUSIVE ESCAVAÇÃO, CARGA E TRANSPORTE E SOLO. AF_09/2024</t>
  </si>
  <si>
    <t>CONSTRUÇÃO DE BASE E SUB-BASE PARA PAVIMENTAÇÃO DE SOLO (PREDOMINANTEMENTE ARENOSO) BRITA - 50%-50% COM CIMENTO - 8%, MISTURA EM PISTA, COM ESPESSURA DE 15 CM - EXCLUSIVE ESCAVAÇÃO, CARGA E TRANSPORTE E SOLO. AF_09/2024</t>
  </si>
  <si>
    <t>CONSTRUÇÃO DE BASE E SUB-BASE PARA PAVIMENTAÇÃO DE SOLO (PREDOMINANTEMENTE ARGILOSO) BRITA - 40%-60%, MISTURA EM PISTA, COM ESPESSURA DE 15 CM - EXCLUSIVE ESCAVAÇÃO, CARGA E TRANSPORTE E SOLO. AF_09/2024</t>
  </si>
  <si>
    <t>CONSTRUÇÃO DE BASE E SUB-BASE PARA PAVIMENTAÇÃO DE SOLO (PREDOMINANTEMENTE ARGILOSO) BRITA - 50%-50%, MISTURA EM PISTA, COM ESPESSURA DE 15 CM - EXCLUSIVE ESCAVAÇÃO, CARGA E TRANSPORTE E SOLO. AF_09/2024</t>
  </si>
  <si>
    <t>ESPALHAMENTO DE MATERIAL COM TRATOR DE ESTEIRAS. AF_09/2024</t>
  </si>
  <si>
    <t>CARGA, MANOBRA E DESCARGA DE SOLOS E MATERIAIS GRANULARES EM CAMINHÃO BASCULANTE 6 M³ - CARGA COM PÁ CARREGADEIRA (CAÇAMBA DE 1,7 A 2,8 M³ / 128 HP) E DESCARGA LIVRE (UNIDADE: M3). AF_07/2020</t>
  </si>
  <si>
    <t>CARGA, MANOBRA E DESCARGA DE SOLOS E MATERIAIS GRANULARES EM CAMINHÃO BASCULANTE 10 M³ - CARGA COM PÁ CARREGADEIRA (CAÇAMBA DE 1,7 A 2,8 M³ / 128 HP) E DESCARGA LIVRE (UNIDADE: M3). AF_07/2020</t>
  </si>
  <si>
    <t>CARGA, MANOBRA E DESCARGA DE SOLOS E MATERIAIS GRANULARES EM CAMINHÃO BASCULANTE 14 M³ - CARGA COM PÁ CARREGADEIRA (CAÇAMBA DE 1,7 A 2,8 M³ / 128 HP) E DESCARGA LIVRE (UNIDADE: M3). AF_07/2020</t>
  </si>
  <si>
    <t>CARGA, MANOBRA E DESCARGA DE SOLOS E MATERIAIS GRANULARES EM CAMINHÃO BASCULANTE 18 M³ - CARGA COM PÁ CARREGADEIRA (CAÇAMBA DE 1,7 A 2,8 M³ / 128 HP) E DESCARGA LIVRE (UNIDADE: M3). AF_07/2020</t>
  </si>
  <si>
    <t>CARGA, MANOBRA E DESCARGA DE SOLOS E MATERIAIS GRANULARES EM CAMINHÃO BASCULANTE 6 M³ - CARGA COM ESCAVADEIRA HIDRÁULICA (CAÇAMBA DE 1,20 M³ / 155 HP) E DESCARGA LIVRE (UNIDADE: M3). AF_07/2020</t>
  </si>
  <si>
    <t>CARGA, MANOBRA E DESCARGA DE SOLOS E MATERIAIS GRANULARES EM CAMINHÃO BASCULANTE 10 M³ - CARGA COM ESCAVADEIRA HIDRÁULICA (CAÇAMBA DE 1,20 M³ / 155 HP) E DESCARGA LIVRE (UNIDADE: M3). AF_07/2020</t>
  </si>
  <si>
    <t>CARGA, MANOBRA E DESCARGA DE SOLOS E MATERIAIS GRANULARES EM CAMINHÃO BASCULANTE 14 M³ - CARGA COM ESCAVADEIRA HIDRÁULICA (CAÇAMBA DE 1,20 M³ / 155 HP) E DESCARGA LIVRE (UNIDADE: M3). AF_07/2020</t>
  </si>
  <si>
    <t>CARGA DE MISTURA ASFÁLTICA EM CAMINHÃO BASCULANTE 6 M³ (UNIDADE: M3). AF_07/2020</t>
  </si>
  <si>
    <t>CARGA DE MISTURA ASFÁLTICA EM CAMINHÃO BASCULANTE 10 M³ (UNIDADE: M3). AF_07/2020</t>
  </si>
  <si>
    <t>CARGA DE MISTURA ASFÁLTICA EM CAMINHÃO BASCULANTE 14 M³ (UNIDADE: M3). AF_07/2020</t>
  </si>
  <si>
    <t>CARGA DE MISTURA ASFÁLTICA EM CAMINHÃO BASCULANTE 18 M³ (UNIDADE: M3). AF_07/2020</t>
  </si>
  <si>
    <t>CARGA, MANOBRA E DESCARGA DE ÁGUA EM CAMINHÃO PIPA 6 M³. AF_07/2020</t>
  </si>
  <si>
    <t>CARGA, MANOBRA E DESCARGA DE ÁGUA EM CAMINHÃO PIPA 10 M³. AF_07/2020</t>
  </si>
  <si>
    <t>CARGA DE ÁGUA EM CAMINHÃO PIPA 6 M³. AF_07/2020</t>
  </si>
  <si>
    <t>CARGA DE ÁGUA EM CAMINHÃO PIPA 10 M³. AF_07/2020</t>
  </si>
  <si>
    <t>ALARGAMENTO DE BASE DE TUBULÃO A CÉU ABERTO, ESCAVAÇÃO MANUAL, CONCRETO FEITO EM OBRA E LANÇADO COM JERICA. AF_05/2020</t>
  </si>
  <si>
    <t>ALARGAMENTO DE BASE DE TUBULÃO A CÉU ABERTO, ESCAVAÇÃO MANUAL, CONCRETO USINADO E LANÇADO COM BOMBA OU DIRETAMENTE DO CAMINHÃO (EXCLUSIVE BOMBEAMENTO). AF_05/2020</t>
  </si>
  <si>
    <t>ESCAVAÇÃO HORIZONTAL EM SOLO DE 1A CATEGORIA COM TRATOR DE ESTEIRAS (100HP/LÂMINA: 2,19M3). AF_07/2020</t>
  </si>
  <si>
    <t>ESCAVAÇÃO HORIZONTAL EM SOLO DE 1A CATEGORIA COM TRATOR DE ESTEIRAS (170HP/LÂMINA: 5,20M3). AF_07/2020</t>
  </si>
  <si>
    <t>ESCAVAÇÃO HORIZONTAL EM SOLO DE 1A CATEGORIA COM TRATOR DE ESTEIRAS (347HP/LÂMINA: 8,70M3). AF_07/2020</t>
  </si>
  <si>
    <t>ESCAVAÇÃO HORIZONTAL EM SOLO DE 1A CATEGORIA COM TRATOR DE ESTEIRAS (125HP/LÂMINA: 2,70M3). AF_07/2020</t>
  </si>
  <si>
    <t>ESCAVAÇÃO HORIZONTAL, INCLUINDO ESCARIFICAÇÃO EM SOLO DE 2A CATEGORIA COM TRATOR DE ESTEIRAS (100HP/LÂMINA: 2,19M3). AF_07/2020</t>
  </si>
  <si>
    <t>ESCAVAÇÃO HORIZONTAL, INCLUINDO ESCARIFICAÇÃO EM SOLO DE 2A CATEGORIA COM TRATOR DE ESTEIRAS (150HP/LÂMINA: 3,18M3). AF_07/2020</t>
  </si>
  <si>
    <t>ESCAVAÇÃO HORIZONTAL, INCLUINDO ESCARIFICAÇÃO EM SOLO DE 2A CATEGORIA COM TRATOR DE ESTEIRAS (170HP/LÂMINA: 5,20M3). AF_07/2020</t>
  </si>
  <si>
    <t>ESCAVAÇÃO HORIZONTAL, INCLUINDO ESCARIFICAÇÃO EM SOLO DE 2A CATEGORIA COM TRATOR DE ESTEIRAS (347HP/LÂMINA: 8,70M3). AF_07/2020</t>
  </si>
  <si>
    <t>ESCAVAÇÃO HORIZONTAL, INCLUINDO ESCARIFICAÇÃO EM SOLO DE 2A CATEGORIA COM TRATOR DE ESTEIRAS (125HP/LÂMINA: 2,70M3). AF_07/2020</t>
  </si>
  <si>
    <t>ESCAVAÇÃO HORIZONTAL, INCLUINDO CARGA E DESCARGA EM SOLO DE 1A CATEGORIA COM TRATOR DE ESTEIRAS (100HP/LÂMINA: 2,19M3). AF_07/2020</t>
  </si>
  <si>
    <t>ESCAVAÇÃO HORIZONTAL, INCLUINDO CARGA E DESCARGA EM SOLO DE 1A CATEGORIA COM TRATOR DE ESTEIRAS (150HP/LÂMINA: 3,18M3). AF_07/2020</t>
  </si>
  <si>
    <t>ESCAVAÇÃO HORIZONTAL, INCLUINDO CARGA E DESCARGA EM SOLO DE 1A CATEGORIA COM TRATOR DE ESTEIRAS (170HP/LÂMINA: 5,20M3). AF_07/2020</t>
  </si>
  <si>
    <t>ESCAVAÇÃO HORIZONTAL, INCLUINDO CARGA E DESCARGA EM SOLO DE 1A CATEGORIA COM TRATOR DE ESTEIRAS (347HP/LÂMINA: 8,70M3). AF_07/2020</t>
  </si>
  <si>
    <t>ESCAVAÇÃO HORIZONTAL, INCLUINDO CARGA E DESCARGA EM SOLO DE 1A CATEGORIA COM TRATOR DE ESTEIRAS (125HP/LÂMINA: 2,70M3). AF_07/2020</t>
  </si>
  <si>
    <t>ESCAVAÇÃO HORIZONTAL, INCLUINDO ESCARIFICAÇÃO, CARGA E DESCARGA EM SOLO DE 2A CATEGORIA COM TRATOR DE ESTEIRAS (100HP/LÂMINA: 2,19M3). AF_07/2020</t>
  </si>
  <si>
    <t>ESCAVAÇÃO HORIZONTAL, INCLUINDO ESCARIFICAÇÃO, CARGA E DESCARGA EM SOLO DE 2A CATEGORIA COM TRATOR DE ESTEIRAS (150HP/LÂMINA: 3,18M3). AF_07/2020</t>
  </si>
  <si>
    <t>ESCAVAÇÃO HORIZONTAL, INCLUINDO ESCARIFICAÇÃO, CARGA E DESCARGA EM SOLO DE 2A CATEGORIA COM TRATOR DE ESTEIRAS (170HP/LÂMINA: 5,20M3). AF_07/2020</t>
  </si>
  <si>
    <t>ESCAVAÇÃO HORIZONTAL, INCLUINDO ESCARIFICAÇÃO, CARGA E DESCARGA EM SOLO DE 2A CATEGORIA COM TRATOR DE ESTEIRAS (347HP/LÂMINA: 8,70M3). AF_07/2020</t>
  </si>
  <si>
    <t>ESCAVAÇÃO HORIZONTAL, INCLUINDO ESCARIFICAÇÃO, CARGA E DESCARGA EM SOLO DE 2A CATEGORIA COM TRATOR DE ESTEIRAS (125HP/LÂMINA: 2,70M3). AF_07/2020</t>
  </si>
  <si>
    <t>ESCAVAÇÃO HORIZONTAL, INCLUINDO CARGA, DESCARGA E TRANSPORTE EM SOLO DE 1A CATEGORIA COM TRATOR DE ESTEIRAS (100HP/LÂMINA: 2,19M3) E CAMINHÃO BASCULANTE DE 10M3, DMT ATÉ 200M. AF_07/2020</t>
  </si>
  <si>
    <t>ESCAVAÇÃO HORIZONTAL, INCLUINDO CARGA, DESCARGA E TRANSPORTE EM SOLO DE 1A CATEGORIA COM TRATOR DE ESTEIRAS (150HP/LÂMINA: 3,18M3) E CAMINHÃO BASCULANTE DE 10M3, DMT ATÉ 200M AF_07/2020</t>
  </si>
  <si>
    <t>ESCAVAÇÃO HORIZONTAL, INCLUINDO CARGA, DESCARGA E TRANSPORTE EM SOLO DE 1A CATEGORIA COM TRATOR DE ESTEIRAS (170HP/LÂMINA: 5,20M3) E CAMINHÃO BASCULANTE DE 10M3, DMT ATÉ 200M. AF_07/2020</t>
  </si>
  <si>
    <t>ESCAVAÇÃO HORIZONTAL, INCLUINDO CARGA, DESCARGA E TRANSPORTE EM SOLO DE 1A CATEGORIA COM TRATOR DE ESTEIRAS (347HP/LÂMINA: 8,70M3) E CAMINHÃO BASCULANTE DE 10M3, DMT ATÉ 200M. AF_07/2020</t>
  </si>
  <si>
    <t>ESCAVAÇÃO HORIZONTAL, INCLUINDO CARGA, DESCARGA E TRANSPORTE EM SOLO DE 1A CATEGORIA COM TRATOR DE ESTEIRAS (125HP/LÂMINA: 2,70M3) E CAMINHÃO BASCULANTE DE 10M3, DMT ATÉ 200M. AF_07/2020</t>
  </si>
  <si>
    <t>ESCAVAÇÃO HORIZONTAL, INCLUINDO ESCARIFICAÇÃO, CARGA, DESCARGA E TRANSPORTE EM SOLO DE 2A CATEGORIA COM TRATOR DE ESTEIRAS (150HP/LÂMINA: 3,18M3) E CAMINHÃO BASCULANTE DE 10M3, DMT ATÉ 200M. AF_07/2020</t>
  </si>
  <si>
    <t>ESCAVAÇÃO HORIZONTAL, INCLUINDO ESCARIFICAÇÃO, CARGA, DESCARGA E TRANSPORTE EM SOLO DE 2A CATEGORIA COM TRATOR DE ESTEIRAS (170HP/LÂMINA: 5,20M3) E CAMINHÃO BASCULANTE DE 10M3, DMT ATÉ 200M. AF_07/2020</t>
  </si>
  <si>
    <t>ESCAVAÇÃO HORIZONTAL, INCLUINDO ESCARIFICAÇÃO, CARGA, DESCARGA E TRANSPORTE EM SOLO DE 2A CATEGORIA COM TRATOR DE ESTEIRAS (347HP/LÂMINA: 8,70M3) E CAMINHÃO BASCULANTE DE 10M3, DMT ATÉ 200M. AF_07/2020</t>
  </si>
  <si>
    <t>ESCAVAÇÃO HORIZONTAL, INCLUINDO ESCARIFICAÇÃO, CARGA, DESCARGA E TRANSPORTE EM SOLO DE 2A CATEGORIA COM TRATOR DE ESTEIRAS (125HP/LÂMINA: 2,70M3) E CAMINHÃO BASCULANTE DE 10M3, DMT ATÉ 200M. AF_07/2020</t>
  </si>
  <si>
    <t>ESCAVAÇÃO HORIZONTAL, INCLUINDO CARGA, DESCARGA E TRANSPORTE EM SOLO DE 1A CATEGORIA COM TRATOR DE ESTEIRAS (100HP/LÂMINA: 2,19M3) E CAMINHÃO BASCULANTE DE 14M3, DMT ATÉ 200M. AF_07/2020</t>
  </si>
  <si>
    <t>ESCAVAÇÃO HORIZONTAL, INCLUINDO CARGA, DESCARGA E TRANSPORTE EM SOLO DE 1A CATEGORIA COM TRATOR DE ESTEIRAS (150HP/LÂMINA: 3,18M3) E CAMINHÃO BASCULANTE DE 14M3, DMT ATÉ 200M. AF_07/2020</t>
  </si>
  <si>
    <t>ESCAVAÇÃO HORIZONTAL, INCLUINDO CARGA, DESCARGA E TRANSPORTE EM SOLO DE 1A CATEGORIA COM TRATOR DE ESTEIRAS (170HP/LÂMINA: 5,20M3) E CAMINHÃO BASCULANTE DE 14M3, DMT ATÉ 200M. AF_07/2020</t>
  </si>
  <si>
    <t>ESCAVAÇÃO HORIZONTAL, INCLUINDO CARGA, DESCARGA E TRANSPORTE EM SOLO DE 1A CATEGORIA COM TRATOR DE ESTEIRAS (347HP/LÂMINA: 8,70M3) E CAMINHÃO BASCULANTE DE 14M3, DMT ATÉ 200M. AF_07/2020</t>
  </si>
  <si>
    <t>ESCAVAÇÃO HORIZONTAL, INCLUINDO CARGA, DESCARGA E TRANSPORTE EM SOLO DE 1A CATEGORIA COM TRATOR DE ESTEIRAS (125HP/LÂMINA: 2,70M3) E CAMINHÃO BASCULANTE DE 14M3, DMT ATÉ 200M. AF_07/2020</t>
  </si>
  <si>
    <t>ESCAVAÇÃO HORIZONTAL, INCLUINDO ESCARIFICAÇÃO, CARGA, DESCARGA E TRANSPORTE EM SOLO DE 2A CATEGORIA COM TRATOR DE ESTEIRAS (100HP/LÂMINA: 2,19M3) E CAMINHÃO BASCULANTE DE 14M3, DMT ATÉ 200M. AF_07/2020</t>
  </si>
  <si>
    <t>ESCAVAÇÃO HORIZONTAL, INCLUINDO ESCARIFICAÇÃO, CARGA, DESCARGA E TRANSPORTE EM SOLO DE 2A CATEGORIA COM TRATOR DE ESTEIRAS (150HP/LÂMINA: 3,18M3) E CAMINHÃO BASCULANTE DE 14M3, DMT ATÉ 200M. AF_07/2020</t>
  </si>
  <si>
    <t>ESCAVAÇÃO HORIZONTAL, INCLUINDO ESCARIFICAÇÃO, CARGA, DESCARGA E TRANSPORTE EM SOLO DE 2A CATEGORIA COM TRATOR DE ESTEIRAS (170HP/LÂMINA: 5,20M3) E CAMINHÃO BASCULANTE DE 14M3, DMT ATÉ 200M. AF_07/2020</t>
  </si>
  <si>
    <t>ESCAVAÇÃO HORIZONTAL, INCLUINDO ESCARIFICAÇÃO, CARGA, DESCARGA E TRANSPORTE EM SOLO DE 2A CATEGORIA COM TRATOR DE ESTEIRAS (347HP/LÂMINA: 8,70M3) E CAMINHÃO BASCULANTE DE 14M3, DMT ATÉ 200M. AF_07/2020</t>
  </si>
  <si>
    <t>ESCAVAÇÃO HORIZONTAL, INCLUINDO ESCARIFICAÇÃO, CARGA, DESCARGA E TRANSPORTE EM SOLO DE 2A CATEGORIA COM TRATOR DE ESTEIRAS (125HP/LÂMINA: 2,70M3) E CAMINHÃO BASCULANTE DE 14M3, DMT ATÉ 200M. AF_07/2020</t>
  </si>
  <si>
    <t>ALVENARIA DE EMBASAMENTO COM BLOCO ESTRUTURAL DE CONCRETO, DE 14X19X29CM E ARGAMASSA DE ASSENTAMENTO COM PREPARO EM BETONEIRA. AF_05/2020</t>
  </si>
  <si>
    <t>ALVENARIA DE EMBASAMENTO COM BLOCO ESTRUTURAL DE CERÂMICA, DE 14X19X29CM E ARGAMASSA DE ASSENTAMENTO COM PREPARO EM BETONEIRA. AF_05/2020</t>
  </si>
  <si>
    <t>ESCAVAÇÃO VERTICAL PARA EDIFICAÇÃO, COM CARGA, DESCARGA E TRANSPORTE DE SOLO DE 1ª CATEGORIA, COM ESCAVADEIRA HIDRÁULICA (CAÇAMBA: 0,8 M³ / 111 HP), FROTA DE 2 CAMINHÕES BASCULANTES DE 18 M³, DMT ATÉ 1 KM E VELOCIDADE MÉDIA 14 KM/H. AF_05/2020</t>
  </si>
  <si>
    <t>ESCAVAÇÃO VERTICAL PARA INFRAESTRUTURA, COM CARGA, DESCARGA E TRANSPORTE DE SOLO DE 1ª CATEGORIA, COM ESCAVADEIRA HIDRÁULICA (CAÇAMBA: 0,8 M³ / 111 HP), FROTA DE 3 CAMINHÕES BASCULANTES DE 14 M³, DMT ATÉ 1 KM E VELOCIDADE MÉDIA14 KM/H. AF_05/2020</t>
  </si>
  <si>
    <t>ESCAVAÇÃO VERTICAL PARA INFRAESTRUTURA, COM CARGA, DESCARGA E TRANSPORTE DE SOLO DE 1ª CATEGORIA, COM ESCAVADEIRA HIDRÁULICA (CAÇAMBA: 0,8 M³ / 111 HP), FROTA DE 3 CAMINHÕES BASCULANTES DE 18 M³, DMT ATÉ 1 KM E VELOCIDADE MÉDIA14 KM/H. AF_05/2020</t>
  </si>
  <si>
    <t>ESCAVAÇÃO VERTICAL PARA INFRAESTRUTURA, COM CARGA, DESCARGA E TRANSPORTE DE SOLO DE 1ª CATEGORIA, COM ESCAVADEIRA HIDRÁULICA (CAÇAMBA: 1,2 M³ / 155 HP), FROTA DE 3 CAMINHÕES BASCULANTES DE 14 M³, DMT ATÉ 1 KM E VELOCIDADE MÉDIA14 KM/H. AF_05/2020</t>
  </si>
  <si>
    <t>ESCAVAÇÃO VERTICAL PARA INFRAESTRUTURA, COM CARGA, DESCARGA E TRANSPORTE DE SOLO DE 1ª CATEGORIA, COM ESCAVADEIRA HIDRÁULICA (CAÇAMBA: 1,2 M³ / 155 HP), FROTA DE 3 CAMINHÕES BASCULANTES DE 18 M³, DMT ATÉ 1 KM E VELOCIDADE MÉDIA14 KM/H. AF_05/2020</t>
  </si>
  <si>
    <t>ESCAVAÇÃO VERTICAL PARA INFRAESTRUTURA, COM CARGA, DESCARGA E TRANSPORTE DE SOLO DE 1ª CATEGORIA, COM ESCAVADEIRA HIDRÁULICA (CAÇAMBA: 0,8 M³ / 111HP), FROTA DE 5 CAMINHÕES BASCULANTES DE 14 M³, DMT DE 1,5 KM E VELOCIDADE MÉDIA18 KM/H. AF_05/2020</t>
  </si>
  <si>
    <t>ESCAVAÇÃO VERTICAL PARA INFRAESTRUTURA, COM CARGA, DESCARGA E TRANSPORTE DE SOLO DE 1ª CATEGORIA, COM ESCAVADEIRA HIDRÁULICA (CAÇAMBA: 0,8 M³ / 111HP), FROTA DE 5 CAMINHÕES BASCULANTES DE 14 M³, DMT DE 2 KM E VELOCIDADE MÉDIA 19 KM/H. AF_05/2020</t>
  </si>
  <si>
    <t>ESCAVAÇÃO VERTICAL PARA INFRAESTRUTURA, COM CARGA, DESCARGA E TRANSPORTE DE SOLO DE 1ª CATEGORIA, COM ESCAVADEIRA HIDRÁULICA (CAÇAMBA: 0,8 M³ / 111HP), FROTA DE 6 CAMINHÕES BASCULANTES DE 14 M³, DMT DE 3 KM E VELOCIDADE MÉDIA 20 KM/H. AF_05/2020</t>
  </si>
  <si>
    <t>ESCAVAÇÃO VERTICAL PARA INFRAESTRUTURA, COM CARGA, DESCARGA E TRANSPORTE DE SOLO DE 1ª CATEGORIA, COM ESCAVADEIRA HIDRÁULICA (CAÇAMBA: 0,8 M³ / 111HP), FROTA DE 6 CAMINHÕES BASCULANTES DE 14 M³, DMT DE 4 KM E VELOCIDADE MÉDIA 22 KM/H. AF_05/2020</t>
  </si>
  <si>
    <t>ESCAVAÇÃO VERTICAL PARA INFRAESTRUTURA, COM CARGA, DESCARGA E TRANSPORTE DE SOLO DE 1ª CATEGORIA, COM ESCAVADEIRA HIDRÁULICA (CAÇAMBA: 0,8 M³ / 111HP), FROTA DE 8 CAMINHÕES BASCULANTES DE 14 M³, DMT DE 6 KM E VELOCIDADE MÉDIA 22 KM/H. AF_05/2020</t>
  </si>
  <si>
    <t>ESCAVAÇÃO VERTICAL PARA INFRAESTRUTURA, COM CARGA, DESCARGA E TRANSPORTE DE SOLO DE 1ª CATEGORIA, COM ESCAVADEIRA HIDRÁULICA (CAÇAMBA: 0,8 M³ / 111HP), FROTA DE 4 CAMINHÕES BASCULANTES DE 18 M³, DMT DE 1,5 KM E VELOCIDADE MÉDIA18 KM/H. AF_05/2020</t>
  </si>
  <si>
    <t>ESCAVAÇÃO VERTICAL PARA INFRAESTRUTURA, COM CARGA, DESCARGA E TRANSPORTE DE SOLO DE 1ª CATEGORIA, COM ESCAVADEIRA HIDRÁULICA (CAÇAMBA: 0,8 M³ / 111HP), FROTA DE 4 CAMINHÕES BASCULANTES DE 18 M³, DMT DE 2 KM E VELOCIDADE MÉDIA 19 KM/H. AF_05/2020</t>
  </si>
  <si>
    <t>ESCAVAÇÃO VERTICAL PARA INFRAESTRUTURA, COM CARGA, DESCARGA E TRANSPORTE DE SOLO DE 1ª CATEGORIA, COM ESCAVADEIRA HIDRÁULICA (CAÇAMBA: 0,8 M³ / 111HP), FROTA DE 5 CAMINHÕES BASCULANTES DE 18 M³, DMT DE 3 KM E VELOCIDADE MÉDIA 20 KM/H. AF_05/2020</t>
  </si>
  <si>
    <t>ESCAVAÇÃO VERTICAL PARA INFRAESTRUTURA, COM CARGA, DESCARGA E TRANSPORTE DE SOLO DE 1ª CATEGORIA, COM ESCAVADEIRA HIDRÁULICA (CAÇAMBA: 0,8 M³ / 111HP), FROTA DE 6 CAMINHÕES BASCULANTES DE 18 M³, DMT DE 4 KM E VELOCIDADE MÉDIA 22 KM/H. AF_05/2020</t>
  </si>
  <si>
    <t>ESCAVAÇÃO VERTICAL PARA INFRAESTRUTURA, COM CARGA, DESCARGA E TRANSPORTE DE SOLO DE 1ª CATEGORIA, COM ESCAVADEIRA HIDRÁULICA (CAÇAMBA: 0,8 M³ / 111HP), FROTA DE 7 CAMINHÕES BASCULANTES DE 18 M³, DMT DE 6 KM E VELOCIDADE MÉDIA 22 KM/H. AF_05/2020</t>
  </si>
  <si>
    <t>ESCAVAÇÃO VERTICAL PARA INFRAESTRUTURA, COM CARGA, DESCARGA E TRANSPORTE DE SOLO DE 1ª CATEGORIA, COM ESCAVADEIRA HIDRÁULICA (CAÇAMBA: 1,2M³ / 155HP), FROTA DE 6 CAMINHÕES BASCULANTES DE 14 M³, DMT DE 1,5 KM E VELOCIDADE MÉDIA18 KM/H. AF_05/2020</t>
  </si>
  <si>
    <t>ESCAVAÇÃO VERTICAL PARA INFRAESTRUTURA, COM CARGA, DESCARGA E TRANSPORTE DE SOLO DE 1ª CATEGORIA, COM ESCAVADEIRA HIDRÁULICA (CAÇAMBA: 1,2 M³ / 155HP), FROTA DE 6 CAMINHÕES BASCULANTES DE 14 M³, DMT DE 2 KM E VELOCIDADE MÉDIA 19 KM/H. AF_05/2020</t>
  </si>
  <si>
    <t>ESCAVAÇÃO VERTICAL PARA INFRAESTRUTURA, COM CARGA, DESCARGA E TRANSPORTE DE SOLO DE 1ª CATEGORIA, COM ESCAVADEIRA HIDRÁULICA (CAÇAMBA: 1,2 M³ / 155HP), FROTA DE 7 CAMINHÕES BASCULANTES DE 14 M³, DMT DE 3 KM E VELOCIDADE MÉDIA 20 KM/H. AF_05/2020</t>
  </si>
  <si>
    <t>ESCAVAÇÃO VERTICAL PARA INFRAESTRUTURA, COM CARGA, DESCARGA E TRANSPORTE DE SOLO DE 1ª CATEGORIA, COM ESCAVADEIRA HIDRÁULICA (CAÇAMBA: 1,2 M³ / 155HP), FROTA DE 8 CAMINHÕES BASCULANTES DE 14 M³, DMT DE 4 KM E VELOCIDADE MÉDIA 22 KM/H. AF_05/2020</t>
  </si>
  <si>
    <t>ESCAVAÇÃO VERTICAL PARA INFRAESTRUTURA, COM CARGA, DESCARGA E TRANSPORTE DE SOLO DE 1ª CATEGORIA, COM ESCAVADEIRA HIDRÁULICA (CAÇAMBA: 1,2 M³ / 155HP), FROTA DE 10 CAMINHÕES BASCULANTES DE 14 M³, DMT DE 6 KM E VELOCIDADE MÉDIA22 KM/H. AF_05/2020</t>
  </si>
  <si>
    <t>ESCAVAÇÃO VERTICAL PARA INFRAESTRUTURA, COM CARGA, DESCARGA E TRANSPORTE DE SOLO DE 1ª CATEGORIA, COM ESCAVADEIRA HIDRÁULICA (CAÇAMBA: 1,2 M³ / 155HP), FROTA DE 5 CAMINHÕES BASCULANTES DE 18 M³, DMT DE 1,5 KM E VELOCIDADE MÉDIA18 KM/H. AF_05/2020</t>
  </si>
  <si>
    <t>ESCAVAÇÃO VERTICAL PARA INFRAESTRUTURA, COM CARGA, DESCARGA E TRANSPORTE DE SOLO DE 1ª CATEGORIA, COM ESCAVADEIRA HIDRÁULICA (CAÇAMBA: 1,2 M³ / 155HP), FROTA DE 6 CAMINHÕES BASCULANTES DE 18 M³, DMT DE 2 KM E VELOCIDADE MÉDIA 19 KM/H. AF_05/2020</t>
  </si>
  <si>
    <t>ESCAVAÇÃO VERTICAL PARA INFRAESTRUTURA, COM CARGA, DESCARGA E TRANSPORTE DE SOLO DE 1ª CATEGORIA, COM ESCAVADEIRA HIDRÁULICA (CAÇAMBA: 1,2 M³ / 155HP), FROTA DE 6 CAMINHÕES BASCULANTES DE 18 M³, DMT DE 3 KM E VELOCIDADE MÉDIA 20 KM/H. AF_05/2020</t>
  </si>
  <si>
    <t>ESCAVAÇÃO VERTICAL PARA INFRAESTRUTURA, COM CARGA, DESCARGA E TRANSPORTE DE SOLO DE 1ª CATEGORIA, COM ESCAVADEIRA HIDRÁULICA (CAÇAMBA: 1,2 M³ / 155HP), FROTA DE 7 CAMINHÕES BASCULANTES DE 18 M³, DMT DE 4 KM E VELOCIDADE MÉDIA 22 KM/H. AF_05/2020</t>
  </si>
  <si>
    <t>ESCAVAÇÃO VERTICAL PARA INFRAESTRUTURA, COM CARGA, DESCARGA E TRANSPORTE DE SOLO DE 1ª CATEGORIA, COM ESCAVADEIRA HIDRÁULICA (CAÇAMBA: 1,2 M³ / 155HP), FROTA DE 9 CAMINHÕES BASCULANTES DE 18 M³, DMT DE 6 KM E VELOCIDADE MÉDIA 22 KM/H. AF_05/2020</t>
  </si>
  <si>
    <t>ESCAVAÇÃO VERTICAL PARA INFRAESTRUTURA, COM CARGA, DESCARGA E TRANSPORTE DE SOLO DE 1ª CATEGORIA, COM ESCAVADEIRA HIDRÁULICA (CAÇAMBA: 0,8 M³ / 111HP), FROTA DE 3 CAMINHÕES BASCULANTES DE 10 M³, DMT ATÉ 1 KM E VELOCIDADE MÉDIA14 KM/H. AF_05/2020</t>
  </si>
  <si>
    <t>ESCAVAÇÃO VERTICAL PARA INFRAESTRUTURA, COM CARGA, DESCARGA E TRANSPORTE DE SOLO DE 1ª CATEGORIA, COM ESCAVADEIRA HIDRÁULICA (CAÇAMBA: 1,2 M³ / 155HP), FROTA DE 4 CAMINHÕES BASCULANTES DE 10 M³, DMT ATÉ 1 KM E VELOCIDADE MÉDIA14 KM/H. AF_05/2020</t>
  </si>
  <si>
    <t>ESCAVAÇÃO VERTICAL PARA INFRAESTRUTURA, COM CARGA, DESCARGA E TRANSPORTE DE SOLO DE 1ª CATEGORIA, COM ESCAVADEIRA HIDRÁULICA (CAÇAMBA: 0,8 M³ / 111HP), FROTA DE 5 CAMINHÕES BASCULANTES DE 10 M³, DMT DE 1,5 KM E VELOCIDADE MÉDIA18 KM/H. AF_05/2020</t>
  </si>
  <si>
    <t>ESCAVAÇÃO VERTICAL PARA INFRAESTRUTURA, COM CARGA, DESCARGA E TRANSPORTE DE SOLO DE 1ª CATEGORIA, COM ESCAVADEIRA HIDRÁULICA (CAÇAMBA: 0,8 M³ / 111HP), FROTA DE 6 CAMINHÕES BASCULANTES DE 10 M³, DMT DE 2 KM E VELOCIDADE MÉDIA 19 KM/H. AF_05/2020</t>
  </si>
  <si>
    <t>ESCAVAÇÃO VERTICAL PARA INFRAESTRUTURA, COM CARGA, DESCARGA E TRANSPORTE DE SOLO DE 1ª CATEGORIA, COM ESCAVADEIRA HIDRÁULICA (CAÇAMBA: 0,8 M³ / 111HP), FROTA DE 7 CAMINHÕES BASCULANTES DE 10 M³, DMT DE 3 KM E VELOCIDADE MÉDIA 20 KM/H. AF_05/2020</t>
  </si>
  <si>
    <t>ESCAVAÇÃO VERTICAL PARA INFRAESTRUTURA, COM CARGA, DESCARGA E TRANSPORTE DE SOLO DE 1ª CATEGORIA, COM ESCAVADEIRA HIDRÁULICA (CAÇAMBA: 0,8 M³ / 111HP), FROTA DE 8 CAMINHÕES BASCULANTES DE 10 M³, DMT DE 4 KM E VELOCIDADE MÉDIA 22 KM/H. AF_05/2020</t>
  </si>
  <si>
    <t>ESCAVAÇÃO VERTICAL PARA INFRAESTRUTURA, COM CARGA, DESCARGA E TRANSPORTE DE SOLO DE 1ª CATEGORIA, COM ESCAVADEIRA HIDRÁULICA (CAÇAMBA: 0,8 M³ / 111HP), FROTA DE 10 CAMINHÕES BASCULANTES DE 10 M³, DMT DE 6 KM E VELOCIDADE MÉDIA22 KM/H. AF_05/2020</t>
  </si>
  <si>
    <t>ESCAVAÇÃO VERTICAL PARA INFRAESTRUTURA, COM CARGA, DESCARGA E TRANSPORTE DE SOLO DE 1ª CATEGORIA, COM ESCAVADEIRA HIDRÁULICA (CAÇAMBA: 1,2 M³ / 155HP), FROTA DE 6 CAMINHÕES BASCULANTES DE 10 M³, DMT DE 1,5 KM E VELOCIDADE MÉDIA18 KM/H. AF_05/2020</t>
  </si>
  <si>
    <t>ESCAVAÇÃO VERTICAL PARA INFRAESTRUTURA, COM CARGA, DESCARGA E TRANSPORTE DE SOLO DE 1ª CATEGORIA, COM ESCAVADEIRA HIDRÁULICA (CAÇAMBA: 1,2 M³ / 155HP), FROTA DE 7 CAMINHÕES BASCULANTES DE 10 M³, DMT DE 2 KM E VELOCIDADE MÉDIA 19 KM/H. AF_05/2020</t>
  </si>
  <si>
    <t>ESCAVAÇÃO VERTICAL PARA INFRAESTRUTURA, COM CARGA, DESCARGA E TRANSPORTE DE SOLO DE 1ª CATEGORIA, COM ESCAVADEIRA HIDRÁULICA (CAÇAMBA: 1,2 M³ / 155HP), FROTA DE 8 CAMINHÕES BASCULANTES DE 10 M³, DMT DE 3 KM E VELOCIDADE MÉDIA 20 KM/H. AF_05/2020</t>
  </si>
  <si>
    <t>ESCAVAÇÃO VERTICAL PARA INFRAESTRUTURA, COM CARGA, DESCARGA E TRANSPORTE DE SOLO DE 1ª CATEGORIA, COM ESCAVADEIRA HIDRÁULICA (CAÇAMBA: 1,2 M³ / 155HP), FROTA DE 9 CAMINHÕES BASCULANTES DE 10 M³, DMT DE 4 KM E VELOCIDADE MÉDIA 22 KM/H. AF_05/2020</t>
  </si>
  <si>
    <t>ESCAVAÇÃO VERTICAL PARA INFRAESTRUTURA, COM CARGA, DESCARGA E TRANSPORTE DE SOLO DE 1ª CATEGORIA, COM ESCAVADEIRA HIDRÁULICA (CAÇAMBA: 1,2 M³ / 155HP), FROTA DE 12 CAMINHÕES BASCULANTES DE 10 M³, DMT DE 6 KM E VELOCIDADE MÉDIA22 KM/H. AF_05/2020</t>
  </si>
  <si>
    <t>PREPARO DE FUNDO DE VALA COM LARGURA MENOR QUE 1,5 M, COM CAMADA DE AREIA, LANÇAMENTO MANUAL. AF_08/2020</t>
  </si>
  <si>
    <t>PREPARO DE FUNDO DE VALA COM LARGURA MENOR QUE 1,5 M, COM CAMADA DE BRITA, LANÇAMENTO MANUAL. AF_08/2020</t>
  </si>
  <si>
    <t>PREPARO DE FUNDO DE VALA COM LARGURA MAIOR OU IGUAL A 1,5 M E MENOR QUE 2,5 M, COM CAMADA DE AREIA, LANÇAMENTO MANUAL. AF_08/2020</t>
  </si>
  <si>
    <t>PREPARO DE FUNDO DE VALA COM LARGURA MAIOR OU IGUAL A 1,5 M E MENOR QUE 2,5 M, COM CAMADA DE BRITA, LANÇAMENTO MANUAL. AF_08/2020</t>
  </si>
  <si>
    <t>PREPARO DE FUNDO DE VALA COM LARGURA MENOR QUE 1,5 M, COM CAMADA DE AREIA, LANÇAMENTO MECANIZADO. AF_08/2020</t>
  </si>
  <si>
    <t>PREPARO DE FUNDO DE VALA COM LARGURA MENOR QUE 1,5 M, COM CAMADA DE BRITA, LANÇAMENTO MECANIZADO. AF_08/2020</t>
  </si>
  <si>
    <t>PREPARO DE FUNDO DE VALA COM LARGURA MAIOR OU IGUAL A 1,5 M E MENOR QUE 2,5 M, COM CAMADA DE BRITA, LANÇAMENTO MECANIZADO. AF_08/2020</t>
  </si>
  <si>
    <t>PREPARO DE FUNDO DE VALA COM LARGURA MAIOR OU IGUAL A 1,5 M E MENOR QUE 2,5 M, COM CAMADA DE AREIA, LANÇAMENTO MECANIZADO. AF_08/2020</t>
  </si>
  <si>
    <t>CONSTRUÇÃO DE BASE E SUB-BASE PARA PAVIMENTAÇÃO DE SOLO ESTABILIZADO GRANULOMETRICAMENTE COM MISTURA DE SOLOS EM PISTA - EXCLUSIVE SOLO, ESCAVAÇÃO, CARGA E TRANSPORTE. AF_09/2024</t>
  </si>
  <si>
    <t>CONSTRUÇÃO DE BASE E SUB-BASE PARA PAVIMENTAÇÃO DE SOLO ESTABILIZADO GRANULOMETRICAMENTE SEM MISTURA DE SOLOS - EXCLUSIVE SOLO, ESCAVAÇÃO, CARGA E TRANSPORTE. AF_09/2024</t>
  </si>
  <si>
    <t>ESCORAMENTO DE FÔRMAS DE LAJE EM MADEIRA NÃO APARELHADA, PÉ-DIREITO SIMPLES, INCLUSO TRAVAMENTO, 4 UTILIZAÇÕES. AF_09/2020</t>
  </si>
  <si>
    <t>ESCORAMENTO DE FÔRMAS DE LAJE EM MADEIRA NÃO APARELHADA, PÉ-DIREITO DUPLO, INCLUSO TRAVAMENTO, 4 UTILIZAÇÕES. AF_09/2020</t>
  </si>
  <si>
    <t>RECOMPOSIÇÃO DE BASE E OU SUB-BASE PARA REMENDO PROFUNDO DE SOLOS DE COMPORTAMENTO LATERÍTICO (ARENOSO) - INCLUSO RETIRADA E COLOCAÇÃO DO MATERIAL. AF_12/2020</t>
  </si>
  <si>
    <t>RECOMPOSIÇÃO DE BASE E OU SUB-BASE PARA REMENDO PROFUNDO DE SOLO MELHORADO COM CIMENTO (TEOR DE 2%) - INCLUSO RETIRADA E COLOCAÇÃO DO MATERIAL. AF_12/2020</t>
  </si>
  <si>
    <t>RECOMPOSIÇÃO DE BASE E OU SUB-BASE PARA REMENDO PROFUNDO DE SOLO MELHORADO COM CIMENTO (TEOR DE 4%) - INCLUSO RETIRADA E COLOCAÇÃO DO MATERIAL. AF_12/2020</t>
  </si>
  <si>
    <t>RECOMPOSIÇÃO DE BASE E OU SUB-BASE PARA REMENDO PROFUNDO DE SOLO COM CIMENTO (TEOR DE 6%) - INCLUSO RETIRADA E COLOCAÇÃO DO MATERIAL. AF_12/2020</t>
  </si>
  <si>
    <t>RECOMPOSIÇÃO DE BASE E OU SUB-BASE PARA REMENDO PROFUNDO DE SOLO COM CIMENTO (TEOR DE 8%) - INCLUSO RETIRADA E COLOCAÇÃO DO MATERIAL. AF_12/2020</t>
  </si>
  <si>
    <t>RECOMPOSIÇÃO DE BASE E OU SUB-BASE PARA REMENDO PROFUNDO DE SOLO BRITA (40/60) - INCLUSO RETIRADA E COLOCAÇÃO DO MATERIAL. AF_12/2020</t>
  </si>
  <si>
    <t>RECOMPOSIÇÃO DE BASE E OU SUB-BASE PARA REMENDO PROFUNDO DE SOLO BRITA (50/50) - INCLUSO RETIRADA E COLOCAÇÃO DO MATERIAL. AF_12/2020</t>
  </si>
  <si>
    <t>RECOMPOSIÇÃO DE BASE E OU SUB-BASE PARA REMENDO PROFUNDO DE SOLO BRITA (40/60) COM CIMENTO (TEOR DE 4%) - INCLUSO RETIRADA E COLOCAÇÃO DO MATERIAL. AF_12/2020</t>
  </si>
  <si>
    <t>RECOMPOSIÇÃO DE BASE E OU SUB-BASE PARA REMENDO PROFUNDO DE SOLO BRITA (40/60) COM CIMENTO (TEOR DE 6%) - INCLUSO RETIRADA E COLOCAÇÃO DO MATERIAL. AF_12/2020</t>
  </si>
  <si>
    <t>RECOMPOSIÇÃO DE BASE E OU SUB-BASE PARA REMENDO PROFUNDO DE SOLO BRITA (40/60) COM CIMENTO (TEOR DE 8%) - INCLUSO RETIRADA E COLOCAÇÃO DO MATERIAL. AF_12/2020</t>
  </si>
  <si>
    <t>RECOMPOSIÇÃO DE BASE E OU SUB-BASE PARA REMENDO PROFUNDO DE SOLO BRITA (50/50) COM CIMENTO (TEOR DE 4%) - INCLUSO RETIRADA E COLOCAÇÃO DO MATERIAL. AF_12/2020</t>
  </si>
  <si>
    <t>RECOMPOSIÇÃO DE BASE E OU SUB-BASE PARA REMENDO PROFUNDO DE SOLO BRITA (50/50) COM CIMENTO (TEOR DE 6%) - INCLUSO RETIRADA E COLOCAÇÃO DO MATERIAL. AF_12/2020</t>
  </si>
  <si>
    <t>RECOMPOSIÇÃO DE BASE E OU SUB-BASE PARA REMENDO PROFUNDO DE SOLO BRITA (50/50) COM CIMENTO (TEOR DE 8%) - INCLUSO RETIRADA E COLOCAÇÃO DO MATERIAL. AF_12/2020</t>
  </si>
  <si>
    <t>RECOMPOSIÇÃO DE BASE E OU SUB-BASE PARA REMENDO PROFUNDO DE BRITA GRADUADA SIMPLES - INCLUSO RETIRADA E COLOCAÇÃO DO MATERIAL. AF_12/2020</t>
  </si>
  <si>
    <t>RECOMPOSIÇÃO DE BASE E OU SUB-BASE PARA FECHAMENTO DE VALAS DE SOLOS DE COMPORTAMENTO LATERÍTICO (ARENOSO) - INCLUSO RETIRADA E COLOCAÇÃO DO MATERIAL. AF_12/2020</t>
  </si>
  <si>
    <t>RECOMPOSIÇÃO DE BASE E OU SUB-BASE PARA FECHAMENTO DE VALAS DE SOLO MELHORADO COM CIMENTO (TEOR DE 2%) - INCLUSO RETIRADA E COLOCAÇÃO DO MATERIAL. AF_12/2020</t>
  </si>
  <si>
    <t>RECOMPOSIÇÃO DE BASE E OU SUB-BASE PARA FECHAMENTO DE VALAS DE SOLO MELHORADO COM CIMENTO (TEOR DE 4%) - INCLUSO RETIRADA E COLOCAÇÃO DO MATERIAL. AF_12/2020</t>
  </si>
  <si>
    <t>RECOMPOSIÇÃO DE BASE E OU SUB-BASE PARA FECHAMENTO DE VALAS DE SOLO COM CIMENTO (TEOR DE 6%) - INCLUSO RETIRADA E COLOCAÇÃO DO MATERIAL. AF_12/2020</t>
  </si>
  <si>
    <t>RECOMPOSIÇÃO DE BASE E OU SUB-BASE PARA FECHAMENTO DE VALAS DE SOLO COM CIMENTO (TEOR DE 8%) - INCLUSO RETIRADA E COLOCAÇÃO DO MATERIAL. AF_12/2020</t>
  </si>
  <si>
    <t>RECOMPOSIÇÃO DE BASE E OU SUB-BASE PARA FECHAMENTO DE VALAS DE SOLO BRITA (40/60) - INCLUSO RETIRADA E COLOCAÇÃO DO MATERIAL. AF_12/2020</t>
  </si>
  <si>
    <t>RECOMPOSIÇÃO DE BASE E OU SUB-BASE PARA FECHAMENTO DE VALAS DE SOLO BRITA (50/50) - INCLUSO RETIRADA E COLOCAÇÃO DO MATERIAL. AF_12/2020</t>
  </si>
  <si>
    <t>RECOMPOSIÇÃO DE BASE E OU SUB-BASE PARA FECHAMENTO DE VALAS DE SOLO BRITA (40/60) COM CIMENTO (TEOR DE 4%) - INCLUSO RETIRADA E COLOCAÇÃO DO MATERIAL. AF_12/2020</t>
  </si>
  <si>
    <t>RECOMPOSIÇÃO DE BASE E OU SUB-BASE PARA FECHAMENTO DE VALAS DE SOLO BRITA (40/60) COM CIMENTO (TEOR DE 6%) - INCLUSO RETIRADA E COLOCAÇÃO DO MATERIAL. AF_12/2020</t>
  </si>
  <si>
    <t>RECOMPOSIÇÃO DE BASE E OU SUB-BASE PARA FECHAMENTO DE VALAS DE SOLO BRITA (40/60) COM CIMENTO (TEOR DE 8%) - INCLUSO RETIRADA E COLOCAÇÃO DO MATERIAL. AF_12/2020</t>
  </si>
  <si>
    <t>RECOMPOSIÇÃO DE BASE E OU SUB-BASE PARA FECHAMENTO DE VALAS DE SOLO BRITA (50/50) COM CIMENTO (TEOR DE 4%) - INCLUSO RETIRADA E COLOCAÇÃO DO MATERIAL. AF_12/2020</t>
  </si>
  <si>
    <t>RECOMPOSIÇÃO DE BASE E OU SUB-BASE PARA FECHAMENTO DE VALAS DE SOLO BRITA (50/50) COM CIMENTO (TEOR DE 6%) - INCLUSO RETIRADA E COLOCAÇÃO DO MATERIAL. AF_12/2020</t>
  </si>
  <si>
    <t>RECOMPOSIÇÃO DE BASE E OU SUB-BASE PARA FECHAMENTO DE VALAS DE SOLO BRITA (50/50) COM CIMENTO (TEOR DE 8%) - INCLUSO RETIRADA E COLOCAÇÃO DO MATERIAL. AF_12/2020</t>
  </si>
  <si>
    <t>RECOMPOSIÇÃO DE BASE E OU SUB-BASE PARA FECHAMENTO DE VALAS DE BRITA GRADUADA SIMPLES - INCLUSO RETIRADA E COLOCAÇÃO DO MATERIAL. AF_12/2020</t>
  </si>
  <si>
    <t>RECOMPOSIÇÃO DE REVESTIMENTO EM CONCRETO ASFÁLTICO (AQUISIÇÃO EM USINA), PARA O FECHAMENTO DE VALAS - INCLUSO DEMOLIÇÃO DO PAVIMENTO. AF_12/2020</t>
  </si>
  <si>
    <t>ESCAVAÇÃO MECANIZADA DE VALA COM PROF. ATÉ 1,5 M (MÉDIA MONTANTE E JUSANTE/UMA COMPOSIÇÃO POR TRECHO), ESCAVADEIRA (0,8 M3), LARG. MENOR QUE 1,5 M, EM SOLO DE 1A CATEGORIA, EM LOCAIS COM ALTO NÍVEL DE INTERFERÊNCIA. AF_09/2024</t>
  </si>
  <si>
    <t>ESCAVAÇÃO MECANIZADA DE VALA COM PROF. MAIOR QUE 4,5 M ATÉ 6,0 M (MÉDIA MONTANTE E JUSANTE/UMA COMPOSIÇÃO POR TRECHO), ESCAVADEIRA (0,8 M3), LARG. MENOR QUE 1,5 M, EM SOLO DE 1A CATEGORIA, EM LOCAIS COM ALTO NÍVEL DE INTERFERÊNCIA. AF_09/2024</t>
  </si>
  <si>
    <t>ESCAVAÇÃO MECANIZADA DE VALA COM PROF. MAIOR QUE 1,50 M ATÉ 3,0 M (MÉDIA MONTANTE E JUSANTE/UMA COMPOSIÇÃO POR TRECHO), ESCAVADEIRA (1,2 M3), LARG. DE 1,5 M A 2,5 M, EM SOLO DE 1A CATEGORIA, EM LOCAIS COM ALTO NÍVEL DE INTERFERÊNCIA. AF_09/2024</t>
  </si>
  <si>
    <t>ESCAVAÇÃO MECANIZADA DE VALA COM PROF. ATÉ 1,5 M (MÉDIA MONTANTE E JUSANTE/UMA COMPOSIÇÃO POR TRECHO), ESCAVADEIRA (0,8 M3),LARG. MENOR QUE 1,5 M, EM SOLO DE 1A CATEGORIA, LOCAIS COM BAIXO NÍVEL DE INTERFERÊNCIA. AF_09/2024</t>
  </si>
  <si>
    <t>ESCAVAÇÃO MECANIZADA DE VALA COM PROF. MAIOR QUE 4,5 M ATÉ 6,0 M (MÉDIA MONTANTE E JUSANTE/UMA COMPOSIÇÃO POR TRECHO),COM ESCAVADEIRA (0,8 M3), LARG. MENOR QUE 1,5 M, EM SOLO DE 1A CATEGORIA, LOCAIS COM BAIXO NÍVEL DE INTERFERÊNCIA. AF_09/2024</t>
  </si>
  <si>
    <t>ESCAVAÇÃO MECANIZADA DE VALA COM PROF. MAIOR QUE 1,5 M ATÉ 3,0 M (MÉDIA MONTANTE E JUSANTE/UMA COMPOSIÇÃO POR TRECHO),COM ESCAVADEIRA (1,2 M3),LARG. DE 1,5 M A 2,5 M, EM SOLO DE 1A CATEGORIA, LOCAIS COM BAIXO NÍVEL DE INTERFERÊNCIA. AF_09/2024</t>
  </si>
  <si>
    <t>ESCAVAÇÃO MECANIZADA DE VALA COM PROF. ATÉ 1,5 M (MÉDIA MONTANTE E JUSANTE/UMA COMPOSIÇÃO POR TRECHO), ESCAVADEIRA (0,8 M3),LARG. MENOR QUE 1,5 M, EM SOLO DE MOLE, EM LOCAIS COM ALTO NÍVEL DE INTERFERÊNCIA. AF_09/2024</t>
  </si>
  <si>
    <t>ESCAVAÇÃO MECANIZADA DE VALA COM PROF. ATÉ 1,5 M (MÉDIA MONTANTE E JUSANTE/UMA COMPOSIÇÃO POR TRECHO), ESCAVADEIRA (0,8 M3), LARG. DE 1,5 M A 2,5 M, EM SOLO MOLE, EM LOCAIS COM ALTO NÍVEL DE INTERFERÊNCIA. AF_09/2024</t>
  </si>
  <si>
    <t>ESCAVAÇÃO MECANIZADA DE VALA COM PROF. MAIOR QUE 1,5 M ATÉ 3,0 M (MÉDIA MONTANTE E JUSANTE/UMA COMPOSIÇÃO POR TRECHO), ESCAVADEIRA (0,8 M3), LARGURA ATÉ 1,5 M, EM SOLO MOLE, EM LOCAIS COM ALTO NÍVEL DE INTERFERÊNCIA. AF_09/2024</t>
  </si>
  <si>
    <t>ESCAVAÇÃO MECANIZADA DE VALA COM PROF. MAIOR QUE 3,0 M ATÉ 4,5 M (MÉDIA MONTANTE E JUSANTE/UMA COMPOSIÇÃO POR TRECHO), ESCAVADEIRA (0,8 M3), LARG. MENOR QUE 1,5 M, EM SOLO MOLE, EM LOCAIS COM ALTO NÍVEL DE INTERFERÊNCIA. AF_09/2024</t>
  </si>
  <si>
    <t>ESCAVAÇÃO MECANIZADA DE VALA COM PROF. MAIOR QUE 4,5 M ATÉ 6,0 M (MÉDIA MONTANTE E JUSANTE/UMA COMPOSIÇÃO POR TRECHO), ESCAVADEIRA (0,8 M3),LARG. MENOR QUE 1,5 M, EM SOLO DE MOLE, EM LOCAIS COM ALTO NÍVEL DE INTERFERÊNCIA. AF_09/2024</t>
  </si>
  <si>
    <t>ESCAVAÇÃO MECANIZADA DE VALA COM PROF. MAIOR QUE 1,5 M ATÉ 3,0 M (MÉDIA MONTANTE E JUSANTE/UMA COMPOSIÇÃO POR TRECHO),COM ESCAVADEIRA (1,2 M3),LARG. DE 1,5 M A 2,5 M, EM SOLO MOLE, EM LOCAIS COM ALTO NÍVEL DE INTERFERÊNCIA. AF_09/2024</t>
  </si>
  <si>
    <t>ESCAVAÇÃO MECANIZADA DE VALA COM PROF. DE 3,0 M ATÉ 4,5 M (MÉDIA MONTANTE E JUSANTE/UMA COMPOSIÇÃO POR TRECHO), ESCAVADEIRA (1,2 M3), LARG. DE 1,5 M A 2,5 M, EM SOLO MOLE, EM LOCAIS COM ALTO NÍVEL DE INTERFERÊNCIA. AF_09/2024</t>
  </si>
  <si>
    <t>ESCAVAÇÃO MECANIZADA DE VALA COM PROF. MAIOR QUE 4,5 M ATÉ 6,0 M (MÉDIA MONTANTE E JUSANTE/UMA COMPOSIÇÃO POR TRECHO), ESCAVADEIRA (1,2 M3), LARG. DE 1,5 M A 2,5 M, EM SOLO MOLE, EM LOCAIS COM ALTO NÍVEL DE INTERFERÊNCIA. AF_09/2024</t>
  </si>
  <si>
    <t>ESCAVAÇÃO MECANIZADA DE VALA COM PROF. ATÉ 1,5 M (MÉDIA MONTANTE E JUSANTE/UMA COMPOSIÇÃO POR TRECHO), ESCAVADEIRA (0,8 M3),LARG. MENOR QUE 1,5 M, EM SOLO MOLE, LOCAIS COM BAIXO NÍVEL DE INTERFERÊNCIA. AF_09/2024</t>
  </si>
  <si>
    <t>ESCAVAÇÃO MECANIZADA DE VALA COM PROF. ATÉ 1,5 M (MÉDIA MONTANTE E JUSANTE/UMA COMPOSIÇÃO POR TRECHO), ESCAVADEIRA (0,8 M3), LARG. DE 1,5 M A 2,5 M, EM SOLO MOLE, LOCAIS COM BAIXO NÍVEL DE INTERFERÊNCIA. AF_09/2024</t>
  </si>
  <si>
    <t>ESCAVAÇÃO MECANIZADA DE VALA COM PROF. MAIOR QUE 1,5 M E ATÉ 3,0 M (MÉDIA MONTANTE E JUSANTE/UMA COMPOSIÇÃO POR TRECHO), ESCAVADEIRA (0,8 M3), LARG. MENOR QUE 1,5 M, EM SOLO MOLE, LOCAIS COM BAIXO NÍVEL DE INTERFERÊNCIA. AF_09/2024</t>
  </si>
  <si>
    <t>ESCAVAÇÃO MECANIZADA DE VALA COM PROF.MAIOR QUE 3,0 M ATÉ 4,5 M (MÉDIA MONTANTE E JUSANTE/UMA COMPOSIÇÃO POR TRECHO), ESCAVADEIRA (0,8 M3), LARG. MENOR QUE 1,5 M, EM SOLO MOLE, LOCAIS COM BAIXO NÍVEL DE INTERFERÊNCIA. AF_09/2024</t>
  </si>
  <si>
    <t>ESCAVAÇÃO MECANIZADA DE VALA COM PROF. MAIOR QUE 4,5 M ATÉ 6,0 M (MÉDIA MONTANTE E JUSANTE/UMA COMPOSIÇÃO POR TRECHO),COM ESCAVADEIRA (0,8 M3), LARG. MENOR QUE 1,5 M, EM SOLO MOLE, LOCAIS COM BAIXO NÍVEL DE INTERFERÊNCIA. AF_09/2024</t>
  </si>
  <si>
    <t>ESCAVAÇÃO MECANIZADA DE VALA COM PROF. MAIOR QUE 1,5 M ATÉ 3,0 M (MÉDIA MONTANTE E JUSANTE/UMA COMPOSIÇÃO POR TRECHO),COM ESCAVADEIRA (1,2 M3), LARG. DE 1,5 M A 2,5 M, EM SOLO MOLE, LOCAIS COM BAIXO NÍVEL DE INTERFERÊNCIA. AF_09/2024</t>
  </si>
  <si>
    <t>ESCAVAÇÃO MECANIZADA DE VALA COM PROF. MAIOR QUE 3,0 M ATÉ 4,5 M (MÉDIA MONTANTE E JUSANTE/UMA COMPOSIÇÃO POR TRECHO), ESCAVADEIRA (1,2 M3), LARG. DE 1,5 M A 2,5 M, EM SOLO MOLE, LOCAIS COM BAIXO NÍVEL DE INTERFERÊNCIA. AF_09/2024</t>
  </si>
  <si>
    <t>ESCAVAÇÃO MECANIZADA DE VALA COM PROF. MAIOR QUE 4,5 M ATÉ 6,0 M (MÉDIA MONTANTE E JUSANTE/UMA COMPOSIÇÃO POR TRECHO), ESCAVADEIRA (1,2 M3), LARG. DE 1,5 M A 2,5 M, EM SOLO MOLE, LOCAIS COM BAIXO NÍVEL DE INTERFERÊNCIA. AF_09/2024</t>
  </si>
  <si>
    <t>ESCAVAÇÃO MECANIZADA DE VALA COM PROF. ATÉ 1,5 M (MÉDIA MONTANTE E JUSANTE/UMA COMPOSIÇÃO POR TRECHO), RETROESCAV. (0,26 M3), LARG. MENOR QUE 0,8 M, EM SOLO MOLE, EM LOCAIS COM ALTO NÍVEL DE INTERFERÊNCIA. AF_09/2024</t>
  </si>
  <si>
    <t>ESCAVAÇÃO MECANIZADA DE VALA COM PROF. ATÉ 1,5 M (MÉDIA MONTANTE E JUSANTE/UMA COMPOSIÇÃO POR TRECHO), RETROESCAV. (0,26 M3), LARG. DE 0,8 M A 1,5 M, EM SOLO MOLE, EM LOCAIS COM ALTO NÍVEL DE INTERFERÊNCIA. AF_09/2024</t>
  </si>
  <si>
    <t>ESCAVAÇÃO MECANIZADA DE VALA COM PROF. MAIOR QUE 1,5 M ATÉ 3,0 M (MÉDIA MONTANTE E JUSANTE/UMA COMPOSIÇÃO POR TRECHO), RETROESCAV. (0,26 M3), LARG. MENOR QUE 0,8 M, EM SOLO MOLE, EM LOCAIS COM ALTO NÍVEL DE INTERFERÊNCIA. AF_09/2024</t>
  </si>
  <si>
    <t>ESCAVAÇÃO MECANIZADA DE VALA COM PROF. MAIOR QUE 1,5 M ATÉ 3,0 M (MÉDIA MONTANTE E JUSANTE/UMA COMPOSIÇÃO POR TRECHO), RETROESCAV. (0,26 M3), LARG. DE 0,8 M A 1,5 M, EM SOLO MOLE, EM LOCAIS COM ALTO NÍVEL DE INTERFERÊNCIA. AF_09/2024</t>
  </si>
  <si>
    <t>ESCAVAÇÃO MECANIZADA DE VALA COM PROF. ATÉ 1,5 M (MÉDIA MONTANTE E JUSANTE/UMA COMPOSIÇÃO POR TRECHO), RETROESCAV. (0,26 M3), LARG. MENOR QUE 0,8 M, EM SOLO MOLE, LOCAIS COM BAIXO NÍVEL DE INTERFERÊNCIA. AF_09/2024</t>
  </si>
  <si>
    <t>ESCAVAÇÃO MECANIZADA DE VALA COM PROF. ATÉ 1,5 M (MÉDIA MONTANTE E JUSANTE/UMA COMPOSIÇÃO POR TRECHO), RETROESCAV. (0,26 M3), LARG. DE 0,8 M A 1,5 M, EM SOLO MOLE, LOCAIS COM BAIXO NÍVEL DE INTERFERÊNCIA. AF_09/2024</t>
  </si>
  <si>
    <t>ESCAVAÇÃO MECANIZADA DE VALA COM PROF. MAIOR QUE 1,5 M ATÉ 3,0 M (MÉDIA MONTANTE E JUSANTE/UMA COMPOSIÇÃO POR TRECHO), RETROESCAV. (0,26 M3),LARG. MENOR QUE 0,8 M, EM SOLO MOLE, LOCAIS COM BAIXO NÍVEL DE INTERFERÊNCIA. AF_09/2024</t>
  </si>
  <si>
    <t>ESCAVAÇÃO MECANIZADA DE VALA COM PROF. MAIOR QUE 1,5 M ATÉ 3,0 M (MÉDIA MONTANTE E JUSANTE/UMA COMPOSIÇÃO POR TRECHO), RETROESCAV. (0,26 M3), LARG. DE 0,8 M A 1,5 M, EM SOLO MOLE, LOCAIS COM BAIXO NÍVEL DE INTERFERÊNCIA. AF_09/2024</t>
  </si>
  <si>
    <t>ESCAVAÇÃO MECANIZADA DE VALA COM PROF. ATÉ 1,5 M (MÉDIA MONTANTE E JUSANTE/UMA COMPOSIÇÃO POR TRECHO), ESCAVADEIRA (0,8 M3),LARG. ATÉ 1,5 M, EM SOLO DE 2A CATEGORIA, EM LOCAIS COM ALTO NÍVEL DE INTERFERÊNCIA. AF_09/2024</t>
  </si>
  <si>
    <t>ESCAVAÇÃO MECANIZADA DE VALA COM PROF. ATÉ 1,5 M (MÉDIA MONTANTE E JUSANTE/UMA COMPOSIÇÃO POR TRECHO), ESCAVADEIRA (0,8 M3), LARG. DE 1,5 M A 2,5 M, EM SOLO DE 2A CATEGORIA, EM LOCAIS COM ALTO NÍVEL DE INTERFERÊNCIA. AF_09/2024</t>
  </si>
  <si>
    <t>ESCAVAÇÃO MECANIZADA DE VALA COM PROF. MAIOR QUE 1,5 M ATÉ 3,0 M (MÉDIA MONTANTE E JUSANTE/UMA COMPOSIÇÃO POR TRECHO), ESCAVADEIRA (0,8 M3), LARG. ATÉ 1,5 M, EM SOLO DE 2A CATEGORIA, EM LOCAIS COM ALTO NÍVEL DE INTERFERÊNCIA. AF_09/2024</t>
  </si>
  <si>
    <t>ESCAVAÇÃO MECANIZADA DE VALA COM PROF. MAIOR QUE 3,0 M ATÉ 4,5 M (MÉDIA MONTANTE E JUSANTE/UMA COMPOSIÇÃO POR TRECHO), ESCAVADEIRA (0,8 M3), LARG. MENOR QUE 1,5 M, EM SOLO DE 2A CATEGORIA, EM LOCAIS COM ALTO NÍVEL DE INTERFERÊNCIA. AF_09/2024</t>
  </si>
  <si>
    <t>ESCAVAÇÃO MECANIZADA DE VALA COM PROF.MAIOR QUE 4,5 M ATÉ 6,0 M (MÉDIA MONTANTE E JUSANTE/UMA COMPOSIÇÃO POR TRECHO),COM ESCAVADEIRA (0,8 M3), LARG. MENOR QUE 1,5 M, EM SOLO DE 2A CATEGORIA, EM LOCAIS COM ALTO NÍVEL DE INTERFERÊNCIA. AF_09/2024</t>
  </si>
  <si>
    <t>ESCAVAÇÃO MECANIZADA DE VALA COM PROF. MAIOR QUE 1,5 M ATÉ 3,0 M (MÉDIA MONTANTE E JUSANTE/UMA COMPOSIÇÃO POR TRECHO),COM ESCAVADEIRA (1,2 M3),LARG. DE 1,5 M A 2,5 M, EM SOLO DE 2A CATEGORIA, EM LOCAIS COM ALTO NÍVEL DE INTERFERÊNCIA. AF_09/2024</t>
  </si>
  <si>
    <t>ESCAVAÇÃO MECANIZADA DE VALA COM PROF. DE 3,0 M ATÉ 4,5 M (MÉDIA MONTANTE E JUSANTE/UMA COMPOSIÇÃO POR TRECHO), ESCAVADEIRA (1,2 M3), LARG. DE 1,5 M A 2,5 M, EM SOLO DE 2A CATEGORIA, EM LOCAIS COM ALTO NÍVEL DE INTERFERÊNCIA. AF_09/2024</t>
  </si>
  <si>
    <t>ESCAVAÇÃO MECANIZADA DE VALA COM PROF. MAIOR QUE 4,5 M ATÉ 6,0 M (MÉDIA MONTANTE E JUSANTE/UMA COMPOSIÇÃO POR TRECHO), ESCAVADEIRA (1,2 M3), LARG. DE 1,5 M A 2,5 M, EM SOLO DE 2A CATEGORIA, EM LOCAIS COM ALTO NÍVEL DE INTERFERÊNCIA. AF_09/2024</t>
  </si>
  <si>
    <t>ESCAVAÇÃO MECANIZADA DE VALA COM PROF. ATÉ 1,5 M (MÉDIA MONTANTE E JUSANTE/UMA COMPOSIÇÃO POR TRECHO),COM ESCAVADEIRA (0,8 M3), LARG. MENOR QUE 1,5 M, EM SOLO DE 2A CATEGORIA, LOCAIS COM BAIXO NÍVEL DE INTERFERÊNCIA. AF_09/2024</t>
  </si>
  <si>
    <t>ESCAVAÇÃO MECANIZADA DE VALA COM PROF. ATÉ 1,5 M (MÉDIA MONTANTE E JUSANTE/UMA COMPOSIÇÃO POR TRECHO), ESCAVADEIRA (0,8 M3), LARG. DE 1,5 M A 2,5 M, EM SOLO DE 2A CATEGORIA, LOCAIS COM BAIXO NÍVEL DE INTERFERÊNCIA. AF_09/2024</t>
  </si>
  <si>
    <t>ESCAVAÇÃO MECANIZADA DE VALA COM PROF. MAIOR QUE 1,5 M E ATÉ 3,0 M (MÉDIA MONTANTE E JUSANTE/UMA COMPOSIÇÃO POR TRECHO), ESCAVADEIRA (0,8 M3), LARG. MENOR QUE 1,5 M, EM SOLO DE 2A CATEGORIA, LOCAIS COM BAIXO NÍVEL DE INTERFERÊNCIA. AF_09/2024</t>
  </si>
  <si>
    <t>ESCAVAÇÃO MECANIZADA DE VALA COM PROF.MAIOR QUE 3,0 M ATÉ 4,5 M (MÉDIA MONTANTE E JUSANTE/UMA COMPOSIÇÃO POR TRECHO), ESCAVADEIRA (0,8 M3), LARG. MENOR QUE 1,5 M, EM SOLO DE 2A CATEGORIA, LOCAIS COM BAIXO NÍVEL DE INTERFERÊNCIA. AF_09/2024</t>
  </si>
  <si>
    <t>ESCAVAÇÃO MECANIZADA DE VALA COM PROF.MAIOR QUE 4,5 M ATÉ 6,0 M (MÉDIA MONTANTE E JUSANTE/UMA COMPOSIÇÃO POR TRECHO),COM ESCAVADEIRA (0,8 M3), LARG. MENOR QUE 1,5 M, EM SOLO DE 2A CATEGORIA, EM LOCAIS COM BAIXO NÍVEL DE INTERFERÊNCIA. AF_09/2024</t>
  </si>
  <si>
    <t>ESCAVAÇÃO MECANIZADA DE VALA COM PROF. MAIOR QUE 1,5 M ATÉ 3,0 M (MÉDIA MONTANTE E JUSANTE/UMA COMPOSIÇÃO POR TRECHO),COM ESCAVADEIRA (1,2 M3),LARG. DE 1,5 M A 2,5 M, EM SOLO DE 2A CATEGORIA, LOCAIS COM BAIXO NÍVEL DE INTERFERÊNCIA. AF_09/2024</t>
  </si>
  <si>
    <t>ESCAVAÇÃO MECANIZADA DE VALA COM PROF. MAIOR QUE 3,0 M ATÉ 4,5 M (MÉDIA MONTANTE E JUSANTE/UMA COMPOSIÇÃO POR TRECHO), ESCAVADEIRA (1,2 M3), LARG. DE 1,5 M A 2,5 M, EM SOLO DE 2A CATEGORIA, LOCAIS COM BAIXO NÍVEL DE INTERFERÊNCIA. AF_09/2024</t>
  </si>
  <si>
    <t>ESCAVAÇÃO MECANIZADA DE VALA COM PROF. MAIOR QUE 4,5 M ATÉ 6,0 M (MÉDIA MONTANTE E JUSANTE/UMA COMPOSIÇÃO POR TRECHO), ESCAVADEIRA (1,2 M3), LARG. DE 1,5 M A 2,5 M, EM SOLO DE 2A CATEGORIA, LOCAIS COM BAIXO NÍVEL DE INTERFERÊNCIA. AF_09/2024</t>
  </si>
  <si>
    <t>ESCAVAÇÃO MECANIZADA DE VALA COM PROF. ATÉ 1,5 M (MÉDIA MONTANTE E JUSANTE/UMA COMPOSIÇÃO POR TRECHO), RETROESCAV. (0,26 M3), LARG. MENOR QUE 0,8 M, EM SOLO DE 2A CATEGORIA, EM LOCAIS COM ALTO NÍVEL DE INTERFERÊNCIA. AF_09/2024</t>
  </si>
  <si>
    <t>ESCAVAÇÃO MECANIZADA DE VALA COM PROF. ATÉ 1,5 M (MÉDIA MONTANTE E JUSANTE/UMA COMPOSIÇÃO POR TRECHO), RETROESCAV. (0,26 M3), LARG. DE 0,8 M A 1,5 M, EM SOLO DE 2A CATEGORIA, EM LOCAIS COM ALTO NÍVEL DE INTERFERÊNCIA. AF_09/2024</t>
  </si>
  <si>
    <t>ESCAVAÇÃO MECANIZADA DE VALA COM PROF. MAIOR QUE 1,5 M ATÉ 3,0 M (MÉDIA MONTANTE E JUSANTE/UMA COMPOSIÇÃO POR TRECHO), RETROESCAV. (0,26 M3), LARG. MENOR QUE 0,8 M, EM SOLO DE 2A CATEGORIA, EM LOCAIS COM ALTO NÍVEL DE INTERFERÊNCIA. AF_09/2024</t>
  </si>
  <si>
    <t>ESCAVAÇÃO MECANIZADA DE VALA COM PROF. MAIOR QUE 1,5 M ATÉ 3,0 M (MÉDIA MONTANTE E JUSANTE/UMA COMPOSIÇÃO POR TRECHO), RETROESCAV. (0,26 M3), LARG. DE 0,8 M A 1,5 M, EM SOLO DE 2A CATEGORIA, EM LOCAIS COM ALTO NÍVEL DE INTERFERÊNCIA. AF_09/2024</t>
  </si>
  <si>
    <t>ESCAVAÇÃO MECANIZADA DE VALA COM PROF. ATÉ 1,5 M (MÉDIA MONTANTE E JUSANTE/UMA COMPOSIÇÃO POR TRECHO), RETROESCAV. (0,26 M3), LARGURA MENOR QUE 0,8 M, EM SOLO DE 2A CATEGORIA, EM LOCAIS COM BAIXO NÍVEL DE INTERFERÊNCIA. AF_09/2024</t>
  </si>
  <si>
    <t>ESCAVAÇÃO MECANIZADA DE VALA COM PROF. ATÉ 1,5 M (MÉDIA MONTANTE E JUSANTE/UMA COMPOSIÇÃO POR TRECHO), RETROESCAV. (0,26 M3), LARG. DE 0,8 M A 1,5 M, EM SOLO DE 2A CATEGORIA, EM LOCAIS COM BAIXO NÍVEL DE INTERFERÊNCIA. AF_09/2024</t>
  </si>
  <si>
    <t>ESCAVAÇÃO MECANIZADA DE VALA COM PROF. MAIOR QUE 1,5 M ATÉ 3,0 M (MÉDIA MONTANTE E JUSANTE/UMA COMPOSIÇÃO POR TRECHO), RETROESCAV. (0,26 M3),LARG. MENOR QUE 0,8 M, EM SOLO DE 2A CATEGORIA, EM LOCAIS COM BAIXO NÍVEL DE INTERFERÊNCIA. AF_09/2024</t>
  </si>
  <si>
    <t>ESCAVAÇÃO MECANIZADA DE VALA COM PROF. MAIOR QUE 1,5 M ATÉ 3,0 M (MÉDIA MONTANTE E JUSANTE/UMA COMPOSIÇÃO POR TRECHO), RETROESCAV. (0,26 M3), LARG. DE 0,8 M A 1,5 M, EM SOLO DE 2A CATEGORIA, EM LOCAIS COM BAIXO NÍVEL DE INTERFERÊNCIA. AF_09/2024</t>
  </si>
  <si>
    <t>DESMONTE DE MATERIAL DE 3ª CATEGORIA (BLOCOS DE ROCHAS OU MATACOS), COM MARTELETE PNEUMÁTICO MANUAL - EXCLUSIVE CARGA E TRANSPORTE. AF_03/2021</t>
  </si>
  <si>
    <t>RETIRADA DE MATERIAL DE 3ª CATEGORIA (APÓS ESCAVAÇÃO/DESMONTE) EM VALAS, COM ESCAVADEIRA HIDRÁULICA - EXCLUSIVE CARGA E TRANSPORTE. AF_03/2021</t>
  </si>
  <si>
    <t>RETIRADA DE MATERIAL DE 3ª CATEGORIA (APÓS ESCAVAÇÃO/DESMONTE) EM VALAS, COM RETROESCAVADEIRA - EXCLUSIVE CARGA E TRANSPORTE. AF_03/2021</t>
  </si>
  <si>
    <t>CONCRETO MAGRO PARA LASTRO, TRAÇO 1:4,5:4,5 (EM MASSA SECA DE CIMENTO/ AREIA MÉDIA/ SEIXO ROLADO) - PREPARO MECÂNICO COM BETONEIRA 400 L. AF_05/2021</t>
  </si>
  <si>
    <t>CONCRETO FCK = 15MPA, TRAÇO 1:3,4:3,4 (EM MASSA SECA DE CIMENTO/ AREIA MÉDIA/ SEIXO ROLADO) - PREPARO MECÂNICO COM BETONEIRA 400 L. AF_05/2021</t>
  </si>
  <si>
    <t>CONCRETO FCK = 20MPA, TRAÇO 1:2,6:2,9 (EM MASSA SECA DE CIMENTO/ AREIA MÉDIA/ SEIXO ROLADO) - PREPARO MECÂNICO COM BETONEIRA 400 L. AF_05/2021</t>
  </si>
  <si>
    <t>CONCRETO FCK = 25MPA, TRAÇO 1:2,2:2,5 (EM MASSA SECA DE CIMENTO/ AREIA MÉDIA/ SEIXO ROLADO) - PREPARO MECÂNICO COM BETONEIRA 400 L. AF_05/2021</t>
  </si>
  <si>
    <t>CONCRETO FCK = 30MPA, TRAÇO 1:1,9:2,3 (EM MASSA SECA DE CIMENTO/ AREIA MÉDIA/ SEIXO ROLADO) - PREPARO MECÂNICO COM BETONEIRA 400 L. AF_05/2021</t>
  </si>
  <si>
    <t>CONCRETO FCK = 40MPA, TRAÇO 1:1,4:1,8 (EM MASSA SECA DE CIMENTO/ AREIA MÉDIA/ SEIXO ROLADO) - PREPARO MECÂNICO COM BETONEIRA 400 L. AF_05/2021</t>
  </si>
  <si>
    <t>CONCRETO MAGRO PARA LASTRO, TRAÇO 1:4,5:4,5 (EM MASSA SECA DE CIMENTO/ AREIA MÉDIA/ SEIXO ROLADO) - PREPARO MECÂNICO COM BETONEIRA 600 L. AF_05/2021</t>
  </si>
  <si>
    <t>CONCRETO FCK = 15MPA, TRAÇO 1:3,4:3,4 (EM MASSA SECA DE CIMENTO/ AREIA MÉDIA/ SEIXO ROLADO) - PREPARO MECÂNICO COM BETONEIRA 600 L. AF_05/2021</t>
  </si>
  <si>
    <t>CONCRETO FCK = 20MPA, TRAÇO 1:2,6:2,9 (EM MASSA SECA DE CIMENTO/ AREIA MÉDIA/ SEIXO ROLADO) - PREPARO MECÂNICO COM BETONEIRA 600 L. AF_05/2021</t>
  </si>
  <si>
    <t>CONCRETO FCK = 25MPA, TRAÇO 1:2,2:2,5 (EM MASSA SECA DE CIMENTO/ AREIA MÉDIA/ SEIXO ROLADO) - PREPARO MECÂNICO COM BETONEIRA 600 L. AF_05/2021</t>
  </si>
  <si>
    <t>CONCRETO FCK = 30MPA, TRAÇO 1:1,9:2,3 (EM MASSA SECA DE CIMENTO/ AREIA MÉDIA/ SEIXO ROLADO) - PREPARO MECÂNICO COM BETONEIRA 600 L. AF_05/2021</t>
  </si>
  <si>
    <t>CONCRETO FCK = 40MPA, TRAÇO 1:1,4:1,8 (EM MASSA SECA DE CIMENTO/ AREIA MÉDIA/ SEIXO ROLADO) - PREPARO MECÂNICO COM BETONEIRA 600 L. AF_05/2021</t>
  </si>
  <si>
    <t>CONCRETO MAGRO PARA LASTRO, TRAÇO 1:4,5:4,5 (EM MASSA SECA DE CIMENTO/ AREIA MÉDIA/ SEIXO ROLADO) - PREPARO MANUAL. AF_05/2021</t>
  </si>
  <si>
    <t>CONCRETO FCK = 15MPA, TRAÇO 1:3,4:3,4 (EM MASSA SECA DE CIMENTO/ AREIA MÉDIA/ SEIXO ROLADO) - PREPARO MANUAL. AF_05/2021</t>
  </si>
  <si>
    <t>CONCRETO CICLÓPICO FCK = 15MPA, 30% PEDRA DE MÃO EM VOLUME REAL, INCLUSIVE LANÇAMENTO. AF_05/2021</t>
  </si>
  <si>
    <t>ENCHIMENTO DE AREIA PARA DRENO, LANÇAMENTO MECANIZADO. AF_07/2021</t>
  </si>
  <si>
    <t>ENCHIMENTO DE BRITA PARA DRENO, LANÇAMENTO MECANIZADO. AF_07/2021</t>
  </si>
  <si>
    <t>ENCHIMENTO DE AREIA PARA DRENO, LANÇAMENTO MANUAL. AF_07/2021</t>
  </si>
  <si>
    <t>ENCHIMENTO DE BRITA PARA DRENO, LANÇAMENTO MANUAL. AF_07/2021</t>
  </si>
  <si>
    <t>CONCRETAGEM DE BOCA PARA BUEIRO, FCK = 20 MPA, COM USO DE BOMBA - LANÇAMENTO, ADENSAMENTO E ACABAMENTO. AF_07/2021</t>
  </si>
  <si>
    <t>CONCRETAGEM DE ESCADAS EM EDIFICAÇÕES MULTIFAMILIARES FEITAS COM SISTEMA DE FÔRMAS MANUSEÁVEIS COM CONCRETO USINADO BOMBEÁVEL, FCK 25 MPA - LANÇAMENTO, ADENSAMENTO E ACABAMENTO. AF_09/2024</t>
  </si>
  <si>
    <t>CONCRETAGEM DE ESCADAS EM EDIFICAÇÕES MULTIFAMILIARES FEITAS COM SISTEMA DE FÔRMAS MANUSEÁVEIS COM CONCRETO USINADO AUTOADENSÁVEL, FCK 25 MPA - LANÇAMENTO E ACABAMENTO. AF_09/2024</t>
  </si>
  <si>
    <t>PLACA DE CONCRETO PRÉ-MOLDADO COMO PROTEÇÃO MECÂNICA ADICIONAL NO REATERRO PARA REDE ENTERRADA DE DISTRIBUIÇÃO DE ENERGIA ELÉTRICA - FORNECIMENTO E INSTALAÇÃO. AF_12/2021</t>
  </si>
  <si>
    <t>CONCRETAGEM COMO PROTEÇÃO MECÂNICA ADICIONAL NO REATERRO PARA REDE ENTERRADA DE DISTRIBUIÇÃO DE ENERGIA ELÉTRICA - FORNECIMENTO E INSTALAÇÃO. AF_12/2021</t>
  </si>
  <si>
    <t>LANÇAMENTO COM USO DE BALDES, ADENSAMENTO E ACABAMENTO DE CONCRETO EM ESTRUTURAS. AF_02/2022</t>
  </si>
  <si>
    <t>CONCRETAGEM DE PILARES, FCK = 25 MPA, COM USO DE GRUA - LANÇAMENTO, ADENSAMENTO E ACABAMENTO. AF_02/2022</t>
  </si>
  <si>
    <t>CONCRETAGEM DE PILARES, FCK = 25 MPA, COM USO DE BOMBA - LANÇAMENTO, ADENSAMENTO E ACABAMENTO. AF_02/2022_PS</t>
  </si>
  <si>
    <t>LANÇAMENTO COM USO DE BOMBA, ADENSAMENTO E ACABAMENTO DE CONCRETO EM ESTRUTURAS. AF_02/2022</t>
  </si>
  <si>
    <t>CONCRETAGEM DE VIGAS E LAJES, FCK=25 MPA, PARA LAJES PREMOLDADAS COM USO DE BOMBA - LANÇAMENTO, ADENSAMENTO E ACABAMENTO. AF_02/2022_PS</t>
  </si>
  <si>
    <t>CONCRETAGEM DE VIGAS E LAJES, FCK=25 MPA, PARA LAJES MACIÇAS OU NERVURADAS COM USO DE BOMBA - LANÇAMENTO, ADENSAMENTO E ACABAMENTO. AF_02/2022_PS</t>
  </si>
  <si>
    <t>CONCRETAGEM DE VIGAS E LAJES, FCK=25 MPA, PARA LAJES PREMOLDADAS COM JERICAS EM ELEVADOR DE CABO EM EDIFICAÇÃO DE MULTIPAVIMENTOS ATÉ 16 ANDARES - LANÇAMENTO, ADENSAMENTO E ACABAMENTO. AF_02/2022</t>
  </si>
  <si>
    <t>CONCRETAGEM DE VIGAS E LAJES, FCK=25 MPA, PARA LAJES MACIÇAS OU NERVURADAS COM JERICAS EM CREMALHEIRA EM EDIFICAÇÃO DE MULTIPAVIMENTOS ATÉ 16 ANDARES - LANÇAMENTO, ADENSAMENTO E ACABAMENTO. AF_02/2022</t>
  </si>
  <si>
    <t>CONCRETAGEM DE VIGAS E LAJES, FCK=25 MPA, PARA LAJES PREMOLDADAS COM GRUA DE CAÇAMBA DE 350 L EM EDIFICAÇÃO DE MULTIPAVIMENTOS ATÉ 16 ANDARES - LANÇAMENTO, ADENSAMENTO E ACABAMENTO. AF_02/2022</t>
  </si>
  <si>
    <t>CONCRETAGEM DE VIGAS E LAJES, FCK=25 MPA, PARA LAJES MACIÇAS OU NERVURADAS COM GRUA DE CAÇAMBA DE 500 L EM EDIFICAÇÃO DE MULTIPAVIMENTOS ATÉ 16 ANDARES - LANÇAMENTO, ADENSAMENTO E ACABAMENTO. AF_02/2022</t>
  </si>
  <si>
    <t>CONCRETAGEM DE VIGAS E LAJES, FCK=25 MPA, PARA QUALQUER TIPO DE LAJE COM BALDES EM EDIFICAÇÃO TÉRREA - LANÇAMENTO, ADENSAMENTO E ACABAMENTO. AF_02/2022</t>
  </si>
  <si>
    <t>CONCRETAGEM DE VIGAS E LAJES, FCK=25 MPA, PARA QUALQUER TIPO DE LAJE COM BALDES EM EDIFICAÇÃO DE MULTIPAVIMENTOS ATÉ 04 ANDARES - LANÇAMENTO, ADENSAMENTO E ACABAMENTO. AF_02/2022</t>
  </si>
  <si>
    <t>CONCRETAGEM DE RESERVATÓRIOS, FCK=25 MPA, COM USO DE BOMBA - LANÇAMENTO, ADENSAMENTO E ACABAMENTO. AF_02/2022_PS</t>
  </si>
  <si>
    <t>CONCRETAGEM DE MURETAS, FCK=25 MPA, COM USO DE BOMBA - LANÇAMENTO, ADENSAMENTO E ACABAMENTO. AF_02/2022_PS</t>
  </si>
  <si>
    <t>CONCRETAGEM DE ESCADAS, FCK=25 MPA, COM USO DE BOMBA - LANÇAMENTO, ADENSAMENTO E ACABAMENTO. AF_02/2022_PS</t>
  </si>
  <si>
    <t>CONCRETAGEM DE PILARES, FCK=25 MPA, COM USO DE JERICAS EM ELEVADOR DE CABO - LANÇAMENTO, ADENSAMENTO E ACABAMENTO. AF_02/2022</t>
  </si>
  <si>
    <t>CONCRETAGEM DE PILARES, FCK=25 MPA, COM USO DE JERICAS EM CREMALHEIRA - LANÇAMENTO, ADENSAMENTO E ACABAMENTO. AF_02/2022</t>
  </si>
  <si>
    <t>CONCRETAGEM DE DISSIPADOR DE ENERGIA, CONCRETO USINADO, FCK = 20 MPA, COM USO DE BOMBA - LANÇAMENTO, ADENSAMENTO E ACABAMENTO. AF_08/2022</t>
  </si>
  <si>
    <t>PEDRA DE MÃO FIXADA COM CONCRETO PARA BACIA DE DISSIPAÇÃO, 40% DE CONCRETO EM VOLUME, FCK = 20 MPA, COM USO DE JERICA E PREPARO EM BETONEIRA DE 600 L - AREIA, BRITA E PEDRA DE MÃO COMERCIAIS - LANÇAMENTO, ADENSAMENTO E ACABAMENTO. AF_08/2022</t>
  </si>
  <si>
    <t>PEDRA ARGAMASSADA COM CIMENTO E AREIA 1:3, 40% DE ARGAMASSA EM VOLUME - AREIA E PEDRA DE MÃO COMERCIAIS - FORNECIMENTO E ASSENTAMENTO. AF_08/2022</t>
  </si>
  <si>
    <t>CONCRETAGEM DE DISSIPADOR DE ENERGIA, FCK = 20 MPA, COM USO DE JERICAS E PREPARO EM BETONEIRA DE 600 L - AREIA E BRITA COMERCIAIS - LANÇAMENTO, ADENSAMENTO E ACABAMENTO. AF_08/2022</t>
  </si>
  <si>
    <t>ESCADA HIDRÁULICA, LARGURA ATÉ 1M, TIPO DESCIDA D'ÁGUA DE CORTE OU ATERRO EM DEGRAUS (DCD 02, 04 E DAD 02), EM CONCRETO USINADO, FCK = 20 MPA, LANÇADO COM BOMBA, INCLUINDO ARMAÇÃO, MATERIAIS E FÔRMAS (3 UTILIZAÇÕES). AF_08/2022</t>
  </si>
  <si>
    <t>ESCADA HIDRÁULICA, LARGURA DE 1 A 4,1 M, TIPO DESCIDA D'ÁGUA DE ATERRO EM DEGRAUS (DAD 04, 06, 08, 10, 12, 14, 16, 18), EM CONCRETO USINADO, FCK = 20 MPA, LANÇADO COM BOMBA, INCLUINDO ARMAÇÃO, MATERIAIS E FÔRMAS (3 UTILIZAÇÕES). AF_08/2022</t>
  </si>
  <si>
    <t>BACIA DE DISSIPAÇÃO, TIPO BACIA EM PEDRA DE MÃO ARGAMASSADA (DES 01, 02, 03, 04), LANÇADO MANUALMENTE, INCLUINDO MATERIAIS E FÔRMAS (2 UTILIZAÇÕES). AF_08/2022</t>
  </si>
  <si>
    <t>BACIA DE DISSIPAÇÃO, TIPO BACIA COM DENTES DE CONCRETO (01), COM PREPARO MANUAL, FCK = 20 MPA, LANÇADO MANUALMENTE, INCLUINDO MATERIAIS E FÔRMAS (2 UTILIZAÇÕES). AF_08/2022</t>
  </si>
  <si>
    <t>BACIA DE DISSIPAÇÃO, LARGURA ATÉ 1 M, TIPO BACIA EM PEDRA DE MÃO FIXADA COM CONCRETO (DEB 01, 02), COM PREPARO MANUAL, FCK = 20 MPA, LANÇADO MANUALMENTE, INCLUINDO MATERIAIS E FÔRMAS (2 UTILIZAÇÕES). AF_08/2022</t>
  </si>
  <si>
    <t>BACIA DE DISSIPAÇÃO, LARGURA DE 1 A 4 M, TIPO BACIA EM PEDRA DE MÃO FIXADA COM CONCRETO (DEB 03, 04, 05, 06), COM PREPARO MANUAL, FCK = 20 MPA, LANÇADO MANUALMENTE, INCLUINDO MATERIAIS E FÔRMAS (2 UTILIZAÇÕES). AF_08/2022</t>
  </si>
  <si>
    <t>BACIA DE DISSIPAÇÃO, LARGURA DE 4 A 9,2 M, TIPO BACIA EM PEDRA DE MÃO FIXADA COM CONCRETO (DEB 07, 08, 09, 10, 11, 12, 13), COM PREPARO MANUAL, FCK = 20 MPA, LANÇADO MANUALMENTE, INCLUINDO MATERIAIS E FÔRMAS (2 UTILIZAÇÕES). AF_08/2022</t>
  </si>
  <si>
    <t>DESCIDA D'ÁGUA RÁPIDA (DAR 03), EM CONCRETO USINADO, FCK = 20 MPA, LANÇADO COM BOMBA, INCLUINDO ARMAÇÃO, MATERIAIS E FÔRMAS (2 UTILIZAÇÕES). AF_08/2022</t>
  </si>
  <si>
    <t>INSTALAÇÃO DE MATERIAL GRANULAR FILTRANTE PARA SISTEMA DE REBAIXAMENTO DE LENÇOL FREÁTICO POR POÇOS PROFUNDOSA, DIÂMETRO DO POÇO DE 400 MM. AF_12/2022</t>
  </si>
  <si>
    <t>EXECUÇÃO DE PASSEIO (CALÇADA) OU PISO DE CONCRETO COM CONCRETO MOLDADO IN LOCO, USINADO C25, ACABAMENTO CONVENCIONAL, NÃO ARMADO. AF_03/2023</t>
  </si>
  <si>
    <t>REATERRO MECANIZADO DE VALA COM ESCAVADEIRA HIDRÁULICA (CAPACIDADE DA CAÇAMBA: 0,8 M³/POTÊNCIA: 111 HP), LARGURA DE 1,5 A 2,5 M, PROFUNDIDADE ATÉ 1,5 M, COM SOLO (SEM SUBSTITUIÇÃO) DE 1ª CATEGORIA, COM PLACA VIBRATÓRIA. AF_08/2023</t>
  </si>
  <si>
    <t>REATERRO MECANIZADO DE VALA COM ESCAVADEIRA HIDRÁULICA (CAPACIDADE DA CAÇAMBA: 0,8 M³/POTÊNCIA: 111 HP), LARGURA ATÉ 1,5 M, PROFUNDIDADE DE 1,5 A 3,0 M, COM SOLO (SEM SUBSTITUIÇÃO) DE 1ª CATEGORIA, COM PLACA VIBRATÓRIA. AF_08/2023</t>
  </si>
  <si>
    <t>REATERRO MECANIZADO DE VALA COM ESCAVADEIRA HIDRÁULICA (CAPACIDADE DA CAÇAMBA: 0,8 M³/POTÊNCIA: 111 HP), LARGURA DE 1,5 A 2,5 M, PROFUNDIDADE DE 1,5 A 3,0 M, COM SOLO (SEM SUBSTITUIÇÃO) DE 1ª CATEGORIA, COM PLACA VIBRATÓRIA. AF_08/2023</t>
  </si>
  <si>
    <t>REATERRO MECANIZADO DE VALA COM ESCAVADEIRA HIDRÁULICA (CAPACIDADE DA CAÇAMBA: 0,8 M³/POTÊNCIA: 111 HP), LARGURA ATÉ 1,5 M, PROFUNDIDADE DE 3,0 A 6,0 M, COM SOLO (SEM SUBSTITUIÇÃO) DE 1ª CATEGORIA, COM PLACA VIBRATÓRIA. AF_08/2023</t>
  </si>
  <si>
    <t>REATERRO MECANIZADO DE VALA COM ESCAVADEIRA HIDRÁULICA (CAPACIDADE DA CAÇAMBA: 0,8 M³/POTÊNCIA: 111 HP), LARGURA DE 1,5 A 2,5 M, PROFUNDIDADE DE 3,0 A 6,0 M, COM SOLO (SEM SUBSTITUIÇÃO) DE 1ª CATEGORIA, COM PLACA VIBRATÓRIA. AF_08/2023</t>
  </si>
  <si>
    <t>REATERRO MANUAL DE VALAS, COM PLACA VIBRATÓRIA. AF_08/2023</t>
  </si>
  <si>
    <t>ATERRO MECANIZADO DE VALA COM MINICARREGADEIRA, COM SOLO ARGILO-ARENOSO. AF_08/2023</t>
  </si>
  <si>
    <t>ATERRO MECANIZADO DE VALA COM MINICARREGADEIRA, COM AREIA PARA ATERRO. AF_08/2023</t>
  </si>
  <si>
    <t>REATERRO MECANIZADO DE VALA COM MINICARREGADEIRA, COM COMPACTADOR DE SOLOS DE PERCUSSÃO. AF_08/2023</t>
  </si>
  <si>
    <t>REATERRO MECANIZADO DE VALA COM MINICARREGADEIRA, COM PLACA VIBRATÓRIA. AF_08/2023</t>
  </si>
  <si>
    <t>DEMOLIÇÃO DE PISO DE CONCRETO SIMPLES, DE FORMA MANUAL, SEM REAPROVEITAMENTO. AF_09/2023</t>
  </si>
  <si>
    <t>DEMOLIÇÃO DE PISO DE CONCRETO SIMPLES, DE FORMA MECANIZADA COM MARTELETE, SEM REAPROVEITAMENTO. AF_09/2023</t>
  </si>
  <si>
    <t>CONCRETAGEM DE SAPATA CORRIDA, FCK 30 MPA, COM USO DE JERICA - LANÇAMENTO, ADENSAMENTO E ACABAMENTO. AF_01/2024</t>
  </si>
  <si>
    <t>CONCRETAGEM DE SAPATA CORRIDA, FCK 30 MPA, COM USO DE BOMBA - LANÇAMENTO, ADENSAMENTO E ACABAMENTO. AF_01/2024</t>
  </si>
  <si>
    <t>DRAGAGEM DE MATERIAIS DE 1A CATEGORIA E COMPOSTOS ORGÂNICOS E INORGÂNICOS COM RETROESCAVADEIRA (CAÇAMBA: 0,26 M3/88 HP). AF_03/2024</t>
  </si>
  <si>
    <t>DRAGAGEM DE MATERIAIS DE 1A CATEGORIA E COMPOSTOS ORGÂNICOS E INORGÂNICOS COM ESCAVADEIRA HIDRÁULICA (CAÇAMBA: 0,80 M3/111 HP). AF_03/2024</t>
  </si>
  <si>
    <t>DRAGAGEM DE MATERIAIS DE 1A CATEGORIA E COMPOSTOS ORGÂNICOS E INORGÂNICOS COM ESCAVADEIRA HIDRÁULICA DE LONGO ALCANCE (CAÇAMBA: 0,52 M3/155 HP). AF_03/2024</t>
  </si>
  <si>
    <t>EXECUÇÃO DOS APOIOS PARA CONTÊINER OU MÓDULO HABITÁVEL. AF_03/2024</t>
  </si>
  <si>
    <t>ARGAMASSA TRAÇO 1:1,93 (EM VOLUME DE CIMENTO E AREIA MÉDIA ÚMIDA), FCK 20MPA, PREPARO MECÂNICO COM MISTURADOR DUPLO HORIZONTAL DE ALTA TURBULÊNCIA. AF_03/2020</t>
  </si>
  <si>
    <t>EXECUÇÃO E COMPACTAÇÃO DE CORPO DE ATERRO DE ATERRO (95% DE ENERGIA DO PROCTOR NORMAL) COM SOLO PREDOMINANTEMENTE ARGILOSO, EM CAMADAS COM ESPESSURA DE 10 CM - EXCLUSIVE ESCAVAÇÃO, CARGA E TRANSPORTE E SOLO. AF_09/2024</t>
  </si>
  <si>
    <t>EXECUÇÃO E COMPACTAÇÃO DE CAMADA FINAL DE ATERRO (100% DE ENERGIA DO PROCTOR NORMAL) COM SOLO PREDOMINANTEMENTE ARGILOSO, EM CAMADAS COM ESPESSURA DE 10 CM - EXCLUSIVE ESCAVAÇÃO, CARGA E TRANSPORTE E SOLO. AF_09/2024</t>
  </si>
  <si>
    <t>EXECUÇÃO E COMPACTAÇÃO DE CAMADA FINAL DE ATERRO (100% DE ENERGIA DO PROCTOR NORMAL) COM SOLO PREDOMINANTEMENTE ARGILOSO, EM CAMADAS COM ESPESSURA DE 15 CM - EXCLUSIVE ESCAVAÇÃO, CARGA E TRANSPORTE E SOLO. AF_09/2024</t>
  </si>
  <si>
    <t>EXECUÇÃO E COMPACTAÇÃO DE CORPO DE ATERRO DE ATERRO (95% DE ENERGIA DO PROCTOR NORMAL) COM SOLO PREDOMINANTEMENTE ARGILOSO, EM CAMADAS COM ESPESSURA DE 20 CM - EXCLUSIVE ESCAVAÇÃO, CARGA E TRANSPORTE E SOLO. AF_09/2024</t>
  </si>
  <si>
    <t>EXECUÇÃO E COMPACTAÇÃO DE CAMADA FINAL DE ATERRO (100% DE ENERGIA DO PROCTOR NORMAL) COM SOLO PREDOMINANTEMENTE ARGILOSO, EM CAMADAS COM ESPESSURA DE 20 CM - EXCLUSIVE ESCAVAÇÃO, CARGA E TRANSPORTE E SOLO. AF_09/2024</t>
  </si>
  <si>
    <t>EXECUÇÃO E COMPACTAÇÃO DE CORPO DE ATERRO DE ATERRO (95% DE ENERGIA DO PROCTOR NORMAL) COM SOLO PREDOMINANTEMENTE ARENOSO, EM CAMADAS COM ESPESSURA DE 10 CM - EXCLUSIVE ESCAVAÇÃO, CARGA E TRANSPORTE E SOLO. AF_09/2024</t>
  </si>
  <si>
    <t>EXECUÇÃO E COMPACTAÇÃO DE CAMADA FINAL DE ATERRO (100% DE ENERGIA DO PROCTOR NORMAL) COM SOLO PREDOMINANTEMENTE ARENOSO, EM CAMADAS COM ESPESSURA DE 10 CM - EXCLUSIVE ESCAVAÇÃO, CARGA E TRANSPORTE E SOLO. AF_09/2024</t>
  </si>
  <si>
    <t>EXECUÇÃO E COMPACTAÇÃO DE CAMADA FINAL DE ATERRO (100% DE ENERGIA DO PROCTOR NORMAL) COM SOLO PREDOMINANTEMENTE ARENOSO, EM CAMADAS COM ESPESSURA DE 15 CM - EXCLUSIVE ESCAVAÇÃO, CARGA E TRANSPORTE E SOLO. AF_09/2024</t>
  </si>
  <si>
    <t>EXECUÇÃO E COMPACTAÇÃO DE CORPO DE ATERRO (95% DE ENERGIA DO PROCTOR NORMAL) COM SOLO PREDOMINANTEMENTE ARENOSO, EM CAMADAS COM ESPESSURA DE 20 CM - EXCLUSIVE ESCAVAÇÃO, CARGA E TRANSPORTE E SOLO. AF_09/2024</t>
  </si>
  <si>
    <t>EXECUÇÃO E COMPACTAÇÃO DE CAMADA FINAL DE ATERRO (100% DE ENERGIA DO PROCTOR NORMAL) COM SOLO PREDOMINANTEMENTE ARENOSO, EM CAMADAS COM ESPESSURA DE 20 CM - EXCLUSIVE ESCAVAÇÃO, CARGA E TRANSPORTE E SOLO. AF_09/2024</t>
  </si>
  <si>
    <t>CONSTRUÇÃO DE BASE E SUB-BASE PARA PAVIMENTAÇÃO DE SOLO DE COMPORTAMENTO LATERÍTICO (ARENOSO), COM ESPESSURA DE 10 CM - EXCLUSIVE ESCAVAÇÃO, CARGA E TRANSPORTE E SOLO. AF_09/2024</t>
  </si>
  <si>
    <t>RECONSTRUÇÃO DE BASE E SUB-BASE PARA PAVIMENTAÇÃO DE SOLO DE COMPORTAMENTO LATERÍTICO (ARENOSO), COM ESPESSURA DE 10 CM - EXCLUSIVE ESCAVAÇÃO, CARGA E TRANSPORTE E SOLO. AF_09/2024</t>
  </si>
  <si>
    <t>RECONSTRUÇÃO DE BASE E SUB-BASE PARA PAVIMENTAÇÃO DE SOLO DE COMPORTAMENTO LATERÍTICO (ARENOSO), COM ESPESSURA DE 15 CM - EXCLUSIVE ESCAVAÇÃO, CARGA E TRANSPORTE E SOLO. AF_09/2024</t>
  </si>
  <si>
    <t>CONSTRUÇÃO DE BASE E SUB-BASE PARA PAVIMENTAÇÃO DE SOLO DE COMPORTAMENTO LATERÍTICO (ARENOSO), COM ESPESSURA DE 20 CM - EXCLUSIVE ESCAVAÇÃO, CARGA E TRANSPORTE E SOLO. AF_09/2024</t>
  </si>
  <si>
    <t>RECONSTRUÇÃO DE BASE E SUB-BASE PARA PAVIMENTAÇÃO DE SOLO DE COMPORTAMENTO LATERÍTICO (ARENOSO), COM ESPESSURA DE 20 CM - EXCLUSIVE ESCAVAÇÃO, CARGA E TRANSPORTE E SOLO. AF_09/2024</t>
  </si>
  <si>
    <t>CONSTRUÇÃO DE BASE E SUB-BASE PARA PAVIMENTAÇÃO DE SOLO (PREDOMINANTEMENTE ARENOSO) MELHORADO COM CIMENTO - 2%, MISTURA EM PISTA, COM ESPESSURA DE 10 CM - EXCLUSIVE ESCAVAÇÃO, CARGA E TRANSPORTE E SOLO. AF_09/2024</t>
  </si>
  <si>
    <t>RECONSTRUÇÃO DE BASE E SUB-BASE PARA PAVIMENTAÇÃO DE SOLO (PREDOMINANTEMENTE ARENOSO) MELHORADO COM CIMENTO - 2%, MISTURA EM PISTA, COM ESPESSURA DE 10 CM - EXCLUSIVE ESCAVAÇÃO, CARGA E TRANSPORTE E SOLO. AF_09/2024</t>
  </si>
  <si>
    <t>RECONSTRUÇÃO DE BASE E SUB-BASE PARA PAVIMENTAÇÃO DE SOLO (PREDOMINANTEMENTE ARENOSO) MELHORADO COM CIMENTO - 4%, MISTURA EM PISTA, COM ESPESSURA DE 10 CM - EXCLUSIVE ESCAVAÇÃO, CARGA E TRANSPORTE E SOLO. AF_09/2024</t>
  </si>
  <si>
    <t>RECONSTRUÇÃO DE BASE E SUB-BASE PARA PAVIMENTAÇÃO DE SOLO (PREDOMINANTEMENTE ARENOSO) MELHORADO COM CIMENTO - 2%, MISTURA EM PISTA, COM ESPESSURA DE 15 CM - EXCLUSIVE ESCAVAÇÃO, CARGA E TRANSPORTE E SOLO. AF_09/2024</t>
  </si>
  <si>
    <t>CONSTRUÇÃO DE BASE E SUB-BASE PARA PAVIMENTAÇÃO DE SOLO (PREDOMINANTEMENTE ARENOSO) MELHORADO COM CIMENTO - 2%, MISTURA EM PISTA, COM ESPESSURA DE 20 CM - EXCLUSIVE ESCAVAÇÃO, CARGA E TRANSPORTE E SOLO. AF_09/2024</t>
  </si>
  <si>
    <t>RECONSTRUÇÃO DE BASE E SUB-BASE PARA PAVIMENTAÇÃO DE SOLO (PREDOMINANTEMENTE ARENOSO) MELHORADO COM CIMENTO - 2%, MISTURA EM PISTA, COM ESPESSURA DE 20 CM - EXCLUSIVE ESCAVAÇÃO, CARGA E TRANSPORTE E SOLO. AF_09/2024</t>
  </si>
  <si>
    <t>RECONSTRUÇÃO DE BASE E SUB-BASE PARA PAVIMENTAÇÃO DE SOLO (PREDOMINANTEMENTE ARENOSO) BRITA - 40%-60%, MISTURA EM PISTA, COM ESPESSURA DE 10 CM - EXCLUSIVE ESCAVAÇÃO, CARGA E TRANSPORTE E SOLO. AF_09/2024</t>
  </si>
  <si>
    <t>RECONSTRUÇÃO DE BASE E SUB-BASE PARA PAVIMENTAÇÃO DE SOLO (PREDOMINANTEMENTE ARENOSO) BRITA - 40%-60%, MISTURA EM PISTA, COM ESPESSURA DE 15 CM - EXCLUSIVE ESCAVAÇÃO, CARGA E TRANSPORTE E SOLO. AF_09/2024</t>
  </si>
  <si>
    <t>RECONSTRUÇÃO DE BASE E SUB-BASE PARA PAVIMENTAÇÃO DE SOLO (PREDOMINANTEMENTE ARENOSO) BRITA - 50%-50%, MISTURA EM PISTA, COM ESPESSURA DE 10 CM - EXCLUSIVE ESCAVAÇÃO, CARGA E TRANSPORTE E SOLO. AF_09/2024</t>
  </si>
  <si>
    <t>RECONSTRUÇÃO DE BASE E SUB-BASE PARA PAVIMENTAÇÃO DE SOLO (PREDOMINANTEMENTE ARENOSO) BRITA - 50%-50%, MISTURA EM PISTA, COM ESPESSURA DE 15 CM - EXCLUSIVE ESCAVAÇÃO, CARGA E TRANSPORTE E SOLO. AF_09/2024</t>
  </si>
  <si>
    <t>CONSTRUÇÃO DE BASE E SUB-BASE PARA PAVIMENTAÇÃO DE SOLO (PREDOMINANTEMENTE ARENOSO) BRITA - 50%-50%, MISTURA EM PISTA, COM ESPESSURA DE 20 CM - EXCLUSIVE ESCAVAÇÃO, CARGA E TRANSPORTE E SOLO. AF_09/2024</t>
  </si>
  <si>
    <t>RECONSTRUÇÃO DE BASE E SUB-BASE PARA PAVIMENTAÇÃO DE SOLO (PREDOMINANTEMENTE ARENOSO) BRITA - 50%-50%, MISTURA EM PISTA, COM ESPESSURA DE 20 CM - EXCLUSIVE ESCAVAÇÃO, CARGA E TRANSPORTE E SOLO. AF_09/2024</t>
  </si>
  <si>
    <t>CONSTRUÇÃO DE BASE E SUB-BASE PARA PAVIMENTAÇÃO DE SOLO (PREDOMINANTEMENTE ARGILOSO) BRITA - 40%-60%, MISTURA EM PISTA, COM ESPESSURA DE 10 CM - EXCLUSIVE ESCAVAÇÃO, CARGA E TRANSPORTE E SOLO. AF_09/2024</t>
  </si>
  <si>
    <t>RECONSTRUÇÃO DE BASE E SUB-BASE PARA PAVIMENTAÇÃO DE SOLO (PREDOMINANTEMENTE ARGILOSO) BRITA - 40%-60%, MISTURA EM PISTA, COM ESPESSURA DE 10 CM - EXCLUSIVE ESCAVAÇÃO, CARGA E TRANSPORTE E SOLO. AF_09/2024</t>
  </si>
  <si>
    <t>RECONSTRUÇÃO DE BASE E SUB-BASE PARA PAVIMENTAÇÃO DE SOLO (PREDOMINANTEMENTE ARGILOSO) BRITA - 40%-60%, MISTURA EM PISTA, COM ESPESSURA DE 15 CM - EXCLUSIVE ESCAVAÇÃO, CARGA E TRANSPORTE E SOLO. AF_09/2024</t>
  </si>
  <si>
    <t>CONSTRUÇÃO DE BASE E SUB-BASE PARA PAVIMENTAÇÃO DE SOLO (PREDOMINANTEMENTE ARGILOSO) BRITA - 40%-60%, MISTURA EM PISTA, COM ESPESSURA DE 20 CM - EXCLUSIVE ESCAVAÇÃO, CARGA E TRANSPORTE E SOLO. AF_09/2024</t>
  </si>
  <si>
    <t>RECONSTRUÇÃO DE BASE E SUB-BASE PARA PAVIMENTAÇÃO DE SOLO (PREDOMINANTEMENTE ARGILOSO) BRITA - 40%-60%, MISTURA EM PISTA, COM ESPESSURA DE 20 CM - EXCLUSIVE ESCAVAÇÃO, CARGA E TRANSPORTE E SOLO. AF_09/2024</t>
  </si>
  <si>
    <t>CONSTRUÇÃO DE BASE E SUB-BASE PARA PAVIMENTAÇÃO DE SOLO (PREDOMINANTEMENTE ARGILOSO) BRITA - 50%-50%, MISTURA EM PISTA, COM ESPESSURA DE 10 CM - EXCLUSIVE ESCAVAÇÃO, CARGA E TRANSPORTE E SOLO. AF_09/2024</t>
  </si>
  <si>
    <t>RECONSTRUÇÃO DE BASE E SUB-BASE PARA PAVIMENTAÇÃO DE SOLO (PREDOMINANTEMENTE ARGILOSO) BRITA - 50%-50%, MISTURA EM PISTA, COM ESPESSURA DE 10 CM - EXCLUSIVE ESCAVAÇÃO, CARGA E TRANSPORTE E SOLO. AF_09/2024</t>
  </si>
  <si>
    <t>RECONSTRUÇÃO DE BASE E SUB-BASE PARA PAVIMENTAÇÃO DE SOLO (PREDOMINANTEMENTE ARGILOSO) BRITA - 50%-50%, MISTURA EM PISTA, COM ESPESSURA DE 15 CM - EXCLUSIVE ESCAVAÇÃO, CARGA E TRANSPORTE E SOLO. AF_09/2024</t>
  </si>
  <si>
    <t>CONSTRUÇÃO DE BASE E SUB-BASE PARA PAVIMENTAÇÃO DE SOLO (PREDOMINANTEMENTE ARGILOSO) BRITA - 50%-50%, MISTURA EM PISTA, COM ESPESSURA DE 20 CM - EXCLUSIVE ESCAVAÇÃO, CARGA E TRANSPORTE E SOLO. AF_09/2024</t>
  </si>
  <si>
    <t>RECONSTRUÇÃO DE BASE E SUB-BASE PARA PAVIMENTAÇÃO DE SOLO (PREDOMINANTEMENTE ARGILOSO) BRITA - 50%-50%, MISTURA EM PISTA, COM ESPESSURA DE 20 CM - EXCLUSIVE ESCAVAÇÃO, CARGA E TRANSPORTE E SOLO. AF_09/2024</t>
  </si>
  <si>
    <t>CONSTRUÇÃO DE BASE E SUB-BASE PARA PAVIMENTAÇÃO DE SOLO (PREDOMINANTEMENTE ARENOSO) MELHORADO COM CIMENTO - 4%, MISTURA EM PISTA, COM ESPESSURA DE 10 CM - EXCLUSIVE ESCAVAÇÃO, CARGA E TRANSPORTE E SOLO. AF_09/2024</t>
  </si>
  <si>
    <t>CONSTRUÇÃO DE BASE E SUB-BASE PARA PAVIMENTAÇÃO DE SOLO (PREDOMINANTEMENTE ARENOSO) COM CIMENTO - 6%, MISTURA EM PISTA, COM ESPESSURA DE 10 CM - EXCLUSIVE ESCAVAÇÃO, CARGA E TRANSPORTE E SOLO. AF_09/2024</t>
  </si>
  <si>
    <t>CONSTRUÇÃO DE BASE E SUB-BASE PARA PAVIMENTAÇÃO DE SOLO (PREDOMINANTEMENTE ARENOSO) COM CIMENTO - 8%, MISTURA EM PISTA, COM ESPESSURA DE 10 CM - EXCLUSIVE ESCAVAÇÃO, CARGA E TRANSPORTE E SOLO. AF_09/2024</t>
  </si>
  <si>
    <t>RECONSTRUÇÃO DE BASE E SUB-BASE PARA PAVIMENTAÇÃO DE SOLO (PREDOMINANTEMENTE ARENOSO) COM CIMENTO - 6%, MISTURA EM PISTA, COM ESPESSURA DE 10 CM - EXCLUSIVE ESCAVAÇÃO, CARGA E TRANSPORTE E SOLO. AF_09/2024</t>
  </si>
  <si>
    <t>RECONSTRUÇÃO DE BASE E SUB-BASE PARA PAVIMENTAÇÃO DE SOLO (PREDOMINANTEMENTE ARENOSO) COM CIMENTO - 8%, MISTURA EM PISTA, COM ESPESSURA DE 10 CM - EXCLUSIVE ESCAVAÇÃO, CARGA E TRANSPORTE E SOLO. AF_09/2024</t>
  </si>
  <si>
    <t>RECONSTRUÇÃO DE BASE E SUB-BASE PARA PAVIMENTAÇÃO DE SOLO (PREDOMINANTEMENTE ARENOSO) MELHORADO COM CIMENTO - 4%, MISTURA EM PISTA, COM ESPESSURA DE 15 CM - EXCLUSIVE ESCAVAÇÃO, CARGA E TRANSPORTE E SOLO. AF_09/2024</t>
  </si>
  <si>
    <t>RECONSTRUÇÃO DE BASE E SUB-BASE PARA PAVIMENTAÇÃO DE SOLO (PREDOMINANTEMENTE ARENOSO) COM CIMENTO - 6%, MISTURA EM PISTA, COM ESPESSURA DE 15 CM - EXCLUSIVE ESCAVAÇÃO, CARGA E TRANSPORTE E SOLO. AF_09/2024</t>
  </si>
  <si>
    <t>RECONSTRUÇÃO DE BASE E SUB-BASE PARA PAVIMENTAÇÃO DE SOLO (PREDOMINANTEMENTE ARENOSO) COM CIMENTO - 8%, MISTURA EM PISTA, COM ESPESSURA DE 15 CM - EXCLUSIVE ESCAVAÇÃO, CARGA E TRANSPORTE E SOLO. AF_09/2024</t>
  </si>
  <si>
    <t>CONSTRUÇÃO DE BASE E SUB-BASE PARA PAVIMENTAÇÃO DE SOLO (PREDOMINANTEMENTE ARENOSO) MELHORADO COM CIMENTO - 4%, MISTURA EM PISTA, COM ESPESSURA DE 20 CM - EXCLUSIVE ESCAVAÇÃO, CARGA E TRANSPORTE E SOLO. AF_09/2024</t>
  </si>
  <si>
    <t>CONSTRUÇÃO DE BASE E SUB-BASE PARA PAVIMENTAÇÃO DE SOLO (PREDOMINANTEMENTE ARENOSO) COM CIMENTO - 6%, MISTURA EM PISTA, COM ESPESSURA DE 20 CM - EXCLUSIVE ESCAVAÇÃO, CARGA E TRANSPORTE E SOLO. AF_09/2024</t>
  </si>
  <si>
    <t>CONSTRUÇÃO DE BASE E SUB-BASE PARA PAVIMENTAÇÃO DE SOLO (PREDOMINANTEMENTE ARENOSO) COM CIMENTO - 8%, MISTURA EM PISTA, COM ESPESSURA DE 20 CM - EXCLUSIVE ESCAVAÇÃO, CARGA E TRANSPORTE E SOLO. AF_09/2024</t>
  </si>
  <si>
    <t>RECONSTRUÇÃO DE BASE E SUB-BASE PARA PAVIMENTAÇÃO DE SOLO (PREDOMINANTEMENTE ARENOSO) MELHORADO COM CIMENTO - 4%, MISTURA EM PISTA, COM ESPESSURA DE 20 CM - EXCLUSIVE ESCAVAÇÃO, CARGA E TRANSPORTE E SOLO. AF_09/2024</t>
  </si>
  <si>
    <t>RECONSTRUÇÃO DE BASE E SUB-BASE PARA PAVIMENTAÇÃO DE SOLO (PREDOMINANTEMENTE ARENOSO) COM CIMENTO - 6%, MISTURA EM PISTA, COM ESPESSURA DE 20 CM - EXCLUSIVE ESCAVAÇÃO, CARGA E TRANSPORTE E SOLO. AF_09/2024</t>
  </si>
  <si>
    <t>RECONSTRUÇÃO DE BASE E SUB-BASE PARA PAVIMENTAÇÃO DE SOLO (PREDOMINANTEMENTE ARENOSO) COM CIMENTO - 8%, MISTURA EM PISTA, COM ESPESSURA DE 20 CM - EXCLUSIVE ESCAVAÇÃO, CARGA E TRANSPORTE E SOLO. AF_09/2024</t>
  </si>
  <si>
    <t>CONSTRUÇÃO DE BASE E SUB-BASE PARA PAVIMENTAÇÃO DE SOLO (PREDOMINANTEMENTE ARENOSO) BRITA - 40%-60% COM CIMENTO - 4%, MISTURA EM PISTA, COM ESPESSURA DE 10 CM - EXCLUSIVE ESCAVAÇÃO, CARGA E TRANSPORTE E SOLO. AF_09/2024</t>
  </si>
  <si>
    <t>CONSTRUÇÃO DE BASE E SUB-BASE PARA PAVIMENTAÇÃO DE SOLO (PREDOMINANTEMENTE ARENOSO) BRITA - 40%-60% COM CIMENTO - 6%, MISTURA EM PISTA, COM ESPESSURA DE 10 CM - EXCLUSIVE ESCAVAÇÃO, CARGA E TRANSPORTE E SOLO. AF_09/2024</t>
  </si>
  <si>
    <t>CONSTRUÇÃO DE BASE E SUB-BASE PARA PAVIMENTAÇÃO DE SOLO (PREDOMINANTEMENTE ARENOSO) BRITA - 40%-60% COM CIMENTO - 8%, MISTURA EM PISTA, COM ESPESSURA DE 10 CM - EXCLUSIVE ESCAVAÇÃO, CARGA E TRANSPORTE E SOLO. AF_09/2024</t>
  </si>
  <si>
    <t>RECONSTRUÇÃO DE BASE E SUB-BASE PARA PAVIMENTAÇÃO DE SOLO (PREDOMINANTEMENTE ARENOSO) BRITA - 40%-60% COM CIMENTO - 4%, MISTURA EM PISTA, COM ESPESSURA DE 10 CM - EXCLUSIVE ESCAVAÇÃO, CARGA E TRANSPORTE E SOLO. AF_09/2024</t>
  </si>
  <si>
    <t>RECONSTRUÇÃO DE BASE E SUB-BASE PARA PAVIMENTAÇÃO DE SOLO (PREDOMINANTEMENTE ARENOSO) BRITA - 40%-60% COM CIMENTO - 6%, MISTURA EM PISTA, COM ESPESSURA DE 10 CM - EXCLUSIVE ESCAVAÇÃO, CARGA E TRANSPORTE E SOLO. AF_09/2024</t>
  </si>
  <si>
    <t>RECONSTRUÇÃO DE BASE E SUB-BASE PARA PAVIMENTAÇÃO DE SOLO (PREDOMINANTEMENTE ARENOSO) BRITA - 40%-60% COM CIMENTO - 8%, MISTURA EM PISTA, COM ESPESSURA DE 10 CM - EXCLUSIVE ESCAVAÇÃO, CARGA E TRANSPORTE E SOLO. AF_09/2024</t>
  </si>
  <si>
    <t>RECONSTRUÇÃO DE BASE E SUB-BASE PARA PAVIMENTAÇÃO DE SOLO (PREDOMINANTEMENTE ARENOSO) BRITA - 40%-60% COM CIMENTO - 4%, MISTURA EM PISTA, COM ESPESSURA DE 15 CM - EXCLUSIVE ESCAVAÇÃO, CARGA E TRANSPORTE E SOLO. AF_09/2024</t>
  </si>
  <si>
    <t>RECONSTRUÇÃO DE BASE E SUB-BASE PARA PAVIMENTAÇÃO DE SOLO (PREDOMINANTEMENTE ARENOSO) BRITA - 40%-60% COM CIMENTO - 6%, MISTURA EM PISTA, COM ESPESSURA DE 15 CM - EXCLUSIVE ESCAVAÇÃO, CARGA E TRANSPORTE E SOLO. AF_09/2024</t>
  </si>
  <si>
    <t>RECONSTRUÇÃO DE BASE E SUB-BASE PARA PAVIMENTAÇÃO DE SOLO (PREDOMINANTEMENTE ARENOSO) BRITA - 40%-60% COM CIMENTO - 8%, MISTURA EM PISTA, COM ESPESSURA DE 15 CM - EXCLUSIVE ESCAVAÇÃO, CARGA E TRANSPORTE E SOLO. AF_09/2024</t>
  </si>
  <si>
    <t>CONSTRUÇÃO DE BASE E SUB-BASE PARA PAVIMENTAÇÃO DE SOLO (PREDOMINANTEMENTE ARENOSO) BRITA - 40%-60% COM CIMENTO - 4%, MISTURA EM PISTA, COM ESPESSURA DE 20 CM - EXCLUSIVE ESCAVAÇÃO, CARGA E TRANSPORTE E SOLO. AF_09/2024</t>
  </si>
  <si>
    <t>CONSTRUÇÃO DE BASE E SUB-BASE PARA PAVIMENTAÇÃO DE SOLO (PREDOMINANTEMENTE ARENOSO) BRITA - 40%-60% COM CIMENTO - 6%, MISTURA EM PISTA, COM ESPESSURA DE 20 CM - EXCLUSIVE ESCAVAÇÃO, CARGA E TRANSPORTE E SOLO. AF_09/2024</t>
  </si>
  <si>
    <t>CONSTRUÇÃO DE BASE E SUB-BASE PARA PAVIMENTAÇÃO DE SOLO (PREDOMINANTEMENTE ARENOSO) BRITA - 40%-60% COM CIMENTO - 8%, MISTURA EM PISTA, COM ESPESSURA DE 20 CM - EXCLUSIVE ESCAVAÇÃO, CARGA E TRANSPORTE E SOLO. AF_09/2024</t>
  </si>
  <si>
    <t>RECONSTRUÇÃO DE BASE E SUB-BASE PARA PAVIMENTAÇÃO DE SOLO (PREDOMINANTEMENTE ARENOSO) BRITA - 40%-60% COM CIMENTO - 4%, MISTURA EM PISTA, COM ESPESSURA DE 20 CM - EXCLUSIVE ESCAVAÇÃO, CARGA E TRANSPORTE E SOLO. AF_09/2024</t>
  </si>
  <si>
    <t>RECONSTRUÇÃO DE BASE E SUB-BASE PARA PAVIMENTAÇÃO DE SOLO (PREDOMINANTEMENTE ARENOSO) BRITA - 40%-60% COM CIMENTO - 6%, MISTURA EM PISTA, COM ESPESSURA DE 20 CM - EXCLUSIVE ESCAVAÇÃO, CARGA E TRANSPORTE E SOLO. AF_09/2024</t>
  </si>
  <si>
    <t>RECONSTRUÇÃO DE BASE E SUB-BASE PARA PAVIMENTAÇÃO DE SOLO (PREDOMINANTEMENTE ARENOSO) BRITA - 40%-60% COM CIMENTO - 8%, MISTURA EM PISTA, COM ESPESSURA DE 20 CM - EXCLUSIVE ESCAVAÇÃO, CARGA E TRANSPORTE E SOLO. AF_09/2024</t>
  </si>
  <si>
    <t>CONSTRUÇÃO DE BASE E SUB-BASE PARA PAVIMENTAÇÃO DE SOLO (PREDOMINANTEMENTE ARENOSO) BRITA - 50%-50% COM CIMENTO - 4%, MISTURA EM PISTA, COM ESPESSURA DE 10 CM - EXCLUSIVE ESCAVAÇÃO, CARGA E TRANSPORTE E SOLO. AF_09/2024</t>
  </si>
  <si>
    <t>CONSTRUÇÃO DE BASE E SUB-BASE PARA PAVIMENTAÇÃO DE SOLO (PREDOMINANTEMENTE ARENOSO) BRITA - 50%-50% COM CIMENTO - 6%, MISTURA EM PISTA, COM ESPESSURA DE 10 CM - EXCLUSIVE ESCAVAÇÃO, CARGA E TRANSPORTE E SOLO. AF_09/2024</t>
  </si>
  <si>
    <t>CONSTRUÇÃO DE BASE E SUB-BASE PARA PAVIMENTAÇÃO DE SOLO (PREDOMINANTEMENTE ARENOSO) BRITA - 50%-50% COM CIMENTO - 8%, MISTURA EM PISTA, COM ESPESSURA DE 10 CM - EXCLUSIVE ESCAVAÇÃO, CARGA E TRANSPORTE E SOLO. AF_09/2024</t>
  </si>
  <si>
    <t>RECONSTRUÇÃO DE BASE E SUB-BASE PARA PAVIMENTAÇÃO DE SOLO (PREDOMINANTEMENTE ARENOSO) BRITA - 50%-50% COM CIMENTO - 4%, MISTURA EM PISTA, COM ESPESSURA DE 10 CM - EXCLUSIVE ESCAVAÇÃO, CARGA E TRANSPORTE E SOLO. AF_09/2024</t>
  </si>
  <si>
    <t>RECONSTRUÇÃO DE BASE E SUB-BASE PARA PAVIMENTAÇÃO DE SOLO (PREDOMINANTEMENTE ARENOSO) BRITA - 50%-50% COM CIMENTO - 6%, MISTURA EM PISTA, COM ESPESSURA DE 10 CM - EXCLUSIVE ESCAVAÇÃO, CARGA E TRANSPORTE E SOLO. AF_09/2024</t>
  </si>
  <si>
    <t>RECONSTRUÇÃO DE BASE E SUB-BASE PARA PAVIMENTAÇÃO DE SOLO (PREDOMINANTEMENTE ARENOSO) BRITA - 50%-50% COM CIMENTO - 8%, MISTURA EM PISTA, COM ESPESSURA DE 10 CM - EXCLUSIVE ESCAVAÇÃO, CARGA E TRANSPORTE E SOLO. AF_09/2024</t>
  </si>
  <si>
    <t>RECONSTRUÇÃO DE BASE E SUB-BASE PARA PAVIMENTAÇÃO DE SOLO (PREDOMINANTEMENTE ARENOSO) BRITA - 50%-50% COM CIMENTO - 4%, MISTURA EM PISTA, COM ESPESSURA DE 15 CM - EXCLUSIVE ESCAVAÇÃO, CARGA E TRANSPORTE E SOLO. AF_09/2024</t>
  </si>
  <si>
    <t>RECONSTRUÇÃO DE BASE E SUB-BASE PARA PAVIMENTAÇÃO DE SOLO (PREDOMINANTEMENTE ARENOSO) BRITA - 50%-50% COM CIMENTO - 6%, MISTURA EM PISTA, COM ESPESSURA DE 15 CM - EXCLUSIVE ESCAVAÇÃO, CARGA E TRANSPORTE E SOLO. AF_09/2024</t>
  </si>
  <si>
    <t>RECONSTRUÇÃO DE BASE E SUB-BASE PARA PAVIMENTAÇÃO DE SOLO (PREDOMINANTEMENTE ARENOSO) BRITA - 50%-50% COM CIMENTO - 8%, MISTURA EM PISTA, COM ESPESSURA DE 15 CM - EXCLUSIVE ESCAVAÇÃO, CARGA E TRANSPORTE E SOLO. AF_09/2024</t>
  </si>
  <si>
    <t>CONSTRUÇÃO DE BASE E SUB-BASE PARA PAVIMENTAÇÃO DE SOLO (PREDOMINANTEMENTE ARENOSO) BRITA - 50%-50% COM CIMENTO - 4%, MISTURA EM PISTA, COM ESPESSURA DE 20 CM - EXCLUSIVE ESCAVAÇÃO, CARGA E TRANSPORTE E SOLO. AF_09/2024</t>
  </si>
  <si>
    <t>CONSTRUÇÃO DE BASE E SUB-BASE PARA PAVIMENTAÇÃO DE SOLO (PREDOMINANTEMENTE ARENOSO) BRITA - 50%-50% COM CIMENTO - 6%, MISTURA EM PISTA, COM ESPESSURA DE 20 CM - EXCLUSIVE ESCAVAÇÃO, CARGA E TRANSPORTE E SOLO. AF_09/2024</t>
  </si>
  <si>
    <t>CONSTRUÇÃO DE BASE E SUB-BASE PARA PAVIMENTAÇÃO DE SOLO (PREDOMINANTEMENTE ARENOSO) BRITA - 50%-50% COM CIMENTO - 8%, MISTURA EM PISTA, COM ESPESSURA DE 20 CM - EXCLUSIVE ESCAVAÇÃO, CARGA E TRANSPORTE E SOLO. AF_09/2024</t>
  </si>
  <si>
    <t>RECONSTRUÇÃO DE BASE E SUB-BASE PARA PAVIMENTAÇÃO DE SOLO (PREDOMINANTEMENTE ARENOSO) BRITA - 50%-50% COM CIMENTO - 4%, MISTURA EM PISTA, COM ESPESSURA DE 20 CM - EXCLUSIVE ESCAVAÇÃO, CARGA E TRANSPORTE E SOLO. AF_09/2024</t>
  </si>
  <si>
    <t>RECONSTRUÇÃO DE BASE E SUB-BASE PARA PAVIMENTAÇÃO DE SOLO (PREDOMINANTEMENTE ARENOSO) BRITA - 50%-50% COM CIMENTO - 6%, MISTURA EM PISTA, COM ESPESSURA DE 20 CM - EXCLUSIVE ESCAVAÇÃO, CARGA E TRANSPORTE E SOLO. AF_09/2024</t>
  </si>
  <si>
    <t>RECONSTRUÇÃO DE BASE E SUB-BASE PARA PAVIMENTAÇÃO DE SOLO (PREDOMINANTEMENTE ARENOSO) BRITA - 50%-50% COM CIMENTO - 8%, MISTURA EM PISTA, COM ESPESSURA DE 20 CM - EXCLUSIVE ESCAVAÇÃO, CARGA E TRANSPORTE E SOLO. AF_09/2024</t>
  </si>
  <si>
    <t>CONSTRUÇÃO DE BASE E SUB-BASE PARA PAVIMENTAÇÃO DE SOLO (PREDOMINANTEMENTE ARENOSO) BRITA - 40%-60%, MISTURA EM PISTA, COM ESPESSURA DE 10 CM - EXCLUSIVE ESCAVAÇÃO, CARGA E TRANSPORTE E SOLO. AF_09/2024</t>
  </si>
  <si>
    <t>CONSTRUÇÃO DE BASE E SUB-BASE PARA PAVIMENTAÇÃO DE SOLO (PREDOMINANTEMENTE ARENOSO) BRITA - 40%-60%, MISTURA EM PISTA, COM ESPESSURA DE 20 CM - EXCLUSIVE ESCAVAÇÃO, CARGA E TRANSPORTE E SOLO. AF_09/2024</t>
  </si>
  <si>
    <t>RECONSTRUÇÃO DE BASE E SUB-BASE PARA PAVIMENTAÇÃO DE SOLO (PREDOMINANTEMENTE ARENOSO) BRITA - 40%-60%, MISTURA EM PISTA, COM ESPESSURA DE 20 CM - EXCLUSIVE ESCAVAÇÃO, CARGA E TRANSPORTE E SOLO. AF_09/2024</t>
  </si>
  <si>
    <t>CONSTRUÇÃO DE BASE E SUB-BASE PARA PAVIMENTAÇÃO DE SOLO (PREDOMINANTEMENTE ARENOSO) BRITA - 50%-50%, MISTURA EM PISTA, COM ESPESSURA DE 10 CM - EXCLUSIVE ESCAVAÇÃO, CARGA E TRANSPORTE E SOLO. AF_09/2024</t>
  </si>
  <si>
    <t>CONSTRUÇÃO DE BASE E SUB-BASE PARA PAVIMENTAÇÃO DE BRITA GRADUADA SIMPLES, COM ESPESSURA DE 10 CM - EXCLUSIVE CARGA E TRANSPORTE. AF_09/2024</t>
  </si>
  <si>
    <t>RECONSTRUÇÃO DE BASE E SUB-BASE PARA PAVIMENTAÇÃO DE BRITA GRADUADA SIMPLES, COM ESPESSURA DE 10 CM - EXCLUSIVE CARGA E TRANSPORTE. AF_09/2024</t>
  </si>
  <si>
    <t>RECONSTRUÇÃO DE BASE E SUB-BASE PARA PAVIMENTAÇÃO DE BRITA GRADUADA SIMPLES, COM ESPESSURA DE 15 CM - EXCLUSIVE CARGA E TRANSPORTE. AF_09/2024</t>
  </si>
  <si>
    <t>CONSTRUÇÃO DE BASE E SUB-BASE PARA PAVIMENTAÇÃO DE BRITA GRADUADA SIMPLES, COM ESPESSURA DE 20 CM - EXCLUSIVE CARGA E TRANSPORTE. AF_09/2024</t>
  </si>
  <si>
    <t>RECONSTRUÇÃO DE BASE E SUB-BASE PARA PAVIMENTAÇÃO DE BRITA GRADUADA SIMPLES, COM ESPESSURA DE 20 CM - EXCLUSIVE CARGA E TRANSPORTE. AF_09/2024</t>
  </si>
  <si>
    <t>CONSTRUÇÃO DE BASE E SUB-BASE PARA PAVIMENTAÇÃO DE BRITA GRADUADA SIMPLES TRATADA COM CIMENTO, COM ESPESSURA DE 10 CM - EXCLUSIVE CARGA E TRANSPORTE. AF_09/2024</t>
  </si>
  <si>
    <t>RECONSTRUÇÃO DE BASE E SUB-BASE PARA PAVIMENTAÇÃO DE BRITA GRADUADA SIMPLES TRATADA COM CIMENTO, COM ESPESSURA DE 10 CM - EXCLUSIVE CARGA E TRANSPORTE. AF_09/2024</t>
  </si>
  <si>
    <t>RECONSTRUÇÃO DE BASE E SUB-BASE PARA PAVIMENTAÇÃO DE BRITA GRADUADA SIMPLES TRATADA COM CIMENTO, COM ESPESSURA DE 15 CM - EXCLUSIVE CARGA E TRANSPORTE. AF_09/2024</t>
  </si>
  <si>
    <t>CONSTRUÇÃO DE BASE E SUB-BASE PARA PAVIMENTAÇÃO DE BRITA GRADUADA SIMPLES TRATADA COM CIMENTO, COM ESPESSURA DE 20 CM - EXCLUSIVE CARGA E TRANSPORTE. AF_09/2024</t>
  </si>
  <si>
    <t>RECONSTRUÇÃO DE BASE E SUB-BASE PARA PAVIMENTAÇÃO DE BRITA GRADUADA SIMPLES TRATADA COM CIMENTO, COM ESPESSURA DE 20 CM - EXCLUSIVE CARGA E TRANSPORTE. AF_09/2024</t>
  </si>
  <si>
    <t>CONSTRUÇÃO DE BASE E SUB-BASE PARA PAVIMENTAÇÃO DE CONCRETO COMPACTADO COM ROLO, COM ESPESSURA DE 10 CM - EXCLUSIVE CARGA E TRANSPORTE. AF_09/2024</t>
  </si>
  <si>
    <t>RECONSTRUÇÃO DE BASE E SUB-BASE PARA PAVIMENTAÇÃO DE CONCRETO COMPACTADO COM ROLO, COM ESPESSURA DE 10 CM - EXCLUSIVE CARGA E TRANSPORTE. AF_09/2024</t>
  </si>
  <si>
    <t>RECONSTRUÇÃO DE BASE E SUB-BASE PARA PAVIMENTAÇÃO DE CONCRETO COMPACTADO COM ROLO, COM ESPESSURA DE 15 CM - EXCLUSIVE CARGA E TRANSPORTE. AF_09/2024</t>
  </si>
  <si>
    <t>CONSTRUÇÃO DE BASE E SUB-BASE PARA PAVIMENTAÇÃO DE CONCRETO COMPACTADO COM ROLO, COM ESPESSURA DE 20 CM - EXCLUSIVE CARGA E TRANSPORTE. AF_09/2024</t>
  </si>
  <si>
    <t>RECONSTRUÇÃO DE BASE E SUB-BASE PARA PAVIMENTAÇÃO DE CONCRETO COMPACTADO COM ROLO, COM ESPESSURA DE 20 CM - EXCLUSIVE CARGA E TRANSPORTE. AF_09/2024</t>
  </si>
  <si>
    <t>CONSTRUÇÃO DE BASE E SUB-BASE PARA PAVIMENTAÇÃO DE RACHÃO, COM ESPESSURA DE 30 CM - EXCLUSIVE CARGA E TRANSPORTE. AF_09/2024</t>
  </si>
  <si>
    <t>RECONSTRUÇÃO DE BASE E SUB-BASE PARA PAVIMENTAÇÃO DE RACHÃO, COM ESPESSURA DE 30 CM - EXCLUSIVE CARGA E TRANSPORTE. AF_09/2024</t>
  </si>
  <si>
    <t>RECONSTRUÇÃO DE BASE E SUB-BASE PARA PAVIMENTAÇÃO DE RACHÃO, COM ESPESSURA DE 40 CM - EXCLUSIVE CARGA E TRANSPORTE. AF_09/2024</t>
  </si>
  <si>
    <t>CONSTRUÇÃO DE BASE E SUB-BASE PARA PAVIMENTAÇÃO DE RACHÃO, COM ESPESSURA DE 50 CM - EXCLUSIVE CARGA E TRANSPORTE. AF_09/2024</t>
  </si>
  <si>
    <t>RECONSTRUÇÃO DE BASE E SUB-BASE PARA PAVIMENTAÇÃO DE RACHÃO, COM ESPESSURA DE 50 CM - EXCLUSIVE CARGA E TRANSPORTE. AF_09/2024</t>
  </si>
  <si>
    <t>CONSTRUÇÃO DE BASE E SUB-BASE PARA PAVIMENTAÇÃO DE RACHÃO, COM ESPESSURA DE 60 CM - EXCLUSIVE CARGA E TRANSPORTE. AF_09/2024</t>
  </si>
  <si>
    <t>RECONSTRUÇÃO DE BASE E SUB-BASE PARA PAVIMENTAÇÃO DE RACHÃO, COM ESPESSURA DE 60 CM - EXCLUSIVE CARGA E TRANSPORTE. AF_09/2024</t>
  </si>
  <si>
    <t>CONSTRUÇÃO DE BASE E SUB-BASE PARA PAVIMENTAÇÃO DE MACADAME SECO, COM ESPESSURA DE 10 CM - EXCLUSIVE CARGA E TRANSPORTE. AF_09/2024</t>
  </si>
  <si>
    <t>RECONSTRUÇÃO DE BASE E SUB-BASE PARA PAVIMENTAÇÃO DE MACADAME SECO, COM ESPESSURA DE 10 CM - EXCLUSIVE CARGA E TRANSPORTE. AF_09/2024</t>
  </si>
  <si>
    <t>RECONSTRUÇÃO DE BASE E SUB-BASE PARA PAVIMENTAÇÃO DE MACADAME SECO, COM ESPESSURA DE 15 CM - EXCLUSIVE CARGA E TRANSPORTE. AF_09/2024</t>
  </si>
  <si>
    <t>CONSTRUÇÃO DE BASE E SUB-BASE PARA PAVIMENTAÇÃO DE MACADAME SECO, COM ESPESSURA DE 20 CM - EXCLUSIVE CARGA E TRANSPORTE. AF_09/2024</t>
  </si>
  <si>
    <t>RECONSTRUÇÃO DE BASE E SUB-BASE PARA PAVIMENTAÇÃO DE MACADAME SECO, COM ESPESSURA DE 20 CM - EXCLUSIVE CARGA E TRANSPORTE. AF_09/2024</t>
  </si>
  <si>
    <t>CONSTRUÇÃO DE BASE E SUB-BASE PARA PAVIMENTAÇÃO DE MACADAME SECO, COM ESPESSURA DE 25 CM - EXCLUSIVE CARGA E TRANSPORTE. AF_09/2024</t>
  </si>
  <si>
    <t>RECONSTRUÇÃO DE BASE E SUB-BASE PARA PAVIMENTAÇÃO DE MACADAME SECO, COM ESPESSURA DE 25 CM - EXCLUSIVE CARGA E TRANSPORTE. AF_09/2024</t>
  </si>
  <si>
    <t>ESTOPA</t>
  </si>
  <si>
    <t>ACO CA-50, 6,3 MM, VERGALHAO</t>
  </si>
  <si>
    <t>ACO CA-50, 8,0 MM, VERGALHAO</t>
  </si>
  <si>
    <t>ACO CA-50, 10,0 MM, VERGALHAO</t>
  </si>
  <si>
    <t>ARGAMASSA POLIMERICA DE REPARO ESTRUTURAL, BICOMPONENTE</t>
  </si>
  <si>
    <t>ADESIVO ESTRUTURAL A BASE DE RESINA EPOXI, BICOMPONENTE, PASTOSO (TIXOTROPICO)</t>
  </si>
  <si>
    <t>GRAUTE CIMENTICIO PARA USO GERAL</t>
  </si>
  <si>
    <t>ARGAMASSA POLIMERICA IMPERMEABILIZANTE SEMIFLEXIVEL, BICOMPONENTE, A BASE DE CIMENTO E ADITIVOS</t>
  </si>
  <si>
    <t>IMPERMEABILIZANTE FLEXIVEL BRANCO DE BASE ACRILICA PARA COBERTURAS</t>
  </si>
  <si>
    <t>ADESIVO ESTRUTURAL A BASE DE RESINA EPOXI, BICOMPONENTE, FLUIDO</t>
  </si>
  <si>
    <t>ADESIVO ESTRUTURAL A BASE DE RESINA EPOXI PARA INJECAO EM TRINCAS, BICOMPONENTE, BAIXA VISCOSIDADE</t>
  </si>
  <si>
    <t>ARAME GALVANIZADO 16 BWG, D = 1,65MM (0,0166 KG/M)</t>
  </si>
  <si>
    <t>ARAME GALVANIZADO 18 BWG, D = 1,24MM (0,009 KG/M)</t>
  </si>
  <si>
    <t>ARAME DE ACO OVALADO 15 X 17 (45,7 KG, 700 KGF), ROLO 1000 M</t>
  </si>
  <si>
    <t>ARGAMASSA INDUSTRIALIZADA MULTIUSO, PARA REVESTIMENTO INTERNO E EXTERNO E ASSENTAMENTO DE BLOCOS DIVERSOS</t>
  </si>
  <si>
    <t>ASFALTO MODIFICADO TIPO III - NBR 9910 (ASFALTO OXIDADO PARA IMPERMEABILIZACAO, COEFICIENTE DE PENETRACAO 15-25)</t>
  </si>
  <si>
    <t>ASFALTO MODIFICADO TIPO I - NBR 9910 (ASFALTO OXIDADO PARA IMPERMEABILIZACAO, COEFICIENTE DE PENETRACAO 25-40)</t>
  </si>
  <si>
    <t>ASFALTO MODIFICADO TIPO II - NBR 9910 (ASFALTO OXIDADO PARA IMPERMEABILIZACAO, COEFICIENTE DE PENETRACAO 20-35)</t>
  </si>
  <si>
    <t>BARRA DE ACO CHATA, RETANGULAR (QUALQUER BITOLA)</t>
  </si>
  <si>
    <t>PERFIL EM ALUMINIO, FORMATO U, ABAS IGUAIS, LARGURA DE 25,4 MM (1"), ESPESSURA DE 2,38 MM (3/32") E PESO LINEAR DE APROXIMADAMENTE 0,460 KG/M</t>
  </si>
  <si>
    <t>CANTONEIRA EM ALUMINIO, ABAS IGUAIS, LARGURA DE 38,10 MM (1 1/2"), ESPESSURA DE 4,76 MM (3/16") E PESO LINEAR DE APROXIMADAMENTE 0,915 KG/M</t>
  </si>
  <si>
    <t>CANTONEIRA EM ALUMINIO, ABAS IGUAIS, LARGURA DE 25,40 MM (1"), ESPESSURA DE 3,17 MM (1/8") E PESO LINEAR DE APROXIMADAMENTE 0,408 KG/M</t>
  </si>
  <si>
    <t>MANTA LIQUIDA DE BASE ASFALTICA MODIFICADA COM A ADICAO DE ELASTOMEROS DILUIDOS EM SOLVENTE ORGANICO, APLICACAO A FRIO (MEMBRANA DE EMULSAO ASFALTICA PARA IMPERMEABILIZACAO FLEXIVEL)</t>
  </si>
  <si>
    <t>CABO DE ALUMINIO NU COM ALMA DE ACO, BITOLA 4 AWG</t>
  </si>
  <si>
    <t>CABO DE ALUMINIO NU SEM ALMA DE ACO, BITOLA 4 AWG</t>
  </si>
  <si>
    <t>CAL HIDRATADA CH-I PARA ARGAMASSAS</t>
  </si>
  <si>
    <t>CAL VIRGEM COMUM PARA ARGAMASSAS (NBR 6453)</t>
  </si>
  <si>
    <t>CHAPA DE ACO FINA A QUENTE BITOLA MSG 14, E = 2,00 MM (16,0 KG/M2)</t>
  </si>
  <si>
    <t>CHAPA DE ACO FINA A QUENTE BITOLA MSG 3/16", E = 4,75 MM (38,00 KG/M2)</t>
  </si>
  <si>
    <t>CHAPA DE ACO FINA A QUENTE BITOLA MSG 13, E = 2,25 MM (18,00 KG/M2)</t>
  </si>
  <si>
    <t>CHAPA DE ACO FINA A QUENTE BITOLA MSG 16, E = 1,50 MM (12,00 KG/M2)</t>
  </si>
  <si>
    <t>CHAPA DE ACO FINA A QUENTE BITOLA MSG 18, E = 1,20 MM (9,60 KG/M2)</t>
  </si>
  <si>
    <t>CHAPA DE ACO FINA A FRIO BITOLA MSG 20, E = 0,90 MM (7,20 KG/M2)</t>
  </si>
  <si>
    <t>CHAPA DE ACO FINA A FRIO BITOLA MSG 24, E = 0,60 MM (4,80 KG/M2)</t>
  </si>
  <si>
    <t>CHAPA DE ACO FINA A FRIO BITOLA MSG 26, E = 0,45 MM (3,60 KG/M2)</t>
  </si>
  <si>
    <t>CHAPA DE ACO GROSSA, ASTM A36, E = 1/4" (6,35 MM) 49,79 KG/M2</t>
  </si>
  <si>
    <t>CHAPA DE ACO GROSSA, ASTM A36, E = 3/8" (9,53 MM) 74,69 KG/M2</t>
  </si>
  <si>
    <t>CHAPA DE ACO GROSSA, ASTM A36, E = 1/2" (12,70 MM) 99,59 KG/M2</t>
  </si>
  <si>
    <t>CHAPA DE ACO GROSSA, ASTM A36, E = 5/8" (15,88 MM) 124,49 KG/M2</t>
  </si>
  <si>
    <t>CHAPA DE ACO GROSSA, ASTM A36, E = 7/8" (22,23 MM) 174,28 KG/M2</t>
  </si>
  <si>
    <t>CHAPA DE ACO XADREZ PARA PISOS, E = 1/4" (6,30 MM) 54,53 KG/M2</t>
  </si>
  <si>
    <t>CIMENTO IMPERMEABILIZANTE DE PEGA ULTRARRAPIDA PARA TAMPONAMENTOS</t>
  </si>
  <si>
    <t>CIMENTO BRANCO NAO ESTRUTURAL (CPB - NAO ESTRUTURAL)</t>
  </si>
  <si>
    <t>ARGAMASSA COLANTE AC I PARA CERAMICAS</t>
  </si>
  <si>
    <t>FERTILIZANTE NPK - 4: 14: 8</t>
  </si>
  <si>
    <t>ARAME DE AMARRACAO PARA GABIAO GALVANIZADO, DIAMETRO 2,2 MM</t>
  </si>
  <si>
    <t>ARAME PROTEGIDO COM POLIMERO PARA GABIAO, DIAMETRO 2,2 MM</t>
  </si>
  <si>
    <t>GESSO EM PO PARA REVESTIMENTOS/MOLDURAS/SANCAS E USO GERAL</t>
  </si>
  <si>
    <t>ADESIVO / COLA PARA EPS (ISOPOR) E OUTROS MATERIAIS</t>
  </si>
  <si>
    <t>GAS DE COZINHA - GLP</t>
  </si>
  <si>
    <t>GRAXA LUBRIFICANTE A BASE DE LITIO, DE MULTIPLAS APLICACOES E CONTENDO ADITIVOS DE EXTREMA PRESSAO (GRAU DE VISCOSIDADE NLGI 2)</t>
  </si>
  <si>
    <t>ADESIVO ACRILICO DE BASE AQUOSA / COLA DE CONTATO</t>
  </si>
  <si>
    <t>MASSA PLASTICA PARA MARMORE/GRANITO</t>
  </si>
  <si>
    <t>GRANILHA/ GRANA/ PEDRISCO OU AGREGADO EM MARMORE/ GRANITO/ QUARTZO E CALCARIO, PRETO, CINZA, PALHA OU BRANCO</t>
  </si>
  <si>
    <t>PREGO DE ACO POLIDO COM CABECA 18 X 27 (2 1/2 X 10)</t>
  </si>
  <si>
    <t>PREGO DE ACO POLIDO COM CABECA 19 X 33 (3 X 9)</t>
  </si>
  <si>
    <t>PREGO DE ACO POLIDO COM CABECA 14 X 18 (1 1/2 X 14)</t>
  </si>
  <si>
    <t>PREGO DE ACO POLIDO COM CABECA 10 X 10 (7/8 X 17)</t>
  </si>
  <si>
    <t>PREGO DE ACO POLIDO COM CABECA 12 X 12</t>
  </si>
  <si>
    <t>PREGO DE ACO POLIDO COM CABECA 16 X 24 (2 1/4 X 12)</t>
  </si>
  <si>
    <t>PREGO DE ACO POLIDO COM CABECA 17 X 21 (2 X 11)</t>
  </si>
  <si>
    <t>PREGO DE ACO POLIDO COM CABECA 17 X 27 (2 1/2 X 11)</t>
  </si>
  <si>
    <t>PREGO DE ACO POLIDO COM CABECA 17 X 30 (2 3/4 X 11)</t>
  </si>
  <si>
    <t>PREGO DE ACO POLIDO COM CABECA 18 X 24 (2 1/4 X 10)</t>
  </si>
  <si>
    <t>PREGO DE ACO POLIDO COM CABECA 10 X 11 (1 X 17)</t>
  </si>
  <si>
    <t>PREGO DE ACO POLIDO COM CABECA 17 X 24 (2 1/4 X 11)</t>
  </si>
  <si>
    <t>PREGO DE ACO POLIDO COM CABECA 15 X 18 (1 1/2 X 13)</t>
  </si>
  <si>
    <t>PREGO DE ACO POLIDO COM CABECA 18 X 30 (2 3/4 X 10)</t>
  </si>
  <si>
    <t>GRAMPO DE ACO POLIDO 1" X 9</t>
  </si>
  <si>
    <t>GRAMPO DE ACO POLIDO 7/8" X 9</t>
  </si>
  <si>
    <t>PREGO DE ACO POLIDO COM CABECA 16 X 27 (2 1/2 X 12)</t>
  </si>
  <si>
    <t>CORRENTE DE ELO CURTO COMUM, SOLDADA, GALVANIZADA, ESPESSURA DO ELO = 1/2" (12,5 MM)</t>
  </si>
  <si>
    <t>REBITE DE REPUXO EM ALUMINIO VAZADO, DIAMETRO 3,2 X 8 MM DE COMPRIMENTO (1KG = 1025 UNIDADES)</t>
  </si>
  <si>
    <t>SELANTE DE BASE ASFALTICA PARA VEDACAO</t>
  </si>
  <si>
    <t>TINTA MINERAL IMPERMEAVEL EM PO, BRANCA</t>
  </si>
  <si>
    <t>MASSA PARA VIDRO</t>
  </si>
  <si>
    <t>CAPIM BRAQUIARIA DECUMBENS/ BRAQUIARINHA, VC *70*% MINIMO</t>
  </si>
  <si>
    <t>CHAPA DE ACO GROSSA, ASTM A36, E = 3/4" (19,05 MM) 149,39 KG/M2</t>
  </si>
  <si>
    <t>ELETRODO REVESTIDO AWS - E7018, DIAMETRO IGUAL A 4,00 MM</t>
  </si>
  <si>
    <t>ELETRODO REVESTIDO AWS - E-6010, DIAMETRO IGUAL A 4,00 MM</t>
  </si>
  <si>
    <t>ELETRODO REVESTIDO AWS - E6013, DIAMETRO IGUAL A 4,00 MM</t>
  </si>
  <si>
    <t>ELETRODO REVESTIDO AWS - E6013, DIAMETRO IGUAL A 2,50 MM</t>
  </si>
  <si>
    <t>CHAPA DE ACO GALVANIZADA BITOLA GSG 14, E = 1,95 MM (15,60 KG/M2)</t>
  </si>
  <si>
    <t>CHAPA DE ACO GALVANIZADA BITOLA GSG 16, E = 1,55 MM (12,40 KG/M2)</t>
  </si>
  <si>
    <t>CHAPA DE ACO GALVANIZADA BITOLA GSG 18, E = 1,25 MM (10,00 KG/M2)</t>
  </si>
  <si>
    <t>CHAPA DE ACO GALVANIZADA BITOLA GSG 19, E = 1,11 MM (8,88 KG/M2)</t>
  </si>
  <si>
    <t>CHAPA DE ACO GALVANIZADA BITOLA GSG 22, E = 0,80 MM (6,40 KG/M2)</t>
  </si>
  <si>
    <t>CHAPA DE ACO GALVANIZADA BITOLA GSG 26, E = 0,50 MM (4,00 KG/M2)</t>
  </si>
  <si>
    <t>CHAPA DE ACO GALVANIZADA BITOLA GSG 30, E = 0,35 MM (2,80 KG/M2)</t>
  </si>
  <si>
    <t>CAL HIDRATADA PARA PINTURA</t>
  </si>
  <si>
    <t>SELANTE A BASE DE ALCATRAO E POLIURETANO PARA JUNTAS HORIZONTAIS</t>
  </si>
  <si>
    <t>COBRE ELETROLITICO EM BARRA OU CHAPA</t>
  </si>
  <si>
    <t>CHUMBADOR DE ACO TIPO PARABOLT, * 5/8" X 200* MM, COM PORCA E ARRUELA</t>
  </si>
  <si>
    <t>CIMENTO PORTLAND DE ALTO FORNO (AF) CP III-40</t>
  </si>
  <si>
    <t>SOLDA EM BARRA DE ESTANHO-CHUMBO 50/50</t>
  </si>
  <si>
    <t>PREGO DE ACO POLIDO COM CABECA 15 X 15 (1 1/4 X 13)</t>
  </si>
  <si>
    <t>SISAL EM FIBRA / ESTOPA SISAL PARA GESSO</t>
  </si>
  <si>
    <t>CABO DE ALUMINIO NU COM ALMA DE ACO, BITOLA 2 AWG</t>
  </si>
  <si>
    <t>CABO DE ALUMINIO NU SEM ALMA DE ACO, BITOLA 2 AWG</t>
  </si>
  <si>
    <t>CABO DE ALUMINIO NU COM ALMA DE ACO, BITOLA 1/0 AWG</t>
  </si>
  <si>
    <t>CABO DE ALUMINIO NU SEM ALMA DE ACO, BITOLA 1/0 AWG</t>
  </si>
  <si>
    <t>ACO CA-25, 32,0 MM, VERGALHAO</t>
  </si>
  <si>
    <t>ARGAMASSA COLANTE AC II</t>
  </si>
  <si>
    <t>ARGAMASSA PISO SOBRE PISO</t>
  </si>
  <si>
    <t>REJUNTE CIMENTICIO, QUALQUER COR</t>
  </si>
  <si>
    <t>PERFIL DE ALUMINIO ANODIZADO</t>
  </si>
  <si>
    <t>METACAULIM DE ALTA REATIVIDADE/CAULIM CALCINADO</t>
  </si>
  <si>
    <t>ACO CA-50, 6,3 MM, DOBRADO E CORTADO</t>
  </si>
  <si>
    <t>MASSA PREMIUM PARA TEXTURA RUSTICA DE BASE ACRILICA, COR BRANCA, USO INTERNO E EXTERNO</t>
  </si>
  <si>
    <t>CIMENTO PORTLAND POZOLANICO CP IV-32</t>
  </si>
  <si>
    <t>GESSO PROJETADO</t>
  </si>
  <si>
    <t>ARGAMASSA PARA REVESTIMENTO DECORATIVO MONOCAMADA</t>
  </si>
  <si>
    <t>ARGAMASSA PRONTA PARA CONTRAPISO</t>
  </si>
  <si>
    <t>REJUNTE EPOXI, QUALQUER COR</t>
  </si>
  <si>
    <t>CABO DE ALUMINIO NU COM ALMA DE ACO, BITOLA 2/0 AWG</t>
  </si>
  <si>
    <t>CABO DE ALUMINIO NU SEM ALMA DE ACO, BITOLA 2/0 AWG</t>
  </si>
  <si>
    <t>ARGAMASSA INDUSTRIALIZADA PARA CHAPISCO ROLADO</t>
  </si>
  <si>
    <t>ARGAMASSA INDUSTRIALIZADA PARA CHAPISCO COLANTE</t>
  </si>
  <si>
    <t>ARGAMASSA COLANTE TIPO AC III</t>
  </si>
  <si>
    <t>ARGAMASSA COLANTE TIPO AC III E</t>
  </si>
  <si>
    <t>MASSA EPOXI BICOMPONENTE PARA REPAROS</t>
  </si>
  <si>
    <t>SELANTE TIPO VEDA CALHA PARA METAL E FIBROCIMENTO</t>
  </si>
  <si>
    <t>FERTILIZANTE ORGANICO COMPOSTO, CLASSE A</t>
  </si>
  <si>
    <t>TERRA VEGETAL (ENSACADA)</t>
  </si>
  <si>
    <t>MASSA PREMIUM PARA TEXTURA LISA DE BASE ACRILICA, USO INTERNO E EXTERNO</t>
  </si>
  <si>
    <t>FIBRA DE ACO PARA REFORCO DO CONCRETO, SOLTA, TIPO A-I, FATOR DE FORMA *50* L / D, COMPRIMENTO DE *30* MM E RESISTENCIA A TRACAO DO ACO MAIOR 1000 MPA</t>
  </si>
  <si>
    <t>PREGO DE ACO POLIDO SEM CABECA 15 X 15 (1 1/4 X 13)</t>
  </si>
  <si>
    <t>MASSA DE REJUNTE PRONTA PARA TRATAMENTO DE JUNTAS DE CHAPA DE GESSO PARA DRYWALL, SEM ADICAO DE AGUA</t>
  </si>
  <si>
    <t>MASSA DE REJUNTE EM PO PARA DRYWALL, A BASE DE GESSO, SECAGEM RAPIDA, PARA TRATAMENTO DE JUNTAS DE CHAPA DE GESSO (NECESSITA ADICAO DE AGUA)</t>
  </si>
  <si>
    <t>PREGO DE ACO POLIDO COM CABECA DUPLA 17 X 27 (2 1/2 X 11)</t>
  </si>
  <si>
    <t>CHAPA DE ACO CARBONO LAMINADO A QUENTE, QUALIDADE ESTRUTURAL, BITOLA 3/16", E =4,75 MM (37,29 KG/M2)</t>
  </si>
  <si>
    <t>CHAPA DE ACO GROSSA, SAE 1020, BITOLA 1/4", E = 6,35 MM (49,85 KG/M2)</t>
  </si>
  <si>
    <t>PREGO DE ACO POLIDO COM CABECA 22 X 48 (4 1/4 X 5)</t>
  </si>
  <si>
    <t>MEMBRANA IMPERMEABILIZANTE A BASE DE POLIUREIA, BICOMPONENTE, APLICACAO A FRIO</t>
  </si>
  <si>
    <t>CABO DE ACO GALVANIZADO, DIAMETRO 12,7 MM (1/2"), COM ALMA DE FIBRA 6 X 25 F</t>
  </si>
  <si>
    <t>CABO DE ACO GALVANIZADO, DIAMETRO 9,53 MM (3/8"), COM ALMA DE FIBRA 6 X 25 F</t>
  </si>
  <si>
    <t>CABO DE ACO GALVANIZADO, DIAMETRO 12,7 MM (1/2"), COM ALMA DE ACO CABO INDEPENDENTE 6 X 25 F</t>
  </si>
  <si>
    <t>ACO CA-25, 16,0 MM, BARRA DE TRANSFERENCIA</t>
  </si>
  <si>
    <t>ACO CA-25, 20,0 MM, BARRA DE TRANSFERENCIA</t>
  </si>
  <si>
    <t>ACO CA-25, 25,0 MM, BARRA DE TRANSFERENCIA</t>
  </si>
  <si>
    <t>ACO CA-25, 32,0 MM, BARRA DE TRANSFERENCIA</t>
  </si>
  <si>
    <t>AGENTE DE CURA, PROTETOR DA EVAPORACAO DA AGUA DE HIDRATACAO DO CONCRETO</t>
  </si>
  <si>
    <t>ACO CA-25, 6,3 MM OU 8,0 MM, VERGALHAO</t>
  </si>
  <si>
    <t>ACO CA-25, 10,0 MM, OU 12,5 MM, OU 16,0 MM, OU 20,0 MM, OU 25,0 MM, VERGALHAO</t>
  </si>
  <si>
    <t>ACO CA-50, 12,5 MM OU 16,0 MM, VERGALHAO</t>
  </si>
  <si>
    <t>ACO CA-50, 20,0 MM OU 25,0 MM, VERGALHAO</t>
  </si>
  <si>
    <t>ACO CA-50, 32,0 MM, VERGALHAO</t>
  </si>
  <si>
    <t>ACO CA-50, 10,0 MM, OU 12,5 MM, OU 16,0 MM, OU 20,0 MM, DOBRADO E CORTADO</t>
  </si>
  <si>
    <t>ACO CA-60, 4,2 MM, OU 5,0 MM, OU 6,0 MM, OU 7,0 MM, VERGALHAO</t>
  </si>
  <si>
    <t>ACO CA-60, 8,0 MM OU 9,5 MM, VERGALHAO</t>
  </si>
  <si>
    <t>ACO CA-60, 4,2 MM OU 5,0 MM, DOBRADO E CORTADO</t>
  </si>
  <si>
    <t>ACO CA-60, 6,0 MM OU 7,0 MM, DOBRADO E CORTADO</t>
  </si>
  <si>
    <t>CHAPA DE ACO CARBONO GALVANIZADA, PERFURADA (GRADE FUROS) E = 1,5 MM, DIAMETRO DO FURO = 9,52 MM (FUROS ALTERNADOS HORIZ.)</t>
  </si>
  <si>
    <t>CHAPA DE ACO GALVANIZADA BITOLA GSG 24, E = 0,64 (5,12 KG/M2)</t>
  </si>
  <si>
    <t>ARAME GALVANIZADO 12 BWG, D = 2,76 MM (0,048 KG/M) OU 14 BWG, D = 2,11 MM (0,026 KG/M)</t>
  </si>
  <si>
    <t>ARAME GALVANIZADO 6 BWG, D = 5,16 MM (0,157 KG/M), OU 8 BWG, D = 4,19 MM (0,101 KG/M), OU 10 BWG, D = 3,40 MM (0,0713 KG/M)</t>
  </si>
  <si>
    <t>ARAME RECOZIDO 16 BWG, D = 1,65 MM (0,016 KG/M) OU 18 BWG, D = 1,25 MM (0,01 KG/M)</t>
  </si>
  <si>
    <t>DESMOLDANTE PARA CONCRETO ESTAMPADO</t>
  </si>
  <si>
    <t>ENDURECEDOR MINERAL DE BASE CIMENTICIA PARA PISO DE CONCRETO</t>
  </si>
  <si>
    <t>MEMBRANA IMPERMEABILIZANTE ACRILICA MONOCOMPONENTE</t>
  </si>
  <si>
    <t>MEMBRANA IMPERMEABILIZANTE A BASE DE POLIURETANO</t>
  </si>
  <si>
    <t>ADITIVO SUPERPLASTIFICANTE DE PEGA NORMAL PARA CONCRETO, LIQUIDO E ISENTO DE CLORETOS</t>
  </si>
  <si>
    <t>MASSA CORRIDA PARA SUPERFICIES DE AMBIENTES INTERNOS</t>
  </si>
  <si>
    <t>MASSA ACRILICA PARA SUPERFICIES INTERNAS E EXTERNAS</t>
  </si>
  <si>
    <t>MASSA PARA MADEIRA - INTERIOR E EXTERIOR</t>
  </si>
  <si>
    <t>CHAPA DE ACO GROSSA, ASTM A36, E = 1" (25,40 MM) 199,18 KG/M2</t>
  </si>
  <si>
    <t>CHAPA DE ACO GALVANIZADA BITOLA GSG 20, E = 0,95 MM (7,60 KG/M2)</t>
  </si>
  <si>
    <t>GESSO COLA, EM PO, PARA FIXACAO DE MOLDURAS, SANCAS E BLOCOS DE GESSO</t>
  </si>
  <si>
    <t>COLA BRANCA BASE PVA</t>
  </si>
  <si>
    <t>CIMENTO PORTLAND ESTRUTURAL BRANCO CPB - 32 OU CPB - 40</t>
  </si>
  <si>
    <t>LUBRIFICANTE REDUTOR DE TORQUE E ARRASTO DE ALTO DESEMPENHO, PARA PERFURACAO HORIZONTAL DIRECIONAL, HDD</t>
  </si>
  <si>
    <t>ADITIVO IMPERMEABILIZANTE CRISTALIZANTE PARA CONCRETO</t>
  </si>
  <si>
    <t>ARMAÇÃO VERTICAL DE ALVENARIA ESTRUTURAL; DIÂMETRO DE 10,0 MM. AF_09/2021</t>
  </si>
  <si>
    <t>ARMAÇÃO VERTICAL DE ALVENARIA ESTRUTURAL; DIÂMETRO DE 12,5 MM. AF_09/2021</t>
  </si>
  <si>
    <t>ARMAÇÃO DE CINTA DE ALVENARIA ESTRUTURAL; DIÂMETRO DE 10,0 MM. AF_09/2021</t>
  </si>
  <si>
    <t>ARMAÇÃO DE VERGA E CONTRAVERGA DE ALVENARIA ESTRUTURAL; DIÂMETRO DE 8,0 MM. AF_09/2021</t>
  </si>
  <si>
    <t>ARMAÇÃO DE VERGA E CONTRAVERGA DE ALVENARIA ESTRUTURAL; DIÂMETRO DE 10,0 MM. AF_09/2021</t>
  </si>
  <si>
    <t>ARMAÇÃO DE PILAR OU VIGA DE ESTRUTURA CONVENCIONAL DE CONCRETO ARMADO UTILIZANDO AÇO CA-60 DE 5,0 MM - MONTAGEM. AF_06/2022</t>
  </si>
  <si>
    <t>ARMAÇÃO DE PILAR OU VIGA DE ESTRUTURA CONVENCIONAL DE CONCRETO ARMADO UTILIZANDO AÇO CA-50 DE 6,3 MM - MONTAGEM. AF_06/2022</t>
  </si>
  <si>
    <t>ARMAÇÃO DE PILAR OU VIGA DE ESTRUTURA CONVENCIONAL DE CONCRETO ARMADO UTILIZANDO AÇO CA-50 DE 8,0 MM - MONTAGEM. AF_06/2022</t>
  </si>
  <si>
    <t>ARMAÇÃO DE PILAR OU VIGA DE ESTRUTURA CONVENCIONAL DE CONCRETO ARMADO UTILIZANDO AÇO CA-50 DE 10,0 MM - MONTAGEM. AF_06/2022</t>
  </si>
  <si>
    <t>ARMAÇÃO DE PILAR OU VIGA DE ESTRUTURA CONVENCIONAL DE CONCRETO ARMADO UTILIZANDO AÇO CA-50 DE 12,5 MM - MONTAGEM. AF_06/2022</t>
  </si>
  <si>
    <t>ARMAÇÃO DE PILAR OU VIGA DE ESTRUTURA CONVENCIONAL DE CONCRETO ARMADO UTILIZANDO AÇO CA-50 DE 16,0 MM - MONTAGEM. AF_06/2022</t>
  </si>
  <si>
    <t>ARMAÇÃO DE PILAR OU VIGA DE ESTRUTURA CONVENCIONAL DE CONCRETO ARMADO UTILIZANDO AÇO CA-50 DE 20,0 MM - MONTAGEM. AF_06/2022</t>
  </si>
  <si>
    <t>ARMAÇÃO DE PILAR OU VIGA DE ESTRUTURA CONVENCIONAL DE CONCRETO ARMADO UTILIZANDO AÇO CA-50 DE 25,0 MM - MONTAGEM. AF_06/2022</t>
  </si>
  <si>
    <t>ARMAÇÃO DE LAJE DE ESTRUTURA CONVENCIONAL DE CONCRETO ARMADO UTILIZANDO AÇO CA-60 DE 4,2 MM - MONTAGEM. AF_06/2022</t>
  </si>
  <si>
    <t>ARMAÇÃO DE LAJE DE ESTRUTURA CONVENCIONAL DE CONCRETO ARMADO UTILIZANDO AÇO CA-60 DE 5,0 MM - MONTAGEM. AF_06/2022</t>
  </si>
  <si>
    <t>ARMAÇÃO DE LAJE DE ESTRUTURA CONVENCIONAL DE CONCRETO ARMADO UTILIZANDO AÇO CA-50 DE 6,3 MM - MONTAGEM. AF_06/2022</t>
  </si>
  <si>
    <t>ARMAÇÃO DE LAJE DE ESTRUTURA CONVENCIONAL DE CONCRETO ARMADO UTILIZANDO AÇO CA-50 DE 8,0 MM - MONTAGEM. AF_06/2022</t>
  </si>
  <si>
    <t>ARMAÇÃO DE LAJE DE ESTRUTURA CONVENCIONAL DE CONCRETO ARMADO UTILIZANDO AÇO CA-50 DE 10,0 MM - MONTAGEM. AF_06/2022</t>
  </si>
  <si>
    <t>ARMAÇÃO DE LAJE DE ESTRUTURA CONVENCIONAL DE CONCRETO ARMADO UTILIZANDO AÇO CA-50 DE 12,5 MM - MONTAGEM. AF_06/2022</t>
  </si>
  <si>
    <t>ARMAÇÃO DE LAJE DE ESTRUTURA CONVENCIONAL DE CONCRETO ARMADO UTILIZANDO AÇO CA-50 DE 16,0 MM - MONTAGEM. AF_06/2022</t>
  </si>
  <si>
    <t>ARMAÇÃO DE LAJE DE ESTRUTURA CONVENCIONAL DE CONCRETO ARMADO UTILIZANDO AÇO CA-50 DE 20,0 MM - MONTAGEM. AF_06/2022</t>
  </si>
  <si>
    <t>CORTE E DOBRA DE AÇO CA-50, DIÂMETRO DE 25,0 MM. AF_06/2022</t>
  </si>
  <si>
    <t>CORTE E DOBRA DE AÇO CA-60, DIÂMETRO DE 4,2 MM. AF_06/2022</t>
  </si>
  <si>
    <t>CORTE E DOBRA DE AÇO CA-60, DIÂMETRO DE 5,0 MM. AF_06/2022</t>
  </si>
  <si>
    <t>CORTE E DOBRA DE AÇO CA-50, DIÂMETRO DE 6,3 MM. AF_06/2022</t>
  </si>
  <si>
    <t>CORTE E DOBRA DE AÇO CA-50, DIÂMETRO DE 8,0 MM. AF_06/2022</t>
  </si>
  <si>
    <t>CORTE E DOBRA DE AÇO CA-50, DIÂMETRO DE 10,0 MM. AF_06/2022</t>
  </si>
  <si>
    <t>CORTE E DOBRA DE AÇO CA-50, DIÂMETRO DE 12,5 MM. AF_06/2022</t>
  </si>
  <si>
    <t>CORTE E DOBRA DE AÇO CA-50, DIÂMETRO DE 16,0 MM. AF_06/2022</t>
  </si>
  <si>
    <t>CORTE E DOBRA DE AÇO CA-50, DIÂMETRO DE 20,0 MM. AF_06/2022</t>
  </si>
  <si>
    <t>CORTE E DOBRA DE AÇO CA-25, DIÂMETRO DE 6,3 MM. AF_06/2022</t>
  </si>
  <si>
    <t>CORTE E DOBRA DE AÇO CA-25, DIÂMETRO DE 8,0 MM. AF_06/2022</t>
  </si>
  <si>
    <t>CORTE E DOBRA DE AÇO CA-25, DIÂMETRO DE 10,0 MM. AF_06/2022</t>
  </si>
  <si>
    <t>CORTE E DOBRA DE AÇO CA-25, DIÂMETRO DE 12,5 MM. AF_06/2022</t>
  </si>
  <si>
    <t>CORTE E DOBRA DE AÇO CA-25, DIÂMETRO DE 16,0 MM. AF_06/2022</t>
  </si>
  <si>
    <t>CORTE E DOBRA DE AÇO CA-25, DIÂMETRO DE 20,0 MM. AF_06/2022</t>
  </si>
  <si>
    <t>CORTE E DOBRA DE AÇO CA-25, DIÂMETRO DE 25,0 MM. AF_06/2022</t>
  </si>
  <si>
    <t>ARMAÇÃO UTILIZANDO AÇO CA-25 DE 6,3 MM - MONTAGEM. AF_06/2022</t>
  </si>
  <si>
    <t>ARMAÇÃO UTILIZANDO AÇO CA-25 DE 8,0 MM - MONTAGEM. AF_06/2022</t>
  </si>
  <si>
    <t>ARMAÇÃO UTILIZANDO AÇO CA-25 DE 10,0 MM - MONTAGEM. AF_06/2022</t>
  </si>
  <si>
    <t>ARMAÇÃO UTILIZANDO AÇO CA-25 DE 12,5 MM - MONTAGEM. AF_06/2022</t>
  </si>
  <si>
    <t>ARMAÇÃO UTILIZANDO AÇO CA-25 DE 16,0 MM - MONTAGEM. AF_06/2022</t>
  </si>
  <si>
    <t>ARMAÇÃO UTILIZANDO AÇO CA-25 DE 20,0 MM - MONTAGEM. AF_06/2022</t>
  </si>
  <si>
    <t>ARMAÇÃO UTILIZANDO AÇO CA-25 DE 25,0 MM - MONTAGEM. AF_06/2022</t>
  </si>
  <si>
    <t>ARMAÇÃO DE ESTRUTURAS DIVERSAS DE CONCRETO ARMADO, EXCETO VIGAS, PILARES, LAJES E FUNDAÇÕES, UTILIZANDO AÇO CA-60 DE 5,0 MM - MONTAGEM. AF_06/2022</t>
  </si>
  <si>
    <t>ARMAÇÃO DE ESTRUTURAS DIVERSAS DE CONCRETO ARMADO, EXCETO VIGAS, PILARES, LAJES E FUNDAÇÕES, UTILIZANDO AÇO CA-50 DE 6,3 MM - MONTAGEM. AF_06/2022</t>
  </si>
  <si>
    <t>ARMAÇÃO DE ESTRUTURAS DIVERSAS DE CONCRETO ARMADO, EXCETO VIGAS, PILARES, LAJES E FUNDAÇÕES, UTILIZANDO AÇO CA-50 DE 8,0 MM - MONTAGEM. AF_06/2022</t>
  </si>
  <si>
    <t>ARMAÇÃO DE ESTRUTURAS DIVERSAS DE CONCRETO ARMADO, EXCETO VIGAS, PILARES, LAJES E FUNDAÇÕES, UTILIZANDO AÇO CA-50 DE 10,0 MM - MONTAGEM. AF_06/2022</t>
  </si>
  <si>
    <t>ARMAÇÃO DE ESTRUTURAS DIVERSAS DE CONCRETO ARMADO, EXCETO VIGAS, PILARES, LAJES E FUNDAÇÕES, UTILIZANDO AÇO CA-50 DE 12,5 MM - MONTAGEM. AF_06/2022</t>
  </si>
  <si>
    <t>ARMAÇÃO DE ESTRUTURAS DIVERSAS DE CONCRETO ARMADO, EXCETO VIGAS, PILARES, LAJES E FUNDAÇÕES, UTILIZANDO AÇO CA-50 DE 16,0 MM - MONTAGEM. AF_06/2022</t>
  </si>
  <si>
    <t>ARMAÇÃO DE ESTRUTURAS DIVERSAS DE CONCRETO ARMADO, EXCETO VIGAS, PILARES, LAJES E FUNDAÇÕES, UTILIZANDO AÇO CA-50 DE 20,0 MM - MONTAGEM. AF_06/2022</t>
  </si>
  <si>
    <t>ARMAÇÃO DE ESTRUTURAS DIVERSAS DE CONCRETO ARMADO, EXCETO VIGAS, PILARES, LAJES E FUNDAÇÕES, UTILIZANDO AÇO CA-50 DE 25,0 MM - MONTAGEM. AF_06/2022</t>
  </si>
  <si>
    <t>CORTE E DOBRA DE AÇO CA-50, DIÂMETRO DE 32 MM. AF_06/2022</t>
  </si>
  <si>
    <t>MONTAGEM DE ARMADURA DE ESTACAS, DIÂMETRO = 8,0 MM. AF_09/2021_PS</t>
  </si>
  <si>
    <t>MONTAGEM DE ARMADURA DE ESTACAS, DIÂMETRO = 10,0 MM. AF_09/2021_PS</t>
  </si>
  <si>
    <t>MONTAGEM DE ARMADURA DE ESTACAS, DIÂMETRO = 12,5 MM. AF_09/2021_PS</t>
  </si>
  <si>
    <t>MONTAGEM DE ARMADURA DE ESTACAS, DIÂMETRO = 16,0 MM. AF_09/2021_PS</t>
  </si>
  <si>
    <t>MONTAGEM DE ARMADURA DE ESTACAS, DIÂMETRO = 20,0 MM. AF_09/2021_PS</t>
  </si>
  <si>
    <t>MONTAGEM DE ARMADURA DE ESTACAS, DIÂMETRO = 25,0 MM. AF_09/2021_PS</t>
  </si>
  <si>
    <t>MONTAGEM DE ARMADURA DE ESTACAS, DIÂMETRO = 32,0 MM. AF_09/2021_PS</t>
  </si>
  <si>
    <t>MONTAGEM DE ARMADURA TRANSVERSAL DE ESTACAS DE SEÇÃO CIRCULAR, DIÂMETRO = 5,0 MM. AF_09/2021_PS</t>
  </si>
  <si>
    <t>MONTAGEM DE ARMADURA TRANSVERSAL DE ESTACAS DE SEÇÃO CIRCULAR, DIÂMETRO = 6,30 MM. AF_09/2021_PS</t>
  </si>
  <si>
    <t>MONTAGEM DE ARMADURA TRANVERSAL DE ESTACAS DE SEÇÃO RETANGULAR, DIÂMETRO = 5,0 MM. AF_09/2021_PS</t>
  </si>
  <si>
    <t>MONTAGEM DE ARMADURA TRANSVERSAL DE ESTACAS DE SEÇÃO RETANGULAR, DIÂMETRO = 6,30 MM. AF_09/2021_PS</t>
  </si>
  <si>
    <t>ARMAÇÃO DE ESCADA, DE UMA ESTRUTURA CONVENCIONAL DE CONCRETO ARMADO UTILIZANDO AÇO CA-60 DE 5,0 MM - MONTAGEM. AF_11/2020</t>
  </si>
  <si>
    <t>ARMAÇÃO DE ESCADA, DE UMA ESTRUTURA CONVENCIONAL DE CONCRETO ARMADO UTILIZANDO AÇO CA-50 DE 6,3 MM - MONTAGEM. AF_11/2020</t>
  </si>
  <si>
    <t>ARMAÇÃO DE ESCADA, DE UMA ESTRUTURA CONVENCIONAL DE CONCRETO ARMADO UTILIZANDO AÇO CA-50 DE 8,0 MM - MONTAGEM. AF_11/2020</t>
  </si>
  <si>
    <t>ARMAÇÃO DE ESCADA, DE UMA ESTRUTURA CONVENCIONAL DE CONCRETO ARMADO UTILIZANDO AÇO CA-50 DE 10,0 MM - MONTAGEM. AF_11/2020</t>
  </si>
  <si>
    <t>ARMAÇÃO DE ESCADA, DE UMA ESTRUTURA CONVENCIONAL DE CONCRETO ARMADO UTILIZANDO AÇO CA-50 DE 12,5 MM - MONTAGEM. AF_11/2020</t>
  </si>
  <si>
    <t>ARMAÇÃO DE ESCADA, DE UMA ESTRUTURA CONVENCIONAL DE CONCRETO ARMADO UTILIZANDO AÇO CA-50 DE 16,0 MM - MONTAGEM. AF_11/2020</t>
  </si>
  <si>
    <t>ARMAÇÃO DE BLOCO UTILIZANDO AÇO CA-60 DE 5 MM - MONTAGEM. AF_01/2024</t>
  </si>
  <si>
    <t>ARMAÇÃO DE BLOCO UTILIZANDO AÇO CA-50 DE 6,3 MM - MONTAGEM. AF_01/2024</t>
  </si>
  <si>
    <t>ARMAÇÃO DE BLOCO UTILIZANDO AÇO CA-50 DE 8 MM - MONTAGEM. AF_01/2024</t>
  </si>
  <si>
    <t>ARMAÇÃO DE BLOCO UTILIZANDO AÇO CA-50 DE 10 MM - MONTAGEM. AF_01/2024</t>
  </si>
  <si>
    <t>ARMAÇÃO PARA EXECUÇÃO DE RADIER, PISO DE CONCRETO OU LAJE SOBRE SOLO, COM USO DE TELA Q-92. AF_09/2021</t>
  </si>
  <si>
    <t>ARMAÇÃO PARA EXECUÇÃO DE RADIER, PISO DE CONCRETO OU LAJE SOBRE SOLO, COM USO DE TELA Q-113. AF_09/2021</t>
  </si>
  <si>
    <t>ARMAÇÃO PARA EXECUÇÃO DE RADIER, PISO DE CONCRETO OU LAJE SOBRE SOLO, COM USO DE TELA Q-138. AF_09/2021</t>
  </si>
  <si>
    <t>ARMAÇÃO PARA EXECUÇÃO DE RADIER, PISO DE CONCRETO OU LAJE SOBRE SOLO, COM USO DE TELA Q-159. AF_09/2021</t>
  </si>
  <si>
    <t>ARMAÇÃO PARA EXECUÇÃO DE RADIER, PISO DE CONCRETO OU LAJE SOBRE SOLO, COM USO DE TELA Q-283. AF_09/2021</t>
  </si>
  <si>
    <t>APLICAÇÃO DE GRAXA EM BARRAS DE TRANSFERÊNCIA PARA EXECUÇÃO DE PAVIMENTO DE CONCRETO. AF_04/2022</t>
  </si>
  <si>
    <t>BARRAS DE TRANSFERÊNCIA, AÇO CA-25 DE 16,0 MM, PARA EXECUÇÃO DE PAVIMENTO DE CONCRETO - FORNECIMENTO E INSTALAÇÃO. AF_04/2022</t>
  </si>
  <si>
    <t>BARRAS DE TRANSFERÊNCIA, AÇO CA-25 DE 20,0 MM, PARA EXECUÇÃO DE PAVIMENTO DE CONCRETO - FORNECIMENTO E INSTALAÇÃO. AF_04/2022</t>
  </si>
  <si>
    <t>BARRAS DE TRANSFERÊNCIA, AÇO CA-25 DE 25,0 MM, PARA EXECUÇÃO DE PAVIMENTO DE CONCRETO - FORNECIMENTO E INSTALAÇÃO. AF_04/2022</t>
  </si>
  <si>
    <t>BARRAS DE TRANSFERÊNCIA, AÇO CA-25 DE 32,0 MM, PARA EXECUÇÃO DE PAVIMENTO DE CONCRETO - FORNECIMENTO E INSTALAÇÃO. AF_04/2022</t>
  </si>
  <si>
    <t>BARRAS DE LIGAÇÃO, AÇO CA-50 DE 10 MM, PARA EXECUÇÃO DE PAVIMENTO DE CONCRETO - FORNECIMENTO E INSTALAÇÃO. AF_04/2022</t>
  </si>
  <si>
    <t>TRANSPORTE VERTICAL MANUAL, 1 PAVIMENTO, DE SACOS DE 50 KG (UNIDADE: KG). AF_07/2019</t>
  </si>
  <si>
    <t>TRANSPORTE VERTICAL MANUAL, 1 PAVIMENTO, DE SACOS DE 30 KG (UNIDADE: KG). AF_07/2019</t>
  </si>
  <si>
    <t>TRANSPORTE VERTICAL MANUAL, 1 PAVIMENTO, DE SACOS DE 20 KG (UNIDADE: KG). AF_07/2019</t>
  </si>
  <si>
    <t>ARMAÇÃO DE CORTINA DE CONTENÇÃO EM CONCRETO ARMADO, COM AÇO CA-50 DE 6,3 MM - MONTAGEM. AF_11/2024</t>
  </si>
  <si>
    <t>ARMAÇÃO DE CORTINA DE CONTENÇÃO EM CONCRETO ARMADO, COM AÇO CA-50 DE 8 MM - MONTAGEM. AF_11/2024</t>
  </si>
  <si>
    <t>ARMAÇÃO DE CORTINA DE CONTENÇÃO EM CONCRETO ARMADO, COM AÇO CA-50 DE 10 MM - MONTAGEM. AF_11/2024</t>
  </si>
  <si>
    <t>ARMAÇÃO DE CORTINA DE CONTENÇÃO EM CONCRETO ARMADO, COM AÇO CA-50 DE 12,5 MM - MONTAGEM. AF_11/2024</t>
  </si>
  <si>
    <t>ARMAÇÃO DE CORTINA DE CONTENÇÃO EM CONCRETO ARMADO, COM AÇO CA-50 DE 16 MM - MONTAGEM. AF_11/2024</t>
  </si>
  <si>
    <t>ARMAÇÃO DE CORTINA DE CONTENÇÃO EM CONCRETO ARMADO, COM AÇO CA-50 DE 20 MM - MONTAGEM. AF_11/2024</t>
  </si>
  <si>
    <t>ARMAÇÃO DE CORTINA DE CONTENÇÃO EM CONCRETO ARMADO, COM AÇO CA-50 DE 25 MM - MONTAGEM. AF_11/2024</t>
  </si>
  <si>
    <t>ESTACA METÁLICA PARA FUNDAÇÃO, UTILIZANDO PERFIL LAMINADO HP250X62 (EXCLUSIVE MOBILIZAÇÃO E DESMOBILIZAÇÃO). AF_01/2020</t>
  </si>
  <si>
    <t>ESTACA METÁLICA PARA FUNDAÇÃO, UTILIZANDO PERFIL LAMINADO HP310X79 (EXCLUSIVE MOBILIZAÇÃO E DESMOBILIZAÇÃO). AF_01/2020</t>
  </si>
  <si>
    <t>ESTACA METÁLICA PARA CONTENÇÃO, UTILIZANDO PERFIL LAMINADO W250X32,7 (EXCLUSIVE MOBILIZAÇÃO E DESMOBILIZAÇÃO). AF_01/2020</t>
  </si>
  <si>
    <t>ESTACA METÁLICA PARA CONTENÇÃO, UTILIZANDO PERFIL LAMINADO W250X38,5 (EXCLUSIVE MOBILIZAÇÃO E DESMOBILIZAÇÃO). AF_01/2020</t>
  </si>
  <si>
    <t>ESTACA METÁLICA PARA CONTENÇÃO, UTILIZANDO PERFIL LAMINADO W250X44,8 (EXCLUSIVE MOBILIZAÇÃO E DESMOBILIZAÇÃO). AF_01/2020</t>
  </si>
  <si>
    <t>ARMAÇÃO DE MURO ALA E MURO TESTA UTILIZANDO AÇO CA-50 DE 6,3 MM - MONTAGEM. AF_07/2021</t>
  </si>
  <si>
    <t>ARMAÇÃO DE MURO ALA E MURO TESTA UTILIZANDO AÇO CA-50 DE 8 MM - MONTAGEM. AF_07/2021</t>
  </si>
  <si>
    <t>ARMAÇÃO DE MURO ALA E MURO TESTA UTILIZANDO AÇO CA-50 DE 10 MM - MONTAGEM. AF_07/2021</t>
  </si>
  <si>
    <t>ARMAÇÃO DE MURO ALA E MURO TESTA UTILIZANDO AÇO CA-50 DE 12,5 MM - MONTAGEM. AF_07/2021</t>
  </si>
  <si>
    <t>ARMAÇÃO DE MURO ALA E MURO TESTA UTILIZANDO AÇO CA-50 DE 16 MM - MONTAGEM. AF_07/2021</t>
  </si>
  <si>
    <t>ARMAÇÃO DE MURO ALA E MURO TESTA UTILIZANDO AÇO CA-50 DE 20 MM - MONTAGEM. AF_07/2021</t>
  </si>
  <si>
    <t>ARMAÇÃO DE SOLEIRA UTILIZANDO AÇO CA-50 DE 6,3 MM - MONTAGEM. AF_07/2021</t>
  </si>
  <si>
    <t>ARMAÇÃO DE SOLEIRA UTILIZANDO AÇO CA-50 DE 8 MM - MONTAGEM. AF_07/2021</t>
  </si>
  <si>
    <t>ARMAÇÃO DE CINTA DE ALVENARIA ESTRUTURAL; DIÂMETRO DE 12,5 MM. AF_09/2021</t>
  </si>
  <si>
    <t>ARMAÇÃO VERTICAL DE ALVENARIA ESTRUTURAL; DIÂMETRO DE 16,0 MM. AF_09/2021</t>
  </si>
  <si>
    <t>ARMAÇÃO DE VERGA E CONTRAVERGA DE ALVENARIA ESTRUTURAL; DIÂMETRO DE 16,0 MM. AF_09/2021</t>
  </si>
  <si>
    <t>ARMAÇÃO DE CINTA DE ALVENARIA ESTRUTURAL; DIÂMETRO DE 16,0 MM. AF_09/2021</t>
  </si>
  <si>
    <t>ARMAÇÃO DE VERGA E CONTRAVERGA DE ALVENARIA ESTRUTURAL; DIÂMETRO DE 12,5 MM. AF_09/2021</t>
  </si>
  <si>
    <t>ARMAÇÃO DE DESCIDA D'ÁGUA UTILIZANDO AÇO CA-60 DE 5 MM - MONTAGEM. AF_08/2022</t>
  </si>
  <si>
    <t>ARMAÇÃO DE ESTRUTURAS DIVERSAS DE CONCRETO ARMADO, EXCETO VIGAS, PILARES, LAJES E FUNDAÇÕES, UTILIZANDO AÇO CA-50 DE 32,0 MM - MONTAGEM. AF_06/2022</t>
  </si>
  <si>
    <t>ARMAÇÃO DE PILAR OU VIGA DE ESTRUTURA CONVENCIONAL DE CONCRETO ARMADO UTILIZANDO AÇO CA-50 DE 32,0 MM. AF_06/2022</t>
  </si>
  <si>
    <t>ARMAÇÃO DE PILAR OU VIGA DE ESTRUTURA DE CONCRETO ARMADO EMBUTIDA EM ALVENARIA DE VEDAÇÃO UTILIZANDO AÇO CA-50 DE 16,0 MM - MONTAGEM. AF_06/2022</t>
  </si>
  <si>
    <t>ARMAÇÃO DE PILAR OU VIGA DE ESTRUTURA DE CONCRETO ARMADO EMBUTIDA EM ALVENARIA DE VEDAÇÃO UTILIZANDO AÇO CA-50 DE 12,5 MM - MONTAGEM. AF_06/2022</t>
  </si>
  <si>
    <t>ARMAÇÃO DE PILAR OU VIGA DE ESTRUTURA DE CONCRETO ARMADO EMBUTIDA EM ALVENARIA DE VEDAÇÃO UTILIZANDO AÇO CA-50 DE 10,0 MM - MONTAGEM. AF_06/2022</t>
  </si>
  <si>
    <t>ARMAÇÃO DE PILAR OU VIGA DE ESTRUTURA DE CONCRETO ARMADO EMBUTIDA EM ALVENARIA DE VEDAÇÃO UTILIZANDO AÇO CA-50 DE 8,0 MM - MONTAGEM. AF_06/2022</t>
  </si>
  <si>
    <t>ARMAÇÃO DE PILAR OU VIGA DE ESTRUTURA DE CONCRETO ARMADO EMBUTIDA EM ALVENARIA DE VEDAÇÃO UTILIZANDO AÇO CA-50 DE 6,3 MM - MONTAGEM. AF_06/2022</t>
  </si>
  <si>
    <t>ARMAÇÃO DE PILAR OU VIGA DE ESTRUTURA DE CONCRETO ARMADO EMBUTIDA EM ALVENARIA DE VEDAÇÃO UTILIZANDO AÇO CA-60 DE 5,0 MM - MONTAGEM. AF_06/2022</t>
  </si>
  <si>
    <t>ARMAÇÃO DE BLOCO E SAPATA UTILIZANDO AÇO CA-50 DE 25 MM - MONTAGEM. AF_01/2024</t>
  </si>
  <si>
    <t>ARMAÇÃO DE SAPATA ISOLADA, VIGA BALDRAME E SAPATA CORRIDA UTILIZANDO AÇO CA-60 DE 5 MM - MONTAGEM. AF_01/2024</t>
  </si>
  <si>
    <t>ARMAÇÃO DE SAPATA ISOLADA, VIGA BALDRAME E SAPATA CORRIDA UTILIZANDO AÇO CA-50 DE 6,3 MM - MONTAGEM. AF_01/2024</t>
  </si>
  <si>
    <t>ARMAÇÃO DE SAPATA ISOLADA, VIGA BALDRAME E SAPATA CORRIDA UTILIZANDO AÇO CA-50 DE 8 MM - MONTAGEM. AF_01/2024</t>
  </si>
  <si>
    <t>ARMAÇÃO DE SAPATA ISOLADA, VIGA BALDRAME E SAPATA CORRIDA UTILIZANDO AÇO CA-50 DE 10 MM - MONTAGEM. AF_01/2024</t>
  </si>
  <si>
    <t>ARMAÇÃO DE BLOCO, SAPATA ISOLADA, VIGA BALDRAME E SAPATA CORRIDA UTILIZANDO AÇO CA-50 DE 12,5 MM - MONTAGEM. AF_01/2024</t>
  </si>
  <si>
    <t>ARMAÇÃO DE BLOCO, SAPATA ISOLADA, VIGA BALDRAME E SAPATA CORRIDA UTILIZANDO AÇO CA-50 DE 16 MM - MONTAGEM. AF_01/2024</t>
  </si>
  <si>
    <t>ARMAÇÃO DE BLOCO, SAPATA ISOLADA E SAPATA CORRIDA UTILIZANDO AÇO CA-50 DE 20 MM - MONTAGEM. AF_01/2024</t>
  </si>
  <si>
    <t>MOTORISTA DE CAMINHAO (MENSALISTA)</t>
  </si>
  <si>
    <t>LOCACAO DE CONTAINER 2,30 X 6,00 M, ALT. 2,50 M, COM 1 SANITARIO, PARA ESCRITORIO, COMPLETO, SEM DIVISORIAS INTERNAS (NAO INCLUI MOBILIZACAO/DESMOBILIZACAO)</t>
  </si>
  <si>
    <t>LOCACAO DE CONTAINER 2,30 X 6,00 M, ALT. 2,50 M, PARA ESCRITORIO, SEM DIVISORIAS INTERNAS E SEM SANITARIO (NAO INCLUI MOBILIZACAO/DESMOBILIZACAO)</t>
  </si>
  <si>
    <t>LOCACAO DE CONTAINER 2,30 X 4,30 M, ALT. 2,50 M, PARA SANITARIO, COM 3 BACIAS, 4 CHUVEIROS, 1 LAVATORIO E 1 MICTORIO (NAO INCLUI MOBILIZACAO/DESMOBILIZACAO)</t>
  </si>
  <si>
    <t>LOCACAO DE CONTAINER 2,30 X 6,00 M, ALT. 2,50 M, PARA SANITARIO, COM 4 BACIAS, 8 CHUVEIROS,1 LAVATORIO E 1 MICTORIO (NAO INCLUI MOBILIZACAO/DESMOBILIZACAO)</t>
  </si>
  <si>
    <t>LOCACAO DE CONTAINER 2,30 X 4,30 M, ALT. 2,50 M, P/ SANITARIO, C/ 5 BACIAS, 1 LAVATORIO E 4 MICTORIOS (NAO INCLUI MOBILIZACAO/DESMOBILIZACAO)</t>
  </si>
  <si>
    <t>LOCACAO DE BARRA DE ANCORAGEM DE 0,80 A 1,20 M DE EXTENSAO, COM ROSCA DE 5/8", INCLUINDO PORCA E FLANGE</t>
  </si>
  <si>
    <t>DESENHISTA PROJETISTA (MENSALISTA)</t>
  </si>
  <si>
    <t>ALMOXARIFE (MENSALISTA)</t>
  </si>
  <si>
    <t>APONTADOR OU APROPRIADOR DE MAO DE OBRA (MENSALISTA)</t>
  </si>
  <si>
    <t>ENGENHEIRO CIVIL DE OBRA JUNIOR (MENSALISTA)</t>
  </si>
  <si>
    <t>AUXILIAR DE ESCRITORIO (MENSALISTA)</t>
  </si>
  <si>
    <t>ENGENHEIRO CIVIL DE OBRA PLENO (MENSALISTA)</t>
  </si>
  <si>
    <t>ENGENHEIRO CIVIL DE OBRA SENIOR (MENSALISTA)</t>
  </si>
  <si>
    <t>ARQUITETO JUNIOR (MENSALISTA)</t>
  </si>
  <si>
    <t>ARQUITETO PLENO (MENSALISTA)</t>
  </si>
  <si>
    <t>ARQUITETO SENIOR (MENSALISTA)</t>
  </si>
  <si>
    <t>ENCARREGADO GERAL DE OBRAS (MENSALISTA)</t>
  </si>
  <si>
    <t>MESTRE DE OBRAS (MENSALISTA)</t>
  </si>
  <si>
    <t>TOPOGRAFO (MENSALISTA)</t>
  </si>
  <si>
    <t>TRANSPORTE - MENSALISTA (COLETADO CAIXA - ENCARGOS COMPLEMENTARES)</t>
  </si>
  <si>
    <t>ALIMENTACAO - MENSALISTA (COLETADO CAIXA - ENCARGOS COMPLEMENTARES)</t>
  </si>
  <si>
    <t>EXAMES - MENSALISTA (COLETADO CAIXA - ENCARGOS COMPLEMENTARES)</t>
  </si>
  <si>
    <t>SEGURO - MENSALISTA (COLETADO CAIXA - ENCARGOS COMPLEMENTARES)</t>
  </si>
  <si>
    <t>AJUDANTE DE SERRALHEIRO (MENSALISTA)</t>
  </si>
  <si>
    <t>SERRALHEIRO (MENSALISTA)</t>
  </si>
  <si>
    <t>ARMADOR (MENSALISTA)</t>
  </si>
  <si>
    <t>AJUDANTE DE ARMADOR (MENSALISTA)</t>
  </si>
  <si>
    <t>CARPINTEIRO AUXILIAR (MENSALISTA)</t>
  </si>
  <si>
    <t>CARPINTEIRO DE FORMAS OU OFICIAL (MENSALISTA)</t>
  </si>
  <si>
    <t>CARPINTEIRO DE ESQUADRIAS (MENSALISTA)</t>
  </si>
  <si>
    <t>MARCENEIRO (MENSALISTA)</t>
  </si>
  <si>
    <t>ELETRICISTA (MENSALISTA)</t>
  </si>
  <si>
    <t>AJUDANTE DE ELETRICISTA (MENSALISTA)</t>
  </si>
  <si>
    <t>BLASTER, DINAMITADOR OU CABO DE FOGO (MENSALISTA)</t>
  </si>
  <si>
    <t>MONTADOR DE MAQUINAS (MENSALISTA)</t>
  </si>
  <si>
    <t>ELETROTECNICO (MENSALISTA)</t>
  </si>
  <si>
    <t>MONTADOR DE ELETROELETRONICOS (MENSALISTA)</t>
  </si>
  <si>
    <t>MECANICO DE REFRIGERACAO (MENSALISTA)</t>
  </si>
  <si>
    <t>AUXILIAR DE ENCANADOR OU BOMBEIRO HIDRAULICO (MENSALISTA)</t>
  </si>
  <si>
    <t>ENCANADOR OU BOMBEIRO HIDRAULICO (MENSALISTA)</t>
  </si>
  <si>
    <t>INSTALADOR DE TUBULACOES (TUBOS/EQUIPAMENTOS) (MENSALISTA)</t>
  </si>
  <si>
    <t>ASSENTADOR DE MANILHAS (MENSALISTA)</t>
  </si>
  <si>
    <t>AUXILIAR TECNICO / ASSISTENTE DE ENGENHARIA (MENSALISTA)</t>
  </si>
  <si>
    <t>TECNICO EM SEGURANCA DO TRABALHO (MENSALISTA)</t>
  </si>
  <si>
    <t>TECNICO DE EDIFICACOES (MENSALISTA)</t>
  </si>
  <si>
    <t>MECANICO DE EQUIPAMENTOS PESADOS (MENSALISTA)</t>
  </si>
  <si>
    <t>AUXILIAR DE MECANICO (MENSALISTA)</t>
  </si>
  <si>
    <t>CAVOUQUEIRO OU OPERADOR DE PERFURATRIZ / ROMPEDOR (MENSALISTA)</t>
  </si>
  <si>
    <t>MACARIQUEIRO (MENSALISTA)</t>
  </si>
  <si>
    <t>OPERADOR DE COMPRESSOR DE AR OU COMPRESSORISTA (MENSALISTA)</t>
  </si>
  <si>
    <t>OPERADOR DE JATO ABRASIVO OU JATISTA (MENSALISTA)</t>
  </si>
  <si>
    <t>OPERADOR DE BATE-ESTACAS (MENSALISTA)</t>
  </si>
  <si>
    <t>OPERADOR DE GUINCHO OU GUINCHEIRO (MENSALISTA)</t>
  </si>
  <si>
    <t>OPERADOR DE MARTELETE OU MARTELETEIRO (MENSALISTA)</t>
  </si>
  <si>
    <t>MONTADOR DE ESTRUTURAS METALICAS (MENSALISTA)</t>
  </si>
  <si>
    <t>AJUDANTE DE ESTRUTURAS METALICAS (MENSALISTA)</t>
  </si>
  <si>
    <t>OPERADOR DE BETONEIRA ESTACIONARIA / MISTURADOR (MENSALISTA)</t>
  </si>
  <si>
    <t>OPERADOR DE ESCAVADEIRA (MENSALISTA)</t>
  </si>
  <si>
    <t>MOTORISTA DE CAMINHAO-CARRETA (MENSALISTA)</t>
  </si>
  <si>
    <t>MOTORISTA DE CARRO DE PASSEIO (MENSALISTA)</t>
  </si>
  <si>
    <t>MOTORISTA OPERADOR DE CAMINHAO COM MUNCK (MENSALISTA)</t>
  </si>
  <si>
    <t>OPERADOR DE MAQUINAS E TRATORES DIVERSOS - TERRAPLANAGEM (MENSALISTA)</t>
  </si>
  <si>
    <t>OPERADOR DE USINA DE ASFALTO, DE SOLOS OU DE CONCRETO (MENSALISTA)</t>
  </si>
  <si>
    <t>OPERADOR DE ROLO COMPACTADOR (MENSALISTA)</t>
  </si>
  <si>
    <t>OPERADOR DE MOTONIVELADORA (MENSALISTA)</t>
  </si>
  <si>
    <t>OPERADOR DE MOTO SCRAPER (MENSALISTA)</t>
  </si>
  <si>
    <t>OPERADOR DE BETONEIRA (CAMINHAO) (MENSALISTA)</t>
  </si>
  <si>
    <t>OPERADOR DE PA CARREGADEIRA (MENSALISTA)</t>
  </si>
  <si>
    <t>OPERADOR DE GUINDASTE (MENSALISTA)</t>
  </si>
  <si>
    <t>MOTORISTA DE CAMINHAO-BASCULANTE (MENSALISTA)</t>
  </si>
  <si>
    <t>OPERADOR DE PAVIMENTADORA / MESA VIBROACABADORA (MENSALISTA)</t>
  </si>
  <si>
    <t>OPERADOR DE DEMARCADORA DE FAIXAS DE TRAFEGO (MENSALISTA)</t>
  </si>
  <si>
    <t>PEDREIRO (MENSALISTA)</t>
  </si>
  <si>
    <t>PASTILHEIRO (MENSALISTA)</t>
  </si>
  <si>
    <t>MARMORISTA / GRANITEIRO (MENSALISTA)</t>
  </si>
  <si>
    <t>CALCETEIRO / RASTELEIRO (MENSALISTA)</t>
  </si>
  <si>
    <t>AZULEJISTA OU LADRILHEIRO (MENSALISTA)</t>
  </si>
  <si>
    <t>AUXILIAR DE SERVICOS GERAIS (MENSALISTA)</t>
  </si>
  <si>
    <t>AUXILIAR DE PEDREIRO (MENSALISTA)</t>
  </si>
  <si>
    <t>VIDRACEIRO (MENSALISTA)</t>
  </si>
  <si>
    <t>GESSEIRO (MENSALISTA)</t>
  </si>
  <si>
    <t>IMPERMEABILIZADOR (MENSALISTA)</t>
  </si>
  <si>
    <t>JARDINEIRO (MENSALISTA)</t>
  </si>
  <si>
    <t>AUXILIAR DE AZULEJISTA (MENSALISTA)</t>
  </si>
  <si>
    <t>PINTOR (MENSALISTA)</t>
  </si>
  <si>
    <t>PINTOR PARA TINTA EPOXI (MENSALISTA)</t>
  </si>
  <si>
    <t>PINTOR DE LETREIROS (MENSALISTA)</t>
  </si>
  <si>
    <t>AJUDANTE DE PINTOR (MENSALISTA)</t>
  </si>
  <si>
    <t>SERVENTE DE OBRAS (MENSALISTA)</t>
  </si>
  <si>
    <t>AJUDANTE ESPECIALIZADO (MENSALISTA)</t>
  </si>
  <si>
    <t>AJUDANTE DE OPERACAO EM GERAL (MENSALISTA)</t>
  </si>
  <si>
    <t>SOLDADOR (MENSALISTA)</t>
  </si>
  <si>
    <t>SOLDADOR ELETRICO (PARA SOLDA A SER TESTADA COM RAIOS "X") (MENSALISTA)</t>
  </si>
  <si>
    <t>TECNICO EM LABORATORIO E CAMPO DE CONSTRUCAO CIVIL (MENSALISTA)</t>
  </si>
  <si>
    <t>AUXILIAR DE LABORATORISTA DE SOLOS E DE CONCRETO (MENSALISTA)</t>
  </si>
  <si>
    <t>POCEIRO / ESCAVADOR DE VALAS E TUBULOES (MENSALISTA)</t>
  </si>
  <si>
    <t>TECNICO EM SONDAGEM (MENSALISTA)</t>
  </si>
  <si>
    <t>AUXILIAR DE TOPOGRAFO (MENSALISTA)</t>
  </si>
  <si>
    <t>NIVELADOR (MENSALISTA)</t>
  </si>
  <si>
    <t>VIGIA DIURNO (MENSALISTA)</t>
  </si>
  <si>
    <t>TELHADOR / TELHADISTA (MENSALISTA)</t>
  </si>
  <si>
    <t>LOCACAO DE ANDAIME SUSPENSO OU BALANCIM MANUAL, CAPACIDADE DE CARGA TOTAL DE APROXIMADAMENTE 250 KG/M2, PLATAFORMA DE 1,50 M X 0,80 M (C X L), CABO DE 45 M</t>
  </si>
  <si>
    <t>FERRAMENTAS - FAMILIA ALMOXARIFE - MENSALISTA (ENCARGOS COMPLEMENTARES - COLETADO CAIXA)</t>
  </si>
  <si>
    <t>FERRAMENTAS - FAMILIA CARPINTEIRO DE FORMAS - MENSALISTA (ENCARGOS COMPLEMENTARES - COLETADO CAIXA)</t>
  </si>
  <si>
    <t>FERRAMENTAS - FAMILIA ELETRICISTA - MENSALISTA (ENCARGOS COMPLEMENTARES - COLETADO CAIXA)</t>
  </si>
  <si>
    <t>FERRAMENTAS - FAMILIA ENCANADOR - MENSALISTA (ENCARGOS COMPLEMENTARES - COLETADO CAIXA)</t>
  </si>
  <si>
    <t>FERRAMENTAS - FAMILIA ENGENHEIRO CIVIL - MENSALISTA (ENCARGOS COMPLEMENTARES - COLETADO CAIXA)</t>
  </si>
  <si>
    <t>FERRAMENTAS - FAMILIA ENCARREGADO GERAL - MENSALISTA (ENCARGOS COMPLEMENTARES - COLETADO CAIXA)</t>
  </si>
  <si>
    <t>FERRAMENTAS - FAMILIA OPERADOR ESCAVADEIRA - MENSALISTA (ENCARGOS COMPLEMENTARES - COLETADO CAIXA)</t>
  </si>
  <si>
    <t>FERRAMENTAS - FAMILIA PEDREIRO - MENSALISTA (ENCARGOS COMPLEMENTARES - COLETADO CAIXA)</t>
  </si>
  <si>
    <t>FERRAMENTAS - FAMILIA PINTOR - MENSALISTA (ENCARGOS COMPLEMENTARES - COLETADO CAIXA)</t>
  </si>
  <si>
    <t>FERRAMENTAS - FAMILIA SERVENTE - MENSALISTA (ENCARGOS COMPLEMENTARES - COLETADO CAIXA)</t>
  </si>
  <si>
    <t>FERRAMENTAS - FAMILIA SOLDADOR - MENSALISTA (ENCARGOS COMPLEMENTARES - COLETADO CAIXA)</t>
  </si>
  <si>
    <t>FERRAMENTAS - FAMILIA TOPOGRAFO - MENSALISTA (ENCARGOS COMPLEMENTARES - COLETADO CAIXA)</t>
  </si>
  <si>
    <t>EPI - FAMILIA ALMOXARIFE - MENSALISTA (ENCARGOS COMPLEMENTARES - COLETADO CAIXA)</t>
  </si>
  <si>
    <t>EPI - FAMILIA CARPINTEIRO DE FORMAS - MENSALISTA (ENCARGOS COMPLEMENTARES - COLETADO CAIXA)</t>
  </si>
  <si>
    <t>EPI - FAMILIA ELETRICISTA - MENSALISTA (ENCARGOS COMPLEMENTARES - COLETADO CAIXA)</t>
  </si>
  <si>
    <t>EPI - FAMILIA ENCANADOR - MENSALISTA (ENCARGOS COMPLEMENTARES - COLETADO CAIXA)</t>
  </si>
  <si>
    <t>EPI - FAMILIA ENGENHEIRO CIVIL - MENSALISTA (ENCARGOS COMPLEMENTARES - COLETADO CAIXA)</t>
  </si>
  <si>
    <t>EPI - FAMILIA ENCARREGADO GERAL - MENSALISTA (ENCARGOS COMPLEMENTARES - COLETADO CAIXA)</t>
  </si>
  <si>
    <t>EPI - FAMILIA OPERADOR ESCAVADEIRA - MENSALISTA (ENCARGOS COMPLEMENTARES - COLETADO CAIXA)</t>
  </si>
  <si>
    <t>EPI - FAMILIA PEDREIRO - MENSALISTA (ENCARGOS COMPLEMENTARES - COLETADO CAIXA)</t>
  </si>
  <si>
    <t>EPI - FAMILIA PINTOR - MENSALISTA (ENCARGOS COMPLEMENTARES - COLETADO CAIXA)</t>
  </si>
  <si>
    <t>EPI - FAMILIA SERVENTE - MENSALISTA (ENCARGOS COMPLEMENTARES - COLETADO CAIXA)</t>
  </si>
  <si>
    <t>EPI - FAMILIA SOLDADOR - MENSALISTA (ENCARGOS COMPLEMENTARES - COLETADO CAIXA)</t>
  </si>
  <si>
    <t>EPI - FAMILIA TOPOGRAFO - MENSALISTA (ENCARGOS COMPLEMENTARES - COLETADO CAIXA)</t>
  </si>
  <si>
    <t>MOTORISTA DE CAMINHAO COM ENCARGOS COMPLEMENTARES</t>
  </si>
  <si>
    <t>ARQUITETO JUNIOR COM ENCARGOS COMPLEMENTARES</t>
  </si>
  <si>
    <t>ARQUITETO PLENO COM ENCARGOS COMPLEMENTARES</t>
  </si>
  <si>
    <t>ARQUITETO SENIOR COM ENCARGOS COMPLEMENTARES</t>
  </si>
  <si>
    <t>CURSO DE CAPACITAÇÃO PARA DESENHISTA PROJETISTA (ENCARGOS COMPLEMENTARES) - MENSALISTA</t>
  </si>
  <si>
    <t>CURSO DE CAPACITAÇÃO PARA ALMOXARIFE (ENCARGOS COMPLEMENTARES) - MENSALISTA</t>
  </si>
  <si>
    <t>CURSO DE CAPACITAÇÃO PARA APONTADOR OU APROPRIADOR (ENCARGOS COMPLEMENTARES) - MENSALISTA</t>
  </si>
  <si>
    <t>CURSO DE CAPACITAÇÃO PARA ENGENHEIRO CIVIL DE OBRA JÚNIOR (ENCARGOS COMPLEMENTARES) - MENSALISTA</t>
  </si>
  <si>
    <t>CURSO DE CAPACITAÇÃO PARA AUXILIAR DE ESCRITÓRIO (ENCARGOS COMPLEMENTARES) - MENSALISTA</t>
  </si>
  <si>
    <t>CURSO DE CAPACITAÇÃO PARA ENGENHEIRO CIVIL DE OBRA PLENO (ENCARGOS COMPLEMENTARES) - MENSALISTA</t>
  </si>
  <si>
    <t>CURSO DE CAPACITAÇÃO PARA ENGENHEIRO CIVIL DE OBRA SÊNIOR (ENCARGOS COMPLEMENTARES) - MENSALISTA</t>
  </si>
  <si>
    <t>CURSO DE CAPACITAÇÃO PARA ARQUITETO JÚNIOR (ENCARGOS COMPLEMENTARES) - MENSALISTA</t>
  </si>
  <si>
    <t>CURSO DE CAPACITAÇÃO PARA ARQUITETO PLENO (ENCARGOS COMPLEMENTARES) - MENSALISTA</t>
  </si>
  <si>
    <t>CURSO DE CAPACITAÇÃO PARA ARQUITETO SÊNIOR (ENCARGOS COMPLEMENTARES) - MENSALISTA</t>
  </si>
  <si>
    <t>CURSO DE CAPACITAÇÃO PARA ENCARREGADO GERAL DE OBRAS (ENCARGOS COMPLEMENTARES) - MENSALISTA</t>
  </si>
  <si>
    <t>CURSO DE CAPACITAÇÃO PARA MESTRE DE OBRAS (ENCARGOS COMPLEMENTARES) - MENSALISTA</t>
  </si>
  <si>
    <t>CURSO DE CAPACITAÇÃO PARA TOPÓGRAFO (ENCARGOS COMPLEMENTARES) - MENSALISTA</t>
  </si>
  <si>
    <t>CURSO DE CAPACITAÇÃO PARA TÉCNICO EM SEGURANÇA DO TRABALHO (ENCARGOS COMPLEMENTARES) - MENSALISTA</t>
  </si>
  <si>
    <t>CURSO DE CAPACITAÇÃO PARA TECNICO DE EDIFICACOES (ENCARGOS COMPLEMENTARES) - MENSALISTA</t>
  </si>
  <si>
    <t>CURSO DE CAPACITAÇÃO PARA AJUDANTE DE ARMADOR (ENCARGOS COMPLEMENTARES) - MENSALISTA</t>
  </si>
  <si>
    <t>CURSO DE CAPACITAÇÃO PARA AJUDANTE DE ELETRICISTA (ENCARGOS COMPLEMENTARES) - MENSALISTA</t>
  </si>
  <si>
    <t>CURSO DE CAPACITAÇÃO PARA AJUDANTE DE ESTRUTURAS METÁLICAS(ENCARGOS COMPLEMENTARES) - MENSALISTA</t>
  </si>
  <si>
    <t>CURSO DE CAPACITAÇÃO PARA AJUDANTE DE OPERAÇÃO EM GERAL (ENCARGOS COMPLEMENTARES) - MENSALISTA</t>
  </si>
  <si>
    <t>CURSO DE CAPACITAÇÃO PARA AJUDANTE DE PINTOR (ENCARGOS COMPLEMENTARES) - MENSALISTA</t>
  </si>
  <si>
    <t>CURSO DE CAPACITAÇÃO PARA AJUDANTE DE SERRALHEIRO (ENCARGOS COMPLEMENTARES) - MENSALISTA</t>
  </si>
  <si>
    <t>CURSO DE CAPACITAÇÃO PARA AJUDANTE ESPECIALIZADO (ENCARGOS COMPLEMENTARES) - MENSALISTA</t>
  </si>
  <si>
    <t>CURSO DE CAPACITAÇÃO PARA ARMADOR (ENCARGOS COMPLEMENTARES) - MENSALISTA</t>
  </si>
  <si>
    <t>CURSO DE CAPACITAÇÃO PARA ASSENTADOR DE MANILHA (ENCARGOS COMPLEMENTARES) - MENSALISTA</t>
  </si>
  <si>
    <t>CURSO DE CAPACITAÇÃO PARA AUXILIAR DE AZULEJISTA (ENCARGOS COMPLEMENTARES) - MENSALISTA</t>
  </si>
  <si>
    <t>CURSO DE CAPACITAÇÃO PARA AUXILIAR DE ENCANADOR OU BOMBEIRO HIDRÁULICO (ENCARGOS COMPLEMENTARES) - MENSALISTA</t>
  </si>
  <si>
    <t>CURSO DE CAPACITAÇÃO PARA AUXILIAR DE MECANICO (ENCARGOS COMPLEMENTARES) - MENSALISTA</t>
  </si>
  <si>
    <t>CURSO DE CAPACITAÇÃO PARA AUXILIAR DE PEDREIRO (ENCARGOS COMPLEMENTARES) - MENSALISTA</t>
  </si>
  <si>
    <t>CURSO DE CAPACITAÇÃO PARA AUXILIAR DE SERVIÇOS GERAIS (ENCARGOS COMPLEMENTARES) - MENSALISTA</t>
  </si>
  <si>
    <t>CURSO DE CAPACITAÇÃO PARA AUXILIAR DE TOPÓGRAFO (ENCARGOS COMPLEMENTARES) - MENSALISTA</t>
  </si>
  <si>
    <t>CURSO DE CAPACITAÇÃO PARA AUXILIAR TÉCNICO DE ENGENHARIA (ENCARGOS COMPLEMENTARES) - MENSALISTA</t>
  </si>
  <si>
    <t>CURSO DE CAPACITAÇÃO PARA MONTADOR DE ELETROELETRONICOS(ENCARGOS COMPLEMENTARES) - MENSALISTA</t>
  </si>
  <si>
    <t>CURSO DE CAPACITAÇÃO PARA BLASTER, DINAMITADOR OU CABO DE FORÇA (ENCARGOS COMPLEMENTARES) - MENSALISTA</t>
  </si>
  <si>
    <t>CURSO DE CAPACITAÇÃO PARA CALCETEIRO (ENCARGOS COMPLEMENTARES) - MENSALISTA</t>
  </si>
  <si>
    <t>CURSO DE CAPACITAÇÃO PARA MONTADOR DE ESTRUTURAS METALICAS (ENCARGOS COMPLEMENTARES) - MENSALISTA</t>
  </si>
  <si>
    <t>CURSO DE CAPACITAÇÃO PARA CARPINTEIRO AUXILIAR (ENCARGOS COMPLEMENTARES) - MENSALISTA</t>
  </si>
  <si>
    <t>CURSO DE CAPACITAÇÃO PARA CARPINTEIRO DE ESQUADRIAS (ENCARGOS COMPLEMENTARES) - MENSALISTA</t>
  </si>
  <si>
    <t>CURSO DE CAPACITAÇÃO PARA CARPINTEIRO DE FORMAS (ENCARGOS COMPLEMENTARES) - MENSALISTA</t>
  </si>
  <si>
    <t>CURSO DE CAPACITAÇÃO PARA CAVOUQUEIRO OU OPERADOR DE PERFURATRIZ (ENCARGOS COMPLEMENTARES) - MENSALISTA</t>
  </si>
  <si>
    <t>CURSO DE CAPACITAÇÃO PARA ELETRICISTA (ENCARGOS COMPLEMENTARES) - MENSALISTA</t>
  </si>
  <si>
    <t>CURSO DE CAPACITAÇÃO PARA ELETROTÉCNICO (ENCARGOS COMPLEMENTARES) - MENSALISTA</t>
  </si>
  <si>
    <t>CURSO DE CAPACITAÇÃO PARA ENCANADOR OU BOMBEIRO HIDRÁULICO (ENCARGOS COMPLEMENTARES) - MENSALISTA</t>
  </si>
  <si>
    <t>CURSO DE CAPACITAÇÃO PARA MONTADOR DE MAQUINAS (ENCARGOS COMPLEMENTARES) - MENSALISTA</t>
  </si>
  <si>
    <t>CURSO DE CAPACITAÇÃO PARA GESSEIRO (ENCARGOS COMPLEMENTARES) - MENSALISTA</t>
  </si>
  <si>
    <t>CURSO DE CAPACITAÇÃO PARA IMPERMEABILIZADOR (ENCARGOS COMPLEMENTARES) - MENSALISTA</t>
  </si>
  <si>
    <t>CURSO DE CAPACITAÇÃO PARA MOTORISTA DE CAMINHAO-BASCULANTE (ENCARGOS COMPLEMENTARES) - MENSALISTA</t>
  </si>
  <si>
    <t>CURSO DE CAPACITAÇÃO PARA INSTALADOR DE TUBULAÇÕES (ENCARGOS COMPLEMENTARES) - MENSALISTA</t>
  </si>
  <si>
    <t>CURSO DE CAPACITAÇÃO PARA JARDINEIRO (ENCARGOS COMPLEMENTARES) - MENSALISTA</t>
  </si>
  <si>
    <t>CURSO DE CAPACITAÇÃO PARA MOTORISTA DE CAMINHAO-CARRETA (ENCARGOS COMPLEMENTARES) - MENSALISTA</t>
  </si>
  <si>
    <t>CURSO DE CAPACITAÇÃO PARA MAÇARIQUEIRO (ENCARGOS COMPLEMENTARES) - MENSALISTA</t>
  </si>
  <si>
    <t>CURSO DE CAPACITAÇÃO PARA MARCENEIRO (ENCARGOS COMPLEMENTARES) - MENSALISTA</t>
  </si>
  <si>
    <t>CURSO DE CAPACITAÇÃO PARA MARMORISTA / GRANITEIRO (ENCARGOS COMPLEMENTARES) - MENSALISTA</t>
  </si>
  <si>
    <t>CURSO DE CAPACITAÇÃO PARA MOTORISTA DE CARRO DE PASSEIO (ENCARGOS COMPLEMENTARES) - MENSALISTA</t>
  </si>
  <si>
    <t>CURSO DE CAPACITAÇÃO PARA MECÂNICO DE EQUIPAMENTOS PESADOS (ENCARGOS COMPLEMENTARES) - MENSALISTA</t>
  </si>
  <si>
    <t>CURSO DE CAPACITAÇÃO PARA MECÂNICO DE REFRIGERAÇÃO (ENCARGOS COMPLEMENTARES) - MENSALISTA</t>
  </si>
  <si>
    <t>CURSO DE CAPACITAÇÃO PARA MOTORISTA OPERADOR DE CAMINHAO COM MUNCK (ENCARGOS COMPLEMENTARES) - MENSALISTA</t>
  </si>
  <si>
    <t>CURSO DE CAPACITAÇÃO PARA NIVELADOR (ENCARGOS COMPLEMENTARES) - MENSALISTA</t>
  </si>
  <si>
    <t>CURSO DE CAPACITAÇÃO PARA OPERADOR DE BATE-ESTACAS (ENCARGOS COMPLEMENTARES) - MENSALISTA</t>
  </si>
  <si>
    <t>CURSO DE CAPACITAÇÃO PARA OPERADOR DE BETONEIRA (ENCARGOS COMPLEMENTARES) - MENSALISTA</t>
  </si>
  <si>
    <t>CURSO DE CAPACITAÇÃO PARA OPERADOR DE BETONEIRA ESTACIONARIA / MISTURADOR (ENCARGOS COMPLEMENTARES) - MENSALISTA</t>
  </si>
  <si>
    <t>CURSO DE CAPACITAÇÃO PARA OPERADOR DE COMPRESSOR DE AR OU COMPRESSORISTA (ENCARGOS COMPLEMENTARES) - MENSALISTA</t>
  </si>
  <si>
    <t>CURSO DE CAPACITAÇÃO PARA OPERADOR DE DEMARCADORA DE FAIXAS DE TRAFEGO (ENCARGOS COMPLEMENTARES) - MENSALISTA</t>
  </si>
  <si>
    <t>CURSO DE CAPACITAÇÃO PARA OPERADOR DE ESCAVADEIRA (ENCARGOS COMPLEMENTARES) - MENSALISTA</t>
  </si>
  <si>
    <t>CURSO DE CAPACITAÇÃO PARA OPERADOR DE GUINCHO OU GUINCHEIRO (ENCARGOS COMPLEMENTARES) - MENSALISTA</t>
  </si>
  <si>
    <t>CURSO DE CAPACITAÇÃO PARA OPERADOR DE GUINDASTE (ENCARGOS COMPLEMENTARES) - MENSALISTA</t>
  </si>
  <si>
    <t>CURSO DE CAPACITAÇÃO PARA OPERADOR DE JATO ABRASIVO OU JATISTA (ENCARGOS COMPLEMENTARES) - MENSALISTA</t>
  </si>
  <si>
    <t>CURSO DE CAPACITAÇÃO PARA OPERADOR DE MAQUINAS E TRATORES DIVERSOS (ENCARGOS COMPLEMENTARES) - MENSALISTA</t>
  </si>
  <si>
    <t>CURSO DE CAPACITAÇÃO PARA OPERADOR DE MARTELETE OU MARTELETEIRO (ENCARGOS COMPLEMENTARES) - MENSALISTA</t>
  </si>
  <si>
    <t>CURSO DE CAPACITAÇÃO PARA OPERADOR DE MOTO SCRAPER (ENCARGOS COMPLEMENTARES) - MENSALISTA</t>
  </si>
  <si>
    <t>CURSO DE CAPACITAÇÃO PARA OPERADOR DE MOTONIVELADORA (ENCARGOS COMPLEMENTARES) - MENSALISTA</t>
  </si>
  <si>
    <t>CURSO DE CAPACITAÇÃO PARA OPERADOR DE PA CARREGADEIRA (ENCARGOS COMPLEMENTARES) - MENSALISTA</t>
  </si>
  <si>
    <t>CURSO DE CAPACITAÇÃO PARA OPERADOR DE PAVIMENTADORA / MESA VIBROACABADORA (ENCARGOS COMPLEMENTARES) - MENSALISTA</t>
  </si>
  <si>
    <t>CURSO DE CAPACITAÇÃO PARA OPERADOR DE ROLO COMPACTADOR (ENCARGOS COMPLEMENTARES) - MENSALISTA</t>
  </si>
  <si>
    <t>CURSO DE CAPACITAÇÃO PARA OPERADOR DE USINA DE ASFALTO, DE SOLOS OU DE CONCRETO (ENCARGOS COMPLEMENTARES) - MENSALISTA</t>
  </si>
  <si>
    <t>CURSO DE CAPACITAÇÃO PARA PASTILHEIRO (ENCARGOS COMPLEMENTARES) - MENSALISTA</t>
  </si>
  <si>
    <t>CURSO DE CAPACITAÇÃO PARA PEDREIRO (ENCARGOS COMPLEMENTARES) - MENSALISTA</t>
  </si>
  <si>
    <t>CURSO DE CAPACITAÇÃO PARA PINTOR (ENCARGOS COMPLEMENTARES) - MENSALISTA</t>
  </si>
  <si>
    <t>CURSO DE CAPACITAÇÃO PARA PINTOR DE LETREIROS (ENCARGOS COMPLEMENTARES) - MENSALISTA</t>
  </si>
  <si>
    <t>CURSO DE CAPACITAÇÃO PARA PINTOR PARA TINTA EPOXI (ENCARGOS COMPLEMENTARES) - MENSALISTA</t>
  </si>
  <si>
    <t>CURSO DE CAPACITAÇÃO PARA POCEIRO / ESCAVADOR DE VALAS E TUBULOES (ENCARGOS COMPLEMENTARES) - MENSALISTA</t>
  </si>
  <si>
    <t>CURSO DE CAPACITAÇÃO PARA SERRALHEIRO (ENCARGOS COMPLEMENTARES) - MENSALISTA</t>
  </si>
  <si>
    <t>CURSO DE CAPACITAÇÃO PARA SERVENTE DE OBRAS (ENCARGOS COMPLEMENTARES) - MENSALISTA</t>
  </si>
  <si>
    <t>CURSO DE CAPACITAÇÃO PARA SOLDADOR (ENCARGOS COMPLEMENTARES) - MENSALISTA</t>
  </si>
  <si>
    <t>CURSO DE CAPACITAÇÃO PARA SOLDADOR ELETRICO (ENCARGOS COMPLEMENTARES) - MENSALISTA</t>
  </si>
  <si>
    <t>CURSO DE CAPACITAÇÃO PARA TECNICO EM LABORATORIO E CAMPO DE CONSTRUCAO CIVIL (ENCARGOS COMPLEMENTARES) - MENSALISTA</t>
  </si>
  <si>
    <t>CURSO DE CAPACITAÇÃO PARA TECNICO EM SONDAGEM (ENCARGOS COMPLEMENTARES) - MENSALISTA</t>
  </si>
  <si>
    <t>CURSO DE CAPACITAÇÃO PARA TELHADOR (ENCARGOS COMPLEMENTARES) - MENSALISTA</t>
  </si>
  <si>
    <t>CURSO DE CAPACITAÇÃO PARA VIDRACEIRO (ENCARGOS COMPLEMENTARES) - MENSALISTA</t>
  </si>
  <si>
    <t>CURSO DE CAPACITAÇÃO PARA VIGIA DIURNO (ENCARGOS COMPLEMENTARES) - MENSALISTA</t>
  </si>
  <si>
    <t>AJUDANTE DE ESTRUTURAS METÁLICAS COM ENCARGOS COMPLEMENTARES</t>
  </si>
  <si>
    <t>AJUDANTE DE SERRALHEIRO COM ENCARGOS COMPLEMENTARES</t>
  </si>
  <si>
    <t>ASSENTADOR DE MANILHAS COM ENCARGOS COMPLEMENTARES</t>
  </si>
  <si>
    <t>AUXILIAR DE LABORATORISTA DE SOLOS E DE CONCRETO COM ENCARGOS COMPLEMENTARES</t>
  </si>
  <si>
    <t>AUXILIAR DE PEDREIRO COM ENCARGOS COMPLEMENTARES</t>
  </si>
  <si>
    <t>AUXILIAR TÉCNICO / ASSISTENTE DE ENGENHARIA COM ENCARGOS COMPLEMENTARES</t>
  </si>
  <si>
    <t>AZULEJISTA OU LADRILHEIRO COM ENCARGOS COMPLEMENTARES</t>
  </si>
  <si>
    <t>BLASTER, DINAMITADOR OU CABO DE FORÇA COM ENCARGOS COMPLEMENTARES</t>
  </si>
  <si>
    <t>CARPINTEIRO AUXILIAR COM ENCARGOS COMPLEMENTARES</t>
  </si>
  <si>
    <t>CARPINTEIRO DE ESQUADRIAS COM ENCARGOS COMPLEMENTARES</t>
  </si>
  <si>
    <t>CAVOUQUEIRO OU OPERADOR DE PERFURATRIZ COM ENCARGOS COMPLEMENTARES</t>
  </si>
  <si>
    <t>INSTALADOR DE TUBULAÇÕES COM ENCARGOS COMPLEMENTARES</t>
  </si>
  <si>
    <t>MAÇARIQUEIRO COM ENCARGOS COMPLEMENTARES</t>
  </si>
  <si>
    <t>MARMORISTA / GRANITEIRO COM ENCARGOS COMPLEMENTARES</t>
  </si>
  <si>
    <t>MECÂNICO DE EQUIPAMENTOS PESADOS COM ENCARGOS COMPLEMENTARES</t>
  </si>
  <si>
    <t>MONTADOR DE ESTRUTURAS METÁLICAS COM ENCARGOS COMPLEMENTARES</t>
  </si>
  <si>
    <t>MONTADOR DE MÁQUINAS COM ENCARGOS COMPLEMENTARES</t>
  </si>
  <si>
    <t>MOTORISTA DE CAMINHÃO BASCULANTE COM ENCARGOS COMPLEMENTARES</t>
  </si>
  <si>
    <t>MOTORISTA DE CAMINHÃO CARRETA COM ENCARGOS COMPLEMENTARES</t>
  </si>
  <si>
    <t>MOTORISTA DE CARRO DE PASSEIO COM ENCARGOS COMPLEMENTARES</t>
  </si>
  <si>
    <t>MOTORISTA OPERADOR DE CAMINHÃO COM MUNCK COM ENCARGOS COMPLEMENTARES</t>
  </si>
  <si>
    <t>OPERADOR DE BATE-ESTACA COM ENCARGOS COMPLEMENTARES</t>
  </si>
  <si>
    <t>OPERADOR DE BETONEIRA ESTACIONÁRIA COM ENCARGOS COMPLEMENTARES</t>
  </si>
  <si>
    <t>OPERADOR DE COMPRESSOR DE AR OU COMPRESSORISTA COM ENCARGOS COMPLEMENTARES</t>
  </si>
  <si>
    <t>OPERADOR DE DEMARCADORA DE FAIXAS DE TRÁFEGO COM ENCARGOS COMPLEMENTARES</t>
  </si>
  <si>
    <t>OPERADOR DE GUINCHO OU GUINCHEIRO COM ENCARGOS COMPLEMENTARES</t>
  </si>
  <si>
    <t>OPERADOR DE JATO ABRASIVO OU JATISTA COM ENCARGOS COMPLEMENTARES</t>
  </si>
  <si>
    <t>OPERADOR DE MÁQUINAS E TRATORES DIVERSOS COM ENCARGOS COMPLEMENTARES</t>
  </si>
  <si>
    <t>OPERADOR DE MOTO SCRAPER COM ENCARGOS COMPLEMENTARES</t>
  </si>
  <si>
    <t>OPERADOR DE PAVIMENTADORA / MESA VIBROACABADORA COM ENCARGOS COMPLEMENTARES</t>
  </si>
  <si>
    <t>POCEIRO / ESCAVADOR DE VALAS COM ENCARGOS COMPLEMENTARES</t>
  </si>
  <si>
    <t>SERVENTE DE OBRAS COM ENCARGOS COMPLEMENTARES</t>
  </si>
  <si>
    <t>SOLDADOR ELÉTRICO COM ENCARGOS COMPLEMENTARES</t>
  </si>
  <si>
    <t>TÉCNICO DE LABORATÓRIO E CAMPO DE CONSTRUÇÃO COM ENCARGOS COMPLEMENTARES</t>
  </si>
  <si>
    <t>TÉCNICO EM SONDAGEM COM ENCARGOS COMPLEMENTARES</t>
  </si>
  <si>
    <t>TELHADOR COM ENCARGOS COMPLEMENTARES</t>
  </si>
  <si>
    <t>ESCAVADEIRA HIDRÁULICA SOBRE ESTEIRAS, CAÇAMBA 0,80 M3, PESO OPERACIONAL 17 T, POTENCIA BRUTA 111 HP - CHP DIURNO. AF_06/2014</t>
  </si>
  <si>
    <t>RETROESCAVADEIRA SOBRE RODAS COM CARREGADEIRA, TRAÇÃO 4X4, POTÊNCIA LÍQ. 88 HP, CAÇAMBA CARREG. CAP. MÍN. 1 M3, CAÇAMBA RETRO CAP. 0,26 M3, PESO OPERACIONAL MÍN. 6.674 KG, PROFUNDIDADE ESCAVAÇÃO MÁX. 4,37 M - CHP DIURNO. AF_06/2014</t>
  </si>
  <si>
    <t>RETROESCAVADEIRA SOBRE RODAS COM CARREGADEIRA, TRAÇÃO 4X2, POTÊNCIA LÍQ. 79 HP, CAÇAMBA CARREG. CAP. MÍN. 1 M3, CAÇAMBA RETRO CAP. 0,20 M3, PESO OPERACIONAL MÍN. 6.570 KG, PROFUNDIDADE ESCAVAÇÃO MÁX. 4,37 M - CHP DIURNO. AF_06/2014</t>
  </si>
  <si>
    <t>ROLO COMPACTADOR VIBRATÓRIO DE UM CILINDRO AÇO LISO, POTÊNCIA 80 HP, PESO OPERACIONAL MÁXIMO 8,1 T, IMPACTO DINÂMICO 16,15 / 9,5 T, LARGURA DE TRABALHO 1,68 M - CHP DIURNO. AF_06/2014</t>
  </si>
  <si>
    <t>GRADE DE DISCO CONTROLE REMOTO REBOCÁVEL, COM 24 DISCOS 24 X 6 MM COM PNEUS PARA TRANSPORTE - CHP DIURNO. AF_06/2014</t>
  </si>
  <si>
    <t>MARTELETE OU ROMPEDOR PNEUMÁTICO MANUAL, 28 KG, COM SILENCIADOR - CHP DIURNO. AF_07/2016</t>
  </si>
  <si>
    <t>CAMINHÃO BASCULANTE 6 M3, PESO BRUTO TOTAL 16.000 KG, CARGA ÚTIL MÁXIMA 13.071 KG, DISTÂNCIA ENTRE EIXOS 4,80 M, POTÊNCIA 230 CV INCLUSIVE CAÇAMBA METÁLICA - CHP DIURNO. AF_06/2014</t>
  </si>
  <si>
    <t>USINA DE CONCRETO FIXA, CAPACIDADE NOMINAL DE 90 A 120 M3/H, SEM SILO - CHP DIURNO. AF_07/2016</t>
  </si>
  <si>
    <t>CAMINHÃO TOCO, PBT 16.000 KG, CARGA ÚTIL MÁX. 10.685 KG, DIST. ENTRE EIXOS 4,8 M, POTÊNCIA 189 CV, INCLUSIVE CARROCERIA FIXA ABERTA DE MADEIRA P/ TRANSPORTE GERAL DE CARGA SECA, DIMEN. APROX. 2,5 X 7,00 X 0,50 M - CHP DIURNO. AF_06/2014</t>
  </si>
  <si>
    <t>VIBROACABADORA DE ASFALTO SOBRE ESTEIRAS, LARGURA DE PAVIMENTAÇÃO 1,90 M A 5,30 M, POTÊNCIA 105 HP CAPACIDADE 450 T/H - CHP DIURNO. AF_11/2014</t>
  </si>
  <si>
    <t>VASSOURA MECÂNICA REBOCÁVEL COM ESCOVA CILÍNDRICA, LARGURA ÚTIL DE VARRIMENTO DE 2,44 M - CHP DIURNO. AF_06/2014</t>
  </si>
  <si>
    <t>TRATOR DE PNEUS, POTÊNCIA 122 CV, TRAÇÃO 4X4, PESO COM LASTRO DE 4.510 KG - CHP DIURNO. AF_06/2014</t>
  </si>
  <si>
    <t>TRATOR DE ESTEIRAS, POTÊNCIA 170 HP, PESO OPERACIONAL 19 T, CAÇAMBA 5,2 M3 - CHP DIURNO. AF_06/2014</t>
  </si>
  <si>
    <t>TRATOR DE ESTEIRAS, POTÊNCIA 150 HP, PESO OPERACIONAL 16,7 T, COM RODA MOTRIZ ELEVADA E LÂMINA 3,18 M3 - CHP DIURNO. AF_06/2014</t>
  </si>
  <si>
    <t>TRATOR DE ESTEIRAS, POTÊNCIA 347 HP, PESO OPERACIONAL 38,5 T, COM LÂMINA 8,70 M3 - CHP DIURNO. AF_06/2014</t>
  </si>
  <si>
    <t>ROLO COMPACTADOR VIBRATÓRIO REBOCÁVEL, CILINDRO DE AÇO LISO, POTÊNCIA DE TRAÇÃO DE 65 CV, PESO 4,7 T, IMPACTO DINÂMICO 18,3 T, LARGURA DE TRABALHO 1,67 M - CHP DIURNO. AF_02/2016</t>
  </si>
  <si>
    <t>ROLO COMPACTADOR VIBRATÓRIO TANDEM AÇO LISO, POTÊNCIA 58 HP, PESO SEM/COM LASTRO 6,5 / 9,4 T, LARGURA DE TRABALHO 1,2 M - CHP DIURNO. AF_06/2014</t>
  </si>
  <si>
    <t>RETROESCAVADEIRA SOBRE RODAS COM CARREGADEIRA, TRAÇÃO 4X4, POTÊNCIA LÍQ. 72 HP, CAÇAMBA CARREG. CAP. MÍN. 0,79 M3, CAÇAMBA RETRO CAP. 0,18 M3, PESO OPERACIONAL MÍN. 7.140 KG, PROFUNDIDADE ESCAVAÇÃO MÁX. 4,50 M - CHP DIURNO. AF_06/2014</t>
  </si>
  <si>
    <t>ROLO COMPACTADOR VIBRATÓRIO PÉ DE CARNEIRO, OPERADO POR CONTROLE REMOTO, POTÊNCIA 12,5 KW, PESO OPERACIONAL 1,675 T, LARGURA DE TRABALHO 0,85 M - CHP DIURNO. AF_02/2016</t>
  </si>
  <si>
    <t>CAMINHÃO TOCO, PESO BRUTO TOTAL 14.300 KG, CARGA ÚTIL MÁXIMA 9590 KG, DISTÂNCIA ENTRE EIXOS 4,76 M, POTÊNCIA 185 CV (NÃO INCLUI CARROCERIA) - CHP DIURNO. AF_06/2014</t>
  </si>
  <si>
    <t>CAMINHÃO TOCO, PESO BRUTO TOTAL 16.000 KG, CARGA ÚTIL MÁXIMA DE 10.685 KG, DISTÂNCIA ENTRE EIXOS 4,80 M, POTÊNCIA 189 CV EXCLUSIVE CARROCERIA - CHP DIURNO. AF_06/2014</t>
  </si>
  <si>
    <t>CAMINHÃO PIPA 10.000 L TRUCADO, PESO BRUTO TOTAL 23.000 KG, CARGA ÚTIL MÁXIMA 15.935 KG, DISTÂNCIA ENTRE EIXOS 4,8 M, POTÊNCIA 230 CV, INCLUSIVE TANQUE DE AÇO PARA TRANSPORTE DE ÁGUA - CHP DIURNO. AF_06/2014</t>
  </si>
  <si>
    <t>ESPARGIDOR DE ASFALTO PRESSURIZADO COM TANQUE DE 2500 L, REBOCÁVEL COM MOTOR A GASOLINA POTÊNCIA 3,4 HP - CHP DIURNO. AF_07/2014</t>
  </si>
  <si>
    <t>GRADE DE DISCO REBOCÁVEL COM 20 DISCOS 24" X 6 MM COM PNEUS PARA TRANSPORTE - CHP DIURNO. AF_06/2014</t>
  </si>
  <si>
    <t>GUINDAUTO HIDRÁULICO, CAPACIDADE MÁXIMA DE CARGA 6200 KG, MOMENTO MÁXIMO DE CARGA 11,7 TM, ALCANCE MÁXIMO HORIZONTAL 9,70 M, INCLUSIVE CAMINHÃO TOCO PBT 16.000 KG, POTÊNCIA DE 189 CV - CHP DIURNO. AF_06/2014</t>
  </si>
  <si>
    <t>MOTONIVELADORA POTÊNCIA BÁSICA LÍQUIDA (PRIMEIRA MARCHA) 125 HP, PESO BRUTO 13032 KG, LARGURA DA LÂMINA DE 3,7 M - CHP DIURNO. AF_06/2014</t>
  </si>
  <si>
    <t>PÁ CARREGADEIRA SOBRE RODAS, POTÊNCIA LÍQUIDA 128 HP, CAPACIDADE DA CAÇAMBA 1,7 A 2,8 M3, PESO OPERACIONAL 11632 KG - CHP DIURNO. AF_06/2014</t>
  </si>
  <si>
    <t>PÁ CARREGADEIRA SOBRE RODAS, POTÊNCIA 197 HP, CAPACIDADE DA CAÇAMBA 2,5 A 3,5 M3, PESO OPERACIONAL 18338 KG - CHP DIURNO. AF_06/2014</t>
  </si>
  <si>
    <t>COMPRESSOR DE AR REBOCÁVEL, VAZÃO 189 PCM, PRESSÃO EFETIVA DE TRABALHO 102 PSI, MOTOR DIESEL, POTÊNCIA 63 CV - CHP DIURNO. AF_06/2015</t>
  </si>
  <si>
    <t>ROLO COMPACTADOR DE PNEUS ESTÁTICO, PRESSÃO VARIÁVEL, POTÊNCIA 111 HP, PESO SEM/COM LASTRO 9,5 / 26 T, LARGURA DE TRABALHO 1,90 M - CHP DIURNO. AF_07/2014</t>
  </si>
  <si>
    <t>TANQUE DE ASFALTO ESTACIONÁRIO COM SERPENTINA, CAPACIDADE 30.000 L - CHP DIURNO. AF_05/2023</t>
  </si>
  <si>
    <t>MOTOBOMBA TRASH (PARA ÁGUA SUJA) AUTO ESCORVANTE, MOTOR GASOLINA DE 6,41 HP, DIÂMETROS DE SUCÇÃO X RECALQUE: 3" X 3", HM/Q = 10 MCA / 60 M3/H A 23 MCA / 0 M3/H - CHP DIURNO. AF_10/2014</t>
  </si>
  <si>
    <t>ROLO COMPACTADOR PE DE CARNEIRO VIBRATORIO, POTENCIA 125 HP, PESO OPERACIONAL SEM/COM LASTRO 11,95 / 13,30 T, IMPACTO DINAMICO 38,5 / 22,5 T, LARGURA DE TRABALHO 2,15 M - CHP DIURNO. AF_06/2014</t>
  </si>
  <si>
    <t>CAMINHÃO BASCULANTE 6 M3 TOCO, PESO BRUTO TOTAL 16.000 KG, CARGA ÚTIL MÁXIMA 11.130 KG, DISTÂNCIA ENTRE EIXOS 5,36 M, POTÊNCIA 185 CV, INCLUSIVE CAÇAMBA METÁLICA - CHP DIURNO. AF_06/2014</t>
  </si>
  <si>
    <t>GRUPO GERADOR ESTACIONÁRIO, MOTOR DIESEL POTÊNCIA 170 KVA - CHP DIURNO. AF_02/2016</t>
  </si>
  <si>
    <t>ROLO COMPACTADOR VIBRATÓRIO PÉ DE CARNEIRO PARA SOLOS, POTÊNCIA 80 HP, PESO OPERACIONAL SEM/COM LASTRO 7,4 / 8,8 T, LARGURA DE TRABALHO 1,68 M - CHP DIURNO. AF_02/2016</t>
  </si>
  <si>
    <t>CAMINHÃO TOCO, PBT 14.300 KG, CARGA ÚTIL MÁX. 9.710 KG, DIST. ENTRE EIXOS 3,56 M, POTÊNCIA 185 CV, INCLUSIVE CARROCERIA FIXA ABERTA DE MADEIRA P/ TRANSPORTE GERAL DE CARGA SECA, DIMEN. APROX. 2,50 X 6,50 X 0,50 M - CHP DIURNO. AF_06/2014</t>
  </si>
  <si>
    <t>MOTOBOMBA CENTRÍFUGA, MOTOR A GASOLINA, POTÊNCIA 5,42 HP, BOCAIS 1 1/2" X 1", DIÂMETRO ROTOR 143 MM HM/Q = 6 MCA / 16,8 M3/H A 38 MCA / 6,6 M3/H - CHP DIURNO. AF_06/2014</t>
  </si>
  <si>
    <t>GRUPO DE SOLDAGEM COM GERADOR A DIESEL 60 CV PARA SOLDA ELÉTRICA, SOBRE 04 RODAS, COM MOTOR 4 CILINDROS 600 A - CHP DIURNO. AF_02/2016</t>
  </si>
  <si>
    <t>BETONEIRA CAPACIDADE NOMINAL 400 L, CAPACIDADE DE MISTURA 310 L, MOTOR A DIESEL POTÊNCIA 5,0 HP, SEM CARREGADOR - CHP DIURNO. AF_05/2023</t>
  </si>
  <si>
    <t>MISTURADOR DE ARGAMASSA, EIXO HORIZONTAL, CAPACIDADE DE MISTURA 300 KG, MOTOR ELÉTRICO POTÊNCIA 5 CV - CHP DIURNO. AF_05/2023</t>
  </si>
  <si>
    <t>MISTURADOR DE ARGAMASSA, EIXO HORIZONTAL, CAPACIDADE DE MISTURA 600 KG, MOTOR ELÉTRICO POTÊNCIA 7,5 CV - CHP DIURNO. AF_05/2023</t>
  </si>
  <si>
    <t>MISTURADOR DE ARGAMASSA, EIXO HORIZONTAL, CAPACIDADE DE MISTURA 160 KG, MOTOR ELÉTRICO POTÊNCIA 3 CV - CHP DIURNO. AF_05/2023</t>
  </si>
  <si>
    <t>PROJETOR DE ARGAMASSA, CAPACIDADE DE PROJEÇÃO 1,5 M3/H, ALCANCE DE 30 ATÉ 60 M, MOTOR ELÉTRICO POTÊNCIA 7,5 HP - CHP DIURNO. AF_06/2014</t>
  </si>
  <si>
    <t>PROJETOR DE ARGAMASSA, CAPACIDADE DE PROJEÇÃO 2 M3/H, ALCANCE ATÉ 50 M, MOTOR ELÉTRICO POTÊNCIA 7,5 HP - CHP DIURNO. AF_06/2014</t>
  </si>
  <si>
    <t>BETONEIRA CAPACIDADE NOMINAL DE 400 L, CAPACIDADE DE MISTURA 280 L, MOTOR ELÉTRICO TRIFÁSICO POTÊNCIA DE 2 CV, SEM CARREGADOR - CHP DIURNO. AF_05/2023</t>
  </si>
  <si>
    <t>TRATOR DE ESTEIRAS, POTÊNCIA 125 HP, PESO OPERACIONAL 12,9 T, COM LÂMINA 2,7 M3 - CHP DIURNO. AF_10/2014</t>
  </si>
  <si>
    <t>ESCAVADEIRA HIDRÁULICA SOBRE ESTEIRAS, CAÇAMBA 1,20 M3, PESO OPERACIONAL 21 T, POTÊNCIA BRUTA 155 HP - CHP DIURNO. AF_06/2014</t>
  </si>
  <si>
    <t>BOMBA SUBMERSÍVEL ELÉTRICA TRIFÁSICA, POTÊNCIA 2,96 HP, Ø ROTOR 144 MM SEMI-ABERTO, BOCAL DE SAÍDA Ø 2", HM/Q = 2 MCA / 38,8 M3/H A 28 MCA / 5 M3/H - CHP DIURNO. AF_06/2014</t>
  </si>
  <si>
    <t>TANQUE DE ASFALTO ESTACIONÁRIO COM MAÇARICO, CAPACIDADE 20.000 L - CHP DIURNO. AF_05/2023</t>
  </si>
  <si>
    <t>TRATOR DE ESTEIRAS, POTÊNCIA 100 HP, PESO OPERACIONAL 9,4 T, COM LÂMINA 2,19 M3 - CHP DIURNO. AF_06/2014</t>
  </si>
  <si>
    <t>TRATOR DE PNEUS, POTÊNCIA 85 CV, TRAÇÃO 4X4, PESO COM LASTRO DE 4.675 KG - CHP DIURNO. AF_06/2014</t>
  </si>
  <si>
    <t>BETONEIRA CAPACIDADE NOMINAL DE 600 L, CAPACIDADE DE MISTURA 360 L, MOTOR ELÉTRICO TRIFÁSICO POTÊNCIA DE 4 CV, SEM CARREGADOR - CHP DIURNO. AF_05/2023</t>
  </si>
  <si>
    <t>FRESADORA DE ASFALTO A FRIO SOBRE RODAS, LARGURA FRESAGEM DE 1,0 M, POTÊNCIA 208 HP - CHP DIURNO. AF_11/2014</t>
  </si>
  <si>
    <t>FRESADORA DE ASFALTO A FRIO SOBRE RODAS, LARGURA FRESAGEM DE 2,0 M, POTÊNCIA 550 HP - CHP DIURNO. AF_11/2014</t>
  </si>
  <si>
    <t>RECICLADORA DE ASFALTO A FRIO SOBRE RODAS, LARGURA FRESAGEM DE 2,0 M, POTÊNCIA 422 HP - CHP DIURNO. AF_11/2014</t>
  </si>
  <si>
    <t>VIBROACABADORA DE ASFALTO SOBRE ESTEIRAS, LARGURA DE PAVIMENTAÇÃO 2,13 M A 4,55 M, POTÊNCIA 100 HP CAPACIDADE 400 T/H - CHP DIURNO. AF_11/2014</t>
  </si>
  <si>
    <t>GUINDASTE HIDRÁULICO AUTOPROPELIDO, COM LANÇA TELESCÓPICA 28,80 M, CAPACIDADE MÁXIMA 30 T, POTÊNCIA 97 KW, TRAÇÃO 4 X 4 - CHP DIURNO. AF_11/2014</t>
  </si>
  <si>
    <t>BETONEIRA CAPACIDADE NOMINAL DE 600 L, CAPACIDADE DE MISTURA 440 L, MOTOR A DIESEL POTÊNCIA 10 HP, COM CARREGADOR - CHP DIURNO. AF_05/2023</t>
  </si>
  <si>
    <t>BATE-ESTACAS POR GRAVIDADE, POTÊNCIA DE 160 HP, PESO DO MARTELO ATÉ 3 TONELADAS - CHP DIURNO. AF_11/2014</t>
  </si>
  <si>
    <t>CAMINHÃO BASCULANTE 14 M3, COM CAVALO MECÂNICO DE CAPACIDADE MÁXIMA DE TRAÇÃO COMBINADO DE 36000 KG, POTÊNCIA 286 CV, INCLUSIVE SEMIREBOQUE COM CAÇAMBA METÁLICA - CHP DIURNO. AF_12/2014</t>
  </si>
  <si>
    <t>CAMINHÃO BASCULANTE 18 M3, COM CAVALO MECÂNICO DE CAPACIDADE MÁXIMA DE TRAÇÃO COMBINADO DE 45000 KG, POTÊNCIA 330 CV, INCLUSIVE SEMIREBOQUE COM CAÇAMBA METÁLICA - CHP DIURNO. AF_12/2014</t>
  </si>
  <si>
    <t>VIBRADOR DE IMERSÃO, DIÂMETRO DE PONTEIRA 45MM, MOTOR ELÉTRICO TRIFÁSICO POTÊNCIA DE 2 CV - CHP DIURNO. AF_06/2015</t>
  </si>
  <si>
    <t>PERFURATRIZ MANUAL, TORQUE MÁXIMO 83 N.M, POTÊNCIA 5 CV, COM DIÂMETRO MÁXIMO 4" - CHP DIURNO. AF_06/2015</t>
  </si>
  <si>
    <t>PERFURATRIZ SOBRE ESTEIRA, TORQUE MÁXIMO 600 KGF, PESO MÉDIO 1000 KG, POTÊNCIA 20 HP, DIÂMETRO MÁXIMO 10" - CHP DIURNO. AF_06/2015</t>
  </si>
  <si>
    <t>MISTURADOR DUPLO HORIZONTAL DE ALTA TURBULÊNCIA, CAPACIDADE / VOLUME 2 X 500 LITROS, MOTORES ELÉTRICOS MÍNIMO 5 CV CADA, PARA NATA CIMENTO, ARGAMASSA E OUTROS - CHP DIURNO. AF_06/2015</t>
  </si>
  <si>
    <t>BOMBA TRIPLEX, PARA INJEÇÃO DE NATA DE CIMENTO, VAZÃO MÁXIMA DE 100 LITROS/MINUTO, PRESSÃO MÁXIMA DE 70 BAR - CHP DIURNO. AF_06/2015</t>
  </si>
  <si>
    <t>BOMBA CENTRÍFUGA MONOESTÁGIO COM MOTOR ELÉTRICO MONOFÁSICO, POTÊNCIA 15 HP, DIÂMETRO DO ROTOR 173 MM, HM/Q = 30 MCA / 90 M3/H A 45 MCA / 55 M3/H - CHP DIURNO. AF_06/2015</t>
  </si>
  <si>
    <t>BOMBA DE PROJEÇÃO DE CONCRETO SECO, POTÊNCIA 10 CV, VAZÃO 3 M3/H - CHP DIURNO. AF_06/2015</t>
  </si>
  <si>
    <t>BOMBA DE PROJEÇÃO DE CONCRETO SECO, POTÊNCIA 10 CV, VAZÃO 6 M3/H - CHP DIURNO. AF_06/2015</t>
  </si>
  <si>
    <t>PROJETOR PNEUMÁTICO DE ARGAMASSA PARA CHAPISCO E REBOCO COM RECIPIENTE ACOPLADO, TIPO CANEQUINHA, COM COMPRESSOR DE AR REBOCÁVEL VAZÃO 89 PCM E MOTOR DIESEL DE 20 CV - CHP DIURNO. AF_05/2023</t>
  </si>
  <si>
    <t>PERFURATRIZ COM TORRE METÁLICA PARA EXECUÇÃO DE ESTACA HÉLICE CONTÍNUA, PROFUNDIDADE MÁXIMA DE 30 M, DIÂMETRO MÁXIMO DE 800 MM, POTÊNCIA INSTALADA DE 268 HP, MESA ROTATIVA COM TORQUE MÁXIMO DE 170 KNM - CHP DIURNO. AF_06/2015</t>
  </si>
  <si>
    <t>PERFURATRIZ HIDRÁULICA SOBRE CAMINHÃO COM TRADO CURTO ACOPLADO, PROFUNDIDADE MÁXIMA DE 20 M, DIÂMETRO MÁXIMO DE 1500 MM, POTÊNCIA INSTALADA DE 137 HP, MESA ROTATIVA COM TORQUE MÁXIMO DE 30 KNM - CHP DIURNO. AF_06/2015</t>
  </si>
  <si>
    <t>MANIPULADOR TELESCÓPICO, POTÊNCIA DE 85 HP, CAPACIDADE DE CARGA DE 3.500 KG, ALTURA MÁXIMA DE ELEVAÇÃO DE 12,3 M - CHP DIURNO. AF_05/2023</t>
  </si>
  <si>
    <t>MINICARREGADEIRA SOBRE RODAS, POTÊNCIA LÍQUIDA DE 47 HP, CAPACIDADE NOMINAL DE OPERAÇÃO DE 646 KG - CHP DIURNO. AF_06/2015</t>
  </si>
  <si>
    <t>COMPRESSOR DE AR REBOCÁVEL, VAZÃO 89 PCM, PRESSÃO EFETIVA DE TRABALHO 102 PSI, MOTOR DIESEL, POTÊNCIA 20 CV - CHP DIURNO. AF_06/2015</t>
  </si>
  <si>
    <t>COMPRESSOR DE AR REBOCAVEL, VAZÃO 250 PCM, PRESSAO DE TRABALHO 102 PSI, MOTOR A DIESEL POTÊNCIA 81 CV - CHP DIURNO. AF_06/2015</t>
  </si>
  <si>
    <t>COMPRESSOR DE AR REBOCÁVEL, VAZÃO 748 PCM, PRESSÃO EFETIVA DE TRABALHO 102 PSI, MOTOR DIESEL, POTÊNCIA 210 CV - CHP DIURNO. AF_06/2015</t>
  </si>
  <si>
    <t>COMPRESSOR DE AR REBOCAVEL, VAZÃO 400 PCM, PRESSAO DE TRABALHO 102 PSI, MOTOR A DIESEL POTÊNCIA 110 CV - CHP DIURNO. AF_06/2015</t>
  </si>
  <si>
    <t>CAMINHÃO TRUCADO (C/ TERCEIRO EIXO) ELETRÔNICO - POTÊNCIA 231CV - PBT = 22000KG - DIST. ENTRE EIXOS 5170 MM - INCLUI CARROCERIA FIXA ABERTA DE MADEIRA - CHP DIURNO. AF_06/2015</t>
  </si>
  <si>
    <t>PLACA VIBRATÓRIA REVERSÍVEL COM MOTOR 4 TEMPOS A GASOLINA, FORÇA CENTRÍFUGA DE 25 KN (2500 KGF), POTÊNCIA 5,5 CV - CHP DIURNO. AF_08/2015</t>
  </si>
  <si>
    <t>CORTADORA DE PISO COM MOTOR 4 TEMPOS A GASOLINA, POTÊNCIA DE 13 HP, COM DISCO DE CORTE DIAMANTADO SEGMENTADO PARA CONCRETO, DIÂMETRO DE 350 MM, FURO DE 1" (14 X 1") - CHP DIURNO. AF_08/2015</t>
  </si>
  <si>
    <t>CAMINHÃO BASCULANTE 10 M3, TRUCADO CABINE SIMPLES, PESO BRUTO TOTAL 23.000 KG, CARGA ÚTIL MÁXIMA 15.935 KG, DISTÂNCIA ENTRE EIXOS 4,80 M, POTÊNCIA 230 CV INCLUSIVE CAÇAMBA METÁLICA - CHP DIURNO. AF_06/2014</t>
  </si>
  <si>
    <t>COMPACTADOR DE SOLOS DE PERCUSSÃO (SOQUETE) COM MOTOR A GASOLINA 4 TEMPOS, POTÊNCIA 4 CV - CHP DIURNO. AF_08/2015</t>
  </si>
  <si>
    <t>GUINDAUTO HIDRÁULICO, CAPACIDADE MÁXIMA DE CARGA 6500 KG, MOMENTO MÁXIMO DE CARGA 5,8 TM, ALCANCE MÁXIMO HORIZONTAL 7,60 M, INCLUSIVE CAMINHÃO TOCO PBT 9.700 KG, POTÊNCIA DE 160 CV - CHP DIURNO. AF_08/2015</t>
  </si>
  <si>
    <t>CAMINHÃO DE TRANSPORTE DE MATERIAL ASFÁLTICO 30.000 L, COM CAVALO MECÂNICO DE CAPACIDADE MÁXIMA DE TRAÇÃO COMBINADO DE 66.000 KG, POTÊNCIA 360 CV, INCLUSIVE TANQUE DE ASFALTO COM SERPENTINA - CHP DIURNO. AF_08/2015</t>
  </si>
  <si>
    <t>SERRA CIRCULAR DE BANCADA COM MOTOR ELÉTRICO POTÊNCIA DE 5HP, COM COIFA PARA DISCO 10" - CHP DIURNO. AF_08/2015</t>
  </si>
  <si>
    <t>DISTRIBUIDOR DE AGREGADOS REBOCAVEL, CAPACIDADE 1,9 M³, LARGURA DE TRABALHO 3,66 M - CHP DIURNO. AF_11/2015</t>
  </si>
  <si>
    <t>CAMINHÃO PARA EQUIPAMENTO DE LIMPEZA A SUCÇÃO, COM CAMINHÃO TRUCADO DE PESO BRUTO TOTAL 23000 KG, CARGA ÚTIL MÁXIMA 15935 KG, DISTÂNCIA ENTRE EIXOS 4,80 M, POTÊNCIA 230 CV, INCLUSIVE LIMPADORA A SUCÇÃO, TANQUE 12000 L - CHP DIURNO. AF_05/2023</t>
  </si>
  <si>
    <t>PENEIRA ROTATIVA COM MOTOR ELÉTRICO TRIFÁSICO DE 2 CV, CILINDRO DE 1 M X 0,60 M, COM FUROS DE 3,17 MM - CHP DIURNO. AF_05/2023</t>
  </si>
  <si>
    <t>DOSADOR DE AREIA, CAPACIDADE DE 26 LITROS - CHP DIURNO. AF_05/2023</t>
  </si>
  <si>
    <t>CAMINHONETE COM MOTOR A DIESEL, POTÊNCIA 180 CV, CABINE DUPLA, 4X4 - CHP DIURNO. AF_11/2015</t>
  </si>
  <si>
    <t>CAMINHONETE CABINE SIMPLES COM MOTOR 1.6 FLEX, CÂMBIO MANUAL, POTÊNCIA 101/104 CV, 2 PORTAS - CHP DIURNO. AF_11/2015</t>
  </si>
  <si>
    <t>CAMINHÃO DE TRANSPORTE DE MATERIAL ASFÁLTICO 20.000 L, COM CAVALO MECÂNICO DE CAPACIDADE MÁXIMA DE TRAÇÃO COMBINADO DE 45.000 KG, POTÊNCIA 330 CV, INCLUSIVE TANQUE DE ASFALTO COM MAÇARICO - CHP DIURNO. AF_12/2015</t>
  </si>
  <si>
    <t>APARELHO PARA CORTE E SOLDA OXI-ACETILENO SOBRE RODAS, INCLUSIVE CILINDROS E MAÇARICOS - CHP DIURNO. AF_05/2023</t>
  </si>
  <si>
    <t>MÁQUINA EXTRUSORA DE CONCRETO PARA GUIAS E SARJETAS, MOTOR A DIESEL, POTÊNCIA 14 CV - CHP DIURNO. AF_12/2015</t>
  </si>
  <si>
    <t>PERFURATRIZ COM TORRE METÁLICA PARA EXECUÇÃO DE ESTACA HÉLICE CONTÍNUA, PROFUNDIDADE MÁXIMA DE 32 M, DIÂMETRO MÁXIMO DE 1000 MM, POTÊNCIA INSTALADA DE 350 HP, MESA ROTATIVA COM TORQUE MÁXIMO DE 263 KNM - CHP DIURNO. AF_01/2016</t>
  </si>
  <si>
    <t>BETONEIRA CAPACIDADE NOMINAL 400 L, CAPACIDADE DE MISTURA 310 L, MOTOR A GASOLINA POTÊNCIA 5,5 HP, SEM CARREGADOR - CHP DIURNO. AF_02/2016</t>
  </si>
  <si>
    <t>GRUA ASCENSIONAL, LANCA DE 30 M, CAPACIDADE DE 1,0 T A 30 M, ALTURA ATE 39 M - CHP DIURNO. AF_05/2023</t>
  </si>
  <si>
    <t>GUINCHO ELÉTRICO DE COLUNA, CAPACIDADE 400 KG, COM MOTO FREIO, MOTOR TRIFÁSICO DE 1,25 CV - CHP DIURNO. AF_03/2016</t>
  </si>
  <si>
    <t>GUINDASTE HIDRÁULICO AUTOPROPELIDO, COM LANÇA TELESCÓPICA 40 M, CAPACIDADE MÁXIMA 60 T, POTÊNCIA 260 KW - CHP DIURNO. AF_03/2016</t>
  </si>
  <si>
    <t>GERADOR PORTÁTIL MONOFÁSICO, POTÊNCIA 5500 VA, MOTOR A GASOLINA, POTÊNCIA DO MOTOR 13 CV - CHP DIURNO. AF_03/2016</t>
  </si>
  <si>
    <t>GRUPO GERADOR REBOCÁVEL, POTÊNCIA 66 KVA, MOTOR A DIESEL - CHP DIURNO. AF_03/2016</t>
  </si>
  <si>
    <t>GRUPO GERADOR ESTACIONÁRIO, POTÊNCIA 150 KVA, MOTOR A DIESEL- CHP DIURNO. AF_03/2016</t>
  </si>
  <si>
    <t>USINA DE MISTURA ASFÁLTICA À QUENTE, TIPO CONTRA FLUXO, PROD 40 A 80 TON/HORA - CHP DIURNO. AF_05/2023</t>
  </si>
  <si>
    <t>USINA DE ASFALTO À FRIO, CAPACIDADE DE 40 A 60 TON/HORA, ELÉTRICA POTÊNCIA 30 CV - CHP DIURNO. AF_05/2023</t>
  </si>
  <si>
    <t>USINA MISTURADORA DE SOLOS, CAPACIDADE DE 200 A 500 TON/H, POTENCIA 75KW - CHP DIURNO. AF_07/2016</t>
  </si>
  <si>
    <t>DISTRIBUIDOR DE AGREGADOS AUTOPROPELIDO, CAP 3 M3, A DIESEL, POTÊNCIA 176CV - CHP DIURNO. AF_07/2016</t>
  </si>
  <si>
    <t>MÁQUINA DEMARCADORA DE FAIXA DE TRÁFEGO À FRIO, AUTOPROPELIDA, POTÊNCIA 38 HP - CHP DIURNO. AF_07/2016</t>
  </si>
  <si>
    <t>TALHA MANUAL DE CORRENTE, CAPACIDADE DE 2 TON. COM ELEVAÇÃO DE 3 M - CHP DIURNO. AF_07/2016</t>
  </si>
  <si>
    <t>GRUA ASCENCIONAL, LANCA DE 42 M, CAPACIDADE DE 1,5 T A 30 M, ALTURA ATE 39 M - CHP DIURNO. AF_05/2023</t>
  </si>
  <si>
    <t>MARTELO DEMOLIDOR PNEUMÁTICO MANUAL, 32 KG - CHP DIURNO. AF_09/2016</t>
  </si>
  <si>
    <t>COMPACTADOR DE SOLOS DE PERCUSÃO (SOQUETE) COM MOTOR A GASOLINA, POTÊNCIA 3 CV - CHP DIURNO. AF_09/2016</t>
  </si>
  <si>
    <t>RÉGUA VIBRATÓRIA DUPLA PARA CONCRETO, PESO DE 60KG, COMPRIMENTO 4 M, COM MOTOR A GASOLINA, POTÊNCIA 5,5 HP - CHP DIURNO. AF_09/2016</t>
  </si>
  <si>
    <t>POLIDORA DE PISO (POLITRIZ), PESO DE 100KG, DIÂMETRO 450 MM, MOTOR ELÉTRICO, POTÊNCIA 4 HP - CHP DIURNO. AF_05/2023</t>
  </si>
  <si>
    <t>DESEMPENADEIRA DE CONCRETO, PESO DE 78 KG, 4 PÁS, MOTOR A GASOLINA, POTÊNCIA 5,5 HP - CHP DIURNO. AF_05/2023</t>
  </si>
  <si>
    <t>ROLO COMPACTADOR VIBRATORIO TANDEM, ACO LISO, POTENCIA 125 HP, PESO SEM/COM LASTRO 10,20/11,65 T, LARGURA DE TRABALHO 1,73 M - CHP DIURNO. AF_11/2016</t>
  </si>
  <si>
    <t>PERFURATRIZ SOBRE ESTEIRA, TORQUE MÁXIMO 600 KGF, POTÊNCIA ENTRE 50 E 60 HP, DIÂMETRO MÁXIMO 10" - CHP DIURNO. AF_11/2016</t>
  </si>
  <si>
    <t>ESCAVADEIRA HIDRAULICA SOBRE ESTEIRA, EQUIPADA COM CLAMSHELL, COM CAPACIDADE DA CAÇAMBA ENTRE 1,20 E 1,50 M3, PESO OPERACIONAL ENTRE 20,00 E 22,00 TON, POTENCIA LIQUIDA ENTRE 150 E 160 HP - CHP DIURNO. AF_11/2016</t>
  </si>
  <si>
    <t>GRUPO GERADOR COM CARENAGEM, MOTOR DIESEL POTÊNCIA STANDART ENTRE 250 E 260 KVA - CHP DIURNO. AF_12/2016</t>
  </si>
  <si>
    <t>TRATOR DE PNEUS COM POTÊNCIA DE 122 CV, TRAÇÃO 4X4, COM VASSOURA MECÂNICA ACOPLADA - CHP DIURNO. AF_02/2017</t>
  </si>
  <si>
    <t>TRATOR DE PNEUS COM POTÊNCIA DE 122 CV, TRAÇÃO 4X4, COM GRADE DE DISCOS ACOPLADA - CHP DIURNO. AF_02/2017</t>
  </si>
  <si>
    <t>TRATOR DE PNEUS COM POTÊNCIA DE 85 CV, TRAÇÃO 4X4, COM GRADE DE DISCOS ACOPLADA - CHP DIURNO. AF_02/2017</t>
  </si>
  <si>
    <t>CAMINHÃO BASCULANTE 10 M3, TRUCADO, POTÊNCIA 230 CV, INCLUSIVE CAÇAMBA METÁLICA, COM DISTRIBUIDOR DE AGREGADOS ACOPLADO - CHP DIURNO. AF_02/2017</t>
  </si>
  <si>
    <t>TRATOR DE PNEUS COM POTÊNCIA DE 85 CV, TRAÇÃO 4X4, COM VASSOURA MECÂNICA ACOPLADA - CHP DIURNO. AF_03/2017</t>
  </si>
  <si>
    <t>MINICARREGADEIRA SOBRE RODAS POTENCIA 47HP CAPACIDADE OPERACAO 646 KG, COM VASSOURA MECÂNICA ACOPLADA - CHP DIURNO. AF_03/2017</t>
  </si>
  <si>
    <t>MINIESCAVADEIRA SOBRE ESTEIRAS, POTÊNCIA LÍQUIDA DE *30* HP, PESO OPERACIONAL DE *3.500* KG - CHP DIURNO. AF_04/2017</t>
  </si>
  <si>
    <t>ROLO COMPACTADOR DE PNEUS, ESTÁTICO, PRESSÃO VARIÁVEL, POTÊNCIA 110 HP, PESO SEM/COM LASTRO 10,8/27 T, LARGURA DE ROLAGEM 2,30 M - CHP DIURNO. AF_06/2017</t>
  </si>
  <si>
    <t>LAVADORA DE ALTA PRESSAO (LAVA-JATO) PARA AGUA FRIA, PRESSAO DE OPERACAO ENTRE 1400 E 1900 LIB/POL2, VAZAO MAXIMA ENTRE 400 E 700 L/H - CHP DIURNO. AF_05/2023</t>
  </si>
  <si>
    <t>USINA DE MISTURA ASFÁLTICA À QUENTE, TIPO CONTRA FLUXO, PROD 100 A 140 TON/HORA - CHP DIURNO. AF_12/2019</t>
  </si>
  <si>
    <t>USINA DE ASFALTO, TIPO GRAVIMÉTRICA, PROD 150 TON/HORA - CHP DIURNO. AF_12/2019</t>
  </si>
  <si>
    <t>MARTELO DEMOLIDOR ELÉTRICO, COM POTÊNCIA DE 2.000 W, 1.000 IMPACTOS POR MINUTO, PESO DE 30 KG - CHP DIURNO. AF_01/2021</t>
  </si>
  <si>
    <t>PERFURATRIZ HIDRÁULICA SOBRE ESTEIRA, TORQUE MÁXIMO 161 KNM, PROFUNDIDADE MÁXIMA 54 M, DIÂMETRO MÁXIMO 1500 MM, POTÊNCIA MOTOR 268 HP - CHP DIURNO. AF_04/2019</t>
  </si>
  <si>
    <t>PERFURATRIZ PARA EXECUÇÃO DE ESTACAS SECANTES, TIPO HÉLICE CONTÍNUA COM CABEÇOTE DUPLO E TUBO METÁLICO - CHP DIURNO. AF_04/2019</t>
  </si>
  <si>
    <t>PERFURATRIZ HIDRÁULICA SOBRE ESTEIRA, TORQUE MÁXIMO 98 KNM, PROFUNDIDADE MÁXIMA 25 M, DIÂMETRO MÁXIMO 115 MM, POTÊNCIA MOTOR 190 HP - CHP DIURNO. AF_02/2021</t>
  </si>
  <si>
    <t>PERFURATRIZ ROTATIVA SOBRE ESTEIRA, TORQUE MAXIMO 2500 KGM, POTENCIA 110 HP, MOTOR DIESEL- CHP DIURNO. AF_05/2017</t>
  </si>
  <si>
    <t>PERFURATRIZ PARA FURO DIRECIONAL HORIZONTAL (HDD) COM CAPACIDADE ATÉ 89 KN, POTÊNCIA 24,8 HP A 80 HP (INCLUSO FERRAMENTAS E LOCALIZADOR) - CHP DIURNO. AF_05/2023</t>
  </si>
  <si>
    <t>PERFURATRIZ PARA FURO DIRECIONAL HORIZONTAL (HDD) COM CAPACIDADE DE 90 KN A 200 KN, POTÊNCIA 100 HP A 160 HP (INCLUSO FERRAMENTAS E LOCALIZADOR) - CHP DIURNO. AF_05/2023</t>
  </si>
  <si>
    <t>PERFURATRIZ PARA FURO DIRECIONAL HORIZONTAL (HDD) COM CAPACIDADE DE 201 KN A 560 KN, POTÊNCIA 200 HP A 260 HP (INCLUSO FERRAMENTAS E LOCALIZADOR) - CHP DIURNO. AF_05/2023</t>
  </si>
  <si>
    <t>TERMOFUSORA PARA TUBOS E CONEXÕES EM PPR COM DIÂMETROS DE 20 A 63 MM, POTÊNCIA DE 800 W, TENSAO 220 V - CHP DIURNO. AF_05/2022</t>
  </si>
  <si>
    <t>TERMOFUSORA PARA TUBOS E CONEXÕES EM PPR COM DIÂMETROS DE 75 A 110 MM, POTÊNCIA DE *1100* W, TENSÃO 220 V - CHP DIURNO. AF_05/2022</t>
  </si>
  <si>
    <t>PERFURATRIZ DE COROA DIAMANTADA PARA CONCRETO, DIÂMETRO ATÉ 250 MM, MOTOR ELÉTRICO 220 V, POTÊNCIA 2.500 W - CHP DIURNO. AF_05/2023</t>
  </si>
  <si>
    <t>ESCAVADEIRA HIDRÁULICA SOBRE ESTEIRAS, CAÇAMBA 0,80 M3, PESO OPERACIONAL 17 T, POTENCIA BRUTA 111 HP - CHI DIURNO. AF_06/2014</t>
  </si>
  <si>
    <t>RETROESCAVADEIRA SOBRE RODAS COM CARREGADEIRA, TRAÇÃO 4X4, POTÊNCIA LÍQ. 88 HP, CAÇAMBA CARREG. CAP. MÍN. 1 M3, CAÇAMBA RETRO CAP. 0,26 M3, PESO OPERACIONAL MÍN. 6.674 KG, PROFUNDIDADE ESCAVAÇÃO MÁX. 4,37 M - CHI DIURNO. AF_06/2014</t>
  </si>
  <si>
    <t>RETROESCAVADEIRA SOBRE RODAS COM CARREGADEIRA, TRAÇÃO 4X2, POTÊNCIA LÍQ. 79 HP, CAÇAMBA CARREG. CAP. MÍN. 1 M3, CAÇAMBA RETRO CAP. 0,20 M3, PESO OPERACIONAL MÍN. 6.570 KG, PROFUNDIDADE ESCAVAÇÃO MÁX. 4,37 M - CHI DIURNO. AF_06/2014</t>
  </si>
  <si>
    <t>ROLO COMPACTADOR VIBRATÓRIO DE UM CILINDRO AÇO LISO, POTÊNCIA 80 HP, PESO OPERACIONAL MÁXIMO 8,1 T, IMPACTO DINÂMICO 16,15 / 9,5 T, LARGURA DE TRABALHO 1,68 M - CHI DIURNO. AF_06/2014</t>
  </si>
  <si>
    <t>GRADE DE DISCO CONTROLE REMOTO REBOCÁVEL, COM 24 DISCOS 24" X 6 MM COM PNEUS PARA TRANSPORTE - CHI DIURNO. AF_06/2014</t>
  </si>
  <si>
    <t>MOTOBOMBA CENTRÍFUGA, MOTOR A GASOLINA, POTÊNCIA 5,42 HP, BOCAIS 1 1/2" X 1", DIÂMETRO ROTOR 143 MM HM/Q = 6 MCA / 16,8 M3/H A 38 MCA / 6,6 M3/H - CHI DIURNO. AF_06/2014</t>
  </si>
  <si>
    <t>CAMINHÃO TOCO, PBT 16.000 KG, CARGA ÚTIL MÁX. 10.685 KG, DIST. ENTRE EIXOS 4,8 M, POTÊNCIA 189 CV, INCLUSIVE CARROCERIA FIXA ABERTA DE MADEIRA P/ TRANSPORTE GERAL DE CARGA SECA, DIMEN. APROX. 2,5 X 7,00 X 0,50 M - CHI DIURNO. AF_06/2014</t>
  </si>
  <si>
    <t>USINA DE CONCRETO FIXA, CAPACIDADE NOMINAL DE 90 A 120 M3/H, SEM SILO - CHI DIURNO. AF_07/2016</t>
  </si>
  <si>
    <t>VIBROACABADORA DE ASFALTO SOBRE ESTEIRAS, LARGURA DE PAVIMENTAÇÃO 1,90 M A 5,30 M, POTÊNCIA 105 HP CAPACIDADE 450 T/H - CHI DIURNO. AF_11/2014</t>
  </si>
  <si>
    <t>VASSOURA MECÂNICA REBOCÁVEL COM ESCOVA CILÍNDRICA, LARGURA ÚTIL DE VARRIMENTO DE 2,44 M - CHI DIURNO. AF_06/2014</t>
  </si>
  <si>
    <t>TRATOR DE PNEUS, POTÊNCIA 122 CV, TRAÇÃO 4X4, PESO COM LASTRO DE 4.510 KG - CHI DIURNO. AF_06/2014</t>
  </si>
  <si>
    <t>TRATOR DE ESTEIRAS, POTÊNCIA 170 HP, PESO OPERACIONAL 19 T, CAÇAMBA 5,2 M3 - CHI DIURNO. AF_06/2014</t>
  </si>
  <si>
    <t>TRATOR DE ESTEIRAS, POTÊNCIA 150 HP, PESO OPERACIONAL 16,7 T, COM RODA MOTRIZ ELEVADA E LÂMINA 3,18 M3 - CHI DIURNO. AF_06/2014</t>
  </si>
  <si>
    <t>TRATOR DE ESTEIRAS, POTÊNCIA 347 HP, PESO OPERACIONAL 38,5 T, COM LÂMINA 8,70 M3 - CHI DIURNO. AF_06/2014</t>
  </si>
  <si>
    <t>ROLO COMPACTADOR VIBRATÓRIO REBOCÁVEL, CILINDRO DE AÇO LISO, POTÊNCIA DE TRAÇÃO DE 65 CV, PESO 4,7 T, IMPACTO DINÂMICO 18,3 T, LARGURA DE TRABALHO 1,67 M - CHI DIURNO. AF_02/2016</t>
  </si>
  <si>
    <t>ROLO COMPACTADOR VIBRATÓRIO TANDEM AÇO LISO, POTÊNCIA 58 HP, PESO SEM/COM LASTRO 6,5 / 9,4 T, LARGURA DE TRABALHO 1,2 M - CHI DIURNO. AF_06/2014</t>
  </si>
  <si>
    <t>RETROESCAVADEIRA SOBRE RODAS COM CARREGADEIRA, TRAÇÃO 4X4, POTÊNCIA LÍQ. 72 HP, CAÇAMBA CARREG. CAP. MÍN. 0,79 M3, CAÇAMBA RETRO CAP. 0,18 M3, PESO OPERACIONAL MÍN. 7.140 KG, PROFUNDIDADE ESCAVAÇÃO MÁX. 4,50 M - CHI DIURNO. AF_06/2014</t>
  </si>
  <si>
    <t>ROLO COMPACTADOR VIBRATÓRIO PÉ DE CARNEIRO, OPERADO POR CONTROLE REMOTO, POTÊNCIA 12,5 KW, PESO OPERACIONAL 1,675 T, LARGURA DE TRABALHO 0,85 M - CHI DIURNO. AF_02/2016</t>
  </si>
  <si>
    <t>CAMINHÃO TOCO, PESO BRUTO TOTAL 14.300 KG, CARGA ÚTIL MÁXIMA 9590 KG, DISTÂNCIA ENTRE EIXOS 4,76 M, POTÊNCIA 185 CV (NÃO INCLUI CARROCERIA) - CHI DIURNO. AF_06/2014</t>
  </si>
  <si>
    <t>CAMINHÃO TOCO, PESO BRUTO TOTAL 16.000 KG, CARGA ÚTIL MÁXIMA DE 10.685 KG, DISTÂNCIA ENTRE EIXOS 4,80 M, POTÊNCIA 189 CV EXCLUSIVE CARROCERIA - CHI DIURNO. AF_06/2014</t>
  </si>
  <si>
    <t>CAMINHÃO PIPA 10.000 L TRUCADO, PESO BRUTO TOTAL 23.000 KG, CARGA ÚTIL MÁXIMA 15.935 KG, DISTÂNCIA ENTRE EIXOS 4,8 M, POTÊNCIA 230 CV, INCLUSIVE TANQUE DE AÇO PARA TRANSPORTE DE ÁGUA - CHI DIURNO. AF_06/2014</t>
  </si>
  <si>
    <t>ESPARGIDOR DE ASFALTO PRESSURIZADO COM TANQUE DE 2500 L, REBOCÁVEL COM MOTOR A GASOLINA POTÊNCIA 3,4 HP - CHI DIURNO. AF_07/2014</t>
  </si>
  <si>
    <t>GRADE DE DISCO REBOCÁVEL COM 20 DISCOS 24" X 6 MM COM PNEUS PARA TRANSPORTE - CHI DIURNO. AF_06/2014</t>
  </si>
  <si>
    <t>GUINDAUTO HIDRÁULICO, CAPACIDADE MÁXIMA DE CARGA 6200 KG, MOMENTO MÁXIMO DE CARGA 11,7 TM, ALCANCE MÁXIMO HORIZONTAL 9,70 M, INCLUSIVE CAMINHÃO TOCO PBT 16.000 KG, POTÊNCIA DE 189 CV - CHI DIURNO. AF_06/2014</t>
  </si>
  <si>
    <t>MOTONIVELADORA POTÊNCIA BÁSICA LÍQUIDA (PRIMEIRA MARCHA) 125 HP, PESO BRUTO 13032 KG, LARGURA DA LÂMINA DE 3,7 M - CHI DIURNO. AF_06/2014</t>
  </si>
  <si>
    <t>PÁ CARREGADEIRA SOBRE RODAS, POTÊNCIA LÍQUIDA 128 HP, CAPACIDADE DA CAÇAMBA 1,7 A 2,8 M3, PESO OPERACIONAL 11632 KG - CHI DIURNO. AF_06/2014</t>
  </si>
  <si>
    <t>PÁ CARREGADEIRA SOBRE RODAS, POTÊNCIA 197 HP, CAPACIDADE DA CAÇAMBA 2,5 A 3,5 M3, PESO OPERACIONAL 18338 KG - CHI DIURNO. AF_06/2014</t>
  </si>
  <si>
    <t>MARTELETE OU ROMPEDOR PNEUMÁTICO MANUAL, 28 KG, COM SILENCIADOR - CHI DIURNO. AF_07/2016</t>
  </si>
  <si>
    <t>COMPRESSOR DE AR REBOCÁVEL, VAZÃO 189 PCM, PRESSÃO EFETIVA DE TRABALHO 102 PSI, MOTOR DIESEL, POTÊNCIA 63 CV - CHI DIURNO. AF_06/2015</t>
  </si>
  <si>
    <t>CAMINHÃO BASCULANTE 6 M3, PESO BRUTO TOTAL 16.000 KG, CARGA ÚTIL MÁXIMA 13.071 KG, DISTÂNCIA ENTRE EIXOS 4,80 M, POTÊNCIA 230 CV INCLUSIVE CAÇAMBA METÁLICA - CHI DIURNO. AF_06/2014</t>
  </si>
  <si>
    <t>CAMINHÃO PIPA 6.000 L, PESO BRUTO TOTAL 13.000 KG, DISTÂNCIA ENTRE EIXOS 4,80 M, POTÊNCIA 189 CV INCLUSIVE TANQUE DE AÇO PARA TRANSPORTE DE ÁGUA, CAPACIDADE 6 M3 - CHI DIURNO. AF_06/2014</t>
  </si>
  <si>
    <t>ROLO COMPACTADOR DE PNEUS ESTÁTICO, PRESSÃO VARIÁVEL, POTÊNCIA 111 HP, PESO SEM/COM LASTRO 9,5 / 26 T, LARGURA DE TRABALHO 1,90 M - CHI DIURNO. AF_07/2014</t>
  </si>
  <si>
    <t>TANQUE DE ASFALTO ESTACIONÁRIO COM SERPENTINA, CAPACIDADE 30.000 L - CHI DIURNO. AF_05/2023</t>
  </si>
  <si>
    <t>MOTOBOMBA TRASH (PARA ÁGUA SUJA) AUTO ESCORVANTE, MOTOR GASOLINA DE 6,41 HP, DIÂMETROS DE SUCÇÃO X RECALQUE: 3" X 3", HM/Q = 10 MCA / 60 M3/H A 23 MCA / 0 M3/H - CHI DIURNO. AF_10/2014</t>
  </si>
  <si>
    <t>ROLO COMPACTADOR PE DE CARNEIRO VIBRATORIO, POTENCIA 125 HP, PESO OPERACIONAL SEM/COM LASTRO 11,95 / 13,30 T, IMPACTO DINAMICO 38,5 / 22,5 T, LARGURA DE TRABALHO 2,15 M - CHI DIURNO. AF_06/2014</t>
  </si>
  <si>
    <t>CAMINHÃO BASCULANTE 6 M3 TOCO, PESO BRUTO TOTAL 16.000 KG, CARGA ÚTIL MÁXIMA 11.130 KG, DISTÂNCIA ENTRE EIXOS 5,36 M, POTÊNCIA 185 CV, INCLUSIVE CAÇAMBA METÁLICA - CHI DIURNO. AF_06/2014</t>
  </si>
  <si>
    <t>GRUPO GERADOR ESTACIONÁRIO, MOTOR DIESEL POTÊNCIA 170 KVA - CHI DIURNO. AF_02/2016</t>
  </si>
  <si>
    <t>GRUPO DE SOLDAGEM COM GERADOR A DIESEL 60 CV PARA SOLDA ELÉTRICA, SOBRE 04 RODAS, COM MOTOR 4 CILINDROS 600 A - CHI DIURNO. AF_02/2016</t>
  </si>
  <si>
    <t>BETONEIRA CAPACIDADE NOMINAL 400 L, CAPACIDADE DE MISTURA 310 L, MOTOR A DIESEL POTÊNCIA 5,0 HP, SEM CARREGADOR - CHI DIURNO. AF_05/2023</t>
  </si>
  <si>
    <t>MISTURADOR DE ARGAMASSA, EIXO HORIZONTAL, CAPACIDADE DE MISTURA 300 KG, MOTOR ELÉTRICO POTÊNCIA 5 CV - CHI DIURNO. AF_05/2023</t>
  </si>
  <si>
    <t>MISTURADOR DE ARGAMASSA, EIXO HORIZONTAL, CAPACIDADE DE MISTURA 600 KG, MOTOR ELÉTRICO POTÊNCIA 7,5 CV - CHI DIURNO. AF_05/2023</t>
  </si>
  <si>
    <t>MISTURADOR DE ARGAMASSA, EIXO HORIZONTAL, CAPACIDADE DE MISTURA 160 KG, MOTOR ELÉTRICO POTÊNCIA 3 CV - CHI DIURNO. AF_05/2023</t>
  </si>
  <si>
    <t>PROJETOR DE ARGAMASSA, CAPACIDADE DE PROJEÇÃO 1,5 M3/H, ALCANCE DE 30 ATÉ 60 M, MOTOR ELÉTRICO POTÊNCIA 7,5 HP - CHI DIURNO. AF_06/2014</t>
  </si>
  <si>
    <t>PROJETOR DE ARGAMASSA, CAPACIDADE DE PROJEÇÃO 2 M3/H, ALCANCE ATÉ 50 M, MOTOR ELÉTRICO POTÊNCIA 7,5 HP - CHI DIURNO. AF_06/2014</t>
  </si>
  <si>
    <t>BETONEIRA CAPACIDADE NOMINAL DE 400 L, CAPACIDADE DE MISTURA 280 L, MOTOR ELÉTRICO TRIFÁSICO POTÊNCIA DE 2 CV, SEM CARREGADOR - CHI DIURNO. AF_05/2023</t>
  </si>
  <si>
    <t>TRATOR DE ESTEIRAS, POTÊNCIA 125 HP, PESO OPERACIONAL 12,9 T, COM LÂMINA 2,7 M3 - CHI DIURNO. AF_10/2014</t>
  </si>
  <si>
    <t>ESCAVADEIRA HIDRÁULICA SOBRE ESTEIRAS, CAÇAMBA 1,20 M3, PESO OPERACIONAL 21 T, POTÊNCIA BRUTA 155 HP - CHI DIURNO. AF_06/2014</t>
  </si>
  <si>
    <t>BOMBA SUBMERSÍVEL ELÉTRICA TRIFÁSICA, POTÊNCIA 2,96 HP, Ø ROTOR 144 MM SEMI-ABERTO, BOCAL DE SAÍDA Ø 2", HM/Q = 2 MCA / 38,8 M3/H A 28 MCA / 5 M3/H - CHI DIURNO. AF_06/2014</t>
  </si>
  <si>
    <t>TANQUE DE ASFALTO ESTACIONÁRIO COM MAÇARICO, CAPACIDADE 20.000 L - CHI DIURNO. AF_05/2023</t>
  </si>
  <si>
    <t>TRATOR DE ESTEIRAS, POTÊNCIA 100 HP, PESO OPERACIONAL 9,4 T, COM LÂMINA 2,19 M3 - CHI DIURNO. AF_06/2014</t>
  </si>
  <si>
    <t>TRATOR DE PNEUS, POTÊNCIA 85 CV, TRAÇÃO 4X4, PESO COM LASTRO DE 4.675 KG - CHI DIURNO. AF_06/2014</t>
  </si>
  <si>
    <t>BATE-ESTACAS POR GRAVIDADE, POTÊNCIA DE 160 HP, PESO DO MARTELO ATÉ 3 TONELADAS - CHI DIURNO. AF_11/2014</t>
  </si>
  <si>
    <t>BETONEIRA CAPACIDADE NOMINAL DE 600 L, CAPACIDADE DE MISTURA 360 L, MOTOR ELÉTRICO TRIFÁSICO POTÊNCIA DE 4 CV, SEM CARREGADOR - CHI DIURNO. AF_05/2023</t>
  </si>
  <si>
    <t>FRESADORA DE ASFALTO A FRIO SOBRE RODAS, LARGURA FRESAGEM DE 1,0 M, POTÊNCIA 208 HP - CHI DIURNO. AF_11/2014</t>
  </si>
  <si>
    <t>FRESADORA DE ASFALTO A FRIO SOBRE RODAS, LARGURA FRESAGEM DE 2,0 M, POTÊNCIA 550 HP - CHI DIURNO. AF_11/2014</t>
  </si>
  <si>
    <t>RECICLADORA DE ASFALTO A FRIO SOBRE RODAS, LARGURA FRESAGEM DE 2,0 M, POTÊNCIA 422 HP - CHI DIURNO. AF_11/2014</t>
  </si>
  <si>
    <t>VIBROACABADORA DE ASFALTO SOBRE ESTEIRAS, LARGURA DE PAVIMENTAÇÃO 2,13 M A 4,55 M, POTÊNCIA 100 HP, CAPACIDADE 400 T/H - CHI DIURNO. AF_11/2014</t>
  </si>
  <si>
    <t>GUINDASTE HIDRÁULICO AUTOPROPELIDO, COM LANÇA TELESCÓPICA 28,80 M, CAPACIDADE MÁXIMA 30 T, POTÊNCIA 97 KW, TRAÇÃO 4 X 4 - CHI DIURNO. AF_11/2014</t>
  </si>
  <si>
    <t>BETONEIRA CAPACIDADE NOMINAL DE 600 L, CAPACIDADE DE MISTURA 440 L, MOTOR A DIESEL POTÊNCIA 10 HP, COM CARREGADOR - CHI DIURNO. AF_05/2023</t>
  </si>
  <si>
    <t>CAMINHÃO BASCULANTE 14 M3, COM CAVALO MECÂNICO DE CAPACIDADE MÁXIMA DE TRAÇÃO COMBINADO DE 36000 KG, POTÊNCIA 286 CV, INCLUSIVE SEMIREBOQUE COM CAÇAMBA METÁLICA - CHI DIURNO. AF_12/2014</t>
  </si>
  <si>
    <t>CAMINHÃO BASCULANTE 18 M3, COM CAVALO MECÂNICO DE CAPACIDADE MÁXIMA DE TRAÇÃO COMBINADO DE 45000 KG, POTÊNCIA 330 CV, INCLUSIVE SEMIREBOQUE COM CAÇAMBA METÁLICA - CHI DIURNO. AF_12/2014</t>
  </si>
  <si>
    <t>VIBRADOR DE IMERSÃO, DIÂMETRO DE PONTEIRA 45MM, MOTOR ELÉTRICO TRIFÁSICO POTÊNCIA DE 2 CV - CHI DIURNO. AF_06/2015</t>
  </si>
  <si>
    <t>PERFURATRIZ MANUAL, TORQUE MÁXIMO 83 N.M, POTÊNCIA 5 CV, COM DIÂMETRO MÁXIMO 4" - CHI DIURNO. AF_06/2015</t>
  </si>
  <si>
    <t>PERFURATRIZ SOBRE ESTEIRA, TORQUE MÁXIMO 600 KGF, PESO MÉDIO 1000 KG, POTÊNCIA 20 HP, DIÂMETRO MÁXIMO 10" - CHI DIURNO. AF_06/2015</t>
  </si>
  <si>
    <t>MISTURADOR DUPLO HORIZONTAL DE ALTA TURBULÊNCIA, CAPACIDADE / VOLUME 2 X 500 LITROS, MOTORES ELÉTRICOS MÍNIMO 5 CV CADA, PARA NATA CIMENTO, ARGAMASSA E OUTROS - CHI DIURNO. AF_06/2015</t>
  </si>
  <si>
    <t>BOMBA TRIPLEX, PARA INJEÇÃO DE NATA DE CIMENTO, VAZÃO MÁXIMA DE 100 LITROS/MINUTO, PRESSÃO MÁXIMA DE 70 BAR - CHI DIURNO. AF_06/2015</t>
  </si>
  <si>
    <t>BOMBA CENTRÍFUGA MONOESTÁGIO COM MOTOR ELÉTRICO MONOFÁSICO, POTÊNCIA 15 HP, DIÂMETRO DO ROTOR 173 MM, HM/Q = 30 MCA / 90 M3/H A 45 MCA / 55 M3/H - CHI DIURNO. AF_06/2015</t>
  </si>
  <si>
    <t>BOMBA DE PROJEÇÃO DE CONCRETO SECO, POTÊNCIA 10 CV, VAZÃO 3 M3/H - CHI DIURNO. AF_06/2015</t>
  </si>
  <si>
    <t>BOMBA DE PROJEÇÃO DE CONCRETO SECO, POTÊNCIA 10 CV, VAZÃO 6 M3/H - CHI DIURNO. AF_06/2015</t>
  </si>
  <si>
    <t>PROJETOR PNEUMÁTICO DE ARGAMASSA PARA CHAPISCO E REBOCO COM RECIPIENTE ACOPLADO, TIPO CANEQUINHA, COM COMPRESSOR DE AR REBOCÁVEL VAZÃO 89 PCM E MOTOR DIESEL DE 20 CV - CHI DIURNO. AF_05/2023</t>
  </si>
  <si>
    <t>PERFURATRIZ COM TORRE METÁLICA PARA EXECUÇÃO DE ESTACA HÉLICE CONTÍNUA, PROFUNDIDADE MÁXIMA DE 30 M, DIÂMETRO MÁXIMO DE 800 MM, POTÊNCIA INSTALADA DE 268 HP, MESA ROTATIVA COM TORQUE MÁXIMO DE 170 KNM - CHI DIURNO. AF_06/2015</t>
  </si>
  <si>
    <t>PERFURATRIZ HIDRÁULICA SOBRE CAMINHÃO COM TRADO CURTO ACOPLADO, PROFUNDIDADE MÁXIMA DE 20 M, DIÂMETRO MÁXIMO DE 1500 MM, POTÊNCIA INSTALADA DE 137 HP, MESA ROTATIVA COM TORQUE MÁXIMO DE 30 KNM - CHI DIURNO. AF_06/2015</t>
  </si>
  <si>
    <t>MANIPULADOR TELESCÓPICO, POTÊNCIA DE 85 HP, CAPACIDADE DE CARGA DE 3.500 KG, ALTURA MÁXIMA DE ELEVAÇÃO DE 12,3 M - CHI DIURNO. AF_05/2023</t>
  </si>
  <si>
    <t>MINICARREGADEIRA SOBRE RODAS, POTÊNCIA LÍQUIDA DE 47 HP, CAPACIDADE NOMINAL DE OPERAÇÃO DE 646 KG - CHI DIURNO. AF_06/2015</t>
  </si>
  <si>
    <t>COMPRESSOR DE AR REBOCÁVEL, VAZÃO 89 PCM, PRESSÃO EFETIVA DE TRABALHO 102 PSI, MOTOR DIESEL, POTÊNCIA 20 CV - CHI DIURNO. AF_06/2015</t>
  </si>
  <si>
    <t>COMPRESSOR DE AR REBOCAVEL, VAZÃO 250 PCM, PRESSAO DE TRABALHO 102 PSI, MOTOR A DIESEL POTÊNCIA 81 CV - CHI DIURNO. AF_06/2015</t>
  </si>
  <si>
    <t>COMPRESSOR DE AR REBOCÁVEL, VAZÃO 748 PCM, PRESSÃO EFETIVA DE TRABALHO 102 PSI, MOTOR DIESEL, POTÊNCIA 210 CV - CHI DIURNO. AF_06/2015</t>
  </si>
  <si>
    <t>COMPRESSOR DE AR REBOCAVEL, VAZÃO 400 PCM, PRESSAO DE TRABALHO 102 PSI, MOTOR A DIESEL POTÊNCIA 110 CV - CHI DIURNO. AF_06/2015</t>
  </si>
  <si>
    <t>CAMINHÃO TRUCADO (C/ TERCEIRO EIXO) ELETRÔNICO - POTÊNCIA 231CV - PBT = 22000KG - DIST. ENTRE EIXOS 5170 MM - INCLUI CARROCERIA FIXA ABERTA DE MADEIRA - CHI DIURNO. AF_06/2015</t>
  </si>
  <si>
    <t>PLACA VIBRATÓRIA REVERSÍVEL COM MOTOR 4 TEMPOS A GASOLINA, FORÇA CENTRÍFUGA DE 25 KN (2500 KGF), POTÊNCIA 5,5 CV - CHI DIURNO. AF_08/2015</t>
  </si>
  <si>
    <t>CORTADORA DE PISO COM MOTOR 4 TEMPOS A GASOLINA, POTÊNCIA DE 13 HP, COM DISCO DE CORTE DIAMANTADO SEGMENTADO PARA CONCRETO, DIÂMETRO DE 350 MM, FURO DE 1" (14 X 1") - CHI DIURNO. AF_08/2015</t>
  </si>
  <si>
    <t>CAMINHÃO BASCULANTE 10 M3, TRUCADO CABINE SIMPLES, PESO BRUTO TOTAL 23.000 KG, CARGA ÚTIL MÁXIMA 15.935 KG, DISTÂNCIA ENTRE EIXOS 4,80 M, POTÊNCIA 230 CV INCLUSIVE CAÇAMBA METÁLICA - CHI DIURNO. AF_06/2014</t>
  </si>
  <si>
    <t>CAMINHÃO TOCO, PBT 14.300 KG, CARGA ÚTIL MÁX. 9.710 KG, DIST. ENTRE EIXOS 3,56 M, POTÊNCIA 185 CV, INCLUSIVE CARROCERIA FIXA ABERTA DE MADEIRA P/ TRANSPORTE GERAL DE CARGA SECA, DIMEN. APROX. 2,50 X 6,50 X 0,50 M - CHI DIURNO. AF_06/2014</t>
  </si>
  <si>
    <t>COMPACTADOR DE SOLOS DE PERCUSSÃO (SOQUETE) COM MOTOR A GASOLINA 4 TEMPOS, POTÊNCIA 4 CV - CHI DIURNO. AF_08/2015</t>
  </si>
  <si>
    <t>GUINDAUTO HIDRÁULICO, CAPACIDADE MÁXIMA DE CARGA 6500 KG, MOMENTO MÁXIMO DE CARGA 5,8 TM, ALCANCE MÁXIMO HORIZONTAL 7,60 M, INCLUSIVE CAMINHÃO TOCO PBT 9.700 KG, POTÊNCIA DE 160 CV - CHI DIURNO. AF_08/2015</t>
  </si>
  <si>
    <t>CAMINHÃO DE TRANSPORTE DE MATERIAL ASFÁLTICO 30.000 L, COM CAVALO MECÂNICO DE CAPACIDADE MÁXIMA DE TRAÇÃO COMBINADO DE 66.000 KG, POTÊNCIA 360 CV, INCLUSIVE TANQUE DE ASFALTO COM SERPENTINA - CHI DIURNO. AF_08/2015</t>
  </si>
  <si>
    <t>SERRA CIRCULAR DE BANCADA COM MOTOR ELÉTRICO POTÊNCIA DE 5HP, COM COIFA PARA DISCO 10" - CHI DIURNO. AF_08/2015</t>
  </si>
  <si>
    <t>DISTRIBUIDOR DE AGREGADOS REBOCAVEL, CAPACIDADE 1,9 M³, LARGURA DE TRABALHO 3,66 M - CHI DIURNO. AF_11/2015</t>
  </si>
  <si>
    <t>CAMINHÃO PARA EQUIPAMENTO DE LIMPEZA A SUCÇÃO COM CAMINHÃO TRUCADO DE PESO BRUTO TOTAL 23000 KG, CARGA ÚTIL MÁXIMA 15935 KG, DISTÂNCIA ENTRE EIXOS 4,80 M, POTÊNCIA 230 CV, INCLUSIVE LIMPADORA A SUCÇÃO, TANQUE 12000 L - CHI DIURNO. AF_05/2023</t>
  </si>
  <si>
    <t>PENEIRA ROTATIVA COM MOTOR ELÉTRICO TRIFÁSICO DE 2 CV, CILINDRO DE 1 M X 0,60 M, COM FUROS DE 3,17 MM - CHI DIURNO. AF_05/2023</t>
  </si>
  <si>
    <t>DOSADOR DE AREIA, CAPACIDADE DE 26 LITROS - CHI DIURNO. AF_05/2023</t>
  </si>
  <si>
    <t>CAMINHONETE COM MOTOR A DIESEL, POTÊNCIA 180 CV, CABINE DUPLA, 4X4 - CHI DIURNO. AF_11/2015</t>
  </si>
  <si>
    <t>CAMINHONETE CABINE SIMPLES COM MOTOR 1.6 FLEX, CÂMBIO MANUAL, POTÊNCIA 101/104 CV, 2 PORTAS - CHI DIURNO. AF_11/2015</t>
  </si>
  <si>
    <t>CAMINHÃO DE TRANSPORTE DE MATERIAL ASFÁLTICO 20.000 L, COM CAVALO MECÂNICO DE CAPACIDADE MÁXIMA DE TRAÇÃO COMBINADO DE 45.000 KG, POTÊNCIA 330 CV, INCLUSIVE TANQUE DE ASFALTO COM MAÇARICO - CHI DIURNO. AF_12/2015</t>
  </si>
  <si>
    <t>APARELHO PARA CORTE E SOLDA OXI-ACETILENO SOBRE RODAS, INCLUSIVE CILINDROS E MAÇARICOS - CHI DIURNO. AF_05/2023</t>
  </si>
  <si>
    <t>MÁQUINA EXTRUSORA DE CONCRETO PARA GUIAS E SARJETAS, MOTOR A DIESEL, POTÊNCIA 14 CV - CHI DIURNO. AF_12/2015</t>
  </si>
  <si>
    <t>PERFURATRIZ COM TORRE METÁLICA PARA EXECUÇÃO DE ESTACA HÉLICE CONTÍNUA, PROFUNDIDADE MÁXIMA DE 32 M, DIÂMETRO MÁXIMO DE 1000 MM, POTÊNCIA INSTALADA DE 350 HP, MESA ROTATIVA COM TORQUE MÁXIMO DE 263 KNM - CHI DIURNO. AF_01/2016</t>
  </si>
  <si>
    <t>BETONEIRA CAPACIDADE NOMINAL 400 L, CAPACIDADE DE MISTURA 310 L, MOTOR A GASOLINA POTÊNCIA 5,5 HP, SEM CARREGADOR - CHI DIURNO. AF_02/2016</t>
  </si>
  <si>
    <t>ROLO COMPACTADOR VIBRATÓRIO PÉ DE CARNEIRO PARA SOLOS, POTÊNCIA 80 HP, PESO OPERACIONAL SEM/COM LASTRO 7,4 / 8,8 T, LARGURA DE TRABALHO 1,68 M - CHI DIURNO. AF_02/2016</t>
  </si>
  <si>
    <t>GRUA ASCENSIONAL, LANÇA DE 30 M, CAPACIDADE DE 1,0 T A 30 M, ALTURA ATÉ 39 M - CHI DIURNO. AF_05/2023</t>
  </si>
  <si>
    <t>GUINCHO ELÉTRICO DE COLUNA, CAPACIDADE 400 KG, COM MOTO FREIO, MOTOR TRIFÁSICO DE 1,25 CV - CHI DIURNO. AF_03/2016</t>
  </si>
  <si>
    <t>GUINDASTE HIDRÁULICO AUTOPROPELIDO, COM LANÇA TELESCÓPICA 40 M, CAPACIDADE MÁXIMA 60 T, POTÊNCIA 260 KW - CHI DIURNO. AF_03/2016</t>
  </si>
  <si>
    <t>GERADOR PORTÁTIL MONOFÁSICO, POTÊNCIA 5500 VA, MOTOR A GASOLINA, POTÊNCIA DO MOTOR 13 CV - CHI DIURNO. AF_03/2016</t>
  </si>
  <si>
    <t>GRUPO GERADOR REBOCÁVEL, POTÊNCIA 66 KVA, MOTOR A DIESEL - CHI DIURNO. AF_03/2016</t>
  </si>
  <si>
    <t>GRUPO GERADOR ESTACIONÁRIO, POTÊNCIA 150 KVA, MOTOR A DIESEL- CHI DIURNO. AF_03/2016</t>
  </si>
  <si>
    <t>USINA DE MISTURA ASFÁLTICA À QUENTE, TIPO CONTRA FLUXO, PROD 40 A 80 TON/HORA - CHI DIURNO. AF_05/2023</t>
  </si>
  <si>
    <t>USINA DE ASFALTO À FRIO, CAPACIDADE DE 40 A 60 TON/HORA, ELÉTRICA POTÊNCIA 30 CV - CHI DIURNO. AF_05/2023</t>
  </si>
  <si>
    <t>USINA MISTURADORA DE SOLOS, CAPACIDADE DE 200 A 500 TON/H, POTENCIA 75KW - CHI DIURNO. AF_07/2016</t>
  </si>
  <si>
    <t>DISTRIBUIDOR DE AGREGADOS AUTOPROPELIDO, CAP 3 M3, A DIESEL, POTÊNCIA 176CV - CHI DIURNO. AF_07/2016</t>
  </si>
  <si>
    <t>TALHA MANUAL DE CORRENTE, CAPACIDADE DE 2 TON. COM ELEVAÇÃO DE 3 M - CHI DIURNO. AF_07/2016</t>
  </si>
  <si>
    <t>GRUA ASCENCIONAL, LANÇA DE 42 M, CAPACIDADE DE 1,5 T A 30 M, ALTURA ATÉ 39 M - CHI DIURNO. AF_05/2023</t>
  </si>
  <si>
    <t>MARTELO DEMOLIDOR PNEUMÁTICO MANUAL, 32 KG - CHI DIURNO. AF_09/2016</t>
  </si>
  <si>
    <t>COMPACTADOR DE SOLOS DE PERCUSÃO (SOQUETE) COM MOTOR A GASOLINA, POTÊNCIA 3 CV - CHI DIURNO. AF_09/2016</t>
  </si>
  <si>
    <t>RÉGUA VIBRATÓRIA DUPLA PARA CONCRETO, PESO DE 60KG, COMPRIMENTO 4 M, COM MOTOR A GASOLINA, POTÊNCIA 5,5 HP - CHI DIURNO. AF_09/2016</t>
  </si>
  <si>
    <t>POLIDORA DE PISO (POLITRIZ), PESO DE 100KG, DIÂMETRO 450 MM, MOTOR ELÉTRICO, POTÊNCIA 4 HP - CHI DIURNO. AF_05/2023</t>
  </si>
  <si>
    <t>DESEMPENADEIRA DE CONCRETO, PESO DE 78 KG, 4 PÁS, MOTOR A GASOLINA, POTÊNCIA 5,5 HP - CHI DIURNO. AF_05/2023</t>
  </si>
  <si>
    <t>ROLO COMPACTADOR VIBRATORIO TANDEM, ACO LISO, POTENCIA 125 HP, PESO SEM/COM LASTRO 10,20/11,65 T, LARGURA DE TRABALHO 1,73 M - CHI DIURNO. AF_11/2016</t>
  </si>
  <si>
    <t>PERFURATRIZ SOBRE ESTEIRA, TORQUE MÁXIMO 600 KGF, POTÊNCIA ENTRE 50 E 60 HP, DIÂMETRO MÁXIMO 10" - CHI DIURNO. AF_11/2016</t>
  </si>
  <si>
    <t>ESCAVADEIRA HIDRAULICA SOBRE ESTEIRA, EQUIPADA COM CLAMSHELL, COM CAPACIDADE DA CAÇAMBA ENTRE 1,20 E 1,50 M3, PESO OPERACIONAL ENTRE 20,00 E 22,00 TON, POTENCIA LIQUIDA ENTRE 150 E 160 HP - CHI DIURNO. AF_11/2016</t>
  </si>
  <si>
    <t>GRUPO GERADOR COM CARENAGEM, MOTOR DIESEL POTÊNCIA STANDART ENTRE 250 E 260 KVA - CHI DIURNO. AF_12/2016</t>
  </si>
  <si>
    <t>TRATOR DE PNEUS COM POTÊNCIA DE 122 CV, TRAÇÃO 4X4, COM VASSOURA MECÂNICA ACOPLADA - CHI DIURNO. AF_02/2017</t>
  </si>
  <si>
    <t>TRATOR DE PNEUS COM POTÊNCIA DE 122 CV, TRAÇÃO 4X4, COM GRADE DE DISCOS ACOPLADA - CHI DIURNO. AF_02/2017</t>
  </si>
  <si>
    <t>TRATOR DE PNEUS COM POTÊNCIA DE 85 CV, TRAÇÃO 4X4, COM GRADE DE DISCOS ACOPLADA - CHI DIURNO. AF_02/2017</t>
  </si>
  <si>
    <t>CAMINHÃO BASCULANTE 10 M3, TRUCADO, POTÊNCIA 230 CV, INCLUSIVE CAÇAMBA METÁLICA, COM DISTRIBUIDOR DE AGREGADOS ACOPLADO - CHI DIURNO. AF_02/2017</t>
  </si>
  <si>
    <t>TRATOR DE PNEUS COM POTÊNCIA DE 85 CV, TRAÇÃO 4X4, COM VASSOURA MECÂNICA ACOPLADA - CHI DIURNO. AF_02/2017</t>
  </si>
  <si>
    <t>MINICARREGADEIRA SOBRE RODAS POTENCIA 47HP CAPACIDADE OPERACAO 646 KG, COM VASSOURA MECÂNICA ACOPLADA - CHI DIURNO. AF_03/2017</t>
  </si>
  <si>
    <t>MÁQUINA DEMARCADORA DE FAIXA DE TRÁFEGO À FRIO, AUTOPROPELIDA, POTÊNCIA 38 HP - CHI DIURNO. AF_07/2016</t>
  </si>
  <si>
    <t>MINIESCAVADEIRA SOBRE ESTEIRAS, POTÊNCIA LÍQUIDA DE *30* HP, PESO OPERACIONAL DE *3.500* KG - CHI DIURNO. AF_04/2017</t>
  </si>
  <si>
    <t>ROLO COMPACTADOR DE PNEUS, ESTÁTICO, PRESSÃO VARIÁVEL, POTÊNCIA 110 HP, PESO SEM/COM LASTRO 10,8/27 T, LARGURA DE ROLAGEM 2,30 M - CHI DIURNO. AF_06/2017</t>
  </si>
  <si>
    <t>LAVADORA DE ALTA PRESSAO (LAVA-JATO) PARA AGUA FRIA, PRESSAO DE OPERACAO ENTRE 1400 E 1900 LIB/POL2, VAZAO MAXIMA ENTRE 400 E 700 L/H - CHI DIURNO. AF_05/2023</t>
  </si>
  <si>
    <t>USINA DE MISTURA ASFÁLTICA À QUENTE, TIPO CONTRA FLUXO, PROD 100 A 140 TON/HORA - CHI DIURNO. AF_12/2019</t>
  </si>
  <si>
    <t>USINA DE ASFALTO, TIPO GRAVIMÉTRICA, PROD 150 TON/HORA - CHI DIURNO. AF_12/2019</t>
  </si>
  <si>
    <t>PERFURATRIZ HIDRÁULICA SOBRE ESTEIRA, TORQUE MÁXIMO 161 KNM, PROFUNDIDADE MÁXIMA 54 M, DIÂMETRO MÁXIMO 1500 MM, POTÊNCIA MOTOR 268 HP - CHI DIURNO. AF_04/2019</t>
  </si>
  <si>
    <t>PERFURATRIZ PARA EXECUÇÃO DE ESTACAS SECANTES, TIPO HÉLICE CONTÍNUA COM CABEÇOTE DUPLO E TUBO METÁLICO - CHI DIURNO. AF_04/2019</t>
  </si>
  <si>
    <t>PERFURATRIZ HIDRÁULICA SOBRE ESTEIRA, TORQUE MÁXIMO 98 KNM, PROFUNDIDADE MÁXIMA 25 M, DIÂMETRO MÁXIMO 115 MM, POTÊNCIA MOTOR 190 HP - CHI DIURNO. AF_02/2021</t>
  </si>
  <si>
    <t>PERFURATRIZ ROTATIVA SOBRE ESTEIRA, TORQUE MAXIMO 2500 KGM, POTENCIA 110 HP, MOTOR DIESEL - CHI DIURNO. AF_05/2017</t>
  </si>
  <si>
    <t>PERFURATRIZ PARA FURO DIRECIONAL HORIZONTAL (HDD) COM CAPACIDADE ATÉ 89 KN, POTÊNCIA 24,8 HP A 80 HP (INCLUSO FERRAMENTAS E LOCALIZADOR) - CHI DIURNO. AF_05/2023</t>
  </si>
  <si>
    <t>PERFURATRIZ PARA FURO DIRECIONAL HORIZONTAL (HDD) COM CAPACIDADE DE 90 KN A 200 KN, POTÊNCIA 100 HP A 160 HP (INCLUSO FERRAMENTAS E LOCALIZADOR) - CHI DIURNO. AF_05/2023</t>
  </si>
  <si>
    <t>PERFURATRIZ PARA FURO DIRECIONAL HORIZONTAL (HDD) COM CAPACIDADE DE 201 KN A 560 KN, POTÊNCIA 200 HP A 260 HP (INCLUSO FERRAMENTAS E LOCALIZADOR) - CHI DIURNO. AF_05/2023</t>
  </si>
  <si>
    <t>TERMOFUSORA PARA TUBOS E CONEXÕES EM PPR COM DIÂMETROS DE 20 A 63 MM, POTÊNCIA DE 800 W, TENSAO 220 V - CHI DIURNO. AF_05/2022</t>
  </si>
  <si>
    <t>TERMOFUSORA PARA TUBOS E CONEXÕES EM PPR COM DIÂMETROS DE 75 A 110 MM, POTÊNCIA DE *1100* W, TENSÃO 220 V - CHI DIURNO. AF_05/2022</t>
  </si>
  <si>
    <t>PERFURATRIZ DE COROA DIAMANTADA PARA CONCRETO, DIÂMETRO ATÉ 250 MM, MOTOR ELÉTRICO 220 V, POTÊNCIA 2.500 W - CHI DIURNO. AF_05/2023</t>
  </si>
  <si>
    <t>ESCAVADEIRA HIDRÁULICA DE BRAÇO LONGO (LONGO ALCANCE) SOBRE ESTEIRAS, CAÇAMBA 0,52 M3, PESO OPERACIONAL 24 T, POTÊNCIA LÍQUIDA 155 HP - CHI DIURNO. AF_06/2023</t>
  </si>
  <si>
    <t>ACIDO CLORIDRICO / ACIDO MURIATICO, DILUICAO 10% A 12% PARA USO EM LIMPEZA</t>
  </si>
  <si>
    <t>ADITIVO IMPERMEABILIZANTE DE PEGA NORMAL PARA ARGAMASSAS E CONCRETOS SEM ARMACAO, LIQUIDO E ISENTO DE CLORETOS</t>
  </si>
  <si>
    <t>ADITIVO ACELERADOR DE PEGA E ENDURECIMENTO PARA ARGAMASSAS E CONCRETOS, LIQUIDO E ISENTO DE CLORETOS</t>
  </si>
  <si>
    <t>ADITIVO IMPERMEABILIZANTE DE PEGA ULTRARRAPIDA, LIQUIDO E ISENTO DE CLORETOS</t>
  </si>
  <si>
    <t>ADITIVO PLASTIFICANTE RETARDADOR DE PEGA E REDUTOR DE AGUA PARA CONCRETO, LIQUIDO E ISENTO DE CLORETOS</t>
  </si>
  <si>
    <t>ADITIVO LIQUIDO INCORPORADOR DE AR PARA CONCRETO E ARGAMASSA, LIQUIDO E ISENTO DE CLORETOS</t>
  </si>
  <si>
    <t>IMPERMEABILIZANTE INCOLOR, BASE SILICONE, PARA TRATAMENTO DE FACHADAS, TELHAS, PEDRAS E OUTRAS SUPERFICIES</t>
  </si>
  <si>
    <t>REVESTIMENTO EPOXI DE ALTA RESISTENCIA QUIMICA, ISENTO DE SOLVENTES, BICOMPONENTE</t>
  </si>
  <si>
    <t>TINTA / REVESTIMENTO A BASE DE RESINA EPOXI COM ALCATRAO, BICOMPONENTE</t>
  </si>
  <si>
    <t>PRIMER PARA MANTA ASFALTICA A BASE DE ASFALTO MODIFICADO DILUIDO EM SOLVENTE, APLICACAO A FRIO</t>
  </si>
  <si>
    <t>EMULSAO ASFALTICA ANIONICA</t>
  </si>
  <si>
    <t>DESMOLDANTE PROTETOR PARA FORMAS DE MADEIRA, DE BASE OLEOSA EMULSIONADA EM AGUA</t>
  </si>
  <si>
    <t>MASSA EPOXI BICOMPONENTE (MASSA + CATALISADOR)</t>
  </si>
  <si>
    <t>OLEO DIESEL COMBUSTIVEL COMUM METROPOLITANO S-10 OU S-500</t>
  </si>
  <si>
    <t>GASOLINA COMUM</t>
  </si>
  <si>
    <t>ETANOL</t>
  </si>
  <si>
    <t>OLEO LUBRIFICANTE MINERAL MONOVISCOSO, SAE 40, PARA MOTORES DE EQUIPAMENTOS PESADOS (CAMINHOES, TRATORES, RETROS E ETC)</t>
  </si>
  <si>
    <t>DILUENTE AGUARRAS</t>
  </si>
  <si>
    <t>DILUENTE EPOXI</t>
  </si>
  <si>
    <t>SELADOR ACRILICO OPACO PREMIUM INTERIOR/EXTERIOR</t>
  </si>
  <si>
    <t>TINTA ESMALTE SINTETICO PREMIUM FOSCO</t>
  </si>
  <si>
    <t>TINTA ESMALTE SINTETICO PREMIUM BRILHANTE</t>
  </si>
  <si>
    <t>TINTA ESMALTE SINTETICO PREMIUM DE DUPLA ACAO GRAFITE FOSCO PARA SUPERFICIES METALICAS FERROSAS</t>
  </si>
  <si>
    <t>TINTA EPOXI BASE AGUA PREMIUM, BRANCA</t>
  </si>
  <si>
    <t>TINTA ESMALTE SINTETICO PREMIUM DE EFEITO PROTETOR DE SUPERFICIE METALICA ALUMINIO</t>
  </si>
  <si>
    <t>TINTA ESMALTE SINTETICO PREMIUM ACETINADO</t>
  </si>
  <si>
    <t>TINTA ASFALTICA IMPERMEABILIZANTE DILUIDA EM SOLVENTE, PARA MATERIAIS CIMENTICIOS, METAL E MADEIRA</t>
  </si>
  <si>
    <t>TINTA BORRACHA CLORADA, ACABAMENTO SEMIBRILHO, QUALQUER COR</t>
  </si>
  <si>
    <t>TINTA ASFALTICA IMPERMEABILIZANTE DISPERSA EM AGUA, PARA MATERIAIS CIMENTICIOS</t>
  </si>
  <si>
    <t>ADITIVO ADESIVO LIQUIDO PARA ARGAMASSAS DE REVESTIMENTOS CIMENTICIOS</t>
  </si>
  <si>
    <t>IMUNIZANTE PARA MADEIRA, INCOLOR</t>
  </si>
  <si>
    <t>TINTA ACRILICA A BASE DE SOLVENTE, PARA SINALIZACAO HORIZONTAL VIARIA (NBR 11862)</t>
  </si>
  <si>
    <t>TINTA ACRILICA PREMIUM PARA PISO</t>
  </si>
  <si>
    <t>TINTA/RESINA ACRILICA PREMIUM PARA CERAMICA, PEDRAS E OUTROS</t>
  </si>
  <si>
    <t>RESINA ACRILICA PREMIUM BASE AGUA - COR BRANCA</t>
  </si>
  <si>
    <t>TINTA LATEX ACRILICA PREMIUM, COR BRANCO FOSCO</t>
  </si>
  <si>
    <t>VERNIZ TIPO COPAL PARA MADEIRA, BRILHANTE, USO INTERNO</t>
  </si>
  <si>
    <t>VERNIZ A BASE RESINA ALQUIDICA COM POLIURETANO PARA MADEIRA, COM FILTRO SOLAR, BRILHANTE, USO INTERNO E EXTERNO</t>
  </si>
  <si>
    <t>VERNIZ MARITIMO PREMIUM PARA MADEIRA, COM FILTRO SOLAR, BRILHANTE, USO INTERNO E EXTERNO</t>
  </si>
  <si>
    <t>SOLUCAO ASFALTICA ELASTOMERICA PARA IMPRIMACAO, APLICACAO A FRIO</t>
  </si>
  <si>
    <t>TINTA LATEX ACRILICA STANDARD, COR BRANCA</t>
  </si>
  <si>
    <t>TINTA LATEX ACRILICA ECONOMICA, COR BRANCA</t>
  </si>
  <si>
    <t>TINTA A BASE DE RESINA ACRILICA EMULSIONADA EM AGUA, PARA SINALIZACAO HORIZONTAL VIARIA (NBR 13699:2012)</t>
  </si>
  <si>
    <t>FUNDO PREPARADOR ACRILICO BASE AGUA</t>
  </si>
  <si>
    <t>DESMOLDANTE PARA FORMAS METALICAS A BASE DE OLEO VEGETAL</t>
  </si>
  <si>
    <t>ADESIVO / COLA DE CONTATO LIQUIDO, A BASE DE RESINAS, PARA COLAGEM DE ESPUMA PARA ISOLAMENTO TERMICO FLEXIVEL</t>
  </si>
  <si>
    <t>CERA LIQUIDA INCOLOR MULTIPISO</t>
  </si>
  <si>
    <t>SELANTE MONOCOMPONENTE A BASE DE SILICONE DE BAIXO MODULO, PARA JUNTAS DE PAVIMENTACAO</t>
  </si>
  <si>
    <t>SELANTE ACRILICO PARA TRATAMENTO / ACABAMENTO SUPERFICIAL DE CONCRETO ESTAMPADO, APARENTE, PEDRAS E OUTROS</t>
  </si>
  <si>
    <t>ADITIVO PLASTIFICANTE E ESTABILIZADOR PARA ARGAMASSAS DE ASSENTAMENTO E REBOCO, LIQUIDO E ISENTO DE CLORETOS</t>
  </si>
  <si>
    <t>TINTA LATEX ACRILICA SUPER PREMIUM, COR BRANCO FOSCO</t>
  </si>
  <si>
    <t>TINTA ESMALTE SINTETICO STANDARD ACETINADO</t>
  </si>
  <si>
    <t>TINTA ESMALTE SINTETICO STANDARD BRILHANTE</t>
  </si>
  <si>
    <t>TINTA ESMALTE SINTETICO STANDARD FOSCO</t>
  </si>
  <si>
    <t>TINTA ESMALTE BASE AGUA PREMIUM ACETINADO</t>
  </si>
  <si>
    <t>TINTA ESMALTE BASE AGUA PREMIUM BRILHANTE</t>
  </si>
  <si>
    <t>FUNDO SINTETICO NIVELADOR BRANCO FOSCO PARA MADEIRA</t>
  </si>
  <si>
    <t>TINTA A OLEO BRILHANTE, PARA MADEIRAS E METAIS</t>
  </si>
  <si>
    <t>PRIMER EPOXI / EPOXIDICO</t>
  </si>
  <si>
    <t>PRIMER DE POLIURETANO</t>
  </si>
  <si>
    <t>COLA PARA TUBOS E MANTAS ELASTOMERICAS, A BASE DE SOLVENTE</t>
  </si>
  <si>
    <t>DETERGENTE NEUTRO USO GERAL, CONCENTRADO</t>
  </si>
  <si>
    <t>DESINFETANTE PRONTO USO</t>
  </si>
  <si>
    <t>LIMPA VIDROS COM PULVERIZADOR</t>
  </si>
  <si>
    <t>TRANSPORTE VERTICAL MANUAL, 1 PAVIMENTO, DE LATA DE 18 LITROS (UNIDADE: L). AF_07/2019</t>
  </si>
  <si>
    <t>SELANTE ELASTICO MONOCOMPONENTE A BASE DE POLIURETANO (PU) PARA JUNTAS DIVERSAS</t>
  </si>
  <si>
    <t>310ML</t>
  </si>
  <si>
    <t>BATENTE / PORTAL / ADUELA / MARCO EM MADEIRA MACICA COM REBAIXO, E = *3* CM, L = *16* CM, PARA PORTAS DE GIRO DE *60 CM A 120* CM X *210* CM, CEDRINHO / ANGELIM COMERCIAL / TAURI / CURUPIXA / PEROBA / CUMARU OU EQUIVALENTE DA REGIAO (NAO INCLUI ALIZARES)</t>
  </si>
  <si>
    <t>JG</t>
  </si>
  <si>
    <t>BATENTE / PORTAL / ADUELA / MARCO EM MADEIRA MACICA COM REBAIXO, E = *3* CM, L = *14* CM, PARA PORTAS DE GIRO DE *60 CM A 120* CM X *210* CM, CEDRINHO / ANGELIM COMERCIAL / TAURI / CURUPIXA / PEROBA / CUMARU OU EQUIVALENTE DA REGIAO (NAO INCLUI ALIZARES)</t>
  </si>
  <si>
    <t>BATENTE / PORTAL / ADUELA / MARCO EM MADEIRA MACICA COM REBAIXO, E = *3* CM, L = *14* CM, PARA PORTAS DE GIRO DE *60 CM A 120* CM X *210* CM, PINUS / EUCALIPTO / VIROLA OU EQUIVALENTE DA REGIAO (NAO INCLUI ALIZARES)</t>
  </si>
  <si>
    <t>CONCRETO BETUMINOSO USINADO A QUENTE (CBUQ) PARA PAVIMENTACAO ASFALTICA, PADRAO DNIT, FAIXA C, COM CAP 50/70 - AQUISICAO POSTO USINA</t>
  </si>
  <si>
    <t>T</t>
  </si>
  <si>
    <t>CONJUNTO ARRUELAS DE VEDACAO 5/16" PARA TELHA FIBROCIMENTO (UMA ARRUELA METALICA E UMA ARRUELA PVC - CONICAS)</t>
  </si>
  <si>
    <t>CJ</t>
  </si>
  <si>
    <t>ENERGIA ELETRICA ATE 2000 KWH INDUSTRIAL, SEM DEMANDA</t>
  </si>
  <si>
    <t>KWH</t>
  </si>
  <si>
    <t>FECHADURA ESPELHO PARA PORTA EXTERNA, EM ACO INOX (MAQUINA, TESTA E CONTRA-TESTA) E EM ZAMAC (MACANETA, LINGUETA E TRINCOS) COM ACABAMENTO CROMADO, MAQUINA DE 40 MM, INCLUINDO CHAVE TIPO CILINDRO</t>
  </si>
  <si>
    <t>FECHADURA ESPELHO PARA PORTA EXTERNA, EM ACO INOX (MAQUINA, TESTA E CONTRA-TESTA) E EM ZAMAC (MACANETA, LINGUETA E TRINCOS) COM ACABAMENTO CROMADO, MAQUINA DE 55 MM, INCLUINDO CHAVE TIPO CILINDRO</t>
  </si>
  <si>
    <t>FECHADURA ESPELHO PARA PORTA INTERNA, EM ACO INOX (MAQUINA, TESTA E CONTRA-TESTA) E EM ZAMAC (MACANETA, LINGUETA E TRINCOS) COM ACABAMENTO CROMADO, MAQUINA DE 40 MM, INCLUINDO CHAVE TIPO INTERNA</t>
  </si>
  <si>
    <t>FECHADURA ROSETA REDONDA PARA PORTA INTERNA, EM ACO INOX (MAQUINA, TESTA E CONTRA-TESTA) E EM ZAMAC (MACANETA, LINGUETA E TRINCOS) COM ACABAMENTO CROMADO, MAQUINA DE 55 MM, INCLUINDO CHAVE TIPO INTERNA</t>
  </si>
  <si>
    <t>FECHADURA ROSETA REDONDA PARA PORTA DE BANHEIRO, EM ACO INOX (MAQUINA, TESTA E CONTRA-TESTA) E EM ZAMAC (MACANETA, LINGUETA E TRINCOS) COM ACABAMENTO CROMADO, MAQUINA DE 40 MM, INCLUINDO CHAVE TIPO TRANQUETA</t>
  </si>
  <si>
    <t>FECHADURA ROSETA REDONDA PARA PORTA DE BANHEIRO, EM ACO INOX (MAQUINA, TESTA E CONTRA-TESTA) E EM ZAMAC (MACANETA, LINGUETA E TRINCOS) COM ACABAMENTO CROMADO, MAQUINA DE 55 MM, INCLUINDO CHAVE TIPO TRANQUETA</t>
  </si>
  <si>
    <t>CONJ. DE FERRAGENS PARA PORTA DE VIDRO TEMPERADO, EM ZAMAC CROMADO, CONTEMPLANDO DOBRADICA INF., DOBRADICA SUP., PIVO PARA DOBRADICA INF., PIVO PARA DOBRADICA SUP., FECHADURA CENTRAL EM ZAMC. CROMADO, CONTRA FECHADURA DE PRESSAO</t>
  </si>
  <si>
    <t>HASTE RETA PARA GANCHO DE FERRO GALVANIZADO, COM ROSCA 5/16" X 35 CM PARA FIXACAO DE TELHA DE FIBROCIMENTO, INCLUI PORCA E ARRUELAS DE VEDACAO</t>
  </si>
  <si>
    <t>HASTE RETA PARA GANCHO DE FERRO GALVANIZADO, COM ROSCA 5/16" X 45 CM PARA FIXACAO DE TELHA DE FIBROCIMENTO, INCLUI PORCA E ARRUELAS DE VEDACAO</t>
  </si>
  <si>
    <t>PARALELEPIPEDO GRANITICO OU BASALTICO, PARA PAVIMENTACAO, SEM FRETE (VARIACAO REGIONAL DE PECAS POR M2)</t>
  </si>
  <si>
    <t>MIL</t>
  </si>
  <si>
    <t>GONZO DE EMBUTIR, EM LATAO / ZAMAC, *20 X 48* MM, PARA JANELA BASCULANTE / PIVOTANTE, JOGO COM 4 PECAS (PAR) - INCLUI PARAFUSOS</t>
  </si>
  <si>
    <t>PAR</t>
  </si>
  <si>
    <t>LEVANTADOR DE JANELA GUILHOTINA, EM LATAO CROMADO</t>
  </si>
  <si>
    <t>TELHA DE BARRO / CERAMICA, NAO ESMALTADA, TIPO COLONIAL, CANAL, PLAN, PAULISTA, COMPRIMENTO DE *44 A 50* CM, RENDIMENTO DE COBERTURA DE *26* TELHAS/M2</t>
  </si>
  <si>
    <t>LOCACAO DE ANDAIME METALICO TUBULAR DE ENCAIXE, TIPO DE TORRE, CADA PAINEL COM LARGURA DE 1 ATE 1,5 M E ALTURA DE *1,00* M, INCLUINDO DIAGONAL, BARRAS DE LIGACAO, SAPATAS OU RODIZIOS E DEMAIS ITENS NECESSARIOS A MONTAGEM (NAO INCLUI INSTALACAO)</t>
  </si>
  <si>
    <t>MXMES</t>
  </si>
  <si>
    <t>LOCACAO DE ESCORA METALICA TELESCOPICA, COM ALTURA REGULAVEL DE *1,80* A *3,20* M, COM CAPACIDADE DE CARGA DE NO MINIMO 1000 KGF (10 KN), INCLUSO TRIPE E FORCADO</t>
  </si>
  <si>
    <t>UNXMES</t>
  </si>
  <si>
    <t>HASTE RETA PARA GANCHO DE FERRO GALVANIZADO, COM ROSCA 1/4" X 30 CM PARA FIXACAO DE TELHA METALICA, INCLUI PORCA E ARRUELAS DE VEDACAO</t>
  </si>
  <si>
    <t>GONZO DE SOBREPOR, EM LATAO / ZAMAC, PARA JANELA PIVOTANTE - INCLUI PARAFUSOS</t>
  </si>
  <si>
    <t>FECHADURA AUXILIAR DE SEGURANCA PARA PORTA EXTERNA, EM ACO INOX, BROCA DE 45 A 55 MM, LINGUETA COM 3 AVANCOS, INCLUINDO 2 CHAVES TIPO CILINDRO</t>
  </si>
  <si>
    <t>MACANETA BOLA, EM ZAMAC COM ACABAMENTO CROMADO, DIAMETRO DE APROX 2 1/2"</t>
  </si>
  <si>
    <t>MACANETA ALAVANCA RETA OCA, EM ZAMAC COM ACABAMENTO CROMADO, COMPRIMENTO APROX DE 15 CM</t>
  </si>
  <si>
    <t>MACANETA ALAVANCA, RETA SIMPLES / OCA, CROMADA, COMPRIMENTO DE 10 A 16 CM, ACABAMENTO PADRAO POPULAR - SOMENTE MACANETAS</t>
  </si>
  <si>
    <t>ESPELHO, RETO OU CURVO, EM LATAO CROMADO, ESPESSURA MINIMA 6 MM, LARGURA *43*MM, ALTURA *230*MM - PARA FECHADURA DE EMBUTIR</t>
  </si>
  <si>
    <t>ESPELHO, RETO OU CURVO, EM LATAO CROMADO, ESPESSURA ATE 6 MM, LARGURA *40*MM, ALTURA *180*MM - PARA FECHADURA DE EMBUTIR</t>
  </si>
  <si>
    <t>JOGO DE TRANQUETA E ROSETA REDONDA DE SOBREPOR SEM FUROS, EM LATAO CROMADO, DIAMETRO *50* MM, PARA FECHADURA DE PORTA DE BANHEIRO</t>
  </si>
  <si>
    <t>JOGO DE TRANQUETA E ROSETA QUADRADA DE SOBREPOR SEM FUROS, EM LATAO CROMADO, *50 X 50* MM, PARA FECHADURA DE PORTA DE BANHEIRO</t>
  </si>
  <si>
    <t>LUVA RASPA DE COURO, CANO CURTO (PUNHO *7* CM)</t>
  </si>
  <si>
    <t>BOTA DE SEGURANCA COM BIQUEIRA DE ACO E COLARINHO ACOLCHOADO</t>
  </si>
  <si>
    <t>FINCAPINO LONGO CALIBRE 22, CARGA FORTE POTENCIA 7 (PARA FERRAMENTA DE ACAO DIRETA), COR AMARELA</t>
  </si>
  <si>
    <t>CENTO</t>
  </si>
  <si>
    <t>SUPORTE "Y" PARA FITA PERFURADA</t>
  </si>
  <si>
    <t>ENERGIA ELETRICA COMERCIAL, BAIXA TENSAO, RELATIVA AO CONSUMO DE ATE 100 KWH, INCLUINDO ICMS, PIS/PASEP E COFINS</t>
  </si>
  <si>
    <t>BATENTE / PORTAL / ADUELA / MARCO EM MADEIRA MACICA COM REBAIXO, E = *3* CM, L = *16* CM, PARA PORTAS DE GIRO DE *60 CM A 120* CM X *210* CM, PINUS / EUCALIPTO / VIROLA OU EQUIVALENTE DA REGIAO (NAO INCLUI ALIZARES)</t>
  </si>
  <si>
    <t>LOCACAO DE ANDAIME METALICO TIPO FACHADEIRO, PECAS COM APROXIMADAMENTE 1,20 M DE LARGURA E 2,0 M DE ALTURA, INCLUINDO DIAGONAIS EM X, BARRAS DE LIGACAO, SAPATAS E DEMAIS ITENS NECESSARIOS A MONTAGEM (NAO INCLUI INSTALACAO)</t>
  </si>
  <si>
    <t>M2XMES</t>
  </si>
  <si>
    <t>CONCRETO BETUMINOSO USINADO A QUENTE (CBUQ) PARA PAVIMENTACAO ASFALTICA, PADRAO DNIT, FAIXA C, COM CAP 30/45 - AQUISICAO POSTO USINA</t>
  </si>
  <si>
    <t>BOTA DE PVC PRETA, CANO MEDIO, SEM FORRO</t>
  </si>
  <si>
    <t>LUVA DE BORRACHA ISOLANTE PARA ALTA TENSAO, RESISTENTE A OZONIO, TENSAO DE ENSAIO 2,5 KV (PAR)</t>
  </si>
  <si>
    <t>FINCAPINO CURTO CALIBRE 22, CARGA MEDIA POTENCIA 5 (PARA FERRAMENTA DE ACAO DIRETA) COR VERMELHA</t>
  </si>
  <si>
    <t>PINO DE ACO COM FURO, HASTE = 27 MM (ACAO DIRETA)</t>
  </si>
  <si>
    <t>PINO DE ACO COM ARRUELA CONICA, DIAMETRO ARRUELA = *23* MM E COMP HASTE = *27* MM (ACAO INDIRETA)</t>
  </si>
  <si>
    <t>FECHADURA ROSETA REDONDA PARA PORTA EXTERNA, EM ACO INOX (MAQUINA, TESTA E CONTRA-TESTA) E EM ZAMAC (MACANETA, LINGUETA E TRINCOS) COM ACABAMENTO CROMADO, MAQUINA DE 40 MM, INCLUINDO CHAVE TIPO CILINDRO</t>
  </si>
  <si>
    <t>FECHADURA ROSETA REDONDA PARA PORTA EXTERNA, EM ACO INOX (MAQUINA, TESTA E CONTRA-TESTA) E EM ZAMAC (MACANETA, LINGUETA E TRINCOS) COM ACABAMENTO CROMADO, MAQUINA DE 55 MM, INCLUINDO CHAVE TIPO CILINDRO</t>
  </si>
  <si>
    <t>FECHADURA ESPELHO PARA PORTA DE BANHEIRO, EM ACO INOX (MAQUINA, TESTA E CONTRA-TESTA) E EM ZAMAC (MACANETA, LINGUETA E TRINCOS) COM ACABAMENTO CROMADO, MAQUINA DE 40 MM, INCLUINDO CHAVE TIPO TRANQUETA</t>
  </si>
  <si>
    <t>FECHO / FECHADURA COM PUXADOR CONCHA, COM TRANCA TIPO TRAVA, PARA JANELA / PORTA DE CORRER (INCLUI TESTA, FECHADURA, PUXADOR) - COMPLETA</t>
  </si>
  <si>
    <t>BORBOLETA PARA JANELA TIPO GUILHOTINA, EM ZAMAC CROMADO</t>
  </si>
  <si>
    <t>CONJUNTO DE FERRAGENS PIVO, PARA PORTA PIVOTANTE DE ATE 100 KG, REGULAVEL COM ESFERA, CROMADO - SUPERIOR E INFERIOR - COMPLETO</t>
  </si>
  <si>
    <t>CORDA DE POLIAMIDA 12 MM TIPO BOMBEIRO, PARA TRABALHO EM ALTURA</t>
  </si>
  <si>
    <t>100M</t>
  </si>
  <si>
    <t>BARRA ANTIPANICO DUPLA, CEGA EM LADO OPOSTO, COR CINZA</t>
  </si>
  <si>
    <t>BARRA ANTIPANICO DUPLA, PARA PORTA DE VIDRO, COR CINZA</t>
  </si>
  <si>
    <t>GUARNICAO/ALIZAR/VISTA, E = *1,3* CM, L = *7,0* CM, EM POLIESTIRENO, BRANCO (JOGO PARA 1 FACE)</t>
  </si>
  <si>
    <t>GUARNICAO / ALIZAR / VISTA, E = *1,5* CM, L = *5,0* CM, EM POLIESTIRENO, BRANCO (JOGO PARA 1 FACE)</t>
  </si>
  <si>
    <t>GUARNICAO/ALIZAR/VISTA, E = *1,3* CM, L = *5,0* CM HASTE REGULAVEL = *35* MM, EM MDF/PVC WOOD/ POLIESTIRENO OU MADEIRA LAMINADA, PRIMER BRANCO (JOGO PARA 1 FACE)</t>
  </si>
  <si>
    <t>BATENTE/PORTAL/ADUELA/MARCO, EM MDF/PVC WOOD/POLIESTIRENO OU MADEIRA LAMINADA, L = *9,0* CM COM GUARNICAO REGULAVEL 2 FACES = *35* MM, PRIMER</t>
  </si>
  <si>
    <t>LOCACAO DE APRUMADOR METALICO DE PILAR, COM ALTURA E ANGULO REGULAVEIS, EXTENSAO DE *1,50* A *2,80* M</t>
  </si>
  <si>
    <t>LOCACAO DE VIGA SANDUICHE METALICA VAZADA PARA TRAVAMENTO DE PILARES, ALTURA DE *8* CM, LARGURA DE *6* CM E EXTENSAO DE 2 M</t>
  </si>
  <si>
    <t>LOCACAO DE FORMA PLASTICA PARA LAJE NERVURADA, DIMENSOES *60* X *60* X *16* CM</t>
  </si>
  <si>
    <t>LOCACAO DE TORRE METALICA COMPLETA PARA UMA CARGA DE 8 TF (80 KN) E PE DIREITO DE 6 M, INCLUINDO MODULOS, DIAGONAIS, SAPATAS E FORCADOS</t>
  </si>
  <si>
    <t>LOCACAO DE CRUZETA, SIMPLES, PARA ESCORA METALICA, COMPRIMENTO ENTRE 50 A 60 CM, PARA ESCORA DE 1,80 A 3,20 METROS E TUBO EXTERNO ATE 48 MM DE DIAMETRO</t>
  </si>
  <si>
    <t>PARAFUSO ZINCADO, AUTOBROCANTE, FLANGEADO, 4,2 MM X 19 MM</t>
  </si>
  <si>
    <t>PARAFUSO, COMUM, ASTM A307, SEXTAVADO, DIAMETRO 1/2" (12,7 MM), COMPRIMENTO 1" (25,4 MM)</t>
  </si>
  <si>
    <t>PARAFUSO, AUTOATARRAXANTE, CABECA CHATA, FENDA SIMPLES, EM ACO ZINCADO, 1/4" (6,35 MM) X 25 MM</t>
  </si>
  <si>
    <t>PARAFUSO, ASTM A307 - GRAU A, SEXTAVADO, ZINCADO, DIAMETRO 3/8" (9,52 MM), COMPRIMENTO 1" (25,4 MM)</t>
  </si>
  <si>
    <t>CONCRETO BETUMINOSO USINADO A QUENTE (CBUQ) PARA PAVIMENTACAO ASFALTICA, PADRAO DNIT, PARA BINDER, COM CAP 50/70 - AQUISICAO POSTO USINA</t>
  </si>
  <si>
    <t>FECHADURA ESPELHO PARA PORTA DE BANHEIRO, EM ACO INOX (MAQUINA, TESTA E CONTRA-TESTA) E EM ZAMAC (MACANETA, LINGUETA E TRINCOS) COM ACABAMENTO CROMADO, MAQUINA DE 55 MM, INCLUINDO CHAVE TIPO TRANQUETA (CONJUNTO DE FECHADURAS)</t>
  </si>
  <si>
    <t>FECHADURA ROSETA REDONDA PARA PORTA INTERNA, EM ACO INOX (MAQUINA, TESTA E CONTRA-TESTA) E EM ZAMAC (MACANETA, LINGUETA E TRINCOS) COM ACABAMENTO CROMADO, MAQUINA DE 40 MM, INCLUINDO CHAVE TIPO INTERNA (CONJUNTO DE FECHADURAS)</t>
  </si>
  <si>
    <t>FECHADURA ESPELHO PARA PORTA INTERNA, EM ACO INOX (MAQUINA, TESTA E CONTRA-TESTA) E EM ZAMAC (MACANETA, LINGUETA E TRINCOS) COM ACABAMENTO CROMADO, MAQUINA DE 55 MM, INCLUINDO CHAVE TIPO INTERNA</t>
  </si>
  <si>
    <t>FECHADURA BICO DE PAPAGAIO PARA PORTA DE CORRER EXTERNA, EM ACO INOX COM ACABAMENTO CROMADO, MAQUINA COM 45 MM, INCLUINDO CHAVE TIPO CILINDRO</t>
  </si>
  <si>
    <t>FECHADURA BICO DE PAPAGAIO PARA PORTA DE CORRER INTERNA, EM ACO INOX COM ACABAMENTO CROMADO, MAQUINA COM 45 MM, INCLUINDO CHAVE TIPO BIPARTIDA</t>
  </si>
  <si>
    <t>TRANSPORTE COM CAMINHÃO BASCULANTE DE 10 M³, EM VIA URBANA EM LEITO NATURAL (UNIDADE: M3XKM). AF_07/2020</t>
  </si>
  <si>
    <t>TRANSPORTE COM CAMINHÃO BASCULANTE DE 10 M³, EM VIA URBANA EM REVESTIMENTO PRIMÁRIO (UNIDADE: M3XKM). AF_07/2020</t>
  </si>
  <si>
    <t>TRANSPORTE COM CAMINHÃO BASCULANTE DE 10 M³, EM VIA URBANA PAVIMENTADA, ADICIONAL PARA DMT EXCEDENTE A 30 KM (UNIDADE: M3XKM). AF_07/2020</t>
  </si>
  <si>
    <t>TRANSPORTE COM CAMINHÃO BASCULANTE DE 14 M³, EM VIA URBANA EM LEITO NATURAL (UNIDADE: M3XKM). AF_07/2020</t>
  </si>
  <si>
    <t>TRANSPORTE COM CAMINHÃO BASCULANTE DE 14 M³, EM VIA URBANA EM REVESTIMENTO PRIMÁRIO (UNIDADE: M3XKM). AF_07/2020</t>
  </si>
  <si>
    <t>TRANSPORTE COM CAMINHÃO BASCULANTE DE 14 M³, EM VIA URBANA PAVIMENTADA, ADICIONAL PARA DMT EXCEDENTE A 30 KM (UNIDADE: M3XKM). AF_07/2020</t>
  </si>
  <si>
    <t>TRANSPORTE COM CAMINHÃO BASCULANTE DE 10 M³, EM VIA URBANA EM LEITO NATURAL (UNIDADE: TXKM). AF_07/2020</t>
  </si>
  <si>
    <t>TRANSPORTE COM CAMINHÃO BASCULANTE DE 10 M³, EM VIA URBANA EM REVESTIMENTO PRIMÁRIO (UNIDADE: TXKM). AF_07/2020</t>
  </si>
  <si>
    <t>TRANSPORTE COM CAMINHÃO BASCULANTE DE 10 M³, EM VIA URBANA PAVIMENTADA, ADICIONAL PARA DMT EXCEDENTE A 30 KM (UNIDADE: TXKM). AF_07/2020</t>
  </si>
  <si>
    <t>TRANSPORTE COM CAMINHÃO BASCULANTE DE 14 M³, EM VIA URBANA EM LEITO NATURAL (UNIDADE: TXKM). AF_07/2020</t>
  </si>
  <si>
    <t>TRANSPORTE COM CAMINHÃO BASCULANTE DE 14 M³, EM VIA URBANA EM REVESTIMENTO PRIMÁRIO (UNIDADE: TXKM). AF_07/2020</t>
  </si>
  <si>
    <t>TRANSPORTE COM CAMINHÃO BASCULANTE DE 14 M³, EM VIA URBANA PAVIMENTADA, ADICIONAL PARA DMT EXCEDENTE A 30 KM (UNIDADE: TXKM). AF_07/2020</t>
  </si>
  <si>
    <t>TRANSPORTE COM CAMINHÃO BASCULANTE DE 18 M³, EM VIA URBANA EM LEITO NATURAL (UNIDADE: M3XKM). AF_07/2020</t>
  </si>
  <si>
    <t>TRANSPORTE COM CAMINHÃO BASCULANTE DE 18 M³, EM VIA URBANA EM REVESTIMENTO PRIMÁRIO (UNIDADE: M3XKM). AF_07/2020</t>
  </si>
  <si>
    <t>TRANSPORTE COM CAMINHÃO BASCULANTE DE 18 M³, EM VIA URBANA PAVIMENTADA, ADICIONAL PARA DMT EXCEDENTE A 30 KM (UNIDADE: M3XKM). AF_07/2020</t>
  </si>
  <si>
    <t>TRANSPORTE COM CAMINHÃO BASCULANTE DE 18 M³, EM VIA URBANA EM LEITO NATURAL (UNIDADE: TXKM). AF_07/2020</t>
  </si>
  <si>
    <t>TRANSPORTE COM CAMINHÃO BASCULANTE DE 18 M³, EM VIA URBANA EM REVESTIMENTO PRIMÁRIO (UNIDADE: TXKM). AF_07/2020</t>
  </si>
  <si>
    <t>TRANSPORTE COM CAMINHÃO BASCULANTE DE 18 M³, EM VIA URBANA PAVIMENTADA, ADICIONAL PARA DMT EXCEDENTE A 30 KM (UNIDADE: TXKM). AF_07/2020</t>
  </si>
  <si>
    <t>TRANSPORTE COM CAMINHÃO BASCULANTE DE 14 M³, EM VIA URBANA PAVIMENTADA, DMT ATÉ 30 KM (UNIDADE: M3XKM). AF_07/2020</t>
  </si>
  <si>
    <t>TRANSPORTE COM CAMINHÃO BASCULANTE DE 10 M³, EM VIA URBANA PAVIMENTADA, DMT ATÉ 30 KM (UNIDADE: TXKM). AF_07/2020</t>
  </si>
  <si>
    <t>TRANSPORTE COM CAMINHÃO BASCULANTE DE 14 M³, EM VIA URBANA PAVIMENTADA, DMT ATÉ 30 KM (UNIDADE: TXKM). AF_07/2020</t>
  </si>
  <si>
    <t>TRANSPORTE COM CAMINHÃO BASCULANTE DE 18 M³, EM VIA URBANA PAVIMENTADA, DMT ATÉ 30 KM (UNIDADE: TXKM). AF_07/2020</t>
  </si>
  <si>
    <t>TRANSPORTE COM CAMINHÃO BASCULANTE DE 6 M³, EM VIA URBANA EM LEITO NATURAL (UNIDADE: M3XKM). AF_07/2020</t>
  </si>
  <si>
    <t>TRANSPORTE COM CAMINHÃO BASCULANTE DE 6 M³, EM VIA URBANA EM REVESTIMENTO PRIMÁRIO (UNIDADE: M3XKM). AF_07/2020</t>
  </si>
  <si>
    <t>TRANSPORTE COM CAMINHÃO BASCULANTE DE 6 M³, EM VIA URBANA PAVIMENTADA, DMT ATÉ 30 KM (UNIDADE: M3XKM). AF_07/2020</t>
  </si>
  <si>
    <t>TRANSPORTE COM CAMINHÃO BASCULANTE DE 6 M³, EM VIA URBANA PAVIMENTADA, ADICIONAL PARA DMT EXCEDENTE A 30 KM (UNIDADE: M3XKM). AF_07/2020</t>
  </si>
  <si>
    <t>TRANSPORTE COM CAMINHÃO BASCULANTE DE 6 M³, EM VIA URBANA EM LEITO NATURAL (UNIDADE: TXKM). AF_07/2020</t>
  </si>
  <si>
    <t>TRANSPORTE COM CAMINHÃO BASCULANTE DE 6 M³, EM VIA URBANA EM REVESTIMENTO PRIMÁRIO (UNIDADE: TXKM). AF_07/2020</t>
  </si>
  <si>
    <t>TRANSPORTE COM CAMINHÃO BASCULANTE DE 6 M³, EM VIA URBANA PAVIMENTADA, DMT ATÉ 30 KM (UNIDADE: TXKM). AF_07/2020</t>
  </si>
  <si>
    <t>TRANSPORTE COM CAMINHÃO BASCULANTE DE 6 M³, EM VIA URBANA PAVIMENTADA, ADICIONAL PARA DMT EXCEDENTE A 30 KM (UNIDADE: TXKM). AF_07/2020</t>
  </si>
  <si>
    <t>TRANSPORTE HORIZONTAL MANUAL, DE SACOS DE 50 KG (UNIDADE: KGXKM). AF_07/2019</t>
  </si>
  <si>
    <t>KGXKM</t>
  </si>
  <si>
    <t>TRANSPORTE HORIZONTAL MANUAL, DE SACOS DE 30 KG (UNIDADE: KGXKM). AF_07/2019</t>
  </si>
  <si>
    <t>TRANSPORTE HORIZONTAL MANUAL, DE SACOS DE 20 KG (UNIDADE: KGXKM). AF_07/2019</t>
  </si>
  <si>
    <t>TRANSPORTE HORIZONTAL COM CARRINHO PLATAFORMA, DE SACOS DE 50 KG (UNIDADE: KGXKM). AF_07/2019</t>
  </si>
  <si>
    <t>TRANSPORTE HORIZONTAL COM CARRINHO PLATAFORMA, DE SACOS DE 30 KG (UNIDADE: KGXKM). AF_07/2019</t>
  </si>
  <si>
    <t>TRANSPORTE HORIZONTAL COM CARRINHO PLATAFORMA, DE SACOS DE 20 KG (UNIDADE: KGXKM). AF_07/2019</t>
  </si>
  <si>
    <t>TRANSPORTE HORIZONTAL COM CARRINHO DE MÃO, DE SACOS DE 50 KG (UNIDADE: KGXKM). AF_07/2019</t>
  </si>
  <si>
    <t>TRANSPORTE HORIZONTAL COM CARRINHO DE MÃO, DE SACOS DE 30 KG (UNIDADE: KGXKM). AF_07/2019</t>
  </si>
  <si>
    <t>TRANSPORTE HORIZONTAL COM CARRINHO DE MÃO, DE SACOS DE 20 KG (UNIDADE: KGXKM). AF_07/2019</t>
  </si>
  <si>
    <t>TRANSPORTE HORIZONTAL COM MANIPULADOR TELESCÓPICO, DE PÁLETE DE SACOS (UNIDADE: KGXKM). AF_07/2019</t>
  </si>
  <si>
    <t>TRANSPORTE HORIZONTAL COM JERICA DE 60 L, DE MASSA/ GRANEL (UNIDADE: M3XKM). AF_07/2019</t>
  </si>
  <si>
    <t>TRANSPORTE HORIZONTAL COM JERICA DE 90 L, DE MASSA/ GRANEL (UNIDADE: M3XKM). AF_07/2019</t>
  </si>
  <si>
    <t>TRANSPORTE HORIZONTAL COM CARREGADEIRA, DE MASSA/ GRANEL (UNIDADE: M3XKM). AF_07/2019</t>
  </si>
  <si>
    <t>TRANSPORTE HORIZONTAL MANUAL, DE BLOCOS VAZADOS DE CONCRETO OU CERÂMICO DE 19X19X39CM (UNIDADE: BLOCOXKM). AF_07/2019</t>
  </si>
  <si>
    <t>UNXKM</t>
  </si>
  <si>
    <t>TRANSPORTE HORIZONTAL MANUAL, DE BLOCOS CERÂMICOS FURADOS NA HORIZONTAL DE 9X19X19CM (UNIDADE: BLOCOXKM). AF_07/2019</t>
  </si>
  <si>
    <t>TRANSPORTE HORIZONTAL COM CARRINHO DE MÃO, DE BLOCOS VAZADOS DE CONCRETO OU CERÂMICO DE 19X19X39CM (UNIDADE: BLOCOXKM). AF_07/2019</t>
  </si>
  <si>
    <t>TRANSPORTE HORIZONTAL COM CARRINHO DE MÃO, DE BLOCOS CERÂMICOS FURADOS NA HORIZONTAL DE 9X19X19CM (UNIDADE: BLOCOXKM). AF_07/2019</t>
  </si>
  <si>
    <t>TRANSPORTE HORIZONTAL COM CARRINHO PLATAFORMA, DE BLOCOS VAZADOS DE CONCRETO OU CERÂMICO DE 19X19X39CM (UNIDADE: BLOCOXKM). AF_07/2019</t>
  </si>
  <si>
    <t>TRANSPORTE HORIZONTAL COM CARRINHO PLATAFORMA, DE BLOCOS CERÂMICOS FURADOS NA HORIZONTAL DE 9X19X19CM (UNIDADE: BLOCOXKM). AF_07/2019</t>
  </si>
  <si>
    <t>TRANSPORTE HORIZONTAL COM CARRINHO MINI PÁLETES, DE BLOCOS VAZADOS DE CONCRETO DE 19X19X39CM (UNIDADE: BLOCOXKM). AF_07/2019</t>
  </si>
  <si>
    <t>TRANSPORTE HORIZONTAL COM CARRINHO MINI PÁLETES, DE BLOCOS CERÂMICOS FURADOS NA VERTICAL DE 19X19X39CM (UNIDADE: BLOCOXKM). AF_07/2019</t>
  </si>
  <si>
    <t>TRANSPORTE HORIZONTAL COM CARRINHO MINI PÁLETES, DE BLOCOS CERÂMICOS FURADOS NA HORIZONTAL DE 9X19X19CM (UNIDADE: BLOCOXKM). AF_07/2019</t>
  </si>
  <si>
    <t>TRANSPORTE HORIZONTAL COM MANIPULADOR TELESCÓPICO, DE BLOCOS VAZADOS DE CONCRETO DE 19X19X39CM (UNIDADE: BLOCOXKM). AF_07/2019</t>
  </si>
  <si>
    <t>TRANSPORTE HORIZONTAL COM MANIPULADOR TELESCÓPICO, DE BLOCOS CERÂMICOS FURADOS NA VERTICAL DE 19X19X39CM (UNIDADE: BLOCOXKM). AF_07/2019</t>
  </si>
  <si>
    <t>TRANSPORTE HORIZONTAL COM MANIPULADOR TELESCÓPICO, DE BLOCOS CERÂMICOS FURADOS NA HORIZONTAL DE 9X19X19CM (UNIDADE: BLOCOXKM). AF_07/2019</t>
  </si>
  <si>
    <t>TRANSPORTE HORIZONTAL MANUAL, DE CAIXA COM REVESTIMENTO CERÂMICO (UNIDADE: M2XKM). AF_07/2019</t>
  </si>
  <si>
    <t>M2XKM</t>
  </si>
  <si>
    <t>TRANSPORTE HORIZONTAL COM CARRINHO DE MÃO, DE CAIXA COM REVESTIMENTO CERÂMICO (UNIDADE: M2XKM). AF_07/2019</t>
  </si>
  <si>
    <t>TRANSPORTE HORIZONTAL COM CARRINHO PLATAFORMA, DE CAIXA COM REVESTIMENTO CERÂMICO (UNIDADE: M2XKM). AF_07/2019</t>
  </si>
  <si>
    <t>TRANSPORTE HORIZONTAL COM CARRINHO MINI PÁLETES, DE CAIXA COM REVESTIMENTO CERÂMICO (UNIDADE: M2XKM). AF_07/2019</t>
  </si>
  <si>
    <t>TRANSPORTE HORIZONTAL COM MANIPULADOR TELESCÓPICO, DE CAIXA COM REVESTIMENTO CERÂMICO (UNIDADE: M2XKM). AF_07/2019</t>
  </si>
  <si>
    <t>TRANSPORTE HORIZONTAL MANUAL, DE LATA DE 18 LITROS (UNIDADE: LXKM). AF_07/2019</t>
  </si>
  <si>
    <t>LXKM</t>
  </si>
  <si>
    <t>TRANSPORTE HORIZONTAL COM CARRINHO PLATAFORMA, DE LATA DE 18 LITROS (UNIDADE: LXKM). AF_07/2019</t>
  </si>
  <si>
    <t>TRANSPORTE HORIZONTAL COM CARRINHO RACIONAL, DE LATA DE 18 LITROS (UNIDADE: LXKM). AF_07/2019</t>
  </si>
  <si>
    <t>TRANSPORTE HORIZONTAL COM MANIPULADOR TELESCÓPICO, DE LATA DE 18 LITROS (UNIDADE: LXKM). AF_07/2019</t>
  </si>
  <si>
    <t>TRANSPORTE HORIZONTAL MANUAL, DE TUBO DE PVC SOLDÁVEL COM DIÂMETRO MENOR OU IGUAL A 60 MM (UNIDADE: MXKM). AF_07/2019</t>
  </si>
  <si>
    <t>MXKM</t>
  </si>
  <si>
    <t>TRANSPORTE HORIZONTAL MANUAL, DE TUBO DE PVC SOLDÁVEL COM DIÂMETRO MAIOR QUE 60 MM E MENOR OU IGUAL A 85 MM (UNIDADE: MXKM). AF_07/2019</t>
  </si>
  <si>
    <t>TRANSPORTE HORIZONTAL MANUAL, DE TUBO DE CPVC COM DIÂMETRO MENOR OU IGUAL A 73 MM (UNIDADE: MXKM). AF_07/2019</t>
  </si>
  <si>
    <t>TRANSPORTE HORIZONTAL MANUAL, DE TUBO DE CPVC COM DIÂMETRO MAIOR QUE 73 MM E MENOR OU IGUAL A 89 MM (UNIDADE: MXKM). AF_07/2019</t>
  </si>
  <si>
    <t>TRANSPORTE HORIZONTAL MANUAL, DE TUBO DE PPR - PN12 OU PN25 - COM DIÂMETRO MENOR OU IGUAL A 50 MM (UNIDADE: MXKM). AF_07/2019</t>
  </si>
  <si>
    <t>TRANSPORTE HORIZONTAL MANUAL, DE TUBO DE PPR - PN12 OU PN25 - COM DIÂMETRO MAIOR QUE 50 MM E MENOR OU IGUAL A 75 MM (UNIDADE: MXKM). AF_07/2019</t>
  </si>
  <si>
    <t>TRANSPORTE HORIZONTAL MANUAL, DE TUBO DE PPR - PN12 OU PN25 - COM DIÂMETRO MAIOR QUE 75 MM E MENOR OU IGUAL A 110 MM (UNIDADE: MXKM). AF_07/2019</t>
  </si>
  <si>
    <t>TRANSPORTE HORIZONTAL MANUAL, DE TUBO DE COBRE - CLASSE E - COM DIÂMETRO MENOR OU IGUAL A 54 MM (UNIDADE: MXKM). AF_07/2019</t>
  </si>
  <si>
    <t>TRANSPORTE HORIZONTAL MANUAL, DE TUBO DE COBRE - CLASSE E - COM DIÂMETRO MAIOR QUE 54 MM E MENOR OU IGUAL A 79 MM (UNIDADE: MXKM). AF_07/2019</t>
  </si>
  <si>
    <t>TRANSPORTE HORIZONTAL MANUAL, DE TUBO DE COBRE - CLASSE E - COM DIÂMETRO MAIOR QUE 79 MM E MENOR OU IGUAL A 104 MM (UNIDADE: MXKM). AF_07/2019</t>
  </si>
  <si>
    <t>TRANSPORTE HORIZONTAL MANUAL, DE TUBO DE PVC SÉRIE NORMAL - ESGOTO PREDIAL, OU REFORÇADO PARA ESGOTO OU ÁGUAS PLUVIAIS PREDIAL, COM DIÂMETRO MENOR OU IGUAL A 75 MM (UNIDADE: MXKM). AF_07/2019</t>
  </si>
  <si>
    <t>TRANSPORTE HORIZONTAL MANUAL, DE TUBO DE PVC SÉRIE NORMAL - ESGOTO PREDIAL, OU REFORÇADO PARA ESGOTO OU ÁGUAS PLUVIAIS PREDIAL, COM DIÂMETRO MAIOR QUE 75 MM E MENOR OU IGUAL A 100 MM (UNIDADE: MXKM). AF_07/2019</t>
  </si>
  <si>
    <t>TRANSPORTE HORIZONTAL MANUAL, DE TUBO DE PVC SÉRIE NORMAL - ESGOTO PREDIAL, OU REFORÇADO PARA ESGOTO OU ÁGUAS PLUVIAIS PREDIAL, COM DIÂMETRO MAIOR QUE 100 MM E MENOR OU IGUAL A 150 MM (UNIDADE: MXKM). AF_07/2019</t>
  </si>
  <si>
    <t>TRANSPORTE HORIZONTAL MANUAL, DE TUBO DE AÇO CARBONO LEVE OU MÉDIO, PRETO OU GALVANIZADO, COM DIÂMETRO MENOR OU IGUAL A 20 MM (UNIDADE: MXKM). AF_07/2019</t>
  </si>
  <si>
    <t>TRANSPORTE HORIZONTAL MANUAL, DE TUBO DE AÇO CARBONO LEVE OU MÉDIO, PRETO OU GALVANIZADO, COM DIÂMETRO MAIOR QUE 20 MM E MENOR OU IGUAL A 32 MM (UNIDADE: MXKM). AF_07/2019</t>
  </si>
  <si>
    <t>TRANSPORTE HORIZONTAL MANUAL, DE TUBO DE AÇO CARBONO LEVE OU MÉDIO, PRETO OU GALVANIZADO, COM DIÂMETRO MAIOR QUE 32 MM E MENOR OU IGUAL A 65 MM (UNIDADE: MXKM). AF_07/2019</t>
  </si>
  <si>
    <t>TRANSPORTE HORIZONTAL MANUAL, DE TUBO DE AÇO CARBONO LEVE OU MÉDIO, PRETO OU GALVANIZADO, COM DIÂMETRO MAIOR QUE 65 MM E MENOR OU IGUAL A 90 MM (UNIDADE: MXKM). AF_07/2019</t>
  </si>
  <si>
    <t>TRANSPORTE HORIZONTAL MANUAL, DE TUBO DE AÇO CARBONO LEVE OU MÉDIO, PRETO OU GALVANIZADO, COM DIÂMETRO MAIOR QUE 90 MM E MENOR OU IGUAL A 125 MM (UNIDADE: MXKM). AF_07/2019</t>
  </si>
  <si>
    <t>TRANSPORTE HORIZONTAL MANUAL, DE TUBO DE AÇO CARBONO LEVE OU MÉDIO, PRETO OU GALVANIZADO, COM DIÂMETRO MAIOR QUE 125 MM E MENOR OU IGUAL A 150 MM (UNIDADE: MXKM). AF_07/2019</t>
  </si>
  <si>
    <t>TRANSPORTE HORIZONTAL MANUAL, DE TÁBUAS DE MADEIRA COM SEÇÃO TRANSVERSAL DE 2,5 X 25 CM E 2,5 X 30 CM (UNIDADE: MXKM). AF_07/2019</t>
  </si>
  <si>
    <t>TRANSPORTE HORIZONTAL MANUAL, DE CAIBROS DE MADEIRA COM SEÇÃO TRANSVERSAL DE 7,5 X 6 CM E 6 X 8 CM (UNIDADE: MXKM). AF_07/2019</t>
  </si>
  <si>
    <t>TRANSPORTE HORIZONTAL MANUAL, DE RIPAS DE MADEIRA COM SEÇÃO TRANSVERSAL DE 1 X 5 CM E 2 X 5 CM (UNIDADE: MXKM). AF_07/2019</t>
  </si>
  <si>
    <t>TRANSPORTE HORIZONTAL MANUAL, DE VIGAS DE MADEIRA COM SEÇÃO TRANSVERSAL DE 5 X 12 CM (UNIDADE: MXKM). AF_07/2019</t>
  </si>
  <si>
    <t>TRANSPORTE HORIZONTAL MANUAL, DE VIGAS DE MADEIRA COM SEÇÃO TRANSVERSAL DE 6 X 16 CM (UNIDADE: MXKM). AF_07/2019</t>
  </si>
  <si>
    <t>TRANSPORTE HORIZONTAL MANUAL, DE VERGALHÕES DE AÇO COM DIÂMETRO DE 5 MM (UNIDADE: KGXKM). AF_07/2019</t>
  </si>
  <si>
    <t>TRANSPORTE HORIZONTAL MANUAL, DE VERGALHÕES DE AÇO COM DIÂMETRO DE 6,3 MM (UNIDADE: KGXKM). AF_07/2019</t>
  </si>
  <si>
    <t>TRANSPORTE HORIZONTAL MANUAL, DE VERGALHÕES DE AÇO COM DIÂMETRO DE 8 MM (UNIDADE: KGXKM). AF_07/2019</t>
  </si>
  <si>
    <t>TRANSPORTE HORIZONTAL MANUAL, DE VERGALHÕES DE AÇO COM DIÂMETRO DE 10 MM; 12,5 MM; 16 MM; 20 MM; 25 MM OU 32 MM (UNIDADE: KGXKM). AF_07/2019</t>
  </si>
  <si>
    <t>TRANSPORTE HORIZONTAL MANUAL, DE JANELA (UNIDADE: M2XKM). AF_07/2019</t>
  </si>
  <si>
    <t>TRANSPORTE HORIZONTAL MANUAL, DE PORTA (UNIDADE: UNIDXKM). AF_07/2019</t>
  </si>
  <si>
    <t>TRANSPORTE HORIZONTAL MANUAL, DE BANCADA DE MÁRMORE OU GRANITO PARA COZINHA/LAVATÓRIO OU MÁRMORE SINTÉTICO COM CUBA INTEGRADA (UNIDADE: UNIDXKM). AF_07/2019</t>
  </si>
  <si>
    <t>TRANSPORTE HORIZONTAL COM CARRINHO PLATAFORMA, DE BANCADA DE MÁRMORE OU GRANITO PARA COZINHA/LAVATÓRIO OU MÁRMORE SINTÉTICO COM CUBA INTEGRADA (UNIDADE: UNIDXKM). AF_07/2019</t>
  </si>
  <si>
    <t>TRANSPORTE HORIZONTAL MANUAL, DE VIDRO (UNIDADE: M2XKM). AF_07/2019</t>
  </si>
  <si>
    <t>TRANSPORTE HORIZONTAL MANUAL, DE TELA DE AÇO (UNIDADE: KGXKM). AF_07/2019</t>
  </si>
  <si>
    <t>TRANSPORTE HORIZONTAL MANUAL, DE COMPENSADO DE MADEIRA (UNIDADE: M2XKM). AF_07/2019</t>
  </si>
  <si>
    <t>TRANSPORTE HORIZONTAL MANUAL, DE TELHA TERMOACÚSTICA OU TELHA DE AÇO ZINCADO (UNIDADE: M2XKM). AF_07/2019</t>
  </si>
  <si>
    <t>TRANSPORTE HORIZONTAL MANUAL, DE TELHA DE FIBROCIMENTO OU TELHA ESTRUTURAL DE FIBROCIMENTO, CANALETE 90 OU KALHETÃO (UNIDADE: M2XKM). AF_07/2019</t>
  </si>
  <si>
    <t>TRANSPORTE HORIZONTAL COM MANIPULADOR TELESCÓPICO, DE TELHAS TERMOACÚSTICAS, FIBROCIMENTO, AÇO ZINCADO, FIBROCIMENTO ESTRUTURAL, CANALETE 90 OU KALHETÃO (UNIDADE: M2XKM). AF_07/2019</t>
  </si>
  <si>
    <t>TRANSPORTE HORIZONTAL MANUAL, DE BACIA SANITÁRIA, CAIXA ACOPLADA, TANQUE OU PIA (UNIDADE: UNIDXKM). AF_07/2019</t>
  </si>
  <si>
    <t>TRANSPORTE HORIZONTAL COM CARRINHO PLATAFORMA, DE BACIA SANITÁRIA, CAIXA ACOPLADA, TANQUE OU PIA (UNIDADE: UNIDXKM). AF_07/2019</t>
  </si>
  <si>
    <t>TRANSPORTE HORIZONTAL COM MANIPULADOR TELESCÓPICO, DE BACIA SANITÁRIA, CAIXA ACOPLADA, TANQUE OU PIA (UNIDADE: UNIDXKM). AF_07/2019</t>
  </si>
  <si>
    <t>TRANSPORTE HORIZONTAL MANUAL, DE TELHA DE CONCRETO OU CERÂMICA (UNIDADE: M2XKM). AF_07/2019</t>
  </si>
  <si>
    <t>TRANSPORTE HORIZONTAL COM CARRINHO PLATAFORMA, DE TELHA DE CONCRETO OU CERÂMICA (UNIDADE: M2XKM). AF_07/2019</t>
  </si>
  <si>
    <t>TRANSPORTE HORIZONTAL COM MANIPULADOR TELESCÓPICO, DE TELHA DE CONCRETO OU CERÂMICA (UNIDADE: M2XKM). AF_07/2019</t>
  </si>
  <si>
    <t>TRANSPORTE HORIZONTAL MANUAL, DE BARRAMENTO BLINDADO (UNIDADE: MXKM). AF_07/2019</t>
  </si>
  <si>
    <t>TRANSPORTE HORIZONTAL COM CARRINHO PLATAFORMA, DE BARRAMENTO BLINDADO (UNIDADE: MXKM). AF_07/2019</t>
  </si>
  <si>
    <t>TRANSPORTE HORIZONTAL MANUAL, DE CALHA QUADRADA NÚMERO 24 - CORTE 33 (UNIDADE: MXKM). AF_07/2019</t>
  </si>
  <si>
    <t>TRANSPORTE COM CAMINHÃO BASCULANTE DE 6 M³, EM VIA INTERNA (DENTRO DO CANTEIRO - UNIDADE: M3XKM). AF_07/2020</t>
  </si>
  <si>
    <t>TRANSPORTE COM CAMINHÃO BASCULANTE DE 10 M³, EM VIA INTERNA (DENTRO DO CANTEIRO - UNIDADE: M3XKM). AF_07/2020</t>
  </si>
  <si>
    <t>TRANSPORTE COM CAMINHÃO BASCULANTE DE 14 M³, EM VIA INTERNA (DENTRO DO CANTEIRO - UNIDADE:M3XKM). AF_07/2020</t>
  </si>
  <si>
    <t>TRANSPORTE COM CAMINHÃO BASCULANTE DE 18 M³, EM VIA INTERNA (DENTRO DO CANTEIRO - UNIDADE: M3XKM). AF_07/2020</t>
  </si>
  <si>
    <t>TRANSPORTE COM CAMINHÃO BASCULANTE DE 6 M³, EM VIA INTERNA (DENTRO DO CANTEIRO - UNIDADE: TXKM). AF_07/2020</t>
  </si>
  <si>
    <t>TRANSPORTE COM CAMINHÃO BASCULANTE DE 10 M³, EM VIA INTERNA A OBRA (UNIDADE: TXKM). AF_07/2020</t>
  </si>
  <si>
    <t>TRANSPORTE COM CAMINHÃO BASCULANTE DE 14 M³, EM VIA INTERNA (DENTRO DO CANTEIRO - UNIDADE: TXKM). AF_07/2020</t>
  </si>
  <si>
    <t>TRANSPORTE COM CAMINHÃO BASCULANTE DE 18 M³, EM VIA INTERNA (DENTRO DO CANTEIRO - UNIDADE: TXKM). AF_07/2020</t>
  </si>
  <si>
    <t>TRANSPORTE COM CAMINHÃO CARROCERIA 9T, EM VIA URBANA EM LEITO NATURAL (UNIDADE: TXKM). AF_07/2020</t>
  </si>
  <si>
    <t>TRANSPORTE COM CAMINHÃO CARROCERIA 9T, EM VIA URBANA EM REVESTIMENTO PRIMÁRIO (UNIDADE: TXKM). AF_07/2020</t>
  </si>
  <si>
    <t>TRANSPORTE COM CAMINHÃO CARROCERIA 9T, EM VIA URBANA PAVIMENTADA, ADICIONAL PARA DMT EXCEDENTE A 30 KM (UNIDADE: TXKM). AF_07/2020</t>
  </si>
  <si>
    <t>TRANSPORTE COM CAMINHÃO CARROCERIA 9T, EM VIA INTERNA (DENTRO DO CANTEIRO - UNIDADE: TXKM). AF_07/2020</t>
  </si>
  <si>
    <t>TRANSPORTE COM CAMINHÃO PIPA DE 6 M³, EM VIA URBANA EM LEITO NATURAL (UNIDADE: M3XKM). AF_07/2020</t>
  </si>
  <si>
    <t>TRANSPORTE COM CAMINHÃO PIPA DE 6 M³, EM VIA URBANA EM REVESTIMENTO PRIMÁRIO (UNIDADE: M3XKM). AF_07/2020</t>
  </si>
  <si>
    <t>TRANSPORTE COM CAMINHÃO PIPA DE 6 M³, EM VIA URBANA PAVIMENTADA, DMT ATÉ 30KM (UNIDADE: M3XKM). AF_07/2020</t>
  </si>
  <si>
    <t>TRANSPORTE COM CAMINHÃO PIPA DE 6 M³, EM VIA URBANA PAVIMENTADA, ADICIONAL PARA DMT EXCEDENTE A 30 KM (UNIDADE: M3XKM). AF_07/2020</t>
  </si>
  <si>
    <t>TRANSPORTE COM CAMINHÃO PIPA DE 6 M³, EM VIA INTERNA (DENTRO DO CANTEIRO - UNIDADE: M3XKM). AF_07/2020</t>
  </si>
  <si>
    <t>TRANSPORTE COM CAMINHÃO PIPA DE 10 M³, EM VIA URBANA EM LEITO NATURAL (UNIDADE: M3XKM). AF_07/2020</t>
  </si>
  <si>
    <t>TRANSPORTE COM CAMINHÃO PIPA DE 10 M³, EM VIA URBANA EM REVESTIMENTO PRIMÁRIO (UNIDADE: M3XKM). AF_07/2020</t>
  </si>
  <si>
    <t>TRANSPORTE COM CAMINHÃO PIPA DE 10 M³, EM VIA URBANA PAVIMENTADA, DMT ATÉ 30KM (UNIDADE: M3XKM). AF_07/2020</t>
  </si>
  <si>
    <t>TRANSPORTE COM CAMINHÃO PIPA DE 10 M³, EM VIA URBANA PAVIMENTADA, ADICIONAL PARA DMT EXCEDENTE A 30 KM (UNIDADE: M3XKM). AF_07/2020</t>
  </si>
  <si>
    <t>TRANSPORTE COM CAMINHÃO PIPA DE 10 M³, EM VIA INTERNA (DENTRO DO CANTEIRO - UNIDADE: M3XKM). AF_07/2020</t>
  </si>
  <si>
    <t>TRANSPORTE COM CAMINHÃO TANQUE DE TRANSPORTE DE MATERIAL ASFÁLTICO DE 20000 L, EM VIA URBANA EM LEITO NATURAL (UNIDADE: TXKM). AF_07/2020</t>
  </si>
  <si>
    <t>CARGA, MANOBRA E DESCARGA DE SOLOS E MATERIAIS GRANULARES EM CAMINHÃO BASCULANTE 6 M³ - CARGA COM PÁ CARREGADEIRA (CAÇAMBA DE 1,7 A 2,8 M³ / 128 HP) E DESCARGA LIVRE (UNIDADE: T). AF_07/2020</t>
  </si>
  <si>
    <t>CARGA, MANOBRA E DESCARGA DE SOLOS E MATERIAIS GRANULARES EM CAMINHÃO BASCULANTE 10 M³ - CARGA COM PÁ CARREGADEIRA (CAÇAMBA DE 1,7 A 2,8 M³ / 128 HP) E DESCARGA LIVRE (UNIDADE: T). AF_07/2020</t>
  </si>
  <si>
    <t>CARGA, MANOBRA E DESCARGA DE SOLOS E MATERIAIS GRANULARES EM CAMINHÃO BASCULANTE 14 M³ - CARGA COM PÁ CARREGADEIRA (CAÇAMBA DE 1,7 A 2,8 M³ / 128 HP) E DESCARGA LIVRE (UNIDADE: T). AF_07/2020</t>
  </si>
  <si>
    <t>CARGA, MANOBRA E DESCARGA DE SOLOS E MATERIAIS GRANULARES EM CAMINHÃO BASCULANTE 18 M³ - CARGA COM PÁ CARREGADEIRA (CAÇAMBA DE 1,7 A 2,8 M³ / 128 HP) E DESCARGA LIVRE (UNIDADE: T). AF_07/2020</t>
  </si>
  <si>
    <t>CARGA, MANOBRA E DESCARGA DE SOLOS E MATERIAIS GRANULARES EM CAMINHÃO BASCULANTE 6 M³ - CARGA COM ESCAVADEIRA HIDRÁULICA (CAÇAMBA DE 1,20 M³ / 155 HP) E DESCARGA LIVRE (UNIDADE: T). AF_07/2020</t>
  </si>
  <si>
    <t>CARGA, MANOBRA E DESCARGA DE SOLOS E MATERIAIS GRANULARES EM CAMINHÃO BASCULANTE 10 M³ - CARGA COM ESCAVADEIRA HIDRÁULICA (CAÇAMBA DE 1,20 M³ / 155 HP) E DESCARGA LIVRE (UNIDADE: T). AF_07/2020</t>
  </si>
  <si>
    <t>CARGA, MANOBRA E DESCARGA DE SOLOS E MATERIAIS GRANULARES EM CAMINHÃO BASCULANTE 14 M³ - CARGA COM ESCAVADEIRA HIDRÁULICA (CAÇAMBA DE 1,20 M³ / 155 HP) E DESCARGA LIVRE (UNIDADE: T). AF_07/2020</t>
  </si>
  <si>
    <t>CARGA, MANOBRA E DESCARGA DE SOLOS E MATERIAIS GRANULARES EM CAMINHÃO BASCULANTE 18 M³ - CARGA COM ESCAVADEIRA HIDRÁULICA (CAÇAMBA DE 1,20 M³ / 155 HP) E DESCARGA LIVRE (UNIDADE: T). AF_07/2020</t>
  </si>
  <si>
    <t>CARGA DE MISTURA ASFÁLTICA EM CAMINHÃO BASCULANTE 6 M³ (UNIDADE: T). AF_07/2020</t>
  </si>
  <si>
    <t>CARGA DE MISTURA ASFÁLTICA EM CAMINHÃO BASCULANTE 10 M³ (UNIDADE: T). AF_07/2020</t>
  </si>
  <si>
    <t>CARGA DE MISTURA ASFÁLTICA EM CAMINHÃO BASCULANTE 14 M³ (UNIDADE: T). AF_07/2020</t>
  </si>
  <si>
    <t>CARGA DE MISTURA ASFÁLTICA EM CAMINHÃO BASCULANTE 18 M³ (UNIDADE: T). AF_07/2020</t>
  </si>
  <si>
    <t>CARGA, MANOBRA E DESCARGA DE POSTE DE CONCRETO EM CAMINHÃO CARROCERIA COM GUINDAUTO (MUNCK) 11,7 TM. AF_07/2020</t>
  </si>
  <si>
    <t>CARGA, MANOBRA E DESCARGA DE PERFIL METÁLICO EM CAMINHÃO CARROCERIA COM GUINDAUTO (MUNCK) 11,7 TM. AF_07/2020</t>
  </si>
  <si>
    <t>CARGA, MANOBRA E DESCARGA DE TUBOS DE CONCRETO, DN MENOR OU IGUAL A 300 MM, EM CAMINHÃO CARROCERIA COM GUINDAUTO (MUNCK) 11,7 TM. AF_07/2020</t>
  </si>
  <si>
    <t>CARGA, MANOBRA E DESCARGA DE TUBOS DE CONCRETO, DN 400 MM, EM CAMINHÃO CARROCERIA COM GUINDAUTO (MUNCK) 11,7 TM. AF_07/2020</t>
  </si>
  <si>
    <t>CARGA, MANOBRA E DESCARGA DE TUBOS DE CONCRETO, DN 500 MM, EM CAMINHÃO CARROCERIA COM GUINDAUTO (MUNCK) 11,7 TM. AF_07/2020</t>
  </si>
  <si>
    <t>CARGA, MANOBRA E DESCARGA DE TUBOS METÁLICOS, DN MENOR OU IGUAL A 150 MM, EM CAMINHÃO CARROCERIA COM GUINDAUTO (MUNCK) 11,7 TM. AF_07/2020</t>
  </si>
  <si>
    <t>CARGA, MANOBRA E DESCARGA DE TUBOS METÁLICOS, DN 200 MM, EM CAMINHÃO CARROCERIA COM GUINDAUTO (MUNCK) 11,7 TM. AF_07/2020</t>
  </si>
  <si>
    <t>CARGA, MANOBRA E DESCARGA DE TUBOS METÁLICOS, DN 250 MM, EM CAMINHÃO CARROCERIA COM GUINDAUTO (MUNCK) 11,7 TM. AF_07/2020</t>
  </si>
  <si>
    <t>CARGA, MANOBRA E DESCARGA MANUAL DE TUBOS PLÁSTICOS, DN MENOR OU IGUAL A 100 MM, EM CAMINHÃO CARROCERIA 9T. AF_07/2020</t>
  </si>
  <si>
    <t>CARGA, MANOBRA E DESCARGA DE TUBOS DE CONCRETO, DN 600 MM, EM CAMINHÃO CARROCERIA COM GUINDAUTO (MUNCK) 11,7 TM. AF_07/2020</t>
  </si>
  <si>
    <t>CARGA, MANOBRA E DESCARGA DE TUBOS DE CONCRETO, DN 700 MM, EM CAMINHÃO CARROCERIA COM GUINDAUTO (MUNCK) 11,7 TM. AF_07/2020</t>
  </si>
  <si>
    <t>CARGA, MANOBRA E DESCARGA DE TUBOS DE CONCRETO, DN 800 MM, EM CAMINHÃO CARROCERIA COM GUINDAUTO (MUNCK) 11,7 TM. AF_07/2020</t>
  </si>
  <si>
    <t>CARGA, MANOBRA E DESCARGA DE TUBOS DE CONCRETO, DN 900 MM, EM CAMINHÃO CARROCERIA COM GUINDAUTO (MUNCK) 11,7 TM. AF_07/2020</t>
  </si>
  <si>
    <t>CARGA, MANOBRA E DESCARGA DE TUBOS DE CONCRETO, DN 1000 MM, EM CAMINHÃO CARROCERIA COM GUINDAUTO (MUNCK) 11,7 TM. AF_07/2020</t>
  </si>
  <si>
    <t>CARGA, MANOBRA E DESCARGA DE TUBOS DE CONCRETO, DN 1200 MM, EM CAMINHÃO CARROCERIA COM GUINDAUTO (MUNCK) 11,7 TM. AF_07/2020</t>
  </si>
  <si>
    <t>CARGA, MANOBRA E DESCARGA DE TUBOS METÁLICOS, DN 300 MM, EM CAMINHÃO CARROCERIA COM GUINDAUTO (MUNCK) 11,7 TM. AF_07/2020</t>
  </si>
  <si>
    <t>CARGA, MANOBRA E DESCARGA DE TUBOS METÁLICOS, DN 350 MM, EM CAMINHÃO CARROCERIA COM GUINDAUTO (MUNCK) 11,7 TM. AF_07/2020</t>
  </si>
  <si>
    <t>CARGA, MANOBRA E DESCARGA DE TUBOS METÁLICOS, DN 400 MM, EM CAMINHÃO CARROCERIA COM GUINDAUTO (MUNCK) 11,7 TM. AF_07/2020</t>
  </si>
  <si>
    <t>CARGA, MANOBRA E DESCARGA DE TUBOS METÁLICOS, DN 500 MM, EM CAMINHÃO CARROCERIA COM GUINDAUTO (MUNCK) 11,7 TM. AF_07/2020</t>
  </si>
  <si>
    <t>CARGA, MANOBRA E DESCARGA DE TUBOS METÁLICOS, DN 600 MM, EM CAMINHÃO CARROCERIA COM GUINDAUTO (MUNCK) 11,7 TM. AF_07/2020</t>
  </si>
  <si>
    <t>CARGA, MANOBRA E DESCARGA DE TUBOS METÁLICOS, DN 700 MM, EM CAMINHÃO CARROCERIA COM GUINDAUTO (MUNCK) 11,7 TM. AF_07/2020</t>
  </si>
  <si>
    <t>CARGA, MANOBRA E DESCARGA DE TUBOS METÁLICOS, DN 800 MM, EM CAMINHÃO CARROCERIA COM GUINDAUTO (MUNCK) 11,7 TM. AF_07/2020</t>
  </si>
  <si>
    <t>CARGA, MANOBRA E DESCARGA DE TUBOS METÁLICOS, DN 900 MM, EM CAMINHÃO CARROCERIA COM GUINDAUTO (MUNCK) 11,7 TM. AF_07/2020</t>
  </si>
  <si>
    <t>CARGA, MANOBRA E DESCARGA DE TUBOS METÁLICOS, DN 1000 MM, EM CAMINHÃO CARROCERIA COM GUINDAUTO (MUNCK) 11,7 TM. AF_07/2020</t>
  </si>
  <si>
    <t>CARGA, MANOBRA E DESCARGA DE TUBOS METÁLICOS, DN 1200 MM, EM CAMINHÃO CARROCERIA COM GUINDAUTO (MUNCK) 11,7 TM. AF_07/2020</t>
  </si>
  <si>
    <t>CARGA, MANOBRA E DESCARGA MANUAL DE TUBOS PLÁSTICOS, DN 200 MM, EM CAMINHÃO CARROCERIA 9T. AF_07/2020</t>
  </si>
  <si>
    <t>CARGA, MANOBRA E DESCARGA DE TUBOS PLÁSTICOS, DN 250 MM, EM CAMINHÃO CARROCERIA COM GUINDAUTO (MUNCK) 11,7 TM. AF_07/2020</t>
  </si>
  <si>
    <t>CARGA, MANOBRA E DESCARGA DE TUBOS PLÁSTICOS, DN 300 MM, EM CAMINHÃO CARROCERIA COM GUINDAUTO (MUNCK) 11,7 TM. AF_07/2020</t>
  </si>
  <si>
    <t>CARGA, MANOBRA E DESCARGA DE TUBOS PLÁSTICOS, DN 400 MM, EM CAMINHÃO CARROCERIA COM GUINDAUTO (MUNCK) 11,7 TM. AF_07/2020</t>
  </si>
  <si>
    <t>CARGA, MANOBRA E DESCARGA DE TUBOS PLÁSTICOS, DN 500 MM, EM CAMINHÃO CARROCERIA COM GUINDAUTO (MUNCK) 11,7 TM. AF_07/2020</t>
  </si>
  <si>
    <t>CARGA, MANOBRA E DESCARGA DE TUBOS PLÁSTICOS, DN 600 MM, EM CAMINHÃO CARROCERIA COM GUINDAUTO (MUNCK) 11,7 TM. AF_07/2020</t>
  </si>
  <si>
    <t>CARGA, MANOBRA E DESCARGA DE TUBOS PLÁSTICOS, DN 750 MM, EM CAMINHÃO CARROCERIA COM GUINDAUTO (MUNCK) 11,7 TM. AF_07/2020</t>
  </si>
  <si>
    <t>CARGA, MANOBRA E DESCARGA DE TUBOS PLÁSTICOS, DN 900 MM, EM CAMINHÃO CARROCERIA COM GUINDAUTO (MUNCK) 11,7 TM. AF_07/2020</t>
  </si>
  <si>
    <t>CARGA, MANOBRA E DESCARGA DE TUBOS PLÁSTICOS, DN 1000 MM, EM CAMINHÃO CARROCERIA COM GUINDAUTO (MUNCK) 11,7 TM. AF_07/2020</t>
  </si>
  <si>
    <t>CARGA, MANOBRA E DESCARGA DE TUBOS PLÁSTICOS, DN 1200 MM, EM CAMINHÃO CARROCERIA COM GUINDAUTO (MUNCK) 11,7 TM. AF_07/2020</t>
  </si>
  <si>
    <t>TRANSPORTE COM CAMINHÃO TANQUE DE TRANSPORTE DE MATERIAL ASFÁLTICO DE 30000 L, EM VIA URBANA PAVIMENTADA, DMT ATÉ 30KM (UNIDADE: TXKM). AF_07/2020</t>
  </si>
  <si>
    <t>TRANSPORTE COM CAMINHÃO TANQUE DE TRANSPORTE DE MATERIAL ASFÁLTICO DE 30000 L, EM VIA URBANA PAVIMENTADA, ADICIONAL PARA DMT EXCEDENTE A 30 KM (UNIDADE: TXKM). AF_07/2020</t>
  </si>
  <si>
    <t>TRANSPORTE COM CAMINHÃO TANQUE DE TRANSPORTE DE MATERIAL ASFÁLTICO DE 20000 L, EM VIA URBANA PAVIMENTADA, DMT ATÉ 30KM (UNIDADE: TXKM). AF_07/2020</t>
  </si>
  <si>
    <t>TRANSPORTE COM CAMINHÃO TANQUE DE TRANSPORTE DE MATERIAL ASFÁLTICO DE 20000 L, EM VIA URBANA PAVIMENTADA, ADICIONAL PARA DMT EXCEDENTE A 30 KM (UNIDADE: TXKM). AF_07/2020</t>
  </si>
  <si>
    <t>CARGA, MANOBRA E DESCARGA MANUAL DE TUBOS PLÁSTICOS, DN 150 MM, EM CAMINHÃO CARROCERIA 9T. AF_06/2021</t>
  </si>
  <si>
    <t>CAP FOFO JE DN  50</t>
  </si>
  <si>
    <t>CAP FOFO JE DN  75</t>
  </si>
  <si>
    <t>CAP FOFO JE DN 100</t>
  </si>
  <si>
    <t>CAP FOFO JE DN 150</t>
  </si>
  <si>
    <t>COLAR DE TOMADA FOFO DN250 X 1/2"</t>
  </si>
  <si>
    <t>CRUZETA FOFO BBBB JE DN  75</t>
  </si>
  <si>
    <t>CRUZETA FOFO BBBB JE DN 200</t>
  </si>
  <si>
    <t>CURVA 11º15' FOFO BB JE DN 300</t>
  </si>
  <si>
    <t>CURVA 22º30' FOFO BB JE DN 100</t>
  </si>
  <si>
    <t>CURVA 22º30' FOFO BB JE DN 150</t>
  </si>
  <si>
    <t>CURVA 22º30' FOFO BB JE DN 200</t>
  </si>
  <si>
    <t>CURVA 22º30' FOFO BB JE DN 300</t>
  </si>
  <si>
    <t>CURVA 45º FOFO BB JE DN  50</t>
  </si>
  <si>
    <t>CURVA 45º FOFO BB JE DN 100</t>
  </si>
  <si>
    <t>CURVA 45º FOFO BB JE DN 150</t>
  </si>
  <si>
    <t>CURVA 45º FOFO BB JE DN 200</t>
  </si>
  <si>
    <t>CURVA 45º FOFO BB JE DN 300</t>
  </si>
  <si>
    <t>CURVA 90º FOFO BB JE DN  50</t>
  </si>
  <si>
    <t>CURVA 90º FOFO BB JE DN  75</t>
  </si>
  <si>
    <t>CURVA 90º FOFO BB JE DN 100</t>
  </si>
  <si>
    <t>CURVA 90º FOFO BB JE DN 150</t>
  </si>
  <si>
    <t>CURVA 90º FOFO BB JE DN 200</t>
  </si>
  <si>
    <t>CURVA 90º FOFO BB JE DN 250</t>
  </si>
  <si>
    <t>CURVA 90º FOFO BB JE DN 300</t>
  </si>
  <si>
    <t>COLAR DE TOMADA FOFO DN 50 X 3/4"</t>
  </si>
  <si>
    <t>COLAR DE TOMADA FOFO DN 75 X 3/4"</t>
  </si>
  <si>
    <t>COLAR DE TOMADA FOFO DN100 X 3/4"</t>
  </si>
  <si>
    <t>REDUCAO FOFO BB JE DN 100X  75</t>
  </si>
  <si>
    <t>CURVA 45º FOFO FF PN16 DN 150</t>
  </si>
  <si>
    <t>CURVA 45º FOFO FF PN16 DN 300</t>
  </si>
  <si>
    <t>COLAR DE TOMADA FOFO DN 50 X1"</t>
  </si>
  <si>
    <t>COLAR DE TOMADA FOFO DUC DN 75 X 1/2"</t>
  </si>
  <si>
    <t>COLAR DE TOMADA FOFO DN 75 X1"</t>
  </si>
  <si>
    <t>CURVA 90º FOFO FF PN10 DN 200</t>
  </si>
  <si>
    <t>CURVA 90º FOFO FF PN10 DN 400</t>
  </si>
  <si>
    <t>CURVA 90º FOFO FF PN16 DN 100</t>
  </si>
  <si>
    <t>CURVA 90º FOFO FF PN16 DN 150</t>
  </si>
  <si>
    <t>CURVA 90º FOFO FF PN16 DN 200</t>
  </si>
  <si>
    <t>CURVA 90º FOFO FF PN16 DN 300</t>
  </si>
  <si>
    <t>CURVA 90º FOFO FF PN16 DN 400</t>
  </si>
  <si>
    <t>CURVA 90º FOFO FF PN25 DN 200</t>
  </si>
  <si>
    <t>COLAR DE TOMADA FOFO DUC DN100 X 1/2"</t>
  </si>
  <si>
    <t>COLAR DE TOMADA FOFO DN100 X1"</t>
  </si>
  <si>
    <t>COLAR DE TOMADA FOFO DUC DN150 X 1/2"</t>
  </si>
  <si>
    <t>COLAR DE TOMADA FOFO DN150 X 3/4"</t>
  </si>
  <si>
    <t>COLAR DE TOMADA FOFO DN150 X1"</t>
  </si>
  <si>
    <t>COLAR DE TOMADA FOFO DN200 X 1/2"</t>
  </si>
  <si>
    <t>COLAR DE TOMADA FOFO DN200 X1"</t>
  </si>
  <si>
    <t>EXTREMIDADE FOFO BF JE PN10 DN 200</t>
  </si>
  <si>
    <t>EXTREMIDADE FOFO BF JE PN16 DN 200</t>
  </si>
  <si>
    <t>EXTREMIDADE FOFO BF JE PN16 DN 250</t>
  </si>
  <si>
    <t>EXTREMIDADE FOFO BF JE PN25 DN 100</t>
  </si>
  <si>
    <t>EXTREMIDADE FOFO BF JM PN16 DN 300</t>
  </si>
  <si>
    <t>EXTREMIDADE FOFO BF JM PN25 DN 300</t>
  </si>
  <si>
    <t>EXTREMIDADE FOFO BF JM PN25 DN 600</t>
  </si>
  <si>
    <t>EXTREMIDADE FOFO PF PN10 DN 300</t>
  </si>
  <si>
    <t>EXTREMIDADE FOFO PF PN16 DN 200</t>
  </si>
  <si>
    <t>EXTREMIDADE FOFO PF PN16 DN 400</t>
  </si>
  <si>
    <t>EXTREMIDADE FOFO PF PN25 DN 200</t>
  </si>
  <si>
    <t>FLANGE AV.FOFO PN16 DN 100</t>
  </si>
  <si>
    <t>FLANGE AV.FOFO PN16 DN 200</t>
  </si>
  <si>
    <t>FLANGE CEGO FOFO PN10 DN 400</t>
  </si>
  <si>
    <t>JUNCAO FOFO FFF PN10 DN 200</t>
  </si>
  <si>
    <t>JUNCAO FOFO FFF PN16 DN 150</t>
  </si>
  <si>
    <t>JUNTA GIBAULT FOFO P/FC CL15 DN150</t>
  </si>
  <si>
    <t>JUNTA GIBAULT FOFO P/FC CL15 DN200</t>
  </si>
  <si>
    <t>JUNTA GIBAULT FOFO P/FC CL20 DN100</t>
  </si>
  <si>
    <t>JUNTA GIBAULT FOFO P/FC CL20 DN200</t>
  </si>
  <si>
    <t>JUNTA GIBAULT FOFO P/FOFO DN  50</t>
  </si>
  <si>
    <t>JUNTA GIBAULT FOFO P/FOFO DN  75</t>
  </si>
  <si>
    <t>JUNTA GIBAULT FOFO P/FOFO DN 100</t>
  </si>
  <si>
    <t>JUNTA GIBAULT FOFO P/FOFO DN 150</t>
  </si>
  <si>
    <t>JUNTA GIBAULT FOFO P/FOFO DN 200</t>
  </si>
  <si>
    <t>JUNTA GIBAULT FOFO P/FOFO DN 250</t>
  </si>
  <si>
    <t>JUNTA GIBAULT FOFO P/FOFO DN 300</t>
  </si>
  <si>
    <t>LUVA DE CORRER FOFO JM DN  50</t>
  </si>
  <si>
    <t>LUVA DE CORRER FOFO JM DN  75</t>
  </si>
  <si>
    <t>LUVA DE CORRER FOFO JM DN 100</t>
  </si>
  <si>
    <t>LUVA DE CORRER FOFO JM DN 150</t>
  </si>
  <si>
    <t>LUVA DE CORRER FOFO JM DN 200</t>
  </si>
  <si>
    <t>LUVA DE CORRER FOFO JM DN 250</t>
  </si>
  <si>
    <t>LUVA DE CORRER FOFO JM DN 300</t>
  </si>
  <si>
    <t>LUVA DE CORRER FOFO JM DN 350</t>
  </si>
  <si>
    <t>LUVA DE CORRER FOFO JM DN 400</t>
  </si>
  <si>
    <t>LUVA DE CORRER FOFO JM DN 500</t>
  </si>
  <si>
    <t>LUVA DE CORRER FOFO JM DN 600</t>
  </si>
  <si>
    <t>LUVA FOFO BB JE DN  75</t>
  </si>
  <si>
    <t>LUVA FOFO BB JE DN 150</t>
  </si>
  <si>
    <t>LUVA FOFO BB JE DN 200</t>
  </si>
  <si>
    <t>LUVA FOFO BB JE DN 250</t>
  </si>
  <si>
    <t>PLACA REDUCAO FOFO PN10 DN 200X100</t>
  </si>
  <si>
    <t>PLACA REDUCAO FOFO PN16 DN 200X100</t>
  </si>
  <si>
    <t>PLACA REDUCAO FOFO PN25 DN 200X100</t>
  </si>
  <si>
    <t>LUVA FOFO BB JE DN  50</t>
  </si>
  <si>
    <t>LUVA FOFO BB JE DN 100</t>
  </si>
  <si>
    <t>REDUCAO FOFO FF PN10 DN 250X 200</t>
  </si>
  <si>
    <t>REDUCAO FOFO FF PN16 DN 200X 150</t>
  </si>
  <si>
    <t>REDUCAO FOFO FF PN16 DN 400X 300</t>
  </si>
  <si>
    <t>REDUCAO FOFO PB JE DN  75X  50</t>
  </si>
  <si>
    <t>REDUCAO FOFO PB JE DN 100X  50</t>
  </si>
  <si>
    <t>REDUCAO FOFO PB JE DN 100X  75</t>
  </si>
  <si>
    <t>REDUCAO FOFO PB JE DN 150X  75</t>
  </si>
  <si>
    <t>REDUCAO FOFO PB JE DN 150X 100</t>
  </si>
  <si>
    <t>REDUCAO FOFO PB JE DN 200X 100</t>
  </si>
  <si>
    <t>REDUCAO FOFO PB JE DN 200X 150</t>
  </si>
  <si>
    <t>REDUCAO FOFO PB JE DN 250X 150</t>
  </si>
  <si>
    <t>TE FOFO BBB JE DN  50</t>
  </si>
  <si>
    <t>TE FOFO BBB JE DN  75</t>
  </si>
  <si>
    <t>TE FOFO BBB JE DN 100</t>
  </si>
  <si>
    <t>TE FOFO BBB JE DN 150</t>
  </si>
  <si>
    <t>TE FOFO BBB JE DN 200</t>
  </si>
  <si>
    <t>TE FOFO BBB JE DN 250</t>
  </si>
  <si>
    <t>TE FOFO BBB JE DN 300</t>
  </si>
  <si>
    <t>TE FOFO BBB JE DN 400</t>
  </si>
  <si>
    <t>TE FOFO FFF PN10 DN 400</t>
  </si>
  <si>
    <t>TE FOFO FFF PN16 DN 200</t>
  </si>
  <si>
    <t>TE FOFO FFF PN16 DN 250</t>
  </si>
  <si>
    <t>TE FOFO FFF PN16 DN 300</t>
  </si>
  <si>
    <t>TE FOFO FFF PN25 DN 200</t>
  </si>
  <si>
    <t>TE RED.FOFO BBB JE DN 100X  50</t>
  </si>
  <si>
    <t>TE RED.FOFO BBB JE DN 150X100</t>
  </si>
  <si>
    <t>TE RED.FOFO BBB JE DN 300X 100</t>
  </si>
  <si>
    <t>TE RED.FOFO FFF PN16 DN 150X  50</t>
  </si>
  <si>
    <t>TE RED.FOFO FFF PN10 DN 400X 200</t>
  </si>
  <si>
    <t>TE RED.FOFO FFF PN16 DN 200X 100</t>
  </si>
  <si>
    <t>TE RED.FOFO FFF PN16 DN 300X 100</t>
  </si>
  <si>
    <t>TE RED.FOFO FFF PN16 DN 300X 200</t>
  </si>
  <si>
    <t>TE RED.FOFO FFF PN25 DN 300X 100</t>
  </si>
  <si>
    <t>CAP FOFO JE DN 125</t>
  </si>
  <si>
    <t>CURVA 11º15' FOFO BB JE DN 150</t>
  </si>
  <si>
    <t>EXTREMIDADE FOFO BF JE PN10 DN 300</t>
  </si>
  <si>
    <t>EXTREMIDADE FOFO BF JE PN16 DN 300</t>
  </si>
  <si>
    <t>JUNTA GIBAULT FOFO P/FC CL20 DN 75</t>
  </si>
  <si>
    <t>JUNTA GIBAULT FOFO P/FC CL20 DN125</t>
  </si>
  <si>
    <t>LUVA FOFO BB JE DN  60</t>
  </si>
  <si>
    <t>LUVA FOFO BB JE DN 125</t>
  </si>
  <si>
    <t>REDUCAO FOFO BB JE DN 125X 100</t>
  </si>
  <si>
    <t>REDUCAO FOFO BB JE DN 150X 100</t>
  </si>
  <si>
    <t>REDUCAO FOFO BB JE DN 200X 150</t>
  </si>
  <si>
    <t>TE RED.FOFO BBB JE DN 200X 150</t>
  </si>
  <si>
    <t>FLANGE AV.FOFO C/ROSCA CL125 PN10-DN 2"</t>
  </si>
  <si>
    <t>FLANGE AV.FOFO C/ROSCA CL125 DN 3"</t>
  </si>
  <si>
    <t>FLANGE AV.FOFO C/ROSCA CL125 DN 4"</t>
  </si>
  <si>
    <t>FLANGE AV.FOFO C/ROSCA CL125 DN 6"</t>
  </si>
  <si>
    <t>JUNTA GIBAULT FOFO P/FC CL30 DN 50</t>
  </si>
  <si>
    <t>JUNTA GIBAULT FOFO P/FC CL30 DN 75</t>
  </si>
  <si>
    <t>JUNTA GIBAULT FOFO P/FC CL30 DN100</t>
  </si>
  <si>
    <t>CURVA 45º FOFO BB JE DN  80</t>
  </si>
  <si>
    <t>EXTREMIDADE FOFO PF ABA PN10 DN 100</t>
  </si>
  <si>
    <t>EXTREMIDADE FOFO BF JE PN10 DN 100</t>
  </si>
  <si>
    <t>EXTREMIDADE FOFO BF JE PN10 DN 125</t>
  </si>
  <si>
    <t>EXTREMIDADE FOFO BF JE PN10 DN 150</t>
  </si>
  <si>
    <t>TE RED.FOFO FFF PN10 DN 150X 100</t>
  </si>
  <si>
    <t>TE RED.FOFO FBB JE PN16 DN 100X  50</t>
  </si>
  <si>
    <t>TE RED.FOFO FBB JE PN16 DN 150X  50</t>
  </si>
  <si>
    <t>TE RED.FOFO FFF PN10 DN 400X 300</t>
  </si>
  <si>
    <t>TE RED.FOFO BBB JE DN 250X 200</t>
  </si>
  <si>
    <t>REDUCAO FOFO X PBA PB DN 200X 100</t>
  </si>
  <si>
    <t>TE RED.FOFO X PBA BBB DN 100X  75</t>
  </si>
  <si>
    <t>TE RED.FOFO X PBA BBB DN 150X  50</t>
  </si>
  <si>
    <t>TE RED.FOFO X PBA BBB DN 150X  75</t>
  </si>
  <si>
    <t>REDUCAO FOFO FF PN10 DN 250X 150</t>
  </si>
  <si>
    <t>TE RED.FOFO X PBA BBB DN 100X  50</t>
  </si>
  <si>
    <t>REDUCAO FOFO X PBA PB DN 150X  50</t>
  </si>
  <si>
    <t>LUVA DE CORRER FOFO JM DN 125</t>
  </si>
  <si>
    <t>CURVA 45º FOFO ESG.BB JE DN 150</t>
  </si>
  <si>
    <t>TE FOFO ESG.BBB JE DN 200</t>
  </si>
  <si>
    <t>CURVA 45º FOFO ESG.BB JE DN 300</t>
  </si>
  <si>
    <t>EXTREMIDADE FOFO ESG.PF ABA PN10 DN 300</t>
  </si>
  <si>
    <t>JUNTA GIBAULT FOFO FC P/PVC CL30 DN 50</t>
  </si>
  <si>
    <t>JUNTA GIBAULT FOFO FC P/PVC CL20 DN100</t>
  </si>
  <si>
    <t>JUNTA GIBAULT FOFO P/FOFO ESG.DN 250</t>
  </si>
  <si>
    <t>JUNTA GIBAULT FOFO P/FOFO ESG.DN 350</t>
  </si>
  <si>
    <t>COLAR DE TOMADA FOFO DN300 X 1/2"</t>
  </si>
  <si>
    <t>LUVA DE CORRER FOFO JM DN  80</t>
  </si>
  <si>
    <t>CURVA 90º FOFO BB JE DN  80</t>
  </si>
  <si>
    <t>BUCHA RED.FG(N4) JR DN 1/2" X 1/4"</t>
  </si>
  <si>
    <t>BUCHA RED.FG(N4) JR DN 3/4" X 1/2"</t>
  </si>
  <si>
    <t>BUCHA RED.FG(N4) JR DN 1" X 1/2"</t>
  </si>
  <si>
    <t>BUCHA RED.FG(N4) JR DN 1" X 3/4"</t>
  </si>
  <si>
    <t>BUCHA RED.FG(N4) CL10 JR DN 1.1/4" X 1"</t>
  </si>
  <si>
    <t>BUCHA RED.FG(N4) CL10 JR DN 1.1/2" X 1"</t>
  </si>
  <si>
    <t>BUCHA RED. N4 FG JR DN 2" X 1"</t>
  </si>
  <si>
    <t>BUCHA RED.FG(N4) JR DN 2" X 1.1/2"</t>
  </si>
  <si>
    <t>BUCHA RED.FG(N4) CL10 JR DN 3" X 2"</t>
  </si>
  <si>
    <t>BUCHA RED. FG(N4) CL10 JR DN 5" X 4"</t>
  </si>
  <si>
    <t>BUCHA RED. FG(N4) CL10 JR DN 6"X 5"</t>
  </si>
  <si>
    <t>BUJÃO FG(T8) JR DN 1/2"</t>
  </si>
  <si>
    <t>BUJAO FG(T8) JR DN 3/4"</t>
  </si>
  <si>
    <t>COTOVELO 45º A1 FG CL10 JR DN 1/2"</t>
  </si>
  <si>
    <t>COTOVELO 90º A1 FG CL10 JR DN 1/2"</t>
  </si>
  <si>
    <t>COTOVELO 90º A1 FG CL10 JR DN3/4"</t>
  </si>
  <si>
    <t>COTOVELO 90º A1 FG JR DN 1"</t>
  </si>
  <si>
    <t>COTOVELO 90º A1 FG JR DN 1.1/2"</t>
  </si>
  <si>
    <t>COTOVELO 90º A1 FG JR DN2"</t>
  </si>
  <si>
    <t>COTOVELO 90º A1 FG JR DN 3"</t>
  </si>
  <si>
    <t>COTOVELO RED.A1 FG CL10 JR DN3/4X1/2"</t>
  </si>
  <si>
    <t>COTOVELO RED.A1 FG CL10 JR DN1X3/4"</t>
  </si>
  <si>
    <t>CURVA MACHO 90º G8 FG JR DN2"</t>
  </si>
  <si>
    <t>CURVA MACHO 90º G8 FG CL10 JR DN3"</t>
  </si>
  <si>
    <t>CURVA MACHO 90º G8 FG CL10 JR DN4"</t>
  </si>
  <si>
    <t>CURVA 45º MF G4 FG CL10 JR DN3"</t>
  </si>
  <si>
    <t>LUVA M2 FG CL10 JR DN1/2"</t>
  </si>
  <si>
    <t>LUVA M2 FG JR DN3/4"</t>
  </si>
  <si>
    <t>LUVA M2 FG CL10 JR DN1"</t>
  </si>
  <si>
    <t>LUVA M2 FG JR DN1.1/2"</t>
  </si>
  <si>
    <t>LUVA M2 FG JR DN2"</t>
  </si>
  <si>
    <t>LUVA M2 FG JR DN3"</t>
  </si>
  <si>
    <t>LUVA M2 FG JR DN4"</t>
  </si>
  <si>
    <t>LUVA M2 FG CL10 JR DN5"</t>
  </si>
  <si>
    <t>LUVA M2 FG CL10 JR DN6"</t>
  </si>
  <si>
    <t>LUVA RED.FG M4 JR DN1/2X1/4"</t>
  </si>
  <si>
    <t>LUVA RED.FG M2 JR DN3/4X1/2"</t>
  </si>
  <si>
    <t>LUVA RED.FG M4 JR DN1X1/2"</t>
  </si>
  <si>
    <t>LUVA RED.FG M4 JR DN1X3/4"</t>
  </si>
  <si>
    <t>LUVA RED.FG M4 JR DN1.1/2X3/4"</t>
  </si>
  <si>
    <t>LUVA RED.FG M4 JR DN1.1/2X1"</t>
  </si>
  <si>
    <t>LUVA RED.FG M4 CL10 JR DN1.1/2X1.1/4"</t>
  </si>
  <si>
    <t>LUVA RED.FG M4 JR DN2X1"</t>
  </si>
  <si>
    <t>LUVA RED.FG M4 CL10 JR DN2X1.1/2"</t>
  </si>
  <si>
    <t>LUVA RED.FG M4 CL10 JR DN3X2"</t>
  </si>
  <si>
    <t>LUVA RED.FG M4 CL10 JR DN3X2.1/2</t>
  </si>
  <si>
    <t>LUVA RED.FG M4 CL10 JR DN4X2"</t>
  </si>
  <si>
    <t>LUVA RED.FG M4 CL10 JR DN4X3"</t>
  </si>
  <si>
    <t>NIPLE DUPLO FG(N8) CL10 JR DN 1/2"</t>
  </si>
  <si>
    <t>NIPLE DUPLO FG(N8) JR DN 3/4"</t>
  </si>
  <si>
    <t>NIPLE DUPLO FG (N8) JR DN 1"</t>
  </si>
  <si>
    <t>NIPLE DUPLO FG(N8) JR DN 1.1/4"</t>
  </si>
  <si>
    <t>NIPLE DUPLO FG(N8) JR DN 1.1/2"</t>
  </si>
  <si>
    <t>NIPLE DUPLO FG(N8) JR DN 2"</t>
  </si>
  <si>
    <t>NIPLE DUPLO FG(N8) CL10 JR DN 2.1/2"</t>
  </si>
  <si>
    <t>NIPLE DUPLO FG(N8) CL10 JR DN 3"</t>
  </si>
  <si>
    <t>NIPLE DUPLO FG(N8) CL10 JR DN 4"</t>
  </si>
  <si>
    <t>NIPLE DUPLO FG(N8) CL10 JR DN 5"</t>
  </si>
  <si>
    <t>TAMPAO T2 FG DN1/2"</t>
  </si>
  <si>
    <t>TAMPAO T2 FG DN3/4"</t>
  </si>
  <si>
    <t>TAMPAO T2 FG CL25 JRF DN2"</t>
  </si>
  <si>
    <t>TE 90º B1 FG CL10 JR DN1/2"</t>
  </si>
  <si>
    <t>TE 90º B1 FG CL10 JR DN3/4"</t>
  </si>
  <si>
    <t>TE 90º B1 FG JR DN1"</t>
  </si>
  <si>
    <t>TE 90º B1 FG JR DN2"</t>
  </si>
  <si>
    <t>TE 90º B1 FG CL10 JR DN3"</t>
  </si>
  <si>
    <t>TE 90º B1 FG CL10 JR DN4"</t>
  </si>
  <si>
    <t>TE 45º B1 FG CL10 JRI DN2"</t>
  </si>
  <si>
    <t>TE 45º B1 FG CL10 JRI DN3"</t>
  </si>
  <si>
    <t>TE 45º B1 FG CL10 JRI DN4"</t>
  </si>
  <si>
    <t>TE RED.B1 90º FG CL10 JR DN3/4X1/2"</t>
  </si>
  <si>
    <t>TE RED.B1 90º FG CL10 JR DN1X1/2"</t>
  </si>
  <si>
    <t>UNIAO FG ASS.CON.BRONZE JR CL10 DN1/2"</t>
  </si>
  <si>
    <t>UNIAO FG ASS.CON.BRONZE JR DN3/4"</t>
  </si>
  <si>
    <t>UNIAO FG ASS.CON.BRONZE JR DN1" UC1</t>
  </si>
  <si>
    <t>UNIAO FG ASS.CON.BRONZE JR DN2" UC1</t>
  </si>
  <si>
    <t>LUVA FG 2045 CL20 JR DN2"</t>
  </si>
  <si>
    <t>BUCHA RED FG(N8) CL10 JR DN 2 X 1/2"</t>
  </si>
  <si>
    <t>BUCHA RED FG(N8) JR DN 1.1/2 X 1/2"</t>
  </si>
  <si>
    <t>COTOVELO 90º FG KTL ADAP.P/PEAD DN1/2X20</t>
  </si>
  <si>
    <t>TUBO ACO GALV C/COS JR CM DN1/2"X0,5M</t>
  </si>
  <si>
    <t>COTOVELO 90º FG ALONG.P/PADR. LIG.DN1/2"</t>
  </si>
  <si>
    <t>COTOVELO 90º FG KTL ADAP.P/PEAD DN3/4X20</t>
  </si>
  <si>
    <t>COTOVELO 90º FG ALONG.P/PADR. LIG.DN3/4"</t>
  </si>
  <si>
    <t>TUBO ACO GALV C/COS JR CM DN1/2"X0,60M</t>
  </si>
  <si>
    <t>TUBO ACO GALV C/COS JR CM DN1/2"x0,75M</t>
  </si>
  <si>
    <t>TUBO ACO GALV C/COS JR CM DN1/2"X1,0M</t>
  </si>
  <si>
    <t>TUBO ACO GALV C/COS JR CM DN3/4"X165MM</t>
  </si>
  <si>
    <t>TUBO ACO GALV C/COS JR CM DN1"X 0,19M</t>
  </si>
  <si>
    <t>TUBO ACO GALV C/COS JR CM DN3/4"X1M</t>
  </si>
  <si>
    <t>TUBO ACO GALV C/COS JR CM DN3/4"X0,6M</t>
  </si>
  <si>
    <t>TUBO ACO GALV C/COS JR CM DN3/4"X0,75M</t>
  </si>
  <si>
    <t>TUBO ACO GALV C/COS JR CM DN3/4"X0,5M</t>
  </si>
  <si>
    <t>ADAPTADOR CURTO PVC JS/JR DN 15X1/2"</t>
  </si>
  <si>
    <t>ADAPTADOR CURTO PVC JS/JR DN 20X3/4"</t>
  </si>
  <si>
    <t>ADAPTADOR CURTO PVC JS/JR DN 25X1"</t>
  </si>
  <si>
    <t>ADAPTADOR CURTO PVC JS/JR DN 32X1.1/4"</t>
  </si>
  <si>
    <t>ADAPTADOR CURTO PVC JS/JR DN 32X1.1/2"</t>
  </si>
  <si>
    <t>ADAPTADOR CURTO PVC JS/JR DN 40X1.1/2"</t>
  </si>
  <si>
    <t>ADAPTADOR CURTO PVC JS/JR DN 50X2"</t>
  </si>
  <si>
    <t>ADAPTADOR CURTO PVC JS/JR DN 65X2.1/2"</t>
  </si>
  <si>
    <t>ADAPTADOR CURTO PVC JS/JR DN 75X3"</t>
  </si>
  <si>
    <t>ADAPTADOR CURTO PVC JS/JR DN100X4"</t>
  </si>
  <si>
    <t>ADAPTADOR PVC EC/CERAMICO PP DN100</t>
  </si>
  <si>
    <t>ADAPTADOR PVC EC/CERAMICO PP DN150</t>
  </si>
  <si>
    <t>ADAPTADOR PVC EC/CERAMICO PP DN200</t>
  </si>
  <si>
    <t>ADAPTADOR PVC CX.DAGUA JR DN 3/4"</t>
  </si>
  <si>
    <t>ADAPTADOR PVC CX.DAGUA JR DN1"</t>
  </si>
  <si>
    <t>ADAPTADOR PVC CX.DAGUA JR DN2"</t>
  </si>
  <si>
    <t>ADAPTADOR PVC/FOFO PB JE DN 50X 50</t>
  </si>
  <si>
    <t>ADAPTADOR PVC/FOFO PB JE DN 75X 75</t>
  </si>
  <si>
    <t>ADAPTADOR PVC/FOFO PB JE DN100X100</t>
  </si>
  <si>
    <t>ADAPTADOR PVC/FOFO PB JE DN125X125</t>
  </si>
  <si>
    <t>ADAPTADOR PVC/FOFO PB JE DN140X150</t>
  </si>
  <si>
    <t>BUCHA RED.CURTA PVC JS DN 20X15</t>
  </si>
  <si>
    <t>BUCHA RED.CURTA PVC JS DN 25X20</t>
  </si>
  <si>
    <t>BUCHA RED.CURTA PVC JS DN 32X25</t>
  </si>
  <si>
    <t>BUCHA RED.CURTA PVC JS DN 40X32</t>
  </si>
  <si>
    <t>BUCHA RED.CURTA PVC JS DN 50X40</t>
  </si>
  <si>
    <t>BUCHA RED.LONGA PVC JS DN 25X15</t>
  </si>
  <si>
    <t>BUCHA RED.LONGA PVC JS DN 32X15</t>
  </si>
  <si>
    <t>BUCHA RED.LONGA PVC JS DN 40X15</t>
  </si>
  <si>
    <t>BUCHA RED.LONGA PVC JS DN 40X25</t>
  </si>
  <si>
    <t>BUCHA RED.LONGA PVC JS DN 50X25</t>
  </si>
  <si>
    <t>BUCHA RED.LONGA PVC JS DN 50X32</t>
  </si>
  <si>
    <t>BUCHA RED.LONGA PVC JS DN 50X40 AGUA</t>
  </si>
  <si>
    <t>BUCHA RED.PVC BRAN.JRMF DR 3/4X1/2"</t>
  </si>
  <si>
    <t>BUCHA RED.PVC BRAN.JRMF DR1X1/2"</t>
  </si>
  <si>
    <t>CAP PVC BRANCO JR DN 3/4"</t>
  </si>
  <si>
    <t>CAP PVC JS DN 15</t>
  </si>
  <si>
    <t>CAP PVC JS DN 20</t>
  </si>
  <si>
    <t>CAP PVC JS DN 25</t>
  </si>
  <si>
    <t>CAP PVC JS DN 32</t>
  </si>
  <si>
    <t>CAP PVC JS DN 40</t>
  </si>
  <si>
    <t>CAP PVC JS DN 50</t>
  </si>
  <si>
    <t>CAP PVC ESG.JE DN100</t>
  </si>
  <si>
    <t>CRUZETA RED.PVC BBBB JE DN 75X 50</t>
  </si>
  <si>
    <t>CURVA 45º RC PVC ESG.PRIM.PB JE DN100</t>
  </si>
  <si>
    <t>CURVA 90º RC PVC ESG.PRIM.PB JE DN100</t>
  </si>
  <si>
    <t>CURVA 45º RL PVC ESG.PRIM.PB JE DN100</t>
  </si>
  <si>
    <t>CURVA 90º RL PVC ESG.PRIM.PB JE DN100</t>
  </si>
  <si>
    <t>CURVA 45º PVC BRANCO JR DR 3/4"</t>
  </si>
  <si>
    <t>CURVA 11º15' RL PVC PBA JE PN10 DN 50</t>
  </si>
  <si>
    <t>CURVA 22º30' RL PVC PBA JE PN10 DN 50</t>
  </si>
  <si>
    <t>CURVA 22º30' RL PVC PBA JE PN10 DN 75</t>
  </si>
  <si>
    <t>CURVA 22º30' RL PVC PBA JE PN10 DN100</t>
  </si>
  <si>
    <t>CURVA 45º RL PVC PBA JE PN10 DN 50</t>
  </si>
  <si>
    <t>CURVA 45º RL PVC PBA JE PN10 DN 75</t>
  </si>
  <si>
    <t>CURVA 45º RL PVC PBA JE PN10 DN100</t>
  </si>
  <si>
    <t>CURVA 90º RL PVC PBA JE PN10 DN 50</t>
  </si>
  <si>
    <t>CURVA 90º RL PVC PBA JE PN10 DN 75</t>
  </si>
  <si>
    <t>CURVA 90º RL PVC PBA JE PN10 DN100</t>
  </si>
  <si>
    <t>EXTREMIDADE PVC BF JE DN 50</t>
  </si>
  <si>
    <t>EXTREMIDADE PVC BF JE DN 75</t>
  </si>
  <si>
    <t>EXTREMIDADE PVC BF JE DN100</t>
  </si>
  <si>
    <t>COTOVELO 90º PVC BRAN.JR DR 1/2"</t>
  </si>
  <si>
    <t>COTOVELO 90º PVC BRAN.JR DR 3/4"</t>
  </si>
  <si>
    <t>COTOVELO 90º PVC BRAN.JR DR1"</t>
  </si>
  <si>
    <t>COTOVELO 90º PVC BRAN.JR DR2"</t>
  </si>
  <si>
    <t>JOELHO 45º PVC BB JS PN 7,5 DN 15</t>
  </si>
  <si>
    <t>JOELHO 45º PVC BB JS PN 7,5 DN 20</t>
  </si>
  <si>
    <t>JOELHO 90º PVC BB JS PN 7,5 DN 15</t>
  </si>
  <si>
    <t>JOELHO 90º PVC BB JS PN 7,5 DN 20</t>
  </si>
  <si>
    <t>25001889</t>
  </si>
  <si>
    <t>JOELHO 90º PVC BB JS PN 7,5 DN 25</t>
  </si>
  <si>
    <t>JOELHO 90º PVC BB JS PN 7,5 DN 32</t>
  </si>
  <si>
    <t>JOELHO 90º PVC BB JS PN 7,5 DN 40</t>
  </si>
  <si>
    <t>JOELHO 90º PVC BB JS PN 7,5 DN 50</t>
  </si>
  <si>
    <t>JOELHO TR.90º PVC BB JS/JR DN 15X1/2"</t>
  </si>
  <si>
    <t>JOELHO 45º PVC ESG PRIM.PB JE DN100</t>
  </si>
  <si>
    <t>JOELHO 90º PVC ESG.PRIM.PB JE DN100</t>
  </si>
  <si>
    <t>LUVA DE CORRER PVC BB JE PN10 DN 65</t>
  </si>
  <si>
    <t>LUVA DE CORRER PVC ESG.PRIM.BB JE DN100</t>
  </si>
  <si>
    <t>LUVA PVC BRANCO JR DR 1/2"</t>
  </si>
  <si>
    <t>LUVA PVC BRANCO JR DN 3/4"</t>
  </si>
  <si>
    <t>LUVA PVC BRANCO JR DR1"</t>
  </si>
  <si>
    <t>LUVA PVC BB JS PN 7,5 DN 15</t>
  </si>
  <si>
    <t>LUVA PVC BB JS PN 7,5 DN 20</t>
  </si>
  <si>
    <t>25001954</t>
  </si>
  <si>
    <t>LUVA PVC BB JS PN 7,5 DN 25</t>
  </si>
  <si>
    <t>LUVA PVC BB JS PN 7,5 DN 32</t>
  </si>
  <si>
    <t>LUVA PVC BB JS PN 7,5 DN 40</t>
  </si>
  <si>
    <t>LUVA PVC BB JS PN 7,5 DN 50</t>
  </si>
  <si>
    <t>LUVA TRANS.PVC BB JS/JR DN15X1/2"</t>
  </si>
  <si>
    <t>LUVA TRANS.PVC BB JS/JR DN20X3/4"</t>
  </si>
  <si>
    <t>LUVA TRANS.PVC BB JS/JR DN25X1"</t>
  </si>
  <si>
    <t>LUVA RED.PVC BB JS PN 7,5 DN 20X15</t>
  </si>
  <si>
    <t>LUVA RED.PVC BB JS PN 7,5 DN 25X20</t>
  </si>
  <si>
    <t>LUVA TRANS.PVC BB JE/JS PN10 DN 50</t>
  </si>
  <si>
    <t>NIPLE DUPLO PVC BRANCO JR DR 1/2"</t>
  </si>
  <si>
    <t>NIPLE DUPLO PVC BRANCO JR DR 3/4"</t>
  </si>
  <si>
    <t>NIPLE DUPLO PVC BRANCO JR DR1"</t>
  </si>
  <si>
    <t>NIPLE DUPLO PVC BRANCO JR DR2"</t>
  </si>
  <si>
    <t>PLUG PVC BRANCO JR DR 1/2"</t>
  </si>
  <si>
    <t>PLUG PVC BRANCO JR DR 3/4"</t>
  </si>
  <si>
    <t>REDUCAO PVC BB JE PN10 DN 75X 50</t>
  </si>
  <si>
    <t>REDUCAO PVC BB JE PN10 DN100X 50</t>
  </si>
  <si>
    <t>REDUCAO PVC BB JE PN10 DN100X 75</t>
  </si>
  <si>
    <t>TE PVC BBB JE PN10 DN 65</t>
  </si>
  <si>
    <t>TE PVC PREDIAL BBB JS PN 7,5 DN 15</t>
  </si>
  <si>
    <t>TE PVC PREDIAL BBB JS PN 7,5 DN 20</t>
  </si>
  <si>
    <t>TE PVC PREDIAL BBB JS PN 7,5 DN 25</t>
  </si>
  <si>
    <t>TE PVC PREDIAL BBB JS PN 7,5 DN 32</t>
  </si>
  <si>
    <t>TE PVC PREDIAL BBB JS PN 7,5 DN 40</t>
  </si>
  <si>
    <t>TE PVC PREDIAL BBB JS PN 7,5 DN 50</t>
  </si>
  <si>
    <t>TE PVC BRANCO JR DR 1/2"</t>
  </si>
  <si>
    <t>TE PVC BRANCO JR DR 3/4"</t>
  </si>
  <si>
    <t>TE RED.PVC BBB JE PN10 DN140X100</t>
  </si>
  <si>
    <t>TE RED.PVC BBB JS PN 7,5 DN 20X 15</t>
  </si>
  <si>
    <t>TE RED.PVC BBB JS PN 7,5 DN 25X 20</t>
  </si>
  <si>
    <t>TE RED.PVC BBB JS PN 7,5 DN 32X 25</t>
  </si>
  <si>
    <t>TE RED.PVC BBB JS PN 7,5 DN 40X 15</t>
  </si>
  <si>
    <t>TE PVC ESG.PRIM.BBP JE DN100</t>
  </si>
  <si>
    <t>LUVA DE CORRER PVC BB JE PN10 DN 75</t>
  </si>
  <si>
    <t>UNIAO PVC BRANCO JR DR 1/2"</t>
  </si>
  <si>
    <t>UNIAO PVC BRANCO JR DR 3/4"</t>
  </si>
  <si>
    <t>UNIAO PVC BRANCO JR DR1"</t>
  </si>
  <si>
    <t>UNIAO PVC JS DN 15</t>
  </si>
  <si>
    <t>CRUZETA PVC BBBB JE DN 50</t>
  </si>
  <si>
    <t>CRUZETA PVC BBBB JE DN 75</t>
  </si>
  <si>
    <t>CRUZETA PVC BBBB JE DN100</t>
  </si>
  <si>
    <t>LUVA DE CORRER PVC BB JE PN10 DN 50</t>
  </si>
  <si>
    <t>LUVA DE CORRER PVC BB JE PN10 DN100</t>
  </si>
  <si>
    <t>TE PVC BBB JE PN10 DN 50</t>
  </si>
  <si>
    <t>TE PVC BBB JE PN10 DN 75</t>
  </si>
  <si>
    <t>TE PVC BBB JE PN10 DN100</t>
  </si>
  <si>
    <t>TE RED.PVC BBB JE PN10 DN 75X 50</t>
  </si>
  <si>
    <t>TE RED.PVC BBB JE PN10 DN100X 50</t>
  </si>
  <si>
    <t>TE RED.PVC BBB JE PN10 DN100X 75</t>
  </si>
  <si>
    <t>CURVA 90º RC PVC BB JS PN 7,5 DN 25</t>
  </si>
  <si>
    <t>ADAPTADOR LON.PVC PB JE/JR DN 50X2"</t>
  </si>
  <si>
    <t>ADAPTADOR LON.PVC PB JE/JR DN 75X3"</t>
  </si>
  <si>
    <t>CURVA 45º RC PVC ESG.COL.PB JE DN100</t>
  </si>
  <si>
    <t>CAP PVC JE DN 50</t>
  </si>
  <si>
    <t>CAP PVC JE DN 75</t>
  </si>
  <si>
    <t>ADAPTADOR PVC ESG.PRIM/COL PP/ JE DN100</t>
  </si>
  <si>
    <t>SELIM 90º PVC ESG.COL.LISO JTE DN150X100</t>
  </si>
  <si>
    <t>CAP PVC JE DN100</t>
  </si>
  <si>
    <t>COLAR TOMADA PVC C/TRAVA DN 25X1/2"</t>
  </si>
  <si>
    <t>COLAR TOMADA PVC C/TRAVA DN 32X1/2"</t>
  </si>
  <si>
    <t>COLAR TOMADA PVC C/TRAVA DN 40X1/2"</t>
  </si>
  <si>
    <t>COLAR TOMADA PVC C/TRAVA DN 50X1/2"</t>
  </si>
  <si>
    <t>CURVA 45º RC PVC ESG.COL.PB JE DN200</t>
  </si>
  <si>
    <t>REDUCAO PVC PB JE PN10 DN 75X 50</t>
  </si>
  <si>
    <t>REDUCAO PVC PB JE PN10 DN100X 50</t>
  </si>
  <si>
    <t>REDUCAO PVC PB JE PN10 DN100X 75</t>
  </si>
  <si>
    <t>ADAPTADOR PVC CX.AG.FF FL JS DN20X3/4"</t>
  </si>
  <si>
    <t>ADAPTADOR PVC CX.AG.FF FL JS DN50X2"</t>
  </si>
  <si>
    <t>ADAPTADOR PVC CX.AG.JS FL PR DN50X2"</t>
  </si>
  <si>
    <t>ADAPTADOR PVC CX.AG.JS FL PR DN75X3"</t>
  </si>
  <si>
    <t>ADAPTADOR PVC/FC PB JE CL20 DN 75X 75</t>
  </si>
  <si>
    <t>CURVA 45º RL PVC ESG.COL.PB JE DN100</t>
  </si>
  <si>
    <t>CURVA 45º RL PVC ESG.COL.PB JE DN150</t>
  </si>
  <si>
    <t>CURVA 45º RL PVC ESG.COL.PB JE DN200</t>
  </si>
  <si>
    <t>CURVA 45º RL PVC ESG.COL.PB JE DN250</t>
  </si>
  <si>
    <t>CURVA 90º RL PVC ESG.COL.PB JE DN100</t>
  </si>
  <si>
    <t>CURVA 90º RL PVC ESG.COL.PB JE DN150</t>
  </si>
  <si>
    <t>CURVA 90º RL PVC ESG.COL.PB JE DN200</t>
  </si>
  <si>
    <t>CURVA 90º RL PVC ESG.COL.PB JE DN250</t>
  </si>
  <si>
    <t>CURVA 90º RL PVC OCRE ESG COL PBJE DN300</t>
  </si>
  <si>
    <t>JOELHO 45º PVC ESG.COL.PB JE DN100</t>
  </si>
  <si>
    <t>CURVA 90º RC PVC ESG.COL.PB JE DN100</t>
  </si>
  <si>
    <t>CURVA 90º RC PVC ESG.COL.PB JE DN150</t>
  </si>
  <si>
    <t>CURVA 90º RC PVC ESG.COL.PB JE DN200</t>
  </si>
  <si>
    <t>CURVA 90º RC PVC ESG.COL.PB JE DN300</t>
  </si>
  <si>
    <t>LUVA DE CORRER PVC ESG.COL.BB JE DN100</t>
  </si>
  <si>
    <t>LUVA DE CORRER PVC ESG.COL.BB JE DN150</t>
  </si>
  <si>
    <t>LUVA DE CORRER PVC ESG.COL.BB JE DN200</t>
  </si>
  <si>
    <t>LUVA DE CORRER PVC ESG.COL.BB JE DN250</t>
  </si>
  <si>
    <t>LUVA CORRER PVC OCRE ESG COL BBJE DN300</t>
  </si>
  <si>
    <t>REDUCAO EXC.PVC ESG.COL.PB JE DN150X100</t>
  </si>
  <si>
    <t>TE PVC ESG.COL.BBP JE DN100</t>
  </si>
  <si>
    <t>TE PVC ESG.COL.BBP JE DN150</t>
  </si>
  <si>
    <t>TE PVC ESG.COL.BBP JE DN200</t>
  </si>
  <si>
    <t>TE PVC ESG.COL.BBP JE DN300</t>
  </si>
  <si>
    <t>LUVA DE CORRER PVC BB JE DN 20</t>
  </si>
  <si>
    <t>LUVA DE CORRER PVC BB JE DN 15</t>
  </si>
  <si>
    <t>JOELHO 90º PVC BB JR BL DN1/2"</t>
  </si>
  <si>
    <t>COLAR TOMADA PP PN10 DE 40X1/2"</t>
  </si>
  <si>
    <t>TE PE BBB EF PE100 PN16 DE 63</t>
  </si>
  <si>
    <t>UNIAO PP BB JC PN16 DE 63</t>
  </si>
  <si>
    <t>UNIAO PP BB JC PN16 DE 40</t>
  </si>
  <si>
    <t>ADAPTADOR PVC EP/CERAMICO PB DN100</t>
  </si>
  <si>
    <t>LUVA DE CORRER PVC BB JE DN 25</t>
  </si>
  <si>
    <t>LUVA DE CORRER PVC BB JE DN 32</t>
  </si>
  <si>
    <t>LUVA DE CORRER PVC BB JE DN 40</t>
  </si>
  <si>
    <t>SELIM 90º PVC ESG.COL.LISO JE DN200X100</t>
  </si>
  <si>
    <t>ADAPTADOR PP JC/JR PN16 DE 63X2"</t>
  </si>
  <si>
    <t>JOELHO 90º PP JC PN16 DE 63</t>
  </si>
  <si>
    <t>COLAR TOMADA PP PN10 DE 32 X 1/2"</t>
  </si>
  <si>
    <t>ADAPTADOR PVC ESG.PRIM/COLET PB JE DN100</t>
  </si>
  <si>
    <t>COLAR TOM.TE SERV.INT.RETO DE 60X20MM</t>
  </si>
  <si>
    <t>ADAPTADOR PP JC/JR PN16 DE 40X1"</t>
  </si>
  <si>
    <t>ADAPTADOR PP JC/JR PN16 DE 32X1"</t>
  </si>
  <si>
    <t>UNIAO PP BB JC PN16 DE 32</t>
  </si>
  <si>
    <t>TE PP JC PN16 DE 32</t>
  </si>
  <si>
    <t>JOELHO 90º PP JC/JRF PN10 DE20X1/2"</t>
  </si>
  <si>
    <t>UNIAO PP BB JC PN16 DE 20</t>
  </si>
  <si>
    <t>COLAR TE SERV.INTEGR.C/COT.FEMEA DE60X20</t>
  </si>
  <si>
    <t>LUVA PP JC PN16 DE110</t>
  </si>
  <si>
    <t>LUVA TRANS.PVC BB JS/JR BL DN15X1/2"</t>
  </si>
  <si>
    <t>COLAR TOM.TE SERV.INTEG. RETO DE 85X20MM</t>
  </si>
  <si>
    <t>COLAR TOM.TE SERV.INTEG. RETO DE110X20MM</t>
  </si>
  <si>
    <t>ADAPTADOR PP PVC X PEAD PN 16 DN50X63</t>
  </si>
  <si>
    <t>ANEL CONCRETO ARMADO DN100X32X10CM</t>
  </si>
  <si>
    <t>REGISTRO ESF.PVC JRE BORB.DN 3/4"</t>
  </si>
  <si>
    <t>REGISTRO ESF.PVC JRI ALAV.DN1"</t>
  </si>
  <si>
    <t>REGISTRO FOFO RAU PN10 DN 75</t>
  </si>
  <si>
    <t>REGISTRO FOFO RAU PN10 DN150</t>
  </si>
  <si>
    <t>REGISTRO FOFO CBOR.BC DN250</t>
  </si>
  <si>
    <t>VALVULA RET.FOFO PORT.DUP.WAF.PN10 DN350</t>
  </si>
  <si>
    <t>REGISTRO GAV.C/VOL.JRI PN16 DN 1/2"</t>
  </si>
  <si>
    <t>REGISTRO GAV.C/VOL.JRI PN16 DN 3/4"</t>
  </si>
  <si>
    <t>REGISTRO GAV.BRONZE C/VOL.PN16 DN1"</t>
  </si>
  <si>
    <t>REGISTRO GAV.C/VOL.JRI PN16 DN1.1/4"</t>
  </si>
  <si>
    <t>REGISTRO GAV.C/VOL.JRI PN16 DN1.1/2"</t>
  </si>
  <si>
    <t>REGISTRO GAV.BRONZE C/VOL.PN16 DN2"</t>
  </si>
  <si>
    <t>REGISTRO GAV.BRONZE C/VOL.PN16 DN3"</t>
  </si>
  <si>
    <t>REGISTRO GAV.BRONZE C/VOL.PN16 DN4"</t>
  </si>
  <si>
    <t>REGISTRO GAV.PVC BORB.JRI DN2"</t>
  </si>
  <si>
    <t>VALVULA RET.FOFO PORT.UN.FF PN10 DN 50</t>
  </si>
  <si>
    <t>VALVULA RET.FOFO PORT.UN.FF PN10 DN 75</t>
  </si>
  <si>
    <t>VALVULA RET.FOFO PORT.UN.FF PN10 DN100</t>
  </si>
  <si>
    <t>VALVULA RET.FOFO PORT.UN.FF PN10 DN150</t>
  </si>
  <si>
    <t>VALVULA RET.FOFO PORT.UN.FF PN10 DN250</t>
  </si>
  <si>
    <t>VALVULA RET.FOFO PORT.UN.FF PN10 DN300</t>
  </si>
  <si>
    <t>VALVULA RET.FOFO PORT.DUP.WAF.PN10 DN 50</t>
  </si>
  <si>
    <t>VALVULA RET.FOFO PORT.DUP.WAF.PN10 DN 75</t>
  </si>
  <si>
    <t>VALVULA RET.FOFO PORT.DUP.WAF.PN10 DN100</t>
  </si>
  <si>
    <t>VALVULA RET.FOFO PORT.DUP.WAF.PN10 DN150</t>
  </si>
  <si>
    <t>VALVULA RET.FOFO PORT.DUP.WAF.PN10 DN200</t>
  </si>
  <si>
    <t>VALVULA RET.FOFO PORT.DUP.WAF.PN10 DN250</t>
  </si>
  <si>
    <t>VALVULA DE PE C/CRIVO FOFO FF PN10 DN150</t>
  </si>
  <si>
    <t>VALVULA DE PE C/CRIVO FOFO FF PN10 DN200</t>
  </si>
  <si>
    <t>VALVULA DE PE C/CRIVO FOFO FF PN10 DN300</t>
  </si>
  <si>
    <t>VALVULA DE PE C/CRIVO FOFO FF PN10 DN250</t>
  </si>
  <si>
    <t>VALVULA BORB.CONT.NIV.FF PN10 DN150</t>
  </si>
  <si>
    <t>VALVULA BORB.CONT.NIV.FF PN10/16 DN100</t>
  </si>
  <si>
    <t>VALVULA BORB.CONT.NIV.FF PN10 DN 75</t>
  </si>
  <si>
    <t>VALVULA DE PE C/CRIVO FOFO FF PN10 DN400</t>
  </si>
  <si>
    <t>VALVULA RET.FOFO PORT.UN.FF PN16 DN 75</t>
  </si>
  <si>
    <t>VALVULA RET.FOFO PORT.UN.FF PN16 DN100</t>
  </si>
  <si>
    <t>VALVULA RET.FOFO PORT.UN.FF PN16 DN150</t>
  </si>
  <si>
    <t>VALVULA RET.FOFO PORT.UN.FF PN16 DN200</t>
  </si>
  <si>
    <t>VALVULA RET.FOFO PORT.UN.FF PN16 DN300</t>
  </si>
  <si>
    <t>VALVULA RET.FOFO PORT.DUP.WAF.PN16 DN100</t>
  </si>
  <si>
    <t>VALVULA RET.FOFO PORT.DUP.WAF.PN16 DN200</t>
  </si>
  <si>
    <t>VALVULA RET.FOFO PORT.DUP.WAF.PN16 DN 75</t>
  </si>
  <si>
    <t>VALVULA DE PE C/CRIVO FOFO FF PN16 DN100</t>
  </si>
  <si>
    <t>VALVULA DE PE C/CRIVO FOFO FF PN16 DN150</t>
  </si>
  <si>
    <t>VALVULA DE PE C/CRIVO FOFO FF PN16 DN200</t>
  </si>
  <si>
    <t>VALVULA DE PE C/CRIVO FOFO FF PN16 DN250</t>
  </si>
  <si>
    <t>VALVULA RET.FOFO PORT.DUP.WAF.PN16 DN150</t>
  </si>
  <si>
    <t>VALVULA RET.FOFO PORT.DUP.WAF.PN16 DN250</t>
  </si>
  <si>
    <t>VALVULA RET.FOFO PORT.DUP.WAF.PN25 DN100</t>
  </si>
  <si>
    <t>VALVULA RET.FOFO PORT.DUP.WAF.PN25 DN150</t>
  </si>
  <si>
    <t>VALVULA RET.FOFO PORT.DUP.WAF.PN25 DN200</t>
  </si>
  <si>
    <t>VALVULA RET.FOFO PORT.DUP.WAF.PN25 DN250</t>
  </si>
  <si>
    <t>VALVULA RET.FOFO PORT.DUP.WAF.PN25 DN300</t>
  </si>
  <si>
    <t>REGISTRO ESF.PVC JRE BORB.DN 1/2"</t>
  </si>
  <si>
    <t>REGISTRO ESF.PVC JRI ALAV.DN1.1/4"</t>
  </si>
  <si>
    <t>REGISTRO ESF.PVC JRI ALAV.DN1.1/2"</t>
  </si>
  <si>
    <t>REGISTRO ESF.PVC JRI ALAV.DN2"</t>
  </si>
  <si>
    <t>VALVULA RET.BRON PORT CL125 BSP DN   2"</t>
  </si>
  <si>
    <t>VALVULA RET.BRONZE PN9 JRI DN3"</t>
  </si>
  <si>
    <t>VALVULA RET.BRONZE PN9 JRI DN4"</t>
  </si>
  <si>
    <t>REGISTRO ESF.PVC JRE CQ DN 1/2"</t>
  </si>
  <si>
    <t>FILTRO TIPO "Y" BRONZE PN10 DN2"</t>
  </si>
  <si>
    <t>VALVULA RET.PVC ESG./AGUA PLUVIAL DN100</t>
  </si>
  <si>
    <t>REGISTRO ESF.PVC JRI BORB.PN7,5 DN 3/4"</t>
  </si>
  <si>
    <t>VALVULA RET.VERT.C/GUIA JR BRON.DN2"</t>
  </si>
  <si>
    <t>VALVULA RET.HOR.BRONZE JRI PN11 DN2"</t>
  </si>
  <si>
    <t>REGISTRO ESF.PVC JRI BORB.PN7,5 DN 1/2"</t>
  </si>
  <si>
    <t>REGISTRO FOFO RAU PN10 DN100</t>
  </si>
  <si>
    <t>REGISTRO ESF.PVC JS BORB.PN16 DE20</t>
  </si>
  <si>
    <t>REGISTRO ESF.PVC JS BORB.PN16 DE25</t>
  </si>
  <si>
    <t>VALVULA RET.HOR.ESF.ACO JRI PN10 DN1/2"</t>
  </si>
  <si>
    <t>VALVULA CONT.NIVEL MIN/MAX.FF PN10 DN100</t>
  </si>
  <si>
    <t>VALVULA CONT.NIVEL MIN/MAX.FF PN10 DN200</t>
  </si>
  <si>
    <t>REGISTRO ESF.LATAO MF BORB.PN10 DN1/2"</t>
  </si>
  <si>
    <t>REGISTRO ESF.LATAO MF BORB.PN10 DN3/4"</t>
  </si>
  <si>
    <t>VALVULA PULSADORA BRONZE PN10 DN1/2"</t>
  </si>
  <si>
    <t>VALVULA CONT.NIVEL MIN/MAX.FF PN16 DN150</t>
  </si>
  <si>
    <t>REGISTRO FOFO CBOR.FC S15 PN10/16 DN 50</t>
  </si>
  <si>
    <t>REGISTRO FOFO CBOR.FC S15 PN10/16 DN 80</t>
  </si>
  <si>
    <t>REGISTRO FOFO CBOR.FV S15 PN10/16 DN100</t>
  </si>
  <si>
    <t>REGISTRO FOFO CBOR.FC S15 PN10 DN200</t>
  </si>
  <si>
    <t>REGISTRO FOFO CBOR.FC S15 PN10/16 DN100</t>
  </si>
  <si>
    <t>REGISTRO FOFO CBOR.FC S14 PN10/16 DN 50</t>
  </si>
  <si>
    <t>REGISTRO FOFO CBOR.FV S14 PN10/16 DN 80</t>
  </si>
  <si>
    <t>REGISTRO FOFO CBOR.FC S14 PN10/16 DN100</t>
  </si>
  <si>
    <t>REGISTRO FOFO CBOR.FC S14 PN10/16 DN150</t>
  </si>
  <si>
    <t>REGISTRO FOFO CBOR.FV S14 PN10 DN200</t>
  </si>
  <si>
    <t>REGISTRO FOFO CBOR.FC S14 PN10 DN250</t>
  </si>
  <si>
    <t>REGISTRO FOFO CBOR.FC S14 PN10/16 DN 80</t>
  </si>
  <si>
    <t>REGISTRO FOFO CBOR.FV S14 PN10/16 DN150</t>
  </si>
  <si>
    <t>REGISTRO FOFO CBOR.FC S14 PN16 DN200</t>
  </si>
  <si>
    <t>REGISTRO FOFO CBOR.FC S14 PN16 DN250</t>
  </si>
  <si>
    <t>REGISTRO FOFO CBOR.FC S14 PN16 DN300</t>
  </si>
  <si>
    <t>REGISTRO FOFO CBOR.BC/PVC DN 50</t>
  </si>
  <si>
    <t>REGISTRO FOFO CBOR.BC/PVC DN 75</t>
  </si>
  <si>
    <t>REGISTRO FOFO CBOR.BC/PVC DN100</t>
  </si>
  <si>
    <t>REGISTRO FOFO CBOR.BC DN100</t>
  </si>
  <si>
    <t>REGISTRO FOFO CBOR.BC DN150</t>
  </si>
  <si>
    <t>REGISTRO FOFO CBOR.BC DN200</t>
  </si>
  <si>
    <t>REGISTRO FOFO CBOR.BC DN300</t>
  </si>
  <si>
    <t>VALVULA DE PE C/CRIVO BRON.JRI DN4"</t>
  </si>
  <si>
    <t>REGISTRO ESF.PVC JS BORB.PN16 DE32</t>
  </si>
  <si>
    <t>VALVULA RED.PR.A.DIR.JRE PE100MCA DN3/4"</t>
  </si>
  <si>
    <t>VALVULA CONT.NIVEL MIN/MAX.FF PN10 DN 75</t>
  </si>
  <si>
    <t>VALVULA CONT.NIVEL MIN/MAX.FF PN10 DN150</t>
  </si>
  <si>
    <t>REGISTRO FOFO CBOR.FV S15 PN10/16 DN150</t>
  </si>
  <si>
    <t>VALVULA RED.PR.A.DIR.JRE PE100MCA DN 2"</t>
  </si>
  <si>
    <t>ADUFA PAREDE FOFO C/FLANGE PN10 DN150</t>
  </si>
  <si>
    <t>ADUFA PAREDE FOFO C/FLANGE PN10 DN300</t>
  </si>
  <si>
    <t>ADESIVO PLASTICO SOLDA PVC 90CM3 (75G)</t>
  </si>
  <si>
    <t>ARRUELA BORRACHA FLANGE PN10 DN50</t>
  </si>
  <si>
    <t>ARRUELA BORRACHA FLANGE PN10 DN75</t>
  </si>
  <si>
    <t>25003566</t>
  </si>
  <si>
    <t>ARRUELA BORRACHA FLANGE PN10 DN100</t>
  </si>
  <si>
    <t>ARRUELA BORRACHA FLANGE PN10 DN150</t>
  </si>
  <si>
    <t>25003569</t>
  </si>
  <si>
    <t>ARRUELA BORRACHA FLANGE PN10 DN200</t>
  </si>
  <si>
    <t>ARRUELA VEDACAO VIROLA 1/2"</t>
  </si>
  <si>
    <t>ARRUELA VEDACAO VIROLA 3/4"</t>
  </si>
  <si>
    <t>ARRUELA VEDACAO VIROLA 1"</t>
  </si>
  <si>
    <t>PORCA 3/4" VIROLA 1/2" LIGA DE COBRE</t>
  </si>
  <si>
    <t>PORCA 1" DA VIROLA 3/4" LIGA DE COBRE</t>
  </si>
  <si>
    <t>PORCA 1.1/4" VIROLA LIGA COBRE 1"</t>
  </si>
  <si>
    <t>TUBETE DA VIROLA 1/2" LIGA COBRE</t>
  </si>
  <si>
    <t>TUBETE DA VIROLA 3/4" LIGA COBRE</t>
  </si>
  <si>
    <t>VEDANTE REGISTRO PRESSAO 1/2"</t>
  </si>
  <si>
    <t>PASTA LUBRIFICANTE ANEL 0,9KG</t>
  </si>
  <si>
    <t>TUBETE VIROLA 1" LIGA COBRE</t>
  </si>
  <si>
    <t>TUBETE VIROLA 1.1/2" LIGA COBRE</t>
  </si>
  <si>
    <t>PORCA 2"     VIROLA LIGA COBRE 1.1/2</t>
  </si>
  <si>
    <t>ARRUELA VEDACAO VIROLA 1 1/2"</t>
  </si>
  <si>
    <t>ARRUELA BORRACHA FLANGE PN10 DN80</t>
  </si>
  <si>
    <t>ABRACADEIRA TRIPARTIDA DN 50 L150MM</t>
  </si>
  <si>
    <t>ABRACADEIRA TRIPARTIDA DN 60 L150MM</t>
  </si>
  <si>
    <t>ABRACADEIRA TRIPARTIDA DN 80 L150MM</t>
  </si>
  <si>
    <t>ABRACADEIRA TRIPARTIDA DN100 L150MM</t>
  </si>
  <si>
    <t>ABRACADEIRA TRIPARTIDA DN150 L205MM</t>
  </si>
  <si>
    <t>ABRACADEIRA TRIPARTIDA DN200 L250MM</t>
  </si>
  <si>
    <t>ABRACADEIRA TRIPARTIDA DN250 L350MM</t>
  </si>
  <si>
    <t>ABRACADEIRA TRIPARTIDA DN300 L400MM</t>
  </si>
  <si>
    <t>ABRACADEIRA TRIPARTIDA DN350 L445MM</t>
  </si>
  <si>
    <t>ABRACADEIRA TRIPARTIDA DN400 L500MM</t>
  </si>
  <si>
    <t>ABRACADEIRA TRIPARTIDA DN500 L505MM</t>
  </si>
  <si>
    <t>ABRACADEIRA TRIPARTIDA DN 80 L215MM</t>
  </si>
  <si>
    <t>ABRACADEIRA TRIPARTIDA DN100 L215MM</t>
  </si>
  <si>
    <t>ABRACADEIRA TRIPARTIDA DN600 L505MM</t>
  </si>
  <si>
    <t>ABRACADEIRA TRIPARTIDA DN450 L500MM</t>
  </si>
  <si>
    <t>ABRACADEIRA TRIPARTIDA DN175 L250MM</t>
  </si>
  <si>
    <t>GRAXA BASE SABÃO LITIO NLGI 2 BALDE 20KG</t>
  </si>
  <si>
    <t>OLEO 2 TEMPOS GRAU SAE30W EMBALAGEM 0,5L</t>
  </si>
  <si>
    <t>OLEO LUB. IND. HR-68  EP - EMB.TB.200L</t>
  </si>
  <si>
    <t>QUEROSENE EMB 5 L</t>
  </si>
  <si>
    <t>OLEO LUB. IND. HR-68  EP - EMB. BD. 20L</t>
  </si>
  <si>
    <t>DESENGRIPANTE ANTI-OXIDANTE EMB.SPY 0,3L</t>
  </si>
  <si>
    <t>OLEO LUB. IND. FP-68  -   EMB. BD. 20L</t>
  </si>
  <si>
    <t>OLEO LUBR. IND.HR-46 EP-EMB.BD.20L</t>
  </si>
  <si>
    <t>OLEO  IND.TRM 5 SAE 90W  - EMB. BD.20L</t>
  </si>
  <si>
    <t>OLEO LUB.MINERAL  SAE 15W-40 EMB.1LITRO</t>
  </si>
  <si>
    <t>STIHL-GRAXA 07811201117 ROCADEIRA</t>
  </si>
  <si>
    <t>GRAXA ESPECIAL P/ROLAMENTO EMB. PLAS1/2K</t>
  </si>
  <si>
    <t>OLEO LUBRIFICANTE ROTO INJECT FLUID 20L</t>
  </si>
  <si>
    <t>BECKER -COPO GRIFFIN- FORMA BAIXA 50 ML.</t>
  </si>
  <si>
    <t>BECKER VIDRO BOROSSILI.FORMA BAIXA 250ML</t>
  </si>
  <si>
    <t>BECKER COPO GRIFFIN FORMA BAIXA 1000ML</t>
  </si>
  <si>
    <t>BECKER -COPO GRIFFIN- FORMA BAIXA 2000ML</t>
  </si>
  <si>
    <t>FRASCO VIDRO  P/DILUICAO LEITE 160ML</t>
  </si>
  <si>
    <t>BECKER -COPO BERZELIUS-FORMA ALTA 500ML</t>
  </si>
  <si>
    <t>FUNIL SEPARACAO FP RV TT  2000ML</t>
  </si>
  <si>
    <t>BECKER -COPO GRIFFIN- FORMA BAIXA  100ML</t>
  </si>
  <si>
    <t>PIPETA SOROLOGICA GRADUADA  1ML</t>
  </si>
  <si>
    <t>PIPETA SOROLOGICA GRADUADA 10 ML</t>
  </si>
  <si>
    <t>PROVETA GRADUADA S/R B.H C.V OU PP 100ML</t>
  </si>
  <si>
    <t>PROVETA GRADUADA C/R.P.,B.H.POL.50ML</t>
  </si>
  <si>
    <t>PROVETA GRADUADA C/R.P.,B.H.POL. 100ML</t>
  </si>
  <si>
    <t>PROVETA GRADUADA C/R.V.B.R.V. 1000ML</t>
  </si>
  <si>
    <t>PROVETA GRADUADA S/R B.H.POL. 1000ML</t>
  </si>
  <si>
    <t>PROVETA GRADUADA S/R B.R.V.   100ML</t>
  </si>
  <si>
    <t>TERMOMETRO QUIMICO, ESC. EXT. - 10 A 60.</t>
  </si>
  <si>
    <t>FRASCO MARIOTTE SAIDA INFERIOR P/TUBO 9L</t>
  </si>
  <si>
    <t>TERMOMETRO QUIMICO, ESC. INT. - 10 A 60.</t>
  </si>
  <si>
    <t>FRASCO P/COLETA INC. S/FLUORES.CAP.125ML</t>
  </si>
  <si>
    <t>PROVETA GRADUADA S/R B.H.POL.250 ML</t>
  </si>
  <si>
    <t>BECKER COPO GRIFFIN FORMA BAIXA 600 ML</t>
  </si>
  <si>
    <t>PROVETA GRADUADA S. R. B. H. 50 ML</t>
  </si>
  <si>
    <t>FRASCO DBO AMBAR, CAPAC.APROX.300 ML</t>
  </si>
  <si>
    <t>PROVETA PLUVIOMETRICA 25 MM VIDRO</t>
  </si>
  <si>
    <t>PIPETA VOLUMETRICA ET   1ML</t>
  </si>
  <si>
    <t>POLICONTROL-CUBETA DE VIDRO TURBIDIMETRO</t>
  </si>
  <si>
    <t>CIA DAGUA-CUBETA VIDRO COMPARADOR CLORO</t>
  </si>
  <si>
    <t>PIPETA SOROLOGICA GRADUADA  5ML</t>
  </si>
  <si>
    <t>FRASCO OD/DQO TRANSPARENTE CAP. 300 ML</t>
  </si>
  <si>
    <t>CUBETA VIDRO PARA COMPARADOR CLORO</t>
  </si>
  <si>
    <t>AGUARRAS 5L</t>
  </si>
  <si>
    <t>TORNEIRA BOIA PLASTICO 1/2"</t>
  </si>
  <si>
    <t>TINTA ESMALTE SINT.BR. AMARELO SEG.3,6L</t>
  </si>
  <si>
    <t>TINTA ESMALTE SINT.BRILHANTE BRANCO 3,6L</t>
  </si>
  <si>
    <t>TINTA ESMALTE SINT.BR. AZUL-DEL-R. 3,6L</t>
  </si>
  <si>
    <t>TINTA ESMALTE SINT.BR.  PRETO 3,6L</t>
  </si>
  <si>
    <t>TORNEIRA PARA JARDIM  1/2" LONGA</t>
  </si>
  <si>
    <t>TINTA SPRAY AMARELO 300ML</t>
  </si>
  <si>
    <t>TINTA SPRAY VERMELHA 300ML</t>
  </si>
  <si>
    <t>TINTA LATEX FOSCO CONCRETO 18L</t>
  </si>
  <si>
    <t>TINTA LATEX SEMIBRIlHO STANNDAR,GELO18L</t>
  </si>
  <si>
    <t>THINNER PARA LIMPEZA GERAL 5L</t>
  </si>
  <si>
    <t>TINTA LATEX PARA PISO VERDE 18L</t>
  </si>
  <si>
    <t>COLHER PEDREIRO NÚMERO  8</t>
  </si>
  <si>
    <t>LATA PARA ARGAMASSA BWG Nº 26 18LT</t>
  </si>
  <si>
    <t>LIXA D'AGUA NUMERO 100</t>
  </si>
  <si>
    <t>LIXA D'AGUA NUMERO 120</t>
  </si>
  <si>
    <t>LIXA D'AGUA NUMERO 150</t>
  </si>
  <si>
    <t>LIXA D'AGUA NUMERO 180</t>
  </si>
  <si>
    <t>LIXA DAGUA NUMERO 220</t>
  </si>
  <si>
    <t>LIXA D'AGUA NUMERO  80</t>
  </si>
  <si>
    <t>LIXA PARA FERRO NUMERO 100</t>
  </si>
  <si>
    <t>LIXA P/FERRO NUMERO 120</t>
  </si>
  <si>
    <t>LIXA P/FERRO NUMERO  80</t>
  </si>
  <si>
    <t>ROLO ESPUMA NYLON C/ CABO 100MM</t>
  </si>
  <si>
    <t>ROLO ESPUMA NYLON C/ CABO 240MM</t>
  </si>
  <si>
    <t>ROLO LA DE CARNEIRO S/CABO 240MM</t>
  </si>
  <si>
    <t>ROLO P/PINTURA LA SINTETICA 230MM</t>
  </si>
  <si>
    <t>TRINCHA DUPLA 3"</t>
  </si>
  <si>
    <t>TRINCHA SIMPLES 1"</t>
  </si>
  <si>
    <t>TRINCHA SIMPLES 1/2"</t>
  </si>
  <si>
    <t>TRINCHA SIMPLES 2"</t>
  </si>
  <si>
    <t>MASTIQUE ELASTICO POLIURET. 310ML</t>
  </si>
  <si>
    <t>SILICONE INCOLOR EMBALAGEM 280/300GR</t>
  </si>
  <si>
    <t>TINTA LATEX FOSCO BRANCO NEVE 18L</t>
  </si>
  <si>
    <t>TORNEIRA BOIA PLASTICO 3/4"</t>
  </si>
  <si>
    <t>TINTA LATEX SEMIBRILO PALHA 18L</t>
  </si>
  <si>
    <t>ADESIVO LIQUIDO SECAGEM INSTANTÂNEA</t>
  </si>
  <si>
    <t>TINTA LATEX PARA PISO COR CONCRETO 18L</t>
  </si>
  <si>
    <t>TINTA LATEX PARA PISO AZUL 18L</t>
  </si>
  <si>
    <t>TINTA LATEX PISO CINZA CHUMBO 18L</t>
  </si>
  <si>
    <t>DUCHA HIGIENICA EM METAL CROMADO 1/2"</t>
  </si>
  <si>
    <t>AUTO TRAFO TRIF  RES  POLIEST  30CV 220V</t>
  </si>
  <si>
    <t>AUTO TRAFO TRIF  RES  POLIEST  40CV 220V</t>
  </si>
  <si>
    <t>BASE FUSIVEL DIAZED   2 A  25A</t>
  </si>
  <si>
    <t>BASE FUSIVEL NH 500/440V  125A TAM    00</t>
  </si>
  <si>
    <t>CHAVE SELETORA 30,5MM,PLAQ.IND.MAN-0-AUT</t>
  </si>
  <si>
    <t>RELE FALTA FASE 440V SEM NEUTRO</t>
  </si>
  <si>
    <t>CONTATOR AUXILIAR 3NA 1NF 110V</t>
  </si>
  <si>
    <t>CONTATOR AUXILIAR 4NA 0NF 127V</t>
  </si>
  <si>
    <t>CONTATOR AUXILIAR 4NA 4NF 127V</t>
  </si>
  <si>
    <t>CONTATOR AUXILIAR 2NA 2NF 220V</t>
  </si>
  <si>
    <t>CONTATOR AUXILIAR 3NA 1NF 220V 60HZ</t>
  </si>
  <si>
    <t>CONTATOR AUXILIAR 4NA 0NF 220V 60HZ</t>
  </si>
  <si>
    <t>ELETRODO RELE NIVEL 127V (PENDULO)</t>
  </si>
  <si>
    <t>CURVA 90º RL PVC ELETROD.JRE DN1"</t>
  </si>
  <si>
    <t>DISJUNTOR UNIPOLAR  10a 240V  5KA</t>
  </si>
  <si>
    <t>DISJUNTOR UNIPOLAR  20A 240V  5KA</t>
  </si>
  <si>
    <t>DISJUNTOR BIPOLAR   10A 240V 5KA</t>
  </si>
  <si>
    <t>DISJUNTOR BIPOLAR   15A 240V 5KA</t>
  </si>
  <si>
    <t>DISJUNTOR BIPOLAR   20A 240V 5KA</t>
  </si>
  <si>
    <t>DISJUNTOR TRIPOLAR   40A 240V 5KA</t>
  </si>
  <si>
    <t>DISJUNTOR TRIPOLAR   50A 240V 5KA</t>
  </si>
  <si>
    <t>FUSIVEL NH TAMANHO 00  IN 25A 0,4/0,5 KV</t>
  </si>
  <si>
    <t>FUSIVEL NH TAMANHO 00 IN  36A 0,4/0,5 KV</t>
  </si>
  <si>
    <t>FUSIVEL NH TAMANHO 00  IN 50A 0,4/0,5 KV</t>
  </si>
  <si>
    <t>FUSIVEL NH TAMANHO 00 IN  63A 0,4/0,5 KV</t>
  </si>
  <si>
    <t>FUSIVEL NH TAMANHO 00  IN 80A 0,4/0,5 KV</t>
  </si>
  <si>
    <t>FUSIVEL NH TAMANHO 00 IN 100A 0,4/0,5 KV</t>
  </si>
  <si>
    <t>FUSIVEL NH TAMANHO 00 IN 125A 0,4/0,5 KV</t>
  </si>
  <si>
    <t>FUSIVEL NH TAMANHO 1 IN160A TENSAO 0,5KV</t>
  </si>
  <si>
    <t>FUSIVEL NH TAMANHO 2 IN400A TENSAO 0,5KV</t>
  </si>
  <si>
    <t>PUNHO EXTRATOR FUS. NH 00-1.2.3.4 TPO 1</t>
  </si>
  <si>
    <t>FUSIVEL DIAZED RETARDADO   2A 500 V</t>
  </si>
  <si>
    <t>FUSIVEL DIAZED RETARDADO  30A 500 V</t>
  </si>
  <si>
    <t>FUSIVEL DIAZED RETARDADO   4A 500 V</t>
  </si>
  <si>
    <t>FUSIVEL DIAZED RETARDADO   6A 500 V</t>
  </si>
  <si>
    <t>FUSIVEL DIAZED RETARDADO  10A 500 V</t>
  </si>
  <si>
    <t>FUSIVEL DIAZED RETARDADO  16A 500 V</t>
  </si>
  <si>
    <t>FUSIVEL DIAZED RETARDADO  20A 500 V</t>
  </si>
  <si>
    <t>FUSIVEL DIAZED RETARDADO  25A 500 V</t>
  </si>
  <si>
    <t>FUSIVEL DIAZED RETARDADO  35A 500 V</t>
  </si>
  <si>
    <t>FUSIVEL DIAZED RETARDADO  50A 500 V</t>
  </si>
  <si>
    <t>FUSIVEL DIAZED RETARDADO  63A 500 V</t>
  </si>
  <si>
    <t>INTERRUPTOR EMBUTIR COMP.250V 10A 1MONOP</t>
  </si>
  <si>
    <t>SOQUETE PORCE.REFORC. 250V,4A ROSCA E27</t>
  </si>
  <si>
    <t>LUVA PVC ELETROD.JRI DN 1/2"</t>
  </si>
  <si>
    <t>LUVA PVC ELETROD.JRI DN3/4"</t>
  </si>
  <si>
    <t>PLUG TOMADA 2 POLOS PINO RED. 10A 250V</t>
  </si>
  <si>
    <t>TERMINAL EL.FORQUILHA PI 1,30A2,60MM2 M6</t>
  </si>
  <si>
    <t>RELE FOTOELETRICO TERMICO 220V,1,0/1,8KW</t>
  </si>
  <si>
    <t>RELE TEMPO PNEU REG   0,1-30 AO TRA 220V</t>
  </si>
  <si>
    <t>RELE FALTA FASE S/NEUTRO 220V 10SEGUNDOS</t>
  </si>
  <si>
    <t>RELE FALTA FASE S/NEUTRO 220V 01SEGUNDOS</t>
  </si>
  <si>
    <t>RELE FALTA FASE S/NEUTRO 220V  S/RETARDO</t>
  </si>
  <si>
    <t>RELE NIVEL INF. 220V 0-100KOHMS (POCO)</t>
  </si>
  <si>
    <t>RELE TEMPO ELETRON 220V ESC. 0-30   MIN</t>
  </si>
  <si>
    <t>WEG-BOBINA CONTATOR CAW E CW 127V</t>
  </si>
  <si>
    <t>CHAVE SELETORA 3 POS 3NA3NF 6A 660V</t>
  </si>
  <si>
    <t>FILTRO DE LINHA 5 TOMADAS 1 INTER. 2P+T</t>
  </si>
  <si>
    <t>RELE TEMPO ELETRON 220V ESC.0-180 TRABAL</t>
  </si>
  <si>
    <t>DISJUNTOR TRIPOLAR  150A 240V 18KA</t>
  </si>
  <si>
    <t>TERMINAL EL.FORQUILHA PI 0,3-1,5MM2 M5</t>
  </si>
  <si>
    <t>TERMINAL EL.FORQUILHA PI 4,0-6,0MM2 M7</t>
  </si>
  <si>
    <t>TERMINAL ELETRICO PINO PI 1,0-2,5MM2</t>
  </si>
  <si>
    <t>TERMINAL ELETR.ANEL IR 1,30-2,60MM2 M 6</t>
  </si>
  <si>
    <t>TERMINAL ELETRICO PINO PI 2,5-6,0MM2</t>
  </si>
  <si>
    <t>RELE FOTOELETRICO C/BASE SUP.1800VA 220V</t>
  </si>
  <si>
    <t>TERMINAL ELETRICO PINO PI 0,3-1,5MM2</t>
  </si>
  <si>
    <t>ABRACADEIRA NYLON BRANCA DIAM.  35MM</t>
  </si>
  <si>
    <t>ABRACADEIRA NYLON BRANCA DIAM.  50MM</t>
  </si>
  <si>
    <t>ABRACADEIRA NYLON BRANCA DIAM. 22MM</t>
  </si>
  <si>
    <t>TERMINAL EL.TUBULAR CE 1F1CSI  16MM2 M 5</t>
  </si>
  <si>
    <t>TERMINAL EL.TUBULAR CE 1F1CSI 35MM2 M10</t>
  </si>
  <si>
    <t>SIEMENS-BOBINA CONTATOR 3TH80 127V</t>
  </si>
  <si>
    <t>PRENSA CABO IND NYLON 6 C/CONTRA ROSCA</t>
  </si>
  <si>
    <t>REFLETOR RETANGULAR P 400 MA ROSCA E 40.</t>
  </si>
  <si>
    <t>CONTATOR AUXILIAR 2NA 2NF 220V P/BL ADIT</t>
  </si>
  <si>
    <t>TERMINAL EL.TUBULAR CE 1F1CSI  16MM2 M 9</t>
  </si>
  <si>
    <t>EXTENSAO C/LAMPADA E GRADE PROTETORA</t>
  </si>
  <si>
    <t>RELE TEMPO ELET.220V ESC.3-30 S TRAB.</t>
  </si>
  <si>
    <t>PROGRAMADOR HORARIO 15MIN.16 A,220V 60HZ</t>
  </si>
  <si>
    <t>ABRACADEIRA TIPO D C/CUNHA AG DN 1/2"</t>
  </si>
  <si>
    <t>PROGRAMADOR DIGITAL C/BATERIA RECAR.220V</t>
  </si>
  <si>
    <t>TERMINAL EL.TUBULAR CE 2F1CSI  70MM2 M12</t>
  </si>
  <si>
    <t>REATOR ELETRONICO 1X32W 110/220V</t>
  </si>
  <si>
    <t>TERMINAL EL.TUBULAR CE 1F1CSI  25MM2 M 8</t>
  </si>
  <si>
    <t>TERMINAL EL.TUBULAR CE 1F1CSI  50MM2 M 6</t>
  </si>
  <si>
    <t>REATOR P/LAMP.VAPOR DE SODIO 250W 220V</t>
  </si>
  <si>
    <t>CHAVE BÓIA NÍVEL INF.- SUPER. C/ ESFERA</t>
  </si>
  <si>
    <t>FUSIVEL NH TAMANHO 00 160A</t>
  </si>
  <si>
    <t>TERMINAL EL.TUBULAR CE 1F1CSI 120MM2 M10</t>
  </si>
  <si>
    <t>REATOR ELETRONICO 2X20W , 110/220V</t>
  </si>
  <si>
    <t>REATOR ELETRONICO P/LAMP.FLUOR.1X20 W</t>
  </si>
  <si>
    <t>RELE TEMPO ELETRON 220V ESC. 0 - 30 S RE</t>
  </si>
  <si>
    <t>DISJUNTOR TRIPOLAR  400A 600V 42 KA</t>
  </si>
  <si>
    <t>BATERIA LITIO TENSAO 3,6V 1/2AA 1,2 Ah</t>
  </si>
  <si>
    <t>SINALEIRO LED Ø22,5MM 220V VERDE</t>
  </si>
  <si>
    <t>SINALEIRO VM;22,5MM;220/120V;LED;RESIS</t>
  </si>
  <si>
    <t>SINALEIRO LED Ø22,5mm 24V AMARELO</t>
  </si>
  <si>
    <t>CONTATOR AUXILIAR 2NA 2NF 127V</t>
  </si>
  <si>
    <t>TOMADA P/PISO 2P+T UNIVERSAL 20A 250V</t>
  </si>
  <si>
    <t>TERMINAL ELETR.ANEL PI 2,70-6,60MM2 M 6</t>
  </si>
  <si>
    <t>DISJUNTOR TRIPOLAR  175A 600V 42KA</t>
  </si>
  <si>
    <t>CONTATOR TRIP.220V,12A  P/RELE 3RU1116</t>
  </si>
  <si>
    <t>CONTATOR TRIP.220V,17A P/RELE 3RU1126</t>
  </si>
  <si>
    <t>CONTATOR TRIP.220V,25A P/RELE 3RU1126</t>
  </si>
  <si>
    <t>CONTATOR TRIP.220V,65A P/RELE 3RU1146</t>
  </si>
  <si>
    <t>RELE BIM SOB  40 A 50A P/CONT 3RT1036</t>
  </si>
  <si>
    <t>RELE BIM. SOBREC 20 A 25A P/CONT.3RT1026</t>
  </si>
  <si>
    <t>ALAVANCA ACO SAE 1045/1060 25X1500 P.PA</t>
  </si>
  <si>
    <t>ALICATE BICO CHATO CRV ISOLADO 5.1/2"</t>
  </si>
  <si>
    <t>ALICATE BOMBA AGUA REGULA C/CANAL 9.1/2"</t>
  </si>
  <si>
    <t>ALICATE CORTE DIAGONAL CRV ISOLADO 6"</t>
  </si>
  <si>
    <t>ALICATE PRESSAO MORDENTE CURVO 10"</t>
  </si>
  <si>
    <t>ALICATE UNIVERSAL CRV ISOLADO 8"</t>
  </si>
  <si>
    <t>BROCA HELIC.ACO R.H.CIL.   1/8"</t>
  </si>
  <si>
    <t>BROCA HELIC.ACO R.H.CIL.   5/32"</t>
  </si>
  <si>
    <t>BROCA HELIC.ACO R.H.CIL. 3/16"(4,76mm)</t>
  </si>
  <si>
    <t>BROCA HELIC.ACO R.H.CIL.  13/64"</t>
  </si>
  <si>
    <t>BROCA HELIC.ACO R.H.CIL. 1/4"(3,35mm)</t>
  </si>
  <si>
    <t>BROCA HELIC.ACO R.H.CIL.   5/16"</t>
  </si>
  <si>
    <t>BROCA HELIC.ACO R.H.CIL.   3/8"</t>
  </si>
  <si>
    <t>BROCA HELIC.ACO R.H.CIL.   7/16"</t>
  </si>
  <si>
    <t>BROCA VIDIA -  3/16"</t>
  </si>
  <si>
    <t>BROCA VIDIA -  1/4"</t>
  </si>
  <si>
    <t>BROCA VIDIA -  3/8"</t>
  </si>
  <si>
    <t>CARRINHO MAO CAP. 46L PNEU E CAMARA AR</t>
  </si>
  <si>
    <t>CAVADEIRA BOCA DE LOBO NUM. 1</t>
  </si>
  <si>
    <t>CHAVE BOCA AJUST.(INGLESA)- 6" CRV</t>
  </si>
  <si>
    <t>CHAVE BOCA AJUST.(INGLESA)-12"</t>
  </si>
  <si>
    <t>CHAVE COMBINADA   3/8"</t>
  </si>
  <si>
    <t>CHAVE COMBINADA   1/2"</t>
  </si>
  <si>
    <t>CHAVE COMBINADA   9/16"</t>
  </si>
  <si>
    <t>CHAVE COMBINADA   11/16"</t>
  </si>
  <si>
    <t>CHAVE COMBINADA   3/4"</t>
  </si>
  <si>
    <t>CHAVE COMBINADA   15/16"</t>
  </si>
  <si>
    <t>CHAVE COMBINADA 1.1/8"</t>
  </si>
  <si>
    <t>CHAVE CORRENTE P/ TUBO 2" SERVICO LEVE</t>
  </si>
  <si>
    <t>CHAVE CORRENTE P/ TUBO 2" SERVICO PESADO</t>
  </si>
  <si>
    <t>CHAVE FENDA 1/8X3" - 3X 75MM</t>
  </si>
  <si>
    <t>CHAVE FENDA 1/8X6" - 3X150MM</t>
  </si>
  <si>
    <t>CHAVE FENDA 3/16X5"-4,5X125MM</t>
  </si>
  <si>
    <t>CHAVE FENDA 1/4X5" - 6X125MM</t>
  </si>
  <si>
    <t>CHAVE FENDA 1/4X6" - 6X150MM</t>
  </si>
  <si>
    <t>CHAVE FENDA 1/4X8" - 6X200MM</t>
  </si>
  <si>
    <t>CHAVE FENDA 1/4X10"- 6X250MM</t>
  </si>
  <si>
    <t>CHAVE FENDA 5/16X8" -8X200MM</t>
  </si>
  <si>
    <t>CHAVE PHILLIPS 5/16X6"</t>
  </si>
  <si>
    <t>TORNO (MORSA) DE BANCADA FIXO N.6</t>
  </si>
  <si>
    <t>CHAVE PHILLIPS 1/4X6"</t>
  </si>
  <si>
    <t>CHAVE FIXA -BOCA-   1/2X9/16"</t>
  </si>
  <si>
    <t>CHAVE FIXA -BOCA-   5/8X11/16"</t>
  </si>
  <si>
    <t>ALICATE BICO RETO ANEL CrV EXTERN 5.1/2"</t>
  </si>
  <si>
    <t>ENXADAO FORJADO ESTREITO ACO CARB.S/CABO</t>
  </si>
  <si>
    <t>ESCADA ABRIR METALON 1800 70KG 7 DEGRAUS</t>
  </si>
  <si>
    <t>FOICE ROCADEIRA S/CABO 600/940 G FORJADA</t>
  </si>
  <si>
    <t>FURADEIRA MANUAL 02 MANDRIL ACI.MANIVELA</t>
  </si>
  <si>
    <t>LIMA CHATA BASTARDA  6"</t>
  </si>
  <si>
    <t>LIMA CHATA BASTARDA 12"</t>
  </si>
  <si>
    <t>LIMA CHATA MURCA 10"</t>
  </si>
  <si>
    <t>LIMA MEIA CANA BASTARDA 10"</t>
  </si>
  <si>
    <t>MACHADINHA FORJADA, C/CABO E CUNHA</t>
  </si>
  <si>
    <t>MARTELO TIPO BOLA  200 GR</t>
  </si>
  <si>
    <t>MARTELO TIPO BOLA  500 GR</t>
  </si>
  <si>
    <t>MARTELO P/CALCETEIRO C/CABO</t>
  </si>
  <si>
    <t>MARTELO P/CARPINTEIRO FACE DE 25 MM</t>
  </si>
  <si>
    <t>MARRETA OITAV.C/CAB.ACO PRETO 5KG</t>
  </si>
  <si>
    <t>SERROTE 22"</t>
  </si>
  <si>
    <t>TARRAXA P/TUBO PVC 1"</t>
  </si>
  <si>
    <t>TORNO BANCADA FIXO N.8</t>
  </si>
  <si>
    <t>TORQUES P/ARMADOR  10"</t>
  </si>
  <si>
    <t>TARRAXA C/CATRACA DIMENS :1/2 A 2"</t>
  </si>
  <si>
    <t>CHAVE COMBINADA                      8MM</t>
  </si>
  <si>
    <t>CHAVE COMBINADA                     10MM</t>
  </si>
  <si>
    <t>CHAVE COMBINADA                     11MM</t>
  </si>
  <si>
    <t>CHAVE COMBINADA                     12MM</t>
  </si>
  <si>
    <t>CHAVE COMBINADA                     13MM</t>
  </si>
  <si>
    <t>CHAVE COMBINADA                     14MM</t>
  </si>
  <si>
    <t>CHAVE COMBINADA                     15MM</t>
  </si>
  <si>
    <t>CHAVE COMBINADA                     17MM</t>
  </si>
  <si>
    <t>CHAVE COMBINADA                     18MM</t>
  </si>
  <si>
    <t>CHAVE COMBINADA                     19MM</t>
  </si>
  <si>
    <t>CHAVE COMBINADA  24MM</t>
  </si>
  <si>
    <t>TARRAXA P/TUBO PVC   3/4"</t>
  </si>
  <si>
    <t>TARRAXA P/TUBO PVC   1/2"</t>
  </si>
  <si>
    <t>CHAVE P/TUBO TRAB.PESADO-CHAVE GR.10"</t>
  </si>
  <si>
    <t>CHAVE P/TUBO TRAB.PESADO-CHAVE GR.14"</t>
  </si>
  <si>
    <t>CHAVE P/TUBO TRAB.PESADO-CHAVE GR.18"</t>
  </si>
  <si>
    <t>CHAVE P/TUBO TRAB.PESADO-CHAVE GR.24"</t>
  </si>
  <si>
    <t>CHAVE TESTE P/CIRC.ELET.100-500 VOLTS</t>
  </si>
  <si>
    <t>ENXADA S/CABO 2.1/2 LIBRAS LARGA</t>
  </si>
  <si>
    <t>FACAO ACO COM BAINHA 12"</t>
  </si>
  <si>
    <t>FACAO ACO COM BAINHA 20"</t>
  </si>
  <si>
    <t>LIMA CHATA MURCA  6"</t>
  </si>
  <si>
    <t>CHAVE PHILLIPS 3/16X5"</t>
  </si>
  <si>
    <t>TRENA ACO CURTA   5,0 M</t>
  </si>
  <si>
    <t>CAIXA FERRAM.SANFONA 5 GAV.500MM</t>
  </si>
  <si>
    <t>CHAVE ALLEN CRV, CURTA, SEXT.    6,0MM</t>
  </si>
  <si>
    <t>CHAVE ALLEN CRV, CURTA, SEXT.    7,0MM</t>
  </si>
  <si>
    <t>JOGO CHAVE COMBINADA 6 A 22 MM</t>
  </si>
  <si>
    <t>MARTELO BORRACHA NUMERO 60 MM</t>
  </si>
  <si>
    <t>NIVEL DE ALUMINIO 3 BOLHAS  12"</t>
  </si>
  <si>
    <t>PA QUADRADA C/CABO NUMERO 3</t>
  </si>
  <si>
    <t>JOGO TALHADEIRAS SACA PINOS E PUNCOES</t>
  </si>
  <si>
    <t>ESCOVA ACO COM CABO 30X3CM</t>
  </si>
  <si>
    <t>ESTRANGULADOR P/TUBOS DE POLIETILENO</t>
  </si>
  <si>
    <t>DISCO CORTE DIAM.SEGM.4,5" 110 FURO 20MM</t>
  </si>
  <si>
    <t>PICARETA CHIBANCA  SEM CABO</t>
  </si>
  <si>
    <t>ENXADA S/CABO 2.1/2 LIBRAS ESTREITA</t>
  </si>
  <si>
    <t>MARRETA OITAVADA C/CABO EM ACO 1045 1KG</t>
  </si>
  <si>
    <t>TALHADEIRA ACO SAE 1070 -7"</t>
  </si>
  <si>
    <t>TALHADEIRA ACO SAE 1070 -12"</t>
  </si>
  <si>
    <t>PICARETA PONTA E PA ESTREITA S/CABO</t>
  </si>
  <si>
    <t>CAIXA FERRAM.BAU BAND.400X160X180</t>
  </si>
  <si>
    <t>PE DE CABRA ACO SAE 1060 COPRIMNTO 60 CM</t>
  </si>
  <si>
    <t>PA DE BICO 1300/2130 G S/CABO</t>
  </si>
  <si>
    <t>CAIXA FERRAM.BAU S/BAND.RETO 500X160X180</t>
  </si>
  <si>
    <t>LAMINA DE SERRA MANUAL 24 DENTES/POL.</t>
  </si>
  <si>
    <t>ARCO SERRA ACO TUBULAR CABO FECH LAM 300</t>
  </si>
  <si>
    <t>TRENA ACO LONGA  10,0 M COM TRAVA</t>
  </si>
  <si>
    <t>CALIBRADOR ROSCAS P/ROSCA METRICA EM POL</t>
  </si>
  <si>
    <t>CAIXA FERRAM.BAU 600X300X300MM</t>
  </si>
  <si>
    <t>TRENA FIBRA VIDRO  50,0 M</t>
  </si>
  <si>
    <t>CHAVE CANHAO "T" 8MMX80MM  SEC. QUAD.</t>
  </si>
  <si>
    <t>BROCA TRICONICADE BOTOES DE 8,1/2" A 9"</t>
  </si>
  <si>
    <t>LAMINA DE SERRA MANUAL 18 DENTES/POL.</t>
  </si>
  <si>
    <t>ARCO SERRA ACO AJUSTAV CABO FECH LAM 300</t>
  </si>
  <si>
    <t>CHAVE P/ OPERACAO DE CILINDRO DE CLORO</t>
  </si>
  <si>
    <t>CHAVE FENDA 1/8X5  - 3 X 125MM</t>
  </si>
  <si>
    <t>CHAVE ESTRELA BATER 1.1/8"</t>
  </si>
  <si>
    <t>TALHADEIRA ACO SAE 1070 250/22MM</t>
  </si>
  <si>
    <t>ALICATE PARA CORTE DE TUBOS "PEAD, 37MM</t>
  </si>
  <si>
    <t>DISCO POLICORTE 12"X1/8 X5/8" 2 TELAS</t>
  </si>
  <si>
    <t>CHAVE P/TUBO TRAB.PESADO-CHAVE GR. 8"</t>
  </si>
  <si>
    <t>CHAVE CORRENTE P/ TUBO 3" A 6"</t>
  </si>
  <si>
    <t>ESCOVA CIRCULAR ACO 75MM COM HASTE</t>
  </si>
  <si>
    <t>ALICATE BICO RETO ANEL CrV INTERN 5.1/2"</t>
  </si>
  <si>
    <t>TRENA FIBRA VIDRO  20,0 M</t>
  </si>
  <si>
    <t>CALIBRE FOLGA 20 LAMIN.0,05 A 1,O 152MM</t>
  </si>
  <si>
    <t>MARRETA OITAV.C/CABO ACO PRETO  2KG</t>
  </si>
  <si>
    <t>CHAVE P/ TE DE SER. POLIPROPILENO 50X20</t>
  </si>
  <si>
    <t>CHAVE BOCA AJUST.(INGLESA)-10"</t>
  </si>
  <si>
    <t>SACA GAXETAS Nº2 HASTE FLEXIVEL 190mm</t>
  </si>
  <si>
    <t>LIMA CHATA BASTARDA 10"</t>
  </si>
  <si>
    <t>CHAVE BOCA DE BATER(IMPACTO)1.11/16"</t>
  </si>
  <si>
    <t>REGISTRO DERIVACAO/TAP PITOT DN1"</t>
  </si>
  <si>
    <t>HASTE DE PERFURACAO PEQUENAS SONDAGENS</t>
  </si>
  <si>
    <t>FITA CREPE ROLO 50MMX50M</t>
  </si>
  <si>
    <t>PRESILHA PARA CRACHA (JACARE)</t>
  </si>
  <si>
    <t>PAPEL LAMINADO 7,5 M X 0,30M EMB ROLO</t>
  </si>
  <si>
    <t>BUCHA FIXACAO S- 8 COM PARAFUSO</t>
  </si>
  <si>
    <t>BUCHA FIXACAO S-10 C/ PARAFUSO 1/4"x60mm</t>
  </si>
  <si>
    <t>BUCHA FIXACAO S-12 COM PARAFUSO</t>
  </si>
  <si>
    <t>CAIXA ISOPOR 50L, QUADRADA E SEM ALCA</t>
  </si>
  <si>
    <t>BUCHA FIXACAO S- 6 C/ PARAFUSO Ø4X30mm+5</t>
  </si>
  <si>
    <t>MARCADOR INDUSTRIAL BRANCO 60 ML</t>
  </si>
  <si>
    <t>MARCADOR INDUSTRIAL AZUL  60 ML</t>
  </si>
  <si>
    <t>HERBICIDA P/COMBATE A CAPIM EMB  5L</t>
  </si>
  <si>
    <t>MARCADOR INDUSTRIAL AMARELO 60 ML</t>
  </si>
  <si>
    <t>MARCADOR INDUSTRIAL VERMELHO 60 ML</t>
  </si>
  <si>
    <t>CONDUITE DE COBRE 3/8"x1,2M P/CLORO P309</t>
  </si>
  <si>
    <t>PAPEL ALUMINIO 100 M X 300 MM</t>
  </si>
  <si>
    <t>SACO DE RAFIA 0,95X0,65M LIMPO 60KG</t>
  </si>
  <si>
    <t>FITA TEFLON VEDA ROSCA 50MX18MM</t>
  </si>
  <si>
    <t>CAIXA DE ISOPOR 28LTS C/ TAMPA S/ ALCA</t>
  </si>
  <si>
    <t>AVENTAL EM RASPA COM MANGA 1000X600MM</t>
  </si>
  <si>
    <t>PROTETOR FACIAL VISOR PANORÂMICO</t>
  </si>
  <si>
    <t>MASCARA FACIAL TOTAL COM FILTRO P/CLORO</t>
  </si>
  <si>
    <t>PROTETOR AUDITIVO TIPO PLUG</t>
  </si>
  <si>
    <t>DRAGER-FILTRO COMBINADO P/MASC FAC TOTAL</t>
  </si>
  <si>
    <t>RESPIRADOR SEG SEMIFACIAL CL 1-P3 FILTRO</t>
  </si>
  <si>
    <t>OCULOS SEGURANÇA E SOBREPOSIÇÃO INCOLOR</t>
  </si>
  <si>
    <t>LUVA BORRACHA NITRILICA CLORINADA 9 "</t>
  </si>
  <si>
    <t>CONJUNTO PARA CHUVA AMARELO TAMANHO M</t>
  </si>
  <si>
    <t>CONJUNTO PARA CHUVA  AMARELO,TAMANHO G</t>
  </si>
  <si>
    <t>CONJUNTO PARA CHUVA AMARELO TAMANHO GG</t>
  </si>
  <si>
    <t>CONJUNTO PARA CHUVA  AMARELO TAMANHO EG</t>
  </si>
  <si>
    <t>PLACA SINALIZACAO DE APOIO GRADE MODULAR</t>
  </si>
  <si>
    <t>ROLAMENTO 2309</t>
  </si>
  <si>
    <t>ROLAMENTO 6000-ZZ</t>
  </si>
  <si>
    <t>ROLAMENTO 6002-ZZ</t>
  </si>
  <si>
    <t>ROLAMENTO 6003-Z</t>
  </si>
  <si>
    <t>ROLAMENTO 6004-ZZ</t>
  </si>
  <si>
    <t>ROLAMENTO 6005-ZZ</t>
  </si>
  <si>
    <t>ROLAMENTO 6006</t>
  </si>
  <si>
    <t>ROLAMENTO 6006-ZZ</t>
  </si>
  <si>
    <t>ROLAMENTO 6008-ZZ</t>
  </si>
  <si>
    <t>ELEMENTO ELASTICO NORMEX E128</t>
  </si>
  <si>
    <t>ROLAMENTO 6200-ZZ</t>
  </si>
  <si>
    <t>ROLAMENTO 6201</t>
  </si>
  <si>
    <t>ROLAMENTO 6201-ZZ</t>
  </si>
  <si>
    <t>ROLAMENTO 6202-ZZ</t>
  </si>
  <si>
    <t>ROLAMENTO 6203</t>
  </si>
  <si>
    <t>ROLAMENTO 6203-ZZ</t>
  </si>
  <si>
    <t>ROLAMENTO 6204</t>
  </si>
  <si>
    <t>ROLAMENTO 6204-Z</t>
  </si>
  <si>
    <t>ROLAMENTO 6204-ZZ</t>
  </si>
  <si>
    <t>ROLAMENTO 6205</t>
  </si>
  <si>
    <t>ROLAMENTO 6205-ZZ</t>
  </si>
  <si>
    <t>ROLAMENTO 6206-ZZ</t>
  </si>
  <si>
    <t>ROLAMENTO 6207-ZZ</t>
  </si>
  <si>
    <t>ROLAMENTO 6208</t>
  </si>
  <si>
    <t>ROLAMENTO 6208-ZZ</t>
  </si>
  <si>
    <t>ROLAMENTO 6209</t>
  </si>
  <si>
    <t>ROLAMENTO 6209-Z</t>
  </si>
  <si>
    <t>ROLAMENTO 6209-ZZ</t>
  </si>
  <si>
    <t>ROLAMENTO 6210-ZZ</t>
  </si>
  <si>
    <t>ROLAMENTO 6211</t>
  </si>
  <si>
    <t>ROLAMENTO 6211-ZZ</t>
  </si>
  <si>
    <t>ROLAMENTO 6212-ZZ</t>
  </si>
  <si>
    <t>ROLAMENTO 6213-Z</t>
  </si>
  <si>
    <t>ROLAMENTO 6214</t>
  </si>
  <si>
    <t>ROLAMENTO 6214-ZZ</t>
  </si>
  <si>
    <t>ROLAMENTO 6216</t>
  </si>
  <si>
    <t>ROLAMENTO 6216-ZZ</t>
  </si>
  <si>
    <t>ROLAMENTO 6316-C3</t>
  </si>
  <si>
    <t>ROLAMENTO 6308-Z-C3</t>
  </si>
  <si>
    <t>ROLAMENTO 6301-ZZ</t>
  </si>
  <si>
    <t>ROLAMENTO 6302-Z</t>
  </si>
  <si>
    <t>ROLAMENTO 6302-ZZ</t>
  </si>
  <si>
    <t>ROLAMENTO 6303-Z</t>
  </si>
  <si>
    <t>ROLAMENTO 6303 - ZZ</t>
  </si>
  <si>
    <t>ROLAMENTO 6304-ZZ</t>
  </si>
  <si>
    <t>ROLAMENTO 6305</t>
  </si>
  <si>
    <t>ROLAMENTO 6305-ZZ</t>
  </si>
  <si>
    <t>ROLAMENTO 6306</t>
  </si>
  <si>
    <t>ROLAMENTO 6306-ZZ</t>
  </si>
  <si>
    <t>ROLAMENTO 6307-Z</t>
  </si>
  <si>
    <t>ROLAMENTO 6307-ZZ</t>
  </si>
  <si>
    <t>ROLAMENTO 6308</t>
  </si>
  <si>
    <t>ROLAMENTO 6308-Z</t>
  </si>
  <si>
    <t>ROLAMENTO 6308-ZZ</t>
  </si>
  <si>
    <t>ROLAMENTO 6309</t>
  </si>
  <si>
    <t>ROLAMENTO 6309-Z</t>
  </si>
  <si>
    <t>ROLAMENTO 6309-ZZ</t>
  </si>
  <si>
    <t>ROLAMENTO 6310</t>
  </si>
  <si>
    <t>ROLAMENTO 6310 - Z</t>
  </si>
  <si>
    <t>ROLAMENTO 6310-ZZ</t>
  </si>
  <si>
    <t>ROLAMENTO 6311</t>
  </si>
  <si>
    <t>ROLAMENTO 6311-Z</t>
  </si>
  <si>
    <t>ROLAMENTO 6312</t>
  </si>
  <si>
    <t>ROLAMENTO 6312-ZZ</t>
  </si>
  <si>
    <t>ROLAMENTO 6313</t>
  </si>
  <si>
    <t>ROLAMENTO 6313-Z</t>
  </si>
  <si>
    <t>ROLAMENTO 6313-ZZ</t>
  </si>
  <si>
    <t>ROLAMENTO 6314</t>
  </si>
  <si>
    <t>ROLAMENTO 6314-Z</t>
  </si>
  <si>
    <t>ROLAMENTO 6314-ZZ</t>
  </si>
  <si>
    <t>ROLAMENTO 6315</t>
  </si>
  <si>
    <t>ROLAMENTO 6404</t>
  </si>
  <si>
    <t>ROLAMENTO 6405</t>
  </si>
  <si>
    <t>ROLAMENTO 6407</t>
  </si>
  <si>
    <t>ROLAMENTO 6408</t>
  </si>
  <si>
    <t>ROLAMENTO 6409</t>
  </si>
  <si>
    <t>ROLAMENTO NU-207-K-C3</t>
  </si>
  <si>
    <t>ROLAMENTO 6310-ZZ-C3</t>
  </si>
  <si>
    <t>ROLAMENTO NU-308</t>
  </si>
  <si>
    <t>ROLAMENTO 6407-C3</t>
  </si>
  <si>
    <t>ROLAMENTO 6207-Z-C3</t>
  </si>
  <si>
    <t>ROLAMENTO 30206</t>
  </si>
  <si>
    <t>ROLAMENTO 30207</t>
  </si>
  <si>
    <t>ROLAMENTO 7314-BG</t>
  </si>
  <si>
    <t>ELEMENTO ELASTICO NORMEX E194</t>
  </si>
  <si>
    <t>ROLAMENTO 6206-ZNR</t>
  </si>
  <si>
    <t>ROLAMENTO 6222</t>
  </si>
  <si>
    <t>ROLAMENTO 6306 - ZNR</t>
  </si>
  <si>
    <t>ROLAMENTO 6309-ZNR</t>
  </si>
  <si>
    <t>ROLAMENTO 6216-C3</t>
  </si>
  <si>
    <t>ROLAMENTO 22220</t>
  </si>
  <si>
    <t>ROLAMENTO 22222-C</t>
  </si>
  <si>
    <t>ROLAMENTO NU-222-C3</t>
  </si>
  <si>
    <t>ROLAMENTO NU-226-C3</t>
  </si>
  <si>
    <t>ROLAMENTO NU-230-M-C3</t>
  </si>
  <si>
    <t>ROLAMENTO NU-322</t>
  </si>
  <si>
    <t>ROLAMENTO NU-324</t>
  </si>
  <si>
    <t>ROLAMENTO 6026-C3</t>
  </si>
  <si>
    <t>ROLAMENTO 6304-C3</t>
  </si>
  <si>
    <t>ROLAMENTO 6305-C3</t>
  </si>
  <si>
    <t>SELO MECANICO DN 5/8" T-01 INOX/BUNA-N</t>
  </si>
  <si>
    <t>SELO MECANICO DN 1.3/8" T-01 INOX/BUNA-N</t>
  </si>
  <si>
    <t>SELO MECANICO DN 1.3/4" T-01 INOX/BUNA-N</t>
  </si>
  <si>
    <t>ROLAMENTO 3308</t>
  </si>
  <si>
    <t>ROLAMENTO 3310</t>
  </si>
  <si>
    <t>ROLAMENTO 3313</t>
  </si>
  <si>
    <t>ROLAMENTO NU-320</t>
  </si>
  <si>
    <t>ROLAMENTO 6311-ZNR</t>
  </si>
  <si>
    <t>ROLAMENTO 6403-C3</t>
  </si>
  <si>
    <t>ELEMENTO ELASTICO NORMEX E-112</t>
  </si>
  <si>
    <t>ROLAMENTO 6316-ZZ</t>
  </si>
  <si>
    <t>ROLAMENTO 6315-ZZ-C3</t>
  </si>
  <si>
    <t>ROLAMENTO 6209-Z-C3</t>
  </si>
  <si>
    <t>ROLAMENTO 30224</t>
  </si>
  <si>
    <t>ROLAMENTO 30309</t>
  </si>
  <si>
    <t>ROLAMENTO 3305 (=5305)</t>
  </si>
  <si>
    <t>ROLAMENTO 32020</t>
  </si>
  <si>
    <t>ROLAMENTO 6308-ZNR</t>
  </si>
  <si>
    <t>ROLAMENTO 6405-C3</t>
  </si>
  <si>
    <t>ROLAMENTO NU-208-K-C3</t>
  </si>
  <si>
    <t>ELEMENTO ELASTICO NORMEX E168</t>
  </si>
  <si>
    <t>ELEMENTO ELASTICO NORMEX E 82</t>
  </si>
  <si>
    <t>ROLAMENTO 6311-C3</t>
  </si>
  <si>
    <t>ROLAMENTO NU-207-ECKP-C3</t>
  </si>
  <si>
    <t>ROLAMENTO 6312-C3</t>
  </si>
  <si>
    <t>ROLAMENTO NU-322-M-C3</t>
  </si>
  <si>
    <t>ROLAMENTO 6322-C3</t>
  </si>
  <si>
    <t>ROLAMENTO 6309-ZNR-C3</t>
  </si>
  <si>
    <t>ROLAMENTO 6309-C3</t>
  </si>
  <si>
    <t>ROLAMENTO 6210-C3</t>
  </si>
  <si>
    <t>ROLAMENTO 6001-Z-C3</t>
  </si>
  <si>
    <t>ROLAMENTO 3310-C3</t>
  </si>
  <si>
    <t>ROLAMENTO NU-207-C3</t>
  </si>
  <si>
    <t>ROLAMENTO 6216-Z-C3</t>
  </si>
  <si>
    <t>ROLAMENTO 6315-C3</t>
  </si>
  <si>
    <t>ROLAMENTO 6313-C3</t>
  </si>
  <si>
    <t>ROLAMENTO 6206-NR</t>
  </si>
  <si>
    <t>ROLAMENTO 6212-ZNR-C3</t>
  </si>
  <si>
    <t>ROLAMENTO 6307-C3</t>
  </si>
  <si>
    <t>ROLAMENTO 30209</t>
  </si>
  <si>
    <t>SELO MECANICO DN 1.1/4" T-01 INOX/BUNA-N</t>
  </si>
  <si>
    <t>SELO MECANICO DN 3/4" T-01 INOX/BUNA-N</t>
  </si>
  <si>
    <t>ROLAMENTO 7311</t>
  </si>
  <si>
    <t>ROLAMENTO 6407-ZZ</t>
  </si>
  <si>
    <t>ROLAMENTO 21313 CC</t>
  </si>
  <si>
    <t>ELEMENTO ELASTICO NORMEX E 97</t>
  </si>
  <si>
    <t>ROLAMENTO 6212-C3</t>
  </si>
  <si>
    <t>ROLAMENTO 6212-Z-C3</t>
  </si>
  <si>
    <t>ROLAMENTO 6214-C3</t>
  </si>
  <si>
    <t>ROLAMENTO 6310-C3</t>
  </si>
  <si>
    <t>ROLAMENTO 6314-C3</t>
  </si>
  <si>
    <t>ROLAMENTO 3309-ZZ</t>
  </si>
  <si>
    <t>ROLAMENTO 7324-B</t>
  </si>
  <si>
    <t>ROLAMENTO 6312-Z-C3</t>
  </si>
  <si>
    <t>ROLAMENTO 6309-Z-C3</t>
  </si>
  <si>
    <t>ROLAMENTO 6205-ZZ-C3</t>
  </si>
  <si>
    <t>ROLAMENTO 6318-C3</t>
  </si>
  <si>
    <t>ROLAMENTO 6319-C3</t>
  </si>
  <si>
    <t>ROLAMENTO 6305-2RS1</t>
  </si>
  <si>
    <t>ELEMENTO ELASTICO NORMEX E148</t>
  </si>
  <si>
    <t>RETENTOR SABO 00161         OU IGUAL</t>
  </si>
  <si>
    <t>ROLAMENTO NU-206-K-C3</t>
  </si>
  <si>
    <t>ROLAMENTO 6030-C3</t>
  </si>
  <si>
    <t>ROLAMENTO 6202-Z-C3</t>
  </si>
  <si>
    <t>ROLAMENTO 6012 2RS1</t>
  </si>
  <si>
    <t>ROLAMENTO NU-213-K-C3</t>
  </si>
  <si>
    <t>ROLAMENTO NU-315 C3</t>
  </si>
  <si>
    <t>ROLAMENTO 6306-C3</t>
  </si>
  <si>
    <t>ROLAMENTO 6214-ZC3</t>
  </si>
  <si>
    <t>ROLAMENTO 7311-BG</t>
  </si>
  <si>
    <t>ROLAMENTO 6206-Z-C3</t>
  </si>
  <si>
    <t>ROLAMENTO 3308 C3</t>
  </si>
  <si>
    <t>ROLAMENTO NU-208-ECKP-C3</t>
  </si>
  <si>
    <t>ROLAMENTO NU-207-ECP-C3</t>
  </si>
  <si>
    <t>ROLAMENTO 6205-ZNR-C3</t>
  </si>
  <si>
    <t>ROLAMENTO 6203 2RSC3</t>
  </si>
  <si>
    <t>ROLAMENTO 31307</t>
  </si>
  <si>
    <t>ROLAMENTO 6319 2ZR-C3</t>
  </si>
  <si>
    <t>ROLAMENTO 3306-C3</t>
  </si>
  <si>
    <t>ROLAMENTO 6210-ZZ C3</t>
  </si>
  <si>
    <t>ROLAMENTO 6307-ZZ-C3</t>
  </si>
  <si>
    <t>ROLAMENTO 6314-ZZ-C3</t>
  </si>
  <si>
    <t>ROLAMENTO NU-310 E C/SEPARADOR POLIAMIDA</t>
  </si>
  <si>
    <t>ROLAMENTO 6202-2Z-C3</t>
  </si>
  <si>
    <t>ROLAMENTO 6409-C3</t>
  </si>
  <si>
    <t>ROLAMENTO 1211-K-C3</t>
  </si>
  <si>
    <t>ROLAMENTO NU-210-K-C3</t>
  </si>
  <si>
    <t>ROLAMENTO 6203-2RS</t>
  </si>
  <si>
    <t>ROLAMENTO 6316-ZZ-C3</t>
  </si>
  <si>
    <t>ROLAMENTO 1218-K</t>
  </si>
  <si>
    <t>ROLAMENTO 3306-ZZ</t>
  </si>
  <si>
    <t>ROLAMENTO NU-312-C3</t>
  </si>
  <si>
    <t>ROLAMENTO 6203-ZZ-C3</t>
  </si>
  <si>
    <t>ROLAMENTO 6306-Z-C3</t>
  </si>
  <si>
    <t>ROLAMENTO 6309-ZZ-C3</t>
  </si>
  <si>
    <t>ROLAMENTO 62022RSC3</t>
  </si>
  <si>
    <t>ROLAMENTO NU-2307 ECP</t>
  </si>
  <si>
    <t>ROLAMENTO 6212-ZZ C3</t>
  </si>
  <si>
    <t>ROLAMENTO 3308 NR C3</t>
  </si>
  <si>
    <t>SELO MECANICO DN 1.1/2" T-01 ACO/ BUNA N</t>
  </si>
  <si>
    <t>ROLAMENTO 6309-ZZ-NR</t>
  </si>
  <si>
    <t>ROLAMENTO NU-209-ECKP-C3</t>
  </si>
  <si>
    <t>ROLAMENTO 2213 KTV3</t>
  </si>
  <si>
    <t>ROLAMENTO 3309-C3</t>
  </si>
  <si>
    <t>ELEMENTO ELASTICO P/ACOPLAME.NORMEX 214</t>
  </si>
  <si>
    <t>ROLAMENTO 6312-ZZ-C3</t>
  </si>
  <si>
    <t>ROLAMENTO 6201-ZZ-C3</t>
  </si>
  <si>
    <t>ROLAMENTO 6204-ZZ-C3</t>
  </si>
  <si>
    <t>ROLAMENTO 6207-ZZ-C3</t>
  </si>
  <si>
    <t>ROLAMENTO 6206-ZZ-C3</t>
  </si>
  <si>
    <t>ROLAMENTO 6208-ZZ-C3</t>
  </si>
  <si>
    <t>ROLAMENTO 6209-ZZ-C3</t>
  </si>
  <si>
    <t>ROLAMENTO 6211-ZZ-C3</t>
  </si>
  <si>
    <t>ROLAMENTO 6304-ZZ-C3</t>
  </si>
  <si>
    <t>ROLAMENTO 6306-ZZ-C3</t>
  </si>
  <si>
    <t>ROLAMENTO 6308-ZZ-C3</t>
  </si>
  <si>
    <t>ROLAMENTO 6311-ZZ-C3</t>
  </si>
  <si>
    <t>ROLAMENTO 6313-ZZ-C3</t>
  </si>
  <si>
    <t>ROLAMENTO NU-211-K-C3</t>
  </si>
  <si>
    <t>ROLAMENTO NU-313</t>
  </si>
  <si>
    <t>ROLAMENTO 3311 NR</t>
  </si>
  <si>
    <t>SELO MECANICO DN 5/8" T-01 INOX/VITON</t>
  </si>
  <si>
    <t>ROLAMENTO 6404-C3</t>
  </si>
  <si>
    <t>ROLAMENTO 3312-C3</t>
  </si>
  <si>
    <t>ROLAMENTO 6213-ZZ-C3</t>
  </si>
  <si>
    <t>ROLAMENTO AUTOCOMPENSADOR 2206</t>
  </si>
  <si>
    <t>RETENTOR SABO 02376 (30X47X7) OU IGUAL</t>
  </si>
  <si>
    <t>ROLAMENTO 6411-C3</t>
  </si>
  <si>
    <t>ROLAMENTO 7306-B</t>
  </si>
  <si>
    <t>ROLAMENTO NJ-2217-EC</t>
  </si>
  <si>
    <t>STIHL-LAMINA 3 FACAS 4119 713 4100 ROCAD</t>
  </si>
  <si>
    <t>PROMINAS-ROLAMENTO NATV 40 PP SONDA</t>
  </si>
  <si>
    <t>PROMINAS-ROLAMENTO 6009 REF 166110040 S.</t>
  </si>
  <si>
    <t>NAKASHI-LAMINA CORTE 2 PONTAS ROCADEIRA</t>
  </si>
  <si>
    <t>NAKASHI-LAMINA CORTE 3 PONTAS ROCADEIRA</t>
  </si>
  <si>
    <t>ARRUELA LISA   1/4" AÇO GALVANIZADO</t>
  </si>
  <si>
    <t>ARRUELA LISA   5/16" ACO GALVANIZADO</t>
  </si>
  <si>
    <t>ARRUELA LISA  3/8" ACO GAVALNIZADO</t>
  </si>
  <si>
    <t>ARRUELA LISA   1/2" ACO GALVANIZADO</t>
  </si>
  <si>
    <t>ARRUELA LISA   3/4" ACO GAVALNIZADO</t>
  </si>
  <si>
    <t>ABRACADEIRA TIPO U AG DN 3/4" ACO GALV.</t>
  </si>
  <si>
    <t>PARAFUSO SEXT C/PORCA 1/4X1" GALV RT</t>
  </si>
  <si>
    <t>PARAFUSO SEXT C/PORCA 1/4X1.1/2" GALV RT</t>
  </si>
  <si>
    <t>PARAFUSO SEXT C/PORCA 3/8X1" GALV RT</t>
  </si>
  <si>
    <t>PARAFUSO SEXT C/PORCA 3/8X1.1/2" GALV RT</t>
  </si>
  <si>
    <t>PARAFUSO SEXT C/PORCA 3/8X2" GALV RT</t>
  </si>
  <si>
    <t>PARAFUSO SEXT C/PORCA 1/2X1.1/2" GALV RT</t>
  </si>
  <si>
    <t>PARAFUSO SEXT C/PORCA 1/2X2" GALV RT</t>
  </si>
  <si>
    <t>PARAFUSO SEXT C/PORCA 1/2X3" GALV RT</t>
  </si>
  <si>
    <t>PARAFUSO SEXT C/PORCA 5/8X2.1/2" GALV RT</t>
  </si>
  <si>
    <t>PARAFUSO SEXT C/PORCA 3/4X3" GALV RT</t>
  </si>
  <si>
    <t>PARAFUSO SEXT C/PORCA 3/4X3.1/2" GALV RT</t>
  </si>
  <si>
    <t>PORCA SEXT   1/4"</t>
  </si>
  <si>
    <t>PORCA SEXTAVADA  1/2" ACO GALV. 12 FPP</t>
  </si>
  <si>
    <t>PORCA SEXTATAVA 5/8" ACO GALV RT</t>
  </si>
  <si>
    <t>PORCA SEXTAVADA   3/4" ACO GALV.</t>
  </si>
  <si>
    <t>PARAFUSO SEXT C/PORCA M20X110MM 5.6PB</t>
  </si>
  <si>
    <t>PARAFUSO AUTO-ATAR.C.CHATA 3,5X22MM</t>
  </si>
  <si>
    <t>PARAFUSO SEXT C/PORCA 5/8X3" GALV RT</t>
  </si>
  <si>
    <t>ARRUELA LISA   5/8" AÇO INOX 304</t>
  </si>
  <si>
    <t>FILTRO TIPO NOLD 8"</t>
  </si>
  <si>
    <t>CORREIA V B- 46</t>
  </si>
  <si>
    <t>CORREIA V A-41-50</t>
  </si>
  <si>
    <t>PARAFUSO C/PORCA PARA FLANGES DN24X100</t>
  </si>
  <si>
    <t>PARAFUSO FENDA C/BUCHA NR 06 ACO GALV RT</t>
  </si>
  <si>
    <t>PARAFUSO FENDA C/BUCHA NR 08 ACO GALV RT</t>
  </si>
  <si>
    <t>PARAFUSO SEXT C/PORCA 5/16X1" GALV RT</t>
  </si>
  <si>
    <t>MANGUEIRA COMBATE INCENDIO 2.1/2" X 15M</t>
  </si>
  <si>
    <t>REGULADOR DE PRESSAO 1/2" COM MANOMETRO</t>
  </si>
  <si>
    <t>CONDUITE DE COBRE 3/8"x1M  P/ CLORO</t>
  </si>
  <si>
    <t>CONDUITE COBRE 3/8"x 1,8M P/ CONEX.CLORO</t>
  </si>
  <si>
    <t>CONDUITE DE COBRE 3/8"x 2M P/CONEX.CLORO</t>
  </si>
  <si>
    <t>YOKE PARA CILINDRO DE CLORO DE 900Kg</t>
  </si>
  <si>
    <t>FUSIVEL VIDRO   0,1A 20MM.</t>
  </si>
  <si>
    <t>VARISTOR V275 K20 440V</t>
  </si>
  <si>
    <t>FUSIVEL VIDRO   1,0A  20 X 5MM</t>
  </si>
  <si>
    <t>BORNE PORTA FUSIVEL TIPO VIDRO</t>
  </si>
  <si>
    <t>CONECTOR MACHO  UHF KM-1P/CABO COAXIAL</t>
  </si>
  <si>
    <t>PAINEL SOLAR FOTOVOLTAICO 19,8V POT.50W.</t>
  </si>
  <si>
    <t>INDICADOR DIGITAL 3 1/2 DIGITOS 4 A 20MA</t>
  </si>
  <si>
    <t>APOIO PES ERGONOMICO POLIPROP/ACO CINZA</t>
  </si>
  <si>
    <t>BECKER GRADUADO  POLIPROPILENO 50 ML</t>
  </si>
  <si>
    <t>FRASCO LAVADOR TIPO PISSETE PE  500 ML</t>
  </si>
  <si>
    <t>PAPEL FILTRO FAIXA PRETA 125 MM CX 100</t>
  </si>
  <si>
    <t>PERA INSUFLADORA PARA BURETA 60 ML</t>
  </si>
  <si>
    <t>PERA PIPETADORA UNIVERSAL, 60 ML.</t>
  </si>
  <si>
    <t>BEQUER GRADUADO DE POLIETILENO 1000 ML</t>
  </si>
  <si>
    <t>FRASCO POLIETILENO BOMBONA 1000 ML</t>
  </si>
  <si>
    <t>FRASCO PARA COLETA BACTERIOLOGICA 250 ML</t>
  </si>
  <si>
    <t>BOLSA PLASTICA P/ COLETA BACTERIOLOGICA</t>
  </si>
  <si>
    <t>FRASCO RESINA POLICARBONATO AUT. 125 ML</t>
  </si>
  <si>
    <t>BEQUER GRADUADO EM POLIETILENO 100 ML</t>
  </si>
  <si>
    <t>BEQUER GRADUADO POLIETILENO 400 ML</t>
  </si>
  <si>
    <t>PROVETA GRADUADA POLIETILENO 500 ML</t>
  </si>
  <si>
    <t>PROVETA POLIPROPILENO S/ ROLHA 1000ML</t>
  </si>
  <si>
    <t>BEQUER GRADUADO POLIETILENO 250 ML</t>
  </si>
  <si>
    <t>FRASCO POLIETILENO BRANCO LEITOSO 250 ML</t>
  </si>
  <si>
    <t>CONTROLADOR PIPETAGEM, 0,1 A 100 ML.</t>
  </si>
  <si>
    <t>PRE FILTRO MICROFIBRA VIDRO 47MM CX100UN</t>
  </si>
  <si>
    <t>BEQUER GRADUADO POLIETILENO 600 ML</t>
  </si>
  <si>
    <t>PINCA DISSECCAO ANATOMICA EM ACO 14 CM.</t>
  </si>
  <si>
    <t>CONJUNTO FILTRACAO PARA FILTROS 47 MM</t>
  </si>
  <si>
    <t>COMPARADOR COLORIMÉTRICO P/CLORO - DPD</t>
  </si>
  <si>
    <t>ELETRODO COMB. PH, PP OU EPOXI, BNC.</t>
  </si>
  <si>
    <t>KIT REAGENTES ANALISADOR CLORO PROCESSO</t>
  </si>
  <si>
    <t>BIOINDICADOR AMPOLA DE VIDRO_CX 15 UN</t>
  </si>
  <si>
    <t>VERDE BROMOCRESOL INDICADOR EMB:5 GRAMAS</t>
  </si>
  <si>
    <t>COLAR TOM.TE SERV.INTEG. RETO DE60X32MM</t>
  </si>
  <si>
    <t>VALVULA RET.FOFO PORT.UN.FF PN10 DN200</t>
  </si>
  <si>
    <t>HORIMETRO TOTALIZ.HORAS 7 DIG./220V</t>
  </si>
  <si>
    <t>ROLAMENTO 6324</t>
  </si>
  <si>
    <t>ROLAMENTO NU-311-C3</t>
  </si>
  <si>
    <t>CAPA P/ CHUVA AZUL ROYAL. TAM. ÚNICO</t>
  </si>
  <si>
    <t>CONJUNTO DE CHUVA P/MOTOCICLISTA TAM. M</t>
  </si>
  <si>
    <t>CONJUNTO DE CHUVA P/MOTOCICLISTA TAM. G</t>
  </si>
  <si>
    <t>CONJUNTO DE CHUVA P/MOTOCICLISTA TAM. GG</t>
  </si>
  <si>
    <t>VALVULA RET.FOFO PORT.DUP.WAF.PN16 DN300</t>
  </si>
  <si>
    <t>CURVA 90º FOFO ESG.BB JE DN 200</t>
  </si>
  <si>
    <t>FRASCO VIDRO BOROSSILIC.3.3 AMBAR 1000ML</t>
  </si>
  <si>
    <t>ROLAMENTO 3312</t>
  </si>
  <si>
    <t>ROLAMENTO 6305 2RS1-C3</t>
  </si>
  <si>
    <t>TAMPAO FOFO PARA ESGOTO DN 900</t>
  </si>
  <si>
    <t>CONJUNTO DE CHUVA P/MOTOCICLISTA TAM. EG</t>
  </si>
  <si>
    <t>SISTEMA DESIDRATAÇÃO LODOS GEOTECIDO PP.</t>
  </si>
  <si>
    <t>TE FOFO ESG.FFF PN10 DN  80</t>
  </si>
  <si>
    <t>ROLAMENTO 6306 ZNR ZZ</t>
  </si>
  <si>
    <t>PADRAO  DE MISTURA CALIBR.THM2000 ug/mL</t>
  </si>
  <si>
    <t>FILTRO DE LINHA 06 TOMADAS 2P+T;110/220V</t>
  </si>
  <si>
    <t>REGISTRO FOFO CBOR.FV S14 PN10/16 DN100</t>
  </si>
  <si>
    <t>ESCO-ROLAMENTO 5308-P/ BOMBA 3180074380</t>
  </si>
  <si>
    <t>MANIFOLD CILINDRO CLORO 5 ENTRADAS DN 1"</t>
  </si>
  <si>
    <t>ROLAMENTO NU-216 C3</t>
  </si>
  <si>
    <t>CURVA 45º FOFO ESG.BB JE DN 100</t>
  </si>
  <si>
    <t>JUNTA GIBAULT FOFO P/FOFO ESG.DN 300</t>
  </si>
  <si>
    <t>REGISTRO FOFO CBOR.FC S14 PN10 DN300</t>
  </si>
  <si>
    <t>LUVA DE CORRER FOFO ESG.JM DN 100</t>
  </si>
  <si>
    <t>SUBSTRATO ENZIMATICO COLIFORMES E. COLI</t>
  </si>
  <si>
    <t>REGISTRO FOFO CBOR.FV S14 PN25 DN300</t>
  </si>
  <si>
    <t>ROLAMENTO AXIAL DE AGULHAS GXK 5578</t>
  </si>
  <si>
    <t>KIT ELISA ANALISE CILINDROSPERMOPSINA</t>
  </si>
  <si>
    <t>OCULOS SEGURANÇA PROTEÇÃO LUMINOSIDADE</t>
  </si>
  <si>
    <t>ROLAMENTO UC 206</t>
  </si>
  <si>
    <t>CAIXA DE ISOPOR RETANGULAR COM TAMPA-3L</t>
  </si>
  <si>
    <t>FRASCO CILÍNDRICO 1000ML COLETA AMOSTRA</t>
  </si>
  <si>
    <t>ROLAMENTO 6208-Z NR</t>
  </si>
  <si>
    <t>LUVA DE CORRER PVC ESG.COL.BB JE DN400</t>
  </si>
  <si>
    <t>FRASCO POLIETILENO 125ML USO LABORATÓRIO</t>
  </si>
  <si>
    <t>LUBRIFICADOR AUTOM.P/ROLAMENTO C/125 CM³</t>
  </si>
  <si>
    <t>LUBRIFICADOR AUT.P/ROLAMENTO C/125/WA2</t>
  </si>
  <si>
    <t>SOFT STARTER  15CV 220V</t>
  </si>
  <si>
    <t>SOFT STARTER  10CV 220V</t>
  </si>
  <si>
    <t>SOFT STARTER  20CV 220V</t>
  </si>
  <si>
    <t>TUBETE LONGO 90MM VIROLA 1/2 LIGA BRONZE</t>
  </si>
  <si>
    <t>TUBETE LONGO 140MM VIROLA 1/2" LIGA BRO</t>
  </si>
  <si>
    <t>TUBETE LONGO 190MM VIROLA 1/2 LIGA BRONZ</t>
  </si>
  <si>
    <t>TOMADA 2P+T UNIV. 10A/15A -250V P/ SIS X</t>
  </si>
  <si>
    <t>ROLAMENTO 6020-ZZ</t>
  </si>
  <si>
    <t>VARIAN-FILTRO LIMPEZA GAS ULTRA-PURO</t>
  </si>
  <si>
    <t>JUNCAO FOFO FFF PN16 DN 300</t>
  </si>
  <si>
    <t>BOMBONA POLIETILENO BRANCA 10 LITROS</t>
  </si>
  <si>
    <t>SELIM 90º PVC ESG.COL.CORRU.JE DN150X100</t>
  </si>
  <si>
    <t>CAIXA DE ISOPOR COM  TAMPA 21 LTS</t>
  </si>
  <si>
    <t>TUBO ACO GALV C/COS JR CM DN1/2"X0,85M</t>
  </si>
  <si>
    <t>TUBO ACO GALV C/COS JR CM DN1/2"X0,66M</t>
  </si>
  <si>
    <t>TUBO ACO GALV C/COS JR CM DN3/4"X0,18M</t>
  </si>
  <si>
    <t>TUBO ACO GALV C/COS JR CM DN1/2"X1,04M</t>
  </si>
  <si>
    <t>TUBO ACO GALV C/COS JR CM DN1/2"X1,24M</t>
  </si>
  <si>
    <t>VALVULA RED.PR.C.D.FF.PS16 PN16 DN150</t>
  </si>
  <si>
    <t>FRASCO VIALS AMBAR 40 ML</t>
  </si>
  <si>
    <t>SELO MECANICO DN 1" T-01 INOX/BUNA-N</t>
  </si>
  <si>
    <t>CAIXA ISOPOR 13L, 340X230X290MM</t>
  </si>
  <si>
    <t>CAIXA DE ISOPOR COM TAMPA E ALCA 35L</t>
  </si>
  <si>
    <t>ROLAMENTO 6204-ZZ RÍGIDO DE ESFERAS</t>
  </si>
  <si>
    <t>INVERSOR DE FREQUENCIA TRIF. 15CV 220V</t>
  </si>
  <si>
    <t>ROLAMENTO 2315 C3 AUTOCOMP. ESFERAS</t>
  </si>
  <si>
    <t>LUVA BB PVC JE x DEFOFO JEI DN140X150</t>
  </si>
  <si>
    <t>LUVA PP PVC/PBA X DEFOFO JE DN140X150mm</t>
  </si>
  <si>
    <t>ROLAMENTO 2211 KTV C3</t>
  </si>
  <si>
    <t>ROLAMENTO NU206 EWK C3</t>
  </si>
  <si>
    <t>ANTENA DIRECIONAL YAGI 144 A 174MHZ-14dB</t>
  </si>
  <si>
    <t>SOFT STARTER  75CV 220V</t>
  </si>
  <si>
    <t>VALVULA B.W.C.BD.D.FF.AE.ONOFF PN10DN200</t>
  </si>
  <si>
    <t>PARAFUSO SEXT C/PORCA M24X100MM 5.6PB25</t>
  </si>
  <si>
    <t>VALVULA B.W.C.BD.D.FF.A.M.PN10 DN 400</t>
  </si>
  <si>
    <t>VALVULA RET.FECH.RAP.WAFER PN16 DN500</t>
  </si>
  <si>
    <t>ROLAMENTO 6208- NR C3</t>
  </si>
  <si>
    <t>ROLAMENTO 7218 BEP  CONTATO  ANGULAR</t>
  </si>
  <si>
    <t>REGISTRO FOFO CBOR.FC S15 PN16 DN300</t>
  </si>
  <si>
    <t>LUVA PE BB JS EF PE100 PN16 DE  63</t>
  </si>
  <si>
    <t>ROLAMENTO 6002 ZZ C3</t>
  </si>
  <si>
    <t>ROLAMENTO 30308A-J4 2B</t>
  </si>
  <si>
    <t>ROLAMENTO 22211-K AUTOCOMPENS. ROLOS</t>
  </si>
  <si>
    <t>ADAPTADOR PVC EC/CERAMICO PB DN150</t>
  </si>
  <si>
    <t>ADAPTADOR PVC EC/CERAMICO PB DN200</t>
  </si>
  <si>
    <t>LANTERNA COM  LED´S</t>
  </si>
  <si>
    <t>ROLAMENTO 7309-BUA ESFERAS CONTATO ANGUL</t>
  </si>
  <si>
    <t>REGISTRO FOFO CBOR.BC DN 50</t>
  </si>
  <si>
    <t>REGISTRO FOFO CBOR.BC DN 75</t>
  </si>
  <si>
    <t>DISJUNTOR TRIPOLAR  100A 600V 42KA</t>
  </si>
  <si>
    <t>DISJUNTOR TRIPOLAR  200A 600V 42KA</t>
  </si>
  <si>
    <t>REGISTRO FOFO CBOR.FC S14 PN10/16 DN 75</t>
  </si>
  <si>
    <t>DISJUNTOR TRIPOLAR  600A 600V 42KA</t>
  </si>
  <si>
    <t>REGISTRO FOFO CBOR.FC S15 PN16.DN200</t>
  </si>
  <si>
    <t>REGISTRO FOFO CBOR.FV S15 PN10 DN200</t>
  </si>
  <si>
    <t>BOLSA LONA 36 DIVISÕES P/ FERRAM ELETRIC</t>
  </si>
  <si>
    <t>REGISTRO FOFO CBOR.FC S14 PN10 DN200</t>
  </si>
  <si>
    <t>ROLAMENTO ANGULAR REF. 5310 C3</t>
  </si>
  <si>
    <t>ROLAMENTO 5311</t>
  </si>
  <si>
    <t>REGISTRO FOFO CBOR.FC S15 PN10/16 DN150</t>
  </si>
  <si>
    <t>REGISTRO FOFO CBOR.FV S14 PN16 DN250</t>
  </si>
  <si>
    <t>REGISTRO FOFO CBOR.FC S15 PN10 DN250</t>
  </si>
  <si>
    <t>REGISTRO FOFO CBOR.FC S14 PN10 DN400</t>
  </si>
  <si>
    <t>REGISTRO FOFO CBOR.FC S14 PN16 DN400</t>
  </si>
  <si>
    <t>CAIXA PAPELAO TABULEIRO COPO ENVASADO</t>
  </si>
  <si>
    <t>REGISTRO FOFO CBOR.FV S15 PN16 DN400</t>
  </si>
  <si>
    <t>REGISTRO FOFO CBOR.FV S15 PN16 DN300</t>
  </si>
  <si>
    <t>ROLAMENTO 6206 DDU C3</t>
  </si>
  <si>
    <t>ROLAMENTO 6307 DDU C3</t>
  </si>
  <si>
    <t>COLAR TOMADA TE SERV.INTEGR.DE85X32MM</t>
  </si>
  <si>
    <t>COLAR TOMADA TE SERV.INTEGR.DE110X32MM</t>
  </si>
  <si>
    <t>VALVULA B.FL.BI-E.UN.AE.ONOFF PN25DN 400</t>
  </si>
  <si>
    <t>VALVULA B.FL.BI-E.UN.AE.ONOFF PN10DN 600</t>
  </si>
  <si>
    <t>VALVULA B.FL.BI-E.UN.AE.ONOFF PN16DN1000</t>
  </si>
  <si>
    <t>VALVULA B.FL.BI-E.UN.AE.ONOFF PN10DN1200</t>
  </si>
  <si>
    <t>VALVULA B.FL.BI-E.UN.AE.ONOFF PN10DN1000</t>
  </si>
  <si>
    <t>LUVA DE CORRER FOFO ESG.JM DN 200</t>
  </si>
  <si>
    <t>LUVA DE CORRER FOFO ESG.JM DN 300</t>
  </si>
  <si>
    <t>FLEXTELECOM-MODULO UTR-5 P/EQUIPM</t>
  </si>
  <si>
    <t>FLEXTELECOM-MODULO SENSOR NIVEL P/EQUIP</t>
  </si>
  <si>
    <t>VALVULA B.FL.BI-E.UN.AE.ONOFF PN16DN 400</t>
  </si>
  <si>
    <t>VALVULA B.FL.BI-E.UN.AE.ONOFF PN10DN 500</t>
  </si>
  <si>
    <t>VALVULA B.FL.BI-E.UN.AE.ONOFF PN10DN 800</t>
  </si>
  <si>
    <t>VALVULA B.FL.BI-E.UN.AE.ONOFF PN25DN1200</t>
  </si>
  <si>
    <t>LANTERNA CAPACETE/CABEÇA XENON/LED</t>
  </si>
  <si>
    <t>VALVULA B.W.C.BD.D.FF.A.M.PN10 DN 150</t>
  </si>
  <si>
    <t>VALVULA ESF.EXC.D.IN.PN10 DN150 A.M.</t>
  </si>
  <si>
    <t>VALVULA B.FL.BI-E.UN.AE.ONOFF PN10DN 400</t>
  </si>
  <si>
    <t>VALVULA B.FL.BI-E.UN.AE.ONOFF PN16DN 600</t>
  </si>
  <si>
    <t>VALVULA B.FL.BI-E.UN.AE.ONOFF PN16DN 900</t>
  </si>
  <si>
    <t>ROLAMENTO 3307-C3</t>
  </si>
  <si>
    <t>CABO MADEIRA PICARETA/MARRETA</t>
  </si>
  <si>
    <t>CABO MADEIRA MACICA ENXADA/FOICE/PA</t>
  </si>
  <si>
    <t>SOFT STARTER  30CV  220V  85A</t>
  </si>
  <si>
    <t>JUNTA GIBAULT FOFO P/FOFO ESG.DN  80</t>
  </si>
  <si>
    <t>AIR SAFETY - FILTRO  MASC FACIAL TOTAL</t>
  </si>
  <si>
    <t>SOFT STARTER   7,5CV 220V</t>
  </si>
  <si>
    <t>FUSÍVEL DE VIDRO 0,5A 250V 5 x 20mm</t>
  </si>
  <si>
    <t>CORDA POLIAMIDA - 11mm</t>
  </si>
  <si>
    <t>SOFT STARTER 150CV 440V 205A</t>
  </si>
  <si>
    <t>CAIXA DE ISOPOR 18 LITROS RETANGULAR</t>
  </si>
  <si>
    <t>ROLAMENTO 608 ZZ</t>
  </si>
  <si>
    <t>ROLAMENTO UC 209 C/UMA CARREIRA ESFERAS</t>
  </si>
  <si>
    <t>INVERSOR DE FREQUENCIA TRIF. 30CV 220V</t>
  </si>
  <si>
    <t>KSB-ROLAMENTO 5310 C3 P/ BOMBAWKL 125/4</t>
  </si>
  <si>
    <t>SOFT STARTER 250CV 440V 300A</t>
  </si>
  <si>
    <t>VALVULA B.W.C.BD.D.FF.A.M.PN10 DN 300</t>
  </si>
  <si>
    <t>INVERSOR DE FREQUENCIA TRIF. 40CV 220V</t>
  </si>
  <si>
    <t>INVERSOR DE FREQUENCIA TRIF.  5CV 220V</t>
  </si>
  <si>
    <t>INVERSOR DE FREQUENCIA TRIF. 20CV 220V</t>
  </si>
  <si>
    <t>VALVULA B.FL.BI-E.UN.AE.ONOFF PN16DN 300</t>
  </si>
  <si>
    <t>CAIXA DE ISOPOR RETANGULAR 25X17X20,5 CM</t>
  </si>
  <si>
    <t>TAMPAO FOFO AGUA DN600 ARTICULADO</t>
  </si>
  <si>
    <t>TAMPAO FOFO ESGOTO DN600 ARTICULADO</t>
  </si>
  <si>
    <t>LUVA DE CORRER FOFO ESG.JM DN  80</t>
  </si>
  <si>
    <t>PLACA REDUCAO FOFO PN10 DN 200X150</t>
  </si>
  <si>
    <t>CURVA 45º FOFO ESG.BB JE DN 200</t>
  </si>
  <si>
    <t>SOFT STARTER 350CV 440V 480A</t>
  </si>
  <si>
    <t>VALVULA B.W.C.BD.D.FF.AE.ONOFF PN10DN150</t>
  </si>
  <si>
    <t>INVERSOR DE FREQUENCIA TRIF. 50CV 440V</t>
  </si>
  <si>
    <t>INVERSOR DE FREQUENCIA TRIF. 250CV 440V</t>
  </si>
  <si>
    <t>SOFT STARTER  50CV 220V 130A</t>
  </si>
  <si>
    <t>INVERSOR DE FREQUENCIA TRIF. 75CV 220V</t>
  </si>
  <si>
    <t>VALVULA ESF.EXC.D.IN.PN10 DN200 A.M.</t>
  </si>
  <si>
    <t>ORTOPOLIFOSF ESTABILIZACAO AG-EMB.20L</t>
  </si>
  <si>
    <t>SOFT STARTER 100CV 220V 250A</t>
  </si>
  <si>
    <t>TOMADA EMBUTIR  2 POLOS+TERRA 10A 250V</t>
  </si>
  <si>
    <t>SELIM 45º PVC ESG.COL.BB JE/JS DN200X110</t>
  </si>
  <si>
    <t>TAMPAO FOFO T-30 CAIXA REGISTRO PASSEIO</t>
  </si>
  <si>
    <t>TAMPAO FOFO T-22 CAIXA HIDROM. PASSEIO</t>
  </si>
  <si>
    <t>COLAR TOM.TE SERV.INT.RETO DE63X20MM</t>
  </si>
  <si>
    <t>ROLAMENTO 7312-BG</t>
  </si>
  <si>
    <t>VALVULA CONT.NIVEL MIN/MAX.FF PN10 DN 50</t>
  </si>
  <si>
    <t>DISJUNTOR TRIPOLAR  800A 750V 100KA</t>
  </si>
  <si>
    <t>ROLAMENTO 7315-BJPUA -CONTATO ANGULAR</t>
  </si>
  <si>
    <t>INVERSOR DE FREQUENCIA TRIF. 75CV 440V</t>
  </si>
  <si>
    <t>ROLAMENTO 7313-B TVP.UA CONT.ANGULAR</t>
  </si>
  <si>
    <t>ROLAMENTO NU-413-M1-C3 ROLOS 1 CARREIRA</t>
  </si>
  <si>
    <t>REGISTRO FOFO CBOR.FV.S15 PN25 DN250</t>
  </si>
  <si>
    <t>VALVULA B.FL.BI-E.UN.AE.ONOFF PN10DN 300</t>
  </si>
  <si>
    <t>VALVULA B.FL.BI-E.BD.AE.ONOFF PN10DN 300</t>
  </si>
  <si>
    <t>VALVULA B.FL.BI-E.UN.AE.ONOFF PN25DN 600</t>
  </si>
  <si>
    <t>VALVULA B.FL.BI-E.UN.AE.ONOFF PN16DN 800</t>
  </si>
  <si>
    <t>VALVULA B.W.C.BD.D.FF.AE.ONOFF PN10DN100</t>
  </si>
  <si>
    <t>INVERSOR DE FREQUENCIA TRIF.600CV 440V</t>
  </si>
  <si>
    <t>ELEMENTO ELASTICO NORMEX E 240</t>
  </si>
  <si>
    <t>VALVULA RED.PR.C.D.FF.PS16 PN16 DN 50</t>
  </si>
  <si>
    <t>VALVULA RED.PR.C.D.FF.PS10 PN10 DN 50</t>
  </si>
  <si>
    <t>PLACA DE IDENTIFICAÇÃO 0,66 X 0,50M</t>
  </si>
  <si>
    <t>REGISTRO FOFO CBOR.FV S15 PN25 DN300</t>
  </si>
  <si>
    <t>ROLAMENTO 6010 ZZ</t>
  </si>
  <si>
    <t>FRASCO AMBAR 1000 ML C/TAMPA P/COLETA</t>
  </si>
  <si>
    <t>TE TRIPARTIDO FLANGEADO PN16 DN200X100MM</t>
  </si>
  <si>
    <t>VALVULA RET.FOFO ESG.PN10 DN100</t>
  </si>
  <si>
    <t>FRASCO AMBAR 500 ML C/TAMPA P/ COLETAS</t>
  </si>
  <si>
    <t>ROLAMENTO 6209-2RS.C3</t>
  </si>
  <si>
    <t>ROLAMENTO 6309-2RS</t>
  </si>
  <si>
    <t>BOLSA TRANSPORTE/ARMAZENAMENTO CAPACETE</t>
  </si>
  <si>
    <t>CHUVEIRO ELETRICO EM TERMOPLASTICO  220V</t>
  </si>
  <si>
    <t>VALVULA RED.PR.A.DIR.JRE PE100MCA DN1"</t>
  </si>
  <si>
    <t>SUPORTE RETRATIL / ROLLER CLIPS - CRACHA</t>
  </si>
  <si>
    <t>ADAPTADOR PP JC/JF DE 63XDN 50</t>
  </si>
  <si>
    <t>ADAPTADOR PP JC/JF DE110XDN100</t>
  </si>
  <si>
    <t>CAP PP JM PN16 DE 63</t>
  </si>
  <si>
    <t>CAP PP JM PN16 DE 90</t>
  </si>
  <si>
    <t>CAP PP JM PN16 DE110</t>
  </si>
  <si>
    <t>JOELHO 45º PP JC PN16 DE 63</t>
  </si>
  <si>
    <t>JOELHO 90º PP JC PN16 DE 90</t>
  </si>
  <si>
    <t>TE PP JC PN16 DE 63</t>
  </si>
  <si>
    <t>TE PP JC PN16 DE 90</t>
  </si>
  <si>
    <t>TE PP JC PN16 DE110</t>
  </si>
  <si>
    <t>VALVULA RED.PR.C.D.FF.PS10 PN10 DN 75</t>
  </si>
  <si>
    <t>25033674</t>
  </si>
  <si>
    <t>VALVULA RED.PR.C.D.FF.PS10 PN10 DN100</t>
  </si>
  <si>
    <t>REGISTRO ESF.PVC JS BORB.PN16 DN60</t>
  </si>
  <si>
    <t>HASTE DE ESCUTA MECANICA ACO INOX</t>
  </si>
  <si>
    <t>PROTETOR AUDITIVO TIPO CONCHA ATEN.22dB</t>
  </si>
  <si>
    <t>CAPACETE  SEGURANCA CLASSE B COM CATRACA</t>
  </si>
  <si>
    <t>K-TRON-EIXO DA ENGRENAGEM REF.9522701430</t>
  </si>
  <si>
    <t>CARTAO SMARTCARD CRACHA</t>
  </si>
  <si>
    <t>PORTA CRACHA PVC RIGIDO LEITOSO 54X86MM</t>
  </si>
  <si>
    <t>CAP FOFO JE DN  80</t>
  </si>
  <si>
    <t>CURVA 22º30' FOFO FF PN10 DN 600</t>
  </si>
  <si>
    <t>CURVA 22º30' FOFO FF PN16 DN 300</t>
  </si>
  <si>
    <t>JUNTA GIBAULT FOFO P/FOFO ESG.DN  50</t>
  </si>
  <si>
    <t>JUNTA GIBAULT FOFO P/FOFO ESG.DN  75</t>
  </si>
  <si>
    <t>JUNTA GIBAULT FOFO P/FOFO ESG.DN 150</t>
  </si>
  <si>
    <t>JUNTA GIBAULT FOFO P/FOFO ESG.DN 200</t>
  </si>
  <si>
    <t>JUNTA GIBAULT FOFO P/FOFO ESG.DN 400</t>
  </si>
  <si>
    <t>LUVA DE CORRER FOFO ESG.JM DN  50</t>
  </si>
  <si>
    <t>LUVA DE CORRER FOFO ESG.JM DN 150</t>
  </si>
  <si>
    <t>LUVA DE CORRER FOFO ESG.JM DN 250</t>
  </si>
  <si>
    <t>REDUCAO FOFO FF PN25 DN 300X 200</t>
  </si>
  <si>
    <t>REDUCAO FOFO ESG.PB JE DN 150X  80</t>
  </si>
  <si>
    <t>TE RED.FOFO BBB JE DN 100X  80</t>
  </si>
  <si>
    <t>TE RED.FOFO BBB JE DN 150X  80</t>
  </si>
  <si>
    <t>TE RED.FOFO FFF PN10 DN 400X 150</t>
  </si>
  <si>
    <t>TE RED.FOFO FBB JE PN10 DN 100 X 80</t>
  </si>
  <si>
    <t>TE RED.FOFO ESG.FFF PN10 DN 150X 80</t>
  </si>
  <si>
    <t>TE RED.FOFO ESG.BBB JE DN 150X 100</t>
  </si>
  <si>
    <t>TE RED.FOFO ESG.BBB JE DN 200X 150</t>
  </si>
  <si>
    <t>ROLAMENTO 62206 - 2RS ESF. UMA CARREIRA</t>
  </si>
  <si>
    <t>ROLAMENTO AXIAL AUTOCOMP. 29318 E CONICO</t>
  </si>
  <si>
    <t>CAPACETE SEGURANCA C/ABAFADOR E PROTETOR</t>
  </si>
  <si>
    <t>FRASCO VIDRO BOROSSILICA.INCOL.AUT.250ML</t>
  </si>
  <si>
    <t>ROLAMENTO 7316-BSUA -CONTATO ANGULAR</t>
  </si>
  <si>
    <t>ROLAMENTO 3316-E, CONTATO ANGULAR 2 CARR</t>
  </si>
  <si>
    <t>VALVULA RET.FOFO ESG.PN10 DN300</t>
  </si>
  <si>
    <t>VALVULA RET.FECH.RAP.WAFER PN25 DN150</t>
  </si>
  <si>
    <t>NIPLE DUPLO FG(N8) CL10 JR DN 1.1/2"</t>
  </si>
  <si>
    <t>REGISTRO GAV.BRONZE C/VOL.PN16 DN2.1/2"</t>
  </si>
  <si>
    <t>CALCA MASC.PADRAO JEANS COPANOR N° 36</t>
  </si>
  <si>
    <t>CALCA MASC.PADRAO JEANS COPANOR N° 38</t>
  </si>
  <si>
    <t>CALCA MASC.PADRAO JEANS COPANOR N° 40</t>
  </si>
  <si>
    <t>CALCA MASC.PADRAO JEANS COPANOR N° 42</t>
  </si>
  <si>
    <t>CALCA MASC.PADRAO JEANS COPANOR N° 44</t>
  </si>
  <si>
    <t>CALCA MASC.PADRAO JEANS COPANOR N° 46</t>
  </si>
  <si>
    <t>CALCA MASC.PADRAO JEANS COPANOR N° 48</t>
  </si>
  <si>
    <t>CALCA MASC.PADRAO JEANS COPANOR N° 50</t>
  </si>
  <si>
    <t>CAMISA MASC. BRIM VERDE COPANOR Nº 1</t>
  </si>
  <si>
    <t>CAMISA MASC. BRIM VERDE M/C COPANOR Nº 2</t>
  </si>
  <si>
    <t>CAMISA MASC. BRIM VERDE M/C COPANOR Nº 3</t>
  </si>
  <si>
    <t>CAMISA MASC. BRIM VERDE M/C COPANOR Nº 4</t>
  </si>
  <si>
    <t>CAMISA MASC. BRIM VERDE M/C COPANOR Nº 5</t>
  </si>
  <si>
    <t>VALVULA RET.FECH.RAP.WAFER PN16 DN150</t>
  </si>
  <si>
    <t>CURVA 45º RL PVC OCRE ESG COL PBJE DN300</t>
  </si>
  <si>
    <t>FILTRO PROTETOR SOLAR FPS 30 EMB. 120 ML</t>
  </si>
  <si>
    <t>ADAPTADOR PVC/FOFO PB JE DN 75X 80</t>
  </si>
  <si>
    <t>FILTRO Y P/CILINDRO CLORO ELEM MONEL 1"</t>
  </si>
  <si>
    <t>VALVULA RET.FECH.RAP.WAFER PN16 DN 75</t>
  </si>
  <si>
    <t>VALVULA RET.FOFO ESG.PN10 DN200</t>
  </si>
  <si>
    <t>VALVULA RET.FOFO ESG.PN10 DN150</t>
  </si>
  <si>
    <t>EXTREMIDADE FOFO BF JM PN16 DN 200</t>
  </si>
  <si>
    <t>MANIFOLD CILINDRO CLORO 2 ENTRADAS DN 1"</t>
  </si>
  <si>
    <t>TE RED.FOFO FFF PN16 DN 300X 150</t>
  </si>
  <si>
    <t>TERMINAL DESMONT.INOX P.CMB SUBMERSO 4"</t>
  </si>
  <si>
    <t>TERMINAL DESMONT.INOX P.CMB SUBMERSO 2"</t>
  </si>
  <si>
    <t>DISJUNTOR TRIPOLAR  250A 690V 42KA</t>
  </si>
  <si>
    <t>VALVULA RET.FOFO ESG.PN10 DN250</t>
  </si>
  <si>
    <t>CAP PP JM PN16 DE 32</t>
  </si>
  <si>
    <t>REGISTRO FOFO CBOR.FC S15 PN25 DN200</t>
  </si>
  <si>
    <t>VALVULA RED.PR.C.D.FF.PS16 PN16 DN300</t>
  </si>
  <si>
    <t>PLACA REDUCAO FOFO PN16 DN 100X 80</t>
  </si>
  <si>
    <t>VALVULA RET.FECH.RAP.WAFER PN16 DN 50</t>
  </si>
  <si>
    <t>BIT FACE PLANA P/MARTELO TURBINADO 152MM</t>
  </si>
  <si>
    <t>MARTELO TURBINADO 6" 10-24BAR</t>
  </si>
  <si>
    <t>FITA PARA EMBALAGEM MARROM 48MMX50M</t>
  </si>
  <si>
    <t>FILTRO Y FOFO FF PN16 DN 50</t>
  </si>
  <si>
    <t>AGILENT-COLUNA CAPILAR SEMIVOLATEIS</t>
  </si>
  <si>
    <t>TAMPAO MISTO CONCR.C/AN.FRET. ESG. DN600</t>
  </si>
  <si>
    <t>REFLETOR  DE LED ALUMINIO  30W 240V</t>
  </si>
  <si>
    <t>VALVULA RET.FECH.RAP.WAFER PN16 DN 100</t>
  </si>
  <si>
    <t>FILTRO Y FOFO FF PN10/16 DN 80MM</t>
  </si>
  <si>
    <t>FILTRO Y FOFO FF PN10/16 DN 100mm</t>
  </si>
  <si>
    <t>VALVULA RED.PR.C.D.FF.PS25 PN25 DN 50</t>
  </si>
  <si>
    <t>CHAVE P/OPERACAO HASTE VALVULA CIL.CLORO</t>
  </si>
  <si>
    <t>ROLAMENTO ESFERAS CONT. ANG.2 CAR 5311BR</t>
  </si>
  <si>
    <t>INVERSOR DE FREQUENCIA TRIF. 350CV 440V</t>
  </si>
  <si>
    <t>SOFT STARTER 250CV 440V 365A</t>
  </si>
  <si>
    <t>INVERSOR DE FREQUENCIA TRIF. 50CV 220V</t>
  </si>
  <si>
    <t>FRASCO DBO AMBAR CAP.300 ML C/CERTIF.RBC</t>
  </si>
  <si>
    <t>AGILENT-FILAMENTO CROMATOGRAFICO</t>
  </si>
  <si>
    <t>VALVULA RED.PR.C.D.FF.PS16 PN16 DN 80</t>
  </si>
  <si>
    <t>VALVULA RED.PR.C.D.FF.PS16 PN16 DN100</t>
  </si>
  <si>
    <t>HITACHI-COMPRESSORES SCROLL 17C85640A</t>
  </si>
  <si>
    <t>VALVULA ESF.EXC.D.IN.PN10 DN300 A.M.</t>
  </si>
  <si>
    <t>REGISTRO ESFERA VS PVC JR PN 7,5 DN 2"</t>
  </si>
  <si>
    <t>RESERVATORIO PRFV 15 M3 AGUA C/ PROJETO</t>
  </si>
  <si>
    <t>CAPSULA ENVIROCHEK HV</t>
  </si>
  <si>
    <t>VALVULA RED.PR.A.DIR.JRE PE 250MCA DN 2"</t>
  </si>
  <si>
    <t>ROLAMENTO 6409 ZZ-C3</t>
  </si>
  <si>
    <t>ROLAMENTO 6303 - ZZ - C3</t>
  </si>
  <si>
    <t>VALVULA CILINDRO CLORO 50KG</t>
  </si>
  <si>
    <t>VALVULA CILINDRO CLORO 900 KG</t>
  </si>
  <si>
    <t>CAP PP JM COMPRESSAO PN16 DE 20</t>
  </si>
  <si>
    <t>AGILENT-SERINGA HEADSPACE P/CROMATOGRAFO</t>
  </si>
  <si>
    <t>INVERSOR FREQUENCIA TRIFASICO 10CV 440V</t>
  </si>
  <si>
    <t>BATERIA CHUMBO ACIDO VALVULA VRLA 150AH</t>
  </si>
  <si>
    <t>ALICATE DECAPAR CABOS ELETR.DE 6 A 25mm²</t>
  </si>
  <si>
    <t>APONTADOR (BISELADOR)  TUBO PEAD Ø 20mm</t>
  </si>
  <si>
    <t>TUBO PE ADUCAO PE100 PN16 DE160X12M</t>
  </si>
  <si>
    <t>ROLAMENTO 7214 BECBP CONTATO  ANGULAR</t>
  </si>
  <si>
    <t>VALVULA RET.FECH.RAP.WAFER PN10 DN 200</t>
  </si>
  <si>
    <t>REFLETOR LED ALUMINIO 100W 110-240V</t>
  </si>
  <si>
    <t>REFLETOR LED ALUMINIO 150W 110-240V</t>
  </si>
  <si>
    <t>AGILENT-SOLUCAO DE TUNE LCMS ESI</t>
  </si>
  <si>
    <t>VALVULA RET.FECH.RAP. WAFER PN10 DN250</t>
  </si>
  <si>
    <t>ROLAMENTO 6317- ZZ</t>
  </si>
  <si>
    <t>FLUID FEEDER-MODULO REGULADOR DE VACUO</t>
  </si>
  <si>
    <t>SELO MECANICO DN 3/4" T-06 INOX/BUNA-N</t>
  </si>
  <si>
    <t>VALVULA RET.FECH.RAP.FF PN40 DN1000</t>
  </si>
  <si>
    <t>ROLAMENTO ROLETES CILINDRICO NU 209EWKC3</t>
  </si>
  <si>
    <t>ESCO-ROTOR STD BOMBA REAUTOESCOR. LP12</t>
  </si>
  <si>
    <t>ESCO- EIXO BOMBA REAUTOESCORV. LP12</t>
  </si>
  <si>
    <t>ESCO-CONJ. SELO MEC BOMBA REAUTOESC.LP12</t>
  </si>
  <si>
    <t>ESCO-CARCAÇA ROLAMENTO B. REAUTOESC.LP12</t>
  </si>
  <si>
    <t>FLUID FEEDER- INJETOR DE CLORO 1"</t>
  </si>
  <si>
    <t>LAMPADA LED BULBO 15W BV E27 BF</t>
  </si>
  <si>
    <t>VALVULA RED.PR.A.DIR.JRE PE 250MCA DN 1"</t>
  </si>
  <si>
    <t>ANTENA CEL. DIRECIONAL 850-2100 MH z</t>
  </si>
  <si>
    <t>MANIFOLD CILINDRO CLORO Ø 3/4" NPT 2 ENT</t>
  </si>
  <si>
    <t>FILTRO Y 3/4" P/CILN. CLORO C/ELEM MONEL</t>
  </si>
  <si>
    <t>ADAPTADOR FOFO PB JE PVC 6,3 DN80X50</t>
  </si>
  <si>
    <t>LAMPADA LED BULBO 10W BV E27 BF</t>
  </si>
  <si>
    <t>K-TRON-CORREIA DENTADA REF. 9142700040</t>
  </si>
  <si>
    <t>K-TRON-CORREIA DENTADA REF. 9142700020</t>
  </si>
  <si>
    <t>VENTOSA QUADRIFUNCAO AGUA FF PN10 DN50</t>
  </si>
  <si>
    <t>VENTOSA QUADRIFUNCAO AGUA FF PN16 DN50</t>
  </si>
  <si>
    <t>VENTOSA QUADRIFUNCAO AGUA FF PN25 DN50</t>
  </si>
  <si>
    <t>VENTOSA QUADRIFUNCAO AGUA FF PN10 DN100</t>
  </si>
  <si>
    <t>VENTOSA QUADRIFUNCAO AGUA FF PN16 DN150</t>
  </si>
  <si>
    <t>VENTOSA QUADRIFUNCAO AGUA FF PN10 DN200</t>
  </si>
  <si>
    <t>K-TRON-POLIA K2M SA RF.0913700980</t>
  </si>
  <si>
    <t>K-TRON POLIA K2M SA RF.0913701090</t>
  </si>
  <si>
    <t>K-TRON-POLIA DENTADA RF.9338700220</t>
  </si>
  <si>
    <t>K-TRON-PINHAO DR 15T/3M 15mm 9338700240</t>
  </si>
  <si>
    <t>K-TRON-PINHAO K2MT35 RF.9522701480</t>
  </si>
  <si>
    <t>VALVULA RET.FOFO ESG.PN10 DN 80</t>
  </si>
  <si>
    <t>INVERSOR DE FREQUENCIA MONO/TRI 3CV 220V</t>
  </si>
  <si>
    <t>VENTOSA TRIPLICE FUNC.AGUA FF PN10 DN50</t>
  </si>
  <si>
    <t>VENTOSA TRIPLICE FUNC.AGUA FF PN16 DN150</t>
  </si>
  <si>
    <t>VENTOSA TRIPLICE FUNC.AGUA FF PN25 DN150</t>
  </si>
  <si>
    <t>VENTOSA TRIPLICE FUNC.AGUA FF PN10 DN100</t>
  </si>
  <si>
    <t>VENTOSA TRIPLICE FUNC.AGUA FF PN25 DN100</t>
  </si>
  <si>
    <t>VENTOSA TRIPLICE FUNC.AGUA FF PN16 DN200</t>
  </si>
  <si>
    <t>VENTOSA TRIPLICE FUNC.AGUA FF PN25 DN200</t>
  </si>
  <si>
    <t>VENTOSA TRIPLICE FUNC.AGUA FF PN16 DN100</t>
  </si>
  <si>
    <t>VENTOSA TRIPLICE FUNC.AGUA FF PN10 DN75</t>
  </si>
  <si>
    <t>VENTOSA TRIPLICE FUNC.AGUA FF PN16 DN75</t>
  </si>
  <si>
    <t>VENTOSA TRIPLICE FUNC.AGUA FF PN10 DN200</t>
  </si>
  <si>
    <t>SOFT STARTER 40CV 220V 60HZ</t>
  </si>
  <si>
    <t>TE RED.FOFO BBB JE DN 150X  50</t>
  </si>
  <si>
    <t>VALVULA RED.PR.C.D.FF.PS25 PN25 DN100</t>
  </si>
  <si>
    <t>VALVULA RED.PR.A.DIR.JRE PE160MCA DN 1"</t>
  </si>
  <si>
    <t>LUVA DE CORRER FOFO JM DN  85</t>
  </si>
  <si>
    <t>LUVA DE CORRER FOFO JM DN  65</t>
  </si>
  <si>
    <t>LUVA DE CORRER FOFO JM DN  60</t>
  </si>
  <si>
    <t>BASE MAGNETICA P/RELOGIOS COMPARADORES</t>
  </si>
  <si>
    <t>ARRUELA BORR.VED.AR.MET.P/FL PN16 DN250</t>
  </si>
  <si>
    <t>ARRUELA BORR.VED.AR.MET.P/FL PN16 DN300</t>
  </si>
  <si>
    <t>BATERIA CHUMBO ACIDO VALVULA VRLA 45Ah</t>
  </si>
  <si>
    <t>INVERSOR DE FREQUENCIA TRIF.  3CV 220V</t>
  </si>
  <si>
    <t>FILTRO Y BRONZE C/ELEM. FILT.CL150 DN3/8</t>
  </si>
  <si>
    <t>ROLAMENTO NU-209-K-C3</t>
  </si>
  <si>
    <t>TRANSMISSOR DE PRESSAO O-16BAR</t>
  </si>
  <si>
    <t>SOFT STARTER  30CV 220V 85A</t>
  </si>
  <si>
    <t>ROLAMENTO 7312-BECBM</t>
  </si>
  <si>
    <t>VALVULA RED.PR.C.D.FF.PS16 PN16 DN 75</t>
  </si>
  <si>
    <t>INVERSOR DE FREQUENCIA MONO/TRI 1CV 220V</t>
  </si>
  <si>
    <t>INVERSOR FREQUÊNCIA 200CV/440/260A/TRIF</t>
  </si>
  <si>
    <t>CONE IMHOFF 1000ML C/CERTIFICADO-POLIEST</t>
  </si>
  <si>
    <t>CONE IMHOFF 1000ML POLIESTIRENO</t>
  </si>
  <si>
    <t>FILTRO PVDF 0,45MICRAS Ø25MM ANAL.SOLUVE</t>
  </si>
  <si>
    <t>TUBO FOFO FF EM 6,00 PN10 DN100X0,30</t>
  </si>
  <si>
    <t>VALVULA RET.FOFO ESG.PN10 DN400</t>
  </si>
  <si>
    <t>SOFT STARTER PARA 400CV 440V 604A</t>
  </si>
  <si>
    <t>REGISTRO FOFO CBOR.FC S15 PN25 DN400</t>
  </si>
  <si>
    <t>REGISTRO FOFO CBOR.FC S15 PN25 DN500</t>
  </si>
  <si>
    <t>VALVULA RED.PR.C.D.FF.PS25 PN25 DN150</t>
  </si>
  <si>
    <t>VALVULA RET.FOFO ESG.PN16 DN200</t>
  </si>
  <si>
    <t>PARAFUSO SEXT C/PORCA M16X75MM GALV RT</t>
  </si>
  <si>
    <t>PARAFUSO SEXT C/PORCA M20x90mm GALV RT</t>
  </si>
  <si>
    <t>PARAFUSO SEXT C/PORCA M16X80MM GALV RT</t>
  </si>
  <si>
    <t>ELETRODO COMBINADO NITRATO T.ORION VERSA</t>
  </si>
  <si>
    <t>REGISTRO FOFO CBOR.FV S15 PN25 DN400</t>
  </si>
  <si>
    <t>ROLAMENTO UCR 208</t>
  </si>
  <si>
    <t>VALVULA RED.PR.C.D.FF.PS10 PN10 DN300</t>
  </si>
  <si>
    <t>VALVULA RED.PR.C.D.FF.PS10 PN10 DN200</t>
  </si>
  <si>
    <t>INVERSOR DE FREQUENCIA TRIF.100CV 440V</t>
  </si>
  <si>
    <t>AGILENT-CAPILAR RESISTIVO CROMATOGRAFIA</t>
  </si>
  <si>
    <t>VALVULA RED.PR.C.S.FF.PS16 PN16 DN 50</t>
  </si>
  <si>
    <t>VALVULA RED.PR.C.S.FF.PS16 PN16 DN 80</t>
  </si>
  <si>
    <t>ROLAMENTO AXIAL DE ESFERAS 51148</t>
  </si>
  <si>
    <t>LUVA FOFO BB JE PVC 6,3 DN50</t>
  </si>
  <si>
    <t>TE FOFO BBB JE PVC 6,3/PE DN50</t>
  </si>
  <si>
    <t>TAMPAO FOFO ESGOTO DN800 ARTICULADO</t>
  </si>
  <si>
    <t>FRASCO PARA COLETA BACTERIOLOGICA 120 ML</t>
  </si>
  <si>
    <t>ROLAMENTO 3206 ZZ C3</t>
  </si>
  <si>
    <t>VALVULA ESF.EXC.D.IN.PN10 DN100 A.E.</t>
  </si>
  <si>
    <t>SUBSTRATO ENZIM.COLIF.E.COLI QUANTITATIV</t>
  </si>
  <si>
    <t>PENEIRA ESTATICA EM ACO INOX RET.SOLIDOS</t>
  </si>
  <si>
    <t>ROLAMENTO RIGIDO 6306-ZNR-C3</t>
  </si>
  <si>
    <t>TRANSMISSOR NIVEL HIDROS.10MCA CABO 10M</t>
  </si>
  <si>
    <t>REFLETOR LED ALUMINIO 200W 110-240V</t>
  </si>
  <si>
    <t>SOFTSTARTER 15CV 220V 45A</t>
  </si>
  <si>
    <t>INVERSOR DE FREQUENCIA TRIF. 100CV 440V</t>
  </si>
  <si>
    <t>LAMPADA LED TUB. 18W G13 T8 1200MM BF</t>
  </si>
  <si>
    <t>LAMPADA LED TUB.  9W G13 T8  600MM BF</t>
  </si>
  <si>
    <t>LAMPADA LED BULBO 7W BV E27 BF</t>
  </si>
  <si>
    <t>LAMPADA LED BULBO 12W BV E27 BF</t>
  </si>
  <si>
    <t>LAMPADA LED BULBO 30W BV E27 BF</t>
  </si>
  <si>
    <t>LAMPADA LED BULBO 50W BV E27 BF</t>
  </si>
  <si>
    <t>CONTENTOR PE-IBC GRADE PROD.QUIMICO 1M³</t>
  </si>
  <si>
    <t>REGISTRO GAVETA FLANGEADO DN100</t>
  </si>
  <si>
    <t>INVERSOR DE FREQUENCIA TRIF. 150CV 440V</t>
  </si>
  <si>
    <t>ROLAMENTO 6204-2RS RIG. ESFERAS 2 VEDAC.</t>
  </si>
  <si>
    <t>LAMPADA LED BULBO 20W BV E27 BF</t>
  </si>
  <si>
    <t>INVERSOR DE FREQUENCIA MONO/TRI 7CV 220V</t>
  </si>
  <si>
    <t>ROLAMENTO 6011-ZZ C3</t>
  </si>
  <si>
    <t>VALLOY- KIT REPARO P/VALVULA DN75MM</t>
  </si>
  <si>
    <t>TERMINAL DESMONT.INOX P.CMB SUBMERSO 5"</t>
  </si>
  <si>
    <t>RESERVATORIO POLIETILENO P/AGUA 20.000L</t>
  </si>
  <si>
    <t>VALLOY - KIT REPARO P/VALV. REDUT. Ø50mm</t>
  </si>
  <si>
    <t>VALLOY - KIT REPARO P/VALV.REDUT. Ø100mm</t>
  </si>
  <si>
    <t>VALLOY/BERMAD- KIT PEÇAS PARA REPARO</t>
  </si>
  <si>
    <t>ROLAMENTO RIGIDO 6003-2RSH</t>
  </si>
  <si>
    <t>ROLAMENTO AUTOC.2 CAR. ROLOS 22209-EK C3</t>
  </si>
  <si>
    <t>CURVA 90º PE100 BB EF PN10 DE 63</t>
  </si>
  <si>
    <t>TE DE VISITA FOFO ESG. JE  DN 150</t>
  </si>
  <si>
    <t>ROLAMENTO 2220 KC3 AUTOCOMP. ESFERAS</t>
  </si>
  <si>
    <t>RETENTOR BUNA RS 73x104x11mm</t>
  </si>
  <si>
    <t>PORCA TRAVA DE ROLAMENTO  KM15 -M75</t>
  </si>
  <si>
    <t>ARRUELA TRAVA P/PORCA DE ROLAMENTOS</t>
  </si>
  <si>
    <t>IMBIL- CAIXA DE MANCAL BP200 530 HR (LA)</t>
  </si>
  <si>
    <t>IMBIL- CAIXA DE MANCAL BP200 530HR (LOA)</t>
  </si>
  <si>
    <t>IMBIL- EIXO BP200 530 HR</t>
  </si>
  <si>
    <t>IMBIL- BUCHA PROTETORA EIXO BP200 530 HR</t>
  </si>
  <si>
    <t>IMBIL- PORCA APERTO BP200 530 HR POAP</t>
  </si>
  <si>
    <t>IMBIL- PORCA APERTO BP200 530 HR (LOA)</t>
  </si>
  <si>
    <t>IMBIL- ANEL CADEADO BP200 530 HR</t>
  </si>
  <si>
    <t>IMBIL- ANEL CENTRIFUGADOR BP200 530 HR</t>
  </si>
  <si>
    <t>IMBIL- ANEL DESGASTE BP200 530 HR CARCAÇ</t>
  </si>
  <si>
    <t>IMBIL- ANEL DESGASTE BP200 530 HR ROTOR</t>
  </si>
  <si>
    <t>AGILENT-LINER ULTRA INERTE RF.5190-3171</t>
  </si>
  <si>
    <t>SISTEMA DESIDR LODO PP (10,5X22X21)M</t>
  </si>
  <si>
    <t>TAMPAO FOFO AGUA DN800 ARTICULADO</t>
  </si>
  <si>
    <t>REGISTRO FOFO CBOR.FC S15 PN 25 DN100</t>
  </si>
  <si>
    <t>ADAPTADOR PVC EC/CERAMICO PB DN300</t>
  </si>
  <si>
    <t>HACH-SONDA DE SOLIDOS SUSPENSOS</t>
  </si>
  <si>
    <t>ROLAMENTO AGULHAS 2016 HK</t>
  </si>
  <si>
    <t>PLACA REDUCAO FOFO PN10 DN  75X50</t>
  </si>
  <si>
    <t>INVERSOR DE FREQUENCIA MONO/TRIF 15CV</t>
  </si>
  <si>
    <t>TE DE VISITA FOFO ESG.BB JE DN 250</t>
  </si>
  <si>
    <t>VALVULA FOFO CUTT-OFF ESG DN150 PSI 150</t>
  </si>
  <si>
    <t>ROLAMENTO 21318-D AUTOCOMP.ROLOS 2 CARR</t>
  </si>
  <si>
    <t>TUBO ACO GALV C/COS JR CM DN2"X3M</t>
  </si>
  <si>
    <t>VALVULA B.FL.BI-E.BD.AE.ONOFF PN10DN 250</t>
  </si>
  <si>
    <t>ROLAMENTO 33210 ROLOS CONICOS</t>
  </si>
  <si>
    <t>VALVULA CONT.NIVEL MIN/MAX.FF PN16 DN200</t>
  </si>
  <si>
    <t>VALVULA ALIVIO/SUST.PRES.FF PN16 DN150</t>
  </si>
  <si>
    <t>VIBROFLUIDIFICADOR DE AR MODELO VBSI</t>
  </si>
  <si>
    <t>VALVULA RED.SUST PR.FF.PS25 PN25 DN 80</t>
  </si>
  <si>
    <t>BLINDADO DE ALUMINIO PARA ESCORAMENTO</t>
  </si>
  <si>
    <t>VALVULA RED.PR.C.D.FF.PS10 PN10 DN150</t>
  </si>
  <si>
    <t>VALVULA RED.PR.C.D.FF.PS16 PN16 DN200</t>
  </si>
  <si>
    <t>VALVULA RED.PR.C.D.FF.PS25 PN25 DN300</t>
  </si>
  <si>
    <t>INVERSOR DE FREQUENCIA TRIF. 10CV 220V</t>
  </si>
  <si>
    <t>HITACHI-HELICE RAS 20 FSN 7B HLB2828A</t>
  </si>
  <si>
    <t>HITACHI-COMPRESSOR INVERT. E655DHD-65D2Y</t>
  </si>
  <si>
    <t>HITACHI-COMPRESSOR INVERTER E405AHD-36D2</t>
  </si>
  <si>
    <t>HITACHI-MOTOR RCI 2,0 FSN3B 17B29401B</t>
  </si>
  <si>
    <t>HITACHI - BOMBA DE DRENO 17B30151A</t>
  </si>
  <si>
    <t>FITA ISOLANTE PRETA 19 MM x 20M(LxC)750V</t>
  </si>
  <si>
    <t>HITACHI-PLACA ELETRONICA ISPM 17C73774A</t>
  </si>
  <si>
    <t>HITACHI-PLACA ELETRONICA FAN 17B33819B</t>
  </si>
  <si>
    <t>FITA ISOLANTE PRETA AUTO FUSAO</t>
  </si>
  <si>
    <t>VALVULA ALIVIO/SUST.PRES.FF PN25 DN200</t>
  </si>
  <si>
    <t>SULFETO SODIO NONOHIDRATADO PA 100GR</t>
  </si>
  <si>
    <t>DISJUNTOR TRI 1000A 440VCA 42KA</t>
  </si>
  <si>
    <t>INVERSOR DE FREQUENCIA TRIF. 40CV 440V</t>
  </si>
  <si>
    <t>CPE WIRELESS EXTERNO ANTENA INTEGR.16DBI</t>
  </si>
  <si>
    <t>K-TRON CORREIA DENT.DUPLO REF.9142700110</t>
  </si>
  <si>
    <t>TE TRIPARTIDO FLANGEADO PN16 DN200X150MM</t>
  </si>
  <si>
    <t>TARRAXA C/ CATRACA 1/2" A 1" BSP CONICA</t>
  </si>
  <si>
    <t>BOLSA GEOTEXT.100% POLIESTER 3,4X9X1,7M</t>
  </si>
  <si>
    <t>VALVULA CONTR.ELETRO.FF.SOLEN.PN10 DN150</t>
  </si>
  <si>
    <t>FLUID FEEDER-VALVULA CLORO REF.FF105289</t>
  </si>
  <si>
    <t>FLUID FEEDER-INJETOR CLORO 3/4" FF106058</t>
  </si>
  <si>
    <t>LAMPADA LED BULBO 65W BV E27 BF</t>
  </si>
  <si>
    <t>MANOMETRO DIGITAL PARA CLORO 0 A 20 KGF</t>
  </si>
  <si>
    <t>ROLAMENTO 2 CARR.ESF.5206ZZC3  CONT.ANG.</t>
  </si>
  <si>
    <t>ABRACADEIRA BI-PARTIDA INOX GRANDE TOL.</t>
  </si>
  <si>
    <t>CPE WIRELESS EXTERNO COM ANTENA 23DBI</t>
  </si>
  <si>
    <t>CORDAO AZUL PARA CRACHA FUNCIONAL 87X2CM</t>
  </si>
  <si>
    <t>FILTRO Y FOFO FF PN10/16 DN 150mm</t>
  </si>
  <si>
    <t>VALVULA RED.PR.A.DIR.JRE PE160MCA DN3/4"</t>
  </si>
  <si>
    <t>VALVULA RED.PR.A.DIR.JRE PE160MCADN11/2"</t>
  </si>
  <si>
    <t>VALVULA RED.PR.A.DIR.JRE PE 160MCA DN 2"</t>
  </si>
  <si>
    <t>FRASCO P/COLETA POLIETIL.BOCA 30MM 500ML</t>
  </si>
  <si>
    <t>VENTOSA TRIPLICE FUNC.AGUA FF PN16 DN50</t>
  </si>
  <si>
    <t>VENTOSA TRIPLICE FUNC.AGUA FF PN25 DN50</t>
  </si>
  <si>
    <t>VENTOSA TRIPLICE FUNC.AGUA FF PN16 DN80</t>
  </si>
  <si>
    <t>VALVULA RET.FOFO ESG.PN16 DN150</t>
  </si>
  <si>
    <t>TRANSMISSOR DE PRESSAO FAIXA 0 A 20 MCA</t>
  </si>
  <si>
    <t>ROLAMENTO RIG. 1 CARR. ESFERAS 6324-C3</t>
  </si>
  <si>
    <t>INTERFACE HOMEM MAQUINA - IHM 10"</t>
  </si>
  <si>
    <t>VENTOSA TRIPLICE FUNC.AGUA JR PN25 DN 2"</t>
  </si>
  <si>
    <t>VENTOSA TRIPLICE FUNC.AGUA JR PN16 DN 2"</t>
  </si>
  <si>
    <t>VENTOSA TRIPLICE FUNC.AGUA JR PN10 DN 2"</t>
  </si>
  <si>
    <t>EXTREMIDADE FOFO BF JM PN25 DN 200</t>
  </si>
  <si>
    <t>EXTREMIDADE FOFO BF JM PN16 DN 150</t>
  </si>
  <si>
    <t>VENTOSA TRIPLICE FUNC.AGUA JR PN16DN3/4"</t>
  </si>
  <si>
    <t>VENTOSA TRIPLICE FUNC.AGUA JR PN10DN3/4"</t>
  </si>
  <si>
    <t>VENTOSA TRIPLICE FUNC.AGUA JR PN16 DN 1"</t>
  </si>
  <si>
    <t>VENTOSA TRIPLICE FUNC.AGUA JR PN10 DN 1"</t>
  </si>
  <si>
    <t>ROLAMENTO 16008 C3</t>
  </si>
  <si>
    <t>VENTOSA QUADRIFUNCAO AGUA FF PN25 DN100</t>
  </si>
  <si>
    <t>VENTOSA QUADRIFUNCAO AGUA FF PN16 DN100</t>
  </si>
  <si>
    <t>VENTOSA QUADRIFUNCAO AGUA FF PN10 DN150</t>
  </si>
  <si>
    <t>VENTOSA QUADRIFUNCAO AGUA FF PN16 DN80</t>
  </si>
  <si>
    <t>VENTOSA PARA ESGOTO FLANG. PN10 DN50</t>
  </si>
  <si>
    <t>VENTOSA PARA ESGOTO FLANG. PN10 DN80</t>
  </si>
  <si>
    <t>VENTOSA PARA ESGOTO FLANG. PN10 DN100</t>
  </si>
  <si>
    <t>SIEMENS-CPU PARA PLC SIMATIC</t>
  </si>
  <si>
    <t>INVERSOR TENSAO 125VCC/127VCA 1500W</t>
  </si>
  <si>
    <t>CAIXA DE PAPELAO RECICLADO 190X140X140MM</t>
  </si>
  <si>
    <t>CAIXA DE PAPELAO RECICLADO 600X450X350MM</t>
  </si>
  <si>
    <t>CAIXA DE PAPELAO RECICLADO 700X500X500MM</t>
  </si>
  <si>
    <t>CAIXA PAPELAO RECICLADO HIDR.485X395X120</t>
  </si>
  <si>
    <t>CAIXA PAPELAO RECICLADO HIDROMET.1/2-3/4</t>
  </si>
  <si>
    <t>CAIXA DE PAPELAO RECICLADO 450X300X250MM</t>
  </si>
  <si>
    <t>CAIXA BOX DE PAPELAO RECICLADO P/ARQUIVO</t>
  </si>
  <si>
    <t>VALLOY-ANEL VEDACAO INTERNO VALV. VA600</t>
  </si>
  <si>
    <t>AGILENT-SERINGA 10 µL RF.8010-0163</t>
  </si>
  <si>
    <t>BACIA CONTENCAO PROD.QUIMICOS CAP.1000L</t>
  </si>
  <si>
    <t>INVERSOR FREQUENCIA TRIFASICO 20CV 440V</t>
  </si>
  <si>
    <t>MANOMETRO P/GAS CLORO C/CONTATO ELETRICO</t>
  </si>
  <si>
    <t>SISTEMA DE LUBRIFICACAO CENTRALIZADO</t>
  </si>
  <si>
    <t>ROLAMENTO 7312-B-MP-UA CONTATO ANGULAR</t>
  </si>
  <si>
    <t>INVERSOR DE FREQUENCIA MONO/TRIF 10,0CV</t>
  </si>
  <si>
    <t>TRANSMISSOR NIVEL HIDROS.5MCA CABO 25M</t>
  </si>
  <si>
    <t>TRANSMISSOR NIVEL HIDROS.10MCA CABO 30M</t>
  </si>
  <si>
    <t>ADAPTADOR PP JC/JR PN16 DE 20X3/4"</t>
  </si>
  <si>
    <t>LUVA RED.FG M2 CL10 JR/MF DN3/4X1/2"</t>
  </si>
  <si>
    <t>JUNCAO RED.FOFO BBB PN16 DN200X150</t>
  </si>
  <si>
    <t>ROLAMENTO 6207 DDU C3</t>
  </si>
  <si>
    <t>CAMISA MASC BRIM PUNHO EL AV TAM.1</t>
  </si>
  <si>
    <t>CAMISA FEM BRIM PUNHO EL AV TAM.1/PP</t>
  </si>
  <si>
    <t>CAMISA MASC ALG/POL AV MC TAM.1</t>
  </si>
  <si>
    <t>CAMISA FEM ALG/POL AV MC TAM.1/PP</t>
  </si>
  <si>
    <t>CAMISA MASC ALG/POL AV ML TAM.1</t>
  </si>
  <si>
    <t>CAMISA FEM ALG/POL AV ML TAM.1/PP</t>
  </si>
  <si>
    <t>CAMISA FEM ALG/POL AV GOLA SANF TAM.1</t>
  </si>
  <si>
    <t>CALCA MASC ALG/POL AV TAM.36</t>
  </si>
  <si>
    <t>JAQUETA UNISSEX AV TAM.PP</t>
  </si>
  <si>
    <t>CAMISA MASC ALG/POL MC TAM.1</t>
  </si>
  <si>
    <t>CAMISA FEM ALG/POL MC TAM.1/PP</t>
  </si>
  <si>
    <t>CAMISA MASC ALG/POL ML TAM.1</t>
  </si>
  <si>
    <t>CAMISA FEM ALG/POL ML TAM.1/PP</t>
  </si>
  <si>
    <t>JAQUETA UNISSEX TAM.PP</t>
  </si>
  <si>
    <t>JALECO BRANCO ML UNISSEX TAM. PP/40-42</t>
  </si>
  <si>
    <t>CALCA JEANS MASC TAM.36</t>
  </si>
  <si>
    <t>CAMISA ELETRICISTA UNISSEX ATPV 11 TAM.1</t>
  </si>
  <si>
    <t>CALCA ELETRICISTA UNISSEX ATPV 11 TAM.36</t>
  </si>
  <si>
    <t>CAMISA ELETRICISTA UNISSEX ATPV 11 TAM.2</t>
  </si>
  <si>
    <t>CAMISA ELETRICISTA UNISSEX ATPV 11 TAM.3</t>
  </si>
  <si>
    <t>CAMISA ELETRICISTA UNISSEX ATPV 11 TAM.4</t>
  </si>
  <si>
    <t>CAMISA ELETRICISTA UNISSEX ATPV 11 TAM.5</t>
  </si>
  <si>
    <t>CAMISA ELETRICISTA UNISSEX ATPV 11 TAM.6</t>
  </si>
  <si>
    <t>CALCA ELETRICISTA UNISSEX ATPV 11 TAM.38</t>
  </si>
  <si>
    <t>CALCA ELETRICISTA UNISSEX ATPV 11 TAM.40</t>
  </si>
  <si>
    <t>CALCA ELETRICISTA UNISSEX ATPV 11 TAM.42</t>
  </si>
  <si>
    <t>CALCA ELETRICISTA UNISSEX ATPV 11 TAM.44</t>
  </si>
  <si>
    <t>CALCA ELETRICISTA UNISSEX ATPV 11 TAM.46</t>
  </si>
  <si>
    <t>CALCA ELETRICISTA UNISSEX ATPV 11 TAM.48</t>
  </si>
  <si>
    <t>CALCA ELETRICISTA UNISSEX ATPV 11 TAM.50</t>
  </si>
  <si>
    <t>CALCA ELETRICISTA UNISSEX ATPV 11 TAM.52</t>
  </si>
  <si>
    <t>CALCA ELETRICISTA UNISSEX ATPV 11 TAM.54</t>
  </si>
  <si>
    <t>CALCA ELETRICISTA UNISSEX ATPV 11 TAM.58</t>
  </si>
  <si>
    <t>CAMISA MASC BRIM PUNHO EL AV TAM.2</t>
  </si>
  <si>
    <t>CAMISA MASC BRIM PUNHO EL AV TAM.3</t>
  </si>
  <si>
    <t>CAMISA MASC BRIM PUNHO EL AV TAM.4</t>
  </si>
  <si>
    <t>CAMISA MASC BRIM PUNHO EL AV TAM.5</t>
  </si>
  <si>
    <t>CAMISA MASC BRIM PUNHO EL AV TAM.6</t>
  </si>
  <si>
    <t>CAMISA FEM BRIM PUNHO EL AV TAM.2/P</t>
  </si>
  <si>
    <t>CAMISA FEM BRIM PUNHO EL AV TAM.3/M</t>
  </si>
  <si>
    <t>CAMISA FEM BRIM PUNHO EL AV TAM.4/G</t>
  </si>
  <si>
    <t>CAMISA FEM BRIM PUNHO EL AV TAM.5/GG</t>
  </si>
  <si>
    <t>CAMISA FEM BRIM PUNHO EL AV TAM.6/EG</t>
  </si>
  <si>
    <t>CAMISA MASC ALG/POL AV MC TAM.2</t>
  </si>
  <si>
    <t>CAMISA MASC ALG/POL AV MC TAM.3</t>
  </si>
  <si>
    <t>CAMISA MASC ALG/POL AV MC TAM.4</t>
  </si>
  <si>
    <t>CAMISA MASC ALG/POL AV MC TAM.5</t>
  </si>
  <si>
    <t>CAMISA MASC ALG/POL AV MC TAM.6</t>
  </si>
  <si>
    <t>CAMISA FEM ALG/POL AV MC TAM.2/P</t>
  </si>
  <si>
    <t>CAMISA FEM ALG/POL AV MC TAM.3/M</t>
  </si>
  <si>
    <t>CAMISA FEM ALG/POL AV MC TAM.4/G</t>
  </si>
  <si>
    <t>CAMISA FEM ALG/POL AV MC TAM.5/GG</t>
  </si>
  <si>
    <t>CAMISA FEM ALG/POL AV MC TAM.6/EG</t>
  </si>
  <si>
    <t>CAMISA MASC ALG/POL AV ML TAM.2</t>
  </si>
  <si>
    <t>CAMISA MASC ALG/POL AV ML TAM.3</t>
  </si>
  <si>
    <t>CAMISA MASC ALG/POL AV ML TAM.4</t>
  </si>
  <si>
    <t>CAMISA MASC ALG/POL AV ML TAM.5</t>
  </si>
  <si>
    <t>CAMISA MASC ALG/POL AV ML TAM.6</t>
  </si>
  <si>
    <t>CAMISA FEM ALG/POL AV ML TAM.2/P</t>
  </si>
  <si>
    <t>CAMISA FEM ALG/POL AV ML TAM.3/M</t>
  </si>
  <si>
    <t>CAMISA FEM ALG/POL AV ML TAM.4/G</t>
  </si>
  <si>
    <t>CAMISA FEM ALG/POL AV ML TAM.5/GG</t>
  </si>
  <si>
    <t>CAMISA FEM ALG/POL AV ML TAM.6/EG</t>
  </si>
  <si>
    <t>CAMISA MASC ALG/POL AV GOLA SANF TAM.2</t>
  </si>
  <si>
    <t>CAMISA MASC ALG/POL AV GOLA SANF TAM.3</t>
  </si>
  <si>
    <t>CAMISA MASC ALG/POL AV GOLA SANF TAM.4</t>
  </si>
  <si>
    <t>CAMISA FEM ALG/POL AV GOLA SANF TAM.2</t>
  </si>
  <si>
    <t>CAMISA FEM ALG/POL AV GOLA SANF TAM.3</t>
  </si>
  <si>
    <t>CAMISA FEM ALG/POL AV GOLA SANF TAM.4</t>
  </si>
  <si>
    <t>CALCA MASC ALG/POL AV TAM.38</t>
  </si>
  <si>
    <t>CALCA MASC ALG/POL AV TAM.40</t>
  </si>
  <si>
    <t>CALCA MASC ALG/POL AV TAM.42</t>
  </si>
  <si>
    <t>CALCA MASC ALG/POL AV TAM.44</t>
  </si>
  <si>
    <t>CALCA MASC ALG/POL AV TAM.46</t>
  </si>
  <si>
    <t>CALCA MASC ALG/POL AV TAM.48</t>
  </si>
  <si>
    <t>CALCA MASC ALG/POL AV TAM.50</t>
  </si>
  <si>
    <t>CALCA MASC ALG/POL AV TAM.52</t>
  </si>
  <si>
    <t>CALCA MASC ALG/POL AV TAM.54</t>
  </si>
  <si>
    <t>CALCA MASC ALG/POL AV TAM.56</t>
  </si>
  <si>
    <t>CALCA MASC ALG/POL AV TAM.58</t>
  </si>
  <si>
    <t>JAQUETA UNISSEX AV TAM.P</t>
  </si>
  <si>
    <t>JAQUETA UNISSEX AV TAM.M</t>
  </si>
  <si>
    <t>JAQUETA UNISSEX AV TAM.G</t>
  </si>
  <si>
    <t>JAQUETA UNISSEX AV TAM.GG</t>
  </si>
  <si>
    <t>JAQUETA UNISSEX AV TAM.EG</t>
  </si>
  <si>
    <t>SOLUCAO PADRAO MIX HALOACETICOS 100ppm</t>
  </si>
  <si>
    <t>CAMISA MASC ALG/POL MC TAM.2</t>
  </si>
  <si>
    <t>CAMISA MASC ALG/POL MC TAM.3</t>
  </si>
  <si>
    <t>CAMISA MASC ALG/POL MC TAM.4</t>
  </si>
  <si>
    <t>CAMISA MASC ALG/POL MC TAM.5</t>
  </si>
  <si>
    <t>CAMISA MASC ALG/POL MC TAM.6</t>
  </si>
  <si>
    <t>CAMISA FEM ALG/POL MC TAM.2/P</t>
  </si>
  <si>
    <t>CAMISA FEM ALG/POL MC TAM.3/M</t>
  </si>
  <si>
    <t>CAMISA FEM ALG/POL MC TAM.4/G</t>
  </si>
  <si>
    <t>CAMISA FEM ALG/POL MC TAM.5/GG</t>
  </si>
  <si>
    <t>CAMISA FEM ALG/POL MC TAM.6/EG</t>
  </si>
  <si>
    <t>CAMISA MASC ALG/POL ML TAM.2</t>
  </si>
  <si>
    <t>CAMISA MASC ALG/POL ML TAM.3</t>
  </si>
  <si>
    <t>CAMISA MASC ALG/POL ML TAM.4</t>
  </si>
  <si>
    <t>CAMISA MASC ALG/POL ML TAM.5</t>
  </si>
  <si>
    <t>CAMISA MASC ALG/POL ML TAM.6</t>
  </si>
  <si>
    <t>CAMISA FEM ALG/POL ML TAM.2/P</t>
  </si>
  <si>
    <t>CAMISA FEM ALG/POL ML TAM.3/M</t>
  </si>
  <si>
    <t>CAMISA FEM ALG/POL ML TAM.4/G</t>
  </si>
  <si>
    <t>CAMISA FEM ALG/POL ML TAM.5/GG</t>
  </si>
  <si>
    <t>CAMISA FEM ALG/POL ML TAM.6/EG</t>
  </si>
  <si>
    <t>JAQUETA UNISSEX TAM.P</t>
  </si>
  <si>
    <t>JAQUETA UNISSEX TAM.M</t>
  </si>
  <si>
    <t>JAQUETA UNISSEX TAM.G</t>
  </si>
  <si>
    <t>JAQUETA UNISSEX TAM.GG</t>
  </si>
  <si>
    <t>JAQUETA UNISSEX TAM.EG</t>
  </si>
  <si>
    <t>JALECO AZUL UNISSEX TAM. M/48-50</t>
  </si>
  <si>
    <t>JALECO BRANCO ML UNISSEX TAM. P/44-46</t>
  </si>
  <si>
    <t>JALECO BRANCO ML UNISSEX TAM. M/48-50</t>
  </si>
  <si>
    <t>JALECO BRANCO ML UNISSEX TAM. G/52/54</t>
  </si>
  <si>
    <t>CALCA JEANS MASC TAM.38</t>
  </si>
  <si>
    <t>CALCA JEANS MASC TAM.40</t>
  </si>
  <si>
    <t>CALCA JEANS MASC TAM.42</t>
  </si>
  <si>
    <t>CALCA JEANS MASC TAM.44</t>
  </si>
  <si>
    <t>CALCA JEANS MASC TAM.46</t>
  </si>
  <si>
    <t>CALCA JEANS MASC TAM.48</t>
  </si>
  <si>
    <t>CALCA JEANS MASC TAM.50</t>
  </si>
  <si>
    <t>CALCA JEANS MASC TAM.52</t>
  </si>
  <si>
    <t>CALCA JEANS MASC TAM.54</t>
  </si>
  <si>
    <t>CALCA JEANS MASC TAM.56</t>
  </si>
  <si>
    <t>CALCA JEANS MASC TAM.58</t>
  </si>
  <si>
    <t>CALCA JEANS FEM TAM.36</t>
  </si>
  <si>
    <t>CALCA JEANS FEM TAM.38</t>
  </si>
  <si>
    <t>CALCA JEANS FEM TAM.40</t>
  </si>
  <si>
    <t>CALCA JEANS FEM TAM.42</t>
  </si>
  <si>
    <t>CALCA JEANS FEM TAM.44</t>
  </si>
  <si>
    <t>CALCA JEANS FEM TAM.52</t>
  </si>
  <si>
    <t>CALCA JEANS FEM TAM.54</t>
  </si>
  <si>
    <t>CALCA JEANS FEM TAM.56</t>
  </si>
  <si>
    <t>EXTREMIDADE PP INT. JCxF PN16 DE63x50</t>
  </si>
  <si>
    <t>EXTREMIDADE PP INT. JCxF PN16 DE90x80</t>
  </si>
  <si>
    <t>EXTREMIDADE PP INT. JCxF PN16 DE110x100</t>
  </si>
  <si>
    <t>ABRACADEIRA MONOB. DE 60 PN25 (60-63 mm)</t>
  </si>
  <si>
    <t>ABRACADEIRA MONOB. DE 75 PN25 (73-77 mm)</t>
  </si>
  <si>
    <t>ABRACADEIRA MONOB. DE 85 PN25 (83-87 mm)</t>
  </si>
  <si>
    <t>ABRACADEIRA BIPAR. DE 110 PN25/108-120mm</t>
  </si>
  <si>
    <t>ABRACADEIRA BIPAR. DE 160 PN28/158-170mm</t>
  </si>
  <si>
    <t>ABRACADEIRA BIPAR. DE 200 PN25/198-210mm</t>
  </si>
  <si>
    <t>ABRACADEIRA BIPAR. DE 250 PN18/248-260mm</t>
  </si>
  <si>
    <t>ABRACADEIRA BIPAR. DE 250 PN28/268-280mm</t>
  </si>
  <si>
    <t>CALCA FEM ALGO/POL AV TAM.40</t>
  </si>
  <si>
    <t>CALCA FEM ALGO/POL AV TAM.42</t>
  </si>
  <si>
    <t>CALCA FEM ALGO/POL AV TAM.44</t>
  </si>
  <si>
    <t>CALCA FEM ALGO/POL AV TAM.46</t>
  </si>
  <si>
    <t>CALCA FEM ALGO/POL AV TAM.48</t>
  </si>
  <si>
    <t>CALCA FEM ALGO/POL AV TAM.50</t>
  </si>
  <si>
    <t>CALCA FEM ALGO/POL AV TAM.52</t>
  </si>
  <si>
    <t>CALCA FEM ALGO/POL AV TAM.54</t>
  </si>
  <si>
    <t>CALCA FEM ALGO/POL AV TAM.56</t>
  </si>
  <si>
    <t>CALCA FEM ALGO/POL AV TAM.58</t>
  </si>
  <si>
    <t>SILICA GEL 100 A 200 MESH</t>
  </si>
  <si>
    <t>ABRACADEIRA BIPAR. DE 200 PN28/218-230mm</t>
  </si>
  <si>
    <t>ABRACADEIRA BIPAR. DE 315 PN19/308-315MM</t>
  </si>
  <si>
    <t>ABRACADEIRA BIPAR. DE 300 PN29/318-330MM</t>
  </si>
  <si>
    <t>VALLOY-ANEL VEDACAO VALV.VA-600 Ø 4"</t>
  </si>
  <si>
    <t>INVERSOR DE FREQUENCIA MONO/TRI 2CV 220V</t>
  </si>
  <si>
    <t>ROLAMENTO 6305-ZZ-C3</t>
  </si>
  <si>
    <t>FACA RETA P/DESENCAPAR CABOS ELETRICOS</t>
  </si>
  <si>
    <t>HITACHI-TURBINA RCI UTO 121M00103000096</t>
  </si>
  <si>
    <t>HITACHI-SENSOR DE TEMPERATURA 17C59664A</t>
  </si>
  <si>
    <t>ABRACADEIRA BIPAR. DE 160 PN19/158-170MM</t>
  </si>
  <si>
    <t>ABRACADEIRA BIPAR. DE 200 PN21/218-230MM</t>
  </si>
  <si>
    <t>ABRACADEIRA BIPAR. DE 250 PN17/268-280MM</t>
  </si>
  <si>
    <t>ABRACADEIRA BIPAR. DE 300 PN19/318-330MM</t>
  </si>
  <si>
    <t>ABRACADEIRA BIPAR. DE 144 PN21/138-150MM</t>
  </si>
  <si>
    <t>ABRACADEIRA BIPAR. DE 196 PN21/188-200MM</t>
  </si>
  <si>
    <t>VALLOY-ANEL VEDACAO VALV.VA-600 Ø 6"</t>
  </si>
  <si>
    <t>VALLOY-ANEL VEDACAO VALV. VA-600 Ø3"</t>
  </si>
  <si>
    <t>INVERSOR DE FREQUENCIA TRIF.  30CV 440V</t>
  </si>
  <si>
    <t>TAMPAO EM PP ESGOTO ARTICULADO DN 200MM</t>
  </si>
  <si>
    <t>ABRACADEIRA BIPAR. DE 285 PN17/278-290MM</t>
  </si>
  <si>
    <t>ABRACADEIRA BIPAR. DI (808-820)mm 12 BAR</t>
  </si>
  <si>
    <t>TANQUE CILINDRICO VERT.POLIETILENO 50L</t>
  </si>
  <si>
    <t>TAMPAO EM POLIPROP.DN200 ARTICULADO-AGUA</t>
  </si>
  <si>
    <t>TAMPAO EM POLIPROP DN200 ARTICULADO-HIDR</t>
  </si>
  <si>
    <t>LUVA TRANS. FLEX.P/TUBOS DN 250 X DE 250</t>
  </si>
  <si>
    <t>LUVA TRANS. FLEX.P/TUBOS DN 300 X DE 315</t>
  </si>
  <si>
    <t>TE DE VISITA FOFO ESG.BBB JE DN300</t>
  </si>
  <si>
    <t>DISJUNTOR TRIPOLAR  350A 690V 42KA</t>
  </si>
  <si>
    <t>INVERSOR DE FREQUENCIA TRIF. 125CV 440V</t>
  </si>
  <si>
    <t>INVERSOR DE FREQUENCIA TRIF. 60CV 220V</t>
  </si>
  <si>
    <t>INVERSOR DE FREQUENCIA TRIF. 25CV 220V</t>
  </si>
  <si>
    <t>INVERSOR DE FREQUENCIA TRIF. 200CV 440V</t>
  </si>
  <si>
    <t>ROLAMENTO 7222-BG</t>
  </si>
  <si>
    <t>VALVULA RED.PRES. FF PS16 PN16 DN100</t>
  </si>
  <si>
    <t>ROLAMENTO 7216 B.TVP.UA</t>
  </si>
  <si>
    <t>FLOWSERVE - IMPULSOR 2200 BOMBA 32 ENM</t>
  </si>
  <si>
    <t>FLOWSERVE -LUVA ACOPLAMENTO BOMBA 32 ENM</t>
  </si>
  <si>
    <t>FLOWSERVE - MANCAL BOMBA 32 ENM 403X</t>
  </si>
  <si>
    <t>INVERSOR DE FREQUENCIA TRIF.  7,5CV 220V</t>
  </si>
  <si>
    <t>PLACA SINAL. AREA SEGUR.ENTRADA PROIBIDA</t>
  </si>
  <si>
    <t>PLACA DE IDENTIFICACAO 1330 X 1000MM</t>
  </si>
  <si>
    <t>CAPA NYLON EMBOR.TIPO MORCEGO AMARELA</t>
  </si>
  <si>
    <t>LUVA PP JC PN16 DE63</t>
  </si>
  <si>
    <t>LUVA PP JC PN16 DE90</t>
  </si>
  <si>
    <t>ROLAMENTO 62204 - 2RS ESF. UMA CARREIRA</t>
  </si>
  <si>
    <t>HITACHI-PLACA ELETRONICA PCB2 17B34864B</t>
  </si>
  <si>
    <t>SELIM 90 COL.CORRU.JE PVC.PE.PPDN150X100</t>
  </si>
  <si>
    <t>VALVULA RET.FECH.RAP.WAFER PN25 DN100</t>
  </si>
  <si>
    <t>IMBIL - ROTOR BP 200-530 HR</t>
  </si>
  <si>
    <t>IMBIL - CHAVETA DO ROTOR BP 200-530 HR</t>
  </si>
  <si>
    <t>ROLAMENTO 7308B.JP.UA</t>
  </si>
  <si>
    <t>BARREIRA PLASTICA</t>
  </si>
  <si>
    <t>CONE BARRIL P/ SINALIZACAO VIARIA</t>
  </si>
  <si>
    <t>ABRACADEIRA ACO GALVANIZADO 4"P/MANGOTE</t>
  </si>
  <si>
    <t>FRASCO POLIETIL. COLETA 125ML BOCA 27MM</t>
  </si>
  <si>
    <t>CONTROLFLEX-MODULO TRANSCEPTOR RF MTR1</t>
  </si>
  <si>
    <t>CONTROLFLEX - UNIDADE TERMINAL REMOTA</t>
  </si>
  <si>
    <t>INVERSOR FREQUENCIA TRIF.100CV 440V 140A</t>
  </si>
  <si>
    <t>INVERSOR FREQUENCIA TRIF.20CV 220V 59,4A</t>
  </si>
  <si>
    <t>FONTE E CARREGADOR INTEL. BATERIA 24V 5A</t>
  </si>
  <si>
    <t>CONTROLFLEX-MODULO CONTROLADOR MODBUS</t>
  </si>
  <si>
    <t>CONTROLFLEX-MODULO CONTROLADOR ENERGIA</t>
  </si>
  <si>
    <t>MANIFOLD CILINDRO CLORO 4 ENTRADAS DN 1"</t>
  </si>
  <si>
    <t>GE MULTIN-RELE 869 P/PROTECAO  MOTOR</t>
  </si>
  <si>
    <t>ABRACADEIRA BIP.PN16 DN700 DI.728-740MM</t>
  </si>
  <si>
    <t>ABRACADEIRA BIP.PN16 DN800 DI.838-850MM</t>
  </si>
  <si>
    <t>ABRACADEIRA BIP.PN16 DN1000 DI.1038-1050</t>
  </si>
  <si>
    <t>ABRACADEIRA BIP.PN18 DN400 DI.428-440MM</t>
  </si>
  <si>
    <t>ABRACADEIRA BIP.PN16 DN500 DI.528-540MM</t>
  </si>
  <si>
    <t>ABRACADEIRA BIP.PN16 DN630 DI.628-640MM</t>
  </si>
  <si>
    <t>MEDIDOR VAZ.ULTR.SAIDA PULS.FF PN16 DN50</t>
  </si>
  <si>
    <t>ROLAMENTO RIGIDO ACO INOX S-6004-2RS/DDU</t>
  </si>
  <si>
    <t>HITACHI-PAINEL CASSETE D50324A</t>
  </si>
  <si>
    <t>VALV.B.FL.BI-E.BD.AWWA A.E.I.P PN16DN700</t>
  </si>
  <si>
    <t>ABRACADEIRA EM CHAPA DE ACO MS 73-81MM</t>
  </si>
  <si>
    <t>ROLAMENTO Y 209 V22 FRM</t>
  </si>
  <si>
    <t>DESFORCIMETRO</t>
  </si>
  <si>
    <t>TRANSMISSOR NIVEL RADAR 80GHZ 8M</t>
  </si>
  <si>
    <t>BERMAD-VENTOSA AUTOMATICA 3/8"</t>
  </si>
  <si>
    <t>HITACHI-VALVULA EXP.ELETRONICA 17F04391B</t>
  </si>
  <si>
    <t>HITACHI-COMPRESSOR SCROLL REF:17C86149A</t>
  </si>
  <si>
    <t>ROLAMENTO 6201 - 08ZZ</t>
  </si>
  <si>
    <t>MEDIDOR VAZ.ULT.SAIDA PULS.FF PN16 DN100</t>
  </si>
  <si>
    <t>MEDIDOR VAZ.ULTR.SAIDA PULS.FF PN16 DN80</t>
  </si>
  <si>
    <t>AGILENT-LINER P/SPME ARROW REF.5190-6168</t>
  </si>
  <si>
    <t>VALVULA RET.FOFO ESG.PN10 DN100 TIP.BOLA</t>
  </si>
  <si>
    <t>VALVULA RET.FOFO ESG.PN10 DN150 TIP.BOLA</t>
  </si>
  <si>
    <t>VALVULA RET.FOFO ESG.PN10 DN80 TIP.BOLA</t>
  </si>
  <si>
    <t>HIDROMETRO VELOCIMETRICO DN15 1,0 M³/H</t>
  </si>
  <si>
    <t>VALVULA RET.FOFO ESG.PN16 DN200 TIP.BOLA</t>
  </si>
  <si>
    <t>VALVULA RET.FOFO ESG.PN16 DN250 TIP.BOLA</t>
  </si>
  <si>
    <t>WEBCAM HD</t>
  </si>
  <si>
    <t>VALVULA RET.FOFO ESG.PN16 DN300 TIP.BOLA</t>
  </si>
  <si>
    <t>BACIA CONTENCAO PROD.QUIMICOS CAP. 500L</t>
  </si>
  <si>
    <t>BACIA CONTENCAO PROD.QUIMICOS CAP.240L</t>
  </si>
  <si>
    <t>BACIA CONTENCAO PROD.QUIMICOS CAP 100L</t>
  </si>
  <si>
    <t>MEDIDOR ULTRASSONICO DN 150 250M³/H</t>
  </si>
  <si>
    <t>BACIA CONTENCAO PROD.QUIMICOS CAP.1500L</t>
  </si>
  <si>
    <t>BACIA CONTENCAO PROD.QUIMICOS CAP.3000L</t>
  </si>
  <si>
    <t>N-HEXANO P.A 95% FRASCO 1000ML</t>
  </si>
  <si>
    <t>FLOWSERVE – ROTOR COM ANEIS BOMBA 24QL19</t>
  </si>
  <si>
    <t>DISPOSITIVO PLASTICO LACRE REGISTRO ESF.</t>
  </si>
  <si>
    <t>DISPOSITIVO PLASTICO LACRE REG. ESF.FEM</t>
  </si>
  <si>
    <t>FLOWSERVE - ANEL ESCORA BIPARTIDA EIXO</t>
  </si>
  <si>
    <t>FLOWSERVE-ANEL BIPARTIDA P/TRAV. ROTOR</t>
  </si>
  <si>
    <t>FLOWSERVE - ANEL ESCORA BIPARTIDA</t>
  </si>
  <si>
    <t>HITACHI- MODULO TRANSISTOR 17B37211A</t>
  </si>
  <si>
    <t>HACH-CONTROLADOR DIGITAL SC4500</t>
  </si>
  <si>
    <t>K-TRON-EIXO ROSCA DOSADORA REF.952270379</t>
  </si>
  <si>
    <t>K-TRON-EIXO ROSCA DOSADORA REF.952270380</t>
  </si>
  <si>
    <t>ROLAMENTO RIGIDO ESPERAS VEDADO UC 213</t>
  </si>
  <si>
    <t>VALVULA RET.FECH.RAP.FF. 150LBS DN600</t>
  </si>
  <si>
    <t>ROLAMENTO CATRACA DE AGULHAS HF2016</t>
  </si>
  <si>
    <t>TAMPAO FOFO BI-ARTICULADO C/TRANCA COD.</t>
  </si>
  <si>
    <t>ROLAMENTO DESIGNACAO 6320-C3</t>
  </si>
  <si>
    <t>FRASCO COLET.VID.BOROSI.3.3 INCOL.1000ML</t>
  </si>
  <si>
    <t>FLOWSERVE - EIXO BOMBA ROSCADO 32 ENM</t>
  </si>
  <si>
    <t>FLOWSERVE - EIXO INFERIOR ROSCADO 32 ENM</t>
  </si>
  <si>
    <t>FLOWSERVE-EIXO INTERM.ROSC.32 ENM-1829</t>
  </si>
  <si>
    <t>FLOWSERVE-EIXO INTERM.ROSC.32 ENM-992</t>
  </si>
  <si>
    <t>FLOWSERVE-EIXO INTERM.ROSC.32 ENM-762</t>
  </si>
  <si>
    <t>FLOWSERVE - LUVA ROSC.EIXO ROTOR 32ENM</t>
  </si>
  <si>
    <t>FLOWSERVE - LUVA ACOPLAMENTO ROSC.32ENM</t>
  </si>
  <si>
    <t>FLOWSERVE–CONJUNTO SINO SUCCAO 32ENM ROS</t>
  </si>
  <si>
    <t>FLOWSERVE–BUCHA SINO SUCÇÃO 32 ENM ROSC</t>
  </si>
  <si>
    <t>FLOWSERVE–CORPO DE DESCARGA 32 ENM ROSC</t>
  </si>
  <si>
    <t>FLOWSERVE–BUCHA CORPO DESC.32 ENM ROSC</t>
  </si>
  <si>
    <t>FLOWSERVE–MANCAL CORP.DESC.32 ENM ROSC</t>
  </si>
  <si>
    <t>AGILENT-COLUNA CROMATOGRA.REF.679775-924</t>
  </si>
  <si>
    <t>AGILENT-COLUNA CROMATOGRAF.REF.699775702</t>
  </si>
  <si>
    <t>AGILENT-COLUNA CROMATOGRA.REF.699775408</t>
  </si>
  <si>
    <t>AGILENT-SELO MERLIN 1.1 MM REF.51823447</t>
  </si>
  <si>
    <t>AGILENT-SELO MERLIN 1.5 MM REF.51823448</t>
  </si>
  <si>
    <t>BERMAD/VALLOY-PILOTO RED.PRESSAO PN16</t>
  </si>
  <si>
    <t>CELULA ELETR.P/GERADOR CLORO 100 KG/DIA</t>
  </si>
  <si>
    <t>CELULA ELETR.P/GERADOR CLORO 36 KG/DIA</t>
  </si>
  <si>
    <t>CENTRO ELASTICO PARA ACOPLAMENTO AT105</t>
  </si>
  <si>
    <t>IMBIL-TAMPA CAIXA DE MANCAL REF.700837</t>
  </si>
  <si>
    <t>IMBIL-TAMPA CAIXA DE MANCAL REF.703592</t>
  </si>
  <si>
    <t>IMBIL-CHAVETA PARALELA EM ACO SAE 1045</t>
  </si>
  <si>
    <t>FESTO-CONEXAO RAPIDA RETA QS 1/4 - 8</t>
  </si>
  <si>
    <t>HITACHI-RECEPTOR DE SINAL K7 RCI FSNB</t>
  </si>
  <si>
    <t>ALLEN BRADLEY-MODULO COMUNIC DEVICENET</t>
  </si>
  <si>
    <t>FARGO - FITA IMPRESSAO COLORIDA HDP6600</t>
  </si>
  <si>
    <t>FARGO - FILME DE RETRANSFERENCIA HDP6600</t>
  </si>
  <si>
    <t>SIEMENS-CPU COMPACTA SIMATIC 1214C</t>
  </si>
  <si>
    <t>SIEMENS - MÓDULO 8 ED S71200 SM1221</t>
  </si>
  <si>
    <t>SIEMENS - MÓDULO 8 ED S71200 SM1222</t>
  </si>
  <si>
    <t>SIEMENS-MODULO 16 ED/16 SD S71200 SM1223</t>
  </si>
  <si>
    <t>SIEMENS-MODULO 4 EA U/I S71200 SM1231</t>
  </si>
  <si>
    <t>SIEMENS-MODULO  4 SA U/I S71200 SM1232</t>
  </si>
  <si>
    <t>SIEMENS-MODULO 4 EA/2 SA S71200 SM1234</t>
  </si>
  <si>
    <t>SIEMENS-MODULO RS-422/485 S71200 CM1241</t>
  </si>
  <si>
    <t>SIEMENS-CPU SIMATIC 1510SP-1 PN</t>
  </si>
  <si>
    <t>SIEMENS-MODULO 16 ED ET 200SP</t>
  </si>
  <si>
    <t>SIEMENS-MODULO 4 EA ET 200SP</t>
  </si>
  <si>
    <t>SIEMENS-MODULO 4 SA ET 200SP</t>
  </si>
  <si>
    <t>SIEMENS-UNIDADE DE BASE P/ CPU ET 200SP</t>
  </si>
  <si>
    <t>SIEMENS-UNIDADE DE BASE P/ MOD. ET 200SP</t>
  </si>
  <si>
    <t>SIEMENS-BASE P/ MOD. ET 200SP C/ FILTRO</t>
  </si>
  <si>
    <t>SIEMENS-IHM SIMATIC KTP400 BASIC</t>
  </si>
  <si>
    <t>SIEMENS-IHM SIMATIC KTP700 BASIC</t>
  </si>
  <si>
    <t>ROLAMENTO 6001-ZZ</t>
  </si>
  <si>
    <t>FESTO-CONEXAO RAPIDA RETA QS 3/8 - 10</t>
  </si>
  <si>
    <t>FESTO-CONEXAO RAPIDA RETA QS 1/2 - 12</t>
  </si>
  <si>
    <t>FESTO-FILTRO REG. MS4-LFR-1/4 REF 529156</t>
  </si>
  <si>
    <t>FESTO-UNIAO RAPIDA EM T QST-12</t>
  </si>
  <si>
    <t>FESTO-CONEXAO RAPIDA EM T QST 1/4-8</t>
  </si>
  <si>
    <t>FESTO-VALV. SOLEN. 3/2 VIAS REF. 8035176</t>
  </si>
  <si>
    <t>W&amp;T INJETOR COD INJ1CSML  REF W3T1339_1</t>
  </si>
  <si>
    <t>W&amp;T KIT M INJETOR CO AJE4406 REF W3T9985</t>
  </si>
  <si>
    <t>W&amp;T KIT M CLORADOR AAA1343  REF W3T99091</t>
  </si>
  <si>
    <t>HITACHI-TERMISTOR TA 17C59663A</t>
  </si>
  <si>
    <t>W&amp;T KIT MAN VRP COD AAA1160 REF W3T99090</t>
  </si>
  <si>
    <t>HITACHI-TERMISTOR TD1  TD2 17B24597A</t>
  </si>
  <si>
    <t>HITACHI-PLACA ELET.EVAP.RPK-1.0FSNSM2</t>
  </si>
  <si>
    <t>NETZSCH-PINO ELASTICO REF: 506399</t>
  </si>
  <si>
    <t>NETZSCH-ANEL ORING REF. 516477</t>
  </si>
  <si>
    <t>NETZSCH-VEDACAO BOMBA REF.422553</t>
  </si>
  <si>
    <t>NETZSCH-EIXO DE ACIONAMENTO REF. 875556</t>
  </si>
  <si>
    <t>NETZSCH-EIXO DE ACOPLAMENTO REF. 868968</t>
  </si>
  <si>
    <t>NETZSCH-ROTOR REF. 850952</t>
  </si>
  <si>
    <t>NETZSCH-PARAFUSO CILINDRICO REF. 509060</t>
  </si>
  <si>
    <t>NETZSCH-JUNTA REF. 422275</t>
  </si>
  <si>
    <t>NETZSCH - ESTATOR REF. 167274</t>
  </si>
  <si>
    <t>NETZSCH–CABECA DE ARTICULACAO REF 850953</t>
  </si>
  <si>
    <t>NETZSCH–TAMPA DE FECHAMENTO REF. 974120</t>
  </si>
  <si>
    <t>NETZSCH – BUCHA DE PRESSAO REF. 850931</t>
  </si>
  <si>
    <t>NETZSCH – CRUZETA REF. 490955</t>
  </si>
  <si>
    <t>NETZSCH – ANEL DE SEGURANCA REF. 512087</t>
  </si>
  <si>
    <t>ABS-MODULO RADIO MODEM 16I/0's 900MHZ</t>
  </si>
  <si>
    <t>CONECTOR ADAPTADOR N DUPLA FEMEA CA14-E</t>
  </si>
  <si>
    <t>WALLACE-VALVULA RE.PRESSAO REF.W3T308456</t>
  </si>
  <si>
    <t>DENTE COG-RAIL ACO (100X152X25,4)MM</t>
  </si>
  <si>
    <t>WALLACE-ROTAMETRO REF.W3T100298</t>
  </si>
  <si>
    <t>INDICADOR UNIVERSAL PROGRAM 4 DIG 100-24</t>
  </si>
  <si>
    <t>CONECTOR MACHO TIPO N RG213/RGC213</t>
  </si>
  <si>
    <t>WORTHINGTON LUVA EIXO INOX 12LN26</t>
  </si>
  <si>
    <t>HITACHI TRANSFORMADOR HLD26066A</t>
  </si>
  <si>
    <t>ESCO-CABECOTE SUCCAO BOMBA REAUT. LP12</t>
  </si>
  <si>
    <t>REXROTH-ELEMENTO FILTRANTE R928006701</t>
  </si>
  <si>
    <t>REXROTH-ELEMENTO FILTRANTE R928006755</t>
  </si>
  <si>
    <t>CAIXA ACO P/EQUIP.ELETRICOS 40X30X20CM</t>
  </si>
  <si>
    <t>ALLEN BRADLEY-MODULO COMUNIC.22COMMD</t>
  </si>
  <si>
    <t>CRONOMETRO PORT DIGITAL IND HORA MIN SEG</t>
  </si>
  <si>
    <t>LANTERNA LED P/ ACOPLAR AO CAPACETE</t>
  </si>
  <si>
    <t>CAMISETA ENGAJAR PV M/MANGA POLO AZUL PP</t>
  </si>
  <si>
    <t>CAMISETA ENGAJAR PV M/MANGA POLO AZUL P</t>
  </si>
  <si>
    <t>CAMISETA ENGAJAR PV M/MANGA POLO AZUL M</t>
  </si>
  <si>
    <t>CAMISETA ENGAJAR PV M/MANGA POLO AZUL G</t>
  </si>
  <si>
    <t>CAMISETA ENGAJAR PV M/MANGA POLO AZUL GG</t>
  </si>
  <si>
    <t>CAMISETA ENGAJAR PV M/MANGA POLO AZUL EG</t>
  </si>
  <si>
    <t>CAMISETA ENGAJAR PV M/MANGA POLO AZUL XG</t>
  </si>
  <si>
    <t>CAMISETA ENGAJ.PV M/MANGA POLO AZUL EXG</t>
  </si>
  <si>
    <t>CAMISETA ENG.PV M/MANGA POLO AZUL XXXG4</t>
  </si>
  <si>
    <t>CAMISETA ENGAJAR PE M/LONGA AZUL PP</t>
  </si>
  <si>
    <t>CAMISETA ENGAJAR PE M/LONGA AZUL P</t>
  </si>
  <si>
    <t>CAMISETA ENGAJAR PE M/LONGA AZUL M</t>
  </si>
  <si>
    <t>CAMISETA ENGAJAR PE M/LONGA AZUL G</t>
  </si>
  <si>
    <t>CAMISETA ENGAJAR PE M/LONGA AZUL GG</t>
  </si>
  <si>
    <t>CAMISETA ENGAJAR PE M/LONGA AZUL EG</t>
  </si>
  <si>
    <t>CAMISETA ENGAJAR PE M/LONGA AZUL XG</t>
  </si>
  <si>
    <t>CAMISETA ENGAJAR PE M/LONGA AZUL EXG</t>
  </si>
  <si>
    <t>CAMISETA ENGAJAR PE M/LONGA AZUL XXXG4</t>
  </si>
  <si>
    <t>CAMISETA ENGAJAR PE M/MANGA AZUL PP</t>
  </si>
  <si>
    <t>CAMISETA ENGAJAR PE M/MANGA AZUL P</t>
  </si>
  <si>
    <t>CAMISETA ENGAJAR PE M/MANGA AZUL M</t>
  </si>
  <si>
    <t>CAMISETA ENGAJAR PE M/MANGA AZUL G</t>
  </si>
  <si>
    <t>CAMISETA ENGAJAR PE M/MANGA AZUL GG</t>
  </si>
  <si>
    <t>CAMISETA ENGAJAR PE M/MANGA AZUL EG</t>
  </si>
  <si>
    <t>CAMISETA ENGAJAR PE M/MANGA AZUL XG</t>
  </si>
  <si>
    <t>CAMISETA ENGAJAR PE M/MANGA AZUL EXG</t>
  </si>
  <si>
    <t>CAMISETA ENGAJAR PE M/MANGA AZUL XXXG4</t>
  </si>
  <si>
    <t>BEXIGA BORRACHA- BLOQUEADOR FLUXO Ø100MM</t>
  </si>
  <si>
    <t>SIKAFLEX 1A - CARTUCHO DE 310 ML</t>
  </si>
  <si>
    <t>SIKA PRIMER 1 - LATA COM 320 ML</t>
  </si>
  <si>
    <t>ESPOLETA SIMPLES NR. 8</t>
  </si>
  <si>
    <t>RETARDO P/CORDEL-NP-05/10-ESPERA 25/50MS</t>
  </si>
  <si>
    <t>MEIO FIO DE CONCRETO-12X16,7X35X80CM</t>
  </si>
  <si>
    <t>PARALELEPIPEDO</t>
  </si>
  <si>
    <t>MOURAO - P-COPASA 126 / L = 2,20+/-0,05M</t>
  </si>
  <si>
    <t>MOURAO MADEIRA -11/13 CM - ALT =2,20M.</t>
  </si>
  <si>
    <t>MOURAO ESCORA-P-COPASA126/L=2,50+/-0,05M</t>
  </si>
  <si>
    <t>MOURAO CONC. P-COPASA126 /L=2,80+/-0,06M</t>
  </si>
  <si>
    <t>CONE PARA SINALIZACAO - P-COPASA - 065/-</t>
  </si>
  <si>
    <t>PLACA "DISTANCIA DE OBRA"-P-COPASA 066/-</t>
  </si>
  <si>
    <t>CAVALETE DUPLA FACE - CONFORME MIVC</t>
  </si>
  <si>
    <t>TRIPE PARA BANDEIROLAS - P-COPASA -102/-</t>
  </si>
  <si>
    <t>GRADE MODULAR SINALIZACAO-P-COPASA 177/-</t>
  </si>
  <si>
    <t>FITA ZEBRADA AMARELO E PRETA  L = 75MM</t>
  </si>
  <si>
    <t>TAMPA LAMINADA FV  C/ALCAS-1020X1020X5MM</t>
  </si>
  <si>
    <t>COTOVELO ADAP P/PEAD FG (KTL) D1/2"x20MM</t>
  </si>
  <si>
    <t>UNIAO POLIPROPILENO (PEAD) D20MMx1/2"</t>
  </si>
  <si>
    <t>ANEL BORRACHA TOROIDAL-AJE-DN50 DE60MM</t>
  </si>
  <si>
    <t>ANEL BORRACHA TOROIDAL-AJE-DN75 DE85MM</t>
  </si>
  <si>
    <t>ANEL BORRACHA TOROIDAL-AJE-DN100 DE110MM</t>
  </si>
  <si>
    <t>ADAPTADOR PVC PBA BFF DN100x100 DE110MM</t>
  </si>
  <si>
    <t>CURVA 90 GR RL PVC PBA JE DN75 DE85 MM</t>
  </si>
  <si>
    <t>CURVA 90 GR RL PVC PBA JE DN100 DE110 MM</t>
  </si>
  <si>
    <t>CANALETA RETA TUBO PVC PB DN 100.</t>
  </si>
  <si>
    <t>TE 90 GR PVC BBB JE DN50 DE60MM</t>
  </si>
  <si>
    <t>REGISTRO GAVETA, FoFo-RCFV16, DN 50</t>
  </si>
  <si>
    <t>REGISTRO S. METRICA CHATA RCFV16 DN 75</t>
  </si>
  <si>
    <t>REGISTRO S. METRICA CHATA RCFV16 DN 150</t>
  </si>
  <si>
    <t>VALVULA RETENCAO FoFo VRPUS16 - DN 150</t>
  </si>
  <si>
    <t>VENTOSA SIMPLES FOFO C/F 10/16/25 DN 50</t>
  </si>
  <si>
    <t>VENTOSA SIMPLES FOFO C/ROSCA PN25 DN1"</t>
  </si>
  <si>
    <t>VENTOSA SIMPL FOFO C/ROSCA-PN25 DN1.1/2"</t>
  </si>
  <si>
    <t>CURVA 45º FoFo JE - C45JGS - DN150</t>
  </si>
  <si>
    <t>CURVA 90º FoFo FF-C90FF10/16-DN 100</t>
  </si>
  <si>
    <t>CURVA 90º FoFo FF-C90FF10/16-DN 150</t>
  </si>
  <si>
    <t>EXTREMIDADE FoFo-EPFAV10/16-DN 100</t>
  </si>
  <si>
    <t>TE 90º FoFo-TFF10/16-DN 150x100</t>
  </si>
  <si>
    <t>VALVULA RET BR PH 150 PSI R BSP D=1.1/2"</t>
  </si>
  <si>
    <t>VALVULA RET BR PH 150 PSI R BSP D=2"</t>
  </si>
  <si>
    <t>VALVULA RET BR PH 150 PSI R BSP D=2.1/2"</t>
  </si>
  <si>
    <t>VALVULA RET BR PH 150 PSI R BSP D=3"</t>
  </si>
  <si>
    <t>VALVULA RET BR PH 150 PSI R BSP D=4"</t>
  </si>
  <si>
    <t>TUBO FoFo-TFP10/16-DN 150 L = 3,00M</t>
  </si>
  <si>
    <t>CURVA 45º FoFo FF-C45FF10/16-DN 150</t>
  </si>
  <si>
    <t>FLANGE AVULSO FoFo-FA10/16-DN 150</t>
  </si>
  <si>
    <t>PLACA REDUCAO FoFo FF-PR10/16-DN 100x50</t>
  </si>
  <si>
    <t>PARAFUSO P/ JUNTA MECANICA-PJM-DN18x90</t>
  </si>
  <si>
    <t>PARAFUSO C/PORCAS P/ FLANGES-PPF DN16x80</t>
  </si>
  <si>
    <t>ANEL PREM. CONC. P-104/_-DN 600x320MM.</t>
  </si>
  <si>
    <t>ANEL PREM. CONC. P-104/_-DN 1000x320MM.</t>
  </si>
  <si>
    <t>ANEL PREM. CONC. P-104/_-DN 1200x320MM.</t>
  </si>
  <si>
    <t>LAJE RED. CA P-105/_ DE (1300x600x120)MM</t>
  </si>
  <si>
    <t>LAJE RED. CA P-105/_ DE (1500x600x120)MM</t>
  </si>
  <si>
    <t>TAMPAO T- 5 FOFO P/PL PADRAO 030/-</t>
  </si>
  <si>
    <t>TAMPAO T-22 FOFO P/CX PAS. PADRAO 032/-</t>
  </si>
  <si>
    <t>TAMPAO FOFO NODULAR P-139/- DN600 A/E</t>
  </si>
  <si>
    <t>TAMPA CHAPA ACO-P-057/_-DE (500x700)MM</t>
  </si>
  <si>
    <t>CAIXILHO CHAPA ACO P-057/_DE (490x680)MM</t>
  </si>
  <si>
    <t>CAIXILHO CONC. S/ ANEL-DN 600-CRUP=6/10T</t>
  </si>
  <si>
    <t>COLAR T. FoFo-P-108/_DN50x1/2" C/ANEL</t>
  </si>
  <si>
    <t>COLAR T. TIPO TE-PVC DE60MMXPEAD DE20MM</t>
  </si>
  <si>
    <t>ADAPTADOR POLIPROPILENO D=20MMx1/2"</t>
  </si>
  <si>
    <t>REGISTRO ESFERA LATAO C/BORB 1/2" PN20</t>
  </si>
  <si>
    <t>REGISTRO ESFERA LATAO C/BORB 3/4" PN20</t>
  </si>
  <si>
    <t>HIDROMETRO 3M3/H - COM VIROLAS</t>
  </si>
  <si>
    <t>HIDROMETRO 5M3/H - COM VIROLAS</t>
  </si>
  <si>
    <t>HIDROMETRO 10M3/H - COM VIROLAS</t>
  </si>
  <si>
    <t>HIDROMETRO 20M3/H - COM VIROLAS</t>
  </si>
  <si>
    <t>HIDROMETRO AGUA FRIA - CLASSE B - DN50</t>
  </si>
  <si>
    <t>HIDROMETRO AGUA FRIA - CLASSE B - DN80</t>
  </si>
  <si>
    <t>HIDROMETRO AGUA FRIA - CLASSE B - DN100</t>
  </si>
  <si>
    <t>HIDROMETRO AGUA FRIA - CLASSE B - DN150</t>
  </si>
  <si>
    <t>HIDROMETRO AGUA FRIA - CLASSE B - DN200</t>
  </si>
  <si>
    <t>HIDROMETRO AGUA FRIA - CLASSE B - DN250</t>
  </si>
  <si>
    <t>HIDROMETRO AGUA FRIA - CLASSE B - DN300</t>
  </si>
  <si>
    <t>KIT CAVALETE 1/2"-LIG PR AGUA FG-P.359/-</t>
  </si>
  <si>
    <t>KIT CAVALETE 3/4"-LIG PR AGUA FG-P.359/-</t>
  </si>
  <si>
    <t>FORMA METAL. P/BASE PADRAO-1/2"-P 361/-.</t>
  </si>
  <si>
    <t>FORMA METAL. P/BASE PADRAO-3/4"-P 362/-.</t>
  </si>
  <si>
    <t>PORCA SEXT. 1.1/4" P/VIROLA 1"-P-054/-</t>
  </si>
  <si>
    <t>TUBETE P/VIROLA 1" T-172/- E P-054/-</t>
  </si>
  <si>
    <t>ARRUELA VED P/VIROLA 1"-POLIPRP P-054/-</t>
  </si>
  <si>
    <t>PORCA SEXT. 2" P/VIROLA 1.1/2 "-P-054/-</t>
  </si>
  <si>
    <t>TUBETE P/VIROLA 1.1/2 "-P-054/-</t>
  </si>
  <si>
    <t>ARRUELA VED P/VIROL 1.1/2"-POLIP P-054/-</t>
  </si>
  <si>
    <t>SELO SEGURANCA POLIP P/HIDROMETRO-AZUL</t>
  </si>
  <si>
    <t>COPO P/CORTE AGUA-P-137/_ DE (52x65)MM</t>
  </si>
  <si>
    <t>COPO P/LACRE REGIST-P-114/_ DE (36x50)MM</t>
  </si>
  <si>
    <t>LACRE P/VIROLA 1/2"-POLIP-BIPART, DE40MM</t>
  </si>
  <si>
    <t>FITA ADESIVA "LACRE COPASA MG"</t>
  </si>
  <si>
    <t>TARIFA UTILIZACAO REDE COL. (0 A 10M3)</t>
  </si>
  <si>
    <t>TUBETE CEGO PVC P/VIROLA-P-054/-D=1/2".</t>
  </si>
  <si>
    <t>VALVULA DE RETENCAO HORIZONTAL 1/2"</t>
  </si>
  <si>
    <t>VALVULA DE RETENCAO HORIZONTAL 3/4"</t>
  </si>
  <si>
    <t>VALVULA DE RETENCAO HORIZONTAL 1"</t>
  </si>
  <si>
    <t>CORANTE LIQUIDO, VERMELHO-FRASCO 50ML</t>
  </si>
  <si>
    <t>JOELHO GALVANIZADO Ø75MM AGUA PLUVIAL</t>
  </si>
  <si>
    <t>CUMEEIRA FIBROCIMENTO CENTRAL P/KALHETAO</t>
  </si>
  <si>
    <t>CUMEEIRA FIBROCIMENTO NORMAL P/KALHETAO</t>
  </si>
  <si>
    <t>CUMEEIRA FIBROCIMENTO 10 GRAUS X 1,10M</t>
  </si>
  <si>
    <t>CUMEEIRA FIBROCIMENTO TERMINAL P/KALHETA</t>
  </si>
  <si>
    <t>TELHA FIBROCIMENTO KALH. NORMAL 0,44X5M</t>
  </si>
  <si>
    <t>TELHA FIBROCIMENTO KALH.TERMINAL 0,44X5M</t>
  </si>
  <si>
    <t>TELHA FIBROCIMENTO KALH.4,6X0,99M E=8 MM</t>
  </si>
  <si>
    <t>TELHA FIBROCIMENTO OND. 1,83X1,10M E=6MM</t>
  </si>
  <si>
    <t>TELHA FIBROCIMENTO OND. 2,44X1,10M E=6MM</t>
  </si>
  <si>
    <t>FIXADOR AUTO TRAVANTE, P/ KALHETAO</t>
  </si>
  <si>
    <t>FIXADOR DE ABAS, P/TELHA KALHETA DELTA</t>
  </si>
  <si>
    <t>PLACA DE GESSO, DIMENSOES:(60X60)CM</t>
  </si>
  <si>
    <t>CADEADO 25 MM</t>
  </si>
  <si>
    <t>DOBRADICA  DE ACO CL MEDIA 3.1/2X1.1/2</t>
  </si>
  <si>
    <t>FECHADURA COMPLETA  POPULAR, 45MM</t>
  </si>
  <si>
    <t>MARCO PORTA  MADEIRA DE LEI  0,60X2,10M</t>
  </si>
  <si>
    <t>MARCO PORTA  MADEIRA DE LEI  0,70X2,10M</t>
  </si>
  <si>
    <t>MARCO PORTA  MADEIRA DE LEI  0,80X2,10M</t>
  </si>
  <si>
    <t>PORTA MADEIRA LEI PRANCHETA 0,60X2,10M</t>
  </si>
  <si>
    <t>PORTA MADEIRA LEI PRANCHETA 0,70X2,10M</t>
  </si>
  <si>
    <t>PORTA MADEIRA LEI PRANCHETA 0,80X2,10M</t>
  </si>
  <si>
    <t>LIXA GRAO 36</t>
  </si>
  <si>
    <t>LIXA DAGUA GRAO 100</t>
  </si>
  <si>
    <t>ROLO DE LA DE CARNEIRO - TAMANHO 23 CM</t>
  </si>
  <si>
    <t>PISTOLA PULVERIZACAO MANUAL CAP = 1/2L</t>
  </si>
  <si>
    <t>FITA CREPE - ROLO DE 25 MM X 50 M.</t>
  </si>
  <si>
    <t>CAIXA DAGUA C/TAMPA - CAPACIDADE 500 L</t>
  </si>
  <si>
    <t>CAIXA DAGUA C/TAMPA - CAPACIDADE- 1000 L</t>
  </si>
  <si>
    <t>BUCHA REDUCAO - F.G. CL10 Ø1 1/2" X 1"</t>
  </si>
  <si>
    <t>BUCHA REDUCAO - F.G. CL10 Ø2" X 1.1/2"</t>
  </si>
  <si>
    <t>COTOVELO REDUCAO F.G. CL10 Ø3/4" X 1/2"</t>
  </si>
  <si>
    <t>COTOVELO REDUCAO F.G CL10 Ø1.1/2" X 3/4"</t>
  </si>
  <si>
    <t>COTOVELO REDUCAO - F.G. CL10 Ø1" X 3/4"</t>
  </si>
  <si>
    <t>COTOVELO REDUCAO -F.G. CL10 Ø1.1/2" X 1"</t>
  </si>
  <si>
    <t>COTOVELO REDUCAO -F.G. CL10 Ø2" X 1.1/2"</t>
  </si>
  <si>
    <t>COTOVELO 90 GR F.G CL10 Ø1/2"</t>
  </si>
  <si>
    <t>COTOVELO 90 GR F.G CL10 Ø3/4"</t>
  </si>
  <si>
    <t>COTOVELO 90 GR F.G CL10 Ø1"</t>
  </si>
  <si>
    <t>COTOVELO 90 GR F.G CL10 Ø1.1/4"</t>
  </si>
  <si>
    <t>COTOVELO 90 GR F.G CL10 Ø1.1/2"</t>
  </si>
  <si>
    <t>COTOVELO 90 GR F.G CL10 Ø2"</t>
  </si>
  <si>
    <t>COTOVELO 90 GR F.G CL10 Ø2.1/2"</t>
  </si>
  <si>
    <t>COTOVELO 90 GR F.G CL10 Ø3"</t>
  </si>
  <si>
    <t>COTOVELO 90 GR F.G CL10 Ø4"</t>
  </si>
  <si>
    <t>COTOVELO 45 GR F.G CL10 Ø1/2"</t>
  </si>
  <si>
    <t>COTOVELO 45 GR F.G CL10 Ø3/4"</t>
  </si>
  <si>
    <t>COTOVELO 45 GR F.G CL10 Ø1"</t>
  </si>
  <si>
    <t>COTOVELO 45 GR F.G CL10 Ø1.1/4"</t>
  </si>
  <si>
    <t>COTOVELO 45 GR F.G CL10 Ø1.1/2"</t>
  </si>
  <si>
    <t>COTOVELO 45 GR F.G CL10 Ø2"</t>
  </si>
  <si>
    <t>COTOVELO 45 GR F.G CL10 Ø2.1/2"</t>
  </si>
  <si>
    <t>COTOVELO 45 GR F.G CL10 Ø3"</t>
  </si>
  <si>
    <t>CRUZETA F.G CL10 Ø3/4"</t>
  </si>
  <si>
    <t>CRUZETA F.G CL10 Ø1.1/2"</t>
  </si>
  <si>
    <t>LUVA REDUCAO F.G. CL10 Ø1" X 1/2"</t>
  </si>
  <si>
    <t>LUVA REDUCAO F.G. CL10 Ø3/4" X 1/2"</t>
  </si>
  <si>
    <t>LUVA REDUCAO F.G. CL10 Ø1.1/2" X 1"</t>
  </si>
  <si>
    <t>LUVA REDUCAO F.G. CL10 Ø1" X 3/4"</t>
  </si>
  <si>
    <t>LUVA REDUCAO F.G. CL10 Ø1.1/2" X 3/4"</t>
  </si>
  <si>
    <t>LUVA REDUCAO F.G. CL10 Ø 2" X 1"</t>
  </si>
  <si>
    <t>LUVA SIMPLES F.G CL10 Ø1/2"</t>
  </si>
  <si>
    <t>LUVA SIMPLES F.G CL10 Ø3/4"</t>
  </si>
  <si>
    <t>LUVA SIMPLES  F.G CL10 Ø1"</t>
  </si>
  <si>
    <t>LUVA SIMPLES  F.G CL10 Ø1.1/4"</t>
  </si>
  <si>
    <t>LUVA SIMPLES  F.G CL10 Ø1.1/2"</t>
  </si>
  <si>
    <t>LUVA SIMPLES  F.G CL10 Ø2"</t>
  </si>
  <si>
    <t>LUVA SIMPLES F.G CL10 Ø2.1/2"</t>
  </si>
  <si>
    <t>LUVA SIMPLES F.G CL10 Ø3"</t>
  </si>
  <si>
    <t>LUVA SIMPLES F.G CL10 Ø4"</t>
  </si>
  <si>
    <t>NIPLE DUPLO F.G. CL10 Ø1/2"</t>
  </si>
  <si>
    <t>NIPLE DUPLO F.G. CL10 Ø3/4"</t>
  </si>
  <si>
    <t>NIPLE DUPLO F.G. CL10 Ø1"</t>
  </si>
  <si>
    <t>NIPLE DUPLO F.G. CL10 Ø1.1/4"</t>
  </si>
  <si>
    <t>NIPLE DUPLO F.G. CL10 Ø1.1/2"</t>
  </si>
  <si>
    <t>NIPLE DUPLO F.G. CL10 Ø2"</t>
  </si>
  <si>
    <t>NIPLE DUPLO F.G. CL10 Ø2.1/2"</t>
  </si>
  <si>
    <t>NIPLE DUPLO F.G. CL10 Ø3"</t>
  </si>
  <si>
    <t>NIPLE DUPLO F.G. CL10 Ø4"</t>
  </si>
  <si>
    <t>TE F.G. CL10 Ø1/2"</t>
  </si>
  <si>
    <t>TE F.G. CL10 Ø3/4"</t>
  </si>
  <si>
    <t>TE F.G. CL10 Ø1"</t>
  </si>
  <si>
    <t>TE F.G. CL10 Ø1.1/2"</t>
  </si>
  <si>
    <t>TE F.G. CL10 Ø2"</t>
  </si>
  <si>
    <t>TE REDUCAO F.G. CL10 Ø 2" X 1"</t>
  </si>
  <si>
    <t>TE REDUCAO F.G. CL10 Ø 3" X 1.1/2"</t>
  </si>
  <si>
    <t>TE REDUCAO F.G. CL10 Ø 3" X 2"</t>
  </si>
  <si>
    <t>TE REDUCAO F.G. CL10 Ø 4" X 2"</t>
  </si>
  <si>
    <t>CURVA MACHO 90 GR F.G. CL10 - Ø2"</t>
  </si>
  <si>
    <t>CURVA MACHO 90 GR F.G. CL10 - Ø3"</t>
  </si>
  <si>
    <t>CURVA MACHO 90 GR F.G. CL10 - Ø4"</t>
  </si>
  <si>
    <t>UNIAO C/ASSENTO  F.G. CL10 Ø1/2"</t>
  </si>
  <si>
    <t>UNIAO C/ASSENTO  F.G. CL10 Ø3/4"</t>
  </si>
  <si>
    <t>UNIAO C/ASSENTO  F.G. CL10 Ø1"</t>
  </si>
  <si>
    <t>UNIAO C/ASSENTO  F.G. CL10 Ø1.1/4"</t>
  </si>
  <si>
    <t>UNIAO C/ASSENTO  F.G. CL10 Ø1.1/2"</t>
  </si>
  <si>
    <t>UNIAO C/ASSENTO  F.G. CL10 Ø2"</t>
  </si>
  <si>
    <t>UNIAO C/ASSENTO  F.G. CL10 Ø2.1/2"</t>
  </si>
  <si>
    <t>UNIAO C/ASSENTO  F.G. CL10 Ø3"</t>
  </si>
  <si>
    <t>UNIAO C/ASSENTO  F.G. CL10 Ø4"</t>
  </si>
  <si>
    <t>BUJAO F.G. CL10 Ø1/2"</t>
  </si>
  <si>
    <t>BUJAO F.G. CL10 Ø2"</t>
  </si>
  <si>
    <t>ADAPTADOR PVC VF MC-PONTA-DN100xBOLSA</t>
  </si>
  <si>
    <t>ADAPTADOR PVC JS-FF-DN15 DE20MMx1/2"</t>
  </si>
  <si>
    <t>ADAPTADOR PVC JS-FF-DN20 DE25MMx3/4"</t>
  </si>
  <si>
    <t>ADAPTADOR PVC JS-FF-DN25 DE32MMx1"</t>
  </si>
  <si>
    <t>ADAPTADOR PVC JS-FF-DN50 DE60MMx2"</t>
  </si>
  <si>
    <t>ADAPTADOR PVC,PB,PR,CURTO DN50 DE60MM</t>
  </si>
  <si>
    <t>BUCHA REDUCAO PVC JR DIAMETRO 3/4"x1/2"</t>
  </si>
  <si>
    <t>BUCHA REDUCAO PVC JR DIAMETRO 1"x3/4"</t>
  </si>
  <si>
    <t>JOELHO REDUCAO 90 GR PVC JR D=3/4"x1/2"</t>
  </si>
  <si>
    <t>JOELHO 90 GR PVC JR DIAMETRO 3/4"</t>
  </si>
  <si>
    <t>JOELHO 90 GR PVC JR DIAMETRO 1/2"</t>
  </si>
  <si>
    <t>JOELHO 90 GR PVC JR DIAMETRO 1"</t>
  </si>
  <si>
    <t>LUVA SIMPLES PVC JR DIAMETRO 3/4"</t>
  </si>
  <si>
    <t>LUVA SIMPLES PVC JR DIAMETRO 1"</t>
  </si>
  <si>
    <t>LUVA REDUCAO PVC JR DIAMETRO 3/4"x1/2"</t>
  </si>
  <si>
    <t>NIPLE DUPLO PVC JR DIAMETRO 1/2"</t>
  </si>
  <si>
    <t>NIPLE DUPLO PVC JR DIAMETRO 3/4"</t>
  </si>
  <si>
    <t>NIPLE DUPLO PVC JR DIAMETRO 1"</t>
  </si>
  <si>
    <t>NIPLE DUPLO PVC JR DIAMETRO 2"</t>
  </si>
  <si>
    <t>PLUG PVC JR DIAMETRO 1/2"</t>
  </si>
  <si>
    <t>TE PVC JR DIAMETRO 1/2"</t>
  </si>
  <si>
    <t>TE PVC JR DIAMETRO 3/4"</t>
  </si>
  <si>
    <t>TE PVC JR DIAMETRO 1"</t>
  </si>
  <si>
    <t>TE REDUCAO PVC JR DIAMETRO 3/4"x1/2"</t>
  </si>
  <si>
    <t>TE REDUCAO PVC JR DIAMETRO 1"x3/4"</t>
  </si>
  <si>
    <t>ADAPTADOR PVC CBR DN15 DE20MMx1/2" JS-PR</t>
  </si>
  <si>
    <t>ADAPTADOR PVC CBR DN20 DE25MMx3/4" JS-PR</t>
  </si>
  <si>
    <t>ADAPTADOR PVC CBR DN25 DE32MMx1" JS-PR</t>
  </si>
  <si>
    <t>ADAPTAD PVC CBR DN32 DE40MMx1.1/4" JS-PR</t>
  </si>
  <si>
    <t>ADAPTAD PVC CBR DN40 DE50MMx1.1/2" JS-PR</t>
  </si>
  <si>
    <t>ADAPTADOR PVC CBR DN50 DE60MMx2" JS-PR</t>
  </si>
  <si>
    <t>ADAPTADOR PVC CBR DN75 DE85MMx3" JS-PR</t>
  </si>
  <si>
    <t>BUCHA RED LONGA PVC JS DN25x15 DE32x20MM</t>
  </si>
  <si>
    <t>BUCHA RED LONGA PVC JS DN40x15 DE50x20MM</t>
  </si>
  <si>
    <t>BUCHA RED LONGA PVC JS DN40x20 DE50x25MM</t>
  </si>
  <si>
    <t>CAP PVC JS DN 15 DE20MM</t>
  </si>
  <si>
    <t>BUCHA RED CURTA PVC JS DN60x50 DE75x60MM</t>
  </si>
  <si>
    <t>BUCHA RED CUR PVC JS DN100x75 DE110x85MM</t>
  </si>
  <si>
    <t>CURVA 90 GR PVC JS DN32 DE40MM JS</t>
  </si>
  <si>
    <t>JOELHO 90 GR PVC JS DN15 DE20MM JS</t>
  </si>
  <si>
    <t>JOELHO 90 GR PVC JS DN32 DE40MM JS</t>
  </si>
  <si>
    <t>LUVA PVC JS DN15 DE20MM</t>
  </si>
  <si>
    <t>LUVA PVC JS E ROSCA DN15 DE20MMx1/2"</t>
  </si>
  <si>
    <t>LUVA REDUCAO PVC JS DN20x15</t>
  </si>
  <si>
    <t>UNIAO PVC JS DN15 DE20MM</t>
  </si>
  <si>
    <t>JOELHO 45 GR PVC JS DN40 DE50MM</t>
  </si>
  <si>
    <t>JOELHO 45 GR PVC JS DN50 DE60MM</t>
  </si>
  <si>
    <t>TE 90 GR PVC JS DN15 DE20MM</t>
  </si>
  <si>
    <t>TE 90 GR PVC JS DN25 DE32MM</t>
  </si>
  <si>
    <t>TE 90 GR PVC JS DE32 DE40MM</t>
  </si>
  <si>
    <t>TE 90 GR PVC JS DN40 DE50MM</t>
  </si>
  <si>
    <t>TE 90 GR PVC JS DN75 DE85MM</t>
  </si>
  <si>
    <t>TE 90 GR PVC JS DN100 DE1100MM</t>
  </si>
  <si>
    <t>REGISTRO ESFERA PVC ROSCA MACHO D=1/2"</t>
  </si>
  <si>
    <t>CHUVEIRO PLASTICO, FRIO, C/CRIVO-D=1/2"</t>
  </si>
  <si>
    <t>CHUVEIRO ELETR.-127V-3800/4400W-PLASTICO</t>
  </si>
  <si>
    <t>VASO SIFONADO-LOUCA BRANCA-STANDARD</t>
  </si>
  <si>
    <t>BANCADA GRAN P/PIA-(2,00 X 0,60)M E=2CM</t>
  </si>
  <si>
    <t>BOJO INOX PIA NR. 1-(46,5x30,0x11,5)CM</t>
  </si>
  <si>
    <t>BOJO INOX PIA NR. 2-(56,0x33,0x11,5)CM</t>
  </si>
  <si>
    <t>CAIXA DESC COMPL. C/PUXADOR/TB QUEDA-9L</t>
  </si>
  <si>
    <t>BOLSA PLAST. LIGACAO VASO SANIT.-1.1/2"</t>
  </si>
  <si>
    <t>CAPA P/BOLSA PLASTICA VASO SANITARIO.</t>
  </si>
  <si>
    <t>LIGACAO FLEXIVEL CROMADA  L = 40CMx1/2"</t>
  </si>
  <si>
    <t>TAMPA PLASTICO DUPLA P/V. SANIT.-STAND.</t>
  </si>
  <si>
    <t>TUBO LIGACAO PVC P/VASO SANIT. D=1.1/2"</t>
  </si>
  <si>
    <t>LAVATORIO SIF. C/COL - LBR-(62,0x50,0)CM</t>
  </si>
  <si>
    <t>MICTORIO SIF. CENTRO-LBR-(33,0x55,0)CM</t>
  </si>
  <si>
    <t>RALO QUADRADO (15x15)CM PVC COMPLETO</t>
  </si>
  <si>
    <t>REGISTRO GAVETA C/CANOPLA CROMADA D=1/2"</t>
  </si>
  <si>
    <t>REGISTRO GAVETA C/CANOPLA CROM. D=1.1/4"</t>
  </si>
  <si>
    <t>REGISTRO GAVETA BRONZE S/CANOPLA D=1/2"</t>
  </si>
  <si>
    <t>REGISTRO GAVETA BRONZE S/CANOPLA D=3/4"</t>
  </si>
  <si>
    <t>REGISTRO GAVETA BRONZE S/CANOPLA D=1"</t>
  </si>
  <si>
    <t>REGISTRO GAVETA BRONZE S/CANOP D=1.1/2"</t>
  </si>
  <si>
    <t>REGISTRO GAVETA BRONZE S/CANOPLA D=2"</t>
  </si>
  <si>
    <t>REGISTRO GAVETA BRONZE S/CANOP D=2.1/2"</t>
  </si>
  <si>
    <t>REGISTRO GAVETA BRONZE S/CANOPLA D=3"</t>
  </si>
  <si>
    <t>REGISTRO GAVETA BRONZE S/CANOPLA D=4"</t>
  </si>
  <si>
    <t>REGISTRO PRESSAO CROM. C/CANOPLA D=1/2"</t>
  </si>
  <si>
    <t>REGISTRO PRESSAO ACABAM. BRUTO D=1/2"</t>
  </si>
  <si>
    <t>REGISTRO PRESSAO ACABAM. BRUTO D=3/4"</t>
  </si>
  <si>
    <t>VEDANTE P/REG PRESSAO 1/2"-BUCHA VEDACAO</t>
  </si>
  <si>
    <t>SIFAO CROMADO P/LAVATORIO DE 1"x1.1/2"</t>
  </si>
  <si>
    <t>SIFAO CROMADO P/PIA DE 1.1/2"x1.1/2"</t>
  </si>
  <si>
    <t>SIFAO SANFONADO PVC P/PIA-1.1/2"x1.1/2"</t>
  </si>
  <si>
    <t>TORNEIRA BOIA PLAST. H METALICA D=1/2".</t>
  </si>
  <si>
    <t>TORNEIRA PRESSAO CR CURTA C/CANOPLA 1/2"</t>
  </si>
  <si>
    <t>TORNEIRA PRESSAO CR LONGA C/CANOPLA 1/2"</t>
  </si>
  <si>
    <t>VALVULA DESCARGA CROMADA 1.1/2"</t>
  </si>
  <si>
    <t>VALVULA ACO CROMADO P/PIA-1.1/2"x3.3/4"</t>
  </si>
  <si>
    <t>CAIXA SIFONADA PVC DE (150x150x50)MM</t>
  </si>
  <si>
    <t>CAIXA GORDURA CILINDR. PMC C. RET. 31,0L</t>
  </si>
  <si>
    <t>CAP PVC COM ANEL DE BORRACHA DN100MM</t>
  </si>
  <si>
    <t>CURVA PVC 45 GR CURTA C/ ANEL BOR DN100</t>
  </si>
  <si>
    <t>CURVA PVC 90 GR CURTA C/ ANEL BOR DN50</t>
  </si>
  <si>
    <t>CURVA PVC 90 GR CURTA C/ ANEL BOR DN100</t>
  </si>
  <si>
    <t>JOELHO PVC 45 GR C/ANEL BOR DN50</t>
  </si>
  <si>
    <t>JOELHO PVC 90 GR C/ANEL BOR DN50</t>
  </si>
  <si>
    <t>JOELHO PVC 90 GR C/ANEL BOR DN100</t>
  </si>
  <si>
    <t>JUNCAO S PVC PBB C/ANEL BOR DN(50x50)</t>
  </si>
  <si>
    <t>JUNCAO S PVC PBB C/ANEL BOR DN(100x100)</t>
  </si>
  <si>
    <t>JUNCAO S PVC PBB C/ANEL BOR DN(100x50)</t>
  </si>
  <si>
    <t>LUVA SIMPLES PVC C/ANEL BOR DN100</t>
  </si>
  <si>
    <t>LUVA CORRER PVC BB DN50 C/ANEL BORRACHA</t>
  </si>
  <si>
    <t>LUVA CORRER PVC BB DN100 C/ANEL BORRACHA</t>
  </si>
  <si>
    <t>TE SANIT. PVC PBB C/ANEL BOR DN(50x50)</t>
  </si>
  <si>
    <t>TE SANIT. PVC PBB C/ANEL BOR DN(100x100)</t>
  </si>
  <si>
    <t>CAIXA CONDUL. ALUM. TIPO E D=1.1/2"</t>
  </si>
  <si>
    <t>CAIXA CONDUL. ALUM. T. C, LR,LL D=1.1/2"</t>
  </si>
  <si>
    <t>CAIXA CONDUL. ALUM. TIPO TB D=1.1/2"</t>
  </si>
  <si>
    <t>DISJ. TERMOM. TC BP 220V 10KA ATE 50A</t>
  </si>
  <si>
    <t>DISJ. TERMOM. TC TR 220V 10KA 60A A 90A</t>
  </si>
  <si>
    <t>LUMINARIA AB E-27 P/LAMP MISTA/INC UEXT</t>
  </si>
  <si>
    <t>LUMINARIA AB E-40 P/LAMP VM UEXT</t>
  </si>
  <si>
    <t>REATOR PRS AFP 220V P/1 LAMP VM250W UEXT</t>
  </si>
  <si>
    <t>RELE FOTOELETRICO P/CARGAS&lt;=1000Wx127 V</t>
  </si>
  <si>
    <t>SOQUETE PORCELANA BRANCA P/LAMP INC E27</t>
  </si>
  <si>
    <t>CHAVE BOIA MERCURIO COR. MIN. 15Ax220V</t>
  </si>
  <si>
    <t>CHAVE REV FRONTAL MAN-0-AUT 220V/30A</t>
  </si>
  <si>
    <t>LUVA DE PVC RIG ROSCA P/ELETR. D=1"</t>
  </si>
  <si>
    <t>LUVA DE PVC RIG ROSCA P/ELETR. D=1.1/4"</t>
  </si>
  <si>
    <t>LUVA DE PVC RIG ROSCA P/ELETR. D=1.1/2"</t>
  </si>
  <si>
    <t>LUVA PVC RIG ROSCA P/ELETR. D=2"</t>
  </si>
  <si>
    <t>CURVA PVC RIG ROSCA P/ELETR. D=1"</t>
  </si>
  <si>
    <t>INTERRUPTOR 1 SECAO 10 A S/PLACA.</t>
  </si>
  <si>
    <t>INTERRUPTOR 2 SECOES 10A S/PLACA.</t>
  </si>
  <si>
    <t>INTERRUPTOR 3 SECOES 10A S/PLACA.</t>
  </si>
  <si>
    <t>TOMADA 10Ax250V, 2P+T, S/ESPELHO</t>
  </si>
  <si>
    <t>PADRAO ENT PROV 30KVA TRIFAS H=7M 70A</t>
  </si>
  <si>
    <t>FITA DE AUTO FUSAO - ROLO: 19 MMx10 M.</t>
  </si>
  <si>
    <t>MADEIRIT FENOLICO (RESINADO) 220X110X10</t>
  </si>
  <si>
    <t>MADEIRIT FENOLICO (RESINADO) 220X110X14</t>
  </si>
  <si>
    <t>MADEIRIT FENOLICO (RESINADO) 220X110X17</t>
  </si>
  <si>
    <t>MADEIRIT PLASTIFICADO 220X110X14</t>
  </si>
  <si>
    <t>MADEIRIT PLASTIFICADO 220X110X17</t>
  </si>
  <si>
    <t>ABRACADEIRA GALV. OMEGA C/PARAF-1/2"</t>
  </si>
  <si>
    <t>ABRACADEIRA GALV. OMEGA C/PARAF-3/4"</t>
  </si>
  <si>
    <t>ABRACADEIRA GALV. OMEGA C/PARAF-1"</t>
  </si>
  <si>
    <t>ABRACADEIRA GALV. OMEGA C/PARAF-1.1/4"</t>
  </si>
  <si>
    <t>ABRACADEIRA GALV. OMEGA C/PARAF-1.1/2"</t>
  </si>
  <si>
    <t>ABRACADEIRA GALV. OMEGA C/PARAF-2"</t>
  </si>
  <si>
    <t>ABRACADEIRA GALV. OMEGA C/PARAF-2.1/2"</t>
  </si>
  <si>
    <t>ABRACADEIRA GALV. OMEGA C/PARAF-3"</t>
  </si>
  <si>
    <t>PARAFUSO CASTELO C/BUCHA S10 1/4"x95MM.</t>
  </si>
  <si>
    <t>TENSOR P/ FIXACAO DE FORMAS-(PERERECA)</t>
  </si>
  <si>
    <t>VASSOURA COMUM DE PIACAVA C/ CABO</t>
  </si>
  <si>
    <t>SACO DE RAFIA DE (50x80)CM</t>
  </si>
  <si>
    <t>ESCOVA DE ACO C/CABO MADEIRA (32x3x3)CM</t>
  </si>
  <si>
    <t>BALDE SIMPLES DE PLASTICO CAPACIDADE 10L</t>
  </si>
  <si>
    <t>CADEADO LATAO C/HASTE 6,4 MM L=40MM</t>
  </si>
  <si>
    <t>TANQUE MARMORITE SINTETICO (0,60x0,60)M</t>
  </si>
  <si>
    <t>ENVELOPE OFICIO COM LOGOTIPO</t>
  </si>
  <si>
    <t>FRANQUIA (EBCT) ATE 20GR C/COMPROVANTE</t>
  </si>
  <si>
    <t>TARIFA SEDEX ESTADUAL (PESO: 2 A 3 KG)</t>
  </si>
  <si>
    <t>COPIA XEROX NORMAL A-4 OU TAMANHO OFICIO</t>
  </si>
  <si>
    <t>ENCADERNACAO C/CAPAS PVC/ESPIRAL 100FL</t>
  </si>
  <si>
    <t>AFERICAO DE HIDROMETRO (CETEC)</t>
  </si>
  <si>
    <t>COPIAS SULFITE P/B - FORMATO A-1</t>
  </si>
  <si>
    <t>COPIAS EM PAPEL VEGETAL - FORMATO A-1</t>
  </si>
  <si>
    <t>HOSPEDAGEM E ALIMENTACAO-INTERIOR CL 1</t>
  </si>
  <si>
    <t>FITA VEDA ROSCA-12MMx10M</t>
  </si>
  <si>
    <t>ENGATE RAPIDO EM ACO FORJADO, 3/4"</t>
  </si>
  <si>
    <t>ABRACADEIRA BI-PARTIDA ACO FORJADO 3/4</t>
  </si>
  <si>
    <t>ABRACADEIRA BI-PARTIDA ACO FORJADO 1</t>
  </si>
  <si>
    <t>PONTEIRO ACO ESPECIAL 1.1/4X6.1/4X400MM</t>
  </si>
  <si>
    <t>TALHADEIRA ACO ESPEC 1.1/4X6.1/4X400MM</t>
  </si>
  <si>
    <t>CINZEL ESTREITO CURTO CORTE 38MM (1.1/2)</t>
  </si>
  <si>
    <t>AFIADORA DE BROCAS ACIMA 3500 RPM</t>
  </si>
  <si>
    <t>REBOLO AFIADEIRA BROCAS INTEGRAIS</t>
  </si>
  <si>
    <t>LUBRIFICADOR DE LINHA COM ENGATES</t>
  </si>
  <si>
    <t>BROCA INTEGRAL SERIE 11, 7/8X(400X35)MM</t>
  </si>
  <si>
    <t>BROCA INTEGRAL SERIE 11, 7/8X(800X34)MM</t>
  </si>
  <si>
    <t>BROCA INTEGRAL SERIE 11, 7/8X(1600X33)MM</t>
  </si>
  <si>
    <t>BROCA INTEGRAL SERIE 11, 7/8X(2400X32)MM</t>
  </si>
  <si>
    <t>BROCA INTEGRAL SERIE 11, 7/8X(3200X31)MM</t>
  </si>
  <si>
    <t>BROCA INTEGRAL SERIE 11, 7/8X(4000X30)MM</t>
  </si>
  <si>
    <t>BROCA INTEGRAL SERIE 11, 7/8X(4800X29)MM</t>
  </si>
  <si>
    <t>BROCA INTEGRAL SERIE 12, 7/8X(400X41)MM</t>
  </si>
  <si>
    <t>BROCA INTEGRAL SERIE 12, 7/8X(800X40)MM</t>
  </si>
  <si>
    <t>BROCA INTEGRAL SERIE 12, 7/8X(1600X39)MM</t>
  </si>
  <si>
    <t>BROCA INTEGRAL SERIE 12, 7/8X(2400X38)MM</t>
  </si>
  <si>
    <t>BROCA INTEGRAL SERIE 12, 7/8X(3200X37)MM</t>
  </si>
  <si>
    <t>BROCA INTEGRAL SERIE 12, 7/8X(4000X36)MM</t>
  </si>
  <si>
    <t>BROCA INTEGRAL SERIE 12, 7/8X(4800X35)MM</t>
  </si>
  <si>
    <t>COROA DE BOTOES CONVENCIONAL - 64MM</t>
  </si>
  <si>
    <t>COROA DE BOTOES CONVENCIONAL - 76MM</t>
  </si>
  <si>
    <t>COROA DE BOTOES RETRAC - 64MM</t>
  </si>
  <si>
    <t>COROA DE BOTOES RETRAC - 76MM</t>
  </si>
  <si>
    <t>HASTE REDONDA 3050MM, 25KG, 1.1/2</t>
  </si>
  <si>
    <t>LUVA DE ACOPLAMENTO  55 MM X 1.1/2</t>
  </si>
  <si>
    <t>PUNHO MARTELO 380MM, 6 ASAS, 1.1/2</t>
  </si>
  <si>
    <t>BROCA TRICONICA DENTE 12 1/4 IADC 121 OU</t>
  </si>
  <si>
    <t>BROCA TRICONICA DENTE - 8 1/2 IADC 344</t>
  </si>
  <si>
    <t>BROCA TRICONICA DENTE  9 7/8 IADC 121OU</t>
  </si>
  <si>
    <t>BROCA TRICONICA  BOTAO  8 1/2 IADC 637</t>
  </si>
  <si>
    <t>BROCA TRICONICA BOTAO 9 7/8 IADC 623 OU</t>
  </si>
  <si>
    <t>MARTELO DTH, DIAMETRO NOMINAL DE 6"</t>
  </si>
  <si>
    <t>MARTELO DTH, DIAMETRO NOMINAL DE 8"</t>
  </si>
  <si>
    <t>BIT DE BOTAO MARTELO DMDF 136 (152MM)</t>
  </si>
  <si>
    <t>BIT DE BOTAO MARTELO DMDF 172 (203MM)</t>
  </si>
  <si>
    <t>HASTES PERFURACAO 4 1/2, ODX6M, R 3 1/2</t>
  </si>
  <si>
    <t>COMANDO PERFURACAO 5 1/2X3M, R 3 1/2</t>
  </si>
  <si>
    <t>ELETRODO NIVEL ACO INOX PENDULO</t>
  </si>
  <si>
    <t>MEDIDOR NIVEL POCO ARTESIANO ATE 200M</t>
  </si>
  <si>
    <t>REDUTOR SUB 3.1/2 REG(F)X3.1/2 FH (F)</t>
  </si>
  <si>
    <t>REDUTOR SUB 4.1/2 REG(F) X 3.1/2 FH(F)</t>
  </si>
  <si>
    <t>REDUTOR SUB 6.5/8 REG(F)X 3.1/2 FH(F)</t>
  </si>
  <si>
    <t>REDUTOR SUB 7.5/8 REG(F)X 3.1/2 FH(F)</t>
  </si>
  <si>
    <t>DESENTUPIDOR VARETA K1000 OU SIMILAR</t>
  </si>
  <si>
    <t>EMPILHADEIRA MECANICA  ATE 2,50T</t>
  </si>
  <si>
    <t>GUINDASTE HIDRAULICO  ATE 10,25TM</t>
  </si>
  <si>
    <t>GUINDASTE HIDRAULICO  ATE 5,5TM</t>
  </si>
  <si>
    <t>POLIGUINDASTE TIPO BROOKS 10T</t>
  </si>
  <si>
    <t>GUINCHO COLUNA ELETRICO 330KG</t>
  </si>
  <si>
    <t>BETONEIRA 400 L, MOTOR DIESEL 7 HP</t>
  </si>
  <si>
    <t>MAQUINA PROJETAR CONCRETO VIA SECA</t>
  </si>
  <si>
    <t>VIBRADOR IMERSAO 5,0 HP, DYNAPAC AZ 47</t>
  </si>
  <si>
    <t>CACAMBA METALICA 5 M3 - ALUGUEL 3 DIAS</t>
  </si>
  <si>
    <t>COMPRESSOR 149 PCM 63 HP ATLAS XAS 76</t>
  </si>
  <si>
    <t>COMPRESSOR 200 PCM 79 HP ATLAS XAS 96</t>
  </si>
  <si>
    <t>COMPRESSOR 295 PCM 79 HP ATLAS XAS 136</t>
  </si>
  <si>
    <t>COMPRESSOR 400 PCM POT&gt;80KW-PORTATIL</t>
  </si>
  <si>
    <t>COMPRESSOR 762 PCM 269 HP ATLAS XAS 360</t>
  </si>
  <si>
    <t>COMPRESSOR 891 PCM 269 HP ATLAS XAS 420</t>
  </si>
  <si>
    <t>COMPRESSOR 950 PCM 450 CV, 360 PSI</t>
  </si>
  <si>
    <t>MOTO-COMPRESSOR 40 PCM MONOFÁSICO 7,5CV</t>
  </si>
  <si>
    <t>MOTO-COMPRESSOR 20PCM MONOFÁSICO 5CV</t>
  </si>
  <si>
    <t>MOTO-COMPRESSOR 20PCM TRIFÁSICO 5,0 CV</t>
  </si>
  <si>
    <t>MOTO-COMPRESSOR 20 PCM 9 HP</t>
  </si>
  <si>
    <t>COMPRESSOR PORTATIL ELETRICO DC 12V/10A</t>
  </si>
  <si>
    <t>GRUPO GERADOR 30 KVA,  45 CV</t>
  </si>
  <si>
    <t>GRUPO GERADOR135 KVA, 162 HP</t>
  </si>
  <si>
    <t>ROMPEDOR PNEUMATICO MANUAL</t>
  </si>
  <si>
    <t>CORTADORA PISO MANUAL</t>
  </si>
  <si>
    <t>PERFURATRIZ PNEUMATICA MANUAL</t>
  </si>
  <si>
    <t>ESMERILHADEIRA ANGULAR MANUAL</t>
  </si>
  <si>
    <t>RETIFICADOR DE SOLDA ELETRICA 500A</t>
  </si>
  <si>
    <t>MACARICO DE 90 GRAUS COM TRAVAS</t>
  </si>
  <si>
    <t>PISTOLA WALSYWA  COMPLETA, DSI-90</t>
  </si>
  <si>
    <t>LIXADEIRA OSCILANTE POTENCIA 330W.</t>
  </si>
  <si>
    <t>DETECTOR  METAIS TECOM F-90M OU SIMILAR</t>
  </si>
  <si>
    <t>BARCO ALUMINIO CAPACIDADE 4 PESSOAS</t>
  </si>
  <si>
    <t>MOTOR POPA GASOLINA POTENCIA 15 HP</t>
  </si>
  <si>
    <t>TALHA MANUAL CORRENTE 1TON / 5,0M</t>
  </si>
  <si>
    <t>TALHA MANUAL CORRENTE 2 TON / 5,0M</t>
  </si>
  <si>
    <t>TALHA MANUAL CORRENTE 5 TON / 5,0M</t>
  </si>
  <si>
    <t>CARRO TROLEI MANUAL ATE 1 TONELADA</t>
  </si>
  <si>
    <t>ROCADEIRA MECANICA MANUAL 1.8 HP</t>
  </si>
  <si>
    <t>SONDA ROTO - PNEUMATICA E ACESSORIOS</t>
  </si>
  <si>
    <t>SONDA PERCUSSORA FERR/ACESS</t>
  </si>
  <si>
    <t>PA CARREGADEIRA RODAS 105 HP</t>
  </si>
  <si>
    <t>PA CARREGADEIRA RODAS 160 HP</t>
  </si>
  <si>
    <t>COMPACTADOR COM PLACA VIBRATORIA 7HP</t>
  </si>
  <si>
    <t>COMPACTADOR MANUAL DE SOLOS 4 HP</t>
  </si>
  <si>
    <t>PLACA VIBRATORIA PARA ASFALTO</t>
  </si>
  <si>
    <t>COMPACTADOR PNEU AUTOPROPULSOR  23.6 T</t>
  </si>
  <si>
    <t>COMPACTADOR AUTO PROPULSOR 127 HP</t>
  </si>
  <si>
    <t>COMPACTADOR AUTO PROPULSOR 28 HP</t>
  </si>
  <si>
    <t>COMPACTADOR AUTOPROPULSOR PE CARNEIRO</t>
  </si>
  <si>
    <t>RETRO ESCAVADEIRA 79HP CACAMBA 0,30 M3</t>
  </si>
  <si>
    <t>ESCAVADEIRA ESTEIRA CACAMBA 0,70M3</t>
  </si>
  <si>
    <t>GRADE ARADORA MINIMO 20 DISCOS DE 24X6</t>
  </si>
  <si>
    <t>MOTONIVELADORA 140HP ARTICULADA</t>
  </si>
  <si>
    <t>TRATOR ESTEIRA 150 HP, LAMINA E RIPPER</t>
  </si>
  <si>
    <t>TRATOR RODA AGRICOLA 103 HP, 4 X 4</t>
  </si>
  <si>
    <t>USINA ASFALTO PRE-MISTURADO FRI 40/60T/H</t>
  </si>
  <si>
    <t>VIBRO-ACABADORA AUTOPROPULSORA ESTEIRA</t>
  </si>
  <si>
    <t>BOMBA SUBMERSIVEL DRENAR VZ ATE 15M3/H</t>
  </si>
  <si>
    <t>BOMBA SUBMERSIVEL DRENAR VZ ATE 25M3/H</t>
  </si>
  <si>
    <t>BOMBA SUBMERSIVEL DRENAR VZ ATE 50M3/H</t>
  </si>
  <si>
    <t>BOMBA INJECAO ALTA PRESSAO VZ 200 L/MIN</t>
  </si>
  <si>
    <t>LAVADORA ALTA PRESSAO VZ 900 L/H</t>
  </si>
  <si>
    <t>MAQUINA HIDROJATEAMENTO VZ 15 L/MIN</t>
  </si>
  <si>
    <t>EQUIPAMENTO LIMPEZA POR SUCCAO A VACUO</t>
  </si>
  <si>
    <t>EQUIPAMENTO LIMPEZA HIDROJATEAMENTO</t>
  </si>
  <si>
    <t>EQUIPAMENTO COMBINADO LIMPEZA HIDROJATO</t>
  </si>
  <si>
    <t>EQUIPAMENTO COMPLETO P/ SONDAGEM</t>
  </si>
  <si>
    <t>SONDAGEM MISTA - MOBIL. E DESMOBILIZACAO</t>
  </si>
  <si>
    <t>SONDAGEM MISTA - INST. POR FURO</t>
  </si>
  <si>
    <t>GPS GEODESICO C/ BASES SOFTWARE/ACESS</t>
  </si>
  <si>
    <t>GPS RECEPTOR PARA NAVEGACAO</t>
  </si>
  <si>
    <t>BUSSOLA DE BOLSO</t>
  </si>
  <si>
    <t>ESTERIOSCOPIO INTERPRET. FOTO/AEREA</t>
  </si>
  <si>
    <t>AUTOMOVEL PASSEIO GOL ZERO KM</t>
  </si>
  <si>
    <t>PICK UP ZERO KM, STRADA FIRE</t>
  </si>
  <si>
    <t>FURGAO OU UTILITARIO MOTOR GASOLINA 86HP</t>
  </si>
  <si>
    <t>CAMINHONETE CHEVROLET S10</t>
  </si>
  <si>
    <t>MOTOCICLETA HONDA CG 125 ZERO KM</t>
  </si>
  <si>
    <t>CHASSI DE CAMINHAO TOCO PBT 16,8T</t>
  </si>
  <si>
    <t>CAVALO MECANICO PBT 15,0 T</t>
  </si>
  <si>
    <t>CHASSI DE CAMINHAO TOCO, PBT 14,1 T</t>
  </si>
  <si>
    <t>CHASSI DE CAMINHAO TOCO, PBT 11,8 T</t>
  </si>
  <si>
    <t>CHASSI DE CAMINHAO TOCO, PBT 6,8 T</t>
  </si>
  <si>
    <t>TRUCAGEM, INCLUSIVE MONTAGEM/PNEUS</t>
  </si>
  <si>
    <t>TANQUE ESPARGIDOR ASFALTO MOTOBOMBA 27CV</t>
  </si>
  <si>
    <t>TANQUE ACO P/LIQUIDO 10000L SOBRE CHASSI</t>
  </si>
  <si>
    <t>BASCULA ACO SAE E= 3/16 SISTEMA ARTICUL</t>
  </si>
  <si>
    <t>CARROCERIA FIXA MADEIRA 6,80X2,50X0,45M</t>
  </si>
  <si>
    <t>CARROCERIA FIXA MADEIRA 4,20X2,26X0,43M</t>
  </si>
  <si>
    <t>CARRETA SEMI REBOQUE 3 EIXOS ATE 27T</t>
  </si>
  <si>
    <t>VASSOURA MECANICA REBOCAVEL  2,44 M</t>
  </si>
  <si>
    <t>AUTORIZACAO PERFURACAO POCO TUBULAR PROF</t>
  </si>
  <si>
    <t>CONDUTIVIDADE METODOLOGIA ELETROMETRIA</t>
  </si>
  <si>
    <t>PH METODOLOGIA ELETRODO COMBINADO 0/14</t>
  </si>
  <si>
    <t>COR METODOLOGIA COMPARACAO VISUAL</t>
  </si>
  <si>
    <t>TURBIDEZ (METODOLOGIA: NEFELOMETRIA)</t>
  </si>
  <si>
    <t>FERRO TOTAL METODOLOGIA ESP AA</t>
  </si>
  <si>
    <t>MANGANES TOTAL METODOLOGIA ESP AA</t>
  </si>
  <si>
    <t>SULFATOS (METODOLOGIA: NEFELOMETRIA)</t>
  </si>
  <si>
    <t>FLUORETO ELETRODOS ESPECIFICOS</t>
  </si>
  <si>
    <t>DUREZA TOTAL TITULOMETRIA EDTA</t>
  </si>
  <si>
    <t>DUREZA CALCIO TITULOMETRIA EDTA</t>
  </si>
  <si>
    <t>CLORETOS TITULOMETRIA NITRATO</t>
  </si>
  <si>
    <t>ALCALINIDADE BICARBONATO</t>
  </si>
  <si>
    <t>ALCALINIDADE HIDROXIDO</t>
  </si>
  <si>
    <t>ALCALINIDADE CARBONATO</t>
  </si>
  <si>
    <t>MICROCISTINA EM AGUA</t>
  </si>
  <si>
    <t>SAXOTOXINAS</t>
  </si>
  <si>
    <t>MICROCISTINA (ORGANICA)</t>
  </si>
  <si>
    <t>SAXOTOXINAS (ORGANICA)</t>
  </si>
  <si>
    <t>CILINDROSPERMOPSINA</t>
  </si>
  <si>
    <t>CARBAMATOS</t>
  </si>
  <si>
    <t>COMPOSTOS ORGANOVOLATEIS COV'S</t>
  </si>
  <si>
    <t>HERBICIDAS</t>
  </si>
  <si>
    <t>HIDROCARBONETO POLIOROMATICO</t>
  </si>
  <si>
    <t>ORGANOFOSFORADOS</t>
  </si>
  <si>
    <t>BENZOPIRENO</t>
  </si>
  <si>
    <t>BTX</t>
  </si>
  <si>
    <t>ANALISE ORGANICA - ORGANOCLORADOS</t>
  </si>
  <si>
    <t>COLIFORMES TOTAIS</t>
  </si>
  <si>
    <t>COLIFORMES FECAIS</t>
  </si>
  <si>
    <t>DBO</t>
  </si>
  <si>
    <t>DQO</t>
  </si>
  <si>
    <t>OXIGENIO CONSUMIDO</t>
  </si>
  <si>
    <t>SOLIDOS EM SUSPENSAO FIXOS</t>
  </si>
  <si>
    <t>SOLIDOS EM SUSPENSAO VOLATEIS</t>
  </si>
  <si>
    <t>FOSFORO TOTAL</t>
  </si>
  <si>
    <t>NITROGENIO TOTAL</t>
  </si>
  <si>
    <t>NITRITO</t>
  </si>
  <si>
    <t>OLEOS E GRAXAS</t>
  </si>
  <si>
    <t>OXIGENIO DISSOLVIDO (OD)</t>
  </si>
  <si>
    <t>A. T. A</t>
  </si>
  <si>
    <t>FENOIS</t>
  </si>
  <si>
    <t>CADMIO</t>
  </si>
  <si>
    <t>MERCURIO</t>
  </si>
  <si>
    <t>CHUMBO</t>
  </si>
  <si>
    <t>ZINCO</t>
  </si>
  <si>
    <t>ARSENIO</t>
  </si>
  <si>
    <t>PESTICIDAS ORGANOCLORADOS</t>
  </si>
  <si>
    <t>SELENIO</t>
  </si>
  <si>
    <t>COBRE</t>
  </si>
  <si>
    <t>NITROGENIO</t>
  </si>
  <si>
    <t>NITRATO</t>
  </si>
  <si>
    <t>ALUMINIO</t>
  </si>
  <si>
    <t>CLOROFILA</t>
  </si>
  <si>
    <t>BARIO</t>
  </si>
  <si>
    <t>COBALTO</t>
  </si>
  <si>
    <t>CROMO TOTAL</t>
  </si>
  <si>
    <t>ESTANHO</t>
  </si>
  <si>
    <t>NIQUEL</t>
  </si>
  <si>
    <t>PRATA</t>
  </si>
  <si>
    <t>ALCALINIDADE TOTAL</t>
  </si>
  <si>
    <t>ESTREPTOCOCUS FECAIS</t>
  </si>
  <si>
    <t>CONTAGEM HETEROTROFICOS</t>
  </si>
  <si>
    <t>CONTAGEM  BACTERIAS</t>
  </si>
  <si>
    <t>SOLIDOS SEDIMENTAVEIS</t>
  </si>
  <si>
    <t>CIANETO</t>
  </si>
  <si>
    <t>CROMO HEXAVALENTE</t>
  </si>
  <si>
    <t>CROMO TRIVALENTE</t>
  </si>
  <si>
    <t>SULFETO</t>
  </si>
  <si>
    <t>POTASSIO</t>
  </si>
  <si>
    <t>SODIO</t>
  </si>
  <si>
    <t>CALCIO</t>
  </si>
  <si>
    <t>MAGNESIO</t>
  </si>
  <si>
    <t>ENXOFRE</t>
  </si>
  <si>
    <t>ACIDEZ LIVRE</t>
  </si>
  <si>
    <t>ACIDEZ TOTAL</t>
  </si>
  <si>
    <t>ACIDEZ VOLATIL</t>
  </si>
  <si>
    <t>TRIHALOMETANO</t>
  </si>
  <si>
    <t>ANTIMONIO</t>
  </si>
  <si>
    <t>BERILIO</t>
  </si>
  <si>
    <t>PESTICIDAS ORGANOCLORADOS SEDIMENTOS</t>
  </si>
  <si>
    <t>SEDIMENTABILIDADE DO LODO</t>
  </si>
  <si>
    <t>SILICA</t>
  </si>
  <si>
    <t>BORO</t>
  </si>
  <si>
    <t>SOLIDOS DISSOLVIDOS FIXOS</t>
  </si>
  <si>
    <t>SOLIDOS DISSOLVIDOS TOTAIS</t>
  </si>
  <si>
    <t>SOLIDOS DISSOLVIDOS VOLATEIS</t>
  </si>
  <si>
    <t>SOLIDOS TOTAIS</t>
  </si>
  <si>
    <t>SOLIDOS TOTAIS FIXOS</t>
  </si>
  <si>
    <t>SOLIDOS TOTAIS VOLATEIS</t>
  </si>
  <si>
    <t>SOLIDOS EM SUSPENSAO TOTAIS</t>
  </si>
  <si>
    <t>TEOR DE UMIDADE</t>
  </si>
  <si>
    <t>FITO-PLANCTON QUALITATIVO</t>
  </si>
  <si>
    <t>FITO-PLANCTON QUANTITATIVO</t>
  </si>
  <si>
    <t>ZOO-PLANCTON QUALITATIVO</t>
  </si>
  <si>
    <t>ZOO-PLANCTON QUANTITATIVO</t>
  </si>
  <si>
    <t>METIL - CARBAMATOS</t>
  </si>
  <si>
    <t>HIDROCARBONETOS POLIAROMATICOS</t>
  </si>
  <si>
    <t>CIANOTOXINAS</t>
  </si>
  <si>
    <t>LIMITE DE LIQUIDEZ</t>
  </si>
  <si>
    <t>LIMITE DE PLASTICIDADE</t>
  </si>
  <si>
    <t>GRANULOMETRIA-PENEIRAMENTO/SEDIMENTACAO</t>
  </si>
  <si>
    <t>TEOR DE UMIDADE NATURAL</t>
  </si>
  <si>
    <t>MASSA ESPECIFICA DOS GRAOS</t>
  </si>
  <si>
    <t>COEF.PERMEABILIDADE SOLOS - CARGA CONST.</t>
  </si>
  <si>
    <t>COEF.PERMEABILIDADE SOLOS -CARGA VARIAV.</t>
  </si>
  <si>
    <t>COMPACTACAO DO PROCTOR NORMAL - 5 PTOS</t>
  </si>
  <si>
    <t>COMPACTACAO PROCTOR INTERMED. - 5 PTOS</t>
  </si>
  <si>
    <t>COMPACTACAO DO PROCTOR MODIFIC. - 5 PTOS</t>
  </si>
  <si>
    <t>INDICE DE SUPORTE CALIFORNIA - 3 PTOS</t>
  </si>
  <si>
    <t>CISALHAMENTO DIRETO (LENTO) - 1 C.PROVA</t>
  </si>
  <si>
    <t>COMPRESSAO TRIAXIAL UU - 1 C.PROVA</t>
  </si>
  <si>
    <t>COMPRESSAO TRIAXIAL CU - 1 C.PROVA</t>
  </si>
  <si>
    <t>COMPRESSAO TRIAXIAL CD - 1 C.PROVA</t>
  </si>
  <si>
    <t>ADENSAMENTO UNIDIMENSIONAL</t>
  </si>
  <si>
    <t>INFILTRACAO FURO DE SONDAGEM A PERCUSSAO</t>
  </si>
  <si>
    <t>PERDA DAGUA SOB PRESSAO -FRATURA ROCHA</t>
  </si>
  <si>
    <t>PERMEABILIDADE IN SITU - FURO SOND.TRADO</t>
  </si>
  <si>
    <t>MASSA ESPEC. APAR. - CILINDRO CRAVACAO</t>
  </si>
  <si>
    <t>MASSA ESPEC. APAR. - FRASCO DE AREIA</t>
  </si>
  <si>
    <t>COLETA DE AMOSTRA TIPO SHELBY 3"</t>
  </si>
  <si>
    <t>BROCA ACO C/ENCAIXE TE-T 9/16"X21" HILT</t>
  </si>
  <si>
    <t>FURADEIRA DE IMPACTO</t>
  </si>
  <si>
    <t>BICO DE PERFURACAO MC OU SIMILAR</t>
  </si>
  <si>
    <t>DESENTUPIDOR MANUAL P/CANOS - MANIVELA</t>
  </si>
  <si>
    <t>BROCHA REDONDA DE SISAL 70 X 300 MM</t>
  </si>
  <si>
    <t>DISCO ADIAMANTADO, D = 14" (356 MM)</t>
  </si>
  <si>
    <t>LIMA CHATA 12"</t>
  </si>
  <si>
    <t>TRENA COMPR. 50 M X LARG. 13 MM</t>
  </si>
  <si>
    <t>MIRA DE ENCAIXE -  ALUMINIO - COMP. 4 M</t>
  </si>
  <si>
    <t>BALIZA METALICA Ø3/4" (ROSQUEAVEL)</t>
  </si>
  <si>
    <t>TELEFONE CELULAR SMARTPHONE</t>
  </si>
  <si>
    <t>PLOTER XEROX - MODELO 2260IJ, OU SIMILAR</t>
  </si>
  <si>
    <t>TELA TAPUME COR LARANJA - H = 1,20 M</t>
  </si>
  <si>
    <t>CHUMBADOR TIPO PARABOLT DE 1/4"X58MM</t>
  </si>
  <si>
    <t>CERCA VIVA - MUDA</t>
  </si>
  <si>
    <t>ARBUSTO ORNAMENTAL - MUDA</t>
  </si>
  <si>
    <t>ARVORE ORNAMENTAL - MUDA</t>
  </si>
  <si>
    <t>FORRACAO - MUDA</t>
  </si>
  <si>
    <t>GRELHA CONCRETO ARMADO FCK=21,0MPA</t>
  </si>
  <si>
    <t>QUADRO DE CONCRETO ARMADO FCK=21,0MPA</t>
  </si>
  <si>
    <t>CANTONEIRA CONCRETO ARMADO FCK=15,0MPA</t>
  </si>
  <si>
    <t>CAIXA GORDURA CILINDR. PMC C. RET. 18,0L</t>
  </si>
  <si>
    <t>EQUIPAMENTO PARA SONDAGEM A TRADO</t>
  </si>
  <si>
    <t>CERTIDAO CARTORIAL</t>
  </si>
  <si>
    <t>HASTE DE TERRA ZINCADA 25x25x2500MM</t>
  </si>
  <si>
    <t>LUMINARIA ABERTA PARA USO EXTERNO</t>
  </si>
  <si>
    <t>SUPORTE PARA LUMINARIA-FIXACAO EM POSTE</t>
  </si>
  <si>
    <t>LAMPADA MIXTA 160W SOQUETE E-27</t>
  </si>
  <si>
    <t>TOMADA 10Ax250V, 2P+T, C/ESPELHO</t>
  </si>
  <si>
    <t>EXTREMIDADE FoFo-EPFAV10/16-DN 150</t>
  </si>
  <si>
    <t>PARAFUSO C/PORCAS P/ FLANGES-PPF DN20x90</t>
  </si>
  <si>
    <t>TE F.G. CL10 Ø3"</t>
  </si>
  <si>
    <t>ANEL PREM. CONCRETO -DN 370 x 300MM.</t>
  </si>
  <si>
    <t>COTOVELO 45 GR F.G CL10 Ø4"</t>
  </si>
  <si>
    <t>ANEL PREM. CONCRETO -DN 370 x 100MM.</t>
  </si>
  <si>
    <t>TE F.G. CL10 Ø4"</t>
  </si>
  <si>
    <t>TAMPAO CONCRETO ARMADO P/PV C/ARO.DN 400</t>
  </si>
  <si>
    <t>CAIXA PASSAGEM PREMOL. CONCRETO  DN200</t>
  </si>
  <si>
    <t>ANEL PREM. CONCRETO -DN 200 x 300MM.</t>
  </si>
  <si>
    <t>ANEL PREM. CONCRETO -DN 200 x 100MM.</t>
  </si>
  <si>
    <t>CAIXA PASSAGEM PREMOL. CONCRETO  DN300</t>
  </si>
  <si>
    <t>ANEL PREM. CONCRETO -DN 300 x 300MM.</t>
  </si>
  <si>
    <t>ANEL PREM. CONCRETO -DN 300 x 100MM.</t>
  </si>
  <si>
    <t>CAIXA PASSAGEM PREMOL. CONCRETO  DN400</t>
  </si>
  <si>
    <t>ANEL PREM. CONCRETO -DN 400 x 300MM.</t>
  </si>
  <si>
    <t>ANEL PREM. CONCRETO -DN 400 x 100MM.</t>
  </si>
  <si>
    <t>BUCHA REDUCAO - F.G. CL10 Ø2" X 1"</t>
  </si>
  <si>
    <t>ROLO DE PAPEL HIGIENICO</t>
  </si>
  <si>
    <t>CAMERA DIGITAL</t>
  </si>
  <si>
    <t>BIT DE DESBASTE PARA FREZADORA L = 1,00M</t>
  </si>
  <si>
    <t>CERDAS PARA VASSOURA HIDRAULICA</t>
  </si>
  <si>
    <t>HIDROMETRO 1/2" CL. C CAP.3M3/H C/SENSOR</t>
  </si>
  <si>
    <t>HIDROMETRO 3/4" CL. C CAP.5M3/H C/SENSOR</t>
  </si>
  <si>
    <t>HIDROMETRO 1" CL. C CAP.10M3/H C/SENSOR</t>
  </si>
  <si>
    <t>ESCAVADEIRA HIDRAULICA 23,0 T - 150 HP</t>
  </si>
  <si>
    <t>ESTICADOR DE ACO TRAVAMENTO DE FORMA</t>
  </si>
  <si>
    <t>GRUPO GERADOR, MOTOR GASOLINA, POT. 5KVA</t>
  </si>
  <si>
    <t>MAQ. ELETROFUSAO SOLDA PP/PE - 48 VOLTS</t>
  </si>
  <si>
    <t>MIDIA PARA GRAVACAO TIPO DVD</t>
  </si>
  <si>
    <t>INSUFLADOR/EXAUSTOR MANUAL DE AR E GASES</t>
  </si>
  <si>
    <t>DETECTOR ELETRONICO PORTATIL DE GASES</t>
  </si>
  <si>
    <t>GUINCHO MANUAL, TRAVA QUEDAS, 20M CABO</t>
  </si>
  <si>
    <t>TRIPE COM PERNAS TELESCOPICAS REGULAVEIS</t>
  </si>
  <si>
    <t>CINTURAO TIPO PARAQUEDISTA REFORCADO</t>
  </si>
  <si>
    <t>MASCARA CONTRA GASES (RESPIRADOR)</t>
  </si>
  <si>
    <t>CAPACETE SEGURANCA POLIETILENO</t>
  </si>
  <si>
    <t>UNIFORME TIPO MACACAO</t>
  </si>
  <si>
    <t>ESCADA EM ALUMINIO, H=(4x6)M, ESTENSIVEL</t>
  </si>
  <si>
    <t>SISTEMA DE ILUMINACAO(LANTERNA PORTATIL)</t>
  </si>
  <si>
    <t>CACAMBA METALICA ESTACIONARIA - 7,50 M3</t>
  </si>
  <si>
    <t>ANEL DE ARRANQUE, BOLSA INTERNA, D=370MM</t>
  </si>
  <si>
    <t>ANEL COM BOLSA INTERNA, D=370MM</t>
  </si>
  <si>
    <t>ANEL PREM. CONCRETO -DN 500 x 100MM.</t>
  </si>
  <si>
    <t>ANEL PREM. CONCRETO -DN 500 x 300MM.</t>
  </si>
  <si>
    <t>FUNDO DE PL  EM CONCRETO PREMOLDADO</t>
  </si>
  <si>
    <t>TAMPAO DE CONCRETO PREMOLDADO PARA PL</t>
  </si>
  <si>
    <t>CAIXA PASSAGEM PREMOL. CONCRETO  DN500</t>
  </si>
  <si>
    <t>CAIXA PASSAGEM PREMOL. CONCRETO  DN600</t>
  </si>
  <si>
    <t>ANEL PREM. CONCRETO -DN 600 x 100MM.</t>
  </si>
  <si>
    <t>ANEL PREM. CONCRETO -DN 600 x 300MM</t>
  </si>
  <si>
    <t>CAIXA PASSAGEM SEM FUNDO DN300 X 350MM</t>
  </si>
  <si>
    <t>CAIXA PASSAGEM SEM FUNDO DN300 X 500MM</t>
  </si>
  <si>
    <t>CAIXA PASSAGEM SEM FUNDO DN400 X 500MM</t>
  </si>
  <si>
    <t>CAIXA PASSAGEM SEM FUNDO DN500 X 500MM</t>
  </si>
  <si>
    <t>CAIXA PASSAGEM SEM FUNDO DN600 X 500MM</t>
  </si>
  <si>
    <t>CARTAO DE MEMORIA DIGITAL SD 4GB</t>
  </si>
  <si>
    <t>FOTO DIGITAL - IMPRESSAO</t>
  </si>
  <si>
    <t>FUNDO DE PV COMPLETO DN600 H=500MM</t>
  </si>
  <si>
    <t>FUNDO DE PV COMPLETO DN1000 H=400MM</t>
  </si>
  <si>
    <t>ANEL CPM ARRANQUE PV DN600 H=500MM</t>
  </si>
  <si>
    <t>ANEL CPM ARRANQUE PV DN1000 H=400MM</t>
  </si>
  <si>
    <t>ANEL CPM BOLSA INT/DEGRAU DN600 H=500MM</t>
  </si>
  <si>
    <t>ANEL CPM BOLSA INT/DEGRAU DN600 H=400MM</t>
  </si>
  <si>
    <t>ANEL CPM BOLSA INT/DEGRAU DN600 H=250MM</t>
  </si>
  <si>
    <t>ANEL CPM BOLSA INT/DEGRAU DN1000 H=400MM</t>
  </si>
  <si>
    <t>ANEL CPM COMPLEMENTAR DN600 H=200MM PV</t>
  </si>
  <si>
    <t>ANEL CPM DE REDUCAO DN1000x600 H=500MM</t>
  </si>
  <si>
    <t>ANEL CPM DE REDUCAO DN1000x600 H=400MM</t>
  </si>
  <si>
    <t>SEGMENTO INTERTRAVADO DN600 AJ ATE 5CM</t>
  </si>
  <si>
    <t>CAMINHONETE POT MIN 160CV DIESEL 4x4 CB</t>
  </si>
  <si>
    <t>SOFTWARE PARA DESENHO TIPO CAD - LICENCA</t>
  </si>
  <si>
    <t>CABINE PARA TRANSPORTE DE PASSAGEIROS</t>
  </si>
  <si>
    <t>SELA SELETIVA DN200xDN100 CONC PRE MOLD</t>
  </si>
  <si>
    <t>ANEL CPM COMPLEMENTAR DN200 PL PVC DN100</t>
  </si>
  <si>
    <t>MISTURADOR DE ARGAMASSA ELÉTRICO 2,5M3/H</t>
  </si>
  <si>
    <t>TAMPA CONCRETO C/ANEL FRETAM ESGOTO 20T</t>
  </si>
  <si>
    <t>TAXAS E EMOLUMENTOS - PRESTACAO SERVICOS</t>
  </si>
  <si>
    <t>GUINDASTE HIDRAULICO CAP &lt;=8,0 T</t>
  </si>
  <si>
    <t>CACAMBA MET FUNDO BASC 1000 L</t>
  </si>
  <si>
    <t>FITA VEDA ROSCA 50M X 18MM</t>
  </si>
  <si>
    <t>LAMINA SERRA BIMETAL 14 DENTES PARA PVC</t>
  </si>
  <si>
    <t>AMORTECEDOR PULSACAO DESMONT D=1/2</t>
  </si>
  <si>
    <t>COLAR DE TOMADA FOFO DN200 X 1/2</t>
  </si>
  <si>
    <t>MANOMETRO DN 100 ESC. 0 A 100 MCA 1/2</t>
  </si>
  <si>
    <t>ESPIGAO LATAO PARA MANGUEIRA DE 1/2</t>
  </si>
  <si>
    <t>REGISTRO ESF. 2 VIAS 200 BAR DN 1/2</t>
  </si>
  <si>
    <t>RETROESCAVADEIRA 85HP CAP.RETRO 0,22M3</t>
  </si>
  <si>
    <t>ESCANEAMENTO DE DOCUMENTOS - A1 ATE A4</t>
  </si>
  <si>
    <t>CARROCERIA MIXTA (7,00x2,60)M REFORCADA</t>
  </si>
  <si>
    <t>MINIHIDROJATEADOR SEWER-JET C/TQ 1000L</t>
  </si>
  <si>
    <t>TRATOR ESTEIRA 90 HP, LAMINA E RIPPER NH</t>
  </si>
  <si>
    <t>TRATOR ESTEIRA 118HP, LAMINA E RIPPER NH</t>
  </si>
  <si>
    <t>TRATOR ESTEIRA 170HP, LAMINA E RIPPER NH</t>
  </si>
  <si>
    <t>TRATOR ESTEIRA 214HP, LAMINA E RIPPER NH</t>
  </si>
  <si>
    <t>TRATOR ESTEIRA 310HP, LAMINA/RIPPER D8T</t>
  </si>
  <si>
    <t>MEIO FIO DE CONCRETO-12X18X45X80CM</t>
  </si>
  <si>
    <t>TAMPAO - EM FERRO FUNDIDO - DN800</t>
  </si>
  <si>
    <t>TIJOLO VAZADO - COBOGO 18X18X7 CM</t>
  </si>
  <si>
    <t>MASSA ADESIVA PLASTICA (LATA 400G)</t>
  </si>
  <si>
    <t>CUBA OVAL DE EMBUTIR PARA LAVATORIO</t>
  </si>
  <si>
    <t>LIGACAO FLEX. MALHA ACO 40 CM-LAVATORIO</t>
  </si>
  <si>
    <t>SIFAO PVC PARA TANQUE 1.1/4 X 2</t>
  </si>
  <si>
    <t>SIFAO SANFONADO PVC MULTIUSO</t>
  </si>
  <si>
    <t>TANQUE LOUCA SEM COLUNA 20 L</t>
  </si>
  <si>
    <t>VALVULA PARA LAVATORIO ACO CROMADO</t>
  </si>
  <si>
    <t>VALVULA PVC PARA TANQUE</t>
  </si>
  <si>
    <t>PERF.EST.CONC.SERRA-COPO Ø&gt;DN50A60</t>
  </si>
  <si>
    <t>PERF.EST.CONC.SERRA-COPO Ø&gt;DN75A85</t>
  </si>
  <si>
    <t>PERF.EST.CONC.SERRA-COPO Ø&gt; DN100</t>
  </si>
  <si>
    <t>PERF.EST.CONC.SERRA-COPO Ø&gt; DN150</t>
  </si>
  <si>
    <t>PERF.EST.CONC.SERRA-COPO Ø&gt; DN200</t>
  </si>
  <si>
    <t>PERF.EST.CONC.SERRA-COPO Ø&gt; DN250</t>
  </si>
  <si>
    <t>PERF.EST.CONC.SERRA-COPO Ø&gt; DN300</t>
  </si>
  <si>
    <t>VEDANTE EXP.BOR.C/PARAF.ACO CARB.DN50A60</t>
  </si>
  <si>
    <t>VEDANTE EXP.BOR.C/PARAF.ACO CARB.DN75A85</t>
  </si>
  <si>
    <t>VEDANTE EXP.BOR.C/ PARAF.ACO CARB. DN100</t>
  </si>
  <si>
    <t>VEDANTE EXP.BOR.C/ PARAF.ACO CARB. DN150</t>
  </si>
  <si>
    <t>VEDANTE EXP.BOR.C/ PARAF.ACO CARB. DN200</t>
  </si>
  <si>
    <t>VEDANTE EXP.BOR.C/ PARAF.ACO CARB. DN250</t>
  </si>
  <si>
    <t>VEDANTE EXP.BOR.C/ PARAF.ACO CARB. DN300</t>
  </si>
  <si>
    <t>VEDANTE EXP.BOR.C/PARAF.ACO INOX DN50A60</t>
  </si>
  <si>
    <t>VEDANTE EXP.BOR.C/PARAF.ACO INOX DN75A85</t>
  </si>
  <si>
    <t>VEDANTE EXP.BORR. C/PARAF.ACO INOX DN100</t>
  </si>
  <si>
    <t>VEDANTE EXP.BORR. C/PARAF.ACO INOX DN150</t>
  </si>
  <si>
    <t>VEDANTE EXP.BORR. C/PARAF.ACO INOX DN200</t>
  </si>
  <si>
    <t>VEDANTE EXP.BORR. C/PARAF.ACO INOX DN250</t>
  </si>
  <si>
    <t>VEDANTE EXP.BORR. C/PARAF.ACO INOX DN300</t>
  </si>
  <si>
    <t>CALHA PARSHALL W=1"</t>
  </si>
  <si>
    <t>CALHA PARSHALL W=2"</t>
  </si>
  <si>
    <t>CALHA PARSHALL W=3"</t>
  </si>
  <si>
    <t>CALHA PARSHALL W=6"</t>
  </si>
  <si>
    <t>CALHA PARSHALL W=9"</t>
  </si>
  <si>
    <t>ELET ACO GALV 3/4" BSP, 2,25MM NBR5598</t>
  </si>
  <si>
    <t>ABRACADEIRA D 3/4" ACO GALV C/PARAF</t>
  </si>
  <si>
    <t>ELET ACO GALV 1" BSP 2,65MM 3,0M NBR5598</t>
  </si>
  <si>
    <t>ABRACADEIRA D 1" ACO GALV C/PARAF</t>
  </si>
  <si>
    <t>ELET ACO GALV 1 1/4" BSP, 2,65MM NBR5598</t>
  </si>
  <si>
    <t>ABRACADEIRA D 1 1/4" ACO GALV C/PARAF</t>
  </si>
  <si>
    <t>ELET ACO GALV 1 1/2" BSP, 3,00MM NBR5598</t>
  </si>
  <si>
    <t>ABRACADEIRA D 1 1/2" ACO GALV C/PARAF</t>
  </si>
  <si>
    <t>ELET ACO GALV 2" BSP 3,0MM, 3,0M NBR5598</t>
  </si>
  <si>
    <t>ABRACADEIRA D 2" ACO GALV C/PARAF</t>
  </si>
  <si>
    <t>ELET ACO GALV 2 1/2" BSP, 3,35MM NBR5598</t>
  </si>
  <si>
    <t>ABRACADEIRA D 2 1/2" ACO GALV C/PARAF</t>
  </si>
  <si>
    <t>ELET ACO GALV 3" BSP, 3,35MM NBR5598</t>
  </si>
  <si>
    <t>ABRACADEIRA D 3" ACO GALV C/PARAF</t>
  </si>
  <si>
    <t>ELET ACO GALV 4" BSP, 3,75MM NBR5598</t>
  </si>
  <si>
    <t>ABRACADEIRA D 4" ACO GALV C/ PARAFUSO</t>
  </si>
  <si>
    <t>ELET PVC RIG ROSC PESADA 3/4" NBR15465</t>
  </si>
  <si>
    <t>ELET PVC RIG ROSC PESADA 1" NBR15465</t>
  </si>
  <si>
    <t>ELET PVC RIG ROSC PESADA 1 1/4" NBR15465</t>
  </si>
  <si>
    <t>ELET PVC RIG ROSC PESADA 1 1/2" NBR15465</t>
  </si>
  <si>
    <t>ELET PVC RIG ROSC PESADA 2" NBR15465</t>
  </si>
  <si>
    <t>ELET PVC RIG ROSC PESADA 2 1/2" NBR15465</t>
  </si>
  <si>
    <t>ELET PVC RIG ROSC PESADA 3" NBR15465</t>
  </si>
  <si>
    <t>ELET PVC RIG ROSC PESADA 4" NBR15465</t>
  </si>
  <si>
    <t>CURVA 90G ACO GALV 3/4" BSP NBR5598</t>
  </si>
  <si>
    <t>CURVA 90G ACO GALV 1" BSP NBR5598</t>
  </si>
  <si>
    <t>CURVA 90G ACO GALV 1 1/4" BSP NBR5598</t>
  </si>
  <si>
    <t>CURVA 90G ACO GALV 1 1/2" BSP NBR5598</t>
  </si>
  <si>
    <t>CURVA 90G ACO GALV 2" BSP NBR5598</t>
  </si>
  <si>
    <t>CURVA 90G ACO GALV 2 1/2" BSP NBR5598</t>
  </si>
  <si>
    <t>CURVA 90G ACO GALV 3" BSP NBR5598</t>
  </si>
  <si>
    <t>CURVA 90G ACO GALV 4" BSP NBR5598</t>
  </si>
  <si>
    <t>CURVA 90G PVC RIG Ø 3/4" NBR 15465</t>
  </si>
  <si>
    <t>CURVA 90G PVC RIG Ø 1" NBR 15465</t>
  </si>
  <si>
    <t>CURVA 90G PVC RIG Ø 1 1/4" NBR 15465</t>
  </si>
  <si>
    <t>CURVA 90G PVC RIG Ø 1 1/2" NBR 15465</t>
  </si>
  <si>
    <t>CURVA 90G PVC RIG Ø 2" NBR 15465</t>
  </si>
  <si>
    <t>CURVA 90G PVC RIG Ø 2 1/2" NBR 15465</t>
  </si>
  <si>
    <t>CURVA 90G PVC RIG Ø 3" NBR 15465</t>
  </si>
  <si>
    <t>CURVA 90G PVC RIG Ø 4" NBR 15465</t>
  </si>
  <si>
    <t>LUVA ELETRODUTO, ACO GALV 3/4", NBR 5598</t>
  </si>
  <si>
    <t>LUVA ELETRODUTO, ACO GALV 1", NBR 5598</t>
  </si>
  <si>
    <t>LUVA ELETRODUTO ACO GALV 1 1/4" NBR 5598</t>
  </si>
  <si>
    <t>LUVA ELETRODUTO ACO GALV 1 1/2" NBR 5598</t>
  </si>
  <si>
    <t>LUVA ELETRODUTO PVC RIG 3/4", NBR 15465</t>
  </si>
  <si>
    <t>LUVA ELETRODUTO PVC RIG 1", NBR 15465</t>
  </si>
  <si>
    <t>LUVA ELETRODUTO PVC RIG 1 1/4"NBR 15465</t>
  </si>
  <si>
    <t>LUVA ELETRODUTO PVC RIG 1 1/2" NBR 15465</t>
  </si>
  <si>
    <t>CONDULETE ALUM BSP LR/LL 3/4" NBR15701</t>
  </si>
  <si>
    <t>CONDULETE ALUM BSP T 3/4" NBR15701</t>
  </si>
  <si>
    <t>CONDULETE ALUM BSP C 3/4" NBR15701</t>
  </si>
  <si>
    <t>CONDULETE ALUM BSP E 3/4" NBR15701</t>
  </si>
  <si>
    <t>CONDULETE ALUM BSP X 3/4" NBR15701</t>
  </si>
  <si>
    <t>CONDULETE ALUM BSP LB 3/4" NBR15701</t>
  </si>
  <si>
    <t>CONDULETE ALUM BSP TB 3/4" NBR15701</t>
  </si>
  <si>
    <t>CONDULETE ALUM BSP LR/LL 1" NBR15701</t>
  </si>
  <si>
    <t>CONDULETE ALUM BSP T 1" NBR15701</t>
  </si>
  <si>
    <t>CONDULETE ALUM BSP C 1" NBR15701</t>
  </si>
  <si>
    <t>CONDULETE ALUM BSP E 1" NBR15701</t>
  </si>
  <si>
    <t>CONDULETE ALUM BSP X 1" NBR15701</t>
  </si>
  <si>
    <t>CONDULETE ALUM BSP LB 1" NBR15701</t>
  </si>
  <si>
    <t>CONDULETE ALUM BSP TB 1" NBR15701</t>
  </si>
  <si>
    <t>CONDULETE ALUM BSP LR/LL 1 1/4" NBR15701</t>
  </si>
  <si>
    <t>CONDULETE ALUM BSP T 1 1/4" NBR15701</t>
  </si>
  <si>
    <t>CONDULETE ALUM BSP C 1 1/4" NBR15701</t>
  </si>
  <si>
    <t>CONDULETE ALUM BSP E 1 1/4" NBR15701</t>
  </si>
  <si>
    <t>CONDULETE ALUM BSP X 1 1/4" NBR15701</t>
  </si>
  <si>
    <t>CONDULETE ALUM BSP LB 1 1/4" NBR15701</t>
  </si>
  <si>
    <t>CONDULETE ALUM BSP TB 1 1/4" NBR15701</t>
  </si>
  <si>
    <t>CONDULETE ALUM BSP LR/LL 1 1/2" NBR15701</t>
  </si>
  <si>
    <t>CONDULETE ALUM BSP T 1 1/2" NBR15701</t>
  </si>
  <si>
    <t>CONDULETE ALUM BSP C 1 1/2" NBR15701</t>
  </si>
  <si>
    <t>CONDULETE ALUM BSP E 1 1/2" NBR15701</t>
  </si>
  <si>
    <t>CONDULETE ALUM BSP X 1 1/2" NBR15701</t>
  </si>
  <si>
    <t>CONDULETE ALUM BSP LB 1 1/2" NBR15701</t>
  </si>
  <si>
    <t>CONDULETE ALUM BSP TB 1 1/2" NBR15701</t>
  </si>
  <si>
    <t>CONDULETE ALUM BSP LR/LL 2" NBR15701</t>
  </si>
  <si>
    <t>CONDULETE ALUM BSP T 2" NBR15701</t>
  </si>
  <si>
    <t>CONDULETE ALUM BSP C 2" NBR15701</t>
  </si>
  <si>
    <t>CONDULETE ALUM BSP E 2" NBR15701</t>
  </si>
  <si>
    <t>CONDULETE ALUM BSP X 2" NBR15701</t>
  </si>
  <si>
    <t>CONDULETE ALUM BSP LB 2" NBR15701</t>
  </si>
  <si>
    <t>CONDULETE ALUM BSP TB 2" NBR15701</t>
  </si>
  <si>
    <t>CAIXA ALUMINIO PISO 150X150X100MM</t>
  </si>
  <si>
    <t>CAIXA ALUMINIO PISO 200X200X100MM</t>
  </si>
  <si>
    <t>CAIXA ALUMINIO PISO 300X300X100MM</t>
  </si>
  <si>
    <t>CAIXA ALUMINIO PISO 400X400X100MM</t>
  </si>
  <si>
    <t>CURVA S ACO GALV, BSP 1 1/4" NBR 5598</t>
  </si>
  <si>
    <t>CONECTOR MACHO, CONDUITE 32MM (1 1/4'')</t>
  </si>
  <si>
    <t>LUVA ELETRODUTO PVC RIG 2" NBR 15465</t>
  </si>
  <si>
    <t>LUVA ELETRODUTO PVC RIG 2.1/2" NBR 15465</t>
  </si>
  <si>
    <t>PRESILHA DE LATAO, 7MM CABOS 35A50MM2</t>
  </si>
  <si>
    <t>CAIXA SUSPENSA INSP ATER.P/ELETODUTO Ø1"</t>
  </si>
  <si>
    <t>CAIXA P/HASTE ATERRAMENTO PVC 300MM</t>
  </si>
  <si>
    <t>CAIXA P/HASTE ATER.CPM Ø300MM, P500MM</t>
  </si>
  <si>
    <t>HASTE ATERR. T.CANTONEIRA-25X25X5X2400MM</t>
  </si>
  <si>
    <t>HASTE ATERRAMENTO COBREADA-5/8" E 2400MM</t>
  </si>
  <si>
    <t>CARTUCHO PO P/SOLDA EXOTERMICA SPDA N 90</t>
  </si>
  <si>
    <t>MOLDE GRAFITE P/SOLDA EXOT H5/8" C50MM2</t>
  </si>
  <si>
    <t>ALICATE P/MOLDE SOLDA EXOTERMICA-GRANDE</t>
  </si>
  <si>
    <t>TERMINAL AEREO P/SPDA C/BASE PLANA,250MM</t>
  </si>
  <si>
    <t>CONECTOR DE MEDICAO EM BRONZE-16A70MM2</t>
  </si>
  <si>
    <t>CONECTOR PARAF FEND FURO 10MM2, 16-70MM2</t>
  </si>
  <si>
    <t>CONECTOR PRESSAO P/CABOS COBRE, 35MM2</t>
  </si>
  <si>
    <t>TERMINAL PRESSAO P/LIGACAO CABO 10MM2</t>
  </si>
  <si>
    <t>TERMINAL PRESSAO P/LIGACAO CABO 16MM2</t>
  </si>
  <si>
    <t>TERMINAL PRESSAO P/LIGACAO CABO 25MM2</t>
  </si>
  <si>
    <t>TERMINAL PRESSAO P/LIGACAO CABO 35MM2</t>
  </si>
  <si>
    <t>TERMINAL PRESSAO P/LIGACAO CABO 50MM2</t>
  </si>
  <si>
    <t>CAIXA PASSAGEM ACO 200X200X100MM, C/TAMP</t>
  </si>
  <si>
    <t>CAIXA MEDIDOR POLIF, P.CEMIG CM-14, LVP</t>
  </si>
  <si>
    <t>CAIXA MEDIDOR POLIF, P.CEMIG CM-3LVP</t>
  </si>
  <si>
    <t>CAIXA CEMIG CMD3-5/CMS02/03</t>
  </si>
  <si>
    <t>DISJUNTOR BIP 60A, 5KVA 220V, TERMOMA</t>
  </si>
  <si>
    <t>DISJUNTOR TRIP 40A, 5KVA 220V, TERMOMA</t>
  </si>
  <si>
    <t>DISJUNTOR TRIP 60A, 5KVA 220V, TERMOMA</t>
  </si>
  <si>
    <t>DISJUNTOR TRIP 70A, 5KVA 220V, TERMOMA</t>
  </si>
  <si>
    <t>DISJUNTOR TRIP 100A, 5KVA 220V, TERMOMA</t>
  </si>
  <si>
    <t>DISJUNTOR TRIP 120A, 10KVA 220V, TERMOMA</t>
  </si>
  <si>
    <t>DISJUNTOR TRIP 150A, 10KVA 220V, TERMOMA</t>
  </si>
  <si>
    <t>DISJUNTOR TRIP 200A, 10KVA 220V, TERMOMA</t>
  </si>
  <si>
    <t>POSTE ACO ZINCADO Ø102MMx7,0M - PA4</t>
  </si>
  <si>
    <t>POSTE ACO ZINCADO Ø102MMx7,0M - PA5</t>
  </si>
  <si>
    <t>POSTE ACO ZINCADO Ø127MMx7,0M - PA6</t>
  </si>
  <si>
    <t>CABECOTE ALUM 135G, P/ELETROD PVC Ø32MM2</t>
  </si>
  <si>
    <t>CABECOTE ALUM 135G, P/ELETROD PVC Ø40MM2</t>
  </si>
  <si>
    <t>CABECOTE ALUM 135G, P/ELETROD PVC Ø50MM2</t>
  </si>
  <si>
    <t>CABECOTE ALUM 135G, P/ELETROD PVC Ø60MM2</t>
  </si>
  <si>
    <t>CABECOTE ALUM 135G, P/ELETROD PVC Ø75MM2</t>
  </si>
  <si>
    <t>CINTA ACO ZINCADO Ø102MM C/PARAFUSO</t>
  </si>
  <si>
    <t>CINTA ACO ZINCADO Ø127MM C/PARAFUSO</t>
  </si>
  <si>
    <t>ISOLADOR ROLDANA PORCELANA BT</t>
  </si>
  <si>
    <t>TAMPAO ALUMINIO Ø102MM P/POSTE ACO PA4</t>
  </si>
  <si>
    <t>TAMPAO ALUMINIO Ø102MM P/POSTE ACO PA5</t>
  </si>
  <si>
    <t>TAMPAO ALUMINIO Ø127MM P/POSTE ACO PA6</t>
  </si>
  <si>
    <t>TAMPAO FERRO FUNDIDO, TIPO ZA, P.CEMIG</t>
  </si>
  <si>
    <t>DISJUNTOR TRIP 175A, 10KVA 220V, TERMOMA</t>
  </si>
  <si>
    <t>LAMPADA TUB T8 LED 1650 LUMENS 100-240V</t>
  </si>
  <si>
    <t>LAMPADA TUB T8 LED 800 LUMENS 100-240V</t>
  </si>
  <si>
    <t>PLUGUE MACHO REFOR PADRAO BR 10A - 250V</t>
  </si>
  <si>
    <t>PERFILADO ACO PERF 38X38X3000 16 PRE-ZI</t>
  </si>
  <si>
    <t>JUNCAO INTERNA T ACO P/ PERFILADO 38X38</t>
  </si>
  <si>
    <t>JUNCAO INTERNA X ACO P/ PERFILADO 38X38</t>
  </si>
  <si>
    <t>JUNCAO INTERNA L ACO P/ PERFILADO 38X38</t>
  </si>
  <si>
    <t>JUNCAO INTERNA I ACO P/ PERFILADO 38X38</t>
  </si>
  <si>
    <t>SAPATA INT ACO P/PERF 38X38 BASE 4 FUROS</t>
  </si>
  <si>
    <t>SAIDA FINAL 3/4" P/ PERFILADO 38X38</t>
  </si>
  <si>
    <t>CAIXA C/ TOMADA 10A-250V P/ PERF 38X38</t>
  </si>
  <si>
    <t>SUPORTE LONGO P/LUMINARIA EM PERF 38X38</t>
  </si>
  <si>
    <t>SUPORTE SUSPENSAO CURTO PARA PERF 38X38</t>
  </si>
  <si>
    <t>SUPORTE CURVO P/LUMINARIA EM ELET 3/4"</t>
  </si>
  <si>
    <t>TOMADA INDUST SOBREPOR 3P 16A-500V IP44</t>
  </si>
  <si>
    <t>TOMADA INDUST SOBREPOR 4P 16A-500V IP44</t>
  </si>
  <si>
    <t>BARRA ROSCADA ACO CARBONO ZINC 1/4'' 1M</t>
  </si>
  <si>
    <t>POSTE TELECONICO RETO 5M C/BASE F ACO GA</t>
  </si>
  <si>
    <t>PERFILADO AÇO PERF 38X38X3000 16 PRE-ZI</t>
  </si>
  <si>
    <t>INTERRUPTOR BIPOLAR 10A-250V, C/TAMPA</t>
  </si>
  <si>
    <t>POSTE TELECONICO RETO 5M C/ BASE F ACO G</t>
  </si>
  <si>
    <t>REFLETOR MULTILED 2900LM 90LM/W IP66</t>
  </si>
  <si>
    <t>REFLETOR MULTILED 4900LM 90LM/W IP66</t>
  </si>
  <si>
    <t>LUMINARIA PUBLI MLED 5500LM 110LM/W IP66</t>
  </si>
  <si>
    <t>LUMINARIA PUBL MLED 11000LM 110LM/W IP66</t>
  </si>
  <si>
    <t>LUMINARIA PUBL MLED 16500LM 110LM/W IP66</t>
  </si>
  <si>
    <t>ABRACADEIRA NYLON 3,6X150MM, PC 100 UNID</t>
  </si>
  <si>
    <t>ANILHA MARCACAO FIOS/CABOS 0,5A6,0MM2</t>
  </si>
  <si>
    <t>ANILHA MARCACAO FIOS/CABOS 4,0A16,0MM2</t>
  </si>
  <si>
    <t>FITA ISOLANTE 19MM X 20 METROS</t>
  </si>
  <si>
    <t>PORTA MARCADOR NYLON 9,5MMX100MM, PC 500</t>
  </si>
  <si>
    <t>TERMINAL COMPRESSAO P/CABOS COBRE 10MM2</t>
  </si>
  <si>
    <t>TERMINAL COMPRESSAO P/CABOS COBRE 70MM2</t>
  </si>
  <si>
    <t>TERMINAL COMPRESSAO P/CABOS COBRE 240MM2</t>
  </si>
  <si>
    <t>TERMINAL TUBULAR P/CABOS 1,5MM,PAC.30 UN</t>
  </si>
  <si>
    <t>TERMINAL TUBULAR P/CABOS 2,5MM,PAC. 30 U</t>
  </si>
  <si>
    <t>BARRA CHATA ACO CARB 38,10MMX4,76MM-6M</t>
  </si>
  <si>
    <t>BARRA CHATA ACO CARB 50,80MMX4,76MM-6M</t>
  </si>
  <si>
    <t>BARRA CHATA ACO CARB 76,20MMX12,70MM-6M</t>
  </si>
  <si>
    <t>BARRA CHATA ACO CARB 101,60MMX12,70MM-6M</t>
  </si>
  <si>
    <t>CHUMBADOR TIPO PARABOLT DE 1/2" X 75MM</t>
  </si>
  <si>
    <t>CHUMBADOR TIPO PARABOLT DE 1/2" X 139,7M</t>
  </si>
  <si>
    <t>CHAPA ALUMINIO ANTIDERRAPANTE ESP 1,5MM</t>
  </si>
  <si>
    <t>LUMINARIA PLAFONIER  PARA 1 LAMPADA LED</t>
  </si>
  <si>
    <t>LAMPADA LED 15 W</t>
  </si>
  <si>
    <t>CESTO RETENTOR DE SOLIDOS (50X50X50)CM</t>
  </si>
  <si>
    <t>TUBO DE ACO INOX 2" AISI 304 2,0MM</t>
  </si>
  <si>
    <t>CHASSI DE CAMINHAO TRACADO PBT 30,2T</t>
  </si>
  <si>
    <t>CAIXA CEMIG CM-18 BAR E DISJ 100A 30KA</t>
  </si>
  <si>
    <t>CAIXA CEMIG CM-18 BAR E DISJ 150A 30KA</t>
  </si>
  <si>
    <t>CAIXA CEMIG CM-18 BAR E DISJ 200A 30KA</t>
  </si>
  <si>
    <t>CAIXA CEMIG CM-18 BAR E DISJ 300A 30KA</t>
  </si>
  <si>
    <t>CAIXA CEMIG CM-18 BAR E DISJ 400A 30KA</t>
  </si>
  <si>
    <t>FUSIVEL HH 25A - 15kV</t>
  </si>
  <si>
    <t>FUSIVEL HH 63A - 15kV</t>
  </si>
  <si>
    <t>FUSIVEL HH 100A - 15kV</t>
  </si>
  <si>
    <t>CAIXA MEDICAO INDIRETA ENERGIA POLIFASIC</t>
  </si>
  <si>
    <t>PLATAFORMA ACO BASCUL LAPTOP SUBESTACAO</t>
  </si>
  <si>
    <t>ISOLADOR PEDESTAL 15kV USO INTERNO</t>
  </si>
  <si>
    <t>BUCHA PASSAGEM 15KV 200A INTERNO/INTERNO</t>
  </si>
  <si>
    <t>CHAPA ACO GALV 3 BUCHAS PAS 1500X500X5MM</t>
  </si>
  <si>
    <t>BARRAMENTO COBRE VERGALHAO 3/8" PC 3M</t>
  </si>
  <si>
    <t>BARRAMENTO COBRE VERGALHAO 1/4" PC 3M</t>
  </si>
  <si>
    <t>CONECTOR LATAO P/ VERG 3/8", DERIVACAO T</t>
  </si>
  <si>
    <t>CONECTOR LATAO P/ VERG 3/8" TERMINACAO</t>
  </si>
  <si>
    <t>TERMINACAO 8,7/15KV A FRIO C COBRE 50MM2</t>
  </si>
  <si>
    <t>LUVA ISOL CLASSE 2 - 20KV + LUVA COURO</t>
  </si>
  <si>
    <t>CAIXA MADEIRA PARA LUVA DE PROTECAO</t>
  </si>
  <si>
    <t>TAPETE ISOLANTE CL 2 - 20KV C LAUDO 1X1M</t>
  </si>
  <si>
    <t>PARA RAIO ZNO POLIMERICO 12KV 10KA</t>
  </si>
  <si>
    <t>PLACA "PERIGO DE MORTE - MEDIA TENSAO"</t>
  </si>
  <si>
    <t>POSTE DE CONCRETO CIRCULAR 11M 300daN</t>
  </si>
  <si>
    <t>POSTE DE CONCRETO CIRCULAR 11M 600daN</t>
  </si>
  <si>
    <t>POSTE DE CONCRETO CIRCULAR 11M 1000daN</t>
  </si>
  <si>
    <t>SUPORTE ACO GALV FOGO TIPO J</t>
  </si>
  <si>
    <t>CINTA CIRCULAR ACO GALV Ø300MM C/ PARAF</t>
  </si>
  <si>
    <t>SUPORTE TIPO "Z" EM ACO GALVANIZADO A FO</t>
  </si>
  <si>
    <t>SUPORTE FIXA PARA RAIO POLIMERIO</t>
  </si>
  <si>
    <t>SUPORTE ACO GALV C/ BORRACHA CABO/MUFLA</t>
  </si>
  <si>
    <t>PARAFUSO FRANCES ACO GALV 16X70MM</t>
  </si>
  <si>
    <t>MASSA CALAFETAR PRETA - 1KG</t>
  </si>
  <si>
    <t>CANTONEIRA DE ACO IGUAIS 1.1/2"X3/16" 6M</t>
  </si>
  <si>
    <t>CANTONEIRA DE ACO IGUAIS 1.1/2"X1/4" 6M</t>
  </si>
  <si>
    <t>CANTONEIRA DE ACO IGUAIS 2.1/2"X1/4" 6M</t>
  </si>
  <si>
    <t>LUMINARIA ARANDELA BLINDADA 45G BASE E27</t>
  </si>
  <si>
    <t>LUMINARIA EMERGENCIA 60 LED AUT. 3 HORAS</t>
  </si>
  <si>
    <t>QUADRO EQUAL POTENCIAL 9 TERM 200X200MM</t>
  </si>
  <si>
    <t>QUADRO EQUAL POTENCIAL 17 TERM 400X400MM</t>
  </si>
  <si>
    <t>CILINDRO PORTATIL GAS OXIACETILENO 400G</t>
  </si>
  <si>
    <t>MACARICO PORTATIL SOLDA OXIACETILENO</t>
  </si>
  <si>
    <t>FLUXO DE SOLDA LATAO-COBRE 250G</t>
  </si>
  <si>
    <t>CAIXA PLASTICO IP65 BOTOEIRA 5 FURO 22MM</t>
  </si>
  <si>
    <t>SINALEIRO LED 22,5MM IP65</t>
  </si>
  <si>
    <t>BOTAO COMANDO NAO RETENTIVO 1 CONTATO NA</t>
  </si>
  <si>
    <t>CHAVE SELETORA 3 P FIXAS 3 CONTATOS NA</t>
  </si>
  <si>
    <t>BOTAO EMERGENCIA COGUMELO TRAVA</t>
  </si>
  <si>
    <t>QUADRO C/ 3 TOMADAS INDUSTRIAIS E PROTE</t>
  </si>
  <si>
    <t>BARRA ROSCADA ACO CARBONO ZINC 3/8'' 1M</t>
  </si>
  <si>
    <t>PORCA E ARRUELA LISA DE 3/8'' ACO INOX</t>
  </si>
  <si>
    <t>EQUIPAMENTO TESTE CABOS ATE CLASSE 35KV</t>
  </si>
  <si>
    <t>ELETROCALHA "C" CH16 GAL FG 10X5X300CM</t>
  </si>
  <si>
    <t>ELETROCALHA "C" CH16 GAL FG 20X5X300CM</t>
  </si>
  <si>
    <t>ELETROCALHA "C" CH16 GAL FG 30X5X300CM</t>
  </si>
  <si>
    <t>ELETROCALHA "C" CH16 GAL FG 20X10X300CM</t>
  </si>
  <si>
    <t>ELETROCALHA "C" CH16 GAL FG 30X10X300CM</t>
  </si>
  <si>
    <t>ELETROCALHA "C" CH16 GAL FG 40X10X300CM</t>
  </si>
  <si>
    <t>ELETROCALHA "C" CH14 GAL FG 50X10X300CM</t>
  </si>
  <si>
    <t>ELETROCALHA "C" CH14 GAL FG 60X10X300CM</t>
  </si>
  <si>
    <t>ELETROCALHA "C" CH14 GAL FG 80X10X300CM</t>
  </si>
  <si>
    <t>CURVA H 90 PER C CH16 G FG 20X10 ELETROC</t>
  </si>
  <si>
    <t>CURVA H 90 PER C CH16 G FG 30X10 ELETROC</t>
  </si>
  <si>
    <t>CURVA H 90 PER C CH16 G FG 40X10 ELETROC</t>
  </si>
  <si>
    <t>CURVA H 90 PER C CH14 G FG 50X10 ELETROC</t>
  </si>
  <si>
    <t>CURVA H 90 PER C CH14 G FG 60X10 ELETROC</t>
  </si>
  <si>
    <t>CURVA H 90 PER C CH14 G FG 80X10 ELETROC</t>
  </si>
  <si>
    <t>CURVA H 90 PER C CH16 G FG 10X5 ELETROC</t>
  </si>
  <si>
    <t>CURVA H 90 PER C CH16 G FG 20X5 ELETROC</t>
  </si>
  <si>
    <t>CURVA H 90 PER C CH16 G FG 30X5 ELETROC</t>
  </si>
  <si>
    <t>CURVA V E 90 PER C CH16 G FG 20X10 ELETR</t>
  </si>
  <si>
    <t>CURVA V E 90 PER C CH16 G FG 30X10 ELETR</t>
  </si>
  <si>
    <t>CURVA V E 90 PER C CH16 G FG 40X10 ELETR</t>
  </si>
  <si>
    <t>CURVA V E 90 PER C CH14 G FG 50X10 ELETR</t>
  </si>
  <si>
    <t>CURVA V E 90 PER C CH14 G FG 60X10 ELETR</t>
  </si>
  <si>
    <t>CURVA V E 90 PER C CH14 G FG 80X10 ELETR</t>
  </si>
  <si>
    <t>CURVA V E 90 PER C CH16 G FG 10X5 ELETR</t>
  </si>
  <si>
    <t>CURVA V E 90 PER C CH16 G FG 20X5 ELETR</t>
  </si>
  <si>
    <t>CURVA V E 90 PER C CH16 G FG 30X5 ELETR</t>
  </si>
  <si>
    <t>CURVA V I 90 PER C CH16 G FG 20X10 ELETR</t>
  </si>
  <si>
    <t>CURVA V I 90 PER C CH16 G FG 30X10 ELETR</t>
  </si>
  <si>
    <t>CURVA V I 90 PER C CH16 G FG 40X10 ELETR</t>
  </si>
  <si>
    <t>CURVA V I 90 PER C CH14 G FG 50X10 ELETR</t>
  </si>
  <si>
    <t>CURVA V I 90 PER C CH14 G FG 60X10 ELETR</t>
  </si>
  <si>
    <t>CURVA V I 90 PER C CH14 G FG 80X10 ELETR</t>
  </si>
  <si>
    <t>CURVA V I 90 PER C CH16 G FG 10X5 ELETR</t>
  </si>
  <si>
    <t>CURVA V I 90 PER C CH16 G FG 20X5 ELETR</t>
  </si>
  <si>
    <t>CURVA V I 90 PER C CH16 G FG 30X5 ELETR</t>
  </si>
  <si>
    <t>TE HOR 90 PER C CH16 G FG 20X10 ELETROCA</t>
  </si>
  <si>
    <t>TE HOR 90 PER C CH16 G FG 30X10 ELETROCA</t>
  </si>
  <si>
    <t>TE HOR 90 PER C CH16 G FG 40X10 ELETROCA</t>
  </si>
  <si>
    <t>TE HOR 90 PER C CH14 G FG 50X10 ELETROCA</t>
  </si>
  <si>
    <t>TE HOR 90 PER C CH14 G FG 60X10 ELETROCA</t>
  </si>
  <si>
    <t>TE HOR 90 PER C CH14 G FG 80X10 ELETROCA</t>
  </si>
  <si>
    <t>TE HOR 90 PER C CH16 G FG 10X5 ELETROCA</t>
  </si>
  <si>
    <t>TE HOR 90 PER C CH16 G FG 20X5 ELETROCA</t>
  </si>
  <si>
    <t>TE HOR 90 PER C CH16 G FG 30X5 ELETROCA</t>
  </si>
  <si>
    <t>CRUZETA H PER C CH16 G FG 20X10 ELETROCA</t>
  </si>
  <si>
    <t>CRUZETA H PER C CH16 G FG 30X10 ELETROCA</t>
  </si>
  <si>
    <t>CRUZETA H PER C CH16 G FG 40X10 ELETROCA</t>
  </si>
  <si>
    <t>CRUZETA H PER C CH14 G FG 50X10 ELETROCA</t>
  </si>
  <si>
    <t>CRUZETA H PER C CH14 G FG 60X10 ELETROCA</t>
  </si>
  <si>
    <t>CRUZETA H PER C CH14 G FG 80X10 ELETROCA</t>
  </si>
  <si>
    <t>CRUZETA H PER C CH16 G FG 10X5 ELETROCA</t>
  </si>
  <si>
    <t>CRUZETA H PER C CH16 G FG 20X5 ELETROCA</t>
  </si>
  <si>
    <t>CRUZETA H PER C CH16 G FG 30X5 ELETROCA</t>
  </si>
  <si>
    <t>TAMPA ENCAIXE P/ ELETROC CH16 GAL FG 100</t>
  </si>
  <si>
    <t>TAMPA ENCAIXE P/ ELETROC CH16 GAL FG 200</t>
  </si>
  <si>
    <t>TAMPA ENCAIXE P/ ELETROC CH16 GAL FG 300</t>
  </si>
  <si>
    <t>TAMPA ENCAIXE P/ ELETROC CH16 GAL FG 400</t>
  </si>
  <si>
    <t>TAMPA ENCAIXE P/ ELETROC CH16 GAL FG 500</t>
  </si>
  <si>
    <t>TAMPA ENCAIXE P/ ELETROC CH16 GAL FG 600</t>
  </si>
  <si>
    <t>TAMPA ENCAIXE P/ ELETROC CH16 GAL FG 800</t>
  </si>
  <si>
    <t>TAMP ENCAIXE CUR H 90 ELET CH16 G FG 100</t>
  </si>
  <si>
    <t>TAMP ENCAIXE CUR H 90 ELET CH16 G FG 200</t>
  </si>
  <si>
    <t>TAMP ENCAIXE CUR H 90 ELET CH16 G FG 300</t>
  </si>
  <si>
    <t>TAMP ENCAIXE CUR H 90 ELET CH16 G FG 400</t>
  </si>
  <si>
    <t>TAMP ENCAIXE CUR H 90 ELET CH16 G FG 500</t>
  </si>
  <si>
    <t>TAMP ENCAIXE CUR H 90 ELET CH16 G FG 600</t>
  </si>
  <si>
    <t>TAMP ENCAIXE CUR H 90 ELET CH16 G FG 800</t>
  </si>
  <si>
    <t>TAMPA ENCAIXE TE H ELETROC CH16 G FG 100</t>
  </si>
  <si>
    <t>TAMPA ENCAIXE TE H ELETROC CH16 G FG 200</t>
  </si>
  <si>
    <t>TAMPA ENCAIXE TE H ELETROC CH16 G FG 300</t>
  </si>
  <si>
    <t>TAMPA ENCAIXE TE H ELETROC CH16 G FG 400</t>
  </si>
  <si>
    <t>TAMPA ENCAIXE TE H ELETROC CH16 G FG 500</t>
  </si>
  <si>
    <t>TAMPA ENCAIXE TE H ELETROC CH16 G FG 600</t>
  </si>
  <si>
    <t>TAMPA ENCAIXE TE H ELETROC CH16 G FG 800</t>
  </si>
  <si>
    <t>TAMPA ENCAIXE CRUZETA ELET CH16 G FG 100</t>
  </si>
  <si>
    <t>TAMPA ENCAIXE CRUZETA ELET CH16 G FG 200</t>
  </si>
  <si>
    <t>TAMPA ENCAIXE CRUZETA ELET CH16 G FG 300</t>
  </si>
  <si>
    <t>TAMPA ENCAIXE CRUZETA ELET CH16 G FG 400</t>
  </si>
  <si>
    <t>TAMPA ENCAIXE CRUZETA ELET CH16 G FG 500</t>
  </si>
  <si>
    <t>TAMPA ENCAIXE CRUZETA ELET CH16 G FG 600</t>
  </si>
  <si>
    <t>TAMPA ENCAIXE CRUZETA ELET CH16 G FG 800</t>
  </si>
  <si>
    <t>TAMPA ENC CUR V I 90 ELET CH16 G FG 100</t>
  </si>
  <si>
    <t>TAMPA ENC CUR V I 90 ELET CH16 G FG 200</t>
  </si>
  <si>
    <t>TAMPA ENC CUR V I 90 ELET CH16 G FG 300</t>
  </si>
  <si>
    <t>TAMPA ENC CUR V I 90 ELET CH16 G FG 400</t>
  </si>
  <si>
    <t>TAMPA ENC CUR V I 90 ELET CH16 G FG 500</t>
  </si>
  <si>
    <t>TAMPA ENC CUR V I 90 ELET CH16 G FG 600</t>
  </si>
  <si>
    <t>TAMPA ENC CUR V I 90 ELET CH16 G FG 800</t>
  </si>
  <si>
    <t>LEITO CABOS A EX CH16 GAL FG 20X10X300CM</t>
  </si>
  <si>
    <t>LEITO CABOS A EX CH16 GAL FG 30X10X300CM</t>
  </si>
  <si>
    <t>LEITO CABOS A EX CH16 GAL FG 40X10X300CM</t>
  </si>
  <si>
    <t>LEITO CABOS A EX CH14 GAL FG 50X10X300CM</t>
  </si>
  <si>
    <t>LEITO CABOS A EX CH14 GAL FG 60X10X300CM</t>
  </si>
  <si>
    <t>LEITO CABOS A EX CH14 GAL FG 80X10X300CM</t>
  </si>
  <si>
    <t>LEITO CABO A EX CH14 GAL FG 100X10X300CM</t>
  </si>
  <si>
    <t>CURVA H 90G A EXT CH16 G FG 20X10 LEITO</t>
  </si>
  <si>
    <t>CURVA H 90G A EXT CH16 G FG 30X10 LEITO</t>
  </si>
  <si>
    <t>CURVA H 90G A EXT CH16 G FG 40X10 LEITO</t>
  </si>
  <si>
    <t>CURVA H 90G A EXT CH14 G FG 50X10 LEITO</t>
  </si>
  <si>
    <t>CURVA H 90G A EXT CH14 G FG 60X10 LEITO</t>
  </si>
  <si>
    <t>CURVA H 90G A EXT CH14 G FG 80X10 LEITO</t>
  </si>
  <si>
    <t>CURVA H 90G A EXT CH14 G FG 100X10 LEITO</t>
  </si>
  <si>
    <t>CURVA V E 90 A EXT CH16 G FG 20X10 LEITO</t>
  </si>
  <si>
    <t>CURVA V E 90 A EXT CH16 G FG 30X10 LEITO</t>
  </si>
  <si>
    <t>CURVA V E 90 A EXT CH16 G FG 40X10 LEITO</t>
  </si>
  <si>
    <t>CURVA V E 90 A EXT CH14 G FG 50X10 LEITO</t>
  </si>
  <si>
    <t>CURVA V E 90 A EXT CH14 G FG 60X10 LEITO</t>
  </si>
  <si>
    <t>CURVA V E 90 A EXT CH14 G FG 80X10 LEITO</t>
  </si>
  <si>
    <t>CURVA V E 90 A EX CH14 G FG 100X10 LEITO</t>
  </si>
  <si>
    <t>TE HOR 90 A EXT CH16 G FG 20X10 LEITO</t>
  </si>
  <si>
    <t>TE HOR 90 A EXT CH16 G FG 30X10 LEITO</t>
  </si>
  <si>
    <t>TE HOR 90 A EXT CH16 G FG 40X10 LEITO</t>
  </si>
  <si>
    <t>TE HOR 90 A EXT CH14 G FG 50X10 LEITO</t>
  </si>
  <si>
    <t>TE HOR 90 A EXT CH14 G FG 60X10 LEITO</t>
  </si>
  <si>
    <t>TE HOR 90 A EXT CH14 G FG 80X10 LEITO</t>
  </si>
  <si>
    <t>TE HOR 90 A EXT CH14 G FG 100X10 LEITO</t>
  </si>
  <si>
    <t>CRUZETA H A EXT CH16 G FG 20X10 LEITO</t>
  </si>
  <si>
    <t>CRUZETA H A EXT CH16 G FG 30X10 LEITO</t>
  </si>
  <si>
    <t>CRUZETA H A EXT CH16 G FG 40X10 LEITO</t>
  </si>
  <si>
    <t>CRUZETA H A EXT CH14 G FG 50X10 LEITO</t>
  </si>
  <si>
    <t>CRUZETA H A EXT CH14 G FG 60X10 LEITO</t>
  </si>
  <si>
    <t>CRUZETA H A EXT CH14 G FG 80X10 LEITO</t>
  </si>
  <si>
    <t>CRUZETA H A EXT CH14 G FG 100X10 LEITO</t>
  </si>
  <si>
    <t>GRAPA FIXA</t>
  </si>
  <si>
    <t>SEPTO DIVISOR LEITO/ELETRO A G FG 300X10</t>
  </si>
  <si>
    <t>SEPTO DIVISOR LEITO/ELETRO A G FG 300X5</t>
  </si>
  <si>
    <t>EMENDA LEITOS/ELETROC ACO C14 G FG 15X10</t>
  </si>
  <si>
    <t>TORNEIRA JARDIM 1/2 COM TRINCO P CADEADO</t>
  </si>
  <si>
    <t>TORNEIRA JARDIM 3/4 COM TRINCO P CADEADO</t>
  </si>
  <si>
    <t>ARRUELA DE BORRACHA PARA FLANGE DN 100MM</t>
  </si>
  <si>
    <t>ANEL DE BORRACHA JUNTA ELÁSTICA DN 100MM</t>
  </si>
  <si>
    <t>PARAFUSO 5/8'' X 3.1/2''  (RG/HIDRANTE)</t>
  </si>
  <si>
    <t>ADAPTADOR EM LATAO P/ INSTALACAO PREDIAL</t>
  </si>
  <si>
    <t>LUVA DE CORRER FOFO DN 100MM</t>
  </si>
  <si>
    <t>CURVA CURTA 90° COM FLANGES DN 100MM</t>
  </si>
  <si>
    <t>ABRACADEIRA BIPARTIDA DN150 SAÍDA DN100</t>
  </si>
  <si>
    <t>REGISTRO GLOBO ANGULAR 45º PARA HIDRANTE</t>
  </si>
  <si>
    <t>TAMPA HIDRANTE COLUNA  DN 100</t>
  </si>
  <si>
    <t>TAMPAO CEGO C/CORRENTE P/HIDRANTE LATÃO</t>
  </si>
  <si>
    <t>VENTOSA TRIPLICE FUNC.AGUA JR PN25 DN 1"</t>
  </si>
  <si>
    <t>BALIZADOR CÔNICO EM POLIETILENO ALT 1,10</t>
  </si>
  <si>
    <t>BALIZADOR POLIETIL. TELA 1,10x0,10x0,10M</t>
  </si>
  <si>
    <t>BARREIRA PLÁSTICA LATERAL 0,55X1,0X0,50M</t>
  </si>
  <si>
    <t>CONE BARRIL POLIETILENO H=1,23M-F.REFLEX</t>
  </si>
  <si>
    <t>BATE-ESTACAS GRAVIDADE, POT. 160 - 3 TON</t>
  </si>
  <si>
    <t>HASTE DE ESCUTA MECANICA ACO INOX 1500MM</t>
  </si>
  <si>
    <t>GEOFONE ELETRONICO COM GRAFICO</t>
  </si>
  <si>
    <t>MUDA ARBOREA NATIVA  0,80 TUTOR E AMARRA</t>
  </si>
  <si>
    <t>REBOQUE TANQUE AGRÍCOLA CAP 4000 L</t>
  </si>
  <si>
    <t>PLACA IDENTIFICACAO CHAPA 18 0,58X0,90 M</t>
  </si>
  <si>
    <t>ANOTAÇÃO RESPONSAB.TÉCNICA–OBRA/ SERVIÇO</t>
  </si>
  <si>
    <t>HOSPEDAGEM/ALIMENTACAO SERV. CONTINUADOS</t>
  </si>
  <si>
    <t>CENTRAL DE CERCA ELETRICA (HIGH POWER)</t>
  </si>
  <si>
    <t>CABO ALTA ISOLACAO 7 MM (ROLO DE 100 M)</t>
  </si>
  <si>
    <t>BATERIA SELADA 12V 7A</t>
  </si>
  <si>
    <t>SIRENE ALARME 120 DB - SISTEMA SEGURANCA</t>
  </si>
  <si>
    <t>HASTE ESTRELADA ALUMINIO - 4 ISOLADORES</t>
  </si>
  <si>
    <t>HASTE ESTRELADA ALUMINIO - 6 ISOLADORES</t>
  </si>
  <si>
    <t>FIO 0,7 MM ACO INOX CERCA ELETRICA</t>
  </si>
  <si>
    <t>KIT CONEXOES PARA SEGURANCA ELETRONICA</t>
  </si>
  <si>
    <t>PLACA ADVERTENCIA CERCAS ELETRICAS</t>
  </si>
  <si>
    <t>DVR - DIGITAL VIDEO RECORDER - 16 CANAIS</t>
  </si>
  <si>
    <t>HD - PARA ARMAZ. CONTEUDO DIGITAL- 4 TB</t>
  </si>
  <si>
    <t>NOBREAK 1200 VA</t>
  </si>
  <si>
    <t>RACK PARA CFTV - CIRCUITO FECHADO DE TV</t>
  </si>
  <si>
    <t>CAMERA FULL COLOR OU SIMILAR</t>
  </si>
  <si>
    <t>BALLUN COM TRANSMISSAO DE VIDEO (PAR)</t>
  </si>
  <si>
    <t>CAIXA DE PASSAGEM EXTERNA PARA CFTV</t>
  </si>
  <si>
    <t>CABO DE REDE UTP CAT 6 (ROLO DE  300 M)</t>
  </si>
  <si>
    <t>CENTRAL ALARME MONITORADA VIA INTERNET</t>
  </si>
  <si>
    <t>TECLADO PARA CENTRAL DE ALARME</t>
  </si>
  <si>
    <t>SENSOR PRESENCA SEM FIO - INTERNO</t>
  </si>
  <si>
    <t>SENSOR DE BARREIRA INFRAVERMELHO</t>
  </si>
  <si>
    <t>SENSOR MAGNETICO ALARME CONTRA INSTRUSAO</t>
  </si>
  <si>
    <t>SENSOR ABERTURA PORTA - ALARME INTRUSAO</t>
  </si>
  <si>
    <t>CABO DE ALARME (ROLO 100 M)</t>
  </si>
  <si>
    <t>CARRETINHA REBOQUE PARA BARCO 5 X 1,40 M</t>
  </si>
  <si>
    <t>SINALIZACAO - PLACA DE DISTANCIA DE OBRAS CONFORME PADRAO COPASA P.066 - FORNECIMENTO E MOVIMENTACAO</t>
  </si>
  <si>
    <t>SINALIZACAO - CONJUNTO DE TRIPE, SUPORTE E BANDEIROLA, CONFORME PADRAO COPASA P.102 E P.067 - FORNECIMENTO EMOVIMENTACAO</t>
  </si>
  <si>
    <t>65000010</t>
  </si>
  <si>
    <t>SINALIZACAO - CONE CONFORME PADRAO COPASA P.065 FORNECIMENTO E MOVIMENTACAO</t>
  </si>
  <si>
    <t>SINALIZACAO - GRADE MODULAR PARA DELIMITACAO DA AREA DE OBRA CONFORME PADRAO COPASA P.177 - FORNECIMENTO E MOVIMENTACAO</t>
  </si>
  <si>
    <t>SINALIZACAO NOTURNA - FORNECIMENTO E INSTALACAO</t>
  </si>
  <si>
    <t>SINALIZACAO - TAPUME EM CHAPA DE MADEIRA COMPENSADA PARA CONTENCAO DE MATERIAL ESCAVADO, CONFORME PADRAO COPASA P.094FORNECIMENTO E MOVIMENTACAO</t>
  </si>
  <si>
    <t>REMOCAO PECAS DE LOUCA INCLUSIVE ACESSORIOS</t>
  </si>
  <si>
    <t>DESMONTE DE ROCHA DMT ATE 60KM - MOBILIZACAO DE EQUIPE, EQUIPAMENTOS, FERRAMENTAL E ACESSORIOS</t>
  </si>
  <si>
    <t>PROJECAO DE CONCRETO E/OU ARGAMASSA - MOBILIZACAO E DESMOBILIZACAO DE EQUIPE, EQUIPAMENTOS, MATERIAIS, FERRAMENTAS EACESSORIOS</t>
  </si>
  <si>
    <t>PORTAO PARA VEICULOS CONFORME PADRAO COPASA P.012</t>
  </si>
  <si>
    <t>PORTAO PARA PEDESTRES CONFORME PADRAO COPASA P.013</t>
  </si>
  <si>
    <t>FOSSA SEPTICA D=1200MM (TANQUE SEPTICO) UNIFAMILIAR EM ANEIS PRE-MOLDADOS DE CONCRETO - H=1500MM</t>
  </si>
  <si>
    <t>PORTA TIPO PRANCHETA 0,60 X 2,10M - MADEIRA</t>
  </si>
  <si>
    <t>PORTA TIPO PRANCHETA 0,70 X 2,10M - MADEIRA</t>
  </si>
  <si>
    <t>PORTA TIPO PRANCHETA 0,80 X 2,10M - MADEIRA</t>
  </si>
  <si>
    <t>CACAMBA P/ DEPOSITO DE MATERIAL NAO REAPROVEITAVEL - FORNECIMENTO E MOVIMENTACAO - UNIDADE/DIA</t>
  </si>
  <si>
    <t>PREENCHIMENTO E COLOCACAO DE SACO DE RAFIA COM 50 KG DE SOLO SECO</t>
  </si>
  <si>
    <t>ESCORA METALICA AJUSTAVEL C/ BASE REFORCADA (UNIDADE = M DE ESCORA/MES)</t>
  </si>
  <si>
    <t>ESTACA PREMOLDADA DE CONCRETO - EMENDAS</t>
  </si>
  <si>
    <t>ESTACA - PREMOLDADA DE CONCRETO - CORTE E PREPARO DA CABECA</t>
  </si>
  <si>
    <t>CAIXA PARA PROTECAO DE APARELHOS EM CONCRETO ARMADO, NAS DIMENSOES: (1,20 X 1,20)M - H = 1,70 M, P. COPASA 319/0 -322/-, 326/-, 328 /-</t>
  </si>
  <si>
    <t>CAIXA PARA PROTECAO DE APARELHOS EM CONCRETO ARMADO, NAS DIMENSOES: (1,50 X 1,50)M - H = 1,70 M, P. COPASA 320/-, 323/-,324/-, 329/ -, 334/-, 336/-, 341/-</t>
  </si>
  <si>
    <t>CAIXA PARA PROTECAO DE APARELHOS EM CONCRETO ARMADO, NAS DIMENSOES: (1,50 X 1,50)M - H = 2,0 M, P. COPASA 321/-, 327/-,335/-</t>
  </si>
  <si>
    <t>CAIXA PARA PROTECAO DE APARELHOS EM CONCRETO ARMADO, NAS DIMENSOES: (1,50 X 1,80)M - H = 1,80 M, P. COPASA 337/-, 342/-</t>
  </si>
  <si>
    <t>CAIXA PARA PROTECAO DE APARELHOS EM CONCRETO ARMADO, NAS DIMENSOES: (1,50 X 2,00)M - H = 2,00 M, P. COPASA 330/-, 338/-</t>
  </si>
  <si>
    <t>CAIXA PARA PROTECAO DE APARELHOS EM CONCRETO ARMADO, NAS DIMENSOES: (1,50 X 2,50)M - H = 2,00 M, P. COPASA 339/-, 346/-</t>
  </si>
  <si>
    <t>CAIXA PARA PROTECAO DE APARELHOS EM CONCRETO ARMADO, NAS DIMENSOES: (1,80 X 1,80)M - H = 1,80 M, P. COPASA 325/-, 343/-</t>
  </si>
  <si>
    <t>CAIXA PARA PROTECAO DE APARELHOS EM CONCRETO ARMADO, NAS DIMENSOES: (1,80 X 2,20)M - H = 1,70 M, P. COPASA 331/-, 344/-</t>
  </si>
  <si>
    <t>CAIXA PARA PROTECAO DE APARELHOS EM CONCRETO ARMADO, NAS DIMENSOES: (1,80 X 2,50)M - H = 1,80 M, P. COPASA 332/-, 345/-</t>
  </si>
  <si>
    <t>CAIXA PARA PROTECAO DE APARELHOS EM CONCRETO ARMADO, NAS DIMENSOES: (2,00 X 2,80)M - H = 2,00 M, P. COPASA 333/-, 340/-,347/-</t>
  </si>
  <si>
    <t>CAIXA PARA PROTECAO DE APARELHOS EM ANEIS PRE-MOLDADOS E CONCRETO ARMADO, DIAMETRO INTERNO 1,20 M - H = 1,70 M, P.COPASA 319/-, 32 6/-, 328/-</t>
  </si>
  <si>
    <t>CAIXA DE ESTACAO DE MACROMEDICAO EM CONCRETO ARMADO P/ MEDIDOR WOLTMANN - DN 50 A 150, CONFORME P. COPASA 277/-</t>
  </si>
  <si>
    <t>CAIXA DE ESTACAO DE MACROMEDICAO EM CONCRETO ARMADO P/ MEDIDOR ELETROMAGNETICO - DN 80 A 400, CONFORME P. COPASA 278/-</t>
  </si>
  <si>
    <t>CAIXA DE ESTACAO DE MACROMEDICAO EM CONCRETO ARMADO P/ MEDIDOR ULTRASONICO - DN 500 A 1000, CONFORME P. COPASA 312/-</t>
  </si>
  <si>
    <t>CAIXA DE ESTACAO DE MACROMEDICAO EM CONCRETO ARMADO P/ MEDIDOR VENTURI - DN 500 A 1000, CONFORME P. COPASA 279/-</t>
  </si>
  <si>
    <t>POCO DE VISITA ALTURA = 1.50 M (BALAO: DIAMETRO = 1.00 M, ALTURA =1.00 M) P COPASA 039/-, EM ANEIS PRE-MOLDADOS DECONCRETO</t>
  </si>
  <si>
    <t>POCO DE VISITA (ALTURA = 1,00 M E BALAO: DIAMETRO = 0,60 M), P COPASA 062/-, EM ANEIS PRE-MOLDADOS DE CONCRETO P COPASA104/-</t>
  </si>
  <si>
    <t>POCO SECO EM CONCRETO ARMADO, NAS DIMENSOES: (0,90 X 0,90)M - H = 2,00, P. COPASA 348/-</t>
  </si>
  <si>
    <t>TUBO DE QUEDA (MANILHA CERAMICA DIAMETRO = 150 MM) ALTURA = 1,00 M</t>
  </si>
  <si>
    <t>TUBO DE QUEDA (MANILHA CERAMICA DIAMETRO = 200 MM) ALTURA = 1.00 M</t>
  </si>
  <si>
    <t>TUBO DE QUEDA EM PVC, DIAMETRO = 150 MM - ALTURA = 1,00 M, COM ENVELOPAMENTO DE SOLO CIMENTO TRACO 1:10 EM VOLUME</t>
  </si>
  <si>
    <t>TUBO DE QUEDA EM PVC, DIAMETRO = 200 MM - ALTURA = 1,00 M, COM ENVELOPAMENTO DE SOLO CIMENTO TRACO 1:10 EM VOLUME</t>
  </si>
  <si>
    <t>TAMPAO DE FERRO FUNDIDO T-14 (P COPASA 031/-)- ASSENTAMENTO</t>
  </si>
  <si>
    <t>TAMPAO DE FERRO FUNDIDO T-30 (P COPASA 033/-)- ASSENTAMENTO</t>
  </si>
  <si>
    <t>TAMPAO DE FERRO FUNDIDO DN 600 T-109 OU T-48 (P-COPASA 107/ OU 139/) - ASSENTAMENTO</t>
  </si>
  <si>
    <t>TAMPA EM CHAPA DE ACO ASTM A-36 (P COPASA 057/-), PARA CAIXA DE HIDROMETRO EM PASSEIO - ASSENTAMENTO</t>
  </si>
  <si>
    <t>ESTRIBO PARA PV E SIMILARES P COPASA 037/- , ASSENTAMENTO</t>
  </si>
  <si>
    <t>CAIXA DE ALVENARIA PARA ESGOTAMENTO E PROTECAO DE APARELHOS DE RESERVATORIOS - P - COPASA 241/-, NAS DIMENSOES (1,60 X1,20) M - H = 1,00 M, INCLUSIVE GRADE METALICA</t>
  </si>
  <si>
    <t>65000333</t>
  </si>
  <si>
    <t>POCO SECO (ALT. = 1,00 M, BALAO DE DIAM.= 0,60 M) EM ANEIS PRE-MOLDADOS DE CONCRETO, CONFORME PADRAO P-COPASA 243/-,INCLUSIVE TAMPAO DE FERRO FUNDIDO P - 139/-.</t>
  </si>
  <si>
    <t>CAIXA DE PASSAGEM EM ALVENARIA (0,20 X 0,20 X 0,20 M)</t>
  </si>
  <si>
    <t>CAIXA DE PASSAGEM EM ALVENARIA (0,30 X 0,30 X 0,30 M)</t>
  </si>
  <si>
    <t>CAIXA DE PASSAGEM EM ALVENARIA (0,40 X 0,40 X 0,40 M)</t>
  </si>
  <si>
    <t>CAIXA DE PASSAGEM EM ALVENARIA (0,60 X 0,60 X 0,60 M)</t>
  </si>
  <si>
    <t>SUSPIROS, CONFORME PADRAO P-COPASA 243/- FORNECIMENTO E ASSENTAMENTO</t>
  </si>
  <si>
    <t>MONTAGEM DE CONEXOES DE FERRO GALVANIZADO, DIAMETRO = 1/2"</t>
  </si>
  <si>
    <t>MONTAGEM DE CONEXOES DE FERRO GALVANIZADO, DIAMETRO = 3/4"</t>
  </si>
  <si>
    <t>MONTAGEM DE CONEXOES DE FERRO GALVANIZADO, DIAMETRO = 1 "</t>
  </si>
  <si>
    <t>MONTAGEM DE CONEXOES DE FERRO GALVANIZADO, DIAMETRO = 1 1/4"</t>
  </si>
  <si>
    <t>MONTAGEM DE CONEXOES DE FERRO GALVANIZADO, DIAMETRO = 1 1/2"</t>
  </si>
  <si>
    <t>MONTAGEM DE CONEXOES DE FERRO GALVANIZADO, DIAMETRO = 2 "</t>
  </si>
  <si>
    <t>MONTAGEM DE CONEXOES DE FERRO GALVANIZADO, DIAMETRO = 2 1/2"</t>
  </si>
  <si>
    <t>MONTAGEM DE CONEXOES DE FERRO GALVANIZADO, DIAMETRO = 3 1/2"</t>
  </si>
  <si>
    <t>MONTAGEM DE CONEXOES DE FERRO GALVANIZADO, DIAMETRO = 4 "</t>
  </si>
  <si>
    <t>INSTALACAO OU RETIRADA DE HIDROMETROS DE 1,5 A 5,0 M3/H</t>
  </si>
  <si>
    <t>INSTALACAO DE HIDROMETRO MAIOR QUE 5 M3/H</t>
  </si>
  <si>
    <t>CAIXA DE PASSAGEM RAMAL INTERNO DE ESGOTO, PROFUNDIDADE 0,80 M</t>
  </si>
  <si>
    <t>CAIXA DE PASSAGEM RAMAL INTERNO DE ESGOTO, PROFUNDIDADE 1,00 M</t>
  </si>
  <si>
    <t>CAIXA DE GORDURA COMPLETA RAMAL INTERNO ESGOTO - P-COPASA 31L</t>
  </si>
  <si>
    <t>INSTALACOES PROVISORIAS / BARRACAO DE OBRAS PARA PERFURACAO DE POCO</t>
  </si>
  <si>
    <t>AUTORIZACAO DE PERFURACAO DE POCO TUBULAR PROFUNDO</t>
  </si>
  <si>
    <t>LOCACAO DE POCOS (ESTUDOS DE AGUAS SUBTERRANEAS) AGRUPADOS, POR DEMANDA</t>
  </si>
  <si>
    <t>LOCACAO DE POCOS (ESTUDO DE AGUAS SUBTERRANEAS) ISOLADOS, POR DEMANDA, DMT ATE 100 KM</t>
  </si>
  <si>
    <t>CAVALETE P/ POCOS PROFUNDOS (P COPASA 081/-) - MONTAGEM E INSTALACAO</t>
  </si>
  <si>
    <t>ELETRODOS PARA RELE DE NIVEL - FORNECIMENTO E INSTALACAO EM POCO PROFUNDO</t>
  </si>
  <si>
    <t>BARRILETE PARA POCO PROFUNDO DIAM 50 MM, CONFORME P. COPASA 068/-</t>
  </si>
  <si>
    <t>BARRILETE PARA POCO PROFUNDO DIAM 75 MM, CONFORME P. COPASA 069/-</t>
  </si>
  <si>
    <t>BARRILETE PARA POCO PROFUNDO DIAM 100 MM, CONFORME P. COPASA 070/-</t>
  </si>
  <si>
    <t>BARRILETE PARA POCO PROFUNDO DIAM 150 MM, CONFORME P. COPASA 071/-</t>
  </si>
  <si>
    <t>MONTAGEM E INSTALACAO DE POCO TUBULAR PROFUNDO, DIAMETRO DA TUBULACAO DE EXTRACAO DE 2", PROFUNDIDADE DE INSTALACAO DABOMBA DE ATE 60 M</t>
  </si>
  <si>
    <t>MONTAGEM E INSTALACAO DE POCO TUBULAR PROFUNDO, DIAMETRO DA TUBULACAO DE EXTRACAO DE 2", PROFUNDIDADE DE INSTALACAO DABOMBA ENTRE 6 0 M E 120 M</t>
  </si>
  <si>
    <t>MONTAGEM E INSTALACAO DE POCO TUBULAR PROFUNDO, DIAMETRO DA TUBULACAO DE EXTRACAO DE 3", PROFUNDIDADE DE INSTALACAO DABOMBA DE ATE 60 M</t>
  </si>
  <si>
    <t>MONTAGEM E INSTALACAO DE POCO TUBULAR PROFUNDO, DIAMETRO DA TUBULACAO DE EXTRACAO DE 3", PROFUNDIDADE DE INSTALACAO DABOMBA ENTRE 6 0 M E 120 M</t>
  </si>
  <si>
    <t>MONTAGEM E INSTALACAO DE POCO TUBULAR PROFUNDO, DIAMETRO DA TUBULACAO DE EXTRACAO DE 4", PROFUNDIDADE DE INSTALACAO DABOMBA DE ATE 60 M</t>
  </si>
  <si>
    <t>MONTAGEM E INSTALACAO DE POCO TUBULAR PROFUNDO, DIAMETRO DA TUBULACAO DE EXTRACAO DE 4", PROFUNDIDADE DE INSTALACAO DABOMBA ENTRE 6 0 M E 120 M</t>
  </si>
  <si>
    <t>MONTAGEM E INSTALACAO DE POCO TUBULAR PROFUNDO, DIAMETRO DA TUBULACAO DE EXTRACAO DE 6", PROFUNDIDADE DE INSTALACAO DABOMBA DE ATE 60 M</t>
  </si>
  <si>
    <t>MONTAGEM E INSTALACAO DE POCO TUBULAR PROFUNDO, DIAMETRO DA TUBULACAO DE EXTRACAO DE 6", PROFUNDIDADE DE INSTALACAO DABOMBA ENTRE 6 0 M E 120 M</t>
  </si>
  <si>
    <t>DESINFECCAO DE POCO COM UTILIZACAO DE PRODUTOS QUIMICOS</t>
  </si>
  <si>
    <t>LAJE EM CONCRETO SIMPLES, CONSUMO MINIMO DE CIMENTO DE 200 KG/M3, ESPESSURA = 20 CM, DIAMETRO = 2,50 M</t>
  </si>
  <si>
    <t>65001108</t>
  </si>
  <si>
    <t>TAMPA DE PROTECAO DO POCO PROFUNDO EM ACO PRETO LISO DIN2440</t>
  </si>
  <si>
    <t>ANALISE FISICO-QUIMICA</t>
  </si>
  <si>
    <t>ANALISE BACTERIOLOGICA</t>
  </si>
  <si>
    <t>RELATORIOS FINAL DE POCO (BOMBEAMENTO E RECUPERACAO DE NIVEL, PERFIL GEOLOGICO E HISTORICO DE PERFURACAO)</t>
  </si>
  <si>
    <t>SOLDA POR PONTOS</t>
  </si>
  <si>
    <t>TAMPA EM FIBRA DE VIDRO, CONFORME PADRAO P-COPASA 248/- FORNECIMENTO E ASSENTAMENTO</t>
  </si>
  <si>
    <t>ESTRUTURA DE MADEIRA P/ SUSTENTACAO DE RESERVATORIO APOIADO DE FIBROCIMENTO CAP. ATE 250 LITROS P/ DOSAGEM DE PRODUTOSQUIMICOS - EXCETO FORNECIMENTO DO RESERVATORIO</t>
  </si>
  <si>
    <t>MARCO DE CONCRETO - FORNECIMENTO E INSTALACAO</t>
  </si>
  <si>
    <t>TRANSPORTE DE COORDENADAS POR PONTO</t>
  </si>
  <si>
    <t>EXECUCAO DE FURO DE SONDAGEM PARA CADASTRO</t>
  </si>
  <si>
    <t>CADASTRO DE POCO DE VISITA E/OU CAIXA, COM COTA ALTIMETRICA.</t>
  </si>
  <si>
    <t>CADASTRO E NIVELAMENTO DE CRUZAMENTO DE VIAS E DE PONTOS NOTAVEIS</t>
  </si>
  <si>
    <t>CADASTRO E NIVELAMENTO DE CRUZAMENTO DE VIAS E DE PONTOS NOTAVEIS - AREA DE OCUPACAO NAO PLANEJADA</t>
  </si>
  <si>
    <t>NIVELAMENTO DE PONTOS DE NORMAL</t>
  </si>
  <si>
    <t>BATIMETRIA DE SECOES FLUVIAIS ATE 10 M DE COMPRIMENTO</t>
  </si>
  <si>
    <t>LEVANTAMENTO DE NORMAIS EM REDE COLETORA DE ESGOTOS (RCE) - CRESCIMENTO VEGETATIVO</t>
  </si>
  <si>
    <t>INSPECAO LOCAL PARA FORNECIMENTO DE DADOS PRELIMINARES A ELABORACAO DE PARECERES TECNICOS E/OU ORCAMENTARIOS -CRESCIMENTO VEGETATIV O</t>
  </si>
  <si>
    <t>LOCACAO E NIVELAMENTO DE FUROS DE SONDAGEM.</t>
  </si>
  <si>
    <t>CADASTRO DE BENFEITORIA INCLUINDO PLANTA BAIXA E CORTE, FOTOGRAFIAS E PREENCHIMENTO DE FICHA CADASTRAL</t>
  </si>
  <si>
    <t>SONDAGEM A PERCUSSAO - MOBILIZACAO E DESMOBILIZACAO</t>
  </si>
  <si>
    <t>SONDAGEM A PERCUSSAO - INSTALACAO POR FURO</t>
  </si>
  <si>
    <t>SONDAGEM A TRADO - MOBILIZACAO E DESMOBILIZACAO</t>
  </si>
  <si>
    <t>SONDAGEM MISTA (SPT + ROTATIVA) - MOBILIZACAO E DESMOBILIZACAO</t>
  </si>
  <si>
    <t>SONDAGEM MISTA (SPT + ROTATIVA) - INSTALACAO POR FURO</t>
  </si>
  <si>
    <t>DETERMINACAO DO LIMITE DE LIQUIDEZ</t>
  </si>
  <si>
    <t>DETERMINACAO DO LIMITE DE PLASTICIDADE</t>
  </si>
  <si>
    <t>GRANULOMETRIA POR PENEIRAMENTO E SEDIMENTACAO</t>
  </si>
  <si>
    <t>DETERMINACAO DO TEOR DE UMIDADE NATURAL</t>
  </si>
  <si>
    <t>DETERMINACAO DA MASSA ESPECIFICA DOS GRAOS</t>
  </si>
  <si>
    <t>DETERMINACAO DO COEFICIENTE DE PERMEABILIDADE DOS SOLOS A CARGA CONSTANTE</t>
  </si>
  <si>
    <t>DETERMINACAO DO COEFICIENTE DE PERMEABILIDADE DOS SOLOS A CARGA VARIAVEL</t>
  </si>
  <si>
    <t>COMPACTACAO - PROCTOR NORMAL - 5 PONTOS</t>
  </si>
  <si>
    <t>COMPACTACAO - PROCTOR INTERMDIARIO - 5 PONTOS</t>
  </si>
  <si>
    <t>COMPACTACAO - PROCTOR MODIFICADO - 5 PONTOS</t>
  </si>
  <si>
    <t>INDICE DE SUPORTE CALIFORNIA - 3 PONTOS</t>
  </si>
  <si>
    <t>CISALHAMENTO DIRETO (LENTO) - 1 CORPO DE PROVA</t>
  </si>
  <si>
    <t>COMPRESSAO TRIAXIAL NAO CONSOLIDADO, NAO DRENADO, UU - 1 CORPO DE PROVA</t>
  </si>
  <si>
    <t>COMPRESSAO TRIAXIAL CONSOLIDADO, NAO DRENADO, CU - 1 CORPO DE PROVA</t>
  </si>
  <si>
    <t>COMPRESSAO TRIAXIAL CONSOLIDADO, DRENADO, CD - 1 CORPO DE PROVA</t>
  </si>
  <si>
    <t>INFILTRACAO EM FURO DE SONDAGEM A PERCUSSAO</t>
  </si>
  <si>
    <t>PERDA DE AGUA SOB PRESSAO - EM FRATURA DE ROCHA</t>
  </si>
  <si>
    <t>PERMEABILIDADE "IN SITU" - FURO DE SONDAGEM A TRADO</t>
  </si>
  <si>
    <t>DETERMINACAO DA MASSA ESPECIFICA APARENTE "IN SITU" COM EMPREGO DO CILINDRO DE CRAVACAO</t>
  </si>
  <si>
    <t>DETERMINACAO DA MASSA ESPECIFICA APARENTE "IN SITU" COM EMPREGO DO FRASCO DE AREIA</t>
  </si>
  <si>
    <t>COLETA DE AMOSTRAS TIPO SHELBY 3"</t>
  </si>
  <si>
    <t>ENSAIO HILF</t>
  </si>
  <si>
    <t>ORCAMENTO - DISPOSICAO NO SOLO - SES</t>
  </si>
  <si>
    <t>ORCAMENTO - VALA DE INFILTRACAO - SES</t>
  </si>
  <si>
    <t>VALA DE INFILTRACAO - ESTACAO DE TRATAMENTO DE ESGOTOS - SES</t>
  </si>
  <si>
    <t>DISPOSICAO NO SOLO - ESTACAO DE TRATAMENTO DE ESGOTOS - SES</t>
  </si>
  <si>
    <t>HOSPEDAGEM E ALIMENTACAO</t>
  </si>
  <si>
    <t>CRAVACAO DE PINOS COM PISTOLA PARA FIXACAO DE TELAS, INCLUSIVE FORNECIMENTO</t>
  </si>
  <si>
    <t>LAVATORIO SIFONADO DE LOUCA BRANCA, COM COLUNA - FORNECIMENTO E INSTALACAO</t>
  </si>
  <si>
    <t>VASO SANITARIO SIFONADO DE LOUCA BRANCA C/ TAMPA DE PLASTICO - FORNECIMENTO E INSTALACAO</t>
  </si>
  <si>
    <t>MICTORIO SIFONADO DE CENTRO, LOUCA BRANCA - FORNECIMENTO E INSTALACAO</t>
  </si>
  <si>
    <t>PIA SIFONADA DE ACO INOXIDAVEL, NUMERO 1 - FORNECIMENTO E INSTALACAO</t>
  </si>
  <si>
    <t>PIA SIFONADA DE ACO INOXIDAVEL, NUMERO 2 - FORNECIMENTO E INSTALACAO</t>
  </si>
  <si>
    <t>BANCADA PARA PIA EM GRANITO CINZA ANDORINHA, DIMENSOES: (2,00 X 0,60) M, INCLUSIVE BOJO EM ACO INOX Nº 1 - FORNECIMENTOE INSTALACAO</t>
  </si>
  <si>
    <t>CHUVEIRO ELETRICO, CORPO PLASTICO, 127 V, 3800 / 4400 W - FORNECIMENTO E INSTALACAO</t>
  </si>
  <si>
    <t>CORTE E ABERTURA DE ROSCAS EM TUBOS, FERRO GALVANIZADO, DIAMETRO = 1/2"</t>
  </si>
  <si>
    <t>CORTE E ABERTURA DE ROSCAS EM TUBOS, FERRO GALVANIZADO, DIAMETRO = 3/4"</t>
  </si>
  <si>
    <t>CORTE E ABERTURA DE ROSCAS EM TUBOS, FERRO GALVANIZADO, DIAMETRO = 1 "</t>
  </si>
  <si>
    <t>CORTE E ABERTURA DE ROSCAS EM TUBOS, FERRO GALVANIZADO, DIAMETRO = 1 1/4"</t>
  </si>
  <si>
    <t>CORTE E ABERTURA DE ROSCAS EM TUBOS, FERRO GALVANIZADO, DIAMETRO = 1 1/2"</t>
  </si>
  <si>
    <t>CORTE E ABERTURA DE ROSCAS EM TUBOS, FERRO GALVANIZADO, DIAMETRO = 2 "</t>
  </si>
  <si>
    <t>CORTE E ABERTURA DE ROSCAS EM TUBOS, FERRO GALVANIZADO, DIAMETRO = 2 1/2"</t>
  </si>
  <si>
    <t>CORTE E ABERTURA DE ROSCAS EM TUBOS, FERRO GALVANIZAD0, DIAMETRO = 3 "</t>
  </si>
  <si>
    <t>CORTE E ABERTURA DE ROSCAS EM TUBOS, FERRO GALVANIZADO, DIAMETRO = 3 1/2"</t>
  </si>
  <si>
    <t>CORTE E ABERTURA DE ROSCAS EM TUBOS, FERRO GALVANIZADO, DIAMETRO = 4 "</t>
  </si>
  <si>
    <t>CORTE E ABERTURA DE ROSCAS EM TUBOS, FERRO GALVANIZADO, DIAMETRO = 10 "</t>
  </si>
  <si>
    <t>MURETA PADRAO CEMIG PARA SUB-ESTACAO AEREA DE ATE 75 KVA</t>
  </si>
  <si>
    <t>MURETA PADRAO CEMIG PARA SUB-ESTACAO AEREA DE 75 KVA ATE 300 KVA</t>
  </si>
  <si>
    <t>TRANSFORMADOR - INSTALACAO EM CABINE PRIMARIA - 13.8 KV</t>
  </si>
  <si>
    <t>DISJUNTOR - INSTALACAO EM CABINE PRIMARIA - 13.8 KV</t>
  </si>
  <si>
    <t>QUADRO DE COMANDO - INSTALACAO EM MURETA PADRAO CEMIG</t>
  </si>
  <si>
    <t>TAPUME EM CHAPA DE MADEIRA COMPENSADA- P COPASA 094/-</t>
  </si>
  <si>
    <t>INSTALACOES HIDRAULICO SANITARIAS P/ CANTEIRO DE OBRAS - TIPO A1</t>
  </si>
  <si>
    <t>INSTALACOES HIDRAULICO SANITARIAS P/ CANTEIRO DE OBRAS - TIPO A2</t>
  </si>
  <si>
    <t>INSTALACOES HIDRAULICO SANITARIAS P/ CANTEIRO DE OBRAS - TIPO A3</t>
  </si>
  <si>
    <t>INSTALACOES HIDRAULICO SANITARIAS P/ CANTEIRO DE OBRAS - TIPO A4</t>
  </si>
  <si>
    <t>INSTALACOES HIDRAULICO SANITARIAS P/ CANTEIRO DE OBRAS - TIPO A5 - A6 - A7</t>
  </si>
  <si>
    <t>INSTALACOES ELETRICAS P/ CANTEIRO DE OBRAS - TIPO A1</t>
  </si>
  <si>
    <t>INSTALACOES ELETRICAS P/ CANTEIRO DE OBRAS - TIPO A2</t>
  </si>
  <si>
    <t>INSTALACOES ELETRICAS P/ CANTEIRO DE OBRAS - TIPO A3</t>
  </si>
  <si>
    <t>INSTALACOES ELETRICAS P/ CANTEIRO DE OBRAS - TIPO A4</t>
  </si>
  <si>
    <t>INSTALACOES ELETRICAS P/ CANTEIRO DE OBRAS - TIPO A5 - A6 - A7</t>
  </si>
  <si>
    <t>PASSADICO DE MADEIRA PARA PEDESTRES</t>
  </si>
  <si>
    <t>TRAVESSIA METALICA P/ VEICULOS</t>
  </si>
  <si>
    <t>PORTAO PARA VEICULOS FABRICADO CONFORME PADRAO COPASA P. 012/-</t>
  </si>
  <si>
    <t>PORTAO PARA PEDESTRES FABRICADO CONFORME PADRAO COPASA P. 013/-</t>
  </si>
  <si>
    <t>INSTALACAO DE CONJUNTO MOTOBOMBA COM POTENCIA MENOR OU IGUAL A 5CV</t>
  </si>
  <si>
    <t>INSTALACAO DE CONJUNTO MOTOBOMBA COM POTENCIA ACIMA DE 5CV ATE 25CV</t>
  </si>
  <si>
    <t>65002365</t>
  </si>
  <si>
    <t>INSTALACAO DE CONJUNTO MOTOBOMBA COM POTENCIA ACIMA DE 25CV ATE 60CV</t>
  </si>
  <si>
    <t>INSTALACAO DE CONJUNTO MOTOBOMBA COM POTENCIA ACIMA DE 60CV ATE 250CV</t>
  </si>
  <si>
    <t>CERCA VIVA - FORNECIMENTO E PLANTIO</t>
  </si>
  <si>
    <t>ARBUSTO ORNAMENTAL H=50 A 100CM - FORNECIMENTO E PLANTIO</t>
  </si>
  <si>
    <t>ARVORE ORNAMENTAL H=150 A 200CM - FORNECIMENTO E PLANTIO</t>
  </si>
  <si>
    <t>CAIXA PARA BOCA-DE-LOBO SIMPLES, INCLUSIVE CONJUNTO QUADRO E GRELHA E CANTONEIRA DE CONCRETO - PADRAO SUDECAP</t>
  </si>
  <si>
    <t>CONJUNTO QUADRO E GRELHA EM CONCRETO ESTRUTURAL ARMADO, FCK=21,0MPA ,PADRAO SUDECAP - FORNECIMENTO E ASSENTAMENTO</t>
  </si>
  <si>
    <t>CANTONEIRA EM CONCRETO ESTRUTURAL ARMADO COM FCK=15,0MPA, PADRAO SUDECAP - FORNECIMENTO E ASSENTAMENTO</t>
  </si>
  <si>
    <t>CAIXA DE GORDURA COMPLETA RAMAL INTERNO ESGOTO - P-COPASA 18,0L</t>
  </si>
  <si>
    <t>POCO DE VISITA DN 400MM EM ANEIS PREMOLDADOS DE CONCRETO - ALTURA = 1 ,00M</t>
  </si>
  <si>
    <t>CAIXA DE PASSAGEM MODULADA, PREMOLDADA DE CONCRETO, COM FUNDO , CAIXILHO E TAMPA DE CONCRETO, DIMENSOES: DIAMETROEXTERNO 270 MM X DIAMETRO INTERNO 200 MM X ALTURA EXTERNA 185 MM X ALTURA INTERNA 150 MM.</t>
  </si>
  <si>
    <t>CAIXA DE PASSAGEM MODULADA, PREMOLDADA DE CONCRETO, COM FUNDO , CAIXILHO E TAMPA DE CONCRETO, DIMENSOES: DIAMETROEXTERNO 370 MM X DIAMETRO INTERNO 300 MM X ALTURA EXTERNA 285 MM X ALTURA INTERNA 250 MM.</t>
  </si>
  <si>
    <t>CAIXA DE PASSAGEM MODULADA, PREMOLDADA DE CONCRETO, COM FUNDO , CAIXILHO E TAMPA DE CONCRETO, DIMENSOES: DIAMETROEXTERNO 470 MM X DIAMETRO INTERNO 400 MM X ALTURA EXTERNA 285 MM X ALTURA INTERNA 250 MM.</t>
  </si>
  <si>
    <t>TAMPONAMENTO DE LIGACAO DE ESGOTO COM BLOQUEADOR DE FLUXO.</t>
  </si>
  <si>
    <t>CORTE E/OU INTERLIGACAO DE REDES EM PASSEIO DE QUALQUER TIPO DE PAVIMENTO, DIAMETRO DE 32 A 150 MM - CRESCIMENTOVEGETATIVO</t>
  </si>
  <si>
    <t>SERVICOS DE PERFURACAO E INSTALACAO DE BICOS DE PERFURACAO E INJECAO DE (113x15)MM AO LONGO DE FISSURA E/OU TRINCA EMESTRUTURAS DE CONCRETO SIMPLES E/OU ARMADO, COM FORNECIMENTO DOS MATERIAIS</t>
  </si>
  <si>
    <t>SOLDAGEM, POR ELETROFUSAO, DE TUBOS E CONEXOES DE PEAD/PP (REDE/LINHA) ,DIAMETRO EXTERNO (DE) DE 40 ATE 63MM, EXCLUSIVEPARA METODO NAO DESTRUTIVO (MND)</t>
  </si>
  <si>
    <t>SOLDAGEM, POR ELETROFUSAO, DE TUBOS E CONEXOES DE PEAD/PP (REDE/LINHA), DE 63MM ATE DE 90MM, EXCLUSIVE PARA METODO NAODESTRUTIVO (MND)</t>
  </si>
  <si>
    <t>SOLDAGEM, POR ELETROFUSAO, DE TUBOS E CONEXOES DE PEAD/PP (REDE/LINHA), DIAMETRO EXTERNO (DE) DE 90MM ATE 125MM,EXCLUSIVE PARA METODO NAO DESTRUTIVO (MND)</t>
  </si>
  <si>
    <t>SOLDAGEM, POR ELETROFUSAO, DE TUBOS E CONEXOES DE PEAD/PP ASSENTADOS EM RAMAL DE LIGACAO PREDIAL, EXCLUSIVE PARA METODONAO DESTRUTIVO (MND)</t>
  </si>
  <si>
    <t>MUDANCA DE LOCAL DE PADRAO COM MONTAGEM E INSTALACAO DO PADRAO DUPLO</t>
  </si>
  <si>
    <t>MUDANCA DE LOCAL DE PADRAO COM MONTAGEM E INSTALACAO DO PADRAO TRIPLO</t>
  </si>
  <si>
    <t>MUDANCA DE LOCAL DE PADRAO COM MONTAGEM E INSTALACAO DO PADRAO QUADRUPLO</t>
  </si>
  <si>
    <t>SUPRESSAO DA LIGACAO - PADRAO MULTIPLO</t>
  </si>
  <si>
    <t>RELIGACAO DA SUPRESSAO - PADRAO MULTIPLO</t>
  </si>
  <si>
    <t>DETECCAO DE PVS E/OU CAIXAS DE PROTECAO DE REGISTROS/APARELHOS COM TAMPOES ENTERRADOS, COM UTILIZACAO DE DETECTOR DEMETAIS, COM CROQUIS DE AMARRACAO DOS TAMPOES</t>
  </si>
  <si>
    <t>CADASTRO DE POCOS DE VISITA E/OU CAIXAS DE PASSAGEM/PROTECAO DE REGISTROS E APARELHOS, EM ESPACO CONFINADO, COMDETERMINACAO DA COTA ALTIMETRICA</t>
  </si>
  <si>
    <t>ANEL PRE-MOLDADO DE CONCRETO, COM ARMACAO E ALCA, FABRICADO CONFORME PROJETO PADRAO P-COPASA 104/_, DN 600 X 320 MM</t>
  </si>
  <si>
    <t>CAIXA DE PASSAGEM MODULADA, PREMOLDADA DE CONCRETO, COM FUNDO , CAIXILHO E TAMPA DE CONCRETO, DIMENSOES: DIAMETROEXTERNO 570 MM X DIAMETRO INTERNO 500 MM X ALTURA EXTERNA 285 MM X ALTURA INTERNA 250 MM.</t>
  </si>
  <si>
    <t>CAIXA DE PASSAGEM MODULADA, PREMOLDADA DE CONCRETO, COM FUNDO , CAIXILHO E TAMPA DE CONCRETO, DIMENSOES: DIAMETROEXTERNO 670 MM X DIAMETRO INTERNO 600 MM X ALTURA EXTERNA 285 MM X ALTURA INTERNA 250 MM.</t>
  </si>
  <si>
    <t>PESQUISA CARTORIAL - QUALIFICACAO BASICA</t>
  </si>
  <si>
    <t>POCO LUMINAR COM FUNDO, CAIXILHO E TAMPA EM CONCRETO PREMOLDADO - PROFUNDIDADE ATÉ 1,00 M</t>
  </si>
  <si>
    <t>DEMOLICAO DE POCO DE VISITA EM ALVENARIA</t>
  </si>
  <si>
    <t>POÇO DE VISITA ESPECIAL EM ANEIS PREMOLDADOS DE CONCRETO COM BOLSA INTERNA E DEGRAUS, ALTURA = 1,50 M (BALÃO: DIÂMETRO=1,00 M, ALTURA= 1 ,00 M ), COM FUNDO PRÉFABRICADO COMPLETO DOTADO DE LUVAS JE E DE CANALETAS SELETIVAS, PARA REDES EM</t>
  </si>
  <si>
    <t>POÇO DE VISITA ESPECIAL EM ANEIS PREMOLDADOS DE CONCRETO COM BOLSA INTERNA E DEGRAUS, ALTURA = 1,00 M (BALÃO: DIÂMETRO=0,60 M), COM FUNDO PRÉFABRICADO COMPLETO DOTADO DE LUVAS JE E DE CANALETAS SELETIVAS, PARA REDES EM COTAS ABAIXO DO N.A.</t>
  </si>
  <si>
    <t>POÇO DE VISITA EM ANÉIS PREMOLDADOS DE CONCRETO COM BOLSA INTERNA E DEGRAUS, ALTURA = 1,50 M (BALÃO: DIÂMETRO= 1,00M EALTURA= 1,00M), COM FUNDO EM ANEL DE ARRANQUE FRISADO.</t>
  </si>
  <si>
    <t>POÇO DE VISITA EM ANÉIS PREMOLDADOS DE CONCRETO COM BOLSA INTERNA E DEGRAUS, ALTURA = 1,00 M (BALÃO: DIÂMETRO= 0,60M),COM FUNDO EM ANEL DE ARRANQUE FRISADO.</t>
  </si>
  <si>
    <t>ECOBATIMETRIA DE SECOES FLUVIAIS DE ATÉ 100M DE COMPRIMENTO</t>
  </si>
  <si>
    <t>LEVANTAMENTO PLANIALTIMETRICO COM UTILIZACAO DE EQUIPAMENTO LASER SCANNER - AREAS ATÉ 100000 M2 (10HA)</t>
  </si>
  <si>
    <t>INTERLIGACAO DE RAMAL ATE 3/4"</t>
  </si>
  <si>
    <t>INTERLIGACAO DE RAMAL ACIMA DE 3/4"</t>
  </si>
  <si>
    <t>CORRECAO DE VAZAMENTO EM REDE DE AGUA, EM PASSEIO SEM REVESTIMENTO, COM DN 50 A 75, PROFUNDIDADE DA REDE ATÉ 1,25M.</t>
  </si>
  <si>
    <t>CORRECAO DE VAZAMENTO EM REDE DE AGUA, EM PASSEIO SEM REVESTIMENTO, COM DN 100 A DN 150, PROFUNDIDADE DA REDE ATÉ 1,25M.</t>
  </si>
  <si>
    <t>CORRECAO DE VAZAMENTO EM RAMAL DE LIGACAO DE AGUA, EM PASSEIO SEM REVESTIMENTO</t>
  </si>
  <si>
    <t>CORRECAO DE VAZAMENTO EM REDE DE AGUA, EM PASSEIO COM REVESTIMENTO, COM DN 50 A 75, PROFUNDIDADE DA REDE ATÉ 1,25M.</t>
  </si>
  <si>
    <t>CORRECAO DE VAZAMENTO EM REDE DE AGUA, EM PASSEIO COM REVESTIMENTO, COM DN 100 A DN 150, PROFUNDIDADE DA REDE ATÉ 1,25M.</t>
  </si>
  <si>
    <t>CORRECAO DE VAZAMENTO EM RAMAL PREDIAL DE AGUA, EM PASSEIO COM REVESTIMENTO</t>
  </si>
  <si>
    <t>CORRECAO DE VAZAMENTO EM REDE DE AGUA, EM RUA SEM PAVIMENTO, COM DN 50 A 75, PROFUNDIDADE DA REDE ATÉ 1,25M.</t>
  </si>
  <si>
    <t>CORRECAO DE VAZAMENTO EM REDE DE AGUA, EM RUA SEM PAVIMENTO, COM DN 100 A DN 150, PROFUNDIDADE DA REDE ATÉ 1,25M.</t>
  </si>
  <si>
    <t>CORRECAO DE VAZAMENTO EM RAMAL PREDIAL DE AGUA, EM RUA SEM PAVIMENTO</t>
  </si>
  <si>
    <t>CORRECAO DE VAZAMENTO EM REDE DE AGUA, EM RUA COM PAVIMENTO, COM DN 50 A 75, PROFUNDIDADE DA REDE ATÉ 1,25M.</t>
  </si>
  <si>
    <t>CORRECAO DE VAZAMENTO EM REDE DE AGUA, EM RUA COM PAVIMENTO, COM DN 100 A 150, PROFUNDIDADE DA REDE ATÉ 1,25M.</t>
  </si>
  <si>
    <t>CORRECAO DE VAZAMENTO EM RAMAL PREDIAL DE AGUA, EM RUA COM PAVIMENTO</t>
  </si>
  <si>
    <t>CORRECAO DE VAZAMENTO DE AGUA EM PADRAO COM HIDROMETRO COM CAPACIDADE DE ATE 5,0 M3/H , COM UTILITARIO TIPO PICK UP</t>
  </si>
  <si>
    <t>CORRECAO DE VAZAMENTO DE AGUA EM PADRAO COM HIDROMETRO COM CAPACIDADE DE ATE 5,0 M3/H, COM UTILIZACAO DE MOTOCICLETA</t>
  </si>
  <si>
    <t>CORRECAO DE VAZAMENTO DE AGUA EM PADRAO COM HIDROMETRO COM CAPACIDADE ACIMA DE 5,0 M3/H, COM UTILITARIO TIPO PICK UP</t>
  </si>
  <si>
    <t>CORRECAO DE VAZAMENTO DE AGUA EM REGISTRO DE MANOBRA, COM DN 50 A DN 150</t>
  </si>
  <si>
    <t>SUPRESSAO DA LIGACAO EM VIA COM PAVIMENTO</t>
  </si>
  <si>
    <t>SUSPENSAO DA LIGACAO</t>
  </si>
  <si>
    <t>TAMPONAMENTO DA LIGACAO, EM PADRAO PARA HIDROMETRO COM CAPACIDADE DE ATE 5,0 M3/H, COM UTILITARIO TIPO PICK UP</t>
  </si>
  <si>
    <t>TAMPONAMENTO DA LIGACAO, EM PADRAO PARA HIDROMETRO COM CAPACIDADE ACIMA DE 5,0 M3/H, COM UTILITARIO TIPO PICK UP</t>
  </si>
  <si>
    <t>TAMPONAMENTO DA LIGACAO, EM PADRAO PARA HIDROMETRO COM CAPACIDADE DE ATE 5,0 M3/H, COM RETIRADA DO HIDROMETRO, COMUTILIZAÇÃO DE MOTOCICLETA</t>
  </si>
  <si>
    <t>TAMPONAMENTO DA LIGACAO, EM PADRAO PARA HIDROMETROS COM CAPACIDADE DE ATE 5,0 M3/H, SEM RETIRADA DO HIDROMETRO, COMUTILIZACAO DE MOTOCICLETA</t>
  </si>
  <si>
    <t>MANUTENCAO EM HIDRANTES</t>
  </si>
  <si>
    <t>DESENTUPIMENTO DE LIGACAO DE AGUA</t>
  </si>
  <si>
    <t>DESCARGA EM REDE DE DISTRIBUICAO</t>
  </si>
  <si>
    <t>LIMPEZA DE CAIXA CARDELINI, CAIXA DE REGISTRO DE REDE E CAIXA DE PROTECAO DE BOOSTER</t>
  </si>
  <si>
    <t>SUBSTITUICAO DE REGISTRO DANIFICADO, COM DN 50 A DN 150</t>
  </si>
  <si>
    <t>CORTE E/OU INTERLIGACAO DE REDE, EM PASSEIO SEM REVESTIMENTO, DN 50 A 150</t>
  </si>
  <si>
    <t>CORTE E/OU INTERLIGACAO DE REDE, EM PASSEIO COM QUALQUER TIPO DE REVESTIMENTO, DN 50 A 150</t>
  </si>
  <si>
    <t>CORTE E/OU INTERLIGACAO DE REDE, EM RUA SEM PAVIMENTO, DN 50 A 150</t>
  </si>
  <si>
    <t>CORTE E/OU INTERLIGACAO DE REDE, EM RUA COM QUALQUER TIPO DE PAVIMENTO, DN 50 A 150</t>
  </si>
  <si>
    <t>SUBSTITUICAO PARA AFERICAO DE HIDROMETRO COM CAPACIDADE DE ATE 5,0 M3/H, COM UTILIZAÇÃO DE PICK UP</t>
  </si>
  <si>
    <t>SUBSTITUICAO PARA AFERICAO DE HIDROMETRO COM CAPACIDADE ACIMA DE 5,0 M3/H</t>
  </si>
  <si>
    <t>SUBSTITUICAO PARA MANUTENCAO DE HIDROMETRO COM CAPACIDADE DE ATE 5,0 M3/H, COM UTILIZACAO DE UTILITARIO TIPO PICK UP</t>
  </si>
  <si>
    <t>SUBSTITUICAO PARA MANUTENCAO DE HIDROMETRO COM CAPACIDADE ACIMA DE 5,0 M3/H</t>
  </si>
  <si>
    <t>MUDANCA DE LOCAL DO PADRAO INSTALADO, PARA DISTÂNCIA INFERIOR A 0,5 M, PARA DIAMETROS DE 1/2" E 3/4" SEM MONTAGEM DEPADRAO</t>
  </si>
  <si>
    <t>RELIGACAO DA SUPRESSAO SEM MONTAGEM DO PADRÃO</t>
  </si>
  <si>
    <t>RELIGACAO DO TAMPONAMENTO, EM PADRAO PARA HIDROMETRO COM CAPACIDADE DE ATE 5,0 M3/H , COM INSTALACAO DO HIDROMETRO, COMUTILIZAÇÃO DE MOTOCICLETA</t>
  </si>
  <si>
    <t>RELIGACAO DO TAMPONAMENTO, EM PADRAO PARA HIDROMETRO COM CAPACIDADE DE ATE 5,0 M3/H, COM INSTALACAO DO HIDROMETRO, COMUTILITARIO TIPO PICK-UP</t>
  </si>
  <si>
    <t>RELIGACAO DO TAMPONAMENTO, EM PADRAO PARA HIDROMETRO COM CAPACIDADE DE ATE 5,0 M3/H, SEM INSTALACAO DO HIDROMETRO, COMUTILIZAÇÃO DE MOTOCICLETA</t>
  </si>
  <si>
    <t>RELIGACAO DO TAMPONAMENTO, EM PADRAO PARA HIDROMETRO COM CAPACIDADE ACIMA DE 5,0 M3/H, COM INSTALACAO DO HIDROMETRO, COMUTILITARIO TIPO PICK-UP</t>
  </si>
  <si>
    <t>PADRONIZACAO EM PADRAO CAVALETE PARA HIDROMETRO COM CAPACIDADE DE ATE 5 ,0 M3/H</t>
  </si>
  <si>
    <t>PADRONIZACAO EM PADRAO CAVALETE PARA HIDROMETRO COM CAPACIDADE ACIMA DE 5,0 M3/H</t>
  </si>
  <si>
    <t>PADRONIZACAO EM PADRAO EM CAIXA NO PASSEIO PARA HIDROMETRO COM CAPACIDADE DE ATE 5,0 M3/H</t>
  </si>
  <si>
    <t>PADRONIZACAO EM PADRAO EM CAIXA NO PASSEIO PARA HIDROMETRO COM CAPACIDADE ACIMA DE 5,0 M3/H</t>
  </si>
  <si>
    <t>ATUALIZACAO DO PADRAO CAVALETE COM REGISTRO DE ESFERA - PARTE SUPERIOR DO PADRAO</t>
  </si>
  <si>
    <t>VISTORIA EM PADRAO</t>
  </si>
  <si>
    <t>PESQUISA POR UNIDADE DE CONSUMO</t>
  </si>
  <si>
    <t>SUPRESSAO DE BY-PASS EM ALVENARIA SEM REVESTIMENTO</t>
  </si>
  <si>
    <t>SUPRESSAO DE BY-PASS EM ALVENARIA COM REVESTIMENTO COMUM</t>
  </si>
  <si>
    <t>SUPRESSAO DE BY-PASS EM ALVENARIA COM REVESTIMENTO DE PEDRA</t>
  </si>
  <si>
    <t>SUPRESSAO DE BY-PASS EM PISO DE TERRA</t>
  </si>
  <si>
    <t>SUPRESSAO DE BY-PASS EM PISO COM GRAMA</t>
  </si>
  <si>
    <t>SUPRESSAO DE BY-PASS EM PISO CIMENTADO</t>
  </si>
  <si>
    <t>SUPRESSAO DE BY-PASS EM PISO COM MOSAICO</t>
  </si>
  <si>
    <t>SUPRESSAO DE BY-PASS EM PISO COM PARALELEPIPEDO</t>
  </si>
  <si>
    <t>SUPRESSAO DE BY-PASS EM PISO COM POLIEDRICO</t>
  </si>
  <si>
    <t>SUPRESSAO DE BY-PASS EM PISO COM PRE-MOLDADO DE CONCRETO</t>
  </si>
  <si>
    <t>SUPRESSAO DE BY-PASS EM PISO COM LADRILHO HIDRAULICO</t>
  </si>
  <si>
    <t>SUPRESSAO DE BY-PASS EM PISO COM PAVIMENTO ASFALTICO</t>
  </si>
  <si>
    <t>LIMPEZA E DESINFECCAO DE RESERVATORIO RESIDENCIAL</t>
  </si>
  <si>
    <t>LIMPEZA DE CAIXA LIGACAO DE AGUA INSTALADAS NO PASSEIO</t>
  </si>
  <si>
    <t>SUBSTITUICAO DA TAMPA DA CAIXA DE LIGACAO DE AGUA PADRAO COPASA EM PASSEIO</t>
  </si>
  <si>
    <t>CONFIRMACAO DE INFRACAO DA VIOLACAO DE TAMPONAMENTO E DANIFICACAO DO HIDROMETRO</t>
  </si>
  <si>
    <t>VISITA DOMICILIAR PARA AVALIACAO DA APLICABILIDADE DA TARIFA SOCIAL</t>
  </si>
  <si>
    <t>CONFIRMACAO DE INFRACAO DA VIOLACAO DE SUPRESSAO E DERIVACAO NO RAMAL PREDIAL</t>
  </si>
  <si>
    <t>TESTE DE FUNCIONAMENTO DO HIDROMETRO</t>
  </si>
  <si>
    <t>RECOMPOSICAO DE PAVIMENTO ASFALTICO EM AREAS DE ATE 1,0M2</t>
  </si>
  <si>
    <t>RECOMPOSICAO DE PASSEIO CIMENTADO EM AREAS DE ATE 1,0M2</t>
  </si>
  <si>
    <t>RECOMPOSICAO DE PAVIMENTO POLIEDRICO, PARALELEPIPEDO OU PRE-MOLDADO DE CONCRETO EM AREAS DE ATE 1,0M2</t>
  </si>
  <si>
    <t>RECOMPOSICAO DE PASSEIO EM ARDOSIA OU PEDRA LAGOA SANTA IRREGULAR, EM AREAS DE ATE 1,0M2</t>
  </si>
  <si>
    <t>RECOMPOSICAO DE PASSEIO EM MOSAICO, LADRILHO, PRE-MOLDADO DE CONCRETO, PEDRA ARDOSIA OU LAGOA SANTA SERRADA OU SAO TOME,EM AREAS DE ATE 1,0M2</t>
  </si>
  <si>
    <t>RECOMPOSICAO DE PASSEIO EM MARMORE, GRANITO, PEDRA OURO PRETO OU RIO VERDE OU MIRACEMA, EM AREAS DE ATE 1,0M2</t>
  </si>
  <si>
    <t>CONSTRUCAO DE RAMAL PREDIAL DE AGUA, EM PASSEIO COM QUALQUER TIPO DE REVESTIMENTO, COM COMPRIMENTO DE ATE 2,0M</t>
  </si>
  <si>
    <t>CONSTRUCAO DE RAMAL PREDIAL DE AGUA, EM RUA COM PAVIMENTO DE QUALQUER TIPO, COM COMPRIMENTO DE ATE 2,0M</t>
  </si>
  <si>
    <t>CONSTRUCAO DE REDE DE AGUA DN 50 A 75, EM PASSEIO SEM REVESTIMENTO, COM COMPRIMENTO DE ATE 6,0M</t>
  </si>
  <si>
    <t>CONSTRUCAO DE REDE DE AGUA DN 100 A DN 150, EM PASSEIO SEM REVESTIMENTO, COM COMPRIMENTO DE ATE 6,0M</t>
  </si>
  <si>
    <t>CONSTRUCAO DE REDE DE AGUA DN 50 A 75, EM PASSEIO COM REVESTIMENTO DE QUALQUER TIPO, COM COMPRIMENTO DE ATE 6,0M</t>
  </si>
  <si>
    <t>CONSTRUCAO DE REDE DE AGUA DN 100 A DN 150, EM PASSEIO COM REVESTIMENTO DE QUALQUER TIPO, COM COMPRIMENTO DE ATE 6,0M</t>
  </si>
  <si>
    <t>CONSTRUCAO DE REDE DE AGUA DN 50 A 75, EM RUA SEM PAVIMENTO, COM COMPRIMENTO DE ATE 6,0M</t>
  </si>
  <si>
    <t>CONSTRUCAO DE REDE DE AGUA DN 100 A DN 150, EM RUA SEM PAVIMENTO, COM COMPRIMENTO DE ATE 6,0M</t>
  </si>
  <si>
    <t>CONSTRUCAO DE REDE DE AGUA DN 50 A 75, EM RUA COM PAVIMENTO DE QUALQUER TIPO, COM COMPRIMENTO DE ATE 6,0M</t>
  </si>
  <si>
    <t>CONSTRUCAO DE REDE DE AGUA DN 100 A DN 150, EM RUA COM PAVIMENTO DE QUALQUER TIPO, COM COMPRIMENTO DE ATE 6,0M</t>
  </si>
  <si>
    <t>INSTALACAO DE HIDROMETRO COM CAPACIDADE DE ATE 5,0 M3/H</t>
  </si>
  <si>
    <t>INSTALACAO DE HIDROMETRO COM CAPACIDADE ACIMA DE 5,0 M3/H</t>
  </si>
  <si>
    <t>SUBSTITUICAO PARA MANUTENCAO DE HIDROMETRO COM CAPACIDADE DE ATE 5,0 M3/H, COM UTILIZACAO DE MOTOCICLETA</t>
  </si>
  <si>
    <t>MUDANCA DE LOCAL DE PADRAO COM MONTAGEM E INSTALACAO DO PADRAO DUPLO.</t>
  </si>
  <si>
    <t>MUDANCA DE LOCAL DE PADRAO COM MONTAGEM E INSTALACAO DO PADRAO TRIPLO.</t>
  </si>
  <si>
    <t>MUDANCA DE LOCAL DE PADRAO COM MONTAGEM E INSTALACAO DO PADRAO QUADRUPLO.</t>
  </si>
  <si>
    <t>MUDANCA DE LOCAL DE PADRAO SUPERIOR A 0,50M, EM VIA SEM PAVIMENTO, EXTENSAO DO RAMAL DE ATE 2,0M, COM MONTAGEM DO PADRAO</t>
  </si>
  <si>
    <t>MUDANCA DE LOCAL DE PADRAO SUPERIOR A 0,50M, EM VIA COM PAVIMENTO, EXTENSAO DO RAMAL DE ATE 2,0M, COM MONTAGEM DO PADRAO</t>
  </si>
  <si>
    <t>CONSTRUCAO DE RAMAL PREDIAL DE AGUA, EM PASSEIO SEM REVESTIMENTO, COM COMPRIMENTO DE ATE 2,0M</t>
  </si>
  <si>
    <t>CONSTRUCAO DE RAMAL PREDIAL DE AGUA, EM RUA SEM PAVIMENTO, COM COMPRIMENTO DE ATE 2,0M</t>
  </si>
  <si>
    <t>DESENTUPIMENTO IMEDIATO DE REDE E LIGACAO DE ESGOTO, POR PROCESSOS MANUAIS (ARAME)</t>
  </si>
  <si>
    <t>DESENTUPIMENTO IMEDIATO DE REDE E LIGACAO DE ESGOTO, POR PROCESSOS MECANICOS (EQUIPAMENTO MINIHIDROJATEADOR)</t>
  </si>
  <si>
    <t>VISTORIA PARA VERIFICACAO DE OCORRENCIAS</t>
  </si>
  <si>
    <t>CORRECAO DE ABATIMENTO EM PISTA COM QUALQUER TIPO DE PAVIMENTO, VOLUME DE ATE 2,50 M3</t>
  </si>
  <si>
    <t>LIMPEZA MANUAL DE POCO DE VISITA</t>
  </si>
  <si>
    <t>INSTALACAO OU SUBSTITUICAO DE TAMPAO EM POCO DE VISITA</t>
  </si>
  <si>
    <t>INSTALACAO OU SUBSTITUICAO DE TAMPAO (TAMPAO E ARO) EM POCO DE VISITA</t>
  </si>
  <si>
    <t>INSTALACAO DE TAMPA DE CONCRETO EM POCO DE VISITA</t>
  </si>
  <si>
    <t>RECONSTRUCAO DE POCO DE VISITA, DIAMETRO 0,60 M, ALTURA ATE 1,25 M, PISO SEM REVESTIMENTO</t>
  </si>
  <si>
    <t>RECONSTRUCAO DE POCO DE VISITA, DIAMETRO 0,60 M, ALTURA ATE 1,25 M, PISO COM QUALQUER TIPO DE REVESTIMENTO</t>
  </si>
  <si>
    <t>RECONSTRUCAO DE POCO DE VISITA, DIAMETRO 1,00 M, ALTURA ATE 1,25 M, PISO SEM REVESTIMENTO</t>
  </si>
  <si>
    <t>RECONSTRUCAO DE POCO DE VISITA, DIAMETRO 1,00M, ALTURA ATE 1,25 M, PISO COM QUALQUER TIPO DE REVESTIMENTO</t>
  </si>
  <si>
    <t>MANUTENCAO EM FUNDO DE POCO DE VISITA, DIAMETROS 0,60 E 1,00 M, INCLUSIVE ASSENTAMENTO DE CALHA</t>
  </si>
  <si>
    <t>INSTALACAO DE TAMPA E CAIXILHO EM POCO LUMINAR</t>
  </si>
  <si>
    <t>MANUTENCAO DE POCO LUMINAR EM MATERIAL PRE-MOLDADO DE CONCRETO, PROFUNDIDADE ATE 1,25 M, PASSEIO SEM REVESTIMENTO</t>
  </si>
  <si>
    <t>MANUTENCAO DE POCO LUMINAR EM MATERIAL PRE-MOLDADO DE CONCRETO, PROFUNDIDADE ATE 1,25 M, PASSEIO COM REVESTIMENTO</t>
  </si>
  <si>
    <t>MANUTENCAO EM REDE DE ESGOTO, RUA OU PASSEIO SEM PAVIMENTO, COM SUBSTITUICAO TOTAL DO MATERIAL, EXTENSAO ATE 4,00 M -PROFUNDIDADE DA REDE ATE 1,25 M</t>
  </si>
  <si>
    <t>MANUTENCAO EM REDE DE ESGOTO, PASSEIO REVESTIDO, COM SUBSTITUICAO TOTAL DO MATERIAL, EXTENSAO ATE 4,00 M - PROFUNDIDADEDA REDE ATE 1,25 M</t>
  </si>
  <si>
    <t>MANUTENCAO EM REDE DE ESGOTO, PISTA COM PAVIMENTO, COM SUBSTITUICAO TOTAL DO MATERIAL, EXTENSAO ATE 4,00 M -PROFUNDIDADE DA REDE ATE 1,25 M</t>
  </si>
  <si>
    <t>MANUTENCAO EM REDE DE ESGOTO, RUA OU PASSEIO SEM PAVIMENTO, COM SUBSTITUICAO PARCIAL DO MATERIAL, EXTENSAO ATE 4,00 M -PROFUNDIDADE DA REDE ATE 1,25 M</t>
  </si>
  <si>
    <t>MANUTENCAO EM REDE DE ESGOTO, PASSEIO REVESTIDO, COM SUBSTITUICAO PARCIAL DO MATERIAL, EXTENSAO ATE 4,00 M -PROFUNDIDADE DA REDE ATE 1,25 M</t>
  </si>
  <si>
    <t>MANUTENCAO EM REDE DE ESGOTO, PISTA COM PAVIMENTO, COM SUBSTITUICAO PARCIAL DO MATERIAL, EXTENSAO ATE 4,00 M -PROFUNDIDADE DA REDE ATE 1,25 M</t>
  </si>
  <si>
    <t>MANUTENCAO EM REDE DE ESGOTO, RUA OU PASSEIO SEM PAVIMENTO, SEM SUBSTITUICAO DE MATERIAL, EXTENSAO ATE 4,00 M -PROFUNDIDADE DA REDE ATE 1,25 M</t>
  </si>
  <si>
    <t>MANUTENCAO EM REDE DE ESGOTO, PASSEIO REVESTIDO, SEM SUBSTITUICAO DE MATERIAL, EXTENSAO ATE 4,00 M - PROFUNDIDADE DAREDE ATE 1,25 M</t>
  </si>
  <si>
    <t>MANUTENCAO EM REDE DE ESGOTO, PISTA COM PAVIMENTO, SEM SUBSTITUICAO DE MATERIAL, EXTENSAO ATE 4,00 M - PROFUNDIDADE DAREDE ATE 1,25 M</t>
  </si>
  <si>
    <t>MANUTENCAO NO RAMAL PREDIAL DE ESGOTO, RUA OU PASSEIO SEM PAVIMENTO, COM SUBSTITUICAO TOTAL DO MATERIAL, EXTENSAO ATE2,00 M - PROFUNDIDADE DA LIGACAO ATE 1,25 M</t>
  </si>
  <si>
    <t>MANUTENCAO NO RAMAL PREDIAL DE ESGOTO, PASSEIO REVESTIDO, COM SUBSTITUICAO TOTAL DO MATERIAL, EXTENSAO ATE 2,00 M-PROFUNDIDADE DA LIGACAO ATE 1,25 M</t>
  </si>
  <si>
    <t>MANUTENCAO NO RAMAL PREDIAL DE ESGOTO, PISTA COM PAVIMENTO, COM SUBSTITUICAO TOTAL DO MATERIAL, EXTENSAO ATE 2,00 M-PROFUNDIDADE DA LIGACAO ATE 1,25 M</t>
  </si>
  <si>
    <t>MANUTENCAO NO RAMAL PREDIAL DE ESGOTO, RUA OU PASSEIO SEM PAVIMENTO, COM SUBSTITUICAO PARCIAL DO MATERIAL, EXTENSAO ATE2,00 M- PROFUNDIDADE DA LIGACAO ATE 1,25 M</t>
  </si>
  <si>
    <t>MANUTENCAO NO RAMAL PREDIAL DE ESGOTO, PASSEIO REVESTIDO, COM SUBSTITUICAO PARCIAL DO MATERIAL, EXTENSAO ATE 2,00 M-PROFUNDIDADE DA LIGACAO ATE 1,25 M</t>
  </si>
  <si>
    <t>MANUTENCAO NO RAMAL PREDIAL DE ESGOTO, PISTA COM PAVIMENTO, COM SUBSTITUICAO PARCIAL DO MATERIAL, EXTENSAO ATE 2,00 M-PROFUNDIDADE DA LIGACAO ATE 1,25 M</t>
  </si>
  <si>
    <t>MANUTENCAO NO RAMAL PREDIAL DE ESGOTO, RUA OU PASSEIO SEM PAVIMENTO, SEM SUBSTITUICAO DE MATERIAL, EXTENSAO ATE 2,00 M-PROFUNDIDADE DA LIGACAO ATE 1,25 M</t>
  </si>
  <si>
    <t>MANUTENCAO NO RAMAL PREDIAL DE ESGOTO, PASSEIO REVESTIDO, SEM SUBSTITUICAO DE MATERIAL, EXTENSAO ATE 2,00 M -PROFUNDIDADE DA LIGACAO ATE 1,25 M</t>
  </si>
  <si>
    <t>MANUTENCAO NO RAMAL PREDIAL DE ESGOTO, PISTA COM PAVIMENTO, SEM SUBSTITUICAO DE MATERIAL, EXTENSAO ATE 2,00 M -PROFUNDIDADE DA LIGACAO ATE 1,25 M</t>
  </si>
  <si>
    <t>TAXAS E EMOLUMENTOS - PAGAMENTOS DE VALORES ADVINDOS DE SERVICOS CARTORIAIS, NOTARIAIS, ESCRITURAS, REGISTROS,LICENCIAMENTOS E OUTROS</t>
  </si>
  <si>
    <t>EQUIPAMENTOS DE SEGURANCA PARA AMBIENTES CONFINADOS</t>
  </si>
  <si>
    <t>RELIGACAO DA SUPRESSAO COM MONTAGEM DO PADRAO</t>
  </si>
  <si>
    <t>MUDANCA DE LOCAL DE PADRAO SUPERIOR A 0,50M, EM VIA SEM PAVIMENTO, EXTENSAO DO RAMAL DE ATE 2,0M, SEM MONTAGEM DO PADRAO</t>
  </si>
  <si>
    <t>MUDANCA DE LOCAL DE PADRAO SUPERIOR A 0,50M, EM VIA COM PAVIMENTO, EXTENSAO DO RAMAL DE ATE 2,0M, SEM MONTAGEM DO PADRAO</t>
  </si>
  <si>
    <t>DESENTUPIMENTO DE HIDROMETRO</t>
  </si>
  <si>
    <t>BASE DE CONCRETO PARA CAVALETE PADRAO 1/2"</t>
  </si>
  <si>
    <t>BASE DE CONCRETO PARA CAVALETE PADRAO 3/4"</t>
  </si>
  <si>
    <t>BASE DE CONCRETO PARA PADRAO MULTIPLO - DUPLO</t>
  </si>
  <si>
    <t>BASE DE CONCRETO PARA PADRAO MULTIPLO - TRIPLO</t>
  </si>
  <si>
    <t>BASE DE CONCRETO PARA PADRAO MULTIPLO QUADRUPLO</t>
  </si>
  <si>
    <t>MANOBRA DE REGISTROS EM AMBIENTES CONFINADOS</t>
  </si>
  <si>
    <t>MUDANCA DE LOCAL DO PADRAO INSTALADO, PARA DISTANCIA INFERIOR A 0,5M PARA DIAMETROS DE 1/2" E 3/4", COM MONTAGEM DEPADRÃO</t>
  </si>
  <si>
    <t>SUPRESSAO DA LIGACAO EM VIA SEM PAVIMENTO</t>
  </si>
  <si>
    <t>MANOMETRO - INSTALACAO DE PONTO DE TOMADA</t>
  </si>
  <si>
    <t>CORRECAO DE VAZAMENTO EM REDE DE AGUA, EM PASSEIO SEM REVESTIMENTO, COM DN 50 A 75, PROFUNDIDADE DA REDE MAIOR QUE1,25M.</t>
  </si>
  <si>
    <t>CORRECAO DE VAZAMENTO EM REDE DE AGUA, EM PASSEIO SEM REVESTIMENTO, COM DN 100 A DN 150, PROFUNDIDADE DA REDE MAIOR QUE1,25M.</t>
  </si>
  <si>
    <t>CORRECAO DE VAZAMENTO EM REDE DE AGUA, EM PASSEIO COM REVESTIMENTO, COM DN 50 A 75, PROFUNDIDADE MAIOR QUE 1,25M.</t>
  </si>
  <si>
    <t>CORRECAO DE VAZAMENTO EM REDE DE AGUA, EM PASSEIO COM REVESTIMENTO, COM DN 100 A DN 150, PROFUNDIDADE MAIOR QUE 1,25M.</t>
  </si>
  <si>
    <t>CORRECAO DE VAZAMENTO EM REDE DE AGUA, EM RUA SEM PAVIMENTO, COM DN 50 A 75, PROFUNDIDADE DA REDE MAIOR QUE 1,25M.</t>
  </si>
  <si>
    <t>CORRECAO DE VAZAMENTO EM REDE DE AGUA, EM RUA SEM PAVIMENTO, COM DN 100 A DN 150, PROFUNDIDADE DA REDE MAIOR QUE 1,25M.</t>
  </si>
  <si>
    <t>CORRECAO DE VAZAMENTO EM REDE DE AGUA, EM RUA COM PAVIMENTO, COM DN 50 A 75, PROFUNDIDADE DA REDE MAIOR QUE 1,25M.</t>
  </si>
  <si>
    <t>CORRECAO DE VAZAMENTO EM REDE DE AGUA, EM RUA COM PAVIMENTO, COM DN 100 A 150, PROFUNDIDADE DA REDE MAIOR QUE 1,25M.</t>
  </si>
  <si>
    <t>ALA DE REDE TUBULAR DN500 PADRAO SUDECAP</t>
  </si>
  <si>
    <t>ALA DE REDE TUBULAR DN600 PADRAO SUDECAP</t>
  </si>
  <si>
    <t>ALA DE REDE TUBULAR DN700 PADRAO SUDECAP</t>
  </si>
  <si>
    <t>ALA DE REDE TUBULAR DN800 PADRAO SUDECAP</t>
  </si>
  <si>
    <t>65003326</t>
  </si>
  <si>
    <t>DESCIDA DAGUA TIPO DEGRAU DN 500 PADRAO SUDECAP</t>
  </si>
  <si>
    <t>DESCIDA DAGUA TIPO DEGRAU DN 600 PADRAO SUDECAP</t>
  </si>
  <si>
    <t>DESCIDA DAGUA TIPO DEGRAU DN 700 PADRAO SUDECAP</t>
  </si>
  <si>
    <t>DESCIDA DAGUA TIPO DEGRAU DN 800 PADRAO SUDECAP</t>
  </si>
  <si>
    <t>CONTRUCAO DE 2 RAMAIS PREDIAIS DE AGUA, UTILIZANDO A MESMA VALA, EM PASSEIO SEM REVESTIMENTO, COM COMPRIMENTO DE ATE2,0M</t>
  </si>
  <si>
    <t>CONTRUCAO DE 3 RAMAIS PREDIAIS DE AGUA, UTILIZANDO A MESMA VALA, EM PASSEIO SEM REVESTIMENTO, COM COMPRIMENTO DE ATE2,0M</t>
  </si>
  <si>
    <t>CONTRUCAO DE 2 RAMAIS PREDIAIS DE AGUA, UTILIZANDO A MESMA VALA, EM RUA SEM PAVIMENTO, COM COMPRIMENTO DE ATE 2,0M</t>
  </si>
  <si>
    <t>CONTRUCAO DE 3 RAMAIS PREDIAIS DE AGUA, UTILIZANDO A MESMA VALA, EM RUA SEM PAVIMENTO, COM COMPRIMENTO DE ATE 2,0M</t>
  </si>
  <si>
    <t>CONTRUCAO DE 2 RAMAIS PREDIAIS DE AGUA, UTILIZANDO A MESMA VALA, EM PASSEIO COM QUALQUER TIPO DE REVESTIMENTO, COMCOMPRIMENTO DE ATE 2,0M</t>
  </si>
  <si>
    <t>CONTRUCAO DE 3 RAMAIS PREDIAIS DE AGUA, UTILIZANDO A MESMA VALA, EM PASSEIO COM QUALQUER TIPO DE REVESTIMENTO, COMCOMPRIMENTO DE ATE 2,0M</t>
  </si>
  <si>
    <t>CONTRUCAO DE 2 RAMAIS PREDIAIS DE AGUA, UTILIZANDO A MESMA VALA, EM RUA COM QUALQUER TIPO DE PAVIMENTO, COM COMPRIMENTODE ATE 2,0M</t>
  </si>
  <si>
    <t>CONTRUCAO DE 3 RAMAIS PREDIAIS DE AGUA, UTILIZANDO A MESMA VALA, EM RUA COM QUALQUER TIPO DE PAVIMENTO, COM COMPRIMENTODE ATE 2,0M</t>
  </si>
  <si>
    <t>INSTALACAO DE VALVULA DE RETENCAO EM RAMAL INTERNO DE ESGOTO, PROFUNDIDADE DE ATE 1,25M, EM PASSEIO COM QUALQUER TIPO DEREVESTIMENTO</t>
  </si>
  <si>
    <t>INSTALACAO DE VALVULA DE RETENCAO EM RAMAL INTERNO DE ESGOTO, PROFUNDIDADE ACIMA DE 1,25M ATE 2,00M, EM PASSEIO COMQUALQUER TIPO DE REVESTIMENTO</t>
  </si>
  <si>
    <t>INSTALACAO DE VALVULA DE RETENCAO EM RAMAL INTERNO DE ESGOTO, PROFUNDIDADE ACIMA DE 2,00M ATE 3,00M, EM PASSEIO COMQUALQUER TIPO DE REVESTIMENTO</t>
  </si>
  <si>
    <t>SONDAGEM MANUAL, EM RUA OU PASSEIO SEM REVESTIMENTO, VOLUME ATE 1,00M3</t>
  </si>
  <si>
    <t>SONDAGEM MANUAL, EM PASSEIO COM REVESTIMENTO, VOLUME ATE 1,00M3</t>
  </si>
  <si>
    <t>SONDAGEM MANUAL, EM RUA COM REVESTIMENTO, VOLUME ATE 1,00M3</t>
  </si>
  <si>
    <t>SONDAGEM MECANICA, EM RUA OU PASSEIO SEM REVESTIMENTO, VOLUME ATE 2,50M3</t>
  </si>
  <si>
    <t>SONDAGEM MECANICA, EM PASSEIO COM REVESTIMENTO, VOLUME ATE 2,50M3</t>
  </si>
  <si>
    <t>SONDAGEM MECANICA, EM RUA COM REVESTIMENTO, VOLUME ATE 2,50M3</t>
  </si>
  <si>
    <t>RECONSTRUCAO DE POCO DE VISITA, DIAMETRO 0,60 M, ALTURA DE 1,25 A 2,00 M, PISO SEM REVESTIMENTO</t>
  </si>
  <si>
    <t>RECONSTRUCAO DE POCO DE VISITA, DIAMETRO 0,60 M, ALTURA DE 2,00 A 3,00 M, PISO SEM REVESTIMENTO</t>
  </si>
  <si>
    <t>RECONSTRUCAO DE POCO DE VISITA, DIAMETRO 1,00 M, ALTURA DE 1,25 A 2,00 M, PISO SEM REVESTIMENTO</t>
  </si>
  <si>
    <t>RECONSTRUCAO DE POCO DE VISITA, DIAMETRO 0,60 M, ALTURA DE 1,25 A 2,00 M, PISO COM REVESTIMENTO</t>
  </si>
  <si>
    <t>RECONSTRUCAO DE POCO DE VISITA, DIAMETRO 0,60 M, ALTURA DE 2,00 A 3,00 M, PISO COM REVESTIMENTO</t>
  </si>
  <si>
    <t>RECONSTRUCAO DE POCO DE VISITA, DIAMETRO 1,00 M, ALTURA DE 2,00 A 3,00 M, PISO SEM REVESTIMENTO</t>
  </si>
  <si>
    <t>RECONSTRUCAO DE POCO DE VISITA, DIAMETRO 1,00 M, ALTURA DE 1,25 A 2,00 M, PISO COM REVESTIMENTO</t>
  </si>
  <si>
    <t>RECONSTRUCAO DE POCO DE VISITA, DIAMETRO 1,00 M, ALTURA DE 2,00 A 3,00 M, PISO COM REVESTIMENTO</t>
  </si>
  <si>
    <t>INSTALACAO DE TAMPA E CAIXILHO EM CONCRETO PREMOLDADO EM POCO LUMINAR</t>
  </si>
  <si>
    <t>MANUTENCAO DE POCO LUMINAR EM MATERIAL PREMOLDADO DE CONCRETO, PROFUNDIDADE DE 1,25 A 2,00M, PASSEIO SEM REVESTIMENTO</t>
  </si>
  <si>
    <t>MANUTENCAO DE POCO LUMINAR EM MATERIAL PREMOLDADO DE CONCRETO, PROFUNDIDADE DE 2,00 A 3,00M, PASSEIO SEM REVESTIMENTO</t>
  </si>
  <si>
    <t>MANUTENCAO DE POCO LUMINAR EM MATERIAL PREMOLDADO DE CONCRETO, PROFUNDIDADE DE 1,25 A 2,00M, PASSEIO COM REVESTIMENTO</t>
  </si>
  <si>
    <t>MANUTENCAO DE POCO LUMINAR EM MATERIAL PREMOLDADO DE CONCRETO, PROFUNDIDADE DE 2,00 A 3,00M, PASSEIO COM REVESTIMENTO</t>
  </si>
  <si>
    <t>MANUTENCAO NO RAMAL PREDIAL DE ESGOTO, RUA OU PASSEIO SEM PAVIMENTO, COM SUBSTITUICAO TOTAL DO MATERIAL, EXTENSAO ATE2,00M - PROFUNDIDADE DA LIGACAO DE 1,25 A 2,00M</t>
  </si>
  <si>
    <t>MANUTENCAO NO RAMAL PREDIAL DE ESGOTO, RUA OU PASSEIO SEM PAVIMENTO, COM SUBSTITUICAO TOTAL DO MATERIAL, EXTENSAO ATE2,00M - PROFUNDIDADE DA LIGACAO DE 2,00 A 3,00M</t>
  </si>
  <si>
    <t>MANUTENCAO NO RAMAL PREDIAL DE ESGOTO, PASSEIO REVESTIDO, COM SUBSTITUICAO TOTAL DO MATERIAL, EXTENSAO ATE 2,00M-PROFUNDIDADE DA LIGACAO DE 1,25 A 2,00M</t>
  </si>
  <si>
    <t>MANUTENCAO NO RAMAL PREDIAL DE ESGOTO, PASSEIO REVESTIDO, COM SUBSTITUICAO TOTAL DO MATERIAL, EXTENSAO ATE 2,00M-PROFUNDIDADE DA LIGACAO DE 2,00 A 3,00M</t>
  </si>
  <si>
    <t>MANUTENCAO NO RAMAL PREDIAL DE ESGOTO, PISTA COM PAVIMENTO, COM SUBSTITUICAO TOTAL DO MATERIAL, EXTENSAO ATE 2,00M-PROFUNDIDADE DA LIGACAO DE 1,25 A 2,00M</t>
  </si>
  <si>
    <t>MANUTENCAO NO RAMAL PREDIAL DE ESGOTO, PISTA COM PAVIMENTO, COM SUBSTITUICAO TOTAL DO MATERIAL, EXTENSAO ATE 2,00M-PROFUNDIDADE DA LIGACAO DE 2,00 A 3,00M</t>
  </si>
  <si>
    <t>MANUTENCAO NO RAMAL PREDIAL DE ESGOTO, RUA OU PASSEIO SEM PAVIMENTO, COM SUBSTITUICAO PARCIAL DO MATERIAL, EXTENSAO ATE2,00M- PROFUNDIDADE DA LIGACAO DE 1,25 A 2,00M</t>
  </si>
  <si>
    <t>MANUTENCAO NO RAMAL PREDIAL DE ESGOTO, RUA OU PASSEIO SEM PAVIMENTO, COM SUBSTITUICAO PARCIAL DO MATERIAL, EXTENSAO ATE2,00M - PROFUNDIDADE DA LIGACAO DE 2,00 A 3,00M</t>
  </si>
  <si>
    <t>MANUTENCAO NO RAMAL PREDIAL DE ESGOTO, PASSEIO REVESTIDO, COM SUBSTITUICAO PARCIAL DO MATERIAL, EXTENSAO ATE 2,00M-PROFUNDIDADE DA LIGACAO DE 1,25 A 2,00M</t>
  </si>
  <si>
    <t>MANUTENCAO NO RAMAL PREDIAL DE ESGOTO, PASSEIO REVESTIDO, COM SUBSTITUICAO PARCIAL DO MATERIAL, EXTENSAO ATE 2,00M-PROFUNDIDADE DA LIGACAO DE 2,00 A 3,00M</t>
  </si>
  <si>
    <t>MANUTENCAO NO RAMAL PREDIAL DE ESGOTO, PISTA COM PAVIMENTO, COM SUBSTITUICAO PARCIAL DO MATERIAL, EXTENSAO ATE 2,00M-PROFUNDIDADE DA LIGACAO DE 1,25 A 2,00M</t>
  </si>
  <si>
    <t>MANUTENCAO NO RAMAL PREDIAL DE ESGOTO, PISTA COM PAVIMENTO, COM SUBSTITUICAO PARCIAL DO MATERIAL, EXTENSAO ATE 2,00M-PROFUNDIDADE DA LIGACAO DE 2,00 A 3,00M</t>
  </si>
  <si>
    <t>MANUTENCAO NO RAMAL PREDIAL DE ESGOTO, RUA OU PASSEIO SEM PAVIMENTO, SEM SUBSTITUICAO DE MATERIAL, EXTENSAO ATE 2,00M-PROFUNDIDADE DA LIGACAO DE 1,25 A 2,00M</t>
  </si>
  <si>
    <t>MANUTENCAONO RAMAL PREDIAL DE ESGOTO, RUA OU PASSEIO SEM PAVIMENTO, SEM SUBSTITUICAO DE MATERIAL, EXTENSAO ATE 2,00M-PROFUNDIDADE DA LIGACAO DE 2,00 A 3,00M</t>
  </si>
  <si>
    <t>MANUTENCAO NO RAMAL PREDIAL DE ESGOTO, PASSEIO REVESTIDO, SEM SUBSTITUICAO DE MATERIAL, EXTENSAO ATE 2,00M -PROFUNDIDADE DA LIGACAO DE 1,25 A 2,00M</t>
  </si>
  <si>
    <t>MANUTENCAO NO RAMAL PREDIAL DE ESGOTO, PASSEIO REVESTIDO, SEM SUBSTITUICAO DE MATERIAL, EXTENSAO ATE 2,00M -PROFUNDIDADE DA LIGACAO DE 2,00 A 3,00M</t>
  </si>
  <si>
    <t>MANUTENCAO NO RAMAL PREDIAL DE ESGOTO, PISTA COM PAVIMENTO, SEM SUBSTITUICAO DE MATERIAL, EXTENSAO ATE 2,00M -PROFUNDIDADE DA LIGACAO DE 1,25 A 2,00M</t>
  </si>
  <si>
    <t>MANUTENCAO NO RAMAL PREDIAL DE ESGOTO, PISTA COM PAVIMENTO, SEM SUBSTITUICAO DE MATERIAL, EXTENSAO ATE 2,00M -PROFUNDIDADE DA LIGACAO DE 2,00 A 3,00M</t>
  </si>
  <si>
    <t>MANUTENCAO EM REDE DE ESGOTO, RUA OU PASSEIO SEM PAVIMENTO, COM SUBSTITUICAO TOTAL DO MATERIAL, EXTENSAO ATE 4,00M -PROFUNDIDADE DA REDE DE 1,25 A 2,00M</t>
  </si>
  <si>
    <t>MANUTENCAO EM REDE DE ESGOTO, RUA OU PASSEIO SEM PAVIMENTO, COM SUBSTITUICAO TOTAL DO MATERIAL, EXTENSAO ATE 4,00M -PROFUNDIDADE DA REDE DE 2,00 A 3,00M</t>
  </si>
  <si>
    <t>MANUTENCAO EM REDE DE ESGOTO, PASSEIO REVESTIDO, COM SUBSTITUICAO TOTAL DO MATERIAL, EXTENSAO ATE 4,00M - PROFUNDIDADEDA REDE DE 1,25 A 2,00M</t>
  </si>
  <si>
    <t>MANUTENCAO EM REDE DE ESGOTO, PASSEIO REVESTIDO, COM SUBSTITUICAO TOTAL DO MATERIAL, EXTENSAO ATE 4,00M - PROFUNDIDADEDA REDE DE 2,00 A 3,00M</t>
  </si>
  <si>
    <t>MANUTENCAO EM REDE DE ESGOTO, PISTA COM PAVIMENTO, COM SUBSTITUICAO TOTAL DO MATERIAL, EXTENSAO ATE 4,00M - PROFUNDIDADEDA REDE DE 1,25 A 2,00M</t>
  </si>
  <si>
    <t>MANUTENCAO EM REDE DE ESGOTO, PISTA COM PAVIMENTO, COM SUBSTITUICAO TOTAL DO MATERIAL, EXTENSAO ATE 4,00M - PROFUNDIDADEDA REDE DE 2,00 A 3,00M</t>
  </si>
  <si>
    <t>MANUTENCAO EM REDE DE ESGOTO, RUA OU PASSEIO SEM PAVIMENTO, COM SUBSTITUICAO PARCIAL DO MATERIAL, EXTENSAO ATE 4,00M -PROFUNDIDADE DA REDE DE 1,25 A 2,00M</t>
  </si>
  <si>
    <t>MANUTENCAO EM REDE DE ESGOTO, RUA OU PASSEIO SEM PAVIMENTO, COM SUBSTITUICAO PARCIAL DO MATERIAL, EXTENSAO ATE 4,00M -PROFUNDIDADE DA REDE DE 2,00 A 3,00M</t>
  </si>
  <si>
    <t>MANUTENCAO EM REDE DE ESGOTO, PASSEIO REVESTIDO, COM SUBSTITUICAO PARCIAL DO MATERIAL, EXTENSAO ATE 4,00M - PROFUNDIDADEDA REDE DE 1,25 A 2,00M</t>
  </si>
  <si>
    <t>MANUTENCAO EM REDE DE ESGOTO, PASSEIO REVESTIDO, COM SUBSTITUICAO PARCIAL DO MATERIAL, EXTENSAO ATE 4,00M - PROFUNDIDADEDA REDE DE 2,00 A 3,00M</t>
  </si>
  <si>
    <t>MANUTENCAO EM REDE DE ESGOTO, PISTA COM PAVIMENTO, COM SUBSTITUICAO PARCIAL DO MATERIAL, EXTENSAO ATE 4,00M -PROFUNDIDADE DA REDE DE 1,25 A 2,00M</t>
  </si>
  <si>
    <t>MANUTENCAO EM REDE DE ESGOTO, PISTA COM PAVIMENTO, COM SUBSTITUICAO PARCIAL DO MATERIAL, EXTENSAO ATE 4,00M -PROFUNDIDADE DA REDE DE 2,00 A 3,00M</t>
  </si>
  <si>
    <t>MANUTENCAO EM REDE DE ESGOTO, RUA OU PASSEIO SEM PAVIMENTO, SEM SUBSTITUICAO DO MATERIAL, EXTENSAO ATE 4,00M -PROFUNDIDADE DA REDE DE 1,25 A 2,00M</t>
  </si>
  <si>
    <t>MANUTENCAO EM REDE DE ESGOTO, RUA OU PASSEIO SEM PAVIMENTO, SEM SUBSTITUICAO DO MATERIAL, EXTENSAO ATE 4,00M -PROFUNDIDADE DA REDE DE 2,00 A 3,00M</t>
  </si>
  <si>
    <t>MANUTENCAO EM REDE DE ESGOTO, PASSEIO REVESTIDO, SEM SUBSTITUICAO DO MATERIAL, EXTENSAO ATE 4,00M - PROFUNDIDADE DA REDEDE 1,25 A 2,00M</t>
  </si>
  <si>
    <t>MANUTENCAO EM REDE DE ESGOTO, PASSEIO REVESTIDO, SEM SUBSTITUICAO DO MATERIAL, EXTENSAO ATE 4,00M - PROFUNDIDADE DA REDEDE 2,00 A 3,00M</t>
  </si>
  <si>
    <t>MANUTENCAO EM REDE DE ESGOTO, PISTA COM PAVIMENTO, SEM SUBSTITUICAO DO MATERIAL, EXTENSAO ATE 4,00M - PROFUNDIDADE DAREDE DE 1,25 A 2,00M</t>
  </si>
  <si>
    <t>MANUTENCAO EM REDE DE ESGOTO, PISTA COM PAVIMENTO, SEM SUBSTITUICAO DO MATERIAL, EXTENSAO ATE 4,00M - PROFUNDIDADE DAREDE DE 2,00 A 3,00M</t>
  </si>
  <si>
    <t>TRANSFERENCIA DE LIGACAO DE AGUA</t>
  </si>
  <si>
    <t>TRANSPORTE COMERCIAL RODOVIARIO DE EQUIPAMENTOS E MAQUINAS EM GERAL, PARA DISTANCIAS DE ATE 50KM</t>
  </si>
  <si>
    <t>ELEVATORIA DE ESGOTO (P&lt;= 7,5CV)</t>
  </si>
  <si>
    <t>ELEVATORIA DE ESGOTO (7,5CV&lt;P&lt;25CV)</t>
  </si>
  <si>
    <t>ELEVATORIA DE ESGOTO (25CV&lt;=P&lt;75CV)</t>
  </si>
  <si>
    <t>ELEVATORIA DE PROCESSO - ESTACOES DE TRATAMENTO DE ESGOTO</t>
  </si>
  <si>
    <t>ETE PRE FABRICADA - PROJETO DE IMPLANTACAO GERAL E SISTEMAS COMPLEMENTARES</t>
  </si>
  <si>
    <t>APOIO TECNICO PARA ESTIMATIVA DE CUSTO DAS ESTRUTURAS PARA INCLUSAO NO ORCAMENTO FINAL DO PROJETO BASICO</t>
  </si>
  <si>
    <t>APOIO TECNICO PARA ESTIMATIVA DE CUSTO DAS INSTALACOES ELETRICAS PARA INCLUSAO NO ORCAMENTO FINAL DO PROJETO BASICO</t>
  </si>
  <si>
    <t>ESTIMATIVA DE CUSTO (PRE-ORCAMENTO) PARA SUBSIDIAR A ELABORACAO DE ESTUDO ECONOMICO PARALELAMENTE AO PROJETO BASICO</t>
  </si>
  <si>
    <t>FILTRO ANAEROBIO - SES</t>
  </si>
  <si>
    <t>TANQUE DE EQUALIZACAO DE VAZAO DE ESGOTO - SES</t>
  </si>
  <si>
    <t>TANQUE SEPTICO SES</t>
  </si>
  <si>
    <t>LEVANTAMENTO DE AREAS ESPECIAIS, INCLUSIVE TRAVESSIAS AREA ATE 1.000 M2.</t>
  </si>
  <si>
    <t>LEVANTAMENTO DE AREAS ESPECIAIS, INCLUSIVE TRAVESSIAS, AREA DE 25.000 M2.</t>
  </si>
  <si>
    <t>LEVANTAMENTO DE AREAS ESPECIAIS, INCLUSIVE TRAVESSIAS, AREA DE 100.000 M2 (10 HA).</t>
  </si>
  <si>
    <t>DESCRICAO TOPOGRAFICA COM ELABORACAO DE MAPA CHAVE.</t>
  </si>
  <si>
    <t>TAMPAO DE FERRO FUNDIDO, DIAMETRO 800 MM - ASSENTAMENTO</t>
  </si>
  <si>
    <t>CAIXA PARA PROTECAO DE APARELHOS EM CONCRETO ESTRUTURAL, INCLUSIVE ARMADURA DE ACO, FORMA E DESFORMA - DIMENSOESINTERNAS (1,20X1,20)M - H = 1,90M</t>
  </si>
  <si>
    <t>CAIXA PARA PROTECAO DE APARELHOS EM CONCRETO ESTRURAL, INCLUSIVE ARMADURA DE ACO, FORMA E DESFORMA - DIMENSOES INTERNAS(1,40X1,40)M - H = 1,90M</t>
  </si>
  <si>
    <t>CAIXA PARA PROTECAO DE APARELHOS EM CONCRETO ESTRURAL, INCLUSIVE ARMADURA DE ACO, FORMA E DESFORMA - DIMENSOES INTERNAS(1,60X2,00)M - H = 1,90 M</t>
  </si>
  <si>
    <t>CAIXA PARA PROTECAO DE APARELHOS EM CONCRETO ESTRUTURAL, INCLUSIVE ARMADURA DE ACO, FORMA E DESFORMA - DIMENSOESINTERNAS (2,00X2,00)M - H = 1,90M</t>
  </si>
  <si>
    <t>INSTALACAO DE VALVULA DE RETENCAO EM RAMAL INTERNO DE ESGOTO, PROFUNDIDADE ACIMA DE 3,00 M ATE 5,00 M, EM PASSEIO COMQUALQUER TIPO DE REVESTIMENTO</t>
  </si>
  <si>
    <t>RECONSTRUCAO DE POCO DE VISITA, DIAMETRO 0,60 M, ALTURA DE 3,00 A 5,00 M, PISO SEM REVESTIMENTO</t>
  </si>
  <si>
    <t>RECONSTRUCAO DE POCO DE VISITA, DIAMETRO 0,60 M, ALTURA DE 3,00 A 5,00 M, PISO COM QUALQUER TIPO DE REVESTIMENTO</t>
  </si>
  <si>
    <t>RECONSTRUCAO DE POCO DE VISITA, DIAMETRO 1,00 M, ALTURA DE 3,00 A 5,00 M, PISO SEM REVESTIMENTO</t>
  </si>
  <si>
    <t>RECONSTRUCAO DE POCO DE VISITA, DIAMETRO 1,00 M, ALTURA DE 3,00 A 5,00 M, PISO COM QUALQUER TIPO DE REVESTIMENTO</t>
  </si>
  <si>
    <t>MANUTENCAO DE POCO LUMINAR EM MATERIAL PREMOLDADO DE CONCRETO, PROFUNDIDADE DE 3,00 A 5,00M, PASSEIO SEM REVESTIMENTO</t>
  </si>
  <si>
    <t>MANUTENCAO DE POCO LUMINAR EM MATERIAL PREMOLDADO DE CONCRETO, PROFUNDIDADE DE 3,00 A 5,00M, PASSEIO COM REVESTIMENTO</t>
  </si>
  <si>
    <t>MANUTENCAO NO RAMAL PREDIAL DE ESGOTO, RUA OU PASSEIO SEM PAVIMENTO, COM SUBSTITUICAO TOTAL DO MATERIAL, EXTENSAO ATE2,00 M - PROFUNDIDADE DA LIGACAO DE 3,00 A 5,00 M</t>
  </si>
  <si>
    <t>MANUTENCAO NO RAMAL PREDIAL DE ESGOTO, PASSEIO REVESTIDO, COM SUBSTITUICAO TOTAL DO MATERIAL, EXTENSAO ATE 2,00 M-PROFUNDIDADE DA LIGACAO DE 3,00 A 5,00 M</t>
  </si>
  <si>
    <t>MANUTENCAO NO RAMAL PREDIAL DE ESGOTO, PISTA COM PAVIMENTO, COM SUBSTITUICAO TOTAL DO MATERIAL, EXTENSAO ATE 2,00 M-PROFUNDIDADE DA LIGACAO DE 3,00 A 5,00 M</t>
  </si>
  <si>
    <t>MANUTENCAO NO RAMAL PREDIAL DE ESGOTO, RUA OU PASSEIO SEM PAVIMENTO, COM SUBSTITUICAO PARCIAL DO MATERIAL, EXTENSAO ATE2,00 M- PROFUNDIDADE DA LIGACAO DE 3,00 A 5,00 M</t>
  </si>
  <si>
    <t>MANUTENCAO NO RAMAL PREDIAL DE ESGOTO, PASSEIO REVESTIDO, COM SUBSTITUICAO PARCIAL DO MATERIAL, EXTENSAO ATE 2,00 M-PROFUNDIDADE DA LIGACAO DE 3,00 A 5,00 M</t>
  </si>
  <si>
    <t>MANUTENCAO NO RAMAL PREDIAL DE ESGOTO, PISTA COM PAVIMENTO, COM SUBSTITUICAO PARCIAL DO MATERIAL, EXTENSAO ATE 2,00 M --PROFUNDIDADE DA LIGACAO DE 3,00 A 5,00 M</t>
  </si>
  <si>
    <t>MANUTENCAO NO RAMAL PREDIAL DE ESGOTO, RUA OU PASSEIO SEM PAVIMENTO, SEM SUBSTITUICAO DE MATERIAL, EXTENSAO ATE 2,00 M-PROFUNDIDADE DA LIGACAO DE 3,00 A 5,00 M</t>
  </si>
  <si>
    <t>MANUTENCAO NO RAMAL PREDIAL DE ESGOTO, PASSEIO REVESTIDO, SEM SUBSTITUICAO DE MATERIAL, EXTENSAO ATE 2,00 M -PROFUNDIDADE DA LIGACAO DE 3,00 A 5,00 M</t>
  </si>
  <si>
    <t>MANUTENCAO NO RAMAL PREDIAL DE ESGOTO, PISTA COM PAVIMENTO, SEM SUBSTITUICAO DE MATERIAL, EXTENSAO ATE 2,00 M -PROFUNDIDADE DA LIGACAO DE 3,00 A 5,00 M</t>
  </si>
  <si>
    <t>MANUTENCAO EM REDE DE ESGOTO, RUA OU PASSEIO SEM PAVIMENTO, COM SUBSTITUICAO TOTAL DO MATERIAL, EXTENSAO ATE 4,00 M -PROFUNDIDADE DA REDE DE 3,00 A 5,00 M</t>
  </si>
  <si>
    <t>MANUTENCAO EM REDE DE ESGOTO, PASSEIO REVESTIDO, COM SUBSTITUICAO TOTAL DO MATERIAL, EXTENSAO ATE 4,00 M - PROFUNDIDADEDA REDE DE 3,00 A 5,00 M</t>
  </si>
  <si>
    <t>MANUTENCAO EM REDE DE ESGOTO, PISTA COM PAVIMENTO, COM SUBSTITUICAO TOTAL DO MATERIAL, EXTENSAO ATE 4,00M - PROFUNDIDADEDA REDE DE 3,00 A 5,00 M</t>
  </si>
  <si>
    <t>MANUTENCAO EM REDE DE ESGOTO, RUA OU PASSEIO SEM PAVIMENTO, COM SUBSTITUICAO PARCIAL DO MATERIAL, EXTENSAO ATE 4,00 M -PROFUNDIDADE DA REDE DE 3,00 A 5,00 M</t>
  </si>
  <si>
    <t>MANUTENCAO EM REDE DE ESGOTO, PASSEIO REVESTIDO, COM SUBSTITUICAO PARCIAL DO MATERIAL, EXTENSAO ATE 4,00 M -PROFUNDIDADE DA REDE DE 3,00 A 5,00 M</t>
  </si>
  <si>
    <t>MANUTENCAO EM REDE DE ESGOTO, PISTA COM PAVIMENTO, COM SUBSTITUICAO PARCIAL DO MATERIAL, EXTENSAO ATE 4,00 M -PROFUNDIDADE DA REDE DE 3,00 A 5,00 M</t>
  </si>
  <si>
    <t>MANUTENCAO EM REDE DE ESGOTO, RUA OU PASSEIO SEM PAVIMENTO, SEM SUBSTITUICAO DE MATERIAL, EXTENSAO ATE 4,00 M -PROFUNDIDADE DA REDE DE 3,00 A 5,00 M</t>
  </si>
  <si>
    <t>MANUTENCAO EM REDE DE ESGOTO, PASSEIO REVESTIDO, SEM SUBSTITUICAO DE MATERIAL, EXTENSAO ATE 4,00 M - PROFUNDIDADE DAREDE DE 3,00 A 5,00 M</t>
  </si>
  <si>
    <t>MANUTENCAO EM REDE DE ESGOTO, PISTA COM PAVIMENTO, SEM SUBSTITUICAO DE MATERIAL, EXTENSAO ATE 4,00 M - PROFUNDIDADE DAREDE DE 3,00 A 5,00 M</t>
  </si>
  <si>
    <t>BOJO PARA PIA, INCLUSIVE VALVULA E SIFAO - FORNECIMENTO E ASSENTAMENTO.</t>
  </si>
  <si>
    <t>CUBA PARA LAVATORIO, INCLUSIVE VALVULA E SIFAO - FORNECIMENTO E INSTALACAO.</t>
  </si>
  <si>
    <t>65003863</t>
  </si>
  <si>
    <t>ELABORACAO DE DESENHO AS BUILT.</t>
  </si>
  <si>
    <t>TANQUE DE LOUCA SEM COLUNA 20L OU MAIS, INCLUSIVE PARAFUSOS EM ACO CROMADO, VALVULA E SIFAO - FORNECIMENTO E INSTALACAO.</t>
  </si>
  <si>
    <t>VEDANTE EXPANSIVO DE BORRACHA, INCLUSIVE PERFURACAO EM ESTRUTURAS DE CONCRETO ARMADO, PARA TUBULACOES DE AGUA DN 50 A60, FORNECIMENTO E INSTALAÇÃO.</t>
  </si>
  <si>
    <t>VEDANTE EXPANSIVO DE BORRACHA, INCLUSIVE PERFURACAO EM ESTRUTURAS DE CONCRETO ARMADO, PARA TUBULACOES DE AGUA DN 75 A85, FORNECIMENTO E INSTALAÇÃO.</t>
  </si>
  <si>
    <t>VEDANTE EXPANSIVO DE BORRACHA, INCLUSIVE PERFURACAO EM ESTRUTURAS DE CONCRETO ARMADO, PARA TUBULACOES DE AGUA DN 100,FORNECIMENTO E INSTALAÇÃO.</t>
  </si>
  <si>
    <t>VEDANTE EXPANSIVO DE BORRACHA, INCLUSIVE PERFURACAO EM ESTRUTURAS DE CONCRETO ARMADO, PARA TUBULACOES DE AGUA DN 150,FORNECIMENTO E INSTALAÇÃO.</t>
  </si>
  <si>
    <t>VEDANTE EXPANSIVO DE BORRACHA, INCLUSIVE PERFURACAO EM ESTRUTURAS DE CONCRETO ARMADO, PARA TUBULACOES DE AGUA DN 200,FORNECIMENTO E INSTALAÇÃO.</t>
  </si>
  <si>
    <t>VEDANTE EXPANSIVO DE BORRACHA, INCLUSIVE PERFURACAO EM ESTRUTURAS DE CONCRETO ARMADO, PARA TUBULACOES DE AGUA DN 250,FORNECIMENTO E INSTALAÇÃO.</t>
  </si>
  <si>
    <t>VEDANTE EXPANSIVO DE BORRACHA, INCLUSIVE PERFURACAO EM ESTRUTURAS DE CONCRETO ARMADO, PARA TUBULACOES DE AGUA DN 300,FORNECIMENTO E INSTALAÇÃO.</t>
  </si>
  <si>
    <t>VEDANTE EXPANSIVO DE BORRACHA, INCLUSIVE PERFURACAO EM ESTRUTURAS DE CONCRETO ARMADO, PARA TUBULACOES DE ESGOTO DN 50 A60, FORNECIMENTO E INSTALAÇÃO.</t>
  </si>
  <si>
    <t>VEDANTE EXPANSIVO DE BORRACHA, INCLUSIVE PERFURACAO EM ESTRUTURAS DE CONCRETO ARMADO, PARA TUBULACOES DE ESGOTO DN 75 A85, FORNECIMENTO E INSTALAÇÃO.</t>
  </si>
  <si>
    <t>VEDANTE EXPANSIVO DE BORRACHA, INCLUSIVE PERFURACAO EM ESTRUTURAS DE CONCRETO ARMADO, PARA TUBULACOES DE ESGOTO DN 100,FORNECIMENTO E INSTALAÇÃO.</t>
  </si>
  <si>
    <t>VEDANTE EXPANSIVO DE BORRACHA, INCLUSIVE PERFURACAO EM ESTRUTURAS DE CONCRETO ARMADO, PARA TUBULACOES DE ESGOTO DN 150,FORNECIMENTO E INSTALAÇÃO.</t>
  </si>
  <si>
    <t>VEDANTE EXPANSIVO DE BORRACHA, INCLUSIVE PERFURACAO EM ESTRUTURAS DE CONCRETO ARMADO, PARA TUBULACOES DE ESGOTO DN 200,FORNECIMENTO E INSTALAÇÃO.</t>
  </si>
  <si>
    <t>VEDANTE EXPANSIVO DE BORRACHA, INCLUSIVE PERFURACAO EM ESTRUTURAS DE CONCRETO ARMADO, PARA TUBULACOES DE ESGOTO DN 250,FORNECIMENTO E INSTALAÇÃO.</t>
  </si>
  <si>
    <t>VEDANTE EXPANSIVO DE BORRACHA, INCLUSIVE PERFURACAO EM ESTRUTURAS DE CONCRETO ARMADO, PARA TUBULACOES DE ESGOTO DN 300,FORNECIMENTO E INSTALAÇÃO.</t>
  </si>
  <si>
    <t>MEDIDOR DE VAZAO ULTRASSONICO NAO INTRUSIVO - SUPERVISAO E MONTAGEM.</t>
  </si>
  <si>
    <t>MEDIDOR DE VAZAO ULTRASSONICO OU ELETROMAGNETICO INTRUSIVO - SUPERVISAO E MONTAGEM.</t>
  </si>
  <si>
    <t>CAIXA PARA PROTECAO DE APARELHOS (1,50 X 2,00)M EM BLOCOS DE CONCRETO PREENCHIDOS COM CONCRETO MAGRO, ALTURA 1,00 M</t>
  </si>
  <si>
    <t>BOMBA DOSADORA - INSTALACAO</t>
  </si>
  <si>
    <t>MEDIDOR DE VAZAO PARA CANAL ABERTO - CALHA PARSHALL W=1" - FORNECIMENTO E ASSENTAMENTO</t>
  </si>
  <si>
    <t>MEDIDOR DE VAZAO PARA CANAL ABERTO - CALHA PARSHALL W=2" - FORNECIMENTO E ASSENTAMENTO</t>
  </si>
  <si>
    <t>MEDIDOR DE VAZAO PARA CANAL ABERTO - CALHA PARSHALL W=3" - FORNECIMENTO E ASSENTAMENTO</t>
  </si>
  <si>
    <t>MEDIDOR DE VAZAO PARA CANAL ABERTO - CALHA PARSHALL W=6" - FORNECIMENTO E ASSENTAMENTO</t>
  </si>
  <si>
    <t>MEDIDOR DE VAZAO PARA CANAL ABERTO - CALHA PARSHALL W=9" - FORNECIMENTO E ASSENTAMENTO</t>
  </si>
  <si>
    <t>CAIXA DE PASSAGEM 30X30X50 CM PARA REDE DE DUTOS ELETRICOS</t>
  </si>
  <si>
    <t>CAIXA DE PASSAGEM 40X40X90 CM PARA REDE DE DUTOS ELETRICOS</t>
  </si>
  <si>
    <t>CAIXA DE PASSAGEM 60X60X100 CM PARA REDE DE DUTOS ELETRICOS</t>
  </si>
  <si>
    <t>CAIXA DE PASSAGEM 80X80X120 CM PARA REDE DE DUTOS ELETRICOS</t>
  </si>
  <si>
    <t>CAIXA DE PASSAGEM 100X100X120 CM PARA REDE DE DUTOS ELETRICOS</t>
  </si>
  <si>
    <t>HASTE DE ATERRAMENTO COM CAIXA - SPDA</t>
  </si>
  <si>
    <t>SUBSISTEMA DE DESCIDA - SPDA</t>
  </si>
  <si>
    <t>TERMINAL AEREO EM PLATIBANDA/BEIRAL - SPDA</t>
  </si>
  <si>
    <t>PADRAO DE ENTRADA DE ENERGIA CEMIG TIPO B2, BIFASICO 220V, DEMANDA ATE 15 KVA</t>
  </si>
  <si>
    <t>PADRAO DE ENTRADA DE ENERGIA CEMIG TIPO C1, 220V TRIFASICO, DEMANDA ATE 15 KVA</t>
  </si>
  <si>
    <t>PADRAO DE ENTRADA DE ENERGIA CEMIG TIPO C2, 220V TRIFASICO, DEMANDA DE 15,1 KVA A 23,0 KVA</t>
  </si>
  <si>
    <t>PADRAO DE ENTRADA DE ENERGIA CEMIG TIPO C3, 220V TRIFASICO, DEMANDA DE 23,1 KVA A 27,0 KVA</t>
  </si>
  <si>
    <t>PADRAO DE ENTRADA DE ENERGIA CEMIG TIPO C4, 220V TRIFASICO, DEMANDA DE 27,1 KVA A 38,0 KVA</t>
  </si>
  <si>
    <t>PADRAO DE ENTRADA DE ENERGIA CEMIG TIPO C5, 220V TRIFASICO, DEMANDA DE 38,1 KVA A 47,0 KVA</t>
  </si>
  <si>
    <t>PADRAO DE ENTRADA DE ENERGIA CEMIG TIPO C6, 220V TRIFASICO, DEMANDA DE 47,1 KVA A 57,0 KVA</t>
  </si>
  <si>
    <t>PADRAO DE ENTRADA DE ENERGIA CEMIG TIPO C7, 220V TRIFASICO, DEMANDA DE 57,1 KVA A 66,0 KVA</t>
  </si>
  <si>
    <t>PADRAO DE ENTRADA DE ENERGIA CEMIG TIPO C8, 220V TRIFASICO, DEMANDA DE 66,1 KVA A 75,0 KVA</t>
  </si>
  <si>
    <t>PADRAO DE ENTRADA DE ENERGIA EM POSTE DA CEMIG, 220V TRIFASICO, DEMANDA ATE 15,0 KVA</t>
  </si>
  <si>
    <t>PADRAO DE ENTRADA DE ENERGIA EM POSTE DA CEMIG, 220V TRIFASICO, DEMANDA DE 15,1 ATE 23,0 KVA</t>
  </si>
  <si>
    <t>PADRAO DE ENTRADA DE ENERGIA EM POSTE DA CEMIG, 220V TRIFASICO, DEMANDA DE 23,1 ATE 27,0 KVA</t>
  </si>
  <si>
    <t>PADRAO DE ENTRADA DE ENERGIA EM POSTE DA CEMIG, 220V TRIFASICO, DEMANDA DE 27,1 ATE 38,0 KVA</t>
  </si>
  <si>
    <t>ELETRODUTO Ø 3/4" ACO CARBONO GALVANIZADO ZICAGEM POR IMERSAO A QUENTE, ROSCA BSP C/LUVA, CL PESADA (PAREDE 2,25MM), NBR5598. BARRA DE 3,0 M-FORNECIMENTO E ASSENTAMENTO</t>
  </si>
  <si>
    <t>ELETRODUTO Ø 1" ACO CARBONO GALVANIZADO ZICAGEM POR IMERSAO A QUENTE, ROSCA BSP C/LUVA, CL PESADA (PAREDE 2,65MM), NBR5598. BARRA DE 3,0 M-FORNECIMENTO E ASSENTAMENTO</t>
  </si>
  <si>
    <t>ELETRODUTO Ø 1 1/4" ACO CARBONO GALVANIZADO ZICAGEM POR IMERSAO A QUENTE, ROSCA BSP C/LUVA, CL PESADA (PAREDE 2,65MM),NBR 5598. BARRA DE 3,0 M-FORNECIMENTO E ASSENTAMENTO</t>
  </si>
  <si>
    <t>ELETRODUTO Ø 1 1/2" ACO CARBONO GALVANIZADO ZICAGEM POR IMERSAO A QUENTE, ROSCA BSP C/LUVA, CL PESADA (PAREDE 3,00MM),NBR 5598. BARRA DE 3,0 M-FORNECIMENTO E ASSENTAMENTO</t>
  </si>
  <si>
    <t>ELETRODUTO Ø 2" ACO CARBONO GALVANIZADO ZICAGEM POR IMERSAO A QUENTE, ROSCA BSP C/LUVA, CL PESADA (PAREDE 3,00MM), NBR5598. BARRA DE 3,0 M-FORNECIMENTO E ASSENTAMENTO</t>
  </si>
  <si>
    <t>ELETRODUTO Ø 2 1/2" ACO CARBONO GALVANIZADO ZICAGEM POR IMERSAO A QUENTE, ROSCA BSP C/LUVA, CL PESADA (PAREDE 3,35MM),NBR 5598. BARRA DE 3,0 M-FORNECIMENTO E ASSENTAMENTO</t>
  </si>
  <si>
    <t>ELETRODUTO Ø 3" ACO CARBONO GALVANIZADO ZICAGEM POR IMERSAO A QUENTE, ROSCA BSP C/LUVA, CL PESADA (PAREDE 3,35MM), NBR5598. BARRA DE 3,0 M-FORNECIMENTO E ASSENTAMENTO</t>
  </si>
  <si>
    <t>ELETRODUTO Ø 4" ACO CARBONO GALVANIZADO ZICAGEM POR IMERSAO A QUENTE, ROSCA BSP C/LUVA, CL PESADA (PAREDE 3,75MM), NBR5598. BARRA DE 3,0 M-FORNECIMENTO E ASSENTAMENTO</t>
  </si>
  <si>
    <t>ELETRODUTO PVC RIGIDO ROSCAVEL Ø 3/4" ANTICHAMA, COR PRETA, CL PESADA, NBR 15465, FORNECIDO C/ LUVA, BARRA DE 3,0 M -FORNECIMENTO E ASSENTAMENTO</t>
  </si>
  <si>
    <t>ELETRODUTO PVC RIGIDO ROSCAVEL Ø 1" ANTICHAMA, COR PRETA, CL PESADA, NBR 15465, FORNECIDO C/ LUVA, BARRA DE 3,0 M -FORNECIMENTO E ASSENTAMENTO</t>
  </si>
  <si>
    <t>ELETRODUTO PVC RIGIDO ROSCAVEL Ø 1 1/4" ANTICHAMA, COR PRETA, CL PESADA, NBR 15465, FORNECIDO C/ LUVA, BARRA DE 3,0 M -FORNECIMENTO E ASSENTAMENTO</t>
  </si>
  <si>
    <t>ELETRODUTO PVC RIGIDO ROSCAVEL Ø 1 1/2" ANTICHAMA, COR PRETA, CL PESADA, NBR 15465, FORNECIDO C/ LUVA, BARRA DE 3,0 M -FORNECIMENTO E ASSENTAMENTO</t>
  </si>
  <si>
    <t>ELETRODUTO PVC RIGIDO ROSCAVEL Ø 2" ANTICHAMA, COR PRETA, CL PESADA, NBR 15465, FORNECIDO C/ LUVA, BARRA DE 3,0 M -FORNECIMENTO E ASSENTAMENTO</t>
  </si>
  <si>
    <t>ELETRODUTO PVC RIGIDO ROSCAVEL Ø 2 1/2" ANTICHAMA, COR PRETA, CL PESADA, NBR 15465, FORNECIDO C/ LUVA, BARRA DE 3,0 M -FORNECIMENTO E ASSENTAMENTO</t>
  </si>
  <si>
    <t>ELETRODUTO PVC RIGIDO ROSCAVEL Ø 3" ANTICHAMA, COR PRETA, CL PESADA, NBR 15465, FORNECIDO C/ LUVA, BARRA DE 3,0 M -FORNECIMENTO E ASSENTAMENTO</t>
  </si>
  <si>
    <t>ELETRODUTO PVC RIGIDO ROSCAVEL Ø 4" ANTICHAMA, COR PRETA, CL PESADA, NBR 15465, FORNECIDO C/ LUVA, BARRA DE 3,0 M -FORNECIMENTO E ASSENTAMENTO</t>
  </si>
  <si>
    <t>CURVA 90G ACO CARBONO GALVANIZADO Ø 3/4" ZICAGEM POR IMERSAO A QUENTE, BSP, CL PESADA (PAREDE 2,25MM) NBR5598-FORNECIMENTO E ASSENTAMENTO</t>
  </si>
  <si>
    <t>CURVA 90G ACO CARBONO GALVANIZADO Ø 1" ZICAGEM POR IMERSAO A QUENTE, BSP, CL PESADA (PAREDE 2,65MM) NBR5598-FORNECIMENTO E ASSENTAMENTO</t>
  </si>
  <si>
    <t>CURVA 90G ACO CARBONO GALVANIZADO Ø 1 1/4" ZICAGEM POR IMERSAO A QUENTE, BSP, CL PESADA (PAREDE 2,65MM) NBR5598-FORNECIMENTO E ASSENTAMENTO</t>
  </si>
  <si>
    <t>CURVA 90G ACO CARBONO GALVANIZADO Ø 1 1/2" ZICAGEM POR IMERSAO A QUENTE, BSP, CL PESADA (PAREDE 3,00MM) NBR5598-FORNECIMENTO E ASSENTAMENTO</t>
  </si>
  <si>
    <t>CURVA 90G ACO CARBONO GALVANIZADO Ø 2" ZICAGEM POR IMERSAO A QUENTE, BSP, CL PESADA (PAREDE 3,00MM) NBR5598-FORNECIMENTO E ASSENTAMENTO</t>
  </si>
  <si>
    <t>CURVA 90G ACO CARBONO GALVANIZADO Ø 2 1/2" ZICAGEM POR IMERSAO A QUENTE, BSP, CL PESADA (PAREDE 3,35MM) NBR5598-FORNECIMENTO E ASSENTAMENTO</t>
  </si>
  <si>
    <t>CURVA 90G ACO CARBONO GALVANIZADO Ø 3" ZICAGEM POR IMERSAO A QUENTE, BSP, CL PESADA (PAREDE 3,35MM) NBR5598-FORNECIMENTO E ASSENTAMENTO</t>
  </si>
  <si>
    <t>CURVA 90G ACO CARBONO GALVANIZADO Ø 4" ZICAGEM POR IMERSAO A QUENTE, BSP, CL PESADA (PAREDE 3,75MM) NBR5598-FORNECIMENTO E ASSENTAMENTO</t>
  </si>
  <si>
    <t>CURVA 90G PVC RIGIDO ROSCAVEL Ø 3/4" ANTICHAMA, COR PRETA CL PESADA, NBR 15465 - FORNECIMENTO E ASSENTAMENTO</t>
  </si>
  <si>
    <t>CURVA 90G PVC RIGIDO ROSCAVEL Ø 1" ANTICHAMA, COR PRETA CL PESADA, NBR 15465 - FORNECIMENTO E ASSENTAMENTO</t>
  </si>
  <si>
    <t>CURVA 90G PVC RIGIDO ROSCAVEL Ø 1 1/4" ANTICHAMA, COR PRETA CL PESADA, NBR 15465 - FORNECIMENTO E ASSENTAMENTO</t>
  </si>
  <si>
    <t>CURVA 90G PVC RIGIDO ROSCAVEL Ø 1 1/2" ANTICHAMA, COR PRETA CL PESADA, NBR 15465 - FORNECIMENTO E ASSENTAMENTO</t>
  </si>
  <si>
    <t>CURVA 90G PVC RIGIDO ROSCAVEL Ø 2" ANTICHAMA, COR PRETA CL PESADA, NBR 15465 - FORNECIMENTO E ASSENTAMENTO</t>
  </si>
  <si>
    <t>CURVA 90G PVC RIGIDO ROSCAVEL Ø 2 1/2" ANTICHAMA, COR PRETA CL PESADA, NBR 15465 - FORNECIMENTO E ASSENTAMENTO</t>
  </si>
  <si>
    <t>CURVA 90G PVC RIGIDO ROSCAVEL Ø 3" ANTICHAMA, COR PRETA CL PESADA, NBR 15465 - FORNECIMENTO E ASSENTAMENTO</t>
  </si>
  <si>
    <t>CURVA 90G PVC RIGIDO ROSCAVEL Ø 4" ANTICHAMA, COR PRETA CL PESADA, NBR 15465 - FORNECIMENTO E ASSENTAMENTO</t>
  </si>
  <si>
    <t>CONDULETE LIGA DE ALUMINIO FUNDIDO TIPO LR/LL Ø 3/4", ROSCA BSP, C/TAMPA CEGA, PARAFUSO EM ACO ZINCADO OU INOX E JUNTADE VEDACAO, NBR 15701 - FORNECIMENTO E ASSENTAMENTO</t>
  </si>
  <si>
    <t>CONDULETE LIGA DE ALUMINIO FUNDIDO TIPO T Ø 3/4", ROSCA BSP, C/TAMPA CEGA, PARAFUSO EM ACO ZINCADO OU INOX E JUNTA DEVEDACAO, NBR 15701-FORNECIMENTO E ASSENTAMENTO</t>
  </si>
  <si>
    <t>CONDULETE LIGA DE ALUMINIO FUNDIDO TIPO C Ø 3/4", ROSCA BSP, C/TAMPA CEGA, PARAFUSO EM ACO ZINCADO OU INOX E JUNTA DEVEDACAO, NBR 15701-FORNECIMENTO E ASSENTAMENTO</t>
  </si>
  <si>
    <t>CONDULETE LIGA DE ALUMINIO FUNDIDO TIPO E Ø 3/4", ROSCA BSP, C/TAMPA CEGA, PARAFUSO EM ACO ZINCADO OU INOX E JUNTA DEVEDACAO, NBR 15701-FORNECIMENTO E ASSENTAMENTO</t>
  </si>
  <si>
    <t>CONDULETE LIGA DE ALUMINIO FUNDIDO TIPO X Ø 3/4", ROSCA BSP, C/TAMPA CEGA, PARAFUSO EM ACO ZINCADO OU INOX E JUNTA DEVEDACAO, NBR 15701-FORNECIMENTO E ASSENTAMENTO</t>
  </si>
  <si>
    <t>CONDULETE LIGA DE ALUMINIO FUNDIDO TIPO LB Ø 3/4", ROSCA BSP, C/TAMPA CEGA, PARAFUSO EM ACO ZINCADO OU INOX E JUNTA DEVEDACAO, NBR 15701-FORNECIMENTO E ASSENTAMENTO</t>
  </si>
  <si>
    <t>CONDULETE LIGA DE ALUMINIO FUNDIDO TIPO TB Ø 3/4", ROSCA BSP, C/TAMPA CEGA, PARAFUSO EM ACO ZINCADO OU INOX E JUNTA DEVEDACAO, NBR 15701-FORNECIMENTO E ASSENTAMENTO</t>
  </si>
  <si>
    <t>CONDULETE LIGA DE ALUMINIO FUNDIDO TIPO LR/LL Ø 1", ROSCA BSP, C/TAMPA CEGA, PARAFUSO EM ACO ZINCADO OU INOX E JUNTA DEVEDACAO, NBR 15701-FORNECIMENTO E ASSENTAMENTO</t>
  </si>
  <si>
    <t>CONDULETE LIGA DE ALUMINIO FUNDIDO TIPO T Ø 1", ROSCA BSP, C/TAMPA CEGA, PARAFUSO EM ACO ZINCADO OU INOX E JUNTA DEVEDACAO, NBR 15701-FORNECIMENTO E ASSENTAMENTO</t>
  </si>
  <si>
    <t>CONDULETE LIGA DE ALUMINIO FUNDIDO TIPO C Ø 1", ROSCA BSP, C/TAMPA CEGA, PARAFUSO EM ACO ZINCADO OU INOX E JUNTA DEVEDACAO, NBR 15701-FORNECIMENTO E ASSENTAMENTO</t>
  </si>
  <si>
    <t>CONDULETE LIGA DE ALUMINIO FUNDIDO TIPO E Ø 1", ROSCA BSP, C/TAMPA CEGA, PARAFUSO EM ACO ZINCADO OU INOX E JUNTA DEVEDACAO, NBR 15701-FORNECIMENTO E ASSENTAMENTO</t>
  </si>
  <si>
    <t>CONDULETE LIGA DE ALUMINIO FUNDIDO TIPO X Ø 1", ROSCA BSP, C/TAMPA CEGA, PARAFUSO EM ACO ZINCADO OU INOX E JUNTA DEVEDACAO, NBR 15701-FORNECIMENTO E ASSENTAMENTO</t>
  </si>
  <si>
    <t>CONDULETE LIGA DE ALUMINIO FUNDIDO TIPO LB Ø 1", ROSCA BSP, C/TAMPA CEGA, PARAFUSO EM ACO ZINCADO OU INOX E JUNTA DEVEDACAO, NBR 15701-FORNECIMENTO E ASSENTAMENTO</t>
  </si>
  <si>
    <t>CONDULETE LIGA DE ALUMINIO FUNDIDO TIPO TB Ø 1", ROSCA BSP, C/TAMPA CEGA, PARAFUSO EM ACO ZINCADO OU INOX E JUNTA DEVEDACAO, NBR 15701-FORNECIMENTO E ASSENTAMENTO</t>
  </si>
  <si>
    <t>CONDULETE LIGA DE ALUMINIO FUNDIDO TIPO LR/LL Ø 1 1/4", ROSCA BSP, C/TAMPA CEGA, PARAFUSO EM ACO ZINCADO OU INOX E JUNTADE VEDACAO, NBR 15701-FORNECIMENTO E ASSENTAMENTO</t>
  </si>
  <si>
    <t>CONDULETE LIGA DE ALUMINIO FUNDIDO TIPO T Ø 1 1/4", ROSCA BSP, C/TAMPA CEGA, PARAFUSO EM ACO ZINCADO OU INOX E JUNTA DEVEDACAO, NBR 15701-FORNECIMENTO E ASSENTAMENTO</t>
  </si>
  <si>
    <t>CONDULETE LIGA DE ALUMINIO FUNDIDO TIPO C Ø 1 1/4", ROSCA BSP, C/TAMPA CEGA, PARAFUSO EM ACO ZINCADO OU INOX E JUNTA DEVEDACAO, NBR 15701-FORNECIMENTO E ASSENTAMENTO</t>
  </si>
  <si>
    <t>CONDULETE LIGA DE ALUMINIO FUNDIDO TIPO E Ø 1 1/4", ROSCA BSP, C/TAMPA CEGA, PARAFUSO EM ACO ZINCADO OU INOX E JUNTA DEVEDACAO, NBR 15701-FORNECIMENTO E ASSENTAMENTO</t>
  </si>
  <si>
    <t>CONDULETE LIGA DE ALUMINIO FUNDIDO TIPO X Ø 1 1/4", ROSCA BSP, C/TAMPA CEGA, PARAFUSO EM ACO ZINCADO OU INOX E JUNTA DEVEDACAO, NBR 15701-FORNECIMENTO E ASSENTAMENTO</t>
  </si>
  <si>
    <t>CONDULETE LIGA DE ALUMINIO FUNDIDO TIPO LB Ø 1 1/4", ROSCA BSP, C/TAMPA CEGA, PARAFUSO EM ACO ZINCADO OU INOX E JUNTA DEVEDACAO, NBR 15701-FORNECIMENTO E ASSENTAMENTO</t>
  </si>
  <si>
    <t>CONDULETE LIGA DE ALUMINIO FUNDIDO TIPO TB Ø 1 1/4", ROSCA BSP, C/TAMPA CEGA, PARAFUSO EM ACO ZINCADO OU INOX E JUNTA DEVEDACAO, NBR 15701-FORNECIMENTO E ASSENTAMENTO</t>
  </si>
  <si>
    <t>CONDULETE LIGA DE ALUMINIO FUNDIDO TIPO LR/LL Ø 1 1/2", ROSCA BSP, C/TAMPA CEGA, PARAFUSO EM ACO ZINCADO OU INOX E JUNTADE VEDACAO, NBR 15701-FORNECIMENTO E ASSENTAMENTO</t>
  </si>
  <si>
    <t>CONDULETE LIGA DE ALUMINIO FUNDIDO TIPO T Ø 1 1/2", ROSCA BSP, C/TAMPA CEGA, PARAFUSO EM ACO ZINCADO OU INOX E JUNTA DEVEDACAO, NBR 15701-FORNECIMENTO E ASSENTAMENTO</t>
  </si>
  <si>
    <t>CONDULETE LIGA DE ALUMINIO FUNDIDO TIPO C Ø 1 1/2", ROSCA BSP, C/TAMPA CEGA, PARAFUSO EM ACO ZINCADO OU INOX E JUNTA DEVEDACAO, NBR 15701-FORNECIMENTO E ASSENTAMENTO</t>
  </si>
  <si>
    <t>CONDULETE LIGA DE ALUMINIO FUNDIDO TIPO E Ø 1 1/2", ROSCA BSP, C/TAMPA CEGA, PARAFUSO EM ACO ZINCADO OU INOX E JUNTA DEVEDACAO, NBR 15701-FORNECIMENTO E ASSENTAMENTO</t>
  </si>
  <si>
    <t>CONDULETE LIGA DE ALUMINIO FUNDIDO TIPO X Ø 1 1/2", ROSCA BSP, C/TAMPA CEGA, PARAFUSO EM ACO ZINCADO OU INOX E JUNTA DEVEDACAO, NBR 15701-FORNECIMENTO E ASSENTAMENTO</t>
  </si>
  <si>
    <t>CONDULETE LIGA DE ALUMINIO FUNDIDO TIPO LB Ø 1 1/2", ROSCA BSP, C/TAMPA CEGA, PARAFUSO EM ACO ZINCADO OU INOX E JUNTA DEVEDACAO, NBR 15701-FORNECIMENTO E ASSENTAMENTO</t>
  </si>
  <si>
    <t>CONDULETE LIGA DE ALUMINIO FUNDIDO TIPO TB Ø 1 1/2", ROSCA BSP, C/TAMPA CEGA, PARAFUSO EM ACO ZINCADO OU INOX E JUNTA DEVEDACAO, NBR 15701-FORNECIMENTO E ASSENTAMENTO</t>
  </si>
  <si>
    <t>CONDULETE LIGA DE ALUMINIO FUNDIDO TIPO LR/LL Ø 2", ROSCA BSP, C/TAMPA CEGA, PARAFUSO EM ACO ZINCADO OU INOX E JUNTA DEVEDACAO, NBR 15701-FORNECIMENTO E ASSENTAMENTO</t>
  </si>
  <si>
    <t>CONDULETE LIGA DE ALUMINIO FUNDIDO TIPO T Ø 2", ROSCA BSP, C/TAMPA CEGA, PARAFUSO EM ACO ZINCADO OU INOX E JUNTA DEVEDACAO, NBR 15701-FORNECIMENTO E ASSENTAMENTO</t>
  </si>
  <si>
    <t>CONDULETE LIGA DE ALUMINIO FUNDIDO TIPO C Ø 2", ROSCA BSP, C/TAMPA CEGA, PARAFUSO EM ACO ZINCADO OU INOX E JUNTA DEVEDACAO, NBR 15701- FORNECIMENTO E ASSENTAMENTO</t>
  </si>
  <si>
    <t>CONDULETE LIGA DE ALUMINIO FUNDIDO TIPO E Ø 2", ROSCA BSP, C/TAMPA CEGA, PARAFUSO EM ACO ZINCADO OU INOX E JUNTA DEVEDACAO, NBR 15701-FORNECIMENTO E ASSENTAMENTO</t>
  </si>
  <si>
    <t>CONDULETE LIGA DE ALUMINIO FUNDIDO TIPO X Ø 2", ROSCA BSP, C/TAMPA CEGA, PARAFUSO EM ACO ZINCADO OU INOX E JUNTA DEVEDACAO, NBR 15701-FORNECIMENTO E ASSENTAMENTO</t>
  </si>
  <si>
    <t>CONDULETE LIGA DE ALUMINIO FUNDIDO TIPO LB Ø 2", ROSCA BSP, C/TAMPA CEGA, PARAFUSO EM ACO ZINCADO OU INOX E JUNTA DEVEDACAO, NBR 15701-FORNECIMENTO E ASSENTAMENTO</t>
  </si>
  <si>
    <t>CONDULETE LIGA DE ALUMINIO FUNDIDO TIPO TB Ø 2", ROSCA BSP, C/TAMPA CEGA, PARAFUSO EM ACO ZINCADO OU INOX E JUNTA DEVEDACAO, NBR 15701-FORNECIMENTO E ASSENTAMENTO</t>
  </si>
  <si>
    <t>CAIXA DE PASSAGEM EM ALUMINIO 150X150X100MM PARA INSTALACAO EM PISO, C/TAMPA REVERSIVEL LISA/ANTIADERENTE E PARAFUSOS EMACO ZINCADO OU ACO INOX-FORNECIMENTO E ASSENTAMENTO</t>
  </si>
  <si>
    <t>CAIXA DE PASSAGEM EM ALUMINIO 200X200X100MM PARA INSTALACAO EM PISO, C/TAMPA REVERSIVEL LISA/ANTIADERENTE E PARAFUSOS EMACO ZINCADO OU ACO INOX-FORNECIMENTO E ASSENTAMENTO</t>
  </si>
  <si>
    <t>CAIXA DE PASSAGEM EM ALUMINIO 300X300X100MM PARA INSTALACAO EM PISO, C/TAMPA REVERSIVEL LISA/ANTIADERENTE E PARAFUSOS EMACO ZINCADO OU ACO INOX-FORNECIMENTO E ASSENTAMENTO</t>
  </si>
  <si>
    <t>CAIXA DE PASSAGEM EM ALUMINIO 400X400X100MM PARA INSTALACAO EM PISO, C/TAMPA REVERSIVEL LISA/ANTIADERENTE E PARAFUSOS EMACO ZINCADO OU ACO INOX-FORNECIMENTO E ASSENTAMENTO</t>
  </si>
  <si>
    <t>TOMADA 2P+T DE 10A-250V, CONFORME NBR-14136, TERMINAIS EM LATAO, COR PRETA COM PLACA DE ALUMINIO PARA FIXACAO EMCONDULETE DE 3/4"-FORNECIMENTO E INSTALACAO</t>
  </si>
  <si>
    <t>TOMADA 2P+T DE 20A-250V, CONFORME NBR-14136, TERMINAIS EM LATAO, COR PRETA COM PLACA DE ALUMINIO PARA FIXACAO EMCONDULETE DE 3/4"-FORNECIMENTO E INSTALACAO</t>
  </si>
  <si>
    <t>INTERRUPTOR BIPOLAR TECLA DUPLA 10A-250V, TERMINAIS EM LATAO, COM PLACA DE ALUMINIO PARA FIXACAO EM CONDULETE 3/4" -FORNECIMENTO E INSTALACAO</t>
  </si>
  <si>
    <t>TOMADA INDUSTRIAL DE SOBREPOR 3 POLOS, 16A-500V, EM MATERIAL TERMOPLASTICO AUTO-EXTINGUIVEL, TERMINAIS EM LATAO, IP-44 -FORNECIMENTO E INSTALACAO</t>
  </si>
  <si>
    <t>TOMADA INDUSTRIAL DE SOBREPOR 4 POLOS, 16A-500V, EM MATERIAL TERMOPLASTICO AUTO-EXTINGUIVEL, TERMINAIS EM LATAO,IP-44-FORNECIMENTO E INSTALACAO</t>
  </si>
  <si>
    <t>LUMINARIA COM 2 LAMPADAS DE 600MM, 800 LUMENS INSTALADA EM PERFILADO 38X38MM-FORNECIMENTO E INSTALACAO</t>
  </si>
  <si>
    <t>LUMINARIA COM 2 LAMPADAS DE 1200MM, 1650 LUMENS INSTALADA EM PERFILADO 38X38MM-FORNECIMENTO E INSTALACAO</t>
  </si>
  <si>
    <t>PERFILADO DE 38X38MM FIXADO NO TETO COM SUPORTE DE SUSPENSAO E BARRA ROSCADA-FORNECIMENTO E INSTALACAO</t>
  </si>
  <si>
    <t>POSTE 5 METROS COM BASE FLANGELADA PARA ILUMINACAO EXTERNA - FORNECIMENTO E INSTALACAO</t>
  </si>
  <si>
    <t>REFLETOR MULTILED COMPLETO, LUMINANCIA &gt;=2900 LUMENS, EFICIENCIA 95LM/W, ALIM. 220V, TEMP 5000K, IRC 70%, FP &gt;= 0,90,IP66, C/SUPORTE P/ INST. EM PAREDE-FORNECIMENTO E INSTALACAO</t>
  </si>
  <si>
    <t>REFLETOR MULTILED COMPLETO, LUMINANCIA &gt;=4900 LUMENS, EFICIENCIA 95LM/W, ALIM. 220V, TEMP 5000K, IRC 70%, FP &gt;= 0,90,IP66, C/SUPORTE P/ INST. EM PAREDE-FORNECIMENTO E INSTALACAO</t>
  </si>
  <si>
    <t>65004169</t>
  </si>
  <si>
    <t>LUMINARIA PUBLICA MULTILED COMPLETA, LUM &gt;=5500 LUMENS, EFIC&gt;= 110LM/W, 220V, T5000K, IRC70%, FP&gt;= 0,92, IP66, C/SUPINST POSTE, SUP SURTO E RELE FOTOEL-FORNECIMENTO E INSTALACAO</t>
  </si>
  <si>
    <t>LUMINARIA PUBLICA MULTILED COMPLETA, LUM &gt;=11000 LUMENS, EFIC&gt;= 110LM/W, 220V, T5000K, IRC70%, FP&gt;= 0,92, IP66, C/SUPINST POSTE, SUP SURTO E RELE FOTOEL-FORNECIMENTO E INSTALACAO</t>
  </si>
  <si>
    <t>LUMINARIA PUBLICA MULTILED COMPLETA, LUM &gt;=16500 LUMENS, EFIC&gt;= 110LM/W, 220V, T5000K, IRC70%, FP&gt;= 0,92, IP66, C/SUPINST POSTE, SUP SURTO E RELE FOTOEL-FORNECIMENTO E INSTALACAO</t>
  </si>
  <si>
    <t>ASSENTAMENTO E INTERLIGACAO DE QGBT - ELEVATORIA ATE 3X15,0 CV</t>
  </si>
  <si>
    <t>ASSENTAMENTO E INTERLIGACAO DE QGBT - ELEVATORIA DE 3X15,1 A 3X50,0 CV</t>
  </si>
  <si>
    <t>ASSENTAMENTO E INTERLIGACAO DE QGBT - ELEVATORIA DE 3X50,1 A 3X200,0 CV</t>
  </si>
  <si>
    <t>ASSENTAMENTO E INTERLIGACAO DE QCM ATE 15,0 CV</t>
  </si>
  <si>
    <t>ASSENTAMENTO E INTERLIGACAO DE QCM DE 15,1 A 50,0 CV</t>
  </si>
  <si>
    <t>ASSENTAMENTO E INTERLIGACAO DE QCM DE 50,1 A 200,0 CV</t>
  </si>
  <si>
    <t>ASSENTAMENTO E INTERLIGACAO DE PDA - ELEVATORIA COM 2 CMB (1+1)</t>
  </si>
  <si>
    <t>ASSENTAMENTO E INTERLIGACAO DE PDA - ELEVATORIA COM 3 CMB (2+1)</t>
  </si>
  <si>
    <t>COMISSIONAMENTO E STARTUP DE ELEVATORIA COM 2 CMB (1+1) SEM CLP</t>
  </si>
  <si>
    <t>COMISSIONAMENTO E STARTUP DE ELEVATORIA COM 2 CMB (1+1) COM CLP</t>
  </si>
  <si>
    <t>COMISSIONAMENTO E START UP DE ELEVATORIA COM 3 CMB (2+1) COM CLP</t>
  </si>
  <si>
    <t>SISTEMA DE AUTOMACAO E TELECOMANDO VIA RADIO - 1 (PONTO) - LICENCA JUNTO A ANATEL</t>
  </si>
  <si>
    <t>MONTAGEM E INSTALACAO DE POCO TUBULAR PROFUNDO, DIAMETRO DA TUBULACAO DE EXTRACAO DE 2", PROFUNDIDADE DE INSTALACAO DABOMBA ENTRE 120 M E 180 M</t>
  </si>
  <si>
    <t>MONTAGEM E INSTALACAO DE POCO TUBULAR PROFUNDO, DIAMETRO DA TUBULACAO DE EXTRACAO DE 2", PROFUNDIDADE DE INSTALACAO DABOMBA ENTRE 180 M E 240 M</t>
  </si>
  <si>
    <t>MONTAGEM E INSTALACAO DE POCO TUBULAR PROFUNDO, DIAMETRO DA TUBULACAO DE EXTRACAO DE 3", PROFUNDIDADE DE INSTALACAO DABOMBA ENTRE 120 M E 180 M</t>
  </si>
  <si>
    <t>MONTAGEM E INSTALACAO DE POCO TUBULAR PROFUNDO, DIAMETRO DA TUBULACAO DE EXTRACAO DE 3", PROFUNDIDADE DE INSTALACAO DABOMBA ENTRE 180 M E 240 M</t>
  </si>
  <si>
    <t>MONTAGEM E INSTALACAO DE POCO TUBULAR PROFUNDO, DIAMETRO DA TUBULACAO DE EXTRACAO DE 4", PROFUNDIDADE DE INSTALACAO DABOMBA ENTRE 120 M E 180 M</t>
  </si>
  <si>
    <t>MONTAGEM E INSTALACAO DE POCO TUBULAR PROFUNDO, DIAMETRO DA TUBULACAO DE EXTRACAO DE 4", PROFUNDIDADE DE INSTALACAO DABOMBA ENTRE 180 M E 240 M</t>
  </si>
  <si>
    <t>MONTAGEM E INSTALACAO DE POCO TUBULAR PROFUNDO, DIAMETRO DA TUBULACAO DE EXTRACAO DE 6", PROFUNDIDADE DE INSTALACAO DABOMBA ENTRE 120 M E 180 M</t>
  </si>
  <si>
    <t>MONTAGEM E INSTALACAO DE POCO TUBULAR PROFUNDO, DIAMETRO DA TUBULACAO DE EXTRACAO DE 6", PROFUNDIDADE DE INSTALACAO DABOMBA ENTRE 180 M E 240 M</t>
  </si>
  <si>
    <t>SUBSTITUICAO DE HIDROMETROS COM CAPACIDADE DE 1,5 A 5M3/H, COM UTILIZACAO DE MOTOCICLETA.</t>
  </si>
  <si>
    <t>VISITA COM ENCERRAMENTO DA CADEIA.</t>
  </si>
  <si>
    <t>VERIFICACAO E CONFIRMACAO DE VIOLACAO EM PADRAO DE LIGACAO DE AGUA, COM REGISTRO FOTOGRAFICO.</t>
  </si>
  <si>
    <t>INSTALACAO E/OU RETIRADA DE HIDROMETROS DE 1,5 A 5,0 M3/H.</t>
  </si>
  <si>
    <t>CADASTRO DE POCO DE VISITA E/OU BOCA DE LOBO, COM COTA ALTIMETRICA, DE UNIDADE NÃO ISOLADA.</t>
  </si>
  <si>
    <t>SUPORTE MAO FRANCESA, CANTONEIRA ACO GALV. OU PINTADA 1.1/2X1.1/2X/1/4 - COMP. ATE 50 CM, INST. REDE DE DUTOS, LEITOS DECABOS OU ELETROCALHAS EM PAREDE - FORNEC. E INSTALACAO</t>
  </si>
  <si>
    <t>SUPORTE MAO FRANCESA, CANTONEIRA ACO GALV. OU PINTADA 2.1/2X2.1/2X/1/4 - COMP. DE 51 A 80 CM, INST. REDE DE DUTOS,LEITOS DE CABOS OU ELETROCALHAS EM PAREDE - FORNEC. E INSTALACAO</t>
  </si>
  <si>
    <t>SUPORTE MAO FRANCESA, CANTONEIRA ACO GALV. OU PINTADA 2.1/2X2.1/2X/1/4 - COMP. DE 81 A 120 CM, INST. REDE DE DUTOS,LEITOS DE CABOS OU ELETROCALHAS EM PAREDE - FORNEC. E INSTALACAO</t>
  </si>
  <si>
    <t>SUPORTE EM CANTONEIRA ACO GALV. OU PINTADA 1.1/2X1.1/2X/1/4 - COMP. ATE 50 CM, INST. REDE DE DUTOS, LEITOS DE CABOS OUELETROCALHAS NO PISO. - FORNEC. E INSTALACAO</t>
  </si>
  <si>
    <t>SUPORTE EM CANTONEIRA ACO GALV. OU PINTADA 1.1/2X1.1/2X/1/4 - COMP. DE 51 A 80 CM, INST. REDE DE DUTOS, LEITOS DE CABOSOU ELETROCALHAS NO PISO - FORNEC. E INSTALACAO</t>
  </si>
  <si>
    <t>SUPORTE EM CANTONEIRA ACO GALV. OU PINTADA 2.1/2X2.1/2X/1/4 - COMPIRMENTO DE 81 A 120 CM, INST. REDE DE DUTOS, LEITOS DECABOS OU ELETROCALHAS NO PISO - FORNEC. E INSTALACAO</t>
  </si>
  <si>
    <t>SUPORTE EM CANTONEIRA ACO GALV. OU PINTADA 1.1/2X1.1/2X/1/4 - COMP. ATE 50 CM, INST. REDE DE DUTOS, LEITOS DE CABOS OUELETROCALHAS NO TETO. - FORNEC. E INSTALACAO</t>
  </si>
  <si>
    <t>SUPORTE EM CANTONEIRA ACO GALV. OU PINTADA 1.1/2X1.1/2X/1/4 - COMP. DE 51 A 80 CM, INST. REDE DE DUTOS, LEITOS DE CABOSOU ELETROCALHAS NO TETO - FORNEC. E INSTALACAO</t>
  </si>
  <si>
    <t>SUPORTE EM CANTONEIRA ACO GALV. OU PINTADA 2.1/2X2.1/2X/1/4 - COMP. DE 81 A 120 CM, INST. REDE DE DUTOS, LEITOS DE CABOSOU ELETROCALHAS NO TETO - FORNEC. E INSTALACAO</t>
  </si>
  <si>
    <t>ELETROCALHA PERFURADA TIPO "C" (COM ABAS) EM AÇO GALVANIZADO A FOGO (NBR 6323), CHAPA 16. DIMENSÕES 10X5X300CM (LXAXC) -FORNECIMENTO E INSTALAÇAO, INCLUINDO MATERIAIS DE FIXAÇAO</t>
  </si>
  <si>
    <t>ELETROCALHA PERFURADA TIPO "C" (COM ABAS) EM AÇO GALVANIZADO A FOGO (NBR 6323), CHAPA 16. DIMENSÕES 20X5X300CM (LXAXC) -FORNECIMENTO E INSTALAÇAO, INCLUINDO MATERIAIS DE FIXAÇAO</t>
  </si>
  <si>
    <t>ELETROCALHA PERFURADA TIPO "C" (COM ABAS) EM AÇO GALVANIZADO A FOGO (NBR 6323), CHAPA 16. DIMENSÕES 30X5X300CM (LXAXC) -FORNECIMENTO E INSTALAÇAO, INCLUINDO MATERIAIS DE FIXAÇAO</t>
  </si>
  <si>
    <t>ELETROCALHA PERFURADA TIPO "C" (COM ABAS) EM AÇO GALVANIZADO A FOGO (NBR 6323), CHAPA 16. DIMENSÕES 20X10X300CM (LXAXC)- FORNECIMENTO E INSTALAÇAO, INCLUINDO MATERIAIS DE FIXAÇAO</t>
  </si>
  <si>
    <t>ELETROCALHA PERFURADA TIPO "C" (COM ABAS) EM AÇO GALVANIZADO A FOGO (NBR 6323), CHAPA 16. DIMENSÕES 30X10X300CM (LXAXC)- FORNECIMENTO E INSTALAÇAO, INCLUINDO MATERIAIS DE FIXAÇAO</t>
  </si>
  <si>
    <t>ELETROCALHA PERFURADA TIPO "C" (COM ABAS) EM AÇO GALVANIZADO A FOGO (NBR 6323), CHAPA 16. DIMENSÕES 40X10X300CM (LXAXC)- FORNECIMENTO E INSTALAÇAO, INCLUINDO MATERIAIS DE FIXAÇAO</t>
  </si>
  <si>
    <t>ELETROCALHA PERFURADA TIPO "C" (COM ABAS) EM AÇO GALVANIZADO A FOGO (NBR 6323), CHAPA 14. DIMENSÕES 50X10X300CM (LXAXC)- FORNECIMENTO E INSTALAÇAO, INCLUINDO MATERIAIS DE FIXAÇAO</t>
  </si>
  <si>
    <t>ELETROCALHA PERFURADA TIPO "C" (COM ABAS) EM AÇO GALVANIZADO A FOGO (NBR 6323), CHAPA 14. DIMENSÕES 60X10X300CM (LXAXC)- FORNECIMENTO E INSTALAÇAO, INCLUINDO MATERIAIS DE FIXAÇAO</t>
  </si>
  <si>
    <t>ELETROCALHA PERFURADA TIPO "C" (COM ABAS) EM AÇO GALVANIZADO A FOGO (NBR 6323), CHAPA 14. DIMENSÕES 80X10X300CM (LXAXC)- FORNECIMENTO E INSTALAÇAO, INCLUINDO MATERIAIS DE FIXAÇAO</t>
  </si>
  <si>
    <t>CURVA HORIZONTAL PERFURADA PARA ELETROCALHA DE 20X10CM, TIPO "C" (COM ABAS) EM AÇO GALV. A FOGO (NBR 6323), CHAPA 16 -FORNEC. E INSTALACAO, INCLUINDO MATERIAIS DE FIXAÇAO</t>
  </si>
  <si>
    <t>CURVA HORIZONTAL PERFURADA PARA ELETROCALHA DE 30X10CM, TIPO "C" (COM ABAS) EM AÇO GALV. A FOGO (NBR 6323), CHAPA 16 -FORNEC. E INSTALACAO, INCLUINDO MATERIAIS DE FIXAÇAO</t>
  </si>
  <si>
    <t>CURVA HORIZONTAL PERFURADA PARA ELETROCALHA DE 40X10CM, TIPO "C" (COM ABAS) EM AÇO GALV. A FOGO (NBR 6323), CHAPA 16 -FORNEC. E INSTALACAO, INCLUINDO MATERIAIS DE FIXAÇAO</t>
  </si>
  <si>
    <t>CURVA HORIZONTAL PERFURADA PARA ELETROCALHA DE 50X10CM, TIPO "C" (COM ABAS) EM AÇO GALV. A FOGO (NBR 6323), CHAPA 14 -FORNEC. E INSTALACAO, INCLUINDO MATERIAIS DE FIXAÇAO</t>
  </si>
  <si>
    <t>CURVA HORIZONTAL PERFURADA PARA ELETROCALHA DE 60X10CM, TIPO "C" (COM ABAS) EM AÇO GALV. A FOGO (NBR 6323), CHAPA 14 -FORNEC. E INSTALACAO, INCLUINDO MATERIAIS DE FIXAÇAO</t>
  </si>
  <si>
    <t>CURVA HORIZONTAL PERFURADA PARA ELETROCALHA DE 80X10CM, TIPO "C" (COM ABAS) EM AÇO GALV. A FOGO (NBR 6323), CHAPA 14 -FORNEC. E INSTALACAO, INCLUINDO MATERIAIS DE FIXAÇAO</t>
  </si>
  <si>
    <t>CURVA HORIZONTAL PERFURADA PARA ELETROCALHA DE 10X5CM, TIPO "C" (COM ABAS) EM AÇO GALV. A FOGO (NBR 6323), CHAPA 16 -FORNEC. E INSTALACAO, INCLUINDO MATERIAIS DE FIXAÇAO</t>
  </si>
  <si>
    <t>CURVA HORIZONTAL PERFURADA PARA ELETROCALHA DE 20X5CM, TIPO "C" (COM ABAS) EM AÇO GALV. A FOGO (NBR 6323), CHAPA 16 -FORNEC. E INSTALACAO, INCLUINDO MATERIAIS DE FIXAÇAO</t>
  </si>
  <si>
    <t>CURVA HORIZONTAL PERFURADA PARA ELETROCALHA DE 30X5CM, TIPO "C" (COM ABAS) EM AÇO GALV. A FOGO (NBR 6323), CHAPA 16 -FORNEC. E INSTALACAO, INCLUINDO MATERIAIS DE FIXAÇAO</t>
  </si>
  <si>
    <t>CURVA VERTICAL EXTERNA PERFURADA PARA ELETROCALHA DE 20X10CM, TIPO "C" (COM ABAS) EM AÇO GALV. A FOGO (NBR 6323), CHAPA16 - FORNEC. E INSTALACAO, INCLUINDO MATERIAIS DE FIXAÇAO</t>
  </si>
  <si>
    <t>CURVA VERTICAL EXTERNA PERFURADA PARA ELETROCALHA DE 30X10CM, TIPO "C" (COM ABAS) EM AÇO GALV. A FOGO (NBR 6323), CHAPA16 - FORNEC. E INSTALACAO, INCLUINDO MATERIAIS DE FIXAÇAO</t>
  </si>
  <si>
    <t>CURVA VERTICAL EXTERNA PERFURADA PARA ELETROCALHA DE 40X10CM, TIPO "C" (COM ABAS) EM AÇO GALV. A FOGO (NBR 6323), CHAPA16 - FORNEC. E INSTALACAO, INCLUINDO MATERIAIS DE FIXAÇAO</t>
  </si>
  <si>
    <t>CURVA VERTICAL EXTERNA PERFURADA PARA ELETROCALHA DE 50X10CM, TIPO "C" (COM ABAS) EM AÇO GALV. A FOGO (NBR 6323), CHAPA14 - FORNEC. E INSTALACAO, INCLUINDO MATERIAIS DE FIXAÇAO</t>
  </si>
  <si>
    <t>CURVA VERTICAL EXTERNA PERFURADA PARA ELETROCALHA DE 60X10CM, TIPO "C" (COM ABAS) EM AÇO GALV. A FOGO (NBR 6323), CHAPA14 - FORNEC. E INSTALACAO, INCLUINDO MATERIAIS DE FIXAÇAO</t>
  </si>
  <si>
    <t>CURVA VERTICAL EXTERNA PERFURADA PARA ELETROCALHA DE 80X10CM, TIPO "C" (COM ABAS) EM AÇO GALV. A FOGO (NBR 6323), CHAPA14 - FORNEC. E INSTALACAO, INCLUINDO MATERIAIS DE FIXAÇAO</t>
  </si>
  <si>
    <t>CURVA VERTICAL EXTERNA PERFURADA PARA ELETROCALHA DE 10X5CM, TIPO "C" (COM ABAS) EM AÇO GALV. A FOGO (NBR 6323), CHAPA16 - FORNEC. E INSTALACAO, INCLUINDO MATERIAIS DE FIXAÇAO</t>
  </si>
  <si>
    <t>CURVA VERTICAL EXTERNA PERFURADA PARA ELETROCALHA DE 20X5CM, TIPO "C" (COM ABAS) EM AÇO GALV. A FOGO (NBR 6323), CHAPA16 - FORNEC. E INSTALACAO, INCLUINDO MATERIAIS DE FIXAÇAO</t>
  </si>
  <si>
    <t>CURVA VERTICAL EXTERNA PERFURADA PARA ELETROCALHA DE 30X5CM, TIPO "C" (COM ABAS) EM AÇO GALV. A FOGO (NBR 6323), CHAPA16 - FORNEC. E INSTALACAO, INCLUINDO MATERIAIS DE FIXAÇAO</t>
  </si>
  <si>
    <t>CURVA VERTICAL INTERNA PERFURADA PARA ELETROCALHA DE 20X10CM, TIPO "C" (COM ABAS) EM AÇO GALV. A FOGO (NBR 6323), CHAPA16 - FORNEC. E INSTALACAO, INCLUINDO MATERIAIS DE FIXAÇAO</t>
  </si>
  <si>
    <t>CURVA VERTICAL INTERNA PERFURADA PARA ELETROCALHA DE 30X10CM, TIPO "C" (COM ABAS) EM AÇO GALV. A FOGO (NBR 6323), CHAPA16 - FORNEC. E INSTALACAO, INCLUINDO MATERIAIS DE FIXAÇAO</t>
  </si>
  <si>
    <t>CURVA VERTICAL INTERNA PERFURADA PARA ELETROCALHA DE 40X10CM, TIPO "C" (COM ABAS) EM AÇO GALV. A FOGO (NBR 6323), CHAPA16 - FORNEC. E INSTALACAO, INCLUINDO MATERIAIS DE FIXAÇAO</t>
  </si>
  <si>
    <t>CURVA VERTICAL INTERNA PERFURADA PARA ELETROCALHA DE 50X10CM, TIPO "C" (COM ABAS) EM AÇO GALV. A FOGO (NBR 6323), CHAPA14 - FORNEC. E INSTALACAO, INCLUINDO MATERIAIS DE FIXAÇAO</t>
  </si>
  <si>
    <t>CURVA VERTICAL INTERNA PERFURADA PARA ELETROCALHA DE 60X10CM, TIPO "C" (COM ABAS) EM AÇO GALV. A FOGO (NBR 6323), CHAPA14 - FORNEC. E INSTALACAO, INCLUINDO MATERIAIS DE FIXAÇAO</t>
  </si>
  <si>
    <t>CURVA VERTICAL INTERNA PERFURADA PARA ELETROCALHA DE 80X10CM, TIPO "C" (COM ABAS) EM AÇO GALV. A FOGO (NBR 6323), CHAPA14 - FORNEC. E INSTALACAO, INCLUINDO MATERIAIS DE FIXAÇAO</t>
  </si>
  <si>
    <t>CURVA VERTICAL INTERNA PERFURADA PARA ELETROCALHA DE 10X5CM, TIPO "C" (COM ABAS) EM AÇO GALV. A FOGO (NBR 6323), CHAPA16 - FORNEC. E INSTALACAO, INCLUINDO MATERIAIS DE FIXAÇAO</t>
  </si>
  <si>
    <t>CURVA VERTICAL INTERNA PERFURADA PARA ELETROCALHA DE 20X5CM, TIPO "C" (COM ABAS) EM AÇO GALV. A FOGO (NBR 6323), CHAPA16 - FORNEC. E INSTALACAO, INCLUINDO MATERIAIS DE FIXAÇAO</t>
  </si>
  <si>
    <t>CURVA VERTICAL INTERNA PERFURADA PARA ELETROCALHA DE 30X5CM, TIPO "C" (COM ABAS) EM AÇO GALV. A FOGO (NBR 6323), CHAPA16 - FORNEC. E INSTALACAO, INCLUINDO MATERIAIS DE FIXAÇAO</t>
  </si>
  <si>
    <t>TE PERFURADO PARA ELETROCALHA DE 20X10CM, TIPO "C" (COM ABAS) EM AÇO GALVANIZADO A FOGO (NBR 6323), CHAPA 16 -FORNECIMENTO E INSTALAÇAO, INCLUINDO MATERIAIS DE FIXAÇAO</t>
  </si>
  <si>
    <t>TE PERFURADO PARA ELETROCALHA DE 30X10CM, TIPO "C" (COM ABAS) EM AÇO GALVANIZADO A FOGO (NBR 6323), CHAPA 16 -FORNECIMENTO E INSTALAÇAO, INCLUINDO MATERIAIS DE FIXAÇAO</t>
  </si>
  <si>
    <t>TE PERFURADO PARA ELETROCALHA DE 40X10CM, TIPO "C" (COM ABAS) EM AÇO GALVANIZADO A FOGO (NBR 6323), CHAPA 16 -FORNECIMENTO E INSTALAÇAO, INCLUINDO MATERIAIS DE FIXAÇAO</t>
  </si>
  <si>
    <t>TE PERFURADO PARA ELETROCALHA DE 50X10CM, TIPO "C" (COM ABAS) EM AÇO GALVANIZADO A FOGO (NBR 6323), CHAPA 14 -FORNECIMENTO E INSTALAÇAO, INCLUINDO MATERIAIS DE FIXAÇAO</t>
  </si>
  <si>
    <t>TE PERFURADO PARA ELETROCALHA DE 60X10CM, TIPO "C" (COM ABAS) EM AÇO GALVANIZADO A FOGO (NBR 6323), CHAPA 14 -FORNECIMENTO E INSTALAÇAO, INCLUINDO MATERIAIS DE FIXAÇAO</t>
  </si>
  <si>
    <t>TE PERFURADO PARA ELETROCALHA DE 80X10CM, TIPO "C" (COM ABAS) EM AÇO GALVANIZADO A FOGO (NBR 6323), CHAPA 14 -FORNECIMENTO E INSTALAÇAO, INCLUINDO MATERIAIS DE FIXAÇAO</t>
  </si>
  <si>
    <t>TE PERFURADO PARA ELETROCALHA DE 10X5CM, TIPO "C" (COM ABAS) EM AÇO GALVANIZADO A FOGO (NBR 6323), CHAPA 16 -FORNECIMENTO E INSTALAÇAO, INCLUINDO MATERIAIS DE FIXAÇAO</t>
  </si>
  <si>
    <t>TE PERFURADO PARA ELETROCALHA DE 20X5CM, TIPO "C" (COM ABAS) EM AÇO GALVANIZADO A FOGO (NBR 6323), CHAPA 16 -FORNECIMENTO E INSTALAÇAO, INCLUINDO MATERIAIS DE FIXAÇAO</t>
  </si>
  <si>
    <t>TE PERFURADO PARA ELETROCALHA DE 30X5CM, TIPO "C" (COM ABAS) EM AÇO GALVANIZADO A FOGO (NBR 6323), CHAPA 16 -FORNECIMENTO E INSTALAÇAO, INCLUINDO MATERIAIS DE FIXAÇAO</t>
  </si>
  <si>
    <t>CRUZETA PERFURADA PARA ELETROCALHA DE 20X10CM, TIPO "C" (COM ABAS) EM AÇO GALVANIZADO A FOGO (NBR 6323), CHAPA 16 -FORNECIMENTO E INSTALAÇAO, INCLUINDO MATERIAIS DE FIXAÇAO</t>
  </si>
  <si>
    <t>CRUZETA PERFURADA PARA ELETROCALHA DE 30X10CM, TIPO "C" (COM ABAS) EM AÇO GALVANIZADO A FOGO (NBR 6323), CHAPA 16 -FORNECIMENTO E INSTALAÇAO, INCLUINDO MATERIAIS DE FIXAÇAO</t>
  </si>
  <si>
    <t>CRUZETA PERFURADA PARA ELETROCALHA DE 40X10CM, TIPO "C" (COM ABAS) EM AÇO GALVANIZADO A FOGO (NBR 6323), CHAPA 16 -FORNECIMENTO E INSTALAÇAO, INCLUINDO MATERIAIS DE FIXAÇAO</t>
  </si>
  <si>
    <t>CRUZETA PERFURADA PARA ELETROCALHA DE 50X10CM, TIPO "C" (COM ABAS) EM AÇO GALVANIZADO A FOGO (NBR 6323), CHAPA 14 -FORNECIMENTO E INSTALAÇAO, INCLUINDO MATERIAIS DE FIXAÇAO</t>
  </si>
  <si>
    <t>CRUZETA PERFURADA PARA ELETROCALHA DE 60X10CM, TIPO "C" (COM ABAS) EM AÇO GALVANIZADO A FOGO (NBR 6323), CHAPA 14 -FORNECIMENTO E INSTALAÇAO, INCLUINDO MATERIAIS DE FIXAÇAO</t>
  </si>
  <si>
    <t>CRUZETA PERFURADA PARA ELETROCALHA DE 80X10CM, TIPO "C" (COM ABAS) EM AÇO GALVANIZADO A FOGO (NBR 6323), CHAPA 14 -FORNECIMENTO E INSTALAÇAO, INCLUINDO MATERIAIS DE FIXAÇAO</t>
  </si>
  <si>
    <t>CRUZETA PERFURADA PARA ELETROCALHA DE 10X5CM, TIPO "C" (COM ABAS) EM AÇO GALVANIZADO A FOGO (NBR 6323), CHAPA 16 -FORNECIMENTO E INSTALAÇAO, INCLUINDO MATERIAIS DE FIXAÇAO</t>
  </si>
  <si>
    <t>CRUZETA PERFURADA PARA ELETROCALHA DE 20X5CM, TIPO "C" (COM ABAS) EM AÇO GALVANIZADO A FOGO (NBR 6323), CHAPA 16 -FORNECIMENTO E INSTALAÇAO, INCLUINDO MATERIAIS DE FIXAÇAO</t>
  </si>
  <si>
    <t>CRUZETA PERFURADA PARA ELETROCALHA DE 30X5CM, TIPO "C" (COM ABAS) EM AÇO GALVANIZADO A FOGO (NBR 6323), CHAPA 16 -FORNECIMENTO E INSTALAÇAO, INCLUINDO MATERIAIS DE FIXAÇAO</t>
  </si>
  <si>
    <t>TAMPA DE ENCAIXE 100X3000MM PARA ELETROCALHA E LEITOS DE CABOS, EM AÇO GALVANIZADO A FOGO (NBR 6323), CHAPA 16 -FORNECIMENTO E INSTALAÇAO</t>
  </si>
  <si>
    <t>TAMPA DE ENCAIXE 200X3000MM PARA ELETROCALHA E LEITOS DE CABOS, EM AÇO GALVANIZADO A FOGO (NBR 6323), CHAPA 16 -FORNECIMENTO E INSTALAÇAO</t>
  </si>
  <si>
    <t>TAMPA DE ENCAIXE 300X3000MM PARA ELETROCALHA E LEITOS DE CABOS, EM AÇO GALVANIZADO A FOGO (NBR 6323), CHAPA 16 -FORNECIMENTO E INSTALAÇAO</t>
  </si>
  <si>
    <t>TAMPA DE ENCAIXE 400X3000MM PARA ELETROCALHA E LEITOS DE CABOS, EM AÇO GALVANIZADO A FOGO (NBR 6323), CHAPA 16 -FORNECIMENTO E INSTALAÇAO</t>
  </si>
  <si>
    <t>TAMPA DE ENCAIXE 500X3000MM PARA ELETROCALHA E LEITOS DE CABOS, EM AÇO GALVANIZADO A FOGO (NBR 6323), CHAPA 16 -FORNECIMENTO E INSTALAÇAO</t>
  </si>
  <si>
    <t>TAMPA DE ENCAIXE 600X3000MM PARA ELETROCALHA E LEITOS DE CABOS, EM AÇO GALVANIZADO A FOGO (NBR 6323), CHAPA 16 -FORNECIMENTO E INSTALAÇAO</t>
  </si>
  <si>
    <t>TAMPA DE ENCAIXE 800X3000MM PARA ELETROCALHA E LEITO DE CABOS, EM AÇO GALVANIZADO A FOGO (NBR 6323), CHAPA 16 -FORNECIMENTO E INSTALAÇAO</t>
  </si>
  <si>
    <t>TAMPA DE ENCAIXE PARA CURVA HORIZONTAL DE ELETROCALHA E LEITO DE CABOS DE 100MM, EM AÇO GALVANIZADO A FOGO (NBR 6323),CHAPA 16 - FORNECIMENTO E INSTALAÇAO</t>
  </si>
  <si>
    <t>TAMPA DE ENCAIXE PARA CURVA HORIZONTAL DE ELETROCALHA E LEITO DE CABOS DE 200MM, EM AÇO GALVANIZADO A FOGO (NBR 6323),CHAPA 16 - FORNECIMENTO E INSTALAÇAO</t>
  </si>
  <si>
    <t>TAMPA DE ENCAIXE PARA CURVA HORIZONTAL DE ELETROCALHA E LEITO DE CABOS DE 300MM, EM AÇO GALVANIZADO A FOGO (NBR 6323),CHAPA 16 - FORNECIMENTO E INSTALAÇAO</t>
  </si>
  <si>
    <t>TAMPA DE ENCAIXE PARA CURVA HORIZONTAL DE ELETROCALHA E LEITO DE CABOS DE 400MM, EM AÇO GALVANIZADO A FOGO (NBR 6323),CHAPA 16 - FORNECIMENTO E INSTALAÇAO</t>
  </si>
  <si>
    <t>TAMPA DE ENCAIXE PARA CURVA HORIZONTAL DE ELETROCALHA E LEITO DE CABOS DE 500MM, EM AÇO GALVANIZADO A FOGO (NBR 6323),CHAPA 16 - FORNECIMENTO E INSTALAÇAO</t>
  </si>
  <si>
    <t>TAMPA DE ENCAIXE PARA CURVA HORIZONTAL DE ELETROCALHA E LEITO DE CABOS DE 600MM, EM AÇO GALVANIZADO A FOGO (NBR 6323),CHAPA 16 - FORNECIMENTO E INSTALAÇAO</t>
  </si>
  <si>
    <t>TAMPA DE ENCAIXE PARA CURVA HORIZONTAL DE ELETROCALHA E LEITO DE CABOS DE 800MM, EM AÇO GALVANIZADO A FOGO (NBR 6323),CHAPA 16 - FORNECIMENTO E INSTALAÇAO</t>
  </si>
  <si>
    <t>TAMPA DE ENCAIXE PARA TE HORIZONTAL DE ELETROCALHA E LEITO DE CABOS DE 100MM, EM AÇO GALVANIZADO A FOGO (NBR 6323),CHAPA 16 - FORNECIMENTO E INSTALAÇAO</t>
  </si>
  <si>
    <t>TAMPA DE ENCAIXE PARA TE HORIZONTAL DE ELETROCALHA E LEITO DE CABOS DE 200MM, EM AÇO GALVANIZADO A FOGO (NBR 6323),CHAPA 16 - FORNECIMENTO E INSTALAÇAO</t>
  </si>
  <si>
    <t>TAMPA DE ENCAIXE PARA TE HORIZONTAL DE ELETROCALHA E LEITO DE CABOS DE 300MM, EM AÇO GALVANIZADO A FOGO (NBR 6323),CHAPA 16 - FORNECIMENTO E INSTALAÇAO</t>
  </si>
  <si>
    <t>TAMPA DE ENCAIXE PARA TE HORIZONTAL DE ELETROCALHA E LEITO DE CABOS DE 400MM, EM AÇO GALVANIZADO A FOGO (NBR 6323),CHAPA 16 - FORNECIMENTO E INSTALAÇAO</t>
  </si>
  <si>
    <t>TAMPA DE ENCAIXE 500X3000MM PARA TE HORIZONTAL DE ELETROCALHA E LEITO DE CABOS, EM AÇO GALVANIZADO A FOGO (NBR 6323),CHAPA 16 - FORNECIMENTO E INSTALAÇAO</t>
  </si>
  <si>
    <t>TAMPA DE ENCAIXE PARA TE HORIZONTAL DE ELETROCALHA E LEITO DE CABOS DE 600MM, EM AÇO GALVANIZADO A FOGO (NBR 6323),CHAPA 16 - FORNECIMENTO E INSTALAÇAO</t>
  </si>
  <si>
    <t>TAMPA DE ENCAIXE PARA TE HORIZONTAL DE ELETROCALHA E LEITO DE CABOS 800MM, EM AÇO GALVANIZADO A FOGO (NBR 6323), CHAPA16 - FORNECIMENTO E INSTALAÇAO</t>
  </si>
  <si>
    <t>TAMPA DE ENCAIXE PARA CRUZETA HORIZONTAL DE ELETROCALHA E LEITO DE CABOS DE 100MM, EM AÇO GALVANIZADO A FOGO (NBR 6323),CHAPA 16 - FORNECIMENTO E INSTALAÇAO</t>
  </si>
  <si>
    <t>TAMPA DE ENCAIXE PARA CRUZETA HORIZONTAL DE ELETROCALHA E LEITO DE CABOS DE 200MM, EM AÇO GALVANIZADO A FOGO (NBR 6323),CHAPA 16 - FORNECIMENTO E INSTALAÇAO</t>
  </si>
  <si>
    <t>TAMPA DE ENCAIXE PARA CRUZETA HORIZONTAL DE ELETROCALHA E LEITO DE CABOS DE 300MM, EM AÇO GALVANIZADO A FOGO (NBR 6323),CHAPA 16 - FORNECIMENTO E INSTALAÇAO</t>
  </si>
  <si>
    <t>TAMPA DE ENCAIXE PARA CRUZETA HORIZONTAL DE ELETROCALHA E LEITO DE CABOS DE 400MM, EM AÇO GALVANIZADO A FOGO (NBR 6323),CHAPA 16 - FORNECIMENTO E INSTALAÇAO</t>
  </si>
  <si>
    <t>TAMPA DE ENCAIXE PARA CRUZETA HORIZONTAL DE ELETROCALHA E LEITO DE CABOS DE 500MM, EM AÇO GALVANIZADO A FOGO (NBR 6323),CHAPA 16 - FORNECIMENTO E INSTALAÇAO</t>
  </si>
  <si>
    <t>TAMPA DE ENCAIXE PARA CRUZETA HORIZONTAL DE ELETROCALHA E LEITO DE CABOS DE 600MM, EM AÇO GALVANIZADO A FOGO (NBR 6323),CHAPA 16 - FORNECIMENTO E INSTALAÇAO</t>
  </si>
  <si>
    <t>TAMPA DE ENCAIXE PARA CRUZETA HORIZONTAL DE ELETROCALHA E LEITO DE CABOS DE 800MM, EM AÇO GALVANIZADO A FOGO (NBR 6323),CHAPA 16 - FORNECIMENTO E INSTALAÇAO</t>
  </si>
  <si>
    <t>TAMPA DE ENCAIXE PARA CURVA VERTICAL INTERNA DE ELETROCALHA E LEITO DE CABOS DE 100MM, EM AÇO GALVANIZADO A FOGO (NBR6323), CHAPA 16 - FORNECIMENTO E INSTALAÇAO</t>
  </si>
  <si>
    <t>TAMPA DE ENCAIXE PARA CURVA VERTICAL INTERNA DE ELETROCALHA E LEITO DE CABOS DE 200MM, EM AÇO GALVANIZADO A FOGO (NBR6323), CHAPA 16 - FORNECIMENTO E INSTALAÇAO</t>
  </si>
  <si>
    <t>TAMPA DE ENCAIXE PARA CURVA VERTICAL INTERNA DE ELETROCALHA E LEITO DE CABOS DE 300MM, EM AÇO GALVANIZADO A FOGO (NBR6323), CHAPA 16 - FORNECIMENTO E INSTALAÇAO</t>
  </si>
  <si>
    <t>TAMPA DE ENCAIXE PARA CURVA VERTICAL INTERNA DE ELETROCALHA E LEITO DE CABOS 400MM, EM AÇO GALVANIZADO A FOGO (NBR6323), CHAPA 16 - FORNECIMENTO E INSTALAÇAO</t>
  </si>
  <si>
    <t>TAMPA DE ENCAIXE PARA CURVA VERTICAL INTERNA DE ELETROCALHA E LEITO DE CABOS 500MM, EM AÇO GALVANIZADO A FOGO (NBR6323), CHAPA 16 - FORNECIMENTO E INSTALAÇAO</t>
  </si>
  <si>
    <t>TAMPA DE ENCAIXE PARA CURVA VERTICAL INTERNA DE ELETROCALHA E LEITO DE CABOS 600MM, EM AÇO GALVANIZADO A FOGO (NBR6323), CHAPA 16 - FORNECIMENTO E INSTALAÇAO</t>
  </si>
  <si>
    <t>TAMPA DE ENCAIXE PARA CURVA VERTICAL INTERNA DE ELETROCALHA E LEITO DE CABOS 800MM, EM AÇO GALVANIZADO A FOGO (NBR6323), CHAPA 16 - FORNECIMENTO E INSTALAÇAO</t>
  </si>
  <si>
    <t>LEITO PARA CABOS ABAS EXT. 19MM, TRAVESSAS DE 38X19MM A CADA 250MM, EM ACO GALV. A FOGO NBR 6323, CHAPA 16 LATERAIS E 18TRAVESSAS. DIM. 20X10X300 CM - FORNEC. E INSTALACAO</t>
  </si>
  <si>
    <t>LEITO PARA CABOS ABAS EXT. 19MM, TRAVESSAS DE 38X19MM A CADA 250MM, EM ACO GALV. A FOGO NBR 6323, CHAPA 16 LATERAIS E 18TRAVESSAS. DIM. 30X10X300 CM - FORNEC. E INSTALACAO</t>
  </si>
  <si>
    <t>LEITO PARA CABOS ABAS EXT. 19MM, TRAVESSAS DE 38X19MM A CADA 250MM, EM ACO GALV. A FOGO NBR 6323, CHAPA 16 LATERAIS E 18TRAVESSAS. DIM. 40X10X300 CM - FORNEC. E INSTALACAO</t>
  </si>
  <si>
    <t>LEITO PARA CABOS ABAS EXT. 19MM, TRAVESSAS DE 38X19MM A CADA 250MM, EM ACO GALV. A FOGO NBR 6323, CHAPA 14 LATERAIS E 16TRAVESSAS. DIM. 50X10X300 CM - FORNEC. E INSTALACAO</t>
  </si>
  <si>
    <t>LEITO PARA CABOS ABAS EXT. 19MM, TRAVESSAS DE 38X19MM A CADA 250MM, EM ACO GALV. A FOGO NBR 6323, CHAPA 14 LATERAIS E 16TRAVESSAS. DIM. 60X10X300 CM - FORNEC. E INSTALACAO</t>
  </si>
  <si>
    <t>LEITO PARA CABOS ABAS EXT. 19MM, TRAVESSAS DE 38X19MM A CADA 250MM, EM ACO GALV. A FOGO NBR 6323, CHAPA 14 LATERAIS E 16TRAVESSAS. DIM. 80X10X300 CM - FORNEC. E INSTALACAO</t>
  </si>
  <si>
    <t>LEITO PARA CABOS ABAS EXT. 19MM, TRAVESSAS DE 38X19MM A CADA 250MM, EM ACO GALV. A FOGO NBR 6323, CHAPA 14 LATERAIS E 16TRAVESSAS. DIM. 100X10X300 CM - FORNEC. E INSTALACAO</t>
  </si>
  <si>
    <t>CURVA HORIZONTAL P/ LEITO DE CABOS ABAS EXT. 19MM, TRAVESSAS 38X19MM, EM ACO GALV. A FOGO (NBR 6323), CHAPA 16 LATERAISE 18 TRAVESSAS DIM. 20X10 CM (LXA) - FORNEC. E INSTALACAO</t>
  </si>
  <si>
    <t>CURVA HORIZONTAL P/ LEITO DE CABOS ABAS EXT. 19MM, TRAVESSAS 38X19MM, EM ACO GALV. A FOGO (NBR 6323), CHAPA 16 LATERAISE 18 TRAVESSAS DIM. 30X10 CM (LXA) - FORNEC. E INSTALACAO</t>
  </si>
  <si>
    <t>CURVA HORIZONTAL P/ LEITO DE CABOS ABAS EXT. 19MM, TRAVESSAS 38X19MM, EM ACO GALV. A FOGO (NBR 6323), CHAPA 16 LATERAISE 18 TRAVESSAS DIM. 40X10 CM (LXA) - FORNEC. E INSTALACAO</t>
  </si>
  <si>
    <t>CURVA HORIZONTAL P/ LEITO DE CABOS ABAS EXT. 19MM, TRAVESSAS 38X19MM, EM ACO GALV. A FOGO (NBR 6323), CHAPA 14 LATERAISE 16 TRAVESSAS DIM. 50X10 CM (LXA) - FORNEC. E INSTALACAO</t>
  </si>
  <si>
    <t>CURVA HORIZONTAL P/ LEITO DE CABOS ABAS EXT. 19MM, TRAVESSAS 38X19MM, EM ACO GALV. A FOGO (NBR 6323), CHAPA 14 LATERAISE 16 TRAVESSAS DIM. 60X10 CM (LXA) - FORNEC. E INSTALACAO</t>
  </si>
  <si>
    <t>CURVA HORIZONTAL P/ LEITO DE CABOS ABAS EXT. 19MM, TRAVESSAS 38X19MM, EM ACO GALV. A FOGO (NBR 6323), CHAPA 14 LATERAISE 16 TRAVESSAS DIM. 80X10 CM (LXA) - FORNEC. E INSTALACAO</t>
  </si>
  <si>
    <t>CURVA HORIZONTAL P/ LEITO DE CABOS ABAS EXT. 19MM, TRAVESSAS 38X19MM, EM ACO GALV. A FOGO (NBR 6323) CHAPA 14 LATERAIS E16 TRAVESSAS DIM. 100X10 CM (LXA) - FORNEC. E INSTALACAO</t>
  </si>
  <si>
    <t>CURVA VERT EXT OU INTERNA P/ LEITO DE CABOS ABAS EXT. 19MM, TRAVESSAS 38X19MM, EM ACO GALV A FOGO NBR 6323, CHAPA 16LATERAIS E 18 TRAVESSAS DIM 20X10 CM - FORNEC. E INSTALACAO</t>
  </si>
  <si>
    <t>CURVA VERT EXT OU INTERNA P/ LEITO DE CABOS ABAS EXT. 19MM, TRAVESSAS 38X19MM, EM ACO GALV A FOGO. NBR 6323, CHAPA 16LATERAIS E 18 TRAVESSAS DIM. 30X10 CM - FORNEC. E INSTALACAO</t>
  </si>
  <si>
    <t>CURVA VERT EXT OU INTERNA P/ LEITO DE CABOS ABAS EXT. 19MM, TRAVESSAS 38X19MM, EM ACO GALV A FOGO. NBR 6323, CHAPA 16LATERAIS E 18 TRAVESSAS DIM. 40X10 CM - FORNEC. E INSTALACAO</t>
  </si>
  <si>
    <t>CURVA VERT EXT OU INTERNA P/ LEITO DE CABOS ABAS EXT. 19MM, TRAVESSAS 38X19MM, EM ACO GALV A FOGO. NBR 6323, CHAPA 14LATERAIS E 16 TRAVESSAS DIM. 50X10 CM - FORNEC. E INSTALACAO</t>
  </si>
  <si>
    <t>CURVA VERT EXT OU INTERNA P/ LEITO DE CABOS ABAS EXT. 19MM, TRAVESSAS 38X19MM, EM ACO GALV A FOGO. NBR 6323, CHAPA 14LATERAIS E 16 TRAVESSAS DIM. 60X10 CM - FORNEC. E INSTALACAO</t>
  </si>
  <si>
    <t>CURVA VERT EXT OU INTERNA P/ LEITO DE CABOS ABAS EXT. 19MM, TRAVESSAS 38X19MM, EM ACO GALV A FOGO. NBR 6323, CHAPA 14LATERAIS E 16 TRAVESSAS DIM. 80X10 CM - FORNEC. E INSTALACAO</t>
  </si>
  <si>
    <t>CURVA VERT EXT OU INTERNA P/ LEITO DE CABOS ABAS EXT. 19MM, TRAVESSAS 38X19MM, EM ACO GALV A FOGO. NBR 6323, CHAPA 14LATERAIS E 16 TRAVESSAS DIM. 100X10 CM- FORNEC. E INSTALACAO</t>
  </si>
  <si>
    <t>TE HORIZONTAL PARA LEITO DE CABOS TIPO "C" (COM ABAS) EM AÇO GALV. A FOGO (NBR 6323), CHAPA 16. DIM. 20X10 CM (LXA) -FORNEC. E INSTALACAO, INCLUINDO MATERIAIS DE FIXAÇAO</t>
  </si>
  <si>
    <t>TE HORIZONTAL PARA LEITO DE CABOS ABAS EXT. 19MM, TRAVESSAS 38X19MM, EM ACO GALV. A FOGO NBR 6323, CHAPA 16 NAS LATERAISE 18 NAS TRAVESSAS DIM. 30X10 CM - FORNEC. E INSTALACAO</t>
  </si>
  <si>
    <t>TE HORIZONTAL PARA LEITO DE CABOS ABAS EXT. 19MM, TRAVESSAS 38X19MM, EM ACO GALV. A FOGO NBR 6323, CHAPA 16 NAS LATERAISE 18 NAS TRAVESSAS DIM. 40X10 CM - FORNEC. E INSTALACAO</t>
  </si>
  <si>
    <t>TE HORIZONTAL PARA LEITO DE CABOS ABAS EXT. 19MM, TRAVESSAS 38X19MM, EM ACO GALV. A FOGO NBR 6323, CHAPA 14 NAS LATERAISE 16 NAS TRAVESSAS DIM. 50X10 CM - FORNEC. E INSTALACAO</t>
  </si>
  <si>
    <t>TE HORIZONTAL PARA LEITO DE CABOS ABAS EXT. 19MM, TRAVESSAS 38X19MM, EM ACO GALV. A FOGO NBR 6323, CHAPA 14 NAS LATERAISE 16 NAS TRAVESSAS DIM. 60X10 CM - FORNEC. E INSTALACAO</t>
  </si>
  <si>
    <t>TE HORIZONTAL PARA LEITO DE CABOS ABAS EXT. 19MM, TRAVESSAS 38X19MM, EM ACO GALV. A FOGO NBR 6323, CHAPA 14 NAS LATERAISE 16 NAS TRAVESSAS DIM. 80X10 CM - FORNEC. E INSTALACAO</t>
  </si>
  <si>
    <t>TE HORIZONTAL PARA LEITO DE CABOS ABAS EXT. 19MM, TRAVESSAS 38X19MM, EM ACO GALV. A FOGO NBR 6323, CHAPA 14 NAS LATERAISE 16 NAS TRAVESSAS DIM. 100X10 CM - FORNEC. E INSTALACAO</t>
  </si>
  <si>
    <t>CRUZETA HORIZONTAL PARA LEITO DE CABOS ABAS EXT. 19MM, TRAVESSAS 38X19MM, EM ACO GALV. A FOGO (NBR 6323), CHAPA 16LATERAIS E 18 TRAVESSAS DIM. 20X10 CM - FORNEC. E INSTALACAO</t>
  </si>
  <si>
    <t>CRUZETA HORIZONTAL PARA LEITO DE CABOS ABAS EXT. 19MM, TRAVESSAS 38X19MM, EM ACO GALV. A FOGO (NBR 6323), CHAPA 16LATERAIS E 18 TRAVESSAS DIM. 30X10 CM - FORNEC. E INSTALACAO</t>
  </si>
  <si>
    <t>CRUZETA HORIZONTAL PARA LEITO DE CABOS ABAS EXT. 19MM, TRAVESSAS 38X19MM, EM ACO GALV. A FOGO (NBR 6323), CHAPA 16LATERAIS E 18 TRAVESSAS DIM. 40X10 CM - FORNEC. E INSTALACAO</t>
  </si>
  <si>
    <t>CRUZETA HORIZONTAL PARA LEITO DE CABOS ABAS EXT. 19MM, TRAVESSAS 38X19MM, EM ACO GALV. A FOGO (NBR 6323), CHAPA 14LATERAIS E 16 TRAVESSAS DIM. 50X10 CM - FORNEC. E INSTALACAO</t>
  </si>
  <si>
    <t>CRUZETA HORIZONTAL PARA LEITO DE CABOS ABAS EXT. 19MM, TRAVESSAS 38X19MM, EM ACO GALV. A FOGO (NBR 6323), CHAPA 14LATERAIS E 16 TRAVESSAS DIM. 60X10 CM - FORNEC. E INSTALACAO</t>
  </si>
  <si>
    <t>CRUZETA HORIZONTAL PARA LEITO DE CABOS ABAS EXT. 19MM, TRAVESSAS 38X19MM, EM ACO GALV. A FOGO (NBR 6323), CHAPA 14LATERAIS E 16 TRAVESSAS DIM. 80X10 CM - FORNEC. E INSTALACAO</t>
  </si>
  <si>
    <t>CRUZETA HORIZONTAL PARA LEITO DE CABOS ABAS EXT. 19MM, TRAVESSAS 38X19MM, EM ACO GALV. A FOGO (NBR 6323), CHAPA 14LATERAIS E 16 TRAVESSAS DIM. 100X10 CM - FORNEC. E INSTALACAO</t>
  </si>
  <si>
    <t>SEPTO DIVISOR PARA LEITOS E ELETROCALHAS EM AÇO GALVANIZADO A FOGO (NBR 6323), DIMENSÕES 300X10 CENTIMETROS (CXA). -FORNECIMENTO E INSTALAÇAO, INCLUINDO MATERIAIS DE FIXAÇAO</t>
  </si>
  <si>
    <t>SEPTO DIVISOR PARA LEITOS E ELETROCALHAS EM AÇO GALVANIZADO A FOGO (NBR 6323), DIMENSÕES 300X5 CENTIMETROS (CXA).FORNECIMENTO E INSTALAÇAO, INCLUINDO MATERIAIS DE FIXAÇAO</t>
  </si>
  <si>
    <t>INSTALACAO DE MEDIDOR DE NIVEL ULTRASSONICO, INCLUINDO FORNECIMENTO DE SUPORTE ARTICULAVEL EM ALUMINIO E MATERIAIS PARACONEXAO E FIXACAO</t>
  </si>
  <si>
    <t>POSTE DE CONCRETO CIRCULAR E ACESSORIOS PARA RAMAL DE ENTRADA (OU SAIDA) DE SUBESTACAO, PARA TRANSICAO DE REDE AEREAPARA REDE SUBTERRANEA - FORNECIMENTO E INSTALACAO</t>
  </si>
  <si>
    <t>TERMINACAO PARA CABO 8,7/15KV, TENSAO SUPORTAVEL FREQ INDU 34KV E IMPULSO 110KV, MONT. A FRIO, P/ CABO DE COBRE EPR 90°DE 25 A 50MM2, ACES. P/ MONT. - INT/EXT - FORNEC INSTALACAO</t>
  </si>
  <si>
    <t>SUPORTE P/ 3 MUFLAS, INSTAL PAREDE, CANT. ACO 1.1/2"X1.1/2"X3/16", PINT ANTICORROSIVA, DIM. CONF NORMA CONCES ENERGIA,INCL ABRACADEIRAS FIXACAO DAS MUFLAS - FORNEC E INSTALACAO</t>
  </si>
  <si>
    <t>CAVALETE ACO PINT ANTICORROSIVA OU GALV. A FOGO, P/ INSTAL DE 3 TRANSF. DE CORRENTE E 3 DE POTENCIAL, INCL TUBULACOESPARA CABOS, CONF NORMA CONCES. ENERGIA - FORNEC E INSTALACAO</t>
  </si>
  <si>
    <t>CONECTOR (BORNE) CONCENTRICO À PRESSAO COM PORCA DE TRAVAMENTO, EM LATAO COM ACABAMENTO ESTANHADO, PARA VERG DE COBRE3/8" OU 1/4" TIPO DERIVACAO T OU EMENDA - FORNEC E INSTALACAO</t>
  </si>
  <si>
    <t>CONECTOR (BORNE) CONCENTRICO À PRESSAO COM PORCA DE TRAVAMENTO, EM LATAO COM ACABAMENTO ESTANHADO, PARA VERGALHAO DECOBRE 3/8" OU 1/4", TIPO TERMINACAO - FORNEC E INSTALACAO</t>
  </si>
  <si>
    <t>INSTALACAO E INTERLIGACAO DE CHAVE SECCIONADORA TRIPOLAR E PUNHO PARA MANOBRA MANUAL EM SUBESTACAO ABRIGADA, INCLUINDOFORNECIMENTO DE MATERIAIS DE FIXACAO</t>
  </si>
  <si>
    <t>INSTALACAO E INTERLIGACAO DE DISJUNTOR DE MEDIA TENSAO EM SUBESTACAO ABRIGADA, INCLUINDO FORNECIMENTO DE MATERIAIS DEFIXACAO</t>
  </si>
  <si>
    <t>FORNECIMENTO DE SUPORTE E INSTALACAO DE TRANSFORMADOR DE POTENCIAL - TP DE MEDIA TENSAO PARA PROTECAO DE SUBESTACAO</t>
  </si>
  <si>
    <t>INSTALACAO E INTERLIGACAO DE PAINEL DE PROTECAO SECUNDÁRIA EM SUBESTACAO, INCLUINDO FORNECIMENTO E INSTALACAO DE CABOS EINFRAESTRUTURA DE ELETRODUTOS</t>
  </si>
  <si>
    <t>CAIXAS MEDICAO ENERGIA PARA SUBESTACOES MEDIA TENSAO, INCL INFRAESTRUT. INTERLIG AOS TCs E TPs DE MEDICAO E PLATAF BASC.ADEQUADA P. MIGRACAO P. MERCADO LIVRE - FORNEC E INSTALACAO</t>
  </si>
  <si>
    <t>FUSIVEL HH DE 15KV, PARA CHAVE SECCIONADORA, CORRENTE NOMINAL DO FUSIVEL DE ATE 25A - FORNECIMENTO E INSTALACAO</t>
  </si>
  <si>
    <t>FUSIVEL HH DE 15KV, PARA CHAVE SECCIONADORA, CORRENTE NOMINAL DO FUSIVEL DE 32A ATE 63A - FORNECIMENTO E INSTALACAO</t>
  </si>
  <si>
    <t>FUSIVEL HH DE 15KV, PARA CHAVE SECCIONADORA, CORRENTE NOMINAL DO FUSIVEL DE 75A ATE 125A - FORNECIMENTO E INSTALACAO</t>
  </si>
  <si>
    <t>INSTALACAO E INTERLIGACAO DE TRANSFORMADOR DE POTENCIA DE 500 A 1500kVA, INCLUINDO FORNECIMENTO DE MATERIAIS EACESSORIOS PARA INSTALACAO</t>
  </si>
  <si>
    <t>INSTALACAO E INTERLIGACAO DE TRANSFORMADOR DE POTENCIA ATE 300KVA, INCLUINDO FORNECIMENTO DE MATERIAIS E ACESSORIOS PARAINSTALACAO</t>
  </si>
  <si>
    <t>HASTE DE ATERRAMENTO TIPO CANTONEIRA DE ACO GALVANIZADO 25X25X5X2400MM COM CAIXA DE INSPECAO PARA SUBESTACAO -FORNECIMENTO E INSTALACAO CONFORME NORMA DA CONCESSIONARIA DE ENERGIA</t>
  </si>
  <si>
    <t>HASTE DE ATERRAMENTO COBREADA DE ALTA CAMADA, MINIMO DE 254 MICRON DE COBRE, 5/8"X2400MM SEM CAIXA DE INSPECAO, CONFORMENORMA ABNT NBR 5419 E NBR 13571, FORNECIMENTO E INSTALACAO</t>
  </si>
  <si>
    <t>LUMINARIA TIPO ARANDELA EM ALUMINIO BLINDADA, A PROVA DE TEMPO, ANGULO 45°, GRADE DE PROTECAO E GLOBO DE VIDRO ROSQUEADOAO CORPO, BASE E27 C/ LAMPADA LED 15W - FORNEC E INSTALACAO</t>
  </si>
  <si>
    <t>LUMINÁRIA EMERGENCIA COM 60 LED - 200 LUMENS, BIVOLT 127-220V, COM BATERIA DE LITIO AUTONOMIA DE 3 HORAS A PLENA CARGA -FORNECIMENTO E INSTALACAO</t>
  </si>
  <si>
    <t>QUADRO DE EQUALIZACAO DE POTENCIAIS 200X200MM EM ACO, DE SOBREPOR, COM BARRAMENTO DE COBRE, 8 (OITO) TERMINAIS DE16-25MM2 E 1 (UM) TERMINAL DE 50MM2 - FORNECIMENTO E INSTALACAO</t>
  </si>
  <si>
    <t>QUADRO DE EQUALIZACAO DE POTENCIAIS 400X400MM EM ACO, DE SOBREPOR, COM BARRAMENTO DE COBRE, 16 (DEZESSEIS) TERMINAIS DE16-25MM2 E 1 (UM) DE 50MM2 - FORNECIMENTO E INSTALACAO</t>
  </si>
  <si>
    <t>PARA RAIO RESISTORES OXIDO ZINCO, SEM CENTELH, POLIMERICO 12kV - 10KA, TENSAO RESID MAX, CORRENTE INGR. (10KA - 1us)48kV, CORRENTE DESC (10KA - 8/20us) 43KV - FORNEC E INSTALACAO</t>
  </si>
  <si>
    <t>QUADRO TOMADAS INDUSTRIAIS, C/ 3 TOMADAS INDUSTRIAIS: UMA 3P+T, UMA 2P+T E 1 UMA 1P+T. DISJUNTOR GERAL, DISJUNTORESINDIVIDUAIS P/ CADA TOMADA E UM DR GERAL - FORNEC E INSTALACAO</t>
  </si>
  <si>
    <t>CAIXA DE COMANDO LOCAL, COM 5 FUROS: 1 CHAVE SELETORA 3 POSICÕES NA, 2 BOTOEIRAS PULSO NA, 1 SINALEIRO LED E 1 BOTAO DEEMERGENCIA COGUMELO COM TRAVA - FORNECIMENTO E INSTALACAO</t>
  </si>
  <si>
    <t>INSTALACAO DE TRANSFORMADOR DE SERVICOS AUXILIARES, PRIMÁRIO E SECUNDÁRIO EM BAIXA TENSAO, POTENCIA DE 30KVA ATE 45KVA.</t>
  </si>
  <si>
    <t>INSTALACAO DE TRANSFORMADOR DE SERVICOS AUXILIARES, PRIMÁRIO E SECUNDÁRIO EM BAIXA TENSAO, POTENCIA ATE 15KVA.</t>
  </si>
  <si>
    <t>ASSENTAMENTO, CONECTORIZACAO, IDENTIFICACAO E COMISSIONAMENTO, QDC, QGBT OU QDG COM ATE 15 POSICOES OCUPADAS PORDISJUNTORES, DISJUNTOR GERAL, DPS E DR, COMPOSTO DE MINIDISJUNTORES</t>
  </si>
  <si>
    <t>ASSENTAMENTO, CONECTORIZACAO, IDENTIFICACAO E COMISSIONAMENTO, QDC, QGBT OU QDG, 16 ATE 30 POSICOES OCUPADAS PORDISJUNTORES, DISJUNTOR GERAL, DPS E DR, COMPOSTO DE MINIDISJUNTORES</t>
  </si>
  <si>
    <t>ASSENTAMENTO, CONECTORIZACAO, IDENTIFICACAO E COMISSIONAMENTO, QDC, QGBT OU QDG, 31 ATE 45 POSICOES OCUPADAS PORDISJUNTORES, DISJUNTOR GERAL, DPS E DR, COMPOSTO DE MINIDISJUNTORES</t>
  </si>
  <si>
    <t>ASSENTAMENTO, CONECTORIZACAO, IDENTIFICACAO E COMISSIONAMENTO, QDC, QGBT OU QDG, 46 ATE 60 POSICOES OCUPADAS PORDISJUNTORES, DISJUNTOR GERAL, DPS E DR, COMPOSTO DE MINIDISJUNTORES</t>
  </si>
  <si>
    <t>ASSENTAMENTO, CONECTORIZACAO, IDENTIFICACAO E COMISSIONAMENTO, QGBT OU QDG, ATE 15 POSICOES OCUPADAS POR DISJUNTORES,DISJUNTOR GERAL, DPS E DR, DE DISJUNTORES EM CAIXA MOLDADA</t>
  </si>
  <si>
    <t>ASSENTAMENTO, CONECTORIZACAO, IDENTIFICACAO E COMISSIONAMENTO, QGBT OU QDG, 16 ATE 30 POSICOES OCUPADAS POR DISJUNTORES,DISJUNTOR GERAL, DPS E DR, DE DISJUNTORES EM CAIXA MOLDADA</t>
  </si>
  <si>
    <t>ASSENTAMENTO, CONECTORIZACAO, IDENTIFICACAO E COMISSIONAMENTO, QGBT OU QDG, 31 ATE 45 POSICOES OCUPADAS POR DISJUNTORES,DISJUNTOR GERAL, DPS E DR, DE DISJUNTORES EM CAIXA MOLDADA</t>
  </si>
  <si>
    <t>ASSENTAMENTO, CONECTORIZACAO, IDENTIFICACAO E COMISSIONAMENTO, QGBT OU QDG, 46 ATE 60 POSICOES OCUPADAS POR DISJUNTORES,DISJUNTOR GERAL, DPS E DR, DE DISJUNTORES EM CAIXA MOLDADA</t>
  </si>
  <si>
    <t>ASSENTAMENTO E INTERLIGACAO DE QGBT DE ELEVATORIA COM ATE 3 CONJUNTOS MOTOBOMBA, COM FAIXA DE POTENCIA DE 200,1 A 300CV</t>
  </si>
  <si>
    <t>ASSENTAMENTO E INTERLIGACAO DE QGBT DE ELEVATORIA COM ATE 3 CONJUNTOS MOTOBOMBA, COM FAIXA DE POTENCIA DE 300,1 A 400CV</t>
  </si>
  <si>
    <t>ASSENTAMENTO E INTERLIGACAO DE QGBT DE ELEVATORIA COM ATE 3 CONJUNTOS MOTOBOMBA, COM FAIXA DE POTENCIA DE 400,1 A 600CV</t>
  </si>
  <si>
    <t>ASSENTAMENTO E INTERLIGACAO DE COLUNA DE ENTRADA DE CCM COM CORRENTE NOMINAL DE ATE 350A, INCLUINDO INTERLIGACAO DOSCIRCUITOS AUXILIARES, CONTROLE, INSTRUMENTACAO E REDE</t>
  </si>
  <si>
    <t>ASSENTAMENTO E INTERLIGACAO DE COLUNA DE ENTRADA DE CCM COM CORRENTE NOMINAL DE 351 ATE 650A, INCLUINDO INTERLIGACAO DOSCIRCUITOS AUXILIARES, CONTROLE, INSTRUMENTACAO E REDE</t>
  </si>
  <si>
    <t>ASSENTAMENTO E INTERLIGACAO DE COLUNA DE ENTRADA DE CCM COM CORRENTE NOMINAL DE 651 ATE 850A, INCLUINDO INTERLIGACAO DOSCIRCUITOS AUXILIARES, CONTROLE, INSTRUMENTACAO E REDE</t>
  </si>
  <si>
    <t>ASSENTAMENTO E INTERLIGACAO DE COLUNA DE ENTRADA DE CCM COM CORRENTE NOMINAL DE 851 ATE 1050A, INCLUINDO INTERLIGACAODOS CIRCUITOS AUXILIARES, CONTROLE, INSTRUMENTACAO E REDE</t>
  </si>
  <si>
    <t>ASSENTAMENTO E INTERLIGACAO DE COLUNA DE ENTRADA DE CCM COM CORRENTE NOMINAL DE 1051 ATE 1250A, INCLUINDO INTERLIGACAODOS CIRCUITOS AUXILIARES, CONTROLE, INSTRUMENTACAO E REDE</t>
  </si>
  <si>
    <t>ASSENTAMENTO E INTERLIGACAO DE COLUNA DE ENTRADA DE CCM COM CORRENTE NOMINAL DE 1251 ATE 1500A, INCLUINDO INTERLIGACAODOS CIRCUITOS AUXILIARES, CONTROLE, INSTRUMENTACAO E REDE</t>
  </si>
  <si>
    <t>ASSENTAMENTO E INTERLIGACAO DE QCM OU COLUNA DE CCM DE 201 ATE 300CV</t>
  </si>
  <si>
    <t>ASSENTAMENTO E INTERLIGACAO DE QCM OU COLUNA DE CCM DE 301 ATE 400CV</t>
  </si>
  <si>
    <t>ASSENTAMENTO E INTERLIGACAO DE QCM OU COLUNA DE CCM DE 401 ATE 600CV</t>
  </si>
  <si>
    <t>RAMAL DE ENTRADA (OU SAIDA) EM POSTE PARA SUBESTACAO 15kV - COM RAMAL DE LIGACAO AEREO E RAMAL DE ENTRADA (OU SAIDA)SUBTERRANEO</t>
  </si>
  <si>
    <t>BAIA DE MEDICAO PARA SUBESTACAO DE 15kV, MONTADA EM ALVENARIA - MEDICAO NA MEDIA TENSAO. DEVIDAMENTE ADEQUADA PARAMIGRACAO PARA MERCADO LIVRE - FORNECIMENTO E INSTALACAO</t>
  </si>
  <si>
    <t>BAIA DE PROTECAO POR DISJUNTOR DE MEDIA TENSAO E RELE DE PROTECAO SECUNDARIA PARA SUBESTACAO ABRIGADA, MONTADA EMALVENARIA - FORNECIMENTO E INSTALACAO</t>
  </si>
  <si>
    <t>BAIA DE TRANSFORMACAO PARA SUBESTACAO DE 15kV, COM TRANSFORMADOR DE 500 ATE 1500KVA, MONTADA EM ALVENARIA - FORNECIMENTOE INSTALACAO</t>
  </si>
  <si>
    <t>BAIA DE TRANSFORMACAO PARA SUBESTACAO DE 15kV, COM TRANSFORMADOR DE ATE 300KVA, MONTADA EM ALVENARIA - FORNECIMENTO EINSTALACAO</t>
  </si>
  <si>
    <t>ATERRAMENTO E EQUIPOTENCIALIZACAO DE SUBESTACAO COM CAPACIDADE DE TRANSFORMACAO MAIOR OU IGUAL A 500kVA, CONFORME NORMADA CONCESSIONARIA DE ENERGIA - FORNECIMENTO E INSTALACAO</t>
  </si>
  <si>
    <t>ATERRAMENTO E EQUIPOTENCIALIZACAO DE SUBESTACAO COM CAPACIDADE DE TRANSFORMACAO MAIOR QUE 150KVA E MENOR QUE 500kVA,CONF. NORMA CONCESSIONARIA ENERGIA - FORNECIMENTO E INSTALACAO</t>
  </si>
  <si>
    <t>ATERRAMENTO E EQUIPOTENCIALIZACAO DE SUBESTACAO COM CAPACIDADE DE TRANSFORMACAO MENOR OU IGUAL A 150KVA, CONFORME NORMADA CONCESSIONARIA DE ENERGIA - FORNECIMENTO E INSTALACAO</t>
  </si>
  <si>
    <t>ILUMINACAO, ILUMINACAO DE EMERGENCIA E TOMADAS PARA SUBESTACAO ABRIGADA COM 4 BAIAS - FORNECIMENTO E INSTALACAO</t>
  </si>
  <si>
    <t>ILUMINACAO, ILUMINACAO DE EMERGENCIA E TOMADAS PARA SUBESTACAO ABRIGADA COM 3 BAIAS - FORNECIMENTO E INSTALACAO</t>
  </si>
  <si>
    <t>ILUMINACAO, ILUMINACAO DE EMERGENCIA E TOMADAS PARA SUBESTACAO ABRIGADA COM 2 BAIAS - FORNECIMENTO E INSTALACAO</t>
  </si>
  <si>
    <t>TRATAMENTO - ETE - PROJETO DE IMPLANTACAO GERAL E SISTEMAS COMPLEMENTARES - PORTE 1 - VAZAO &lt; 15 L/S</t>
  </si>
  <si>
    <t>TRATAMENTO - ETE - PROJETO DE IMPLANTACAO GERAL E SISTEMAS COMPLEMENTARES - PORTE 2 - 15 &lt;= VAZAO &lt; 50 L/S</t>
  </si>
  <si>
    <t>TRATAMENTO - ETE - PROJETO DE IMPLANTACAO GERAL E SISTEMAS COMPLEMENTARES - PORTE 3 - 50 &lt;= VAZAO &lt; 100 L/S</t>
  </si>
  <si>
    <t>TRATAMENTO - ETE - PROJETO DE IMPLANTACAO GERAL E SISTEMAS COMPLEMENTARES - PORTE 4 - 100 &lt;= VAZAO &lt; 400 L/S</t>
  </si>
  <si>
    <t>TRATAMENTO PRELIMINAR - ETE / SES - PORTE 1 - VAZAO &lt; 15 L/S</t>
  </si>
  <si>
    <t>TRATAMENTO PRELIMINAR - ETE / SES - PORTE 2 - 15 &lt;= VAZAO &lt; 50 L/S</t>
  </si>
  <si>
    <t>TRATAMENTO PRELIMINAR - ETE / SES - PORTE 3 - 50 &lt;= VAZAO &lt; 100 L/S</t>
  </si>
  <si>
    <t>TRATAMENTO PRELIMINAR - ETE / SES - PORTE 4 - 100 &lt;= VAZAO &lt; 400 L/S</t>
  </si>
  <si>
    <t>TRATAMENTO PRELIMINAR - UNIDADE MECANIZADA - ETE / SES - PORTE 1 - VAZAO &lt; 15 L/S</t>
  </si>
  <si>
    <t>TRATAMENTO PRELIMINAR - UNIDADE MECANIZADA - ETE / SES - PORTE 2 - 15 &lt;= VAZAO &lt; 50 L/S</t>
  </si>
  <si>
    <t>TRATAMENTO PRELIMINAR - UNIDADE MECANIZADA - ETE / SES – PORTE 3 – 50 &lt;= VAZAO &lt; 100 L/S</t>
  </si>
  <si>
    <t>TRATAMENTO PRELIMINAR - UNIDADE MECANIZADA - ETE / SES - PORTE 4 - 100 &lt;= VAZAO &lt; 400 L/S</t>
  </si>
  <si>
    <t>REATOR ANAEROBIO (UASB) - ETE / SES - PORTE 1 - VAZAO &lt; 15 L/S</t>
  </si>
  <si>
    <t>REATOR ANAEROBIO (UASB) - ETE / SES - PORTE 2 - 15 &lt;= VAZAO &lt; 50 L/S</t>
  </si>
  <si>
    <t>REATOR ANAEROBIO (UASB) - ETE / SES - PORTE 3 - 50 &lt;= VAZAO &lt; 100 L/S</t>
  </si>
  <si>
    <t>REATOR ANAERÓBIO (UASB) - ETE / SES - PORTE 4 - 100 &lt;= VAZÃO &lt; 400 L/S</t>
  </si>
  <si>
    <t>LAGOA - ETE/SES - PORTE 1 - VAZAO &lt; 15 L/S</t>
  </si>
  <si>
    <t>LAGOA - ETE/SES - PORTE 2 - 15 &lt;= VAZAO &lt; 50 L/S</t>
  </si>
  <si>
    <t>LAGOA - ETE/SES - PORTE 3 - 50 &lt;= VAZAO &lt; 100 L/S</t>
  </si>
  <si>
    <t>LAGOA - ETE/SES - PORTE 4 - 100 &lt;= VAZAO &lt; 400 L/S</t>
  </si>
  <si>
    <t>LAGOA AERADA - ETE / SES - PORTE 1 - VAZAO &lt; 15 L/S</t>
  </si>
  <si>
    <t>LAGOA AERADA - ETE / SES - PORTE 2 - 15 &lt;= VAZAO &lt; 50 L/S</t>
  </si>
  <si>
    <t>LAGOA AERADA - ETE / SES - PORTE 3 - 50 &lt;= VAZAO &lt; 100 L/S</t>
  </si>
  <si>
    <t>LAGOA AERADA - ETE / SES - PORTE 4 - 100 &lt;= VAZAO &lt; 400 L/S</t>
  </si>
  <si>
    <t>DISPOSICAO EFLUENTE NO SOLO - ETE / SES - PORTE 1 - VAZAO &lt; 15 L/S</t>
  </si>
  <si>
    <t>DISPOSICAO EFLUENTE NO SOLO - ETE / SES - PORTE 2 - 15 &lt;= VAZAO &lt; 50 L/S</t>
  </si>
  <si>
    <t>DISPOSICAO EFLUENTE NO SOLO - ETE / SES - PORTE 3 - 50 &lt;= VAZAO &lt; 100 L/S</t>
  </si>
  <si>
    <t>DISPOSICAO EFLUENTE NO SOLO - ETE / SES - PORTE 4 - 100 &lt;= VAZAO &lt; 400 L/S</t>
  </si>
  <si>
    <t>DISPOSICAO RESIDUOS DA ETE EM ATERRO SANITARIO - ETE - SES - PORTE 1 - VAZAO &lt; 15 L/S</t>
  </si>
  <si>
    <t>DISPOSICAO RESIDUOS DA ETE EM ATERRO SANITARIO - ETE - SES - PORTE 2 - 15 &lt;= VAZAO &lt; 50 L/S</t>
  </si>
  <si>
    <t>DISPOSICAO RESIDUOS DA ETE EM ATERRO SANITARIO - ETE - SES - PORTE 3 - 50 &lt;= VAZAO &lt; 100 L/S</t>
  </si>
  <si>
    <t>DISPOSICAO RESIDUOS DA ETE EM ATERRO SANITARIO - ETE - SES - PORTE 4 - 100 &lt;= VAZAO &lt; 400 L/S</t>
  </si>
  <si>
    <t>ETE PRE FABRICADA - PROJETO DE IMPLANTACAO GERAL E SISTEMAS COMPLEMENTARES - PORTE 1 - VAZAO &lt; 15 L/S</t>
  </si>
  <si>
    <t>ETE PRE FABRICADA - PROJETO DE IMPLANTACAO GERAL E SISTEMAS COMPLEMENTARES - PORTE 2 - 15 &lt;= VAZAO &lt; 50 L/S</t>
  </si>
  <si>
    <t>ETE PRE FABRICADA - PROJETO DE IMPLANTACAO GERAL E SISTEMAS COMPLEMENTARES - PORTE 3 - 50 &lt;= VAZAO &lt; 100 L/S</t>
  </si>
  <si>
    <t>ETE PRE FABRICADA - PROJETO DE IMPLANTACAO GERAL E SISTEMAS COMPLEMENTARES - PORTE 4 - 100 &lt;= VAZAO &lt; 400 L/S</t>
  </si>
  <si>
    <t>FILTRO ANAEROBIO - ETE - SES - PORTE 1 - VAZAO &lt; 15 L/S</t>
  </si>
  <si>
    <t>FILTRO ANAEROBIO - ETE - SES - PORTE 2 - 15 &lt;= VAZAO &lt; 50 L/S</t>
  </si>
  <si>
    <t>FILTRO ANAEROBIO - ETE - SES - PORTE 3 - 50 &lt;= VAZAO &lt; 100 L/S</t>
  </si>
  <si>
    <t>FILTRO ANAEROBIO - ETE - SES - PORTE 4 - 100 &lt;= VAZAO &lt; 400 L/S</t>
  </si>
  <si>
    <t>TANQUE DE EQUALIZACAO DE VAZAO DE ESGOTO - SES - PORTE 1 - VAZAO &lt; 15 L/S</t>
  </si>
  <si>
    <t>TANQUE DE EQUALIZACAO DE VAZAO DE ESGOTO - SES - PORTE 2 - 15 &lt;= VAZAO &lt; 50 L/S</t>
  </si>
  <si>
    <t>TANQUE DE EQUALIZACAO DE VAZAO DE ESGOTO - SES - PORTE 3 - 50 &lt;= VAZAO &lt; 100 L/S</t>
  </si>
  <si>
    <t>TANQUE DE EQUALIZACAO DE VAZAO DE ESGOTO - SES - PORTE 4 - 100 &lt;= VAZAO &lt; 400 L/S</t>
  </si>
  <si>
    <t>VALA DE INFILTRACAO - ETE / SES- PORTE 1- VAZAO &lt; 15 L/S</t>
  </si>
  <si>
    <t>VALA DE INFILTRACAO - ETE / SES- PORTE 2- 15 &lt;= VAZAO &lt; 50 L/S</t>
  </si>
  <si>
    <t>VALA DE INFILTRACAO - ETE / SES- PORTE 3- 50 &lt;= VAZAO &lt; 100 L/S</t>
  </si>
  <si>
    <t>VALA DE INFILTRACAO - ETE / SES- PORTE 4- 100 &lt;= VAZAO &lt; 400 L/S</t>
  </si>
  <si>
    <t>PONTO DE ÁGUA DE SERVIÇO AÇO GALVANIZADO 1/2 "</t>
  </si>
  <si>
    <t>PONTO DE ÁGUA DE SERVIÇO AÇO GALVANIZADO 3/4"</t>
  </si>
  <si>
    <t>FILTRO BIOLOGICO - ETE / SES - PORTE 1 - VAZAO &lt; 15 L/S.</t>
  </si>
  <si>
    <t>FILTRO BIOLOGICO - ETE / SES - PORTE 2 - 15 &lt;= VAZAO &lt; 50 L/S.</t>
  </si>
  <si>
    <t>FILTRO BIOLOGICO - ETE / SES - PORTE 3 - 50 &lt;= VAZAO &lt; 100 L/S.</t>
  </si>
  <si>
    <t>FILTRO BIOLOGICO - ETE / SES - PORTE 4 - 100 &lt;= VAZAO &lt; 400 L/S</t>
  </si>
  <si>
    <t>DECANTADOR PRIMARIO OU SECUNDARIO - ETE/SES - PORTE 1 - VAZAO &lt; 15 L/S</t>
  </si>
  <si>
    <t>DECANTADOR PRIMARIO OU SECUNDARIO - ETE/SES - PORTE 2 - 15 &lt;= VAZAO &lt; 50 L/S</t>
  </si>
  <si>
    <t>DECANTADOR PRIMARIO OU SECUNDARIO - ETE/SES - PORTE 3 - 50 &lt;= VAZAO &lt; 100 L/S</t>
  </si>
  <si>
    <t>DECANTADOR PRIMARIO OU SECUNDARIO - ETE/SES - PORTE 4 - 100 &lt;= VAZAO &lt; 400 L/S</t>
  </si>
  <si>
    <t>REATOR DE LODO ATIVADO CONVENCIONAL, BATELADA OU AERACAO PROLONGADA - ETE/SES - PORTE 1 - VAZAO &lt; 15 L/S</t>
  </si>
  <si>
    <t>REATOR DE LODO ATIVADO CONVENCIONAL, BATELADA OU AERACAO PROLONGADA - ETE/SES - PORTE 2 - 15 &lt;= VAZAO &lt; 50 L/S</t>
  </si>
  <si>
    <t>REATOR DE LODO ATIVADO CONVENCIONAL, BATELADA OU AERACAO PROLONGADA - ETE/SES - PORTE 3 - 50 &lt;= VAZAO &lt; 100 L/S</t>
  </si>
  <si>
    <t>REATOR DE LODO ATIVADO CONVENCIONAL, BATELADA OU AERACAO PROLONGADA - ETE/SES - PORTE 4 - 100 &lt;= VAZAO &lt; 400 L/S</t>
  </si>
  <si>
    <t>SISTEMA DE DESINFECCAO - ETE / SES - PORTE 1 - VAZAO &lt; 15 L/S</t>
  </si>
  <si>
    <t>SISTEMA DE DESINFECCAO - ETE / SES - PORTE 2 - 15 &lt;= VAZAO &lt; 50 L/S</t>
  </si>
  <si>
    <t>SISTEMA DE DESINFECCAO - ETE / SES - PORTE 3 - 50 &lt;= VAZAO &lt; 100 L/S</t>
  </si>
  <si>
    <t>SISTEMA DE DESINFECCAO - ETE / SES - PORTE 4 - 100 &lt;= VAZAO &lt; 400 L/S</t>
  </si>
  <si>
    <t>LEITO DE SECAGEM - ETE / SES - PORTE 1 - VAZAO &lt; 15 L/S.</t>
  </si>
  <si>
    <t>LEITO DE SECAGEM - ETE / SES - PORTE 2 - 15 &lt;= VAZAO &lt; 50 L/S</t>
  </si>
  <si>
    <t>LEITO DE SECAGEM - ETE / SES - PORTE 3 - 50 &lt;= VAZAO &lt; 100 L/S.</t>
  </si>
  <si>
    <t>LEITO DE SECAGEM - ETE / SES - PORTE 4 - 100 &lt;= VAZAO &lt; 400 L/S</t>
  </si>
  <si>
    <t>SISTEMA DE DESIDRATACAO MECANIZADA - ETE / SES - PORTE 1 - VAZAO &lt; 15 L/S</t>
  </si>
  <si>
    <t>SISTEMA DE DESIDRATACAO MECANIZADA - ETE / SES - PORTE 2 - 15 &lt;= VAZAO &lt; 50 L/S</t>
  </si>
  <si>
    <t>SISTEMA DE DESIDRATACAO MECANIZADA - ETE / SES - PORTE 3 - 50 &lt;= VAZAO &lt; 100 L/S</t>
  </si>
  <si>
    <t>SISTEMA DE DESIDRATACAO MECANIZADA - ETE / SES - PORTE 4 - 100 &lt;= VAZAO &lt; 400 L/S</t>
  </si>
  <si>
    <t>DISPOSICAO DE LODO / ATERRO CONTROLADO - ETE / SES - PORTE 1 - VAZAO &lt; 15 L/S.</t>
  </si>
  <si>
    <t>DISPOSICAO DE LODO / ATERRO CONTROLADO - ETE / SES - PORTE 2 - 15 &lt;= VAZAO &lt; 50 L/S.</t>
  </si>
  <si>
    <t>DISPOSICAO DE LODO / ATERRO CONTROLADO - ETE / SES - PORTE 3 - 50 &lt;= VAZAO &lt; 100 L/S.</t>
  </si>
  <si>
    <t>DISPOSICAO DE LODO / ATERRO CONTROLADO - ETE / SES - PORTE 4 - 100 &lt;= VAZAO &lt; 400 L/S</t>
  </si>
  <si>
    <t>CAPTACAO SUPERFICIAL ( BARRAGEM DE NIVEL ) - PORTE 3 - 120&lt; VAZAO &lt;= 300 L/S</t>
  </si>
  <si>
    <t>CAPTACAO SUPERFICIAL ( BARRAGEM DE NIVEL ) PORTE 4 - 300&lt; VAZAO &lt;= 500 L/S</t>
  </si>
  <si>
    <t>CAPTACAO SUPERFICIAL ( BARRAGEM DE NIVEL ) - PORTE 5 - VAZAO &gt; 500 L/S</t>
  </si>
  <si>
    <t>CAPTACAO SUPERFICIAL ( TOMADA DIRETA ) - PORTE 03 - 120&lt; VAZAO &lt;= 300 L/S</t>
  </si>
  <si>
    <t>CAPTACAO SUPERFICIAL ( TOMADA DIRETA ) - PORTE 4 - 300&lt; VAZAO &lt;= 500 L/S</t>
  </si>
  <si>
    <t>CAPTACAO SUPERFICIAL ( TOMADA DIRETA ) - PORTE 5 - VAZAO &gt; 500 L/S</t>
  </si>
  <si>
    <t>CAPTACAO SUPERFICIAL ( TORRE DE TOMADA ) - PORTE 03 - 120&lt; VAZAO &lt;= 300 L/S</t>
  </si>
  <si>
    <t>CAPTACAO SUPERFICIAL ( TORRE DE TOMADA ) - PORTE 4 - 300&lt; VAZAO &lt;= 500 L/S</t>
  </si>
  <si>
    <t>CAPTACAO SUPERFICIAL ( TORRE DE TOMADA ) - PORTE 5 - VAZAO &gt; 500 L/S</t>
  </si>
  <si>
    <t>CAPTACAO SUPERFICIAL ( BALSA / EAB ) - PORTE 03 - 120&lt; VAZAO &lt;= 300 L/S</t>
  </si>
  <si>
    <t>CAPTACAO SUPERFICIAL ( BALSA / EAB ) - PORTE 4 - 300&lt; VAZAO &lt;= 500 L/S</t>
  </si>
  <si>
    <t>CAPTACAO SUPERFICIAL ( BALSA / EAB ) - PORTE 5 - VAZAO &gt; 500 L/S</t>
  </si>
  <si>
    <t>IMPLANTACAO DAS UNIDADES PADROES QUE COMPOEM A UTR PARA ETA PORTE 01 - VAZAO &lt;= 60 L/S</t>
  </si>
  <si>
    <t>IMPLANTACAO DAS UNIDADES PADROES QUE COMPOEM A UTR PARA ETA - PORTE 02 - VAZAO &gt; 60 L/S ATE 120L/S</t>
  </si>
  <si>
    <t>IMPLANTACAO DAS UNIDADES PADROES QUE COMPOEM A UTR PARA ETA - PORTE 03 - VAZAO &gt;120 L/S ATE 300 L/S</t>
  </si>
  <si>
    <t>IMPLANTACAO DAS UNIDADES PADROES QUE COMPOEM A UTR PARA ETA - PORTE 04 - VAZAO &gt; 300 L/S ATE 500 L/S</t>
  </si>
  <si>
    <t>IMPLANTACAO DAS UNIDADES PADROES QUE COMPOEM A UTR PARA ETA - PORTE 05 - VAZAO &gt; 500 L/S</t>
  </si>
  <si>
    <t>TANQUE DE EQUALIZACAO/ SEDIMENTACAO COM CAPACIDADE ATE 50M3 - PORTE 01</t>
  </si>
  <si>
    <t>TANQUE DE EQUALIZACAO/ SEDIMENTACAO COM CAPACIDADE MAIOR QUE 50M3 A 100M3 - PORTE 02</t>
  </si>
  <si>
    <t>TANQUE DE EQUALIZACAO/ SEDIMENTACAO COM CAPACIDADE MAIOR QUE 100M3 A 200M3 - PORTE 03</t>
  </si>
  <si>
    <t>PROJETO DE TANQUE DE EQUALIZACAO/ SEDIMENTACAO COM CAPACIDADE MAIOR QUE 200M3 - PORTE 04</t>
  </si>
  <si>
    <t>ELEVATORIA DE SOBRENADANTE E DE LODO - UTR - (POTENCIA &lt;= 7,5CV)</t>
  </si>
  <si>
    <t>ELEVATORIA DE SOBRENADANTE E DE LODO - UTR - (POTENCIA &gt; 7,5CV ATE 25CV)</t>
  </si>
  <si>
    <t>UTR - SISTEMA MECANICO DE REMOVEDOR DE LODO.</t>
  </si>
  <si>
    <t>UTR - SISTEMA DE DESIDRATACAO MECANIZADA - UTR - VAZAO DA ETA &lt;= 120 L/S.</t>
  </si>
  <si>
    <t>UTR - SISTEMA DE DESIDRATACAO MECANIZADA - UTR- VAZAO DA ETA &gt; 120 L/S.</t>
  </si>
  <si>
    <t>PROJETO HIDROSSANITARIO, GAS, CONTROLE E COMBATE A INCENDIO DE UNIDADES ADMINISTRATIVAS</t>
  </si>
  <si>
    <t>QUALIFICACAO DO IMOVEL</t>
  </si>
  <si>
    <t>ESTACAO ELEVATORIA DE ESGOTO (200 &lt; P &lt;= 400 CV)</t>
  </si>
  <si>
    <t>ESTACAO ELEVATORIA DE ESGOTO (P &gt; 400 CV)</t>
  </si>
  <si>
    <t>ESTUDO TECNICO DE ALTERNATIVAS LOCACIONAIS PARA SISTEMA DE ESGOTAMENTO SANITARIO - SES</t>
  </si>
  <si>
    <t>ELEVATORIA DE AGUA BRUTA PORTE 3</t>
  </si>
  <si>
    <t>ELEVATORIA DE AGUA BRUTA PORTE 4</t>
  </si>
  <si>
    <t>ELEVATORIA DE AGUA TRATADA PORTE 3</t>
  </si>
  <si>
    <t>ELEVATORIA DE AGUA TRATADA PORTE 4</t>
  </si>
  <si>
    <t>ETA PROJETO IMPLANTACAO GERAL SISTEMAS COMPLEMENTARES PORTE 3 120 L/S&lt; Q &lt;=300 L/S</t>
  </si>
  <si>
    <t>ETA PROJETO IMPLANTACAO GERAL SISTEMAS COMPLEMENTARES PORTE 4 300L/S &lt; Q &lt;= 500L/S</t>
  </si>
  <si>
    <t>ETA PROJETO IMPLANTACAO GERAL SISTEMAS COMPLEMENTARES PORTE 5 Q&gt;500L/S</t>
  </si>
  <si>
    <t>ETA PROJETO ESPECIFICO NOVA UNIDADE PORTE 3 120&lt;Q&lt;=300LS</t>
  </si>
  <si>
    <t>ETA PROJETO ESPECIFICO NOVA UNIDADE PORTE 4 300&lt;Q&lt;=500LS</t>
  </si>
  <si>
    <t>ETA PROJETO ESPECIFICO NOVA UNIDADE PORTE 5 Q&gt;500LS</t>
  </si>
  <si>
    <t>ESTUDO DE AMPLIACAO DE UNIDADE DE TRATAMENTO EXISTENTE PORTE 4 300 L/S &lt; Q &lt;= 500L/S</t>
  </si>
  <si>
    <t>ESTUDO DE AMPLIACAO DE UNIDADE DE TRATAMENTO EXISTENTE PORTE 5 Q &gt; 500L/S</t>
  </si>
  <si>
    <t>ETA PADRAO PROJETO DE IMPLANTACAO GERAL SISTEMAS COMPLEMENTARES PORTE 3 120 L/S &lt; Q &lt;= 300 L/S.</t>
  </si>
  <si>
    <t>ETA PADRAO PROJETO DE IMPLANTACAO GERAL SISTEMAS COMPLEMENTARES PORTE 4 300 L/S &lt; Q &lt;= 500 L/S.</t>
  </si>
  <si>
    <t>ETA PADRAO PROJETO DE IMPLANTACAO GERAL SISTEMAS COMPLEMENTARES PORTE 5 Q &gt; 500 L/S.</t>
  </si>
  <si>
    <t>CASA DE QUIMICA PROJETO ESPECIFICO DE NOVA UNIDADE PORTE 3 120 L/S &lt; Q &lt;= 300 L/S</t>
  </si>
  <si>
    <t>CASA DE QUIMICA PROJETO ESPECIFICO DE NOVA UNIDADE PORTE 4 300 L/S &lt; Q &lt;= 500 L/S</t>
  </si>
  <si>
    <t>CASA DE QUIMICA PROJETO ESPECIFICO DE NOVA UNIDADE PORTE 5 Q &gt; 500 L/S</t>
  </si>
  <si>
    <t>CASA DE QUIMICA UNIDADE PADRAO PORTE 3 120 L/S &lt; Q &lt;= 300 L/S</t>
  </si>
  <si>
    <t>CASA DE QUIMICA UNIDADE PADRAO PORTE 4 300 L/S &lt; Q &lt;= 500 L/S</t>
  </si>
  <si>
    <t>CASA DE QUIMICA UNIDADE PADRAO PORTE 5 Q &gt; 500 L/S</t>
  </si>
  <si>
    <t>DESARENADOR PROJETO ESPECIFICO NOVA UNIDADE PORTE 1 Q &lt;= 60 L/S</t>
  </si>
  <si>
    <t>DESARENADOR PROJETO ESPECIFICO NOVA UNIDADE PORTE 2 60 L/S &lt; Q &lt;= 120 L/S</t>
  </si>
  <si>
    <t>DESARENADOR PROJETO ESPECIFICO NOVA UNIDADE PORTE 3 120 L/S &lt; Q &lt;= 300 L/S</t>
  </si>
  <si>
    <t>DESARENADOR PROJETO ESPECIFICO NOVA UNIDADE PORTE 4 300 L/S &lt; Q &lt;= 500 L/S</t>
  </si>
  <si>
    <t>DESARENADOR PROJETO ESPECIFICO NOVA UNIDADE PORTE 5 Q &gt; 500 L/S</t>
  </si>
  <si>
    <t>ELABORACAO DE ESTUDOS HIDROLOGICOS PARA SAA/SES</t>
  </si>
  <si>
    <t>TRANSPORTE RODOVIARIO DE EQUIPAMENTOS E MAQUINAS EM GERAL SOBRE CAMINHAO COM GUINDAUTO, PARA DISTANCIAS DE ATE 50KM</t>
  </si>
  <si>
    <t>UNIDADE REFERENCIAL DE PROJETO - URP, PARA ELABORACAO DE PROJETOS DE SISTEMAS DE ABASTECIMENTO DE AGUA E SISTEMAS DEESGOTAMENTO SANITARIO.</t>
  </si>
  <si>
    <t>SUPORTE EM CANTONEIRA DE ACO 1.1/2"X1.1/2"X3/16" COM PINTURA ANTICORROSIVA PARA FIXACAO DE ELETRODUTOS EM POCOS -FORNECIMENTO E INSTALACAO</t>
  </si>
  <si>
    <t>ELABORACAO DE PLANTA TOPOGRAFICA EM FORMATO DWG, PDF E SHAPEFILE PARA LICENCIAMENTO AMBIENTAL.</t>
  </si>
  <si>
    <t>MONTAGEM E INSTALACAO DO PADRAO DIAM. 1/2" EMBUTIDO EM ALVENARIA.</t>
  </si>
  <si>
    <t>MONTAGEM E INSTALACAO DO PADRAO DIAM. 3/4" EMBUTIDO EM ALVENARIA.</t>
  </si>
  <si>
    <t>LIGACAO PREDIAL DE AGUA DE 1/2" COM MONTAGEM E INSTALACAO DO PADRAO DUPLO EM NICHO.</t>
  </si>
  <si>
    <t>LIGACAO PREDIAL DE AGUA DE 1/2" COM MONTAGEM E INSTALACAO DO PADRAO TRIPLO EM NICHO.</t>
  </si>
  <si>
    <t>LIGACAO PREDIAL DE AGUA DE 1/2" COM MONTAGEM E INSTALACAO DO PADRAO QUADRUPLO EM NICHO.</t>
  </si>
  <si>
    <t>MURETA EM ALVENARIA PARA INSTALAÇÃO DO PADRÃO DE AGUA.</t>
  </si>
  <si>
    <t>SINALIZACAO - BALIZADOR CONICO EM POLIETILENO ALT 1,10 M COM FAIXA REFLEXIVAS FORNECIMENTO E MOVIMENTAÇÃO.</t>
  </si>
  <si>
    <t>SINALIZACAO - BARREIRA PLASTICA INCLINADA 0,55 X 1,0X 0,50 M, FORNECIMENTO E MOVIMENTACAO.</t>
  </si>
  <si>
    <t>SINALIZACAO - CONE BARRIL POLIETILENO 1,23 M, FORNECIMENTO E MOVIMENTACAO.</t>
  </si>
  <si>
    <t>SINALIZACAO - PLACA DE SINALIZAÇÃO DE DESVIO CPU AUXILIAR.</t>
  </si>
  <si>
    <t>SINALIZACAO -PLACA DE SINALIZAÇÃO DE DESVIO.</t>
  </si>
  <si>
    <t>BATE-ESTACAS POR GRAVIDADE, POTÊNCIA DE 160 HP, PESO DO MARTELO ATÉ 3 TONELADAS - MOBILIZAÇÃO E DESMOBILIZAÇÃO</t>
  </si>
  <si>
    <t>CAIXA DE PROTEÇÃO E DISPOSITIVO DE LIGACAO INCLUSIVE CONSTRUCAO DO NICHO, INSTALACAO - CVA/MA</t>
  </si>
  <si>
    <t>DISPOSITIVO DE LIGACAO DE AGUA - INSTALACAO - CVA/MA</t>
  </si>
  <si>
    <t>CORTE OU RELIGAÇÃO DE FORNECIMENTO DE AGUA EM DISPOSITIVO DE LIGACAO DE AGUA</t>
  </si>
  <si>
    <t>CAIXA E DISPOSITIVO DE LIGACAO PREDIAL DE ÁGUA EM NICHO EXISTENTE - INSTALAÇÃO - CVA/MA</t>
  </si>
  <si>
    <t>PLANTIO COM FORNECIMENTO DE MUDAS DE ESPÉCIE NATIVA COM 0,80 M + 1 TUTOR + 2 AMARRAS, ADUBO, GEL, FORMICIDA E MÃO DEOBRA - RECUPERAÇÃO AMBIENTAL</t>
  </si>
  <si>
    <t>MANUTENCAO DAS MUDAS DURANTE O PRIMEIRO ANO DE PLANTIO, CONTEMPLANDO OS SERVIÇOS DE REPLANTIO, COROAMENTO, ADUBAÇÃO DECOBERTURA, IRRIGAÇÃO E COMBATE A FORMIGAS.</t>
  </si>
  <si>
    <t>MANUTENÇÃO DAS MUDAS PLANTADAS COM COMBATE A FORMIGAS E COROAMENTO - A PARTIR DO SEGUNDO ANO</t>
  </si>
  <si>
    <t>LIGACAO PREDIAL DE AGUA DE 1/2" COM MONTAGEM E INSTALACAO DO PADRAO QUÁDRUPLO EM NICHO.</t>
  </si>
  <si>
    <t>HOSPEDAGEM E ALIMENTACAO PARA VIAGENS EM CONTRATOS DE NATUREZA CONTINUADA</t>
  </si>
  <si>
    <t>VISTORIA IMOVEL/LIGACAO</t>
  </si>
  <si>
    <t>TAMPONAMENTO DA LIGACAO, EM PADRAO PARA HIDROMETROS COM CAP. ATE 5,0 M3/H, COM DISPOSITIVO LACRE SEM RETIRADA DOHIDROMETRO, COM UTILIZACAO DE MOTOCICLETA</t>
  </si>
  <si>
    <t>RELIGACAO TAMPONAMENTO COM RETIRADA DO DISPOSITIVO LACRE, EM PADRAO PARA HIDROMETRO COM CAP. ATE 5,0 M3/H, SEMINSTALAÇÃO HIDROMETRO, COM UTILIZAÇÃO MOTOCICLETA</t>
  </si>
  <si>
    <t>RECOMPOSICAO DE PAVIMENTO ASFALTICO COM PMF EM AREAS DE ATE 1,0M2</t>
  </si>
  <si>
    <t>SISTEMA DE CERCA ELETRICA - CENTRAL</t>
  </si>
  <si>
    <t>SISTEMA DE CIRCUITO FECHADO DE TV CFTV - CENTRAL</t>
  </si>
  <si>
    <t>SISTEMA DE CIRCUITO FECHADO DE TV CFTV - FORNECIMENTO E INSTALACAO DE CAMERAS E PERIFERICOS</t>
  </si>
  <si>
    <t>SISTEMA DE ALARME CONTRA INTRUSAO (MONITORAMENTO VIA INTERNET) - CENTRAL</t>
  </si>
  <si>
    <t>SISTEMA DE ALARME CONTRA INTRUSAO (MONITORAMENTO VIA INTERNET) - FORNECIMENTO E INSTALACAO DE SENSORES</t>
  </si>
  <si>
    <t>TUBO ACO GALV C/COS PP CM DN2"</t>
  </si>
  <si>
    <t>TUBO ACO GALV C/COS JR CP DN3"X6M</t>
  </si>
  <si>
    <t>TUBO ACO GALV C/COS JR CP DN4"</t>
  </si>
  <si>
    <t>TUBO ACO GALV C/COS JR CM DN1/2"X6M</t>
  </si>
  <si>
    <t>TUBO ACO GALV C/COS JR CM DN3/4"X6M</t>
  </si>
  <si>
    <t>TUBO ACO GALV C/COS JR CM DN1"X6M</t>
  </si>
  <si>
    <t>TUBO ACO GALV C/COS JR CM DN1.1/4"X6M</t>
  </si>
  <si>
    <t>TUBO ACO GALV C/COS JR CM DN1.1/2"X6M</t>
  </si>
  <si>
    <t>TUBO ACO GALV C/COS JR CM DN2"X6M</t>
  </si>
  <si>
    <t>TUBO ACO GALV C/COS JR CM DN2.1/2"X6M</t>
  </si>
  <si>
    <t>TUBO ACO GALV C/COS JR CM DN3"X6M</t>
  </si>
  <si>
    <t>TUBO ACO GALV C/COS JR CM DN4"X6M</t>
  </si>
  <si>
    <t>TUBO ACO GALV C/COS JR CM DN5"X6M</t>
  </si>
  <si>
    <t>TUBO ACO GALV C/COS JR CM DN6"X6M</t>
  </si>
  <si>
    <t>TUBO ACO GALV C/COS JR CM DN3"X3M</t>
  </si>
  <si>
    <t>TUBO PVC PB JEI CL15 DN 50X6M</t>
  </si>
  <si>
    <t>TUBO PVC PB JEI CL15 DN 75X6M</t>
  </si>
  <si>
    <t>TUBO PVC PB JEI CL15 DN100X6M</t>
  </si>
  <si>
    <t>TUBO PVC PB JEI CL20 DN 50X6M</t>
  </si>
  <si>
    <t>TUBO PVC PB JEI CL20 DN 75X6M</t>
  </si>
  <si>
    <t>TUBO PVC PB JEI CL20 DN100X6M</t>
  </si>
  <si>
    <t>TUBO PVC PB JS CL15 DN 15X6M</t>
  </si>
  <si>
    <t>TUBO PVC PB JS CL15 DN 20X6M</t>
  </si>
  <si>
    <t>TUBO PVC PB JS CL15 DN 25X6M</t>
  </si>
  <si>
    <t>TUBO PVC PB JS CL15 DN 32X6M</t>
  </si>
  <si>
    <t>TUBO PVC PB JS CL15 DN 40X6M</t>
  </si>
  <si>
    <t>TUBO PVC PB JS CL15 DN 50X6M</t>
  </si>
  <si>
    <t>TUBO PVC ESG.PRIM.PB JE DN 50X6M</t>
  </si>
  <si>
    <t>TUBO PVC ESG.PRIM.PB JE DN100X6M</t>
  </si>
  <si>
    <t>TUBO PVC ESG.PRIM.PB JS DN 40X6M</t>
  </si>
  <si>
    <t>TUBO PVC ESG.PRIM.PB JS DN 75X6M</t>
  </si>
  <si>
    <t>TUBO PE ADUCAO PE 80 PN10 DE 40X100M</t>
  </si>
  <si>
    <t>TUBO PE ADUCAO PE100 PN10 DE 63X100M</t>
  </si>
  <si>
    <t>TUBO PVC DEFOFO PB JE DN150X6M</t>
  </si>
  <si>
    <t>TUBO PVC DEFOFO PB JE DN200X6M</t>
  </si>
  <si>
    <t>TUBO PVC DEFOFO PB JE DN100X6M</t>
  </si>
  <si>
    <t>TUBO PVC DEFOFO PB JE DN250X6M</t>
  </si>
  <si>
    <t>TUBO PVC DEFOFO PB JE DN300X6M</t>
  </si>
  <si>
    <t>TUBO PVC DEFOFO PB JE DN400X6M</t>
  </si>
  <si>
    <t>TUBO PVC ESG.PRIM.PB JE DN150X6M</t>
  </si>
  <si>
    <t>TUBO PE RAMAL PE 80 PN10 DE 20</t>
  </si>
  <si>
    <t>TUBO PVC OCRE LISO PB JEI DN100X6M</t>
  </si>
  <si>
    <t>TUBO PVC OCRE LISO PB JEI DN200X6M</t>
  </si>
  <si>
    <t>TUBO PVC OCRE LISO PB JEI DN250X6M</t>
  </si>
  <si>
    <t>TUBO PVC OCRE LISO PB JEI DN300X6M</t>
  </si>
  <si>
    <t>TUBO PVC OCRE LISO PB JEI DN350X6M</t>
  </si>
  <si>
    <t>TUBO PVC OCRE LISO PB JEI DN400X6M</t>
  </si>
  <si>
    <t>ARAME LISO 5,00MM</t>
  </si>
  <si>
    <t>CABO PP 2 X 1,0MM2 500V</t>
  </si>
  <si>
    <t>CABO FLEXIVEL SING. 750V  1,00MM2</t>
  </si>
  <si>
    <t>CABO FLEXIVEL UNIPOLAR 750V 1,5MM2</t>
  </si>
  <si>
    <t>CABO FLEXIVEL SING. 750V  4,0 MM2</t>
  </si>
  <si>
    <t>CABO FLEXIVEL SING. 750V  6,0 MM2</t>
  </si>
  <si>
    <t>CABO FLEXIVEL SING. 750V 10   MM2</t>
  </si>
  <si>
    <t>CABO UNIPOLAR ANTICH 750V        16MM2</t>
  </si>
  <si>
    <t>CABO COBRE PVC 450/750V 1X25MM2 PT</t>
  </si>
  <si>
    <t>CABO UNIPOLAR ANTICH 0,6/1KV      1,5MM2</t>
  </si>
  <si>
    <t>CABO UNIPOLAR ANTICH 0,6/1KV      2,5MM2</t>
  </si>
  <si>
    <t>CABO UNIPOLAR ANTICH 0,6/1KV      6MM6</t>
  </si>
  <si>
    <t>CABO COBRE PVC 0,6/1KV 1X25MM2 PT</t>
  </si>
  <si>
    <t>CABO UNIPOLAR ANTICH 0,6/1KV  50MM2</t>
  </si>
  <si>
    <t>CABO UNIPOLAR ANTICH 0,6/1KV     70MM2</t>
  </si>
  <si>
    <t>CABO UNIPOLAR ANTICH 0,6/1KV     95MM2</t>
  </si>
  <si>
    <t>CABO UNIPOLAR ANTICH 0,6/1KV    120MM2</t>
  </si>
  <si>
    <t>CABO UNIPOLAR ANTICH 0,6/1KV    150MM2</t>
  </si>
  <si>
    <t>CABO UNIPOLAR ANTICH 0,6/1KV 185MM2</t>
  </si>
  <si>
    <t>CABO UNIPOLAR ANTIC.0,6/1KV 240MM2 PRETO</t>
  </si>
  <si>
    <t>CABO BIPOLAR ANTICHAMA 0.6 / 1KV  1,5MM2</t>
  </si>
  <si>
    <t>CABO BIPOLAR ANTICHAMA 0.6 / 1KV  2,5MM2</t>
  </si>
  <si>
    <t>CABO BIPOLAR ANTICHAMA 0.6 / 1KV  4,0MM2</t>
  </si>
  <si>
    <t>CABO TRIPOLAR ANTICHAMA,  1,5MM 0,6/1KV</t>
  </si>
  <si>
    <t>CABO TRIPOLAR ANTICHAMA,  2,5MM 0,6/1KV</t>
  </si>
  <si>
    <t>CABO COBRE PVC 0,6/1KV 3X10MM2 PT</t>
  </si>
  <si>
    <t>CABO COBRE PVC 0,6/1KV 3X16MM2 PT</t>
  </si>
  <si>
    <t>CABO COBRE PVC 0,6/1KV 3X25MM2 PT</t>
  </si>
  <si>
    <t>CABO TETRAPOLAR ISO.PVC,  2,5MM2.0,6/1KV</t>
  </si>
  <si>
    <t>CABO TETRAPOLAR ISO.PVC,  4,0MM2.0,6/1KV</t>
  </si>
  <si>
    <t>CABO FLEXIVEL SING. 750V  1,5MM2 VERDE</t>
  </si>
  <si>
    <t>CABO FLEXIVEL SING. 750V  1,5MM2VERMELHO</t>
  </si>
  <si>
    <t>CORDAO PARALELO FLEXIVEL, 300V, 2,50MM2.</t>
  </si>
  <si>
    <t>CABO FLEXIVEL SING. 750V  1,5 MM2 CINZA</t>
  </si>
  <si>
    <t>CABO FLEXIVEL SING. 750V  2,5MM2 AMARELO</t>
  </si>
  <si>
    <t>ELETRODUTO PVC PRETO JRE DN 1/2"X3M</t>
  </si>
  <si>
    <t>ELETRODUTO PVC PRETO JRE DN 3/4"X3M</t>
  </si>
  <si>
    <t>ELETRODUTO PVC PRETO JRE DN1"X 3M</t>
  </si>
  <si>
    <t>TRILHO TS 35MM P/FIXACAO DE CONTATORES</t>
  </si>
  <si>
    <t>CABO PP 3X2,5 mm²</t>
  </si>
  <si>
    <t>CABO FLEXIVEL SINGELO 2,5 MM2 VERDE</t>
  </si>
  <si>
    <t>CABO FLEXIVEL SINGELO 2,5 MM2 750V AZUL</t>
  </si>
  <si>
    <t>CABO FLEXIVEL SING. 750V  2,5 MM2 PRETA</t>
  </si>
  <si>
    <t>CABO FLEXIVEL SING.750V 2,5 MM2 VERMELHO</t>
  </si>
  <si>
    <t>MANGUEIRA CRISTAL   1/2"</t>
  </si>
  <si>
    <t>CORDA POLIPROPILENO 10 MM P/CARGA  - M</t>
  </si>
  <si>
    <t>CORDA EM POLIETILENO 1/2" ( UNIDADE M )</t>
  </si>
  <si>
    <t>TELA TAPUME ALARANJADA 1,20 M</t>
  </si>
  <si>
    <t>STIHL-CORDA NYLON 2,7MM ROCADEIRA</t>
  </si>
  <si>
    <t>MANGUEIRA BORRACHA 1 LONA 1/2" 300PSI</t>
  </si>
  <si>
    <t>MANGUEIRA BORRACHA P/JARDIM 1/2" 80PSI</t>
  </si>
  <si>
    <t>MANGUEIRA BORRACHA P/JARDIM 3/4" 80PSI</t>
  </si>
  <si>
    <t>MANGUEIRA CRISTAL LISA 3/4" 2,0MM 60PSI</t>
  </si>
  <si>
    <t>MANGUEIRA CRISTAL TRANÇADA 1/2" 250PSI</t>
  </si>
  <si>
    <t>MANGUEIRA BORRACHA 1 LONA 3/4" 300 PSI</t>
  </si>
  <si>
    <t>MANGUEIRA POLIET 3/8", 6KG/cm²,P/ CLORO</t>
  </si>
  <si>
    <t>MANGUEIRA CRISTAL TRANÇADA 1" 250PSI</t>
  </si>
  <si>
    <t>MANGUEIRA FLEX.P/POCOS ARTESIANOS DN 2"</t>
  </si>
  <si>
    <t>MANGUEIRA CRISTAL TRANCADA 1.1/4" 250PSI</t>
  </si>
  <si>
    <t>MANGUEIRA SILICONE DIAMETRO INTERNO 8MM</t>
  </si>
  <si>
    <t>TUBO PVC PB JS CL15 DN 65X6M</t>
  </si>
  <si>
    <t>TUBO PE RAMAL PE 80 PN10 DE 32</t>
  </si>
  <si>
    <t>TUBO PVC OCRE LISO PB JEI DN150X6M</t>
  </si>
  <si>
    <t>TUBO PVC DEFOFO PB JE DN350X6M</t>
  </si>
  <si>
    <t>TUBO ACO GALV C/COS JR CM DN2"</t>
  </si>
  <si>
    <t>MANGUEIRA FLEX.P/POCOS ARTESIANOS DN 3"</t>
  </si>
  <si>
    <t>CABO UTP CATEGORIA 6 CINZA</t>
  </si>
  <si>
    <t>TUBO PE ADUCAO PE100 PN12,5 DE 160mm   M</t>
  </si>
  <si>
    <t>TUBO PE ADUCAO PE100 PN10 DE 90X100M</t>
  </si>
  <si>
    <t>TUBO PE ADUCAO PE100 PN16 DE 63X100M</t>
  </si>
  <si>
    <t>TUBO PE ADUCAO PE 80 PN12,5 DE110X100M</t>
  </si>
  <si>
    <t>TUBO PE ADUCAO PE100 PN10 DE110X100M</t>
  </si>
  <si>
    <t>TUBO PE ADUCAO PE100 PN16 DE110X100M</t>
  </si>
  <si>
    <t>TUBO PE ESG.PE100 PN10 DE 400X6M SDR17</t>
  </si>
  <si>
    <t>CABO UTP CAT 5E 4 PARES 24 AWG COR AZUL</t>
  </si>
  <si>
    <t>MANGUEIRA FLEX.P/POCOS ARTESIANOS DN 5"</t>
  </si>
  <si>
    <t>MANGUEIRA FLEX.P/POCOS ARTESIANOS DN 4"</t>
  </si>
  <si>
    <t>TUBO CORRUGADO ESG.PB JE DE 110X6M</t>
  </si>
  <si>
    <t>TUBO CORRUGADO ESG.PB JE DE 160X6M</t>
  </si>
  <si>
    <t>TUBO CORRUGADO ESG.PB JE DE 200X6M</t>
  </si>
  <si>
    <t>TUBO CORRUGADO ESG.PB JE DE 250X6M</t>
  </si>
  <si>
    <t>TUBO CORRUGADO ESG.PB JE DE 400X6M</t>
  </si>
  <si>
    <t>TUBO CORRUGADO ESG.PB JE DE 500X6M SN8</t>
  </si>
  <si>
    <t>TUBO CORRUGADO ESG.PB JE DE 630X6M</t>
  </si>
  <si>
    <t>TUBO CORRUGADO ESG.PB JE DE 800X6M</t>
  </si>
  <si>
    <t>TUBO CORRUGADO ESG.PB JE DE1000X6M</t>
  </si>
  <si>
    <t>TUBO FOFO PB EMIN 6,40MM DN 400XCMIN5,5M</t>
  </si>
  <si>
    <t>TUBO FOFO PB EMIN 8,80MM DN 700XCMIN5,5M</t>
  </si>
  <si>
    <t>TUBO FOFO PB JTE EM 6,40 DN400XCMIN5,5M</t>
  </si>
  <si>
    <t>TUBO FOFO PB EMIN 4,60MM DN 400XCMIN5,5M</t>
  </si>
  <si>
    <t>TUBO FOFO PB EMIN 5,20MM DN 500XCMIN5,5M</t>
  </si>
  <si>
    <t>TUBO FOFO PB EMIN 5,80MM DN 600XCMIN5,5M</t>
  </si>
  <si>
    <t>TUBO FOFO PB EMIN 6,40MM DN 700XCMIN5,5M</t>
  </si>
  <si>
    <t>TUBO FOFO PB EMIN 7,00MM DN 800XCMIN5,5M</t>
  </si>
  <si>
    <t>TUBO FOFO ESG.PB C/ANEL DN  80XCMIN5,5M</t>
  </si>
  <si>
    <t>TUBO FOFO ESG.PB C/ANEL DN 100XCMIN5,5M</t>
  </si>
  <si>
    <t>TUBO FOFO ESG.PB C/ANEL DN 150XCMIN5,5M</t>
  </si>
  <si>
    <t>TUBO FOFO ESG.PB C/ANEL DN 200XCMIN5,5M</t>
  </si>
  <si>
    <t>TUBO FOFO ESG.PB C/ANEL DN 250XCMIN5,5M</t>
  </si>
  <si>
    <t>TUBO FOFO ESG.PB C/ANEL DN 300XCMIN5,5M</t>
  </si>
  <si>
    <t>TUBO FOFO ESG.PB C/ANEL DN 350XCMIN5,5M</t>
  </si>
  <si>
    <t>TUBO FOFO ESG.PB C/ANEL DN 400XCMIN5,5M</t>
  </si>
  <si>
    <t>TUBO FOFO ESG.PB C/ANEL DN 450XCMIN5,5M</t>
  </si>
  <si>
    <t>TUBO FOFO ESG.PB C/ANEL DN 500XCMIN5,5M</t>
  </si>
  <si>
    <t>TUBO FOFO ESG.PB C/ANEL DN 600XCMIN5,5M</t>
  </si>
  <si>
    <t>TUBO FOFO ESG.PB C/ANEL DN 700XCMIN5,5M</t>
  </si>
  <si>
    <t>25040775</t>
  </si>
  <si>
    <t>TUBO PVC-O PB JEI PN 16 AGUA DN 100</t>
  </si>
  <si>
    <t>TUBO PVC-O PB JEI PN 16 AGUA DN 150</t>
  </si>
  <si>
    <t>TUBO PVC-O PB JEI PN 16 AGUA DN 200</t>
  </si>
  <si>
    <t>TUBO PVC-O PB JEI PN 16 AGUA DN 250</t>
  </si>
  <si>
    <t>TUBO PVC-O PB JEI PN 16 ESGOTO DN 150</t>
  </si>
  <si>
    <t>TUBO ACO GALV S/COS JR CM DN3"  -  M</t>
  </si>
  <si>
    <t>CABO UNIP. ANTICHA (EPR) 0,6/1KV  25MM2</t>
  </si>
  <si>
    <t>CABO UNIP. EPR ANTICH 0,6/1KV  185mm²</t>
  </si>
  <si>
    <t>TUBO PE ESG.PE100 PN 10 DE 160X6M</t>
  </si>
  <si>
    <t>TUBO PVC-O PB JEI PN 12,5 AGUA DN 100</t>
  </si>
  <si>
    <t>TUBO PVC-O PB JEI PN 12,5 AGUA DN 150</t>
  </si>
  <si>
    <t>TUBO PVC-O PB JEI PN 12,5 AGUA DN 200</t>
  </si>
  <si>
    <t>TUBO PVC-O PB JEI PN 12,5 AGUA DN 250</t>
  </si>
  <si>
    <t>CABO UNIPOLAR ANTICH 0,6/1KV 240MM2 PT</t>
  </si>
  <si>
    <t>TUBO PE ESG.PE100 PN 10 DE 250X6M SDR17</t>
  </si>
  <si>
    <t>MANGUEIRA FLAT PVC FLEX.SERV. PESADO Ø6"</t>
  </si>
  <si>
    <t>TUBO ACO PRETO C/COS JR DN8" 6,0M</t>
  </si>
  <si>
    <t>TUBO ACO PRETO C/COS JR CM DN6" NPT LUVA</t>
  </si>
  <si>
    <t>CABO TRIP 25MM2 H/EPR 1kV 90G NBR 7286</t>
  </si>
  <si>
    <t>CABO CONTROLE 3x1,5MM2 1kV NBR7289</t>
  </si>
  <si>
    <t>CABO UNIP 16MM2 H/EPR 1kV 90G NBR7286</t>
  </si>
  <si>
    <t>CABO CHATO TRIP 70MM2 H/EPR 1kV 90G</t>
  </si>
  <si>
    <t>CABO UNIP 35MM2 H/EPR 1kV 90G NBR7286</t>
  </si>
  <si>
    <t>CABO UNIP 50MM2 H/EPR 1kV 90G NBR7286</t>
  </si>
  <si>
    <t>TUBO PE ESG.PE 100 PN10 DE 355X6M SDR 17</t>
  </si>
  <si>
    <t>PASSARELA ESTRUTURA MET. C/GUARDA CORPO</t>
  </si>
  <si>
    <t>CABO CHATO TRIP 95MM2 H/EPR 1kV 90G</t>
  </si>
  <si>
    <t>TUBO FLEX.AR COMPRIM. DE 8MM DI 5,7MM</t>
  </si>
  <si>
    <t>TUBO FLEX. AR COMPRIM.  DE 6MM DI 4MM</t>
  </si>
  <si>
    <t>TUBO FLEX.AR COMPRIM. DE 10 MM DI 7MM</t>
  </si>
  <si>
    <t>TUBO FLEX. AR COMPRIM. DE 12 MM DI 8 MM</t>
  </si>
  <si>
    <t>LIMITADOR JUNTA TARUCEL - JUNTA 1x1CM</t>
  </si>
  <si>
    <t>LIMITADOR JUNTA TARUCEL - JUNTA 2x2CM</t>
  </si>
  <si>
    <t>CANALETA DE CONCRETO- MEIA CANA,Ø300MM</t>
  </si>
  <si>
    <t>CANALETA DE CONCRETO- MEIA CANA,Ø400MM</t>
  </si>
  <si>
    <t>CANALETA DE CONCRETO- MEIA CANA,Ø500MM</t>
  </si>
  <si>
    <t>CANALETA DE CONCRETO- MEIA CANA,Ø600MM</t>
  </si>
  <si>
    <t>CORDEL DETONANTE NP-10</t>
  </si>
  <si>
    <t>TUBO CERAMICO DRENO PB DE100MM</t>
  </si>
  <si>
    <t>TUBO CERAMICO DRENO PB DE150MM</t>
  </si>
  <si>
    <t>TUBO CERAMICO DRENO PB DE200MM</t>
  </si>
  <si>
    <t>TUBO CONCRETO ARM PA1 PB JR DN1000</t>
  </si>
  <si>
    <t>TUBO CONCRETO SIMPLES PB JR PS-1 DN600</t>
  </si>
  <si>
    <t>TUBO POLIETILENO (PEAD) D20MM - PRETO</t>
  </si>
  <si>
    <t>TUBO POLIETILENO (PEAD) D20MM-AZUL GR3</t>
  </si>
  <si>
    <t>TUBO PVC PBA CL15 DN50 DE60MM</t>
  </si>
  <si>
    <t>TUBO PVC PBA CL15 DN75 DE85MM</t>
  </si>
  <si>
    <t>TUBO PVC PBA CL15 DN100 DE110MM</t>
  </si>
  <si>
    <t>TUBO PVC PBA CL20 DN50 DE 60MM</t>
  </si>
  <si>
    <t>TUBO PVC PBA CL20 DN75 DE 85MM</t>
  </si>
  <si>
    <t>TUBO PVC PBA CL20 DN100 DE110MM</t>
  </si>
  <si>
    <t>TUBO PVC RIG. DEFOFO PBA JE DN150</t>
  </si>
  <si>
    <t>RUFO GALVANIZADO Nº26 L = 0,20M</t>
  </si>
  <si>
    <t>CALHA GALVANIZADA Nº24  L = 0,33M</t>
  </si>
  <si>
    <t>CONDUTOR GALVANIZADO Ø75MM AGUA PLUVIAL</t>
  </si>
  <si>
    <t>EMENDA PARA FORRO EM PVC - PERFIL "H"</t>
  </si>
  <si>
    <t>ARREMATE PARA FORRO EM PVC - PERFIL "F"</t>
  </si>
  <si>
    <t>ARREMATE PARA FORRO EM LAMBRI DE ANGELIM</t>
  </si>
  <si>
    <t>MANTA DE HYPALON SIKADUR COMBIFLEX E=1MM</t>
  </si>
  <si>
    <t>TUBO ACO CARBONO GALVANIZADO Ø1/2"</t>
  </si>
  <si>
    <t>TUBO ACO CARBONO GALVANIZADO Ø3/4"</t>
  </si>
  <si>
    <t>TUBO ACO CARBONO GALVANIZADO Ø1"</t>
  </si>
  <si>
    <t>TUBO ACO CARBONO GALVANIZADO Ø1.1/4"</t>
  </si>
  <si>
    <t>TUBO ACO CARBONO GALVANIZADO Ø1.1/2"</t>
  </si>
  <si>
    <t>TUBO ACO CARBONO GALVANIZADO Ø2"</t>
  </si>
  <si>
    <t>TUBO ACO CARBONO GALVANIZADO Ø2.1/2"</t>
  </si>
  <si>
    <t>TUBO ACO CARBONO GALVANIZADO Ø3"</t>
  </si>
  <si>
    <t>TUBO ACO CARBONO GALVANIZADO Ø4"</t>
  </si>
  <si>
    <t>TUBO PVC JR DIAMETRO 1/2"</t>
  </si>
  <si>
    <t>TUBO PVC JR DIAMETRO 3/4"</t>
  </si>
  <si>
    <t>TUBO PVC JR DIAMETRO 1"</t>
  </si>
  <si>
    <t>TUBO PVC JR DIAMETRO 2"</t>
  </si>
  <si>
    <t>TUBO PVC PB CL15 JS DN15 DE20MM</t>
  </si>
  <si>
    <t>TUBO PVC PB CL15 JS DN20 DE25MM</t>
  </si>
  <si>
    <t>TUBO PVC PB CL15 JS DN25 DE32MM</t>
  </si>
  <si>
    <t>TUBO PVC PB CL15 JS DN32 DE40MM</t>
  </si>
  <si>
    <t>TUBO PVC PB CL15 JS DN40 DE50MM</t>
  </si>
  <si>
    <t>TUBO PVC CLA PB P/ESGOTO PREDIAL D=40MM</t>
  </si>
  <si>
    <t>TUBO PVC CLA PB P/ESGOTO PREDIAL D=50MM</t>
  </si>
  <si>
    <t>TUBO PVC CLA PB P/ESGOTO PREDIAL D=75MM</t>
  </si>
  <si>
    <t>TUBO PVC CLA PB P/ESGOTO PREDIAL D=100MM</t>
  </si>
  <si>
    <t>ELETRODUTO PVC RIGIDO ROSCA D=1"</t>
  </si>
  <si>
    <t>ELETRODUTO PVC RIGIDO ROSCA D=1.1/4"</t>
  </si>
  <si>
    <t>ELETRODUTO PVC RIGIDO ROSCA D=1.1/2"</t>
  </si>
  <si>
    <t>CABO DE ACO SAE 1045 GALV/ZINC D=6,4MM</t>
  </si>
  <si>
    <t>CABO COBRE UNIP. ISOL. PVC 750 V 2,5MM2</t>
  </si>
  <si>
    <t>CABO COBRE UNIP. ISOL. PVC 750 V 10MM2</t>
  </si>
  <si>
    <t>CABO COBRE UNIP. ISOL. PVC 750 V 16MM2</t>
  </si>
  <si>
    <t>CABO COBRE UNIP. ISOL. PVC 1000 V 4MM2</t>
  </si>
  <si>
    <t>CABO COBRE BIP. ISOL. PVC 1000 V 1,5MM2</t>
  </si>
  <si>
    <t>CABO COBRE BIP. ISOL. PVC 1000 V 4MM2</t>
  </si>
  <si>
    <t>CAIBRO EM MADEIRA DE LEI - 6 X 4 CM</t>
  </si>
  <si>
    <t>PONTALETE - 7 X 7 CM - EM MADEIRA DE LEI</t>
  </si>
  <si>
    <t>ESCORA EUCALIPTO S/ TRATAMENTO Ø &gt;= 12CM</t>
  </si>
  <si>
    <t>SARRAFO DE PINUS - 4 X 1,5 CM</t>
  </si>
  <si>
    <t>SARRAFO DE PINUS - 5 X 2,5 CM</t>
  </si>
  <si>
    <t>SARRAFO DE PINUS - 10 X 2,5 CM</t>
  </si>
  <si>
    <t>CAIBRO EM MADEIRA DE LEI - 11 X 6 CM</t>
  </si>
  <si>
    <t>CAIBRO/LONGARINA MAD DE LEI  E&gt;= 6 CM</t>
  </si>
  <si>
    <t>ARAME FARPADO GALV. CL250 14 BWG 2,1MM</t>
  </si>
  <si>
    <t>METALON 20X20, CHAPA 20</t>
  </si>
  <si>
    <t>CORRENTE GALV/ZINC ELOS DIAMETRO 6,5MM</t>
  </si>
  <si>
    <t>JUNTA DILATACAO 0-22 FUNGENBAND/SIMILAR</t>
  </si>
  <si>
    <t>JUNTA JEENE JJ0813M P&lt;=0,20MPA (8x20)MM</t>
  </si>
  <si>
    <t>MANGUEIRA  AR COMPRIMIDO 3/4, 2 LONAS</t>
  </si>
  <si>
    <t>MANGUEIRA PVC FLEXIVEL CHATA 65 PSI Ø 2</t>
  </si>
  <si>
    <t>MANGUEIRA PVC FLEXIVEL CHATA 65 PSI Ø 3</t>
  </si>
  <si>
    <t>ANDAIME MOVEL EM TUBOS GALVANIZADOS</t>
  </si>
  <si>
    <t>ESCORA METALICA AJUSTAVEL C/ BASE</t>
  </si>
  <si>
    <t>SONDAGEM A TRADO - PERFURACAO</t>
  </si>
  <si>
    <t>SONDAGEM MISTA - SONDAGEM EM ROCHA</t>
  </si>
  <si>
    <t>SONDAGEM MISTA - SONDAGEM EM SOLO</t>
  </si>
  <si>
    <t>CERCA CONCERTINA CLIPADA - ESPIRA 450MM</t>
  </si>
  <si>
    <t>CABO COBRE UNIPOLAR 1,5MM2 ISOL P/ 1000V</t>
  </si>
  <si>
    <t>CABO TRIPOLAR 3x1,5MM2 ISOL P/ 1000V</t>
  </si>
  <si>
    <t>CABO COBRE UNIPOLAR 16MM2 ISOL P/ 1000V</t>
  </si>
  <si>
    <t>CABO COBRE NU BITOLA 35,0MM2</t>
  </si>
  <si>
    <t>TUBO PVC RIG. DEFOFO PBA JE DN200</t>
  </si>
  <si>
    <t>TUBO PVC RIG. DEFOFO PBA JE DN250</t>
  </si>
  <si>
    <t>ELETRODUTO PVC RIGIDO ROSCA D=2" C/LUVA</t>
  </si>
  <si>
    <t>CABO COBRE UNIP. ISOL. PVC 1000 V 10MM2</t>
  </si>
  <si>
    <t>CABO COBRE UNIP. ISOL. PVC 1000 V 35MM2</t>
  </si>
  <si>
    <t>CABO COBRE UNIP. ISOL. PVC 1000 V 50MM2</t>
  </si>
  <si>
    <t>MANGUEIRA CRISTAL TRANCADA 1/2 250 PSI</t>
  </si>
  <si>
    <t>CANTONEIRA ACO CARBONO 3/4"X1/8"-PC 6 M</t>
  </si>
  <si>
    <t>CABO UNIP 6MM2 H/EPR 1kV 90G NBR7286</t>
  </si>
  <si>
    <t>CABO UNIP 10MM2 H/EPR 1kV 90G NBR7286</t>
  </si>
  <si>
    <t>CABO UNIP 25MM2 H/EPR 1kV 90G NBR7286</t>
  </si>
  <si>
    <t>CABO UNIP 70MM2 H/EPR 1kV 90G NBR7286</t>
  </si>
  <si>
    <t>CABO UNIP 95MM2 H/EPR 1kV 90G NBR7286</t>
  </si>
  <si>
    <t>CABO UNIP 120MM2 H/EPR 1kV 90G NBR7286</t>
  </si>
  <si>
    <t>CABO UNIP 150MM2 H/EPR 1kV 90G NBR7286</t>
  </si>
  <si>
    <t>CABO UNIP 185MM2 H/EPR 1kV 90G NBR7286</t>
  </si>
  <si>
    <t>CABO UNIP 240MM2 H/EPR 1kV 90G NBR7286</t>
  </si>
  <si>
    <t>CABO TRIP 2,5MM2 H/EPR 1kV 90G NBR7286</t>
  </si>
  <si>
    <t>CABO TRIP 4MM2 H/EPR 1kV 90G NBR7286</t>
  </si>
  <si>
    <t>CABO TRIP 6MM2 H/EPR 1kV 90G NBR7286</t>
  </si>
  <si>
    <t>CABO TRIP 10MM2 H/EPR 1kV 90G NBR7286</t>
  </si>
  <si>
    <t>CABO TRIP 16MM2 H/EPR 1kV 90G NBR7286</t>
  </si>
  <si>
    <t>CABO TETRAP 2,5MM2 H/EPR 1kV 90G NBR7286</t>
  </si>
  <si>
    <t>CABO TETRAP 4MM2 H/EPR 1kV 90G NBR7286</t>
  </si>
  <si>
    <t>CABO TETRAP 6MM2 H/EPR 1kV 90G NBR7286</t>
  </si>
  <si>
    <t>CABO TETRAP 10MM2 H/EPR 1kV 90G NBR7286</t>
  </si>
  <si>
    <t>CABO TETRAP 16MM2 H/EPR 1kV 90G NBR7286</t>
  </si>
  <si>
    <t>CABO UNIP  1,5MM2 PVC 750V 70G NBR13248</t>
  </si>
  <si>
    <t>CABO UNIP  2,5MM2 PVC 750V 70G NBR13248</t>
  </si>
  <si>
    <t>CABO UNIP  4MM2 PVC 750V 70G NBR13248</t>
  </si>
  <si>
    <t>CABO UNIP  6MM2 PVC 750V 70G NBR13248</t>
  </si>
  <si>
    <t>CABO UNIP  10MM2 PVC 750V 70G NBR13248</t>
  </si>
  <si>
    <t>CABO UNIP  16MM2 PVC 750V 70G NBR13248</t>
  </si>
  <si>
    <t>CABO UNIP  25MM2 PVC 750V 70G NBR13248</t>
  </si>
  <si>
    <t>CABO UNIP  35MM2 PVC 750V 70G NBR13248</t>
  </si>
  <si>
    <t>CABO UNIP  50MM2 PVC 750V 70G NBR13248</t>
  </si>
  <si>
    <t>CABO UNIP  70MM2 PVC 750V 70G NBR13248</t>
  </si>
  <si>
    <t>CABO UNIP  95MM2 PVC 750V 70G NBR13248</t>
  </si>
  <si>
    <t>CABO UNIP  120MM2 PVC 750V 70G NBR13248</t>
  </si>
  <si>
    <t>CABO UNIP  150MM2 PVC 750V 70G NBR13248</t>
  </si>
  <si>
    <t>CABO UNIP  185MM2 PVC 750V 70G NBR13248</t>
  </si>
  <si>
    <t>CABO UNIP  240MM2 PVC 750V 70G NBR13248</t>
  </si>
  <si>
    <t>CABO COBRE 10MM2 MDURO NU 7 FIOS NBR6524</t>
  </si>
  <si>
    <t>CABO COBRE 16MM2 MDURO NU 7 FIOS NBR6524</t>
  </si>
  <si>
    <t>CABO COBRE 25MM2 MDURO NU 7 FIOS NBR6524</t>
  </si>
  <si>
    <t>CABO COBRE 35MM2 MDURO NU 7 FIOS NBR6524</t>
  </si>
  <si>
    <t>CABO COBRE 50MM2 MDURO NU 7 FIOS NBR6524</t>
  </si>
  <si>
    <t>CABO CONTROLE 5x1,5MM2 1kV NBR7289</t>
  </si>
  <si>
    <t>CABO CONTROLE 7x1,5MM2 1kV NBR7289</t>
  </si>
  <si>
    <t>CABO CONTROLE 9x1,5MM2 1kV NBR7289</t>
  </si>
  <si>
    <t>CABO CONTROLE 12x1,5MM2 1kV NBR7289</t>
  </si>
  <si>
    <t>CABO CONTROLE 15x1,5MM2 1kV NBR7289</t>
  </si>
  <si>
    <t>CABO CONTROLE 20x1,5MM2 1kV NBR7289</t>
  </si>
  <si>
    <t>CABO INST BL IND 1Px1,0MM2 300V NBR10300</t>
  </si>
  <si>
    <t>CABO INST BL IND 2Px1,0MM2 300V NBR10300</t>
  </si>
  <si>
    <t>CABO INST BL IND 3Px1,0MM2 300V NBR10300</t>
  </si>
  <si>
    <t>CABO INST BL IND 4Px1,0MM2 300V NBR10300</t>
  </si>
  <si>
    <t>CABO INST BL IND 6Px1,0MM2 300V NBR10300</t>
  </si>
  <si>
    <t>CABO INST BL IND 8Px1,0MM2 300V NBR10300</t>
  </si>
  <si>
    <t>CABO INST BL IND 10Px1,0MM2 300V NBR1030</t>
  </si>
  <si>
    <t>CABO INST BL IND 1Px1,5MM2 300V NBR10300</t>
  </si>
  <si>
    <t>CABO INST BL IND 2Px1,5MM2 300V NBR10300</t>
  </si>
  <si>
    <t>CABO INST BL IND 3Px1,5MM2 300V NBR10300</t>
  </si>
  <si>
    <t>CABO INST BL IND 4Px1,5MM2 300V NBR10300</t>
  </si>
  <si>
    <t>CABO INST BL IND 6Px1,5MM2 300V NBR10300</t>
  </si>
  <si>
    <t>CABO INST BL IND 8Px1,5MM2 300V NBR10300</t>
  </si>
  <si>
    <t>CABO INST BL IND 10Px1,5MM2 300V NBR1030</t>
  </si>
  <si>
    <t>CABO INST BL IND 1Tx1,0MM2 300V NBR10300</t>
  </si>
  <si>
    <t>CABO INST BL IND 2Tx1,0MM2 300V NBR10300</t>
  </si>
  <si>
    <t>CONDUITE METALICO FLEXIVEL 1/2"</t>
  </si>
  <si>
    <t>CONDUITE METALICO FLEXIVEL 3/4"</t>
  </si>
  <si>
    <t>CONDUITE METALICO FLEXIVEL 1"</t>
  </si>
  <si>
    <t>CONDUITE METALICO FLEXIVEL 1 1/4"</t>
  </si>
  <si>
    <t>CONDUITE METALICO FLEXIVEL 1 1/2"</t>
  </si>
  <si>
    <t>CONDUITE METALICO FLEXIVEL 2"</t>
  </si>
  <si>
    <t>DUTO FLEXIVEL CORRUGADO PEAD 2" NBR15715</t>
  </si>
  <si>
    <t>DUTO FLEXIVEL CORRUGADO PEAD 4" NBR15715</t>
  </si>
  <si>
    <t>FITA ADVERTENCIA REDE ELETRICA  L=10 CM</t>
  </si>
  <si>
    <t>TUBO PEAD CORRUGADO PERFURADO DN 100 MM</t>
  </si>
  <si>
    <t>CABO DE ACO GALV ALMA FIBRA 3/8" (9,5MM)</t>
  </si>
  <si>
    <t>CABO COBRE 25MM2 H/EPR 15KV 90G NBR7286</t>
  </si>
  <si>
    <t>CABO COBRE 35MM2 H/EPR 15KV 90G NBR7286</t>
  </si>
  <si>
    <t>CABO COBRE 50MM2 H/EPR 15KV 90G NBR7286</t>
  </si>
  <si>
    <t>CABO COBRE 70MM2 MDURO NU 7 FIOS NBR6524</t>
  </si>
  <si>
    <t>CANTONEIRA ALUMINIO 3"X3"X1/4"</t>
  </si>
  <si>
    <t>TARUGO ALUMINIO 2.1/2"</t>
  </si>
  <si>
    <t>GUARDA CORPO EM FIBRA DE VIDRO H=1,10M</t>
  </si>
  <si>
    <t>CABO TRIP 35MM2 H/EPR 1kV 90G NBR 7286</t>
  </si>
  <si>
    <t>CABO TRIP 50MM2 H/EPR 1kV 90G NBR 7286</t>
  </si>
  <si>
    <t>CABO TRIP 70MM2 H/EPR 1kV 90G NBR 7286</t>
  </si>
  <si>
    <t>CABO TRIP 95MM2 H/EPR 1kV 90G NBR 7286</t>
  </si>
  <si>
    <t>CABO CHATO TRIP 4MM2 H/EPR 1kV 90G</t>
  </si>
  <si>
    <t>CABO CHATO TRIP 6MM2 H/EPR 1kV 90G</t>
  </si>
  <si>
    <t>CABO CHATO TRIP 10MM2 H/EPR 1kV 90G</t>
  </si>
  <si>
    <t>CABO CHATO TRIP 16MM2 H/EPR 1kV 90G</t>
  </si>
  <si>
    <t>CABO CHATO TRIP 25MM2 H/EPR 1kV 90G</t>
  </si>
  <si>
    <t>CABO CHATO TRIP 35MM2 H/EPR 1kV 90G</t>
  </si>
  <si>
    <t>CABO CHATO TRIP 50MM2 H/EPR 1kV 90G</t>
  </si>
  <si>
    <t>ESTRUTURA METALON 20 X 30 CHAPA 18</t>
  </si>
  <si>
    <t>GUARDA CORPO PRFV NR 12</t>
  </si>
  <si>
    <t>GUARDA CORPO PRFV NBR 14718</t>
  </si>
  <si>
    <t>CORRIMAO EM PRFV PARA GUARDA CORPO</t>
  </si>
  <si>
    <t>REMOCAO CALHAS, RUFOS E CONDUTORES</t>
  </si>
  <si>
    <t>DEMOLICAO CERCA ARAME FARPADO</t>
  </si>
  <si>
    <t>DEMOLICAO CERCA ALAMBRADO (TELA DE ARAME GALVANIZADO)</t>
  </si>
  <si>
    <t>CERCA ARAME FARPADO COM MOUROES DE CONCRETO CONFORME PADRAO COPASA</t>
  </si>
  <si>
    <t>CERCA ALAMBRADO (TELA DE ARAME GALVANIZADO) COM MOUROES DE CONCRETO CONFORME PADRAO COPASA</t>
  </si>
  <si>
    <t>CERCA ARAME FARPADO 4 FIOS COM MOUROES DE MADEIRA</t>
  </si>
  <si>
    <t>CERCA ARAME FARPADO 8 FIOS COM MOUROES DE MADEIRA</t>
  </si>
  <si>
    <t>PERFURACAO DE ROCHA BRANDA, COM UTILIZACAO DE EQUIPAMENTO MANUAL A AR COMPRIMIDO - PROFUNDIDADE ATE 3,20 M E DIAMETROATE 1.1/2"</t>
  </si>
  <si>
    <t>PERFURACAO DE ROCHA DURA, COM UTILIZACAO DE EQUIPAMENTO MANUAL A AR COMPRIMIDO - PROFUNDIDADE ATE 3,20 M E DIAMETRO ATE1.1/2"</t>
  </si>
  <si>
    <t>POCO DE BOMBEAMENTO PARA REBAIXAMENTO DE LENCOL FREATICO</t>
  </si>
  <si>
    <t>CANALETAS DE CONCRETO, DIAMETRO = 300 MM - FORNECIMENTO E ASSENTAMENTO</t>
  </si>
  <si>
    <t>CANALETAS DE CONCRETO, DIAMETRO = 400 MM - FORNECIMENTO E ASSENTAMENTO</t>
  </si>
  <si>
    <t>CANALETAS DE CONCRETO, DIAMETRO = 500 MM - FORNECIMENTO E ASSENTAMENTO</t>
  </si>
  <si>
    <t>CANALETAS DE CONCRETO, DIAMETRO = 600 MM - FORNECIMENTO E ASSENTAMENTO</t>
  </si>
  <si>
    <t>DRENAGEM COM TUBOS PERFURADOS DE CERAMICA, DIAMETRO = 100 MM</t>
  </si>
  <si>
    <t>DRENAGEM COM TUBOS PERFURADOS DE CERAMICA, DIAMETRO = 150 MM</t>
  </si>
  <si>
    <t>DRENAGEM COM TUBOS PERFURADOS DE CERAMICA, DIAMETRO = 200 MM</t>
  </si>
  <si>
    <t>RUFO EM CHAPA GALVANIZADA Nº26, DESENVOLVIMENTO = 0,20 M</t>
  </si>
  <si>
    <t>CALHA EM CHAPA GALVANIZADA Nº24, DESENVOLVIMENTO = 0,33 M</t>
  </si>
  <si>
    <t>CONDUTOR EM CHAPA GALVANIZADA Nº26, Ø 75 MM</t>
  </si>
  <si>
    <t>ANDAIME TUBULAR MOVEL, MODULADO EM TUBOS GALVANIZADOS (UNIDADE = M DE TORRE/MES)</t>
  </si>
  <si>
    <t>BROCA DE CONCRETO (DIAMETRO= 15 CM), CONSUMO MINIMO DE CIMENTO 150 KG/M3</t>
  </si>
  <si>
    <t>BROCA DE CONCRETO (DIAMETRO= 20 CM), CONSUMO MINIMO DE CIMENTO 150 KG/M3</t>
  </si>
  <si>
    <t>BROCA DE CONCRETO (DIAMETRO= 25 CM), CONSUMO MINIMO DE CIMENTO 150 KG/M3</t>
  </si>
  <si>
    <t>BROCA DE CONCRETO (DIAMETRO= 30 CM), CONSUMO MINIMO DE CIMENTO 150 KG/M3</t>
  </si>
  <si>
    <t>TUBULAO A CEU ABERTO EM CONCRETO CICLOPICO C/ 30% DE PEDRA DE MAO (DIAM. DO FUSTE = 0,60 M E DA BASE = 1,20 M)</t>
  </si>
  <si>
    <t>TUBULAO A CEU ABERTO EM CONCRETO CICLOPICO C/ 30% DE PEDRA DE MAO (DIAM. DO FUSTE = 0,70 M E DA BASE = 1,40 M)</t>
  </si>
  <si>
    <t>TUBULAO A CEU ABERTO EM CONCRETO CICLOPICO C/ 30% DE PEDRA DE MAO (DIAM. DO FUSTE = 0,80 M E DA BASE = 1,40 M)</t>
  </si>
  <si>
    <t>TUBULAO A CEU ABERTO EM CONCRETO CICLOPICO C/ 30% DE PEDRA DE MAO (DIAM. DO FUSTE = 0,90 M E DA BASE = 1,40 M)</t>
  </si>
  <si>
    <t>JUNTA DE DILATACAO TIPO 0-22 - FUNGENBAND OU SIMILAR (FORNECIMENTO E COLOCACAO)</t>
  </si>
  <si>
    <t>ADICIONAL DE PRECO P/ ACRESCIMO NA ALTURA DE POCO DE VISITA EM ANEIS PRE-MOLDADOS DE CONCRETO (BALAO: DIAMETRO = 1.00 M)</t>
  </si>
  <si>
    <t>ADICIONAL DE PRECO P/ ACRESCIMO NA ALTURA DE POCO DE VISITA EM ANEIS PRE-MOLDADOS DE CONCRETO (BALAO: DIAMETRO = 0,60 M)</t>
  </si>
  <si>
    <t>ADICIONAL DE PRECO P/ ACRESCIMO NA ALTURA DE TUBO DE QUEDA (MANILHA CERAMICA DIAMETRO = 150 MM)</t>
  </si>
  <si>
    <t>ADICIONAL DE PRECO P/ ACRESCIMO NA ALTURA DE TUBO DE QUEDA (MANIHA CERAMICA DIAMETRO = 200 MM)</t>
  </si>
  <si>
    <t>ADICIONAL DE PRECO PARA ACRESCIMO NA ALTURA DE TUBO DE QUEDA EM PVC, DIAMETRO = 150 MM</t>
  </si>
  <si>
    <t>ADICIONAL DE PRECO PARA ACRESCIMO NA ALTURA DE TUBO DE QUEDA EM PVC, DIAMETRO = 200 MM</t>
  </si>
  <si>
    <t>CANALETA DE ALVENARIA PARA PASSAGEM DE CABOS (0,20 X 0,20) M</t>
  </si>
  <si>
    <t>CANALETA DE ALVENARIA PARA PASSAGEM DE CABOS (0,30 X 0,30) M</t>
  </si>
  <si>
    <t>CANALETA DE ALVENARIA PARA PASSAGEM DE CABOS (0,40 X 0,40) M</t>
  </si>
  <si>
    <t>CANALETA EM CONCRETO PARA PASSAGEM DE CABOS (0,20 X 0,20) M</t>
  </si>
  <si>
    <t>CANALETA EM CONCRETO PARA PASSAGEM DE CABOS (0,30 X 0,30) M</t>
  </si>
  <si>
    <t>CANALETA EM CONCRETO PARA PASSAGEM DE CABOS (0,40 X 0,40) M</t>
  </si>
  <si>
    <t>CANALETA EM CONCRETO PARA PASSAGEM DE CABOS (0,50 X 0,50) M</t>
  </si>
  <si>
    <t>ASSENTAMENTO DE MANILHAS E CONEXOES CERAMICAS, JUNTA DE ARGAMASSA, DIAMETRO = 100 MM</t>
  </si>
  <si>
    <t>ASSENTAMENTO DE MANILHAS E CONEXOES CERAMICAS, JUNTA DE ARGAMASSA, DIAMETRO = 150 MM</t>
  </si>
  <si>
    <t>ASSENTAMENTO DE MANILHAS E CONEXOES CERAMICAS, JUNTA DE ARGAMASSA, DIAMETRO = 200 MM</t>
  </si>
  <si>
    <t>ASSENTAMENTO DE MANILHAS E CONEXOES CERAMICAS, JUNTA ELASTICA, DN 100</t>
  </si>
  <si>
    <t>ASSENTAMENTO DE MANILHAS E CONEXOES CERAMICAS, JUNTA ELASTICA, DN 150</t>
  </si>
  <si>
    <t>ASSENTAMENTO DE MANILHAS E CONEXOES CERAMICAS, JUNTA ELASTICA, DN 200</t>
  </si>
  <si>
    <t>ASSENTAMENTO DE MANILHAS E CONEXOES CERAMICAS, JUNTA ELASTICA, DN 250</t>
  </si>
  <si>
    <t>ASSENTAMENTO DE MANILHAS E CONEXOES CERAMICAS, JUNTA ELASTICA, DN 300</t>
  </si>
  <si>
    <t>ASSENTAMENTO DE TUBOS E CONEXOES PVC JE DN 50</t>
  </si>
  <si>
    <t>ASSENTAMENTO DE TUBOS E CONEXOES PVC JE DN 75</t>
  </si>
  <si>
    <t>ASSENTAMENTO DE TUBOS E CONEXOES PVC JE DN 100</t>
  </si>
  <si>
    <t>ASSENTAMENTO DE TUBOS E CONEXOES PVC JE DN 150</t>
  </si>
  <si>
    <t>ASSENTAMENTO DE TUBOS E CONEXOES PVC JE DN 200</t>
  </si>
  <si>
    <t>ASSENTAMENTO DE TUBOS E CONEXOES PVC JE DN 250</t>
  </si>
  <si>
    <t>ASSENTAMENTO DE TUBOS E CONEXOES PVC JE DN 300</t>
  </si>
  <si>
    <t>ASSENTAMENTO DE TUBOS E CONEXOES PVC JE DN 400</t>
  </si>
  <si>
    <t>ASSENTAMENTO DE TUBOS E CONEXOES PVC JS DN 15 DE 20 MM</t>
  </si>
  <si>
    <t>ASSENTAMENTO DE TUBOS E CONEXOES PVC JS DN 20 DE 25 MM</t>
  </si>
  <si>
    <t>ASSENTAMENTO DE TUBOS E CONEXOES PVC JS DN 25 DE 32 MM</t>
  </si>
  <si>
    <t>ASSENTAMENTO DE TUBOS E CONEXOES PVC JS DN 32 DE 40 MM</t>
  </si>
  <si>
    <t>ASSENTAMENTO DE TUBOS E CONEXOES PVC JS DN 40 DE 50 MM</t>
  </si>
  <si>
    <t>ASSENTAMENTO DE TUBOS E CONEXOES PVC JS DN 50 DE 60 MM</t>
  </si>
  <si>
    <t>ASSENTAMENTO DE TUBOS E CONEXOES PVC JR DIAMETRO = 25 MM (1")</t>
  </si>
  <si>
    <t>ASSENTAMENTO DE TUBOS E CONEXOES PVC JR DIAMETRO = 40 MM (11/2")</t>
  </si>
  <si>
    <t>ASSENTAMENTO DE TUBOS E CONEXOES DE FERRO FUNDIDO, JUNTA ELASTICA, DN 50</t>
  </si>
  <si>
    <t>ASSENTAMENTO DE TUBOS E CONEXOES DE FERRO FUNDIDO, JUNTA ELASTICA, DN 80</t>
  </si>
  <si>
    <t>ASSENTAMENTO DE TUBOS E CONEXOES DE FERRO FUNDIDO, JUNTA ELASTICA, DN 100</t>
  </si>
  <si>
    <t>ASSENTAMENTO DE TUBOS E CONEXOES DE FERRO FUNDIDO, JUNTA ELASTICA, DN 150</t>
  </si>
  <si>
    <t>ASSENTAMENTO DE TUBOS E CONEXOES DE FERRO FUNDIDO, JUNTA ELASTICA, DN 200</t>
  </si>
  <si>
    <t>ASSENTAMENTO DE TUBOS E CONEXOES DE FERRO FUNDIDO, JUNTA ELASTICA, DN 250</t>
  </si>
  <si>
    <t>ASSENTAMENTO DE TUBOS E CONEXOES DE FERRO FUNDIDO, JUNTA ELASTICA, DN 300</t>
  </si>
  <si>
    <t>ASSENTAMENTO DE TUBOS E CONEXOES DE FERRO FUNDIDO, JUNTA ELASTICA, DN 400</t>
  </si>
  <si>
    <t>ASSENTAMENTO DE TUBOS E CONEXOES DE FERRO FUNDIDO, JUNTA ELASTICA, DN 500</t>
  </si>
  <si>
    <t>ASSENTAMENTO DE TUBOS E CONEXOES DE FERRO FUNDIDO, JUNTA ELASTICA, DN 600</t>
  </si>
  <si>
    <t>ASSENTAMENTO DE TUBOS E CONEXOES DE FERRO FUNDIDO, JUNTA ELASTICA, DN 700</t>
  </si>
  <si>
    <t>ASSENTAMENTO DE TUBOS E CONEXOES DE FERRO FUNDIDO, JUNTA ELASTICA, DN 800</t>
  </si>
  <si>
    <t>ASSENTAMENTO DE TUBOS E CONEXOES DE FERRO FUNDIDO, JUNTA ELASTICA, DN 1000</t>
  </si>
  <si>
    <t>ASSENTAMENTO DE TUBOS DE CONCRETO, SIMPLES OU ARMADO, JUNTA DE ARGAMASSA, DIAMETRO = 300 MM</t>
  </si>
  <si>
    <t>ASSENTAMENTO DE TUBOS DE CONCRETO, SIMPLES OU ARMADO, JUNTA DE ARGAMASSA, DIAMETRO = 400 MM</t>
  </si>
  <si>
    <t>ASSENTAMENTO DE TUBOS DE CONCRETO, SIMPLES OU ARMADO, JUNTA DE ARGAMASSA, DIAMETRO = 500 MM</t>
  </si>
  <si>
    <t>ASSENTAMENTO DE TUBOS DE CONCRETO, SIMPLES OU ARMADO, JUNTA DE ARGAMASSA, DIAMETRO = 600 MM</t>
  </si>
  <si>
    <t>ASSENTAMENTO DE TUBOS DE CONCRETO, SIMPLES OU ARMADO, JUNTA DE ARGAMASSA, DIAMETRO = 800 MM</t>
  </si>
  <si>
    <t>ASSENTAMENTO DE TUBOS DE CONCRETO, SIMPLES OU ARMADO, JUNTA DE ARGAMASSA, DIAMETRO = 1000 MM</t>
  </si>
  <si>
    <t>ASSENTAMENTO DE TUBOS DE CONCRETO, SIMPLES OU ARMADO, JUNTA DE ARGAMASSA, DIAMETRO = 1200 MM</t>
  </si>
  <si>
    <t>ASSENTAMENTO DE TUBOS DE CONCRETO, SIMPLES OU ARMADO, JUNTA DE ARGAMASSA, DIAMETRO = 1500 MM</t>
  </si>
  <si>
    <t>ASSENTAMENTO DE TUBOS DE CONCRETO, SIMPLES OU ARMADO, JUNTA ELASTICA, DIAMETRO = 300 MM</t>
  </si>
  <si>
    <t>ASSENTAMENTO DE TUBOS DE CONCRETO, SIMPLES OU ARMADO, JUNTA ELASTICA, DIAMETRO = 400 MM</t>
  </si>
  <si>
    <t>ASSENTAMENTO DE TUBOS DE CONCRETO, SIMPLES OU ARMADO, JUNTA ELASTICA, DIAMETRO = 500 MM</t>
  </si>
  <si>
    <t>ASSENTAMENTO DE TUBOS DE CONCRETO, SIMPLES OU ARMADO, JUNTA ELASTICA, DIAMETRO = 600 MM</t>
  </si>
  <si>
    <t>ASSENTAMENTO DE TUBOS DE CONCRETO, SIMPLES OU ARMADO, JUNTA ELASTICA, DIAMETRO = 800 MM</t>
  </si>
  <si>
    <t>ASSENTAMENTO DE TUBOS DE CONCRETO, SIMPLES OU ARMADO, JUNTA ELASTICA, DIAMETRO = 1000 MM</t>
  </si>
  <si>
    <t>ASSENTAMENTO DE TUBOS DE CONCRETO, SIMPLES OU ARMADO, JUNTA ELASTICA, DIAMETRO = 1200 MM</t>
  </si>
  <si>
    <t>ASSENTAMENTO DE TUBOS E CONEXOES DE RPVC OU PRFV, INCLUSIVE BERCO (E = 10 CM) E ENVOLTORIA (GER. SUPERIOR + 20 CM), DEMATERIAL GRAN ULAR, DIAMETRO = 150MM.</t>
  </si>
  <si>
    <t>ASSENTAMENTO DE TUBOS E CONEXOES DE RPVC OU PRFV, INCLUSIVE BERCO (E= 10 CM) E ENVOLTORIA (GER.SUPERIOR + 20 CM) DEMATERIAL GRANULA R, DIAMETRO = 200MM.</t>
  </si>
  <si>
    <t>ASSENTAMENTO DE TUBOS E CONEXOES DE RPVC OU PRFV, INCLUSIVE BERCO (E= 10 CM) E ENVOLTORIA (GER.SUPERIOR+ 20 CM) DEMATERIAL GRANULAR , DIAMETRO = 250MM</t>
  </si>
  <si>
    <t>ASSENTAMENTO DE TUBOS E CONEXOES DE RPVC OU PRFV, INCLUSIVE BERCO (E= 10 CM) E ENVOLTORIA (GER.SUPERIOR + 20 CM) DEMATERIAL GRANULA R, DIAMETRO = 300MM.</t>
  </si>
  <si>
    <t>ASSENTAMENTO DE TUBOS E CONEXOES DE RPVC OU PRFV, INCLUSIVE BERCO (E= 10 CM) E ENVOLTORIA (GER.SUPERIOR + 20 CM) DEMATERIAL GRANULA R, DIAMETRO = 350 MM.</t>
  </si>
  <si>
    <t>ASSENTAMENTO DE TUBOS E CONEXOES DE RPVC OU PRFV, INCLUSIVE BERCO (E= 10 CM) E ENVOLTORIA (GER.SUPERIOR + 20 CM) DEMATERIAL GRANULA R, DIAMETRO = 400MM</t>
  </si>
  <si>
    <t>ASSENTAMENTO DE TUBOS E CONEXOES DE RPVC OU PRFV, INCLUSIVE BERCO (E= 10 CM) E ENVOLTORIA (GER.SUPERIOR + 20 CM) DEMATERIAL GRANULA R, DIAMETRO = 450MM.</t>
  </si>
  <si>
    <t>ASSENTAMENTO DE TUBOS E CONEXOES DE FERRO GALVANIZADO, JUNTA ROSCAVEL, DIAMETRO = 1/2"</t>
  </si>
  <si>
    <t>ASSENTAMENTO DE TUBOS E CONEXOES DE FERRO GALVANIZADO, JUNTA ROSCAVEL, DIAMETRO = 3/4"</t>
  </si>
  <si>
    <t>ASSENTAMENTO DE TUBOS E CONEXOES DE FERRO GALVANIZADO, JUNTA ROSCAVEL, DIAMETRO = 1"</t>
  </si>
  <si>
    <t>ASSENTAMENTO DE TUBOS E CONEXOES DE FERRO GALVANIZADO, JUNTA ROSCAVEL, DIAMETRO = 1 1/4"</t>
  </si>
  <si>
    <t>ASSENTAMENTO DE TUBOS E CONEXOES DE FERRO GALVANIZADO, JUNTA ROSCAVEL, DIAMETRO = 1 1/2"</t>
  </si>
  <si>
    <t>ASSENTAMENTO DE TUBOS E CONEXOES DE FERRO GALVANIZADO, JUNTA ROSCAVEL, DIAMETRO = 2"</t>
  </si>
  <si>
    <t>ASSENTAMENTO DE TUBOS E CONEXOES DE FERRO GALVANIZADO, JUNTA ROSCAVEL, DIAMETRO = 2 1/2"</t>
  </si>
  <si>
    <t>ASSENTAMENTO DE TUBOS E CONEXOES DE FERRO GALVANIZADO, JUNTA ROSCAVEL, DIAMETRO = 3"</t>
  </si>
  <si>
    <t>MONTAGEM E ASSENTAMENTO DE TUBO DE FERRO GALVANIZADO, COM LUVA, DIAMETRO DE 1/2"</t>
  </si>
  <si>
    <t>MONTAGEM E ASSENTAMENTO DE TUBO DE FERRO GALVANIZADO, COM LUVA, DIAMETRO = 3/4"</t>
  </si>
  <si>
    <t>MONTAGEM E ASSENTAMENTO DE TUBO DE FERRO GALVANIZADO, COM LUVA, DIAMETRO = 1 "</t>
  </si>
  <si>
    <t>MONTAGEM E ASSENTAMENTO DE TUBO DE FERRO GALVANIZADO, COM LUVA, DIAMETRO = 1 1/4"</t>
  </si>
  <si>
    <t>MONTAGEM E ASSENTAMENTO DE TUBO DE FERRO GALVANIZADO, COM LUVA, DIAMETRO = 1 1/2"</t>
  </si>
  <si>
    <t>MONTAGEM E ASSENTAMENTO DE TUBO DE FERRO GALVANIZADO, COM LUVA, DIAMETRO = 2 "</t>
  </si>
  <si>
    <t>MONTAGEM E ASSENTAMENTO DE TUBO DE FERRO GALVANIZADO, COM LUVA, DIAMETRO = 2 1/2"</t>
  </si>
  <si>
    <t>MONTAGEM E ASSENTAMENTO DE TUBO DE FERRO GALVANIZADO, COM LUVA, DIAMETRO = 3 1/2"</t>
  </si>
  <si>
    <t>MONTAGEM E ASSENTAMENTO DE TUBO DE FERRO GALVANIZADO, COM LUVA, DIAMETRO = 4 "</t>
  </si>
  <si>
    <t>MEIO-FIO RETO DE CONCRETO (80 X 45 X 18 X 12) CM TIPO B PADRAO SUDECAP (FORNECIMENTO E ASSENTAMENTO).</t>
  </si>
  <si>
    <t>MEIO FIO RETO DE CONCRETO (80 X 45 X 18 X 12) CM PADRAO SUDECAP- ASSENTAMENTO.</t>
  </si>
  <si>
    <t>CONSTRUCAO E MONTAGEM DE RAMAL PREDIAL DE AGUA - SEM PAVIMENTO- EXPANSAO</t>
  </si>
  <si>
    <t>CONSTRUCAO E MONTAGEM DE RAMAL PREDIAL DE AGUA - EM PAVIMENTO ASFALTICO COM PMF- EXPANSAO</t>
  </si>
  <si>
    <t>CONSTRUCAO E MONTAGEM DE RAMAL PREDIAL DE AGUA - EM PAVIMENTO ASFALTICO COM CBUQ - EXPANSAO</t>
  </si>
  <si>
    <t>CONSTRUCAO E MONTAGEM DE RAMAL PREDIAL DE AGUA - EM PAVIMENTO POLIEDRICO- EXPANSAO</t>
  </si>
  <si>
    <t>CONSTRUCAO E MONTAGEM DE RAMAL PREDIAL DE AGUA - EM PAVIMENTO PARALELEPIPEDO- EXPANSAO</t>
  </si>
  <si>
    <t>CONSTRUCAO E MONTAGEM DE RAMAL PREDIAL DE AGUA - EM PAVIMENTO PRE-MOLDADO- EXPANSAO</t>
  </si>
  <si>
    <t>CONSTRUCAO E MONTAGEM DE RAMAL PREDIAL DE AGUA - EM PASSEIO CIMENTADO- EXPANSAO</t>
  </si>
  <si>
    <t>CONSTRUCAO E MONTAGEM DE RAMAL PREDIAL DE AGUA - EM PASSEIO COM PEDRA IRREGULAR- EXPANSAO</t>
  </si>
  <si>
    <t>CONSTRUCAO E MONTAGEM DE RAMAL PREDIAL DE AGUA - EM PASSEIO COM LADRILHO HIDRAULICO- EXPANSAO</t>
  </si>
  <si>
    <t>CONSTRUCAO E MONTAGEM DE RAMAL PREDIAL DE AGUA - EM PASSEIO COM PEDRA ARDOSIA SERRADA- EXPANSAO</t>
  </si>
  <si>
    <t>CONSTRUCAO E MONTAGEM DE RAMAL PREDIAL DE AGUA - EM PASSEIO COM PEDRA SAO TOME (ARENITO) SERRADA- EXPANSAO</t>
  </si>
  <si>
    <t>CONSTRUCAO E MONTAGEM DE RAMAL PREDIAL DE AGUA - EM PASSEIO COM MARMORE SERRADO- EXPANSAO</t>
  </si>
  <si>
    <t>MONTAGEM DA LIGACAO PREDIAL ESGOTO (PROFUNDIDADE REDE ATE 1,50 M)</t>
  </si>
  <si>
    <t>MONTAGEM DA LIGACAO PREDIAL ESGOTO (PROFUNDIDADE REDE ACIMA DE 1 ,50 ATE 2,00 M)</t>
  </si>
  <si>
    <t>MONTAGEM DA LIGACAO PREDIAL ESGOTO (PROFUNDIDADE REDE ACIMA DE 2 ,00 ATE 2,50 M)</t>
  </si>
  <si>
    <t>MONTAGEM DA LIGACAO PREDIAL ESGOTO (PROFUNDIDADE REDE ACIMA DE 2 ,50 ATE 3,00 M)</t>
  </si>
  <si>
    <t>MONTAGEM DA LIGACAO PREDIAL ESGOTO (PROFUNDIDADE REDE ACIMA DE 3 ,00 ATE 3,50 M)</t>
  </si>
  <si>
    <t>MONTAGEM DA LIGACAO PREDIAL ESGOTO (PROFUNDIDADE REDE ACIMA DE 3 ,50M)</t>
  </si>
  <si>
    <t>FILMAGEM DE TUBULACOES DE DIAMETRO NOMINAL (DN) DE 50 MM A 300 MM</t>
  </si>
  <si>
    <t>PERFURACAO EM ALUVIAO E CAMADAS INCONSISTENTES - DIAMETRO DO FURO = 8.1/2"</t>
  </si>
  <si>
    <t>PERFURACAO EM ALUVIAO E CAMADAS INCONSISTENTES - DIAMETRO DO FURO = 10"</t>
  </si>
  <si>
    <t>PERFURACAO EM ALUVIAO E CAMADAS INCONSISTENTES - DIAMETRO DO FURO = 12"</t>
  </si>
  <si>
    <t>PERFURACAO EM ROCHA SA - DIAMETRO DO FURO = 6"</t>
  </si>
  <si>
    <t>PERFURACAO EM ROCHA SA - DIAMETRO DO FURO = 8"</t>
  </si>
  <si>
    <t>PERFURACAO EM ROCHA SA, COM TRICONE DE BOTAO E SONDA ROTATIVA - DIAMETRO DO FURO = 8"</t>
  </si>
  <si>
    <t>PERFURACAO EM ROCHA SA, COM TRICONE DE BOTAO E SONDA ROTATIVA - DIAMETRO DO FURO = 10"</t>
  </si>
  <si>
    <t>INSTALACAO OU RETIRADA DE REVESTIMENTO DE POCOS TUBULARES PROFUNDOS EM TUBOS DE ACO CARBONO PRETO, GALVANIZADO OUINOXIDAVEL</t>
  </si>
  <si>
    <t>INSTALACAO OU RETIRADA DE FILTROS DE POCOS TUBULARES PROFUNDOS, EM TUBOS DE ACO GALVANIZADO OU INOXIDAVEL</t>
  </si>
  <si>
    <t>CIMENTACAO DO ESPACO ANELAR COM CALDA DE CIMENTO E AGUA NO TRACO, EM PESO, DE 1:1</t>
  </si>
  <si>
    <t>CIMENTACAO DO ESPACO ANELAR COM ARGAMASSA DE CIMENTO E AREIA NO TRACO DE 1:3</t>
  </si>
  <si>
    <t>INSTALACAO OU RETIRADA DE TUBULACAO PARA ALIMENTACAO DE PRE-FILTRO PARA POCO TUBULAR PROFUNDO</t>
  </si>
  <si>
    <t>TUBULACAO PARA ALIMENTACAO DE PRE-FILTRO PARA POCO TUBULAR PROFUNDO - FORNECIMENTO E INSTALACAO</t>
  </si>
  <si>
    <t>INSTALACAO E RETIRADA DE TUBULACAO DE TESTE</t>
  </si>
  <si>
    <t>SOLDA DE CHAPAS DE ACO COM ESPESSURA DE 1/4"</t>
  </si>
  <si>
    <t>CORTE DE CHAPAS DE ACO</t>
  </si>
  <si>
    <t>MONOVIA EM PERFIL METALICO " I " DE 6" - FORNECIMENTO E INSTALACAO</t>
  </si>
  <si>
    <t>65001133</t>
  </si>
  <si>
    <t>MONOVIA EM PERFIL METALICO " I " DE 8" - FORNECIMENTO E INSTALACAO</t>
  </si>
  <si>
    <t>MONOVIA EM PERFIL METALICO " I " DE 10" - FORNECIMENTO E INSTALACAO</t>
  </si>
  <si>
    <t>ESCADA TIPO MARINHEIRO, DEGRAUS EM FERRO REDONDO, DIAMETRO = 1/2"</t>
  </si>
  <si>
    <t>ESCADA TIPO MARINHEIRO, DEGRAUS EM FERRO REDONDO, DIAMETRO = 3/4"</t>
  </si>
  <si>
    <t>GUARDA CORPO C/ CORRIMAO, FERRO GALVANIZADO, DIAMETRO = 1 1/2 "</t>
  </si>
  <si>
    <t>GUARDA CORPO C/ CORRIMAO, FERRO GALVANIZADO, DIAMETRO = 3/4 "</t>
  </si>
  <si>
    <t>LOCACAO DE REDE E ELABORACAO DE NOTA DE SERVICO, INCLUSIVE LEVANTAMENTO DE NORMAIS - OBRAS</t>
  </si>
  <si>
    <t>BATIMETRIA DE SECOES FLUVIAIS PELO QUE EXECEDER 10 M DE COMPRIMENTO</t>
  </si>
  <si>
    <t>SONDAGEM A PERCUSSAO Ø2.1/2" - PERFURACAO E RETIRADA DE AMOSTRAS</t>
  </si>
  <si>
    <t>SONDAGEM A TRADO MANUAL Ø4" - PERFURACAO E RETIRADA DE AMOSTRAS</t>
  </si>
  <si>
    <t>SONDAGEM MISTA (SPT + ROTATIVA) - PERFURACAO EM SOLO</t>
  </si>
  <si>
    <t>SONDAGEM MISTA (SPT + ROTATIVA) - PERFURACAO EM ROCHA</t>
  </si>
  <si>
    <t>CORTE DE CONCRETO AO LONGO DAS FISSURAS EM FORMATO DE "U", C/ PROFUNDIDADE DE 3,0 CM</t>
  </si>
  <si>
    <t>CORTE DE CONCRETO AO LONGO DAS FISSURAS EM FORMATO DE "U", C/ EXPOSICAO DA ARMADURA, C/ PROFUNDIDADE DE ATE 5,0 CM</t>
  </si>
  <si>
    <t>RECOMPOSICAO DOS CORTES DE 3,0 CM EXECUTADOS AO LONGO DAS FISSURAS C/ ARGAMASSA DE CIMENTO E AREIA TRACO 1:3</t>
  </si>
  <si>
    <t>RECOMPOSICAO DOS CORTES DE 5,0 CM EXECUTADOS AO LONGO DAS FISSURAS C/ ARGAMASSA DE CIMENTO E AREIA, TRACO 1:3</t>
  </si>
  <si>
    <t>RECOMPOSICAO DOS CORTES DE 3,0 CM EXECUTADOS AO LONGO DAS FISSURAS C/ ARGAMASSA GROUT SECA SOCADA "DRY PACK"</t>
  </si>
  <si>
    <t>RECOMPOSICAO DOS CORTES DE 5,0 CM EXECUTADOS AO LONGO DAS FISSURAS C/ ARGAMASSA GROUT SECA SOCADA "DRY PACK"</t>
  </si>
  <si>
    <t>RECOMPOSICAO DOS CORTES DE 3,0 CM EXECUTADOS AO LONGO DAS FISSURAS C/ ARGAMASSA CIMENTO/ AREIA TRACO 1:2, SECA SOCADA,"DRY PACK"</t>
  </si>
  <si>
    <t>RECOMPOSICAO DOS CORTES DE 5,O CM EXECUTADOS AO LONGO DAS FISSURAS C/ ARGAMASSA CIMENTO/ AREIA TRACO 1:2 SECA SOCADA,"DRY PACK"</t>
  </si>
  <si>
    <t>TRATAMENTO DE JUNTA (1,0 X 1,0) CM, C/ MASTIQUE ELASTICO A BASE DE POLIURETANO</t>
  </si>
  <si>
    <t>TRATAMENTO DE JUNTA DE DILATACAO C/ UTILIZACAO DE PERFIL PRE-MOLDADO DE NEOPREME</t>
  </si>
  <si>
    <t>TRATAMENTO DE JUNTA DE DILATACAO COM UTILIZACAO DE MANTA RHYPALON E ADESIVO ESTRUTURAL DE BASE EPOXI</t>
  </si>
  <si>
    <t>INJECAO DE POLIURETANO EM FISSURAS DE ATE 0,6 MM (ESPESSURA DA PAREDE 20 CM), SEM GRANDE FLUXO DE AGUA</t>
  </si>
  <si>
    <t>CORTE E PREENCHIMENTO DE CANALETAS (LARG. = 2,5 X PROF.= 3,0) CM COM XYPEX PATCH'N PLUG, SEGUIDO DE XYPEX CONCENTRADO NAFORMA DRY-P AC OU SIMILARES.</t>
  </si>
  <si>
    <t>ASSENTAMENTO DE CABOS ELETRICOS EM ELETRODUTO, DIAMETRO ATE 35 MM2, EXCLUSIVE CABOS</t>
  </si>
  <si>
    <t>ASSENTAMENTO DE CABOS ELETRICOS EM ELETRODUTO, DIAMETRO ACIMA DE 35 MM2, EXCLUSIVE CABOS</t>
  </si>
  <si>
    <t>ASSENTAMENTO DE ELETRODUTO DE PVC RIGIDO ROSCAVEL - DIAM 1", EM VALAS, COM ESCAVACAO EM SOLO E ATERRO, EXCLUSIVEELETRODUTO</t>
  </si>
  <si>
    <t>ASSENTAMENTO DE ELETRODUTO E CONEXOES DE PVC RIGIDO ROSCAVEL - DIAM 2", EM VALAS, COM ESCAVACAO EM SOLO E ATERRO,EXCLUSIVE ELETRODUTO</t>
  </si>
  <si>
    <t>ASSENTAMENTO DE ELETRODUTO DE PVC RIGIDO ROSCAVEL - DIAM 3", EM VALAS, COM ESCAVACAO EM SOLO E ATERRO, EXCLUSIVEELETRODUTO</t>
  </si>
  <si>
    <t>SINALIZACAO - TELA TAPUME FABRICADA EM POLIETILENO COR LARANJA H=1,20M</t>
  </si>
  <si>
    <t>CERCA CONCERTINA CLIPADA, GALVANIZADA DIAMETRO DA ESPIRAL DE 450MM - FORNECIMENTO E INSTALACAO</t>
  </si>
  <si>
    <t>SARJETA EM CONCRETO ESTRUTURAL COM FCK=18,0MPA - TIPO A, B OU C - PADRAO SUDECAP</t>
  </si>
  <si>
    <t>ASSENTAMENTO DE TUBOS E CONEXOES DE FERRO FUNDIDO, JUNTA ELASTICA, DN 450</t>
  </si>
  <si>
    <t>POCO DE VISITA DN 400MM EM ANEIS PREMOLDADOS DE CONCRETO - ADICIONAL DE ALTURA</t>
  </si>
  <si>
    <t>ASSENTAMENTO DE TUBO PEAD/PP - DN 1/2" OU 3/4".</t>
  </si>
  <si>
    <t>ASSENTAMENTO DE TUBO PEAD/PP - DE 40 A DE 125 MM.</t>
  </si>
  <si>
    <t>CAIXA DE PASSAGEM EM CONCRETO PREMOLDADO DN200 - ADICIONAL DE ALTURA</t>
  </si>
  <si>
    <t>CAIXA DE PASSAGEM EM CONCRETO PREMOLDADO DN300 - ADICIONAL DE ALTURA</t>
  </si>
  <si>
    <t>CAIXA DE PASSAGEM EM CONCRETO PREMOLDADO DN400 - ADICIONAL DE ALTURA</t>
  </si>
  <si>
    <t>ASSENTAMENTO DE TUBOS E CONEXOES DE FERRO FUNDIDO, JUNTA ELASTICA, DN 350</t>
  </si>
  <si>
    <t>CAIXA DE PASSAGEM EM CONCRETO PREMOLDADO DN500 - ADICIONAL DE ALTURA</t>
  </si>
  <si>
    <t>CAIXA DE PASSAGEM EM CONCRETO PREMOLDADO DN600 - ADICIONAL DE ALTURA</t>
  </si>
  <si>
    <t>POCO LUMINAR COM FUNDO, CAIXILHO E TAMPA EM CONCRETO PREMOLDADO - ADICIONAL DE PROFUNDIDADE</t>
  </si>
  <si>
    <t>POÇO DE VISITA EM ANÉIS PREMOLDADOS DE CONCRETO COM BOLSA INTERNA E DEGRAUS - ADICIONAL DE PROFUNDIDADE.</t>
  </si>
  <si>
    <t>ECOBATIMETRIA DE SECOES FLUVIAIS PELO QUE EXCEDER 100M DE COMPRIMENTO</t>
  </si>
  <si>
    <t>ASSENTAMENTO DE TUBO PEAD OU DE POLIPROPILENO - DE12,5MM A DE20MM</t>
  </si>
  <si>
    <t>ASSENTAMENTO DE TUBO PEAD OU DE POLIPROPILENO - DE40MM A DE125MM</t>
  </si>
  <si>
    <t>SUBSTITUICAO DA TUBULACAO PARA CORRECAO DE VAZAMENTO DE AGUA, COMPRIMENTO EXCEDENTE, COM DN 32 A DN 150</t>
  </si>
  <si>
    <t>MANUTENCAO DE REDE DE AGUA COM EXECUCAO DE REDE PROVISORIA EM TUBOS PEAD - DE 63MM</t>
  </si>
  <si>
    <t>CONSTRUCAO DE RAMAL PREDIAL DE AGUA, EM PASSEIO COM QUALQUER TIPO DE REVESTIMENTO, COMPRIMENTO EXCEDENTE</t>
  </si>
  <si>
    <t>CONSTRUCAO DE RAMAL PREDIAL DE AGUA, EM RUA COM PAVIMENTO DE QUALQUER TIPO, COMPRIMENTO EXCEDENTE</t>
  </si>
  <si>
    <t>CONSTRUCAO E MONTAGEM DE RAMAL PREDIAL DE AGUA (PROCESSO MICRO VALA) EM PAVIMENTO ASFALTICO</t>
  </si>
  <si>
    <t>CONSTRUCAO E MONTAGEM DE RAMAL PREDIAL DE AGUA (PROCESSO MICRO VALA) EM PASSEIO CIMENTADO</t>
  </si>
  <si>
    <t>CONSTRUCAO DE REDE DE AGUA DN 50 A 75, EM PASSEIO SEM REVESTIMENTO, COMPRIMENTO EXCEDENTE</t>
  </si>
  <si>
    <t>CONSTRUCAO DE REDE DE AGUA DN 100 A DN 150, EM PASSEIO SEM REVESTIMENTO, COMPRIMENTO EXCEDENTE</t>
  </si>
  <si>
    <t>CONSTRUCAO DE REDE DE AGUA DN 50 A 75, EM PASSEIO COM REVESTIMENTO DE QUALQUER TIPO, COMPRIMENTO EXCEDENTE</t>
  </si>
  <si>
    <t>CONSTRUCAO DE REDE DE AGUA DN 100 A DN 150, EM PASSEIO COM REVESTIMENTO DE QUALQUER TIPO, COMPRIMENTO EXCEDENTE</t>
  </si>
  <si>
    <t>CONSTRUCAO DE REDE DE AGUA DN 50 A 75, EM RUA SEM PAVIMENTO, COMPRIMENTO EXCEDENTE</t>
  </si>
  <si>
    <t>CONSTRUCAO DE REDE DE AGUA DN 100 A DN 150, EM RUA SEM PAVIMENTO, COMPRIMENTO EXCEDENTE</t>
  </si>
  <si>
    <t>CONSTRUCAO DE REDE DE AGUA DN 50 A 75, EM RUA COM PAVIMENTO DE QUALQUER TIPO, COMPRIMENTO EXCEDENTE</t>
  </si>
  <si>
    <t>CONSTRUCAO DE REDE DE AGUA DN 100 A DN 150, EM RUA COM PAVIMENTO DE QUALQUER TIPO, COMPRIMENTO EXCEDENTE</t>
  </si>
  <si>
    <t>CONSTRUCAO DE RAMAL PREDIAL DE AGUA, EM PASSEIO SEM REVESTIMENTO, COMPRIMENTO EXCEDENTE</t>
  </si>
  <si>
    <t>CONSTRUCAO DE RAMAL PREDIAL DE AGUA, EM RUA SEM PAVIMENTO, COMPRIMENTO EXCEDENTE</t>
  </si>
  <si>
    <t>MANUTENCAO PARCIAL EM POCO DE VISITA, DIAMETRO 0,60 M PISO COM QUALQUER TIPO DE REVESTIMENTO</t>
  </si>
  <si>
    <t>MANUTENCAO PARCIAL EM POCO DE VISITA, DIAMETRO 1,00 M PISO COM QUALQUER TIPO DE REVESTIMENTO</t>
  </si>
  <si>
    <t>MANUTENCAO EM REDE DE ESGOTO, RUA OU PASSEIO SEM PAVIMENTO, COM SUBSTITUICAO TOTAL DO MATERIAL, EXTENSAO EXCEDENTE -PROFUNDIDADE DA REDE ATE 1,25 M</t>
  </si>
  <si>
    <t>MANUTENCAO EM REDE DE ESGOTO, PASSEIO REVESTIDO, COM SUBSTITUICAO TOTAL DO MATERIAL, EXTENSAO EXCEDENTE- PROFUNDIDADE DAREDE ATE 1,25 M</t>
  </si>
  <si>
    <t>MANUTENCAO EM REDE DE ESGOTO, PISTA COM PAVIMENTO, COM SUBSTITUICAO TOTAL DO MATERIAL, EXTENSAO EXCEDENTE - PROFUNDIDADEDA REDE ATE 1,25 M</t>
  </si>
  <si>
    <t>MANUTENCAO EM REDE DE ESGOTO, RUA OU PASSEIO SEM PAVIMENTO, COM SUBSTITUICAO PARCIAL DO MATERIAL, EXTENSAO EXCEDENTE -PROFUNDIDADE DA REDE ATE 1,25 M</t>
  </si>
  <si>
    <t>MANUTENCAO EM REDE DE ESGOTO, PASSEIO REVESTIDO, COM SUBSTITUICAO PARCIAL DO MATERIAL, EXTENSAO EXCEDENTE - PROFUNDIDADEDA REDE ATE 1,25 M</t>
  </si>
  <si>
    <t>MANUTENCAO EM REDE DE ESGOTO, PISTA COM PAVIMENTO, COM SUBSTITUICAO PARCIAL DO MATERIAL, EXTENSAO EXCEDENTE -PROFUNDIDADE DA REDE ATE 1,25 M</t>
  </si>
  <si>
    <t>MANUTENCAO EM REDE DE ESGOTO, RUA OU PASSEIO SEM PAVIMENTO, SEM SUBSTITUICAO DE MATERIAL, EXTENSAO EXCEDENTE -PROFUNDIDADE DA REDE ATE 1,25 M</t>
  </si>
  <si>
    <t>MANUTENCAO EM REDE DE ESGOTO, PASSEIO REVESTIDO, SEM SUBSTITUICAO DE MATERIAL, EXTENSAO EXCEDENTE - PROFUNDIDADE DA REDEATE 1,25 M</t>
  </si>
  <si>
    <t>MANUTENCAO EM REDE DE ESGOTO, PISTA COM PAVIMENTO, SEM SUBSTITUICAO DE MATERIAL, EXTENSAO EXCEDENTE - PROFUNDIDADE DAREDE ATE 1,25 M</t>
  </si>
  <si>
    <t>MANUTENCAO NO RAMAL PREDIAL DE ESGOTO, RUA OU PASSEIO SEM PAVIMENTO, COM SUBSTITUICAO TOTAL DO MATERIAL, EXTENSAOEXCEDENTE - PROFUNDIDADE DA LIGACAO ATE 1,25 M</t>
  </si>
  <si>
    <t>MANUTENCAO NO RAMAL PREDIAL DE ESGOTO, PASSEIO REVESTIDO, COM SUBSTITUICAO TOTAL DO MATERIAL, EXTENSAO EXCEDENTE-PROFUNDIDADE DA LIGACAO ATE 1,25 M</t>
  </si>
  <si>
    <t>MANUTENCAO NO RAMAL PREDIAL DE ESGOTO, PISTA COM PAVIMENTO, COM SUBSTITUICAO TOTAL DO MATERIAL, EXTENSAO EXCEDENTE-PROFUNDIDADE DA LIGACAO ATE 1,25 M</t>
  </si>
  <si>
    <t>MANUTENCAO NO RAMAL PREDIAL DE ESGOTO, RUA OU PASSEIO SEM PAVIMENTO, COM SUBSTITUICAO PARCIAL DO MATERIAL, EXTENSAOEXCEDENTE- PROFUNDIDADE DA LIGACAO ATE 1,25 M</t>
  </si>
  <si>
    <t>MANUTENCAO NO RAMAL PREDIAL DE ESGOTO, PASSEIO REVESTIDO, COM SUBSTITUICAO PARCIAL DO MATERIAL, EXTENSAO EXCEDENTE-PROFUNDIDADE DA LIGACAO ATE 1,25 M</t>
  </si>
  <si>
    <t>MANUTENCAO NO RAMAL PREDIAL DE ESGOTO, PISTA COM PAVIMENTO, COM SUBSTITUICAO PARCIAL DO MATERIAL, EXTENSAO EXCEDENTE-PROFUNDIDADE DA LIGACAO ATE 1,25 M</t>
  </si>
  <si>
    <t>MANUTENCAO NO RAMAL PREDIAL DE ESGOTO, RUA OU PASSEIO SEM PAVIMENTO, SEM SUBSTITUICAO DE MATERIAL, EXTENSAO EXCEDENTE-PROFUNDIDADE DA LIGACAO ATE 1,25 M</t>
  </si>
  <si>
    <t>MANUTENCAO NO RAMAL PREDIAL DE ESGOTO, PASSEIO REVESTIDO, SEM SUBSTITUICAO DE MATERIAL, EXTENSAO EXCEDENTE -PROFUNDIDADE DA LIGACAO ATE 1,25 M</t>
  </si>
  <si>
    <t>MANUTENCAO NO RAMAL PREDIAL DE ESGOTO, PISTA COM PAVIMENTO, SEM SUBSTITUICAO DE MATERIAL , EXTENSAO EXCEDENTE -PROFUNDIDADE DA LIGACAO ATE 1,25 M</t>
  </si>
  <si>
    <t>CONSTRUCAO DE 2 RAMAIS PREDIAIS DE AGUA, UTILIZANDO A MESMA VALA, EM PASSEIO SEM REVESTIMENTO, COMPRIMENTO EXCEDENTE</t>
  </si>
  <si>
    <t>CONSTRUCAO DE 3 RAMAIS PREDIAIS DE AGUA, UTILIZANDO A MESMA VALA, EM PASSEIO SEM REVESTIMENTO, COMPRIMENTO EXCEDENTE</t>
  </si>
  <si>
    <t>CONSTRUCAO DE 2 RAMAIS PREDIAIS DE AGUA, UTILIZANDO A MESMA VALA, EM RUA SEM PAVIMENTO, COMPRIMENTO EXCEDENTE</t>
  </si>
  <si>
    <t>CONSTRUCAO DE 3 RAMAIS PREDIAIS DE AGUA, UTILIZANDO A MESMA VALA, EM RUA SEM PAVIMENTO, COMPRIMENTO EXCEDENTE</t>
  </si>
  <si>
    <t>CONSTRUCAO DE 2 RAMAIS PREDIAIS DE AGUA, UTILIZANDO A MESMA VALA, EM PASSEIO COM QUALQUER TIPO DE REVESTIMENTO,COMPRIMENTO EXCEDENTE</t>
  </si>
  <si>
    <t>CONSTRUCAO DE 3 RAMAIS PREDIAIS DE AGUA, UTILIZANDO A MESMA VALA, EM PASSEIO COM QUALQUER TIPO DE REVESTIMENTO,COMPRIMENTO EXCEDENTE</t>
  </si>
  <si>
    <t>CONSTRUCAO DE 2 RAMAIS PREDIAIS DE AGUA, UTILIZANDO A MESMA VALA, EM RUA COM QUALQUER TIPO DE PAVIMENTO, COMPRIMENTOEXCEDENTE</t>
  </si>
  <si>
    <t>CONSTRUCAO DE 3 RAMAIS PREDIAIS DE AGUA, UTILIZANDO A MESMA VALA, EM RUA COM QUALQUER TIPO DE PAVIMENTO, COMPRIMENTOEXCEDENTE</t>
  </si>
  <si>
    <t>MANUTENCAO NO RAMAL PREDIAL DE ESGOTO, RUA OU PASSEIO SEM PAVIMENTO, COM SUBSTITUICAO TOTAL DO MATERIAL, EXTENSAOEXCEDENTE - PROFUNDIDADE DA LIGACAO DE 1,25 A 2,00M</t>
  </si>
  <si>
    <t>MANUTENCAO NO RAMAL PREDIAL DE ESGOTO, RUA OU PASSEIO SEM PAVIMENTO, COM SUBSTITUICAO TOTAL DO MATERIAL, EXTENSAOEXCEDENTE - PROFUNDIDADE DA LIGACAO DE 2,00 A 3,00M</t>
  </si>
  <si>
    <t>MANUTENCAO NO RAMAL PREDIAL DE ESGOTO, PASSEIO REVESTIDO, COM SUBSTITUICAO TOTAL DO MATERIAL, EXTENSAO EXCEDENTE -PROFUNDIDADE DA LIGACAO DE 1,25 A 2,00M</t>
  </si>
  <si>
    <t>MANUTENCAO NO RAMAL PREDIAL DE ESGOTO, PASSEIO REVESTIDO, COM SUBSTITUICAO TOTAL DO MATERIAL, EXTENSAO EXCEDENTE -PROFUNDIDADE DA LIGACAO DE 2,00 A 3,00M</t>
  </si>
  <si>
    <t>MANUTENCAO NO RAMAL PREDIAL DE ESGOTO, PISTA COM PAVIMENTO, COM SUBSTITUICAO TOTAL DO MATERIAL, EXTENSAO EXCEDENTE -PROFUNDIDADE DA LIGACAO DE 1,25 A 2,00M</t>
  </si>
  <si>
    <t>MANUTENCAO NO RAMAL PREDIAL DE ESGOTO, PISTA COM PAVIMENTO, COM SUBSTITUICAO TOTAL DO MATERIAL, EXTENSAO EXCEDENTE -PROFUNDIDADE DA LIGACAO DE 2,00 A 3,00M</t>
  </si>
  <si>
    <t>MANUTENCAO NO RAMAL PREDIAL DE ESGOTO, RUA OU PASSEIO SEM PAVIMENTO, COM SUBSTITUICAO PARCIAL DO MATERIAL, EXTENSAOEXCEDENTE - PROFUNDIDADE DA LIGACAO DE 1,25 A 2,00M</t>
  </si>
  <si>
    <t>MANUTENCAO NO RAMAL PREDIAL DE ESGOTO, RUA OU PASSEIO SEM PAVIMENTO, COM SUBSTITUICAO PARCIAL DO MATERIAL, EXTENSAOEXCEDENTE - PROFUNDIDADE DA LIGACAO DE 2,00 A 3,00M</t>
  </si>
  <si>
    <t>MANUTENCAO NO RAMAL PREDIAL DE ESGOTO, PASSEIO REVESTIDO, COM SUBSTITUICAO PARCIAL DO MATERIAL, EXTENSAO EXCEDENTE-PROFUNDIDADE DA LIGACAO DE 1,25 A 2,00M</t>
  </si>
  <si>
    <t>MANUTENCAO NO RAMAL PREDIAL DE ESGOTO, PASSEIO REVESTIDO, COM SUBSTITUICAO PARCIAL DO MATERIAL, EXTENSAO EXCEDENTE-PROFUNDIDADE DA LIGACAO DE 2,00 A 3,00M</t>
  </si>
  <si>
    <t>MANUTENCAO NO RAMAL PREDIAL DE ESGOTO, PISTA COM PAVIMENTO, COM SUBSTITUICAO PARCIAL DO MATERIAL, EXTENSAO EXCENDENTE -PROFUNDIDADE DA LIGACAO DE 1,25 A 2,00M</t>
  </si>
  <si>
    <t>MANUTENCAO NO RAMAL PREDIAL DE ESGOTO, PISTA COM PAVIMENTO, COM SUBSTITUICAO PARCIAL DO MATERIAL, EXTENSAO EXCEDENTE-PROFUNDIDADE DA LIGACAO DE 2,00 A 3,00M</t>
  </si>
  <si>
    <t>MANUTENCAO NO RAMAL PREDIAL DE ESGOTO, RUA OU PASSEIO SEM PAVIMENTO, SEM SUBSTITUICAO DE MATERIAL, EXTENSAO EXCEDENTE -PROFUNDIDADE DA LIGACAO DE 1,25 A 2,00M</t>
  </si>
  <si>
    <t>MANUTENCAO NO RAMAL PREDIAL DE ESGOTO, RUA OU PASSEIO SEM PAVIMENTO, SEM SUBSTITUICAO DE MATERIAL, EXTENSAO EXCEDENTE -PROFUNDIDADE DA LIGACAO DE 2,00 A 3,00M</t>
  </si>
  <si>
    <t>MANUTENCAO NO RAMAL PREDIAL DE ESGOTO, PASSEIO REVESTIDO, SEM SUBSTITUICAO DE MATERIAL, EXTENSAO EXCEDENTE -PROFUNDIDADE DA LIGACAO DE 1,25 A 2,00M</t>
  </si>
  <si>
    <t>MANUTENCAO NO RAMAL PREDIAL DE ESGOTO, PASSEIO REVESTIDO, SEM SUBSTITUICAO DE MATERIAL, EXTENSAO EXCEDENTE -PROFUNDIDADE DA LIGACAO DE 2,00 A 3,00M</t>
  </si>
  <si>
    <t>MANUTENCAO NO RAMAL PREDIAL DE ESGOTO, PISTA COM PAVIMENTO, SEM SUBSTITUICAO DE MATERIAL, EXTENSAO EXCEDENTE-PROFUNDIDADE DA LIGACAO DE 1,25 A 2,00M</t>
  </si>
  <si>
    <t>MANUTENCAO NO RAMAL PREDIAL DE ESGOTO, PISTA COM PAVIMENTO, SEM SUBSTITUICAO DE MATERIAL, EXTENSAO EXCEDENTE -PROFUNDIDADE DA LIGACAO DE 2,00 A 3,00M</t>
  </si>
  <si>
    <t>MANUTENCAO EM REDE DE ESGOTO, RUA OU PASSEIO SEM PAVIMENTO, COM SUBSTITUICAO TOTAL DO MATERIAL, EXTENSAO EXCEDENTE A4,00M - PROFUNDIDADE DA REDE DE 1,25 A 2,00M</t>
  </si>
  <si>
    <t>MANUTENCAO EM REDE DE ESGOTO, RUA OU PASSEIO SEM PAVIMENTO, COM SUBSTITUICAO TOTAL DO MATERIAL, EXTENSAO EXCEDENTE A4,00M - PROFUNDIDADE DA REDE DE 2,00 A 3,00M</t>
  </si>
  <si>
    <t>MANUTENCAO EM REDE DE ESGOTO, PASSEIO REVESTIDO, COM SUBSTITUICAO TOTAL DO MATERIAL, EXTENSAO EXCEDENTE A 4,00M -PROFUNDIDADE DA REDE DE 1,25 A 2,00M</t>
  </si>
  <si>
    <t>MANUTENCAO EM REDE DE ESGOTO, PASSEIO REVESTIDO, COM SUBSTITUICAO TOTAL DO MATERIAL, EXTENSAO EXCEDENTE A 4,00M -PROFUNDIDADE DA REDE DE 2,00 A 3,00M</t>
  </si>
  <si>
    <t>MANUTENCAO EM REDE DE ESGOTO, PISTA COM PAVIMENTO, COM SUBSTITUICAO TOTAL DO MATERIAL, EXTENSAO EXCEDENTE A 4,00M -PROFUNDIDADE DA REDE DE 1,25 A 2,00M</t>
  </si>
  <si>
    <t>MANUTENCAO EM REDE DE ESGOTO, PISTA COM PAVIMENTO, COM SUBSTITUICAO TOTAL DO MATERIAL, EXTENSAO EXCEDENTE A 4,00M -PROFUNDIDADE DA REDE DE 2,00 A 3,00M</t>
  </si>
  <si>
    <t>MANUTENCAO EM REDE DE ESGOTO, RUA OU PASSEIO SEM PAVIMENTO, COM SUBSTITUICAO PARCIAL DO MATERIAL, EXTENSAO EXCEDENTE A4,00M - PROFUNDIDADE DA REDE DE 1,25 A 2,00M</t>
  </si>
  <si>
    <t>MANUTENCAO EM REDE DE ESGOTO, RUA OU PASSEIO SEM PAVIMENTO, COM SUBSTITUICAO PARCIAL DO MATERIAL, EXTENSAO EXCEDENTE A4,00M - PROFUNDIDADE DA REDE DE 2,00 A 3,00M</t>
  </si>
  <si>
    <t>MANUTENCAO EM REDE DE ESGOTO, PASSEIO REVESTIDO, COM SUBSTITUICAO PARCIAL DO MATERIAL, EXTENSAO EXCEDENTE A 4,00M -PROFUNDIDADE DA REDE DE 1,25 A 2,00M</t>
  </si>
  <si>
    <t>MANUTENCAO EM REDE DE ESGOTO, PASSEIO REVESTIDO, COM SUBSTITUICAO PARCIAL DO MATERIAL, EXTENSAO EXCEDENTE A 4,00M -PROFUNDIDADE DA REDE DE 2,00 A 3,00M</t>
  </si>
  <si>
    <t>MANUTENCAO EM REDE DE ESGOTO, PISTA COM PAVIMENTO, COM SUBSTITUICAO PARCIAL DO MATERIAL, EXTENSAO EXCEDENTE A 4,00M -PROFUNDIDADE DA REDE DE 1,25 A 2,00M</t>
  </si>
  <si>
    <t>MANUTENCAO EM REDE DE ESGOTO, PISTA COM PAVIMENTO, COM SUBSTITUICAO PARCIAL DO MATERIAL, EXTENSAO EXCEDENTE A 4,00M -PROFUNDIDADE DA REDE DE 2,00 A 3,00M</t>
  </si>
  <si>
    <t>MANUTENCAO EM REDE DE ESGOTO, RUA OU PASSEIO SEM PAVIMENTO, SEM SUBSTITUICAO DO MATERIAL, EXTENSAO EXCEDENTE A 4,00M -PROFUNDIDADE DA REDE DE 1,25 A 2,00M</t>
  </si>
  <si>
    <t>MANUTENCAO EM REDE DE ESGOTO, RUA OU PASSEIO SEM PAVIMENTO, SEM SUBSTITUICAO DO MATERIAL, EXTENSAO EXCEDENTE A 4,00M -PROFUNDIDADE DA REDE DE 2,00 A 3,00M</t>
  </si>
  <si>
    <t>MANUTENCAO EM REDE DE ESGOTO, PASSEIO REVESTIDO, SEM SUBSTITUICAO DO MATERIAL, EXTENSAO EXCEDENTE A 4,00M - PROFUNDIDADEDA REDE DE 1,25 A 2,00M</t>
  </si>
  <si>
    <t>MANUTENCAO EM REDE DE ESGOTO, PASSEIO REVESTIDO, SEM SUBSTITUICAO DO MATERIAL, EXTENSAO EXCEDENTE A 4,00M - PROFUNDIDADEDA REDE DE 2,00 A 3,00M</t>
  </si>
  <si>
    <t>MANUTENCAO EM REDE DE ESGOTO, PISTA COM PAVIMENTO, SEM SUBSTITUICAO DO MATERIAL, EXTENSAO EXCEDENTE A 4,00M -PROFUNDIDADE DA REDE DE 1,25 A 2,00M</t>
  </si>
  <si>
    <t>MANUTENCAO EM REDE DE ESGOTO, PISTA COM PAVIMENTO, SEM SUBSTITUICAO DO MATERIAL, EXTENSAO EXCEDENTE A 4,00M -PROFUNDIDADE DA REDE DE 2,00 A 3,00M</t>
  </si>
  <si>
    <t>ALTEAMENTO DE POCO LUMINAR - ATE 0,50M</t>
  </si>
  <si>
    <t>MEIO-FIO RETO DE CONCRETO (80 X 35 X 16,7 X 12) CM, TIPO A, PADRAO SUDECAP (FORNECIMENTO E ASSENTAMENTO).</t>
  </si>
  <si>
    <t>ASSENTAMENTO DE TUBOS E CONEXOES PVC JE DN 350</t>
  </si>
  <si>
    <t>ASSENTAMENTO DE TUBOS DE CONCRETO, SIMPLES OU ARMADO, JUNTA DE ARGAMASSA, DIAMETRO = 700 MM</t>
  </si>
  <si>
    <t>ASSENTAMENTO DE TUBOS DE CONCRETO, SIMPLES OU ARMADO, JUNTA ELASTICA, DIAMETRO = 700 MM</t>
  </si>
  <si>
    <t>MANUTENCAO NO RAMAL PREDIAL DE ESGOTO, RUA OU PASSEIO SEM PAVIMENTO, COM SUBSTITUICAO TOTAL DO MATERIAL, EXTENSAOEXCEDENTE - PROFUNDIDADE DA LIGACAO DE 3,00 A 5,00 M</t>
  </si>
  <si>
    <t>MANUTENCAO NO RAMAL PREDIAL DE ESGOTO, PASSEIO REVESTIDO, COM SUBSTITUICAO TOTAL DO MATERIAL, EXTENSAO EXCEDENTE-PROFUNDIDADE DA LIGACAO DE 3,00 A 5,00 M</t>
  </si>
  <si>
    <t>MANUTENCAO NO RAMAL PREDIAL DE ESGOTO, PISTA COM PAVIMENTO, COM SUBSTITUICAO TOTAL DO MATERIAL, EXTENSAO EXCEDENTE-PROFUNDIDADE DA LIGACAO DE 3,00 A 5,00 M</t>
  </si>
  <si>
    <t>MANUTENCAO NO RAMAL PREDIAL DE ESGOTO, RUA OU PASSEIO SEM PAVIMENTO, COM SUBSTITUICAO PARCIAL DO MATERIAL, EXTENSAOEXCEDENTE- PROFUNDIDADE DA LIGACAO DE 3,00 A 5,00 M</t>
  </si>
  <si>
    <t>MANUTENCAO NO RAMAL PREDIAL DE ESGOTO, PASSEIO REVESTIDO, COM SUBSTITUICAO PARCIAL DO MATERIAL, EXTENSAO EXCEDENTE-PROFUNDIDADE DA LIGACAO DE 3,00 A 5,00 M</t>
  </si>
  <si>
    <t>MANUTENCAO NO RAMAL PREDIAL DE ESGOTO, PISTA COM PAVIMENTO, COM SUBSTITUICAO PARCIAL DO MATERIAL, EXTENSAO EXCEDENTE-PROFUNDIDADE DA LIGACAO DE 3,00 A 5,00 M</t>
  </si>
  <si>
    <t>MANUTENCAO NO RAMAL PREDIAL DE ESGOTO, RUA OU PASSEIO SEM PAVIMENTO, SEM SUBSTITUICAO DE MATERIAL, EXTENSAO EXCEDENTE-PROFUNDIDADE DA LIGACAO DE 3,00 A 5,00 M</t>
  </si>
  <si>
    <t>MANUTENCAO NO RAMAL PREDIAL DE ESGOTO, PASSEIO REVESTIDO, SEM SUBSTITUICAO DE MATERIAL, EXTENSAO EXCEDENTE -PROFUNDIDADE DA LIGACAO DE 3,00 A 5,00 M</t>
  </si>
  <si>
    <t>MANUTENCAO NO RAMAL PREDIAL DE ESGOTO, PISTA COM PAVIMENTO, SEM SUBSTITUICAO DE MATERIAL, EXTENSAO EXCEDENTE -PROFUNDIDADE DA LIGACAO DE 3,00 A 5,00 M</t>
  </si>
  <si>
    <t>MANUTENCAO EM REDE DE ESGOTO, RUA OU PASSEIO SEM PAVIMENTO, COM SUBSTITUICAO TOTAL DO MATERIAL, EXTENSAO EXCEDENTE -PROFUNDIDADE DA REDE DE 3,00 A 5,00 M</t>
  </si>
  <si>
    <t>MANUTENCAO EM REDE DE ESGOTO, PASSEIO REVESTIDO, COM SUBSTITUICAO TOTAL DO MATERIAL, EXTENSAO EXCEDENTE - PROFUNDIDADEDA REDE DE 3,00 A 5,00 M</t>
  </si>
  <si>
    <t>MANUTENCAO EM REDE DE ESGOTO, PISTA COM PAVIMENTO, COM SUBSTITUICAO TOTAL DO MATERIAL, EXTENSAO EXCEDENTE - PROFUNDIDADEDA DE 3,00 A 5,00 M</t>
  </si>
  <si>
    <t>MANUTENCAO EM REDE DE ESGOTO, RUA OU PASSEIO SEM PAVIMENTO, COM SUBSTITUICAO PARCIAL DO MATERIAL, EXTENSAO EXCEDENTE -PROFUNDIDADE DA REDE DE 3,00 A 5,00 M</t>
  </si>
  <si>
    <t>MANUTENCAO EM REDE DE ESGOTO, PASSEIO REVESTIDO, COM SUBSTITUICAO PARCIAL DO MATERIAL, EXTENSAO EXCEDENTE - PROFUNDIDADEDA REDE DE 3,00 A 5,00 M</t>
  </si>
  <si>
    <t>MANUTENCAO EM REDE DE ESGOTO, PISTA COM PAVIMENTO, COM SUBSTITUICAO PARCIAL DO MATERIAL, EXTENSAO EXCEDENTE -PROFUNDIDADE DA REDE DE 3,00 A 5,00 M</t>
  </si>
  <si>
    <t>MANUTENCAO EM REDE DE ESGOTO, RUA OU PASSEIO SEM PAVIMENTO, SEM SUBSTITUICAO DE MATERIAL, EXTENSAO EXCEDENTE -PROFUNDIDADE DA REDE DE 3,00 A 5,00 M</t>
  </si>
  <si>
    <t>MANUTENCAO EM REDE DE ESGOTO, PASSEIO REVESTIDO, SEM SUBSTITUICAO DE MATERIAL, EXTENSAO EXCEDENTE - PROFUNDIDADE DA REDEDE 3,00 A 5,00 M</t>
  </si>
  <si>
    <t>MANUTENCAO EM REDE DE ESGOTO, PISTA COM PAVIMENTO, SEM SUBSTITUICAO DE MATERIAL, EXTENSAO EXCEDENTE - PROFUNDIDADE DAREDE DE 3,00 A 5,00 M</t>
  </si>
  <si>
    <t>MURO EM BLOCOS DE CONCRETO APARENTE ALTURA 2,0M, INCLUSIVE PILARETES E FUNDACAO.</t>
  </si>
  <si>
    <t>CAIXA PARA PROTECAO DE APARELHOS (1,50X2,00)M EM BLOCOS CONCRETO PREENCHIDOS COM CONCRETO MAGRO - ADICIONAL DE ALTURA</t>
  </si>
  <si>
    <t>CABO UNIPOLAR 6,0MM2, ISOLACAO HEPR/EPR, 0,6/1kV, 90G EM SERVICO, ENCHIMENTO E COBERTURA PVC, COND COBRE NU TEMPERAMOLE, CL5, ANTI CHAMA, NBR 7286-FORNECIMENTO E ASSENTAMENTO</t>
  </si>
  <si>
    <t>CABO UNIPOLAR 10,0MM2, ISOLACAO HEPR/EPR, 0,6/1kV, 90G EM SERVICO, ENCHIMENTO E COBERTURA PVC, COND COBRE NU TEMPERAMOLE, CL5, ANTI CHAMA, NBR 7286-FORNECIMENTO E ASSENTAMENTO</t>
  </si>
  <si>
    <t>CABO UNIPOLAR 16,0MM2, ISOLACAO HEPR/EPR, 0,6/1kV, 90G EM SERVICO, ENCHIMENTO E COBERTURA PVC, COND COBRE NU TEMPERAMOLE, CL5, ANTI CHAMA, NBR 7286-FORNECIMENTO E ASSENTAMENTO</t>
  </si>
  <si>
    <t>CABO UNIPOLAR 25,0MM2, ISOLACAO HEPR/EPR, 0,6/1kV, 90G EM SERVICO, ENCHIMENTO E COBERTURA PVC, COND COBRE NU TEMPERAMOLE, CL5, ANTI CHAMA, NBR 7286-FORNECIMENTO E ASSENTAMENTO</t>
  </si>
  <si>
    <t>CABO UNIPOLAR 35,0MM2, ISOLACAO HEPR/EPR, 0,6/1kV, 90G EM SERVICO, ENCHIMENTO E COBERTURA PVC, COND COBRE NU TEMPERAMOLE, CL5, ANTI CHAMA, NBR 7286-FORNECIMENTO E ASSENTAMENTO</t>
  </si>
  <si>
    <t>CABO UNIPOLAR 50,0MM2, ISOLACAO HEPR/EPR, 0,6/1kV, 90G EM SERVICO, ENCHIMENTO E COBERTURA PVC, COND COBRE NU TEMPERAMOLE, CL5, ANTI CHAMA, NBR 7286-FORNECIMENTO E ASSENTAMENTO</t>
  </si>
  <si>
    <t>CABO UNIPOLAR 70,0MM2, ISOLACAO HEPR/EPR, 0,6/1kV, 90G EM SERVICO, ENCHIMENTO E COBERTURA PVC, COND COBRE NU TEMPERAMOLE, CL5, ANTI CHAMA, NBR 7286-FORNECIMENTO E ASSENTAMENTO</t>
  </si>
  <si>
    <t>CABO UNIPOLAR 95,0MM2, ISOLACAO HEPR/EPR, 0,6/1kV, 90G EM SERVICO, ENCHIMENTO E COBERTURA PVC, COND COBRE NU TEMPERAMOLE, CL5, ANTI CHAMA, NBR 7286-FORNECIMENTO E ASSENTAMENTO</t>
  </si>
  <si>
    <t>CABO UNIPOLAR 120,0MM2, ISOLACAO HEPR/EPR, 0,6/1kV, 90G EM SERVICO, ENCHIMENTO E COBERTURA PVC, COND COBRE NU TEMPERAMOLE, CL5, ANTI CHAMA, NBR 7286-FORNECIMENTO E ASSENTAMENTO</t>
  </si>
  <si>
    <t>CABO UNIPOLAR 150,0MM2, ISOLACAO HEPR/EPR, 0,6/1kV, 90G EM SERVICO, ENCHIMENTO E COBERTURA PVC, COND COBRE NU TEMPERAMOLE, CL5, ANTI CHAMA, NBR 7286-FORNECIMENTO E ASSENTAMENTO</t>
  </si>
  <si>
    <t>CABO UNIPOLAR 185,0MM2, ISOLACAO HEPR/EPR, 0,6/1kV, 90G EM SERVICO, ENCHIMENTO E COBERTURA PVC, COND COBRE NU TEMPERAMOLE, CL5, ANTI CHAMA, NBR 7286-FORNECIMENTO E ASSENTAMENTO</t>
  </si>
  <si>
    <t>CABO UNIPOLAR 240,0MM2, ISOLACAO HEPR/EPR, 0,6/1kV, 90G EM SERVICO, ENCHIMENTO E COBERTURA PVC, COND COBRE NU TEMPERAMOLE, CL5, ANTI CHAMA, NBR 7286-FORNECIMENTO E ASSENTAMENTO</t>
  </si>
  <si>
    <t>CABO TRIPOLAR 2,5MM2, ISOLACAO HEPR/EPR, 0,6/1kV, 90G EM SERVICO, ENCHIMENTO E COBERTURA PVC, COND COBRE NU TEMPERAMOLE, CL5, ANTI CHAMA, NBR 7286-FORNECIMENTO E ASSENTAMENTO</t>
  </si>
  <si>
    <t>CABO TRIPOLAR 4,0MM2, ISOLACAO HEPR/EPR, 0,6/1kV, 90G EM SERVICO, ENCHIMENTO E COBERTURA PVC, COND COBRE NU TEMPERAMOLE, CL5, ANTI CHAMA, NBR 7286-FORNECIMENTO E ASSENTAMENTO</t>
  </si>
  <si>
    <t>CABO TRIPOLAR 6,0MM2, ISOLACAO HEPR/EPR, 0,6/1kV, 90G EM SERVICO, ENCHIMENTO E COBERTURA PVC, COND COBRE NU TEMPERAMOLE, CL5, ANTI CHAMA, NBR 7286-FORNECIMENTO E ASSENTAMENTO</t>
  </si>
  <si>
    <t>CABO TRIPOLAR 10,0MM2, ISOLACAO HEPR/EPR, 0,6/1kV, 90G EM SERVICO, ENCHIMENTO E COBERTURA PVC, COND COBRE NU TEMPERAMOLE, CL5, ANTI CHAMA, NBR 7286-FORNECIMENTO E ASSENTAMENTO</t>
  </si>
  <si>
    <t>CABO TRIPOLAR 16,0MM2, ISOLACAO HEPR/EPR, 0,6/1kV, 90G EM SERVICO, ENCHIMENTO E COBERTURA PVC, COND COBRE NU TEMPERAMOLE, CL5, ANTI CHAMA, NBR 7286-FORNECIMENTO E ASSENTAMENTO</t>
  </si>
  <si>
    <t>CABO TETRAPOLAR 2,5MM2, ISOLACAO HEPR/EPR, 0,6/1kV, 90G EM SERVICO, ENCHIMENTO E COBERTURA PVC, COND COBRE NU TEMPERAMOLE, CL5, ANTI CHAMA, NBR 7286-FORNECIMENTO E ASSENTAMENTO</t>
  </si>
  <si>
    <t>CABO TETRAPOLAR 4,0MM2, ISOLACAO HEPR/EPR, 0,6/1kV, 90G EM SERVICO, ENCHIMENTO E COBERTURA PVC, COND COBRE NU TEMPERAMOLE, CL5, ANTI CHAMA, NBR 7286-FORNECIMENTO E ASSENTAMENTO</t>
  </si>
  <si>
    <t>CABO TETRAPOLAR 6,0MM2, ISOLACAO HEPR/EPR, 0,6/1kV, 90G EM SERVICO, ENCHIMENTO E COBERTURA PVC, COND COBRE NU TEMPERAMOLE, CL5, ANTI CHAMA, NBR 7286-FORNECIMENTO E ASSENTAMENTO</t>
  </si>
  <si>
    <t>CABO TETRAPOLAR 10,0MM2, ISOLACAO HEPR/EPR, 0,6/1kV, 90G EM SERVICO, ENCHIMENTO E COBERTURA PVC, COND COBRE NU TEMPERAMOLE, CL5, ANTI CHAMA, NBR 7286-FORNECIMENTO E ASSENTAMENTO</t>
  </si>
  <si>
    <t>CABO TETRAPOLAR 16,0MM2, ISOLACAO HEPR/EPR, 0,6/1kV, 90G EM SERVICO, ENCHIMENTO E COBERTURA PVC, COND COBRE NU TEMPERAMOLE, CL5, ANTI CHAMA, NBR 7286-FORNECIMENTO E ASSENTAMENTO</t>
  </si>
  <si>
    <t>CABO UNIPOLAR 1,5MM2, ISOLACAO TERMOPLASTICO PVC, 450/750V, 70G EM SERVICO, CONDUTOR COBRE NU TEMPERA MOLE, CL5, ANTICHAMA, NBR 13248-FORNECIMENTO E ASSENTAMENTO</t>
  </si>
  <si>
    <t>CABO UNIPOLAR 2,5MM2, ISOLACAO TERMOPLASTICO PVC, 450/750V, 70G EM SERVICO, CONDUTOR COBRE NU TEMPERA MOLE, CL5, ANTICHAMA, NBR 13248-FORNECIMENTO E ASSENTAMENTO</t>
  </si>
  <si>
    <t>CABO UNIPOLAR 4,0MM2, ISOLACAO TERMOPLASTICO PVC, 450/750V, 70G EM SERVICO, CONDUTOR COBRE NU TEMPERA MOLE, CL5, ANTICHAMA, NBR 13248-FORNECIMENTO E ASSENTAMENTO</t>
  </si>
  <si>
    <t>CABO UNIPOLAR 6,0MM2, ISOLACAO TERMOPLASTICO PVC, 450/750V, 70G EM SERVICO, CONDUTOR COBRE NU TEMPERA MOLE, CL5, ANTICHAMA, NBR 13248-FORNECIMENTO E ASSENTAMENTO</t>
  </si>
  <si>
    <t>CABO UNIPOLAR 10,0MM2, ISOLACAO TERMOPLASTICO PVC, 450/750V, 70G EM SERVICO, CONDUTOR COBRE NU TEMPERA MOLE, CL5, ANTICHAMA, NBR 13248-FORNECIMENTO E ASSENTAMENTO</t>
  </si>
  <si>
    <t>CABO UNIPOLAR 16,0MM2, ISOLACAO TERMOPLASTICO PVC, 450/750V, 70G EM SERVICO, CONDUTOR COBRE NU TEMPERA MOLE, CL5, ANTICHAMA, NBR 13248-FORNECIMENTO E ASSENTAMENTO</t>
  </si>
  <si>
    <t>CABO UNIPOLAR 25,0MM2, ISOLACAO TERMOPLASTICO PVC, 450/750V, 70G EM SERVICO, CONDUTOR COBRE NU TEMPERA MOLE, CL5, ANTICHAMA, NBR 13248-FORNECIMENTO E ASSENTAMENTO</t>
  </si>
  <si>
    <t>CABO UNIPOLAR 35,0MM2, ISOLACAO TERMOPLASTICO PVC, 450/750V, 70G EM SERVICO, CONDUTOR COBRE NU TEMPERA MOLE, CL5, ANTICHAMA, NBR 13248-FORNECIMENTO E ASSENTAMENTO</t>
  </si>
  <si>
    <t>CABO UNIPOLAR 50,0MM2, ISOLACAO TERMOPLASTICO PVC, 450/750V, 70G EM SERVICO, CONDUTOR COBRE NU TEMPERA MOLE, CL5, ANTICHAMA, NBR 13248-FORNECIMENTO E ASSENTAMENTO</t>
  </si>
  <si>
    <t>CABO UNIPOLAR 70,0MM2, ISOLACAO TERMOPLASTICO PVC, 450/750V, 70G EM SERVICO, CONDUTOR COBRE NU TEMPERA MOLE, CL5, ANTICHAMA, NBR 13248-FORNECIMENTO E ASSENTAMENTO</t>
  </si>
  <si>
    <t>CABO UNIPOLAR 95,0MM2, ISOLACAO TERMOPLASTICO PVC, 450/750V, 70G EM SERVICO, CONDUTOR COBRE NU TEMPERA MOLE, CL5, ANTICHAMA, NBR 13248-FORNECIMENTO E ASSENTAMENTO</t>
  </si>
  <si>
    <t>CABO UNIPOLAR 120,0MM2, ISOLACAO TERMOPLASTICO PVC, 450/750V, 70G EM SERVICO, CONDUTOR COBRE NU TEMPERA MOLE, CL5, ANTICHAMA, NBR 13248-FORNECIMENTO E ASSENTAMENTO</t>
  </si>
  <si>
    <t>CABO UNIPOLAR 150,0MM2, ISOLACAO TERMOPLASTICO PVC, 450/750V, 70G EM SERVICO, CONDUTOR COBRE NU TEMPERA MOLE, CL5, ANTICHAMA, NBR 13248-FORNECIMENTO E ASSENTAMENTO</t>
  </si>
  <si>
    <t>CABO UNIPOLAR 185,0MM2, ISOLACAO TERMOPLASTICO PVC, 450/750V, 70G EM SERVICO, CONDUTOR COBRE NU TEMPERA MOLE, CL5, ANTICHAMA, NBR 13248-FORNECIMENTO E ASSENTAMENTO</t>
  </si>
  <si>
    <t>CABO UNIPOLAR 240,0MM2, ISOLACAO TERMOPLASTICO PVC, 450/750V, 70G EM SERVICO, CONDUTOR COBRE NU TEMPERA MOLE, CL5, ANTICHAMA, NBR 13248-FORNECIMENTO E ASSENTAMENTO</t>
  </si>
  <si>
    <t>CABO DE COBRE NU 10,00MM2, MEIO DURO PARA ATERRAMENTO E SPDA, FORMACAO COM 7 FIOS, NBR 6524-FORNECIMENTO E ASSENTAMENTO</t>
  </si>
  <si>
    <t>CABO DE COBRE NU 16,00MM2, MEIO DURO PARA ATERRAMENTO E SPDA, FORMACAO COM 7 FIOS, NBR 6524-FORNECIMENTO E ASSENTAMENTO</t>
  </si>
  <si>
    <t>CABO DE COBRE NU 25,00MM2, MEIO DURO PARA ATERRAMENTO E SPDA, FORMACAO COM 7 FIOS, NBR 6524-FORNECIMENTO E ASSENTAMENTO</t>
  </si>
  <si>
    <t>CABO DE COBRE NU 35,00MM2, MEIO DURO PARA ATERRAMENTO E SPDA, FORMACAO COM 7 FIOS, NBR 6524-FORNECIMENTO E ASSENTAMENTO</t>
  </si>
  <si>
    <t>CABO DE COBRE NU 50,00MM2, MEIO DURO PARA ATERRAMENTO E SPDA, FORMACAO COM 7 FIOS, NBR 6524-FORNECIMENTO E ASSENTAMENTO</t>
  </si>
  <si>
    <t>CABO CONTROLE MULTIPOLAR 5X1,5MM2, 0,6/1kV, C/ COND. COBRE NU TEMPERA MOLE, NUM. SEQUENCIAL, CL5, ISOLACAO TERMOPLASTICOPVC, 70G EM SERVICO, NBR 7289-FORNECIMENTO E ASSENTAMENTO</t>
  </si>
  <si>
    <t>CABO CONTROLE MULTIPOLAR 7X1,5MM2, 0,6/1kV, C/ COND. COBRE NU TEMPERA MOLE, NUM. SEQUENCIAL, CL5, ISOLACAO TERMOPLASTICOPVC, 70G EM SERVICO, NBR 7289-FORNECIMENTO E ASSENTAMENTO</t>
  </si>
  <si>
    <t>CABO CONTROLE MULTIPOLAR 9X1,5MM2, 0,6/1kV, C/ COND. COBRE NU TEMPERA MOLE, NUM. SEQUENCIAL, CL5, ISOLACAO TERMOPLASTICOPVC, 70G EM SERVICO, NBR 7289-FORNECIMENTO E ASSENTAMENTO</t>
  </si>
  <si>
    <t>CABO CONTROLE MULTIPOLAR 12X1,5MM2, 0,6/1kV, C/ COND. COBRE NU TEMPERA MOLE, NUM. SEQUENCIAL, CL5, ISOLACAOTERMOPLASTICO PVC, 70G EM SERVICO, NBR 7289-FORNECIMENTO E ASSENTAMENTO</t>
  </si>
  <si>
    <t>CABO CONTROLE MULTIPOLAR 15X1,5MM2, 0,6/1kV, C/ COND. COBRE NU TEMPERA MOLE, NUM. SEQUENCIAL, CL5, ISOLACAOTERMOPLASTICO PVC, 70G EM SERVICO, NBR 7289-FORNECIMENTO E ASSENTAMENTO</t>
  </si>
  <si>
    <t>CABO CONTROLE MULTIPOLAR 20X1,5MM2, 0,6/1kV, C/ COND. COBRE NU TEMPERA MOLE, NUM. SEQUENCIAL, CL5, ISOLACAOTERMOPLASTICO PVC, 70G EM SERVICO, NBR 7289-FORNECIMENTO E ASSENTAMENTO</t>
  </si>
  <si>
    <t>CABO INSTRUMENTACAO 1PX1,0MM2, C/COND. COBRE NU TEMPERA MOLE, NUM. SEQUENCIAL, CL2, ISOLACAO TERMOP. PVC, BLIND INDIV,300V, 70G EM SERVICO, NBR 10300-FORNECIMENTO E ASSENTAMENTO</t>
  </si>
  <si>
    <t>CABO INSTRUMENTACAO 2PX1,0MM2, C/COND. COBRE NU TEMPERA MOLE, NUM. SEQUENCIAL, CL2, ISOLACAO TERMOP. PVC, BLIND INDIV,300V, 70G EM SERVICO, NBR 10300-FORNECIMENTO E ASSENTAMENTO</t>
  </si>
  <si>
    <t>CABO INSTRUMENTACAO 3PX1,0MM2, C/COND. COBRE NU TEMPERA MOLE, NUM. SEQUENCIAL, CL2, ISOLACAO TERMOP. PVC, BLIND INDIV,300V, 70G EM SERVICO, NBR 10300-FORNECIMENTO E ASSENTAMENTO</t>
  </si>
  <si>
    <t>CABO INSTRUMENTACAO 4PX1,0MM2, C/COND. COBRE NU TEMPERA MOLE, NUM. SEQUENCIAL, CL2, ISOLACAO TERMOP. PVC, BLIND INDIV,300V, 70G EM SERVICO, NBR 10300-FORNECIMENTO E ASSENTAMENTO</t>
  </si>
  <si>
    <t>CABO INSTRUMENTACAO 6PX1,0MM2, C/COND. COBRE NU TEMPERA MOLE, NUM. SEQUENCIAL, CL2, ISOLACAO TERMOP. PVC, BLIND INDIV,300V, 70G EM SERVICO, NBR 10300-FORNECIMENTO E ASSENTAMENTO</t>
  </si>
  <si>
    <t>CABO INSTRUMENTACAO 8PX1,0MM2, C/COND. COBRE NU TEMPERA MOLE, NUM. SEQUENCIAL, CL2, ISOLACAO TERMOP. PVC, BLIND INDIV,300V, 70G EM SERVICO, NBR 10300-FORNECIMENTO E ASSENTAMENTO</t>
  </si>
  <si>
    <t>65004016</t>
  </si>
  <si>
    <t>CABO INSTRUMENTACAO 10PX1,0MM2, C/COND. COBRE NU TEMPERA MOLE, NUM. SEQUENCIAL, CL2, ISOLACAO TERMOP. PVC, BLIND INDIV,300V, 70G EM SERVICO, NBR 10300-FORNECIMENTO E ASSENTAMENTO</t>
  </si>
  <si>
    <t>CABO INSTRUMENTACAO 1PX1,5MM2, C/COND. COBRE NU TEMPERA MOLE, NUM. SEQUENCIAL, CL2, ISOLACAO TERMOP. PVC, BLIND INDIV,300V, 70G EM SERVICO, NBR 10300-FORNECIMENTO E ASSENTAMENTO</t>
  </si>
  <si>
    <t>CABO INSTRUMENTACAO 2PX1,5MM2, C/COND. COBRE NU TEMPERA MOLE, NUM. SEQUENCIAL, CL2, ISOLACAO TERMOP. PVC, BLIND INDIV,300V, 70G EM SERVICO, NBR 10300-FORNECIMENTO E ASSENTAMENTO</t>
  </si>
  <si>
    <t>CABO INSTRUMENTACAO 3PX1,5MM2, C/COND. COBRE NU TEMPERA MOLE, NUM. SEQUENCIAL, CL2, ISOLACAO TERMOP. PVC, BLIND INDIV,300V, 70G EM SERVICO, NBR 10300-FORNECIMENTO E ASSENTAMENTO</t>
  </si>
  <si>
    <t>65004020</t>
  </si>
  <si>
    <t>CABO INSTRUMENTACAO 4PX1,5MM2, C/COND. COBRE NU TEMPERA MOLE, NUM. SEQUENCIAL, CL2, ISOLACAO TERMOP. PVC, BLIND INDIV,300V, 70G EM SERVICO, NBR 10300-FORNECIMENTO E ASSENTAMENTO</t>
  </si>
  <si>
    <t>CABO INSTRUMENTACAO 6PX1,5MM2, C/COND. COBRE NU TEMPERA MOLE, NUM. SEQUENCIAL, CL2, ISOLACAO TERMOP. PVC, BLIND INDIV,300V, 70G EM SERVICO, NBR 10300-FORNECIMENTO E ASSENTAMENTO</t>
  </si>
  <si>
    <t>CABO INSTRUMENTACAO 8PX1,5MM2, C/COND. COBRE NU TEMPERA MOLE, NUM. SEQUENCIAL, CL2, ISOLACAO TERMOP. PVC, BLIND INDIV,300V, 70G EM SERVICO, NBR 10300-FORNECIMENTO E ASSENTAMENTO</t>
  </si>
  <si>
    <t>CABO INSTRUMENTACAO 10PX1,5MM2, C/COND. COBRE NU TEMPERA MOLE, NUM. SEQUENCIAL, CL2, ISOLACAO TERMOP. PVC, BLIND INDIV,300V, 70G EM SERVICO, NBR 10300-FORNECIMENTO E ASSENTAMENTO</t>
  </si>
  <si>
    <t>CABO INSTRUMENTACAO 1TX1,0MM2, C/COND. COBRE NU TEMPERA MOLE, NUM. SEQUENCIAL, CL2, ISOLACAO TERMOP. PVC, BLIND INDIV,300V, 70G EM SERVICO, NBR 10300-FORNECIMENTO E ASSENTAMENTO</t>
  </si>
  <si>
    <t>CABO INSTRUMENTACAO 2TX1,0MM2, C/COND. COBRE NU TEMPERA MOLE, NUM. SEQUENCIAL, CL2, ISOLACAO TERMOP. PVC, BLIND INDIV,300V, 70G EM SERVICO, NBR 10300-FORNECIMENTO E ASSENTAMENTO</t>
  </si>
  <si>
    <t>REDE SUBTERRANEA DE DUTOS FLEXIVEIS CORRUGADOS EM PEAD 1X2"</t>
  </si>
  <si>
    <t>REDE SUBTERRANEA DE DUTOS FLEXIVEIS CORRUGADOS EM PEAD 1X2", ENVELOPAMENTO PARCIAL COM CONCRETO MAGRO</t>
  </si>
  <si>
    <t>REDE SUBTERRANEA DE DUTOS FLEXIVEIS CORRUGADOS EM PEAD 2X2"</t>
  </si>
  <si>
    <t>REDE SUBTERRANEA DE DUTOS FLEXIVEIS CORRUGADOS EM PEAD 2X2" COM CABO DE ATERRAMENTO EM COBRE NU 50MM2</t>
  </si>
  <si>
    <t>REDE SUBTERRANEA DE DUTOS FLEXIVEIS CORRUGADOS EM PEAD 2X2", ENVELOPAMENTO PARCIAL COM CONCRETO MAGRO</t>
  </si>
  <si>
    <t>REDE SUBTERRANEA DE DUTOS FLEXIVEIS CORRUGADOS EM PEAD 2X2" COM CABO DE ATERRAMENTO EM COBRE NU 50MM2, ENVELOPAMENTOPARCIAL COM CONCRETO MAGRO</t>
  </si>
  <si>
    <t>REDE SUBTERRANEA DE DUTOS FLEXIVEIS CORRUGADOS EM PEAD 4X2"</t>
  </si>
  <si>
    <t>REDE SUBTERRANEA DE DUTOS FLEXIVEIS CORRUGADOS EM PEAD 4X2" COM CABO DE ATERRAMENTO EM COBRE NU 50MM2</t>
  </si>
  <si>
    <t>REDE SUBTERRANEA DE DUTOS FLEXIVEIS CORRUGADOS EM PEAD 4X2", ENVELOPAMENTO PARCIAL COM CONCRETO MAGRO</t>
  </si>
  <si>
    <t>REDE SUBTERRANEA DE DUTOS FLEXIVEIS CORRUGADOS EM PEAD 4X2" COM CABO DE ATERRAMENTO EM COBRE NU 50MM2, ENVELOPAMENTOPARCIAL COM CONCRETO MAGRO</t>
  </si>
  <si>
    <t>REDE SUBTERRANEA DE DUTOS FLEXIVEIS CORRUGADOS EM PEAD 6X2"</t>
  </si>
  <si>
    <t>REDE SUBTERRANEA DE DUTOS FLEXIVEIS CORRUGADOS EM PEAD 6X2" COM CABO DE ATERRAMENTO EM COBRE NU 50MM2</t>
  </si>
  <si>
    <t>REDE SUBTERRANEA DE DUTOS FLEXIVEIS CORRUGADOS EM PEAD 6X2", ENVELOPAMENTO PARCIAL COM CONCRETO MAGRO</t>
  </si>
  <si>
    <t>REDE SUBTERRANEA DE DUTOS FLEXIVEIS CORRUGADOS EM PEAD 6X2" COM CABO DE ATERRAMENTO EM COBRE NU 50MM2, ENVELOPAMENTOPARCIAL COM CONCRETO MAGRO</t>
  </si>
  <si>
    <t>REDE SUBTERRANEA DE DUTOS FLEXIVEIS CORRUGADOS EM PEAD 1X4"</t>
  </si>
  <si>
    <t>REDE SUBTERRANEA DE DUTOS FLEXIVEIS CORRUGADOS EM PEAD 1X4", ENVELOPAMENTO PARCIAL COM CONCRETO MAGRO</t>
  </si>
  <si>
    <t>REDE SUBTERRANEA DE DUTOS FLEXIVEIS CORRUGADOS EM PEAD 2X4"</t>
  </si>
  <si>
    <t>REDE SUBTERRANEA DE DUTOS FLEXIVEIS CORRUGADOS EM PEAD 2X4" COM CABO DE ATERRAMENTO EM COBRE NU 50MM2</t>
  </si>
  <si>
    <t>REDE SUBTERRANEA DE DUTOS FLEXIVEIS CORRUGADOS EM PEAD 2X4", ENVELOPAMENTO PARCIAL COM CONCRETO MAGRO</t>
  </si>
  <si>
    <t>REDE SUBTERRANEA DE DUTOS FLEXIVEIS CORRUGADOS EM PEAD 2X4" COM CABO DE ATERRAMENTO EM COBRE NU 50MM2, ENVELOPAMENTOPARCIAL COM CONCRETO MAGRO</t>
  </si>
  <si>
    <t>REDE SUBTERRANEA DE DUTOS FLEXIVEIS CORRUGADOS EM PEAD 4X4"</t>
  </si>
  <si>
    <t>REDE SUBTERRANEA DE DUTOS FLEXIVEIS CORRUGADOS EM PEAD 4X4" COM CABO DE ATERRAMENTO EM COBRE NU 50MM2</t>
  </si>
  <si>
    <t>REDE SUBTERRANEA DE DUTOS FLEXIVEIS CORRUGADOS EM PEAD 4X4", ENVELOPAMENTO PARCIAL COM CONCRETO MAGRO</t>
  </si>
  <si>
    <t>REDE SUBTERRANEA DE DUTOS FLEXIVEIS CORRUGADOS EM PEAD 4X4" COM CABO DE ATERRAMENTO EM COBRE NU 50MM2, ENVELOPAMENTOPARCIAL COM CONCRETO MAGRO</t>
  </si>
  <si>
    <t>REDE SUBTERRANEA DE DUTOS FLEXIVEIS CORRUGADOS EM PEAD 6X4"</t>
  </si>
  <si>
    <t>REDE SUBTERRANEA DE DUTOS FLEXIVEIS CORRUGADOS EM PEAD 6X4" COM CABO DE ATERRAMENTO EM COBRE NU 50MM2</t>
  </si>
  <si>
    <t>REDE SUBTERRANEA DE DUTOS FLEXIVEIS CORRUGADOS EM PEAD 6X4", ENVELOPAMENTO PARCIAL COM CONCRETO MAGRO</t>
  </si>
  <si>
    <t>REDE SUBTERRANEA DE DUTOS FLEXIVEIS CORRUGADOS EM PEAD 6X4" COM CABO DE ATERRAMENTO EM COBRE NU 50MM2, ENVELOPAMENTOPARCIAL COM CONCRETO MAGRO</t>
  </si>
  <si>
    <t>REDE SUBTERRANEA DE DUTOS FLEXIVEIS CORRUGADOS EM PEAD 8X4"</t>
  </si>
  <si>
    <t>REDE SUBTERRANEA DE DUTOS FLEXIVEIS CORRUGADOS EM PEAD 8X4" COM CABO DE ATERRAMENTO EM COBRE NU 50MM2</t>
  </si>
  <si>
    <t>REDE SUBTERRANEA DE DUTOS FLEXIVEIS CORRUGADOS EM PEAD 8X4", ENVELOPAMENTO PARCIAL COM CONCRETO MAGRO</t>
  </si>
  <si>
    <t>REDE SUBTERRANEA DE DUTOS FLEXIVEIS CORRUGADOS EM PEAD 8X4" COM CABO DE ATERRAMENTO EM COBRE NU 50MM2, ENVELOPAMENTOPARCIAL COM CONCRETO MAGRO</t>
  </si>
  <si>
    <t>MALHA DE ATERRAMENTO - SPDA</t>
  </si>
  <si>
    <t>MALHA DE CAPTACAO EM PLATIBANDA/BEIRAL - SPDA</t>
  </si>
  <si>
    <t>CONDUITE METALICO FLEXIVEL Ø 1/2" FABRICADO EM ESPIRAL DE ACO ZINCAGEM POR IMERSAO A QUENTE, REVESTIDO EXTERNAMENTE EMPVC EXTRUDADO, COR PRETA-FORNECIMENTO E ASSENTAMENTO</t>
  </si>
  <si>
    <t>CONDUITE METALICO FLEXIVEL Ø 3/4" FABRICADO EM ESPIRAL DE ACO ZINCAGEM POR IMERSAO A QUENTE, REVESTIDO EXTERNAMENTE EMPVC EXTRUDADO, COR PRETA-FORNECIMENTO E ASSENTAMENTO</t>
  </si>
  <si>
    <t>CONDUITE METALICO FLEXIVEL Ø 1" FABRICADO EM ESPIRAL DE ACO ZINCAGEM POR IMERSAO A QUENTE, REVESTIDO EXTERNAMENTE EM PVCEXTRUDADO, COR PRETA-FORNECIMENTO E ASSENTAMENTO</t>
  </si>
  <si>
    <t>CONDUITE METALICO FLEXIVEL Ø 1 1/4" FABRICADO EM ESPIRAL DE ACO ZINCAGEM POR IMERSAO A QUENTE, REVESTIDO EXTERNAMENTE EMPVC EXTRUDADO, COR PRETA-FORNECIMENTO E ASSENTAMENTO</t>
  </si>
  <si>
    <t>CONDUITE METALICO FLEXIVEL Ø 1 1/2" FABRICADO EM ESPIRAL DE ACO ZINCAGEM POR IMERSAO A QUENTE, REVESTIDO EXTERNAMENTE EMPVC EXTRUDADO, COR PRETA-FORNECIMENTO E ASSENTAMENTO</t>
  </si>
  <si>
    <t>CONDUITE METALICO FLEXIVEL Ø 2" FABRICADO EM ESPIRAL DE ACO ZINCAGEM POR IMERSAO A QUENTE, REVESTIDO EXTERNAMENTE EM PVCEXTRUDADO, COR PRETA-FORNECIMENTO E ASSENTAMENTO</t>
  </si>
  <si>
    <t>CABO UNIPOLAR 50MM2 8,7/15kV, ISOL EXTRUDADA H/EPR BLIND, ENCH. EXTRUDADO, COB PVC ST2, 90G EM SERV, COND COBRE NU TEMPMOLE CL 2, BLIND. NBR 7286/NBR 6251 - FORNEC. E ASSENTAMENTO</t>
  </si>
  <si>
    <t>CABO UNIPOLAR 35MM2 8,7/15kV, ISOL EXTRUDADA H/EPR BLIND, ENCH. EXTRUDADO, COB PVC ST2, 90G EM SERV, COND COBRE NU TEMPMOLE CL 2, BLIND. NBR 7286/NBR 6251 - FORNEC. E ASSENTAMENTO</t>
  </si>
  <si>
    <t>CABO UNIPOLAR 25MM2 8,7/15kV, ISOL EXTRUDADA H/EPR BLIND, ENCH. EXTRUDADO, COB PVC ST2, 90G EM SERV, COND COBRE NU TEMPMOLE CL 2, BLIND. NBR 7286/NBR 6251 - FORNEC. E ASSENTAMENTO</t>
  </si>
  <si>
    <t>BARRAMENTO DE COBRE ELETROLITICO EM FORMA DE VERGALHAO, PUREZA &gt; 99,9%, SECAO TRANSVERSAL CIRCULAR DE 3/8", PINTADOCONFORME NORMA DA CONCESSIONARIA DE ENERGIA, FORNEC E INSTALACAO</t>
  </si>
  <si>
    <t>BARRAMENTO DE COBRE ELETROLITICO EM FORMA DE VERGALHAO, PUREZA &gt; 99,9%, SECAO TRANSVERSAL CIRCULAR DE 1/4", PINTADOCONFORME NORMA DA CONCESSIONARIA DE ENERGIA, FORNEC E INSTALACAO</t>
  </si>
  <si>
    <t>CABO DE COBRE NU 70,00MM2, MEIO DURO PARA ATERRAMENTO E SPDA, FORMACAO COM 7 FIOS, NBR 6524-FORNECIMENTO E ASSENTAMENTO</t>
  </si>
  <si>
    <t>CABO TRIPOLAR 25,0MM2, ISOLACAO HEPR/EPR, 0,6/1kV, 90G EM SERVICO, ENCHIMENTO E COBERTURA PVC, COND COBRE NU TEMPERAMOLE, CL5, ANTI CHAMA, NBR 7286 -FORNECIMENTO E ASSENTAMENTO</t>
  </si>
  <si>
    <t>CABO TRIPOLAR 35,0MM2, ISOLACAO HEPR/EPR, 0,6/1kV, 90G EM SERVICO, ENCHIMENTO E COBERTURA PVC, COND COBRE NU TEMPERAMOLE, CL5, ANTI CHAMA, NBR 7286 -FORNECIMENTO E ASSENTAMENTO</t>
  </si>
  <si>
    <t>CABO TRIPOLAR 50,0MM2, ISOLACAO HEPR/EPR, 0,6/1kV, 90G EM SERVICO, ENCHIMENTO E COBERTURA PVC, COND COBRE NU TEMPERAMOLE, CL5, ANTI CHAMA, NBR 7286 -FORNECIMENTO E ASSENTAMENTO</t>
  </si>
  <si>
    <t>CABO TRIPOLAR 70,0MM2, ISOLACAO HEPR/EPR, 0,6/1kV, 90G EM SERVICO, ENCHIMENTO E COBERTURA PVC, COND COBRE NU TEMPERAMOLE, CL5, ANTI CHAMA, NBR 7286 -FORNECIMENTO E ASSENTAMENTO</t>
  </si>
  <si>
    <t>CABO TRIPOLAR 95,0MM2, ISOLACAO HEPR/EPR, 0,6/1kV, 90G EM SERVICO, ENCHIMENTO E COBERTURA PVC, COND COBRE NU TEMPERAMOLE, CL5, ANTI CHAMA, NBR 7286-FORNECIMENTO E ASSENTAMENTO</t>
  </si>
  <si>
    <t>CABO CONTROLE MULTIPOLAR 3X1,5MM2, 0,6/1kV, C/ COND. COBRE NU TEMPERA MOLE, NUM. SEQUENCIAL, CL5, ISOLACAO TERMOPLASTICOPVC, 70G EM SERVICO, NBR 7289 -FORNECIMENTO E ASSENTAMENTO</t>
  </si>
  <si>
    <t>CABO CHATO TRIPOLAR 4,0MM2, ISOLACAO HEPR/EPR 0,6/1kV, 90G EM SERVICO, ENCHIMENTO E COBERTURA PVC, COND COBRE NU TEMPERAMOLE, CL5, ANTI CHAMA, NBR 7286-FORNECIMENTO E ASSENTAMENTO</t>
  </si>
  <si>
    <t>CABO CHATO TRIPOLAR 6,0MM2, ISOLACAO HEPR/EPR 0,6/1kV, 90G EM SERVICO, ENCHIMENTO E COBERTURA PVC, COND COBRE NU TEMPERAMOLE, CL5, ANTI CHAMA, NBR 7286-FORNECIMENTO E ASSENTAMENTO</t>
  </si>
  <si>
    <t>CABO CHATO TRIPOLAR 10,0MM2 ISOLACAO HEPR/EPR 0,6/1kV, 90G EM SERVICO, ENCHIMENTO E COBERTURA PVC, COND COBRE NU TEMPERAMOLE, CL5, ANTI CHAMA, NBR 7286-FORNECIMENTO E ASSENTAMENTO</t>
  </si>
  <si>
    <t>CABO CHATO TRIPOLAR 16,0MM2 ISOLACAO HEPR/EPR 0,6/1kV, 90G EM SERVICO, ENCHIMENTO E COBERTURA PVC, COND COBRE NU TEMPERAMOLE, CL5, ANTI CHAMA, NBR 7286-FORNECIMENTO E ASSENTAMENTO</t>
  </si>
  <si>
    <t>CABO CHATO TRIPOLAR 25,0MM2 ISOLACAO HEPR/EPR 0,6/1kV, 90G EM SERVICO, ENCHIMENTO E COBERTURA PVC, COND COBRE NU TEMPERAMOLE, CL5, ANTI CHAMA, NBR 7286-FORNECIMENTO E ASSENTAMENTO</t>
  </si>
  <si>
    <t>CABO CHATO TRIPOLAR 35,0MM2, ISOLACAO HEPR/EPR, 0,6/1kV, 90G EM SERVICO, ENCHIMENTO E COBERTURA PVC, COND COBRE NUTEMPERA MOLE, CL5, ANTI CHAMA, NBR 7286-FORNECIMENTO E ASSENTAMENTO</t>
  </si>
  <si>
    <t>CABO CHATO TRIPOLAR 50,0MM2 ISOLACAO HEPR/EPR 0,6/1kV, 90G EM SERVICO, ENCHIMENTO E COBERTURA PVC, COND COBRE NU TEMPERAMOLE, CL5, ANTI CHAMA, NBR 7286-FORNECIMENTO E ASSENTAMENTO</t>
  </si>
  <si>
    <t>CABO CHATO TRIPOLAR 70,0MM2 ISOLACAO HEPR/EPR 0,6/1kV, 90G EM SERVICO, ENCHIMENTO E COBERTURA PVC, COND COBRE NU TEMPERAMOLE, CL5, ANTI CHAMA, NBR 7286-FORNECIMENTO E ASSENTAMENTO</t>
  </si>
  <si>
    <t>CABO CHATO TRIPOLAR 95,0MM2 ISOLACAO HEPR/EPR 0,6/1kV, 90G EM SERVICO, ENCHIMENTO E COBERTURA PVC, COND COBRE NU TEMPERAMOLE, CL5, ANTI CHAMA, NBR 7286-FORNECIMENTO E ASSENTAMENTO</t>
  </si>
  <si>
    <t>SINALIZACAO - TELA TAPUME FABRICADA EM POLIETILENO COR LARANJA H=1,20M , COM UTILIZACAO DE BALIZADORES EM POLIETILENO,FORNECIMENTO, INTALAÇÃO E MOVIMENTACAO.</t>
  </si>
  <si>
    <t>SINALIZACAO - FITA ZEBRADA.</t>
  </si>
  <si>
    <t>ESTACA - PREMOLDADA DE CONCRETO COM CAPACIDADE DE CARGA PARA ATE 25,0T - CRAVACAO</t>
  </si>
  <si>
    <t>ESTACA - PREMOLDADA DE CONCRETO COM CAPACIDADE DE CARGA ACIMA DE 25,0T ATE 50,0T - CRAVACAO</t>
  </si>
  <si>
    <t>ESTACA - PRE MOLDADA DE CONCRETO COM CAPACIDADE DE CARGA ACIMA DE 50,0T ATE 100,0T - CRAVACAO</t>
  </si>
  <si>
    <t>SISTEMA DE CERCA ELETRICA - PERIMETRO</t>
  </si>
  <si>
    <t>GRADE DE PISO MOLDADA PRFV P/ETE</t>
  </si>
  <si>
    <t>GRADE PRFV PULTRUDADA M² PARA PISO</t>
  </si>
  <si>
    <t>GRADE MANUAL ACO INOX 304 ETE ESP.10 MM</t>
  </si>
  <si>
    <t>GRADE MANUAL ACO INOX 304 ETE ESP.15 MM</t>
  </si>
  <si>
    <t>GRADE MANUAL ACO INOX 304 ETE ESP.20 MM</t>
  </si>
  <si>
    <t>GRADE MANUAL ACO INOX 304 ETE ESP.40 MM</t>
  </si>
  <si>
    <t>GRADE MANUAL ACO INOX 304 2" X 3/8"</t>
  </si>
  <si>
    <t>VEU DE POLIESTER 75 G/M2</t>
  </si>
  <si>
    <t>COLCHAO RENO-MALHA 6X 8 GPVC-E=0,30M</t>
  </si>
  <si>
    <t>PRE-MOLDADO CONCRETO-BLOQUETE-25X10CM.</t>
  </si>
  <si>
    <t>PRE-MOLDADO CONCRETO INTERTRAVADO-E=8CM</t>
  </si>
  <si>
    <t>GRAMA EM PLACAS</t>
  </si>
  <si>
    <t>PLACA DE IDENTIFICACAO DE OBRA</t>
  </si>
  <si>
    <t>LAMINA PVC P/FORRO 200X600MM E = 10MM</t>
  </si>
  <si>
    <t>LAMBRI DE ANGELIM</t>
  </si>
  <si>
    <t>BASCULANTE FERRO 1/8X3/4X3/4 S/GR1X1M</t>
  </si>
  <si>
    <t>AZULEJO BRANCO DE PRIMEIRA - 15 X 15 CM</t>
  </si>
  <si>
    <t>LADRILHO HIDRAULICO LISO 20X20CM</t>
  </si>
  <si>
    <t>PEDRA ARDOSIA - 20 X 40 CM</t>
  </si>
  <si>
    <t>PEDRA ARDOSIA IRREGULAR</t>
  </si>
  <si>
    <t>PEDRA SABAO (20 X 40) CM</t>
  </si>
  <si>
    <t>PEDRA SAO TOME (20 X 40) CM</t>
  </si>
  <si>
    <t>PEDRA OURO PRETO SERRADA - 20X40CM</t>
  </si>
  <si>
    <t>PEDRA LAGOA SANTA (SERRADA) 20 X 40 CM</t>
  </si>
  <si>
    <t>PEDRA LAGOA SANTA IRREGULAR</t>
  </si>
  <si>
    <t>PEDRA RIO VERDE (SERRADA) 20 X 40 CM</t>
  </si>
  <si>
    <t>MARMORE BRANCO, E = 2 CM, 20 X 40 CM</t>
  </si>
  <si>
    <t>VIDRO CRISTAL LISO INCOLOR - E = 3 MM</t>
  </si>
  <si>
    <t>VIDRO CRISTAL LISO INCOLOR E = 4 MM</t>
  </si>
  <si>
    <t>LAJE PRE-MOLDADA FORRO  ATE 3 M</t>
  </si>
  <si>
    <t>LAJE PRE-MOLDADA FORRO  ATE 4 M</t>
  </si>
  <si>
    <t>LAJE PRE-MOLDADA FORRO  ATE 5 M</t>
  </si>
  <si>
    <t>LAJE PRE-MOLDADA  PISO ATE 3 M</t>
  </si>
  <si>
    <t>LAJE PRE-MOLDADA PISO ATE 4 M</t>
  </si>
  <si>
    <t>LAJE PRE-MOLDADA PISO ATE 5 M</t>
  </si>
  <si>
    <t>PRANCHAO - 30 X 4 CM - EM MADEIRA DE LEI</t>
  </si>
  <si>
    <t>TABUA DE PINUS - 30 X 2,5 CM</t>
  </si>
  <si>
    <t>CHAPA ACO 3/16"(4,76MM-37,35KG/M2)</t>
  </si>
  <si>
    <t>CHAPA DE ACO SAE 1020 USG 14-1,984MM</t>
  </si>
  <si>
    <t>CHAPA DE ACO SAE 1020 7/8"-22,22MM</t>
  </si>
  <si>
    <t>CHAPA DE ACO SAE 1020 1/2"-12,7MM</t>
  </si>
  <si>
    <t>CHAPA DE ACO SAE 1020 3/16"-4,75MM</t>
  </si>
  <si>
    <t>TELA ARAME GALV. FIO 12BWG DE (60x60)MM</t>
  </si>
  <si>
    <t>TELA ELETROSOLDADA ACO PB138 (10x20)CM</t>
  </si>
  <si>
    <t>TELA HEXAG. GALV. FIO  24BWG MALHA 1/2"</t>
  </si>
  <si>
    <t>TELA ELETROSOLDADA ACO Q138 (10x10)CM</t>
  </si>
  <si>
    <t>TELA ELETROSOLDADA ACO Q92 (15x15)CM</t>
  </si>
  <si>
    <t>TELA FIX</t>
  </si>
  <si>
    <t>ISOPOR DE ESPESSURA 1CM</t>
  </si>
  <si>
    <t>LONA PLASTICA TERREIRO - COR PRETA</t>
  </si>
  <si>
    <t>ANDAIME FACHADEIRO (UNID.= M2/MES)</t>
  </si>
  <si>
    <t>PEDRA MIRACEMA , DIMENSOES: 11,5 X 23 CM</t>
  </si>
  <si>
    <t>BLINDAGEM TIPO PESADO PARA ESCORAMENTO</t>
  </si>
  <si>
    <t>BLINDAGEM TIPO LEVE PARA ESCORAMENTO</t>
  </si>
  <si>
    <t>REVESTIMENTO RESINA E FIBRA - ESTRUTURAS</t>
  </si>
  <si>
    <t>GRANITO NATURAL CINZA ANDORINHA E = 2CM</t>
  </si>
  <si>
    <t>JANELA DE CORRER EM ALUMINIO VIDRO 3 MM</t>
  </si>
  <si>
    <t>JANELA MAXIM-AR EM ALUMINIO C/VIDRO 3MM</t>
  </si>
  <si>
    <t>PISO CERAMICO ANTIDERRAPANTE PI5</t>
  </si>
  <si>
    <t>PISO PORCELANATO</t>
  </si>
  <si>
    <t>PORTA VENEZIANA ALUMINIO C/ VENTILACAO</t>
  </si>
  <si>
    <t>PORTA VENEZIANA ALUMINIO S/ VENTILACAO</t>
  </si>
  <si>
    <t>REVESTIMENTO CERAMICO</t>
  </si>
  <si>
    <t>CHAPA LISA EM ALUMINIO 1/4"</t>
  </si>
  <si>
    <t>MANTA GEOTEXTIL DE RT 9 KN/M</t>
  </si>
  <si>
    <t>MANTA GEOTEXTIL DE RT 10 KN/M</t>
  </si>
  <si>
    <t>MANTA GEOTEXTIL DE RT 16 KN/M</t>
  </si>
  <si>
    <t>MANTA GEOTEXTIL DE RT 21 KN/M</t>
  </si>
  <si>
    <t>GEOMEMBRANA TERMOPLASTICA PEAD 1,00 MM</t>
  </si>
  <si>
    <t>GEOMEMBRANA TERMOPLASTICA PEAD 1,50 MM</t>
  </si>
  <si>
    <t>GEOMEMBRANA TERMOPLASTICA PEAD 2,00 MM</t>
  </si>
  <si>
    <t>GRADE PULTRUDADA EM RESINA FENOLICA 1"</t>
  </si>
  <si>
    <t>PLACA DE IDENTIFICACAO DE OBRA PADRAO COPASA FORNECIMENTO E INSTALACAO</t>
  </si>
  <si>
    <t>TRAVESSIA PARA VEICULOS EM CHAPA DE ACO FORNECIMENTO E POSICIONAMENTO</t>
  </si>
  <si>
    <t>TRAVESSIA PARA PEDESTRES EM MADEIRA INCLUSIVE GUARDA-CORPO FORNECIMENTO E POSICIONAMENTO</t>
  </si>
  <si>
    <t>ABRIGO PARA ARMAZENAMENTO DE TUBOS/SERVICOS GERAIS EM COBERTURA DE TELHAS DE FIBROCIMENTO</t>
  </si>
  <si>
    <t>LOCACAO ESTRUTURAS - GABARITO/TABEIRA PARA OBRAS</t>
  </si>
  <si>
    <t>DEMOLICAO REVESTIMENTO COM ARGAMASSA</t>
  </si>
  <si>
    <t>DEMOLICAO REVESTIMENTO CERAMICO</t>
  </si>
  <si>
    <t>DEMOLICAO REVESTIMENTO COM PEDRAS REGULARES E/OU IRREGULARES</t>
  </si>
  <si>
    <t>REMOCAO DIVISORIAS LEVES</t>
  </si>
  <si>
    <t>REMOCAO PINTURA A CAL</t>
  </si>
  <si>
    <t>REMOCAO PINTURA A OLEO OU ESMALTE</t>
  </si>
  <si>
    <t>REMOCAO PINTURA LATEX</t>
  </si>
  <si>
    <t>REMOCAO COBERTURA DE TELHA METALICA E/OU PVC</t>
  </si>
  <si>
    <t>REMOCAO COBERTURA DE TELHA CERAMICA</t>
  </si>
  <si>
    <t>REMOCAO COBERTURA DE TELHA DE FIBROCIMENTO</t>
  </si>
  <si>
    <t>REMOCAO ESTRUTURA DE MADEIRA PARA TELHADO</t>
  </si>
  <si>
    <t>REMOCAO FORRO EM REGUAS DE MADEIRA E/OU PVC</t>
  </si>
  <si>
    <t>DEMOLICAO FORRO DE GESSO</t>
  </si>
  <si>
    <t>REMOCAO ESQUADRIA DE MADEIRA - INCLUSIVE MARCO E ALIZAR</t>
  </si>
  <si>
    <t>REMOCAO ESQUADRIA METALICA - INCLUSIVE MARCO E ALIZAR</t>
  </si>
  <si>
    <t>DEMOLICAO PAVIMENTO ASFALTICO COM FAIXAS MENORES OU IGUAIS A 2,00M</t>
  </si>
  <si>
    <t>REMOCAO PAVIMENTO EM PARALELEPIPEDO, POLIEDRICO E PRE-MOLDADO DE CONCRETO</t>
  </si>
  <si>
    <t>DEMOLICAO PASSEIO CIMENTADO</t>
  </si>
  <si>
    <t>DEMOLICAO PASSEIO REVESTIDO COM PEDRAS REGULARES</t>
  </si>
  <si>
    <t>DEMOLICAO PASSEIO REVESTIDO COM PEDRAS IRREGULARES</t>
  </si>
  <si>
    <t>DEMOLICAO PISO CERAMICO</t>
  </si>
  <si>
    <t>DEMOLICAO PISO EM GRANITINA (TIPO MARMORITE, GRANILITE, ETC.)</t>
  </si>
  <si>
    <t>DEMOLICAO PISO VINILICO</t>
  </si>
  <si>
    <t>DEMOLICAO PASSEIO REVESTIDO COM MOSAICO</t>
  </si>
  <si>
    <t>REMOCAO TACO DE MADEIRA - PISO</t>
  </si>
  <si>
    <t>LIMPEZA TERRENO COM DESMATAMENTO MECANIZADO</t>
  </si>
  <si>
    <t>LIMPEZA TERRENO COM RASPAGEM MANUAL</t>
  </si>
  <si>
    <t>LIMPEZA TERRENO COM ROCADEIRA MECANICA</t>
  </si>
  <si>
    <t>LIMPEZA MANUAL INCLUSIVE VARRICAO</t>
  </si>
  <si>
    <t>LIMPEZA SUPERFICIE COM JATO DE AGUA</t>
  </si>
  <si>
    <t>REMOCAO REVESTIMENTO IMPERMEABILIZANTE POR PROCESSO MANUAL E/OU MECANICO</t>
  </si>
  <si>
    <t>LIMPEZA SUPERFICIE COM JATO DE ALTA PRESSAO DE AR E AGUA HIDROJATEAMENTO</t>
  </si>
  <si>
    <t>LIMPEZA SUPERFICIE PROCESSO MANUAL</t>
  </si>
  <si>
    <t>LIMPEZA SUPERFICIE E AREA PARA RECUPERACAO DE ESTRUTURAS COM MAQUINA DE HIDROJATEAMENTO MOTOR ELETRICO TRIFASICO,220/380/440 V, 10 HP, ALTA PRESSAO, COM JATO DE AR E AGUA</t>
  </si>
  <si>
    <t>GRAMA EM PLACAS - FORNECIMENTO E PLANTIO</t>
  </si>
  <si>
    <t>ALVENARIA ELEVACAO E=10CM - TIJOLOS MACICOS REQUEIMADOS (20X10X5,5)CM</t>
  </si>
  <si>
    <t>ALVENARIA ELEVACAO E=20CM - TIJOLOS MACICOS REQUEIMADOS (20X10X5,5)CM</t>
  </si>
  <si>
    <t>ALVENARIA APARENTE E=11CM - TIJOLOS MACICOS TIPO A VISTA (23X11X5,5)CM</t>
  </si>
  <si>
    <t>ALVENARIA APARENTE E=23CM - TIJOLOS MACICOS TIPO A VISTA (23X11X5,5)CM</t>
  </si>
  <si>
    <t>ALVENARIA ELEVACAO E=10CM - TIJOLOS FURADOS (30X20X10)CM</t>
  </si>
  <si>
    <t>ALVENARIA ELEVACAO E=20CM - TIJOLOS FURADOS (30X20X10)CM</t>
  </si>
  <si>
    <t>ALVENARIA ELEVACAO E=10CM - BLOCOS DE CONCRETO (40X20X10)CM</t>
  </si>
  <si>
    <t>ALVENARIA ELEVACAO E=15CM - BLOCOS DE CONCRETO (40X20X15)CM</t>
  </si>
  <si>
    <t>ALVENARIA ELEVACAO E=20CM - BLOCOS DE CONCRETO (40X20X20)CM</t>
  </si>
  <si>
    <t>ALVENARIA EM TIJOLOS MACICOS REQUEIMADOS (20 X 10 X 5,5 CM) E = 10 CM</t>
  </si>
  <si>
    <t>ALVENARIA EM TIJOLOS MACICOS REQUEIMADOS (20 X 10 X 5,5 CM) E = 20 CM</t>
  </si>
  <si>
    <t>ALVENARIA EM TIJOLOS MACICOS REQUEIMADOS (20 X 10 X 5,5 CM) E = 30 CM</t>
  </si>
  <si>
    <t>REVESTIMENTO IMPERMEAVEL COM SIKA 1 OU SIMILAR</t>
  </si>
  <si>
    <t>REVESTIMENTO IMPERMEAVEL COM SIKATOP 107 OU SIMILAR</t>
  </si>
  <si>
    <t>PINTURA IMPERMEABILIZANTE COM TINTA ASFALTICA</t>
  </si>
  <si>
    <t>PINTURA ACRILICA - SUPERFICIE DE ALVENARIA/CONCRETO</t>
  </si>
  <si>
    <t>COBERTURA - TELHAS CERAMICAS TIPO COLONIAL</t>
  </si>
  <si>
    <t>COBERTURA - TELHAS DE FIBROCIMENTO PERFIS TRAPEZOIDAIS L=0,90M</t>
  </si>
  <si>
    <t>COBERTURA - TELHAS DE FIBROCIMENTO PERFIS TRAPEZOIDAIS L=0,40M</t>
  </si>
  <si>
    <t>COBERTURA - TELHAS DE FIBROCIMENTO PERFIS ONDULADOS E =6MM DUAS AGUAS</t>
  </si>
  <si>
    <t>COBERTURA - TELHAS DE FIBROCIMENTO PERFIS ONDULADOS E =6MM UMA AGUA</t>
  </si>
  <si>
    <t>FORRO - LAMINAS DE PVC</t>
  </si>
  <si>
    <t>FORRO - LAMBRIS DE MADEIRA TIPO ANGELIM</t>
  </si>
  <si>
    <t>FORRO - PLACAS DE GESSO</t>
  </si>
  <si>
    <t>ESQUADRIA BASCULANTE - CAIXILHO DE FERRO</t>
  </si>
  <si>
    <t>PORTINHOLAS E TAMPAS DE CHAPA DE FERRO</t>
  </si>
  <si>
    <t>CHAPISCO COMUM COM ARGAMASSA DE CIMENTO E AREIA</t>
  </si>
  <si>
    <t>CHAPISCO RUSTICO COM ARGAMASSA DE AREIA E PEDRISCO</t>
  </si>
  <si>
    <t>EMBOCO</t>
  </si>
  <si>
    <t>REBOCO PAULISTA</t>
  </si>
  <si>
    <t>REVESTIMENTO P/ POCO DE VISITA E SIMILARES</t>
  </si>
  <si>
    <t>REVESTIMENTO - AZULEJOS BRANCOS</t>
  </si>
  <si>
    <t>REVESTIMENTO - PEDRA ARDOSIA</t>
  </si>
  <si>
    <t>PISO CIMENTADO LISO REVESTIDO COM NATA DE CIMENTO</t>
  </si>
  <si>
    <t>PISO REVESTIDO COM LADRILHO HIDRAULICO LISO 20 X 20CM</t>
  </si>
  <si>
    <t>VIDRO CRISTAL INCOLOR E=3MM - FORNECIMENTO E INSTALACAO</t>
  </si>
  <si>
    <t>VIDRO CRISTAL INCOLOR E=4MM - FORNECIMENTO E INSTALACAO</t>
  </si>
  <si>
    <t>PINTURA - CAIACAO</t>
  </si>
  <si>
    <t>PINTURA - OLEO SEM MASSA CORRIDA</t>
  </si>
  <si>
    <t>PINTURA - OLEO COM MASSA CORRIDA</t>
  </si>
  <si>
    <t>PINTURA - LATEX SEM MASSA CORRIDA</t>
  </si>
  <si>
    <t>PINTURA - LATEX COM MASSA CORRIDA</t>
  </si>
  <si>
    <t>PINTURA - OLEO SUPERFICIES DE MADEIRA</t>
  </si>
  <si>
    <t>PINTURA - OLEO ESQUADRIAS DE MADEIRA</t>
  </si>
  <si>
    <t>PINTURA - VERNIZ SUPERFICIES DE MADEIRA</t>
  </si>
  <si>
    <t>PINTURA - OLEO ESQUADRIAS DE FERRO</t>
  </si>
  <si>
    <t>PINTURA - GRAFITE ESQUADRIAS DE FERRO</t>
  </si>
  <si>
    <t>PINTURA - LOGOTIPO PADRAO COPASA EM ALVENARIA OU CONCRETO</t>
  </si>
  <si>
    <t>LAJE PRE-MOLDADA PARA FORRO (CARGA 100 KG/M2), ARMADA NA MENOR DIMENSAO DE ATE 3M</t>
  </si>
  <si>
    <t>LAJE PRE-MOLDADA PARA FORRO (CARGA 100 KG/M2), ARMADA NA MENOR DIMENSAO, ACIMA DE 3,0M ATE 4,0M</t>
  </si>
  <si>
    <t>LAJE PRE-MOLDADA PARA FORRO (CARGA 100 KG/M2), ARMADA NA MENOR DIMENSAO, ACIMA DE 4,0M ATE 5,0M</t>
  </si>
  <si>
    <t>LAJE PRE-MOLDADA PARA PISO (CARGA 250 KG/M2), ARMADA NA MENOR DIMENSAO DE ATE 3,0M</t>
  </si>
  <si>
    <t>LAJE PRE-MOLDADA PARA PISO (CARGA 250 KG/M2), ARMADA NA MENOR DIMENSAO, ACIMA DE 3,0M ATE 4,0M</t>
  </si>
  <si>
    <t>LAJE PRE-MOLDADA PARA PISO (CARGA 250 KG/M2), ARMADA NA MENOR DIMENSAO, ACIMA DE 4,0M ATE 5,0M</t>
  </si>
  <si>
    <t>ACERTO E VERIFICACAO DO NIVELAMENTO DE FUNDO DE VALAS</t>
  </si>
  <si>
    <t>COLCHAO RENO (H = 0,3 M)</t>
  </si>
  <si>
    <t>FORMA PLANA EM TABUA DE PINHO, P/ FUNDACOES</t>
  </si>
  <si>
    <t>FORMA PLANA EM CHAPA DE MADEIRA COMPENSADA RESINADA, E = 14 MM, P/ FUNDACOES</t>
  </si>
  <si>
    <t>65000240</t>
  </si>
  <si>
    <t>FORMA PLANA EM TABUA DE PINHO, P/ ESTRUTURAS</t>
  </si>
  <si>
    <t>FORMA PLANA EM CHAPA DE MADEIRA COMPENSADA, P/ ESTRUTURAS</t>
  </si>
  <si>
    <t>FORMA PLANA EM CHAPA DE MADEIRA RESINADA, E=20 MM, P/ ESTRUTURAS</t>
  </si>
  <si>
    <t>FORMA PLANA EM CHAPA DE MADEIRA COMPENSADA RESINADA, E = 14 MM, P/ ESTRUTURAS</t>
  </si>
  <si>
    <t>FORMA PLANA EM CHAPA DE MADEIRA COMPENSADA PLASTIFICADA, E = 14 MM, P/ ESTRUTURAS</t>
  </si>
  <si>
    <t>FORMA PLANA EM CHAPA DE MADEIRA COMPENSADA RESINADA, E = 14 MM, P/ PILARES E VIGAS</t>
  </si>
  <si>
    <t>FORMA PLANA EM CHAPA DE MADEIRA COMPENSADA PLASTIFICADA, E = 14 MM, P/ PILARES E VIGAS</t>
  </si>
  <si>
    <t>FORMA PLANA EM CHAPA DE MADEIRA COMPENSADA RESINADA, E = 20 MM, P/ LAJES</t>
  </si>
  <si>
    <t>FORMA PLANA EM CHAPA DE MADEIRA COMPENSADA PLASTIFICADA, E = 20 MM, P/ LAJES</t>
  </si>
  <si>
    <t>FORMA CURVA EM TABUA DE PINHO, P/ ESTRUTURAS</t>
  </si>
  <si>
    <t>FORMA CURVA EM CHAPA DE MADEIRA COMPENSADA RESINADA, E = 10 MM, P/ ESTRUTURAS</t>
  </si>
  <si>
    <t>ANDAIME TIPO FACHADEIRO, INCLUSIVE ESTRADO DE MADEIRA</t>
  </si>
  <si>
    <t>FORMA PLANA P/ CONCRETO DE RECUPERACAO DE ESTRUTURAS, INCLUSIVE CACHIMBOS E DESFORMA</t>
  </si>
  <si>
    <t>ESTRUTURA EM FERROCIMENTO PARA REATORES ANAEROBIOS, ESPESSURA DE 6,00 A 8,00 CM</t>
  </si>
  <si>
    <t>65000456</t>
  </si>
  <si>
    <t>PAVIMENTO ASFALTICO EM CBUQ, FAIXA "C", INCLUSIVE BASE ESPESSURA 20 CM E CAPA DE 5 CM, PARA FAIXA DE LARGURA ATE 3,50 M</t>
  </si>
  <si>
    <t>PAVIMENTO ASFALTICO EM CBUQ, FAIXA "C", ESPESSURA DA CAPA DE 3,5 CM, EXCLUSIVE BASE, PARA FAIXA DE LARGURA ATE 3,50 M</t>
  </si>
  <si>
    <t>PAVIMENTO ASFALTICO EM CBUQ, FAIXA "C", ESPESSURA DA CAPA DE 5,0 CM, EXCLUSIVE BASE, PARA FAIXA DE LARGURA ATE 3,50 M</t>
  </si>
  <si>
    <t>PAVIMENTACAO EM PARALELEPIPEDOS, EXCLUSIVE BASE</t>
  </si>
  <si>
    <t>PAVIMENTACAO EM POLIEDRICOS, EXCLUSIVE BASE</t>
  </si>
  <si>
    <t>PAVIMENTACAO EM PRE-MOLDADOS DE CONCRETO, EXCLUSIVE BASE.</t>
  </si>
  <si>
    <t>PAVIMENTO ASFALTICO COM PMF (PRE-MISTURADO A FRIO), ESPESSURA DA CAPA DE 3,5 CM, EXCLUSIVE BASE</t>
  </si>
  <si>
    <t>PAVIMENTO ASFALTICO COM PMF (PRE-MISTURADO A FRIO), ESPESSURA DA CAPA DE 5,0 CM, EXCLUSIVE BASE</t>
  </si>
  <si>
    <t>PASSEIO CIMENTADO COM REVESTIMENTO EM ARGAMASSA DE CIMENTO E AREIA, TRACO 1:3, E = 2 CM, INCL. BASE DE CASCALHO, E = 6CM</t>
  </si>
  <si>
    <t>PASSEIO CIMENTADO COM REVESTIMENTO EM ARGAMASSA DE CIMENTO E AREIA, TRACO 1:3, E= 2 CM, INCLUSIVE BASE DE CONCRETO COMCONSUMO MINIMO DE CIMENTO DE 150 KG/M3, E = 6 CM.</t>
  </si>
  <si>
    <t>PASSEIO EM MOSAICO, INCLUSIVE BASE DE AREIA GROSSA SECA E CIMENTO, E = 10 CM.</t>
  </si>
  <si>
    <t>PASSEIO EM LADRILHOS HIDRAULICOS COM BASE DE CONCRETO (CONSUMO MINIMO DE CIMENTO DE 150 KG/M3), E = 6 CM.</t>
  </si>
  <si>
    <t>PASSEIO EM PEDRA ARDOSIA REGULAR (SERRADA), COM BASE DE CONCRETO (CONSUMO MINIMO DE CIMENTO DE 150 KG/M3), E = 6 CM.</t>
  </si>
  <si>
    <t>PASSEIO EM PEDRA ARDOSIA IRREGULAR COM BASE DE CONCRETO (CONSUMO MINIMO DE CIMENTO DE 150 KG/M3), E = 6 CM.</t>
  </si>
  <si>
    <t>PASSEIO EM PEDRA SABAO, COM BASE DE CONCRETO (CONSUMO MINIMO DE CIMENTO DE 150 KG/M3), E = 6 CM.</t>
  </si>
  <si>
    <t>PASSEIO EM PEDRA SAO TOME, COM BASE DE CONCRETO (CONSUMO MINIMO DE CIMENTO DE 150 KG/M3), E = 6 CM.</t>
  </si>
  <si>
    <t>CALCAMENTO EM BRITA, E = 5 CM</t>
  </si>
  <si>
    <t>PASSEIO EM PEDRA OURO PRETO, COM BASE DE CONCRETO (CONSUMO MINIMO DE CIMENTO DE 150 KG/M3), E = 6 CM.</t>
  </si>
  <si>
    <t>PASSEIO EM PRE-MOLDADO DE CONCRETO INTERTRAVADO, TRAFEGO MEDIO, E = 8 CM.</t>
  </si>
  <si>
    <t>PASSEIO EM PEDRA LAGOA SANTA REGULAR (SERRADA), COM BASE DE CONCRETO (CONSUMO MINIMO DE CIMENTO DE 150 KG/M3), E = 6 CM</t>
  </si>
  <si>
    <t>PASSEIO EM PEDRA RIO VERDE REGULAR (SERRADA), COM BASE DE CONCRETO (CONSUMO MINIMO DE CIMENTO DE 150 KG/M3), E = 6 CM</t>
  </si>
  <si>
    <t>PASSEIO EM MARMORE BRANCO E = 0,02 M, COM BASE DE CONCRETO (CONSUMO DE CIMENTO 150 KG/M3), E = 6 CM</t>
  </si>
  <si>
    <t>RECOMPOSICAO DE PAVIMENTO EM PARALELEPIPEDO, COM REAPROVEITAMENTO DO MATERIAL DEMOLIDO</t>
  </si>
  <si>
    <t>RECOMPOSICAO DE PAVIMENTO EM PARALELEPIPEDO, COM REAPROVEITAMENTO DO MATERIAL DEMOLIDO, EXCLUSIVE BASE</t>
  </si>
  <si>
    <t>RECOMPOSICAO DE PAVIMENTO EM POLIEDRICO, COM REAPROVEITAMENTO DO MATERIAL DEMOLIDO</t>
  </si>
  <si>
    <t>RECOMPOSICAO DE PAVIMENTO EM POLIEDRICO, COM REAPROVEITAMENTO DO MATERIAL DEMOLIDO, EXCLUSIVE BASE</t>
  </si>
  <si>
    <t>65000486</t>
  </si>
  <si>
    <t>RECOMPOSICAO DE PAVIMENTO EM PRE-MOLDADO DE CONCRETO, COM REAPROVEITAMENTO DO MATERIAL DEMOLIDO</t>
  </si>
  <si>
    <t>RECOMPOSICAO DE PAVIMENTO EM PRE-MOLDADO DE CONCRETO, COM REAPROVEITAMENTO DO MATERIAL DEMOLIDO, EXCLUSIVE BASE.</t>
  </si>
  <si>
    <t>RECOMPOSICAO DE PAVIMENTO EM PRE-MOLDADO INTERTRAVADO DE CONCRETO, COM REAPROVEITAMENTO DO MATERIAL DEMOLIDO, EXCLUSIVEBASE</t>
  </si>
  <si>
    <t>RECOMPOSICAO DE PASSEIO EM MOSAICO, COM REAPROVEITAMENTO DO MATERIAL DEMOLIDO, INCLUSIVE COLCHAO DE AREIA</t>
  </si>
  <si>
    <t>REGULARIZACAO DE SUB-LEITO, PARA FAIXAS COM LARGURA MAIOR QUE 3 ,50 M</t>
  </si>
  <si>
    <t>IMPRIMACAO COM CM-30, PARA FAIXAS MAIORES QUE 3,50 M</t>
  </si>
  <si>
    <t>PINTURA DE LIGACAO COM RR-1C, PARA FAIXAS MAIORES QUE 3,50 M</t>
  </si>
  <si>
    <t>PAVIMENTACAO ARTICULADA P/ TRAFEGO MEDIO E= 8 CM, PARA FAIXAS MAIORES QUE 3,50 M</t>
  </si>
  <si>
    <t>PAVIMENTACAO EM POLIEDRICO, PARA FAIXAS MAIORES QUE 3,50 M</t>
  </si>
  <si>
    <t>PAVIMENTACAO EM PARALELEPIPEDO, PARA FAIXAS MAIORES QUE 3,50 M</t>
  </si>
  <si>
    <t>TABLADO DE MADEIRA P/ SALA DE PRODUTOS QUIMICOS- P COPASA 022/-</t>
  </si>
  <si>
    <t>FUNDO P/ FILTROS, TIPO LEOPOLD</t>
  </si>
  <si>
    <t>PINTURA DE TUBULACOES DE FERRO FUNDIDO</t>
  </si>
  <si>
    <t>CADASTRO DE CAMPO DE EDIFICACOES EXISTENTES</t>
  </si>
  <si>
    <t>LOCACAO DE AREAS ATE 5000 M2 - OBRAS</t>
  </si>
  <si>
    <t>APICOAMENTO DE SUPERFICIE DE CONCRETO COM REMOCAO DE TODA CAMADA SUPERFICIAL</t>
  </si>
  <si>
    <t>RETIRADA DE REVESTIMENTO ARGAMASSADO ESPECIAL, PARA RECUPERACAO DE ESTRUTURAS</t>
  </si>
  <si>
    <t>RETIRADA DE REVESTIMENTO IMPERMEABILIZANTE C/ JATO DE ALTA PRESSAO DE AR, AREIA E AGUA</t>
  </si>
  <si>
    <t>ACABAMENTO DESEMPENADO P/ CONCRETO OU ARGAMASSA PROJETADA</t>
  </si>
  <si>
    <t>ARGAMASSA DE CIMENTO E AREIA, TRACO 1:2, C/ ADITIVO IMPERMEABILIZANTE DE PEGA NORMAL, E= 2,5 CM C/ FORNECIMENTO EAPLICACAO</t>
  </si>
  <si>
    <t>ARGAMASSA DE CIMENTO E AREIA TRACO 1:3 C/ ADITIVO ADESIVO, BASE DE RESINA SINTETICA INCORPORADO, E= 1.5 CM, C/FORNECIMENTO E APLICA CAO</t>
  </si>
  <si>
    <t>ARGAMASSA DE CIMENTO E AREIA, TRACO 1:3, E=2,5 CM, C/ FORNECIMENTO E APLICACAO, PARA RECUPERACAO DE ESTRUTURAS</t>
  </si>
  <si>
    <t>ARGAMASSA ESPECIAL PARA RECUPERACAO ESTRUTURAL, ADITIVADA COM XYPEX PATCH'N PLUG OU SIMILAR, ESPESSURA DE ATE 1,0 CM.</t>
  </si>
  <si>
    <t>ARGAMASSA ESPECIAL PARA RECUPERACAO ESTRUTURAL, ADITIVADA COM XYPEX PATCH'N 'PLUG OU SIMILAR, ESPESSURA DE 1,0 CM ATE1,5 CM</t>
  </si>
  <si>
    <t>ARGAMASSA ESPECIAL PARA RECUPERACAO ESTRUTURAL, ADITIVADA COM XYPEX PATCH'N 'PLUG OU SIMILAR, ESPESSURA DE 1,5 CM ATE3,0 CM</t>
  </si>
  <si>
    <t>REVESTIMENTO POLIMERICO INIBIDOR DE CORROSAO, CONSUMO MINIMO DE 1,90 KG/M2 (SIKA TOP 108)</t>
  </si>
  <si>
    <t>TRATAMENTO IMPERMEABILIZANTE EM SUPERFICIE COM XYPEX OU SIMILAR</t>
  </si>
  <si>
    <t>CONSTRUCAO CIVIL DO BARRACAO - PADRAO COPASA</t>
  </si>
  <si>
    <t>EXECUCAO DE ENVELOPAMENTO DE TUBOS COM UTILIZACAO DE FERROCIMENTO NA ESPESSURA DE 2CM</t>
  </si>
  <si>
    <t>EXECUCAO DE ESTRUTURA EM FERROCIMENTO, COM ESPESSURA DE 3 A 5CM</t>
  </si>
  <si>
    <t>GROUTEAMENTO COM ESPESSURA DE 10MM PARA BASES DE ASSENTAMENTO OU INSTALAÇÃO DE EQUIPAMENTOS</t>
  </si>
  <si>
    <t>FORRACAO C/ VEGETACAO RASTEIRA - FORNECIMENTO E PLANTIO</t>
  </si>
  <si>
    <t>LOCACAO DE AREAS ACIMA 5000 M2 - OBRAS</t>
  </si>
  <si>
    <t>PASSEIO EM PEDRA DE QUALQUER NATUREZA, COM BASE DE CONCRETO (CONSUMO MINIMO DE CIMENTO DE 150 KG/M3), E = 6 CM</t>
  </si>
  <si>
    <t>CANTEIRO DE OBRAS AREAS ABERTAS E DESCOBERTAS</t>
  </si>
  <si>
    <t>CANTEIRO DE OBRAS AREAS FECHADAS E COBERTAS</t>
  </si>
  <si>
    <t>CANTEIRO DE OBRAS AREAS ABERTAS E COBERTAS</t>
  </si>
  <si>
    <t>ALVENARIA ELEVACAO E=10CM - BLOCOS DE CONCRETO CELULAR AUTOCLAVADO (60X30X10)CM</t>
  </si>
  <si>
    <t>ALVENARIA ELEVACAO E=15CM - BLOCOS DE CONCRETO CELULAR AUTOCLAVADO (60X30X15)CM</t>
  </si>
  <si>
    <t>ALVENARIA ELEVACAO E=20CM - BLOCOS DE CONCRETO CELULAR AUTOCLAVADO (60X30X20)CM</t>
  </si>
  <si>
    <t>REBOCO - ARGAMASSA DE GESSO</t>
  </si>
  <si>
    <t>FRESAGEM DE PAVIMENTOS COM ESPESSURA DE ATE 10,0CM</t>
  </si>
  <si>
    <t>ESCORAMENTO DE VALAS COM UTILIZACAO DE ESTRUTURA DE ACO TIPO BLINDAGEM PESADA, PARA VALAS COM PROFUNDIDADE ACIMA DE2,00M</t>
  </si>
  <si>
    <t>ESCORAMENTO DE VALAS COM UTILIZACAO DE ESTRUTURA DE ACO TIPO BLINDAGEM LEVE, PARA VALAS COM PROFUNDIDADE ATÉ 2,00M</t>
  </si>
  <si>
    <t>RECOMPOSICAO DE PAVIMENTO ASFALTICO EM AREAS ACIMA DE 1,0M2</t>
  </si>
  <si>
    <t>RECOMPOSICAO DE PASSEIO CIMENTADO EM AREAS ACIMA DE 1,0M2</t>
  </si>
  <si>
    <t>RECOMPOSICAO DE PAVIMENTO POLIEDRICO, PARALELEPIPEDO OU PRE-MOLDADO DE CONCRETO EM AREAS ACIMA DE 1,0M2</t>
  </si>
  <si>
    <t>RECOMPOSICAO DE PASSEIO EM ARDOSIA OU PEDRA LAGOA SANTA IRREGULAR, EM AREAS ACIMA DE 1,0M2</t>
  </si>
  <si>
    <t>RECOMPOSICAO DE PASSEIO EM MOSAICO, LADRILHO, PRE-MOLDADO DE CONCRETO, PEDRA ARDOSIA OU LAGOA SANTA OU SAO TOME, EMAREAS ACIMA DE 1,0M2</t>
  </si>
  <si>
    <t>RECOMPOSICAO DE PASSEIO EM MARMORE, GRANITO, PEDRA OURO PRETO OU RIO VERDE OU MIRACEMA, EM AREAS ACIMA DE 1,0M2</t>
  </si>
  <si>
    <t>REGULARIZACAO E COMPACTACAO MANUAL DE TERRENOS</t>
  </si>
  <si>
    <t>LEVANTAMENTO DE AREAS ESPECIAIS, INCLUSIVE TRAVESSIAS 1.000 M2 &lt; A &lt; 25.000 M2, PELO QUE EXCEDER 1.000 M2 ATE 25.000 M2.</t>
  </si>
  <si>
    <t>LEVANTAMENTO DE AREAS ESPECIAIS, INCLUSIVE TRAVESSIAS 25.000 M2 &lt; A &lt;100.000 M2, PELO QUE EXCEDER 25.000 M2 ATE 100.000M2(10 HA).</t>
  </si>
  <si>
    <t>65003743</t>
  </si>
  <si>
    <t>DESFORMA DE ESTRUTURAS, QUALQUER ALTURA OU PROFUNDIDADE</t>
  </si>
  <si>
    <t>REVESTIMENTO EM RESINA ESTER VINILICA REFORCADA COM FIBRA DE VIDRO PARA PROTECAO DE ESTRUTURAS DE CONCRETO EFERROCIMENTO</t>
  </si>
  <si>
    <t>ALVENARIA DE ELEVACAO COM TIJOLO VAZADO - COBOGO.</t>
  </si>
  <si>
    <t>BANCADA EM GRANITO CINZA ANDORINHA OU SIMILAR - FORNECIMENTO E ASSENTAMENTO.</t>
  </si>
  <si>
    <t>JANELA MAXIM-AR EM ESTRUTURA DE ALUMINIO, INCLUSIVE VIDRO 3MM - FORNECIMENTO E INSTALACAO.</t>
  </si>
  <si>
    <t>PISO CERAMICO ANTIDERRAPANTE - FORNECIMENTO E ASSENTAMENTO.</t>
  </si>
  <si>
    <t>PISO EM PORCELANATO POLIDO OU FOSCO - FORNECIMENTO E ASSENTAMENTO.</t>
  </si>
  <si>
    <t>PORTA VENEZIANA EM ESTRUTURA DE ALUMINIO SEM VENTILACAO - FORNECIMENTO E INSTALACAO.</t>
  </si>
  <si>
    <t>REVESTIMENTO CERAMICO - FORNECIMENTO E ASSENTAMENTO.</t>
  </si>
  <si>
    <t>SOLEIRA EM GRANITO NATURAL CINZA ANDORINHA OU SIMILAR, ESPESSURA=2 CM - FORNECIMENTO E INSTALACAO.</t>
  </si>
  <si>
    <t>PORTA OU PORTAO EM CHAPA DE ACO CARBONO DOBRADA - FORNECIMENTO E INSTALACAO.</t>
  </si>
  <si>
    <t>PORTA OU PORTAO EM CHAPA DE ACO CARBONO LISA - FORNECIMENTO E INSTALACAO.</t>
  </si>
  <si>
    <t>DIVISORIA EM PLACAS DE GRANITO NATURAL CINZA ANDORINHA OU SIMILAR, POLIMENTO NAS DUAS FACES - FORNECIMENTO E INSTALACAO.</t>
  </si>
  <si>
    <t>JANELA DE CORRER EM ESTRUTURA DE ALUMINIO, INCLUSIVE VIDRO 3MM - FORNECIMENTO E INSTALACAO.</t>
  </si>
  <si>
    <t>PORTA VENEZIANA EM ESTRUTURA DE ALUMINIO COM VENTILACAO - FORNECIMENTO E INSTALACAO.</t>
  </si>
  <si>
    <t>RODAPE EM GRANITO NATURAL CINZA ANDORINHA OU SIMILAR, ESPESSURA=2 CM - FORNECIMENTO E INSTALACAO</t>
  </si>
  <si>
    <t>PEITORIL EM GRANITO NATURAL CINZA ANDORINHA OU SIMILAR, ESPESSURA = 2 CM - FORNECIMENTO E INSTALACAO</t>
  </si>
  <si>
    <t>ALVENARIA DE ELEVACAO COM BLOCO E=15 CM PREENCHIDO COM CONCRETO MAGRO</t>
  </si>
  <si>
    <t>IMPRIMACAO COM CM-30 LARGURA ATE 3,5M</t>
  </si>
  <si>
    <t>MALHA DE TERRA DE REFERENCIA - MTR EM CABO DE COBRE NU 16MM2 E MESH DE 30CM- FORNECIMENTO E INSTALACAO</t>
  </si>
  <si>
    <t>MANTA GEOTEXTIL 9 kN/M, FORNECIMENTO E ASSENTAMENTO</t>
  </si>
  <si>
    <t>MANTA GEOTEXTIL 10 kN/M FORNECIMENTO E ASSENTAMENTO</t>
  </si>
  <si>
    <t>MANTA GEOTEXTIL 16 kN/M FORNECIMENTO E ASSENTAMENTO</t>
  </si>
  <si>
    <t>MANTA GEOTEXTIL 21/ kN/M, FORNECIMENTO E ASSENTAMENTO</t>
  </si>
  <si>
    <t>GEOMEMBRANA PEAD E = 1,0 MM, FORNECIMENTO E ASSENTAMENTO</t>
  </si>
  <si>
    <t>GEOMEMBRANA PEAD E = 1,5 MM, FORNECIMENTO E ASSENTAMENTO</t>
  </si>
  <si>
    <t>GEOMEMBRANA PEAD E = 2,0 MM, FORNECIMENTO E ASSENTAMENTO</t>
  </si>
  <si>
    <t>MURO EM BLOCOS DE CONCRETO APARENTE - ADICIONAL DE ALTURA</t>
  </si>
  <si>
    <t>REVESTIMENTO IMPERMEABILIZANTE C/ RESINA ACRILICA ELASTICA DE ALTA ADERENCIA AO SUPORTE UMIDO, CONSUMO MINIMO 3,0 KG/M2</t>
  </si>
  <si>
    <t>RECOMPOSICAO DE PAVIMENTO ASFALTICO COM PMF EM AREAS ACIMA DE 1,0M2</t>
  </si>
  <si>
    <t>ESCORAMENTO DE VALAS TIPO PONTALETEAMENTO, COM PERFIL E ESTRONCAS METALICAS.</t>
  </si>
  <si>
    <t>ESCORAMENTO DE VALAS TIPO PONTALETEAMENTO, COM PERFIS E ESTRONCAS METALICAS - INSUMOS</t>
  </si>
  <si>
    <t>ALCOOL ETILICO 70% EMB.PLASTICA 1 LITRO</t>
  </si>
  <si>
    <t>FR</t>
  </si>
  <si>
    <t>EDTA (SAL DISSODICO) P.A 500 GRAMAS</t>
  </si>
  <si>
    <t>ACETATO SODIO ANIDRO P.A.  500G</t>
  </si>
  <si>
    <t>ACETATO ZINCO DIHIDRATADO P.A. 250G.</t>
  </si>
  <si>
    <t>ACETONA P.A. 1.000 ML.</t>
  </si>
  <si>
    <t>ACIDO ACETICO GLACIAL P.A 1000 ML</t>
  </si>
  <si>
    <t>ACIDO ASCORBICO P.A. 100 GRAMAS.</t>
  </si>
  <si>
    <t>ACIDO NITRICO P.A. 1000 ML</t>
  </si>
  <si>
    <t>ACIDO ORTO-FOSFORICO P.A. EMB:1.000 ML.</t>
  </si>
  <si>
    <t>ACIDO SULFURICO P.A.1000ML CONC.MIN.95%</t>
  </si>
  <si>
    <t>ALCOOL ETILICO PA - 1.000ML</t>
  </si>
  <si>
    <t>ALCOOL ISOPROPÍLICO P.A. - 1000ML.</t>
  </si>
  <si>
    <t>AZIDA SODICA 250G</t>
  </si>
  <si>
    <t>AZUL BROMOFENOL EMB: 5 GRAMAS.</t>
  </si>
  <si>
    <t>AZUL BROMOTIMOL-INDICADOR-EMB:25 GRAMAS.</t>
  </si>
  <si>
    <t>AZUL METILENO P.A., 100 G</t>
  </si>
  <si>
    <t>AZUL METILENO  EMB. 25 GRAMAS</t>
  </si>
  <si>
    <t>BIIODATO POTASSIO P.A. EMB: 100 GRAMAS.</t>
  </si>
  <si>
    <t>CLORETO COBALTOSO HEXAHIDRATADO.P.A.100G</t>
  </si>
  <si>
    <t>CLORETO DE BARIO DIHIDRATADO P.A.500 G</t>
  </si>
  <si>
    <t>CLORETO DE MAGNÉSIO HEXAHIDRAT P.A 500gr</t>
  </si>
  <si>
    <t>DETERGENTE NEUTRO P/ LABORATORIO 1000 ML</t>
  </si>
  <si>
    <t>DETERGENTE NEUTRO P/ LABORATORIO 5000 ML</t>
  </si>
  <si>
    <t>DETERGENTE ALCALINO  P/ LABORATÓRIO 5 L</t>
  </si>
  <si>
    <t>DICROMATO POTASSIO P.A.EMB: 500 GR</t>
  </si>
  <si>
    <t>HEXAMETILENOTETRAAMINA EMB: 500 GRAMAS.</t>
  </si>
  <si>
    <t>HIDRÓXIDO SÓDIO P.A. LENTILHAS  500G</t>
  </si>
  <si>
    <t>HIDRÓXIDO SÓDIO P.A.EMB: 1.000 GRAMAS.</t>
  </si>
  <si>
    <t>IODETO MERCURIO II P.A. 100 GRAMAS.</t>
  </si>
  <si>
    <t>IODO RESUBLIMADO P.A. EMB: 100 GR.</t>
  </si>
  <si>
    <t>PEROXIDO HIDROGENIO P.A. 1000 ML.</t>
  </si>
  <si>
    <t>PERSULFATO AMONIO P.A., 500 G.</t>
  </si>
  <si>
    <t>SÍLICA GEL DIÂMETRO 1,0 A 4,0 mm - 500G</t>
  </si>
  <si>
    <t>SILICA GEL DIAMETRO 4,0 A 8,0 MM  500GR</t>
  </si>
  <si>
    <t>SULFATO HIDRAZINA P.A. 100G</t>
  </si>
  <si>
    <t>SULFATO MAGNESIO HEP. P.A FR 500G</t>
  </si>
  <si>
    <t>SULFATO MANGANES II MONOHID. P.A 500 G</t>
  </si>
  <si>
    <t>SULFATO DE MERCURIO II P.A. 100 G.</t>
  </si>
  <si>
    <t>VERMELHO METILA 25G</t>
  </si>
  <si>
    <t>ACIDO BORICO P.A. 250 GRAMAS.</t>
  </si>
  <si>
    <t>TIOSSULFATO DE SODIO PENTAHID 0,5 KG</t>
  </si>
  <si>
    <t>HIDROXIDO AMONIO P.A., 1.000 ML.</t>
  </si>
  <si>
    <t>FENOLFTALEINA EMB: 100 GRAMAS.</t>
  </si>
  <si>
    <t>ACETATO DE SODIO TRIHIDRATADO P.A 500G.</t>
  </si>
  <si>
    <t>ACIDO SULFAMICO P.A 500 GRAMAS.</t>
  </si>
  <si>
    <t>NITRATO SODIO P.A., 250 G.</t>
  </si>
  <si>
    <t>FOSFATO BIACIDO DE POTASSIO P.A 500G</t>
  </si>
  <si>
    <t>CARBONATO MAGNESIO P.A., 250 G.</t>
  </si>
  <si>
    <t>HEXACLOROPLATINATO DE POTASSIO P.A, 1GR</t>
  </si>
  <si>
    <t>ALCOOL ISOPROPILICO PARA HPLC FR 04 LT</t>
  </si>
  <si>
    <t>DIFENILCARBAZONA P.A., 10 G.</t>
  </si>
  <si>
    <t>SOLUCAO SPADNS ANALISE FLUOR -500 ML</t>
  </si>
  <si>
    <t>CLOROFORMIO P.A.  1.000 ML</t>
  </si>
  <si>
    <t>CLORETO DE POTASSIO P.A.1000 GR</t>
  </si>
  <si>
    <t>CLORETO DE AMONIO P.A. 500G - ISO9002</t>
  </si>
  <si>
    <t>BICARBONATO DE SODIO P.A - 500 GRAMAS.</t>
  </si>
  <si>
    <t>TETRABORATO DE SODIO PA 500 GRAMAS.</t>
  </si>
  <si>
    <t>CLORETO DE CALCIO P.A., 500 GR.</t>
  </si>
  <si>
    <t>SULFATO DE MAGNESIO (SECO) 500 G.</t>
  </si>
  <si>
    <t>SULFANILAMIDA P.A FRASCO 100 GRAMAS.</t>
  </si>
  <si>
    <t>CLORIDRATO HIDROXILAMINA P.A. 250 gr</t>
  </si>
  <si>
    <t>SULFATO DE MANGANES PA 1000 GRAMAS.</t>
  </si>
  <si>
    <t>SOLUCAO: "ALCALINA IODETO AZIDA - 500ML"</t>
  </si>
  <si>
    <t>SOLUCAO SULFATO MANGANOSO P/OD 500ML</t>
  </si>
  <si>
    <t>SOLUCAO TISAB ANALISE FLUOR - 1000 ML</t>
  </si>
  <si>
    <t>SOLUCAO TIOSSULFATO SODIO 0,00625 1000ML</t>
  </si>
  <si>
    <t>SOLUCAO ACIDO SULFURICO 0,02N -1000ML</t>
  </si>
  <si>
    <t>SOLUCAO HIDROXIDO DE SODIO 1N -1000ML</t>
  </si>
  <si>
    <t>SOLUCAO KCL 0,1M ACIDIFICADO 500 ML</t>
  </si>
  <si>
    <t>SOLUCAO SCOTT SANCHES - 1000 ML</t>
  </si>
  <si>
    <t>SOLUCAO ARSENITO SODIO 0,5%  500 ML</t>
  </si>
  <si>
    <t>SOLUCAO TAMPAO PH 4,0 500 ML</t>
  </si>
  <si>
    <t>SOLUCAO SULFOCROMICA 1000ML</t>
  </si>
  <si>
    <t>SOLUCAO TAMPAO - PH 7,0 500 ML</t>
  </si>
  <si>
    <t>SOLUCAO CLORETO POTASSIO 3M 500 ML</t>
  </si>
  <si>
    <t>SOLUCAO MUREXIDA SOLIDA INDICADOR 50GR</t>
  </si>
  <si>
    <t>SOLUCAO TAMPAO ACETATO AMONIO 1000ML</t>
  </si>
  <si>
    <t>SOLUCAO PADRAO FLUOR 0,2 MG/L 1000 ML</t>
  </si>
  <si>
    <t>SOLUCAO PADRAO DE FLUOR 1,0 MG/L 1000 ML</t>
  </si>
  <si>
    <t>SOLUCAO PADRAO DE FLUOR 2,0 MG/L 1000 ML</t>
  </si>
  <si>
    <t>SOLUCAO PADRAO DE FLUOR 10,0MG/L 1000 ML</t>
  </si>
  <si>
    <t>SOLUCAO TAMPAO PARA DUREZA TOTAL 500ML</t>
  </si>
  <si>
    <t>NITRATO POTASSIO P.A. 250 GRAMAS</t>
  </si>
  <si>
    <t>SOLUCAO MANGANES 1000ML</t>
  </si>
  <si>
    <t>SOLUCAO KCL 0,1M ACIDIFICADO 200 ML</t>
  </si>
  <si>
    <t>SOLUCAO DE ARSENITO SODIO 0,5% 200 ML</t>
  </si>
  <si>
    <t>SOLUCAO DE CLORETO DE POTASSIO 3M-100ML</t>
  </si>
  <si>
    <t>SOLUCAO TAMPAO PH 7,0 200 ML</t>
  </si>
  <si>
    <t>SOLUCAO TAMPAO PH 4,0 200 ML</t>
  </si>
  <si>
    <t>CLORETO DE BARIO DIHIDRATADO PA 250 GR</t>
  </si>
  <si>
    <t>IODETO POTASSIO P.A. 250G</t>
  </si>
  <si>
    <t>FENANTROLINA 1 - 10 (ORTO) P.A., 10 G.</t>
  </si>
  <si>
    <t>SULFATO PRATA P.A. 100 G.</t>
  </si>
  <si>
    <t>MOLIBDATO DE AMONIO P.A.,250 G</t>
  </si>
  <si>
    <t>SOLUCAO TAMPAO DE PH 4,0 100 ML</t>
  </si>
  <si>
    <t>SOLUCAO TAMPAO DE PH 7,0 100 ML</t>
  </si>
  <si>
    <t>SOLUCAO SULFOCROMICA 500 ML</t>
  </si>
  <si>
    <t>ACIDO OXALICO P.A 500 G.</t>
  </si>
  <si>
    <t>SULFATO POTASSIO P.A. 1000 G.</t>
  </si>
  <si>
    <t>FERRICIANETO DE POTASSIO P.A. 100G</t>
  </si>
  <si>
    <t>FOSFATO AMONIO DIBASICO ANIDRO P.A-500G</t>
  </si>
  <si>
    <t>GLICOSE P.A ANIDRO 500 GRAMAS.</t>
  </si>
  <si>
    <t>ACIDO SALICILICO P.A - FRASCO 250 GRAMAS</t>
  </si>
  <si>
    <t>NITRATO MERCURIO II P.A., 100 GRAMAS.</t>
  </si>
  <si>
    <t>FLUORETO SODIO PA EMBALAGEM 500 GRAMAS.</t>
  </si>
  <si>
    <t>TARTARATO SÓDIO E POT. TETRAHID.PA 500G</t>
  </si>
  <si>
    <t>REAGENTE ANALISE DE SULFETO 1 DR 2500.</t>
  </si>
  <si>
    <t>REAGENTE ANALISE DE SULFETO 2 DR 2500.</t>
  </si>
  <si>
    <t>SULFATO DE COBRE PENTAHIDRATADO PA-500G</t>
  </si>
  <si>
    <t>SOLUCAO TISAB ANALISE FLUOR LINHA 473ML</t>
  </si>
  <si>
    <t>LAURIL SULF. SÓDIO ULTRA PURO 100Gr</t>
  </si>
  <si>
    <t>SALICILATO DE SÓDIO P.A.</t>
  </si>
  <si>
    <t>PADRAO MRC MULTIELEMENTAR MIX 01-100ML</t>
  </si>
  <si>
    <t>PADRAO MRC MULTIELEMENTAR MIX 02-100ML</t>
  </si>
  <si>
    <t>PADRAO MRC MULTIELEMENTAR MIX 06-100ML</t>
  </si>
  <si>
    <t>SOLUCAO PADRAO MULTIELEMENTAR MIX07-1000</t>
  </si>
  <si>
    <t>PADRAO MRC DE NITRITO 1000 mg/L</t>
  </si>
  <si>
    <t>AMIDO SOLUVEL P.A FRASCO 100 GRAMAS</t>
  </si>
  <si>
    <t>IODETO POTASSIO P.A. 500 GRAMAS</t>
  </si>
  <si>
    <t>SOLUCAO TAMPAO DE LAVAGEM 1X MICROSCOPIA</t>
  </si>
  <si>
    <t>XILENOCIANOL FF C25H27N2NaO7S2 P.A 5 GR</t>
  </si>
  <si>
    <t>REAGENTE ANTICORPO CRYPTO/GIARDIA</t>
  </si>
  <si>
    <t>ACETATO AMONIO HPLC 500 GRAMAS</t>
  </si>
  <si>
    <t>TIMOLFTALINA P.A 100GR MINIMO 95%</t>
  </si>
  <si>
    <t>MEIO DE MONTAGEM MICROSCOPIA CRYPTOSPORI</t>
  </si>
  <si>
    <t>SOLUCAO PADRA.SOL.TOTAIS 1000MG/L 1000ML</t>
  </si>
  <si>
    <t>DODECILBENZENO SULFONATO SODIO P.A 100G</t>
  </si>
  <si>
    <t>DICLORIDRATO DE N-(1-NAFTIL)-ETILENOD 5G</t>
  </si>
  <si>
    <t>PADRAO MRC DE SÍLICA  1000 mg/L (SiO2)</t>
  </si>
  <si>
    <t>HEXADECANO-N GRAU PRATICO 500ML</t>
  </si>
  <si>
    <t>CALMAGITA P.A. INDICADOR FR. 25 GRAMAS</t>
  </si>
  <si>
    <t>BIO-ESTIMULANTE TRATAMENTO ESGOTO 5L</t>
  </si>
  <si>
    <t>PADRAO MRC DE SURFACTANTE-MBAS 1000 mg/L</t>
  </si>
  <si>
    <t>DICROMATO POTASSIO EMB: 50GR Nº.ONU 3288</t>
  </si>
  <si>
    <t>EDTA TETRASODICO TETRAHIDRATADO P.A 500G</t>
  </si>
  <si>
    <t>CELITE 545 FOR.QUIMICA SIO2 FR 250G</t>
  </si>
  <si>
    <t>SOLUCAO PADRAO MULTIELEMENT.MIX11 1000ML</t>
  </si>
  <si>
    <t>SOLUCAO PADRAO MULTIELEMENTA.MIX12 500ML</t>
  </si>
  <si>
    <t>SOLUCAO PADRAO MULTIELE.CQA MIX11 1000ML</t>
  </si>
  <si>
    <t>SOLUCAO PADRAO MULTIELEM.CQA MIX12 500ML</t>
  </si>
  <si>
    <t>ACIDO SULFURICO P.A.1000ML CONC.MIN.96%</t>
  </si>
  <si>
    <t>PADRAO MRC CARBONO ORGAN.1000MG/L 500ML</t>
  </si>
  <si>
    <t>VASELINA SOLIDA</t>
  </si>
  <si>
    <t>SERVENTE AGUA - COPASA</t>
  </si>
  <si>
    <t>SERVENTE ESGOTO - COPASA</t>
  </si>
  <si>
    <t>SERVICO AUXILIAR OPERACIONAL - COPASA</t>
  </si>
  <si>
    <t>AUXILIAR DE LABORATORIO  - COPASA</t>
  </si>
  <si>
    <t>AUXILIAR DE ESCRITORIO CEC</t>
  </si>
  <si>
    <t>AUXILIAR APOIO ADMINISTRATIVO - COPASA</t>
  </si>
  <si>
    <t>ATENDENTE COMERCIAL - COPASA</t>
  </si>
  <si>
    <t>BIOLOGO - COPASA</t>
  </si>
  <si>
    <t>TECNICO ORCAMENTISTA CEC</t>
  </si>
  <si>
    <t>LEITURISTA - COPASA</t>
  </si>
  <si>
    <t>ENCARREGADO MANUTENCAO AGUA II - COPASA</t>
  </si>
  <si>
    <t>ENCARREGADO MANUTENCAO ESGOTO I - COPASA</t>
  </si>
  <si>
    <t>TECNICO DE LABORATORIO - COPASA</t>
  </si>
  <si>
    <t>TECNICO DE LABORATORIO CEC</t>
  </si>
  <si>
    <t>TECNICO DE SEGURANCA DO TRABALHO CEC</t>
  </si>
  <si>
    <t>PROGRAMACAO PROCES. DADOS - COPASA</t>
  </si>
  <si>
    <t>ENCARREGADO DE AREAS CEC</t>
  </si>
  <si>
    <t>ENCARREGADO GERAL CEC</t>
  </si>
  <si>
    <t>CONSULTOR</t>
  </si>
  <si>
    <t>ALMOXARIFE CEC</t>
  </si>
  <si>
    <t>AUXILIAR DE ALMOXARIFE CEC</t>
  </si>
  <si>
    <t>OFICIAL CEC</t>
  </si>
  <si>
    <t>NIVELADOR CEC</t>
  </si>
  <si>
    <t>AUXILIAR DE OFICIAL CEC</t>
  </si>
  <si>
    <t>SERVENTE CEC</t>
  </si>
  <si>
    <t>TOPOGRAFO CEC</t>
  </si>
  <si>
    <t>AUXILIAR DE TOPOGRAFIA CEC</t>
  </si>
  <si>
    <t>AUXILIAR DE OPERADOR - MAQ PESADAS CEC</t>
  </si>
  <si>
    <t>MOTORISTA CEC</t>
  </si>
  <si>
    <t>OPERADOR DE MAQUINAS PESADAS CEC</t>
  </si>
  <si>
    <t>SONDADOR I - COPASA</t>
  </si>
  <si>
    <t>SONDADOR II - COPASA</t>
  </si>
  <si>
    <t>FREZADORA PAVIMENTOS L = 1,00M</t>
  </si>
  <si>
    <t>SERVENTE - MANUTENCAO / VEGETATIVO CEC</t>
  </si>
  <si>
    <t>AUXILIAR OFICIAL - MANUT/VEGETATIVO CEC</t>
  </si>
  <si>
    <t>OFICIAL - MANUTENCAO / VEGETATIVO CEC</t>
  </si>
  <si>
    <t>ENCARREGADO MAN., VEG. E EXPANSAO CEC</t>
  </si>
  <si>
    <t>ENCARREGADO MAN. VEG. EXP. HR EXTRA CEC</t>
  </si>
  <si>
    <t>VIGIA CEC</t>
  </si>
  <si>
    <t>FAXINEIRA CEC</t>
  </si>
  <si>
    <t>INSALUBRIDADE - ÁGUA</t>
  </si>
  <si>
    <t>INSALUBRIDADE - ESGOTO</t>
  </si>
  <si>
    <t>PERICULOSIDADE - CONDUTOR</t>
  </si>
  <si>
    <t>AUXILIAR DE ELETRICISTA CEC</t>
  </si>
  <si>
    <t>ELETRICISTA MONTADOR CEC</t>
  </si>
  <si>
    <t>ELETRICISTA DE FORCA E CONTROLE CEC</t>
  </si>
  <si>
    <t>SERVENTE - MANUT/VEGET  HORA EXTRA CEC</t>
  </si>
  <si>
    <t>AUX OFICIAL MANUT/VEGET  HORA EXTRA CEC</t>
  </si>
  <si>
    <t>OFICIAL - MANUT/VEGET  HORA EXTRA CEC</t>
  </si>
  <si>
    <t>ESGOTAMENTO DE AGUA COM BOMBAS, VAZOES ATE 15 M3/H, ALTURA ATE 10M</t>
  </si>
  <si>
    <t>ESGOTAMENTO DE AGUA COM BOMBAS, VAZOES ATE 25 M3/H, ALTURA ATE 10M</t>
  </si>
  <si>
    <t>ESGOTAMENTO DE AGUA COM BOMBAS, VAZOES ATE 50 M3/H, ALTURA ATE 10M</t>
  </si>
  <si>
    <t>TRATOR DE RODA, TIPO AGRICOLA, MOTOR DIESEL 103 HP - H. PRODUTIVA</t>
  </si>
  <si>
    <t>TRATOR DE RODA, TIPO AGRICOLA, MOTOR DIESEL 103 HP - H. IMPRODUTIVA</t>
  </si>
  <si>
    <t>TRATOR DE ESTEIRA, MOTOR DIESEL POTENCIA DE 140 A 170 HP COM LAMINA E RIPPER - H. PRODUTIVA</t>
  </si>
  <si>
    <t>TRATOR DE ESTEIRA, MOTOR DIESEL POTENCIA DE 140 A 170 HP COM LAMINA E RIPPER - H. IMPRODUTIVA</t>
  </si>
  <si>
    <t>PA CARREGADEIRA DE RODAS, MOTOR DIESEL 105 HP - H. PRODUTIVA</t>
  </si>
  <si>
    <t>PA CARREGADEIRA DE RODAS, MOTOR DIESEL 105 HP - H. IMPRODUTIVA</t>
  </si>
  <si>
    <t>PA CARREGADEIRA DE RODAS, MOTOR DIESEL 170 HP - H. PRODUTIVA</t>
  </si>
  <si>
    <t>RETRO ESCAVADEIRA, MOTOR DIESEL 74 HP, CAPACIDADE DA CACAMBA 0 ,30 M3 - H. PRODUTIVA</t>
  </si>
  <si>
    <t>RETRO ESCAVADEIRA, MOTOR DIESEL 74 HP, CAPACIDADE DA CACAMBA 0 ,30 M3 - H. IMPRODUTIVA</t>
  </si>
  <si>
    <t>ESCAVADEIRA HIDRAULICA SOBRE ESTEIRA, MOTOR DIESEL 103 HP, CACAMBA 0,70 M3 - H. PRODUTIVA</t>
  </si>
  <si>
    <t>ESCAVADEIRA HIDRAULICA SOBRE ESTEIRA, MOTOR DIESEL 103 HP, CACAMBA 0,70 M3 - H. IMPRODUTIVA</t>
  </si>
  <si>
    <t>MOTONIVELADORA, MOTOR DIESEL 140 HP, ARTICULADA - H. PRODUTIVA</t>
  </si>
  <si>
    <t>MOTONIVELADORA, MOTOR DIESEL 140 HP ARTICULADA - H. IMPRODUTIVA</t>
  </si>
  <si>
    <t>COMPACTADOR DE PNEU AUTO PROPULSOR, MOTOR DIESEL 106 HP - H. PRODUTIVA</t>
  </si>
  <si>
    <t>COMPACTADOR DE PNEU AUTO PROPULSOR, MOTOR DIESEL 106 HP - H. IMPRODUTIVA</t>
  </si>
  <si>
    <t>COMPACTADOR AUTO PROPULSOR VIBRATORIO LISO, PESO OPERACIONAL DE 10 T, MOTOR DIESEL 127 HP - H. PRODUTIVA</t>
  </si>
  <si>
    <t>COMPACTADOR AUTO PROPULSOR VIBRATORIO LISO, PESO OPERACIONAL DE 10 T, MOTOR DIESEL 127 HP - H. IMPRODUTIVA</t>
  </si>
  <si>
    <t>COMPACTADOR AUTO PROPULSOR VIBRATORIO LISO, PESO OPERACIONAL DE 2,2 T, MOTOR DIESEL 28 HP - H. PRODUTIVA</t>
  </si>
  <si>
    <t>COMPACTADOR AUTO PROPULSOR VIBRATORIO, PESO OPERACIONAL DE 10 T, MOTOR DIESEL 127 HP - H. PRODUTIVA</t>
  </si>
  <si>
    <t>COMPACTADOR AUTO PROPULSOR VIBRATORIO, PESO OPERACIONAL DE 10 T, MOTOR DIESEL 127 HP - H. IMPRODUTIVA</t>
  </si>
  <si>
    <t>COMPACTADOR AUTO PROPELIDO DE PLACA VIBRATORIA, MOTOR DIESEL POTENCIA MINIMA DE 7 HP, SEM OPERADOR - H. PRODUTIVA</t>
  </si>
  <si>
    <t>COMPACTADOR AUTO PROPELIDO DE PLACA VIBRATORIA, MOTOR DIESEL POTENCIA MINIMA DE 7 HP, SEM OPERADOR - H. IMPRODUTIVA</t>
  </si>
  <si>
    <t>COMPACTADOR MANUAL DE SOLOS, MOTOR A GASOLINA POTENCIA MINIMA DE 4 HP, SEM OPERADOR - H. PRODUTIVA</t>
  </si>
  <si>
    <t>COMPACTADOR MANUAL DE SOLOS, MOTOR A GASOLINA POTENCIA MINIMA DE 4 HP, SEM OPERADOR - H. IMPRODUTIVA</t>
  </si>
  <si>
    <t>GRADE DE DISCO 10 X 32" - H. PRODUTIVA</t>
  </si>
  <si>
    <t>GRADE DE DISCO 10 X 32" - H. IMPRODUTIVA</t>
  </si>
  <si>
    <t>BOMBA SUBMERSIVEL DE DRENAGEM, MOTOR ELETRICO TRIFASICO, COM VAZAO DE ATE 15 M3/H P/ ALTURA DE ATE 10M - H. PRODUTIVA</t>
  </si>
  <si>
    <t>BOMBA SUBMERSIVEL DE DRENAGEM, MOTOR ELETRICO TRIFASICO, COM VAZAO DE ATE 15 M3/H P/ ALTURA DE ATE 10M - H. IMPRODUTIVA</t>
  </si>
  <si>
    <t>BOMBA SUBMERSIVEL DE DRENAGEM, MOTOR ELETRICO TRIFASICO, COM VAZAO DE ATE 25 M3/H P/ ALTURA DE ATE 10M - H. PRODUTIVA</t>
  </si>
  <si>
    <t>BOMBA SUBMERSIVEL DE DRENAGEM, MOTOR ELETRICO TRIFASICO, COM VAZAO DE ATE 25 M3/H P/ ALTURA DE ATE 10M - H. IMPRODUTIVA</t>
  </si>
  <si>
    <t>BOMBA SUBMERSIVEL DE DRENAGEM, MOTOR ELETRICO TRIFASICO, COM VAZAO DE ATE 50 M3/H P/ ALTURA DE ATE 10M - H. PRODUTIVA</t>
  </si>
  <si>
    <t>BOMBA SUBMERSIVEL DE DRENAGEM, MOTOR ELETRICO TRIFASICO, COM VAZAO DE ATE 50 M3/H P/ ALTURA DE ATE 10M - H. IMPRODUTIVA</t>
  </si>
  <si>
    <t>BETONEIRA CAPACIDADE 400 L, MOTOR DIESEL 7 HP - H. PRODUTIVA</t>
  </si>
  <si>
    <t>BETONEIRA CAPACIDADE 400 L, MOTOR DIESEL 7 HP - H. IMPRODUTIVA</t>
  </si>
  <si>
    <t>MAQUINA PROJETORA DE CONCRETO - H. PRODUTIVA</t>
  </si>
  <si>
    <t>MAQUINA PROJETORA DE CONCRETO - H. IMPRODUTIVA</t>
  </si>
  <si>
    <t>EQUIPAMENTO DE JATO (SILO, MANGOTE E PONTEIRAS) - HORA PRODUTIVA</t>
  </si>
  <si>
    <t>VIBRADOR DE IMERSAO, MOTOR A GASOLINA 5,0 HP, SEM OPERADOR - H. PRODUTIVA</t>
  </si>
  <si>
    <t>VIBRADOR DE IMERSAO, MOTOR A GASOLINA 5,0 HP, SEM OPERADOR - H. IMPRODUTIVA</t>
  </si>
  <si>
    <t>BOMBA DE INJECAO DE ALTA PRESSAO, MONOCOMPONENTE COM ACIONAMENTO PNEUMATICO - H. PRODUTIVA</t>
  </si>
  <si>
    <t>EMPILHADEIRA MECANICA AUTO PROPELIDA, CAPACIDADE ATE 2,50 T - H. PRODUTIVA</t>
  </si>
  <si>
    <t>EMPILHADEIRA MECANICA AUTO PROPELIDA, CAPACIDADE ATE 2,50 T - H. IMPRODUTIVA</t>
  </si>
  <si>
    <t>CAMINHAO COM CARROCERIA FIXA E GUINDAUTO PARA ICAMENTO DE CARGA DE ATE 10,25 TM (INCLUSIVE MOTORISTA) - H. PRODUTIVA</t>
  </si>
  <si>
    <t>CAMINHAO COM CARROCERIA FIXA E GUINDAUTO PARA ICAMENTO DE CARGA DE ATE 10,25 TM (INCLUSIVE MOTORISTA) - H. IMPRODUTIVA</t>
  </si>
  <si>
    <t>SONDA ROTO-PNEUMATICA R-1H, TOTALMENTE HIDRAULICA, COMPLETA, PARA PERFURACAO DE POCOS ATE 300M DE PROFUNDIDADE - HORAPRODUTIVA</t>
  </si>
  <si>
    <t>SONDA ROTO-PNEUMATICA R-1H, TOTALMENTE HIDRAULICA, COMPLETA, PARA PERFURACAO DE POCOS ATE 300M DE PROFUNDIDADE - HORAIMPRODUTIVA</t>
  </si>
  <si>
    <t>GUINCHO DE COLUNA ELETRICO COM CABO, CAPACIDADE ATE 330 KG E CACAMBA COM 60 L - H. IMPRODUTIVA</t>
  </si>
  <si>
    <t>CAMINHAO COM CARROCERIA FIXA, CAPACIDADE PARA 8,0 T (EXCLUSIVE MOTORISTA) - H. PRODUTIVA</t>
  </si>
  <si>
    <t>CAMINHAO COM CARROCERIA FIXA, CAPACIDADE PARA 8,0 T (EXCLUSIVE MOTORISTA) - H. IMPRODUTIVA</t>
  </si>
  <si>
    <t>CAMINHAO COM CARROCERIA FIXA, CAPACIDADE PARA 10,0 T (EXCLUSIVE MOTORISTA) - H. PRODUTIVA</t>
  </si>
  <si>
    <t>CAMINHAO COM CARROCERIA FIXA, CAPACIDADE PARA 10,0 T (EXCLUSIVE MOTORISTA) - H. IMPRODUTIVA</t>
  </si>
  <si>
    <t>CAMINHAO BASCULANTE, CAPACIDADE PARA 5,0 M3 (INCLUSIVE MOTORISTA) - H. PRODUTIVA</t>
  </si>
  <si>
    <t>CAMINHAO BASCULANTE, CAPACIDADE PARA 5,0 M3 (INCLUSIVE MOTORISTA) - H. IMPRODUTIVA</t>
  </si>
  <si>
    <t>CAMINHAO COM CARROCERIA FIXA E GUINDAUTO PARA ICAMENTO DE CARGA DE ATE 5,5 TM (INCLUSIVE MOTORISTA) - H. PRODUTIVA</t>
  </si>
  <si>
    <t>CAMINHAO COM CARROCERIA FIXA E GUINDAUTO PARA ICAMENTO DE CARGA DE ATE 5,5 TM (INCLUSIVE MOTORISTA) - H. IMPRODUTIVA</t>
  </si>
  <si>
    <t>CAMINHAO COM CARROCERIA FIXA E GUINDAUTO PARA ICAMENTO DE CARGA DE ATE 5,5 TM (EXCLUSIVE MOTORISTA) - H. PRODUTIVA</t>
  </si>
  <si>
    <t>CAMINHAO COM CARROCERIA FIXA E GUINDAUTO PARA ICAMENTO DE CARGA DE ATE 5,5 TM (EXCLUSIVE MOTORISTA) - H. IMPRODUTIVA</t>
  </si>
  <si>
    <t>CAMINHAO COM POLIGUINDASTE TIPO BROOKS, CAPACIDADE PARA 10 T (INCLUSIVE MOTORISTA) - HORA PRODUTIVA</t>
  </si>
  <si>
    <t>CAMINHAO COM POLIGUINDASTE TIPO BROOKS, CAPACIDADE PARA 10 T (INCLUSIVE MOTORISTA) - HORA IMPRODUTIVA</t>
  </si>
  <si>
    <t>CAMINHAO EQUIPADO COM TANQUE PARA 10.000 L, BOMBA E ACESSORIOS (INCLUSIVE MOTORISTA) - H. PRODUTIVA</t>
  </si>
  <si>
    <t>CAMINHAO EQUIPADO COM TANQUE PARA 10.000 L, BOMBA E ACESSORIOS (INCLUSIVE MOTORISTA) - H. IMPRODUTIVA</t>
  </si>
  <si>
    <t>CAMINHAO COM TANQUE ESPARGIDOR DE EMULSAO ASFALTICA PARA 6.000 L (INCLUSIVE MOTORISTA) - H. PRODUTIVA</t>
  </si>
  <si>
    <t>FURGAO OU UTILITARIO, MOTOR GASOLINA 86 HP (INCLUSIVE MOTORISTA) - H. PRODUTIVA</t>
  </si>
  <si>
    <t>FURGAO OU UTILITARIO, MOTOR GASOLINA 86 HP (INCLUSIVE MOTORISTA) - H. IMPRODUTIVA</t>
  </si>
  <si>
    <t>COMPRESSOR DE 20 PCM, MOTOR ELETRICO TRIFASICO DE 5,0 CV, SHULTZ MSV 20 OU SIMILAR - H. PRODUTIVA</t>
  </si>
  <si>
    <t>COMPRESSOR DE 149 PCM, COM MOTOR DIESEL DE 63 CV - HORA PRODUTIVA</t>
  </si>
  <si>
    <t>COMPRESSOR DE 149 PCM, COM MOTOR DIESEL DE 63 CV - HORA IMPRODUTIVA</t>
  </si>
  <si>
    <t>COMPRESSOR DE 180 PCM, COM MOTOR DIESEL DE 79 HP - H. PRODUTIVA</t>
  </si>
  <si>
    <t>COMPRESSOR DE 180 PCM, COM MOTOR DIESEL DE 79 HP - H. IMPRODUTIVA</t>
  </si>
  <si>
    <t>COMPRESSOR DE 295 PCM, COM MOTOR DIESEL DE 79 HP - H. PRODUTIVA</t>
  </si>
  <si>
    <t>COMPRESSOR DE 400 PCM, COM MOTOR DIESEL COM POTÊNCIA MÍNIMA DE 81,5KW, PORTÁTIL - HORA PRODUTIVA</t>
  </si>
  <si>
    <t>COMPRESSOR DE 400 PCM, COM MOTOR DIESEL COM POTÊNCIA MÍNIMA DE 81,5KW, PORTÁTIL - HORA IMPRODUTIVA</t>
  </si>
  <si>
    <t>COMPRESSOR PORTATIL ELETRICO, DC 12 V - 10 A, PRESSAO DE 250 PSI OU 18 KG/CM2, MARCA FR LEAO OU SIMILAR - HORA PRODUTIVA</t>
  </si>
  <si>
    <t>COMPRESSOR PORTATIL ELETRICO, DC 12 V - 10 A, PRESSAO DE 250 PSI OU 18 KG/CM2, MARCA FR LEAO OU SIMILAR - HORAIMPRODUTIVA</t>
  </si>
  <si>
    <t>COMPRESSOR DE 950 PCM, COM MOTOR DIESEL DE 450 CV, 360 PSI - H. PRODUTIVA</t>
  </si>
  <si>
    <t>COMPRESSOR DE 950 PCM, COM MOTOR DIESEL DE 450 CV, 360 PSI - H. IMPRODUTIVA</t>
  </si>
  <si>
    <t>COMPRESSOR DE 762 PCM, COM MOTOR DIESEL DE 269 HP - H. PRODUTIVA</t>
  </si>
  <si>
    <t>COMPRESSOR DE 762 PCM, COM MOTOR DIESEL DE 269 HP - H. IMPRODUTIVA</t>
  </si>
  <si>
    <t>COMPRESSOR DE 892 PCM, COM MOTOR DIESEL DE 269 HP - H. PRODUTIVA</t>
  </si>
  <si>
    <t>COMPRESSOR DE 892 PCM, COM MOTOR DIESEL DE 269 HP - H. IMPRODUTIVA</t>
  </si>
  <si>
    <t>GRUPO GERADOR PARA 30 KVA - H. PRODUTIVA</t>
  </si>
  <si>
    <t>GRUPO GERADOR PARA 30 KVA - H. IMPRODUTIVA</t>
  </si>
  <si>
    <t>GRUPO GERADOR PARA 135 KVA - H. PRODUTIVA</t>
  </si>
  <si>
    <t>AFIADORA DE BROCAS INTEGRAIS DE COROA COM PASTILHA - H. PRODUTIVA</t>
  </si>
  <si>
    <t>AFIADORA DE BROCAS INTEGRAIS DE COROA COM PASTILHA - H. IMPRODUTIVA</t>
  </si>
  <si>
    <t>ROMPEDOR PNEUMATICO MANUAL - HORA PRODUTIVA</t>
  </si>
  <si>
    <t>PERFURATRIZ PNEUMATICA MANUAL - H. PRODUTIVA</t>
  </si>
  <si>
    <t>PERFURATRIZ PNEUMATICA MANUAL - H. IMPRODUTIVA</t>
  </si>
  <si>
    <t>FURADEIRA TIPO MARTELETE COMBINADO TE-35 OU SIMILAR - H. PRODUTIVA</t>
  </si>
  <si>
    <t>RETIFICADOR DE SOLDA ELETRICA 500A, COM DIODO GRANDE, MODELO TRR 2650 BAMBOZZI OU SIMILAR - H. PRODUTIVA</t>
  </si>
  <si>
    <t>RETIFICADOR DE SOLDA ELETRICA 500A, COM DIODO GRANDE, MODELO TRR 2650 BAMBOZZI OU SIMILAR - HORA IMPRODUTIVA</t>
  </si>
  <si>
    <t>MACARICO</t>
  </si>
  <si>
    <t>CORTADORA DE PISO, TIPO SERRA CLIPPER, MOTOR A GASOLINA, POTENCIA MINIMA DE 10 HP - H. PRODUTIVA</t>
  </si>
  <si>
    <t>CORTADORA DE PISO, TIPO SERRA CLIPPER, MOTOR A GASOLINA, POTENCIA MINIMA DE 10 HP - H. IMPRODUTIVA</t>
  </si>
  <si>
    <t>USINA DE ASFALTO PRE-MISTURADO A FRIO, 40/60 T/H - H. PRODUTIVA</t>
  </si>
  <si>
    <t>USINA DE ASFALTO PRE-MISTURADO A FRIO, 40/60 T/H - H. IMPRODUTIVA</t>
  </si>
  <si>
    <t>VIBROACABADORA AUTOPROPULSORA DE ESTEIRAS, MOTOR DIESEL 80 HP, CIBER SA 114 C OU SIMILAR</t>
  </si>
  <si>
    <t>VASSOURA MECANICA REBOCAVEL (LARGURA DE VARRIMENTO = 2,44 M) CMV OU SIMILAR</t>
  </si>
  <si>
    <t>BARCO DE ALUMINIO QUILHADO COM MOTOR DE POPA DE 15 HP.</t>
  </si>
  <si>
    <t>GPS GEODESICO ESTATICO, EXCLUSIVE OPERADOR (H. PRODUTIVA)</t>
  </si>
  <si>
    <t>DETECTOR ELETROMAGNETICO DE METAIS, MODELO FUJI TECOM F-90 M OU SIMILAR</t>
  </si>
  <si>
    <t>EQUIPAMENTO DE LIMPEZA E DESOBSTRUCAO DE REDE POR HIDROJATEAMENTO A ALTA PRESSAO, INCLUSIVE CAMINHAO - HORA PRODUTIVA</t>
  </si>
  <si>
    <t>EQUIPAMENTO DE COMBINADO JATO-VACUO PARA LIMPEZA DE REDE, INCLUSIVE CAMINHAO - HORA PRODUTIVA</t>
  </si>
  <si>
    <t>EQUIPAMENTO DE ALTO-VACUO E TANQUE PARA SUCCAO DE RESIDUOS, INCLUSIVE CAMINHAO - HORA PRODUTIVA</t>
  </si>
  <si>
    <t>EQUIPAMENTO DE ALTO-VACUO E TANQUE PARA SUCCAO DE RESIDUOS, INCLUSIVE CAMINHAO - HORA IMPRODUTIVA</t>
  </si>
  <si>
    <t>SONDA PERCUSSORA, COMPLETA, MONTADA SOBRE CAMINHAO - HORA PRODUTIVA</t>
  </si>
  <si>
    <t>SONDA PERCUSSORA, COMPLETA, MONTADA SOBRE CAMINHAO - HORA IMPRODUTIVA</t>
  </si>
  <si>
    <t>DESENVOLVIMENTO E TESTE DE VAZAO COM COMPRESSOR DE ATE 150 PCM</t>
  </si>
  <si>
    <t>DESENVOLVIMENTO E TESTE DE VAZAO COM COMPRESSOR ACIMA DE 150 PCM ATE 360 PCM</t>
  </si>
  <si>
    <t>DESENVOLVIMENTO E TESTE DE VAZAO COM COMPRESSOR ACIMA DE 360 PCM ATE 770 PCM</t>
  </si>
  <si>
    <t>DESENVOLVIMENTO E TESTE DE VAZAO COM COMPRESSOR ACIMA DE 770 PCM ATE 900 PCM</t>
  </si>
  <si>
    <t>EQUIPE DE I, COM MOTO - HORA</t>
  </si>
  <si>
    <t>EQUIPE DE I - COM MOTO, SEM COMUNICACAO</t>
  </si>
  <si>
    <t>EQUIPE DE I, COM FURGONETA - HORA</t>
  </si>
  <si>
    <t>EQUIPE DE II</t>
  </si>
  <si>
    <t>EQUIPE DE IV</t>
  </si>
  <si>
    <t>EQUIPE DE APOIO</t>
  </si>
  <si>
    <t>EQUIPE DE ESGOTO, REDE- TROCA PARCIAL</t>
  </si>
  <si>
    <t>EQUIPE DE ESGOTO, REDE- TROCA TOTAL</t>
  </si>
  <si>
    <t>EQUIPE DE ESGOTO, LIGACAO - TROCA PARCIAL</t>
  </si>
  <si>
    <t>EQUIPE DE ESGOTO, LIGACAO - TROCA TOTAL</t>
  </si>
  <si>
    <t>EQUIPE DE ESGOTO- RECOMPOSICAO PASSEIO</t>
  </si>
  <si>
    <t>EQUIPE DE ESGOTO- RECOMPOSICAO PISTA</t>
  </si>
  <si>
    <t>EQUIPE DE DESENTUPIMENTO IMEDIATO (DI)</t>
  </si>
  <si>
    <t>ESCAVADEIRA HIDRAULICA SOBRE ESTEIRAS, POTENCIA DE 150HP, PESO OPERACIONAL MINIMO DE 23,0 T - HORA PRODUTIVA</t>
  </si>
  <si>
    <t>ESCAVADEIRA HIDRAULICA SOBRE ESTEIRAS, POTENCIA DE 150HP, PESO OPERACIONAL MINIMO DE 23,0 T - HORA IMPRODUTIVA</t>
  </si>
  <si>
    <t>EQUIPE DE REATERRO E LIMPEZA - HORA</t>
  </si>
  <si>
    <t>CAMINHAO BASCULANTE, CAPACIDADE PARA 5,0 M3 - H. IMPRODUTIVA</t>
  </si>
  <si>
    <t>EQUIPE DE II EXCLUSIVA PARA A REGIÃO METROPOLITANA DE BH (RMBH) E BETIM E CRESCIMENTO VEGETATIVO E MANUTENÇÃO DE ÁGUA -HORA</t>
  </si>
  <si>
    <t>EQUIPE DE I, COM PICK UP, EXCLUSIVA PARA A REGIÃO METROPOLITANA DE BH (RMBH) E BETIM E CRESCIMENTO VEGETATIVO EMANUTENÇÃO DE ÁGUA - HORA</t>
  </si>
  <si>
    <t>EQUIPE DE RECOMPOSICAO RUA - HORA</t>
  </si>
  <si>
    <t>EQUIPAMENTO DE HIDROJATEAMENTO A ALTA PRESSAO, INCLUSIVE CAMINHAO - HORA IMPRODUTIVA</t>
  </si>
  <si>
    <t>EQUIPAMENTO COMBINADO DE HIDROJATEAMENTO A ALTA PRESSAO E ALTO VACUO, INCLUSIVE CAMINHAO - HORA IMPRODUTIVA</t>
  </si>
  <si>
    <t>LIMPEZA E DESOBSTRUCAO DE REDE COM UTILIZACAO DE EQUIPAMENTO DE DESOBSTRUCAO POR HIDROJATEAMENTO A ALTA PRESSAO,INCLUSIVE CAMINHAO E DESLOCAMENTO</t>
  </si>
  <si>
    <t>LIMPEZA E DESOBSTRUCAO DE REDE COM UTILIZACAO DE EQUIPAMENTO COMBINADO DE JATO/VACUO A ALTA PRESSAO, INCLUSIVE CAMINHAOE DESLOCAMENTO</t>
  </si>
  <si>
    <t>LIMPEZA DE CAIXAS RETENTORAS DE RESIDUOS COM UTILIZACAO DE EQUIPAMENTO DE ALTO VACUO E TANQUE, INCLUSIVE CAMINHAO EDESLOCAMENTO</t>
  </si>
  <si>
    <t>GUINDASTE HIDRAULICO CAPACIDADE MENOR OU IGUAL A 8,0 T, SOBRE CHASSI DE CAMINHAO - HORA IMPRODUTIVA</t>
  </si>
  <si>
    <t>GUINDASTE HIDRAULICO CAPACIDADE MENOR OU IGUAL A 8,0 T, SOBRE CHASSI DE CAMINHAO TRUCADO - HORA PRODUTIVA</t>
  </si>
  <si>
    <t>EQUIPE DE RECOMPOSICAO - PASSEIO - HORA</t>
  </si>
  <si>
    <t>EQUIPE DE III - MICROVALA - HORA</t>
  </si>
  <si>
    <t>RETROESCAVADEIRA, MOTOR DIESEL 85HP, CAPACIDADE DA CACAMBA 0,22 M3, COM BRACO EXTENDIDO - H. PRODUTIVA</t>
  </si>
  <si>
    <t>RETROESCAVADEIRA, MOTOR DIESEL 85HP, CAPACIDADE DA CACAMBA 0,22 M3 , COM BRACO EXTENDIDO - H. IMPRODUTIVA</t>
  </si>
  <si>
    <t>TRATOR DE ESTEIRA, MOTOR DIESEL POTENCIA DE 90 HP COM LAMINA E RIPPER, NEW HOLLAND CNH-7D OU SIMILAR - H. PRODUTIVA</t>
  </si>
  <si>
    <t>TRATOR DE ESTEIRA, MOTOR DIESEL POTENCIA DE 90 HP COM LAMINA E RIPPER, NEW HOLLAND CNH-7D OU SIMILAR - H. IMPRODUTIVA</t>
  </si>
  <si>
    <t>TRATOR DE ESTEIRA, MOTOR DIESEL POTENCIA DE 118 HP COM LAMINA E RIPPER, NEW HOLLAND D140B OU SIMILAR - H. PRODUTIVA</t>
  </si>
  <si>
    <t>TRATOR DE ESTEIRA, MOTOR DIESEL POTENCIA DE 118 HP COM LAMINA E RIPPER, NEW HOLLAND D140B OU SIMILAR - H. IMPRODUTIVA</t>
  </si>
  <si>
    <t>TRATOR DE ESTEIRA, MOTOR DIESEL POTENCIA DE 170 HP COM LAMINA E RIPPER, NEW HOLLAND D170/D170CO OU SIMILAR - H.PRODUTIVA</t>
  </si>
  <si>
    <t>TRATOR DE ESTEIRA, MOTOR DIESEL POTENCIA DE 170 HP COM LAMINA E RIPPER, NEW HOLLAND D170/D170CO OU SIMILAR - H.IMPRODUTIVA</t>
  </si>
  <si>
    <t>TRATOR DE ESTEIRA, MOTOR DIESEL POTENCIA DE 214 HP COM LAMINA E RIPPER, NEW HOLLAND D180C OU SIMILAR - H. PRODUTIVA</t>
  </si>
  <si>
    <t>TRATOR DE ESTEIRA, MOTOR DIESEL POTENCIA DE 214 HP COM LAMINA E RIPPER, NEW HOLLAND D180C OU SIMILAR - H. IMPRODUTIVA</t>
  </si>
  <si>
    <t>TRATOR DE ESTEIRA, MOTOR DIESEL POTENCIA DE 310 HP COM LAMINA E RIPPER, CATERPILAR D8T OU SIMILAR - H. PRODUTIVA</t>
  </si>
  <si>
    <t>TRATOR DE ESTEIRA, MOTOR DIESEL POTENCIA DE 310 HP COM LAMINA E RIPPER, CATERPILAR D8T OU SIMILAR - H. IMPRODUTIVA</t>
  </si>
  <si>
    <t>SERVICO SERRALHERIA, FUNILARIA E OUTROS</t>
  </si>
  <si>
    <t>BATE-ESTACAS POR GRAVIDADE, POTÊNCIA DE 160 HP, PESO DO MARTELO ATÉ 3 TONELADAS - HORA IMPRODUTIVA</t>
  </si>
  <si>
    <t>BATE-ESTACAS POR GRAVIDADE, POTÊNCIA DE 160 HP, PESO DO MARTELO ATÉ 3 TONELADAS - HORA PRODUTIVA</t>
  </si>
  <si>
    <t>EQUIPE DE II EXCLUSIVA PARA CRESCIMENTO VEGETATIVO E MANUTENÇÃO DE ÁGUA - HORA</t>
  </si>
  <si>
    <t>EQUIPE DE I, COM MOTO, EXCLUSIVA PARA CRESCIMENTO VEGETATIVO E MANUTENÇÃO DE ÁGUA E ESGOTO - HORA</t>
  </si>
  <si>
    <t>EQUIPE DE I, COM PICK UP, EXCLUSIVA PARA CRESCIMENTO VEGETATIVO E MANUTENÇÃO DE ÁGUA - HORA</t>
  </si>
  <si>
    <t>EQUIPE DE III, EXCLUSIVA PARA CRESCIMENTO VEGETATIVO E MANUTENÇÃO DE ÁGUA - HORA</t>
  </si>
  <si>
    <t>EQUIPE DE REATERRO, BASE E LIMPEZA - HORA</t>
  </si>
  <si>
    <t>EQUIPE DE DESENTUPIMENTO IMEDIATO (DI) - INTERIOR - HORA</t>
  </si>
  <si>
    <t>EQUIPE DE IV EXCLUSIVA PARA CRESCIMENTO VEGETATIVO E MANUTENÇÃO DE ÁGUA -HORA</t>
  </si>
  <si>
    <t>EQUIPE DE ESGOTO PARA REDE - MANUTENCAO - HORA</t>
  </si>
  <si>
    <t>EQUIPE DE ESGOTO PARA LIGACAO - MANUTENCAO - HORA</t>
  </si>
  <si>
    <t>EQUIPE DE ESGOTO PARA SERVICOS DIVERSOS - HORA</t>
  </si>
  <si>
    <t>MOBILIZACAO DE EQUIPE, EQUIPAMENTOS, MATERIAIS EM PICK UP LEVE</t>
  </si>
  <si>
    <t>MOBILIZACAO DE EQUIPES, EQUIPAMENTOS, MATERIAIS, EM CAMINHAO</t>
  </si>
  <si>
    <t>MOBILIZACAO DE EQUIPE, EQUIPAMENTOS, MATERIAIS, EM CAMINHAO COM CABINE EXTRA</t>
  </si>
  <si>
    <t>MOBILILIZACAO DE EQUIPE, EQUIPAMENTOS, MATERIAIS, EM CAMINHONETE CAB DUPLA</t>
  </si>
  <si>
    <t>ENGENHEIRO NÍVEL I FAIXA I CEC</t>
  </si>
  <si>
    <t>ENGENHEIRO NÍVEL II FAIXA I CEC</t>
  </si>
  <si>
    <t>ENGENHEIRO NÍVEL IV FAIXA I CEC</t>
  </si>
  <si>
    <t>ENGENHEIRO NÍVEL III FAIXA I CEC</t>
  </si>
  <si>
    <t>ENGENHEIRO NÍVEL II FAIXA II CEC</t>
  </si>
  <si>
    <t>HIDROGEOLOGO CEC</t>
  </si>
  <si>
    <t>PROJETISTA CEC</t>
  </si>
  <si>
    <t>SUPERVISOR TECNICO CEC</t>
  </si>
  <si>
    <t>AUXILIAR DE PROGRAMACAO CEC</t>
  </si>
  <si>
    <t>TECNICO CADASTRISTA CEC</t>
  </si>
  <si>
    <t>TECNICO CALCULISTA CEC</t>
  </si>
  <si>
    <t>DESENHISTA TECNICO (CADISTA) CEC</t>
  </si>
  <si>
    <t>ESTACAO TOTAL - TOPCON GTS-212</t>
  </si>
  <si>
    <t>GPS TRIMBLE 4600 PREC HORIZONTAL 5MM+1</t>
  </si>
  <si>
    <t>MIRAS INVAR</t>
  </si>
  <si>
    <t>NIVEL WILD N-2 PRECISAO 2MM/KM/SIMILAR</t>
  </si>
  <si>
    <t>NIVEL WILD N-3 PRECISAO 0,2MM/KM/SIMILAR</t>
  </si>
  <si>
    <t>NIVEL WILD NA-2 PRECISAO +/- 0,7MM</t>
  </si>
  <si>
    <t>TEODOLITO AUTO TRIPEEWILD T-1+/- 6 SG</t>
  </si>
  <si>
    <t>PLANO CORPORATIVO TELEFONIA MOVEL</t>
  </si>
  <si>
    <t>RADIO COMUNICADOR PORTATIL - PAR</t>
  </si>
  <si>
    <t>MICROCOMPUTADOR  PENTIUM</t>
  </si>
  <si>
    <t>SALARIO MINIMO (PLENO)</t>
  </si>
  <si>
    <t>ENGENHEIRO NÍVEL I FAIXA III CEC</t>
  </si>
  <si>
    <t>TECNICO NIVEL I FAIXA I CEC</t>
  </si>
  <si>
    <t>TECNICO NIVEL II FAIXA I CEC</t>
  </si>
  <si>
    <t>AUXILIAR TECNICO CEC</t>
  </si>
  <si>
    <t>FISCAL DE OBRAS I CEC</t>
  </si>
  <si>
    <t>FISCAL DE OBRAS II CEC</t>
  </si>
  <si>
    <t>FISCAL DE OBRAS III CEC</t>
  </si>
  <si>
    <t>PROGRAMADOR CEC</t>
  </si>
  <si>
    <t>AUXILIAR ADMINISTRATIVO I CEC</t>
  </si>
  <si>
    <t>AUXILIAR ADMINISTRATIVO II CEC</t>
  </si>
  <si>
    <t>MESTRE DE OBRAS CEC</t>
  </si>
  <si>
    <t>ENCARREGADO DE OBRAS I CEC</t>
  </si>
  <si>
    <t>ENCARREGADO DE OBRAS II CEC</t>
  </si>
  <si>
    <t>BANHEIRO QUIMICO</t>
  </si>
  <si>
    <t>ENGENHEIRO NÍVEL I FAIXA II CEC</t>
  </si>
  <si>
    <t>ENGENHEIRO NÍVEL II FAIXA III CEC</t>
  </si>
  <si>
    <t>ENGENHEIRO NÍVEL III FAIXA II CEC</t>
  </si>
  <si>
    <t>ENGENHEIRO NÍVEL III FAIXA III CEC</t>
  </si>
  <si>
    <t>ENGENHEIRO NÍVEL IV FAIXA II CEC</t>
  </si>
  <si>
    <t>ENGENHEIRO NÍVEL IV FAIXA III CEC</t>
  </si>
  <si>
    <t>ENGENHEIRO NÍVEL V FAIXA I CEC</t>
  </si>
  <si>
    <t>ENGENHEIRO NÍVEL V FAIXA II CEC</t>
  </si>
  <si>
    <t>ENGENHEIRO NÍVEL V FAIXA III CEC</t>
  </si>
  <si>
    <t>RECEPTOR GPS P/ SISTEMA GNSS L1/L2 - PAR</t>
  </si>
  <si>
    <t>VALE REFEICAO - MES</t>
  </si>
  <si>
    <t>TECNICO NIVEL I FAIXA II CEC</t>
  </si>
  <si>
    <t>TECNICO NIVEL I FAIXA III CEC</t>
  </si>
  <si>
    <t>TECNICO NIVEL II FAIXA II CEC</t>
  </si>
  <si>
    <t>TECNICO NIVEL II FAIXA III CEC</t>
  </si>
  <si>
    <t>ENCARREGADO DE OBRAS III CEC</t>
  </si>
  <si>
    <t>CANTEIRO OBRAS-LOCACAO CONTAINER ESCRIT.</t>
  </si>
  <si>
    <t>CANTEIRO OBRAS-LOCACAO CONTAINER BANHEIR</t>
  </si>
  <si>
    <t>CANTEIRO OBRAS-LOCACAO CONTAINER ALMOXAR</t>
  </si>
  <si>
    <t>ADVOGADO CEC</t>
  </si>
  <si>
    <t>MEDICO DO TRABALHO CEC</t>
  </si>
  <si>
    <t>SUPERVISOR SOCIOAMBIENTAL NIVEL I CEC</t>
  </si>
  <si>
    <t>SUPERVISOR SOCIOAMBIENTAL NIVEL II CEC</t>
  </si>
  <si>
    <t>ANALISTA SOCIOAMBIENTAL NIVEL I CEC</t>
  </si>
  <si>
    <t>ANALISTA SOCIOAMBIENTAL NIVEL II CEC</t>
  </si>
  <si>
    <t>ANALISTA SOCIOAMBIENTAL NIVEL III CEC</t>
  </si>
  <si>
    <t>ANALISTA SOCIOAMBIENTAL NIVEL IV CEC</t>
  </si>
  <si>
    <t>ANALISTA SOCIOAMBIENTAL NIVEL V CEC</t>
  </si>
  <si>
    <t>PESQUISADOR SOCIOAMBIENTAL NIVEL I CEC</t>
  </si>
  <si>
    <t>PESQUISADOR SOCIOAMBIENTAL NIVEL II CEC</t>
  </si>
  <si>
    <t>PESQUISADOR SOCIOAMBIENTAL NIVEL III CEC</t>
  </si>
  <si>
    <t>ARQUITETO NIVEL I CEC</t>
  </si>
  <si>
    <t>ARQUITETO NIVEL II CEC</t>
  </si>
  <si>
    <t>ARQUITETO NIVEL III CEC</t>
  </si>
  <si>
    <t>MOTOCICLETA MOTOR A GASOLINA 125 CV (EXCLUSIVE CONDUTOR)</t>
  </si>
  <si>
    <t>FURGAO OU UTILITARIO, MOTOR GASOLINA 86 HP (EXCLUSIVE MOTORISTA)</t>
  </si>
  <si>
    <t>FURGAO OU UTILITARIO, MOTOR A GASOLINA 86 HP, COM FRANQUIA DE 3.500 KM (EXCLUSIVE MOTORISTA)</t>
  </si>
  <si>
    <t>CAMINHONETE TURBO, MOTOR A GASOLINA 2.2 - 111 HP (EXCLUSIVE MOTORISTA)</t>
  </si>
  <si>
    <t>65001001</t>
  </si>
  <si>
    <t>PICK UP, MOTOR A GASOLINA 67 CV (EXCLUSIVE MOTORISTA)</t>
  </si>
  <si>
    <t>AUTOMOVEL DE PASSEIO, MOTOR A GASOLINA 60 HP (EXCLUSIVE MOTORISTA)</t>
  </si>
  <si>
    <t>AUTOMOVEL DE PASSEIO, MOTOR A GASOLINA 60 HP, COM FRANQUIA DE 2.000 KM (EXCLUSIVE MOTORISTA)</t>
  </si>
  <si>
    <t>FURGAO OU UTILITARIO, MOTOR GASOLINA 86 HP (INCLUSIVE MOTORISTA)</t>
  </si>
  <si>
    <t>CAMINHONETE TURBO, MOTOR A GASOLINA 2.2 - 111 HP (INCLUSIVE MOTORISTA)</t>
  </si>
  <si>
    <t>AUTOMOVEL DE PASSEIO, MOTOR A GASOLINA 60 HP (INCLUSIVE MOTORISTA)</t>
  </si>
  <si>
    <t>CAMINHAO COM CARROCERIA FIXA, CAPACIDADE PARA 8,0 T (INCLUSIVE MOTORISTA)</t>
  </si>
  <si>
    <t>CAMINHAO PESADO COM CARRETA SEMI REBOQUE, PBTC DE 43,0 T (INCLUSIVE MOTORISTA)</t>
  </si>
  <si>
    <t>CAMINHAO COM CARROCERIA FIXA, CAPACIDADE PARA 4,0 T (INCLUSIVE MOTORISTA)</t>
  </si>
  <si>
    <t>CAMINHAO COM CARROCERIA FIXA, CAPACIDADE PARA 4,0 T (EXCLUSIVE MOTORISTA)</t>
  </si>
  <si>
    <t>CAMINHAO BASCULANTE, CAPACIDADE PARA 5,0 M3 (INCLUSIVE MOTORISTA)</t>
  </si>
  <si>
    <t>CONJUNTO DE EQUIPAMENTOS PARA ESTUDOS DE AGUAS SUBTERRANEAS (TRENA, GPS, MARCOS, ALTIMETRO, BUSSOLA, ESTEREOSCOPIO,ETC.)</t>
  </si>
  <si>
    <t>CONJUNTO DE EQUIPAMENTOS COMPLEMENTARES P/ TOPOGRAFIA (TRENA, BALIZA, MIRA, PIQUETES, ETC)</t>
  </si>
  <si>
    <t>GPS GEODESICO ESTATICO, EXCLUSIVE OPERADOR</t>
  </si>
  <si>
    <t>GPS TRIMBLE 4.600 OU SIMILAR S/ OPERADOR</t>
  </si>
  <si>
    <t>TEODOLITO AUTOMATICO C/ TRIPE, WILD MODELO T- 1 (PRECISAO DE MAIS OU MENOS 6 SEGUNDOS) OU SIMILAR</t>
  </si>
  <si>
    <t>PLOTTER MOD. 2260IJ DA XEROX, OU SIMILAR, COM ACESSORIOS, PAPEL E MANUTENCAO</t>
  </si>
  <si>
    <t>COMUNICACAO ATRAVES DE TELEFONIA CELULAR</t>
  </si>
  <si>
    <t>MOBILIZACAO DA EQUIPE DE TOPOGRAFIA</t>
  </si>
  <si>
    <t>MATERIAIS DE CONSUMO - DESENHO E ESCRITORIO</t>
  </si>
  <si>
    <t>ALOCACAO DE EQUIPE BASICA DE TOPOGRAFIA</t>
  </si>
  <si>
    <t>EQUIPE DE TOPOGRAFIA DE CAMPO</t>
  </si>
  <si>
    <t>EQUIPE DE TOPOGRAFIA DE ESCRITORIO</t>
  </si>
  <si>
    <t>EQUIPE DE I, COM MOTO - MES</t>
  </si>
  <si>
    <t>EQUIPE DE I COM MOTO - SEM COMUNICACAO</t>
  </si>
  <si>
    <t>EQUIPE DE I, COM PICK UP - MES</t>
  </si>
  <si>
    <t>SINALIZACAO P/ EQUIPE DE I - COM PICK UP</t>
  </si>
  <si>
    <t>SINALIZACAO P/ EQUIPE DE II</t>
  </si>
  <si>
    <t>SINALIZACAO P/ EQUIPE DE IV</t>
  </si>
  <si>
    <t>SINALIZAÇÃO PARA EQUIPE DE RECOMPOSIÇÃO</t>
  </si>
  <si>
    <t>SINALIZACAO P/ EQUIPE REDE / LIGACAO DE ESGOTO E RECOMPOSICAO DE PASSEIO</t>
  </si>
  <si>
    <t>SINALIZACAO P/ EQUIPE DE RECOMPOSICAO DE PISTA- ESGOTO</t>
  </si>
  <si>
    <t>SINALIZACAO P/ EQUIPE DE DI</t>
  </si>
  <si>
    <t>EQUIPAMENTOS E MATERIAIS PARA EQUIPE DE II</t>
  </si>
  <si>
    <t>EQUIPAMENTOS E MATERIAIS PARA EQUIPES DE III E DE IV</t>
  </si>
  <si>
    <t>EQUIPAMENTO PARA EQUIPE DE RECOMPOSICAO - RUA</t>
  </si>
  <si>
    <t>EQUIPAMENTO P/ EQUIPE DE REDE / LIGACAO DE ESGOTO</t>
  </si>
  <si>
    <t>EQUIPAMENTO P/ EQUIPE DE RECOMPOSICAO DE PISTA - ESGOTO</t>
  </si>
  <si>
    <t>EQUIPAMENTO P/ EQUIPE DE DI</t>
  </si>
  <si>
    <t>EQUIPE GPS GEODESICO</t>
  </si>
  <si>
    <t>EQUIPE DE PESQUISA CARTORIAL - QUALIFICACAO BASICA</t>
  </si>
  <si>
    <t>BANHEIRO QUIMICO - CABINE EM FIBRA DE VIDRO, TETO TRANSLUCIDO BRANCO, CAPACIDADE MAXIMA OPERACIONAL 180 LITROS, PORTAPAPEL HIGIENICO, PLACA DE IDENTIFICACAO "MASCULINO" OU "FEMININO" E GRADES DE VENTILACAO.</t>
  </si>
  <si>
    <t>65002505</t>
  </si>
  <si>
    <t>RELATORIO MENSAL DE OBRA - DATA BOOK.</t>
  </si>
  <si>
    <t>EQUIPE DE REATERRO E LIMPEZA - MES</t>
  </si>
  <si>
    <t>CAMINHONETE CABINE DUPLA, MOTOR DIESEL POTENCIA MINIMA DE 160CV, 4x4 - MES</t>
  </si>
  <si>
    <t>SINALIZACAO P/ EQUIPE DE III</t>
  </si>
  <si>
    <t>CAMINHAO COM CARROCERIA FIXA E CABINE EXTRA PARA 4 PESSOAS, CAPACIDADE PARA 4,0 T (EXCLUSIVE MOTORISTA) - MES</t>
  </si>
  <si>
    <t>CAMINHAO BASCULANTE, CAPACIDADE PARA 5,0 M3 (EXCLUSIVE MOTORISTA) - MES</t>
  </si>
  <si>
    <t>EQUIPAMENTO PARA EQUIPE DE REATERRO, BASE E LIMPEZA</t>
  </si>
  <si>
    <t>EQUIPE DE RECOMPOSICAO RUA - MES</t>
  </si>
  <si>
    <t>PLANEJAMENTO, SUPERVISAO E PROGRAMACAO - ALMOXARIFE - EXCLUSIVO PARA CRESCIMENTO VEGETATIVO E MANUTENCAO</t>
  </si>
  <si>
    <t>PLANEJAMENTO, SUPERVISAO E PROGRAMACAO - AUXILIAR ADMINISTRATIVO - EXCLUSIVO PARA CRESCIMENTO VEGETATIVO E MANUTENCAO</t>
  </si>
  <si>
    <t>PLANEJAMENTO, SUPERVISAO E PROGRAMACAO - AUXILIAR DE ALMOXARIFE - EXCLUSIVO PARA CRESCIMENTO VEGETATIVO E MANUTENCAO</t>
  </si>
  <si>
    <t>PLANEJAMENTO, SUPERVISAO E PROGRAMACAO - AUXILIAR DE PROGRAMACAO - EXCLUSIVO PARA CRESCIMENTO VEGETATIVO E MANUTENCAO</t>
  </si>
  <si>
    <t>PLANEJAMENTO, SUPERVISAO E PROGRAMACAO - ENGENHEIRO - EXCLUSIVO PARA CRESCIMENTO VEGETATIVO E MANUTENCAO</t>
  </si>
  <si>
    <t>PLANEJAMENTO, SUPERVISAO E PROGRAMACAO - PROGRAMADOR - EXCLUSIVO PARA CRESCIMENTO VEGETATIVO E MANUTENCAO</t>
  </si>
  <si>
    <t>PLANEJAMENTO, SUPERVISAO E PROGRAMACAO - ENCARREGADO GERAL - EXCLUSIVO PARA CRESCIMENTO VEGETATIVO E MANUTENCAO</t>
  </si>
  <si>
    <t>PLANEJAMENTO, SUPERVISAO E PROGRAMACAO - TECNICO DE SEGURANCA - EXCLUSIVO PARA CRESCIMENTO VEGETATIVO E MANUTENCAO</t>
  </si>
  <si>
    <t>PLANEJAMENTO, SUPERVISAO E PROGRAMACAO - ENCARREGADO DE LOGISTICA - EXCLUSIVO PARA CRESCIMENTO VEGETATIVO E MANUTENCAO</t>
  </si>
  <si>
    <t>SINALIZACAO EQUIPE REATERRO, BASE E LIMPEZA</t>
  </si>
  <si>
    <t>EQUIPAMENTOS E MATERIAIS PARA EQUIPE DE III - MICROVALA</t>
  </si>
  <si>
    <t>EQUIPE DE RECOMPOSICAO PASSEIO - MES</t>
  </si>
  <si>
    <t>EQUIPE DE III - MICROVALA - MES</t>
  </si>
  <si>
    <t>CAMINHAO TRUCADO, COM CARROCERIA MIXTA EM PERFIS METALICOS E MADEIRA DE LEI, REFORCADA, MOTOR DIESEL, POTENCIA MINIMA DE162CV, EXCLUSIVE MOTORISTA - MES</t>
  </si>
  <si>
    <t>RETROESCAVADEIRA SOBRE RODAS, MOTOR DIESEL, POTENCIA &gt;= 74 HP, QUALQUER TIPO DE LANCA, CAPACIDADE DA CACAMBA = 0,30 M3 -LOCACAO, INCLUSIVE OPERADOR, COMBUSTIVEL E MANUTENCAO.</t>
  </si>
  <si>
    <t>CANTEIRO DE OBRAS - LOCACAO DE CONTAINER ESCRITORIO.</t>
  </si>
  <si>
    <t>CANTEIRO DE OBRAS - LOCACAO DE CONTAINER BANHEIRO.</t>
  </si>
  <si>
    <t>CANTEIRO DE OBRAS - LOCACAO DE CONTAINER ALMOXARIFADO.</t>
  </si>
  <si>
    <t>SERVIÇO DE LIMPEZA E PREPARACAO DE LEITO DE SECAGEM, INCLUINDO CARGA, TRANSPORTE E DESCARGA EM UNIDADES DEACONDICIONAMENTO, RASTELAGEM E PREENCHIMENTO DAS JUNTAS COM AREIA</t>
  </si>
  <si>
    <t>CAMINHAO COM CARROCERIA FIXA E GUINDAUTO, CAPACIDADE DE ICAMENTO PARA 10 ,25T (EXCLUSIVE MOTORISTA)</t>
  </si>
  <si>
    <t>EQUIPE DE I, COM MOTO, EXCLUSIVA PARA CRESCIMENTO VEGETATIVO E MANUTENÇÃO DE ÁGUA E ESGOTO</t>
  </si>
  <si>
    <t>EQUIPE DE I, COM PICK UP, EXCLUSIVA PARA CRESCIMENTO VEGETATIVO E MANUTENÇÃO DE ÁGUA</t>
  </si>
  <si>
    <t>EQUIPE DE II EXCLUSIVA PARA CRESCIMENTO VEGETATIVO E MANUTENÇÃO DE ÁGUA -MÊS</t>
  </si>
  <si>
    <t>EQUIPE DE III, EXCLUSIVA PARA CRESCIMENTO VEGETATIVO E MANUTENÇÃO DE ÁGUA - MÊS</t>
  </si>
  <si>
    <t>EQUIPE DE REATERRO, BASE E LIMPEZA - MÊS</t>
  </si>
  <si>
    <t>EQUIPE DE DESENTUPIMENTO IMEDIATO (DI) - INTERIOR - MES</t>
  </si>
  <si>
    <t>EQUIPE DE IV EXCLUSIVA PARA CRESCIMENTO VEGETATIVO E MANUTENÇÃO DE ÁGUA -MES</t>
  </si>
  <si>
    <t>EQUIPE DE ESGOTO PARA REDE - MANUTENCAO - MES</t>
  </si>
  <si>
    <t>EQUIPE DE ESGOTO PARA LIGACAO - MANUTENCAO - MES</t>
  </si>
  <si>
    <t>EQUIPE DE ESGOTO PARA SERVICOS DIVERSOS - MES</t>
  </si>
  <si>
    <t>MOBILIZACAO/DESMOBILIZACAO DE EQUIPE PARA INSTALACAO DE SISTEMA DE SEGURANCA ELETRONICA - CPU AUXILIAR.</t>
  </si>
  <si>
    <t>AREIA LAVADA</t>
  </si>
  <si>
    <t>GAS HELIO ULTRA  PURO 5.0 CROMATOGRAFIA</t>
  </si>
  <si>
    <t>GAS ARGONIO U.PURO 5.0 CILIN 8 A 10M3</t>
  </si>
  <si>
    <t>GAS NITROG. U.PURO 5.0 CILIN.8A10 M3</t>
  </si>
  <si>
    <t>MEIO SUPORTE (BIORING)P/FILTRO RECICLADO</t>
  </si>
  <si>
    <t>CONCRETO - FCK 10 MPA - USINADO</t>
  </si>
  <si>
    <t>CONCRETO - FCK-15 MPA - USINADO</t>
  </si>
  <si>
    <t>CONCRETO - FCK - 20MPA - USINADO</t>
  </si>
  <si>
    <t>CONCRETO - FCK -25 MPA - USINADO</t>
  </si>
  <si>
    <t>CONCRETO-FCK-30MPA - USINADO/ADITIVO</t>
  </si>
  <si>
    <t>CONCRETO-FCK-35MPA - USINADO/ADITIVO</t>
  </si>
  <si>
    <t>CONCRETO-FCK-40MPA - USINADO/ADITIVO</t>
  </si>
  <si>
    <t>GABIAO-MALHA 8X10 GALV ALT=0,50M</t>
  </si>
  <si>
    <t>GABIAO-MALHA 8X10 GALV ALT=1,00M</t>
  </si>
  <si>
    <t>GABIAO TIPO SACO-MALHA 8X10 REC. C/ PVC</t>
  </si>
  <si>
    <t>POLIEDRICO</t>
  </si>
  <si>
    <t>TERRA VEGETAL</t>
  </si>
  <si>
    <t>OXIGENIO</t>
  </si>
  <si>
    <t>BLOCO CONCRETO CELULAR 40X40X20CM</t>
  </si>
  <si>
    <t>AREIA</t>
  </si>
  <si>
    <t>PEDRISCO</t>
  </si>
  <si>
    <t>PO DE PEDRA</t>
  </si>
  <si>
    <t>BRITA 0</t>
  </si>
  <si>
    <t>BRITA 1</t>
  </si>
  <si>
    <t>BRITA 2</t>
  </si>
  <si>
    <t>CASCALHO</t>
  </si>
  <si>
    <t>PEDRA DE MAO</t>
  </si>
  <si>
    <t>BLOCO CONCRETO CELULAR 10X30X60CM</t>
  </si>
  <si>
    <t>BLOCO CONCRETO CELULAR 15X30X60CM</t>
  </si>
  <si>
    <t>BLOCO CONCRETO CELULAR 20X30X60CM</t>
  </si>
  <si>
    <t>GABIAO MALHA 8X10 GALV H=0,50M REC.  PVC</t>
  </si>
  <si>
    <t>GABIAO MALHA 8X10 GALV H=1,00M REC.  PVC</t>
  </si>
  <si>
    <t>AREIA/CASCALHO DE RIO PARA DRENO</t>
  </si>
  <si>
    <t>MEIO SUPORTE PARA FILTRO BIOLOGICO</t>
  </si>
  <si>
    <t>BRITA 3</t>
  </si>
  <si>
    <t>DEMOLICAO ALVENARIA INCLUSIVE CARGA MANUAL</t>
  </si>
  <si>
    <t>DEMOLICAO CONCRETO SIMPLES</t>
  </si>
  <si>
    <t>DEMOLICAO CONCRETO ARMADO</t>
  </si>
  <si>
    <t>LIMPEZA COM RETIRADA DE ENTULHO, TRANSPORTE HORIZONTAL E VERTICAL DISTANCIA DE ATE 100M</t>
  </si>
  <si>
    <t>ARGAMASSA DE CIMENTO E AREIA, TRACO 1:2</t>
  </si>
  <si>
    <t>ARGAMASSA DE CIMENTO E AREIA, TRACO 1:3</t>
  </si>
  <si>
    <t>ARGAMASSA DE CIMENTO E AREIA, TRACO 1:4</t>
  </si>
  <si>
    <t>ARGAMASSA DE CIMENTO E AREIA, TRACO 1:5</t>
  </si>
  <si>
    <t>ARGAMASSA DE CIMENTO E AREIA, TRACO 1:6</t>
  </si>
  <si>
    <t>PROTECAO LAJE COBERTURA COM CAMADA DE BRITA</t>
  </si>
  <si>
    <t>ESCAVACAO MANUAL EM SOLO, PROFUNDIDADE ATE 1,50 M</t>
  </si>
  <si>
    <t>ESCAVACAO MANUAL EM SOLO, PROFUNDIDADE MAIOR QUE 1,50 M ATE 4,00 M</t>
  </si>
  <si>
    <t>ESCAVACAO E CARGA EM SOLO, COM PA MECANICA OU ESCAVADEIRA</t>
  </si>
  <si>
    <t>ESCAVACAO MANUAL DE VALAS (SOLO SECO), PROFUNDIDADE ATE 1.50 M</t>
  </si>
  <si>
    <t>ESCAVACAO MANUAL DE VALAS (SOLO SECO), PROFUNDIDADE MAIOR QUE 1 ,50 M ATE 3,00 M</t>
  </si>
  <si>
    <t>ESCAVACAO MANUAL DE VALAS (SOLO SECO), PROFUNDIDADE MAIOR QUE 3 ,00 M ATE 4,50 M</t>
  </si>
  <si>
    <t>ESCAVACAO MANUAL DE VALAS (SOLO SECO), PROFUNDIDADE MAIOR QUE 4 ,50 M ATE 6,00 M</t>
  </si>
  <si>
    <t>ESCAVACAO MANUAL DE VALAS (SOLO COM AGUA), PROFUNDIDADE ATE 1,50 M</t>
  </si>
  <si>
    <t>ESCAVACAO MANUAL DE VALAS (SOLO COM AGUA), PROFUNDIDADE MAIOR QUE 1,50 M ATE 3,00 M</t>
  </si>
  <si>
    <t>ESCAVACAO MANUAL DE VALAS (SOLO COM AGUA), PROFUNDIDADE MAIOR QUE 3,00 M ATE 4,50 M</t>
  </si>
  <si>
    <t>ESCAVACAO MANUAL DE VALAS (SOLO COM AGUA), PROFUNDIDADE MAIOR QUE 4,50 M ATE 6,00 M</t>
  </si>
  <si>
    <t>ESCAVACAO MECANICA DE VALAS (SOLO SECO), PROFUNDIDADE ATE 1,50 M</t>
  </si>
  <si>
    <t>ESCAVACAO MECANICA DE VALAS (SOLO SECO), PROFUNDIDADE MAIOR QUE 1,50 M ATE 4,00 M</t>
  </si>
  <si>
    <t>ESCAVACAO MECANICA DE VALAS (SOLO SECO), PROFUNDIDADE MAIOR QUE 4,00 M ATE 6,00 M</t>
  </si>
  <si>
    <t>ESCAVACAO MECANICA DE VALAS (SOLO COM AGUA), PROFUNDIDADE ATE 1 ,50 M</t>
  </si>
  <si>
    <t>ESCAVACAO MECANICA DE VALAS (SOLO COM AGUA), PROFUNDIDADE MAIOR QUE 1,50 M ATE 4,00 M</t>
  </si>
  <si>
    <t>ESCAVACAO MECANICA DE VALAS (SOLO COM AGUA), PROFUNDIDADE MAIOR QUE 4,00 M ATE 6,00 M</t>
  </si>
  <si>
    <t>ESCAVACAO E CARGA MECANICA DE VALAS, EM ROCHA BRANDA, A FOGO</t>
  </si>
  <si>
    <t>ESCAVACAO E CARGA MECANICA DE VALAS, EM ROCHA DURA, A FOGO</t>
  </si>
  <si>
    <t>ESCAVACAO E CARGA MECANICA DE VALAS, EM ROCHA BRANDA, A FRIO</t>
  </si>
  <si>
    <t>ESCAVACAO E CARGA MECANICA DE VALAS, EM ROCHA DURA, A FRIO</t>
  </si>
  <si>
    <t>ESCAVACAO E CARGA MECANICA DE VALAS, EM MATERIAL DE SEGUNDA CATEGORIA</t>
  </si>
  <si>
    <t>PROTECAO CONTRA LANCAMENTOS PROVENIENTES DE DESMONTE DE ROCHA A FOGO</t>
  </si>
  <si>
    <t>ATERRO DE VALAS E CAVAS DE FUNDACAO, C/ AVALIACAO VISUAL DA COMPACTACAO</t>
  </si>
  <si>
    <t>ATERRO DE VALAS E CAVAS DE FUNDACAO, C/ CONTROLE DO GRAU DE COMPACTACAO DE NO MINIMO 97% DO PROCTOR NORMAL</t>
  </si>
  <si>
    <t>65000176</t>
  </si>
  <si>
    <t>ESPALHAMENTO DE SOLO EM BOTA FORA</t>
  </si>
  <si>
    <t>ESPALHAMENTO DE ROCHA EM BOTA FORA</t>
  </si>
  <si>
    <t>CARGA MANUAL (MATERIAL EM GERAL), SEM MANUSEIO E ARRUMACAO DO MATERIAL, INCLUSIVE DESCARGA</t>
  </si>
  <si>
    <t>CARGA E TRANSPORTE DE ENTULHO PARA BOTA FORA</t>
  </si>
  <si>
    <t>CARGA MECANICA (MATERIAL EM GERAL), SEM MANUSEIO E ARRUMACAO DO MATERIAL</t>
  </si>
  <si>
    <t>DESCARGA DE MATERIAL EM GERAL, A GRANEL, DE CAMINHAO BASCULANTE</t>
  </si>
  <si>
    <t>CARGA MECANICA DE MATERIAL PROVENIENTE DE DESMONTE DE ROCHA EM VALA, SEM MANUSEIO E ARRUMACAO DO MATERIAL</t>
  </si>
  <si>
    <t>TRANSPORTE MANUAL (TERRA, AREIA, ENTULHO) DISTANCIA ATE 30 M</t>
  </si>
  <si>
    <t>TRANSPORTE MANUAL (TERRA, AREIA, ENTULHO) DISTANCIA ENTRE 30 E 60 M</t>
  </si>
  <si>
    <t>TRANSPORTE MANUAL (TERRA, AREIA, ENTULHO) DISTANCIA ENTRE 60 E 100 M</t>
  </si>
  <si>
    <t>TRANSPORTE MANUAL (PEDRA BRITADA, PEDREGULHO) DISTANCIA ATE 30 M</t>
  </si>
  <si>
    <t>TRANSPORTE MANUAL (PEDRA BRITADA, PEDREGULHO) DISTANCIA ENTRE 30 E 60 M</t>
  </si>
  <si>
    <t>TRANSPORTE MANUAL (PEDRA BRITADA, PEDREGULHO) DISTANCIA ENTRE 60 E 100 M</t>
  </si>
  <si>
    <t>CACAMBA PARA DEPOSITO DE ENTULHO, INCLUSIVE TRANSPORTE ATE O BOTA FORA</t>
  </si>
  <si>
    <t>ESCAVACAO MECANICA DE MATERIAL DE PRIMEIRA CATEGORIA</t>
  </si>
  <si>
    <t>ESCAVACAO MECANICA DE MATERIAL DE SEGUNDA CATEGORIA</t>
  </si>
  <si>
    <t>ESCAVACAO MECANICA EM ROCHA DURA, A FOGO</t>
  </si>
  <si>
    <t>ESCAVACAO MECANICA EM ROCHA DURA, A FRIO</t>
  </si>
  <si>
    <t>ESCAVACAO MECANICA DE SOLO COM AGUA</t>
  </si>
  <si>
    <t>COMPACTACAO MECANIZADA DE ATERROS, COM GRAU MINIMO DE 95 % DO PN</t>
  </si>
  <si>
    <t>COMPACTACAO MECANIZADA DE ATERROS, COM GRAU MINIMO DE 100 % DO PN</t>
  </si>
  <si>
    <t>TRANSPORTE MANUAL (ARGAMASSA, CONCRETO) DISTANCIA ATE 30 M</t>
  </si>
  <si>
    <t>TRANSPORTE MANUAL (ARGAMASSA, CONCRETO) DISTANCIA ENTRE 30 E 60 M</t>
  </si>
  <si>
    <t>TRANSPORTE MANUAL (ARGAMASSA, CONCRETO) DISTANCIA ENTRE 60 E 100 M</t>
  </si>
  <si>
    <t>GABIAO TIPO CAIXA (H = 1,0 M) - SEM CONTATO DIRETO E CONSTANTE COM AGUA</t>
  </si>
  <si>
    <t>GABIAO TIPO CAIXA (H = 0,5 M) - SEM CONTATO DIRETO E CONSTANTE COM AGUA.</t>
  </si>
  <si>
    <t>GABIAO TIPO SACO</t>
  </si>
  <si>
    <t>ENROCAMENTO MANUAL, COM ARRUMACAO DO MATERIAL</t>
  </si>
  <si>
    <t>ENROCAMENTO MANUAL, SEM ARRUMACAO DO MATERIAL</t>
  </si>
  <si>
    <t>ENROCAMENTO COM PEDRA ARGAMASSADA</t>
  </si>
  <si>
    <t>ENSECADEIRA (RIP- RAP) EM SOLO CIMENTO, TRACO 1:10</t>
  </si>
  <si>
    <t>DRENAGEM COM PEDRA BRITADA</t>
  </si>
  <si>
    <t>DRENAGEM COM CASCALHO</t>
  </si>
  <si>
    <t>CIMBRAMENTO DE MADEIRA</t>
  </si>
  <si>
    <t>ESCAVACAO DE TUBULOES (FUSTE E ALARGAMENTO DA BASE)</t>
  </si>
  <si>
    <t>LASTRO DE AREIA</t>
  </si>
  <si>
    <t>LASTRO DE PEDRA BRITADA, APILOADA</t>
  </si>
  <si>
    <t>CONCRETO CICLOPICO C/ 30 % DE PEDRA DE MAO - CONSUMO MINIMO DE CIMENTO 150 KG/M3 - PREPARO E LANCAMENTO</t>
  </si>
  <si>
    <t>BASE DE BICA CORRIDA COMPACTADA</t>
  </si>
  <si>
    <t>BASE DE CASCALHO</t>
  </si>
  <si>
    <t>BASE DE BRITA GRADUADA COMPACTADA</t>
  </si>
  <si>
    <t>BASE DE CASCALHO DE CAMPO COMPACTADA, SEM FORNECIMENTO DO CASCALHO</t>
  </si>
  <si>
    <t>REFORCO DE SUB-LEITO (SOLO ESTABILIZADO GRANULOMETRICAMENTE, SEM MISTURA), PARA FAIXAS COM LARGURA MAIOR QUE 3,50 M</t>
  </si>
  <si>
    <t>SUB-BASE E BASE (SOLO ESTABILIZADO GRANULOMETRICAMENTE, SEM MISTURA), SEM FORNECIMENTO DE MATERIAL, PARA FAIXAS COMLARGURA MAIOR QU E 3,50 M</t>
  </si>
  <si>
    <t>PRE-FILTRO COM PEDRA BRITADA</t>
  </si>
  <si>
    <t>MATERIAL FILTRANTE, COLOCACAO</t>
  </si>
  <si>
    <t>CORTE MANUAL DE CONCRETO SEGREGADO, INCLUSIVE PREPARO DA CAVIDADE P/ GRAUTEAMENTO</t>
  </si>
  <si>
    <t>CORTE DE CONCRETO C/ UTILIZACAO DE EQUIPAMENTO PNEUMATICO, EM AREAS RESTRITAS</t>
  </si>
  <si>
    <t>CONCRETO GROUT C/ ATE 30 % DE PEDRISCO EM PESO, INCLUSIVE LANCAMENTO, ADENSAMENTO E CURA</t>
  </si>
  <si>
    <t>ARGAMASSA AUTONIVELANTE E EXPANSIVA P/ GRAUTEAMENTO, INCLUSIVE LANCAMENTO E CURA</t>
  </si>
  <si>
    <t>APLICACAO DE CONCRETO PROJETADO CONSUMO DE CIMENTO 350KG/M3, VIA SECA, MEDIDO POR SACO DE CIMENTO PASSADO NA MAQUINA</t>
  </si>
  <si>
    <t>CONCRETO ESTRUTURAL, FCK = 20 MPA, INCLUSIVE LANCAMENTO, ADENSAMENTO E CURA, PARA RECUPERACAO DE ESTRUTURAS</t>
  </si>
  <si>
    <t>BASE EM SOLOCIMENTO, MISTURA 10% EM PESO, COMPACTADA</t>
  </si>
  <si>
    <t>BLOCO DE ANCORAGEM EM CONCRETO ESTRUTURAL FCK=20,0MPA, SEM ARMACAO</t>
  </si>
  <si>
    <t>BLOCO DE ANCORAGEM EM CONCRETO ESTRUTURAL FCK=20,0MPA, INCLUSIVE ARMACAO</t>
  </si>
  <si>
    <t>PILARETE EM CONCRETO ESTRUTURAL FCK=15,0MPA - COM ARMACAO</t>
  </si>
  <si>
    <t>SONDAGEM DE REDES EM QUALQUER TIPO DE PAVIMENTO.</t>
  </si>
  <si>
    <t>SONDAGEM DE REDES EM PISTA DE TERRA.</t>
  </si>
  <si>
    <t>TRANSPORTE EM PERIMETRO URBANO A GRANEL - DISTANCIA ATE 1,0 KM</t>
  </si>
  <si>
    <t>GABIAO TIPO CAIXA, COM ALTURA DE 0,50M - EM CONTATO DIRETO E CONSTANTE COM AGUA</t>
  </si>
  <si>
    <t>GABIAO TIPO CAIXA, COM ALTURA DE 1,00M - EM CONTATO DIRETO E CONSTANTE COM AGUA</t>
  </si>
  <si>
    <t>ATERRO DE VALAS E/OU CAVAS DE FUNDAÇÃO COM MATERIAL GRANULAR ADENSADO HIDRAULICAMENTE</t>
  </si>
  <si>
    <t>CORRECAO DE ABATIMENTO COM SUBSTITUCAO TOTAL DO MATERIAL, EM QUALQUER TIPO DE PAVIMENTO</t>
  </si>
  <si>
    <t>CORRECAO DE ABATIMENTO EM PISTA COM QUALQUER TIPO DE PAVIMENTO, VOLUME EXCEDENTE A 2,50 M3</t>
  </si>
  <si>
    <t>REBAIXAMENTO DE GREIDE DE RUA PARA CONSTRUCOES OU MANUTENCOES EM REDES DE ESGOTO COM PROFUNDIDADE ENTRE 4,00 E 6,00 M</t>
  </si>
  <si>
    <t>SONDAGEM MANUAL, EM RUA OU PASSEIO SEM REVESTIMENTO, VOLUME EXCEDENTE A 1,00M3</t>
  </si>
  <si>
    <t>SONDAGEM MANUAL, EM PASSEIO COM REVESTIMENTO, VOLUME EXCEDENTE A 1,00M3</t>
  </si>
  <si>
    <t>SONDAGEM MANUAL, EM RUA COM REVESTIMENTO, VOLUME EXCEDENTE A 1,00M3</t>
  </si>
  <si>
    <t>SONDAGEM MECANICA, EM RUA OU PASSEIO SEM REVESTIMENTO, VOLUME EXCEDENTE A 2,50M3</t>
  </si>
  <si>
    <t>SONDAGEM MECANICA, EM PASSEIO COM REVESTIMENTO, VOLUME EXCEDENTE A 2 ,50M3</t>
  </si>
  <si>
    <t>SONDAGEM MECANICA, EM RUA COM REVESTIMENTO, VOLUME EXCEDENTE A 2,50M3</t>
  </si>
  <si>
    <t>CONCRETO FCK 10 MPA USINADO - FORNECIMENTO, TRANSPORTE, BOMBEAMENTO/LANCAMENTO E ADENSAMENTO</t>
  </si>
  <si>
    <t>CONCRETO FCK 15 MPA USINADO - FORNECIMENTO, TRANSPORTE, BOMBEAMENTO/LANCAMENTO E ADENSAMENTO</t>
  </si>
  <si>
    <t>CONCRETO FCK 20 MPA USINADO - FORNECIMENTO, TRANSPORTE, BOMBEAMENTO/LANCAMENTO E ADENSAMENTO</t>
  </si>
  <si>
    <t>CONCRETO FCK 25 MPA USINADO - FORNECIMENTO, TRANSPORTE, BOMBEAMENTO/LANCAMENTO E ADENSAMENTO</t>
  </si>
  <si>
    <t>CONCRETO FCK 30 MPA USINADO - FORNECIMENTO, TRANSPORTE, BOMBEAMENTO/LANCAMENTO E ADENSAMENTO</t>
  </si>
  <si>
    <t>CONCRETO FCK 35 MPA USINADO - FORNECIMENTO, TRANSPORTE, BOMBEAMENTO/LANCAMENTO E ADENSAMENTO</t>
  </si>
  <si>
    <t>CONCRETO FCK 40 MPA USINADO - FORNECIMENTO, TRANSPORTE, BOMBEAMENTO/LANCAMENTO E ADENSAMENTO</t>
  </si>
  <si>
    <t>LASTRO DE CONCRETO SIMPLES, CONSUMO MINIMO DE CIMENTO 150 KG/M3, INCLUSIVE LANCAMENTO E ADENSAMENTO</t>
  </si>
  <si>
    <t>CONCRETO MAGRO (CONSUMO MÍNIMO DE CIMENTO 150 KG/M3). PREPARO EM BETONEIRA, INCLUSIVE LANCAMENTO E ADENSAMENTO</t>
  </si>
  <si>
    <t>CONCRETO TRACO 1:2,5:3 EM VOLUME (CIMENTO, AREIA E BRITA CALCAREA 0). PREPARO MANUAL, INCLUSIVE LANCAMENTO E ADENSAMENTO</t>
  </si>
  <si>
    <t>CONCRETO TRACO 1:4:8 EM VOLUME (CIMENTO, AREIA E BRITA CALCAREA 1 E 2). PREPARO MANUAL, INCLUSIVE LANCAMENTO EADENSAMENTO</t>
  </si>
  <si>
    <t>CONCRETO TRACO 1:2:3 EM VOLUME (CIMENTO, AREIA E BRITA CALCAREA 1 E 2). PREPARO MANUAL, INCLUSIVE LANCAMENTO EADENSAMENTO</t>
  </si>
  <si>
    <t>CONCRETO TRACO 1:2:4 EM VOLUME (CIMENTO, AREIA E BRITA CALCAREA 1 E 2). PREPARO MANUAL, INCLUSIVE LANCAMENTO EADENSAMENTO</t>
  </si>
  <si>
    <t>CONCRETO TRACO 1:3:5 EM VOLUME (CIMENTO, AREIA E BRITA CALCAREA 1 E 2). PREPARO MANUAL, INCLUSIVE LANCAMENTO EADENSAMENTO</t>
  </si>
  <si>
    <t>CONCRETO TRACO 1:3:6 EM VOLUME (CIMENTO, AREIA E BRITA CALCAREA 1 E 2). PREPARO MANUAL, INCLUSIVE LANCAMENTO EADENSAMENTO</t>
  </si>
  <si>
    <t>CONCRETO ESTRUTURAL (FCK = 15 MPA). PREPARO EM BETONEIRA, INCLUSIVE LANCAMENTO E ADENSAMENTO</t>
  </si>
  <si>
    <t>CONCRETO ESTRUTURAL (FCK = 20 MPA). PREPARO EM BETONEIRA, INCLUSIVE LANCAMENTO E ADENSAMENTO</t>
  </si>
  <si>
    <t>LANCAMENTO OU BOMBEAMENTO E ADENSAMENTO DE CONCRETO QUALQUER ALTURA OU PROFUNDIDADE</t>
  </si>
  <si>
    <t>PLACA DE ANCORAGEM, EM CONCRETO 20 MPA, SEM ARMACAO.</t>
  </si>
  <si>
    <t>BASE DE ESCORIA COMPACTADA</t>
  </si>
  <si>
    <t>PERMANGANATO DE POTASSIO EMB. 25KG</t>
  </si>
  <si>
    <t>HIDROXIDO SODIO ESCAMAS SC 25KG ONU 1823</t>
  </si>
  <si>
    <t>POLICLORETO ALUMINIO-TRATAM. AGUA</t>
  </si>
  <si>
    <t>ARAME RECOZIDO BWG 18 ROLO 1KG (PG7)</t>
  </si>
  <si>
    <t>PREGO COM CABECA 17X21</t>
  </si>
  <si>
    <t>PREGO COM CABECA 18X30</t>
  </si>
  <si>
    <t>ARAME GALVANIZADO BWG 16 1,65MM</t>
  </si>
  <si>
    <t>CONCRETO ASFALTICO PRE MISTURADO 25 KG</t>
  </si>
  <si>
    <t>PEROXIDO HIDROG. TRAT.AGUA 2014-IBC1200K</t>
  </si>
  <si>
    <t>RAÇÃO PARA PEIXE (MANUTENÇÃO) 25 KG</t>
  </si>
  <si>
    <t>POLIMERO ANIONI SEPARACAO SOL/LIQUIDO</t>
  </si>
  <si>
    <t>CAFE EM PO ARABICA 500G – SUPERIOR</t>
  </si>
  <si>
    <t>PEROXIDO HIDRG.TRAT. AGUA-2014-BB60KG</t>
  </si>
  <si>
    <t>POLIMERO CATIONICO SEPARACAO SOL/LIQ.</t>
  </si>
  <si>
    <t>POLIMERO CATIONICO SEPARACAO SOL/LIQ</t>
  </si>
  <si>
    <t>AGENTE ANTI ESPUMANTE CONTAINER 1000KG</t>
  </si>
  <si>
    <t>HIPOCLORITO DE SODIO 12% ONU 1791 KG</t>
  </si>
  <si>
    <t>POLICLORETO ALUMINIO FERRICO TRATAM.AGUA</t>
  </si>
  <si>
    <t>ONU 2880 HIPOCLORITO CALCIO (5.1)II</t>
  </si>
  <si>
    <t>ACIDO TRICLORO ISOCIANURICO EMB.25A50KG</t>
  </si>
  <si>
    <t>ACELERADOR-IMPERMEABILIZANTE</t>
  </si>
  <si>
    <t>XYPEX CONCENTRADO OU SIMILAR</t>
  </si>
  <si>
    <t>XYPEX MODIFICADO OU SIMILAR</t>
  </si>
  <si>
    <t>XYPEX PATCH'N PLUG OU SIMILAR</t>
  </si>
  <si>
    <t>ADESIVO EPOXICO MCDUR 1300 TX OU SIMILAR</t>
  </si>
  <si>
    <t>SIKA CHAPISCO PLUS</t>
  </si>
  <si>
    <t>SIKA TOP 122 -  BICOMPONENTE A E B</t>
  </si>
  <si>
    <t>SIKALIT - ADITIVO IMPERMEABILIZANTE</t>
  </si>
  <si>
    <t>SIKADUR 32</t>
  </si>
  <si>
    <t>ADESIVO EPOXI SIKADUR 31</t>
  </si>
  <si>
    <t>SIKAGROUT - 250</t>
  </si>
  <si>
    <t>SIKA TOP 107</t>
  </si>
  <si>
    <t>SIKA TOP 108 ARMATEC</t>
  </si>
  <si>
    <t>ARAME DE AMARRACAO GABIAO-Ø=2,2MM.</t>
  </si>
  <si>
    <t>DINAMITE-ENCARTUCHADO, Ø 1" A 1.1/2"</t>
  </si>
  <si>
    <t>EMULSAO ASFALTICA RR-1C</t>
  </si>
  <si>
    <t>EMULSAO ASFALTICA RR-2C</t>
  </si>
  <si>
    <t>EMULSAO ASFALTICA CM-30</t>
  </si>
  <si>
    <t>CALCARIO - MOSAICO - CALCADA PORTUGUESA</t>
  </si>
  <si>
    <t>GRAXA LUBRAX GMA - 2</t>
  </si>
  <si>
    <t>ELETRODO P/ACOS, ILMENITICO Ø = 4MM</t>
  </si>
  <si>
    <t>ACETILENO</t>
  </si>
  <si>
    <t>ADESIVO PARA PVC RIGIDO</t>
  </si>
  <si>
    <t>PASTA LUBRIFICANTE</t>
  </si>
  <si>
    <t>AREIA SELECIONADA - TIPO PEROLA</t>
  </si>
  <si>
    <t>HEXAMETAFOSFATO DE SODIO 69% DE P2O5</t>
  </si>
  <si>
    <t>BENTONITA ATIVADA</t>
  </si>
  <si>
    <t>ARAME TRANC. INOX. 2 FIOS D =0,40MM/FIO.</t>
  </si>
  <si>
    <t>MASSA DE VIDRACEIRO</t>
  </si>
  <si>
    <t>CAL HIDRATADA</t>
  </si>
  <si>
    <t>CAL VIRGEM</t>
  </si>
  <si>
    <t>ARAME GALV. 14 BWG 2,1MM (0,02747KG/M)</t>
  </si>
  <si>
    <t>ARAME GALV. 16 BWG 1,65MM (0,01666KG/M)</t>
  </si>
  <si>
    <t>ARAME PRETO RECOZ. PG7-E (0,0016 KG / M)</t>
  </si>
  <si>
    <t>VIGA I DE 6"-BITOLA W150x18,0-E=5,8MM</t>
  </si>
  <si>
    <t>VIGA I DE 8"-BITOLA W200x31,3-E=6,4MM</t>
  </si>
  <si>
    <t>VIGA I DE 10"-BITOLA W250x44,8-E=7,6MM</t>
  </si>
  <si>
    <t>PREGO 12X12 SEM CABECA.</t>
  </si>
  <si>
    <t>PREGO 15X15 COM CABECA</t>
  </si>
  <si>
    <t>PREGO 18 X 30 COM CABECA.</t>
  </si>
  <si>
    <t>GRAMPO TIPO U P/CERCA, DIMENSOES 25x9MM</t>
  </si>
  <si>
    <t>FERRO CHATO DE 1/4" X 1" (1,265KG/M)</t>
  </si>
  <si>
    <t>FERRO CHATO DE 1/4" X 3/4" (0,948KG/M)</t>
  </si>
  <si>
    <t>CONCRETO ASF.PREMIST.QUENTE APLI. A FRIO</t>
  </si>
  <si>
    <t>GESSO "PEGA LENTA" PARA REVESTIMENTO</t>
  </si>
  <si>
    <t>ARGAMASSA COLANTE</t>
  </si>
  <si>
    <t>ARGAMASSA PARA PORCELANATO</t>
  </si>
  <si>
    <t>REJUNTE PARA PISO REVESTIMENTO CERAMICO</t>
  </si>
  <si>
    <t>REJUNTE PARA PORCELANATO</t>
  </si>
  <si>
    <t>CHAPA P.ACO CARB18 DOBR 1,2X3,0M 35KG/PC</t>
  </si>
  <si>
    <t>CHAPA P.ACO CARB18 LISA 1,2X3,0M 35KG/PC</t>
  </si>
  <si>
    <t>VARETA DE LATAO PARA SOLDA</t>
  </si>
  <si>
    <t>CHAPA DE ACO FINA A FRIO BITOLA MSG 20</t>
  </si>
  <si>
    <t>REVEST.IMPERMEAB. BI ADITIVO E POLIMEROS</t>
  </si>
  <si>
    <t>GEL A BASE DE POLIMERO P/REFLORESTAMENTO</t>
  </si>
  <si>
    <t>FORMICIDA GRANULADA</t>
  </si>
  <si>
    <t>SUPERFOSFATO SIMPLES</t>
  </si>
  <si>
    <t>ADUBO DE COBERTURA NPK 20-00-20</t>
  </si>
  <si>
    <t>ARMADURA DE ACO CA 50 E CA 60, COLOCACAO</t>
  </si>
  <si>
    <t>ARMADURA DE ACO CA 50, FORNECIMENTO E COLOCACAO</t>
  </si>
  <si>
    <t>ARMADURA DE ACO CA 60, FORNECIMENTO E COLOCACAO</t>
  </si>
  <si>
    <t>PRODUTO QUIMICO PARA REMOCAO DE FLUIDO DE PERFURACAO E LIMPEZA DE POCO TUBULAR PROFUNDO - FORNECIMENTO E APLICACAO</t>
  </si>
  <si>
    <t>ARMADURA DE ACO P/ RECUPERACAO DE ESTRUTURAS, FORNECIMENTO E POSICIONAMENTO</t>
  </si>
  <si>
    <t>TELA PRE-SOLDADA EM ACO CA-60 B- FORNECIMENTO E POSICIONAMEMTO</t>
  </si>
  <si>
    <t>ARGAMASSA ESPECIAL DE ALTA RESISTENCIA MECANICA C/ FORNECIMENTO E APLICACAO (SIKA TOP 122)</t>
  </si>
  <si>
    <t>PINTURA ADESIVA P/ CONCRETO, A BASE DE RESINA EPOXI (SIKADUR 32)</t>
  </si>
  <si>
    <t>MONTAGENS ESPECIAIS EM ACO CARBONO</t>
  </si>
  <si>
    <t>KIT QUANTIFICACAO SAXITOXINAS</t>
  </si>
  <si>
    <t>JOGO DE CHAVES DE FENDA 1/8" A 5/16"</t>
  </si>
  <si>
    <t>JOGO DE CHAVES PHILLIPS 1/8" A 5/16"</t>
  </si>
  <si>
    <t>SUPORTE C/ ROLETES P/CIL. CLORO 900 KG</t>
  </si>
  <si>
    <t>GUARUJA-KIT PARA DOSADOR CLORO 15KG/DIA</t>
  </si>
  <si>
    <t>LANCHE PARA EVENTOS  E REUNIOES</t>
  </si>
  <si>
    <t>TERMINAL DESMONT.INOX P.CMB SUBMERSO 3"</t>
  </si>
  <si>
    <t>BALIZADOR CONICO DIVISOR DE TRAFEGO</t>
  </si>
  <si>
    <t>KIT SUPORTE PARA MONITOR VIDEOWAL 55"</t>
  </si>
  <si>
    <t>KIT ACABAMENTO MDF P/MONITORES VIDEOW</t>
  </si>
  <si>
    <t>COBERTURA MODULAVEL TIPO SOMBREIRO</t>
  </si>
  <si>
    <t>BALIZADOR PARA TELA TAPUME/CERQUITE</t>
  </si>
  <si>
    <t>HITACHI-KIT RECEPTOR PCALH3B</t>
  </si>
  <si>
    <t>AGILENT-KIT AGULHA NEBULIZADOR LCMS</t>
  </si>
  <si>
    <t>CINTURAO PARAQUED.C/TRAVA-QUEDA RETRATIL</t>
  </si>
  <si>
    <t>HID-KIT LIMP.IMPRESSORA TERMIC.REF.88933</t>
  </si>
  <si>
    <t>CONJUNTO FIXACAO P/TELHAS FIBROCIMENTO</t>
  </si>
  <si>
    <t>PINOS BF-1 ISO-30x20x1/4" C/ CARTUCHO</t>
  </si>
  <si>
    <t>TALHA MANUAL CORRENTE 500 KG/ 5M</t>
  </si>
  <si>
    <t>EQUIPAMENTOS FILMAGEM TUBULACOES</t>
  </si>
  <si>
    <t>BUCHA S8 COM PARAF 5X50MM E ARRUELA INOX</t>
  </si>
  <si>
    <t>CHUMBADOR EXPANSAO PARAF E ARRUELA  1/4"</t>
  </si>
  <si>
    <t>CHUMBADOR EXPANSAO PARAF E ARRUELA  3/8"</t>
  </si>
  <si>
    <t>BUCHA E ARRUELA PAR Ø32mm</t>
  </si>
  <si>
    <t>BUCHA E ARRUELA PAR Ø40mm</t>
  </si>
  <si>
    <t>BUCHA E ARRUELA PAR Ø50mm</t>
  </si>
  <si>
    <t>BUCHA E ARRUELA PAR Ø60mm</t>
  </si>
  <si>
    <t>BUCHA E ARRUELA PAR Ø75mm</t>
  </si>
  <si>
    <t>ARMACAO SECUNDARIA 1, C/HASTE Ø16x150MM</t>
  </si>
  <si>
    <t>BUCHA NYLON S-6 PARAF AR INOX, 5,0X50MM</t>
  </si>
  <si>
    <t>LUMINARIA SOBREPOR P/2 LAMP T8 DE600MM</t>
  </si>
  <si>
    <t>LUMINARIA SOBREPOR P/2 LAMPADA T8 1200MM</t>
  </si>
  <si>
    <t>PARAFUSO CAB LENTILHA Ø1/4"x5/8" C/PORCA</t>
  </si>
  <si>
    <t>TOMADA 2P+T 10A-250V C/TAMPA NBR-14136</t>
  </si>
  <si>
    <t>TOMADA 2P+T 20A-250V C/TAMPA NBR-14136</t>
  </si>
  <si>
    <t>35001577</t>
  </si>
  <si>
    <t>PORCA E ARRUELA LISA DE 1/4'' ACO INOX</t>
  </si>
  <si>
    <t>CHUMBADOR EXPANSAO PARAF E ARRUELA  1/2"</t>
  </si>
  <si>
    <t>EXTINTOR ABC 6KG COM ABRIGO INST EXTERNA</t>
  </si>
  <si>
    <t>ESCORAMENTO - PONTALETEAMENTO METALICO</t>
  </si>
  <si>
    <t>65001130</t>
  </si>
  <si>
    <t>TALHA MANUAL COMPACTA, CAPACIDADE DE CARGA DE 500 KG, ELEVACAO DE 5,0 M E CARRO TROLE MANUAL - FORNECIMENTO E INSTALACAO</t>
  </si>
  <si>
    <t>TALHA MANUAL COMPACTA, CAPACIDADE DE CARGA DE 1 T, ELEVACAO DE 5 ,0 M E CARRO TROLE MANUAL - FORNECIMENTO E INSTALACAO</t>
  </si>
  <si>
    <t>EQUIPAMENTOS PARA TRANSPORTE DE AGUA BRUTA OU TRATADA PONTO A PONTO COM CAMINHAO TANQUE (PIPA)</t>
  </si>
  <si>
    <t>CONJUNTO DE 3 ISOLADORES TIPO PEDESTAL, 15KV, PRENSA FIO P/ VERG, TENSAO FREQ IND 34KV E IMP ATMOSF 95KV, SUP CANT ACO1.1/2"X1.1/2"X3/16" PINT ANTICORROSIVA - FORNEC E INSTALACAO</t>
  </si>
  <si>
    <t>CONJUNTO 3 BUCHAS DE PASSAGEM 15KV - 200A- INT/EXTERNO - TENSAO SUPORT A FREQ INDUST 34KV E IMP ATMOSF 95KV, CONF N.ABNT NBR 5034, MONT CHAPA ACO GALV A FOGO - FORNEC E INSTALACAO</t>
  </si>
  <si>
    <t>FORNECIMENTO DE SUPORTE, INSTALACAO E INTERLIGACAO DE CONJUNTO DE 3 (TRES) TRANSFORMADORES DE CORRENTE - TC DE MEDIATENSAO PARA PROTECAO DE SUBESTACAO</t>
  </si>
  <si>
    <t>LUVA ISOLANTE BORRACHA CLASSE 2 - 20kV, CONF. ABNT NBR 16295. FORNEC COM LUVA, COBERT EM COURO. PROTECAO LUVA ISOLANTE,TAMANHO 10", INCL CAIXA MADEIRA ABRIGO - FORNEC E INSTALACAO</t>
  </si>
  <si>
    <t>EXTINTOR DE INCENDIO TIPO PO QUIMICO ABC, CAPACIDADE DE 6KG - FORNEC COM SUPORTE E ABRIGO PARA INSTALACAO EXTERNA EFIXACAO EM PAREDE, COM PLACA SINALIZACAO - FORNEC E INSTALACAO</t>
  </si>
  <si>
    <t>CAIXA PROTECAO GERAL BAIXA TENSAO SUBESTACAO, 75kVA - 440V, FORNECIDA COM BARRAMENTO, DISJUNTOR , INCL INFRAESTRUTURA ECABOS DE INTERLIGACAO AO TRANSFORMADOR E CAIXA DE MEDICAO</t>
  </si>
  <si>
    <t>CAIXA PROTECAO GERAL BAIXA TENSAO SUBESTACAO, 75kVA - 220V, FORNECIDA COM BARRAMENTO, DISJUNTOR , INCL INFRAESTRUTURA ECABOS DE INTERLIGACAO AO TRANSFORMADOR E CAIXA DE MEDICAO</t>
  </si>
  <si>
    <t>CAIXA PROTECAO GERAL BAIXA TENSAO SUBESTACAO, 112,5kVA - 440V, FORNECIDA COM BARRAMENTO, DISJUNTOR , INCL INFRAESTRUTURAE CABOS DE INTERLIGACAO AO TRANSFORMADOR E CAIXA DE MEDICAO</t>
  </si>
  <si>
    <t>CAIXA PROTECAO GERAL BAIXA TENSAO SUBESTACAO, 112,5kVA - 220V, FORNECIDA COM BARRAMENTO, DISJUNTOR , INCL INFRAESTRUTURAE CABOS DE INTERLIGACAO AO TRANSFORMADOR E CAIXA DE MEDICAO</t>
  </si>
  <si>
    <t>CAIXA PROTECAO GERAL BAIXA TENSAO SUBESTACAO, 150kVA - 440V, FORNECIDA COM BARRAMENTO, DISJUNTOR , INCL INFRAESTRUTURA ECABOS DE INTERLIGACAO AO TRANSFORMADOR E CAIXA DE MEDICAO</t>
  </si>
  <si>
    <t>CAIXA PROTECAO GERAL BAIXA TENSAO SUBESTACAO, 225kVA - 440V, FORNECIDA COM BARRAMENTO, DISJUNTOR , INCL INFRAESTRUTURA ECABOS DE INTERLIGACAO AO TRANSFORMADOR E CAIXA DE MEDICAO</t>
  </si>
  <si>
    <t>CAIXA PROTECAO GERAL BAIXA TENSAO SUBESTACAO, 300kVA - 440V, FORNECIDA COM BARRAMENTO, DISJUNTOR , INCL INFRAESTRUTURA ECABOS DE INTERLIGACAO AO TRANSFORMADOR E CAIXA DE MEDICAO</t>
  </si>
  <si>
    <t>MOBILIZACAO EQUIPE APLIC. REVEST. FIBRA</t>
  </si>
  <si>
    <t>KM</t>
  </si>
  <si>
    <t>MOB/DESMOB - FURO/MONT VEDANTE EXPANSIVO</t>
  </si>
  <si>
    <t>MOBILIZACAO E DESMOBILIZACAO-CONTAINER</t>
  </si>
  <si>
    <t>GEOMEMBRANA PEAD - MOB. E DESMOBILIZACAO</t>
  </si>
  <si>
    <t>DESMONTE DE ROCHA - ADICIONAL DMT ACIMA DE 60KM PARA MOBILIZACAO DE EQUIPE, EQUIPAMENTOS, FERRAMENTAL E ACESSORIOS</t>
  </si>
  <si>
    <t>EQUIPAMENTO DE ALTO-VACUO E TANQUE RESERVATORIO, INCLUSIVE CAMINHAO, MOBILIZACAO E DESLOCAMENTO</t>
  </si>
  <si>
    <t>EQUIPAMENTO DE ALTA PRESSAO POR HIDROJATEAMENTO, INCLUSIVE CAMINHAO, MOBILIZACAO E DESLOCAMENTO</t>
  </si>
  <si>
    <t>EQUIPAMENTO COMBINADO DE ALTO-VACUO E ALTA PRESSAO, INCLUSIVE CAMINHAO - MOBILIZACAO E DESLOCAMENTO</t>
  </si>
  <si>
    <t>MOTOCICLETA MOTOR A GASOLINA 125 CV (EXCLUSIVE CONDUTOR) - KM</t>
  </si>
  <si>
    <t>CAMINHAO COM CARROCERIA FIXA, CAPACIDADE PARA 8,0 T (EXCLUSIVE MOTORISTA)</t>
  </si>
  <si>
    <t>CAMINHAO PESADO COM CARRETA SEMI REBOQUE, PBTC DE 43,0 T (EXCLUSIVE MOTORISTA)</t>
  </si>
  <si>
    <t>CAMINHAO BASCULANTE, CAPACIDADE PARA 5,0 M3 (EXCLUSIVE MOTORISTA)</t>
  </si>
  <si>
    <t>MOBILIZACAO E DESLOCAMENTO DAS EQUIPES, EQUIPAMENTOS, MATERIAIS E FERRAMENTAS PARA PERFURACAO DE POCOS COM SONDAROTO-PNEUMATICA</t>
  </si>
  <si>
    <t>MOBILIZACAO E DESLOCAMENTO DAS EQUIPES, EQUIPAMENTOS, MATERIAIS E FERRAMENTAS PARA DESENVOLVIMENTO E TESTE DE VAZAO DEPOCO PROFUNDO , COM COMPRESSOR</t>
  </si>
  <si>
    <t>DESLOCAMENTO DE EQUIPE E EQUIPAMENTOS PARA ESTUDOS DE AGUAS SUBTERRANEAS</t>
  </si>
  <si>
    <t>MOBILIZACAO E DESMOBILIZACAO DE EQUIPAMENTOS, MATERIAIS E MAO-DE-OBRA PARA RECUPERACAO DE POCOS TUBULARES PROFUNDOS</t>
  </si>
  <si>
    <t>TRANSPORTE DE COORDENADAS POR KM (QUILOMETRO)</t>
  </si>
  <si>
    <t>TRANSPORTE DE REFERENCIA DE NIVEL (RN)</t>
  </si>
  <si>
    <t>CADASTRO DE REDE DE DISTRIBUICAO DE AGUA (RDA)</t>
  </si>
  <si>
    <t>CADASTRO DE REDE COLETORA DE ESGOTOS (RCE)</t>
  </si>
  <si>
    <t>CADASTRO DE ADUTORA / LINHA DE RECALQUE</t>
  </si>
  <si>
    <t>CADASTRO DE INTERCEPTOR E/OU EMISSARIO</t>
  </si>
  <si>
    <t>POLIGONAL DE CONTORNO - LOCACAO E NIVELAMENTO</t>
  </si>
  <si>
    <t>LEVANTAMENTO PLANIALTIMETRICO - EM ARRUAMENTOS, COM INDICACAO DE IMOVEIS PARA ATUALIZACAO DO SEMICADASTRO EXISTENTE</t>
  </si>
  <si>
    <t>LEVANTAMENTO PLANIALTIMETRICO - EM ARRUAMENTOS, COM INDICACAO DE IMOVEIS PARA ATUALIZACAO DO SEMICADASTRO EXISTENTE -AREA DE OCUPAC AO NAO PLANEJADA</t>
  </si>
  <si>
    <t>LOCACAO E NIVELAMENTO DE EIXO - AREA RURAL</t>
  </si>
  <si>
    <t>LOCACAO E NIVELAMENTO DE EIXO - AREA NAO PLANEJADA</t>
  </si>
  <si>
    <t>LOCACAO DE EIXO - AREA URBANA</t>
  </si>
  <si>
    <t>LOCACAO DE EIXO - AREA RURAL</t>
  </si>
  <si>
    <t>LOCACAO DE EIXO - AREA DE OCUPACAO NAO PLANEJADA</t>
  </si>
  <si>
    <t>NIVELAMENTO DE EIXO - AREA URBANA</t>
  </si>
  <si>
    <t>NIVELAMENTO DE EIXO - AREA RURAL</t>
  </si>
  <si>
    <t>NIVELAMENTO DE EIXO - AREA DE OCUPACAO NAO PLANEJADA</t>
  </si>
  <si>
    <t>NIVELAMENTO DE EIXO COM LEVANTAMENTO DE NORMAIS - AREA URBANA</t>
  </si>
  <si>
    <t>NIVELAMENTO DE EIXO COM LEVANTAMENTO DE NORMAIS - AREA DE OCUPACAO NAO PLANEJADA</t>
  </si>
  <si>
    <t>LOCACAO E NIVELAMENTO DE PROLONGAMENTO DE REDE COLETORA DE ESGOTOS - CRESCIMENTO VEGETATIVO</t>
  </si>
  <si>
    <t>MEDICAO PRELIMINAR DE EXTENSAO DO PROLONGAMENTO DE REDE COLETORA DE ESGOTOS E CONTAGEM DO NUMERO DE IMOVEIS -CRESCIMENTO VEGETATIVO</t>
  </si>
  <si>
    <t>NIVELAMENTO DE EIXO DE REDE COLETORA DE ESGOTOS EXISTENTE - CRESCIMENTO VEGETATIVO</t>
  </si>
  <si>
    <t>ELABORACAO DE "NOTA DE SERVICO" PARA EXECUCAO DE REDE COLETORA DE ESGOTOS - CRESCIMENTO VEGETATIVO</t>
  </si>
  <si>
    <t>LIMPEZA VEGETAL DE FAIXA DE TRABALHO COM USO DE EQUIPAMENTO MOTORIZADO</t>
  </si>
  <si>
    <t>SONDAGEM A PERCUSSAO - ADICIONAL DE MOBILIZACAO E DESMOBILIZACAO</t>
  </si>
  <si>
    <t>SONDAGEM A TRADO - ADICIONAL DE MOBILIZACAO E DESMOBILIZACAO</t>
  </si>
  <si>
    <t>SONDAGEM MISTA (SPT + ROTATIVA) - ADICIONAL DE MOBILIZACAO E DESMOBILIZACAO</t>
  </si>
  <si>
    <t>MOBILIZACAO E LOCOMOCAO DE EQUIPE GPS GEODESICO</t>
  </si>
  <si>
    <t>MOBILIZACAO E DESMOBILIZACAO DE BLINDAGEM PESADA, MATERIAIS, EQUIPAMENTOS E MAO DE OBRA</t>
  </si>
  <si>
    <t>MOBILIZACAO E DESMOBILIZACAO DE BLINDAGEM LEVE, MATERIAIS, EQUIPAMENTOS E MAO DE OBRA</t>
  </si>
  <si>
    <t>MOBILIZACAO, DESMOBILIZACAO, CARGA, TRANSPORTE, DESCARGA E DESLOCAMENTO DE EQUIPE DE ELETROFUSAO PARA SOLDA DE TUBOS ECONEXOES EM PEAD</t>
  </si>
  <si>
    <t>CAMINHONETE CABINE DUPLA, MOTOR DIESEL POTENCIA MINIMA DE 160CV, 4x4 - KM</t>
  </si>
  <si>
    <t>CAMINHAO COM CARROCERIA FIXA E CABINE EXTRA PARA 4 PESSOAS, CAPACIDADE PARA 4,0 T (EXCLUSIVE MOTORISTA) - KM</t>
  </si>
  <si>
    <t>GUINDASTE HIDRAULICO CAPACIDADE MENOR OU IGUAL A 8,0 T, SOBRE CHASSI DE CAMINHAO TRUCADO - MOBILIZACAO E DESMOBILIZACAO</t>
  </si>
  <si>
    <t>TRANSPORTE RODOVIARIO DE EQUIPAMENTOS E MAQUINAS - ADICIONAL DE TRANSPORTE</t>
  </si>
  <si>
    <t>MOBILIZACAO E DESMOBILIZACAO DE EQUIPE DE TOPOGRAFIA.</t>
  </si>
  <si>
    <t>LOCACAO E NIVELAMENTO EIXO EM AREA URBANIZADA</t>
  </si>
  <si>
    <t>LEVANTAMENTO PLANIALTIMETRICO CADASTRAL FAIXA DE EXPLORACAO PARA IMPLANTACAO DE ADUTORA E LOCACAO E NIVELAMENTO DO EIXOLARGURA MEDIA = 80M</t>
  </si>
  <si>
    <t>LEVANTAMENTO PLANIALTIMETRICO CADASTRAL FAIXA DE EXPLORACAO PARA IMPLANTACAO DE ADUTORA E LOCACAO E NIVELAMENTO DO EIXOLARGURA MEDIA = 60M.</t>
  </si>
  <si>
    <t>LEVANTAMENTO PLANIALTIMETRICO CADASTRAL FAIXA DE EXPLORACAO PARA IMPLANTACAO DE ADUTORA E LOCACAO E NIVELAMENTO DO EIXOLARGURA MEDIA = 40M.</t>
  </si>
  <si>
    <t>LEVANTAMENTO PLANIALTIMETRICO CADASTRAL FAIXA DE EXPLORACAO PARA IMPLANTACAO DE ADUTORA E LOCACAO E NIVELAMENTO DO EIXOLARGURA MEDIA = 20M.</t>
  </si>
  <si>
    <t>LEVANTAMENTO PLANIALTIMETRICO CADASTRAL FAIXA DE EXPLORACAO PARA IMPLANTACAO DE INTERCEPTOR/EMISSARIO E LOCACAO ENIVELAMENTO DO EIXO LARGURA MEDIA = 80M.</t>
  </si>
  <si>
    <t>LEVANTAMENTO PLANIALTIMETRICO CADASTRAL FAIXA DE EXPLORACAO PARA IMPLANTACAO DE INTERCEPTOR/EMISSARIO E LOCACAO ENIVELAMENTO DO EIXO LARGURA MEDIA = 60M.</t>
  </si>
  <si>
    <t>LEVANTAMENTO PLANIALTIMETRICO CADASTRAL FAIXA DE EXPLORACAO PARA IMPLANTACAO DE INTERCEPTOR/EMISSARIO E LOCACAO ENIVELAMENTO DO EIXO LARGURA MEDIA = 40M.</t>
  </si>
  <si>
    <t>LEVANTAMENTO PLANIALTIMETRICO CADASTRAL FAIXA DE EXPLORACAO PARA IMPLANTACAO DE INTERCEPTOR/EMISSARIO LOCACAO ENIVELAMENTO DO EIXO LARGURA MEDIA = 20M.</t>
  </si>
  <si>
    <t>MOBILIZACAO E DESMOBILIZACAO DE EQUIPE, EQUIPAMENTOS E MATERIAIS PARA APLICACAO DE REVESTIMENTO EM RESINA ESTER VINILICAREFORCADA COM FIBRA DE VIDRO PARA PROTECAO DE ESTRUTURAS</t>
  </si>
  <si>
    <t>PERFURACAO EM ESTRUTURAS DE CONCRETO ARMADO E MONTAGEM DE VEDANTES EXPANSIVOS DE BORRACHA – MOBILIZACAO EDESMOBILIZACAO.</t>
  </si>
  <si>
    <t>CANTEIRO DE OBRAS LOCACAO DE CONTAINER – MOBILIZACAO E DESMOBILIZACAO.</t>
  </si>
  <si>
    <t>SISTEMA DE AUTOMACAO E TELECOMANDO VIA RADIO - 1 (PONTO) - MOBILIZACAO E DESMOBILIZACAO</t>
  </si>
  <si>
    <t>TRANSPORTE DE AGUA BRUTA OU TRATADA POR BAIRRO E/OU RESIDENCIAS COM CAMINHAO TANQUE (PIPA) 10 M3.</t>
  </si>
  <si>
    <t>TRANSPORTE DE AGUA BRUTA OU TRATADA POR BAIRRO E/OU RESIDENCIAS COM CAMINHAO TANQUE (PIPA) 15 M3.</t>
  </si>
  <si>
    <t>TRANSPORTE DE AGUA BRUTA OU TRATADA POR BAIRRO E/OU RESIDENCIAS COM CAMINHAO TANQUE (PIPA) 20 M3.</t>
  </si>
  <si>
    <t>LEVANTAMENTO DE EIXO-ÁREA URBANA</t>
  </si>
  <si>
    <t>LEVANTAMENTO DE EIXO-ÁREA RURAL</t>
  </si>
  <si>
    <t>LEVANTAMENTO DE EIXO E NORMAIS - AREA URBANA</t>
  </si>
  <si>
    <t>GEOMEMBRANA PEAD- MOBILIZACAO E DESMOBILIZACAO</t>
  </si>
  <si>
    <t>ADUTORA PROJETO PORTE 1 D&lt;= 200MM</t>
  </si>
  <si>
    <t>ADUTORA PROJETO PORTE 2 200MM &lt; D &lt;= 400MM</t>
  </si>
  <si>
    <t>ADUTORA PROJETO PORTE 3 400MM &lt; D &lt;= 600MM</t>
  </si>
  <si>
    <t>ADUTORA PROJETO PORTE 4 D &gt; 600MM</t>
  </si>
  <si>
    <t>TRANSPORTE RODOVIARIO DE EQUIPAMENTOS E MAQUINAS EM GERAL SOBRE CAMINHAO COM GUINDAUTO, PARA DISTANCIAS DE ATE 50KM -ADICIONAL DE TRANSPORTE</t>
  </si>
  <si>
    <t>PESQUISA DE VAZAMENTOS NÃO VISÍVEIS EM REDE E RAMAIS COM MARCAÇÃO DO PONTO DE OCORRÊNCIA DO MESMO, COM FOCO NA REDUÇÃODA PERDA DE ÁGUA</t>
  </si>
  <si>
    <t>DESLOCAMENTO DE EQUIPES ENTRE CIDADES, DISTANCIA MAIOR QUE 80KM, COM USO DE PICK UP LEVE</t>
  </si>
  <si>
    <t>DESLOCAMENTO DE EQUIPES ENTRE CIDADES, DISTANCIA MAIOR QUE 60KM, COM USO DE CAMINHAO</t>
  </si>
  <si>
    <t>DESLOCAMENTO DE EQUIPES ENTRE CIDADES, DISTANCIA MAIOR QUE 60KM, COM USO DE CAMINHAO COM CABINE EXTRA</t>
  </si>
  <si>
    <t>DESLOCAMENTO DE EQUIPES ENTRE CIDADES, DISTANCIA MAIOR QUE 80 KM, COM USO DE MOTOCICLETA.</t>
  </si>
  <si>
    <t>DESLOCAMENTO DE EQUIPES ENTRE CIDADES, DISTANCIA MAIOR QUE 80KM, COM USO DE CAMINHONETE CABINE DUPLA</t>
  </si>
  <si>
    <t>MOBILIZACAO/DESMOBILIZACAO DE EQUIPE PARA INSTALACAO DE SISTEMA DE SEGURANCA ELETRONICA</t>
  </si>
  <si>
    <t>PERNEIRA EM RASPA</t>
  </si>
  <si>
    <t>LUVA PVC TAMANHO 9,5</t>
  </si>
  <si>
    <t>LUVA LATEX SEM FORRO TAMANHO 08</t>
  </si>
  <si>
    <t>LUVA LATEX SEM FORRO TAMANHO 10</t>
  </si>
  <si>
    <t>LUVA LATEX FORRADA TAMANHO 08</t>
  </si>
  <si>
    <t>LUVA LATEX FORRADA TAMANHO 10</t>
  </si>
  <si>
    <t>LUVA PVC COM OMBREIRA TAMANHO 9,5</t>
  </si>
  <si>
    <t>LUVA NITRILICA SERVIÇO PESADO</t>
  </si>
  <si>
    <t>LUVA VAQUETA COM REFORÇO</t>
  </si>
  <si>
    <t>LUVA SEGURANÇA RASPA PUNHO 200MM</t>
  </si>
  <si>
    <t>BOTINA SEGURANCA COM BIQUEIRA Nº 36</t>
  </si>
  <si>
    <t>BOTINA SEGURANCA COM BIQUEIRA Nº 37</t>
  </si>
  <si>
    <t>BOTINA SEGURANCA COM BIQUEIRA Nº 38</t>
  </si>
  <si>
    <t>BOTINA SEGURANCA COM BIQUEIRA Nº 39</t>
  </si>
  <si>
    <t>BOTINA SEGURANCA COM BIQUEIRA Nº 40</t>
  </si>
  <si>
    <t>BOTINA SEGURANCA COM BIQUEIRA Nº 41</t>
  </si>
  <si>
    <t>BOTINA SEGURANCA COM BIQUEIRA Nº 42</t>
  </si>
  <si>
    <t>BOTINA SEGURANCA COM BIQUEIRA Nº 43</t>
  </si>
  <si>
    <t>BOTINA SEGURANCA COM BIQUEIRA Nº 44</t>
  </si>
  <si>
    <t>BOTINA SEGURANCA COM BIQUEIRA Nº 45</t>
  </si>
  <si>
    <t>BOTINA SEGURANCA COM BIQUEIRA Nº 46</t>
  </si>
  <si>
    <t>BOTINA SEGURANCA SEM BIQUEIRA Nº 35</t>
  </si>
  <si>
    <t>BOTINA SEGURANCA SEM BIQUEIRA Nº 36</t>
  </si>
  <si>
    <t>BOTINA SEGURANCA SEM BIQUEIRA Nº 37</t>
  </si>
  <si>
    <t>BOTINA SEGURANCA SEM BIQUEIRA Nº 38</t>
  </si>
  <si>
    <t>BOTINA SEGURANCA SEM BIQUEIRA Nº 39</t>
  </si>
  <si>
    <t>BOTINA SEGURANCA SEM BIQUEIRA Nº 40</t>
  </si>
  <si>
    <t>BOTINA SEGURANCA SEM BIQUEIRA Nº 41</t>
  </si>
  <si>
    <t>BOTINA SEGURANCA SEM BIQUEIRA Nº 42</t>
  </si>
  <si>
    <t>BOTINA SEGURANCA SEM BIQUEIRA Nº 43</t>
  </si>
  <si>
    <t>BOTINA SEGURANCA SEM BIQUEIRA Nº 44</t>
  </si>
  <si>
    <t>BOTINA SEGURANCA SEM BIQUEIRA Nº 45</t>
  </si>
  <si>
    <t>BOTINA SEGURANCA ELETRICISTA  Nº 37</t>
  </si>
  <si>
    <t>BOTINA SEGURANCA ELETRICISTA  Nº 38</t>
  </si>
  <si>
    <t>BOTINA SEGURANCA ELETRICISTA  Nº 39</t>
  </si>
  <si>
    <t>BOTINA SEGURANCA ELETRICISTA  Nº 41</t>
  </si>
  <si>
    <t>BOTINA SEGURANCA ELETRICISTA  Nº 42</t>
  </si>
  <si>
    <t>BOTINA SEGURANCA ELETRICISTA  Nº 43</t>
  </si>
  <si>
    <t>BOTINA SEGURANCA ELETRICISTA  Nº 44</t>
  </si>
  <si>
    <t>BOTA BORRAC.PVC/EVA C/BIQ.COMPOSITE Nº38</t>
  </si>
  <si>
    <t>BOTA BORRAC.PVC/EVA C/BIQ.COMPOSITE Nº40</t>
  </si>
  <si>
    <t>BOTA BORRAC.PVC/EVA C/BIQ.COMPOSITE Nº42</t>
  </si>
  <si>
    <t>BOTA BORRAC.PVC/EVA C/BIQ.COMPOSITE Nº44</t>
  </si>
  <si>
    <t>BOTA BORRAC.PVC/EVA C/BIQ.COMPOSITE Nº45</t>
  </si>
  <si>
    <t>CALCADO SEGURANCA PARA LEITURISTA Nº38</t>
  </si>
  <si>
    <t>CALCADO SEGURANCA PARA LEITURISTA Nº39</t>
  </si>
  <si>
    <t>CALCADO SEGURANCA PARA LEITURISTA Nº40</t>
  </si>
  <si>
    <t>CALCADO SEGURANCA PARA LEITURISTA Nº41</t>
  </si>
  <si>
    <t>CALCADO SEGURANCA PARA LEITURISTA Nº42</t>
  </si>
  <si>
    <t>CALCADO SEGURANCA PARA LEITURISTA Nº43</t>
  </si>
  <si>
    <t>CALCADO SEGURANCA PARA LEITURISTA Nº44</t>
  </si>
  <si>
    <t>CALCADO SEGURANCA PARA LEITURISTA Nº45</t>
  </si>
  <si>
    <t>CALCADO SEGURANCA PARA LEITURISTA Nº46</t>
  </si>
  <si>
    <t>CALCADO SEGURANCA PARA LEITURISTA Nº35</t>
  </si>
  <si>
    <t>CALCADO SEGURANCA PARA LEITURISTA Nº36</t>
  </si>
  <si>
    <t>LUVA ISOLANTE P/ELETRICISTA TAM  9 CL 00</t>
  </si>
  <si>
    <t>LUVA ISOLANTE P/ELETRICISTA TAM 9,5 CL00</t>
  </si>
  <si>
    <t>LUVA ISOLANTE P/ELETRICISTA TAM 10 CL 00</t>
  </si>
  <si>
    <t>LUVA SEG.TRICOTADA POLIET. TAM. "M"</t>
  </si>
  <si>
    <t>LUVA SEG.TRICOTADA POLIET. TAM. "G"</t>
  </si>
  <si>
    <t>LUVA SEG.TRICOTADA POLIET. TAM. "XG"</t>
  </si>
  <si>
    <t>LUVA DE VAQUETA COM REFORCO</t>
  </si>
  <si>
    <t>CALCADO SEGURANCA COURO E SOLA BORRACHA</t>
  </si>
  <si>
    <t>ACIDO FLUOSSILICICO ONU 1778</t>
  </si>
  <si>
    <t>CAL HIDRATADA TRATAM.AGUA SACO DE 20 KG</t>
  </si>
  <si>
    <t>SC</t>
  </si>
  <si>
    <t>CLORETO FERRICO TRAT. AGUA Nº ONU 2582</t>
  </si>
  <si>
    <t>SULFATO ALUMINIO LIQUIDO ONU 1760</t>
  </si>
  <si>
    <t>CLORO LIQUIDO A GRANEL CAMINHAO TANQUE</t>
  </si>
  <si>
    <t>TO</t>
  </si>
  <si>
    <t>CARVAO ATIVADO UMECTADO SACO 25 KG</t>
  </si>
  <si>
    <t>BD</t>
  </si>
  <si>
    <t>DESENGRAXANTE P/OFICINA GERAL EMB.BD.20L</t>
  </si>
  <si>
    <t>DESENGRAXANTE INDUSTRIAL - EMB. 20,0 L</t>
  </si>
  <si>
    <t>CX</t>
  </si>
  <si>
    <t>ARAME FARPADO BWG 14 2,00MM</t>
  </si>
  <si>
    <t>RL</t>
  </si>
  <si>
    <t>TARRAXA P/ TUBO PVC DE 1/2" A 1"-JOGO</t>
  </si>
  <si>
    <t>JOGO CHAVE COMBINADA 3/8 A 1"</t>
  </si>
  <si>
    <t>JOGO CHAVE ALLEN CURTA 1/8 X 9/16</t>
  </si>
  <si>
    <t>JOGO CACHIMBOS ACO 10 A 32MM</t>
  </si>
  <si>
    <t>JOGO DE CHAVE ALLEN C/MEDIDAS 2A10MM.</t>
  </si>
  <si>
    <t>TAMPA AL/PE TERMOSOLDAVEL DIAMETRO 75MM</t>
  </si>
  <si>
    <t>FITA ADESIVA LACRE COPASA RL 100M</t>
  </si>
  <si>
    <t>MEMBRANA FILT. POROS 0,45 E DIAM. 47 MM</t>
  </si>
  <si>
    <t>PAC</t>
  </si>
  <si>
    <t>REAGENTE ANALISE FENOL DR 2500.</t>
  </si>
  <si>
    <t>REAGENTE ANALISE FENOL 2 ESPEC.DR 2500.</t>
  </si>
  <si>
    <t>AP</t>
  </si>
  <si>
    <t>REAGENTE DPD PASTILHAS CLORO LIVRE CX100</t>
  </si>
  <si>
    <t>CAL HIDRATADA GRANEL TRATAMENTO AGUA</t>
  </si>
  <si>
    <t>TON</t>
  </si>
  <si>
    <t>PADRAO MIX INTERNO SOLUC 2000 PPM-AMPOLA</t>
  </si>
  <si>
    <t>AGILENT-SEPTO P/VIALS HPLC EMB. C/100UN</t>
  </si>
  <si>
    <t>LUVA LATEX MED/HOSP TAM.G CX C/100 UN</t>
  </si>
  <si>
    <t>COPO POLIP.  SEM LOGO GOVERNO CERCADINHO</t>
  </si>
  <si>
    <t>CLORO LIQUEFEITO CILINDRO  50 KG</t>
  </si>
  <si>
    <t>CIL</t>
  </si>
  <si>
    <t>CLORO LIQUEFEITO CILINDRO 900 KG</t>
  </si>
  <si>
    <t>REAGENTE DPD PASTILHAS CLORO TOTAL CX100</t>
  </si>
  <si>
    <t>AGILENT-SEPTO PTFE/SILICONE PAC.1000 UN</t>
  </si>
  <si>
    <t>KIT QUANTIFICACAO MICROCISTINA</t>
  </si>
  <si>
    <t>LAMINA TRATADA PARA MICROSCOPIA</t>
  </si>
  <si>
    <t>SOLUCAO PADRAO MIX BASE/NEUTRA.1000µg/ML</t>
  </si>
  <si>
    <t>CLORETO SODIO GRANUL.2,83A1,65MM 25KG</t>
  </si>
  <si>
    <t>SUPORTE PARA TUBO FALCON 50 FUROS</t>
  </si>
  <si>
    <t>PEÇ</t>
  </si>
  <si>
    <t>PIPETA PASTEUR GRADUADA DESCART 3ML-500U</t>
  </si>
  <si>
    <t>PADRAO MIX.CUSTOMIZADO AMPOLA 1ML 2MG/ML</t>
  </si>
  <si>
    <t>SULFATO ALUMINIO LIQUIDO ISENTO FERRO</t>
  </si>
  <si>
    <t>AGILENT-SEPTO VERDE GC REF.5183-4759-100</t>
  </si>
  <si>
    <t>AGILENT-TAMPA COM SEPTO PARA VIAL DE 1ML</t>
  </si>
  <si>
    <t>CAL HIDRATADA SUSPENSAO CA(OH)2 MIN.28%</t>
  </si>
  <si>
    <t>AGILENT-FRIT BOMBA CROMAT. REF.5067-5716</t>
  </si>
  <si>
    <t>ADOCANTE SUCRALOSE EM PO SACHE 0,5G</t>
  </si>
  <si>
    <t>ACUCAR CRISTAL  GRANULADO SACHE 5GRAMAS</t>
  </si>
  <si>
    <t>ACO CA-50 A OU B</t>
  </si>
  <si>
    <t>ACO CA-60 A OU B</t>
  </si>
  <si>
    <t>RESINA POLIURETANO-MC 2300 NV OU SIMILAR</t>
  </si>
  <si>
    <t>RESINA POLIURETANO MC 2033 OU SIMILAR</t>
  </si>
  <si>
    <t>SOLVENTE REINIGUNGSMITTEL U OU SIMILAR</t>
  </si>
  <si>
    <t>SIKA I</t>
  </si>
  <si>
    <t>DESMOLDANTE PARA FORMAS</t>
  </si>
  <si>
    <t>BICA CORRIDA</t>
  </si>
  <si>
    <t>BRITA GRADUADA</t>
  </si>
  <si>
    <t>CONCRETO BETUMINOSO USINADO-CBUQ-FX-"C"</t>
  </si>
  <si>
    <t>GASOLINA TIPO A - COMUM</t>
  </si>
  <si>
    <t>OLEO DIESEL</t>
  </si>
  <si>
    <t>OLEO P/ FERRAMENTAS PNEUMATICAS-FP68</t>
  </si>
  <si>
    <t>SOLUCAO LIMPADORA P/ PVC RIGIDO</t>
  </si>
  <si>
    <t>AGENTE ESPUMANTE DRILLFOAN OU SIMILAR</t>
  </si>
  <si>
    <t>BLOCOS CONCRETO NAO VAZADO 40X20X10CM</t>
  </si>
  <si>
    <t>BLOCOS CONCRETO NAO VAZADO 40X20X15CM</t>
  </si>
  <si>
    <t>BLOCOS CONCRETO NAO VAZADO 40X20X20CM</t>
  </si>
  <si>
    <t>TIJOLO CERAMICO 8 FUROS 30X20X10CM.</t>
  </si>
  <si>
    <t>TIJOLO MACICO COMUM 20X10X5,5CM</t>
  </si>
  <si>
    <t>TIJOLO MACICO TIPO A VISTA 23X11X 5,5CM</t>
  </si>
  <si>
    <t>TELHA CERAMICA COLONIAL  45X15CM</t>
  </si>
  <si>
    <t>CUMEEIRA CERAMICA 45º - 40X20CM.</t>
  </si>
  <si>
    <t>FUNDO BRANCO FOSCO</t>
  </si>
  <si>
    <t>MASSA LATEX - BASE PVA</t>
  </si>
  <si>
    <t>LIQUIBASE</t>
  </si>
  <si>
    <t>SOLVENTE (AGUARRAS OU SIMILAR)</t>
  </si>
  <si>
    <t>OLEO DE LINHACA</t>
  </si>
  <si>
    <t>MASSA A OLEO</t>
  </si>
  <si>
    <t>TINTA (ESMALTE SINTETICO) COR GRAFITE</t>
  </si>
  <si>
    <t>TINTA ASFALTICA COR PRETA</t>
  </si>
  <si>
    <t>TINTA LATEX PVA INTERIOR/EXTERIOR</t>
  </si>
  <si>
    <t>ESMALTE SINTETICO FERRO GL 3,6 LT</t>
  </si>
  <si>
    <t>TINTA A OLEO, P/ MADEIRA</t>
  </si>
  <si>
    <t>TINTA OLEO P/PAREDE INTERIOR/EXTERIOR</t>
  </si>
  <si>
    <t>TINTA A BASE DE SILICONE</t>
  </si>
  <si>
    <t>TINTA ACRILICA INCOLOR</t>
  </si>
  <si>
    <t>ZARCAO</t>
  </si>
  <si>
    <t>VERNIZ COPAL</t>
  </si>
  <si>
    <t>GL</t>
  </si>
  <si>
    <t>CIMENTO BRANCO (SACO COM 25 KG)</t>
  </si>
  <si>
    <t>CIMENTO PORTLAND CP II 32</t>
  </si>
  <si>
    <t>AGUA SANITARIA</t>
  </si>
  <si>
    <t>PAPEL FORMATO A-4 GRAMATURA 75G/M2</t>
  </si>
  <si>
    <t>TUBO GALVANIZADO 1.1/2" - CIMBRAMENTO</t>
  </si>
  <si>
    <t>MLM</t>
  </si>
  <si>
    <t>SOLUCAO AQUOSA A BASE PEROX. HIDROGENIO</t>
  </si>
  <si>
    <t>SOLUCAO AQUOSA A BASE DE ORTO-FOSFATO</t>
  </si>
  <si>
    <t>TARIFA DE ENERGIA ELETRICA</t>
  </si>
  <si>
    <t>INSUMOS P/ IMPRESSAO ELETRONICA DOCUM.</t>
  </si>
  <si>
    <t>RECEPTOR GNSS L1L2 RTK TEMPO REAL - PAR</t>
  </si>
  <si>
    <t>DIA</t>
  </si>
  <si>
    <t>ECOBATIMETRO MOD BATHY 500MF OU SIMILAR</t>
  </si>
  <si>
    <t>LASER SCANNER REGL VZ1000 OU SIMILAR</t>
  </si>
  <si>
    <t>EQUIPE ESPECIALIZADA I -POL ELASTOMERICO</t>
  </si>
  <si>
    <t>GB</t>
  </si>
  <si>
    <t>EQUIPE ESPECIALIZADA II-POL ELASTOMERICO</t>
  </si>
  <si>
    <t>EQUIPE ESPECIALIZADA III-POL ELASTOMERIC</t>
  </si>
  <si>
    <t>EQUIPE ESPECIALIZADA IV-POL ELASTOMERICO</t>
  </si>
  <si>
    <t>CONSUMO MATERIAL AREAS &gt;=1000 M2</t>
  </si>
  <si>
    <t>CONSUMO MATERIAL 500&lt;=AREA&lt;1000 M2</t>
  </si>
  <si>
    <t>CONSUMO MATERIAL 200&lt;=AREAS&lt;500 M2</t>
  </si>
  <si>
    <t>CONSUMO MATERIAL AREAS &lt;200 M2</t>
  </si>
  <si>
    <t>MOBILIZACAO EQUIPE P/ APLIC. POLIURETANO</t>
  </si>
  <si>
    <t>ESPACADOR PARA PISO E REVESTIMENTO 3 MM</t>
  </si>
  <si>
    <t>EQUIPE E EQUIPAMENTOS -SOLDA GEOMEMBRANA</t>
  </si>
  <si>
    <t>SOLDA GEOMEMBRANA -CONEXOES E ACESSORIOS</t>
  </si>
  <si>
    <t>ESCORIA DE ACIARIA</t>
  </si>
  <si>
    <t>CARGA E DESCARGA (MATERIAL EM GERAL) COM MANUSEIO E ARRUMACAO DO MATERIAL</t>
  </si>
  <si>
    <t>TRANSPORTE LOCAL, EM PERIMETRO URBANO (MATERIAL EM GERAL), CARGA ACONDICIONADA</t>
  </si>
  <si>
    <t>TOK</t>
  </si>
  <si>
    <t>TRANSPORTE COMERCIAL RODOVIARIO (MATERIAL EM GERAL), CARGA ACONDICIONADA</t>
  </si>
  <si>
    <t>TRANSPORTE COMERCIAL RODOVIARIO (MATERIAL EM GERAL), A GRANEL</t>
  </si>
  <si>
    <t>M3K</t>
  </si>
  <si>
    <t>CONFECCAO DO CONCRETO BETUMINOSO USINADO A FRIO - PMF</t>
  </si>
  <si>
    <t>PAVIMENTACAO EM CONCRETO BETUMINOSO USINADO A QUENTE, CBUQ, PARA FAIXAS MAIORES QUE 3,50 M</t>
  </si>
  <si>
    <t>PRE-FILTRO COM AREIA SELECIONADA, TIPO PEROLA, DIAMETRO DE 2,0 A 3,6 MM</t>
  </si>
  <si>
    <t>DISTRIBUICAO DE FOLHETOS INFORMATIVOS</t>
  </si>
  <si>
    <t>DEZ</t>
  </si>
  <si>
    <t>LEVANTAMENTO PLANIALTIMETRICO E SEMICADASTRAL COM NORMAL - AREA URBANA.</t>
  </si>
  <si>
    <t>KM2</t>
  </si>
  <si>
    <t>LEVANTAMENTO PLANIALTIMETRICO E SEMICADASTRAL COM NORMAL - AREA DE EXPANSAO</t>
  </si>
  <si>
    <t>LEVANTAMENTO PLANIALTIMETRICO E SEMICADASTRAL COM NORMAL - AREA DE OCUPACAO NAO PLANEJADA (FAVELA)</t>
  </si>
  <si>
    <t>LEVANTAMENTO PLANIMETRICO CADASTRAL</t>
  </si>
  <si>
    <t>HA</t>
  </si>
  <si>
    <t>SEMICADASTRO - ATUALIZACAO COM INDICACAO DE NOVOS IMOVEIS E DADOS URBANISTICOS</t>
  </si>
  <si>
    <t>LEVANTAMENTO ALTIMETRICO DE SEMICADASTRO EXISTENTE, INCLUINDO AMARRACAO PLANIALTIMETRICA</t>
  </si>
  <si>
    <t>DIGITALIZACAO DO LEVANTAMENTO PLANIALTIMETRICO SEMICADASTRAL EXISTENTE</t>
  </si>
  <si>
    <t>ALOCACAO DE EQUIPE BASICA DE TOPOGRAFIA, LIMITADA A 7(SETE) DIAS</t>
  </si>
  <si>
    <t>SISTEMA DE CIMBRAMENTO TUBULAR EM TUBOS GALVANIZADOS COM DIAMETRO DE 1.1/2", INCLUSIVE BRACADEIRAS, BASES E DEMAISACESSORIOS (UNIDADE DE MEDIDA = METRO POR MES)</t>
  </si>
  <si>
    <t>COMBATE E DESINFECCAO DE FERRO-BACTERIA EM POCOS ARTESIANOS, COM A UTILIZACAO DE BACTERICIDA EM SOLUCAO AQUOSA A BASE DEPEROXIDO DE HIDROGENIO E ANTIOXIDANTES</t>
  </si>
  <si>
    <t>RECUPERACAO E LIMPEZA DE POCOS ARTESIANOS COM A UTILIZACAO DE SOLUCAO AQUOSA A BASE DE ORTO-FOSFATO, ESTABILIZANTES,ANTICORROSIVOS E DESINCRUSTANTES</t>
  </si>
  <si>
    <t>SERVICOS TOPOGRAFICOS DE CAMPO PARA OBRAS COM UTILIZACAO DE ESCORAMENTO TIPO BLINDAGEM METALICA</t>
  </si>
  <si>
    <t>ADICIONAL DE TRANSPORTE EM PERIMETRO URBANO A GRANEL - DISTANCIA SUPERIOR A 1,0 KM</t>
  </si>
  <si>
    <t>HOSPEDAGEM E ALIMENTACAO PARA EQUIPE DE SONDAGEM POR DIA TRABALHADO OU A DISPOSICAO</t>
  </si>
  <si>
    <t>INJECAO DE RESINAS A BASE DE POLIURETANO, CONSISTINDO DE ESPUMA HIDROATIVA EXPANSIVA E GEL, EM TRINCAS E/OU FISSURAS EMESTRUTURAS DE CONRETO SIMPLES E/OU ARMADO,E APLICAÇÃO DE ADESIVO EPÓXICO</t>
  </si>
  <si>
    <t>EQUIPE DE ELETROFUSAO, PARA UTILIZACAO EXCLUSIVA EM METODO NAO DESTRUTIVO (MND), PARA SOLDA DE TUBOS E CONEXOES DE PEAD</t>
  </si>
  <si>
    <t>EQUIPE DE ECOBATIMETRIA</t>
  </si>
  <si>
    <t>EQUIPE PARA LEVANTAMENTOS COM LASER SCANNER</t>
  </si>
  <si>
    <t>LEVANTAMENTO PLANIALTIMETRICO COM UTILIZACAO DE EQUIPAMENTO LASER SCANNER - AREAS EXCEDENTES A 100000 M2 (10HA), PELOQUE EXCEDER 100000M2 (10HA)</t>
  </si>
  <si>
    <t>PROJETO ELETRICO - DETALHAMENTOS COMPLEMENTARES, DIAGRAMAS TRIFILARES, DIAGRAMAS DE COMANDO E DETALHES DE INSTALACAO</t>
  </si>
  <si>
    <t>A1</t>
  </si>
  <si>
    <t>PROJETO ELETRICO - ILUMINACAO E TOMADAS, SPDA E ATERRAMENTO</t>
  </si>
  <si>
    <t>PROJETO ELETRICO - PROJETO DE SUBESTACAO EM POSTE, CABINE PRIMARIA OU SUBESTACAO ABRIGADA</t>
  </si>
  <si>
    <t>PROJETO ELETRICO - REDES CABEAMENTO ESTRUTURADO, TELEFONIA, CFTV, SONORIZACAO, DETECCAO E ALARME DE INCENDIO E INTRUSAO</t>
  </si>
  <si>
    <t>LEVANTAMENTO DE AREAS ESPECIAIS, INCLUSIVE TRAVESSIAS A &gt; 100.000 M2 (10 HA), PELO QUE EXCEDER 100.000 M2 (10 HA).</t>
  </si>
  <si>
    <t>CAMINHAO COM CARROCERIA FIXA E CABINE EXTRA, CAPACIDADE PARA 4,0 TON (INCLUSIVE MOTORISTA)</t>
  </si>
  <si>
    <t>TRANSPORTE RODOVIARIO DE MASSA ASFALTICA, CBUQ, ENTRE CIDADES PARA OBRAS DE EXPANSAO, COM USO DE CAMINHAO BASCULANTE</t>
  </si>
  <si>
    <t>SISTEMA DE AUTOMACAO E TELECOMANDO VIA RADIO - 1 (PONTO) - INSTALACAO</t>
  </si>
  <si>
    <t>TRANSPORTE DE AGUA BRUTA OU TRATADA PONTO A PONTO COM CAMINHAO TANQUE (PIPA) EM ESTRADA PAVIMENTADA</t>
  </si>
  <si>
    <t>TRANSPORTE DE AGUA BRUTA OU TRATADA PONTO A PONTO COM CAMINHAO TANQUE (PIPA) EM ESTRADA SEM PAVIMENTACAO</t>
  </si>
  <si>
    <t>GEOMEMBRANA - SOLDA ATRAVES DO PROCESSO DE TERMOFUSAO E/OU EXTRUSÃO</t>
  </si>
  <si>
    <t>DETALHAMENTO ESPECIAL DE INTERCEPTORES, EMISSARIOS E/OU REDES COLETORAS</t>
  </si>
  <si>
    <t>TRANSPORTE DE AGREGADOS</t>
  </si>
  <si>
    <t>TRANSPORTE RODOVIARIO DE MASSA ASFALTICA CBUQ ENTRE CIDADES, DISTANCIA MAIOR QUE 60KM, COM USO DE CAMINHAO BASCULANTE</t>
  </si>
  <si>
    <t>CO-24324</t>
  </si>
  <si>
    <t>DIÁRIA DE VIAGEM COM OU SEM PERNOITE, INCLUSIVE ALIMENTAÇÃO</t>
  </si>
  <si>
    <t>CO-27361</t>
  </si>
  <si>
    <t>LEVANTAMENTO PLANIALTIMÉTRICO E CADASTRAL -TERRENO ATÉ 2.000 M2</t>
  </si>
  <si>
    <t>CO-27363</t>
  </si>
  <si>
    <t>LEVANTAMENTO PLANIALTIMÉTRICO E CADASTRAL -TERRENO DE 2.001 A 10.000 M2</t>
  </si>
  <si>
    <t>CO-27414</t>
  </si>
  <si>
    <t>ANTEPROJETO DE EDIFICAÇÃO - ÁREA &lt;= 600 M2</t>
  </si>
  <si>
    <t>CO-27415</t>
  </si>
  <si>
    <t>ANTEPROJETO DE EDIFICAÇÃO - 600 M2 &lt; ÁREA &lt;= 1.500 M2</t>
  </si>
  <si>
    <t>CO-27416</t>
  </si>
  <si>
    <t>ANTEPROJETO DE EDIFICAÇÃO - 1.500 M2 &lt; ÁREA &lt;= 3.000 M2</t>
  </si>
  <si>
    <t>CO-27417</t>
  </si>
  <si>
    <t>ANTEPROJETO DE EDIFICAÇÃO - ÁREA &gt; 3.000 M2</t>
  </si>
  <si>
    <t>CO-27418</t>
  </si>
  <si>
    <t>ANTEPROJETO DE IMPLANTAÇÃO DE EDIFICAÇÃO PADRÃO COM ÁREA DE PROJEÇÃO &lt; = 600 M2</t>
  </si>
  <si>
    <t>CO-27419</t>
  </si>
  <si>
    <t>ANTEPROJETO DE IMPLANTAÇÃO DE EDIFICAÇÃO PADRÃO COM 600 M2 &lt; ÁREA DE PROJEÇÃO = 1.500 M2</t>
  </si>
  <si>
    <t>CO-27420</t>
  </si>
  <si>
    <t>ANTEPROJETO DE IMPLANTAÇÃO DE EDIFICAÇÃO PADRÃO COM 1.500 &lt; ÁREA DE PROJEÇÃO &lt;= 3.000 M2</t>
  </si>
  <si>
    <t>CO-27421</t>
  </si>
  <si>
    <t>ANTEPROJETO DE IMPLANTAÇÃO DE EDIFICAÇÃO PADRÃO COM ÁREA DE PROJEÇÃO &gt; 3.000 M2</t>
  </si>
  <si>
    <t>CO-27483</t>
  </si>
  <si>
    <t>PERSPECTIVA COLORIDA (50X70)CM</t>
  </si>
  <si>
    <t>CO-28390</t>
  </si>
  <si>
    <t>MOBILIZAÇÃO E DESMOBILIZAÇÃO DE EQUIPAMENTO DE SONDAGEM A PERCUSSÃO COM ENSAIO DE PENETRAÇÃO PADRÃO (SPT) - (CUSTO FIXO)</t>
  </si>
  <si>
    <t>ED-13335</t>
  </si>
  <si>
    <t>LUMINÁRIA COMERCIAL CHANFRADA DE SOBREPOR COMPLETA, PARA UMA (1) LÂMPADA TUBULAR LED 1X9W-ØT8, TEMPERATURA DA COR 6500K, FORNECIMENTO E INSTALAÇÃO, INCLUSIVE BASE E LÂMPADA</t>
  </si>
  <si>
    <t>ED-13336</t>
  </si>
  <si>
    <t>LUMINÁRIA COMERCIAL CHANFRADA DE SOBREPOR COMPLETA, PARA UMA (1) LÂMPADA TUBULAR LED 1X18W-ØT8, TEMPERATURA DA COR 6500K, FORNECIMENTO E INSTALAÇÃO, INCLUSIVE BASE E LÂMPADA</t>
  </si>
  <si>
    <t>ED-13337</t>
  </si>
  <si>
    <t>LUMINÁRIA COMERCIAL CHANFRADA DE SOBREPOR COMPLETA, PARA DUAS (2) LÂMPADAS TUBULARES LED 2X9W-ØT8, TEMPERATURA DA COR 6500K, FORNECIMENTO E INSTALAÇÃO, INCLUSIVE BASE E LÂMPADAS</t>
  </si>
  <si>
    <t>ED-13338</t>
  </si>
  <si>
    <t>LUMINÁRIA COMERCIAL CHANFRADA DE SOBREPOR COMPLETA, PARA DUAS (2) LÂMPADAS TUBULARES LED 2X18W-ØT8, TEMPERATURA DA COR 6500K, FORNECIMENTO E INSTALAÇÃO, INCLUSIVE BASE E LÂMPADAS</t>
  </si>
  <si>
    <t>ED-13339</t>
  </si>
  <si>
    <t>LUMINÁRIA COMERCIAL CHANFRADA DE SOBREPOR COMPLETA, PARA QUATRO (4) LÂMPADAS TUBULARES LED 4X9W-ØT8, TEMPERATURA DA COR 6500K, FORNECIMENTO E INSTALAÇÃO, INCLUSIVE BASE E LÂMPADAS</t>
  </si>
  <si>
    <t>ED-13340</t>
  </si>
  <si>
    <t>LUMINÁRIA COMERCIAL CHANFRADA DE SOBREPOR COMPLETA, PARA QUATRO (4) LÂMPADAS TUBULARES LED 4X18W-ØT8, TEMPERATURA DA COR 6500K, FORNECIMENTO E INSTALAÇÃO, INCLUSIVE BASE E LÂMPADA</t>
  </si>
  <si>
    <t>ED-13342</t>
  </si>
  <si>
    <t>ED-13343</t>
  </si>
  <si>
    <t>ED-13344</t>
  </si>
  <si>
    <t>ED-13345</t>
  </si>
  <si>
    <t>LUMINÁRIA ARANDELA TIPO MEIA-LUA COMPLETA, DIÂMETRO 25 CM, PARA UMA (1) LÂMPADA LED, POTÊNCIA 15W, BULBO A65, FORNECIMENTO E INSTALAÇÃO, INCLUSIVE BASE E LÂMPADA</t>
  </si>
  <si>
    <t>ED-13346</t>
  </si>
  <si>
    <t>LUMINÁRIA ARANDELA TIPO MEIA-LUA COMPLETA, DIÂMETRO 25 CM, PARA UMA (1) LÂMPADA LED, POTÊNCIA 20W, BULBO A70, FORNECIMENTO E INSTALAÇÃO, INCLUSIVE BASE E LÂMPADA</t>
  </si>
  <si>
    <t>ED-13353</t>
  </si>
  <si>
    <t>LUMINÁRIA TIPO DROPS COM BASE SUPORTE GALVANIZADA E GLOBO LEITOSO COMPLETA, PARA UMA (1) LÂMPADA LED, POTÊNCIA 9W, BULBO A60, FORNECIMENTO E INSTALAÇÃO, INCLUSIVE BASE E LÂMPADA</t>
  </si>
  <si>
    <t>ED-13354</t>
  </si>
  <si>
    <t>LUMINÁRIA TIPO DROPS COM BASE SUPORTE GALVANIZADA E GLOBO LEITOSO COMPLETA, PARA UMA (1) LÂMPADA LED, POTÊNCIA 15W, BULBO A65, FORNECIMENTO E INSTALAÇÃO, INCLUSIVE BASE E LÂMPADA</t>
  </si>
  <si>
    <t>ED-13355</t>
  </si>
  <si>
    <t>LUMINÁRIA PLAFON REDONDO DE VIDRO JATEADO REDONDO, DIÂMETRO 25 CM, PARA UMA (1) LÂMPADA BASE E-27, FORNECIMENTO E INSTALAÇÃO, INCLUSIVE BASE, EXCLUSIVE LÂMPADA</t>
  </si>
  <si>
    <t>ED-13356</t>
  </si>
  <si>
    <t>LUMINÁRIA PLAFON REDONDO DE VIDRO JATEADO REDONDO COMPLETA, DIÂMETRO 25 CM, PARA UMA (1) LÂMPADA LED, POTÊNCIA 9W, BULBO A60, FORNECIMENTO E INSTALAÇÃO, INCLUSIVE BASE E LÂMPADA</t>
  </si>
  <si>
    <t>ED-13357</t>
  </si>
  <si>
    <t>LUMINÁRIA PLAFON REDONDO DE VIDRO JATEADO REDONDO COMPLETA, DIÂMETRO 25 CM, PARA UMA (1) LÂMPADA LED, POTÊNCIA 15W, BULBO A65, FORNECIMENTO E INSTALAÇÃO, INCLUSIVE BASE E LÂMPADA</t>
  </si>
  <si>
    <t>ED-13911</t>
  </si>
  <si>
    <t>FERRAGENS PARA PORTA METÁLICA, DE CORRER, COM UMA (1) FOLHA, BATENTE COM ALTURA MÁXIMA DE 2,3M, INCLUSIVE FECHADURA, MODELO BICO PAPAGAIO, ROLDANA INFERIOR E SUPERIOR, MODELO TIPO U, COM CAPACIDADE PARA 360KG, FORNECIMENTO, ACESSÓRIOS E INSTALAÇÃO, EXCLUSIVE PORTA METÁLICA</t>
  </si>
  <si>
    <t>ED-13926</t>
  </si>
  <si>
    <t>FERRAGENS PARA PORTA METÁLICA, DE CORRER, COM DUAS (2) FOLHAS, BATENTE COM ALTURA MÁXIMA DE 2,3M, INCLUSIVE FECHADURA, MODELO BICO PAPAGAIO, ROLDANA INFERIOR E SUPERIOR, MODELO TIPO U, COM CAPACIDADE PARA 360KG, FORNECIMENTO, ACESSÓRIOS E INSTALAÇÃO, EXCLUSIVE PORTA METÁLICA</t>
  </si>
  <si>
    <t>ED-14177</t>
  </si>
  <si>
    <t>QUADRO DE DISTRIBUIÇÃO DE EMBUTIR EM PVC PARA 4 DISJUNTORES DIN, INCLUSIVE BARRAMENTOS NEUTRO/TERRA, EXCLUSIVE BARRAMENTO DE FASE</t>
  </si>
  <si>
    <t>ED-14178</t>
  </si>
  <si>
    <t>QUADRO DE DISTRIBUIÇÃO DE SOBREPOR EM PVC PARA 4 DISJUNTORES DIN, INCLUSIVE BARRAMENTOS NEUTRO/TERRA, EXCLUSIVE BARRAMENTO DE FASE</t>
  </si>
  <si>
    <t>ED-14179</t>
  </si>
  <si>
    <t>QUADRO DE DISTRIBUIÇÃO DE EMBUTIR EM PVC, PARA 8 DISJUNTORES DIN, INCLUSIVE BARRAMENTOS NEUTRO/TERRA, EXCLUSIVE BARRAMENTO DE FASE</t>
  </si>
  <si>
    <t>ED-14180</t>
  </si>
  <si>
    <t>QUADRO DE DISTRIBUIÇÃO DE SOBREPOR EM PVC, PARA 8 DISJUNTORES DIN, INCLUSIVE BARRAMENTOS NEUTRO/TERRA, EXCLUSIVE BARRAMENTO DE FASE</t>
  </si>
  <si>
    <t>ED-14181</t>
  </si>
  <si>
    <t>QUADRO DE DISTRIBUIÇÃO DE EMBUTIR EM PVC, PARA 12 DISJUNTORES DIN, INCLUSIVE BARRAMENTOS NEUTRO/TERRA, EXCLUSIVE BARRAMENTO DE FASE</t>
  </si>
  <si>
    <t>ED-14182</t>
  </si>
  <si>
    <t>QUADRO DE DISTRIBUIÇÃO DE SOBREPOR EM PVC, PARA 12 DISJUNTORES DIN, INCLUSIVE BARRAMENTOS NEUTRO/TERRA, EXCLUSIVE BARRAMENTO DE FASE</t>
  </si>
  <si>
    <t>ED-14183</t>
  </si>
  <si>
    <t>QUADRO DE DISTRIBUIÇÃO DE EMBUTIR EM PVC, PARA 16 DISJUNTORES DIN, INCLUSIVE BARRAMENTOS NEUTRO/TERRA, EXCLUSIVE BARRAMENTO DE FASE</t>
  </si>
  <si>
    <t>ED-14184</t>
  </si>
  <si>
    <t>QUADRO DE DISTRIBUIÇÃO DE SOBREPOR EM PVC, PARA 16 DISJUNTORES DIN, INCLUSIVE BARRAMENTOS NEUTRO/TERRA, EXCLUSIVE BARRAMENTO DE FASE</t>
  </si>
  <si>
    <t>ED-14186</t>
  </si>
  <si>
    <t>QUADRO DE DISTRIBUIÇÃO DE EMBUTIR EM CHAPA, PARA 16 DISJUNTORES DIN, INCLUSIVE BARRAMENTOS NEUTRO/TERRA E BARRAMENTO TRIFÁSICO DE 100A</t>
  </si>
  <si>
    <t>ED-14187</t>
  </si>
  <si>
    <t>QUADRO DE DISTRIBUIÇÃO DE SOBREPOR EM CHAPA, PARA 16 DISJUNTORES DIN, INCLUSIVE BARRAMENTOS NEUTRO/TERRA E BARRAMENTO TRIFÁSICO DE 100A</t>
  </si>
  <si>
    <t>ED-14188</t>
  </si>
  <si>
    <t>QUADRO DE DISTRIBUIÇÃO DE SOBREPOR EM CHAPA, PARA 24 DISJUNTORES DIN, INCLUSIVE BARRAMENTOS NEUTRO/TERRA E BARRAMENTO TRIFÁSICO DE 100A</t>
  </si>
  <si>
    <t>ED-14191</t>
  </si>
  <si>
    <t>QUADRO DE DISTRIBUIÇÃO DE EMBUTIR EM CHAPA, PARA 24 DISJUNTORES DIN, INCLUSIVE BARRAMENTOS NEUTRO/TERRA E BARRAMENTO TRIFÁSICO DE 150A</t>
  </si>
  <si>
    <t>ED-14192</t>
  </si>
  <si>
    <t>QUADRO DE DISTRIBUIÇÃO DE SOBREPOR EM CHAPA, PARA 24 DISJUNTORES DIN, INCLUSIVE BARRAMENTOS NEUTRO/TERRA E BARRAMENTO TRIFÁSICO DE 150A</t>
  </si>
  <si>
    <t>ED-14193</t>
  </si>
  <si>
    <t>QUADRO DE DISTRIBUIÇÃO DE EMBUTIR EM CHAPA, PARA 34 DISJUNTORES DIN, INCLUSIVE BARRAMENTOS NEUTRO/TERRA E BARRAMENTO TRIFÁSICO DE 100A</t>
  </si>
  <si>
    <t>ED-14194</t>
  </si>
  <si>
    <t>QUADRO DE DISTRIBUIÇÃO DE SOBREPOR EM CHAPA, PARA 34 DISJUNTORES DIN, INCLUSIVE BARRAMENTOS NEUTRO/TERRA E BARRAMENTO TRIFÁSICO DE 100A</t>
  </si>
  <si>
    <t>ED-14195</t>
  </si>
  <si>
    <t>QUADRO DE DISTRIBUIÇÃO DE EMBUTIR EM CHAPA, PARA 34 DISJUNTORES DIN, INCLUSIVE BARRAMENTOS NEUTRO/TERRA E BARRAMENTO TRIFÁSICO DE 150A</t>
  </si>
  <si>
    <t>ED-14196</t>
  </si>
  <si>
    <t>QUADRO DE DISTRIBUIÇÃO DE SOBREPOR EM CHAPA, PARA 34 DISJUNTORES DIN, INCLUSIVE BARRAMENTOS NEUTRO/TERRA E BARRAMENTO TRIFÁSICO DE 150A</t>
  </si>
  <si>
    <t>ED-14197</t>
  </si>
  <si>
    <t>QUADRO DE DISTRIBUIÇÃO DE EMBUTIR EM CHAPA, PARA 44 DISJUNTORES DIN, INCLUSIVE BARRAMENTOS NEUTRO/TERRA E BARRAMENTO TRIFÁSICO DE 100A</t>
  </si>
  <si>
    <t>ED-14198</t>
  </si>
  <si>
    <t>QUADRO DE DISTRIBUIÇÃO DE SOBREPOR EM CHAPA, PARA 44 DISJUNTORES DIN, INCLUSIVE BARRAMENTOS NEUTRO/TERRA E BARRAMENTO TRIFÁSICO DE 100A</t>
  </si>
  <si>
    <t>ED-14199</t>
  </si>
  <si>
    <t>QUADRO DE DISTRIBUIÇÃO DE EMBUTIR EM CHAPA, PARA 44 DISJUNTORES DIN, INCLUSIVE BARRAMENTOS NEUTRO/TERRA E BARRAMENTO TRIFÁSICO DE 150A</t>
  </si>
  <si>
    <t>ED-14200</t>
  </si>
  <si>
    <t>QUADRO DE DISTRIBUIÇÃO DE SOBREPOR EM CHAPA, PARA 44 DISJUNTORES DIN, INCLUSIVE BARRAMENTOS NEUTRO/TERRA E BARRAMENTO TRIFÁSICO DE 150A</t>
  </si>
  <si>
    <t>ED-14201</t>
  </si>
  <si>
    <t>QUADRO DE DISTRIBUIÇÃO DE EMBUTIR EM CHAPA, PARA 56 DISJUNTORES DIN, INCLUSIVE BARRAMENTOS NEUTRO/TERRA E BARRAMENTO TRIFÁSICO DE 225A</t>
  </si>
  <si>
    <t>ED-14202</t>
  </si>
  <si>
    <t>QUADRO DE DISTRIBUIÇÃO DE SOBREPOR EM CHAPA, PARA 56 DISJUNTORES DIN, INCLUSIVE BARRAMENTOS NEUTRO/TERRA E BARRAMENTO TRIFÁSICO DE 225A</t>
  </si>
  <si>
    <t>ED-14203</t>
  </si>
  <si>
    <t>QUADRO DE DISTRIBUIÇÃO DE EMBUTIR EM CHAPA, PARA 70 DISJUNTORES DIN, INCLUSIVE BARRAMENTOS NEUTRO/TERRA E BARRAMENTO TRIFÁSICO DE 225A</t>
  </si>
  <si>
    <t>ED-14204</t>
  </si>
  <si>
    <t>QUADRO DE DISTRIBUIÇÃO DE SOBREPOR EM CHAPA, PARA 70 DISJUNTORES DIN, INCLUSIVE BARRAMENTOS NEUTRO/TERRA E BARRAMENTO TRIFÁSICO DE 225A</t>
  </si>
  <si>
    <t>ED-14545</t>
  </si>
  <si>
    <t>FECHADURA TIPO TETRA CHAVE DE TRAVA LATERAL, PARA PORTA METÁLICA DE ENROLAR, INCLUSIVE ACESSÓRIOS PARA FIXAÇÃO E DUAS (2) CHAVES</t>
  </si>
  <si>
    <t>ED-14546</t>
  </si>
  <si>
    <t>FECHADURA TIPO TETRA CHAVE DE CHÃO, PARA PORTA METÁLICA DE ENROLAR, INCLUSIVE ACESSÓRIOS PARA FIXAÇÃO E DUAS (2) CHAVES</t>
  </si>
  <si>
    <t>ED-15114</t>
  </si>
  <si>
    <t>DISJUNTOR DE PROTEÇÃO DIFERENCIAL RESIDUAL (DR), BIPOLAR TIPO DIN, CORRENTE NOMINAL DE 25A, SENSIBILIDADE DE 30MA, FORNECIMENTO E INSTALAÇÃO, INCLUSIVE TERMINAL ILHÓS</t>
  </si>
  <si>
    <t>ED-15115</t>
  </si>
  <si>
    <t>DISJUNTOR DE PROTEÇÃO DIFERENCIAL RESIDUAL (DR), BIPOLAR TIPO DIN, CORRENTE NOMINAL DE 40A, SENSIBILIDADE DE 30MA, FORNECIMENTO E INSTALAÇÃO, INCLUSIVE TERMINAL ILHÓS</t>
  </si>
  <si>
    <t>ED-15116</t>
  </si>
  <si>
    <t>DISJUNTOR DE PROTEÇÃO DIFERENCIAL RESIDUAL (DR), BIPOLAR TIPO DIN, CORRENTE NOMINAL DE 63A, SENSIBILIDADE DE 30MA, FORNECIMENTO E INSTALAÇÃO, INCLUSIVE TERMINAL ILHÓS</t>
  </si>
  <si>
    <t>ED-15117</t>
  </si>
  <si>
    <t>DISJUNTOR DE PROTEÇÃO DIFERENCIAL RESIDUAL (DR), TETRAPOLAR TIPO DIN, CORRENTE NOMINAL DE 63A, SENSIBILIDADE DE 30MA, FORNECIMENTO E INSTALAÇÃO, INCLUSIVE TERMINAL ILHÓS</t>
  </si>
  <si>
    <t>ED-15204</t>
  </si>
  <si>
    <t>KIT CAVALETE PARA MEDIÇÃO DE ÁGUA, EMBUTIDO EM ALVENARIA, EM AÇO GALVANIZADO DN 20MM (1/2") - PADRÃO CONCESSIONÁRIA LOCAL, EXCLUSIVE HIDRÔMETRO</t>
  </si>
  <si>
    <t>ED-15205</t>
  </si>
  <si>
    <t>KIT CAVALETE PARA MEDIÇÃO DE ÁGUA, EMBUTIDO EM ALVENARIA, EM AÇO GALVANIZADO DN 25MM (3/4") - PADRÃO CONCESSIONÁRIA LOCAL, EXCLUSIVE HIDRÔMETRO</t>
  </si>
  <si>
    <t>ED-15206</t>
  </si>
  <si>
    <t>KIT CAVALETE PARA MEDIÇÃO DE ÁGUA, INSTALADO SOBRE PISO, EM AÇO GALVANIZADO DN 20MM (1/2") - PADRÃO CONCESSIONÁRIA LOCAL, INCLUSIVE BASE EM CONCRETO DE 25 MPA PARA CAVALETE, EXCLUSIVE HIDRÔMETRO</t>
  </si>
  <si>
    <t>ED-15207</t>
  </si>
  <si>
    <t>KIT CAVALETE PARA MEDIÇÃO DE ÁGUA, INSTALADO SOBRE PISO, EM AÇO GALVANIZADO DN 25MM (3/4") - PADRÃO CONCESSIONÁRIA LOCAL, INCLUSIVE BASE EM CONCRETO DE 25 MPA PARA CAVALETE, EXCLUSIVE HIDRÔMETRO</t>
  </si>
  <si>
    <t>ED-15342</t>
  </si>
  <si>
    <t>FORNECIMENTO E INSTALAÇÃO DE BALANÇO (REMA-REMA) METÁLICO COM SEIS LUGARES PARA PARQUE INFANTIL, FIXADO COM CONCRETO NÃO ESTRUTURAL, PREPARADO EM OBRA COM BETONEIRA, COM FCK 15 MPA , INCLUSIVE ESCAVAÇÃO E TRANSPORTE COM RETIRADA DO MATERIAL ESCAVADO (EM CAÇAMBA)</t>
  </si>
  <si>
    <t>ED-15446</t>
  </si>
  <si>
    <t>BANCO EM CONCRETO APARENTE, SEM ENCOSTO, POLIDO COM ACABAMENTO EM VERNIZ, ESP. 8CM, COMPRIMENTO 200CM, LARGURA 40CM, ALTURA 55CM, INCLUSIVE CORTE NO PISO PARA FIXAÇÃO COM CONCRETO NÃO ESTRUTURAL, PREPARADO EM OBRA COM BETONEIRA, COM FCK 15 MPA</t>
  </si>
  <si>
    <t>ED-15447</t>
  </si>
  <si>
    <t>BANCO EM CONCRETO APARENTE, TIPO-1, PADRÃO SEE-MG, SEM ENCOSTO, POLIDO COM ACABAMENTO EM VERNIZ, ESP. 5CM, COMPRIMENTO 130CM, LARGURA 40CM, ALTURA 45CM, INCLUSIVE CORTE NO PISO PARA FIXAÇÃO COM CONCRETO NÃO ESTRUTURAL, PREPARADO EM OBRA COM BETONEIRA, COM FCK 15 MPA</t>
  </si>
  <si>
    <t>ED-15448</t>
  </si>
  <si>
    <t>BANCO EM CONCRETO APARENTE, TIPO-2, PADRÃO SEE-MG, SEM ENCOSTO, POLIDO COM ACABAMENTO EM VERNIZ, ESP. 5CM, COMPRIMENTO 150CM, LARGURA 40CM, ALTURA 45CM, INCLUSIVE CORTE NO PISO PARA FIXAÇÃO COM CONCRETO NÃO ESTRUTURAL, PREPARADO EM OBRA COM BETONEIRA, COM FCK 15 MPA</t>
  </si>
  <si>
    <t>ED-15449</t>
  </si>
  <si>
    <t>BANCO EM CONCRETO APARENTE, SEM ENCOSTO, POLIDO COM ACABAMENTO EM VERNIZ, ESP. 8CM, COMPRIMENTO 200CM, LARGURA 40CM, ALTURA 55CM, EXCLUSIVE FIXAÇÃO EM PISO</t>
  </si>
  <si>
    <t>ED-15450</t>
  </si>
  <si>
    <t>BANCO EM CONCRETO APARENTE, TIPO-1, PADRÃO SEE-MG, SEM ENCOSTO, POLIDO COM ACABAMENTO EM VERNIZ, ESP. 5CM, COMPRIMENTO 130CM, LARGURA 40CM, ALTURA 45CM, EXCLUSIVE FIXAÇÃO EM PISO</t>
  </si>
  <si>
    <t>ED-15451</t>
  </si>
  <si>
    <t>BANCO EM CONCRETO APARENTE, TIPO-2, PADRÃO SEE-MG, SEM ENCOSTO, POLIDO COM ACABAMENTO EM VERNIZ, ESP. 5CM, COMPRIMENTO 150CM, LARGURA 40CM, ALTURA 45CM, EXCLUSIVE FIXAÇÃO EM PISO</t>
  </si>
  <si>
    <t>ED-15472</t>
  </si>
  <si>
    <t>BEBEDOURO/LAVATÓRIO COLETIVO EM AÇO INOX AISI 304, APOIADO EM ALVENARIA COM REVESTIMENTO CERÂMICO, NAS DUAS FACES, INCLUSIVE VÁLVULA DE ESCOAMENTO DE METAL NA COR CROMADA, SIFÃO DE METAL TIPO COPO NA COR CROMADA, FORNECIMENTO E INSTALAÇÃO (PADRÃO ESCOLAR)</t>
  </si>
  <si>
    <t>ED-15575</t>
  </si>
  <si>
    <t>BEBEDOURO DE  PRESSÃO, TIPO ACESSÍVEL COM ACABAMENTO EM AÇO INOX, PRESSÃO DA REDE MÍNIMA REFERENCIAL DE 6M.C.A, INCLUSIVE ACESSÓRIOS E INSTALAÇÃO</t>
  </si>
  <si>
    <t>ED-15712</t>
  </si>
  <si>
    <t>MÓDULO INTERRUPTOR INTERMEDIÁRIO, CORRENTE 10A, TENSÃO 250V, (10A-250V), INCLUSIVE FORNECIMENTO E INSTALAÇÃO, EXCLUSIVE PLACA E SUPORTE</t>
  </si>
  <si>
    <t>ED-15716</t>
  </si>
  <si>
    <t>DEPÓSITO PARA CILINDRO DE GÁS (GLP), INCLUSIVE ALVENARIA DE VEDAÇÃO COM ESP. 14CM, CHAPISCO COM ARGAMASSA (TRAÇO 1:3), ESP. 5MM, REBOCO COM ARGAMASSA (TRAÇO 1:2:8), ESP. 20MM, PINTURA ACRÍLICA EM DUAS (2) DEMÃOS, LAJE IMPERMEABILIZADA E PORTÃO EM TELA GALVANIZADA FIO 12 COM CADEADO, EXCLUSIVE CILINDROS - PADRÃO DER-MG</t>
  </si>
  <si>
    <t>ED-15726</t>
  </si>
  <si>
    <t>MÓDULO INTERRUPTOR BIPOLAR SIMPLES, CORRENTE 10A, TENSÃO 250V, (10A-250V), INCLUSIVE FORNECIMENTO E INSTALAÇÃO, EXCLUSIVE PLACA E SUPORTE</t>
  </si>
  <si>
    <t>ED-15727</t>
  </si>
  <si>
    <t>MÓDULO TOMADA PADRÃO VERMELHA, USO ESPECÍFICO, TRÊS (3) POLOS, CORRENTE 20A, TENSÃO 250V, (2P+T/20A-250V), INCLUSIVE FORNECIMENTO E INSTALAÇÃO, EXCLUSIVE PLACA E SUPORTE</t>
  </si>
  <si>
    <t>ED-15733</t>
  </si>
  <si>
    <t>CONJUNTO DE UM (1) INTERRUPTOR SIMPLES, CORRENTE 10A, TENSÃO 250V, (10A-250V), COM PLACA 4"X2" DE UM (1) POSTO, INCLUSIVE FORNECIMENTO, INSTALAÇÃO, SUPORTE, MÓDULO E PLACA</t>
  </si>
  <si>
    <t>ED-15735</t>
  </si>
  <si>
    <t>CONJUNTO DE UM (1) INTERRUPTOR BIPOLAR SIMPLES, CORRENTE 10A, TENSÃO 250V, (10A-250V), COM PLACA 4"X2" DE UM (1) POSTO, INCLUSIVE FORNECIMENTO, INSTALAÇÃO, SUPORTE, MÓDULO E PLACA</t>
  </si>
  <si>
    <t>ED-15736</t>
  </si>
  <si>
    <t>CONJUNTO DE UM (1) INTERRUPTOR PARALELO, CORRENTE 10A, TENSÃO 250V, (10A-250V), COM PLACA 4"X2" DE UM (1) POSTO, INCLUSIVE FORNECIMENTO, INSTALAÇÃO, SUPORTE, MÓDULO E PLACA</t>
  </si>
  <si>
    <t>ED-15737</t>
  </si>
  <si>
    <t>CONJUNTO DE UM (1) INTERRUPTOR INTERMEDIÁRIO, CORRENTE 10A, TENSÃO 250V, (10A-250V), COM PLACA 4"X2" DE UM (1) POSTO, INCLUSIVE FORNECIMENTO, INSTALAÇÃO, SUPORTE, MÓDULO E PLACA</t>
  </si>
  <si>
    <t>ED-15738</t>
  </si>
  <si>
    <t>CONJUNTO DE UM (1) INTERRUPTOR PULSADOR (CAMPAINHA), CORRENTE 10A, TENSÃO 250V, (10A-250V), COM PLACA 4"X2" DE UM (1) POSTO, INCLUSIVE FORNECIMENTO, INSTALAÇÃO, SUPORTE, MÓDULO E PLACA</t>
  </si>
  <si>
    <t>ED-15739</t>
  </si>
  <si>
    <t>CONJUNTO DE DOIS (2) INTERRUPTORES SIMPLES, CORRENTE 10A, TENSÃO 250V, (10A-250V), COM PLACA 4"X2" DE DOIS (2) POSTOS, INCLUSIVE FORNECIMENTO, INSTALAÇÃO, SUPORTE, MÓDULO E PLACA</t>
  </si>
  <si>
    <t>ED-15740</t>
  </si>
  <si>
    <t>CONJUNTO DE DOIS (2) INTERRUPTORES BIPOLAR SIMPLES, CORRENTE 10A, TENSÃO 250V, (10A-250V), COM PLACA 4"X2" DE DOIS (2) POSTOS, INCLUSIVE FORNECIMENTO, INSTALAÇÃO, SUPORTE, MÓDULO E PLACA</t>
  </si>
  <si>
    <t>ED-15741</t>
  </si>
  <si>
    <t>CONJUNTO DE TRÊS (3) INTERRUPTORES SIMPLES, CORRENTE 10A, TENSÃO 250V, (10A-250V), COM PLACA 4"X2" DE TRÊS (3) POSTOS, INCLUSIVE FORNECIMENTO, INSTALAÇÃO, SUPORTE, MÓDULO E PLACA</t>
  </si>
  <si>
    <t>ED-15742</t>
  </si>
  <si>
    <t>CONJUNTO DE TRÊS (3) INTERRUPTORES BIPOLAR SIMPLES, CORRENTE 10A, TENSÃO 250V, (10A-250V), COM PLACA 4"X2" DE TRÊS (3) POSTOS, INCLUSIVE FORNECIMENTO, INSTALAÇÃO, SUPORTE, MÓDULO E PLACA</t>
  </si>
  <si>
    <t>ED-15743</t>
  </si>
  <si>
    <t>CONJUNTO DE UM (1) INTERRUPTOR SIMPLES, CORRENTE 10A, TENSÃO 250V, (10A-250V) E UM (1) INTERRUPTOR PARALELO, CORRENTE 10A, TENSÃO 250V, (10A-250V), COM PLACA 4"X2" DE DOIS (2) POSTOS, INCLUSIVE FORNECIMENTO, INSTALAÇÃO, SUPORTE, MÓDULO E PLACA</t>
  </si>
  <si>
    <t>ED-15744</t>
  </si>
  <si>
    <t>CONJUNTO DE UM (1) INTERRUPTOR BIPOLAR SIMPLES, CORRENTE 10A, TENSÃO 250V, (10A-250V) E UM (1) INTERRUPTOR PARALELO, CORRENTE 10A, TENSÃO 250V, (10A-250V), COM PLACA 4"X2" DE DOIS (2) POSTOS, INCLUSIVE FORNECIMENTO, INSTALAÇÃO, SUPORTE, MÓDULO E PLACA</t>
  </si>
  <si>
    <t>ED-15745</t>
  </si>
  <si>
    <t>CONJUNTO DE DOIS (2) INTERRUPTORES PARALELOS, CORRENTE 10A, TENSÃO 250V, (10A-250V), COM PLACA 4"X2" DE DOIS (2) POSTOS, INCLUSIVE FORNECIMENTO, INSTALAÇÃO, SUPORTE, MÓDULO E PLACA</t>
  </si>
  <si>
    <t>ED-15746</t>
  </si>
  <si>
    <t>CONJUNTO DE DOIS (2) INTERRUPTORES SIMPLES, CORRENTE 10A, TENSÃO 250V, (10A-250V) E UM (1) INTERRUPTOR PARALELO, CORRENTE 10A, TENSÃO 250V, (10A-250V), COM PLACA 4"X2" DE TRÊS (3) POSTOS, INCLUSIVE FORNECIMENTO, INSTALAÇÃO, SUPORTE, MÓDULO E PLACA</t>
  </si>
  <si>
    <t>ED-15747</t>
  </si>
  <si>
    <t>CONJUNTO DE DOIS (2) INTERRUPTORES BIPOLAR SIMPLES, CORRENTE 10A, TENSÃO 250V, (10A-250V) E UM (1) INTERRUPTOR PARALELO, CORRENTE 10A, TENSÃO 250V, (10A-250V), COM PLACA 4"X2" DE TRÊS (3) POSTOS, INCLUSIVE FORNECIMENTO, INSTALAÇÃO, SUPORTE, MÓDULO E PLACA</t>
  </si>
  <si>
    <t>ED-15748</t>
  </si>
  <si>
    <t>CONJUNTO DE UMA (1) TOMADA PADRÃO, TRÊS (3) POLOS, CORRENTE 10A, TENSÃO 250V, (2P+T/10A-250V), COM PLACA 4"X2" DE UM (1) POSTO, INCLUSIVE FORNECIMENTO, INSTALAÇÃO, SUPORTE, MÓDULO E PLACA</t>
  </si>
  <si>
    <t>ED-15749</t>
  </si>
  <si>
    <t>CONJUNTO DE UMA (1) TOMADA PADRÃO, TRÊS (3) POLOS, CORRENTE 20A, TENSÃO 250V, (2P+T/20A-250V), COM PLACA 4"X2" DE UM (1) POSTO, INCLUSIVE FORNECIMENTO, INSTALAÇÃO, SUPORTE, MÓDULO E PLACA</t>
  </si>
  <si>
    <t>ED-15750</t>
  </si>
  <si>
    <t>CONJUNTO DE UMA (1) TOMADA PADRÃO VERMELHA, USO ESPECÍFICO, TRÊS (3) POLOS, CORRENTE 20A, TENSÃO 250V, (2P+T/20A-250V), COM PLACA 4"X2" DE UM (1) POSTO, INCLUSIVE FORNECIMENTO, INSTALAÇÃO, SUPORTE, MÓDULO E PLACA</t>
  </si>
  <si>
    <t>ED-15751</t>
  </si>
  <si>
    <t>CONJUNTO DE UMA (1) TOMADA TELEFÔNICA (CONECTOR RJ11), COM PLACA 4"X2" DE UM (1) POSTO, INCLUSIVE FORNECIMENTO, INSTALAÇÃO, SUPORTE, MÓDULO E PLACA</t>
  </si>
  <si>
    <t>ED-15752</t>
  </si>
  <si>
    <t>CONJUNTO DE UMA (1) TOMADA DE DADOS (CONECTOR RJ45 CAT.6E), COM PLACA 4"X2" DE UM (1) POSTO, INCLUSIVE FORNECIMENTO, INSTALAÇÃO, SUPORTE, MÓDULO E PLACA</t>
  </si>
  <si>
    <t>ED-15753</t>
  </si>
  <si>
    <t>CONJUNTO DE UMA (1) TOMADA DE ANTENA (CONECTOR COAXIAL), COM PLACA 4"X2" DE UM (1) POSTO, INCLUSIVE FORNECIMENTO, INSTALAÇÃO, SUPORTE, MÓDULO E PLACA</t>
  </si>
  <si>
    <t>ED-15754</t>
  </si>
  <si>
    <t>CONJUNTO DE UMA (1) TOMADA USB (CONECTOR USB TIPO A), CORRENTE 1A, TENSÃO 5V, (1A-5V), COM PLACA 4"X2" DE UM (1) POSTO, INCLUSIVE FORNECIMENTO, INSTALAÇÃO, SUPORTE, MÓDULO E PLACA</t>
  </si>
  <si>
    <t>ED-15755</t>
  </si>
  <si>
    <t>CONJUNTO DE DUAS (2) TOMADAS PADRÃO, TRÊS (3) POLOS, CORRENTE 10A, TENSÃO 250V, (2P+T/10A-250V), COM PLACA 4"X2" DE DOIS (2) POSTOS, INCLUSIVE FORNECIMENTO, INSTALAÇÃO, SUPORTE, MÓDULO E PLACA</t>
  </si>
  <si>
    <t>ED-15756</t>
  </si>
  <si>
    <t>CONJUNTO DE DUAS (2) TOMADAS PADRÃO, TRÊS (3) POLOS, CORRENTE 20A, TENSÃO 250V, (2P+T/20A-250V), COM PLACA 4"X2" DE DOIS (2) POSTOS, INCLUSIVE FORNECIMENTO, INSTALAÇÃO, SUPORTE, MÓDULO E PLACA</t>
  </si>
  <si>
    <t>ED-15757</t>
  </si>
  <si>
    <t>CONJUNTO DE DUAS (2) TOMADAS PADRÃO VERMELHA, USO ESPECÍFICO, TRÊS (3) POLOS, CORRENTE 20A, TENSÃO 250V, (2P+T/20A-250V), COM PLACA 4"X2" DE DOIS (2) POSTOS, INCLUSIVE FORNECIMENTO, INSTALAÇÃO, SUPORTE, MÓDULO E PLACA</t>
  </si>
  <si>
    <t>ED-15758</t>
  </si>
  <si>
    <t>CONJUNTO DE UMA (1) TOMADA PADRÃO, TRÊS (3) POLOS, CORRENTE 10A, TENSÃO 250V, (2P+T/10A-250V) E UMA (1) TOMADA USB (CONECTOR USB TIPO A), CORRENTE 1A, TENSÃO 5V, (1A-5V), COM PLACA 4"X2" DE DOIS (2) POSTOS, INCLUSIVE FORNECIMENTO, INSTALAÇÃO, SUPORTE, MÓDULO E PLACA</t>
  </si>
  <si>
    <t>ED-15759</t>
  </si>
  <si>
    <t>CONJUNTO DE DUAS (2) TOMADAS USB (CONECTOR USB TIPO A), CORRENTE 1A, TENSÃO 5V, (1A-5V), COM PLACA 4"X2" DE DOIS (2) POSTOS, INCLUSIVE FORNECIMENTO, INSTALAÇÃO, SUPORTE, MÓDULO E PLACA</t>
  </si>
  <si>
    <t>ED-15760</t>
  </si>
  <si>
    <t>CONJUNTO DE UMA (1) TOMADA TELEFÔNICA (CONECTOR RJ11) E UMA (1) TOMADA DE DADOS (CONECTOR RJ45 CAT.6E), COM PLACA 4"X2" DE DOIS (2) POSTOS, INCLUSIVE FORNECIMENTO, INSTALAÇÃO, SUPORTE, MÓDULO E PLACA</t>
  </si>
  <si>
    <t>ED-15761</t>
  </si>
  <si>
    <t>CONJUNTO DE UMA (1) TOMADA PADRÃO, TRÊS (3) POLOS, CORRENTE 10A, TENSÃO 250V, (2P+T/10A-250V) E UMA (1) TOMADA PADRÃO, TRÊS (3) POLOS, CORRENTE 20A, TENSÃO 250V, (2P+T/20A-250V), COM PLACA 4"X2" DE DOIS (2) POSTOS, INCLUSIVE FORNECIMENTO, INSTALAÇÃO, SUPORTE, MÓDULO E PLACA</t>
  </si>
  <si>
    <t>ED-15762</t>
  </si>
  <si>
    <t>CONJUNTO DE DUAS (2) TOMADAS DE DADOS (CONECTOR RJ45 CAT.6E), COM PLACA 4"X2" DE DOIS (2) POSTOS, INCLUSIVE FORNECIMENTO, INSTALAÇÃO, SUPORTE, MÓDULO E PLACA</t>
  </si>
  <si>
    <t>ED-15763</t>
  </si>
  <si>
    <t>CONJUNTO DE UM (1) MÓDULO COM FURO PARA SAÍDA DE FIO Ø10MM, COM PLACA 4"X2" DE UM (1) POSTO, INCLUSIVE FORNECIMENTO, INSTALAÇÃO, SUPORTE, MÓDULO E PLACA</t>
  </si>
  <si>
    <t>ED-15764</t>
  </si>
  <si>
    <t>CONJUNTO DE UMA (1) PLACA CEGA 4"X2", INCLUSIVE FORNECIMENTO, INSTALAÇÃO, SUPORTE E PLACA</t>
  </si>
  <si>
    <t>ED-15765</t>
  </si>
  <si>
    <t>CONJUNTO DE UM (1) INTERRUPTOR SIMPLES, CORRENTE 10A, TENSÃO 250V, (10A-250V) E UMA (1) TOMADA PADRÃO, TRÊS (3) POLOS, CORRENTE 10A, TENSÃO 250V, (2P+T/10A-250V), COM PLACA 4"X2" DE DOIS (2) POSTOS, INCLUSIVE FORNECIMENTO, INSTALAÇÃO, SUPORTE, MÓDULO E PLACA</t>
  </si>
  <si>
    <t>ED-15766</t>
  </si>
  <si>
    <t>CONJUNTO DE UM (1) INTERRUPTOR PARALELO, CORRENTE 10A, TENSÃO 250V, (10A-250V) E UMA (1) TOMADA PADRÃO, TRÊS (3) POLOS, CORRENTE 10A, TENSÃO 250V, (2P+T/10A-250V), COM PLACA 4"X2" DE DOIS (2) POSTOS, INCLUSIVE FORNECIMENTO, INSTALAÇÃO, SUPORTE, MÓDULO E PLACA</t>
  </si>
  <si>
    <t>ED-15767</t>
  </si>
  <si>
    <t>CONJUNTO DE UM (1) INTERRUPTOR BIPOLAR SIMPLES, CORRENTE 10A, TENSÃO 250V, (10A-250V) E UMA (1) TOMADA PADRÃO, TRÊS (3) POLOS, CORRENTE 10A, TENSÃO 250V, (2P+T/10A-250V), COM PLACA 4"X2" DE DOIS (2) POSTOS, INCLUSIVE FORNECIMENTO, INSTALAÇÃO, SUPORTE, MÓDULO E PLACA</t>
  </si>
  <si>
    <t>ED-15768</t>
  </si>
  <si>
    <t>CONJUNTO DE UM (1) INTERRUPTOR SIMPLES, CORRENTE 10A, TENSÃO 250V, (10A-250V) E UMA (1) TOMADA PADRÃO, TRÊS (3) POLOS, CORRENTE 20A, TENSÃO 250V, (2P+T/20A-250V), COM PLACA 4"X2" DE DOIS (2) POSTOS, INCLUSIVE FORNECIMENTO, INSTALAÇÃO, SUPORTE, MÓDULO E PLACA</t>
  </si>
  <si>
    <t>ED-15769</t>
  </si>
  <si>
    <t>CONJUNTO DE UM (1) INTERRUPTOR PARALELO, CORRENTE 10A, TENSÃO 250V, (10A-250V) E UMA (1) TOMADA PADRÃO, TRÊS (3) POLOS, CORRENTE 20A, TENSÃO 250V, (2P+T/20A-250V), COM PLACA 4"X2" DE DOIS (2) POSTOS, INCLUSIVE FORNECIMENTO, INSTALAÇÃO, SUPORTE, MÓDULO E PLACA</t>
  </si>
  <si>
    <t>ED-15770</t>
  </si>
  <si>
    <t>CONJUNTO DE UM (1) INTERRUPTOR BIPOLAR SIMPLES, CORRENTE 10A, TENSÃO 250V, (10A-250V) E UMA (1) TOMADA PADRÃO, TRÊS (3) POLOS, CORRENTE 20A, TENSÃO 250V, (2P+T/20A-250V), COM PLACA 4"X2" DE DOIS (2) POSTOS, INCLUSIVE FORNECIMENTO, INSTALAÇÃO, SUPORTE, MÓDULO E PLACA</t>
  </si>
  <si>
    <t>ED-15771</t>
  </si>
  <si>
    <t>CONJUNTO DE DOIS (2) INTERRUPTORES SIMPLES, CORRENTE 10A, TENSÃO 250V, (10A-250V) E UMA (1) TOMADA PADRÃO, TRÊS (3) POLOS, CORRENTE 10A, TENSÃO 250V, (2P+T/10A-250V), COM PLACA 4"X2" DE TRÊS (3) POSTOS, INCLUSIVE FORNECIMENTO, INSTALAÇÃO, SUPORTE, MÓDULO E PLACA</t>
  </si>
  <si>
    <t>ED-15772</t>
  </si>
  <si>
    <t>CONJUNTO DE DOIS (2) INTERRUPTORES PARALELO, CORRENTE 10A, TENSÃO 250V, (10A-250V) E UMA (1) TOMADA PADRÃO, TRÊS (3) POLOS, CORRENTE 10A, TENSÃO 250V, (2P+T/10A-250V), COM PLACA 4"X2" DE TRÊS (3) POSTOS, INCLUSIVE FORNECIMENTO, INSTALAÇÃO, SUPORTE, MÓDULO E PLACA</t>
  </si>
  <si>
    <t>ED-15773</t>
  </si>
  <si>
    <t>CONJUNTO DE DOIS (2) INTERRUPTORES BIPOLAR SIMPLES, CORRENTE 10A, TENSÃO 250V, (10A-250V) E UMA (1) TOMADA PADRÃO, TRÊS (3) POLOS, CORRENTE 10A, TENSÃO 250V, (2P+T/10A-250V), COM PLACA 4"X2" DE TRÊS (3) POSTOS, INCLUSIVE FORNECIMENTO, INSTALAÇÃO, SUPORTE, MÓDULO E PLACA</t>
  </si>
  <si>
    <t>ED-15774</t>
  </si>
  <si>
    <t>CONJUNTO DE DOIS (2) INTERRUPTORES SIMPLES, CORRENTE 10A, TENSÃO 250V, (10A-250V) E UMA (1) TOMADA PADRÃO, TRÊS (3) POLOS, CORRENTE 20A, TENSÃO 250V, (2P+T/20A-250V), COM PLACA 4"X2" DE TRÊS (3) POSTOS, INCLUSIVE FORNECIMENTO, INSTALAÇÃO, SUPORTE, MÓDULO E PLACA</t>
  </si>
  <si>
    <t>ED-15775</t>
  </si>
  <si>
    <t>CONJUNTO DE DOIS (2) INTERRUPTORES PARALELO, CORRENTE 10A, TENSÃO 250V, (10A-250V) E UMA (1) TOMADA PADRÃO, TRÊS (3) POLOS, CORRENTE 20A, TENSÃO 250V, (2P+T/20A-250V), COM PLACA 4"X2" DE TRÊS (3) POSTOS, INCLUSIVE FORNECIMENTO, INSTALAÇÃO, SUPORTE, MÓDULO E PLACA</t>
  </si>
  <si>
    <t>ED-15776</t>
  </si>
  <si>
    <t>CONJUNTO DE DOIS (2) INTERRUPTORES BIPOLAR SIMPLES, CORRENTE 10A, TENSÃO 250V, (10A-250V) E UMA (1) TOMADA PADRÃO, TRÊS (3) POLOS, CORRENTE 20A, TENSÃO 250V, (2P+T/20A-250V), COM PLACA 4"X2" DE TRÊS (3) POSTOS, INCLUSIVE FORNECIMENTO, INSTALAÇÃO, SUPORTE, MÓDULO E PLACA</t>
  </si>
  <si>
    <t>ED-15777</t>
  </si>
  <si>
    <t>CONJUNTO DE UM (1) INTERRUPTORES SIMPLES, CORRENTE 10A, TENSÃO 250V, (10A-250V), UM (1) INTERRUPTOR PARALELO, CORRENTE 10A, TENSÃO 250V, (10A-250V) E UMA (1) TOMADA PADRÃO, TRÊS (3) POLOS, CORRENTE 10A, TENSÃO 250V, (2P+T/10A-250V), COM PLACA 4"X2" DE TRÊS (3) POSTOS, INCLUSIVE FORNECIMENTO, INSTALAÇÃO, SUPORTE, MÓDULO E PLACA</t>
  </si>
  <si>
    <t>ED-15778</t>
  </si>
  <si>
    <t>CONJUNTO DE UM (1) INTERRUPTORES BIPOLAR SIMPLES, CORRENTE 10A, TENSÃO 250V, (10A-250V), UM (1) INTERRUPTOR PARALELO, CORRENTE 10A, TENSÃO 250V, (10A-250V) E UMA (1) TOMADA PADRÃO, TRÊS (3) POLOS, CORRENTE 10A, TENSÃO 250V, (2P+T/10A-250V), COM PLACA 4"X2" DE TRÊS (3) POSTOS, INCLUSIVE FORNECIMENTO, INSTALAÇÃO, SUPORTE, MÓDULO E PLACA</t>
  </si>
  <si>
    <t>ED-15779</t>
  </si>
  <si>
    <t>CONJUNTO DE UM (1) INTERRUPTORES SIMPLES, CORRENTE 10A, TENSÃO 250V, (10A-250V), UM (1) INTERRUPTOR PARALELO, CORRENTE 10A, TENSÃO 250V, (10A-250V) E UMA (1) TOMADA PADRÃO, TRÊS (3) POLOS, CORRENTE 20A, TENSÃO 250V, (2P+T/20A-250V), COM PLACA 4"X2" DE TRÊS (3) POSTOS, INCLUSIVE FORNECIMENTO, INSTALAÇÃO, SUPORTE, MÓDULO E PLACA</t>
  </si>
  <si>
    <t>ED-15780</t>
  </si>
  <si>
    <t>CONJUNTO DE UM (1) INTERRUPTORES BIPOLAR SIMPLES, CORRENTE 10A, TENSÃO 250V, (10A-250V), UM (1) INTERRUPTOR PARALELO, CORRENTE 10A, TENSÃO 250V, (10A-250V) E UMA (1) TOMADA PADRÃO, TRÊS (3) POLOS, CORRENTE 20A, TENSÃO 250V, (2P+T/20A-250V), COM PLACA 4"X2" DE TRÊS (3) POSTOS, INCLUSIVE FORNECIMENTO, INSTALAÇÃO, SUPORTE, MÓDULO E PLACA</t>
  </si>
  <si>
    <t>ED-15781</t>
  </si>
  <si>
    <t>CONJUNTO DE UMA (1) PLACA CEGA 4"X4", INCLUSIVE FORNECIMENTO, INSTALAÇÃO, SUPORTE E PLACA</t>
  </si>
  <si>
    <t>ED-15782</t>
  </si>
  <si>
    <t>CONJUNTO DE DOIS (2) INTERRUPTORES SIMPLES, CORRENTE 10A, TENSÃO 250V, (10A-250V), COM PLACA 4"X4" DE DOIS (2) POSTOS, INCLUSIVE FORNECIMENTO, INSTALAÇÃO, SUPORTE, MÓDULO E PLACA</t>
  </si>
  <si>
    <t>ED-15783</t>
  </si>
  <si>
    <t>CONJUNTO DE DOIS (2) INTERRUPTORES BIPOLAR SIMPLES, CORRENTE 10A, TENSÃO 250V, (10A-250V), COM PLACA 4"X4" DE DOIS (2) POSTOS, INCLUSIVE FORNECIMENTO, INSTALAÇÃO, SUPORTE, MÓDULO E PLACA</t>
  </si>
  <si>
    <t>ED-15784</t>
  </si>
  <si>
    <t>CONJUNTO DE QUATRO (4) INTERRUPTORES SIMPLES, CORRENTE 10A, TENSÃO 250V, (10A-250V), COM PLACA 4"X4" DE QUATRO (4) POSTOS, INCLUSIVE FORNECIMENTO, INSTALAÇÃO, SUPORTE, MÓDULO E PLACA</t>
  </si>
  <si>
    <t>ED-15785</t>
  </si>
  <si>
    <t>CONJUNTO DE QUATRO (4) INTERRUPTORES BIPOLAR SIMPLES, CORRENTE 10A, TENSÃO 250V, (10A-250V), COM PLACA 4"X4" DE QUATRO (4) POSTOS, INCLUSIVE FORNECIMENTO, INSTALAÇÃO, SUPORTE, MÓDULO E PLACA</t>
  </si>
  <si>
    <t>ED-15786</t>
  </si>
  <si>
    <t>CONJUNTO DE SEIS (6) INTERRUPTORES SIMPLES, CORRENTE 10A, TENSÃO 250V, (10A-250V), COM PLACA 4"X4" DE SEIS (6) POSTOS, INCLUSIVE FORNECIMENTO, INSTALAÇÃO, SUPORTE, MÓDULO E PLACA</t>
  </si>
  <si>
    <t>ED-15787</t>
  </si>
  <si>
    <t>CONJUNTO DE DOIS (2) INTERRUPTORES SIMPLES, CORRENTE 10A, TENSÃO 250V, (10A-250V) E DOIS (2) INTERRUPTORES PARALELOS, CORRENTE 10A, TENSÃO 250V, (10A-250V), COM PLACA 4"X4" DE QUATRO (4) POSTOS, INCLUSIVE FORNECIMENTO, INSTALAÇÃO, SUPORTE, MÓDULO E PLACA</t>
  </si>
  <si>
    <t>ED-15788</t>
  </si>
  <si>
    <t>CONJUNTO DE DOIS (2) INTERRUPTORES BIPOLAR SIMPLES, CORRENTE 10A, TENSÃO 250V, (10A-250V) E DOIS (2) INTERRUPTORES PARALELOS, CORRENTE 10A, TENSÃO 250V, (10A-250V), COM PLACA 4"X4" DE QUATRO (4) POSTOS, INCLUSIVE FORNECIMENTO, INSTALAÇÃO, SUPORTE, MÓDULO E PLACA</t>
  </si>
  <si>
    <t>ED-15789</t>
  </si>
  <si>
    <t>CONJUNTO DE DOIS (2) MÓDULOS COM FURO PARA SAÍDA DE FIO Ø 10MM, COM PLACA 4"X4" DE DOIS (2) POSTO, INCLUSIVE FORNECIMENTO, INSTALAÇÃO, SUPORTE, MÓDULO E PLACA</t>
  </si>
  <si>
    <t>ED-15790</t>
  </si>
  <si>
    <t>CONJUNTO DE DUAS (2) TOMADAS PADRÃO, TRÊS (3) POLOS, CORRENTE 10A, TENSÃO 250V, (2P+T/10A-250V), COM PLACA 4"X4" DE DOIS (2) POSTOS, INCLUSIVE FORNECIMENTO, INSTALAÇÃO, SUPORTE, MÓDULO E PLACA</t>
  </si>
  <si>
    <t>ED-15791</t>
  </si>
  <si>
    <t>CONJUNTO DE DUAS (2) TOMADAS PADRÃO, TRÊS (3) POLOS, CORRENTE 20A, TENSÃO 250V, (2P+T/20A-250V), COM PLACA 4"X4" DE DOIS (2) POSTOS, INCLUSIVE FORNECIMENTO, INSTALAÇÃO, SUPORTE, MÓDULO E PLACA</t>
  </si>
  <si>
    <t>ED-15792</t>
  </si>
  <si>
    <t>CONJUNTO DE UMA (1) TOMADA PADRÃO, TRÊS (3) POLOS, CORRENTE 10A, TENSÃO 250V, (2P+T/10A-250V) E UMA (1) TOMADA PADRÃO, TRÊS (3) POLOS, CORRENTE 20A, TENSÃO 250V, (2P+T/20A-250V), COM PLACA 4"X4" DE DOIS (2) POSTOS, INCLUSIVE FORNECIMENTO, INSTALAÇÃO, SUPORTE, MÓDULO E PLACA</t>
  </si>
  <si>
    <t>ED-15793</t>
  </si>
  <si>
    <t>CONJUNTO DE DUAS (2) TOMADAS PADRÃO VERMELHA, USO ESPECÍFICO, TRÊS (3) POLOS, CORRENTE 20A, TENSÃO 250V, (2P+T/20A-250V), COM PLACA 4"X4" DE DOIS (2) POSTOS, INCLUSIVE FORNECIMENTO, INSTALAÇÃO, SUPORTE, MÓDULO E PLACA</t>
  </si>
  <si>
    <t>ED-15794</t>
  </si>
  <si>
    <t>CONJUNTO DE DUAS (2) TOMADAS DE DADOS (CONECTOR RJ45 CAT.6E), COM PLACA 4"X4" DE DOIS (2) POSTOS, INCLUSIVE FORNECIMENTO, INSTALAÇÃO, SUPORTE, MÓDULO E PLACA</t>
  </si>
  <si>
    <t>ED-15795</t>
  </si>
  <si>
    <t>CONJUNTO DE DUAS (2) TOMADAS TELEFÔNICAS (CONECTOR RJ11), COM PLACA 4"X4" DE DOIS (2) POSTOS, INCLUSIVE FORNECIMENTO, INSTALAÇÃO, SUPORTE, MÓDULO E PLACA</t>
  </si>
  <si>
    <t>ED-15796</t>
  </si>
  <si>
    <t>CONJUNTO DE UMA (1) TOMADA PADRÃO, TRÊS (3) POLOS, CORRENTE 10A, TENSÃO 250V, (2P+T/10A-250V) E UMA (1) TOMADA USB (CONECTOR USB TIPO A), CORRENTE 1A, TENSÃO 5V, (1A-5V), COM PLACA 4"X4" DE DOIS (2) POSTOS, INCLUSIVE FORNECIMENTO, INSTALAÇÃO, SUPORTE, MÓDULO E PLACA</t>
  </si>
  <si>
    <t>ED-16330</t>
  </si>
  <si>
    <t>CAIXA DE DESCARGA PLÁSTICA DE EMBUTIR EM ALVENARIA, INCLUSIVE CORTE E ENCHIMENTO EM ALVENARIA, TELA PARA APLICAÇÃO DE ARGAMASSA E ACESSÓRIOS DE FIXAÇÃO, EXCLUSIVE COMANDO DE ACIONAMENTO E ACABAMENTO</t>
  </si>
  <si>
    <t>ED-16339</t>
  </si>
  <si>
    <t>ED-16340</t>
  </si>
  <si>
    <t>ED-16344</t>
  </si>
  <si>
    <t>ED-16356</t>
  </si>
  <si>
    <t>LIGAÇÕES PROVISÓRIAS PARA CONTAINER TIPO 1 (CORRESPONDENTE AO CÓDIGO ED-16348)</t>
  </si>
  <si>
    <t>ED-16357</t>
  </si>
  <si>
    <t>LIGAÇÕES PROVISÓRIAS PARA CONTAINER TIPO 2 (CORRESPONDENTE AO CÓDIGO ED-16349)</t>
  </si>
  <si>
    <t>ED-16358</t>
  </si>
  <si>
    <t>LIGAÇÕES PROVISÓRIAS PARA CONTAINER TIPO 3 (CORRESPONDENTE AO CÓDIGO ED-16350)</t>
  </si>
  <si>
    <t>ED-16359</t>
  </si>
  <si>
    <t>LIGAÇÕES PROVISÓRIAS PARA CONTAINER TIPO 4 (CORRESPONDENTE AO CÓDIGO ED-16351)</t>
  </si>
  <si>
    <t>ED-16360</t>
  </si>
  <si>
    <t>LIGAÇÕES PROVISÓRIAS PARA CONTAINER TIPO 5 (CORRESPONDENTE AO CÓDIGO ED-16352)</t>
  </si>
  <si>
    <t>ED-16361</t>
  </si>
  <si>
    <t>LIGAÇÕES PROVISÓRIAS PARA CONTAINER TIPO 6 (CORRESPONDENTE AO CÓDIGO ED-16353)</t>
  </si>
  <si>
    <t>ED-16362</t>
  </si>
  <si>
    <t>LIGAÇÕES PROVISÓRIAS PARA CONTAINER TIPO 7 (CORRESPONDENTE AO CÓDIGO ED-16354)</t>
  </si>
  <si>
    <t>ED-16363</t>
  </si>
  <si>
    <t>LIGAÇÕES PROVISÓRIAS PARA CONTAINER TIPO 8 (CORRESPONDENTE AO CÓDIGO ED-16355)</t>
  </si>
  <si>
    <t>ED-16634</t>
  </si>
  <si>
    <t>ED-17902</t>
  </si>
  <si>
    <t>PONTO DE SOBREPOR PARA UMA (1) TOMADA TELEFÔNICA (CONECTOR RJ11), COM PLACA 4"X2" DE UM (1) POSTO, COM ELETRODUTO DE AÇO GALVANIZADO, CLASSE LEVE, DN 20MM (3/4"), FIXADO NA ALVENARIA/TETO E FIO TELEFÔNICO (FI) EM COBRE ELETROLÍTICO ESTANHADO DE SEÇÃO MACIÇA, ESP. 0,60MM (2X0,60MM), COM DISTÂNCIA DE ATÉ DEZ (10) METROS DO PONTO DE DERIVAÇÃO, INCLUSIVE FORNECIMENTO, INSTALAÇÃO, CONDULETE EM ALUMÍNIO, CONEXÕES, SUPORTE E FIXAÇÃO DO ELETRODUTO</t>
  </si>
  <si>
    <t>ED-17903</t>
  </si>
  <si>
    <t>PONTO DE SOBREPOR PARA UM (1) INTERRUPTOR SIMPLES (10A-250V), COM PLACA 4"X2" DE UM (1) POSTO, COM ELETRODUTO DE AÇO GALVANIZADO, CLASSE LEVE, DN 20MM (3/4"), FIXADO NA ALVENARIA/TETO E CABO DE COBRE FLEXÍVEL, CLASSE 5, ISOLAMENTO TIPO LSHF/ATOX, NÃO HALOGENADO, SEÇÃO 2,5MM2 (70°C-450/750V), COM DISTÂNCIA DE ATÉ DEZ (10) METROS DO PONTO DE DERIVAÇÃO, INCLUSIVE FORNECIMENTO, INSTALAÇÃO, CONDULETE EM ALUMÍNIO, CONEXÕES, SUPORTE E FIXAÇÃO DO ELETRODUTO</t>
  </si>
  <si>
    <t>ED-17905</t>
  </si>
  <si>
    <t>PONTO DE EMBUTIR PARA UMA (1) TOMADA PADRÃO, TRÊS (3) POLOS (2P+T/10A-250V), COM PLACA 4"X2" DE UM (1) POSTO, COM ELETRODUTO DE PVC RÍGIDO ROSCÁVEL, DN 20MM (3/4"), EMBUTIDO NO PISO E CABO DE COBRE FLEXÍVEL, CLASSE 5, ISOLAMENTO TIPO LSHF/ATOX, NÃO HALOGENADO, SEÇÃO 2,5MM2 (70°C-450/750V), COM DISTÂNCIA DE ATÉ DEZ (10) METROS DO PONTO DE DERIVAÇÃO, INCLUSIVE CAIXA DE LIGAÇÃO, SUPORTE E FIXAÇÃO DO ELETRODUTO COM ENCHIMENTO DO RASGO NA ALVENARIA/CONCRETO COM ARGAMASSA</t>
  </si>
  <si>
    <t>ED-17906</t>
  </si>
  <si>
    <t>PONTO DE SOBREPOR PARA UMA (1) TOMADA PADRÃO, TRÊS (3) POLOS (2P+T/10A-250V), COM PLACA 4"X2" DE UM (1) POSTO, COM ELETRODUTO DE AÇO GALVANIZADO, CLASSE LEVE, DN 20MM (3/4"), FIXADO NA ALVENARIA/TETO E CABO DE COBRE FLEXÍVEL, CLASSE 5, ISOLAMENTO TIPO LSHF/ATOX, NÃO HALOGENADO, SEÇÃO 2,5MM2 (70°C-450/750V), COM DISTÂNCIA DE ATÉ DEZ (10) METROS DO PONTO DE DERIVAÇÃO, INCLUSIVE FORNECIMENTO, INSTALAÇÃO, CONDULETE EM ALUMÍNIO, CONEXÕES, SUPORTE E FIXAÇÃO DO ELETRODUTO</t>
  </si>
  <si>
    <t>ED-17954</t>
  </si>
  <si>
    <t>CONDULETE DE ALUMÍNIO, TIPO "B", DIÂMETRO DE SAÍDA 3/4" (20MM), EXCLUSIVE MÓDULO E PLACA, INCLUSIVE FIXAÇÃO</t>
  </si>
  <si>
    <t>ED-17955</t>
  </si>
  <si>
    <t>CONDULETE DE ALUMÍNIO, TIPO "B", DIÂMETRO DE SAÍDA 1" (25MM), EXCLUSIVE MÓDULO E PLACA, INCLUSIVE FIXAÇÃO</t>
  </si>
  <si>
    <t>ED-17956</t>
  </si>
  <si>
    <t>CONDULETE DE ALUMÍNIO, TIPO "B", DIÂMETRO DE SAÍDA 1.1/4" (32MM), EXCLUSIVE MÓDULO E PLACA, INCLUSIVE FIXAÇÃO</t>
  </si>
  <si>
    <t>ED-17957</t>
  </si>
  <si>
    <t>CONDULETE DE ALUMÍNIO, TIPO "B", DIÂMETRO DE SAÍDA 1.1/2" (40MM), EXCLUSIVE MÓDULO E PLACA, INCLUSIVE FIXAÇÃO</t>
  </si>
  <si>
    <t>ED-17958</t>
  </si>
  <si>
    <t>CONDULETE DE ALUMÍNIO, TIPO "B", DIÂMETRO DE SAÍDA 2" (50MM), EXCLUSIVE MÓDULO E PLACA, INCLUSIVE FIXAÇÃO</t>
  </si>
  <si>
    <t>ED-17959</t>
  </si>
  <si>
    <t>CONDULETE DE ALUMÍNIO, TIPO "LB", DIÂMETRO DE SAÍDA 3/4" (20MM), EXCLUSIVE MÓDULO E PLACA, INCLUSIVE FIXAÇÃO</t>
  </si>
  <si>
    <t>ED-17960</t>
  </si>
  <si>
    <t>CONDULETE DE ALUMÍNIO, TIPO "LB", DIÂMETRO DE SAÍDA 1" (25MM), EXCLUSIVE MÓDULO E PLACA, INCLUSIVE FIXAÇÃO</t>
  </si>
  <si>
    <t>ED-17961</t>
  </si>
  <si>
    <t>CONDULETE DE ALUMÍNIO, TIPO "LB", DIÂMETRO DE SAÍDA 1.1/4" (32MM), EXCLUSIVE MÓDULO E PLACA, INCLUSIVE FIXAÇÃO</t>
  </si>
  <si>
    <t>ED-17962</t>
  </si>
  <si>
    <t>CONDULETE DE ALUMÍNIO, TIPO "LB", DIÂMETRO DE SAÍDA 1.1/2" (40MM), EXCLUSIVE MÓDULO E PLACA, INCLUSIVE FIXAÇÃO</t>
  </si>
  <si>
    <t>ED-17963</t>
  </si>
  <si>
    <t>CONDULETE DE ALUMÍNIO, TIPO "LB", DIÂMETRO DE SAÍDA 2" (50MM), EXCLUSIVE MÓDULO E PLACA, INCLUSIVE FIXAÇÃO</t>
  </si>
  <si>
    <t>ED-17964</t>
  </si>
  <si>
    <t>CONDULETE DE ALUMÍNIO, TIPO "TB", DIÂMETRO DE SAÍDA 3/4" (20MM), EXCLUSIVE MÓDULO E PLACA, INCLUSIVE FIXAÇÃO</t>
  </si>
  <si>
    <t>ED-17965</t>
  </si>
  <si>
    <t>CONDULETE DE ALUMÍNIO, TIPO "TB", DIÂMETRO DE SAÍDA 1" (25MM), EXCLUSIVE MÓDULO E PLACA, INCLUSIVE FIXAÇÃO</t>
  </si>
  <si>
    <t>ED-17966</t>
  </si>
  <si>
    <t>CONDULETE DE ALUMÍNIO, TIPO "TB", DIÂMETRO DE SAÍDA 1.1/4" (32MM), EXCLUSIVE MÓDULO E PLACA, INCLUSIVE FIXAÇÃO</t>
  </si>
  <si>
    <t>ED-17967</t>
  </si>
  <si>
    <t>CONDULETE DE ALUMÍNIO, TIPO "TB", DIÂMETRO DE SAÍDA 1.1/2" (40MM), EXCLUSIVE MÓDULO E PLACA, INCLUSIVE FIXAÇÃO</t>
  </si>
  <si>
    <t>ED-17968</t>
  </si>
  <si>
    <t>CONDULETE DE ALUMÍNIO, TIPO "TB", DIÂMETRO DE SAÍDA 2" (50MM), EXCLUSIVE MÓDULO E PLACA, INCLUSIVE FIXAÇÃO</t>
  </si>
  <si>
    <t>ED-17978</t>
  </si>
  <si>
    <t>CONJUNTO PARA CONDULETE DE 3/4" (20MM) COM UMA (1) TOMADA PADRÃO, TRÊS (3) POLOS, CORRENTE 20A, TENSÃO 250V, (2P+T/20A-250V) E PLACA DE UM (1) POSTO, INCLUSIVE FORNECIMENTO, INSTALAÇÃO, SUPORTE, MÓDULO E PLACA, EXCLUSIVE CONDULETE</t>
  </si>
  <si>
    <t>ED-17979</t>
  </si>
  <si>
    <t>CONJUNTO PARA CONDULETE DE 3/4" (20MM) COM DUAS (2) TOMADA DE DADOS OU TELEFONIA (CONECTOR RJ45 CAT.6E OU RJ11) E PLACA DE DOIS (2) POSTOS, INCLUSIVE FORNECIMENTO, INSTALAÇÃO, SUPORTE, MÓDULO E PLACA, EXCLUSIVE CONDULETE</t>
  </si>
  <si>
    <t>ED-17980</t>
  </si>
  <si>
    <t>CONJUNTO PARA CONDULETE DE 1" (25MM) COM UM (1) INTERRUPTOR SIMPLES, CORRENTE 10A, TENSÃO 250V, (10A-250V) E PLACA DE UM (1) POSTO, INCLUSIVE FORNECIMENTO, INSTALAÇÃO, SUPORTE, MÓDULO E PLACA, EXCLUSIVE CONDULETE</t>
  </si>
  <si>
    <t>ED-17983</t>
  </si>
  <si>
    <t>CONJUNTO PARA CONDULETE DE 1" (25MM) COM UMA (1) TOMADA DE DADOS OU TELEFONIA (CONECTOR RJ45 CAT.6E OU RJ11) E PLACA DE UM (1) POSTO, INCLUSIVE FORNECIMENTO, INSTALAÇÃO, SUPORTE, MÓDULO E PLACA, EXCLUSIVE CONDULETE</t>
  </si>
  <si>
    <t>ED-17984</t>
  </si>
  <si>
    <t>CONJUNTO PARA CONDULETE DE 1" (25MM) COM UMA (1) TOMADA PADRÃO, TRÊS (3) POLOS, CORRENTE 20A, TENSÃO 250V, (2P+T/20A-250V) E PLACA DE UM (1) POSTO, INCLUSIVE FORNECIMENTO, INSTALAÇÃO, SUPORTE, MÓDULO E PLACA, EXCLUSIVE CONDULETE</t>
  </si>
  <si>
    <t>ED-17985</t>
  </si>
  <si>
    <t>CONJUNTO PARA CONDULETE DE 1" (25MM) COM DUAS (2) TOMADA DE DADOS OU TELEFONIA (CONECTOR RJ45 CAT.6E OU RJ11) E PLACA DE DOIS (2) POSTOS, INCLUSIVE FORNECIMENTO, INSTALAÇÃO, SUPORTE, MÓDULO E PLACA, EXCLUSIVE CONDULETE</t>
  </si>
  <si>
    <t>ED-17990</t>
  </si>
  <si>
    <t>PLACA CEGA PARA CONDULETE, COM DIÂMETRO DE SAÍDA 3/4" (20MM), EXCLUSIVE CONDULETE</t>
  </si>
  <si>
    <t>ED-17991</t>
  </si>
  <si>
    <t>PLACA CEGA PARA CONDULETE, COM DIÂMETRO DE SAÍDA 1" (25MM), EXCLUSIVE CONDULETE</t>
  </si>
  <si>
    <t>ED-17992</t>
  </si>
  <si>
    <t>PLACA CEGA PARA CONDULETE, COM DIÂMETRO DE SAÍDA 1.1/4" (32MM), EXCLUSIVE CONDULETE</t>
  </si>
  <si>
    <t>ED-17993</t>
  </si>
  <si>
    <t>PLACA CEGA PARA CONDULETE, COM DIÂMETRO DE SAÍDA 1.1/2" (40MM), EXCLUSIVE CONDULETE</t>
  </si>
  <si>
    <t>ED-17994</t>
  </si>
  <si>
    <t>PLACA CEGA PARA CONDULETE, COM DIÂMETRO DE SAÍDA 2" (50MM), EXCLUSIVE CONDULETE</t>
  </si>
  <si>
    <t>ED-18181</t>
  </si>
  <si>
    <t>PONTO DE EMBUTIR PARA GÁS EM TUBO DE COBRE CLASSE "A" SEM COSTURA SOLDÁVEL, DN 1/2" (15MM), EMBUTIDO NA ALVENARIA COM DISTÂNCIA DE ATÉ CINCO (5) METROS DO RAMAL DE ABASTECIMENTO, INCLUSIVE CONEXÕES E FIXAÇÃO DO TUBO COM ENCHIMENTO DO RASGO NA ALVENARIA/CONCRETO COM ARGAMASSA</t>
  </si>
  <si>
    <t>ED-19753</t>
  </si>
  <si>
    <t>MOBILIZAÇÃO E DESMOBILIZAÇÃO DE EQUIPAMENTO PARA ESTACA TIPO HÉLICE CONTÍNUA  (CUSTO FIXO), INCLUSIVE CARGA E DESGARGA, EXCLUSIVE TRANSPORTE EM QUILÔMETRO RODADO (CUSTO VARIÁVEL)</t>
  </si>
  <si>
    <t>ED-20579</t>
  </si>
  <si>
    <t>ENTRADA DE ENERGIA AÉREA, TIPO B1, PADRÃO CEMIG, CARGA INSTALADA DE ATÉ 10KW, BIFÁSICO, COM SAÍDA SUBTERRÂNEA, INCLUSIVE POSTE, CAIXA PARA MEDIDOR, DISJUNTOR, BARRAMENTO, ATERRAMENTO E ACESSÓRIOS</t>
  </si>
  <si>
    <t>ED-20580</t>
  </si>
  <si>
    <t>ENTRADA DE ENERGIA AÉREA, TIPO B2, PADRÃO CEMIG, CARGA INSTALADA DE 10,1KW ATÉ 15KW, BIFÁSICO, COM SAÍDA SUBTERRÂNEA, INCLUSIVE POSTE, CAIXA PARA MEDIDOR, DISJUNTOR, BARRAMENTO, ATERRAMENTO E ACESSÓRIOS</t>
  </si>
  <si>
    <t>ED-20581</t>
  </si>
  <si>
    <t>ENTRADA DE ENERGIA AÉREA, TIPO C1, PADRÃO CEMIG, CARGA INSTALADA DE ATÉ 15KVA, TRIFÁSICO, COM SAÍDA SUBTERRÂNEA, INCLUSIVE POSTE, CAIXA PARA MEDIDOR, DISJUNTOR, BARRAMENTO, ATERRAMENTO E ACESSÓRIOS</t>
  </si>
  <si>
    <t>ED-20582</t>
  </si>
  <si>
    <t>ENTRADA DE ENERGIA AÉREA, TIPO C2, PADRÃO CEMIG, CARGA INSTALADA DE 15,1KVA ATÉ 23KVA, TRIFÁSICO, COM SAÍDA SUBTERRÂNEA, INCLUSIVE POSTE, CAIXA PARA MEDIDOR, DISJUNTOR, BARRAMENTO, ATERRAMENTO E ACESSÓRIOS</t>
  </si>
  <si>
    <t>ED-20583</t>
  </si>
  <si>
    <t>ENTRADA DE ENERGIA AÉREA, TIPO C3, PADRÃO CEMIG, CARGA INSTALADA DE 23,1KVA ATÉ 27KVA, TRIFÁSICO, COM SAÍDA SUBTERRÂNEA, INCLUSIVE POSTE, CAIXA PARA MEDIDOR, DISJUNTOR, BARRAMENTO, ATERRAMENTO E ACESSÓRIOS</t>
  </si>
  <si>
    <t>ED-20584</t>
  </si>
  <si>
    <t>ENTRADA DE ENERGIA AÉREA, TIPO C4, PADRÃO CEMIG, CARGA INSTALADA DE 27,1KVA ATÉ 38KVA, TRIFÁSICO, COM SAÍDA SUBTERRÂNEA, INCLUSIVE POSTE, CAIXA PARA MEDIDOR, DISJUNTOR, BARRAMENTO, ATERRAMENTO E ACESSÓRIOS</t>
  </si>
  <si>
    <t>ED-20585</t>
  </si>
  <si>
    <t>ENTRADA DE ENERGIA AÉREA, TIPO C5, PADRÃO CEMIG, CARGA INSTALADA DE 38,1KVA ATÉ 47KVA, TRIFÁSICO, COM SAÍDA SUBTERRÂNEA, INCLUSIVE POSTE, CAIXA PARA MEDIDOR, DISJUNTOR, BARRAMENTO, ATERRAMENTO E ACESSÓRIOS</t>
  </si>
  <si>
    <t>ED-20586</t>
  </si>
  <si>
    <t>ENTRADA DE ENERGIA AÉREA, TIPO C6, PADRÃO CEMIG, CARGA INSTALADA DE 47,1KVA ATÉ 57KVA, TRIFÁSICO, COM SAÍDA SUBTERRÂNEA, INCLUSIVE POSTE, CAIXA PARA MEDIDOR, DISJUNTOR, BARRAMENTO, ATERRAMENTO E ACESSÓRIOS</t>
  </si>
  <si>
    <t>ED-20587</t>
  </si>
  <si>
    <t>ENTRADA DE ENERGIA AÉREA, TIPO C7, PADRÃO CEMIG, CARGA INSTALADA DE 57,1KVA ATÉ 66KVA, TRIFÁSICO, COM SAÍDA SUBTERRÂNEA, INCLUSIVE POSTE, CAIXA PARA MEDIDOR, DISJUNTOR, BARRAMENTO, ATERRAMENTO E ACESSÓRIOS</t>
  </si>
  <si>
    <t>ED-20588</t>
  </si>
  <si>
    <t>ENTRADA DE ENERGIA AÉREA, TIPO C8, PADRÃO CEMIG, CARGA INSTALADA DE 66,1KVA ATÉ 75KVA, TRIFÁSICO, COM SAÍDA SUBTERRÂNEA, INCLUSIVE POSTE, CAIXA PARA MEDIDOR, DISJUNTOR, BARRAMENTO, ATERRAMENTO E ACESSÓRIOS</t>
  </si>
  <si>
    <t>ED-20589</t>
  </si>
  <si>
    <t>ENTRADA DE ENERGIA AÉREA, TIPO F1, PADRÃO CEMIG, CARGA INSTALADA DE 75,1KVA ATÉ 86KVA, TRIFÁSICO, COM SAÍDA SUBTERRÂNEA, INCLUSIVE POSTE, CAIXA PARA MEDIDOR, DISJUNTOR, BARRAMENTO, ATERRAMENTO E ACESSÓRIOS</t>
  </si>
  <si>
    <t>ED-20590</t>
  </si>
  <si>
    <t>ENTRADA DE ENERGIA AÉREA, TIPO F2, PADRÃO CEMIG, CARGA INSTALADA DE 86,1KVA ATÉ 95KVA, TRIFÁSICO, COM SAÍDA SUBTERRÂNEA, INCLUSIVE POSTE, CAIXA PARA MEDIDOR, DISJUNTOR, BARRAMENTO, ATERRAMENTO E ACESSÓRIOS</t>
  </si>
  <si>
    <t>ED-20591</t>
  </si>
  <si>
    <t>ENTRADA DE ENERGIA SUBTERRÂNEA, TIPO F3, PADRÃO CEMIG, CARGA INSTALADA DE 95,1KVA ATÉ 114KVA, TRIFÁSICO, COM SAÍDA SUBTERRÂNEA, INCLUSIVE POSTE, CAIXA PARA MEDIDOR, DISJUNTOR, BARRAMENTO, ATERRAMENTO E ACESSÓRIOS</t>
  </si>
  <si>
    <t>ED-20592</t>
  </si>
  <si>
    <t>ENTRADA DE ENERGIA SUBTERRÂNEA, TIPO F4, PADRÃO CEMIG, CARGA INSTALADA DE 114,1KVA ATÉ 152KVA, TRIFÁSICO, COM SAÍDA SUBTERRÂNEA, INCLUSIVE POSTE, CAIXA PARA MEDIDOR, DISJUNTOR, BARRAMENTO, ATERRAMENTO E ACESSÓRIOS</t>
  </si>
  <si>
    <t>ED-20593</t>
  </si>
  <si>
    <t>ENTRADA DE ENERGIA SUBTERRÂNEA, TIPO F5, PADRÃO CEMIG, CARGA INSTALADA DE 152,1KVA ATÉ 171KVA, TRIFÁSICO, COM SAÍDA SUBTERRÂNEA, INCLUSIVE POSTE, CAIXA PARA MEDIDOR, DISJUNTOR, BARRAMENTO, ATERRAMENTO E ACESSÓRIOS</t>
  </si>
  <si>
    <t>ED-20594</t>
  </si>
  <si>
    <t>ENTRADA DE ENERGIA SUBTERRÂNEA, TIPO F6, PADRÃO CEMIG, CARGA INSTALADA DE 171,1KVA ATÉ 188KVA, TRIFÁSICO, COM SAÍDA SUBTERRÂNEA, INCLUSIVE POSTE, CAIXA PARA MEDIDOR, DISJUNTOR, BARRAMENTO, ATERRAMENTO E ACESSÓRIOS</t>
  </si>
  <si>
    <t>ED-20595</t>
  </si>
  <si>
    <t>ENTRADA DE ENERGIA SUBTERRÂNEA, TIPO F7, PADRÃO CEMIG, CARGA INSTALADA DE 188,1KVA ATÉ 228KVA, TRIFÁSICO, COM SAÍDA SUBTERRÂNEA, INCLUSIVE POSTE, CAIXA PARA MEDIDOR, DISJUNTOR, BARRAMENTO, ATERRAMENTO E ACESSÓRIOS</t>
  </si>
  <si>
    <t>ED-20596</t>
  </si>
  <si>
    <t>ENTRADA DE ENERGIA SUBTERRÂNEA, TIPO F8, PADRÃO CEMIG, CARGA INSTALADA DE 228,1KVA ATÉ 266KVA, TRIFÁSICO, COM SAÍDA SUBTERRÂNEA, INCLUSIVE POSTE, CAIXA PARA MEDIDOR, DISJUNTOR, BARRAMENTO, ATERRAMENTO E ACESSÓRIOS</t>
  </si>
  <si>
    <t>ED-20597</t>
  </si>
  <si>
    <t>ENTRADA DE ENERGIA SUBTERRÂNEA, TIPO F9, PADRÃO CEMIG, CARGA INSTALADA DE 266,1KVA ATÉ 304KVA, TRIFÁSICO, COM SAÍDA SUBTERRÂNEA, INCLUSIVE POSTE, CAIXA PARA MEDIDOR, DISJUNTOR, BARRAMENTO, ATERRAMENTO E ACESSÓRIOS</t>
  </si>
  <si>
    <t>ED-20649</t>
  </si>
  <si>
    <t>CAIXA PARA MEDIÇÃO, TIPO CM-9, DIMENSÕES CONFORME PADRÃO CEMIG, EXCLUSIVE DISJUNTOR, INCLUSIVE INSTALAÇÃO</t>
  </si>
  <si>
    <t>ED-20650</t>
  </si>
  <si>
    <t>CAIXA PARA MEDIÇÃO, TIPO CM-19, DIMENSÕES CONFORME PADRÃO CEMIG, EXCLUSIVE BARRAMENTO E DISJUNTOR, INCLUSIVE INSTALAÇÃO</t>
  </si>
  <si>
    <t>ED-21612</t>
  </si>
  <si>
    <t>FECHADURA TIPO EXTERNA, EM PORTA METÁLICA, GRAU DE SEGURANÇA MÉDIO, DISTÂNCIA DE BROCA 20MM, ACABAMENTO COM ESPELHO CROMADO E MAÇANETA MODELO ALAVANCA EM ZAMAC, INCLUSIVE ACESSÓRIOS PARA FIXAÇÃO E DUAS (2) CHAVES</t>
  </si>
  <si>
    <t>ED-22698</t>
  </si>
  <si>
    <t>ABRIGO EM CHAPA DE AÇO CARBONO DE SOBREPOR, PINTADO DE VERMELHO NAS DIMENSÕES (75X30X25)CM COM UMA PORTA COM VIDRO TRANSPARENTE COM A INSCRIÇÃO "INCÊNDIO", PARA EXTINTOR, FORNECIMENTO E INSTALAÇÃO, EXCLUSIVE EXTINTOR</t>
  </si>
  <si>
    <t>ED-22701</t>
  </si>
  <si>
    <t>ABRIGO EM CHAPA DE AÇO CARBONO DE SOBREPOR, PINTADO DE VERMELHO NAS DIMENSÕES (90X60X17)CM COM UMA PORTA COM VIDRO TRANSPARENTE COM A INSCRIÇÃO "INCÊNDIO", INCLUINDO SUPORTE BASCULANTE PARA MANGUEIRA, MANGUEIRA TIPO 1 COMPRIMENTO 15M, REGISTRO GLOBO E ACESSÓRIOS, FORNECIMENTO E INSTALAÇÃO</t>
  </si>
  <si>
    <t>ED-22707</t>
  </si>
  <si>
    <t>MANGUEIRA DE FIBRA SINTÉTICA E BORRACHA PARA INCÊNDIO TIPO 2, DN 38MM, COMPRIMENTO 15M, FORNECIMENTO E INSTALAÇÃO</t>
  </si>
  <si>
    <t>ED-22714</t>
  </si>
  <si>
    <t>ABRIGO EM CHAPA DE AÇO CARBONO DE SOBREPOR, PINTADO DE VERMELHO NAS DIMENSÕES (90X60X17)CM COM UMA PORTA COM VIDRO TRANSPARENTE COM A INSCRIÇÃO "INCÊNDIO", INCLUINDO SUPORTE BASCULANTE PARA MANGUEIRA, MANGUEIRA TIPO 2 COMPRIMENTO 15M, REGISTRO GLOBO E ACESSÓRIOS, FORNECIMENTO E INSTALAÇÃO</t>
  </si>
  <si>
    <t>ED-22765</t>
  </si>
  <si>
    <t>ED-22766</t>
  </si>
  <si>
    <t>ED-22902</t>
  </si>
  <si>
    <t>ED-23033</t>
  </si>
  <si>
    <t>FERRAGENS PARA PORTA METÁLICA, DE ABRIR, COM UMA (1) FOLHAS, INCLUSIVE FECHADURA TIPO EXTERNA COM GRAU DE SEGURANÇA MÉDIO, ACABAMENTO EM ESPELHO CROMADO COM MAÇANETA MODELO ALAVANCA EM ZAMAC E DOBRADIÇA DE FERRO, MEDIDAS (3"X2.1/2"), TIPO PINO SOLTO COM BOLA, ACABAMENTO CROMADO, FORNECIMENTO, ACESSÓRIOS E INSTALAÇÃO, EXCLUSIVE PORTA METÁLICA</t>
  </si>
  <si>
    <t>ED-25243</t>
  </si>
  <si>
    <t>FORNECIMENTO DE PALMEIRA JERIVÁ COM ALTURA MÉDIA DE 2,00M, EXCLUSIVE PLANTIO</t>
  </si>
  <si>
    <t>ED-25244</t>
  </si>
  <si>
    <t>FORNECIMENTO DE ÁRVORE IPÊ-ROXO COM ALTURA MÉDIA DE 2,00M, EXCLUSIVE PLANTIO</t>
  </si>
  <si>
    <t>ED-25245</t>
  </si>
  <si>
    <t>FORNECIMENTO DE ÁRVORE IPÊ-AMARELO COM ALTURA MÉDIA DE 2,00M, EXCLUSIVE PLANTIO</t>
  </si>
  <si>
    <t>ED-25264</t>
  </si>
  <si>
    <t>FORNECIMENTO DE ÁRVORE IPÊ-BRANCO COM ALTURA MÉDIA DE 2,00M, EXCLUSIVE PLANTIO</t>
  </si>
  <si>
    <t>ED-25268</t>
  </si>
  <si>
    <t>FORNECIMENTO DE ÁRVORE QUARESMEIRA COM ALTURA MÉDIA DE 2,00M, EXCLUSIVE PLANTIO</t>
  </si>
  <si>
    <t>ED-25269</t>
  </si>
  <si>
    <t>FORNECIMENTO DE ÁRVORE PAINEIRA COM ALTURA MÉDIA DE 2,00M, EXCLUSIVE PLANTIO</t>
  </si>
  <si>
    <t>ED-25273</t>
  </si>
  <si>
    <t>FORNECIMENTO DE ÁRVORE PAU-BRASIL COM ALTURA MÉDIA DE 2,00M, EXCLUSIVE PLANTIO</t>
  </si>
  <si>
    <t>ED-25275</t>
  </si>
  <si>
    <t>FORNECIMENTO DE ÁRVORE AROEIRA-PIMENTEIRA COM ALTURA MÉDIA DE 2,00M, EXCLUSIVE PLANTIO</t>
  </si>
  <si>
    <t>ED-25277</t>
  </si>
  <si>
    <t>FORNECIMENTO DE ÁRVORE AROEIRA-SALSA COM ALTURA MÉDIA DE 2,00M, EXCLUSIVE PLANTIO</t>
  </si>
  <si>
    <t>ED-25280</t>
  </si>
  <si>
    <t>FORNECIMENTO DE ÁRVORE MANACÁ-DA-SERRA COM ALTURA MÉDIA DE 2,00M, EXCLUSIVE PLANTIO</t>
  </si>
  <si>
    <t>ED-25441</t>
  </si>
  <si>
    <t>FORNECIMENTO DE ÁRVORE UNHA-DE-VACA COM ALTURA MÉDIA DE 2,00M, EXCLUSIVE PLANTIO</t>
  </si>
  <si>
    <t>ED-25470</t>
  </si>
  <si>
    <t>FORNECIMENTO DE ÁRVORE JATOBÁ COM ALTURA MÉDIA DE 2,00M, EXCLUSIVE PLANTIO</t>
  </si>
  <si>
    <t>ED-25489</t>
  </si>
  <si>
    <t>FORNECIMENTO DE ÁRVORE PAU-MULATO COM ALTURA MÉDIA DE 2,00M, EXCLUSIVE PLANTIO</t>
  </si>
  <si>
    <t>ED-25493</t>
  </si>
  <si>
    <t>FORNECIMENTO DE ÁRVORE SAPUCAIA COM ALTURA MÉDIA DE 2,00M, EXCLUSIVE PLANTIO</t>
  </si>
  <si>
    <t>ED-25497</t>
  </si>
  <si>
    <t>FORNECIMENTO DE ÁRVORE OITI COM ALTURA MÉDIA DE 2,00M, EXCLUSIVE PLANTIO</t>
  </si>
  <si>
    <t>ED-2552</t>
  </si>
  <si>
    <t>ED-26408</t>
  </si>
  <si>
    <t>PORTA PARA ALAMBRADO, COM UMA (1) FOLHA, DIMENSÃO (90X210)CM, EM TELA DE ARAME GALVANIZADO COM TRAMA LOSANGULAR DE 2" (50,8MM) E FIO BWG12 (2,77MM), EXCLUSIVE PINTURA, INCLUSIVE FIXAÇÃO E FORNECIMENTO EM QUADROS DE TUBOS DE AÇO CARBONO GALVANIZADO DIÂMETRO DE 50MM (2"), BATENTE, DOBRADIÇAS E CADEADO COM LARGURA DE 50MM</t>
  </si>
  <si>
    <t>ED-26989</t>
  </si>
  <si>
    <t>LUMINÁRIA DE EMERGÊNCIA AUTÔNOMA, TIPO LED POTÊNCIA TOTAL DE 2W, FORNECIMENTO E INSTALAÇÃO</t>
  </si>
  <si>
    <t>ED-26993</t>
  </si>
  <si>
    <t>LUMINÁRIA DE EMERGÊNCIA AUTÔNOMA, TIPO LED COM DOIS FARÓIS, POTÊNCIA TOTAL DE 8W, FORNECIMENTO E INSTALAÇÃO</t>
  </si>
  <si>
    <t>ED-27006</t>
  </si>
  <si>
    <t>CONE PARA SINALIZAÇÃO/ISOLAMENTO DE ÁREAS, ALTURA 75CM, INCLUSIVE FORNECIMENTO E MOVIMENTAÇÃO</t>
  </si>
  <si>
    <t>ED-27061</t>
  </si>
  <si>
    <t>LUMINÁRIA COMERCIAL COM DIFUSOR DE SOBREPOR, PARA UMA (1) LÂMPADA TUBULAR LED 1X9W-ØT8, FORNECIMENTO E INSTALAÇÃO, EXCLUSIVE BASE, REATOR E LÂMPADA</t>
  </si>
  <si>
    <t>ED-27062</t>
  </si>
  <si>
    <t>LUMINÁRIA COMERCIAL COM DIFUSOR DE SOBREPOR COMPLETA, PARA UMA (1) LÂMPADA TUBULAR LED 1X9W-ØT8, TEMPERATURA DA COR 6500K, FORNECIMENTO E INSTALAÇÃO, INCLUSIVE BASE E LÂMPADA</t>
  </si>
  <si>
    <t>ED-27063</t>
  </si>
  <si>
    <t>LUMINÁRIA COMERCIAL COM DIFUSOR DE SOBREPOR, PARA UMA (1) LÂMPADA TUBULAR LED 1X18W-ØT8, FORNECIMENTO E INSTALAÇÃO, EXCLUSIVE BASE E LÂMPADA</t>
  </si>
  <si>
    <t>ED-27064</t>
  </si>
  <si>
    <t>LUMINÁRIA COMERCIAL COM DIFUSOR DE SOBREPOR COMPLETA, PARA UMA (1) LÂMPADA TUBULAR LED 1X18W-ØT8, TEMPERATURA DA COR 6500K, FORNECIMENTO E INSTALAÇÃO, INCLUSIVE BASE E LÂMPADA</t>
  </si>
  <si>
    <t>ED-27065</t>
  </si>
  <si>
    <t>LUMINÁRIA COMERCIAL COM DIFUSOR DE SOBREPOR, PARA DUAS (2) LÂMPADAS TUBULARES LED 2X9W-ØT8, FORNECIMENTO E INSTALAÇÃO, EXCLUSIVE BASE E LÂMPADA</t>
  </si>
  <si>
    <t>ED-27066</t>
  </si>
  <si>
    <t>LUMINÁRIA COMERCIAL COM DIFUSOR DE SOBREPOR COMPLETA, PARA DUAS (2) LÂMPADAS TUBULARES LED 2X9W-ØT8, TEMPERATURA DA COR 6500K, FORNECIMENTO E INSTALAÇÃO, INCLUSIVE BASE E LÂMPADA</t>
  </si>
  <si>
    <t>ED-27067</t>
  </si>
  <si>
    <t>LUMINÁRIA COMERCIAL COM DIFUSOR DE SOBREPOR, PARA DUAS (2) LÂMPADAS TUBULARES LED 2X18W-ØT8, FORNECIMENTO E INSTALAÇÃO, EXCLUSIVE BASE E LÂMPADA</t>
  </si>
  <si>
    <t>ED-27068</t>
  </si>
  <si>
    <t>LUMINÁRIA COMERCIAL COM DIFUSOR DE SOBREPOR COMPLETA, PARA DUAS (2) LÂMPADAS TUBULARES LED 2X18W-ØT8, TEMPERATURA DA COR 6500K, FORNECIMENTO E INSTALAÇÃO, INCLUSIVE BASE E LÂMPADA</t>
  </si>
  <si>
    <t>ED-27069</t>
  </si>
  <si>
    <t>LUMINÁRIA COMERCIAL COM DIFUSOR DE SOBREPOR, PARA QUATRO (4) LÂMPADAS TUBULARES LED 4X9W-ØT8, FORNECIMENTO E INSTALAÇÃO, EXCLUSIVE BASE E LÂMPADA</t>
  </si>
  <si>
    <t>ED-27070</t>
  </si>
  <si>
    <t>LUMINÁRIA COMERCIAL COM DIFUSOR DE SOBREPOR COMPLETA, PARA QUATRO (4) LÂMPADAS TUBULARES LED 4X9W-ØT8, TEMPERATURA DA COR 6500K, FORNECIMENTO E INSTALAÇÃO, INCLUSIVE BASE E LÂMPADA</t>
  </si>
  <si>
    <t>ED-27071</t>
  </si>
  <si>
    <t>LUMINÁRIA COMERCIAL COM DIFUSOR DE EMBUTIR, PARA DUAS (2) LÂMPADAS TUBULARES LED 2X9W-ØT8, FORNECIMENTO E INSTALAÇÃO, EXCLUSIVE BASE E LÂMPADA</t>
  </si>
  <si>
    <t>ED-27072</t>
  </si>
  <si>
    <t>LUMINÁRIA COMERCIAL COM DIFUSOR DE EMBUTIR COMPLETA, PARA DUAS (2) LÂMPADAS TUBULARES LED 2X9W-ØT8, TEMPERATURA DA COR 6500K, FORNECIMENTO E INSTALAÇÃO, INCLUSIVE BASE E LÂMPADA</t>
  </si>
  <si>
    <t>ED-27073</t>
  </si>
  <si>
    <t>LUMINÁRIA COMERCIAL COM DIFUSOR DE EMBUTIR, PARA DUAS (2) LÂMPADAS TUBULARES LED 2X18W-ØT8, FORNECIMENTO E INSTALAÇÃO, EXCLUSIVE BASE E LÂMPADA</t>
  </si>
  <si>
    <t>ED-27074</t>
  </si>
  <si>
    <t>LUMINÁRIA COMERCIAL COM DIFUSOR DE EMBUTIR COMPLETA, PARA DUAS (2) LÂMPADAS TUBULARES LED 2X18W-ØT8, TEMPERATURA DA COR 6500K, FORNECIMENTO E INSTALAÇÃO, INCLUSIVE BASE E LÂMPADA</t>
  </si>
  <si>
    <t>ED-27075</t>
  </si>
  <si>
    <t>LUMINÁRIA COMERCIAL COM DIFUSOR DE EMBUTIR, PARA QUATRO (4) LÂMPADAS TUBULARES LED 4X9W-ØT8, FORNECIMENTO E INSTALAÇÃO, EXCLUSIVE BASE E LÂMPADA</t>
  </si>
  <si>
    <t>ED-27076</t>
  </si>
  <si>
    <t>LUMINÁRIA COMERCIAL COM DIFUSOR DE EMBUTIR COMPLETA, PARA QUATRO (4) LÂMPADAS TUBULARES LED 4X9W-ØT8, TEMPERATURA DA COR 6500K, FORNECIMENTO E INSTALAÇÃO, INCLUSIVE BASE E LÂMPADA</t>
  </si>
  <si>
    <t>ED-27077</t>
  </si>
  <si>
    <t>LUMINÁRIA COMERCIAL COM ALETAS DE EMBUTIR, PARA QUATRO (4) LÂMPADAS TUBULARES LED 4X9W-ØT8, FORNECIMENTO E INSTALAÇÃO, EXCLUSIVE BASE E LÂMPADA</t>
  </si>
  <si>
    <t>ED-27078</t>
  </si>
  <si>
    <t>LUMINÁRIA COMERCIAL COM ALETAS DE EMBUTIR COMPLETA, PARA QUATRO (4) LÂMPADAS TUBULARES LED 4X9W-ØT8, TEMPERATURA DA COR 6500K, FORNECIMENTO E INSTALAÇÃO, INCLUSIVE BASE E LÂMPADA</t>
  </si>
  <si>
    <t>ED-27079</t>
  </si>
  <si>
    <t>LUMINÁRIA COMERCIAL COM ALETAS DE EMBUTIR, PARA DUAS (2) LÂMPADAS TUBULARES LED 2X9W-ØT8, FORNECIMENTO E INSTALAÇÃO, EXCLUSIVE BASE E LÂMPADA</t>
  </si>
  <si>
    <t>ED-27080</t>
  </si>
  <si>
    <t>LUMINÁRIA COMERCIAL COM ALETAS DE EMBUTIR COMPLETA, PARA DUAS (2) LÂMPADAS TUBULARES LED 2X9W-ØT8, TEMPERATURA DA COR 6500K, FORNECIMENTO E INSTALAÇÃO, INCLUSIVE BASE E LÂMPADA</t>
  </si>
  <si>
    <t>ED-27081</t>
  </si>
  <si>
    <t>LUMINÁRIA COMERCIAL COM ALETAS DE EMBUTIR, PARA DUAS (2) LÂMPADAS TUBULARES LED 2X18W-ØT8, FORNECIMENTO E INSTALAÇÃO, EXCLUSIVE BASE E LÂMPADA</t>
  </si>
  <si>
    <t>ED-27082</t>
  </si>
  <si>
    <t>LUMINÁRIA COMERCIAL COM ALETAS DE EMBUTIR COMPLETA, PARA DUAS (2) LÂMPADAS TUBULARES LED 2X18W-ØT8, TEMPERATURA DA COR 6500K, FORNECIMENTO E INSTALAÇÃO, INCLUSIVE BASE E LÂMPADA</t>
  </si>
  <si>
    <t>ED-27083</t>
  </si>
  <si>
    <t>LUMINÁRIA COMERCIAL COM ALETAS DE EMBUTIR, PARA QUATRO (4) LÂMPADAS TUBULARES LED 4X18W-ØT8, FORNECIMENTO E INSTALAÇÃO, EXCLUSIVE BASE E LÂMPADA</t>
  </si>
  <si>
    <t>ED-27084</t>
  </si>
  <si>
    <t>LUMINÁRIA COMERCIAL COM ALETAS DE EMBUTIR COMPLETA, PARA QUATRO (4) LÂMPADAS TUBULARES LED 4X18W-ØT8, TEMPERATURA DA COR 6500K, FORNECIMENTO E INSTALAÇÃO, INCLUSIVE BASE E LÂMPADA</t>
  </si>
  <si>
    <t>ED-27085</t>
  </si>
  <si>
    <t>LUMINÁRIA COMERCIAL COM ALETAS DE SOBREPOR, PARA DUAS (2) LÂMPADAS TUBULARES LED 2X9W-ØT8, FORNECIMENTO E INSTALAÇÃO, EXCLUSIVE BASE E LÂMPADA</t>
  </si>
  <si>
    <t>ED-27086</t>
  </si>
  <si>
    <t>LUMINÁRIA COMERCIAL COM ALETAS DE SOBREPOR COMPLETA, PARA DUAS (2) LÂMPADAS TUBULARES LED 2X9W-ØT8, TEMPERATURA DA COR 6500K, FORNECIMENTO E INSTALAÇÃO, INCLUSIVE BASE E LÂMPADA</t>
  </si>
  <si>
    <t>ED-27087</t>
  </si>
  <si>
    <t>LUMINÁRIA COMERCIAL COM ALETAS DE SOBREPOR, PARA QUATRO (4) LÂMPADAS TUBULARES LED 4X9W-ØT8, FORNECIMENTO E INSTALAÇÃO, EXCLUSIVE BASE E LÂMPADA</t>
  </si>
  <si>
    <t>ED-27088</t>
  </si>
  <si>
    <t>LUMINÁRIA COMERCIAL COM ALETAS DE SOBREPOR COMPLETA, PARA QUATRO (4) LÂMPADAS TUBULARES LED 4X9W-ØT8, TEMPERATURA DA COR 6500K, FORNECIMENTO E INSTALAÇÃO, INCLUSIVE BASE E LÂMPADA</t>
  </si>
  <si>
    <t>ED-27089</t>
  </si>
  <si>
    <t>LUMINÁRIA COMERCIAL COM ALETAS DE SOBREPOR, PARA DUAS (2) LÂMPADAS TUBULARES LED 2X18W-ØT8, FORNECIMENTO E INSTALAÇÃO, EXCLUSIVE BASE E LÂMPADA</t>
  </si>
  <si>
    <t>ED-27090</t>
  </si>
  <si>
    <t>LUMINÁRIA COMERCIAL COM ALETAS DE SOBREPOR COMPLETA, PARA DUAS (2) LÂMPADAS TUBULARES LED 2X18W-ØT8, TEMPERATURA DA COR 6500K, FORNECIMENTO E INSTALAÇÃO, INCLUSIVE BASE E LÂMPADA</t>
  </si>
  <si>
    <t>ED-27091</t>
  </si>
  <si>
    <t>LUMINÁRIA COMERCIAL COM ALETAS DE SOBREPOR, PARA QUATRO (4) LÂMPADAS TUBULARES LED 4X18W-ØT8, FORNECIMENTO E INSTALAÇÃO, EXCLUSIVE BASE E LÂMPADA</t>
  </si>
  <si>
    <t>ED-27092</t>
  </si>
  <si>
    <t>LUMINÁRIA COMERCIAL COM ALETAS DE SOBREPOR COMPLETA, PARA QUATRO (4) LÂMPADAS TUBULARES LED 4X18W-ØT8, TEMPERATURA DA COR 6500K, FORNECIMENTO E INSTALAÇÃO, INCLUSIVE BASE E LÂMPADA</t>
  </si>
  <si>
    <t>ED-27189</t>
  </si>
  <si>
    <t>CAIXA PRÉ-MOLDADA PARA ENTRADA TELEFÔNICA SUBTERRÂNEA, TIPO R1, MEDIDAS INTERNAS (60X35X50)CM, INCLUSIVE ESCAVAÇÃO, APILOAMENTO, LASTRO DE BRITA, REATERRO E TRANSPORTE COM RETIRADA DO MATERIAL ESCAVADO (EM CAÇAMBA)</t>
  </si>
  <si>
    <t>ED-27547</t>
  </si>
  <si>
    <t>DOBRADIÇA DE FERRO, MEDIDAS (5/8"X3/4"), TIPO PINO GONZO NÚMERO 1, INCLUSIVE INSTALAÇÃO, EXCLUSIVE PINTURA DE ACABAMENTO</t>
  </si>
  <si>
    <t>ED-27548</t>
  </si>
  <si>
    <t>DOBRADIÇA DE FERRO, MEDIDAS (3/4"X 1"), TIPO PINO GONZO NÚMERO 2, INCLUSIVE INSTALAÇÃO, EXCLUSIVE PINTURA DE ACABAMENTO</t>
  </si>
  <si>
    <t>ED-27549</t>
  </si>
  <si>
    <t>FECHADURA TIPO TUBULAR, EM DIVISÓRIA, COM MAÇANETA E ACABAMENTO EM ZAMAC, INCLUSIVE ACESSÓRIOS PARA FIXAÇÃO E DUAS (2) CHAVES</t>
  </si>
  <si>
    <t>ED-27563</t>
  </si>
  <si>
    <t>PROTEÇÃO DE LUMINÁRIA TIPO CALHA DE SOBREPOR GRANDE, COMPRIMENTO 130CM, CONFORME CADERNO DE PROJETO PADRÃO PENITENCIÁRIA-MG - (DETALHE E10), INCLUSIVE PINTURA ESMALTE SINTÉTICO EM SUPERFÍCIES GALVANIZADAS, DUAS (2) DEMÃOS COM UMA (1) DEMÃO DE FUNDO ANTICORROSIVO</t>
  </si>
  <si>
    <t>ED-28163</t>
  </si>
  <si>
    <t>DESTOCAMENTO E AFASTAMENTO DE REMANESCENTE ARBÓREO, INCLUSIVE TRANSPORTE COM RETIRADA DO MATERIAL DESTOCADO (EM CAÇAMBA)</t>
  </si>
  <si>
    <t>ED-28428</t>
  </si>
  <si>
    <t>FORNECIMENTO E COLOCAÇÃO DE PLACA DE OBRA EM CHAPA GALVANIZADA #26, ESP. 0,45MM, DIMENSÃO (4X3)M, PLOTADA COM ADESIVO VINÍLICO, AFIXADA COM REBITES 4,8X40MM, EM ESTRUTURA METÁLICA DE METALON 20X20MM, ESP. 1,25MM, INCLUSIVE SUPORTE EM EUCALIPTO AUTOCLAVADO PINTADO COM TINTA PVA DUAS (2) DEMÃOS</t>
  </si>
  <si>
    <t>ED-28429</t>
  </si>
  <si>
    <t>FORNECIMENTO E COLOCAÇÃO DE PLACA DE OBRA EM CHAPA GALVANIZADA #26, ESP. 0,45MM, DIMENSÃO (6X3)M, PLOTADA COM ADESIVO VINÍLICO, AFIXADA COM REBITES 4,8X40MM, EM ESTRUTURA METÁLICA DE METALON 20X20MM, ESP. 1,25MM, INCLUSIVE SUPORTE EM EUCALIPTO AUTOCLAVADO PINTADO COM TINTA PVA DUAS (2) DEMÃOS</t>
  </si>
  <si>
    <t>ED-28593</t>
  </si>
  <si>
    <t>ED-29066</t>
  </si>
  <si>
    <t>CAIXA DE TELEFONIA/REDE/CFTV, DIMENSÃO (120X120)CM, EM CHAPA DE AÇO GALVANIZADO, TIPO DE EMBUTIR, COM FECHO E ACABAMENTO EM PINTURA ELETROSTÁTICA, INCLUSIVE INSTALAÇÃO</t>
  </si>
  <si>
    <t>ED-29090</t>
  </si>
  <si>
    <t>DESCARGA DE CAMINHÃO, PARA ELEMENTOS DE VIGA OU TABULEIRO PARA PONTE, INCLUSIVE DESCARGA DE PERFIS LONGARINAS, TRANSVERSINAS, CHAPAS E ACESSÓRIOS, EXCLUSIVE FORNECIMENTO E TRANSPORTE</t>
  </si>
  <si>
    <t>ED-29091</t>
  </si>
  <si>
    <t>TRANSPORTE DE VIGA OU TABULEIRO PARA PONTE (CUSTO FIXO), INCLUSIVE CARGA, EXCLUSIVE FORNECIMENTO , DESCARGA E TRANSPORTE EM QUILÔMETRO RODADO (CUSTO VARIÁVEL)</t>
  </si>
  <si>
    <t>ED-29152</t>
  </si>
  <si>
    <t>ED-29249</t>
  </si>
  <si>
    <t>LUMINÁRIA DE ALOJAMENTO (30X30)CM, CONFORME CADERNO DE PROJETO PADRÃO PENITENCIÁRIA-MG (DETALHE E7A), INCLUSIVE PINTURA ESMALTE SINTÉTICO EM SUPERFÍCIES GALVANIZADAS, DUAS (2) DEMÃOS COM UMA (1) DEMÃO DE FUNDO ANTICORROSIVO, UMA (1) LÂMPADA LED COM POTÊNCIA 9W E RECEPTÁCULO DE PORCELANA PARA LÂMPADA COM ROSCA E-27</t>
  </si>
  <si>
    <t>ED-29253</t>
  </si>
  <si>
    <t>TRAVA DE SEGURANÇA, INSTALADA EM ALVENARIA, CONFORME CADERNO DE PROJETO PADRÃO PENITENCIÁRIA-MG (DETALHE E5), INCLUSIVE INSTALAÇÃO E PINTURA ESMALTE SINTÉTICO EM SUPERFÍCIES GALVANIZADAS, DUAS (2) DEMÃOS COM UMA (1) DEMÃO DE FUNDO ANTICORROSIVO</t>
  </si>
  <si>
    <t>ED-29255</t>
  </si>
  <si>
    <t>LUMINÁRIA DE ALOJAMENTO (20X20)CM, CONFORME CADERNO DE PROJETO PADRÃO PENITENCIÁRIA-MG (DETALHE E7), INCLUSIVE PINTURA ESMALTE SINTÉTICO EM SUPERFÍCIES GALVANIZADAS, DUAS (2) DEMÃOS COM UMA (1) DEMÃO DE FUNDO ANTICORROSIVO, UMA (1) LÂMPADA LED COM POTÊNCIA 9W E RECEPTÁCULO DE PORCELANA PARA LÂMPADA COM ROSCA E-27</t>
  </si>
  <si>
    <t>ED-29273</t>
  </si>
  <si>
    <t>PROTEÇÃO PARA VÁLVULA DESCARGA, DIMENSÃO (12X12)CM, CONFORME CADERNO DE PROJETO PADRÃO PENITENCIÁRIA-MG (DETALHE D41), INCLUSIVE CHUMBADORES, FIXAÇÃO  E PINTURA ESMALTE SINTÉTICO EM SUPERFÍCIES GALVANIZADAS, DUAS (2) DEMÃOS COM UMA (1) DEMÃO DE FUNDO ANTICORROSIVO</t>
  </si>
  <si>
    <t>ED-29275</t>
  </si>
  <si>
    <t>SETEIRA DE GRADE TIPO S, COMPRIMENTO DE 115CM, CONFORME CADERNO DE PROJETO PADRÃO PENITENCIÁRIA-MG (DETALHE EQ17B), INCLUSIVE FORNECIMENTO, INSTALAÇÃO E PINTURA ESMALTE SINTÉTICO, DUAS (2) DEMÃOS COM UMA (1) DEMÃO DE FUNDO ANTICORROSIVO</t>
  </si>
  <si>
    <t>ED-29279</t>
  </si>
  <si>
    <t>PORTÃO DE GRADE E TELA (PGT), DIMENSÃO (80X210)CM, CONFORME CADERNO DE PROJETO PADRÃO PENITENCIÁRIA-MG (DETALHE EQ6B), INCLUSIVE FORNECIMENTO, INSTALAÇÃO, FERRAGENS E PINTURA ESMALTE SINTÉTICO, DUAS (2) DEMÃOS COM UMA (1) DEMÃO DE FUNDO ANTICORROSIVO</t>
  </si>
  <si>
    <t>ED-29386</t>
  </si>
  <si>
    <t>PLACA FOTOLUMINESCENTE PARA SINALIZAÇÃO DE EMERGÊNCIA, TIPO "A1", DIMENSÃO DA BASE 300MM, INCLUSIVE FIXAÇÃO</t>
  </si>
  <si>
    <t>ED-29387</t>
  </si>
  <si>
    <t>PLACA FOTOLUMINESCENTE PARA SINALIZAÇÃO DE EMERGÊNCIA, TIPO "A5", DIMENSÃO DA BASE 300MM, INCLUSIVE FIXAÇÃO</t>
  </si>
  <si>
    <t>ED-29388</t>
  </si>
  <si>
    <t>PLACA FOTOLUMINESCENTE PARA SINALIZAÇÃO DE EMERGÊNCIA, TIPO "E1", DIMENSÃO (300X300)MM, INCLUSIVE FIXAÇÃO</t>
  </si>
  <si>
    <t>ED-29389</t>
  </si>
  <si>
    <t>PLACA FOTOLUMINESCENTE PARA SINALIZAÇÃO DE EMERGÊNCIA, TIPO "E2", DIMENSÃO (150X100)MM, INCLUSIVE FIXAÇÃO</t>
  </si>
  <si>
    <t>ED-29390</t>
  </si>
  <si>
    <t>PLACA FOTOLUMINESCENTE PARA SINALIZAÇÃO DE EMERGÊNCIA, TIPO "E3", DIMENSÃO (150X100)MM, INCLUSIVE FIXAÇÃO</t>
  </si>
  <si>
    <t>ED-29391</t>
  </si>
  <si>
    <t>PLACA FOTOLUMINESCENTE PARA SINALIZAÇÃO DE EMERGÊNCIA, TIPO "E7", DIMENSÃO (300X300)MM, INCLUSIVE FIXAÇÃO</t>
  </si>
  <si>
    <t>ED-29392</t>
  </si>
  <si>
    <t>PLACA FOTOLUMINESCENTE PARA SINALIZAÇÃO DE EMERGÊNCIA, TIPO "E9", DIMENSÃO (300X300)MM, INCLUSIVE FIXAÇÃO</t>
  </si>
  <si>
    <t>ED-29393</t>
  </si>
  <si>
    <t>PLACA FOTOLUMINESCENTE PARA SINALIZAÇÃO DE EMERGÊNCIA, TIPO "E10", DIMENSÃO (300X300)MM, INCLUSIVE FIXAÇÃO</t>
  </si>
  <si>
    <t>ED-29394</t>
  </si>
  <si>
    <t>PLACA FOTOLUMINESCENTE PARA SINALIZAÇÃO DE EMERGÊNCIA, TIPO "E11", DIMENSÃO (300X300)MM, INCLUSIVE FIXAÇÃO</t>
  </si>
  <si>
    <t>ED-29395</t>
  </si>
  <si>
    <t>PLACA FOTOLUMINESCENTE PARA SINALIZAÇÃO DE EMERGÊNCIA, TIPO "E12", INSTALADA EM PISO, DIMENSÃO (100X100)CM, INCLUSIVE FIXAÇÃO</t>
  </si>
  <si>
    <t>ED-29396</t>
  </si>
  <si>
    <t>PLACA FOTOLUMINESCENTE PARA SINALIZAÇÃO DE EMERGÊNCIA, TIPO "E13", DIMENSÃO (300X300)MM, INCLUSIVE FIXAÇÃO</t>
  </si>
  <si>
    <t>ED-29397</t>
  </si>
  <si>
    <t>PLACA FOTOLUMINESCENTE PARA SINALIZAÇÃO DE EMERGÊNCIA, TIPO "E14", DIMENSÃO (300X300)MM, INCLUSIVE FIXAÇÃO</t>
  </si>
  <si>
    <t>ED-29398</t>
  </si>
  <si>
    <t>PLACA FOTOLUMINESCENTE PARA SINALIZAÇÃO DE EMERGÊNCIA, TIPO "E15", DIMENSÃO (300X300)MM, INCLUSIVE FIXAÇÃO</t>
  </si>
  <si>
    <t>ED-29399</t>
  </si>
  <si>
    <t>PLACA FOTOLUMINESCENTE PARA SINALIZAÇÃO DE EMERGÊNCIA, TIPO "E16", DIMENSÃO (300X300)MM, INCLUSIVE FIXAÇÃO</t>
  </si>
  <si>
    <t>ED-29400</t>
  </si>
  <si>
    <t>PLACA FOTOLUMINESCENTE PARA SINALIZAÇÃO DE EMERGÊNCIA, TIPO "S3", DIMENSÃO (380X190)MM, INCLUSIVE FIXAÇÃO</t>
  </si>
  <si>
    <t>ED-29401</t>
  </si>
  <si>
    <t>PLACA FOTOLUMINESCENTE PARA SINALIZAÇÃO DE EMERGÊNCIA, TIPO "S4", DIMENSÃO (380X190)MM, INCLUSIVE FIXAÇÃO</t>
  </si>
  <si>
    <t>ED-29402</t>
  </si>
  <si>
    <t>PLACA FOTOLUMINESCENTE PARA SINALIZAÇÃO DE EMERGÊNCIA, TIPO "S5", DIMENSÃO (380X190)MM, INCLUSIVE FIXAÇÃO</t>
  </si>
  <si>
    <t>ED-29403</t>
  </si>
  <si>
    <t>PLACA FOTOLUMINESCENTE PARA SINALIZAÇÃO DE EMERGÊNCIA, TIPO "S6", DIMENSÃO (380X190)MM, INCLUSIVE FIXAÇÃO</t>
  </si>
  <si>
    <t>ED-29404</t>
  </si>
  <si>
    <t>PLACA FOTOLUMINESCENTE PARA SINALIZAÇÃO DE EMERGÊNCIA, TIPO "S7", DIMENSÃO (380X190)MM, INCLUSIVE FIXAÇÃO</t>
  </si>
  <si>
    <t>ED-29405</t>
  </si>
  <si>
    <t>PLACA FOTOLUMINESCENTE PARA SINALIZAÇÃO DE EMERGÊNCIA, TIPO "S8", DIMENSÃO (380X190)MM, INCLUSIVE FIXAÇÃO</t>
  </si>
  <si>
    <t>ED-29406</t>
  </si>
  <si>
    <t>PLACA FOTOLUMINESCENTE PARA SINALIZAÇÃO DE EMERGÊNCIA, TIPO "S11", DIMENSÃO (380X190)MM, INCLUSIVE FIXAÇÃO</t>
  </si>
  <si>
    <t>ED-29407</t>
  </si>
  <si>
    <t>PLACA FOTOLUMINESCENTE PARA SINALIZAÇÃO DE EMERGÊNCIA, TIPO "S13", DIMENSÃO (380X190)MM, INCLUSIVE FIXAÇÃO</t>
  </si>
  <si>
    <t>ED-29408</t>
  </si>
  <si>
    <t>PLACA FOTOLUMINESCENTE PARA SINALIZAÇÃO DE EMERGÊNCIA, TIPO "S14", DIMENSÃO (380X190)MM, INCLUSIVE FIXAÇÃO</t>
  </si>
  <si>
    <t>ED-29409</t>
  </si>
  <si>
    <t>PLACA FOTOLUMINESCENTE PARA SINALIZAÇÃO DE EMERGÊNCIA, TIPO "S15", DIMENSÃO (380X190)MM, INCLUSIVE FIXAÇÃO</t>
  </si>
  <si>
    <t>ED-29410</t>
  </si>
  <si>
    <t>PLACA FOTOLUMINESCENTE PARA SINALIZAÇÃO DE EMERGÊNCIA, TIPO "S16", DIMENSÃO (400X100)MM, INCLUSIVE FIXAÇÃO</t>
  </si>
  <si>
    <t>ED-29411</t>
  </si>
  <si>
    <t>PLACA FOTOLUMINESCENTE PARA SINALIZAÇÃO DE EMERGÊNCIA, TIPO "S17", DIMENSÃO (150X150)MM, INCLUSIVE FIXAÇÃO</t>
  </si>
  <si>
    <t>ED-29412</t>
  </si>
  <si>
    <t>PLACA FOTOLUMINESCENTE PARA SINALIZAÇÃO DE EMERGÊNCIA, TIPO "S18", DIMENSÃO (400X120)MM, INCLUSIVE FIXAÇÃO</t>
  </si>
  <si>
    <t>ED-29413</t>
  </si>
  <si>
    <t>PLACA FOTOLUMINESCENTE PARA SINALIZAÇÃO DE EMERGÊNCIA, TIPO "S19", DIMENSÃO (150X150)MM, INCLUSIVE FIXAÇÃO</t>
  </si>
  <si>
    <t>ED-29414</t>
  </si>
  <si>
    <t>PLACA FOTOLUMINESCENTE PARA SINALIZAÇÃO DE EMERGÊNCIA, TIPO "S20", DIMENSÃO (150X150)MM, INCLUSIVE FIXAÇÃO</t>
  </si>
  <si>
    <t>ED-29415</t>
  </si>
  <si>
    <t>PLACA FOTOLUMINESCENTE PARA SINALIZAÇÃO DE EMERGÊNCIA, TIPO "S21", DIMENSÃO (150X150)MM, INCLUSIVE FIXAÇÃO</t>
  </si>
  <si>
    <t>ED-29451</t>
  </si>
  <si>
    <t>FERRAGENS PARA MÓDULO DE JANELA DE ALUMÍNIO MÁXIM-AR, INCLUSIVE FECHO E BRAÇO, FORNECIMENTO E INSTALAÇÃO, EXCLUSIVE JANELA</t>
  </si>
  <si>
    <t>ED-29452</t>
  </si>
  <si>
    <t>FERRAGENS PARA PORTA DE ALUMÍNIO DE ABRIR DE UMA (1) FOLHA, INCLUSIVE FECHADURA E DOBRADIÇAS, FORNECIMENTO E INSTALAÇÃO, EXCLUSIVE PORTA</t>
  </si>
  <si>
    <t>ED-29453</t>
  </si>
  <si>
    <t>FERRAGENS PARA JANELA DE ALUMÍNIO PARA CONJUNTO DE DUAS (2) FOLHAS DE CORRER, INCLUSIVE ROLDANAS E ACESSÓRIOS, FORNECIMENTO E INSTALAÇÃO, EXCLUSIVE JANELA</t>
  </si>
  <si>
    <t>ED-29454</t>
  </si>
  <si>
    <t>FERRAGENS PARA PORTA DE ALUMÍNIO PARA CONJUNTO DE DUAS (2) FOLHAS DE CORRER, INCLUSIVE ROLDANAS E ACESSÓRIOS, FORNECIMENTO E INSTALAÇÃO, EXCLUSIVE PORTA</t>
  </si>
  <si>
    <t>ED-29477</t>
  </si>
  <si>
    <t>PORTA VENEZIANA EM ALUMÍNIO COMPLETA, DIMENSÃO (60X210)CM, TIPO DE ABRIR, COM UMA (1) FOLHA, LINHA 25/SUPREMA, ACABAMENTO ANODIZADO NATURAL, INCLUSIVE PERFIS, FERRAGENS E INSTALAÇÃO</t>
  </si>
  <si>
    <t>ED-29478</t>
  </si>
  <si>
    <t>PORTA VENEZIANA EM ALUMÍNIO COMPLETA, DIMENSÃO (70X210)CM, TIPO DE ABRIR, COM UMA (1) FOLHA, LINHA 25/SUPREMA, ACABAMENTO ANODIZADO NATURAL, INCLUSIVE PERFIS, FERRAGENS E INSTALAÇÃO</t>
  </si>
  <si>
    <t>ED-29479</t>
  </si>
  <si>
    <t>PORTA VENEZIANA EM ALUMÍNIO COMPLETA, DIMENSÃO (80X210)CM, TIPO DE ABRIR, COM UMA (1) FOLHA, LINHA 25/SUPREMA, ACABAMENTO ANODIZADO NATURAL, INCLUSIVE PERFIS, FERRAGENS E INSTALAÇÃO</t>
  </si>
  <si>
    <t>ED-29480</t>
  </si>
  <si>
    <t>PORTA VENEZIANA EM ALUMÍNIO COMPLETA, DIMENSÃO (90X210)CM, TIPO DE ABRIR, COM UMA (1) FOLHA, LINHA 25/SUPREMA, ACABAMENTO ANODIZADO NATURAL, INCLUSIVE PERFIS, FERRAGENS E INSTALAÇÃO</t>
  </si>
  <si>
    <t>ED-29485</t>
  </si>
  <si>
    <t>PORTA EM ALUMÍNIO COMPLETA, DIMENSÃO (120X210)CM, TIPO DE CORRER, COM DUAS (2) FOLHAS, LINHA 25/SUPREMA, ACABAMENTO ANODIZADO NATURAL, INCLUSIVE PERFIS, VIDRO, FERRAGENS E INSTALAÇÃO</t>
  </si>
  <si>
    <t>ED-29486</t>
  </si>
  <si>
    <t>PORTA EM ALUMÍNIO COMPLETA, DIMENSÃO (140X210)CM, TIPO DE CORRER, COM DUAS (2) FOLHAS, LINHA 25/SUPREMA, ACABAMENTO ANODIZADO NATURAL, INCLUSIVE PERFIS, VIDRO, FERRAGENS E INSTALAÇÃO</t>
  </si>
  <si>
    <t>ED-29487</t>
  </si>
  <si>
    <t>PORTA EM ALUMÍNIO COMPLETA, DIMENSÃO (160X210)CM, TIPO DE CORRER, COM DUAS (2) FOLHAS, LINHA 25/SUPREMA, ACABAMENTO ANODIZADO NATURAL, INCLUSIVE PERFIS, VIDRO, FERRAGENS E INSTALAÇÃO</t>
  </si>
  <si>
    <t>ED-29569</t>
  </si>
  <si>
    <t>PORTA DE CELA (PG1), MEDIDAS (60X210)CM, CONFORME CADERNO DE PROJETO PADRÃO PENITENCIÁRIA-MG (DETALHE EQ5A), INCLUSIVE FORNECIMENTO, INSTALAÇÃO, FERRAGENS, MARCO E PINTURA ESMALTE SINTÉTICO, DUAS (2) DEMÃOS COM UMA (1) DEMÃO DE FUNDO ANTICORROSIVO</t>
  </si>
  <si>
    <t>ED-29570</t>
  </si>
  <si>
    <t>PORTA DE CELA (PG1), MEDIDAS (70X210)CM, CONFORME CADERNO DE PROJETO PADRÃO PENITENCIÁRIA-MG (DETALHE EQ5A), INCLUSIVE FORNECIMENTO, INSTALAÇÃO, FERRAGENS, MARCO E PINTURA ESMALTE SINTÉTICO, DUAS (2) DEMÃOS COM UMA (1) DEMÃO DE FUNDO ANTICORROSIVO</t>
  </si>
  <si>
    <t>ED-29571</t>
  </si>
  <si>
    <t>PORTA DE CELA (PG1), MEDIDAS (80X210)CM, CONFORME CADERNO DE PROJETO PADRÃO PENITENCIÁRIA-MG (DETALHE EQ5A), INCLUSIVE FORNECIMENTO, INSTALAÇÃO, FERRAGENS, MARCO E PINTURA ESMALTE SINTÉTICO, DUAS (2) DEMÃOS COM UMA (1) DEMÃO DE FUNDO ANTICORROSIVO</t>
  </si>
  <si>
    <t>ED-29576</t>
  </si>
  <si>
    <t>PORTA DE GRADE (PG), MEDIDAS (80X210)CM, CONFORME CADERNO DE PROJETO PADRÃO PENITENCIÁRIA-MG (DETALHE EQ6A), INCLUSIVE FORNECIMENTO, INSTALAÇÃO, FERRAGENS, MARCO E PINTURA ESMALTE SINTÉTICO, DUAS (2) DEMÃOS COM UMA (1) DEMÃO DE FUNDO ANTICORROSIVO</t>
  </si>
  <si>
    <t>ED-29741</t>
  </si>
  <si>
    <t>ED-29742</t>
  </si>
  <si>
    <t>ED-29753</t>
  </si>
  <si>
    <t>CORTE DE ESTACA TRILHO DUPLO, TIPO TR 25/32, EXCLUSIVE FORNECIMENTO DA ESTACA</t>
  </si>
  <si>
    <t>ED-29754</t>
  </si>
  <si>
    <t>CORTE DE ESTACA TRILHO SIMPLES, TIPO TR 25/32, EXCLUSIVE FORNECIMENTO DA ESTACA</t>
  </si>
  <si>
    <t>ED-29755</t>
  </si>
  <si>
    <t>CORTE DE ESTACA TRILHO DUPLO, TIPO TR 37/45/57, EXCLUSIVE FORNECIMENTO DA ESTACA</t>
  </si>
  <si>
    <t>ED-29756</t>
  </si>
  <si>
    <t>CORTE DE ESTACA TRILHO SIMPLES, TIPO TR 37/45/57, EXCLUSIVE FORNECIMENTO DA ESTACA</t>
  </si>
  <si>
    <t>ED-29758</t>
  </si>
  <si>
    <t>EMENDA DE ESTACA TRILHO DUPLO, TIPO TR 25/32, INCLUSIVE SOLDA E REFORÇO, EXCLUSIVE FORNECIMENTO DA ESTACA</t>
  </si>
  <si>
    <t>ED-29759</t>
  </si>
  <si>
    <t>EMENDA DE ESTACA TRILHO SIMPLES, TIPO TR 25/32, INCLUSIVE SOLDA E REFORÇO, EXCLUSIVE FORNECIMENTO DA ESTACA</t>
  </si>
  <si>
    <t>ED-29760</t>
  </si>
  <si>
    <t>EMENDA DE ESTACA TRILHO DUPLO, TIPO TR 37/45/57, INCLUSIVE SOLDA E REFORÇO, EXCLUSIVE FORNECIMENTO DA ESTACA</t>
  </si>
  <si>
    <t>ED-29761</t>
  </si>
  <si>
    <t>EMENDA DE ESTACA TRILHO SIMPLES, TIPO TR 37/45/57, INCLUSIVE SOLDA E REFORÇO, EXCLUSIVE FORNECIMENTO DA ESTACA</t>
  </si>
  <si>
    <t>ED-29762</t>
  </si>
  <si>
    <t>ED-29817</t>
  </si>
  <si>
    <t>MOBILIZAÇÃO E DESMOBILIZAÇÃO DE EQUIPAMENTO PARA ESTACA TIPO TRADO ROTATIVO (CUSTO FIXO), INCLUSIVE CARGA E DESCARGA, EXCLUSIVE TRANSPORTE EM QUILÔMETRO RODADO (CUSTO VARIÁVEL)</t>
  </si>
  <si>
    <t>ED-29819</t>
  </si>
  <si>
    <t>MOBILIZAÇÃO E DESMOBILIZAÇÃO DE EQUIPAMENTO PARA ESTACA TIPO CRAVADA (CUSTO FIXO), INCLUSIVE CARGA E DESCARGA, EXCLUSIVE TRANSPORTE EM QUILÔMETRO RODADO (CUSTO VARIÁVEL)</t>
  </si>
  <si>
    <t>ED-29821</t>
  </si>
  <si>
    <t>MOBILIZAÇÃO E DESMOBILIZAÇÃO DE EQUIPAMENTO PARA ESTACA TIPO STRAUSS (CUSTO FIXO), INCLUSIVE CARGA E DESCARGA, EXCLUSIVE TRANSPORTE EM QUILÔMETRO RODADO (CUSTO VARIÁVEL)</t>
  </si>
  <si>
    <t>ED-29992</t>
  </si>
  <si>
    <t>ED-3010</t>
  </si>
  <si>
    <t>ATERRAMENTO COM HASTE EM AÇO GALVANIZADO À FOGO, TIPO CANTONEIRA COM ABAS IGUAIS DE 25MM (1"), ESPESSURA DE 4,76 MM (3/16"), COMPRIMENTO DE 240CM, EXCLUSIVE CABO E CAIXA PARA ATERRAMENTO, INCLUSIVE PRENSA PARA HASTE E INSTALAÇÃO</t>
  </si>
  <si>
    <t>ED-31389</t>
  </si>
  <si>
    <t>MATERIALIZAÇÃO DE MARCO TOPOGRÁFICO/GEODÉSICO INCLUSIVE FORNECIMENTO E INSTALAÇÃO</t>
  </si>
  <si>
    <t>ED-31446</t>
  </si>
  <si>
    <t>ALÇAPÃO (100X98)CM COM QUADRO DE CANTONEIRA METÁLICA 1"X1/8", TAMPA EM CHAPA METÁLICA Nº18 VINCADA, INCLUSIVE CADEADO E PINTURA ANTICORROSIVA, CONFORME DETALHE 06 (PADRÃO PRÉDIOS ESCOLARES)</t>
  </si>
  <si>
    <t>ED-31453</t>
  </si>
  <si>
    <t>TUTOR DE MADEIRA DE EUCALIPTO TRATADO PARA PLANTIO DE MUDAS</t>
  </si>
  <si>
    <t>ED-31745</t>
  </si>
  <si>
    <t>LIGAÇÃO DE ESGOTO PARA BARRACÃO DE OBRA EM CANTEIRO, EXCLUSIVE FOSSA SÉPTICA</t>
  </si>
  <si>
    <t>ED-32019</t>
  </si>
  <si>
    <t>JANELA DE GRADE E TELA (JGT), MEDIDAS (150X130)CM, CONFORME CADERNO DE PROJETO PADRÃO PENITENCIÁRIA-MG (DETALHE EQ13), INCLUSIVE FORNECIMENTO, INSTALAÇÃO E PINTURA ESMALTE SINTÉTICO, DUAS (2) DEMÃOS COM UMA (1) DEMÃO DE FUNDO ANTICORROSIVO</t>
  </si>
  <si>
    <t>ED-32023</t>
  </si>
  <si>
    <t>JANELA DE GRADE E TELA, MEDIDAS (24X95)CM, CONFORME CADERNO DE PROJETO PADRÃO PENITENCIÁRIA-MG (DETALHE EQ17C), INCLUSIVE FORNECIMENTO, INSTALAÇÃO E PINTURA ESMALTE SINTÉTICO, DUAS (2) DEMÃOS COM UMA (1) DEMÃO DE FUNDO ANTICORROSIVO</t>
  </si>
  <si>
    <t>ED-32024</t>
  </si>
  <si>
    <t>JANELA VENEZIANA FIXA (JV), MEDIDAS (22X120)CM, CONFORME CADERNO DE PROJETO PADRÃO PENITENCIÁRIA-MG (DETALHE EQ17D), INCLUSIVE FORNECIMENTO, INSTALAÇÃO E PINTURA ESMALTE SINTÉTICO, DUAS (2) DEMÃOS COM UMA (1) DEMÃO DE FUNDO ANTICORROSIVO</t>
  </si>
  <si>
    <t>ED-32025</t>
  </si>
  <si>
    <t>JANELA VENEZIANA (JV2), MEDIDAS (120X60)CM, CONFORME CADERNO DE PROJETO PADRÃO PENITENCIÁRIA-MG (DETALHE EQ18A), INCLUSIVE FORNECIMENTO, INSTALAÇÃO E PINTURA ESMALTE SINTÉTICO, DUAS (2) DEMÃOS COM UMA (1) DEMÃO DE FUNDO ANTICORROSIVO</t>
  </si>
  <si>
    <t>ED-32151</t>
  </si>
  <si>
    <t>ED-32207</t>
  </si>
  <si>
    <t>FILTRO ANAERÓBICO CIRCULAR DE CONCRETO PRÉ-MOLDADO, DIÂMETRO 250CM E PROFUNDIDADE DE 150CM, EXCLUSIVE ESCAVAÇÃO</t>
  </si>
  <si>
    <t>ED-32246</t>
  </si>
  <si>
    <t>PLACA FOTOLUMINESCENTE PARA SINALIZAÇÃO DE EMERGÊNCIA, TIPO "M1", DIMENSÃO (400X600)MM, INCLUSIVE FIXAÇÃO</t>
  </si>
  <si>
    <t>ED-32247</t>
  </si>
  <si>
    <t>PLACA FOTOLUMINESCENTE PARA SINALIZAÇÃO DE EMERGÊNCIA, TIPO "M2", DIMENSÃO (380X190)MM, INCLUSIVE FIXAÇÃO</t>
  </si>
  <si>
    <t>ED-32248</t>
  </si>
  <si>
    <t>PLACA FOTOLUMINESCENTE PARA SINALIZAÇÃO DE EMERGÊNCIA, TIPO "M3", DIMENSÃO (380X190)MM, INCLUSIVE FIXAÇÃO</t>
  </si>
  <si>
    <t>ED-32249</t>
  </si>
  <si>
    <t>PLACA FOTOLUMINESCENTE PARA SINALIZAÇÃO DE EMERGÊNCIA, TIPO "M4", DIMENSÃO (380X190)MM, INCLUSIVE FIXAÇÃO</t>
  </si>
  <si>
    <t>ED-32250</t>
  </si>
  <si>
    <t>PLACA FOTOLUMINESCENTE PARA SINALIZAÇÃO DE EMERGÊNCIA, TIPO "M7", DIMENSÃO (380X190)MM, INCLUSIVE FIXAÇÃO</t>
  </si>
  <si>
    <t>ED-32664</t>
  </si>
  <si>
    <t>ED-32667</t>
  </si>
  <si>
    <t>ED-33267</t>
  </si>
  <si>
    <t>BELICHE EM CONCRETO APOIADA EM ALVENARIA (ALOJAMENTO) PARA 4 PESSOAS COM DUAS ESCADAS LATERAIS E VIGA DE BORDA, CONFORME CADERNO DE PROJETO PADRÃO PENITENCIÁRIA-MG (DETALHE D5), INCLUSIVE FORNECIMENTO E INSTALAÇÃO</t>
  </si>
  <si>
    <t>ED-33268</t>
  </si>
  <si>
    <t>BELICHE EM CONCRETO APOIADA EM ALVENARIA (ALOJAMENTO) PARA 2 PESSOAS COM UMA ESCADA E VIGAS DE BORDA, CONFORME CADERNO DE PROJETO PADRÃO PENITENCIÁRIA-MG (DETALHE D5A), INCLUSIVE FORNECIMENTO E INSTALAÇÃO</t>
  </si>
  <si>
    <t>ED-33269</t>
  </si>
  <si>
    <t>BELICHE EM CONCRETO APOIADA EM ALVENARIA (ALOJAMENTO) PARA 4 PESSOAS COM UMA ESCADA CENTRAL SEM VIGA DE BORDA, CONFORME CADERNO DE PROJETO PADRÃO PENITENCIÁRIA-MG (DETALHE D5B), INCLUSIVE FORNECIMENTO E INSTALAÇÃO</t>
  </si>
  <si>
    <t>ED-33270</t>
  </si>
  <si>
    <t>BELICHE EM CONCRETO APOIADA EM ALVENARIA (ALOJAMENTO) PARA 4 PESSOAS COM UMA ESCADA CENTRAL E VIGA DE BORDA, CONFORME CADERNO DE PROJETO PADRÃO PENITENCIÁRIA-MG (DETALHE D5C), INCLUSIVE FORNECIMENTO E INSTALAÇÃO</t>
  </si>
  <si>
    <t>ED-33271</t>
  </si>
  <si>
    <t>TRELICHE EM CONCRETO APOIADA EM ALVENARIA (ALOJAMENTO) PARA 6 PESSOAS COM DUAS ESCADAS LATERAIS SEM VIGA DE BORDA, CONFORME CADERNO DE PROJETO PADRÃO PENITENCIÁRIA-MG (DETALHE D5D), INCLUSIVE FORNECIMENTO E INSTALAÇÃO</t>
  </si>
  <si>
    <t>ED-33280</t>
  </si>
  <si>
    <t>CAMA EM CONCRETO APOIADA EM ALVENARIA (ALOJAMENTO CSE) PARA 1 PESSOA, CONFORME CADERNO DE PROJETO PADRÃO PENITENCIÁRIA-MG (DETALHE D5E/D5F), INCLUSIVE FORNECIMENTO E INSTALAÇÃO</t>
  </si>
  <si>
    <t>ED-33281</t>
  </si>
  <si>
    <t>CAMA EM CONCRETO APOIADA EM ALVENARIA (ALOJAMENTO CIA/CEIP) PARA 1 PESSOA, CONFORME CADERNO DE PROJETO PADRÃO PENITENCIÁRIA-MG (DETALHE D5G), INCLUSIVE FORNECIMENTO E INSTALAÇÃO</t>
  </si>
  <si>
    <t>ED-34430</t>
  </si>
  <si>
    <t>TERMINAL DE COMPRESSÃO DE 1 FURO PARA CABO DE 70MM2</t>
  </si>
  <si>
    <t>ED-34431</t>
  </si>
  <si>
    <t>TERMINAL DE COMPRESSÃO DE 1 FURO PARA CABO DE 95MM2</t>
  </si>
  <si>
    <t>ED-34432</t>
  </si>
  <si>
    <t>TERMINAL DE COMPRESSÃO DE 1 FURO PARA CABO DE 120MM2</t>
  </si>
  <si>
    <t>ED-34433</t>
  </si>
  <si>
    <t>TERMINAL DE COMPRESSÃO DE 1 FURO PARA CABO DE 150MM2</t>
  </si>
  <si>
    <t>ED-34434</t>
  </si>
  <si>
    <t>TERMINAL DE COMPRESSÃO DE 1 FURO PARA CABO DE 300MM2</t>
  </si>
  <si>
    <t>ED-34435</t>
  </si>
  <si>
    <t>TERMINAL ILHÓS PARA CABO DE 1,5MM2</t>
  </si>
  <si>
    <t>ED-34436</t>
  </si>
  <si>
    <t>TERMINAL ILHÓS PARA CABO DE 2,5MM2</t>
  </si>
  <si>
    <t>ED-34437</t>
  </si>
  <si>
    <t>TERMINAL ILHÓS PARA CABO DE 4MM2</t>
  </si>
  <si>
    <t>ED-34438</t>
  </si>
  <si>
    <t>TERMINAL ILHÓS PARA CABO DE 6MM2</t>
  </si>
  <si>
    <t>ED-34439</t>
  </si>
  <si>
    <t>TERMINAL ILHÓS PARA CABO DE 10MM2</t>
  </si>
  <si>
    <t>ED-34440</t>
  </si>
  <si>
    <t>TERMINAL ILHÓS PARA CABO DE 16MM2</t>
  </si>
  <si>
    <t>ED-34441</t>
  </si>
  <si>
    <t>TERMINAL ILHÓS PARA CABO DE 25MM2</t>
  </si>
  <si>
    <t>ED-34442</t>
  </si>
  <si>
    <t>TERMINAL ILHÓS PARA CABO DE 35MM2</t>
  </si>
  <si>
    <t>ED-34443</t>
  </si>
  <si>
    <t>TERMINAL DE COMPRESSÃO DE 1 FURO PARA CABO DE 185MM2</t>
  </si>
  <si>
    <t>ED-34445</t>
  </si>
  <si>
    <t>TERMINAL DE COMPRESSÃO DE 1 FURO PARA CABOS DE 2,5MM2</t>
  </si>
  <si>
    <t>ED-34446</t>
  </si>
  <si>
    <t>TERMINAL DE COMPRESSÃO DE 1 FURO PARA CABO DE 16MM2</t>
  </si>
  <si>
    <t>ED-34447</t>
  </si>
  <si>
    <t>TERMINAL DE COMPRESSÃO DE 1 FURO PARA CABO DE 25MM2</t>
  </si>
  <si>
    <t>ED-34448</t>
  </si>
  <si>
    <t>TERMINAL DE COMPRESSÃO DE 1 FURO PARA CABO DE 35MM2</t>
  </si>
  <si>
    <t>ED-34449</t>
  </si>
  <si>
    <t>TERMINAL DE COMPRESSÃO DE 1 FURO PARA CABO DE 50MM2</t>
  </si>
  <si>
    <t>ED-34459</t>
  </si>
  <si>
    <t>DISJUNTOR MONOPOLAR TIPO DIN, CORRENTE NOMINAL DE 6A, FORNECIMENTO E INSTALAÇÃO, INCLUSIVE TERMINAL ILHÓS</t>
  </si>
  <si>
    <t>ED-34460</t>
  </si>
  <si>
    <t>DISJUNTOR MONOPOLAR TIPO DIN, CORRENTE NOMINAL DE 10A, FORNECIMENTO E INSTALAÇÃO, INCLUSIVE TERMINAL ILHÓS</t>
  </si>
  <si>
    <t>ED-34461</t>
  </si>
  <si>
    <t>DISJUNTOR MONOPOLAR TIPO DIN, CORRENTE NOMINAL DE 16A, FORNECIMENTO E INSTALAÇÃO, INCLUSIVE TERMINAL ILHÓS</t>
  </si>
  <si>
    <t>ED-34462</t>
  </si>
  <si>
    <t>DISJUNTOR MONOPOLAR TIPO DIN, CORRENTE NOMINAL DE 20A, FORNECIMENTO E INSTALAÇÃO, INCLUSIVE TERMINAL ILHÓS</t>
  </si>
  <si>
    <t>ED-34463</t>
  </si>
  <si>
    <t>DISJUNTOR MONOPOLAR TIPO DIN, CORRENTE NOMINAL DE 25A, FORNECIMENTO E INSTALAÇÃO, INCLUSIVE TERMINAL ILHÓS</t>
  </si>
  <si>
    <t>ED-34464</t>
  </si>
  <si>
    <t>DISJUNTOR MONOPOLAR TIPO DIN, CORRENTE NOMINAL DE 32A, FORNECIMENTO E INSTALAÇÃO, INCLUSIVE TERMINAL ILHÓS</t>
  </si>
  <si>
    <t>ED-34465</t>
  </si>
  <si>
    <t>DISJUNTOR MONOPOLAR TIPO DIN, CORRENTE NOMINAL DE 40A, FORNECIMENTO E INSTALAÇÃO, INCLUSIVE TERMINAL ILHÓS</t>
  </si>
  <si>
    <t>ED-34466</t>
  </si>
  <si>
    <t>DISJUNTOR MONOPOLAR TIPO DIN, CORRENTE NOMINAL DE 50A, FORNECIMENTO E INSTALAÇÃO, INCLUSIVE TERMINAL ILHÓS</t>
  </si>
  <si>
    <t>ED-34467</t>
  </si>
  <si>
    <t>DISJUNTOR MONOPOLAR TIPO DIN, CORRENTE NOMINAL DE 63A, FORNECIMENTO E INSTALAÇÃO, INCLUSIVE TERMINAL ILHÓS</t>
  </si>
  <si>
    <t>ED-34468</t>
  </si>
  <si>
    <t>DISJUNTOR MONOPOLAR TIPO DIN, CORRENTE NOMINAL DE 70A, FORNECIMENTO E INSTALAÇÃO, INCLUSIVE TERMINAL ILHÓS</t>
  </si>
  <si>
    <t>ED-34469</t>
  </si>
  <si>
    <t>DISJUNTOR MONOPOLAR TIPO DIN, CORRENTE NOMINAL DE 80A, FORNECIMENTO E INSTALAÇÃO, INCLUSIVE TERMINAL ILHÓS</t>
  </si>
  <si>
    <t>ED-34470</t>
  </si>
  <si>
    <t>DISJUNTOR MONOPOLAR TIPO DIN, CORRENTE NOMINAL DE 100A, FORNECIMENTO E INSTALAÇÃO, INCLUSIVE TERMINAL ILHÓS</t>
  </si>
  <si>
    <t>ED-34471</t>
  </si>
  <si>
    <t>DISJUNTOR MONOPOLAR TIPO DIN, CORRENTE NOMINAL DE 125A, FORNECIMENTO E INSTALAÇÃO, INCLUSIVE TERMINAL DE COMPRESSÃO</t>
  </si>
  <si>
    <t>ED-34472</t>
  </si>
  <si>
    <t>DISJUNTOR BIPOLAR TIPO DIN, CORRENTE NOMINAL DE 6A, FORNECIMENTO E INSTALAÇÃO, INCLUSIVE TERMINAL ILHÓS</t>
  </si>
  <si>
    <t>ED-34473</t>
  </si>
  <si>
    <t>DISJUNTOR BIPOLAR TIPO DIN, CORRENTE NOMINAL DE 10A, FORNECIMENTO E INSTALAÇÃO, INCLUSIVE TERMINAL ILHÓS</t>
  </si>
  <si>
    <t>ED-34474</t>
  </si>
  <si>
    <t>DISJUNTOR BIPOLAR TIPO DIN, CORRENTE NOMINAL DE 16A, FORNECIMENTO E INSTALAÇÃO, INCLUSIVE TERMINAL ILHÓS</t>
  </si>
  <si>
    <t>ED-34475</t>
  </si>
  <si>
    <t>DISJUNTOR BIPOLAR TIPO DIN, CORRENTE NOMINAL DE 20A, FORNECIMENTO E INSTALAÇÃO, INCLUSIVE TERMINAL ILHÓS</t>
  </si>
  <si>
    <t>ED-34476</t>
  </si>
  <si>
    <t>DISJUNTOR BIPOLAR TIPO DIN, CORRENTE NOMINAL DE 25A, FORNECIMENTO E INSTALAÇÃO, INCLUSIVE TERMINAL ILHÓS</t>
  </si>
  <si>
    <t>ED-34477</t>
  </si>
  <si>
    <t>DISJUNTOR BIPOLAR TIPO DIN, CORRENTE NOMINAL DE 32A, FORNECIMENTO E INSTALAÇÃO, INCLUSIVE TERMINAL ILHÓS</t>
  </si>
  <si>
    <t>ED-34478</t>
  </si>
  <si>
    <t>DISJUNTOR BIPOLAR TIPO DIN, CORRENTE NOMINAL DE 40A, FORNECIMENTO E INSTALAÇÃO, INCLUSIVE TERMINAL ILHÓS</t>
  </si>
  <si>
    <t>ED-34479</t>
  </si>
  <si>
    <t>DISJUNTOR BIPOLAR TIPO DIN, CORRENTE NOMINAL DE 50A, FORNECIMENTO E INSTALAÇÃO, INCLUSIVE TERMINAL ILHÓS</t>
  </si>
  <si>
    <t>ED-34480</t>
  </si>
  <si>
    <t>DISJUNTOR BIPOLAR TIPO DIN, CORRENTE NOMINAL DE 63A, FORNECIMENTO E INSTALAÇÃO, INCLUSIVE TERMINAL ILHÓS</t>
  </si>
  <si>
    <t>ED-34481</t>
  </si>
  <si>
    <t>DISJUNTOR BIPOLAR TIPO DIN, CORRENTE NOMINAL DE 70A, FORNECIMENTO E INSTALAÇÃO, INCLUSIVE TERMINAL ILHÓS</t>
  </si>
  <si>
    <t>ED-34482</t>
  </si>
  <si>
    <t>DISJUNTOR BIPOLAR TIPO DIN, CORRENTE NOMINAL DE 80A, FORNECIMENTO E INSTALAÇÃO, INCLUSIVE TERMINAL ILHÓS</t>
  </si>
  <si>
    <t>ED-34483</t>
  </si>
  <si>
    <t>DISJUNTOR BIPOLAR TIPO DIN, CORRENTE NOMINAL DE 100A, FORNECIMENTO E INSTALAÇÃO, INCLUSIVE TERMINAL ILHÓS</t>
  </si>
  <si>
    <t>ED-34484</t>
  </si>
  <si>
    <t>DISJUNTOR BIPOLAR TIPO DIN, CORRENTE NOMINAL DE 125A, FORNECIMENTO E INSTALAÇÃO, INCLUSIVE TERMINAL DE COMPRESSÃO</t>
  </si>
  <si>
    <t>ED-34485</t>
  </si>
  <si>
    <t>DISJUNTOR TRIPOLAR TIPO DIN, CORRENTE NOMINAL DE 6A, FORNECIMENTO E INSTALAÇÃO, INCLUSIVE TERMINAL ILHÓS</t>
  </si>
  <si>
    <t>ED-34486</t>
  </si>
  <si>
    <t>DISJUNTOR TRIPOLAR TIPO DIN, CORRENTE NOMINAL DE 10A, FORNECIMENTO E INSTALAÇÃO, INCLUSIVE TERMINAL ILHÓS</t>
  </si>
  <si>
    <t>ED-34487</t>
  </si>
  <si>
    <t>DISJUNTOR TRIPOLAR TIPO DIN, CORRENTE NOMINAL DE 16A, FORNECIMENTO E INSTALAÇÃO, INCLUSIVE TERMINAL ILHÓS</t>
  </si>
  <si>
    <t>ED-34488</t>
  </si>
  <si>
    <t>DISJUNTOR TRIPOLAR TIPO DIN, CORRENTE NOMINAL DE 20A, FORNECIMENTO E INSTALAÇÃO, INCLUSIVE TERMINAL ILHÓS</t>
  </si>
  <si>
    <t>ED-34489</t>
  </si>
  <si>
    <t>DISJUNTOR TRIPOLAR TIPO DIN, CORRENTE NOMINAL DE 25A, FORNECIMENTO E INSTALAÇÃO, INCLUSIVE TERMINAL ILHÓS</t>
  </si>
  <si>
    <t>ED-34490</t>
  </si>
  <si>
    <t>DISJUNTOR TRIPOLAR TIPO DIN, CORRENTE NOMINAL DE 32A, FORNECIMENTO E INSTALAÇÃO, INCLUSIVE TERMINAL ILHÓS</t>
  </si>
  <si>
    <t>ED-34491</t>
  </si>
  <si>
    <t>DISJUNTOR TRIPOLAR TIPO DIN, CORRENTE NOMINAL DE 40A, FORNECIMENTO E INSTALAÇÃO, INCLUSIVE TERMINAL ILHÓS</t>
  </si>
  <si>
    <t>ED-34492</t>
  </si>
  <si>
    <t>DISJUNTOR TRIPOLAR TIPO DIN, CORRENTE NOMINAL DE 50A, FORNECIMENTO E INSTALAÇÃO, INCLUSIVE TERMINAL ILHÓS</t>
  </si>
  <si>
    <t>ED-34493</t>
  </si>
  <si>
    <t>DISJUNTOR TRIPOLAR TIPO DIN, CORRENTE NOMINAL DE 63A, FORNECIMENTO E INSTALAÇÃO, INCLUSIVE TERMINAL ILHÓS</t>
  </si>
  <si>
    <t>ED-34494</t>
  </si>
  <si>
    <t>DISJUNTOR TRIPOLAR TIPO DIN, CORRENTE NOMINAL DE 70A, FORNECIMENTO E INSTALAÇÃO, INCLUSIVE TERMINAL ILHÓS</t>
  </si>
  <si>
    <t>ED-34495</t>
  </si>
  <si>
    <t>DISJUNTOR TRIPOLAR TIPO DIN, CORRENTE NOMINAL DE 80A, FORNECIMENTO E INSTALAÇÃO, INCLUSIVE TERMINAL ILHÓS</t>
  </si>
  <si>
    <t>ED-34496</t>
  </si>
  <si>
    <t>DISJUNTOR TRIPOLAR TIPO DIN, CORRENTE NOMINAL DE 100A, FORNECIMENTO E INSTALAÇÃO, INCLUSIVE TERMINAL ILHÓS</t>
  </si>
  <si>
    <t>ED-34498</t>
  </si>
  <si>
    <t>DISJUNTOR TRIPOLAR TIPO DIN, CORRENTE NOMINAL DE 125A, FORNECIMENTO E INSTALAÇÃO, INCLUSIVE TERMINAL DE COMPRESSÃO</t>
  </si>
  <si>
    <t>ED-34499</t>
  </si>
  <si>
    <t>DISJUNTOR TRIPOLAR TIPO CAIXA MOLDADA, CORRENTE NOMINAL DE 100A, FORNECIMENTO E INSTALAÇÃO, INCLUSIVE TERMINAL DE COMPRESSÃO</t>
  </si>
  <si>
    <t>ED-34500</t>
  </si>
  <si>
    <t>DISJUNTOR TRIPOLAR TIPO CAIXA MOLDADA, CORRENTE NOMINAL DE 125A, FORNECIMENTO E INSTALAÇÃO, INCLUSIVE TERMINAL DE COMPRESSÃO</t>
  </si>
  <si>
    <t>ED-34501</t>
  </si>
  <si>
    <t>DISJUNTOR TRIPOLAR TIPO CAIXA MOLDADA, CORRENTE NOMINAL DE 150A, FORNECIMENTO E INSTALAÇÃO, INCLUSIVE TERMINAL DE COMPRESSÃO</t>
  </si>
  <si>
    <t>ED-34502</t>
  </si>
  <si>
    <t>DISJUNTOR TRIPOLAR TIPO CAIXA MOLDADA, CORRENTE NOMINAL DE 160A, FORNECIMENTO E INSTALAÇÃO, INCLUSIVE TERMINAL DE COMPRESSÃO</t>
  </si>
  <si>
    <t>ED-34503</t>
  </si>
  <si>
    <t>DISJUNTOR TRIPOLAR TIPO CAIXA MOLDADA, CORRENTE NOMINAL DE 175A, FORNECIMENTO E INSTALAÇÃO, INCLUSIVE TERMINAL DE COMPRESSÃO</t>
  </si>
  <si>
    <t>ED-34504</t>
  </si>
  <si>
    <t>DISJUNTOR TRIPOLAR TIPO CAIXA MOLDADA, CORRENTE NOMINAL DE 200A, FORNECIMENTO E INSTALAÇÃO, INCLUSIVE TERMINAL DE COMPRESSÃO</t>
  </si>
  <si>
    <t>ED-34505</t>
  </si>
  <si>
    <t>DISJUNTOR TRIPOLAR TIPO CAIXA MOLDADA, CORRENTE NOMINAL DE 225A, FORNECIMENTO E INSTALAÇÃO, INCLUSIVE TERMINAL DE COMPRESSÃO</t>
  </si>
  <si>
    <t>ED-34506</t>
  </si>
  <si>
    <t>DISJUNTOR TRIPOLAR TIPO CAIXA MOLDADA, CORRENTE NOMINAL DE 250A, FORNECIMENTO E INSTALAÇÃO, INCLUSIVE TERMINAL DE COMPRESSÃO</t>
  </si>
  <si>
    <t>ED-34507</t>
  </si>
  <si>
    <t>DISJUNTOR TRIPOLAR TIPO CAIXA MOLDADA, CORRENTE NOMINAL DE 300A, FORNECIMENTO E INSTALAÇÃO, INCLUSIVE TERMINAL DE COMPRESSÃO</t>
  </si>
  <si>
    <t>ED-34508</t>
  </si>
  <si>
    <t>DISJUNTOR TRIPOLAR TIPO CAIXA MOLDADA, CORRENTE NOMINAL DE 400A, FORNECIMENTO E INSTALAÇÃO, INCLUSIVE TERMINAL DE COMPRESSÃO</t>
  </si>
  <si>
    <t>ED-34629</t>
  </si>
  <si>
    <t>BOMBA CENTRÍFUGA TRIFÁSICA DE 1,5CV, INCLUSIVE FORNECIMENTO E INSTALAÇÃO</t>
  </si>
  <si>
    <t>ED-48146</t>
  </si>
  <si>
    <t>FOSSA SÉPTICA PARA 1500 L/DIA, DE CONCRETO, INSTALADA (15 PESSOAS), INCLUSIVE BOTA FORA DE MATERIAL ESCAVADO</t>
  </si>
  <si>
    <t>ED-48147</t>
  </si>
  <si>
    <t>FOSSA SÉPTICA PARA 2250 L/DIA, DE CONCRETO, INSTALADA (30 PESSOAS), INCLUSIVE BOTA FORA DE MATERIAL ESCAVADO</t>
  </si>
  <si>
    <t>ED-48148</t>
  </si>
  <si>
    <t>FOSSA SÉPTICA PARA 3000 L/DIA, DE CONCRETO, INSTALADA (40 PESSOAS), INCLUSIVE BOTA FORA DE MATERIAL ESCAVADO</t>
  </si>
  <si>
    <t>ED-48149</t>
  </si>
  <si>
    <t>FOSSA SÉPTICA PARA 3750 L/DIA, DE CONCRETO, INSTALADA (100 PESSOAS), INCLUSIVE BOTA FORA DE MATERIAL ESCAVADO</t>
  </si>
  <si>
    <t>ED-48160</t>
  </si>
  <si>
    <t>ED-48161</t>
  </si>
  <si>
    <t>ED-48162</t>
  </si>
  <si>
    <t>ED-48163</t>
  </si>
  <si>
    <t>ED-48164</t>
  </si>
  <si>
    <t>ED-48165</t>
  </si>
  <si>
    <t>ED-48166</t>
  </si>
  <si>
    <t>ED-48167</t>
  </si>
  <si>
    <t>ED-48169</t>
  </si>
  <si>
    <t>ED-48170</t>
  </si>
  <si>
    <t>ED-48171</t>
  </si>
  <si>
    <t>ED-48172</t>
  </si>
  <si>
    <t>ED-48174</t>
  </si>
  <si>
    <t>ED-48177</t>
  </si>
  <si>
    <t>FILTRO DE ÁGUA POTÁVEL (BITOLA: Ø1/2"| CLASSE DE FILTRAGEM INMETRO: D| REDUÇÃO DE CLORO LIVRE: 75%)</t>
  </si>
  <si>
    <t>ED-48179</t>
  </si>
  <si>
    <t>ED-48185</t>
  </si>
  <si>
    <t>ED-48186</t>
  </si>
  <si>
    <t>ED-48342</t>
  </si>
  <si>
    <t>FURO DE BOJO EM BANCADA DE GRANITO/MÁRMORE, INCLUSIVE COLAGEM COM MASSA PLÁSTICA</t>
  </si>
  <si>
    <t>ED-48458</t>
  </si>
  <si>
    <t>REMOÇÃO MANUAL DE CONJUNTO DE FERRAGENS (DOBRADIÇAS, FECHADURA E MAÇANETAS), COM REAPROVEITAMENTO, INCLUSIVE AFASTAMENTO E EMPILHAMENTO, EXCLUSIVE TRANSPORTE E RETIRADA DO MATERIAL REMOVIDO NÃO REAPROVEITÁVEL</t>
  </si>
  <si>
    <t>ED-48466</t>
  </si>
  <si>
    <t>REMOÇÃO MANUAL DE INTERFONE, COM REAPROVEITAMENTO, INCLUSIVE AFASTAMENTO E EMPILHAMENTO, EXCLUSIVE TRANSPORTE E RETIRADA DO MATERIAL REMOVIDO NÃO REAPROVEITÁVEL</t>
  </si>
  <si>
    <t>ED-48467</t>
  </si>
  <si>
    <t>REMOÇÃO DE LOUÇAS (LAVATÓRIO, BANHEIRA, PIA, VASO SANITÁRIO, TANQUE), COM REAPROVEITAMENTO, INCLUSIVE AFASTAMENTO E EMPILHAMENTO, EXCLUSIVE TRANSPORTE E RETIRADA DO MATERIAL REMOVIDO NÃO REAPROVEITÁVEL</t>
  </si>
  <si>
    <t>ED-48468</t>
  </si>
  <si>
    <t>REMOÇÃO MANUAL DE LUMINÁRIA COMERCIAL, EMBUTIDA OU SOBREPOR, COM REAPROVEITAMENTO, INCLUSIVE AFASTAMENTO E EMPILHAMENTO, EXCLUSIVE TRANSPORTE E RETIRADA DO MATERIAL REMOVIDO NÃO REAPROVEITÁVEL</t>
  </si>
  <si>
    <t>ED-48469</t>
  </si>
  <si>
    <t>REMOÇÃO MANUAL DE LUMINÁRIA COMPACTA (PLAFON, PAINEL LED, ETC.) EMBUTIDA OU SOBREPOR, COM REAPROVEITAMENTO, INCLUSIVE AFASTAMENTO E EMPILHAMENTO, EXCLUSIVE TRANSPORTE E RETIRADA DO MATERIAL REMOVIDO NÃO REAPROVEITÁVEL</t>
  </si>
  <si>
    <t>ED-48470</t>
  </si>
  <si>
    <t>REMOÇÃO MANUAL DE METAIS COMUNS E ACABAMENTOS (TORNEIRA, ACABAMENTO PARA REGISTRO, SIFÃO, ENGATE FLEXÍVEL, ETC.), COM REAPROVEITAMENTO, INCLUSIVE AFASTAMENTO E EMPILHAMENTO, EXCLUSIVE TRANSPORTE E RETIRADA DO MATERIAL REMOVIDO NÃO REAPROVEITÁVEL</t>
  </si>
  <si>
    <t>ED-48471</t>
  </si>
  <si>
    <t>REMOÇÃO MANUAL DE METAIS EMBUTIDOS (BASE DE REGISTRO, VÁLVULA DE DESCARGA, TORNEIRA ANTIVANDALISMO, ETC.), COM REAPROVEITAMENTO, INCLUSIVE AFASTAMENTO E EMPILHAMENTO, EXCLUSIVE TRANSPORTE E RETIRADA DO MATERIAL REMOVIDO NÃO REAPROVEITÁVEL</t>
  </si>
  <si>
    <t>ED-48474</t>
  </si>
  <si>
    <t>REMOÇÃO MANUAL DE PADRÃO DE ENTRADA DE ENERGIA, COM REAPROVEITAMENTO, INCLUSIVE AFASTAMENTO E EMPILHAMENTO, EXCLUSIVE TRANSPORTE E RETIRADA DO MATERIAL REMOVIDO NÃO REAPROVEITÁVEL</t>
  </si>
  <si>
    <t>ED-48475</t>
  </si>
  <si>
    <t>REMOÇÃO MANUAL DE PADRÃO DE ENTRADA DE ÁGUA, COM REAPROVEITAMENTO, INCLUSIVE AFASTAMENTO E EMPILHAMENTO, EXCLUSIVE TRANSPORTE E RETIRADA DO MATERIAL REMOVIDO NÃO REAPROVEITÁVEL</t>
  </si>
  <si>
    <t>ED-48495</t>
  </si>
  <si>
    <t>REMOÇÃO MANUAL DE MARCO EM MADEIRA OU METÁLICO, COM REAPROVEITAMENTO, INCLUSIVE AFASTAMENTO E EMPILHAMENTO, EXCLUSIVE TRANSPORTE E RETIRADA DO MATERIAL REMOVIDO NÃO REAPROVEITÁVEL</t>
  </si>
  <si>
    <t>ED-4855</t>
  </si>
  <si>
    <t>CENTRAL DE ALARME DE INCÊNDIO ENDEREÇÁVEL PARA 24 LAÇOS, INCLUSIVE FORNECIMENTO E INSTALAÇÃO, EXCLUSIVE CABO DE 4 VIAS PARA ALARME</t>
  </si>
  <si>
    <t>ED-4856</t>
  </si>
  <si>
    <t>ISOLADOR DE LAÇO, INCLUSIVE FORNECIMENTO E INSTALAÇÃO, EXCLUSIVE CABO DE 4 VIAS PARA ALARME</t>
  </si>
  <si>
    <t>ED-4859</t>
  </si>
  <si>
    <t>DETECTOR DE FUMAÇA ÓPTICO, INCLUSIVE FORNECIMENTO E INSTALAÇÃO, EXCLUSIVE CABO DE 4 VIAS PARA ALARME</t>
  </si>
  <si>
    <t>ED-4860</t>
  </si>
  <si>
    <t>SINALIZADOR AUDIOVISUAL ENDEREÇÁVEL, INCLUSIVE FORNECIMENTO E INSTALAÇÃO, EXCLUSIVE CABO DE 4 VIAS PARA ALARME</t>
  </si>
  <si>
    <t>ED-48666</t>
  </si>
  <si>
    <t>TAMPÃO CIRCULAR EM FERRO FUNDIDO PARA POÇO DE VISITA, ARTICULADO COM DIÂMETRO DE 60CM, CLASSE 400, INCLUSIVE ASSENTAMENTO, EXCLUSIVE POÇO DE VISITA</t>
  </si>
  <si>
    <t>ED-48700</t>
  </si>
  <si>
    <t>ED-48701</t>
  </si>
  <si>
    <t>TERMINAL PARA ATERRAMENTO E CONEXÃO DE QUADRO/PAINEL ELÉTRICO, TIPO PARAFUSO FENDIDO DE APERTO, EM LATÃO ESTANHADO, DIÂMETRO DERIVAÇÃO 2,5MM2-25MM2, INCLUSIVE INSTALAÇÃO</t>
  </si>
  <si>
    <t>ED-48702</t>
  </si>
  <si>
    <t>ED-4892</t>
  </si>
  <si>
    <t>ALARME AUDIOVISUAL SEM FIO PARA PCD. FORNECIMENTO E INSTALAÇÃO</t>
  </si>
  <si>
    <t>ED-49057</t>
  </si>
  <si>
    <t>ED-49058</t>
  </si>
  <si>
    <t>ED-49070</t>
  </si>
  <si>
    <t>CONDULETE DE ALUMÍNIO, TIPO "C", DIÂMETRO DE SAÍDA 3/4" (20MM), EXCLUSIVE MÓDULO E PLACA, INCLUSIVE FIXAÇÃO</t>
  </si>
  <si>
    <t>ED-49071</t>
  </si>
  <si>
    <t>CONDULETE DE ALUMÍNIO, TIPO "C", DIÂMETRO DE SAÍDA 1" (25MM), EXCLUSIVE MÓDULO E PLACA, INCLUSIVE FIXAÇÃO</t>
  </si>
  <si>
    <t>ED-49072</t>
  </si>
  <si>
    <t>CONDULETE DE ALUMÍNIO, TIPO "C", DIÂMETRO DE SAÍDA 1.1/4" (32MM), EXCLUSIVE MÓDULO E PLACA, INCLUSIVE FIXAÇÃO</t>
  </si>
  <si>
    <t>ED-49073</t>
  </si>
  <si>
    <t>CONDULETE DE ALUMÍNIO, TIPO "C", DIÂMETRO DE SAÍDA 1.1/2" (40MM), EXCLUSIVE MÓDULO E PLACA, INCLUSIVE FIXAÇÃO</t>
  </si>
  <si>
    <t>ED-49074</t>
  </si>
  <si>
    <t>CONDULETE DE ALUMÍNIO, TIPO "C", DIÂMETRO DE SAÍDA 2" (50MM), EXCLUSIVE MÓDULO E PLACA, INCLUSIVE FIXAÇÃO</t>
  </si>
  <si>
    <t>ED-49079</t>
  </si>
  <si>
    <t>CONDULETE DE ALUMÍNIO, TIPO "E", DIÂMETRO DE SAÍDA 3/4" (20MM), EXCLUSIVE MÓDULO E PLACA, INCLUSIVE FIXAÇÃO</t>
  </si>
  <si>
    <t>ED-49080</t>
  </si>
  <si>
    <t>CONDULETE DE ALUMÍNIO, TIPO "E", DIÂMETRO DE SAÍDA 1" (25MM), EXCLUSIVE MÓDULO E PLACA, INCLUSIVE FIXAÇÃO</t>
  </si>
  <si>
    <t>ED-49081</t>
  </si>
  <si>
    <t>CONDULETE DE ALUMÍNIO, TIPO "E", DIÂMETRO DE SAÍDA 1.1/4" (32MM), EXCLUSIVE MÓDULO E PLACA, INCLUSIVE FIXAÇÃO</t>
  </si>
  <si>
    <t>ED-49082</t>
  </si>
  <si>
    <t>CONDULETE DE ALUMÍNIO, TIPO "E", DIÂMETRO DE SAÍDA 1.1/2" (40MM), EXCLUSIVE MÓDULO E PLACA, INCLUSIVE FIXAÇÃO</t>
  </si>
  <si>
    <t>ED-49083</t>
  </si>
  <si>
    <t>CONDULETE DE ALUMÍNIO, TIPO "E", DIÂMETRO DE SAÍDA 2" (50MM), EXCLUSIVE MÓDULO E PLACA, INCLUSIVE FIXAÇÃO</t>
  </si>
  <si>
    <t>ED-49088</t>
  </si>
  <si>
    <t>CONDULETE DE ALUMÍNIO, TIPO "T", DIÂMETRO DE SAÍDA 3/4" (20MM), EXCLUSIVE MÓDULO E PLACA, INCLUSIVE FIXAÇÃO</t>
  </si>
  <si>
    <t>ED-49089</t>
  </si>
  <si>
    <t>CONDULETE DE ALUMÍNIO, TIPO "T", DIÂMETRO DE SAÍDA 1" (25MM), EXCLUSIVE MÓDULO E PLACA, INCLUSIVE FIXAÇÃO</t>
  </si>
  <si>
    <t>ED-49090</t>
  </si>
  <si>
    <t>CONDULETE DE ALUMÍNIO, TIPO "T", DIÂMETRO DE SAÍDA 1.1/4" (32MM), EXCLUSIVE MÓDULO E PLACA, INCLUSIVE FIXAÇÃO</t>
  </si>
  <si>
    <t>ED-49091</t>
  </si>
  <si>
    <t>CONDULETE DE ALUMÍNIO, TIPO "T", DIÂMETRO DE SAÍDA 1.1/2" (40MM), EXCLUSIVE MÓDULO E PLACA, INCLUSIVE FIXAÇÃO</t>
  </si>
  <si>
    <t>ED-49092</t>
  </si>
  <si>
    <t>CONDULETE DE ALUMÍNIO, TIPO "T", DIÂMETRO DE SAÍDA 2" (50MM), EXCLUSIVE MÓDULO E PLACA, INCLUSIVE FIXAÇÃO</t>
  </si>
  <si>
    <t>ED-49097</t>
  </si>
  <si>
    <t>CONDULETE DE ALUMÍNIO, TIPO "X", DIÂMETRO DE SAÍDA 3/4" (20MM), EXCLUSIVE MÓDULO E PLACA, INCLUSIVE FIXAÇÃO</t>
  </si>
  <si>
    <t>ED-49098</t>
  </si>
  <si>
    <t>CONDULETE DE ALUMÍNIO, TIPO "X", DIÂMETRO DE SAÍDA 1" (25MM), EXCLUSIVE MÓDULO E PLACA, INCLUSIVE FIXAÇÃO</t>
  </si>
  <si>
    <t>ED-49099</t>
  </si>
  <si>
    <t>CONDULETE DE ALUMÍNIO, TIPO "X", DIÂMETRO DE SAÍDA 1.1/4" (32MM), EXCLUSIVE MÓDULO E PLACA, INCLUSIVE FIXAÇÃO</t>
  </si>
  <si>
    <t>ED-49100</t>
  </si>
  <si>
    <t>CONDULETE DE ALUMÍNIO, TIPO "X", DIÂMETRO DE SAÍDA 1.1/2" (40MM), EXCLUSIVE MÓDULO E PLACA, INCLUSIVE FIXAÇÃO</t>
  </si>
  <si>
    <t>ED-49101</t>
  </si>
  <si>
    <t>CONDULETE DE ALUMÍNIO, TIPO "X", DIÂMETRO DE SAÍDA 2" (50MM), EXCLUSIVE MÓDULO E PLACA, INCLUSIVE FIXAÇÃO</t>
  </si>
  <si>
    <t>ED-49106</t>
  </si>
  <si>
    <t>CONDULETE DE ALUMÍNIO, TIPO "LR", DIÂMETRO DE SAÍDA 3/4" (20MM), EXCLUSIVE MÓDULO E PLACA, INCLUSIVE FIXAÇÃO</t>
  </si>
  <si>
    <t>ED-49107</t>
  </si>
  <si>
    <t>CONDULETE DE ALUMÍNIO, TIPO "LR", DIÂMETRO DE SAÍDA 1" (25MM), EXCLUSIVE MÓDULO E PLACA, INCLUSIVE FIXAÇÃO</t>
  </si>
  <si>
    <t>ED-49108</t>
  </si>
  <si>
    <t>CONDULETE DE ALUMÍNIO, TIPO "LR", DIÂMETRO DE SAÍDA 1.1/4" (32MM), EXCLUSIVE MÓDULO E PLACA, INCLUSIVE FIXAÇÃO</t>
  </si>
  <si>
    <t>ED-49109</t>
  </si>
  <si>
    <t>CONDULETE DE ALUMÍNIO, TIPO "LR", DIÂMETRO DE SAÍDA 1.1/2" (40MM), EXCLUSIVE MÓDULO E PLACA, INCLUSIVE FIXAÇÃO</t>
  </si>
  <si>
    <t>ED-49110</t>
  </si>
  <si>
    <t>CONDULETE DE ALUMÍNIO, TIPO "LR", DIÂMETRO DE SAÍDA 2" (50MM), EXCLUSIVE MÓDULO E PLACA, INCLUSIVE FIXAÇÃO</t>
  </si>
  <si>
    <t>ED-49114</t>
  </si>
  <si>
    <t>CONJUNTO PARA CONDULETE DE 3/4" (20MM) COM UM (1) INTERRUPTOR SIMPLES, CORRENTE 10A, TENSÃO 250V, (10A-250V) E PLACA DE UM (1) POSTO, INCLUSIVE FORNECIMENTO, INSTALAÇÃO, SUPORTE, MÓDULO E PLACA, EXCLUSIVE CONDULETE</t>
  </si>
  <si>
    <t>ED-49115</t>
  </si>
  <si>
    <t>CONJUNTO PARA CONDULETE DE 3/4" (20MM) COM UM (1) INTERRUPTOR PARALELO, CORRENTE 10A, TENSÃO 250V, (10A-250V) E PLACA DE UM (1) POSTO, INCLUSIVE FORNECIMENTO, INSTALAÇÃO, SUPORTE, MÓDULO E PLACA, EXCLUSIVE CONDULETE</t>
  </si>
  <si>
    <t>ED-49116</t>
  </si>
  <si>
    <t>CONJUNTO PARA CONDULETE DE 3/4" (20MM) COM UMA (1) TOMADA PADRÃO, TRÊS (3) POLOS, CORRENTE 10A, TENSÃO 250V, (2P+T/10A-250V) E PLACA DE UM (1) POSTO, INCLUSIVE FORNECIMENTO, INSTALAÇÃO, SUPORTE, MÓDULO E PLACA, EXCLUSIVE CONDULETE</t>
  </si>
  <si>
    <t>ED-49119</t>
  </si>
  <si>
    <t>CONJUNTO PARA CONDULETE DE 3/4" (20MM) COM UMA (1) TOMADA DE DADOS OU TELEFONIA (CONECTOR RJ45 CAT.6E OU RJ11) E PLACA DE UM (1) POSTO, INCLUSIVE FORNECIMENTO, INSTALAÇÃO, SUPORTE, MÓDULO E PLACA, EXCLUSIVE CONDULETE</t>
  </si>
  <si>
    <t>ED-49121</t>
  </si>
  <si>
    <t>CONDULETE DE ALUMÍNIO, TIPO "LL", DIÂMETRO DE SAÍDA 3/4" (20MM), EXCLUSIVE MÓDULO E PLACA, INCLUSIVE FIXAÇÃO</t>
  </si>
  <si>
    <t>ED-49122</t>
  </si>
  <si>
    <t>CONDULETE DE ALUMÍNIO, TIPO "LL", DIÂMETRO DE SAÍDA 1" (25MM), EXCLUSIVE MÓDULO E PLACA, INCLUSIVE FIXAÇÃO</t>
  </si>
  <si>
    <t>ED-49123</t>
  </si>
  <si>
    <t>CONDULETE DE ALUMÍNIO, TIPO "LL", DIÂMETRO DE SAÍDA 1.1/4" (32MM), EXCLUSIVE MÓDULO E PLACA, INCLUSIVE FIXAÇÃO</t>
  </si>
  <si>
    <t>ED-49124</t>
  </si>
  <si>
    <t>CONDULETE DE ALUMÍNIO, TIPO "LL", DIÂMETRO DE SAÍDA 1.1/2" (40MM), EXCLUSIVE MÓDULO E PLACA, INCLUSIVE FIXAÇÃO</t>
  </si>
  <si>
    <t>ED-49125</t>
  </si>
  <si>
    <t>CONDULETE DE ALUMÍNIO, TIPO "LL", DIÂMETRO DE SAÍDA 2" (50MM), EXCLUSIVE MÓDULO E PLACA, INCLUSIVE FIXAÇÃO</t>
  </si>
  <si>
    <t>ED-49148</t>
  </si>
  <si>
    <t>CAIXA DE PASSAGEM, DIMENSÃO (15X15)CM, EM CHAPA DE AÇO, TIPO DE EMBUTIR, COM ACABAMENTO EM PINTURA ELETROSTÁTICA E TAMPA CEGA, INCLUSIVE FIXAÇÃO EM ALVENARIA</t>
  </si>
  <si>
    <t>ED-49149</t>
  </si>
  <si>
    <t>CAIXA DE PASSAGEM, DIMENSÃO (20X20)CM, EM CHAPA DE AÇO, TIPO DE EMBUTIR, COM ACABAMENTO EM PINTURA ELETROSTÁTICA E TAMPA CEGA, INCLUSIVE FIXAÇÃO EM ALVENARIA</t>
  </si>
  <si>
    <t>ED-49151</t>
  </si>
  <si>
    <t>CAIXA DE PASSAGEM, DIMENSÃO (10X10)CM, EM CHAPA DE AÇO, TIPO DE SOBREPOR, COM ACABAMENTO EM PINTURA ELETROSTÁTICA E TAMPA CEGA, INCLUSIVE FIXAÇÃO EM ALVENARIA</t>
  </si>
  <si>
    <t>ED-49152</t>
  </si>
  <si>
    <t>CAIXA DE PASSAGEM, DIMENSÃO (15X15)CM, EM CHAPA DE AÇO, TIPO DE SOBREPOR, COM ACABAMENTO EM PINTURA ELETROSTÁTICA E TAMPA CEGA, INCLUSIVE FIXAÇÃO EM ALVENARIA</t>
  </si>
  <si>
    <t>ED-49154</t>
  </si>
  <si>
    <t>CAIXA DE PASSAGEM, DIMENSÃO (25X25)CM, EM CHAPA DE AÇO, TIPO DE SOBREPOR, COM ACABAMENTO EM PINTURA ELETROSTÁTICA E TAMPA CEGA, INCLUSIVE FIXAÇÃO EM ALVENARIA</t>
  </si>
  <si>
    <t>ED-49164</t>
  </si>
  <si>
    <t>CAIXA DE PASSAGEM PARA PISO EM ALUMÍNIO, TAMPA REVERSÍVEL (ANTIDERRAPANTE OU LISA), DIMENSÃO (100X100X60)MM, INCLUSIVE ACESSÓRIOS E FIXAÇÃO</t>
  </si>
  <si>
    <t>ED-49165</t>
  </si>
  <si>
    <t>CAIXA DE PASSAGEM PARA PISO EM ALUMÍNIO, TAMPA REVERSÍVEL (ANTIDERRAPANTE OU LISA), DIMENSÃO (200X200X100)MM, INCLUSIVE ACESSÓRIOS E FIXAÇÃO</t>
  </si>
  <si>
    <t>ED-49166</t>
  </si>
  <si>
    <t>CAIXA DE PASSAGEM PARA PISO EM ALUMÍNIO, TAMPA REVERSÍVEL (ANTIDERRAPANTE OU LISA), DIMENSÃO (300X300X120)MM, INCLUSIVE ACESSÓRIOS E FIXAÇÃO</t>
  </si>
  <si>
    <t>ED-49167</t>
  </si>
  <si>
    <t>CAIXA DE PASSAGEM PARA PISO EM ALUMÍNIO, TAMPA REVERSÍVEL (ANTIDERRAPANTE OU LISA), DIMENSÃO (400X400X200)MM, INCLUSIVE ACESSÓRIOS E FIXAÇÃO</t>
  </si>
  <si>
    <t>ED-49168</t>
  </si>
  <si>
    <t>ED-49169</t>
  </si>
  <si>
    <t>ED-49170</t>
  </si>
  <si>
    <t>ED-49171</t>
  </si>
  <si>
    <t>ED-49174</t>
  </si>
  <si>
    <t>CAIXA SUBTERRÂNEA, TIPO P20, EM FERRO FUNDIDO COM TAMPA, INCLUSIVE ESCAVAÇÃO, REATERRO, LASTRO DE BRITA E TRANSPORTE COM RETIRADA DO MATERIAL ESCAVADO (EM CAÇAMBA)</t>
  </si>
  <si>
    <t>ED-49176</t>
  </si>
  <si>
    <t>CAIXA PRÉ-MOLDADA PARA ENTRADA TELEFÔNICA SUBTERRÂNEA, TIPO R2, MEDIDAS INTERNAS (107X52X50)CM, INCLUSIVE ESCAVAÇÃO, APILOAMENTO, LASTRO DE BRITA, REATERRO E TRANSPORTE COM RETIRADA DO MATERIAL ESCAVADO (EM CAÇAMBA)</t>
  </si>
  <si>
    <t>ED-49183</t>
  </si>
  <si>
    <t>CAIXA DE TELEFONIA/REDE/CFTV, DIMENSÃO (40X40)CM, EM CHAPA DE AÇO GALVANIZADO, TIPO DE EMBUTIR, COM FECHO E ACABAMENTO EM PINTURA ELETROSTÁTICA, INCLUSIVE INSTALAÇÃO</t>
  </si>
  <si>
    <t>ED-49184</t>
  </si>
  <si>
    <t>CAIXA DE TELEFONIA/REDE/CFTV, DIMENSÃO (60X60)CM, EM CHAPA DE AÇO GALVANIZADO, TIPO DE EMBUTIR, COM FECHO E ACABAMENTO EM PINTURA ELETROSTÁTICA, INCLUSIVE INSTALAÇÃO</t>
  </si>
  <si>
    <t>ED-49185</t>
  </si>
  <si>
    <t>CAIXA DE TELEFONIA/REDE/CFTV, DIMENSÃO (80X80)CM, EM CHAPA DE AÇO GALVANIZADO, TIPO DE EMBUTIR, COM FECHO E ACABAMENTO EM PINTURA ELETROSTÁTICA, INCLUSIVE INSTALAÇÃO</t>
  </si>
  <si>
    <t>ED-49186</t>
  </si>
  <si>
    <t>CAIXA DE TELEFONIA/REDE/CFTV, DIMENSÃO (100X100)CM, EM CHAPA DE AÇO GALVANIZADO, TIPO DE EMBUTIR, COM FECHO E ACABAMENTO EM PINTURA ELETROSTÁTICA, INCLUSIVE INSTALAÇÃO</t>
  </si>
  <si>
    <t>ED-49187</t>
  </si>
  <si>
    <t>ED-49188</t>
  </si>
  <si>
    <t>ED-49189</t>
  </si>
  <si>
    <t>ED-49190</t>
  </si>
  <si>
    <t>ED-49191</t>
  </si>
  <si>
    <t>ED-49192</t>
  </si>
  <si>
    <t>ED-49193</t>
  </si>
  <si>
    <t>ED-49194</t>
  </si>
  <si>
    <t>ED-49195</t>
  </si>
  <si>
    <t>ED-49196</t>
  </si>
  <si>
    <t>ED-49197</t>
  </si>
  <si>
    <t>CAIXA DE INSPEÇÃO EM CONCRETO, TIPO "ZA" PASSEIO, PADRÃO CEMIG, DIMENSÃO (28X28)CM, ALTURA 40CM, COM TAMPA E ARO ARTICULADO EM FERRO FUNDIDO, INCLUSIVE ESCAVAÇÃO, APILOAMENTO, LASTRO DE BRITA, REATERRO E TRANSPORTE COM RETIRADA DO MATERIAL ESCAVADO (EM CAÇAMBA)</t>
  </si>
  <si>
    <t>ED-49199</t>
  </si>
  <si>
    <t>CAIXA DE INSPEÇÃO EM CONCRETO, TIPO "ZB" PASSEIO, PADRÃO CEMIG, DIMENSÃO (52X44)CM, ALTURA 70CM, COM TAMPA E ARO ARTICULADO EM FERRO FUNDIDO, INCLUSIVE ESCAVAÇÃO, APILOAMENTO, LASTRO DE BRITA, REATERRO E TRANSPORTE COM RETIRADA DO MATERIAL ESCAVADO (EM CAÇAMBA)</t>
  </si>
  <si>
    <t>ED-49200</t>
  </si>
  <si>
    <t>CAIXA DE INSPEÇÃO EM CONCRETO, TIPO "ZB" GARAGEM, PADRÃO CEMIG, DIMENSÃO (52X44)CM, ALTURA 70CM, COM TAMPA E ARO ARTICULADO EM FERRO FUNDIDO, INCLUSIVE ESCAVAÇÃO, APILOAMENTO, LASTRO DE BRITA, REATERRO E TRANSPORTE COM RETIRADA DO MATERIAL ESCAVADO (EM CAÇAMBA)</t>
  </si>
  <si>
    <t>ED-49201</t>
  </si>
  <si>
    <t>CAIXA DE INSPEÇÃO EM CONCRETO, TIPO "ZC" PASSEIO, PADRÃO CEMIG, DIMENSÃO (77X67)CM, ALTURA 90CM, COM TAMPA E ARO ARTICULADO EM FERRO FUNDIDO, INCLUSIVE ESCAVAÇÃO, APILOAMENTO, LASTRO DE BRITA, REATERRO E TRANSPORTE COM RETIRADA DO MATERIAL ESCAVADO (EM CAÇAMBA)</t>
  </si>
  <si>
    <t>ED-49202</t>
  </si>
  <si>
    <t>CAIXA DE INSPEÇÃO EM CONCRETO, TIPO "ZC" GARAGEM, PADRÃO CEMIG, DIMENSÃO (77X67)CM, ALTURA 90CM, COM TAMPA E ARO ARTICULADO EM FERRO FUNDIDO, INCLUSIVE ESCAVAÇÃO, APILOAMENTO, LASTRO DE BRITA, REATERRO E TRANSPORTE COM RETIRADA DO MATERIAL ESCAVADO (EM CAÇAMBA)</t>
  </si>
  <si>
    <t>ED-49203</t>
  </si>
  <si>
    <t>CAIXA PARA MEDIÇÃO, TIPO CM-3, COM VISOR DO LEITOR PARA VIA PÚBLICA (LVP), DIMENSÕES CONFORME PADRÃO CEMIG, EXCLUSIVE DISJUNTOR, INCLUSIVE INSTALAÇÃO</t>
  </si>
  <si>
    <t>ED-49205</t>
  </si>
  <si>
    <t>CAIXA PARA MEDIÇÃO, TIPO CM-14, COM VISOR DO LEITOR PARA VIA PÚBLICA (LVP), DIMENSÕES CONFORME PADRÃO CEMIG, EXCLUSIVE DISJUNTOR, INCLUSIVE INSTALAÇÃO</t>
  </si>
  <si>
    <t>ED-49206</t>
  </si>
  <si>
    <t>CAIXA PARA MEDIÇÃO, TIPO CM-18, DIMENSÕES CONFORME PADRÃO CEMIG, EXCLUSIVE BARRAMENTO E DISJUNTOR, INCLUSIVE INSTALAÇÃO</t>
  </si>
  <si>
    <t>ED-49207</t>
  </si>
  <si>
    <t>CAIXA PARA MEDIÇÃO, TIPO CM-18, DIMENSÕES CONFORME PADRÃO CEMIG, EXCLUSIVE DISJUNTOR, INCLUSIVE BARRAMENTO PARA DISJUNTOR DE 450A ATÉ 630A E INSTALAÇÃO</t>
  </si>
  <si>
    <t>ED-49208</t>
  </si>
  <si>
    <t>CAIXA PARA MEDIÇÃO, TIPO CM-10, DIMENSÕES CONFORME PADRÃO CEMIG, EXCLUSIVE DISJUNTOR, INCLUSIVE INSTALAÇÃO</t>
  </si>
  <si>
    <t>ED-49209</t>
  </si>
  <si>
    <t>CAIXA PARA MEDIÇÃO, TIPO CM-18, DIMENSÕES CONFORME PADRÃO CEMIG, EXCLUSIVE DISJUNTOR, INCLUSIVE BARRAMENTO PARA DISJUNTOR DE 700A ATÉ 800A E INSTALAÇÃO</t>
  </si>
  <si>
    <t>ED-49210</t>
  </si>
  <si>
    <t>CAIXA PARA MEDIÇÃO, TIPO CM-4, DIMENSÕES CONFORME PADRÃO CEMIG, EXCLUSIVE DISJUNTOR, INCLUSIVE INSTALAÇÃO</t>
  </si>
  <si>
    <t>ED-49211</t>
  </si>
  <si>
    <t>CAIXA PARA MEDIÇÃO, TIPO CM-18, DIMENSÕES CONFORME PADRÃO CEMIG, EXCLUSIVE DISJUNTOR, INCLUSIVE BARRAMENTO PARA DISJUNTOR DE 1000A ATÉ 1250A E INSTALAÇÃO</t>
  </si>
  <si>
    <t>ED-49212</t>
  </si>
  <si>
    <t>CAIXA PARA MEDIÇÃO, TIPO CM-2, DIMENSÕES CONFORME PADRÃO CEMIG, EXCLUSIVE DISJUNTOR, INCLUSIVE INSTALAÇÃO</t>
  </si>
  <si>
    <t>ED-49218</t>
  </si>
  <si>
    <t>CAIXA DE TELEFONIA/REDE/CFTV, DIMENSÃO (20X20)CM, EM CHAPA DE AÇO GALVANIZADO, TIPO DE SOBREPOR, COM FECHO E ACABAMENTO EM PINTURA ELETROSTÁTICA, INCLUSIVE INSTALAÇÃO</t>
  </si>
  <si>
    <t>ED-49220</t>
  </si>
  <si>
    <t>CAIXA DE TELEFONIA/REDE/CFTV, DIMENSÃO (40X40)CM, EM CHAPA DE AÇO GALVANIZADO, TIPO DE SOBREPOR, COM FECHO E ACABAMENTO EM PINTURA ELETROSTÁTICA, INCLUSIVE INSTALAÇÃO</t>
  </si>
  <si>
    <t>ED-49222</t>
  </si>
  <si>
    <t>CAIXA DE TELEFONIA/REDE/CFTV, DIMENSÃO (60X60)CM, EM CHAPA DE AÇO GALVANIZADO, TIPO DE SOBREPOR, COM FECHO E ACABAMENTO EM PINTURA ELETROSTÁTICA, INCLUSIVE INSTALAÇÃO</t>
  </si>
  <si>
    <t>ED-49224</t>
  </si>
  <si>
    <t>CAIXA DE TELEFONIA/REDE/CFTV, DIMENSÃO (80X80)CM, EM CHAPA DE AÇO GALVANIZADO, TIPO DE SOBREPOR, COM FECHO E ACABAMENTO EM PINTURA ELETROSTÁTICA, INCLUSIVE INSTALAÇÃO</t>
  </si>
  <si>
    <t>ED-49227</t>
  </si>
  <si>
    <t>CAIXA DE TELEFONIA/REDE/CFTV, DIMENSÃO (150X150)CM, EM CHAPA DE AÇO GALVANIZADO, TIPO DE EMBUTIR, COM FECHO E ACABAMENTO EM PINTURA ELETROSTÁTICA, INCLUSIVE INSTALAÇÃO</t>
  </si>
  <si>
    <t>ED-49379</t>
  </si>
  <si>
    <t>ED-49380</t>
  </si>
  <si>
    <t>RECEPTÁCULO DE PORCELANA PARA LÂMPADA COM ROSCA E-27, FORNECIMENTO E INSTALAÇÃO</t>
  </si>
  <si>
    <t>ED-49400</t>
  </si>
  <si>
    <t>LUMINÁRIA TIPO DROPS COM BASE SUPORTE GALVANIZADA E GLOBO LEITOSO, PARA UMA (1) LÂMPADA BASE E-27, FORNECIMENTO E INSTALAÇÃO, EXCLUSIVE BASE E LÂMPADA</t>
  </si>
  <si>
    <t>ED-49402</t>
  </si>
  <si>
    <t>ED-49404</t>
  </si>
  <si>
    <t>ED-49440</t>
  </si>
  <si>
    <t>ED-49443</t>
  </si>
  <si>
    <t>ED-49457</t>
  </si>
  <si>
    <t>SUPORTE OU GANCHO DE LUMINÁRIA PARA PERFILADO (38X38)MM, TIPO CURTO, EM CHAPA DE AÇO COM TRATAMENTO PRÉ-ZINCADO, INCLUSIVE ACESSÓRIOS E FIXAÇÃO</t>
  </si>
  <si>
    <t>ED-49458</t>
  </si>
  <si>
    <t>SUPORTE OU GANCHO DE LUMINÁRIA PARA PERFILADO (38X38)MM, TIPO LONGO, EM CHAPA DE AÇO COM TRATAMENTO PRÉ-ZINCADO, INCLUSIVE ACESSÓRIOS E FIXAÇÃO</t>
  </si>
  <si>
    <t>ED-49463</t>
  </si>
  <si>
    <t>CAIXA DE DERIVAÇÃO TIPO "C" PARA PERFILADO EM CHAPA DE AÇO  COM TRATAMENTO PRÉ-ZINCADO, INCLUSIVE TAMPA E FIXAÇÃO</t>
  </si>
  <si>
    <t>ED-49464</t>
  </si>
  <si>
    <t>CAIXA DE DERIVAÇÃO TIPO "I" PARA PERFILADO EM CHAPA DE AÇO  COM TRATAMENTO PRÉ-ZINCADO, INCLUSIVE TAMPA E FIXAÇÃO</t>
  </si>
  <si>
    <t>ED-49465</t>
  </si>
  <si>
    <t>CAIXA DE DERIVAÇÃO TIPO "L" PARA PERFILADO EM CHAPA DE AÇO  COM TRATAMENTO PRÉ-ZINCADO, INCLUSIVE TAMPA E FIXAÇÃO</t>
  </si>
  <si>
    <t>ED-49466</t>
  </si>
  <si>
    <t>CAIXA DE DERIVAÇÃO TIPO "T" PARA PERFILADO EM CHAPA DE AÇO  COM TRATAMENTO PRÉ-ZINCADO, INCLUSIVE TAMPA E FIXAÇÃO</t>
  </si>
  <si>
    <t>ED-49467</t>
  </si>
  <si>
    <t>CAIXA DE DERIVAÇÃO TIPO "X" PARA PERFILADO EM CHAPA DE AÇO  COM TRATAMENTO PRÉ-ZINCADO, INCLUSIVE TAMPA E FIXAÇÃO</t>
  </si>
  <si>
    <t>ED-49483</t>
  </si>
  <si>
    <t>ED-49497</t>
  </si>
  <si>
    <t>ED-49513</t>
  </si>
  <si>
    <t>REATOR ELETRÔNICO, ALTO FATOR DE POTÊNCIA (A.F.P), PARTIDA RÁPIDA, PARA UMA (1) LÂMPADA TUBULAR, POTÊNCIA 16W, FORNECIMENTO E INSTALAÇÃO</t>
  </si>
  <si>
    <t>ED-49514</t>
  </si>
  <si>
    <t>REATOR ELETRÔNICO, ALTO FATOR DE POTÊNCIA (A.F.P), PARTIDA RÁPIDA, PARA DUAS (2) LÂMPADAS TUBULARES, POTÊNCIA 16W, FORNECIMENTO E INSTALAÇÃO</t>
  </si>
  <si>
    <t>ED-49515</t>
  </si>
  <si>
    <t>REATOR ELETRÔNICO, ALTO FATOR DE POTÊNCIA (A.F.P), PARTIDA RÁPIDA, PARA UMA (1) LÂMPADA TUBULAR, POTÊNCIA 32W, FORNECIMENTO E INSTALAÇÃO</t>
  </si>
  <si>
    <t>ED-49516</t>
  </si>
  <si>
    <t>REATOR ELETRÔNICO, ALTO FATOR DE POTÊNCIA (A.F.P), PARTIDA RÁPIDA, PARA DUAS (2) LÂMPADAS TUBULARES, POTÊNCIA 32W, FORNECIMENTO E INSTALAÇÃO</t>
  </si>
  <si>
    <t>ED-49517</t>
  </si>
  <si>
    <t>REATOR ELETRÔNICO, ALTO FATOR DE POTÊNCIA (A.F.P), PARTIDA RÁPIDA, PARA UMA (1) LÂMPADA TUBULAR, POTÊNCIA 20W, FORNECIMENTO E INSTALAÇÃO</t>
  </si>
  <si>
    <t>ED-49518</t>
  </si>
  <si>
    <t>REATOR ELETRÔNICO, ALTO FATOR DE POTÊNCIA (A.F.P), PARTIDA RÁPIDA, PARA DUAS (2) LÂMPADAS TUBULARES, POTÊNCIA 20W, FORNECIMENTO E INSTALAÇÃO</t>
  </si>
  <si>
    <t>ED-49519</t>
  </si>
  <si>
    <t>REATOR ELETRÔNICO, ALTO FATOR DE POTÊNCIA (A.F.P), PARTIDA RÁPIDA, PARA UMA (1) LÂMPADA TUBULAR, POTÊNCIA 40W, FORNECIMENTO E INSTALAÇÃO</t>
  </si>
  <si>
    <t>ED-49520</t>
  </si>
  <si>
    <t>REATOR ELETRÔNICO, ALTO FATOR DE POTÊNCIA (A.F.P), PARTIDA RÁPIDA, PARA DUAS (2) LÂMPADAS TUBULARES, POTÊNCIA 40W, FORNECIMENTO E INSTALAÇÃO</t>
  </si>
  <si>
    <t>ED-49523</t>
  </si>
  <si>
    <t>RELÉ FOTOELÉTRICO, TENSÃO 120V COM CAPACIDADE DE CARGA 1200VA, INCLUSIVE BASE E INSTALAÇÃO</t>
  </si>
  <si>
    <t>ED-49524</t>
  </si>
  <si>
    <t>RELÉ FOTOELÉTRICO, TENSÃO 220V COM CAPACIDADE DE CARGA 1800VA, INCLUSIVE BASE E INSTALAÇÃO</t>
  </si>
  <si>
    <t>ED-49525</t>
  </si>
  <si>
    <t>SIRENE PARA ALCANCE ATÉ 500 M REF. RT-10</t>
  </si>
  <si>
    <t>ED-49526</t>
  </si>
  <si>
    <t>SIRENE DE ALTA POTÊNCIA, TIMBRE Ø 150MM, 100DCB</t>
  </si>
  <si>
    <t>ED-49569</t>
  </si>
  <si>
    <t>TRAVE DE FUTSAL (PAR) COM REDE, EM TUBO DE AÇO, DIÂMETRO DE 3", COMPRIMENTO 300CM, ALTURA 200CM, INCLUSIVE TRATAMENTO ANTICORROSIVO E PINTURA</t>
  </si>
  <si>
    <t>ED-49570</t>
  </si>
  <si>
    <t>TRAVE DE FUTEBOL DE CAMPO OFICIAL COM REDE, EM TUBO DE AÇO, DIÂMETRO DE 3", COMPRIMENTO 732CM, ALTURA 244CM, INCLUSIVE TRATAMENTO ANTICORROSIVO E PINTURA</t>
  </si>
  <si>
    <t>ED-49572</t>
  </si>
  <si>
    <t>POSTE DE VÔLEI OU PETECA OFICIAL (PAR) COM REDE, EM TUBO DE AÇO, DIÂMETRO DE 3", TIPO TELESCÓPICO, INCLUSIVE TRATAMENTO ANTICORROSIVO E PINTURA</t>
  </si>
  <si>
    <t>ED-49574</t>
  </si>
  <si>
    <t>TABELA DE BASQUETE OFICIAL COM ARO FIXO, REDE E POSTE METÁLICO, INCLUSIVE SUPORTE PARA PISO, INCLUSIVE TRATAMENTO ANTICORROSIVO E PINTURA</t>
  </si>
  <si>
    <t>ED-49575</t>
  </si>
  <si>
    <t>FORNECIMENTO E INSTALAÇÃO DE ESCORREGADOR MÉDIO METÁLICO PARA PARQUE INFANTIL, FIXADO COM CONCRETO NÃO ESTRUTURAL, PREPARADO EM OBRA COM BETONEIRA, COM FCK 15 MPA , INCLUSIVE ESCAVAÇÃO E TRANSPORTE COM RETIRADA DO MATERIAL ESCAVADO (EM CAÇAMBA)</t>
  </si>
  <si>
    <t>ED-49576</t>
  </si>
  <si>
    <t>FORNECIMENTO E INSTALAÇÃO DE GANGORRA METÁLICA COM DOIS LUGARES PARA PARQUE INFANTIL, FIXADO COM CONCRETO NÃO ESTRUTURAL, PREPARADO EM OBRA COM BETONEIRA, COM FCK 15 MPA , INCLUSIVE ESCAVAÇÃO E TRANSPORTE COM RETIRADA DO MATERIAL ESCAVADO (EM CAÇAMBA)</t>
  </si>
  <si>
    <t>ED-49577</t>
  </si>
  <si>
    <t>FORNECIMENTO E INSTALAÇÃO DE ZANGA BURRINHO METÁLICO COM DUAS PRANCHAS PARA PARQUE INFANTIL, FIXADO COM CONCRETO NÃO ESTRUTURAL, PREPARADO EM OBRA COM BETONEIRA, COM FCK 15 MPA , INCLUSIVE ESCAVAÇÃO E TRANSPORTE COM RETIRADA DO MATERIAL ESCAVADO (EM CAÇAMBA)</t>
  </si>
  <si>
    <t>ED-49578</t>
  </si>
  <si>
    <t>FORNECIMENTO E INSTALAÇÃO DE BARRA FIXA METÁLICA PARA PARQUE INFANTIL OU ACADEMIA AO AR LIVRE, FIXADO COM CONCRETO NÃO ESTRUTURAL, PREPARADO EM OBRA COM BETONEIRA, COM FCK 15 MPA , INCLUSIVE ESCAVAÇÃO E TRANSPORTE COM RETIRADA DO MATERIAL ESCAVADO (EM CAÇAMBA)</t>
  </si>
  <si>
    <t>ED-49579</t>
  </si>
  <si>
    <t>FORNECIMENTO E INSTALAÇÃO DE ESCADA HORIZONTAL METÁLICA PARA PARQUE INFANTIL, FIXADO COM CONCRETO NÃO ESTRUTURAL, PREPARADO EM OBRA COM BETONEIRA, COM FCK 15 MPA , INCLUSIVE ESCAVAÇÃO E TRANSPORTE COM RETIRADA DO MATERIAL ESCAVADO (EM CAÇAMBA)</t>
  </si>
  <si>
    <t>ED-49580</t>
  </si>
  <si>
    <t>FORNECIMENTO E INSTALAÇÃO DE ESPALDAR E BARRAS METÁLICAS PARA PARQUE INFANTIL OU ACADEMIA AO AR LIVRE, FIXADO COM CONCRETO NÃO ESTRUTURAL, PREPARADO EM OBRA COM BETONEIRA, COM FCK 15 MPA , INCLUSIVE ESCAVAÇÃO E TRANSPORTE COM RETIRADA DO MATERIAL ESCAVADO (EM CAÇAMBA)</t>
  </si>
  <si>
    <t>ED-49584</t>
  </si>
  <si>
    <t>FOLHA DE PORTA EM MADEIRA, LARGURA MENOR OU IGUAL A 60CM, ALTURA MENOR OU IGUAL A 180CM, COM ACABAMENTO NATURAL PARA PINTURA/VERNIZ, TIPO PRANCHETA/SARRAFEADA, INCLUSIVE ASSENTAMENTO, EXCLUSIVE MARCO, FERRAGENS E PINTURA/VERNIZ</t>
  </si>
  <si>
    <t>ED-49585</t>
  </si>
  <si>
    <t>FOLHA DE PORTA EM MADEIRA, DIMENSÃO (60X210)CM, ACABAMENTO NATURAL PARA PINTURA/VERNIZ, TIPO PRANCHETA/SARRAFEADA, INCLUSIVE ASSENTAMENTO, EXCLUSIVE MARCO, FERRAGENS E PINTURA/VERNIZ</t>
  </si>
  <si>
    <t>ED-49586</t>
  </si>
  <si>
    <t>FOLHA DE PORTA EM MADEIRA, DIMENSÃO (70X210)CM, ACABAMENTO NATURAL PARA PINTURA/VERNIZ, TIPO PRANCHETA/SARRAFEADA, INCLUSIVE ASSENTAMENTO, EXCLUSIVE MARCO, FERRAGENS E PINTURA/VERNIZ</t>
  </si>
  <si>
    <t>ED-49587</t>
  </si>
  <si>
    <t>FOLHA DE PORTA EM MADEIRA, DIMENSÃO (80X210)CM, ACABAMENTO NATURAL PARA PINTURA/VERNIZ, TIPO PRANCHETA/SARRAFEADA, INCLUSIVE ASSENTAMENTO, EXCLUSIVE MARCO, FERRAGENS E PINTURA/VERNIZ</t>
  </si>
  <si>
    <t>ED-49588</t>
  </si>
  <si>
    <t>FOLHA DE PORTA EM MADEIRA, DIMENSÃO (90X210)CM, ACABAMENTO NATURAL PARA PINTURA/VERNIZ, TIPO PRANCHETA/SARRAFEADA, INCLUSIVE ASSENTAMENTO, EXCLUSIVE MARCO, FERRAGENS E PINTURA/VERNIZ</t>
  </si>
  <si>
    <t>ED-49589</t>
  </si>
  <si>
    <t>MARCO DE MADEIRA, DIMENSÃO (60X210)CM, LARGURA DE 14CM, ACABAMENTO NATURAL PARA PINTURA/VERNIZ, INCLUSIVE ASSENTAMENTO, EXCLUSIVE FOLHA DE PORTA, FERRAGENS E PINTURA/VERNIZ</t>
  </si>
  <si>
    <t>ED-49590</t>
  </si>
  <si>
    <t>MARCO DE MADEIRA, DIMENSÃO (70X210)CM, LARGURA DE 14CM, ACABAMENTO NATURAL PARA PINTURA/VERNIZ, INCLUSIVE ASSENTAMENTO, EXCLUSIVE FOLHA DE PORTA, FERRAGENS E PINTURA/VERNIZ</t>
  </si>
  <si>
    <t>ED-49591</t>
  </si>
  <si>
    <t>MARCO DE MADEIRA, DIMENSÃO (80X210)CM, LARGURA DE 14CM, ACABAMENTO NATURAL PARA PINTURA/VERNIZ, INCLUSIVE ASSENTAMENTO, EXCLUSIVE FOLHA DE PORTA, FERRAGENS E PINTURA/VERNIZ</t>
  </si>
  <si>
    <t>ED-49592</t>
  </si>
  <si>
    <t>MARCO DE MADEIRA, DIMENSÃO (90X210)CM, LARGURA DE 14CM, ACABAMENTO NATURAL PARA PINTURA/VERNIZ, INCLUSIVE ASSENTAMENTO, EXCLUSIVE FOLHA DE PORTA, FERRAGENS E PINTURA/VERNIZ</t>
  </si>
  <si>
    <t>ED-49593</t>
  </si>
  <si>
    <t>PORTA DE MADEIRA COMPLETA, DIMENSÃO (55X160)CM, TIPO DE ABRIR, UMA (1) FOLHA, COM ACABAMENTO NATURAL PARA PINTURA/VERNIZ, INCLUSIVE MARCO EM CANTONEIRA DE AÇO COM ABAS IGUAIS, LARGURA DE 1.1/4" (31,75MM), ESP. 1/8" (3,17MM), TARJETA LIVRE/OCUPADO E DOBRADIÇAS, EXCLUSIVE PINTURA/VERNIZ</t>
  </si>
  <si>
    <t>ED-49594</t>
  </si>
  <si>
    <t>PORTA DE MADEIRA COMPLETA, DIMENSÃO (55X180)CM, TIPO DE ABRIR, UMA (1) FOLHA, COM ACABAMENTO NATURAL PARA PINTURA/VERNIZ, INCLUSIVE MARCO EM CANTONEIRA DE AÇO COM ABAS IGUAIS, LARGURA DE 1.1/4" (31,75MM), ESP. 1/8" (3,17MM), TARJETA E DOBRADIÇAS, EXCLUSIVE PINTURA/VERNIZ</t>
  </si>
  <si>
    <t>ED-49595</t>
  </si>
  <si>
    <t>PORTA DE MADEIRA COMPLETA, DIMENSÃO (55X180)CM, TIPO DE ABRIR, UMA (1) FOLHA, COM ACABAMENTO NATURAL PARA PINTURA/VERNIZ, INCLUSIVE MARCO EM CANTONEIRA DE AÇO COM ABAS IGUAIS, LARGURA DE 1.1/4" (31,75MM), ESP. 1/8" (3,17MM), TARJETA LIVRE/OCUPADO E DOBRADIÇAS, EXCLUSIVE PINTURA/VERNIZ</t>
  </si>
  <si>
    <t>ED-49596</t>
  </si>
  <si>
    <t>PORTA DE MADEIRA COMPLETA, DIMENSÃO (60X165)CM, TIPO DE ABRIR, UMA (1) FOLHA, COM ACABAMENTO NATURAL PARA PINTURA/VERNIZ, INCLUSIVE MARCO EM CANTONEIRA DE AÇO COM ABAS IGUAIS, LARGURA DE 1.1/4" (31,75MM), ESP. 1/8" (3,17MM), TARJETA LIVRE/OCUPADO E DOBRADIÇAS, EXCLUSIVE PINTURA/VERNIZ</t>
  </si>
  <si>
    <t>ED-49597</t>
  </si>
  <si>
    <t>PORTA DE MADEIRA COMPLETA, DIMENSÃO (100X160)CM, TIPO DE ABRIR, UMA (1) FOLHA, COM ACABAMENTO NATURAL PARA PINTURA/VERNIZ, INCLUSIVE MARCO EM CANTONEIRA DE AÇO COM ABAS IGUAIS, LARGURA DE 1.1/4" (31,75MM), ESP. 1/8" (3,17MM), TARJETA E DOBRADIÇAS, EXCLUSIVE PINTURA/VERNIZ</t>
  </si>
  <si>
    <t>ED-49598</t>
  </si>
  <si>
    <t>PORTA DE MADEIRA COMPLETA, DIMENSÃO (100X160)CM, TIPO DE ABRIR, UMA (1) FOLHA, COM ACABAMENTO NATURAL PARA PINTURA/VERNIZ, INCLUSIVE MARCO EM CANTONEIRA DE AÇO COM ABAS IGUAIS, LARGURA DE 1.1/4" (31,75MM), ESP. 1/8" (3,17MM), TARJETA LIVRE/OCUPADO E DOBRADIÇAS, EXCLUSIVE PINTURA/VERNIZ</t>
  </si>
  <si>
    <t>ED-49600</t>
  </si>
  <si>
    <t>PORTA DE MADEIRA COMPLETA, DIMENSÃO (60X210)CM, TIPO DE ABRIR, UMA (1) FOLHA, ACABAMENTO NATURAL PARA PINTURA/VERNIZ, TIPO PRANCHETA/SARRAFEADA, INCLUSIVE MARCO, ALIZAR E FERRAGENS, EXCLUSIVE PINTURA/VERNIZ</t>
  </si>
  <si>
    <t>ED-49601</t>
  </si>
  <si>
    <t>PORTA DE MADEIRA COMPLETA, DIMENSÃO (70X210)CM, TIPO DE ABRIR, UMA (1) FOLHA, ACABAMENTO NATURAL PARA PINTURA/VERNIZ, TIPO PRANCHETA/SARRAFEADA, INCLUSIVE MARCO, ALIZAR E FERRAGENS, EXCLUSIVE PINTURA/VERNIZ</t>
  </si>
  <si>
    <t>ED-49602</t>
  </si>
  <si>
    <t>PORTA DE MADEIRA COMPLETA, DIMENSÃO (80X210)CM, TIPO DE ABRIR, UMA (1) FOLHA, ACABAMENTO NATURAL PARA PINTURA/VERNIZ, TIPO PRANCHETA/SARRAFEADA, INCLUSIVE MARCO, ALIZAR E FERRAGENS, EXCLUSIVE PINTURA/VERNIZ</t>
  </si>
  <si>
    <t>ED-49603</t>
  </si>
  <si>
    <t>PORTA DE MADEIRA COMPLETA, DIMENSÃO (90X210)CM, TIPO DE ABRIR, UMA (1) FOLHA, ACABAMENTO NATURAL PARA PINTURA/VERNIZ, TIPO PRANCHETA/SARRAFEADA, INCLUSIVE MARCO, ALIZAR E FERRAGENS, EXCLUSIVE PINTURA/VERNIZ</t>
  </si>
  <si>
    <t>ED-49604</t>
  </si>
  <si>
    <t>PORTA DE MADEIRA COMPLETA, DIMENSÃO (90X210)CM, TIPO DE ABRIR, UMA (1) FOLHA, ACABAMENTO NATURAL PARA PINTURA/VERNIZ, TIPO PRANCHETA/SARRAFEADA, COM PROTEÇÃO INFERIOR EM REVESTIMENTO DE LAMINADO MELAMÍNICO NAS DUAS (2) FACES, INCLUSIVE MARCO, ALIZAR E FERRAGENS, EXCLUSIVE PINTURA/VERNIZ</t>
  </si>
  <si>
    <t>ED-49605</t>
  </si>
  <si>
    <t>PORTA DE MADEIRA COMPLETA, DIMENSÃO (80X210)CM, TIPO DE ABRIR, UMA (1) FOLHA, COM REVESTIMENTO EM LAMINADO MELAMÍNICO NAS DUAS (2) FACES, INCLUSIVE MARCO, DOBRADIÇAS, FECHADURA E ALIZAR</t>
  </si>
  <si>
    <t>ED-49606</t>
  </si>
  <si>
    <t>PORTA DE MADEIRA COMPLETA, DIMENSÃO (70X210)CM, TIPO DE ABRIR, UMA (1) FOLHA, COM REVESTIMENTO EM LAMINADO MELAMÍNICO NAS DUAS (2) FACES, INCLUSIVE MARCO, DOBRADIÇAS, FECHADURA E ALIZAR</t>
  </si>
  <si>
    <t>ED-49607</t>
  </si>
  <si>
    <t>PORTA DE MADEIRA COMPLETA, DIMENSÃO (60X210)CM, TIPO DE ABRIR, UMA (1) FOLHA, COM REVESTIMENTO EM LAMINADO MELAMÍNICO NAS DUAS (2) FACES, INCLUSIVE MARCO, DOBRADIÇAS, FECHADURA E ALIZAR</t>
  </si>
  <si>
    <t>ED-49611</t>
  </si>
  <si>
    <t>RÉGUA PARA ALIZAR, LARGURA DE 5CM, PARA UMA (1) FACE, ACABAMENTO NATURAL PARA PINTURA/VERNIZ, INCLUSIVE FIXAÇÃO, EXCLUSIVE MARCO, FOLHA DE PORTA E PINTURA/VERNIZ</t>
  </si>
  <si>
    <t>ED-49612</t>
  </si>
  <si>
    <t>RÉGUA PARA ALIZAR, LARGURA DE 7CM, PARA UMA (1) FACE, ACABAMENTO NATURAL PARA PINTURA/VERNIZ, INCLUSIVE FIXAÇÃO, EXCLUSIVE MARCO, FOLHA DE PORTA E PINTURA/VERNIZ</t>
  </si>
  <si>
    <t>ED-49697</t>
  </si>
  <si>
    <t>DOBRADIÇA DE FERRO, MEDIDAS (3"X2.1/2"), TIPO PINO SOLTO COM BOLA, ACABAMENTO CROMADO, INCLUSIVE ACESSÓRIOS PARA FIXAÇÃO</t>
  </si>
  <si>
    <t>ED-49698</t>
  </si>
  <si>
    <t>DOBRADIÇA DE FERRO, MEDIDAS (3.1/2"X3"), TIPO PINO SOLTO COM BOLA, ACABAMENTO CROMADO, INCLUSIVE ACESSÓRIOS PARA FIXAÇÃO</t>
  </si>
  <si>
    <t>ED-49699</t>
  </si>
  <si>
    <t>FECHADURA TIPO EXTERNA, GRAU DE SEGURANÇA MÉDIO, DISTÂNCIA DE BROCA 40MM, ACABAMENTO COM ESPELHO CROMADO E MAÇANETA MODELO ALAVANCA EM ZAMAC, INCLUSIVE ACESSÓRIOS PARA FIXAÇÃO E DUAS (2) CHAVES</t>
  </si>
  <si>
    <t>ED-49700</t>
  </si>
  <si>
    <t>FECHADURA TIPO INTERNA (GORGE), GRAU DE SEGURANÇA MÉDIO, DISTÂNCIA DE BROCA 40MM, ACABAMENTO COM ESPELHO CROMADO E MAÇANETA MODELO ALAVANCA EM ZAMAC, INCLUSIVE ACESSÓRIOS PARA FIXAÇÃO E DUAS (2) CHAVES</t>
  </si>
  <si>
    <t>ED-49701</t>
  </si>
  <si>
    <t>FECHADURA TIPO BANHEIRO (TRANQUETA), GRAU DE SEGURANÇA MÉDIO, DISTÂNCIA DE BROCA 40MM, ACABAMENTO COM ESPELHO CROMADO E MAÇANETA MODELO ALAVANCA EM ZAMAC, INCLUSIVE ACESSÓRIOS PARA FIXAÇÃO E UMA (1) CHAVE</t>
  </si>
  <si>
    <t>ED-49702</t>
  </si>
  <si>
    <t>MOLA HIDRÁULICA AÉREA PARA PORTA, INCLUSIVE ACESSÓRIOS DE FIXAÇÃO</t>
  </si>
  <si>
    <t>ED-49704</t>
  </si>
  <si>
    <t>TARJETA CROMADA, TIPO FECHO, INSTALADA EM PORTA DE SANITÁRIO, INCLUSIVE ACESSÓRIOS PARA FIXAÇÃO</t>
  </si>
  <si>
    <t>ED-49705</t>
  </si>
  <si>
    <t>TARJETA CROMADA, TIPO LIVRE/OCUPADO, INSTALADA EM PORTA DE SANITÁRIO, INCLUSIVE ACESSÓRIOS PARA FIXAÇÃO</t>
  </si>
  <si>
    <t>ED-49735</t>
  </si>
  <si>
    <t>EMENDA DE ESTACA PRÉ-MOLDADA, INCLUSIVE ANEL/LUVA METÁLICO E SOLDA, EXCLUSIVE FORNECIMENTO DA ESTACA</t>
  </si>
  <si>
    <t>ED-49818</t>
  </si>
  <si>
    <t>COLETOR DE GÁS COM DUAS (2) SAÍDAS, EM AÇO PRETO, SCHEDULE 40, DIÂMETRO SAÍDA 1/2" (21,34MM), COM ACABAMENTO EM PINTURA ELETROSTÁTICA, INCLUSIVE ACESSÓRIOS DE VEDAÇÃO</t>
  </si>
  <si>
    <t>ED-49819</t>
  </si>
  <si>
    <t>COLETOR DE GÁS COM TRÊS (3) SAÍDAS, EM AÇO PRETO, SCHEDULE 40, DIÂMETRO SAÍDA 1/2" (21,34MM), COM ACABAMENTO EM PINTURA ELETROSTÁTICA, INCLUSIVE ACESSÓRIOS DE VEDAÇÃO</t>
  </si>
  <si>
    <t>ED-49822</t>
  </si>
  <si>
    <t>NIPLE DE REDUÇÃO 1/2"X1/8" EM LATÃO, ROSCA NPT, INCLUSIVE ACESSÓRIOS DE VEDAÇÃO</t>
  </si>
  <si>
    <t>ED-49823</t>
  </si>
  <si>
    <t>NIPLE DE REDUÇÃO 1/2"X3/8" EM LATÃO, ROSCA NPT, INCLUSIVE ACESSÓRIOS DE VEDAÇÃO</t>
  </si>
  <si>
    <t>ED-49824</t>
  </si>
  <si>
    <t>NIPLE DUPLO EM FERRO MALEÁVEL, DIÂMETRO 1/2"(15MM), COM ACABAMENTO GALVANIZADO, CLASSE DE PRESSÃO 300LBS, ROSCA NPT, INCLUSIVE ACESSÓRIOS DE VEDAÇÃO</t>
  </si>
  <si>
    <t>ED-49826</t>
  </si>
  <si>
    <t>REGISTRO REGULADOR DE GÁS EM LATÃO, DIÂMETRO ENTRADA DE 1/4" COM ROSCA NPT, SAÍDA EM TERMINAL DE MANGUEIRA DE 3/8", INCLUSIVE ACESSÓRIOS DE VEDAÇÃO</t>
  </si>
  <si>
    <t>ED-49827</t>
  </si>
  <si>
    <t>REGISTRO DE BLOQUEIO EM LATÃO, DIÂMETRO DE 1/2"X1/2", ROSCA NPT, BAIXA PRESSÃO, INCLUSIVE ACESSÓRIOS DE VEDAÇÃO</t>
  </si>
  <si>
    <t>ED-49830</t>
  </si>
  <si>
    <t>TAMPÃO EM FERRO MALEÁVEL, DIÂMETRO 1/2"(15MM), COM ACABAMENTO GALVANIZADO, CLASSE DE PRESSÃO 300LBS, ROSCA NPT, INCLUSIVE ACESSÓRIOS DE VEDAÇÃO</t>
  </si>
  <si>
    <t>ED-49844</t>
  </si>
  <si>
    <t>ADAPTADOR SOLDÁVEL DE PVC MARROM COM FLANGES E ANEL PARA CAIXA DÁGUA Ø 20 MM X 1/2"</t>
  </si>
  <si>
    <t>ED-49845</t>
  </si>
  <si>
    <t>ADAPTADOR SOLDÁVEL DE PVC MARROM COM FLANGES E ANEL PARA CAIXA DÁGUA Ø 25 MM X 3/4"</t>
  </si>
  <si>
    <t>ED-49846</t>
  </si>
  <si>
    <t>ADAPTADOR SOLDÁVEL DE PVC MARROM COM FLANGES E ANEL PARA CAIXA DÁGUA Ø 32 MM X 1"</t>
  </si>
  <si>
    <t>ED-49847</t>
  </si>
  <si>
    <t>ADAPTADOR SOLDÁVEL DE PVC MARROM COM FLANGES E ANEL PARA CAIXA DÁGUA Ø 40 MM X 1 1/4"</t>
  </si>
  <si>
    <t>ED-49848</t>
  </si>
  <si>
    <t>ADAPTADOR SOLDÁVEL DE PVC MARROM COM FLANGES E ANEL PARA CAIXA DÁGUA Ø 50 MM X 1 1/2"</t>
  </si>
  <si>
    <t>ED-49849</t>
  </si>
  <si>
    <t>ADAPTADOR SOLDÁVEL DE PVC MARROM COM FLANGES E ANEL PARA CAIXA DÁGUA Ø 60 MM X 2"</t>
  </si>
  <si>
    <t>ED-49861</t>
  </si>
  <si>
    <t>BOMBA CENTRÍFUGA MONOFÁSICA DE 1CV, INCLUSIVE FORNECIMENTO E INSTALAÇÃO</t>
  </si>
  <si>
    <t>ED-49862</t>
  </si>
  <si>
    <t>BOMBA CENTRÍFUGA MONOFÁSICA DE 0,33CV, INCLUSIVE FORNECIMENTO E INSTALAÇÃO</t>
  </si>
  <si>
    <t>ED-49863</t>
  </si>
  <si>
    <t>BOMBA CENTRÍFUGA MONOFÁSICA DE 0,5CV, INCLUSIVE FORNECIMENTO E INSTALAÇÃO</t>
  </si>
  <si>
    <t>ED-49864</t>
  </si>
  <si>
    <t>BOMBA CENTRÍFUGA MONOFÁSICA DE 0,75CV, INCLUSIVE FORNECIMENTO E INSTALAÇÃO</t>
  </si>
  <si>
    <t>ED-49865</t>
  </si>
  <si>
    <t>BOMBA CENTRÍFUGA TRIFÁSICA DE 2CV, INCLUSIVE FORNECIMENTO E INSTALAÇÃO</t>
  </si>
  <si>
    <t>ED-49866</t>
  </si>
  <si>
    <t>BOMBA CENTRÍFUGA TRIFÁSICA DE 3CV, INCLUSIVE FORNECIMENTO E INSTALAÇÃO</t>
  </si>
  <si>
    <t>ED-49867</t>
  </si>
  <si>
    <t>BOMBA CENTRÍFUGA TRIFÁSICA DE 5CV, INCLUSIVE FORNECIMENTO E INSTALAÇÃO</t>
  </si>
  <si>
    <t>ED-49868</t>
  </si>
  <si>
    <t>BOMBA CENTRÍFUGA TRIFÁSICA DE 7,5CV, INCLUSIVE FORNECIMENTO E INSTALAÇÃO</t>
  </si>
  <si>
    <t>ED-49869</t>
  </si>
  <si>
    <t>BOMBA CENTRÍFUGA TRIFÁSICA DE 10CV, INCLUSIVE FORNECIMENTO E INSTALAÇÃO</t>
  </si>
  <si>
    <t>ED-49870</t>
  </si>
  <si>
    <t>CAIXA DE ESGOTO DE INSPEÇÃO/PASSAGEM EM ALVENARIA (30X30X30CM), REVESTIMENTO EM ARGAMASSA COM ADITIVO IMPERMEABILIZANTE, COM TAMPA DE CONCRETO, INCLUSIVE ESCAVAÇÃO, REATERRO E TRANSPORTE COM RETIRADA DO MATERIAL ESCAVADO (EM CAÇAMBA)</t>
  </si>
  <si>
    <t>ED-49871</t>
  </si>
  <si>
    <t>CAIXA DE ESGOTO DE INSPEÇÃO/PASSAGEM EM ALVENARIA (30X30X40CM), REVESTIMENTO EM ARGAMASSA COM ADITIVO IMPERMEABILIZANTE, COM TAMPA DE CONCRETO, INCLUSIVE ESCAVAÇÃO, REATERRO E TRANSPORTE COM RETIRADA DO MATERIAL ESCAVADO (EM CAÇAMBA)</t>
  </si>
  <si>
    <t>ED-49872</t>
  </si>
  <si>
    <t>CAIXA DE ESGOTO DE INSPEÇÃO/PASSAGEM EM ALVENARIA (30X30X60CM), REVESTIMENTO EM ARGAMASSA COM ADITIVO IMPERMEABILIZANTE, COM TAMPA DE CONCRETO, INCLUSIVE ESCAVAÇÃO, REATERRO E TRANSPORTE COM RETIRADA DO MATERIAL ESCAVADO (EM CAÇAMBA)</t>
  </si>
  <si>
    <t>ED-49873</t>
  </si>
  <si>
    <t>CAIXA DE ESGOTO DE INSPEÇÃO/PASSAGEM EM ALVENARIA (40X40X40CM), REVESTIMENTO EM ARGAMASSA COM ADITIVO IMPERMEABILIZANTE, COM TAMPA DE CONCRETO, INCLUSIVE ESCAVAÇÃO, REATERRO E TRANSPORTE COM RETIRADA DO MATERIAL ESCAVADO (EM CAÇAMBA)</t>
  </si>
  <si>
    <t>ED-49874</t>
  </si>
  <si>
    <t>CAIXA DE ESGOTO DE INSPEÇÃO/PASSAGEM EM ALVENARIA (40X40X60CM), REVESTIMENTO EM ARGAMASSA COM ADITIVO IMPERMEABILIZANTE, COM TAMPA DE CONCRETO, INCLUSIVE ESCAVAÇÃO, REATERRO E TRANSPORTE COM RETIRADA DO MATERIAL ESCAVADO (EM CAÇAMBA)</t>
  </si>
  <si>
    <t>ED-49875</t>
  </si>
  <si>
    <t>CAIXA DE ESGOTO DE INSPEÇÃO/PASSAGEM EM ALVENARIA (40X40X80CM), REVESTIMENTO EM ARGAMASSA COM ADITIVO IMPERMEABILIZANTE, COM TAMPA DE CONCRETO, INCLUSIVE ESCAVAÇÃO, REATERRO E TRANSPORTE COM RETIRADA DO MATERIAL ESCAVADO (EM CAÇAMBA)</t>
  </si>
  <si>
    <t>ED-49876</t>
  </si>
  <si>
    <t>CAIXA DE ESGOTO DE INSPEÇÃO/PASSAGEM EM ALVENARIA (40X40X100CM), REVESTIMENTO EM ARGAMASSA COM ADITIVO IMPERMEABILIZANTE, COM TAMPA DE CONCRETO, INCLUSIVE ESCAVAÇÃO, REATERRO E TRANSPORTE COM RETIRADA DO MATERIAL ESCAVADO (EM CAÇAMBA)</t>
  </si>
  <si>
    <t>ED-49877</t>
  </si>
  <si>
    <t>CAIXA DE ESGOTO DE INSPEÇÃO/PASSAGEM EM ALVENARIA (50X50X40CM), REVESTIMENTO EM ARGAMASSA COM ADITIVO IMPERMEABILIZANTE, COM TAMPA DE CONCRETO, INCLUSIVE ESCAVAÇÃO, REATERRO E TRANSPORTE COM RETIRADA DO MATERIAL ESCAVADO (EM CAÇAMBA)</t>
  </si>
  <si>
    <t>ED-49878</t>
  </si>
  <si>
    <t>CAIXA DE ESGOTO DE INSPEÇÃO/PASSAGEM EM ALVENARIA (50X50X45CM), REVESTIMENTO EM ARGAMASSA COM ADITIVO IMPERMEABILIZANTE, COM TAMPA DE CONCRETO, INCLUSIVE ESCAVAÇÃO, REATERRO E TRANSPORTE COM RETIRADA DO MATERIAL ESCAVADO (EM CAÇAMBA)</t>
  </si>
  <si>
    <t>ED-49879</t>
  </si>
  <si>
    <t>CAIXA DE ESGOTO DE INSPEÇÃO/PASSAGEM EM ALVENARIA (50X50X60CM), REVESTIMENTO EM ARGAMASSA COM ADITIVO IMPERMEABILIZANTE, COM TAMPA DE CONCRETO, INCLUSIVE ESCAVAÇÃO, REATERRO E TRANSPORTE COM RETIRADA DO MATERIAL ESCAVADO (EM CAÇAMBA)</t>
  </si>
  <si>
    <t>ED-49880</t>
  </si>
  <si>
    <t>CAIXA DE ESGOTO DE INSPEÇÃO/PASSAGEM EM ALVENARIA (50X50X80CM), REVESTIMENTO EM ARGAMASSA COM ADITIVO IMPERMEABILIZANTE, COM TAMPA DE CONCRETO, INCLUSIVE ESCAVAÇÃO, REATERRO E TRANSPORTE COM RETIRADA DO MATERIAL ESCAVADO (EM CAÇAMBA)</t>
  </si>
  <si>
    <t>ED-49881</t>
  </si>
  <si>
    <t>CAIXA DE ESGOTO DE INSPEÇÃO/PASSAGEM EM ALVENARIA (50X50X100CM), REVESTIMENTO EM ARGAMASSA COM ADITIVO IMPERMEABILIZANTE, COM TAMPA DE CONCRETO, INCLUSIVE ESCAVAÇÃO, REATERRO E TRANSPORTE COM RETIRADA DO MATERIAL ESCAVADO (EM CAÇAMBA)</t>
  </si>
  <si>
    <t>ED-49882</t>
  </si>
  <si>
    <t>CAIXA DE ESGOTO DE INSPEÇÃO/PASSAGEM EM ALVENARIA (60X60X40CM), REVESTIMENTO EM ARGAMASSA COM ADITIVO IMPERMEABILIZANTE, COM TAMPA DE CONCRETO, INCLUSIVE ESCAVAÇÃO, REATERRO E TRANSPORTE COM RETIRADA DO MATERIAL ESCAVADO (EM CAÇAMBA)</t>
  </si>
  <si>
    <t>ED-49883</t>
  </si>
  <si>
    <t>CAIXA DE ESGOTO DE INSPEÇÃO/PASSAGEM EM ALVENARIA (60X60X60CM), REVESTIMENTO EM ARGAMASSA COM ADITIVO IMPERMEABILIZANTE, COM TAMPA DE CONCRETO, INCLUSIVE ESCAVAÇÃO, REATERRO E TRANSPORTE COM RETIRADA DO MATERIAL ESCAVADO (EM CAÇAMBA)</t>
  </si>
  <si>
    <t>ED-49884</t>
  </si>
  <si>
    <t>CAIXA DE ESGOTO DE INSPEÇÃO/PASSAGEM EM ALVENARIA (60X60X65CM), REVESTIMENTO EM ARGAMASSA COM ADITIVO IMPERMEABILIZANTE, COM TAMPA DE CONCRETO, INCLUSIVE ESCAVAÇÃO, REATERRO E TRANSPORTE COM RETIRADA DO MATERIAL ESCAVADO (EM CAÇAMBA)</t>
  </si>
  <si>
    <t>ED-49885</t>
  </si>
  <si>
    <t>CAIXA DE ESGOTO DE INSPEÇÃO/PASSAGEM EM ALVENARIA (60X60X70CM), REVESTIMENTO EM ARGAMASSA COM ADITIVO IMPERMEABILIZANTE, COM TAMPA DE CONCRETO, INCLUSIVE ESCAVAÇÃO, REATERRO E TRANSPORTE COM RETIRADA DO MATERIAL ESCAVADO (EM CAÇAMBA)</t>
  </si>
  <si>
    <t>ED-49886</t>
  </si>
  <si>
    <t>CAIXA DE ESGOTO DE INSPEÇÃO/PASSAGEM EM ALVENARIA (60X60X75CM), REVESTIMENTO EM ARGAMASSA COM ADITIVO IMPERMEABILIZANTE, COM TAMPA DE CONCRETO, INCLUSIVE ESCAVAÇÃO, REATERRO E TRANSPORTE COM RETIRADA DO MATERIAL ESCAVADO (EM CAÇAMBA)</t>
  </si>
  <si>
    <t>ED-49887</t>
  </si>
  <si>
    <t>CAIXA DE ESGOTO DE INSPEÇÃO/PASSAGEM EM ALVENARIA (60X60X80CM), REVESTIMENTO EM ARGAMASSA COM ADITIVO IMPERMEABILIZANTE, COM TAMPA DE CONCRETO, INCLUSIVE ESCAVAÇÃO, REATERRO E TRANSPORTE COM RETIRADA DO MATERIAL ESCAVADO (EM CAÇAMBA)</t>
  </si>
  <si>
    <t>ED-49888</t>
  </si>
  <si>
    <t>CAIXA DE ESGOTO DE INSPEÇÃO/PASSAGEM EM ALVENARIA (60X60X85CM), REVESTIMENTO EM ARGAMASSA COM ADITIVO IMPERMEABILIZANTE, COM TAMPA DE CONCRETO, INCLUSIVE ESCAVAÇÃO, REATERRO E TRANSPORTE COM RETIRADA DO MATERIAL ESCAVADO (EM CAÇAMBA)</t>
  </si>
  <si>
    <t>ED-49889</t>
  </si>
  <si>
    <t>CAIXA DE ESGOTO DE INSPEÇÃO/PASSAGEM EM ALVENARIA (60X60X100CM), REVESTIMENTO EM ARGAMASSA COM ADITIVO IMPERMEABILIZANTE, COM TAMPA DE CONCRETO, INCLUSIVE ESCAVAÇÃO, REATERRO E TRANSPORTE COM RETIRADA DO MATERIAL ESCAVADO (EM CAÇAMBA)</t>
  </si>
  <si>
    <t>ED-49890</t>
  </si>
  <si>
    <t>CAIXA DE ESGOTO DE INSPEÇÃO/PASSAGEM EM ALVENARIA (70X70X40CM), REVESTIMENTO EM ARGAMASSA COM ADITIVO IMPERMEABILIZANTE, COM TAMPA DE CONCRETO, INCLUSIVE ESCAVAÇÃO, REATERRO E TRANSPORTE COM RETIRADA DO MATERIAL ESCAVADO (EM CAÇAMBA)</t>
  </si>
  <si>
    <t>ED-49891</t>
  </si>
  <si>
    <t>CAIXA DE ESGOTO DE INSPEÇÃO/PASSAGEM EM ALVENARIA (70X70X60CM), REVESTIMENTO EM ARGAMASSA COM ADITIVO IMPERMEABILIZANTE, COM TAMPA DE CONCRETO, INCLUSIVE ESCAVAÇÃO, REATERRO E TRANSPORTE COM RETIRADA DO MATERIAL ESCAVADO (EM CAÇAMBA)</t>
  </si>
  <si>
    <t>ED-49892</t>
  </si>
  <si>
    <t>CAIXA DE ESGOTO DE INSPEÇÃO/PASSAGEM EM ALVENARIA (70X70X80CM), REVESTIMENTO EM ARGAMASSA COM ADITIVO IMPERMEABILIZANTE, COM TAMPA DE CONCRETO, INCLUSIVE ESCAVAÇÃO, REATERRO E TRANSPORTE COM RETIRADA DO MATERIAL ESCAVADO (EM CAÇAMBA)</t>
  </si>
  <si>
    <t>ED-49893</t>
  </si>
  <si>
    <t>CAIXA DE ESGOTO DE INSPEÇÃO/PASSAGEM EM ALVENARIA (70X70X110CM), REVESTIMENTO EM ARGAMASSA COM ADITIVO IMPERMEABILIZANTE, COM TAMPA DE CONCRETO, INCLUSIVE ESCAVAÇÃO, REATERRO E TRANSPORTE COM RETIRADA DO MATERIAL ESCAVADO (EM CAÇAMBA)</t>
  </si>
  <si>
    <t>ED-49894</t>
  </si>
  <si>
    <t>CAIXA DE ESGOTO DE INSPEÇÃO/PASSAGEM EM ALVENARIA (80X80X40CM), REVESTIMENTO EM ARGAMASSA COM ADITIVO IMPERMEABILIZANTE, COM TAMPA DE CONCRETO, INCLUSIVE ESCAVAÇÃO, REATERRO E TRANSPORTE COM RETIRADA DO MATERIAL ESCAVADO (EM CAÇAMBA)</t>
  </si>
  <si>
    <t>ED-49895</t>
  </si>
  <si>
    <t>CAIXA DE ESGOTO DE INSPEÇÃO/PASSAGEM EM ALVENARIA (80X80X60CM), REVESTIMENTO EM ARGAMASSA COM ADITIVO IMPERMEABILIZANTE, COM TAMPA DE CONCRETO, INCLUSIVE ESCAVAÇÃO, REATERRO E TRANSPORTE COM RETIRADA DO MATERIAL ESCAVADO (EM CAÇAMBA)</t>
  </si>
  <si>
    <t>ED-49896</t>
  </si>
  <si>
    <t>CAIXA DE ESGOTO DE INSPEÇÃO/PASSAGEM EM ALVENARIA (80X80X80CM), REVESTIMENTO EM ARGAMASSA COM ADITIVO IMPERMEABILIZANTE, COM TAMPA DE CONCRETO, INCLUSIVE ESCAVAÇÃO, REATERRO E TRANSPORTE COM RETIRADA DO MATERIAL ESCAVADO (EM CAÇAMBA)</t>
  </si>
  <si>
    <t>ED-49897</t>
  </si>
  <si>
    <t>CAIXA DE ESGOTO DE INSPEÇÃO/PASSAGEM EM ALVENARIA (80X80X100CM), REVESTIMENTO EM ARGAMASSA COM ADITIVO IMPERMEABILIZANTE, COM TAMPA DE CONCRETO, INCLUSIVE ESCAVAÇÃO, REATERRO E TRANSPORTE COM RETIRADA DO MATERIAL ESCAVADO (EM CAÇAMBA)</t>
  </si>
  <si>
    <t>ED-49898</t>
  </si>
  <si>
    <t>CAIXA DE ESGOTO DE INSPEÇÃO/PASSAGEM EM ALVENARIA (80X80X140CM), REVESTIMENTO EM ARGAMASSA COM ADITIVO IMPERMEABILIZANTE, COM TAMPA DE CONCRETO, INCLUSIVE ESCAVAÇÃO, REATERRO E TRANSPORTE COM RETIRADA DO MATERIAL ESCAVADO (EM CAÇAMBA)</t>
  </si>
  <si>
    <t>ED-49899</t>
  </si>
  <si>
    <t>CAIXA DE ESGOTO DE INSPEÇÃO/PASSAGEM EM ALVENARIA (90X90X60CM), REVESTIMENTO EM ARGAMASSA COM ADITIVO IMPERMEABILIZANTE, COM TAMPA DE CONCRETO, INCLUSIVE ESCAVAÇÃO, REATERRO E TRANSPORTE COM RETIRADA DO MATERIAL ESCAVADO (EM CAÇAMBA)</t>
  </si>
  <si>
    <t>ED-49900</t>
  </si>
  <si>
    <t>CAIXA DE ESGOTO DE INSPEÇÃO/PASSAGEM EM ALVENARIA (90X90X80CM), REVESTIMENTO EM ARGAMASSA COM ADITIVO IMPERMEABILIZANTE, COM TAMPA DE CONCRETO, INCLUSIVE ESCAVAÇÃO, REATERRO E TRANSPORTE COM RETIRADA DO MATERIAL ESCAVADO (EM CAÇAMBA)</t>
  </si>
  <si>
    <t>ED-49901</t>
  </si>
  <si>
    <t>CAIXA DE ESGOTO DE INSPEÇÃO/PASSAGEM EM ALVENARIA (90X90X100CM), REVESTIMENTO EM ARGAMASSA COM ADITIVO IMPERMEABILIZANTE, COM TAMPA DE CONCRETO, INCLUSIVE ESCAVAÇÃO, REATERRO E TRANSPORTE COM RETIRADA DO MATERIAL ESCAVADO (EM CAÇAMBA)</t>
  </si>
  <si>
    <t>ED-49902</t>
  </si>
  <si>
    <t>CAIXA DE ESGOTO DE INSPEÇÃO/PASSAGEM EM ALVENARIA (90X90X140CM), REVESTIMENTO EM ARGAMASSA COM ADITIVO IMPERMEABILIZANTE, COM TAMPA DE CONCRETO, INCLUSIVE ESCAVAÇÃO, REATERRO E TRANSPORTE COM RETIRADA DO MATERIAL ESCAVADO (EM CAÇAMBA)</t>
  </si>
  <si>
    <t>ED-49903</t>
  </si>
  <si>
    <t>CAIXA DE ESGOTO DE INSPEÇÃO/PASSAGEM EM ALVENARIA (100X100X50CM), REVESTIMENTO EM ARGAMASSA COM ADITIVO IMPERMEABILIZANTE, COM TAMPA DE CONCRETO, INCLUSIVE ESCAVAÇÃO, REATERRO E TRANSPORTE COM RETIRADA DO MATERIAL ESCAVADO (EM CAÇAMBA)</t>
  </si>
  <si>
    <t>ED-49904</t>
  </si>
  <si>
    <t>CAIXA DE ESGOTO DE INSPEÇÃO/PASSAGEM EM ALVENARIA (100X100X80CM), REVESTIMENTO EM ARGAMASSA COM ADITIVO IMPERMEABILIZANTE, COM TAMPA DE CONCRETO, INCLUSIVE ESCAVAÇÃO, REATERRO E TRANSPORTE COM RETIRADA DO MATERIAL ESCAVADO (EM CAÇAMBA)</t>
  </si>
  <si>
    <t>ED-49905</t>
  </si>
  <si>
    <t>CAIXA DE DRENAGEM DE INSPEÇÃO/PASSAGEM EM ALVENARIA (30X30X30CM), REVESTIMENTO EM ARGAMASSA COM ADITIVO IMPERMEABILIZANTE, COM TAMPA EM GRELHA, INCLUSIVE ESCAVAÇÃO, REATERRO E TRANSPORTE COM RETIRADA DO MATERIAL ESCAVADO (EM CAÇAMBA)</t>
  </si>
  <si>
    <t>ED-49906</t>
  </si>
  <si>
    <t>CAIXA DE DRENAGEM DE INSPEÇÃO/PASSAGEM EM ALVENARIA (30X30X40CM), REVESTIMENTO EM ARGAMASSA COM ADITIVO IMPERMEABILIZANTE, COM TAMPA EM GRELHA, INCLUSIVE ESCAVAÇÃO, REATERRO E TRANSPORTE COM RETIRADA DO MATERIAL ESCAVADO (EM CAÇAMBA)</t>
  </si>
  <si>
    <t>ED-49907</t>
  </si>
  <si>
    <t>CAIXA DE DRENAGEM DE INSPEÇÃO/PASSAGEM EM ALVENARIA (30X30X60CM), REVESTIMENTO EM ARGAMASSA COM ADITIVO IMPERMEABILIZANTE, COM TAMPA EM GRELHA, INCLUSIVE ESCAVAÇÃO, REATERRO E TRANSPORTE COM RETIRADA DO MATERIAL ESCAVADO (EM CAÇAMBA)</t>
  </si>
  <si>
    <t>ED-49908</t>
  </si>
  <si>
    <t>CAIXA DE DRENAGEM DE INSPEÇÃO/PASSAGEM EM ALVENARIA (40X40X40CM), REVESTIMENTO EM ARGAMASSA COM ADITIVO IMPERMEABILIZANTE, COM TAMPA EM GRELHA, INCLUSIVE ESCAVAÇÃO, REATERRO E TRANSPORTE COM RETIRADA DO MATERIAL ESCAVADO (EM CAÇAMBA)</t>
  </si>
  <si>
    <t>ED-49909</t>
  </si>
  <si>
    <t>CAIXA DE DRENAGEM DE INSPEÇÃO/PASSAGEM EM ALVENARIA (40X40X60CM), REVESTIMENTO EM ARGAMASSA COM ADITIVO IMPERMEABILIZANTE, COM TAMPA EM GRELHA, INCLUSIVE ESCAVAÇÃO, REATERRO E TRANSPORTE COM RETIRADA DO MATERIAL ESCAVADO (EM CAÇAMBA)</t>
  </si>
  <si>
    <t>ED-49910</t>
  </si>
  <si>
    <t>CAIXA DE DRENAGEM DE INSPEÇÃO/PASSAGEM EM ALVENARIA (40X40X80CM), REVESTIMENTO EM ARGAMASSA COM ADITIVO IMPERMEABILIZANTE, COM TAMPA EM GRELHA, INCLUSIVE ESCAVAÇÃO, REATERRO E TRANSPORTE COM RETIRADA DO MATERIAL ESCAVADO (EM CAÇAMBA)</t>
  </si>
  <si>
    <t>ED-49911</t>
  </si>
  <si>
    <t>CAIXA DE DRENAGEM DE INSPEÇÃO/PASSAGEM EM ALVENARIA (50X50X40CM), REVESTIMENTO EM ARGAMASSA COM ADITIVO IMPERMEABILIZANTE, COM TAMPA EM GRELHA, INCLUSIVE ESCAVAÇÃO, REATERRO E TRANSPORTE COM RETIRADA DO MATERIAL ESCAVADO (EM CAÇAMBA)</t>
  </si>
  <si>
    <t>ED-49912</t>
  </si>
  <si>
    <t>CAIXA DE DRENAGEM DE INSPEÇÃO/PASSAGEM EM ALVENARIA (50X50X60CM), REVESTIMENTO EM ARGAMASSA COM ADITIVO IMPERMEABILIZANTE, COM TAMPA EM GRELHA, INCLUSIVE ESCAVAÇÃO, REATERRO E TRANSPORTE COM RETIRADA DO MATERIAL ESCAVADO (EM CAÇAMBA)</t>
  </si>
  <si>
    <t>ED-49913</t>
  </si>
  <si>
    <t>CAIXA DE DRENAGEM DE INSPEÇÃO/PASSAGEM EM ALVENARIA (50X50X100CM), REVESTIMENTO EM ARGAMASSA COM ADITIVO IMPERMEABILIZANTE, COM TAMPA EM GRELHA, INCLUSIVE ESCAVAÇÃO, REATERRO E TRANSPORTE COM RETIRADA DO MATERIAL ESCAVADO (EM CAÇAMBA)</t>
  </si>
  <si>
    <t>ED-49914</t>
  </si>
  <si>
    <t>CAIXA DE DRENAGEM DE INSPEÇÃO/PASSAGEM EM ALVENARIA (60X60X40CM), REVESTIMENTO EM ARGAMASSA COM ADITIVO IMPERMEABILIZANTE, COM TAMPA EM GRELHA, INCLUSIVE ESCAVAÇÃO, REATERRO E TRANSPORTE COM RETIRADA DO MATERIAL ESCAVADO (EM CAÇAMBA)</t>
  </si>
  <si>
    <t>ED-49915</t>
  </si>
  <si>
    <t>CAIXA DE DRENAGEM DE INSPEÇÃO/PASSAGEM EM ALVENARIA (60X60X60CM), REVESTIMENTO EM ARGAMASSA COM ADITIVO IMPERMEABILIZANTE, COM TAMPA EM GRELHA, INCLUSIVE ESCAVAÇÃO, REATERRO E TRANSPORTE COM RETIRADA DO MATERIAL ESCAVADO (EM CAÇAMBA)</t>
  </si>
  <si>
    <t>ED-49916</t>
  </si>
  <si>
    <t>CAIXA DE DRENAGEM DE INSPEÇÃO/PASSAGEM EM ALVENARIA (60X60X80CM), REVESTIMENTO EM ARGAMASSA COM ADITIVO IMPERMEABILIZANTE, COM TAMPA EM GRELHA, INCLUSIVE ESCAVAÇÃO, REATERRO E TRANSPORTE COM RETIRADA DO MATERIAL ESCAVADO (EM CAÇAMBA)</t>
  </si>
  <si>
    <t>ED-49917</t>
  </si>
  <si>
    <t>CAIXA DE DRENAGEM DE INSPEÇÃO/PASSAGEM EM ALVENARIA (60X60X100CM), REVESTIMENTO EM ARGAMASSA COM ADITIVO IMPERMEABILIZANTE, COM TAMPA EM GRELHA, INCLUSIVE ESCAVAÇÃO, REATERRO E TRANSPORTE COM RETIRADA DO MATERIAL ESCAVADO (EM CAÇAMBA)</t>
  </si>
  <si>
    <t>ED-49918</t>
  </si>
  <si>
    <t>CAIXA DE DRENAGEM DE INSPEÇÃO/PASSAGEM EM ALVENARIA (70X70X40CM), REVESTIMENTO EM ARGAMASSA COM ADITIVO IMPERMEABILIZANTE, COM TAMPA EM GRELHA, INCLUSIVE ESCAVAÇÃO, REATERRO E TRANSPORTE COM RETIRADA DO MATERIAL ESCAVADO (EM CAÇAMBA)</t>
  </si>
  <si>
    <t>ED-49919</t>
  </si>
  <si>
    <t>CAIXA DE DRENAGEM DE INSPEÇÃO/PASSAGEM EM ALVENARIA (70X70X60CM), REVESTIMENTO EM ARGAMASSA COM ADITIVO IMPERMEABILIZANTE, COM TAMPA EM GRELHA, INCLUSIVE ESCAVAÇÃO, REATERRO E TRANSPORTE COM RETIRADA DO MATERIAL ESCAVADO (EM CAÇAMBA)</t>
  </si>
  <si>
    <t>ED-49920</t>
  </si>
  <si>
    <t>CAIXA DE DRENAGEM DE INSPEÇÃO/PASSAGEM EM ALVENARIA (70X70X80CM), REVESTIMENTO EM ARGAMASSA COM ADITIVO IMPERMEABILIZANTE, COM TAMPA EM GRELHA, INCLUSIVE ESCAVAÇÃO, REATERRO E TRANSPORTE COM RETIRADA DO MATERIAL ESCAVADO (EM CAÇAMBA)</t>
  </si>
  <si>
    <t>ED-49921</t>
  </si>
  <si>
    <t>CAIXA DE DRENAGEM DE INSPEÇÃO/PASSAGEM EM ALVENARIA (70X70X110CM), REVESTIMENTO EM ARGAMASSA COM ADITIVO IMPERMEABILIZANTE, COM TAMPA EM GRELHA, INCLUSIVE ESCAVAÇÃO, REATERRO E TRANSPORTE COM RETIRADA DO MATERIAL ESCAVADO (EM CAÇAMBA)</t>
  </si>
  <si>
    <t>ED-49922</t>
  </si>
  <si>
    <t>CAIXA DE DRENAGEM DE INSPEÇÃO/PASSAGEM EM ALVENARIA (80X80X40CM), REVESTIMENTO EM ARGAMASSA COM ADITIVO IMPERMEABILIZANTE, COM TAMPA EM GRELHA, INCLUSIVE ESCAVAÇÃO, REATERRO E TRANSPORTE COM RETIRADA DO MATERIAL ESCAVADO (EM CAÇAMBA)</t>
  </si>
  <si>
    <t>ED-49923</t>
  </si>
  <si>
    <t>CAIXA DE DRENAGEM DE INSPEÇÃO/PASSAGEM EM ALVENARIA (80X80X60CM), REVESTIMENTO EM ARGAMASSA COM ADITIVO IMPERMEABILIZANTE, COM TAMPA EM GRELHA, INCLUSIVE ESCAVAÇÃO, REATERRO E TRANSPORTE COM RETIRADA DO MATERIAL ESCAVADO (EM CAÇAMBA)</t>
  </si>
  <si>
    <t>ED-49924</t>
  </si>
  <si>
    <t>CAIXA DE DRENAGEM DE INSPEÇÃO/PASSAGEM EM ALVENARIA (80X80X80CM), REVESTIMENTO EM ARGAMASSA COM ADITIVO IMPERMEABILIZANTE, COM TAMPA EM GRELHA, INCLUSIVE ESCAVAÇÃO, REATERRO E TRANSPORTE COM RETIRADA DO MATERIAL ESCAVADO (EM CAÇAMBA)</t>
  </si>
  <si>
    <t>ED-49925</t>
  </si>
  <si>
    <t>CAIXA DE DRENAGEM DE INSPEÇÃO/PASSAGEM EM ALVENARIA (80X80X100CM), REVESTIMENTO EM ARGAMASSA COM ADITIVO IMPERMEABILIZANTE, COM TAMPA EM GRELHA, INCLUSIVE ESCAVAÇÃO, REATERRO E TRANSPORTE COM RETIRADA DO MATERIAL ESCAVADO (EM CAÇAMBA)</t>
  </si>
  <si>
    <t>ED-49926</t>
  </si>
  <si>
    <t>CAIXA DE DRENAGEM DE INSPEÇÃO/PASSAGEM EM ALVENARIA (80X80X140CM), REVESTIMENTO EM ARGAMASSA COM ADITIVO IMPERMEABILIZANTE, COM TAMPA EM GRELHA, INCLUSIVE ESCAVAÇÃO, REATERRO E TRANSPORTE COM RETIRADA DO MATERIAL ESCAVADO (EM CAÇAMBA)</t>
  </si>
  <si>
    <t>ED-49927</t>
  </si>
  <si>
    <t>CAIXA DE DRENAGEM DE INSPEÇÃO/PASSAGEM EM ALVENARIA (90X90X60CM), REVESTIMENTO EM ARGAMASSA COM ADITIVO IMPERMEABILIZANTE, COM TAMPA EM GRELHA, INCLUSIVE ESCAVAÇÃO, REATERRO E TRANSPORTE COM RETIRADA DO MATERIAL ESCAVADO (EM CAÇAMBA)</t>
  </si>
  <si>
    <t>ED-49928</t>
  </si>
  <si>
    <t>CAIXA DE DRENAGEM DE INSPEÇÃO/PASSAGEM EM ALVENARIA (90X90X80CM), REVESTIMENTO EM ARGAMASSA COM ADITIVO IMPERMEABILIZANTE, COM TAMPA EM GRELHA, INCLUSIVE ESCAVAÇÃO, REATERRO E TRANSPORTE COM RETIRADA DO MATERIAL ESCAVADO (EM CAÇAMBA)</t>
  </si>
  <si>
    <t>ED-49929</t>
  </si>
  <si>
    <t>CAIXA DE DRENAGEM DE INSPEÇÃO/PASSAGEM EM ALVENARIA (90X90X100CM), REVESTIMENTO EM ARGAMASSA COM ADITIVO IMPERMEABILIZANTE, COM TAMPA EM GRELHA, INCLUSIVE ESCAVAÇÃO, REATERRO E TRANSPORTE COM RETIRADA DO MATERIAL ESCAVADO (EM CAÇAMBA)</t>
  </si>
  <si>
    <t>ED-49930</t>
  </si>
  <si>
    <t>CAIXA DE DRENAGEM DE INSPEÇÃO/PASSAGEM EM ALVENARIA (90X90X140CM), REVESTIMENTO EM ARGAMASSA COM ADITIVO IMPERMEABILIZANTE, COM TAMPA EM GRELHA, INCLUSIVE ESCAVAÇÃO, REATERRO E TRANSPORTE COM RETIRADA DO MATERIAL ESCAVADO (EM CAÇAMBA)</t>
  </si>
  <si>
    <t>ED-49931</t>
  </si>
  <si>
    <t>CAIXA DE DRENAGEM DE INSPEÇÃO/PASSAGEM EM ALVENARIA (100X100X50CM), REVESTIMENTO EM ARGAMASSA COM ADITIVO IMPERMEABILIZANTE, COM TAMPA EM GRELHA, INCLUSIVE ESCAVAÇÃO, REATERRO E TRANSPORTE COM RETIRADA DO MATERIAL ESCAVADO (EM CAÇAMBA)</t>
  </si>
  <si>
    <t>ED-49932</t>
  </si>
  <si>
    <t>CAIXA DE DRENAGEM DE INSPEÇÃO/PASSAGEM EM ALVENARIA (100X100X80CM), REVESTIMENTO EM ARGAMASSA COM ADITIVO IMPERMEABILIZANTE, COM TAMPA EM GRELHA, INCLUSIVE ESCAVAÇÃO, REATERRO E TRANSPORTE COM RETIRADA DO MATERIAL ESCAVADO (EM CAÇAMBA)</t>
  </si>
  <si>
    <t>ED-49934</t>
  </si>
  <si>
    <t>ED-49935</t>
  </si>
  <si>
    <t>ED-49936</t>
  </si>
  <si>
    <t>ED-49937</t>
  </si>
  <si>
    <t>ED-49939</t>
  </si>
  <si>
    <t>CAIXA DE GORDURA SIMPLES (CGS), CIRCULAR, EM CONCRETO PRÉ-MOLDADO, CAPACIDADE DE 31L, INCLUSIVE ESCAVAÇÃO, REATERRO, TRANSPORTE E RETIRADA DO MATERIAL ESCAVADO (EM CAÇAMBA)</t>
  </si>
  <si>
    <t>ED-49940</t>
  </si>
  <si>
    <t>CAIXA DE GORDURA DUPLA (CGD), CIRCULAR, EM CONCRETO PRÉ-MOLDADO, CAPACIDADE DE 120L, INCLUSIVE ESCAVAÇÃO, REATERRO, TRANSPORTE E RETIRADA DO MATERIAL ESCAVADO (EM CAÇAMBA)</t>
  </si>
  <si>
    <t>ED-49942</t>
  </si>
  <si>
    <t>GRELHA EM FERRO FUNDIDO COM CAIXILHO, DIMENSÃO (10X10)CM, INCLUSIVE ASSENTAMENTO DE CAIXILHO, EXCLUSIVE CAIXA COLETORA</t>
  </si>
  <si>
    <t>ED-49943</t>
  </si>
  <si>
    <t>GRELHA EM FERRO FUNDIDO COM CAIXILHO, DIMENSÃO (15X15)CM, INCLUSIVE ASSENTAMENTO DE CAIXILHO, EXCLUSIVE CAIXA COLETORA</t>
  </si>
  <si>
    <t>ED-49944</t>
  </si>
  <si>
    <t>GRELHA EM FERRO FUNDIDO COM CAIXILHO, DIMENSÃO (30X30)CM, INCLUSIVE ASSENTAMENTO DE CAIXILHO, EXCLUSIVE CAIXA COLETORA</t>
  </si>
  <si>
    <t>ED-49945</t>
  </si>
  <si>
    <t>GRELHA/PORTA GRELHA AÇO INOX, FECHO GIRATÓRIO 100 X 100 MM</t>
  </si>
  <si>
    <t>ED-49946</t>
  </si>
  <si>
    <t>GRELHA/PORTA GRELHA AÇO INOX, FECHO GIRATÓRIO 150 X 150 MM</t>
  </si>
  <si>
    <t>ED-49950</t>
  </si>
  <si>
    <t>CAIXA DE INSPEÇÃO DE POLIETILENO , Ø 100 MM</t>
  </si>
  <si>
    <t>ED-49952</t>
  </si>
  <si>
    <t>RALO SIFONADO PVC CÔNICO ALTURA REGULÁVEL 100 X 40 MM COM GRELHA METÁLICA</t>
  </si>
  <si>
    <t>ED-49953</t>
  </si>
  <si>
    <t>RALO SIFONADO PVC QUADRADO 100 X 53 X 40 MM COM GRELHA BRANCA</t>
  </si>
  <si>
    <t>ED-49954</t>
  </si>
  <si>
    <t>RALO SIFONADO PVC CÔNICO 100 X 40 MM COM GRELHA REDONDA</t>
  </si>
  <si>
    <t>ED-49956</t>
  </si>
  <si>
    <t>RALO SIFONADO PVC CILINDRÍCO 100 X 70 X 40 MM COM GRELHA REDONDA</t>
  </si>
  <si>
    <t>ED-49957</t>
  </si>
  <si>
    <t>RALO SIFONADO PVC CILINDRICO 100 X 70 X 40 MM COM GRELHA QUADRADA</t>
  </si>
  <si>
    <t>ED-49958</t>
  </si>
  <si>
    <t>RALO SECO PVC CÔNICO 100 X 40 MM COM GRELHA REDONDA</t>
  </si>
  <si>
    <t>ED-49959</t>
  </si>
  <si>
    <t>RALO SECO PVC QUADRADO 100 X 53 X 40 MM COM GRELHA BRANCA</t>
  </si>
  <si>
    <t>ED-49960</t>
  </si>
  <si>
    <t>RALO HEMISFÉRICO, TIPO ABACAXI, DIÂMETRO DE 50MM, EXCLUSIVE CONDUTOR DE ÁGUA PLUVIAL</t>
  </si>
  <si>
    <t>ED-49961</t>
  </si>
  <si>
    <t>RALO HEMISFÉRICO, TIPO ABACAXI, DIÂMETRO DE 75MM, EXCLUSIVE CONDUTOR DE ÁGUA PLUVIAL</t>
  </si>
  <si>
    <t>ED-49962</t>
  </si>
  <si>
    <t>RALO HEMISFÉRICO, TIPO ABACAXI, DIÂMETRO DE 100MM, EXCLUSIVE CONDUTOR DE ÁGUA PLUVIAL</t>
  </si>
  <si>
    <t>ED-49963</t>
  </si>
  <si>
    <t>REGISTRO DE PRESSÃO, TIPO BASE, ROSCÁVEL 1/2" (PARA TUBO SOLDÁVEL OU PPR DN 20MM/CPVC DN 15MM), INCLUSIVE ACABAMENTO (PADRÃO MÉDIO) E CANOPLA CROMADOS</t>
  </si>
  <si>
    <t>ED-49964</t>
  </si>
  <si>
    <t>REGISTRO DE PRESSÃO, TIPO BASE, ROSCÁVEL 1/2" (PARA TUBO SOLDÁVEL OU PPR DN 20MM/CPVC DN 15MM), INCLUSIVE ACABAMENTO (PADRÃO POPULAR) E CANOPLA CROMADOS</t>
  </si>
  <si>
    <t>ED-49965</t>
  </si>
  <si>
    <t>REGISTRO DE PRESSÃO, TIPO BASE, ROSCÁVEL 3/4" (PARA TUBO SOLDÁVEL OU PPR DN 25MM/CPVC DN 22MM), INCLUSIVE ACABAMENTO (PADRÃO MÉDIO) E CANOPLA CROMADOS</t>
  </si>
  <si>
    <t>ED-49966</t>
  </si>
  <si>
    <t>REGISTRO DE PRESSÃO, TIPO BASE, ROSCÁVEL 3/4" (PARA TUBO SOLDÁVEL OU PPR DN 25MM/CPVC DN 22MM), INCLUSIVE ACABAMENTO (PADRÃO POPULAR) E CANOPLA CROMADOS</t>
  </si>
  <si>
    <t>ED-49970</t>
  </si>
  <si>
    <t>REGISTRO DE GAVETA, TIPO BRUTO, ROSCÁVEL 1/2" (PARA TUBO SOLDÁVEL OU PPR DN 20MM/CPVC DN 15MM), INCLUSIVE VOLANTE PARA ACIONAMENTO</t>
  </si>
  <si>
    <t>ED-49972</t>
  </si>
  <si>
    <t>REGISTRO DE GAVETA, TIPO BRUTO, ROSCÁVEL 3/4" (PARA TUBO SOLDÁVEL OU PPR DN 25MM/CPVC DN 22MM), INCLUSIVE VOLANTE PARA ACIONAMENTO</t>
  </si>
  <si>
    <t>ED-49974</t>
  </si>
  <si>
    <t>REGISTRO DE GAVETA, TIPO BRUTO, ROSCÁVEL 1" (PARA TUBO SOLDÁVEL OU PPR DN 32MM/CPVC DN 28MM), INCLUSIVE VOLANTE PARA ACIONAMENTO</t>
  </si>
  <si>
    <t>ED-49976</t>
  </si>
  <si>
    <t>REGISTRO DE GAVETA, TIPO BRUTO, ROSCÁVEL 1.1/4" (PARA TUBO SOLDÁVEL OU PPR DN 40MM/CPVC DN 35MM), INCLUSIVE VOLANTE PARA ACIONAMENTO</t>
  </si>
  <si>
    <t>ED-49978</t>
  </si>
  <si>
    <t>REGISTRO DE GAVETA, TIPO BRUTO, ROSCÁVEL 1.1/2" (PARA TUBO SOLDÁVEL OU PPR DN 50MM/CPVC DN 42MM), INCLUSIVE VOLANTE PARA ACIONAMENTO</t>
  </si>
  <si>
    <t>ED-49980</t>
  </si>
  <si>
    <t>REGISTRO DE GAVETA, TIPO BRUTO, ROSCÁVEL 2" (PARA TUBO SOLDÁVEL OU PPR DN 60MM/CPVC DN 54MM), INCLUSIVE VOLANTE PARA ACIONAMENTO</t>
  </si>
  <si>
    <t>ED-49982</t>
  </si>
  <si>
    <t>REGISTRO DE GAVETA, TIPO BRUTO, ROSCÁVEL 2.1/2" (PARA TUBO SOLDÁVEL OU PPR DN 75MM/CPVC DN 73MM), INCLUSIVE VOLANTE PARA ACIONAMENTO</t>
  </si>
  <si>
    <t>ED-49984</t>
  </si>
  <si>
    <t>REGISTRO DE GAVETA, TIPO BRUTO, ROSCÁVEL 3" (PARA TUBO SOLDÁVEL OU PPR DN 85MM/CPVC DN 89MM), INCLUSIVE VOLANTE PARA ACIONAMENTO</t>
  </si>
  <si>
    <t>ED-49986</t>
  </si>
  <si>
    <t>REGISTRO DE GAVETA, TIPO BRUTO, ROSCÁVEL 4" (PARA TUBO SOLDÁVEL OU PPR DN 110MM/CPVC DN 114MM), INCLUSIVE VOLANTE PARA ACIONAMENTO</t>
  </si>
  <si>
    <t>ED-49987</t>
  </si>
  <si>
    <t>REGISTRO DE GAVETA, TIPO BASE, ROSCÁVEL 1/2" (PARA TUBO SOLDÁVEL OU PPR DN 20MM/CPVC DN 15MM), INCLUSIVE ACABAMENTO (PADRÃO MÉDIO) E CANOPLA CROMADOS</t>
  </si>
  <si>
    <t>ED-49988</t>
  </si>
  <si>
    <t>REGISTRO DE GAVETA, TIPO BASE, ROSCÁVEL 1/2" (PARA TUBO SOLDÁVEL OU PPR DN 20MM/CPVC DN 15MM), INCLUSIVE ACABAMENTO (PADRÃO POPULAR) E CANOPLA CROMADOS</t>
  </si>
  <si>
    <t>ED-49989</t>
  </si>
  <si>
    <t>REGISTRO DE GAVETA, TIPO BASE, ROSCÁVEL 3/4" (PARA TUBO SOLDÁVEL OU PPR DN 25MM/CPVC DN 22MM), INCLUSIVE ACABAMENTO (PADRÃO MÉDIO) E CANOPLA CROMADO</t>
  </si>
  <si>
    <t>ED-49990</t>
  </si>
  <si>
    <t>REGISTRO DE GAVETA, TIPO BASE, ROSCÁVEL 3/4" (PARA TUBO SOLDÁVEL OU PPR DN 25MM/CPVC DN 22MM), INCLUSIVE ACABAMENTO (PADRÃO POPULAR) E CANOPLA CROMADOS</t>
  </si>
  <si>
    <t>ED-49991</t>
  </si>
  <si>
    <t>REGISTRO DE GAVETA, TIPO BASE, ROSCÁVEL 1" (PARA TUBO SOLDÁVEL OU PPR DN 32MM/CPVC DN 28MM), INCLUSIVE ACABAMENTO (PADRÃO MÉDIO) E CANOPLA CROMADOS</t>
  </si>
  <si>
    <t>ED-49992</t>
  </si>
  <si>
    <t>REGISTRO DE GAVETA, TIPO BASE, ROSCÁVEL 1" (PARA TUBO SOLDÁVEL OU PPR DN 32MM/CPVC DN 28MM), INCLUSIVE ACABAMENTO (PADRÃO POPULAR) E CANOPLA CROMADOS</t>
  </si>
  <si>
    <t>ED-49993</t>
  </si>
  <si>
    <t>REGISTRO DE GAVETA, TIPO BASE, ROSCÁVEL 1.1/4" (PARA TUBO SOLDÁVEL OU PPR DN 40MM/CPVC DN 35MM), INCLUSIVE ACABAMENTO (PADRÃO MÉDIO) E CANOPLA CROMADOS</t>
  </si>
  <si>
    <t>ED-49994</t>
  </si>
  <si>
    <t>REGISTRO DE GAVETA, TIPO BASE, ROSCÁVEL 1.1/4" (PARA TUBO SOLDÁVEL OU PPR DN 40MM/CPVC DN 35MM), INCLUSIVE ACABAMENTO (PADRÃO POPULAR) E CANOPLA CROMADOS</t>
  </si>
  <si>
    <t>ED-49995</t>
  </si>
  <si>
    <t>REGISTRO DE GAVETA, TIPO BASE, ROSCÁVEL 1.1/2" (PARA TUBO SOLDÁVEL OU PPR DN 50MM/CPVC DN 42MM), INCLUSIVE ACABAMENTO (PADRÃO MÉDIO) E CANOPLA CROMADOS</t>
  </si>
  <si>
    <t>ED-49996</t>
  </si>
  <si>
    <t>REGISTRO DE GAVETA, TIPO BASE, ROSCÁVEL 1.1/2" (PARA TUBO SOLDÁVEL OU PPR DN 50MM/CPVC DN 42MM), INCLUSIVE ACABAMENTO (PADRÃO POPULAR) E CANOPLA CROMADOS</t>
  </si>
  <si>
    <t>ED-49999</t>
  </si>
  <si>
    <t>REGISTRO DE ESFERA, TIPO PVC SOLDÁVEL DN 20MM (1/2"), INCLUSIVE VOLANTE PARA ACIONAMENTO</t>
  </si>
  <si>
    <t>ED-50000</t>
  </si>
  <si>
    <t>REGISTRO DE ESFERA, TIPO PVC SOLDÁVEL DN 25MM (3/4"), INCLUSIVE VOLANTE PARA ACIONAMENTO</t>
  </si>
  <si>
    <t>ED-50001</t>
  </si>
  <si>
    <t>REGISTRO DE ESFERA, TIPO PVC SOLDÁVEL DN 32MM (1"), INCLUSIVE VOLANTE PARA ACIONAMENTO</t>
  </si>
  <si>
    <t>ED-50002</t>
  </si>
  <si>
    <t>REGISTRO DE ESFERA, TIPO PVC SOLDÁVEL DN 40MM (1.1/4"), INCLUSIVE VOLANTE PARA ACIONAMENTO</t>
  </si>
  <si>
    <t>ED-50003</t>
  </si>
  <si>
    <t>REGISTRO DE ESFERA, TIPO PVC SOLDÁVEL DN 50MM (1.1/2"), INCLUSIVE VOLANTE PARA ACIONAMENTO</t>
  </si>
  <si>
    <t>ED-50004</t>
  </si>
  <si>
    <t>REGISTRO DE ESFERA, TIPO PVC SOLDÁVEL DN 60MM (2"), INCLUSIVE VOLANTE PARA ACIONAMENTO</t>
  </si>
  <si>
    <t>ED-50006</t>
  </si>
  <si>
    <t>CAIXA SECA DE PVC RÍGIDO , 100 X 100 X 40 MM</t>
  </si>
  <si>
    <t>ED-50007</t>
  </si>
  <si>
    <t>CAIXA SIFONADA EM PVC COM GRELHA QUADRADA150 X 150 X 50 MM</t>
  </si>
  <si>
    <t>ED-50008</t>
  </si>
  <si>
    <t>CAIXA SIFONADA EM PVC COM GRELHA REDONDA 150 X 150 X 50 MM</t>
  </si>
  <si>
    <t>ED-50009</t>
  </si>
  <si>
    <t>CAIXA SIFONADA EM PVC COM GRELHA QUADRADA/REDONDA 150 X 185 X 75 MM</t>
  </si>
  <si>
    <t>ED-50010</t>
  </si>
  <si>
    <t>CAIXA SIFONADA EM PVC COM GRELHA REDONDA 100 X 100 X 40 MM</t>
  </si>
  <si>
    <t>ED-50011</t>
  </si>
  <si>
    <t>CAIXA SIFONADA EM PVC COM GRELHA REDONDA 100 X 100 X 50 MM</t>
  </si>
  <si>
    <t>ED-50012</t>
  </si>
  <si>
    <t>CAIXA SIFONADA EM PVC COM TAMPA CEGA 250 X 172 X 50 MM</t>
  </si>
  <si>
    <t>ED-50013</t>
  </si>
  <si>
    <t>CAIXA SIFONADA EM PVC COM TAMPA CEGA 250 X 230 X 75 MM</t>
  </si>
  <si>
    <t>ED-50014</t>
  </si>
  <si>
    <t>CAIXA SIFONADA EM PVC COM TAMPA CEGA 150 X 150 X 50 MM</t>
  </si>
  <si>
    <t>ED-50015</t>
  </si>
  <si>
    <t>CAIXA SIFONADA EM PVC COM TAMPA CEGA 150 X 185 X 75 MM</t>
  </si>
  <si>
    <t>ED-50126</t>
  </si>
  <si>
    <t>BARRACÃO DE OBRA PARA VESTIÁRIO TIPO-I, ÁREA INTERNA 25,41M2, EM CHAPA DE COMPENSADO RESINADO, INCLUSIVE MOBILIÁRIO (OBRA DE PEQUENO PORTE, EFETIVO ATÉ 30 HOMENS), PADRÃO DER-MG</t>
  </si>
  <si>
    <t>ED-50127</t>
  </si>
  <si>
    <t>BARRACÃO DE OBRA PARA VESTIÁRIO TIPO-II, ÁREA INTERNA 67,76M2, EM CHAPA DE COMPENSADO RESINADO, INCLUSIVE MOBILIÁRIO (OBRA DE MÉDIO PORTE, EFETIVO DE 30 A 60 HOMENS), PADRÃO DER-MG</t>
  </si>
  <si>
    <t>ED-50128</t>
  </si>
  <si>
    <t>BARRACÃO DE OBRA PARA DEPÓSITO E FERRAMENTARIA TIPO-I, ÁREA INTERNA 14,52M2, EM CHAPA DE COMPENSADO RESINADO, INCLUSIVE MOBILIÁRIO (OBRA DE PEQUENO PORTE, EFETIVO ATÉ 30 HOMENS), PADRÃO DER-MG</t>
  </si>
  <si>
    <t>ED-50129</t>
  </si>
  <si>
    <t>BARRACÃO DE OBRA PARA DEPÓSITO E FERRAMENTARIA TIPO-II, ÁREA INTERNA 25,41M2, EM CHAPA DE COMPENSADO RESINADO, INCLUSIVE MOBILIÁRIO (OBRA DE MÉDIO PORTE, EFETIVO DE 30 A 60 HOMENS), PADRÃO DER-MG</t>
  </si>
  <si>
    <t>ED-50130</t>
  </si>
  <si>
    <t>BARRACÃO DE OBRA PARA INSTALAÇÃO SANITÁRIA TIPO-I, ÁREA INTERNA 14,52M2, EM CHAPA DE COMPENSADO RESINADO (OBRA DE PEQUENO PORTE, EFETIVO ATÉ 30 HOMENS), PADRÃO DER-MG</t>
  </si>
  <si>
    <t>ED-50131</t>
  </si>
  <si>
    <t>BARRACÃO DE OBRA PARA INSTALAÇÃO SANITÁRIA TIPO-II, ÁREA INTERNA 18,15M2, EM CHAPA DE COMPENSADO RESINADO (OBRA DE MÉDIO PORTE, EFETIVO DE 30 A 60 HOMENS), PADRÃO DER-MG</t>
  </si>
  <si>
    <t>ED-50132</t>
  </si>
  <si>
    <t>BARRACÃO DE OBRA PARA INSTALAÇÃO SANITÁRIA TIPO-III, ÁREA INTERNA 25,41M2, EM CHAPA DE COMPENSADO RESINADO (OBRA DE GRANDE PORTE, EFETIVO ACIMA DE 60 HOMENS), PADRÃO DER-MG</t>
  </si>
  <si>
    <t>ED-50133</t>
  </si>
  <si>
    <t>BARRACÃO DE OBRA PARA REFEITÓRIO TIPO-I, ÁREA INTERNA 18,15M2, EM CHAPA DE COMPENSADO RESINADO (OBRA DE MÉDIO PORTE, EFETIVO DE 30 A 60 HOMENS), PADRÃO DER-MG</t>
  </si>
  <si>
    <t>ED-50134</t>
  </si>
  <si>
    <t>BARRACÃO DE OBRA PARA REFEITÓRIO TIPO-II, ÁREA INTERNA 25,41M2, EM CHAPA DE COMPENSADO RESINADO (OBRA DE GRANDE PORTE, EFETIVO ACIMA DE 60 HOMENS), PADRÃO DER-MG</t>
  </si>
  <si>
    <t>ED-50146</t>
  </si>
  <si>
    <t>BARRACÃO DE OBRA PARA ESCRITÓRIO DA FISCALIZAÇÃO TIPO-I, ÁREA INTERNA 18,15M2, EM CHAPA DE COMPENSADO RESINADO, INCLUSIVE MOBILIÁRIO (OBRA DE PEQUENO A MÉDIO PORTE, EFETIVO ATÉ 60 HOMENS) - PADRÃO DER-MG</t>
  </si>
  <si>
    <t>ED-50147</t>
  </si>
  <si>
    <t>BARRACÃO DE OBRA PARA ESCRITÓRIO DA FISCALIZAÇÃO TIPO-II, ÁREA INTERNA 21,78M2, EM CHAPA DE COMPENSADO RESINADO, INCLUSIVE MOBILIÁRIO (OBRA DE GRANDE PORTE, EFETIVO ACIMA 60 HOMENS) - PADRÃO DER-MG</t>
  </si>
  <si>
    <t>ED-50148</t>
  </si>
  <si>
    <t>BARRACÃO DE OBRA PARA ESCRITÓRIO DA EMPREITEIRA TIPO-I, ÁREA INTERNA 18,15M2, EM CHAPA DE COMPENSADO RESINADO, INCLUSIVE MOBILIÁRIO (OBRA DE PEQUENO A MÉDIO PORTE, EFETIVO ATÉ 60 HOMENS) - PADRÃO DER-MG</t>
  </si>
  <si>
    <t>ED-50149</t>
  </si>
  <si>
    <t>BARRACÃO DE OBRA PARA ESCRITÓRIO DA EMPREITEIRA TIPO-II, ÁREA INTERNA 21,78M2, EM CHAPA DE COMPENSADO RESINADO, INCLUSIVE MOBILIÁRIO (OBRA DE GRANDE PORTE, EFETIVO ACIMA 60 HOMENS) - PADRÃO DER-MG</t>
  </si>
  <si>
    <t>ED-50177</t>
  </si>
  <si>
    <t>ABRIGO EM CHAPA DE AÇO CARBONO DE SOBREPOR, PINTADO DE VERMELHO NAS DIMENSÕES (90X60X17)CM COM UMA PORTA COM VIDRO TRANSPARENTE COM A INSCRIÇÃO "INCÊNDIO", INCLUINDO SUPORTE BASCULANTE PARA MANGUEIRA - FORNECIMENTO E INSTALAÇÃO, EXCLUSIVE MANGUEIRA, REGISTRO GLOBO E ACESSÓRIOS</t>
  </si>
  <si>
    <t>ED-50180</t>
  </si>
  <si>
    <t>ACIONADOR MANUAL DE ALARME DE INCÊNDIO, INCLUSIVE FORNECIMENTO E INSTALAÇÃO, EXCLUSIVE CABO DE 4 VIAS PARA ALARME</t>
  </si>
  <si>
    <t>ED-50181</t>
  </si>
  <si>
    <t>ADAPTADOR EM LATÃO PARA INSTALAÇÃO PREDIAL DE COMBATE A INCÊNDIO ENGATE RÁPIDO 1.1/2" X ROSCA INTERNA 5 FIOS 2.1/2", FORNECIMENTO E INSTALAÇÃO</t>
  </si>
  <si>
    <t>ED-50182</t>
  </si>
  <si>
    <t>ADAPTADOR EM LATÃO PARA INSTALAÇÃO PREDIAL DE COMBATE A INCÊNDIO ENGATE RÁPIDO 2.1/2" X ROSCA INTERNA 5 FIOS 2.1/2", FORNECIMENTO E INSTALAÇÃO</t>
  </si>
  <si>
    <t>ED-50188</t>
  </si>
  <si>
    <t>CHAVE PARA CONEXÕES DE ENGATE RÁPIDO TIPO STORZ, 63X38MM</t>
  </si>
  <si>
    <t>ED-50189</t>
  </si>
  <si>
    <t>ESGUICHO TIPO AGULHETA COM JUNTA DE UNIÃO ENGATE RÁPIDO DN 38MM, FORNECIMENTO E INSTALAÇÃO</t>
  </si>
  <si>
    <t>ED-50197</t>
  </si>
  <si>
    <t>MANGUEIRA DE FIBRA SINTÉTICA E BORRACHA PARA INCÊNDIO TIPO 1, DN 38MM, COMPRIMENTO 15M, FORNECIMENTO E INSTALAÇÃO</t>
  </si>
  <si>
    <t>ED-50199</t>
  </si>
  <si>
    <t>PLACA FOTOLUMINESCENTE PARA SINALIZAÇÃO DE EMERGÊNCIA, TIPO "E5", DIMENSÃO (300X300)MM, INCLUSIVE FIXAÇÃO</t>
  </si>
  <si>
    <t>ED-50200</t>
  </si>
  <si>
    <t>PLACA FOTOLUMINESCENTE PARA SINALIZAÇÃO DE EMERGÊNCIA, TIPO "E8", DIMENSÃO (300X300)MM, INCLUSIVE FIXAÇÃO</t>
  </si>
  <si>
    <t>ED-50201</t>
  </si>
  <si>
    <t>PLACA FOTOLUMINESCENTE PARA SINALIZAÇÃO DE EMERGÊNCIA, TIPO "S2", DIMENSÃO (380X190)MM, INCLUSIVE FIXAÇÃO</t>
  </si>
  <si>
    <t>ED-50202</t>
  </si>
  <si>
    <t>PLACA FOTOLUMINESCENTE PARA SINALIZAÇÃO DE EMERGÊNCIA, TIPO "S1", DIMENSÃO (380X190)MM, INCLUSIVE FIXAÇÃO</t>
  </si>
  <si>
    <t>ED-50203</t>
  </si>
  <si>
    <t>PLACA FOTOLUMINESCENTE PARA SINALIZAÇÃO DE EMERGÊNCIA, TIPO "S9", DIMENSÃO (380X190)MM, INCLUSIVE FIXAÇÃO</t>
  </si>
  <si>
    <t>ED-50204</t>
  </si>
  <si>
    <t>PLACA FOTOLUMINESCENTE PARA SINALIZAÇÃO DE EMERGÊNCIA, TIPO "S10", DIMENSÃO (380X190)MM, INCLUSIVE FIXAÇÃO</t>
  </si>
  <si>
    <t>ED-50205</t>
  </si>
  <si>
    <t>PLACA FOTOLUMINESCENTE PARA SINALIZAÇÃO DE EMERGÊNCIA, TIPO "S12", DIMENSÃO (380X190)MM, INCLUSIVE FIXAÇÃO</t>
  </si>
  <si>
    <t>ED-50206</t>
  </si>
  <si>
    <t>PLACA FOTOLUMINESCENTE PARA SINALIZAÇÃO DE EMERGÊNCIA, TIPO "A2", DIMENSÃO DA BASE 300MM, INCLUSIVE FIXAÇÃO</t>
  </si>
  <si>
    <t>ED-50207</t>
  </si>
  <si>
    <t>PLACA FOTOLUMINESCENTE PARA SINALIZAÇÃO DE EMERGÊNCIA, TIPO "P2", DIÂMETRO DE 300MM, INCLUSIVE FIXAÇÃO</t>
  </si>
  <si>
    <t>ED-50208</t>
  </si>
  <si>
    <t>REGISTRO TIPO GLOBO ANGULAR, COM 45 GRAUS, DN 2.1/2" (63 MM), PN16, EM LATÃO COM VOLANTE PARA HIDRANTE - FORNECIMENTO E INSTALAÇÃO</t>
  </si>
  <si>
    <t>ED-50209</t>
  </si>
  <si>
    <t>REGISTRO TIPO GLOBO, DN 1.1/2" (15 MM), PN16, EM LATAO COM VOLANTE, EXTREMIDADES ROSCADAS  - FORNECIMENTO E INSTALAÇÃO</t>
  </si>
  <si>
    <t>ED-50210</t>
  </si>
  <si>
    <t>REGISTRO TIPO GLOBO, DN 1" (25 MM), PN16, EM LATAO COM VOLANTE, EXTREMIDADES ROSCADAS  - FORNECIMENTO E INSTALAÇÃO</t>
  </si>
  <si>
    <t>ED-50211</t>
  </si>
  <si>
    <t>REGISTRO TIPO GLOBO, DN 2.1/2" (63 MM), PN16, EM LATAO COM VOLANTE, EXTREMIDADES ROSCADAS  - FORNECIMENTO E INSTALAÇÃO</t>
  </si>
  <si>
    <t>ED-50221</t>
  </si>
  <si>
    <t>PONTO DE EMBUTIR PARA ÁGUA FRIA EM TUBO DE PVC RÍGIDO SOLDÁVEL, DN 20MM (1/2"), EMBUTIDO NA ALVENARIA COM DISTÂNCIA DE ATÉ CINCO (5) METROS DA TOMADA DE ÁGUA, INCLUSIVE CONEXÕES E FIXAÇÃO DO TUBO COM ENCHIMENTO DO RASGO NA ALVENARIA/CONCRETO COM ARGAMASSA</t>
  </si>
  <si>
    <t>ED-50222</t>
  </si>
  <si>
    <t>PONTO DE EMBUTIR PARA ÁGUA FRIA EM TUBO PVC RÍGIDO ROSCÁVEL, DN 1/2" (20MM), EMBUTIDO NA ALVENARIA COM DISTÂNCIA DE ATÉ CINCO (5) METROS DA TOMADA DE ÁGUA, INCLUSIVE CONEXÕES E FIXAÇÃO DO TUBO COM ENCHIMENTO DO RASGO NA ALVENARIA/CONCRETO COM ARGAMASSA</t>
  </si>
  <si>
    <t>ED-50223</t>
  </si>
  <si>
    <t>PONTO DE EMBUTIR PARA ESGOTO EM TUBO PVC RÍGIDO, PB - SÉRIE NORMAL, DN 40MM (1.1/2"), EMBUTIDO NA ALVENARIA/PISO, COM ALTURA (SAÍDA) DE 50CM DO PISO, COM DISTÂNCIA DE ATÉ CINCO (5) METROS DO RAMAL DE ESGOTO, EXCLUSIVE ESCAVAÇÃO, INCLUSIVE CONEXÕES E FIXAÇÃO DO TUBO COM ENCHIMENTO DO RASGO NA ALVENARIA/CONCRETO COM ARGAMASSA</t>
  </si>
  <si>
    <t>ED-50224</t>
  </si>
  <si>
    <t>PONTO DE EMBUTIR PARA ESGOTO EM TUBO PVC RÍGIDO, PBV - SÉRIE NORMAL, DN 50MM (2"), EMBUTIDO EM PISO COM DISTÂNCIA DE ATÉ CINCO (5) METROS DO RAMAL DE ESGOTO, EXCLUSIVE ESCAVAÇÃO, INCLUSIVE CONEXÕES E FIXAÇÃO DO TUBO COM ENCHIMENTO DO RASGO NO CONCRETO COM ARGAMASSA</t>
  </si>
  <si>
    <t>ED-50225</t>
  </si>
  <si>
    <t>PONTO DE EMBUTIR PARA ESGOTO EM TUBO PVC RÍGIDO, PBV - SÉRIE NORMAL, DN 100MM (4"), EMBUTIDO EM PISO COM DISTÂNCIA DE ATÉ CINCO (5) METROS DO RAMAL DE ESGOTO, INCLUSIVE CONEXÕES E FIXAÇÃO DO TUBO COM ENCHIMENTO DO RASGO NO CONCRETO COM ARGAMASSA</t>
  </si>
  <si>
    <t>ED-50226</t>
  </si>
  <si>
    <t>PONTO DE EMBUTIR PARA GÁS EM TUBO DE AÇO GALVANIZADO COM COSTURA, DN 1/2", EMBUTIDO NA ALVENARIA COM DISTÂNCIA DE ATÉ CINCO (5) METROS DO RAMAL DE ABASTECIMENTO, INCLUSIVE CONEXÕES E FIXAÇÃO DO TUBO COM ENCHIMENTO DO RASGO NA ALVENARIA/CONCRETO COM ARGAMASSA</t>
  </si>
  <si>
    <t>ED-50227</t>
  </si>
  <si>
    <t>PONTO DE EMBUTIR PARA UM (1) INTERRUPTOR SIMPLES (10A-250V), COM PLACA 4"X2" DE UM (1) POSTO, COM ELETRODUTO FLEXÍVEL CORRUGADO, ANTI-CHAMA, DN 25MM (3/4"), EMBUTIDO NA ALVENARIA E CABO DE COBRE FLEXÍVEL, CLASSE 5, ISOLAMENTO TIPO LSHF/ATOX, NÃO HALOGENADO, SEÇÃO 1,5MM2 (70°C-450/750V), COM DISTÂNCIA DE ATÉ DEZ (10) METROS DO PONTO DE DERIVAÇÃO, INCLUSIVE CAIXA DE LIGAÇÃO, SUPORTE E FIXAÇÃO DO ELETRODUTO COM ENCHIMENTO DO RASGO NA ALVENARIA/CONCRETO COM ARGAMASSA</t>
  </si>
  <si>
    <t>ED-50228</t>
  </si>
  <si>
    <t>PONTO DE EMBUTIR PARA UMA (1) LUMINÁRIA,COM ELETRODUTO DE PVC RÍGIDO ROSCÁVEL, DN 20MM (3/4"), EMBUTIDO NA LAJE E CABO DE COBRE FLEXÍVEL, CLASSE 5, ISOLAMENTO TIPO LSHF/ATOX, NÃO HALOGENADO, SEÇÃO 1,5MM2 (70°C-450/750V), COM DISTÂNCIA DE ATÉ CINCO (5) METROS DO PONTO DE DERIVAÇÃO, EXCLUSIVE LUMINÁRIA, INCLUSIVE CAIXA DE LIGAÇÃO OCTOGONAL, SUPORTE E FIXAÇÃO DO ELETRODUTO</t>
  </si>
  <si>
    <t>ED-50229</t>
  </si>
  <si>
    <t>PONTO DE EMBUTIR SECO, PARA UMA (1) PLACA CEGA 4"X4", COM ELETRODUTO DE PVC RÍGIDO ROSCÁVEL, DN 20MM (3/4"), EMBUTIDO NO PISO E SONDA EM ARAME GALVANIZADO, DIÂMETRO DE 1,24MM (BWG 18), COM DISTÂNCIA DE ATÉ DEZ (10) METROS DO PONTO DE DERIVAÇÃO, INCLUSIVE CAIXA DE LIGAÇÃO, SUPORTE E FIXAÇÃO DO ELETRODUTO COM ENCHIMENTO DO RASGO NA ALVENARIA/CONCRETO COM ARGAMASSA</t>
  </si>
  <si>
    <t>ED-50230</t>
  </si>
  <si>
    <t>PONTO DE EMBUTIR SECO, PARA UMA (1) PLACA CEGA 4"X4", COM ELETRODUTO FLEXÍVEL CORRUGADO, ANTI-CHAMA, DN 25MM (3/4"), EMBUTIDO NA ALVENARIA E SONDA EM ARAME GALVANIZADO, DIÂMETRO DE 1,24MM (BWG 18), COM DISTÂNCIA DE ATÉ DEZ (10) METROS DO PONTO DE DERIVAÇÃO, INCLUSIVE CAIXA DE LIGAÇÃO, SUPORTE E FIXAÇÃO DO ELETRODUTO COM ENCHIMENTO DO RASGO NA ALVENARIA/CONCRETO COM ARGAMASSA</t>
  </si>
  <si>
    <t>ED-50231</t>
  </si>
  <si>
    <t>PONTO DE EMBUTIR PARA UMA (1) TOMADA TELEFÔNICA (CONECTOR RJ11), COM PLACA 4"X2" DE UM (1) POSTO, COM ELETRODUTO FLEXÍVEL CORRUGADO, ANTI-CHAMA, DN 25MM (3/4"), EMBUTIDO NA ALVENARIA E FIO TELEFÔNICO (FI) EM COBRE ELETROLÍTICO ESTANHADO DE SEÇÃO MACIÇA, ESP. 0,60MM (2X0,60MM), COM DISTÂNCIA DE ATÉ DEZ (10) METROS DO PONTO DE DERIVAÇÃO, INCLUSIVE CAIXA DE LIGAÇÃO, SUPORTE E FIXAÇÃO DO ELETRODUTO COM ENCHIMENTO DO RASGO NA ALVENARIA/CONCRETO COM ARGAMASSA</t>
  </si>
  <si>
    <t>ED-50232</t>
  </si>
  <si>
    <t>PONTO DE EMBUTIR PARA UMA (1) TOMADA PADRÃO, TRÊS (3) POLOS (2P+T/10A-250V), COM PLACA 4"X2" DE UM (1) POSTO, COM ELETRODUTO FLEXÍVEL CORRUGADO, ANTI-CHAMA, DN 25MM (3/4"), EMBUTIDO NA ALVENARIA E CABO DE COBRE FLEXÍVEL, CLASSE 5, ISOLAMENTO TIPO LSHF/ATOX, NÃO HALOGENADO, SEÇÃO 2,5MM2 (70°C-450/750V), COM DISTÂNCIA DE ATÉ DEZ (10) METROS DO PONTO DE DERIVAÇÃO, INCLUSIVE CAIXA DE LIGAÇÃO, SUPORTE E FIXAÇÃO DO ELETRODUTO COM ENCHIMENTO DO RASGO NA ALVENARIA/CONCRETO COM ARGAMASSA</t>
  </si>
  <si>
    <t>ED-50238</t>
  </si>
  <si>
    <t>TELA SOLDADA PARA LIGAÇÃO E PREVENÇÃO DE TRINCA EM ALVENARIA/ESTRUTURA, DIMENSÕES (50X6)CM, INCLUSIVE PINOS DE FIXAÇÃO, EXCLUSIVE REBOCO</t>
  </si>
  <si>
    <t>ED-50239</t>
  </si>
  <si>
    <t>TELA SOLDADA PARA LIGAÇÃO E PREVENÇÃO DE TRINCA EM ALVENARIA/ESTRUTURA, DIMENSÕES (50X7,5)CM, INCLUSIVE PINOS DE FIXAÇÃO, EXCLUSIVE REBOCO</t>
  </si>
  <si>
    <t>ED-50240</t>
  </si>
  <si>
    <t>TELA SOLDADA PARA LIGAÇÃO E PREVENÇÃO DE TRINCA EM ALVENARIA/ESTRUTURA, DIMENSÕES (50X10,5)CM, INCLUSIVE PINOS DE FIXAÇÃO, EXCLUSIVE REBOCO</t>
  </si>
  <si>
    <t>ED-50241</t>
  </si>
  <si>
    <t>TELA SOLDADA PARA LIGAÇÃO E PREVENÇÃO DE TRINCA EM ALVENARIA/ESTRUTURA, DIMENSÕES (50X12)CM, INCLUSIVE PINOS DE FIXAÇÃO, EXCLUSIVE REBOCO</t>
  </si>
  <si>
    <t>ED-50274</t>
  </si>
  <si>
    <t>LOCAÇÃO TOPOGRÁFICA PARA ATÉ VINTE (20) PONTOS REFERENCIAIS, INCLUSIVE ESTACA (PIQUETE) DE MARCAÇÃO</t>
  </si>
  <si>
    <t>ED-50275</t>
  </si>
  <si>
    <t>LOCAÇÃO TOPOGRÁFICA DE VINTE UM (21) ATÉ CINQUENTA (50) PONTOS REFERENCIAIS, INCLUSIVE ESTACA (PIQUETE) DE MARCAÇÃO</t>
  </si>
  <si>
    <t>ED-50276</t>
  </si>
  <si>
    <t>LOCAÇÃO TOPOGRÁFICA ACIMA DE CINQUENTA (50) PONTOS REFERENCIAIS, INCLUSIVE ESTACA (PIQUETE) DE MARCAÇÃO</t>
  </si>
  <si>
    <t>ED-50277</t>
  </si>
  <si>
    <t>ED-50278</t>
  </si>
  <si>
    <t>ED-50279</t>
  </si>
  <si>
    <t>ED-50280</t>
  </si>
  <si>
    <t>ED-50284</t>
  </si>
  <si>
    <t>ED-50285</t>
  </si>
  <si>
    <t>ED-50287</t>
  </si>
  <si>
    <t>ED-50288</t>
  </si>
  <si>
    <t>ED-50296</t>
  </si>
  <si>
    <t>ED-50297</t>
  </si>
  <si>
    <t>ED-50298</t>
  </si>
  <si>
    <t>ED-50299</t>
  </si>
  <si>
    <t>ED-50300</t>
  </si>
  <si>
    <t>ED-50301</t>
  </si>
  <si>
    <t>ED-50303</t>
  </si>
  <si>
    <t>TORNEIRA DE BOIA, TIPO ROSCÁVEL 1/2", EXCLUSIVE ADAPTADOR SOLDÁVEL DE PVC COM FLANGES E ANEL PARA CAIXA DÁGUA</t>
  </si>
  <si>
    <t>ED-50304</t>
  </si>
  <si>
    <t>TORNEIRA DE BOIA, TIPO ROSCÁVEL 3/4", EXCLUSIVE ADAPTADOR SOLDÁVEL DE PVC COM FLANGES E ANEL PARA CAIXA DÁGUA</t>
  </si>
  <si>
    <t>ED-50305</t>
  </si>
  <si>
    <t>TORNEIRA DE BOIA, TIPO ROSCÁVEL 1", EXCLUSIVE ADAPTADOR SOLDÁVEL DE PVC COM FLANGES E ANEL PARA CAIXA DÁGUA</t>
  </si>
  <si>
    <t>ED-50306</t>
  </si>
  <si>
    <t>TORNEIRA DE BOIA, TIPO ROSCÁVEL 1.1/4", EXCLUSIVE ADAPTADOR SOLDÁVEL DE PVC COM FLANGES E ANEL PARA CAIXA DÁGUA</t>
  </si>
  <si>
    <t>ED-50307</t>
  </si>
  <si>
    <t>TORNEIRA DE BOIA, TIPO ROSCÁVEL 1.1/2", EXCLUSIVE ADAPTADOR SOLDÁVEL DE PVC COM FLANGES E ANEL PARA CAIXA DÁGUA</t>
  </si>
  <si>
    <t>ED-50308</t>
  </si>
  <si>
    <t>TORNEIRA DE BOIA, TIPO ROSCÁVEL 2", EXCLUSIVE ADAPTADOR SOLDÁVEL DE PVC COM FLANGES E ANEL PARA CAIXA DÁGUA</t>
  </si>
  <si>
    <t>ED-50310</t>
  </si>
  <si>
    <t>BRAÇO PARA CHUVEIRO, COMPRIMENTO 40 CM, DIÂMETRO NOMINAL DE 1/2" (20MM), INCLUSIVE ACABAMENTO</t>
  </si>
  <si>
    <t>ED-50313</t>
  </si>
  <si>
    <t>ED-50314</t>
  </si>
  <si>
    <t>ED-50316</t>
  </si>
  <si>
    <t>ED-50317</t>
  </si>
  <si>
    <t>ED-50319</t>
  </si>
  <si>
    <t>ED-50323</t>
  </si>
  <si>
    <t>ED-50324</t>
  </si>
  <si>
    <t>ED-50325</t>
  </si>
  <si>
    <t>ED-50326</t>
  </si>
  <si>
    <t>ED-50327</t>
  </si>
  <si>
    <t>ED-50328</t>
  </si>
  <si>
    <t>ED-50329</t>
  </si>
  <si>
    <t>ED-50330</t>
  </si>
  <si>
    <t>ED-50331</t>
  </si>
  <si>
    <t>ED-50337</t>
  </si>
  <si>
    <t>ED-50348</t>
  </si>
  <si>
    <t>VÁLVULA DE DESCARGA METÁLICA PARA MICTÓRIO COM FECHAMENTO AUTOMÁTICO, EXCLUSIVE MICTÓRIO</t>
  </si>
  <si>
    <t>ED-50431</t>
  </si>
  <si>
    <t>CERCA TRIANGULAR EM AÇO PARA PROTEÇÃO DE MUDAS, FORNECIMENTO E INSTALAÇÃO</t>
  </si>
  <si>
    <t>ED-50432</t>
  </si>
  <si>
    <t>ED-50433</t>
  </si>
  <si>
    <t>PLANTIO E PREPARO DE COVAS DE ARBUSTOS ORNAMENTAIS EM GERAL, EXCETO FORNECIMENTO DAS MUDAS</t>
  </si>
  <si>
    <t>ED-50438</t>
  </si>
  <si>
    <t>FORNECIMENTO DE ÁRVORE SIBIPURUNA COM ALTURA MÉDIA DE 2,00M, EXCLUSIVE PLANTIO</t>
  </si>
  <si>
    <t>ED-50439</t>
  </si>
  <si>
    <t>FORNECIMENTO DE ÁRVORE IPÊ-ROSA COM ALTURA MÉDIA DE 2,00M, EXCLUSIVE PLANTIO</t>
  </si>
  <si>
    <t>ED-50440</t>
  </si>
  <si>
    <t>FORNECIMENTO DE ÁRVORE PAU-FERRO COM ALTURA MÉDIA DE 2,00M, EXCLUSIVE PLANTIO</t>
  </si>
  <si>
    <t>ED-50441</t>
  </si>
  <si>
    <t>FORNECIMENTO DE ÁRVORE ACÁSSIA MIMOSA COM ALTURA MÉDIA DE 2,00M, EXCLUSIVE PLANTIO</t>
  </si>
  <si>
    <t>ED-50442</t>
  </si>
  <si>
    <t>FORNECIMENTO DE ÁRVORE JACARANDÁ MIMOSO COM ALTURA MÉDIA DE 2,00M, EXCLUSIVE PLANTIO</t>
  </si>
  <si>
    <t>ED-50446</t>
  </si>
  <si>
    <t>FORNECIMENTO DE ARBUSTO BELA EMÍLIA COM ALTURA MÍNIMA DE 15CM, EXCLUSIVE PLANTIO</t>
  </si>
  <si>
    <t>ED-50447</t>
  </si>
  <si>
    <t>FORNECIMENTO DE ARBUSTO CAMARÁ COM ALTURA MÍNIMA DE 15CM, EXCLUSIVE PLANTIO</t>
  </si>
  <si>
    <t>ED-50448</t>
  </si>
  <si>
    <t>FORNECIMENTO DE PALMEIRA LICURI COM ALTURA MÉDIA DE 2,00M, EXCLUSIVE PLANTIO</t>
  </si>
  <si>
    <t>ED-50449</t>
  </si>
  <si>
    <t>FORNECIMENTO DE PALMEIRA ARECA-BAMBU COM ALTURA MÍNIMA DE 50CM, EXCLUSIVE PLANTIO</t>
  </si>
  <si>
    <t>ED-50633</t>
  </si>
  <si>
    <t>PLACA DE CHAPA DE AÇO ESCOVADO, DIMENSÃO (25X12)CM, INCLUSIVE FIXAÇÃO</t>
  </si>
  <si>
    <t>ED-50634</t>
  </si>
  <si>
    <t>PLACA DE ALUMÍNIO FUNDIDO, DIMENSÃO (60X40)CM, PARA INAUGURAÇÃO, INCLUSIVE FIXAÇÃO</t>
  </si>
  <si>
    <t>ED-50635</t>
  </si>
  <si>
    <t>PLACA DE ALUMÍNIO FUNDIDO, DIMENSÃO (85X50)CM, PARA INAUGURAÇÃO, INCLUSIVE FIXAÇÃO</t>
  </si>
  <si>
    <t>ED-50636</t>
  </si>
  <si>
    <t>PLACA DE ALUMÍNIO FUNDIDO, DIMENSÃO (20X5)CM, PARA DENOMINAÇÃO DE CÔMODOS, INCLUSIVE FIXAÇÃO</t>
  </si>
  <si>
    <t>ED-50637</t>
  </si>
  <si>
    <t>PLACA DE ALUMÍNIO FUNDIDO, DIMENSÃO (20X4)CM, PARA DENOMINAÇÃO DE CÔMODOS, INCLUSIVE FIXAÇÃO</t>
  </si>
  <si>
    <t>ED-50639</t>
  </si>
  <si>
    <t>PLACA DE ALUMÍNIO FUNDIDO, DIMENSÃO (3X3)CM, PARA NUMERAÇÃO DE PORTAS, INCLUSIVE FIXAÇÃO</t>
  </si>
  <si>
    <t>ED-50640</t>
  </si>
  <si>
    <t>PLACA DE ALUMÍNIO FUNDIDO, DIMENSÃO (5X5)CM, PARA NUMERAÇÃO DE PORTAS, INCLUSIVE FIXAÇÃO</t>
  </si>
  <si>
    <t>ED-50642</t>
  </si>
  <si>
    <t>PLACA DE ALUMÍNIO ANODIZADO, DIMENSÃO (25X25)CM, PARA IDENTIFICAÇÃO, INCLUSIVE FIXAÇÃO</t>
  </si>
  <si>
    <t>ED-50643</t>
  </si>
  <si>
    <t>PLACA DE ALUMÍNIO ANODIZADO, DIMENSÃO (70X60)CM, INCLUSIVE FIXAÇÃO</t>
  </si>
  <si>
    <t>ED-50644</t>
  </si>
  <si>
    <t>PLACA DE ALUMÍNIO, DIMENSÃO (15X15)CM, COM PICTOGRAMA EM PELÍCULA ADESIVA, INCLUSIVE FIXAÇÃO</t>
  </si>
  <si>
    <t>ED-50697</t>
  </si>
  <si>
    <t>CORTE DE ÁRVORE COM MOTOSSERRA, DIÂMETRO DO TRONCO DE QUINZE (15) CENTÍMETROS ATÉ TRINTA (30) CENTÍMETROS, EXCLUSIVE DESTOCAMENTO E AFASTAMENTO</t>
  </si>
  <si>
    <t>ED-50699</t>
  </si>
  <si>
    <t>CORTE DE ÁRVORE COM MOTOSSERRA, DIÂMETRO DO TRONCO ACIMA DE TRINTA (30) CENTÍMETROS ATÉ CINQUENTA (50) CENTÍMETROS, EXCLUSIVE DESTOCAMENTO E AFASTAMENTO</t>
  </si>
  <si>
    <t>ED-50812</t>
  </si>
  <si>
    <t>GRELHA EM FERRO FUNDIDO COM CAIXILHO, DIMENSÃO (20X20)CM, INCLUSIVE ASSENTAMENTO DE CAIXILHO, EXCLUSIVE CAIXA COLETORA</t>
  </si>
  <si>
    <t>ED-50825</t>
  </si>
  <si>
    <t>BACIA SANITÁRIA ENVELOPADO (VASO) DE LOUÇA CONVENCIONAL, COR BRANCA, INCLUSIVE ACESSÓRIOS DE FIXAÇÃO/VEDAÇÃO, TUBO DE LIGAÇÃO DE LATÃO COM CANOPLA, FORNECIMENTO E INSTALAÇÃO, EXCLUSIVE VÁLVULA DE DESCARGA - D2/SITUAÇÃO 01 - PADRÃO SEDS</t>
  </si>
  <si>
    <t>ED-50831</t>
  </si>
  <si>
    <t>ALÇAPÃO (60X100)CM COM QUADRO DE CANTONEIRA METÁLICA 1"X1/8", TAMPA EM CANTONEIRA 7/8"X1/8" E CHAPA METÁLICA Nº18 VINCADA, INCLUSIVE FERROLHO, CADEADO E PINTURA ANTICORROSIVA (PADRÃO PRÉDIOS ESCOLARES)</t>
  </si>
  <si>
    <t>ED-50854</t>
  </si>
  <si>
    <t>FOSSA SÉPTICA TIPO "A" EM CONCRETO E ALVENARIA, CONFORME DETALHE 31 (PADRÃO PRÉDIOS ESCOLARES), INCLUSIVE POÇO ABSORVENTE, CAIXA E BOTA FORA DE MATERIAL ESCAVADO</t>
  </si>
  <si>
    <t>ED-50855</t>
  </si>
  <si>
    <t>FOSSA SÉPTICA TIPO "B" EM CONCRETO E ALVENARIA, CONFORME DETALHE 31 (PADRÃO PRÉDIOS ESCOLARES), INCLUSIVE POÇO ABSORVENTE, CAIXA E BOTA FORA DE MATERIAL ESCAVADO</t>
  </si>
  <si>
    <t>ED-50856</t>
  </si>
  <si>
    <t>FOSSA SÉPTICA TIPO "C" EM CONCRETO E ALVENARIA, CONFORME DETALHE 31 (PADRÃO PRÉDIOS ESCOLARES), INCLUSIVE POÇO ABSORVENTE, CAIXA E BOTA FORA DE MATERIAL ESCAVADO</t>
  </si>
  <si>
    <t>ED-50857</t>
  </si>
  <si>
    <t>FOSSA SÉPTICA TIPO "D" EM CONCRETO E ALVENARIA, CONFORME DETALHE 31 (PADRÃO PRÉDIOS ESCOLARES), INCLUSIVE POÇO ABSORVENTE, CAIXA E BOTA FORA DE MATERIAL ESCAVADO</t>
  </si>
  <si>
    <t>ED-50858</t>
  </si>
  <si>
    <t>FOSSA SÉPTICA TIPO "E" EM CONCRETO E ALVENARIA, CONFORME DETALHE 31 (PADRÃO PRÉDIOS ESCOLARES), INCLUSIVE POÇO ABSORVENTE, CAIXA E BOTA FORA DE MATERIAL ESCAVADO</t>
  </si>
  <si>
    <t>ED-50864</t>
  </si>
  <si>
    <t>POÇO ABSORVENTE DE D = 150 CM X 3 M, REVESTIDO EM ALVENARIA DE TIJOLO REQUEIMADO, FUNDO DE AREIA E BRITA E TAMPA EM LAJE ESP. = 8 CM, INCLUSIVE BOTA FORA DE MATERIAL ESCAVADO</t>
  </si>
  <si>
    <t>ED-50908</t>
  </si>
  <si>
    <t>PORTA METÁLICA VENEZIANA, TIPO DE ABRIR, COM DUAS (2) FOLHAS, DIMENSÃO TOTAL (150X90)CM, EM PERFIL VENEZIANA ENRIJECIDO, INCLUSIVE CADEADO SIMPLES EM LATÃO MACIÇO, FERROLHO REDONDO EM ACABAMENTO CROMADO, DOBRADIÇA DE FERRO, PINTURA ANTICORROSIVA A BASE DE ÓXIDO DE FERRO (ZARCÃO), UMA (1) DEMÃO, FORNECIMENTO E ASSENTAMENTO (ETIQUETA PV-1|CANTINA|PADRÃO ESCOLAR)</t>
  </si>
  <si>
    <t>ED-50923</t>
  </si>
  <si>
    <t>ALÇAPÃO (60X60)CM COM QUADRO DE CANTONEIRA METÁLICA 1"X 1/8", TAMPA EM CANTONEIRA 7/8"X 1/8" E CHAPA METÁLICA Nº18 VINCADA, INCLUSIVE FERROLHO, CADEADO E PINTURA ANTICORROSIVA</t>
  </si>
  <si>
    <t>ED-50924</t>
  </si>
  <si>
    <t>ALÇAPÃO (80X80)CM COM QUADRO DE CANTONEIRA METÁLICA 1"X 1/8", TAMPA EM CANTONEIRA 7/8"X 1/8" E CHAPA METÁLICA Nº18 VINCADA, INCLUSIVE FERROLHO, CADEADO E PINTURA ANTICORROSIVA</t>
  </si>
  <si>
    <t>ED-50925</t>
  </si>
  <si>
    <t>ALÇAPÃO (70X70)CM COM QUADRO DE CANTONEIRA METÁLICA 1"X 1/8", TAMPA EM CANTONEIRA 7/8"X 1/8" E CHAPA METÁLICA Nº18 VINCADA, INCLUSIVE FERROLHO, CADEADO E PINTURA ANTICORROSIVA</t>
  </si>
  <si>
    <t>ED-50929</t>
  </si>
  <si>
    <t>ED-50965</t>
  </si>
  <si>
    <t>FORNECIMENTO DE MARCO EM CHAPA METÁLICA, INCLUSIVE ASSENTAMENTO, EXCLUSIVE PORTA</t>
  </si>
  <si>
    <t>ED-50971</t>
  </si>
  <si>
    <t>PORTA METÁLICA EM CHAPA DOBRADA, DIMENSÃO (60X210)CM, TIPO DE ABRIR, UMA (1) FOLHA, INCLUSIVE ESTRUTURA, DOBRADIÇA E MARCO, EXCLUSIVE FECHADURA E PINTURA</t>
  </si>
  <si>
    <t>ED-50972</t>
  </si>
  <si>
    <t>PORTA METÁLICA EM CHAPA DOBRADA, DIMENSÃO (70X210)CM, TIPO DE ABRIR, UMA (1) FOLHA, INCLUSIVE ESTRUTURA, DOBRADIÇA E MARCO, EXCLUSIVE FECHADURA E PINTURA</t>
  </si>
  <si>
    <t>ED-50973</t>
  </si>
  <si>
    <t>PORTA METÁLICA EM CHAPA DOBRADA, DIMENSÃO (80X210)CM, TIPO DE ABRIR, UMA (1) FOLHA, INCLUSIVE ESTRUTURA, DOBRADIÇA E MARCO, EXCLUSIVE FECHADURA E PINTURA</t>
  </si>
  <si>
    <t>ED-50974</t>
  </si>
  <si>
    <t>PORTA METÁLICA EM CHAPA DOBRADA, DIMENSÃO (80X210)CM, TIPO DE ABRIR, UMA (1) FOLHA, COM BARRA DE APOIO INOX, COMPRIMENTO DE 40CM, INCLUSIVE ESTRUTURA, DOBRADIÇA E MARCO, EXCLUSIVE FECHADURA E PINTURA</t>
  </si>
  <si>
    <t>ED-50975</t>
  </si>
  <si>
    <t>PORTA METÁLICA EM CHAPA DOBRADA, DIMENSÃO (90X210)CM, TIPO DE ABRIR, UMA (1) FOLHA, INCLUSIVE ESTRUTURA, DOBRADIÇA E MARCO, EXCLUSIVE FECHADURA E PINTURA</t>
  </si>
  <si>
    <t>ED-50976</t>
  </si>
  <si>
    <t>PORTA METÁLICA PARA SANITÁRIO EM CHAPA GALVANIZADA, ESP. 1,25MM (GSG-18), DIMENSÃO (60X150)CM, TIPO DE ABRIR, UMA (1) FOLHA, INCLUSIVE BATENTE, ESTRUTURA EM METALON (20X30)MM, DOBRADIÇA E TRANQUETA, EXCLUSIVE PINTURA</t>
  </si>
  <si>
    <t>ED-50977</t>
  </si>
  <si>
    <t>PORTA METÁLICA PARA SANITÁRIO EM CHAPA GALVANIZADA, ESP. 1,25MM (GSG-18), DIMENSÃO (80X150)CM, TIPO DE ABRIR, UMA (1) FOLHA, INCLUSIVE BATENTE, ESTRUTURA EM METALON (20X30)MM, DOBRADIÇA E TRANQUETA, EXCLUSIVE PINTURA</t>
  </si>
  <si>
    <t>ED-50978</t>
  </si>
  <si>
    <t>PORTA METÁLICA PARA SANITÁRIO EM CHAPA GALVANIZADA, ESP. 1,25MM (GSG-18), DIMENSÃO (60X180)CM, TIPO DE ABRIR, UMA (1) FOLHA, INCLUSIVE BATENTE, ESTRUTURA EM METALON (20X30)MM, DOBRADIÇA E TRANQUETA, EXCLUSIVE PINTURA</t>
  </si>
  <si>
    <t>ED-50988</t>
  </si>
  <si>
    <t>PORTA CORTA-FOGO, DIMENSÃO (80X210)CM, TIPO DE ABRIR, UMA (1) FOLHA, INCLUSIVE DOBRADIÇA ESPECIAL, MOLA DE FECHAMENTO, FECHADURA, MAÇANETA E DEMAIS FERRAGENS DE ACABAMENTO, EXCLUSIVE PINTURA</t>
  </si>
  <si>
    <t>ED-50989</t>
  </si>
  <si>
    <t>PORTA CORTA-FOGO, DIMENSÃO (90X210)CM, TIPO DE ABRIR, UMA (1) FOLHA, INCLUSIVE DOBRADIÇA ESPECIAL, MOLA DE FECHAMENTO, FECHADURA, MAÇANETA E DEMAIS FERRAGENS DE ACABAMENTO, EXCLUSIVE PINTURA</t>
  </si>
  <si>
    <t>ED-50990</t>
  </si>
  <si>
    <t>PORTA CORTA-FOGO, DIMENSÃO (160X210)CM, TIPO DE ABRIR, DUAS (2) FOLHAS, INCLUSIVE DOBRADIÇA ESPECIAL, MOLA DE FECHAMENTO, FECHADURA, MAÇANETA E DEMAIS FERRAGENS DE ACABAMENTO, EXCLUSIVE PINTURA</t>
  </si>
  <si>
    <t>ED-51017</t>
  </si>
  <si>
    <t>ATERRAMENTO COMPLETO PARA PARA-RAIOS, COM HASTE DE COBRE DE ALTA CAMADA, TIPO COPPERWELD, DIÂMETRO DE 3/4", COMPRIMENTO DE 240CM, EXCLUSIVE CABO, INCLUSIVE CAIXA DE INSPEÇÃO COM TAMPA EM FERRO FUNDIDO E GRAMPO PARA HASTE</t>
  </si>
  <si>
    <t>ED-51055</t>
  </si>
  <si>
    <t>ED-51056</t>
  </si>
  <si>
    <t>CAIXA DE INSPEÇÃO EM CONCRETO, SEM FUNDO, DIMENSÃO (30X30X30)CM, COM TAMPÃO EM FERRO FUNDIDO, INCLUSIVE ESCAVAÇÃO, REATERRO, LASTRO DE BRITA E TRANSPORTE COM RETIRADA DO MATERIAL ESCAVADO (EM CAÇAMBA)</t>
  </si>
  <si>
    <t>ED-51150</t>
  </si>
  <si>
    <t>ESPELHO CRISTAL, DIMENSÃO (60X90)CM, COM ESP. 4MM, EM ACABAMENTO LAPIDADO, INCLUSIVE FIXAÇÃO COM PARAFUSO TIPO FINESSON, FORNECIMENTO E INSTALAÇÃO</t>
  </si>
  <si>
    <t>ED-51151</t>
  </si>
  <si>
    <t>ESPELHO CRISTAL COM MOLDURA EM ALUMÍNIO, DIMENSÃO (60X90)CM, COM ESP. 4MM, INCLUSIVE FIXAÇÃO COM ADESIVO/SELANTE A BASE DE POLIURETANO, FORNECIMENTO E INSTALAÇÃO</t>
  </si>
  <si>
    <t>ED-51152</t>
  </si>
  <si>
    <t>ESPELHO CRISTAL, DIMENSÃO (40X60)CM, COM ESP. 4MM, EM ACABAMENTO LAPIDADO, INCLUSIVE FIXAÇÃO COM PARAFUSO TIPO FINESSON, FORNECIMENTO E INSTALAÇÃO</t>
  </si>
  <si>
    <t>ED-5434</t>
  </si>
  <si>
    <t>DISJUNTOR DE PROTEÇÃO DIFERENCIAL RESIDUAL (DR), BIPOLAR TIPO DIN, CORRENTE NOMINAL DE 80A, SENSIBILIDADE DE 30MA, FORNECIMENTO E INSTALAÇÃO, INCLUSIVE TERMINAL ILHÓS</t>
  </si>
  <si>
    <t>ED-5435</t>
  </si>
  <si>
    <t>DISJUNTOR DE PROTEÇÃO DIFERENCIAL RESIDUAL (DR), BIPOLAR TIPO DIN, CORRENTE NOMINAL DE 100A, SENSIBILIDADE DE 30MA, FORNECIMENTO E INSTALAÇÃO, INCLUSIVE TERMINAL ILHÓS</t>
  </si>
  <si>
    <t>ED-5437</t>
  </si>
  <si>
    <t>DISJUNTOR DE PROTEÇÃO DIFERENCIAL RESIDUAL (DR), TETRAPOLAR TIPO DIN, CORRENTE NOMINAL DE 25A, SENSIBILIDADE DE 30MA, FORNECIMENTO E INSTALAÇÃO, INCLUSIVE TERMINAL ILHÓS</t>
  </si>
  <si>
    <t>ED-5439</t>
  </si>
  <si>
    <t>DISJUNTOR DE PROTEÇÃO DIFERENCIAL RESIDUAL (DR), TETRAPOLAR TIPO DIN, CORRENTE NOMINAL DE 40A, SENSIBILIDADE DE 30MA, FORNECIMENTO E INSTALAÇÃO, INCLUSIVE TERMINAL ILHÓS</t>
  </si>
  <si>
    <t>ED-5441</t>
  </si>
  <si>
    <t>DISJUNTOR DE PROTEÇÃO DIFERENCIAL RESIDUAL (DR), TETRAPOLAR TIPO DIN, CORRENTE NOMINAL DE 80A, SENSIBILIDADE DE 30MA, FORNECIMENTO E INSTALAÇÃO, INCLUSIVE TERMINAL ILHÓS</t>
  </si>
  <si>
    <t>ED-5443</t>
  </si>
  <si>
    <t>DISJUNTOR DE PROTEÇÃO DIFERENCIAL RESIDUAL (DR), TETRAPOLAR TIPO DIN, CORRENTE NOMINAL DE 100A, SENSIBILIDADE DE 30MA, FORNECIMENTO E INSTALAÇÃO, INCLUSIVE TERMINAL ILHÓS</t>
  </si>
  <si>
    <t>ED-5444</t>
  </si>
  <si>
    <t>DISJUNTOR DE PROTEÇÃO DIFERENCIAL RESIDUAL (DR), TETRAPOLAR TIPO DIN, CORRENTE NOMINAL DE 125A, SENSIBILIDADE DE 30MA, FORNECIMENTO E INSTALAÇÃO, INCLUSIVE TERMINAL DE COMPRESSÃO</t>
  </si>
  <si>
    <t>ED-5560</t>
  </si>
  <si>
    <t>ED-5571</t>
  </si>
  <si>
    <t>CAIXA DE PASSAGEM, DIMENSÃO (30X30)CM, EM CHAPA DE AÇO, TIPO DE EMBUTIR, COM ACABAMENTO EM PINTURA ELETROSTÁTICA E TAMPA CEGA, INCLUSIVE FIXAÇÃO EM ALVENARIA</t>
  </si>
  <si>
    <t>ED-5613</t>
  </si>
  <si>
    <t>SUPORTE PARA PLACA 4"X4" PARA SEIS (6) MÓDULOS, INCLUSIVE PARAFUSOS PARA FIXAÇÃO, FORNECIMENTO E INSTALAÇÃO, EXCLUSIVE PLACA E MÓDULO</t>
  </si>
  <si>
    <t>ED-5614</t>
  </si>
  <si>
    <t>SUPORTE PARA PLACA 4"X2" PARA TRÊS (3) MÓDULOS, INCLUSIVE PARAFUSOS PARA FIXAÇÃO, FORNECIMENTO E INSTALAÇÃO, EXCLUSIVE PLACA E MÓDULO</t>
  </si>
  <si>
    <t>ED-5615</t>
  </si>
  <si>
    <t>MÓDULO INTERRUPTOR SIMPLES, CORRENTE 10A, TENSÃO 250V, (10A-250V), INCLUSIVE FORNECIMENTO E INSTALAÇÃO, EXCLUSIVE PLACA E SUPORTE</t>
  </si>
  <si>
    <t>ED-5616</t>
  </si>
  <si>
    <t>MÓDULO INTERRUPTOR PARALELO, CORRENTE 10A, TENSÃO 250V, (10A-250V), INCLUSIVE FORNECIMENTO E INSTALAÇÃO, EXCLUSIVE PLACA E SUPORTE</t>
  </si>
  <si>
    <t>ED-5617</t>
  </si>
  <si>
    <t>MÓDULO PULSADOR CAMPAINHA, CORRENTE 10A, TENSÃO 250V, (10A-250V), INCLUSIVE FORNECIMENTO E INSTALAÇÃO, EXCLUSIVE PLACA E SUPORTE</t>
  </si>
  <si>
    <t>ED-5618</t>
  </si>
  <si>
    <t>PLACA 4"X2" CEGA, INCLUSIVE FORNECIMENTO E INSTALAÇÃO, EXCLUSIVE SUPORTE</t>
  </si>
  <si>
    <t>ED-5619</t>
  </si>
  <si>
    <t>PLACA 4"X4" CEGA, INCLUSIVE FORNECIMENTO E INSTALAÇÃO, EXCLUSIVE SUPORTE</t>
  </si>
  <si>
    <t>ED-5620</t>
  </si>
  <si>
    <t>PLACA 4"X2" PARA UM (1) MÓDULO, INCLUSIVE FORNECIMENTO E INSTALAÇÃO, EXCLUSIVE SUPORTE E MÓDULO</t>
  </si>
  <si>
    <t>ED-5621</t>
  </si>
  <si>
    <t>PLACA 4"X2" PARA DOIS (2) MÓDULOS, INCLUSIVE FORNECIMENTO E INSTALAÇÃO, EXCLUSIVE SUPORTE E MÓDULO</t>
  </si>
  <si>
    <t>ED-5622</t>
  </si>
  <si>
    <t>PLACA 4"X2" PARA TRÊS (3) MÓDULOS, INCLUSIVE FORNECIMENTO E INSTALAÇÃO, EXCLUSIVE SUPORTE E MÓDULO</t>
  </si>
  <si>
    <t>ED-5623</t>
  </si>
  <si>
    <t>PLACA 4"X4" PARA DOIS (2) MÓDULOS, INCLUSIVE FORNECIMENTO E INSTALAÇÃO, EXCLUSIVE SUPORTE E MÓDULO</t>
  </si>
  <si>
    <t>ED-5624</t>
  </si>
  <si>
    <t>PLACA 4"X4" PARA QUATRO (4) MÓDULOS, INCLUSIVE FORNECIMENTO E INSTALAÇÃO, EXCLUSIVE SUPORTE E MÓDULO</t>
  </si>
  <si>
    <t>ED-5625</t>
  </si>
  <si>
    <t>PLACA 4"X4" PARA SEIS (6) MÓDULOS, INCLUSIVE FORNECIMENTO E INSTALAÇÃO, EXCLUSIVE SUPORTE E MÓDULO</t>
  </si>
  <si>
    <t>ED-5626</t>
  </si>
  <si>
    <t>MÓDULO TOMADA PADRÃO, TRÊS (3) POLOS, CORRENTE 10A, TENSÃO 250V, (2P+T/10A-250V), INCLUSIVE FORNECIMENTO E INSTALAÇÃO, EXCLUSIVE PLACA E SUPORTE</t>
  </si>
  <si>
    <t>ED-5627</t>
  </si>
  <si>
    <t>MÓDULO TOMADA PADRÃO, TRÊS (3) POLOS, CORRENTE 20A, TENSÃO 250V, (2P+T/20A-250V), INCLUSIVE FORNECIMENTO E INSTALAÇÃO, EXCLUSIVE PLACA E SUPORTE</t>
  </si>
  <si>
    <t>ED-5628</t>
  </si>
  <si>
    <t>MÓDULO TOMADA USB (CONECTOR USB TIPO A), CORRENTE 1A, TENSÃO 5V, (1A-5V), INCLUSIVE FORNECIMENTO E INSTALAÇÃO, EXCLUSIVE PLACA E SUPORTE</t>
  </si>
  <si>
    <t>ED-5629</t>
  </si>
  <si>
    <t>MÓDULO PARA TELEFONE (CONECTOR RJ11), INCLUSIVE FORNECIMENTO E INSTALAÇÃO, EXCLUSIVE PLACA E SUPORTE</t>
  </si>
  <si>
    <t>ED-5630</t>
  </si>
  <si>
    <t>MÓDULO PARA REDE (CONECTOR RJ45 CAT.5E), INCLUSIVE FORNECIMENTO E INSTALAÇÃO, EXCLUSIVE PLACA E SUPORTE</t>
  </si>
  <si>
    <t>ED-5631</t>
  </si>
  <si>
    <t>MÓDULO PARA REDE (CONECTOR RJ45 CAT.6E), INCLUSIVE FORNECIMENTO E INSTALAÇÃO, EXCLUSIVE PLACA E SUPORTE</t>
  </si>
  <si>
    <t>ED-5632</t>
  </si>
  <si>
    <t>MÓDULO PARA ANTENA (CONECTOR COAXIAL) PARA CABO COAXIAL DE 75 OHMS, INCLUSIVE FORNECIMENTO E INSTALAÇÃO, EXCLUSIVE PLACA E SUPORTE</t>
  </si>
  <si>
    <t>ED-5633</t>
  </si>
  <si>
    <t>MÓDULO CEGO, INCLUSIVE FORNECIMENTO E INSTALAÇÃO, EXCLUSIVE PLACA E SUPORTE</t>
  </si>
  <si>
    <t>ED-5634</t>
  </si>
  <si>
    <t>MÓDULO COM FURO PARA SAÍDA DE FIO Ø 10MM, INCLUSIVE FORNECIMENTO E INSTALAÇÃO, EXCLUSIVE PLACA E SUPORTE</t>
  </si>
  <si>
    <t>ED-5636</t>
  </si>
  <si>
    <t>RALO SIFONADO PVC CÔNICO COM SAÍDA ARTICULADA 100 X 40 MM COM GRELHA PVC</t>
  </si>
  <si>
    <t>ED-6248</t>
  </si>
  <si>
    <t>ED-6925</t>
  </si>
  <si>
    <t>ED-6926</t>
  </si>
  <si>
    <t>ED-7066</t>
  </si>
  <si>
    <t>FORNECIMENTO DE VISOR (30X20)CM DE VIDRO EM CRISTAL INCOLOR FIXO, ESP. 4MM, INCLUSIVE MOLDURA DE MADEIRA</t>
  </si>
  <si>
    <t>ED-7309</t>
  </si>
  <si>
    <t>FERROLHO EM AÇO GALVANIZADO, COMPRIMENTO DE 3", TIPO REDONDO, INCLUSIVE ACESSÓRIOS PARA FIXAÇÃO</t>
  </si>
  <si>
    <t>ED-7417</t>
  </si>
  <si>
    <t>QUADRO DE COMANDO PARA UMA BOMBA DE POTÊNCIA 0,33CV MONOFÁSICA, EM PARTIDA DIRETA COM ACIONAMENTO MANUAL/AUTOMÁTICO E DETECÇÃO DE FALTA DE FASE</t>
  </si>
  <si>
    <t>ED-7422</t>
  </si>
  <si>
    <t>QUADRO DE COMANDO PARA UMA BOMBA DE POTÊNCIA 0,50CV MONOFÁSICA, EM PARTIDA DIRETA COM ACIONAMENTO MANUAL/AUTOMÁTICO E DETECÇÃO DE FALTA DE FASE</t>
  </si>
  <si>
    <t>ED-7430</t>
  </si>
  <si>
    <t>QUADRO DE COMANDO PARA UMA BOMBA DE POTÊNCIA 0,75CV MONOFÁSICA, EM PARTIDA DIRETA COM ACIONAMENTO MANUAL/AUTOMÁTICO E DETECÇÃO DE FALTA DE FASE</t>
  </si>
  <si>
    <t>ED-7433</t>
  </si>
  <si>
    <t>QUADRO DE COMANDO PARA UMA BOMBA DE POTÊNCIA 1,00CV MONOFÁSICA, EM PARTIDA DIRETA COM ACIONAMENTO MANUAL/AUTOMÁTICO E DETECÇÃO DE FALTA DE FASE</t>
  </si>
  <si>
    <t>ED-7518</t>
  </si>
  <si>
    <t>QUADRO DE COMANDO PARA UMA BOMBA DE POTÊNCIA 1,5CV TRIFÁSICA, EM PARTIDA DIRETA COM ACIONAMENTO MANUAL/AUTOMÁTICO E DETECÇÃO DE FALTA DE FASE</t>
  </si>
  <si>
    <t>ED-7519</t>
  </si>
  <si>
    <t>QUADRO DE COMANDO PARA UMA BOMBA DE POTÊNCIA 2,0CV TRIFÁSICA, EM PARTIDA DIRETA COM ACIONAMENTO MANUAL/AUTOMÁTICO E DETECÇÃO DE FALTA DE FASE</t>
  </si>
  <si>
    <t>ED-7520</t>
  </si>
  <si>
    <t>QUADRO DE COMANDO PARA UMA BOMBA DE POTÊNCIA 3,0CV TRIFÁSICA, EM PARTIDA DIRETA COM ACIONAMENTO MANUAL/AUTOMÁTICO E DETECÇÃO DE FALTA DE FASE</t>
  </si>
  <si>
    <t>ED-7522</t>
  </si>
  <si>
    <t>QUADRO DE COMANDO PARA UMA BOMBA DE POTÊNCIA 5,0CV TRIFÁSICA, EM PARTIDA DIRETA COM ACIONAMENTO MANUAL/AUTOMÁTICO E DETECÇÃO DE FALTA DE FASE</t>
  </si>
  <si>
    <t>ED-7523</t>
  </si>
  <si>
    <t>QUADRO DE COMANDO PARA UMA BOMBA DE POTÊNCIA 7,5CV TRIFÁSICA, EM PARTIDA DIRETA COM ACIONAMENTO MANUAL/AUTOMÁTICO E DETECÇÃO DE FALTA DE FASE</t>
  </si>
  <si>
    <t>ED-9133</t>
  </si>
  <si>
    <t>ED-9134</t>
  </si>
  <si>
    <t>ED-9135</t>
  </si>
  <si>
    <t>ED-9195</t>
  </si>
  <si>
    <t>CONECTOR/PLUG MACHO RJ45, CATEGORIA 6, INCLUSIVE CAPA PROTETORA E CRIMPAGEM, EXCLUSIVE CERTIFICAÇÃO</t>
  </si>
  <si>
    <t>ED-9809</t>
  </si>
  <si>
    <t>ED-9814</t>
  </si>
  <si>
    <t>ED-9818</t>
  </si>
  <si>
    <t>ED-9941</t>
  </si>
  <si>
    <t>RESERVATÓRIO DE ÁGUA ENTERRADO, CAPACIDADE DE 15M3, EM CONCRETO ARMADO COM CASAS DE BOMBAS, INCLUSIVE ALÇAPÃO, ESCAVAÇÃO, REATERRO E TRANSPORTE COM RETIRADA DO MATERIAL ESCAVADO (EM CAÇAMBA), EXCLUSIVE TUBULAÇÕES, BOMBAS E QUADROS</t>
  </si>
  <si>
    <t>ED-9954</t>
  </si>
  <si>
    <t>LUMINÁRIA ARANDELA TIPO MEIA-LUA, DIÂMETRO 25 CM, PARA UMA (1) LÂMPADA BASE E-27, FORNECIMENTO E INSTALAÇÃO, INCLUSIVE BASE, EXCLUSIVE LÂMPADA</t>
  </si>
  <si>
    <t>ED-9955</t>
  </si>
  <si>
    <t>LUMINÁRIA ARANDELA TIPO MEIA-LUA COMPLETA, DIÂMETRO 25 CM, PARA UMA (1) LÂMPADA LED, POTÊNCIA 9W, BULBO A60, FORNECIMENTO E INSTALAÇÃO, INCLUSIVE BASE E LÂMPADA</t>
  </si>
  <si>
    <t>ED-9972</t>
  </si>
  <si>
    <t>LÂMPADA TUBULAR LED, BASE G13, POTÊNCIA 9W, DIÂMETRO 26MM/T8, TEMPERATURA DA COR 6500K, FORNECIMENTO E INSTALAÇÃO, EXCLUSIVE LUMINÁRIA</t>
  </si>
  <si>
    <t>ED-9973</t>
  </si>
  <si>
    <t>LÂMPADA TUBULAR LED, BASE G13, POTÊNCIA 18W, DIÂMETRO 26MM/T8, TEMPERATURA DA COR 6500K, FORNECIMENTO E INSTALAÇÃO, EXCLUSIVE LUMINÁRIA</t>
  </si>
  <si>
    <t>ED-9974</t>
  </si>
  <si>
    <t>LÂMPADA TUBULAR LED, BASE G13, POTÊNCIA 40W, DIÂMETRO 26MM/T8, TEMPERATURA DA COR 6500K, FORNECIMENTO E INSTALAÇÃO, EXCLUSIVE LUMINÁRIA</t>
  </si>
  <si>
    <t>MATED-10583</t>
  </si>
  <si>
    <t>SOLDA TOPO EM PERFIL METÁLICO TIPO TRILHO DUPLO - FORNECIMENTO E INSTALAÇÃO  IPRM</t>
  </si>
  <si>
    <t>MATED-10586</t>
  </si>
  <si>
    <t>SOLDA TOPO EM PERFIL METÁLICO TIPO TRILHO SIMPLES - FORNECIMENTO E INSTALAÇÃO  IPRM</t>
  </si>
  <si>
    <t>MATED-11028</t>
  </si>
  <si>
    <t>CERTIFICAÇÃO DE GARANTIA DE TRANSMISSÃO DE CABOS LÓGICOS - CATEGORIA 6E  IPRM</t>
  </si>
  <si>
    <t>MATED-11059</t>
  </si>
  <si>
    <t>MATED-11095</t>
  </si>
  <si>
    <t>EMENDA DE ESTACA PRÉ MOLDADA ATÉ 65T  IPRM</t>
  </si>
  <si>
    <t>MATED-11109</t>
  </si>
  <si>
    <t>A1- ARMÁRIO COM PORTAS DE MADEIRA SOB BANCA, UM MÓDULO - FORNECIMENTO E INSTALAÇÃO  IPRM</t>
  </si>
  <si>
    <t>MATED-11135</t>
  </si>
  <si>
    <t>P8 (83 CM X 60 CM) PORTINHOLA EM COMPENSADO PINTADO COM TRINCO, CONFORME DETALHE 33-D AGOSTO 2001 PROJETO PADRÃO - FORNECIMENTO E INSTALAÇÃO - IPRM</t>
  </si>
  <si>
    <t>MATED-11136</t>
  </si>
  <si>
    <t>ARMÁRIO MULTIUSO PARA VASSOURAS (MEDIDAS*: 160X60X30CM|MATERIAL: MDP|PORTAS: 2) *MEDIDAS REFERENCIAIS APROXIMADAS</t>
  </si>
  <si>
    <t>MATED-11137</t>
  </si>
  <si>
    <t>ESCANINHO (MATERIAL: MDF|COR: BRANCA|ESPESSURA: 15MM|COMPRIMENTO: 120CM|ALTURA: 45CM|PROFUNDIDADE: 45CM|NÚMERO DE DIVISÕES: 12|FIXAÇÃO: PAREDE)  IPRM</t>
  </si>
  <si>
    <t>MATED-11159</t>
  </si>
  <si>
    <t>VIDRO PLUMBÍFERO (MEDIDAS: 40X30CM|PROTEÇÃO: 2.1MMPB|APLICAÇÃO: PROTEÇÃO RADIOLÓGICA)</t>
  </si>
  <si>
    <t>MATED-11160</t>
  </si>
  <si>
    <t>AQUECEDOR DE MARMITA (MATERIAL: AÇO INOX|TENSÃO: 127V-220V|NÚMERO DE MARMITAS: 25|CONSUMO: 2KW|COMPRIMENTO*: 60CM|LARGURA*: 90CM|ALTURA*: 85CM)*VALORES REFERENCIAIS APROXIMADOS</t>
  </si>
  <si>
    <t>MATED-11161</t>
  </si>
  <si>
    <t>BOMBA (TIPO: CENTRÍFUGA MONOESTÁGIO|POLOS: MONOFÁSICO|POTÊNCIA: 0,33CV|ALTURA MANOMÉTRICA*: [4-16]MCA|VAZÃO*: [5,3-0,9]M3/H)*VALORES REFERENCIAIS APROXIMADOS</t>
  </si>
  <si>
    <t>MATED-11162</t>
  </si>
  <si>
    <t>BOMBA (TIPO: CENTRÍFUGA MONOESTÁGIO|POLOS: MONOFÁSICO|POTÊNCIA: 0,5CV|ALTURA MANOMÉTRICA*: [4-18]MCA|VAZÃO*: [5,6-0,6]M3/H)*VALORES REFERENCIAIS APROXIMADOS</t>
  </si>
  <si>
    <t>MATED-11163</t>
  </si>
  <si>
    <t>BOMBA (TIPO: CENTRÍFUGA MONOESTÁGIO|POLOS: TRIFÁSICO|POTÊNCIA: 3CV|ALTURA MANOMÉTRICA*: [14-42]MCA|VAZÃO*: [14,5-2,8]M3/H)*VALORES REFERENCIAIS APROXIMADOS</t>
  </si>
  <si>
    <t>MATED-11164</t>
  </si>
  <si>
    <t>BOMBA (TIPO: CENTRÍFUGA MONOESTÁGIO|POLOS: TRIFÁSICO|POTÊNCIA: 2CV|ALTURA MANOMÉTRICA*: [14-38]MCA|VAZÃO*: [14,4-2,3]M3/H)*VALORES REFERENCIAIS APROXIMADOS</t>
  </si>
  <si>
    <t>MATED-11165</t>
  </si>
  <si>
    <t>BOMBA (TIPO: CENTRÍFUGA MONOESTÁGIO|POLOS: TRIFÁSICO|POTÊNCIA: 5CV|ALTURA MANOMÉTRICA*: [34-46]MCA|VAZÃO*: [24,8-6,6]M3/H)*VALORES REFERENCIAIS APROXIMADOS</t>
  </si>
  <si>
    <t>MATED-11166</t>
  </si>
  <si>
    <t>BOMBA (TIPO: CENTRÍFUGA MONOESTÁGIO|POLOS: TRIFÁSICO|POTÊNCIA: 7,5CV|ALTURA MANOMÉTRICA*: [36-44]MCA|VAZÃO*: [39,7-19]M3/H)*VALORES REFERENCIAIS APROXIMADOS</t>
  </si>
  <si>
    <t>MATED-11167</t>
  </si>
  <si>
    <t>BOMBA (TIPO: CENTRÍFUGA MONOESTÁGIO|POLOS: TRIFÁSICO|POTÊNCIA: 10CV|ALTURA MANOMÉTRICA*: [44-60]MCA|VAZÃO*: [32,8-20,8]M3/H)*VALORES REFERENCIAIS APROXIMADOS</t>
  </si>
  <si>
    <t>MATED-11177</t>
  </si>
  <si>
    <t>LOCAÇÃO CAÇAMBA ESTACIONÁRIA (MATERIAL: AÇO CARBONO|CAPACIDADE EM VOLUME: 5M3|CAPACIDADE EM TONELADAS: 7,5TON*|APLICAÇÃO: REMOÇÃO DE ENTULHO E/OU TERRA)*VALORES REFERENCIAIS APROXIMADOS</t>
  </si>
  <si>
    <t>MATED-11178</t>
  </si>
  <si>
    <t>LOCAÇÃO CAÇAMBA ESTACIONÁRIA - MUNICÍPIO DE BELO HORIZONTE (MATERIAL: AÇO CARBONO|CAPACIDADE EM VOLUME: 5M3|CAPACIDADE EM TONELADAS: 7,5TON*|APLICAÇÃO: REMOÇÃO DE ENTULHO E/OU TERRA)*VALORES REFERENCIAIS APROXIMADOS</t>
  </si>
  <si>
    <t>MATED-11196</t>
  </si>
  <si>
    <t>MATED-11216</t>
  </si>
  <si>
    <t>MESA (APLICAÇÃO: ESCRITÓRIO|COR: CINZA|MATERIAL: MADEIRA MDP COM PÉS DE METALON|NÚMERO DE GAVETAS: TRÊS [3] PORTAS|COMPRIMENTO*: 150CM|ALTURA*: 75CM|PROFUNDIDADE*: 60CM)*VALORES REFERENCIAIS APROXIMADOS</t>
  </si>
  <si>
    <t>MATED-11219</t>
  </si>
  <si>
    <t>MESA (APLICAÇÃO: ESCRITÓRIO E REUNIÃO|FORMATO: REDONDA|COR: CINZA|DIÂMETRO*: 120CM|ALTURA*: 75CM)*VALORES REFERENCIAIS APROXIMADOS</t>
  </si>
  <si>
    <t>MATED-11220</t>
  </si>
  <si>
    <t>CADEIRA (TIPO: ALMOFADADA SEM BRAÇO|ESTRUTURA: METALON)</t>
  </si>
  <si>
    <t>MATED-11222</t>
  </si>
  <si>
    <t>ARQUIVO (APLICAÇÃO: ESCRITÓRIO|MATERIAL: AÇO|COR: CINZA|QUANTIDADE DE GAVETAS: 3|MODELO: OFÍCIO|ALTURA*: 110CM|LARGURA*: 45CM|PROFUNDIDADE*: 55CM)*VALORES REFERENCIAIS APROXIMADOS</t>
  </si>
  <si>
    <t>MATED-11223</t>
  </si>
  <si>
    <t>ARQUIVO (APLICAÇÃO: ESCRITÓRIO|MATERIAL: AÇO|COR: CINZA|QUANTIDADE DE GAVETAS: 4|MODELO: OFÍCIO|ALTURA*: 133CM|LARGURA*: 47CM|PROFUNDIDADE*: 55CM)*VALORES REFERENCIAIS APROXIMADOS</t>
  </si>
  <si>
    <t>MATED-11224</t>
  </si>
  <si>
    <t>ARMÁRIO (COR: CINZA|MATERIAL: AÇO|NÚMERO DE PORTAS: DUAS [2] PORTAS|ALTURA*: 170CM|LARGURA*: 75CM|PROFUNDIDADE*: 35CM)*VALORES REFERENCIAIS APROXIMADOS</t>
  </si>
  <si>
    <t>MATED-11225</t>
  </si>
  <si>
    <t>ARMÁRIO ROUPEIRO (COR: CINZA|MATERIAL: AÇO|NÚMERO DE PORTAS: 4|ALTURA*: 200CM|LARGURA*: 75CM|PROFUNDIDADE*: 40CM)*VALORES REFERENCIAIS APROXIMADOS</t>
  </si>
  <si>
    <t>MATED-11228</t>
  </si>
  <si>
    <t>CONE (MATERIAL: PLÁSTICO|ALTURA: 75CM|COR: LARANJA/BRANCO OU PRETO/AMARELO)</t>
  </si>
  <si>
    <t>MATED-11231</t>
  </si>
  <si>
    <t>MATED-11245</t>
  </si>
  <si>
    <t>CHUMBADOR EXPANSÍVEL (TIPO: CBA SEXTAVADO|MATERIAL: AÇO CARBONO|COMPRIMENTO: 2.1/2"|DIÂMETRO DA ROSCA: 3/8"|DIÂMETRO DO FURO: 9/16"[14MM])</t>
  </si>
  <si>
    <t>MATED-11314</t>
  </si>
  <si>
    <t>TIJOLO CERÂMICO LAMINADO (TIPO: VEDAÇÃO|QUANTIDADE DE FUROS: 18/21|COMPRIMENTO: 235MM*|LARGURA: 110MM*|ALTURA: 55MM*)*VALORES REFERENCIAIS APROXIMADOS</t>
  </si>
  <si>
    <t>MATED-11315</t>
  </si>
  <si>
    <t>TIJOLO CERÂMICO MACIÇO (TIPO: COMUM|COMPRIMENTO: 200MM*|LARGURA: 100MM*|ALTURA: 50MM*)*VALORES REFERENCIAIS APROXIMADOS</t>
  </si>
  <si>
    <t>MATED-11316</t>
  </si>
  <si>
    <t>BLOCO DE CONCRETO CELULAR AUTOCLAVADO SEM FUNÇÃO ESTRUTURAL (LARGURA: 150MM|COMPRIMENTO: 600MM|ALTURA: 300MM)</t>
  </si>
  <si>
    <t>MATED-11317</t>
  </si>
  <si>
    <t>BLOCO DE CONCRETO CELULAR AUTOCLAVADO SEM FUNÇÃO ESTRUTURAL (LARGURA: 200MM|COMPRIMENTO: 600MM|ALTURA: 300MM)</t>
  </si>
  <si>
    <t>MATED-11318</t>
  </si>
  <si>
    <t>BLOCO DE CONCRETO CELULAR AUTOCLAVADO SEM FUNÇÃO ESTRUTURAL (LARGURA: 100MM|COMPRIMENTO: 600MM|ALTURA: 300MM)</t>
  </si>
  <si>
    <t>MATED-11319</t>
  </si>
  <si>
    <t>ELEMENTO VAZADO (MATERIAL: VIDRO|TIPO: CAPELA|ALTURA*: 10CM|COMPRIMENTO: 20CM|LARGURA: 10CM)*VALORES REFERENCIAIS APROXIMADOS</t>
  </si>
  <si>
    <t>MATED-11320</t>
  </si>
  <si>
    <t>ELEMENTO VAZADO (MATERIAL: VIDRO|TIPO: RIO|ALTURA*: 10CM|COMPRIMENTO: 20CM|LARGURA: 10CM)*VALORES REFERENCIAIS APROXIMADOS</t>
  </si>
  <si>
    <t>MATED-11321</t>
  </si>
  <si>
    <t>CAPTOR FRANKLIN (MATERIAL: AÇO INOX|QUANTIDADE DE PONTA: 4|TIPO DE ACABAMENTO: POLIDO|COMPRIMENTO DA PONTA CENTRAL: 350MM)</t>
  </si>
  <si>
    <t>MATED-11334</t>
  </si>
  <si>
    <t>PARAFUSO (ROSCA: SOBERBA|CABEÇA: SEXTAVADA|MATERIAL: AÇO|ACABAMENTO: ZINCADO|COMPRIMENTO: 110MM|DIÂMETRO: 8MM)</t>
  </si>
  <si>
    <t>MATED-11335</t>
  </si>
  <si>
    <t>PARAFUSO (ROSCA: SOBERBA|CABEÇA: SEXTAVADA|APLICAÇÃO: TELHADO|MATERIAL: AÇO|ACABAMENTO: ZINCADO|COMPRIMENTO: 250MM|DIÂMETRO: 8MM)</t>
  </si>
  <si>
    <t>MATED-11336</t>
  </si>
  <si>
    <t>PARAFUSO (ROSCA: SOBERBA|CABEÇA: SEXTAVADA|APLICAÇÃO: TELHADO|MATERIAL: AÇO|ACABAMENTO: ZINCADO|COMPRIMENTO: 180MM|DIÂMETRO: 8MM)</t>
  </si>
  <si>
    <t>MATED-11371</t>
  </si>
  <si>
    <t>MATED-11372</t>
  </si>
  <si>
    <t>TELHA CERÂMICA DE CUMEEIRA (TIPO: COLONIAL|MEDIDAS REFERENCIAIS: 41X21CM)</t>
  </si>
  <si>
    <t>MATED-11374</t>
  </si>
  <si>
    <t>TELHA CERÂMICA (TIPO: FRANCESA|MEDIDAS REFERENCIAIS: 40X24CM)</t>
  </si>
  <si>
    <t>MATED-11375</t>
  </si>
  <si>
    <t>TELHA CERÂMICA (TIPO: PLANA|MEDIDAS REFERENCIAIS: 46X16X12CM)</t>
  </si>
  <si>
    <t>MATED-11376</t>
  </si>
  <si>
    <t>TELHA CERÂMICA (TIPO: COLONIAL|MEDIDAS REFERENCIAIS: 46X18X14CM)</t>
  </si>
  <si>
    <t>MATED-11377</t>
  </si>
  <si>
    <t>CONJUNTO VEDAÇÃO ELÁSTICA (APLICAÇÃO: TELHADO|DIÂMETRO DO FURO: 8MM)</t>
  </si>
  <si>
    <t>MATED-11378</t>
  </si>
  <si>
    <t>FIXADOR DE ABA AUTOTRAVANTE PARA CALHA ESTRUTURAL (MATERIAL: AÇO GALVANIZADO|LARGURA DA TELHA: 90CM[CANALETE 90 OU KALHETÃO])</t>
  </si>
  <si>
    <t>MATED-11379</t>
  </si>
  <si>
    <t>GANCHO CHATO PARA FIXAÇÃO DE TELHAS (COMPRIMENTO: 140MM)</t>
  </si>
  <si>
    <t>MATED-11387</t>
  </si>
  <si>
    <t>DOBRADIÇA DE FERRO PARA PORTA (TIPO: PINO SOLTO COM BOLA|LARGURA: 2.1/2"|ALTURA: 3")</t>
  </si>
  <si>
    <t>MATED-11388</t>
  </si>
  <si>
    <t>DOBRADIÇA DE FERRO PARA PORTA (TIPO: PINO SOLTO COM BOLA|LARGURA: 3.1/2"|ALTURA: 3")</t>
  </si>
  <si>
    <t>MATED-11389</t>
  </si>
  <si>
    <t>MOLA HIDRÁULICA (TIPO: AÉREA|GRAU DE ABERTURA*: 150°|CAPACIDADE DE PESO*: 50KG|ESPESSURA MÁXIMA DA PORTA*: 850MM)*VALORES REFERENCIAIS APROXIMADOS</t>
  </si>
  <si>
    <t>MATED-11433</t>
  </si>
  <si>
    <t>LIXA PARA SUPERFÍCIE METÁLICA EM FOLHA (GRÃO: 100|DIMENSÃO: 225X275MM)</t>
  </si>
  <si>
    <t>MATED-11445</t>
  </si>
  <si>
    <t>LIXA PARA SUPERFÍCIE MADEIRA/MASSA EM FOLHA (GRÃO: 100|DIMENSÃO: 225X275MM)</t>
  </si>
  <si>
    <t>MATED-11462</t>
  </si>
  <si>
    <t>TAMPA PARA CAIXA (TIPO: R1|APLICAÇÃO: TELEFONIA|MATERIAL: FERRO FUNDIDO|COMPRIMENTO*: 600MM|LARGURA*: 500MM|PADRÃO: TELEBRÁS|REQUADRO: INCLUSO)*VALORES REFERENCIAIS APROXIMADOS</t>
  </si>
  <si>
    <t>MATED-11465</t>
  </si>
  <si>
    <t>SINALIZADOR/LUZ DE OBSTÁCULOS AÉREOS DE TOPO (TIPO: SIMPLES|ACABAMENTO: ALUMÍNIO FUNDIDO|COR: VERMELHO|GLOBO: POLICARBONATO PRISMÁTICO|POTÊNCIA: 60W|SOQUETE: BASE E-27|SUPORTE: INCLUSO|RELÉ FOTOELÉTRICO: INCLUSO|LÂMPADA: NÃO INCLUSO)</t>
  </si>
  <si>
    <t>MATED-11466</t>
  </si>
  <si>
    <t>SUPORTE ISOLADOR COM 1 DESCIDA PARA PÁRA-RAIOS SIMPLES COM ROSCA MECÂNICA DE AÇO (DIÂMETRO MASTRO: 1.1/2"|TIPO DE ACABAMENTO: GALVANIZADO A FOGO)</t>
  </si>
  <si>
    <t>MATED-11468</t>
  </si>
  <si>
    <t>SUPORTE COM ROLDANA E CHAPA DE ENCOSTO PARA PÁRA-RAIOS(ACABAMENTO: GALVANIZADO A FOGO|COMPRIMENTO: 50MM)</t>
  </si>
  <si>
    <t>MATED-11470</t>
  </si>
  <si>
    <t>BASE PARA MASTRO (MATERIAL: ALUMÍNIO FUNDIDO|DIÂMETRO DA SEÇÃO: 1.1/2"|APLICAÇÃO: MASTRO DE PÁRA-RAIOS)</t>
  </si>
  <si>
    <t>MATED-11472</t>
  </si>
  <si>
    <t>CAPTOR FRANKLIN (MATERIAL: LATÃO|QUANTIDADE DE PONTA: 4|TIPO DE ACABAMENTO: CROMADO|COMPRIMENTO DA PONTA CENTRAL: 350MM)</t>
  </si>
  <si>
    <t>MATED-11475</t>
  </si>
  <si>
    <t>CONJUNTO DE CORDOALHAS PARA ESTAIAMENTO DE SISTEMA SPDA(COMPRIMENTO DAS CORDOALHAS: 4M|DIÂMETRO DO MASTRO: 1.1/2"|ACESSÓRIOS DE FIXAÇÃO: INCLUSOS|REFERÊNCIA: TEL-401 OU EQUIVALENTE)</t>
  </si>
  <si>
    <t>MATED-11477</t>
  </si>
  <si>
    <t>HASTE PARA ATERRAMENTO COPPERWELD (DIÂMETRO: 3/4"|COMPRIMENTO: 240CM|MATERIAL DO NÚCLEO: AÇO (SAE 1010/1020)|REVESTIMENTO: COBRE ELETROLÍTICO|TIPO: ALTA CAMADA)</t>
  </si>
  <si>
    <t>MATED-11478</t>
  </si>
  <si>
    <t>HASTE PARA ATERRAMENTO COPPERWELD (DIÂMETRO: 5/8"|COMPRIMENTO: 240CM|MATERIAL DO NÚCLEO: AÇO (SAE 1010/1020)|REVESTIMENTO: COBRE ELETROLÍTICO|TIPO: BAIXA CAMADA)</t>
  </si>
  <si>
    <t>MATED-11479</t>
  </si>
  <si>
    <t>MASTRO PARA PÁRA-RAIOS SIMPLES (MATERIAL: AÇO GALVANIZADO|COMPRIMENTO: 300CM|DIÂMETRO DA SEÇÃO: 1.1/2")</t>
  </si>
  <si>
    <t>MATED-11480</t>
  </si>
  <si>
    <t>ACIONADOR MANUAL DE ALARME DE INCÊNDIO (ALTURA: 89MM|LARGURA: 93MM|PROFUNDIDADE: 26,5MM|TENSÃO: 17-28 V)</t>
  </si>
  <si>
    <t>MATED-11481</t>
  </si>
  <si>
    <t>EXTINTOR DE GÁS CARBÔNICO (CAPACIDADE EXTINTORA: 5-B:C|AGENTE: GÁS CARBÔNICO[CO2]|CARGA: 6KG)</t>
  </si>
  <si>
    <t>MATED-11482</t>
  </si>
  <si>
    <t>EXTINTOR DE ÁGUA PRESSURIZADA (CAPACIDADE EXTINTORA: 2-A|AGENTE: ÁGUA|CARGA: 10L)</t>
  </si>
  <si>
    <t>MATED-11483</t>
  </si>
  <si>
    <t>ESGUICHO COM ENGATE RÁPIDO (TIPO: AGULHETA|DIÂMETRO DE ENTRADA: 1.1/2" [38MM]|DIÂMETRO DE SAÍDA: 13MM)</t>
  </si>
  <si>
    <t>MATED-11484</t>
  </si>
  <si>
    <t>ABRIGO PARA MANGUEIRA DE INCÊNDIO DE SOBREPOR (MATERIAL: AÇO CARBONO|MEDIDAS: 90X60X17CM)</t>
  </si>
  <si>
    <t>MATED-11485</t>
  </si>
  <si>
    <t>REGISTRO TIPO GLOBO ANGULAR (APLICAÇÃO: HIDRANTES|DIÂMETRO: 2.1/2" [63 MM]|ÂNGULO: 45°|MATERIAL: BRONZE|ACABAMENTO: EM LATÃO COM VOLANTE|EXTREMIDADE: ROSCADA)</t>
  </si>
  <si>
    <t>MATED-11486</t>
  </si>
  <si>
    <t>TAMPÃO CEGO COM CORRENTE PARA HIDRANTE EM LATÃO (DIÂMETRO DA SEÇÃO: 2.1/2")</t>
  </si>
  <si>
    <t>MATED-11492</t>
  </si>
  <si>
    <t>MATED-11493</t>
  </si>
  <si>
    <t>MATED-11494</t>
  </si>
  <si>
    <t>REGISTRO DE GAVETA COM VOLANTE (DIÂMETRO DA SEÇÃO: 1/2"|DIÂMETRO ADAPTADOR OU LUVA SOLDÁVEL: 20MM|ACABAMENTO: BRUTO)</t>
  </si>
  <si>
    <t>MATED-11495</t>
  </si>
  <si>
    <t>REGISTRO DE GAVETA BASE (DIÂMETRO DA SEÇÃO: 1/2"|DIÂMETRO ADAPTADOR OU LUVA SOLDÁVEL: 20MM|ACABAMENTO: NÃO INCLUSO)</t>
  </si>
  <si>
    <t>MATED-11496</t>
  </si>
  <si>
    <t>REGISTRO DE GAVETA BASE (DIÂMETRO DA SEÇÃO: 3/4"|DIÂMETRO ADAPTADOR OU LUVA SOLDÁVEL: 25MM|ACABAMENTO: NÃO INCLUSO)</t>
  </si>
  <si>
    <t>MATED-11497</t>
  </si>
  <si>
    <t>REGISTRO DE GAVETA BASE (DIÂMETRO DA SEÇÃO: 1"|DIÂMETRO ADAPTADOR OU LUVA SOLDÁVEL: 32MM|ACABAMENTO: NÃO INCLUSO)</t>
  </si>
  <si>
    <t>MATED-11498</t>
  </si>
  <si>
    <t>REGISTRO DE GAVETA BASE (DIÂMETRO DA SEÇÃO: 1.1/4"|DIÂMETRO ADAPTADOR OU LUVA SOLDÁVEL: 40MM|ACABAMENTO: NÃO INCLUSO)</t>
  </si>
  <si>
    <t>MATED-11499</t>
  </si>
  <si>
    <t>REGISTRO DE GAVETA BASE (DIÂMETRO DA SEÇÃO: 1.1/2"|DIÂMETRO ADAPTADOR OU LUVA SOLDÁVEL: 50MM|ACABAMENTO: NÃO INCLUSO)</t>
  </si>
  <si>
    <t>MATED-11505</t>
  </si>
  <si>
    <t>REGISTRO DE GAVETA COM VOLANTE (DIÂMETRO DA SEÇÃO: 3/4"|DIÂMETRO ADAPTADOR OU LUVA SOLDÁVEL: 25MM|ACABAMENTO: BRUTO)</t>
  </si>
  <si>
    <t>MATED-11516</t>
  </si>
  <si>
    <t>REGISTRO DE GAVETA COM VOLANTE (DIÂMETRO DA SEÇÃO: 1"|DIÂMETRO ADAPTADOR OU LUVA SOLDÁVEL: 32MM|ACABAMENTO: BRUTO)</t>
  </si>
  <si>
    <t>MATED-11517</t>
  </si>
  <si>
    <t>REGISTRO DE GAVETA COM VOLANTE (DIÂMETRO DA SEÇÃO: 1.1/4"|DIÂMETRO ADAPTADOR OU LUVA SOLDÁVEL: 40MM|ACABAMENTO: BRUTO)</t>
  </si>
  <si>
    <t>MATED-11518</t>
  </si>
  <si>
    <t>REGISTRO DE GAVETA COM VOLANTE (DIÂMETRO DA SEÇÃO: 1.1/2"|DIÂMETRO ADAPTADOR OU LUVA SOLDÁVEL: 50MM|ACABAMENTO: BRUTO)</t>
  </si>
  <si>
    <t>MATED-11519</t>
  </si>
  <si>
    <t>REGISTRO DE GAVETA COM VOLANTE (DIÂMETRO DA SEÇÃO: 2"|DIÂMETRO ADAPTADOR OU LUVA SOLDÁVEL: 60MM|ACABAMENTO: BRUTO)</t>
  </si>
  <si>
    <t>MATED-11520</t>
  </si>
  <si>
    <t>REGISTRO DE GAVETA COM VOLANTE (DIÂMETRO DA SEÇÃO: 2.1/2"|DIÂMETRO ADAPTADOR OU LUVA SOLDÁVEL: 75MM|ACABAMENTO: BRUTO)</t>
  </si>
  <si>
    <t>MATED-11521</t>
  </si>
  <si>
    <t>REGISTRO DE GAVETA COM VOLANTE (DIÂMETRO DA SEÇÃO: 3"|DIÂMETRO ADAPTADOR OU LUVA SOLDÁVEL: 85MM|ACABAMENTO: BRUTO)</t>
  </si>
  <si>
    <t>MATED-11522</t>
  </si>
  <si>
    <t>REGISTRO DE GAVETA COM VOLANTE (DIÂMETRO DA SEÇÃO: 4"|DIÂMETRO ADAPTADOR OU LUVA SOLDÁVEL: 110MM|ACABAMENTO: BRUTO)</t>
  </si>
  <si>
    <t>MATED-11523</t>
  </si>
  <si>
    <t>REGISTRO DE PRESSÃO BASE (DIÂMETRO DA SEÇÃO: 1/2"|DIÂMETRO ADAPTADOR OU LUVA SOLDÁVEL: 20MM|ACABAMENTO: NÃO INCLUSO)</t>
  </si>
  <si>
    <t>MATED-11524</t>
  </si>
  <si>
    <t>REGISTRO DE PRESSÃO BASE (DIÂMETRO DA SEÇÃO: 3/4"|DIÂMETRO ADAPTADOR OU LUVA SOLDÁVEL: 25MM|ACABAMENTO: NÃO INCLUSO)</t>
  </si>
  <si>
    <t>MATED-11528</t>
  </si>
  <si>
    <t>VÁLVULA DE DESCARGA METÁLICA COM REGISTRO INTERNO COM ACABAMENTO (ACIONAMENTO: SIMPLES|DIÂMETRO DA SEÇÃO: 1.1/2"|ACABAMENTO: INCLUSO|ACESSÓRIOS: INCLUSO)</t>
  </si>
  <si>
    <t>MATED-11529</t>
  </si>
  <si>
    <t>VÁLVULA DE RETENÇÃO DE BRONZE HORIZONTAL COM PORTINHOLA (DIÂMETRO DA SEÇÃO: 1/2")</t>
  </si>
  <si>
    <t>MATED-11530</t>
  </si>
  <si>
    <t>VÁLVULA DE RETENÇÃO DE BRONZE PÉ COM CRIVO (DIÂMETRO DA SEÇÃO: 1/2")</t>
  </si>
  <si>
    <t>MATED-11531</t>
  </si>
  <si>
    <t>VÁLVULA DE RETENÇÃO DE BRONZE PÉ COM CRIVO (DIÂMETRO DA SEÇÃO: 3/4")</t>
  </si>
  <si>
    <t>MATED-11532</t>
  </si>
  <si>
    <t>VÁLVULA DE RETENÇÃO DE BRONZE PÉ COM CRIVO (DIÂMETRO DA SEÇÃO: 1")</t>
  </si>
  <si>
    <t>MATED-11533</t>
  </si>
  <si>
    <t>VÁLVULA DE RETENÇÃO DE BRONZE PÉ COM CRIVO (DIÂMETRO DA SEÇÃO: 1.1/4")</t>
  </si>
  <si>
    <t>MATED-11534</t>
  </si>
  <si>
    <t>VÁLVULA DE RETENÇÃO DE BRONZE PÉ COM CRIVO (DIÂMETRO DA SEÇÃO: 1.1/2")</t>
  </si>
  <si>
    <t>MATED-11535</t>
  </si>
  <si>
    <t>VÁLVULA DE RETENÇÃO DE BRONZE PÉ COM CRIVO ROSCÁVEL (DIÂMETRO DA SEÇÃO: 2"|TIPO DE ROSCA: NPT)</t>
  </si>
  <si>
    <t>MATED-11536</t>
  </si>
  <si>
    <t>VÁLVULA DE RETENÇÃO DE BRONZE PÉ COM CRIVO (DIÂMETRO DA SEÇÃO: 2.1/2")</t>
  </si>
  <si>
    <t>MATED-11537</t>
  </si>
  <si>
    <t>VÁLVULA DE RETENÇÃO DE BRONZE PÉ COM CRIVO ROSCÁVEL (DIÂMETRO DA SEÇÃO: 3"|TIPO DE ROSCA: NPT)</t>
  </si>
  <si>
    <t>MATED-11538</t>
  </si>
  <si>
    <t>VÁLVULA DE RETENÇÃO DE BRONZE PÉ COM CRIVO (DIÂMETRO DA SEÇÃO: 4")</t>
  </si>
  <si>
    <t>MATED-11539</t>
  </si>
  <si>
    <t>VÁLVULA DE RETENÇÃO DE BRONZE HORIZONTAL COM PORTINHOLA (DIÂMETRO DA SEÇÃO: 3/4")</t>
  </si>
  <si>
    <t>MATED-11540</t>
  </si>
  <si>
    <t>VÁLVULA DE RETENÇÃO DE BRONZE HORIZONTAL COM PORTINHOLA (DIÂMETRO DA SEÇÃO: 1")</t>
  </si>
  <si>
    <t>MATED-11541</t>
  </si>
  <si>
    <t>VÁLVULA DE RETENÇÃO DE BRONZE HORIZONTAL COM PORTINHOLA (DIÂMETRO DA SEÇÃO: 1.1/4")</t>
  </si>
  <si>
    <t>MATED-11542</t>
  </si>
  <si>
    <t>VÁLVULA DE RETENÇÃO DE BRONZE HORIZONTAL COM PORTINHOLA (DIÂMETRO DA SEÇÃO: 1.1/2")</t>
  </si>
  <si>
    <t>MATED-11543</t>
  </si>
  <si>
    <t>VÁLVULA DE RETENÇÃO DE BRONZE HORIZONTAL COM PORTINHOLA (DIÂMETRO DA SEÇÃO: 2")</t>
  </si>
  <si>
    <t>MATED-11544</t>
  </si>
  <si>
    <t>VÁLVULA DE RETENÇÃO DE BRONZE HORIZONTAL COM PORTINHOLA (DIÂMETRO DA SEÇÃO: 2.1/2")</t>
  </si>
  <si>
    <t>MATED-11545</t>
  </si>
  <si>
    <t>VÁLVULA DE RETENÇÃO DE BRONZE HORIZONTAL COM PORTINHOLA (DIÂMETRO DA SEÇÃO: 3")</t>
  </si>
  <si>
    <t>MATED-11546</t>
  </si>
  <si>
    <t>VÁLVULA DE RETENÇÃO DE BRONZE HORIZONTAL COM PORTINHOLA (DIÂMETRO DA SEÇÃO: 4")</t>
  </si>
  <si>
    <t>MATED-11547</t>
  </si>
  <si>
    <t>REGISTRO DE ESFERA (MATERIAL: PVC|DIÂMETRO DA SEÇÃO: 20MM)</t>
  </si>
  <si>
    <t>MATED-11548</t>
  </si>
  <si>
    <t>REGISTRO DE ESFERA (MATERIAL: PVC|DIÂMETRO DA SEÇÃO: 25MM)</t>
  </si>
  <si>
    <t>MATED-11549</t>
  </si>
  <si>
    <t>REGISTRO DE ESFERA (MATERIAL: PVC|DIÂMETRO DA SEÇÃO: 32MM)</t>
  </si>
  <si>
    <t>MATED-11550</t>
  </si>
  <si>
    <t>REGISTRO DE ESFERA (MATERIAL: PVC|DIÂMETRO DA SEÇÃO: 40MM)</t>
  </si>
  <si>
    <t>MATED-11551</t>
  </si>
  <si>
    <t>REGISTRO DE ESFERA (MATERIAL: PVC|DIÂMETRO DA SEÇÃO: 50MM)</t>
  </si>
  <si>
    <t>MATED-11552</t>
  </si>
  <si>
    <t>REGISTRO DE ESFERA (MATERIAL: PVC|DIÂMETRO DA SEÇÃO: 60MM)</t>
  </si>
  <si>
    <t>MATED-11590</t>
  </si>
  <si>
    <t>ADAPTADOR SOLDÁVEL DE PVC MARROM COM FLANGES E ANEL PARA CAIXA DÁGUA (DIÂMETRO ROSCA: 1/2"|DIÂMETRO SOLDA: 20MM)</t>
  </si>
  <si>
    <t>MATED-11591</t>
  </si>
  <si>
    <t>ADAPTADOR SOLDÁVEL DE PVC MARROM COM FLANGES E ANEL PARA CAIXA DÁGUA (DIÂMETRO ROSCA: 3/4"|DIÂMETRO SOLDA: 25MM)</t>
  </si>
  <si>
    <t>MATED-11592</t>
  </si>
  <si>
    <t>ADAPTADOR SOLDÁVEL DE PVC MARROM COM FLANGES E ANEL PARA CAIXA DÁGUA (DIÂMETRO ROSCA: 1"|DIÂMETRO SOLDA: 32MM)</t>
  </si>
  <si>
    <t>MATED-11593</t>
  </si>
  <si>
    <t>ADAPTADOR SOLDÁVEL DE PVC MARROM COM FLANGES E ANEL PARA CAIXA DÁGUA (DIÂMETRO ROSCA: 1.1/4"|DIÂMETRO SOLDA: 40MM)</t>
  </si>
  <si>
    <t>MATED-11594</t>
  </si>
  <si>
    <t>ADAPTADOR SOLDÁVEL DE PVC MARROM COM FLANGES E ANEL PARA CAIXA DÁGUA (DIÂMETRO ROSCA: 1.1/2"|DIÂMETRO SOLDA: 50MM)</t>
  </si>
  <si>
    <t>MATED-11595</t>
  </si>
  <si>
    <t>ADAPTADOR SOLDÁVEL DE PVC MARROM COM FLANGES E ANEL PARA CAIXA DÁGUA (DIÂMETRO ROSCA: 2"|DIÂMETRO SOLDA: 60MM)</t>
  </si>
  <si>
    <t>MATED-11627</t>
  </si>
  <si>
    <t>PASTA PARA SOLDA EM COBRE E BRONZE (EMBALAGEM: 110G)</t>
  </si>
  <si>
    <t>MATED-11678</t>
  </si>
  <si>
    <t>JOELHO 90° PB SOLDÁVEL DE PVC BRANCO PARA ESGOTO SÉRIE NORMAL (DIÂMETRO DA SEÇÃO: 40MM)</t>
  </si>
  <si>
    <t>MATED-11679</t>
  </si>
  <si>
    <t>JOELHO 90º PBV DE PVC BRANCO PARA ESGOTO SÉRIE NORMAL (DIÂMETRO: 100MM)</t>
  </si>
  <si>
    <t>MATED-11681</t>
  </si>
  <si>
    <t>REDUÇÃO EXCÊNTRICA PBV DE PVC BRANCO PARA ESGOTO SÉRIE NORMAL (DIÂMETRO DE ENTRADA: 100MM|DIÂMETRO DE SAÍDA: 50MM)</t>
  </si>
  <si>
    <t>MATED-11682</t>
  </si>
  <si>
    <t>TÊ 90º DE REDUÇÃO PBV DE PVC BRANCO PARA ESGOTO SÉRIE NORMAL (DIÂMETRO DE ENTRADA: 100MM|DIÂMETRO DE SAÍDA: 50MM)</t>
  </si>
  <si>
    <t>MATED-11695</t>
  </si>
  <si>
    <t>SIFÃO (TIPO: COPO|MATERIAL: PVC|COR: BRANCA|DIÂMETRO DE ENTRADA: 1.1/4"|DIÂMETRO DE SAÍDA: 1.1/2"|APLICAÇÃO RECOMENDADA: TANQUE)</t>
  </si>
  <si>
    <t>MATED-11696</t>
  </si>
  <si>
    <t>SIFÃO METÁLICO PARA TANQUE (TIPO: COPO/MATERIAL: METAL|ACABAMENTO: CROMADO|DIÂMETRO DE ENTRADA: 1.1/4"|DIÂMETRO DE SAÍDA: 1.1/2")</t>
  </si>
  <si>
    <t>MATED-11697</t>
  </si>
  <si>
    <t>SIFÃO METÁLICO PARA LAVATÓRIO (TIPO: COPO|MATERIAL: METAL|ACABAMENTO: CROMADO|DIÂMETRO DE ENTRADA: 1"|DIÂMETRO DE SAÍDA: 1.1/2")</t>
  </si>
  <si>
    <t>MATED-11698</t>
  </si>
  <si>
    <t>SIFÃO METÁLICO PARA PIA AMERICANA (TIPO: COPO|MATERIAL: METAL|ACABAMENTO: CROMADO|DIÂMETRO DE ENTRADA: 1.1/2"|DIÂMETRO DE SAÍDA: 1.1/2" OU 2")</t>
  </si>
  <si>
    <t>MATED-11699</t>
  </si>
  <si>
    <t>SIFÃO METÁLICO PARA MICTÓRIO (TIPO: COPO|MATERIAL: METAL|ACABAMENTO: CROMADO|DIÂMETRO DE ENTRADA: 1"|DIÂMETRO DE SAÍDA: 1.1/2")</t>
  </si>
  <si>
    <t>MATED-11700</t>
  </si>
  <si>
    <t>MATED-11701</t>
  </si>
  <si>
    <t>VÁLVULA DE ESCOAMENTO METÁLICA PARA PIA DE COZINHA AMERICANA (MATERIAL: METAL|ACABAMENTO: CROMADO|DIÂMETRO DE ENTRADA: 3.1/2")</t>
  </si>
  <si>
    <t>MATED-11702</t>
  </si>
  <si>
    <t>VÁLVULA DE ESCOAMENTO METÁLICA PARA LAVATÓRIO/BIDÊ (MATERIAL: METAL|ACABAMENTO: CROMADO|DIÂMETRO DE ENTRADA: 7/8" OU 1")</t>
  </si>
  <si>
    <t>MATED-11703</t>
  </si>
  <si>
    <t>VÁLVULA DE ESCOAMENTO METÁLICA PARA TANQUE/MICTÓRIO (MATERIAL: METAL|ACABAMENTO: CROMADO|DIÂMETRO DE ENTRADA: 1.1/4")</t>
  </si>
  <si>
    <t>MATED-11705</t>
  </si>
  <si>
    <t>ANEL DE VEDAÇÃO PARA SAÍDA DE VASO SANITÁRIO COM GUIA (DIÂMETRO DA SEÇÃO: 100MM)</t>
  </si>
  <si>
    <t>MATED-11706</t>
  </si>
  <si>
    <t>PORTA-GRELHA EM PVC (FORMATO: QUADRADO/REDONDO|DIÂMETRO DA SEÇÃO: 100MM)</t>
  </si>
  <si>
    <t>MATED-11707</t>
  </si>
  <si>
    <t>CORPO DE CAIXA SECA DE PVC (ALTURA: 100MM|DIÂMETRO DA CAIXA: 100MM|DIÂMETRO DE SAÍDA: 40MM)</t>
  </si>
  <si>
    <t>MATED-11710</t>
  </si>
  <si>
    <t>BOLSA DE LIGAÇÃO DE BORRACHA PARA VASO SANTÁRIO (DIÂMETRO DA SEÇÃO: 1.1/2")</t>
  </si>
  <si>
    <t>MATED-11711</t>
  </si>
  <si>
    <t>CAIXA SIFONADA DE PVC PARA ESGOTO SANITÁRIO (ALTURA: 100MM|DIÂMETRO DE ENTRADA: 40MM|DIÂMETRO DE SAÍDA: 50MM|DIÂMETRO DA CAIXA: 100MM|FORMATO DA GRELHA: REDONDO|NÚMERO DE ENTRADAS: 3|GRELHA: INCLUSA)</t>
  </si>
  <si>
    <t>MATED-11712</t>
  </si>
  <si>
    <t>CAIXA SIFONADA DE PVC PARA ESGOTO SANITÁRIO (ALTURA: 100MM|DIÂMETRO DE ENTRADA: 40MM|DIÂMETRO DE SAÍDA: 40MM|DIÂMETRO DA CAIXA: 100MM|FORMATO DA GRELHA: REDONDO|NÚMERO DE ENTRADAS: 3|GRELHA: INCLUSA)</t>
  </si>
  <si>
    <t>MATED-11713</t>
  </si>
  <si>
    <t>CAIXA SIFONADA DE PVC PARA ESGOTO SANITÁRIO (ALTURA: 150MM|DIÂMETRO DE ENTRADA: 40MM|DIÂMETRO DE SAÍDA: 50MM|DIÂMETRO DA CAIXA: 150MM|FORMATO DA GRELHA: REDONDO|NÚMERO DE ENTRADAS: 7|GRELHA: INCLUSA)</t>
  </si>
  <si>
    <t>MATED-11714</t>
  </si>
  <si>
    <t>CAIXA SIFONADA DE PVC PARA ESGOTO SANITÁRIO (ALTURA: 150MM|DIÂMETRO DE ENTRADA: 40MM|DIÂMETRO DE SAÍDA: 50MM|DIÂMETRO DA CAIXA: 150MM|FORMATO DA GRELHA: QUADRADA|NÚMERO DE ENTRADAS: 7|GRELHA: INCLUSA)</t>
  </si>
  <si>
    <t>MATED-11715</t>
  </si>
  <si>
    <t>CAIXA SIFONADA DE PVC PARA ESGOTO SANITÁRIO (ALTURA: 170MM|DIÂMETRO DE ENTRADA: 40MM|DIÂMETRO DE SAÍDA: 75MM|DIÂMETRO DA CAIXA: 150MM|FORMATO DA GRELHA: REDONDO|NÚMERO DE ENTRADAS: 5|GRELHA: INCLUSA)</t>
  </si>
  <si>
    <t>MATED-11716</t>
  </si>
  <si>
    <t>GRELHA DE PVC REDONDA (ACABAMENTO: CROMADO|DIÂMETRO DA SEÇÃO: 100MM)</t>
  </si>
  <si>
    <t>MATED-11718</t>
  </si>
  <si>
    <t>MATED-11719</t>
  </si>
  <si>
    <t>RALO SIFONADO CÔNICO (MATERIAL: PVC|ALTURA: 70MM|DIÂMETRO DO RALO: 100MM|DIÂMETRO DE SAÍDA: 40MM|GRELHA METÁLICA: INCLUSO|FORMATO DA GRELHA: REDONDO)</t>
  </si>
  <si>
    <t>MATED-11720</t>
  </si>
  <si>
    <t>RALO SIFONADO QUADRADO (MATERIAL: PVC|COMPRIMENTO: 100MM|LARGURA: 100MM|ALTURA: 53MM|DIÂMETRO DE SAÍDA: 40MM|GRELHA PVC: INCLUSO|FORMATO DA GRELHA: QUADRADO)</t>
  </si>
  <si>
    <t>MATED-11721</t>
  </si>
  <si>
    <t>RALO SIFONADO CÔNICO (MATERIAL: PVC|ALTURA: 70MM|DIÂMETRO DO RALO: 100MM|DIÂMETRO DE SAÍDA: 40MM|GRELHA PVC: INCLUSO|FORMATO DA GRELHA: REDONDO)</t>
  </si>
  <si>
    <t>MATED-11722</t>
  </si>
  <si>
    <t>RALO SIFONADO CÔNICO (MATERIAL: PVC|ALTURA: 70MM|DIÂMETRO DO RALO: 100MM|DIÂMETRO DE SAÍDA: 40MM|GRELHA PVC: INCLUSO|FORMATO DA GRELHA: QUADRADO)</t>
  </si>
  <si>
    <t>MATED-11723</t>
  </si>
  <si>
    <t>RALO SIFONADO CÔNICO (MATERIAL: PVC|ALTURA: 38MM|DIÂMETRO DO RALO: 100MM|DIÂMETRO DE SAÍDA: 40MM|GRELHA PVC: INCLUSO|FORMATO DA GRELHA: REDONDO)</t>
  </si>
  <si>
    <t>MATED-11724</t>
  </si>
  <si>
    <t>RALO SECO QUADRADO (MATERIAL: PVC|COMPRIMENTO: 100MM|LARGURA: 100MM|ALTURA: 53MM|DIÂMETRO DE SAÍDA: 40MM|GRELHA PVC: INCLUSO|FORMATO DA GRELHA: QUADRADO)</t>
  </si>
  <si>
    <t>MATED-11725</t>
  </si>
  <si>
    <t>ENGATE FLEXÍVEL (MATERIAL: PVC|APLICAÇÃO: ENTRADA DE ÁGUA|COMPRIMENTO: 30CM|DIÂMETRO DA SEÇÃO: 1/2"[20MM])</t>
  </si>
  <si>
    <t>MATED-11726</t>
  </si>
  <si>
    <t>LAVATÓRIO DE LOUÇA COM COLUNA (COR: BRANCO|TAMANHO: MÉDIO|LARGURA: 445MM*|COMPRIMENTO: 355MM*|ALTURA COLUNA: 680MM*|LARGURA COLUNA: 145MM*) *VALORES REFERENCIAIS APROXIMADOS</t>
  </si>
  <si>
    <t>MATED-11727</t>
  </si>
  <si>
    <t>CUBA DE EMBUTIR LOUÇA SEM LADRÃO (COR: BRANCA|FORMATO: OVAL|ALTURA*: 160MM|LARGURA*: 485MM|COMPRIMENTO*: 375MM)*VALORES REFERENCIAIS APROXIMADOS</t>
  </si>
  <si>
    <t>MATED-11728</t>
  </si>
  <si>
    <t>LAVATÓRIO DE LOUÇA SEM COLUNA (COR: BRANCO|TAMANHO: PEQUENO|LARGURA: 400MM*|COMPRIMENTO: 300MM*) *VALORES REFERENCIAIS APROXIMADOS</t>
  </si>
  <si>
    <t>MATED-11730</t>
  </si>
  <si>
    <t>MICTÓRIO DE LOUÇA (COR: BRANCA|SIFÃO: INCLUSO)</t>
  </si>
  <si>
    <t>MATED-11731</t>
  </si>
  <si>
    <t>AUTOMÁTICO DE CHAVE DE BOIA (APLICAÇÃO: REGULADOR DE NÍVEL|CAPACIDADE ELÉTRICA: 2CV EM 220V OU 1CV EM 110V|CORRENTE: 25A|COMPRIMENTO DO CABO: 1,5M)</t>
  </si>
  <si>
    <t>MATED-11732</t>
  </si>
  <si>
    <t>MATED-11733</t>
  </si>
  <si>
    <t>TANQUE DE LOUÇA COM COLUNA (COR: BRANCA|VOLUME: 22L|COMPRIMENTO*: 540MM|LARGURA*: 505MM|ALTURA*: 325M)*VALORES REFERENCIAIS APROXIMADOS</t>
  </si>
  <si>
    <t>MATED-11734</t>
  </si>
  <si>
    <t>TANQUE EM POLIPROPILENO (COR: BRANCA|VOLUME: 15L|ALTURA*: 490MM|LARGURA*: 430MM|ALTURA*: 280MM|ACESSÓRIOS PARA FIXAÇÃO: INCLUSO|VÁLVULA 1.1/4": INCLUSO) *VALORES REFERENCIAIS APROXIMADOS</t>
  </si>
  <si>
    <t>MATED-11735</t>
  </si>
  <si>
    <t>TANQUE EM POLIPROPILENO (COR: BRANCA|VOLUME: 24L|ALTURA*: 580MM|LARGURA*: 520MM|ALTURA*: 320MM| ACESSÓRIOS PARA FIXAÇÃO: INCLUSO|VÁLVULA 1.1/4": INCLUSO)*VALORES REFERENCIAIS APROXIMADOS</t>
  </si>
  <si>
    <t>MATED-11736</t>
  </si>
  <si>
    <t>BOIA PLÁSTICA PARA CAIXA DÁGUA (DIÂMETRO DA SEÇÃO: 3/4")</t>
  </si>
  <si>
    <t>MATED-11737</t>
  </si>
  <si>
    <t>TORNEIRA DE BOIA EM LATÃO E BOIA PLÁSTICA PARA CAIXA D ÁGUA (DIÂMETRO DA SEÇÃO: 3/4")</t>
  </si>
  <si>
    <t>MATED-11738</t>
  </si>
  <si>
    <t>TORNEIRA DE BOIA EM LATÃO E BOIA PLÁSTICA PARA CAIXA D ÁGUA (DIÂMETRO DA SEÇÃO: 1")</t>
  </si>
  <si>
    <t>MATED-11739</t>
  </si>
  <si>
    <t>TORNEIRA DE BOIA EM LATÃO E BOIA PLÁSTICA PARA CAIXA D ÁGUA (DIÂMETRO DA SEÇÃO: 1.1/4")</t>
  </si>
  <si>
    <t>MATED-11740</t>
  </si>
  <si>
    <t>TORNEIRA DE BOIA EM LATÃO E BOIA PLÁSTICA PARA CAIXA D ÁGUA (DIÂMETRO DA SEÇÃO: 1.1/2")</t>
  </si>
  <si>
    <t>MATED-11741</t>
  </si>
  <si>
    <t>TORNEIRA DE BOIA EM LATÃO E BOIA PLÁSTICA PARA CAIXA D ÁGUA (DIÂMETRO DA SEÇÃO: 2")</t>
  </si>
  <si>
    <t>MATED-11742</t>
  </si>
  <si>
    <t>TORNEIRA METÁLICA DE BICA BAIXA PADRÃO POPULAR (APLICAÇÃO: LAVATÓRIO|BICO: AREJADOR|ABERTURA: 1/2 DE VOLTA|ACABAMENTO: CROMADO|BITOLA: 1/2" OU 3/4"|INSTALAÇÃO: MESA|REFERÊNCIA: 1193)</t>
  </si>
  <si>
    <t>MATED-11743</t>
  </si>
  <si>
    <t>VASO/BACIA SANITÁRIA (TIPO: CAIXA ACOPLADA|MATERIAL: LOUÇA|COR:BRANCA|PADRÃO: POPULAR|CAIXA ACOPLADA: INCLUSO|ASSENTO: NÃO INCLUSO)</t>
  </si>
  <si>
    <t>MATED-11744</t>
  </si>
  <si>
    <t>VASO/BACIA SANITÁRIA (TIPO: CONVENCIONAL|MATERIAL: LOUÇA|COR:BRANCA|PADRÃO: POPULAR|ASSENTO: NÃO INCLUSO)</t>
  </si>
  <si>
    <t>MATED-11745</t>
  </si>
  <si>
    <t>BACIA DE LOUÇA TURCA CONVENCIONAL (COR: BRANCA)</t>
  </si>
  <si>
    <t>MATED-11746</t>
  </si>
  <si>
    <t>ENGATE FLEXÍVEL METÁLICO (APLICAÇÃO: ENTRADA DE ÁGUA|COMPRIMENTO: 30CM|DIÂMETRO DA SEÇÃO: 1/2"[20MM])</t>
  </si>
  <si>
    <t>MATED-11747</t>
  </si>
  <si>
    <t>MATED-11748</t>
  </si>
  <si>
    <t>RESERVATÓRIO D'ÁGUA (MATERIAL: POLIETILENO|CAPACIDADE: 500L|FORMA: CILÍNDRICA|PESO: 10KG*)*VALORES REFERENCIAIS APROXIMADOS</t>
  </si>
  <si>
    <t>MATED-11749</t>
  </si>
  <si>
    <t>RESERVATÓRIO D'ÁGUA (MATERIAL: POLIETILENO|CAPACIDADE: 1.000L|FORMA: CILÍNDRICA|PESO APROXIMADO: 17KG)</t>
  </si>
  <si>
    <t>MATED-11750</t>
  </si>
  <si>
    <t>CHUVEIRO ELÉTRICO (MATERIAL: PLÁSTICO|POTÊNCIA: 4400W-5500W|ACABAMENTO: BRANCO|BRAÇO CHUVEIRO: INCLUSO)</t>
  </si>
  <si>
    <t>MATED-11751</t>
  </si>
  <si>
    <t>ESTABILIZADOR (TENSÃO DE ENTRADA: 80V~150V|FREQUÊNCIA: 50/60HZ|TENSAO DE SAÍDA: 110V|POTÊNCIA MÁXIMA: 5KVA)</t>
  </si>
  <si>
    <t>MATED-11826</t>
  </si>
  <si>
    <t>CAIXA DE LIGAÇÃO PARA ELETRODUTO FLEXÍVEL(APLICAÇÃO: EMBUTIR|MATERIAL: PVC|ALTURA: 4[110MM]|LARGURA: 2[70MM]|PROFUNDIDADE*: 47MM|FORMATO: RETANGULAR)*VALORES REFERENCIAIS APROXIMADOS</t>
  </si>
  <si>
    <t>MATED-11827</t>
  </si>
  <si>
    <t>CAIXA DE LIGAÇÃO PARA ELETRODUTO FLEXÍVEL(APLICAÇÃO: EMBUTIR|MATERIAL: PVC|ALTURA: 4[110MM]|LARGURA: 4[110MM]|PROFUNDIDADE*: 47MM|FORMATO: QUADRADO)*VALORES REFERENCIAIS APROXIMADOS</t>
  </si>
  <si>
    <t>MATED-11828</t>
  </si>
  <si>
    <t>CAIXA DE LIGAÇÃO PARA ELETRODUTO FLEXÍVEL/RÍGIDO FUNDO MÓVEL(APLICAÇÃO: EMBUTIR|MATERIAL: PVC|COMPRIMENTO: 4"[105MM]|LARGURA: 4"[105MM]|PROFUNDIDADE*: 60MM|FORMATO: OCTOGONAL)*VALORES REFERENCIAIS APROXIMADOS</t>
  </si>
  <si>
    <t>MATED-11829</t>
  </si>
  <si>
    <t>CAIXA DE LIGAÇÃO PARA ELETRODUTO FLEXÍVEL/RÍGIDO COM ANEL DESLIZANTE (APLICAÇÃO: EMBUTIR|MATERIAL: PVC|COMPRIMENTO: 3"[*87MM]|LARGURA: 3"[*87MM]|PROFUNDIDADE*: 50MM|FORMATO: OCTOGONAL)*VALORES REFERENCIAIS APROXIMADOS</t>
  </si>
  <si>
    <t>MATED-11830</t>
  </si>
  <si>
    <t>CAIXA DE LIGAÇÃO PARA ELETRODUTO FLEXÍVEL EM PAREDE DE GESSO ACARTONADO(APLICAÇÃO: EMBUTIR [EM DRY-WALL]|MATERIAL: PVC|ALTURA: 4[110MM]|LARGURA: 2[63MM]|PROFUNDIDADE*: 47MM)*VALORES REFERENCIAIS APROXIMADOS</t>
  </si>
  <si>
    <t>MATED-11831</t>
  </si>
  <si>
    <t>CAIXA DE LIGAÇÃO PARA ELETRODUTO FLEXÍVEL EM PAREDE DE GESSO ACARTONADO(APLICAÇÃO: EMBUTIR [EM DRY-WALL]|MATERIAL: PVC|ALTURA: 4[105MM]|LARGURA: 4[105MM]|PROFUNDIDADE*: 47MM)*VALORES REFERENCIAIS APROXIMADOS</t>
  </si>
  <si>
    <t>MATED-11833</t>
  </si>
  <si>
    <t>SOQUETE PARA LÂMPADA (BASE: E27|CORRENTE: 4A|TENSÃO: 250V|MATERIAL: PORCELANA|COR: BRANCA)</t>
  </si>
  <si>
    <t>MATED-11834</t>
  </si>
  <si>
    <t>SOQUETE PARA LÂMPADA (BASE: G13|SISTEMA: ANTI-VIBRATÓRIO|PORTA-STARTER: NÃO|TIPO: LÂMPADA TUBULAR [T8-T10]|CORRENTE: 2A|TENSÃO: 500V|MATERIAL: POLICARBONATO|COR: BRANCA)</t>
  </si>
  <si>
    <t>MATED-11835</t>
  </si>
  <si>
    <t>STARTER PARA LÂMPADA FLUORESCENTE (POTÊNCIA LÂMPADA: 20-40 W|TENSÃO: 110-220V)</t>
  </si>
  <si>
    <t>MATED-11836</t>
  </si>
  <si>
    <t>SOQUETE PARA LÂMPADA (BASE: G13|SISTEMA: ANTI-VIBRATÓRIO|PORTA-STARTER: SIM|TIPO: LÂMPADA TUBULAR [T8-T10]|CORRENTE: 2A|TENSÃO: 500V|MATERIAL: POLICARBONATO|COR: BRANCA)</t>
  </si>
  <si>
    <t>MATED-11846</t>
  </si>
  <si>
    <t>CAIXA DE LIGAÇÃO PARA ELETRODUTO ROSCÁVEL(APLICAÇÃO: EMBUTIR|MATERIAL: PVC|ALTURA: 4[110MM]|LARGURA: 2[70MM]|PROFUNDIDADE*: 47MM|FORMATO: RETANGULAR)*VALORES REFERENCIAIS APROXIMADOS</t>
  </si>
  <si>
    <t>MATED-11847</t>
  </si>
  <si>
    <t>CAIXA DE LIGAÇÃO PARA ELETRODUTO ROSCÁVEL(APLICAÇÃO: EMBUTIR|MATERIAL: PVC|ALTURA: 4[110MM]|LARGURA: 4[110MM]|PROFUNDIDADE*: 47MM|FORMATO: QUADRADO)*VALORES REFERENCIAIS APROXIMADOS</t>
  </si>
  <si>
    <t>MATED-11868</t>
  </si>
  <si>
    <t>BASE PARA PERFILADO (FIXAÇÃO: EXTERNA|QUANTIDADE FUROS: 4|MATERIAL: AÇO CARBONO|TRATAMENTO: PRÉ-ZINCADO)</t>
  </si>
  <si>
    <t>MATED-11869</t>
  </si>
  <si>
    <t>DERIVAÇÃO PARA ELETRODUTO (TIPO: DUPLA|SAÍDA: LATERAL|APLICAÇÃO: PERFILADO|TRATAMENTO: PRÉ-ZINCADO|DIÂMETRO DA SEÇÃO: 3/4"|COMPRIMENTO: 120MM)</t>
  </si>
  <si>
    <t>MATED-11870</t>
  </si>
  <si>
    <t>DERIVAÇÃO PARA ELETRODUTO (TIPO: SIMPLES|SAÍDA: LATERAL|APLICAÇÃO: PERFILADO|TRATAMENTO: PRÉ-ZINCADO|DIÂMETRO DA SEÇÃO: 3/4"|COMPRIMENTO: 120MM)</t>
  </si>
  <si>
    <t>MATED-11871</t>
  </si>
  <si>
    <t>DERIVAÇÃO PARA ELETRODUTO (TIPO: SIMPLES|SAÍDA: FINAL|APLICAÇÃO: PERFILADO|TRATAMENTO: PRÉ-ZINCADO|DIÂMETRO DA SEÇÃO: 3/4"|COMPRIMENTO: 38MM|ALTURA: 38MM)</t>
  </si>
  <si>
    <t>MATED-11872</t>
  </si>
  <si>
    <t>CAIXA DE DERIVAÇÃO PARA PERFILADO (TIPO:"C"|MATERIAL: AÇO CARBONO|TRATAMENTO: PRÉ-ZINCADO|CHAPA: #18|PARAFUSOS: INCLUSOS|TAMPA: INCLUSA)</t>
  </si>
  <si>
    <t>MATED-11873</t>
  </si>
  <si>
    <t>CAIXA DE DERIVAÇÃO PARA PERFILADO (TIPO:"I"|MATERIAL: AÇO CARBONO|TRATAMENTO: PRÉ-ZINCADO|CHAPA: #18|PARAFUSOS: INCLUSOS|TAMPA: INCLUSA)</t>
  </si>
  <si>
    <t>MATED-11874</t>
  </si>
  <si>
    <t>CAIXA DE DERIVAÇÃO PARA PERFILADO (TIPO:"L"|MATERIAL: AÇO CARBONO|TRATAMENTO: PRÉ-ZINCADO|CHAPA: #18|PARAFUSOS: INCLUSOS|TAMPA: INCLUSA)</t>
  </si>
  <si>
    <t>MATED-11875</t>
  </si>
  <si>
    <t>CAIXA DE DERIVAÇÃO PARA PERFILADO (TIPO:"T"|MATERIAL: AÇO CARBONO|TRATAMENTO: PRÉ-ZINCADO|CHAPA: #18|PARAFUSOS: INCLUSOS|TAMPA: INCLUSA)</t>
  </si>
  <si>
    <t>MATED-11876</t>
  </si>
  <si>
    <t>CAIXA DE DERIVAÇÃO PARA PERFILADO (TIPO:"X"|MATERIAL: AÇO CARBONO|TRATAMENTO: PRÉ-ZINCADO|CHAPA: #18|PARAFUSOS: INCLUSOS|TAMPA: INCLUSA)</t>
  </si>
  <si>
    <t>MATED-11877</t>
  </si>
  <si>
    <t>CAIXA DE TOMADA PARA PERFILADO (MONTAGEM: APARAFUSADA|MATERIAL: AÇO CARBONO|TRATAMENTO: PRÉ-ZINCADO|TOMADA: NÃO INCLUSO|PARAFUSOS: INCLUSOS)</t>
  </si>
  <si>
    <t>MATED-11886</t>
  </si>
  <si>
    <t>SUPORTE OU GANCHO PARA LUMINÁRIA EM PERFILADO (TIPO: CURTO|MATERIAL: CHAPA DE AÇO|TRATAMENTO: PRÉ-ZINCADO|COMPRIMENTO: 100MM)</t>
  </si>
  <si>
    <t>MATED-11887</t>
  </si>
  <si>
    <t>SUPORTE OU GANCHO PARA LUMINÁRIA EM PERFILADO (TIPO: LONGO|MATERIAL: CHAPA DE AÇO|TRATAMENTO: PRÉ-ZINCADO|COMPRIMENTO: 165MM)</t>
  </si>
  <si>
    <t>MATED-11908</t>
  </si>
  <si>
    <t>CAIXA DE PASSAGEM (MATERIAL: AÇO|TIPO: SOBREPOR|COMPRIMENTO*: 102MM|LARGURA*: 102MM|PROFUNDIDADE*: 82MM|ACABAMENTO: PINTURA ELETROSTÁTICA|TAMPA: INCLUSO|REFERÊNCIA: CPS-10 OU EQUIVALENTE)*VALORES REFERENCIAIS APROXIMADOS</t>
  </si>
  <si>
    <t>MATED-11909</t>
  </si>
  <si>
    <t>CAIXA DE PASSAGEM (MATERIAL: AÇO|TIPO: SOBREPOR|COMPRIMENTO*: 252MM|LARGURA*: 252MM|PROFUNDIDADE*: 102MM|ACABAMENTO: PINTURA ELETROSTÁTICA|TAMPA: INCLUSO|REFERÊNCIA: CPS-25 OU EQUIVALENTE)*VALORES REFERENCIAIS APROXIMADOS</t>
  </si>
  <si>
    <t>MATED-11922</t>
  </si>
  <si>
    <t>BARRAMENTO COM SUPORTE PARA QUADRO (PADRÃO: DIN|TIPO: NEUTRO/TERRA|POLOS/TERMINAIS: 12)</t>
  </si>
  <si>
    <t>MATED-11923</t>
  </si>
  <si>
    <t>QUADRO DE DISTRIBUIÇÃO (CAPACIDADE: 8 DISJUNTORES DIN|MATERIAL: PVC|BARRAMENTO NÃO INCLUSO|TIPO: EMBUTIR)</t>
  </si>
  <si>
    <t>MATED-11924</t>
  </si>
  <si>
    <t>QUADRO DE DISTRIBUIÇÃO (CAPACIDADE: 16 DISJUNTORES DIN|MATERIAL: PVC|BARRAMENTO NÃO INCLUSO|TIPO: EMBUTIR)</t>
  </si>
  <si>
    <t>MATED-11927</t>
  </si>
  <si>
    <t>MATED-11945</t>
  </si>
  <si>
    <t>SUPORTE PARA LUMINÁRIA PÚBLICA (TIPO: PÉTALA|QUANTIDADE DE LUMINÁRIAS: 2)</t>
  </si>
  <si>
    <t>MATED-11953</t>
  </si>
  <si>
    <t>POSTE DE CONCRETO CÔNICO (COMPRIMENTO: 11,00 M|DIÂMETRO DA BASE: 390,00MM|RESISTÊNCIA: 400,00 KG)</t>
  </si>
  <si>
    <t>MATED-11961</t>
  </si>
  <si>
    <t>ESCOVA CIRCULAR DE AÇO CARBONO (ESPESSURA: 1/2"[12,7MM]|DIÂMETRO DO FURO: 7/8"[22,2MM]|DIÂMETRO NOMINAL: 7"[180MM]|APLICAÇÃO: METAL)</t>
  </si>
  <si>
    <t>MATED-11962</t>
  </si>
  <si>
    <t>PONTEIRO PARA ROMPEDOR (COMPRIMENTO*: 400MM|DIÂMETRO DA SEÇÃO: 18MM|PESO*: 0,6KG)*VALORES REFERENCIAIS APROXIMADOS</t>
  </si>
  <si>
    <t>MATED-11963</t>
  </si>
  <si>
    <t>DISCO DE DESBASTE/CORTE (ESPESSURA*: 1/4"[6,4MM]|DIÂMETRO DO FURO: 7/8"[22,2MM]|DIÂMETRO NOMINAL: 7"[180MM]|APLICAÇÃO: METAL)*VALORES REFERENCIAIS APROXIMADOS</t>
  </si>
  <si>
    <t>MATED-11966</t>
  </si>
  <si>
    <t>CHAPA (MATERIAL: LATÃO|ACABAMENTO: CROMADO|COMPRIMENTO*: 111,5MM|ALTURA*: 50MM|ESPESSURA*: 4MM|APLICAÇÃO: FERRAGEM PARA DIVISÓRIAS DE PEDRAS)*VALORES REFERENCIAIS APROXIMADOS</t>
  </si>
  <si>
    <t>MATED-11967</t>
  </si>
  <si>
    <t>SUPORTE (MATERIAL: LATÃO|ACABAMENTO: CROMADO|COMPRIMENTO*: 111,5MM|ALTURA*: 49,5MM|ESPESSURA*: 4MM|APLICAÇÃO: FERRAGEM PARA DIVISÓRIAS DE PEDRAS)*VALORES REFERENCIAIS APROXIMADOS</t>
  </si>
  <si>
    <t>MATED-11968</t>
  </si>
  <si>
    <t>PARAFUSO (ROSCA: UNC|APLICAÇÃO: PEDRAS|MATERIAL: LATÃO|CABEÇA DA PORCA: CALOTA PARA BUCHA|PORCA: INCLUSO|REFERÊCIA: 860CR OU EQUIVALENTE)</t>
  </si>
  <si>
    <t>MATED-11969</t>
  </si>
  <si>
    <t>CANTONEIRA (MATERIAL: LATÃO|ACABAMENTO: CROMADO|COMPRIMENTO*: 40MM|ALTURA*: 50MM|ESPESSURA*: 4MM|APLICAÇÃO: FERRAGEM PARA DIVISÓRIAS DE PEDRAS)*VALORES REFERENCIAIS APROXIMADOS</t>
  </si>
  <si>
    <t>MATED-11970</t>
  </si>
  <si>
    <t>PARAFUSO (TIPO: CASTELO|MATERIAL: LATÃO|NÚMERO: 8|ARRUELA: INCLUSA|BUCHA: INCLUSA)</t>
  </si>
  <si>
    <t>MATED-11973</t>
  </si>
  <si>
    <t>ANILHA (TIPO: MARCADOR|APLICAÇÃO: IDENTIFICAÇÃO DE CABO|BITOLA MÁXIMA: 6MM2|QUANTIDADE PACOTE: 500UN|REFERÊNCIA: MHG2/5 OU EQUIVALENTE)</t>
  </si>
  <si>
    <t>MATED-11974</t>
  </si>
  <si>
    <t>ANILHA (TIPO: MARCADOR|APLICAÇÃO: IDENTIFICAÇÃO DE CABO|BITOLA MÁXIMA: 16MM2|QUANTIDADE PACOTE: 500UN|REFERÊNCIA: MHG4/9 OU EQUIVALENTE)</t>
  </si>
  <si>
    <t>MATED-11985</t>
  </si>
  <si>
    <t>BARRA DE APOIO (MATERIAL: AÇO INOX AISI 304|ACABAMENTO: POLIDO|MODELO: RETA|DIÂMETRO TUBO: 1.1/4" [31,75MM]|COMPRIMENTO: 70CM|INSTALAÇÃO: PAREDE|ACESSÓRIOS: INCLUSO CANOPLAS, PARAFUSOS E BUCHAS)</t>
  </si>
  <si>
    <t>MATED-11988</t>
  </si>
  <si>
    <t>SINALIZADOR/LUZ DE OBSTÁCULOS AÉREOS DE TOPO (TIPO: DUPLO|ACABAMENTO: ALUMÍNIO FUNDIDO|COR: VERMELHO|GLOBO: POLICARBONATO PRISMÁTICO|POTÊNCIA: 60W|SOQUETE: BASE E-27|SUPORTE: INCLUSO|RELÉ FOTOELÉTRICO: INCLUSO|LÂMPADAS: NÃO INCLUSO|REFERÊNCIA: TEL-600 OU</t>
  </si>
  <si>
    <t>MATED-11989</t>
  </si>
  <si>
    <t>HASTE PARA ATERRAMENTO COPPERWELD (DIÂMETRO: 3/4"|COMPRIMENTO: 300CM|MATERIAL DO NÚCLEO: AÇO (SAE 1010/1020)|REVESTIMENTO: COBRE ELETROLÍTICO|TIPO: ALTA CAMADA)</t>
  </si>
  <si>
    <t>MATED-11992</t>
  </si>
  <si>
    <t>MATED-11994</t>
  </si>
  <si>
    <t>MATED-11995</t>
  </si>
  <si>
    <t>MATED-11997</t>
  </si>
  <si>
    <t>MATED-11998</t>
  </si>
  <si>
    <t>REBAR (BITOLA: 8MM|COMPRIMENTO: 4M|QUANTIDADE DE CLIPS: 3|BITOLA EMENDA: 8-10MM)</t>
  </si>
  <si>
    <t>MATED-11999</t>
  </si>
  <si>
    <t>REBAR (BITOLA: 3/8"|COMPRIMENTO: 3,4M|QUANTIDADE DE CLIPS: 3|BITOLA EMENDA: 8-10MM)</t>
  </si>
  <si>
    <t>MATED-12000</t>
  </si>
  <si>
    <t>REBAR (BITOLA: 10MM|COMPRIMENTO: 3M|QUANTIDADE DE CLIPS: 3|BITOLA EMENDA: 8-10MM)</t>
  </si>
  <si>
    <t>MATED-12001</t>
  </si>
  <si>
    <t>CONECTOR ESTRUTURAL (TIPO: REGULAGEM)</t>
  </si>
  <si>
    <t>MATED-12004</t>
  </si>
  <si>
    <t>CAIXA DE INSPEÇÃO SEM FUNDO (MATERIAL: CONCRETO|LARGURA*: 30CM|COMPRIMENTO*:30CM|ALTURA*: 30CM|TAMPA: NÃO INCLUSO|PESO*: 27KG) *VALORES REFERENCIAIS APROXIMADOS</t>
  </si>
  <si>
    <t>MATED-12005</t>
  </si>
  <si>
    <t>CAIXA SUBTERRÂNEA (MATERIAL: FERRO FUNDIDO|TIPO: P20|COMPRIMENTO*: 20CM|LARGURA*: 20CM|ALTURA*: 20CM|TAMPA: INCLUSO|PESO*: 13KG)*VALORES REFERENCIAIS APROXIMADOS</t>
  </si>
  <si>
    <t>MATED-12007</t>
  </si>
  <si>
    <t>MATED-12009</t>
  </si>
  <si>
    <t>TERMINAL FIXADOR UNIVERSAL (MATERIAL: LATÃO ESTANHADO|DIÂMETRO DO CABO: 16MM2-70MM2|QUANTIDADE DE CONDUTORES: 2|APLICAÇÃO: INSTALAÇÃO ELÉTRICA E SISTEMA DE PROTEÇÃO CONTRA DESCARGA ATMOSFÉRICA)</t>
  </si>
  <si>
    <t>MATED-12012</t>
  </si>
  <si>
    <t>FIXADOR ÔMEGA (MATERIAL: LATÃO|DIÂMETRO DO CABO: 16MM2 A 25MM2|APLICAÇÃO: INSTALAÇÃO ELÉTRICA E SISTEMA DE PROTEÇÃO CONTRA DESCARGA ATMOSFÉRICA)</t>
  </si>
  <si>
    <t>MATED-12013</t>
  </si>
  <si>
    <t>FIXADOR ÔMEGA (MATERIAL: LATÃO|DIÂMETRO DO CABO: 35MM2|APLICAÇÃO: INSTALAÇÃO ELÉTRICA E SISTEMA DE PROTEÇÃO CONTRA DESCARGA ATMOSFÉRICA)</t>
  </si>
  <si>
    <t>MATED-12014</t>
  </si>
  <si>
    <t>CONECTOR FENDIDO DE PRESSÃO "SPLIT-BOLT" (ACABAMENTO: LATÃO|SEÇÃO DO CABO: 2,5-16MM2)</t>
  </si>
  <si>
    <t>MATED-12015</t>
  </si>
  <si>
    <t>CONECTOR FENDIDO DE PRESSÃO "SPLIT-BOLT" (ACABAMENTO: LATÃO|SEÇÃO DO CABO: 2,5-35MM2)</t>
  </si>
  <si>
    <t>MATED-12016</t>
  </si>
  <si>
    <t>CONECTOR CABO-HASTE (ACABAMENTO: LATÃO OU BRONZE|LIGAÇÃO: 2 CABOS|SEÇÃO DO CABO:16-70MM2)</t>
  </si>
  <si>
    <t>MATED-12017</t>
  </si>
  <si>
    <t>CONECTOR CABO-HASTE (ACABAMENTO: LATÃO OU BRONZE|LIGAÇÃO: 1 CABOS|SEÇÃO DO CABO:16-70MM2)</t>
  </si>
  <si>
    <t>MATED-12021</t>
  </si>
  <si>
    <t>ABRAÇADEIRA GUIA (APLICAÇÃO: MASTRO SIMPLES|QUANTIDADE DE DESCIDA: 1|DIÂMETRO: 1.1/2")</t>
  </si>
  <si>
    <t>MATED-12022</t>
  </si>
  <si>
    <t>ABRAÇADEIRA GUIA (APLICAÇÃO: MASTRO SIMPLES|QUANTIDADE DE DESCIDA: 1|DIÂMETRO: 2")</t>
  </si>
  <si>
    <t>MATED-12024</t>
  </si>
  <si>
    <t>ABRAÇADEIRA GUIA (APLICAÇÃO: MASTRO SIMPLES|QUANTIDADE DE DESCIDA: 2|DIÂMETRO: 2")</t>
  </si>
  <si>
    <t>MATED-12025</t>
  </si>
  <si>
    <t>ABRAÇADEIRA GUIA (APLICAÇÃO: MASTRO SIMPLES|QUANTIDADE DE DESCIDA: 2|DIÂMETRO: 1.1/2")</t>
  </si>
  <si>
    <t>MATED-12026</t>
  </si>
  <si>
    <t>PRESILHA PARA CABO DE ALUMÍNIO (MATERIAL: ALUMÍNIO|SEÇÃO TRANSVERSAL DO CABO: 70MM2|APLICAÇÃO: INSTALAÇÃO ELÉTRICA E SISTEMA DE PROTEÇÃO CONTRA DESCARGA ATMOSFÉRICA)</t>
  </si>
  <si>
    <t>MATED-12027</t>
  </si>
  <si>
    <t>MOLDE PARA SOLDA EXOTÉRMICA (TIPO: EMENDA HASTE COM CABO PASSANTE LATERAL|BITOLA HASTE: 5/8"|BITOLA CABO: 50MM2|REFERÊNCIA: HCL OU EQUIVALENTE)</t>
  </si>
  <si>
    <t>MATED-12028</t>
  </si>
  <si>
    <t>MOLDE PARA SOLDA EXOTÉRMICA (TIPO: EMENDA HASTE COM CABO PASSANTE LATERAL|BITOLA HASTE: 3/4"|BITOLA CABO: 50MM2|REFERÊNCIA: HCL OU EQUIVALENTE)</t>
  </si>
  <si>
    <t>MATED-12029</t>
  </si>
  <si>
    <t>CARTUCHO PARA SOLDA EXOTÉRMICA (MODELO: 115 GRAMAS)</t>
  </si>
  <si>
    <t>MATED-12030</t>
  </si>
  <si>
    <t>CORDOALHA FLEXÍVEL DE COBRE ESTANHADO (DIMENSÃO: 25X300MM|QUANTIDADE DE FUROS: 4|DIÂMETRO FURO: 11MM|APLICAÇÃO: SISTEMA DE PROTEÇÃO CONTRA DESCARGAS ATMOSFÉRICAS)</t>
  </si>
  <si>
    <t>MATED-12031</t>
  </si>
  <si>
    <t>TERMINAL À COMPRESSÃO (MATERIAL: COBRE ESTANHADO|QUANTIDADE DE FUROS: 1|DIÂMETRO DO CABO: 25MM2|APLICAÇÃO: INSTALAÇÃO ELÉTRICA E SISTEMA DE PROTEÇÃO CONTRA DESCARGA ATMOSFÉRICA)</t>
  </si>
  <si>
    <t>MATED-12033</t>
  </si>
  <si>
    <t>TERMINAL À COMPRESSÃO (MATERIAL: COBRE ESTANHADO|QUANTIDADE DE FUROS: 2|DIÂMETRO DO CABO: 16MM2|APLICAÇÃO: INSTALAÇÃO ELÉTRICA E SISTEMA DE PROTEÇÃO CONTRA DESCARGA ATMOSFÉRICA)</t>
  </si>
  <si>
    <t>MATED-12034</t>
  </si>
  <si>
    <t>TERMINAL À COMPRESSÃO (MATERIAL: COBRE ESTANHADO|QUANTIDADE DE FUROS: 2|DIÂMETRO DO CABO: 25MM2|APLICAÇÃO: INSTALAÇÃO ELÉTRICA E SISTEMA DE PROTEÇÃO CONTRA DESCARGA ATMOSFÉRICA)</t>
  </si>
  <si>
    <t>MATED-12035</t>
  </si>
  <si>
    <t>TERMINAL À COMPRESSÃO (MATERIAL: COBRE ESTANHADO|QUANTIDADE DE FUROS: 2|DIÂMETRO DO CABO: 35MM2|APLICAÇÃO: INSTALAÇÃO ELÉTRICA E SISTEMA DE PROTEÇÃO CONTRA DESCARGA ATMOSFÉRICA)</t>
  </si>
  <si>
    <t>MATED-12036</t>
  </si>
  <si>
    <t>TERMINAL À COMPRESSÃO (MATERIAL: COBRE ESTANHADO|QUANTIDADE DE FUROS: 2|DIÂMETRO DO CABO: 50MM2|APLICAÇÃO: INSTALAÇÃO ELÉTRICA E SISTEMA DE PROTEÇÃO CONTRA DESCARGA ATMOSFÉRICA)</t>
  </si>
  <si>
    <t>MATED-12040</t>
  </si>
  <si>
    <t>CORDOALHA FLEXÍVEL DE COBRE ESTANHADO (DIMENSÃO: 25X500MM|QUANTIDADE DE FUROS: 4|DIÂMETRO FURO: 11MM|APLICAÇÃO: SISTEMA DE PROTEÇÃO CONTRA DESCARGAS ATMOSFÉRICAS)</t>
  </si>
  <si>
    <t>MATED-12043</t>
  </si>
  <si>
    <t>MATED-12061</t>
  </si>
  <si>
    <t>BARRA DE APOIO (MATERIAL: AÇO INOX AISI 304|ACABAMENTO: POLIDO|MODELO: RETA|DIÂMETRO TUBO: 1.1/4" [31,75MM]|COMPRIMENTO: 100CM|INSTALAÇÃO: PAREDE|ACESSÓRIOS: INCLUSO CANOPLAS, PARAFUSOS E BUCHAS)</t>
  </si>
  <si>
    <t>MATED-12062</t>
  </si>
  <si>
    <t>BARRA DE APOIO (MATERIAL: AÇO INOX AISI 304|ACABAMENTO: POLIDO|MODELO: PARA LAVATÓRIO DE CANTO|DIÂMETRO TUBO: 1.1/4" [31,75MM]|COMPRIMENTO: APROX. 61CM|INSTALAÇÃO: PAREDE|ACESSÓRIOS: INCLUSO CANOPLAS, PARAFUSOS E BUCHAS)</t>
  </si>
  <si>
    <t>MATED-12063</t>
  </si>
  <si>
    <t>BARRA DE APOIO (MATERIAL: AÇO INOX AISI 304|ACABAMENTO: POLIDO|MODELO: RETA|DIÂMETRO TUBO: 1.1/4" [31,75MM]|COMPRIMENTO: 80CM|INSTALAÇÃO: PAREDE|ACESSÓRIOS: INCLUSO CANOPLAS, PARAFUSOS E BUCHAS)</t>
  </si>
  <si>
    <t>MATED-12064</t>
  </si>
  <si>
    <t>BARRA DE APOIO (MATERIAL: AÇO INOX AISI 304|ACABAMENTO: POLIDO|MODELO: RETA|DIÂMETRO TUBO: 1.1/4" [31,75MM]|COMPRIMENTO: 90CM|INSTALAÇÃO: PAREDE|ACESSÓRIOS: INCLUSO CANOPLAS, PARAFUSOS E BUCHAS)</t>
  </si>
  <si>
    <t>MATED-12065</t>
  </si>
  <si>
    <t>CAIXA DE GORDURA (FORMATO: CILÍNDRICO|MATERIAL: CONCRETO|TIPO: SIMPLES|DIÂMETRO INTERNO: 40CM*|ALTURA: 30CM*|TAMPA:INCLUSO|CAPACIDADE EM LITROS: 31*)*VALORES REFERENCIAIS APROXIMADOS</t>
  </si>
  <si>
    <t>MATED-12066</t>
  </si>
  <si>
    <t>BARRA DE APOIO (MATERIAL: AÇO INOX AISI 304|ACABAMENTO: POLIDO|MODELO: RETA|DIÂMETRO TUBO: 1.1/4" [31,75MM]|COMPRIMENTO: 40CM|INSTALAÇÃO: PORTA OU PAREDE|ACESSÓRIOS: INCLUSO CANOPLAS, PARAFUSOS E BUCHAS)</t>
  </si>
  <si>
    <t>MATED-12067</t>
  </si>
  <si>
    <t>CAIXA DE GORDURA (FORMATO: CILÍNDRICO|MATERIAL: CONCRETO|TIPO: MODULADA|DIÂMETRO INTERNO: 60CM*|ALTURA: 45CM*|TAMPA:INCLUSO|CAPACIDADE EM LITROS: 120*)*VALORES REFERENCIAIS APROXIMADOS</t>
  </si>
  <si>
    <t>MATED-12069</t>
  </si>
  <si>
    <t>ADAPTADOR EM LATÃO PARA INSTALAÇÃO PREDIAL DE COMBATE A INCÊNDIO (MATERIAL: LATÃO|ENGATE RÁPIDO: 1.1/2"|ROSCA INTERNA: 5 FIOS 2.1/2")</t>
  </si>
  <si>
    <t>MATED-12070</t>
  </si>
  <si>
    <t>MATED-12071</t>
  </si>
  <si>
    <t>ADAPTADOR STORZ (TIPO: ENGATE RÁPIDO|MATERIAL: LATÃO|DIÂMETRO ENGATE RÁPIDO: 2.1/2"|DIÂMETRO INTERNO: 2.1/2"|QUANTIDADE DE FIOS: 5|APLICAÇÃO: INSTALAÇÃO PREDIAL PARA COMBATE A INCÊNDIO)</t>
  </si>
  <si>
    <t>MATED-12072</t>
  </si>
  <si>
    <t>BEBEDOURO DE COLUNA/PRESSÃO (TIPO: ADULTO|ACABAMENTO: INOX|COR: NATURAL|ALTURA*: 110CM|LARGURA*: 35CM|PROFUNDIDADE*: 35CM|PRESSÃO MÍNIMA DA REDE*: 6M.C.A|PESO*: 14,5KG)*VALORES REFERENCIAIS APROXIMADOS</t>
  </si>
  <si>
    <t>MATED-12073</t>
  </si>
  <si>
    <t>BEBEDOURO DE COLUNA/PRESSÃO (TIPO: ADULTO|ACABAMENTO: PINTURA ELETROSTÁTICA|COR: BRANCA|ALTURA*: 112CM|LARGURA*: 35CM|PROFUNDIDADE*: 35CM|PRESSÃO MÍNIMA DA REDE*: 6M.C.A|PESO*: 14,5KG)*VALORES REFERENCIAIS APROXIMADOS</t>
  </si>
  <si>
    <t>MATED-12074</t>
  </si>
  <si>
    <t>BEBEDOURO DE COLUNA/PRESSÃO (TIPO: ADULTO E INFANTIL|ACABAMENTO: INOX|COR: NATURAL|ALTURA*: 112CM|LARGURA*: 65CM|PROFUNDIDADE*: 35CM|PRESSÃO MÍNIMA DA REDE*: 6M.C.A|PESO*: 17KG)*VALORES REFERENCIAIS APROXIMADOS</t>
  </si>
  <si>
    <t>MATED-12075</t>
  </si>
  <si>
    <t>BEBEDOURO DE COLUNA/PRESSÃO (TIPO: ADULTO E INFANTIL|ACABAMENTO: PINTURA ELETROSTÁTICA|COR: BRANCA|ALTURA*: 110CM|LARGURA*: 65CM|PROFUNDIDADE*: 35CM|PRESSÃO MÍNIMA DA REDE*: 6M.C.A|PESO*: 17KG)*VALORES REFERENCIAIS APROXIMADOS</t>
  </si>
  <si>
    <t>MATED-12078</t>
  </si>
  <si>
    <t>FUSÍVEL (TIPO: DIAZED|CLASSE: GL/GG|CORRENTE: 35A|TAMANHO: DIII|TENSÃO: 500V)</t>
  </si>
  <si>
    <t>MATED-12080</t>
  </si>
  <si>
    <t>MATED-12087</t>
  </si>
  <si>
    <t>MATED-12089</t>
  </si>
  <si>
    <t>MATED-12092</t>
  </si>
  <si>
    <t>MATED-12097</t>
  </si>
  <si>
    <t>MATED-12098</t>
  </si>
  <si>
    <t>CAIXA PARA CANALETA (MATERIAL: PVC|APLICAÇÃO: TOMADA OU INTERRUPTOR PARA CANALETA SISTEMA "X" OU EQUIVALENTE|LINHA: SOBREPOR|DIMENSÃO: 4"X2" [115MMX72MM]|ESPESSURA: 41MM|TAMPA: NÃO INCLUSO)</t>
  </si>
  <si>
    <t>MATED-12100</t>
  </si>
  <si>
    <t>MATED-12101</t>
  </si>
  <si>
    <t>PATCH CORD RJ45/RJ45 (CONEXÃO: RJ45|CABO: UTP-4P METÁLICO|CATEGORIA: 6|PINAGEM: T568A|COMPRIMENTO: 3M)</t>
  </si>
  <si>
    <t>MATED-12105</t>
  </si>
  <si>
    <t>PATCH PANEL (POSIÇÕES: 24|CATEGORIA: 6|GUIA TRASEIRO: INCLUSA|UNIDADE DE RACK: 1U|LARGURA: 19"[482,60MM]|ALTURA: 1,75"[44,45MM OU 1U]|APLICAÇÃO: BASTIDORE/RACK DE REDE)</t>
  </si>
  <si>
    <t>MATED-12106</t>
  </si>
  <si>
    <t>PATCH PANEL (POSIÇÕES: 48|CATEGORIA: 6|GUIA TRASEIRO: INCLUSA|UNIDADE DE RACK: 2U|LARGURA: 19"[482,60MM]|ALTURA: 3,50"[88,90MM OU 2U]|APLICAÇÃO: BASTIDORE/RACK DE REDE)</t>
  </si>
  <si>
    <t>MATED-12107</t>
  </si>
  <si>
    <t>RÉGUA COM TOMADAS 2P+T (QUANTIDADE: 8| CORRENTE: 10A|TENSÃO: 110/220V|APLICAÇÃO: RACK DE 19" [1U])</t>
  </si>
  <si>
    <t>MATED-12108</t>
  </si>
  <si>
    <t>MATED-12109</t>
  </si>
  <si>
    <t>MATED-12110</t>
  </si>
  <si>
    <t>ORGANIZADOR DE CABOS (UNIDADE DE RACK: 1U|LARGURA: 19"[482,60MM]|ALTURA: 1,75"[44,45MM OU 1U]|APLICAÇÃO: BASTIDORE/RACK DE REDE)</t>
  </si>
  <si>
    <t>MATED-12111</t>
  </si>
  <si>
    <t>TAMPA CEGA (UNIDADE DE RACK: 1U|LARGURA: 19"[482,60MM]|ALTURA: 1,75"[44,45MM OU 1U]|APLICAÇÃO: BASTIDORE/RACK DE REDE)</t>
  </si>
  <si>
    <t>MATED-12113</t>
  </si>
  <si>
    <t>LÂMPADA (TIPO: FLUORESCENTE|FORMATO: TUBULAR|COMPRIMENTO: 120CM|DIÂMETRO: TLT-T10[Ø33MM]|POTÊNCIA: 40W|LÚMENS: 3250LM|COR DA LUZ: NEUTRA-4000K|SOQUETE-BASE: G13|TENSÃO: 106V) - IPRM</t>
  </si>
  <si>
    <t>MATED-12116</t>
  </si>
  <si>
    <t>PRESILHA PARA CABO DE COBRE (MATERIAL: LATÃO|SEÇÃO TRANSVERSAL: 35-50MM2|APLICAÇÃO: INSTALAÇÃO ELÉTRICA E SISTEMA DE PROTEÇÃO CONTRA DESCARGA ATMOSFÉRICA)</t>
  </si>
  <si>
    <t>MATED-12117</t>
  </si>
  <si>
    <t>TERMINAL FIXADOR UNIVERSAL (MATERIAL: LATÃO ESTANHADO|DIÂMETRO DO CABO: 16MM2-35MM2|QUANTIDADE DE CONDUTORES: 1|APLICAÇÃO: INSTALAÇÃO ELÉTRICA E SISTEMA DE PROTEÇÃO CONTRA DESCARGA ATMOSFÉRICA)</t>
  </si>
  <si>
    <t>MATED-12118</t>
  </si>
  <si>
    <t>CONECTOR MINI-GAR (ACABAMENTO: LATÃO ESTANHADO|SEÇÃO DO CABO: 16-50MM2)</t>
  </si>
  <si>
    <t>MATED-12120</t>
  </si>
  <si>
    <t>TERMINAL AÉREO OU MINICAPTOR (ALTURA: 25CM|DIÂMETRO: 3/8"|APLICAÇÃO: SISTEMA DE PROTEÇÃO CONTRA DESCARGA ATMOSFÉRICA)</t>
  </si>
  <si>
    <t>MATED-12121</t>
  </si>
  <si>
    <t>TERMINAL À COMPRESSÃO (MATERIAL: COBRE ESTANHADO|QUANTIDADE DE FUROS: 1|DIÂMETRO DO CABO: 2,5MM2|APLICAÇÃO: INSTALAÇÃO ELÉTRICA E SISTEMA DE PROTEÇÃO CONTRA DESCARGA ATMOSFÉRICA)</t>
  </si>
  <si>
    <t>MATED-12123</t>
  </si>
  <si>
    <t>TERMINAL À COMPRESSÃO (MATERIAL: COBRE ESTANHADO|QUANTIDADE DE FUROS: 1|DIÂMETRO DO CABO: 35MM2|APLICAÇÃO: INSTALAÇÃO ELÉTRICA E SISTEMA DE PROTEÇÃO CONTRA DESCARGA ATMOSFÉRICA)</t>
  </si>
  <si>
    <t>MATED-12126</t>
  </si>
  <si>
    <t>FUSÍVEL (TIPO: DIAZED|CLASSE: GL/GG|CORRENTE: 63A|TAMANHO: DIII|TENSÃO: 500V)</t>
  </si>
  <si>
    <t>MATED-12127</t>
  </si>
  <si>
    <t>MATED-12128</t>
  </si>
  <si>
    <t>MATED-12129</t>
  </si>
  <si>
    <t>TERMINAL À COMPRESSÃO (MATERIAL: COBRE ESTANHADO|QUANTIDADE DE FUROS: 1|DIÂMETRO DO CABO: 16MM2|APLICAÇÃO: INSTALAÇÃO ELÉTRICA E SISTEMA DE PROTEÇÃO CONTRA DESCARGA ATMOSFÉRICA)</t>
  </si>
  <si>
    <t>MATED-12132</t>
  </si>
  <si>
    <t>BRAÇO PARA CHUVEIRO (MATERIAL: ALUMÍNIO|COMPRIMENTO: 40CM|DIÂMETRO NOMINAL: 1/2"[20MM]|ACABAMENTO PAREDE: INCLUSO)</t>
  </si>
  <si>
    <t>MATED-12133</t>
  </si>
  <si>
    <t>MATED-12134</t>
  </si>
  <si>
    <t>MATED-12135</t>
  </si>
  <si>
    <t>RESERVATÓRIO D'ÁGUA (MATERIAL: POLIETILENO|CAPACIDADE: 250L|FORMA: CILÍNDRICA|PESO APROXIMADO: 7KG)</t>
  </si>
  <si>
    <t>MATED-12137</t>
  </si>
  <si>
    <t>CAIXA DE PASSAGEM (MATERIAL: AÇO|TIPO: EMBUTIR|COMPRIMENTO*: 152MM|LARGURA*: 152MM|PROFUNDIDADE*: 102MM|ACABAMENTO: PINTURA ELETROSTÁTICA|TAMPA: INCLUSO|REFERÊNCIA: CPE-15 OU EQUIVALENTE)*VALORES REFERENCIAIS APROXIMADOS</t>
  </si>
  <si>
    <t>MATED-12138</t>
  </si>
  <si>
    <t>CAIXA DE PASSAGEM (MATERIAL: AÇO|TIPO: EMBUTIR|COMPRIMENTO*: 202MM|LARGURA*: 202MM|PROFUNDIDADE*: 102MM|ACABAMENTO: PINTURA ELETROSTÁTICA|TAMPA: INCLUSO|REFERÊNCIA: CPE-20 OU EQUIVALENTE)*VALORES REFERENCIAIS APROXIMADOS</t>
  </si>
  <si>
    <t>MATED-12139</t>
  </si>
  <si>
    <t>CAIXA DE PASSAGEM PARA PISO (MATERIAL: ALUMÍNIO|TAMPA: REVERSÍVEL [ANTIDERRAPANTE OU LISA]|DIMENSÃO: (100X100X60)MM)|ACESSÓRIOS: INCLUSOS)</t>
  </si>
  <si>
    <t>MATED-12140</t>
  </si>
  <si>
    <t>CAIXA DE PASSAGEM PARA PISO (MATERIAL: ALUMÍNIO|TAMPA: REVERSÍVEL [ANTIDERRAPANTE OU LISA]|DIMENSÃO: (200X200X100)MM|ACESSÓRIOS: INCLUSOS)</t>
  </si>
  <si>
    <t>MATED-12141</t>
  </si>
  <si>
    <t>CAIXA DE PASSAGEM (MATERIAL: AÇO|TIPO: SOBREPOR|COMPRIMENTO*: 152MM|LARGURA*: 152MM|PROFUNDIDADE*: 82MM|ACABAMENTO: PINTURA ELETROSTÁTICA|TAMPA: INCLUSO|REFERÊNCIA: CPS-15 OU EQUIVALENTE)*VALORES REFERENCIAIS APROXIMADOS</t>
  </si>
  <si>
    <t>MATED-12143</t>
  </si>
  <si>
    <t>CAIXA DE PASSAGEM (MATERIAL: AÇO|TIPO: SOBREPOR|COMPRIMENTO*: 202MM|LARGURA*: 202MM|PROFUNDIDADE*: 102MM|ACABAMENTO: PINTURA ELETROSTÁTICA|TAMPA: INCLUSO|REFERÊNCIA: CPS-20 OU EQUIVALENTE)*VALORES REFERENCIAIS APROXIMADOS</t>
  </si>
  <si>
    <t>MATED-12144</t>
  </si>
  <si>
    <t>CAIXA DE PASSAGEM (MATERIAL: AÇO|TIPO: SOBREPOR|COMPRIMENTO*: 302MM|LARGURA*: 302MM|PROFUNDIDADE*: 122MM|ACABAMENTO: PINTURA ELETROSTÁTICA|TAMPA: INCLUSO|REFERÊNCIA: CPS-30 OU EQUIVALENTE)*VALORES REFERENCIAIS APROXIMADOS</t>
  </si>
  <si>
    <t>MATED-12145</t>
  </si>
  <si>
    <t>MATED-12148</t>
  </si>
  <si>
    <t>CAIXA SIFONADA CEGA DE PVC PARA ESGOTO SANITÁRIO (ALTURA: 172MM|DIÂMETRO DE ENTRADA: 40MM|DIÂMETRO DE SAÍDA: 50MM|DIÂMETRO DA CAIXA: 250MM|NÚMERO DE ENTRADAS: 3)</t>
  </si>
  <si>
    <t>MATED-12151</t>
  </si>
  <si>
    <t>MATED-12163</t>
  </si>
  <si>
    <t>BARRA DE APOIO (MATERIAL: AÇO INOX AISI 304|ACABAMENTO: POLIDO|MODELO: EM"L"|DIÂMETRO TUBO: 1.1/4" [31,75MM]|COMPRIMENTO: 140CM|INSTALAÇÃO: PAREDE|ACESSÓRIOS: INCLUSO CANOPLAS, PARAFUSOS E BUCHAS)</t>
  </si>
  <si>
    <t>MATED-12172</t>
  </si>
  <si>
    <t>MOLDE PARA SOLDA EXOTÉRMICA (TIPO: EMENDA SUPERFÍCIE COM CABO INCLINADO|BITOLA CABO: 50MM2|REFERÊNCIA: SCI OU EQUIVALENTE)</t>
  </si>
  <si>
    <t>MATED-12174</t>
  </si>
  <si>
    <t>ALICATE PARA SOLDA EXOTÉRMICA (MODELO: Z-201)</t>
  </si>
  <si>
    <t>MATED-12175</t>
  </si>
  <si>
    <t>MATED-12177</t>
  </si>
  <si>
    <t>BARRA DE APOIO (MATERIAL: AÇO INOX AISI 304|ACABAMENTO: POLIDO|MODELO: RETA|DIÂMETRO TUBO: 1.1/4" [31,75MM]|COMPRIMENTO: 120CM|INSTALAÇÃO: PAREDE|ACESSÓRIOS: INCLUSO CANOPLAS, PARAFUSOS E BUCHAS)</t>
  </si>
  <si>
    <t>MATED-12179</t>
  </si>
  <si>
    <t>COBOGÓ CERÂMICO (MODELO: VARIADOS|ALTURA: 18CM*|COMPRIMENTO: 18CM*|ESPESSURA: 7CM*)*VALORES REFERENCIAIS APROXIMADOS</t>
  </si>
  <si>
    <t>MATED-12180</t>
  </si>
  <si>
    <t>CHUVEIRO ELÉTRICO (MATERIAL: PLÁSTICO|POTÊNCIA: 5500W/127V OU 6800W/220V|ACABAMENTO: CROMADO|BRAÇO CHUVEIRO: INCLUSO)</t>
  </si>
  <si>
    <t>MATED-12181</t>
  </si>
  <si>
    <t>ELEMENTO VAZADO (MATERIAL: CONCRETO|TIPO: VENEZIANA|ALTURA: 20CM|COMPRIMENTO: 40CM|ESPESSURA: 10CM)</t>
  </si>
  <si>
    <t>MATED-12183</t>
  </si>
  <si>
    <t>MATED-12185</t>
  </si>
  <si>
    <t>CILINDRO DE AÇO (APLICAÇÃO: GÁS GLP|CAPACIDADE: 45KG|TIPO: P45|COM CARGA: SIM)</t>
  </si>
  <si>
    <t>MATED-12191</t>
  </si>
  <si>
    <t>TORNEIRA METÁLICA (APLICAÇÃO: JARDIM|BICO: ROSCA|ABERTURA: 1/2 VOLTA|ACABAMENTO: CROMADO|BITOLA: 1/2"|INSTALAÇÃO: PAREDE|REFERÊNCIA: 1130)</t>
  </si>
  <si>
    <t>MATED-12192</t>
  </si>
  <si>
    <t>TORNEIRA METÁLICA DE BICA ALTA MÓVEL (APLICAÇÃO: PIA|BICO: AREJADOR|ABERTURA: 1/4 DE VOLTA|ACABAMENTO: CROMADO|BITOLA: 1/2"|INSTALAÇÃO: MESA|REFERÊNCIA: 1167)</t>
  </si>
  <si>
    <t>MATED-12193</t>
  </si>
  <si>
    <t>TORNEIRA METÁLICA (APLICAÇÃO: USO GERAL |BICO: AREJADOR|ABERTURA: 1/2 VOLTA|ACABAMENTO: CROMADO|BITOLA: 1/2"|INSTALAÇÃO: PAREDE|REFERÊNCIA: 1154)</t>
  </si>
  <si>
    <t>MATED-12194</t>
  </si>
  <si>
    <t>TORNEIRA METÁLICA DE FECHAMENTO AUTOMÁTICO (APLICAÇÃO: LAVATÓRIO|BICO: AREJADOR|ABERTURA: PRESSÃO|ACABAMENTO: CROMADO|BITOLA: 1/2"|INSTALAÇÃO: MESA|REFERÊNCIA: 1170/1173)</t>
  </si>
  <si>
    <t>MATED-12195</t>
  </si>
  <si>
    <t>TORNEIRA METÁLICA DE BICA BAIXA (APLICAÇÃO: LAVATÓRIO|BICO: AREJADOR|ABERTURA: 1/4 DE VOLTA|ACABAMENTO: CROMADO|BITOLA: 1/2"|INSTALAÇÃO: MESA|REFERÊNCIA: 1194)</t>
  </si>
  <si>
    <t>MATED-12196</t>
  </si>
  <si>
    <t>TORNEIRA METÁLICA (APLICAÇÃO: TANQUE|BICO: ROSCA|ABERTURA: 1/2 VOLTA|ACABAMENTO: CROMADO|BITOLA: 1/2" OU 3/4"|INSTALAÇÃO: PAREDE|REFERÊNCIA: 1153)</t>
  </si>
  <si>
    <t>MATED-12197</t>
  </si>
  <si>
    <t>MATED-12198</t>
  </si>
  <si>
    <t>VÁLVULA DE ESCOAMENTO METÁLICA PARA PIA DE COZINHA AMERICANA (MATERIAL: METAL|ACABAMENTO: CROMADO|DIÂMETRO DE ENTRADA: 4.1/2")</t>
  </si>
  <si>
    <t>MATED-12223</t>
  </si>
  <si>
    <t>MATED-12226</t>
  </si>
  <si>
    <t>LAVATÓRIO DE LOUÇA SEM COLUNA (COR: BRANCO|TAMANHO: MÉDIO|LARGURA: 445MM*|COMPRIMENTO: 355MM*) *VALORES REFERENCIAIS APROXIMADOS</t>
  </si>
  <si>
    <t>MATED-12258</t>
  </si>
  <si>
    <t>RELÉ FOTOELÉTRICO (MATERIAL: POLIPROPILENO COM PROTEÇÃO RADIAÇÃO UV|TENSÃO: 120V|CAPACIDADE DA CARGA: 1200VA|POTÊNCIA: 1000W|GRAU DE PROTEÇÃO: IP54|CONTATO CARGA: NF OU NA|BASE: INCLUSA)</t>
  </si>
  <si>
    <t>MATED-12259</t>
  </si>
  <si>
    <t>RELÉ FOTOELÉTRICO (MATERIAL: POLIPROPILENO COM PROTEÇÃO RADIAÇÃO UV|TENSÃO: 220V|CAPACIDADE DA CARGA: 1800VA|POTÊNCIA: 1000W|GRAU DE PROTEÇÃO: IP54|CONTATO CARGA: NF OU NA|BASE: INCLUSA)</t>
  </si>
  <si>
    <t>MATED-12260</t>
  </si>
  <si>
    <t>CHAVE MAGNÉTICA (TENSÃO: MONOFÁSICA|POTÊNCIA: 0,5CV|BOTOEIRAS: INCLUSO|CAIXA: INCLUSO|ACESSÓRIOS PARA FIXAÇÃO: INCLUSO|APLICAÇÃO: PARTIDA RÁPIDA EM MOTORES E BOMBAS)</t>
  </si>
  <si>
    <t>MATED-12261</t>
  </si>
  <si>
    <t>CHAVE MAGNÉTICA (TENSÃO: TRIFÁSICA|POTÊNCIA: 5CV|BOTOEIRAS: INCLUSO|CAIXA: INCLUSO|ACESSÓRIOS PARA FIXAÇÃO: INCLUSO|APLICAÇÃO: PARTIDA RÁPIDA EM MOTORES E BOMBAS)</t>
  </si>
  <si>
    <t>MATED-12296</t>
  </si>
  <si>
    <t>BOMBA (TIPO: CENTRÍFUGA MONOESTÁGIO|POLOS: MONOFÁSICO|POTÊNCIA: 0,75CV|ALTURA MANOMÉTRICA*: [6-22]MCA|VAZÃO*: [6,7-0,8]M3/H)*VALORES REFERENCIAIS APROXIMADOS</t>
  </si>
  <si>
    <t>MATED-12299</t>
  </si>
  <si>
    <t>CHAVE MAGNÉTICA (TENSÃO: TRIFÁSICA|POTÊNCIA: 1,5CV|BOTOEIRAS: INCLUSO|CAIXA: INCLUSO|ACESSÓRIOS PARA FIXAÇÃO: INCLUSO|APLICAÇÃO: PARTIDA RÁPIDA EM MOTORES E BOMBAS)</t>
  </si>
  <si>
    <t>MATED-12306</t>
  </si>
  <si>
    <t>PAPELEIRA PARA PAPEL HIGIÊNICO (MATERIAL: AÇO INOX|ACABAMENTO: POLIDO OU ESCOVADO|TIPO: SOBREPOR|CAPACIDADE DO ROLO: 300-500[M]|FORMATO: REDONDO|DIÂMETRO*: 27CM|LARGURA*: 12CM|ACESSÓRIOS DE FIXAÇÃO: INCLUSO)*VALORES REFERENCIAIS APROXIMADOS</t>
  </si>
  <si>
    <t>MATED-12308</t>
  </si>
  <si>
    <t>MATED-12309</t>
  </si>
  <si>
    <t>MATED-12310</t>
  </si>
  <si>
    <t>MEIA SABONETEIRA (MATERIAL: LOUCA|TIPO: EMBUTIR|COR: BRANCA|LARGURA*: 1750MM|ALTURA*: 100MM)*VALORES REFERENCIAIS APROXIMADOS</t>
  </si>
  <si>
    <t>MATED-12311</t>
  </si>
  <si>
    <t>SABONETEIRA (MATERIAL: LOUCA|TIPO: EMBUTIR|COR: BRANCA|LARGURA*: 150MM|ALTURA*: 150MM)*VALORES REFERENCIAIS APROXIMADOS</t>
  </si>
  <si>
    <t>MATED-12312</t>
  </si>
  <si>
    <t>MATED-12313</t>
  </si>
  <si>
    <t>MATED-12315</t>
  </si>
  <si>
    <t>REGISTRO REGULADOR (MATERIAL: LATÃO|TIPO: AGULHA|REDUÇÃO: 1/4"X3/8"|DIÂMETRO DE ENTRADA: 1/4"|SAÍDA TERMINAL DE MANGUEIRA: 3/8"|ROSCA: NPT [CÔNICA]|TIPO DE PRESSÃO: BAIXA|APLICAÇÃO USUAL: INSTALAÇÃO DE GÁS)</t>
  </si>
  <si>
    <t>MATED-12316</t>
  </si>
  <si>
    <t>REGISTRO DE BLOQUEIO (MATERIAL: LATÃO|DIÂMETRO: 1/2"X1/2"|GRAU: 90|ROSCA: NPT [CÔNICA]|TIPO DE PRESSÃO: BAIXA|APLICAÇÃO USUAL: INSTALAÇÃO DE GÁS)</t>
  </si>
  <si>
    <t>MATED-12318</t>
  </si>
  <si>
    <t>CUBA DE AÇO INOXIDÁVEL RETANGULAR SIMPLES SEM VÁLVULA DE ESCOAMENTO (TIPO: EMBUTIR|APLICAÇÃO: PIA|MATERIAL: AÇO AISI 304|ACABAMENTO: BRILHANTE|COMPRIMENTO: 465MM*|LARGURA: 340MM*|ALTURA: 140MM*)*VALORES REFERENCIAIS APROXIMADOS</t>
  </si>
  <si>
    <t>MATED-12319</t>
  </si>
  <si>
    <t>VÁLVULA TIPO ESFERA (MATERIAL: AÇO CARBONO CLASSE WCB|TIPO: TRIPARTIDA|ROSCA: NPT [CÔNICA]|DIÂMETRO: 1/2"|CLASSE: 300LBS|HASTE DE ACIONAMENTO: INCLUSO)</t>
  </si>
  <si>
    <t>MATED-12321</t>
  </si>
  <si>
    <t>CAIXA DE PASSAGEM PARA PISO (MATERIAL: ALUMÍNIO|TAMPA: REVERSÍVEL [ANTIDERRAPANTE OU LISA]|DIMENSÃO: (300X300X120)MM|ACESSÓRIOS: INCLUSOS)</t>
  </si>
  <si>
    <t>MATED-12322</t>
  </si>
  <si>
    <t>CAIXA DE PASSAGEM PARA PISO (MATERIAL: ALUMÍNIO|TAMPA: REVERSÍVEL [ANTIDERRAPANTE OU LISA]|DIMENSÃO: (400X400X200)MM|ACESSÓRIOS: INCLUSOS)</t>
  </si>
  <si>
    <t>MATED-12328</t>
  </si>
  <si>
    <t>CUBA DE AÇO INOXIDÁVEL RETANGULAR SIMPLES SEM VÁLVULA DE ESCOAMENTO (TIPO: EMBUTIR|APLICAÇÃO: PIA|MATERIAL: AÇO AISI 304|ACABAMENTO: BRILHANTE|COMPRIMENTO: 560MM*|LARGURA: 340MM*|ALTURA: 140MM*)*VALORES REFERENCIAIS APROXIMADOS</t>
  </si>
  <si>
    <t>MATED-12329</t>
  </si>
  <si>
    <t>VARAL PANTOGRÁFICO</t>
  </si>
  <si>
    <t>MATED-12331</t>
  </si>
  <si>
    <t>VÁLVULA REGISTRO GÁS COM TÊ REVERSÍVEL (QUANTIDADE: 2 BOTIJÕES|PADRÃO: P45)</t>
  </si>
  <si>
    <t>MATED-12337</t>
  </si>
  <si>
    <t>ABRAÇADEIRA (TIPO: CIRCULAR|MATERIAL: AÇO GALVANIZADO|DIÂMETRO: 2")</t>
  </si>
  <si>
    <t>MATED-12339</t>
  </si>
  <si>
    <t>TAMPÃO (MATERIAL: AÇO GALVANIZADO|DIÂMETRO: 2"[50MM]|TIPO: COM ROSCA)</t>
  </si>
  <si>
    <t>MATED-12346</t>
  </si>
  <si>
    <t>MATED-12364</t>
  </si>
  <si>
    <t>TIJOLO CERÂMICO FURADO (TIPO: VEDAÇÃO|QUANTIDADE DE FUROS: 8|LARGURA: 9CM|COMPRIMENTO: 29CM|ALTURA: 19CM)</t>
  </si>
  <si>
    <t>MATED-12370</t>
  </si>
  <si>
    <t>TIJOLO CERÂMICO FURADO (TIPO: VEDAÇÃO|QUANTIDADE DE FUROS: 12|LARGURA: 14CM|COMPRIMENTO: 29CM|ALTURA: 19CM)</t>
  </si>
  <si>
    <t>MATED-12371</t>
  </si>
  <si>
    <t>ESPAÇADOR PARA BLOCOS DE VIDRO (MATERIAL: POLIPROPILENO|ESPESSURA JUNTA: 10MM)</t>
  </si>
  <si>
    <t>MATED-12376</t>
  </si>
  <si>
    <t>MATED-12383</t>
  </si>
  <si>
    <t>BLOCO DE VIDRO (TONALIDADE: INCOLOR|TIPO: ONDULADO|LARGURA: 190MM|ALTURA: 190MM|ESPESSURA: 80MM)</t>
  </si>
  <si>
    <t>MATED-12389</t>
  </si>
  <si>
    <t>SIRENE ELETROMECÂNICA (ALCANCE MÁXIMO: 500M|PRESSÃO SONORA MÍNIMA: 110 DB)</t>
  </si>
  <si>
    <t>MATED-12390</t>
  </si>
  <si>
    <t>LUMINÁRIA COMERCIAL CHANFRADA (FIXAÇÃO: SOBREPOR|COMPRIMENTO: 60CM|MATERIAL: CHAPA DE AÇO|ACABAMENTO: TRATAMENTO ANTI-CORROSIVO|COR: BRANCA|TIPO DE LÂMPADAS: TUBULAR|BASE: NÃO INCLUSO|REATOR: NÃO INCLUSO|CAPACIDADE: UMA (1) LÂMPADA - NÃO INCLUSO)</t>
  </si>
  <si>
    <t>MATED-12391</t>
  </si>
  <si>
    <t>LUMINÁRIA COMERCIAL CHANFRADA (FIXAÇÃO: SOBREPOR|COMPRIMENTO: 60CM|MATERIAL: CHAPA DE AÇO|ACABAMENTO: TRATAMENTO ANTI-CORROSIVO|COR: BRANCA|TIPO DE LÂMPADAS: TUBULAR|BASE: NÃO INCLUSO|REATOR: NÃO INCLUSO|CAPACIDADE: DUAS (2) LÂMPADAS - NÃO INCLUSO)</t>
  </si>
  <si>
    <t>MATED-12392</t>
  </si>
  <si>
    <t>LUMINÁRIA COMERCIAL CHANFRADA (FIXAÇÃO: SOBREPOR|COMPRIMENTO: 60CM|MATERIAL: CHAPA DE AÇO|ACABAMENTO: TRATAMENTO ANTI-CORROSIVO|COR: BRANCA|TIPO DE LÂMPADAS: TUBULAR|BASE: NÃO INCLUSO|REATOR: NÃO INCLUSO|CAPACIDADE: QUATRO (4) LÂMPADAS - NÃO INCLUSO)</t>
  </si>
  <si>
    <t>MATED-12393</t>
  </si>
  <si>
    <t>LUMINÁRIA COMERCIAL CHANFRADA (FIXAÇÃO: SOBREPOR|COMPRIMENTO: 120CM|MATERIAL: CHAPA DE AÇO|ACABAMENTO: TRATAMENTO ANTI-CORROSIVO|COR: BRANCA|TIPO DE LÂMPADAS: TUBULAR|BASE: NÃO INCLUSO|REATOR: NÃO INCLUSO|CAPACIDADE: UMA (1) LÂMPADA - NÃO INCLUSO)</t>
  </si>
  <si>
    <t>MATED-12395</t>
  </si>
  <si>
    <t>LUMINÁRIA COMERCIAL CHANFRADA (FIXAÇÃO: SOBREPOR|COMPRIMENTO: 120CM|MATERIAL: CHAPA DE AÇO|ACABAMENTO: TRATAMENTO ANTI-CORROSIVO|COR: BRANCA|TIPO DE LÂMPADAS: TUBULAR|BASE: NÃO INCLUSO|REATOR: NÃO INCLUSO|CAPACIDADE: DUAS (2) LÂMPADAS - NÃO INCLUSO)</t>
  </si>
  <si>
    <t>MATED-12396</t>
  </si>
  <si>
    <t>LUMINÁRIA COMERCIAL CHANFRADA (FIXAÇÃO: SOBREPOR|COMPRIMENTO: 120CM|MATERIAL: CHAPA DE AÇO|ACABAMENTO: TRATAMENTO ANTI-CORROSIVO|COR: BRANCA|TIPO DE LÂMPADAS: TUBULAR|BASE: NÃO INCLUSO|REATOR: NÃO INCLUSO|CAPACIDADE: QUATRO (4) LÂMPADAS - NÃO INCLUSO)</t>
  </si>
  <si>
    <t>MATED-12399</t>
  </si>
  <si>
    <t>MATED-12400</t>
  </si>
  <si>
    <t>REATOR ELETRÔNICO (FATOR DE POTÊNCIA: ALTO [A.F.P.]|LÂMPADAS: FLUORESCENTE TUBULAR [T8]|NÚMERO DE LÂMPADAS: 1X16W[T8]|TIPO: PARTIDA RÁPIDA|TENSÃO: 127-220V)</t>
  </si>
  <si>
    <t>MATED-12401</t>
  </si>
  <si>
    <t>REATOR ELETRÔNICO (FATOR DE POTÊNCIA: ALTO [A.F.P.]|LÂMPADAS: FLUORESCENTE TUBULAR [T8]|NÚMERO DE LÂMPADAS: 2X16W[T8]|TIPO: PARTIDA RÁPIDA|TENSÃO: 127-220V)</t>
  </si>
  <si>
    <t>MATED-12402</t>
  </si>
  <si>
    <t>REATOR ELETRÔNICO (FATOR DE POTÊNCIA: ALTO [A.F.P.]|LÂMPADAS: FLUORESCENTE TUBULAR [T8]|NÚMERO DE LÂMPADAS: 1X32W[T8]|TIPO: PARTIDA RÁPIDA|TENSÃO: 127-220V)</t>
  </si>
  <si>
    <t>MATED-12403</t>
  </si>
  <si>
    <t>REATOR ELETRÔNICO (FATOR DE POTÊNCIA: ALTO [A.F.P.]|LÂMPADAS: FLUORESCENTE TUBULAR [T8]|NÚMERO DE LÂMPADAS: 2X32W[T8]|TIPO: PARTIDA RÁPIDA|TENSÃO: 127-220V)</t>
  </si>
  <si>
    <t>MATED-12404</t>
  </si>
  <si>
    <t>REATOR ELETRÔNICO (FATOR DE POTÊNCIA: ALTO [A.F.P.]|LÂMPADAS: FLUORESCENTE TUBULAR [T8-T10]|NÚMERO DE LÂMPADAS: 1X18W[T8] OU 1X20W[T10]|TIPO: PARTIDA RÁPIDA|TENSÃO: 127-220V)</t>
  </si>
  <si>
    <t>MATED-12406</t>
  </si>
  <si>
    <t>REATOR ELETRÔNICO (FATOR DE POTÊNCIA: ALTO [A.F.P.]|LÂMPADAS: FLUORESCENTE TUBULAR [T8-T10]|NÚMERO DE LÂMPADAS: 2X18W[T8] OU 2X20W[T10]|TIPO: PARTIDA RÁPIDA|TENSÃO: 127-220V)</t>
  </si>
  <si>
    <t>MATED-12407</t>
  </si>
  <si>
    <t>REATOR ELETRÔNICO (FATOR DE POTÊNCIA: ALTO [A.F.P.]|LÂMPADAS: FLUORESCENTE TUBULAR [T8]|NÚMERO DE LÂMPADAS: 1X36W[T8] OU 1X40W[T10]|TIPO: PARTIDA RÁPIDA|TENSÃO: 127-220V)</t>
  </si>
  <si>
    <t>MATED-12408</t>
  </si>
  <si>
    <t>REATOR ELETRÔNICO (FATOR DE POTÊNCIA: ALTO [A.F.P.]|LÂMPADAS: FLUORESCENTE TUBULAR [T8-T10]|NÚMERO DE LÂMPADAS: 2X36W[T8] OU 2X40W[T10]|TIPO: PARTIDA RÁPIDA|TENSÃO: 127-220V)</t>
  </si>
  <si>
    <t>MATED-12409</t>
  </si>
  <si>
    <t>LÂMPADA (TIPO: FLUORESCENTE|FORMATO: MILHO[3U] OU ESPIRAL|POTÊNCIA: 9W|LÚMENS: 486LM-510LM|COR DA LUZ: BRANCA-6500K|SOQUETE-BASE: E27|TENSÃO: 110V) - IPRM</t>
  </si>
  <si>
    <t>MATED-12410</t>
  </si>
  <si>
    <t>LÂMPADA (TIPO: FLUORESCENTE|FORMATO: MILHO[3U] OU ESPIRAL|POTÊNCIA: 11W|LÚMENS: 570LM-660LM|COR DA LUZ: BRANCA-6500K|SOQUETE-BASE: E27|TENSÃO: 110V) - IPRM</t>
  </si>
  <si>
    <t>MATED-12411</t>
  </si>
  <si>
    <t>LÂMPADA (TIPO: FLUORESCENTE|FORMATO: MILHO[3U] OU ESPIRAL|POTÊNCIA: 15W|LÚMENS: 800LM-950LM|COR DA LUZ: BRANCA-6500K|SOQUETE-BASE: E27|TENSÃO: 110V) - IPRM</t>
  </si>
  <si>
    <t>MATED-12412</t>
  </si>
  <si>
    <t>LÂMPADA (TIPO: FLUORESCENTE|FORMATO: MILHO[3U] OU ESPIRAL|POTÊNCIA: 20W|LÚMENS: 1100LM-1250LM|COR DA LUZ: BRANCA-6500K|SOQUETE-BASE: E27|TENSÃO: 110V) - IPRM</t>
  </si>
  <si>
    <t>MATED-12414</t>
  </si>
  <si>
    <t>LÂMPADA (TIPO: FLUORESCENTE|FORMATO: MILHO[3U] OU ESPIRAL|POTÊNCIA: 23W|LÚMENS: 1449LM-1660LM|COR DA LUZ: BRANCA-6500K|SOQUETE-BASE: E27|TENSÃO: 110V) - IPRM</t>
  </si>
  <si>
    <t>MATED-12415</t>
  </si>
  <si>
    <t>LÂMPADA (TIPO: FLUORESCENTE|FORMATO: TUBULAR|COMPRIMENTO: 60CM|DIÂMETRO: TLD-T8[Ø26MM]|POTÊNCIA: 16W|LÚMENS: 1070LM|COR DA LUZ: NEUTRA-4100K|SOQUETE-BASE: G13|TENSÃO: 67V) - IPRM</t>
  </si>
  <si>
    <t>MATED-12416</t>
  </si>
  <si>
    <t>LÂMPADA (TIPO: FLUORESCENTE|FORMATO: TUBULAR|COMPRIMENTO: 120CM|DIÂMETRO: TLD-T8[Ø26MM]|POTÊNCIA: 32W|LÚMENS: 2350LM|COR DA LUZ: NEUTRA-4100K|SOQUETE-BASE: G13|TENSÃO: 139V) - IPRM</t>
  </si>
  <si>
    <t>MATED-12417</t>
  </si>
  <si>
    <t>LÂMPADA (TIPO: FLUORESCENTE|FORMATO: TUBULAR|COMPRIMENTO: 60CM|DIÂMETRO: TLT-T10[Ø33MM]|POTÊNCIA: 20W|LÚMENS: 1350LM|COR DA LUZ: NEUTRA-4000K|SOQUETE-BASE: G13|TENSÃO: 57V) - IPRM</t>
  </si>
  <si>
    <t>MATED-12430</t>
  </si>
  <si>
    <t>ANEL GUIA (APLICAÇÃO: TELEFONIA|MATERIAL: AÇO GALVANIZADO|TIPO DE GALVANIZAÇÃO: Á FOGO|TIPO: AGS-1|TIPO DE ROSCA: SOBERBA)</t>
  </si>
  <si>
    <t>MATED-12431</t>
  </si>
  <si>
    <t>BLOCO BLI (TIPO: BLI-10|QUANTIDADE DE PARES: 10|APLICAÇÃO: TELEFONIA|CANALETA: INCLUSO)</t>
  </si>
  <si>
    <t>MATED-12434</t>
  </si>
  <si>
    <t>SUPRESSOR DE SURTO PARA PROTEÇÃO DE CENTRAL DE TELECOMUNICAÇÕES - IPRM</t>
  </si>
  <si>
    <t>MATED-12437</t>
  </si>
  <si>
    <t>CAIXA DE DISTRIBUIÇÃO (TIPO: EMBUTIR|MATERIAL: AÇO|ALTURA: 400MM|LARGURA: 400MM|PROFUNDIDADE*: 135MM|ACABAMENTO: PINTURA ELETROSTÁTICA|COR: CINZA|FECHO: INCLUSO|REFERÊNCIA: TLBE OU EQUIVALENTE|APLICAÇÃO: TELEFONIA/REDE/CFTV)*VALORES REFERENCIAIS APROXIMAD</t>
  </si>
  <si>
    <t>MATED-12438</t>
  </si>
  <si>
    <t>CAIXA DE DISTRIBUIÇÃO (TIPO: EMBUTIR|MATERIAL: AÇO|ALTURA: 600MM|LARGURA: 600MM|PROFUNDIDADE*: 135MM|ACABAMENTO: PINTURA ELETROSTÁTICA|COR: CINZA|FECHO: INCLUSO|REFERÊNCIA: TLBE OU EQUIVALENTE|APLICAÇÃO: TELEFONIA/REDE/CFTV)*VALORES REFERENCIAIS APROXIMAD</t>
  </si>
  <si>
    <t>MATED-12439</t>
  </si>
  <si>
    <t>CAIXA DE DISTRIBUIÇÃO (TIPO: EMBUTIR|MATERIAL: AÇO|ALTURA: 800MM|LARGURA: 800MM|PROFUNDIDADE*: 135MM|ACABAMENTO: PINTURA ELETROSTÁTICA|COR: CINZA|FECHO: INCLUSO|REFERÊNCIA: TLBE OU EQUIVALENTE|APLICAÇÃO: TELEFONIA/REDE/CFTV)*VALORES REFERENCIAIS APROXIMAD</t>
  </si>
  <si>
    <t>MATED-12440</t>
  </si>
  <si>
    <t>CAIXA DE DISTRIBUIÇÃO (TIPO: EMBUTIR|MATERIAL: AÇO|ALTURA: 1000MM|LARGURA: 1000MM|PROFUNDIDADE*: 135MM|ACABAMENTO: PINTURA ELETROSTÁTICA|COR: CINZA|FECHO: INCLUSO|REFERÊNCIA: TLBE OU EQUIVALENTE|APLICAÇÃO: TELEFONIA/REDE/CFTV)*VALORES REFERENCIAIS APROXIM</t>
  </si>
  <si>
    <t>MATED-12443</t>
  </si>
  <si>
    <t>FIXADOR DE ABA SIMPLES PARA CALHA ESTRUTURAL (MATERIAL: AÇO GALVANIZADO|LARGURA DA TELHA: 49CM[CANALETE 49 OU KALHETA])</t>
  </si>
  <si>
    <t>MATED-12451</t>
  </si>
  <si>
    <t>CADEADO SIMPLES EM LATAO MACIÇO (LARGURA: 50MM|COR: DOURADO|HASTE: AÇO CEMENTADO|Nº CHAVES: 2)</t>
  </si>
  <si>
    <t>MATED-12457</t>
  </si>
  <si>
    <t>RALO/GRELHA (MATERIAL: FERRO FUNDIDO|COMPRIMENTO: 10CM|LARGURA: 10CM|CAIXILHO: INCLUSO)</t>
  </si>
  <si>
    <t>MATED-12458</t>
  </si>
  <si>
    <t>RALO/GRELHA (MATERIAL: FERRO FUNDIDO|COMPRIMENTO: 15CM|LARGURA: 15CM|CAIXILHO: INCLUSO)</t>
  </si>
  <si>
    <t>MATED-12459</t>
  </si>
  <si>
    <t>CAIXA DE DISTRIBUIÇÃO (TIPO: SOBREPOR|MATERIAL: AÇO|ALTURA: 200MM|LARGURA: 200MM|PROFUNDIDADE*: 135MM|ACABAMENTO: PINTURA ELETROSTÁTICA|COR: CINZA|FECHO: INCLUSO|REFERÊNCIA: TLBS OU EQUIVALENTE|APLICAÇÃO: TELEFONIA/REDE/CFTV)*VALORES REFERENCIAIS APROXIMA</t>
  </si>
  <si>
    <t>MATED-12460</t>
  </si>
  <si>
    <t>CAIXA DE DISTRIBUIÇÃO (TIPO: SOBREPOR|MATERIAL: AÇO|ALTURA: 400MM|LARGURA: 400MM|PROFUNDIDADE*: 135MM|ACABAMENTO: PINTURA ELETROSTÁTICA|COR: CINZA|FECHO: INCLUSO|REFERÊNCIA: TLBS OU EQUIVALENTE|APLICAÇÃO: TELEFONIA/REDE/CFTV)*VALORES REFERENCIAIS APROXIMA</t>
  </si>
  <si>
    <t>MATED-12461</t>
  </si>
  <si>
    <t>CAIXA DE DISTRIBUIÇÃO (TIPO: SOBREPOR|MATERIAL: AÇO|ALTURA: 600MM|LARGURA: 600MM|PROFUNDIDADE*: 135MM|ACABAMENTO: PINTURA ELETROSTÁTICA|COR: CINZA|FECHO: INCLUSO|REFERÊNCIA: TLBS OU EQUIVALENTE|APLICAÇÃO: TELEFONIA/REDE/CFTV)*VALORES REFERENCIAIS APROXIMA</t>
  </si>
  <si>
    <t>MATED-12462</t>
  </si>
  <si>
    <t>CAIXA DE DISTRIBUIÇÃO (TIPO: SOBREPOR|MATERIAL: AÇO|ALTURA: 800MM|LARGURA: 800MM|PROFUNDIDADE*: 135MM|ACABAMENTO: PINTURA ELETROSTÁTICA|COR: CINZA|FECHO: INCLUSO|REFERÊNCIA: TLBS OU EQUIVALENTE|APLICAÇÃO: TELEFONIA/REDE/CFTV)*VALORES REFERENCIAIS APROXIMA</t>
  </si>
  <si>
    <t>MATED-12463</t>
  </si>
  <si>
    <t>CAIXA DE DISTRIBUIÇÃO (TIPO: EMBUTIR|MATERIAL: AÇO|ALTURA: 1200MM|LARGURA: 1200MM|PROFUNDIDADE*: 135MM|ACABAMENTO: PINTURA ELETROSTÁTICA|COR: CINZA|FECHO: INCLUSO|REFERÊNCIA: TLBE OU EQUIVALENTE|APLICAÇÃO: TELEFONIA/REDE/CFTV)*VALORES REFERENCIAIS APROXIM</t>
  </si>
  <si>
    <t>MATED-12472</t>
  </si>
  <si>
    <t>CAIXA DE DISTRIBUIÇÃO (TIPO: EMBUTIR|MATERIAL: AÇO|ALTURA: 1500MM|LARGURA: 1500MM|PROFUNDIDADE*: 170MM|ACABAMENTO: PINTURA ELETROSTÁTICA|COR: CINZA|FECHO: INCLUSO|REFERÊNCIA: TLBE OU EQUIVALENTE|APLICAÇÃO: TELEFONIA/REDE/CFTV)*VALORES REFERENCIAIS APROXIM</t>
  </si>
  <si>
    <t>MATED-12481</t>
  </si>
  <si>
    <t>FECHADURA (APLICAÇÃO: EXTERNA|TIPO: YALE|PARAFUSOS: INCLUSOS|Nº DE CHAVE: 2|ESPELHO: CROMADO|DISTÂNCIA DE BROCA: 40MM|GRAU DE SEGURANÇA: MÉDIO|MAÇANETA: ALAVANCA EM ZAMAC)</t>
  </si>
  <si>
    <t>MATED-12483</t>
  </si>
  <si>
    <t>FECHADURA (APLICAÇÃO: INTERNA|TIPO: GORGE|PARAFUSOS: INCLUSOS|Nº DE CHAVE: 2|ESPELHO: CROMADO|DISTÂNCIA DE BROCA: 40MM|GRAU DE SEGURANÇA: MÉDIO|MAÇANETA: ALAVANCA EM ZAMAC)</t>
  </si>
  <si>
    <t>MATED-12484</t>
  </si>
  <si>
    <t>FECHADURA (APLICAÇÃO: BANHEIRO|TIPO: TRANQUETA|PARAFUSOS: INCLUSOS|Nº DE CHAVE: 1|ESPELHO: CROMADO|DISTÂNCIA DE BROCA: 40MM|GRAU DE SEGURANÇA: MÉDIO|MAÇANETA: ALAVANCA EM ZAMAC)</t>
  </si>
  <si>
    <t>MATED-12485</t>
  </si>
  <si>
    <t>TRANQUETA (APLICAÇÃO: BANHEIRO|TIPO: FECHO|PARAFUSOS: INCLUSOS)</t>
  </si>
  <si>
    <t>MATED-12486</t>
  </si>
  <si>
    <t>TRANQUETA (APLICAÇÃO: BANHEIRO|TIPO: LIVRE/OCUPADO|PARAFUSOS: INCLUSOS)</t>
  </si>
  <si>
    <t>MATED-12496</t>
  </si>
  <si>
    <t>PAPELEIRA (MATERIAL: LOUÇA|TIPO: EMBUTIR|COR: BRANCA|LARGURA*: 170MM|ALTURA*: 170MM)*VALORES REFERENCIAIS APROXIMADOS</t>
  </si>
  <si>
    <t>MATED-12497</t>
  </si>
  <si>
    <t>CHUVEIRO ELÉTRICO (MATERIAL: PLÁSTICO|RESISTÊNCIA: BLINDADA|POTÊNCIA: 5500W/127V OU 6800W/220V|BRAÇO CHUVEIRO: INCLUSO)</t>
  </si>
  <si>
    <t>MATED-12500</t>
  </si>
  <si>
    <t>RALO/GRELHA (MATERIAL: FERRO FUNDIDO|COMPRIMENTO: 30CM|LARGURA: 30CM|CAIXILHO: INCLUSO)</t>
  </si>
  <si>
    <t>MATED-12502</t>
  </si>
  <si>
    <t>VASO/BACIA SANITÁRIA (TIPO: INFANTIL|MATERIAL: LOUÇA|COR:BRANCA|PADRÃO: POPULAR|ASSENTO: NÃO INCLUSO)</t>
  </si>
  <si>
    <t>MATED-12503</t>
  </si>
  <si>
    <t>GRELHA (MATERIAL: AÇO INOX|ACABAMENTO: POLIDO|FECHO GIRATÓRIO: INCLUSO|LARGURA: 100MM|COMPRIMENTO: 100MM|CAIXILHO OU PORTA GRELHA: INCLUSO)</t>
  </si>
  <si>
    <t>MATED-12505</t>
  </si>
  <si>
    <t>GRELHA (MATERIAL: AÇO INOX|ACABAMENTO: POLIDO|FECHO GIRATÓRIO: INCLUSO|LARGURA: 150MM|COMPRIMENTO: 150MM|CAIXILHO OU PORTA GRELHA: INCLUSO)</t>
  </si>
  <si>
    <t>MATED-12510</t>
  </si>
  <si>
    <t>KIT CAVALETE PADRÃO CONCESSIONÁRIA LOCAL (DIÂMETRO: 20MM (1/2")|MODELO: PISO|TUBOS: GALVANIZADOS|NÚMERO DE RAMAIS: 1|REGISTRO: INCLUSO|ALTURA APROXIMADA: 75CM)</t>
  </si>
  <si>
    <t>MATED-12511</t>
  </si>
  <si>
    <t>KIT CAVALETE PADRÃO CONCESSIONÁRIA LOCAL (DIÂMETRO: 25MM (3/4")|MODELO: PISO|TUBOS: GALVANIZADOS|NÚMERO DE RAMAIS: 1|REGISTRO: INCLUSO|ALTURA APROXIMADA: 75CM)</t>
  </si>
  <si>
    <t>MATED-12512</t>
  </si>
  <si>
    <t>CAIXA SIFONADA CEGA DE PVC PARA ESGOTO SANITÁRIO (ALTURA: 230MM|DIÂMETRO DE ENTRADA: 40MM|DIÂMETRO DE SAÍDA: 75MM|DIÂMETRO DA CAIXA: 250MM|NÚMERO DE ENTRADAS: 3)</t>
  </si>
  <si>
    <t>MATED-12513</t>
  </si>
  <si>
    <t>CORPO CAIXA SIFONADA DE PVC PARA ESGOTO SANITÁRIO (ALTURA: 150MM|DIÂMETRO DE ENTRADA: 40MM|DIÂMETRO DE SAÍDA: 50MM|DIÂMETRO DA CAIXA: 150MM|NÚMERO DE ENTRADAS: 3|GRELHA: NÃO INCLUSA)</t>
  </si>
  <si>
    <t>MATED-12514</t>
  </si>
  <si>
    <t>CORPO CAIXA SIFONADA DE PVC PARA ESGOTO SANITÁRIO (ALTURA: 185MM|DIÂMETRO DE ENTRADA: 40MM|DIÂMETRO DE SAÍDA: 75MM|DIÂMETRO DA CAIXA: 150MM|NÚMERO DE ENTRADAS: 3|GRELHA: NÃO INCLUSA)</t>
  </si>
  <si>
    <t>MATED-12515</t>
  </si>
  <si>
    <t>RALO (MATERIAL: FERRO FUNDIDO|TIPO: SEMI-HEMISFÉRICO OU ABACAXI|DIÂMETRO: 50MM)</t>
  </si>
  <si>
    <t>MATED-12516</t>
  </si>
  <si>
    <t>RALO (MATERIAL: FERRO FUNDIDO|TIPO: SEMI-HEMISFÉRICO OU ABACAXI|DIÂMETRO: 75MM)</t>
  </si>
  <si>
    <t>MATED-12517</t>
  </si>
  <si>
    <t>LUMINÁRIA DE TETO COM BASE (MODELO: DROPS|DIFUSOR: GLOBO COM VIDRO LISO LEITOSO|BASE OU PLAFONIER: GALVANIZADA|LÂMPADA E SOQUETE: NÃO INCLUSA)</t>
  </si>
  <si>
    <t>MATED-12518</t>
  </si>
  <si>
    <t>RALO (MATERIAL: FERRO FUNDIDO|TIPO: SEMI-HEMISFÉRICO OU ABACAXI|DIÂMETRO: 100MM)</t>
  </si>
  <si>
    <t>MATED-12520</t>
  </si>
  <si>
    <t>CONECTOR PARA HASTE DE ATERRAMENTO (DIÂMETRO: 5/8"-3/4"|DIÂMETRO DO CONDUTOR: 10-50MM2)</t>
  </si>
  <si>
    <t>MATED-12538</t>
  </si>
  <si>
    <t>EXTINTOR DE PÓ QUIMICO (CAPACIDADE EXTINTORA: 20B:C|AGENTE: FOSFATO MONOAMÔNICO|CARGA: 4KG)</t>
  </si>
  <si>
    <t>MATED-12539</t>
  </si>
  <si>
    <t>EXTINTOR DE PÓ QUIMICO (CAPACIDADE EXTINTORA: 2-A:20-B:C|AGENTE: FOSFATO MONOAMÔNICO|CARGA: 4KG)</t>
  </si>
  <si>
    <t>MATED-12540</t>
  </si>
  <si>
    <t>TAMPA PARA HIDRANTE (TIPO: RECALQUE|MATERIAL: FERRO FUNDIDO|COMPRIMENTO: 60CM|LARGURA: 40CM|CAIXILHO: INCLUSO)</t>
  </si>
  <si>
    <t>MATED-12541</t>
  </si>
  <si>
    <t>MANGUEIRA PARA INCÊNDIO COM UNIÃO E ENGATE RÁPIDO (COMPRIMENTO: 15M|TIPO: 1|PRESSÃO DE TRABALHO: 980KPA|MATERIAL DE REVESTIMENTO: POLIÉSTER E BORRACHA|BITOLA: 38MM [1.1/2"])</t>
  </si>
  <si>
    <t>MATED-12545</t>
  </si>
  <si>
    <t>REGISTRO TIPO GLOBO (DIÂMETRO: 1.1/2" [15 MM]|CLASSE DE PRESSÃO: PN16|MATERIAL: BRONZE|ACABAMENTO: EM LATÃO COM VOLANTE|EXTREMIDADES: ROSCADAS)</t>
  </si>
  <si>
    <t>MATED-12546</t>
  </si>
  <si>
    <t>REGISTRO TIPO GLOBO (DIÂMETRO: 1" [25 MM]|CLASSE DE PRESSÃO: PN16|MATERIAL: BRONZE|ACABAMENTO: EM LATÃO COM VOLANTE|EXTREMIDADES: ROSCADAS)</t>
  </si>
  <si>
    <t>MATED-12547</t>
  </si>
  <si>
    <t>TORNEIRA METÁLICA DE BICA ALTA MÓVEL (APLICAÇÃO: PIA|BICO: AREJADOR|ABERTURA: 1/4 DE VOLTA|ACABAMENTO: CROMADO|BITOLA: 1/2"|INSTALAÇÃO: PAREDE|REFERÊNCIA: 1168)</t>
  </si>
  <si>
    <t>MATED-12548</t>
  </si>
  <si>
    <t>TORNEIRA METÁLICA LONGA (APLICAÇÃO: PIA|BICO: AREJADOR|ABERTURA: 1/4 DE VOLTA|ACABAMENTO: CROMADO|BITOLA: 1/2"|INSTALAÇÃO: PAREDE|REFERÊNCIA: 1159)</t>
  </si>
  <si>
    <t>MATED-12549</t>
  </si>
  <si>
    <t>TORNEIRA METÁLICA LONGA (APLICAÇÃO: PIA|BICO: LISO|ABERTURA: 1/4 DE VOLTA|ACABAMENTO: CROMADO|BITOLA: 1/2"|INSTALAÇÃO: PAREDE|REFERÊNCIA: 1158)</t>
  </si>
  <si>
    <t>MATED-12563</t>
  </si>
  <si>
    <t>BOMBA (TIPO: CENTRÍFUGA MONOESTÁGIO|POLOS: MONOFÁSICO|POTÊNCIA: 1CV|ALTURA MANOMÉTRICA*: [6-24]MCA|VAZÃO*: [7,2-0,3]M3/H)*VALORES REFERENCIAIS APROXIMADOS</t>
  </si>
  <si>
    <t>MATED-12564</t>
  </si>
  <si>
    <t>DUCHA HIGIÊNICA (REGISTRO PARA CONTROLE DE FLUXO DE ÁGUA: INCLUSO|MATERIAL DA DUCHA: METAL|MATERIAL DA MANGUEIRA: METAL|COR: CROMADA|DIÂMETRO NOMINAL: 1/2" [20MM]|COMPRIMENTO: 120CM)</t>
  </si>
  <si>
    <t>MATED-12565</t>
  </si>
  <si>
    <t>ENGATE FLEXÍVEL METÁLICO (APLICAÇÃO: ENTRADA DE ÁGUA|COMPRIMENTO: 40CM|DIÂMETRO DA SEÇÃO: 1/2"[20MM])</t>
  </si>
  <si>
    <t>MATED-12569</t>
  </si>
  <si>
    <t>TORNEIRA DE BOIA EM LATÃO E BOIA PLÁSTICA PARA CAIXA D ÁGUA (DIÂMETRO DA SEÇÃO: 1/2")</t>
  </si>
  <si>
    <t>MATED-12589</t>
  </si>
  <si>
    <t>VEDA ONDA/PASSARINHEIRA (MATERIAL: POLIPROPILENO|COR: OCRE OU CINZA|ALTURA*: 6CM|COMPRIMENTO: 9,5CM|APLICAÇÃO: TELHA ONDULADA)*VALORES REFERENCIAIS APROXIMADOS</t>
  </si>
  <si>
    <t>MATED-12590</t>
  </si>
  <si>
    <t>PARAFUSO (ROSCA: AUTOBROCANTE|MATERIAL: AÇO|ACABAMENTO: ZINCADO|COMPRIMENTO: 50MM|DIÂMETRO: 4,8-5,5MM|DIÂMETRO DO FURO: 8MM[5/16"])</t>
  </si>
  <si>
    <t>MATED-12594</t>
  </si>
  <si>
    <t>MATED-12595</t>
  </si>
  <si>
    <t>RESERVATÓRIO D'ÁGUA (MATERIAL: POLIETILENO|CAPACIDADE: 1.500L|FORMA: CILÍNDRICA|PESO: 24KG*)*VALORES REFERENCIAIS APROXIMADOS</t>
  </si>
  <si>
    <t>MATED-12597</t>
  </si>
  <si>
    <t>MATED-12598</t>
  </si>
  <si>
    <t>CUBA DE AÇO INOXIDÁVEL QUADRADA SIMPLES SEM VÁLVULA DE ESCOAMENTO (TIPO: EMBUTIR|APLICAÇÃO: TANQUE|MATERIAL: AÇO AISI 304|ACABAMENTO: BRILHANTE|COMPRIMENTO: 600MM*|LARGURA: 600MM*|ALTURA: 400MM*)*VALORES REFERENCIAIS APROXIMADOS</t>
  </si>
  <si>
    <t>MATED-12599</t>
  </si>
  <si>
    <t>MATED-12601</t>
  </si>
  <si>
    <t>PARAFUSO (TIPO: CASTELO|MATERIAL: LATÃO|NÚMERO: 10|ARRUELA: INCLUSA|BUCHA: INCLUSA)</t>
  </si>
  <si>
    <t>MATED-12603</t>
  </si>
  <si>
    <t>VÁLVULA DE ESCOAMENTO METÁLICA PARA LAVATÓRIO COM LADRÃO (MATERIAL: METAL|ACABAMENTO: CROMADO|DIÂMETRO DE ENTRADA: 2.3/8"X1")</t>
  </si>
  <si>
    <t>MATED-12605</t>
  </si>
  <si>
    <t>CABIDE (MATERIAL: LOUCA|TIPO: EMBUTIR|COR: BRANCA|NÚMERO DE GANCHOS: 2|LARGURA*: 70MM|ALTURA*: 120MM)*VALORES REFERENCIAIS APROXIMADOS</t>
  </si>
  <si>
    <t>MATED-12606</t>
  </si>
  <si>
    <t>CUBA DE SOBREPOR LOUÇA SEM LADRÃO (COR: BRANCA|FORMATO: OVAL|ALTURA*: 135MM|COMPRIMENTO*: 310MM|LARGURA*: 440MM)*VALORES REFERENCIAIS APROXIMADOS</t>
  </si>
  <si>
    <t>MATED-12626</t>
  </si>
  <si>
    <t>ZANGA BURRINHO METÁLICO (QUANTIDADE DE LUGARES : 4|QUANTIDADE DE PRANCHAS: 2|MATERIAL: TUBO EM AÇO CARBONO|ACABAMENTO: PINTURA ELETROSTÁTICA|COMPRIMENTO*: 250CM|LARGURA*: 150CM|ALTURA*:70CM)*VALORES REFERENCIAIS APROXIMADOS</t>
  </si>
  <si>
    <t>MATED-12631</t>
  </si>
  <si>
    <t>BOTÃO FINESSON (APLICAÇÃO: FIXAÇÃO DE ESPELHOS|MATERIAL: LATÃO OU ZAMAC|ACABAMENTO: CROMADO|PARAFUSO: INCLUSO|BUCHA DE FIXAÇÃO: INCLUSO)</t>
  </si>
  <si>
    <t>MATED-12650</t>
  </si>
  <si>
    <t>PORTA MADEIRA DE LEI, PRANCHETA COM MARCO E ALIZAR 60 X 210 CM</t>
  </si>
  <si>
    <t>MATED-12653</t>
  </si>
  <si>
    <t>PORTA MADEIRA DE LEI, PRANCHETA COM MARCO E ALIZAR 70 X 210 CM</t>
  </si>
  <si>
    <t>MATED-12654</t>
  </si>
  <si>
    <t>PORTA MADEIRA DE LEI, PRANCHETA COM MARCO E ALIZAR 80 X 210 CM</t>
  </si>
  <si>
    <t>MATED-12655</t>
  </si>
  <si>
    <t>PORTA MADEIRA DE LEI, PRANCHETA COM MARCO E ALIZAR 90 X 210 CM</t>
  </si>
  <si>
    <t>MATED-12671</t>
  </si>
  <si>
    <t>PORTA DE SANITÁRIO COMPLETA, COM BATENTES DE FERRO, ESTRUTURA EM METALON 20 X 30MM, FOLHA EM CHAPA GALVANIZADA Nº. 18, TRANQUETA E DOBRADIÇAS - 60 X 150 CM - IPRM</t>
  </si>
  <si>
    <t>MATED-12674</t>
  </si>
  <si>
    <t>PM3 - (60 X 210 CM) PORTA COMPLETA, ESTRUTURA EM CHAPA, MARCO EM - IPRM</t>
  </si>
  <si>
    <t>MATED-12675</t>
  </si>
  <si>
    <t>PM1 - (80 X 210 CM) PORTA COMPLETA, ESTRUTURA EM CHAPA, MARCO EM - IPRM</t>
  </si>
  <si>
    <t>MATED-12676</t>
  </si>
  <si>
    <t>PM2 - (90 X 210 CM) PORTA COMPLETA, ESTRUTURA EM CHAPA, COM BARRA - IPRM</t>
  </si>
  <si>
    <t>MATED-12678</t>
  </si>
  <si>
    <t>PORTA CORTA-FOGO (TIPO: ABRIR|FOLHA: 1|ALTURA: 210CM|LARGURA: 80CM|DOBRADIÇA: ESPECIAL COM MOLA DE FECHAMENTO|FECHADURA: INCLUSO|MAÇANETA: INCLUSO|BATENTE: INCLUSO|ACESSÓRIOS DE ACABAMENTO: INCLUSO)</t>
  </si>
  <si>
    <t>MATED-12679</t>
  </si>
  <si>
    <t>PORTA CORTA-FOGO (TIPO: ABRIR|FOLHA: 1|ALTURA: 210CM|LARGURA: 90CM|DOBRADIÇA: ESPECIAL COM MOLA DE FECHAMENTO|FECHADURA: INCLUSO|MAÇANETA: INCLUSO|BATENTE: INCLUSO|ACESSÓRIOS DE ACABAMENTO: INCLUSO)</t>
  </si>
  <si>
    <t>MATED-12680</t>
  </si>
  <si>
    <t>PORTA CORTA-FOGO (TIPO: ABRIR|FOLHAS: 2|ALTURA: 210CM|LARGURA TOTAL: 160CM|DOBRADIÇA: ESPECIAL COM MOLA DE FECHAMENTO|FECHADURA: INCLUSO|MAÇANETA: INCLUSO|BATENTE: INCLUSO|ACESSÓRIOS DE ACABAMENTO: INCLUSO)</t>
  </si>
  <si>
    <t>MATED-12686</t>
  </si>
  <si>
    <t>PM - (70 X 210 CM) PORTA COMPLETA, ESTRUTURA EM CHAPA, COM BARRA - IPRM</t>
  </si>
  <si>
    <t>MATED-12692</t>
  </si>
  <si>
    <t>DOBRADIÇA DE FERRO PARA PORTA (TIPO: PINO SOLTO|ACABAMENTO: CROMADO|LARGURA: 2.1/4"|ALTURA: 3") - IPRM</t>
  </si>
  <si>
    <t>MATED-12693</t>
  </si>
  <si>
    <t>ESCADA HORIZONTAL METÁLICA (MATERIAL: TUBO EM AÇO CARBONO|ACABAMENTO: PINTURA ELETROSTÁTICA|COMPRIMENTO*: 300CM|LARGURA*: 50CM|ALTURA*:250CM) *VALORES REFERENCIAIS APROXIMADOS</t>
  </si>
  <si>
    <t>MATED-12694</t>
  </si>
  <si>
    <t>ESCORREGADOR METÁLICO MÉDIO (MATERIAL: TUBO EM AÇO CARBONO|ACABAMENTO: PINTURA ELETROSTÁTICA|COMPRIMENTO*: 235CM|LARGURA*: 90CM|ALTURA*:175CM)*VALORES REFERENCIAIS APROXIMADOS</t>
  </si>
  <si>
    <t>MATED-12695</t>
  </si>
  <si>
    <t>PORTA DE MADEIRA DE LEI (TIPO: LISA|LARGURA*: 60CM|ALTURA*: 210CM|FAIXA DE ESPESSURA*: 35 A 40MM|TIPO DE FOLHA: MÉDIA|NÚCLEO: SEMISSÓLIDO [PRANCHETA/SARRAFEADA]|ACABAMENTO: NATURAL|MADEIRA: ANGELIM OU EQUIVALENTE REGIONAL|MARCO: NÃO INCLUSO|ALIZAR: NÃO IN</t>
  </si>
  <si>
    <t>MATED-12696</t>
  </si>
  <si>
    <t>PORTA DE MADEIRA DE LEI (TIPO: LISA|LARGURA*: 70CM|ALTURA*: 210CM|FAIXA DE ESPESSURA*: 35 A 40MM|TIPO DE FOLHA: MÉDIA|NÚCLEO: SEMISSÓLIDO [PRANCHETA/SARRAFEADA]|ACABAMENTO: NATURAL|MADEIRA: ANGELIM OU EQUIVALENTE REGIONAL|MARCO: NÃO INCLUSO|ALIZAR: NÃO IN</t>
  </si>
  <si>
    <t>MATED-12697</t>
  </si>
  <si>
    <t>PORTA DE MADEIRA DE LEI (TIPO: LISA|LARGURA*: 80CM|ALTURA*: 210CM|FAIXA DE ESPESSURA*: 35 A 40MM|TIPO DE FOLHA: MÉDIA|NÚCLEO: SEMISSÓLIDO [PRANCHETA/SARRAFEADA]|ACABAMENTO: NATURAL|MADEIRA: ANGELIM OU EQUIVALENTE REGIONAL|MARCO: NÃO INCLUSO|ALIZAR: NÃO IN</t>
  </si>
  <si>
    <t>MATED-12698</t>
  </si>
  <si>
    <t>PORTA DE MADEIRA DE LEI (TIPO: LISA|LARGURA*: 90CM|ALTURA*: 210CM|FAIXA DE ESPESSURA*: 35 A 40MM|TIPO DE FOLHA: MÉDIA|NÚCLEO: SEMISSÓLIDO [PRANCHETA/SARRAFEADA]|ACABAMENTO: NATURAL|MADEIRA: ANGELIM OU EQUIVALENTE REGIONAL|MARCO: NÃO INCLUSO|ALIZAR: NÃO IN</t>
  </si>
  <si>
    <t>MATED-12704</t>
  </si>
  <si>
    <t>GANGORRA METÁLICA GRANDE (QUANTIDADE DE LUGARES : 2|MATERIAL: TUBO EM AÇO CARBONO|ACABAMENTO: PINTURA ELETROSTÁTICA|COMPRIMENTO*: 270CM|LARGURA*: 120CM|ALTURA*:295CM)*VALORES REFERENCIAIS APROXIMADOS</t>
  </si>
  <si>
    <t>MATED-12712</t>
  </si>
  <si>
    <t>GRELHA PARA BOCA DE LOBO (MEDIDAS*: 99X44CM|MATERIAL: CONCRETO) *MEDIDAS REFERENCIAIS APROXIMADAS</t>
  </si>
  <si>
    <t>MATED-12714</t>
  </si>
  <si>
    <t>EM PROCESSO DE DESATIVAÇÃO - GRELHA PARA CAIXA DE HOLOFOTE REFLETOR EM PERFIL CHATO DE 25 X 3MM, 45 X 45 CM - IPRM</t>
  </si>
  <si>
    <t>MATED-12734</t>
  </si>
  <si>
    <t>MARCO EM CHAPA METÁLICA, CONFORME DETALHE 05 - IPRM</t>
  </si>
  <si>
    <t>MATED-12735</t>
  </si>
  <si>
    <t>MARCO/BATENTE (MATERIAL: MADEIRA DE LEI|LARGURA: 14CM|COMPRIMENTO: 60CM|ALTURA: 210CM|ESPESSURA: 3CM|ALIZAR: NÃO INCLUSO|MADEIRA: TAUARI, CEDRINHO, ANGELIM OU EQUIVALENTE DA REGIÃO)</t>
  </si>
  <si>
    <t>MATED-12736</t>
  </si>
  <si>
    <t>MARCO/BATENTE (MATERIAL: MADEIRA DE LEI|LARGURA: 14CM|COMPRIMENTO: 70CM|ALTURA: 210CM|ESPESSURA: 3CM|ALIZAR: NÃO INCLUSO|MADEIRA: TAUARI, CEDRINHO, ANGELIM OU EQUIVALENTE DA REGIÃO)</t>
  </si>
  <si>
    <t>MATED-12737</t>
  </si>
  <si>
    <t>MARCO/BATENTE (MATERIAL: MADEIRA DE LEI|LARGURA: 14CM|COMPRIMENTO: 80CM|ALTURA: 210CM|ESPESSURA: 3CM|ALIZAR: NÃO INCLUSO|MADEIRA: TAUARI, CEDRINHO, ANGELIM OU EQUIVALENTE DA REGIÃO)</t>
  </si>
  <si>
    <t>MATED-12738</t>
  </si>
  <si>
    <t>MARCO/BATENTE (MATERIAL: MADEIRA DE LEI|LARGURA: 14CM|COMPRIMENTO: 90CM|ALTURA: 210CM|ESPESSURA: 3CM|ALIZAR: NÃO INCLUSO|MADEIRA: TAUARI, CEDRINHO, ANGELIM OU EQUIVALENTE DA REGIÃO)</t>
  </si>
  <si>
    <t>MATED-12749</t>
  </si>
  <si>
    <t>LIXA D'AGUA CARBETO DE SILÍCIO EM FOLHA (GRÃO: 1200|DIMENSÃO: 225X275MM)</t>
  </si>
  <si>
    <t>MATED-12776</t>
  </si>
  <si>
    <t>TRAVE DE FUTSAL (MATERIAL: AÇO|DIÂMETRO*: 3"[75MM]|ESPESSURA: 3MM|COMPRIMENTO: 300CM|ALTURA: 200CM||ACABAMENTO: TRATAMENTO ANTICORROSIVO|REDE: INCLUSO)*VALORES REFERENCIAIS APROXIMADOS</t>
  </si>
  <si>
    <t>MATED-12777</t>
  </si>
  <si>
    <t>PLACA (MATERIAL: ALUMÍNIO FUNDIDO|DIMENSÃO: (20X5)CM|ESPESSURA*: 1MM|APLICAÇÃO: DENOMINAÇÃO DE CÔMODOS)*VALORES REFERENCIAIS APROXIMADOS</t>
  </si>
  <si>
    <t>MATED-12778</t>
  </si>
  <si>
    <t>PLACA (MATERIAL: ALUMÍNIO FUNDIDO|DIMENSÃO: (21X4)CM|ESPESSURA*: 1MM|APLICAÇÃO: DENOMINAÇÃO DE CÔMODOS)*VALORES REFERENCIAIS APROXIMADOS</t>
  </si>
  <si>
    <t>MATED-12780</t>
  </si>
  <si>
    <t>PLACA (MATERIAL: ALUMÍNIO FUNDIDO|DIMENSÃO: (3X3)CM|ESPESSURA*: 0,6MM|APLICAÇÃO: NUMERAÇÃO DE PORTA)*VALORES REFERENCIAIS APROXIMADOS</t>
  </si>
  <si>
    <t>MATED-12781</t>
  </si>
  <si>
    <t>PLACA (MATERIAL: ALUMÍNIO FUNDIDO|DIMENSÃO: (5X5)CM|ESPESSURA*: 0,6MM|APLICAÇÃO: NUMERAÇÃO DE PORTA)*VALORES REFERENCIAIS APROXIMADOS</t>
  </si>
  <si>
    <t>MATED-12782</t>
  </si>
  <si>
    <t>PLACA (MATERIAL: ALUMÍNIO ANODIZADO|DIMENSÃO: (25X25)CM|ESPESSURA*: 1,5MM|APLICAÇÃO: IDENTIFICAÇÃO)*VALORES REFERENCIAIS APROXIMADOS</t>
  </si>
  <si>
    <t>MATED-12783</t>
  </si>
  <si>
    <t>QUADRO DE AVISOS (MEDIDAS: 50X80X8CM*|FECHAMENTO: ACRÍLICO|FECHO: INCLUSO) *MEDIDAS REFERENCIAIS</t>
  </si>
  <si>
    <t>MATED-12784</t>
  </si>
  <si>
    <t>QUADRO DE CHAVES/CLAVICULÁRIO (MEDIDAS: 40X60CM*|MATERIAL: MADEIRA|CAPACIDADE: 70 CHAVES|FECHAMENTO: ACRÍLICO|FECHADURA: INCLUSA) * MEDIDAS REFERENCIAIS</t>
  </si>
  <si>
    <t>MATED-12785</t>
  </si>
  <si>
    <t>PLACA (MATERIAL: ALUMÍNIO ANODIZADO|DIMENSÃO: (70X60)CM|ESPESSURA*: 1MM|APLICAÇÃO: INAUGURAÇÃO)*VALORES REFERENCIAIS APROXIMADOS</t>
  </si>
  <si>
    <t>MATED-12786</t>
  </si>
  <si>
    <t>PLACA (MATERIAL: ALUMÍNIO ANODIZADO|DIMENSÃO: (15X15)CM|APLICAÇÃO: PICTOGRAMA EM PELÍCULA ADESIVA)</t>
  </si>
  <si>
    <t>MATED-12787</t>
  </si>
  <si>
    <t>PLACA (MATERIAL: CHAPA DE AÇO ESCOVADO|DIMENSÃO: (25X12)CM|ESPESSURA*: 1MM|APLICAÇÃO: COMUNICAÇÃO VISUAL)*VALORES REFERENCIAIS APROXIMADOS</t>
  </si>
  <si>
    <t>MATED-12798</t>
  </si>
  <si>
    <t>TRAVE DE FUTEBOL DE CAMPO OFICIAL (MATERIAL: AÇO|DIÂMETRO*: 4.1/2"[120MM]|ESPESSURA*: 2,5MM|COMPRIMENTO: 732CM|ALTURA: 244CM|ACABAMENTO: TRATAMENTO ANTICORROSIVO|REDE: INCLUSO)*VALORES REFERENCIAIS APROXIMADOS</t>
  </si>
  <si>
    <t>MATED-12804</t>
  </si>
  <si>
    <t>QUADRO PARA GIZ DE LAMINADO MELAMÍNICO COLOCADO 308 X 125 CM COM PORTA GIZ E MOLDURA, COM DOIS QUADROS PARA CARTAZES DE 127 X 125 CM - IPRM</t>
  </si>
  <si>
    <t>MATED-12805</t>
  </si>
  <si>
    <t>QUADRO DE GIZ E CARTAZES - MOLDURA DE ALUMÍNIO - IPRM</t>
  </si>
  <si>
    <t>MATED-12806</t>
  </si>
  <si>
    <t>QUADRO DE GIZ E CARTAZES, 557 X 126 CM - MOLDURA DE MADEIRA - IPRM</t>
  </si>
  <si>
    <t>MATED-12807</t>
  </si>
  <si>
    <t>QUADRO PARA PINCEL ATÔMICO (MEDIDAS: 310X131CM*|MATERIAL: LOUSA BRANCA) *MEDIDAS REFERENCIAIS</t>
  </si>
  <si>
    <t>MATED-12808</t>
  </si>
  <si>
    <t>QUADRO DE AVISOS (MEDIDAS: 50X80X8CM*|FECHAMENTO: VIDRO|FECHO: INCLUSO) *MEDIDAS REFERENCIAIS - IPRM</t>
  </si>
  <si>
    <t>MATED-12809</t>
  </si>
  <si>
    <t>QUADRO DE AVISOS 80 X 40 CM, COMPLETO, COLOCADO - IPRM</t>
  </si>
  <si>
    <t>MATED-12810</t>
  </si>
  <si>
    <t>QUADRO DE CHAVES/CLAVICULÁRIO (MEDIDAS: 40X60CM*|MATERIAL: MADEIRA|CAPACIDADE: 70 CHAVES|FECHAMENTO: VIDRO|FECHADURA: INCLUSA) * MEDIDAS REFERENCIAIS - IPRM</t>
  </si>
  <si>
    <t>MATED-12811</t>
  </si>
  <si>
    <t>QUADRO DE CHAVES/CLAVICULÁRIO (MEDIDAS: 46X50CM*|MATERIAL: MADEIRA|CAPACIDADE: 72 CHAVES|FECHAMENTO: ACRÍLICO|FECHADURA: INCLUSA) * MEDIDAS REFERENCIAIS - IPRM</t>
  </si>
  <si>
    <t>MATED-12820</t>
  </si>
  <si>
    <t>MATED-12821</t>
  </si>
  <si>
    <t>PLACA (MATERIAL: ALUMÍNIO FUNDIDO|DIMENSÃO: (60X40)CM|ESPESSURA*: 1,5MM|APLICAÇÃO: INAUGURAÇÃO)*VALORES REFERENCIAIS APROXIMADOS</t>
  </si>
  <si>
    <t>MATED-12822</t>
  </si>
  <si>
    <t>PLACA (MATERIAL: ALUMÍNIO FUNDIDO|DIMENSÃO: (85X50)CM|ESPESSURA*: 1,5MM|APLICAÇÃO: INAUGURAÇÃO)*VALORES REFERENCIAIS APROXIMADOS</t>
  </si>
  <si>
    <t>MATED-12823</t>
  </si>
  <si>
    <t>CANTONEIRA PARA BOCA DE LOBO (MEDIDAS*: 20X100CM|MATERIAL: FERRO FUNDIDO) *MEDIDAS REFERENCIAIS APROXIMADAS</t>
  </si>
  <si>
    <t>MATED-12824</t>
  </si>
  <si>
    <t>CANTONEIRA PARA BOCA DE LOBO (MEDIDAS*: 20X110CM|MATERIAL: CONCRETO) *MEDIDAS REFERENCIAIS APROXIMADAS</t>
  </si>
  <si>
    <t>MATED-12825</t>
  </si>
  <si>
    <t>ANEL DE CONCRETO C-2 (DIÂMETRO: 60CM| COMPRIMENTO: 30CM)</t>
  </si>
  <si>
    <t>MATED-12826</t>
  </si>
  <si>
    <t>CONJUNTO QUADRO E GRELHA PARA BOCA DE LOBO (MEDIDAS*: 52X105CM|MATERIAL: FERRO FUNDIDO) *MEDIDAS REFERENCIAIS APROXIMADAS</t>
  </si>
  <si>
    <t>MATED-12827</t>
  </si>
  <si>
    <t>PORTA DE SANITÁRIO COMPLETA, COM BATENTES DE FERRO, ESTRUTURA EM METALON 20 X 30, FOLHA EM CHAPA GALVANIZADA Nº. 18, TRANQUETA E DOBRADIÇAS - 60 X 180 CM - IPRM</t>
  </si>
  <si>
    <t>MATED-12829</t>
  </si>
  <si>
    <t>JANELA METÁLICA (TIPO: BASCULANTE|MATERIAL: AÇO|DIMENSÃO: 60X60X8CM|ACABAMENTO : SEM PINTURA DE ACABAMENTO|VIDROS: NÃO INCLUSOS) - IPRM</t>
  </si>
  <si>
    <t>MATED-12830</t>
  </si>
  <si>
    <t>QUADRO PARA BOCA DE LOBO (MEDIDAS*: 50X110CM|MATERIAL: CONCRETO) *MEDIDAS REFERENCIAIS APROXIMADAS</t>
  </si>
  <si>
    <t>MATED-12831</t>
  </si>
  <si>
    <t>TAMPÃO PARA POÇO DE VISITA (MATERIAL: FERRO FUNDIDO|TIPO: ARTICULADO|FORMATO: CIRCULAR|DIÂMETRO INTERNO: 60CM|CLASSE: 400|CARGA MÁXIMA: 40T|APLICAÇÃO: REDE PLUVIA E ESGOTO)</t>
  </si>
  <si>
    <t>MATED-12833</t>
  </si>
  <si>
    <t>ESPÉCIE VEGETAL (TIPO: ÁRVORE|NOME POPULAR: SIBIPURUNA|GÊNERO: CAESALPINIA|ALTURA MÉDIA: 1,80-2,20M)</t>
  </si>
  <si>
    <t>MATED-12834</t>
  </si>
  <si>
    <t>ESPÉCIE VEGETAL (TIPO: ARBUSTO|NOME POPULAR: CAMARÁ|GÊNERO: LANTANA|ALTURA MÍNIMA DA MUDA: 15CM)</t>
  </si>
  <si>
    <t>MATED-12835</t>
  </si>
  <si>
    <t>ESPÉCIE VEGETAL (TIPO: PALMEIRA|NOME POPULAR: LICURI|JERIVÁ|GÊNERO: SYAGRUS|ALTURA MÉDIA: 1,80-2,20M)</t>
  </si>
  <si>
    <t>MATED-12836</t>
  </si>
  <si>
    <t>ESPÉCIE VEGETAL (TIPO: PALMEIRA|NOME POPULAR: ARECA-BAMBU|GÊNERO: DYPSIS|ALTURA MÍNIMA: 50CM)</t>
  </si>
  <si>
    <t>MATED-12838</t>
  </si>
  <si>
    <t>MOURÃO (MATERIAL: CONCRETO PRÉ-MOLDADO|TIPO: CURVO OU PONTA VIRADA PARA 11 FIOS|ALTURA MÍNIMA*: 320CM|MÁXIMA*: 330CM|PESO*: 60KG)*VALORES REFERENCIAIS APROXIMADOS</t>
  </si>
  <si>
    <t>MATED-12839</t>
  </si>
  <si>
    <t>MOURÃO ESTICADOR (MATERIAL: CONCRETO PRÉ-MOLDADO|TIPO: RETO PARA 11 FIOS|ALTURA MÍNIMA*: 250CM|MÁXIMA*: 280CM|PESO*: 55KG)*VALORES REFERENCIAIS APROXIMADOS</t>
  </si>
  <si>
    <t>MATED-12840</t>
  </si>
  <si>
    <t>ESPÉCIE VEGETAL (TIPO: ÁRVORE|NOME POPULAR: IPÊ-AMARELO|IPÊ-BRANCO|IPÊ-ROSA|IPÊ-ROXO|GÊNERO: HANDROANTHUS|ALTURA MÉDIA: 1,80-2,20M)</t>
  </si>
  <si>
    <t>MATED-12841</t>
  </si>
  <si>
    <t>MOURÃO (MATERIAL: CONCRETO PRÉ-MOLDADO|TIPO: RETO PARA 11 FIOS|ALTURA MÍNIMA*: 260CM|MÁXIMA*: 270CM|PESO*: 55KG)*VALORES REFERENCIAIS APROXIMADOS</t>
  </si>
  <si>
    <t>MATED-12842</t>
  </si>
  <si>
    <t>MOURÃO CALHA (MATERIAL: CONCRETO PRÉ-MOLDADO|RESISTÊNCIA CONCRETO: 20MPA|TIPO: V|ALTURA*: 300CM|PESO*: 100KG)*VALORES REFERENCIAIS APROXIMADOS</t>
  </si>
  <si>
    <t>MATED-12844</t>
  </si>
  <si>
    <t>ESPÉCIE VEGETAL (TIPO: ÁRVORE|NOME POPULAR: PAU-FERRO|GÊNERO: CAESALPINIA|ALTURA MÉDIA: 1,80-2,20M)</t>
  </si>
  <si>
    <t>MATED-12845</t>
  </si>
  <si>
    <t>ESPÉCIE VEGETAL (TIPO: ÁRVORE|NOME POPULAR: ACÁCIA-MIMOSA|GÊNERO: ACACIA|ALTURA MÉDIA: 1,80-2,20M)</t>
  </si>
  <si>
    <t>MATED-12846</t>
  </si>
  <si>
    <t>MOURÃO ESTICADOR (MATERIAL: CONCRETO PRÉ-MOLDADO|TIPO: CURVO OU PONTA VIRADA PARA 11 FIOS|ALTURA MÍNIMA*: 300CM|MÁXIMA*: 320CM|PESO*: 60KG)*VALORES REFERENCIAIS APROXIMADOS</t>
  </si>
  <si>
    <t>MATED-12847</t>
  </si>
  <si>
    <t>ESPÉCIE VEGETAL (TIPO: ÁRVORE|NOME POPULAR: JACARANDÁ MIMOSO|GÊNERO: JACARANDA|ALTURA MÉDIA: 1,80-2,20M)</t>
  </si>
  <si>
    <t>MATED-12851</t>
  </si>
  <si>
    <t>ESPÉCIE VEGETAL (TIPO: ARBUSTO|NOME POPULAR: BELA-EMÍLIA|GÊNERO: PLUMBAGO|ALTURA MÍNIMA DA MUDA: 15CM)</t>
  </si>
  <si>
    <t>MATED-12870</t>
  </si>
  <si>
    <t>MEIO-FIO PRÉ-MOLDADO DE CONCRETO (FCK: 20MPA|PADRÃO: DER-MG (MFC-01) OU SUDECAP (TIPO A)|LARGURA SUPERIOR: 12CM|LAGURA INFERIOR: 16,7CM|ALTURA: 35CM|COMPRIMENTO: 80CM)</t>
  </si>
  <si>
    <t>MATED-12871</t>
  </si>
  <si>
    <t>MEIO-FIO PRÉ-MOLDADO DE CONCRETO (FCK: 20MPA|PADRÃO: DER-MG (MFC-03) OU SUDECAP (TIPO B)|LARGURA SUPERIOR: 12CM|LAGURA INFERIOR: 18CM|ALTURA: 45CM|COMPRIMENTO: 80CM)</t>
  </si>
  <si>
    <t>MATED-12881</t>
  </si>
  <si>
    <t>PARAFUSO (ROSCA: MÁQUINA|CABEÇA: SEXTAVADA|MATERIAL: AÇO|ACABAMENTO: ZINCADO|COMPRIMENTO: 50MM [2"]|DIÂMETRO: 12,7MM [1/2"])</t>
  </si>
  <si>
    <t>MATED-12882</t>
  </si>
  <si>
    <t>TAMPÃO (MATERIAL: ALUMÍNIO|DIÂMETRO: 102MM|TIPO: SEM ROSCA)</t>
  </si>
  <si>
    <t>MATED-12899</t>
  </si>
  <si>
    <t>ANTEPARO METÁLICO PARA SETEIRAS DAS ALAS H = 50 CM - PADRÃO SEDS - IPRM</t>
  </si>
  <si>
    <t>MATED-12900</t>
  </si>
  <si>
    <t>ESQUADRIA METÁLICA PARA PASSA DOCUMENTOS - PADRÃO SEDS - IPRM</t>
  </si>
  <si>
    <t>MATED-12901</t>
  </si>
  <si>
    <t>RALO/GRELHA (MATERIAL: FERRO FUNDIDO|COMPRIMENTO: 20CM|LARGURA: 20CM|CAIXILHO: INCLUSO)</t>
  </si>
  <si>
    <t>MATED-12909</t>
  </si>
  <si>
    <t>TERMINAL DE PRESSÃO EM CRUZ (MATERIAL: ESTANHADO|DIÂMETRO DO CABO: 10MM2-35MM2)</t>
  </si>
  <si>
    <t>MATED-12910</t>
  </si>
  <si>
    <t>BASE DECORATIVA PARA EXTINTORES (TIPO: APOIO NO PISO)</t>
  </si>
  <si>
    <t>MATED-12911</t>
  </si>
  <si>
    <t>SPRINKLER PENDENTE (BITOLA: 15MM [1/2"]|TEMPERATURA DE FUNCIONAMENTO: 68°C|CLASSE DE TEMPERATURA: ORDINÁRIA|COR DA AMPOLA: VERMELHA)</t>
  </si>
  <si>
    <t>MATED-12912</t>
  </si>
  <si>
    <t>SPRINKLER PENDENTE (BITOLA: 15MM [1/2"]|TEMPERATURA DE FUNCIONAMENTO: 79°C|CLASSE DE TEMPERATURA: INTERMEDIÁRIA|COR DA AMPOLA: AMARELA)</t>
  </si>
  <si>
    <t>MATED-12913</t>
  </si>
  <si>
    <t>SPRINKLER PENDENTE (BITOLA: 15MM [1/2"]|TEMPERATURA DE FUNCIONAMENTO: 93° C|CLASSE DE TEMPERATURA: INTERMEDIÁRIA|COR DA AMPOLA: VERDE)</t>
  </si>
  <si>
    <t>MATED-12914</t>
  </si>
  <si>
    <t>SPRINKLER PENDENTE (BITOLA: 15MM [1/2"]|TEMPERATURA DE FUNCIONAMENTO: 141°C|CLASSE DE TEMPERATURA:ALTA|COR DA AMPOLA: AZUL)</t>
  </si>
  <si>
    <t>MATED-12926</t>
  </si>
  <si>
    <t>CANOPLA PARA SPRINKLER (ACABAMENTO: CROMADO)</t>
  </si>
  <si>
    <t>MATED-12927</t>
  </si>
  <si>
    <t>CAIXA PARA MEDIÇÃO (APLICAÇÃO: MEDIDOR DE ENERGIA E DO DISJUNTOR POLIFÁSICA|TIPO: CM-2|MATERIAL: AÇO|ACABAMENTO: PINTURA ELETROSTÁTICA|DIMENSÕES: 46X35X21CM|NORMA: CEMIG|DISJUNTOR: NÃO INCLUSO)</t>
  </si>
  <si>
    <t>MATED-12928</t>
  </si>
  <si>
    <t>CAIXA PARA MEDIÇÃO (APLICAÇÃO: CAIXA MODULAR PARA DISJUNTOR E/OU TRANSFORMADORES DE CORRENTE|TIPO: CM-18|MATERIAL: AÇO|ACABAMENTO: PINTURA ELETROSTÁTICA|DIMENSÕES: 120X60X40CM|NORMA: CEMIG|DISJUNTOR: NÃO INCLUSO)</t>
  </si>
  <si>
    <t>MATED-12929</t>
  </si>
  <si>
    <t>CAIXA PARA MEDIÇÃO (APLICAÇÃO: MEDIDOR DE ENERGIA, DO DISJUNTOR E DOS TRANSFORMADORES DE CORRENTE [TC]|TIPO: CM-3|MATERIAL: AÇO|ACABAMENTO: PINTURA ELETROSTÁTICA|DIMENSÕES: 55X60X25CM|NORMA: CEMIG|DISJUNTOR: NÃO INCLUSO|LEITOR PARA VIA PÚBLICA (LVP): SIM)</t>
  </si>
  <si>
    <t>MATED-12933</t>
  </si>
  <si>
    <t>CAIXA PARA MEDIÇÃO (APLICAÇÃO: CAIXA MODULAR PARA DISJUNTOR E/OU TRANSFORMADORES DE CORRENTE|TIPO: CM-10|MATERIAL: AÇO|ACABAMENTO: PINTURA ELETROSTÁTICA|DIMENSÕES: 100X60X40CM|NORMA: CEMIG|DISJUNTOR: NÃO INCLUSO)</t>
  </si>
  <si>
    <t>MATED-12935</t>
  </si>
  <si>
    <t>CAIXA PARA MEDIÇÃO (APLICAÇÃO: CAIXA PARA DOIS MEDIDORES POLIFÁSICOS E CHAVE DE AFERIÇÃO|TIPO: CM-4|MATERIAL: AÇO|ACABAMENTO: PINTURA ELETROSTÁTICA|DIMENSÕES: 57X49X26CM|NORMA: CEMIG|DISJUNTOR: NÃO INCLUSO)</t>
  </si>
  <si>
    <t>MATED-12938</t>
  </si>
  <si>
    <t>POSTE DE AÇO GALVANIZADO COM TAMPÃO (MODELO: PA2|COMPRIMENTO: 4,5M|ENGASTE: 1M|DIÂMETRO: 102MM|ESPESSURA PAREDE: 2,0MM*)*VALORES REFERENCIAIS APROXIMADOS</t>
  </si>
  <si>
    <t>MATED-12942</t>
  </si>
  <si>
    <t>PRESSOSTATO PARA COMPRESSOR (FAIXA DE OPERAÇÃO: 125-175PSI)</t>
  </si>
  <si>
    <t>MATED-12943</t>
  </si>
  <si>
    <t>PRESSOSTATO PARA COMPRESSOR (FAIXA DE OPERAÇÃO: 80-125PSI)</t>
  </si>
  <si>
    <t>MATED-12951</t>
  </si>
  <si>
    <t>VÁLVULA TIPO RETENÇÃO (MATERIAL: LATÃO|ROSCA: BSP [PARALELA]|DIÂMETRO: 2.1/2"|CLASSE: PN16)</t>
  </si>
  <si>
    <t>MATED-12952</t>
  </si>
  <si>
    <t>VÁLVULA TIPO RETENÇÃO (MATERIAL: LATÃO|ROSCA: BSP [PARALELA]|DIÂMETRO: 2"|CLASSE: PN16)</t>
  </si>
  <si>
    <t>MATED-12953</t>
  </si>
  <si>
    <t>VÁLVULA TIPO RETENÇÃO (MATERIAL: LATÃO|ROSCA: BSP [PARALELA]|DIÂMETRO: 1.1/2"|CLASSE: PN16)</t>
  </si>
  <si>
    <t>MATED-12954</t>
  </si>
  <si>
    <t>VÁLVULA TIPO RETENÇÃO (MATERIAL: LATÃO|ROSCA: BSP [PARALELA]|DIÂMETRO: 1.1/4"|CLASSE: PN16)</t>
  </si>
  <si>
    <t>MATED-12955</t>
  </si>
  <si>
    <t>VÁLVULA TIPO RETENÇÃO (MATERIAL: LATÃO|ROSCA: BSP [PARALELA]|DIÂMETRO: 1"|CLASSE: PN16)</t>
  </si>
  <si>
    <t>MATED-12956</t>
  </si>
  <si>
    <t>VÁLVULA TIPO RETENÇÃO (MATERIAL: LATÃO|ROSCA: BSP [PARALELA]|DIÂMETRO: 3/4"|CLASSE: PN16)</t>
  </si>
  <si>
    <t>MATED-12957</t>
  </si>
  <si>
    <t>VÁLVULA TIPO RETENÇÃO (MATERIAL: LATÃO|ROSCA: BSP [PARALELA]|DIÂMETRO: 1/2"|CLASSE: PN16)</t>
  </si>
  <si>
    <t>MATED-12958</t>
  </si>
  <si>
    <t>VÁLVULA TIPO ESFERA (MATERIAL: LATÃO|TIPO: MONOBLOCO|ROSCA: NPT [CÔNICA]|DIÂMETRO: 2.1/2"|CLASSE: PN40|HASTE DE ACIONAMENTO: INCLUSO)</t>
  </si>
  <si>
    <t>MATED-12959</t>
  </si>
  <si>
    <t>VÁLVULA TIPO ESFERA (MATERIAL: LATÃO|TIPO: MONOBLOCO|ROSCA: NPT [CÔNICA]|DIÂMETRO: 2"|CLASSE: PN40|HASTE DE ACIONAMENTO: INCLUSO)</t>
  </si>
  <si>
    <t>MATED-12960</t>
  </si>
  <si>
    <t>VÁLVULA TIPO ESFERA (MATERIAL: LATÃO|TIPO: MONOBLOCO|ROSCA: NPT [CÔNICA]|DIÂMETRO: 1.1/2"|CLASSE: PN40|HASTE DE ACIONAMENTO: INCLUSO)</t>
  </si>
  <si>
    <t>MATED-12961</t>
  </si>
  <si>
    <t>VÁLVULA TIPO ESFERA (MATERIAL: LATÃO|TIPO: MONOBLOCO|ROSCA: NPT [CÔNICA]|DIÂMETRO: 1.1/4"|CLASSE: PN40|HASTE DE ACIONAMENTO: INCLUSO)</t>
  </si>
  <si>
    <t>MATED-12962</t>
  </si>
  <si>
    <t>VÁLVULA TIPO ESFERA (MATERIAL: LATÃO|TIPO: MONOBLOCO|ROSCA: NPT [CÔNICA]|DIÂMETRO: 1"|CLASSE: PN40|HASTE DE ACIONAMENTO: INCLUSO)</t>
  </si>
  <si>
    <t>MATED-12963</t>
  </si>
  <si>
    <t>VÁLVULA TIPO ESFERA (MATERIAL: LATÃO|TIPO: MONOBLOCO|ROSCA: NPT [CÔNICA]|DIÂMETRO: 3/4"|CLASSE: PN40|HASTE DE ACIONAMENTO: INCLUSO)</t>
  </si>
  <si>
    <t>MATED-12964</t>
  </si>
  <si>
    <t>VÁLVULA TIPO ESFERA (MATERIAL: LATÃO|TIPO: MONOBLOCO|ROSCA: NPT [CÔNICA]|DIÂMETRO: 1/2"|CLASSE: PN40|HASTE DE ACIONAMENTO: INCLUSO)</t>
  </si>
  <si>
    <t>MATED-12967</t>
  </si>
  <si>
    <t>FILTRO TIPO "Y" (MATERIAL: BRONZE|ROSCA: NPT [CÔNICA]|DIÂMETRO: 2"|CLASSE: PN20)</t>
  </si>
  <si>
    <t>MATED-12968</t>
  </si>
  <si>
    <t>FILTRO TIPO "Y" (MATERIAL: BRONZE|ROSCA: NPT [CÔNICA]|DIÂMETRO: 1.1/2"|CLASSE: PN20)</t>
  </si>
  <si>
    <t>MATED-12969</t>
  </si>
  <si>
    <t>FILTRO TIPO "Y" (MATERIAL: BRONZE|ROSCA: NPT [CÔNICA]|DIÂMETRO: 1.1/4"|CLASSE: PN20)</t>
  </si>
  <si>
    <t>MATED-12970</t>
  </si>
  <si>
    <t>FILTRO TIPO "Y" (MATERIAL: BRONZE|ROSCA: NPT [CÔNICA]|DIÂMETRO: 1"|CLASSE: PN20)</t>
  </si>
  <si>
    <t>MATED-12971</t>
  </si>
  <si>
    <t>FILTRO TIPO "Y" (MATERIAL: BRONZE|ROSCA: NPT [CÔNICA]|DIÂMETRO: 3/4"|CLASSE: PN20)</t>
  </si>
  <si>
    <t>MATED-12972</t>
  </si>
  <si>
    <t>FILTRO TIPO "Y" (MATERIAL: BRONZE|ROSCA: NPT [CÔNICA]|DIÂMETRO: 1/2"|CLASSE: PN20)</t>
  </si>
  <si>
    <t>MATED-12975</t>
  </si>
  <si>
    <t>SIRENE PARA ALARME DE BOMBA EM FUNCIONAMENTO, 220V - IPRM</t>
  </si>
  <si>
    <t>MATED-12976</t>
  </si>
  <si>
    <t>CILINDRO DE PRESSÃO OU MOLA PNEUMÁTICA (DIÂMETRO*: 150MM|COMPRIMENTO: 120CM|LITROS: 18L|FIXAÇÃO: PAREDE|APLICAÇÃO: AMORTECER GOLPE DE ARIETE|MATERIAL: AÇO|ACABAMENTO: PINTURA ELETROSTÁTICA|COR: VERMELHA|PESO*: 12KG/UN)*VALORES REFERENCIAIS APROXIMADOS</t>
  </si>
  <si>
    <t>MATED-12977</t>
  </si>
  <si>
    <t>SIRENE DE ALTA POTÊNCIA, TIMBRE Ø 150MM, 100DCB - IPRM</t>
  </si>
  <si>
    <t>MATED-12985</t>
  </si>
  <si>
    <t>CAMPAINHA (SOM: CIGARRA|TIPO: SOBREPOR|LARGURA OU DIÂMETRO*: 4CM|TENSÃO: 127V OU 220V|ACESSÓRIOS: INCLUSO)*VALORES REFERENCIAIS APROXIMADOS</t>
  </si>
  <si>
    <t>MATED-12988</t>
  </si>
  <si>
    <t>ARMAÇÃO SECUNDÁRIA DE ESTRIBO (APLICAÇÃO: SUSTENTAÇÃO ISOLADOR ROLDANA|QUANTIDADE DE ESTRIBO: 1)</t>
  </si>
  <si>
    <t>MATED-12990</t>
  </si>
  <si>
    <t>ISOLADOR ROLDANA (MATERIAL: PORCELANA|TENSÃO NOMINAL: 1KV|CARGA DE RUPTURA DE MECÂNICA: 10KN|COR: MARROM)</t>
  </si>
  <si>
    <t>MATED-12991</t>
  </si>
  <si>
    <t>CINTA CIRCULAR (DIÂMETRO: 150MM|MATERIAL: AÇO GALVANIZADO)</t>
  </si>
  <si>
    <t>MATED-12995</t>
  </si>
  <si>
    <t>CONECTOR FENDIDO DE PRESSÃO "SPLIT-BOLT" (ACABAMENTO: ESTANHADO BIMETÁLICO|SEÇÃO DO CABO: 2,5-25MM2)</t>
  </si>
  <si>
    <t>MATED-12996</t>
  </si>
  <si>
    <t>CAPS FORJADO DE SOLDA (MATERIAL: AÇO SCH-40 SEM COSTURA A234 WPB|BITOLA: 3/4")</t>
  </si>
  <si>
    <t>MATED-12997</t>
  </si>
  <si>
    <t>COLETOR DE GÁS (TIPO: CENTRAL SAÍDA SIMPLES|NÚMERO DE SAÍDAS: 2|COMPRIMENTO*: 60CM|MATERIAL: AÇO PRETO|NORMA: NBR-5590|SCHEDULE: 40|DIÂMETRO SAÍDA: 1/2"[21,34MM]|ROSCA: NPT [CÔNICA]|ACABAMENTO: PINTURA ELETROSTÁTICA|COR: AMARELA)*VALORES REFERENCIAIS APRO</t>
  </si>
  <si>
    <t>MATED-12998</t>
  </si>
  <si>
    <t>COLETOR DE GÁS (TIPO: CENTRAL SAÍDA SIMPLES|NÚMERO DE SAÍDAS: 3|COMPRIMENTO*: 80CM|MATERIAL: AÇO PRETO|NORMA: NBR-5590|SCHEDULE: 40|DIÂMETRO SAÍDA: 1/2"[21,34MM]|ROSCA: NPT [CÔNICA]|ACABAMENTO: PINTURA ELETROSTÁTICA|COR: AMARELA)*VALORES REFERENCIAIS APRO</t>
  </si>
  <si>
    <t>MATED-12999</t>
  </si>
  <si>
    <t>PIG-TAIL (MATERIAL: BORRACHA|MODELO: P-45|COMPRIMENTO: 50CM)</t>
  </si>
  <si>
    <t>MATED-13000</t>
  </si>
  <si>
    <t>PG - (70X70CM) PORTA COMPLETA, ESTRUTURA EM CHAPA, ASSENTADA , CONFORME DETALHES E ESPECIFICAÇÕES - IPRM</t>
  </si>
  <si>
    <t>MATED-13001</t>
  </si>
  <si>
    <t>REGULADOR PRESSÃO ( CONEXÃO DE ENTRADA: 1/8"[NPT]|CONEXÃO DE SAÍDA: 3/8"[NPT]|VAZÃO MÁXIMA: 7KG/H|ESTÁGIO: ÚNICO|TIPO DE FUNCIONAMENTO: BAIXA PRESSÃO|TIPO DE GÁS: GLP|APLICAÇÃO: COMERCIAL, SEMI-INDUSTRIAL E INDUSTRIAL)</t>
  </si>
  <si>
    <t>MATED-13002</t>
  </si>
  <si>
    <t>TAMPÃO (MATERIAL: FERRO FUNDIDO MALEÁVEL|ACABAMENTO: GALVANIZADO|DIÂMETRO: 1/2"[15MM]|ROSCA: NPT [CÔNICA]|CLASSE DE PRESSÃO: 300 LIBRAS|APLICAÇÃO USUAL: INSTALAÇÃO DE LÍQUIDOS, GASES E VAPORES)</t>
  </si>
  <si>
    <t>MATED-13003</t>
  </si>
  <si>
    <t>QUADRO PARA GIZ E CARTAZES, 310 X 131 CM - MOLDURA EM MADEIRA - IPRM</t>
  </si>
  <si>
    <t>MATED-13005</t>
  </si>
  <si>
    <t>CONECTOR FENDIDO DE PRESSÃO "SPLIT-BOLT" (ACABAMENTO: ESTANHADO BIMETÁLICO|SEÇÃO DO CABO: 1,5-10MM2)</t>
  </si>
  <si>
    <t>MATED-13006</t>
  </si>
  <si>
    <t>CONECTOR FENDIDO DE PRESSÃO "SPLIT-BOLT" (ACABAMENTO: ESTANHADO BIMETÁLICO|SEÇÃO DO CABO: 2,5-16MM2)</t>
  </si>
  <si>
    <t>MATED-13008</t>
  </si>
  <si>
    <t>CONECTOR FENDIDO DE PRESSÃO "SPLIT-BOLT" (ACABAMENTO: ESTANHADO BIMETÁLICO|SEÇÃO DO CABO: 2,5-35MM2)</t>
  </si>
  <si>
    <t>MATED-13009</t>
  </si>
  <si>
    <t>CONECTOR FENDIDO DE PRESSÃO "SPLIT-BOLT" (ACABAMENTO: ESTANHADO BIMETÁLICO|SEÇÃO DO CABO: 2,5-50MM2)</t>
  </si>
  <si>
    <t>MATED-13010</t>
  </si>
  <si>
    <t>TERMINAL DE PRESSÃO (MATERIAL: LATÃO ESTANHADO|DIÂMETRO CONDUTOR: 16MM2|APLICAÇÃO: INSTALAÇÃO ELÉTRICA E SISTEMA DE PROTEÇÃO CONTRA DESCARGA ATMOSFÉRICA)</t>
  </si>
  <si>
    <t>MATED-13011</t>
  </si>
  <si>
    <t>TERMINAL DE PRESSÃO (MATERIAL: LATÃO ESTANHADO|DIÂMETRO CONDUTOR: 35MM2|APLICAÇÃO: INSTALAÇÃO ELÉTRICA E SISTEMA DE PROTEÇÃO CONTRA DESCARGA ATMOSFÉRICA)</t>
  </si>
  <si>
    <t>MATED-13014</t>
  </si>
  <si>
    <t>MITRA DE PVC/TERMINAL DE VENTILAÇÃO (BITOLA: 75 MM)</t>
  </si>
  <si>
    <t>MATED-13018</t>
  </si>
  <si>
    <t>MATED-13020</t>
  </si>
  <si>
    <t>PRESILHA PARA CABO DE COBRE (MATERIAL: LATÃO|SEÇÃO TRANSVERSAL: 16-25MM2|APLICAÇÃO: INSTALAÇÃO ELÉTRICA E SISTEMA DE PROTEÇÃO CONTRA DESCARGA ATMOSFÉRICA)</t>
  </si>
  <si>
    <t>MATED-13021</t>
  </si>
  <si>
    <t>MATED-13022</t>
  </si>
  <si>
    <t>MATED-13023</t>
  </si>
  <si>
    <t>CAIXA PARA MEDIÇÃO (APLICAÇÃO: MEDIDOR DE ENERGIA E DO DISJUNTOR POLIFÁSICA|TIPO: CM-14|MATERIAL: AÇO|ACABAMENTO: PINTURA ELETROSTÁTICA|DIMENSÕES: 46X34X21CM|NORMA: CEMIG|DISJUNTOR: NÃO INCLUSO|LEITOR PARA VIA PÚBLICA (LVP): SIM)</t>
  </si>
  <si>
    <t>MATED-13025</t>
  </si>
  <si>
    <t>CONECTOR COM RABICHO (MATERIAL: LATÃO ESTANHADO|PORCA: INCLUSO|DIÂMETRO DO PINO: 3/8"|DIÂMETRO PARA CABOS: 16-35MM2|APLICAÇÃO: SISTEMA DE PROTEÇÃO CONTRA DESCARGA ATMOSFÉRICA)</t>
  </si>
  <si>
    <t>MATED-13026</t>
  </si>
  <si>
    <t>POSTE TELECÔNICO RETO (ALTURA: 9M|MATERIAL: AÇO GALVANIZADO)</t>
  </si>
  <si>
    <t>MATED-13027</t>
  </si>
  <si>
    <t>SUPORTE PARA REFLETOR (TIPO: CRUZETA|MATERIAL: AÇO GALVANIZADO|NÚMERO DE PROJETORES: 3|ACESSÓRIOS DE FIXAÇÃO: INCLUSOS)</t>
  </si>
  <si>
    <t>MATED-13029</t>
  </si>
  <si>
    <t>BANCO EM GRANITO (COR: CINZA ANDORINHA|TIPO: POLIDO|ESPESSURA: 3CM|DIMENSÃO: 52X30CM)</t>
  </si>
  <si>
    <t>MATED-13033</t>
  </si>
  <si>
    <t>CABEÇOTE DE ALUMÍNIO (APLICAÇÃO: POSTE|MATERIAL: ALUMÍNIO|BITOLA: 25MM [1"])</t>
  </si>
  <si>
    <t>MATED-13034</t>
  </si>
  <si>
    <t>CABEÇOTE DE ALUMÍNIO (APLICAÇÃO: POSTE|MATERIAL: ALUMÍNIO|BITOLA: 32MM [1.1/4"])</t>
  </si>
  <si>
    <t>MATED-13035</t>
  </si>
  <si>
    <t>CABEÇOTE DE ALUMÍNIO (APLICAÇÃO: POSTE|MATERIAL: ALUMÍNIO|BITOLA: 40MM [1.1/2"])</t>
  </si>
  <si>
    <t>MATED-13036</t>
  </si>
  <si>
    <t>ABRAÇADEIRA AJUSTÁVEL (APLICAÇÃO: POSTES|MATERIAL: AÇO GALVANIZADO|COMPRIMENTO: 800MM|DIÂMETRO DO POSTE: 160-240MM|NÚMERO DE FUROS: 22|PARAFUSOS:INCLUSOS)</t>
  </si>
  <si>
    <t>MATED-13037</t>
  </si>
  <si>
    <t>LÂMPADA MISTA (POTÊNCIA: 160W|TENSÃO: 220V|TIPO DE SOQUETE: E27)</t>
  </si>
  <si>
    <t>MATED-13040</t>
  </si>
  <si>
    <t>VÁLVULA TIPO ESFERA (MATERIAL: AÇO CARBONO CLASSE WCB|TIPO: TRIPARTIDA|ROSCA: NPT [CÔNICA]|DIÂMETRO: 3/4"|CLASSE: 300LBS|HASTE DE ACIONAMENTO: INCLUSO)</t>
  </si>
  <si>
    <t>MATED-13041</t>
  </si>
  <si>
    <t>NIPLE DE REDUÇÃO (MATERIAL: LATÃO|REDUÇÃO: 1/2"X1/8"|ROSCA: NPT [CÔNICA]|APLICAÇÃO USUAL: INSTALAÇÃO DE GÁS)</t>
  </si>
  <si>
    <t>MATED-13042</t>
  </si>
  <si>
    <t>NIPLE DE REDUÇÃO (MATERIAL: LATÃO|REDUÇÃO: 1/2"X3/8"|ROSCA: NPT [CÔNICA]|APLICAÇÃO USUAL: INSTALAÇÃO DE GÁS)</t>
  </si>
  <si>
    <t>MATED-13043</t>
  </si>
  <si>
    <t>NIPLE DUPLO (MATERIAL: FERRO MALEÁVEL|ACABAMENTO: GALVANIZADO|DIÂMETRO: 1/2"[15MM]|ROSCA: NPT [CÔNICA]|CLASSE DE PRESSÃO: 300 LIBRAS|APLICAÇÃO USUAL: INSTALAÇÃO DE LÍQUIDOS, GASES E VAPORES)</t>
  </si>
  <si>
    <t>MATED-13044</t>
  </si>
  <si>
    <t>ABRIGO PARA EXTINTOR DE INCÊNDIO DE SOBREPOR (MATERIAL: AÇO CARBONO|MEDIDAS: 75X30X25CM)</t>
  </si>
  <si>
    <t>MATED-13047</t>
  </si>
  <si>
    <t>PRESSOSTATO (FAIXA DE OPERAÇÃO: [0,2-4BAR] 3-58PSI)</t>
  </si>
  <si>
    <t>MATED-13048</t>
  </si>
  <si>
    <t>MANÔMETRO ANALÓGICO (DIÂMETRO DO MANÔMETRO: 2.1/2"|ROSCA: 1/4" NPT|FAIXA DE OPERAÇÃO: 0-16BAR [0-240PSI])</t>
  </si>
  <si>
    <t>MATED-13049</t>
  </si>
  <si>
    <t>CHAVE PARA CONEXÕES DE ENGATE RÁPIDO (TIPO: STORZ|MATERIAL: LATÃO|MEDIDAS: 63MM [2.1/2"]X38MM [1.1/2"])</t>
  </si>
  <si>
    <t>MATED-13055</t>
  </si>
  <si>
    <t>CAIXA ESTANQUE (APLICAÇÃO: EMBUTIR|MATERIAL: PVC|ALTURA: 4"[110MM]|LARGURA: 2"[70MM]|PROFUNDIDADE*: 47MM|FORMATO: RETANGULAR)*VALORES REFERENCIAIS APROXIMADOS</t>
  </si>
  <si>
    <t>MATED-13057</t>
  </si>
  <si>
    <t>TAMPÃO E ARO ARTICULADOS (APLICAÇÃO:CAIXA PADRÃO CEMIG|TIPO: ZB|INSTALAÇÃO: PASSEIO|MATERIAL: FERRO FUNDIDO|COMPRIMENTO*: 640MM|LARGURA*: 564MM)*VALORES REFERENCIAIS APROXIMADOS</t>
  </si>
  <si>
    <t>MATED-13058</t>
  </si>
  <si>
    <t>TAMPÃO E ARO ARTICULADOS (APLICAÇÃO:CAIXA PADRÃO CEMIG|TIPO: ZA|INSTALAÇÃO: PASSEIO|MATERIAL: FERRO FUNDIDO|COMPRIMENTO*: 310MM|LARGURA: 310MM*)*VALORES REFERENCIAIS APROXIMADOS</t>
  </si>
  <si>
    <t>MATED-13059</t>
  </si>
  <si>
    <t>TAMPÃO E ARO ARTICULADOS (APLICAÇÃO:CAIXA PADRÃO CEMIG|TIPO: ZC|INSTALAÇÃO: PASSEIO|MATERIAL: FERRO FUNDIDO|COMPRIMENTO*: 951MM|LARGURA*: 846MM)*VALORES REFERENCIAIS APROXIMADOS</t>
  </si>
  <si>
    <t>MATED-13060</t>
  </si>
  <si>
    <t>TAMPÃO E ARO ARTICULADOS (APLICAÇÃO:CAIXA PADRÃO CEMIG|TIPO: ZB|INSTALAÇÃO: GARAGEM|MATERIAL: FERRO FUNDIDO|COMPRIMENTO*: 700MM|LARGURA*: 590MM)*VALORES REFERENCIAIS APROXIMADOS</t>
  </si>
  <si>
    <t>MATED-13062</t>
  </si>
  <si>
    <t>TAMPÃO E ARO ARTICULADOS (APLICAÇÃO:CAIXA PADRÃO CEMIG|TIPO: ZC|INSTALAÇÃO: GARAGEM|MATERIAL: FERRO FUNDIDO|COMPRIMENTO*: 985MM|LARGURA*: 885MM)*VALORES REFERENCIAIS APROXIMADOS</t>
  </si>
  <si>
    <t>MATED-13066</t>
  </si>
  <si>
    <t>MATED-13069</t>
  </si>
  <si>
    <t>MATED-13071</t>
  </si>
  <si>
    <t>MATED-13077</t>
  </si>
  <si>
    <t>MATED-13080</t>
  </si>
  <si>
    <t>PORTA DE SANITÁRIO COMPLETA, COM BATENTES DE FERRO, ESTRUTURA EM METALON 20 X 30MM, FOLHA EM CHAPA GALVANIZADA Nº. 18, TRANQUETA E DOBRADIÇAS - 80 X 150 CM - IPRM</t>
  </si>
  <si>
    <t>MATED-13092</t>
  </si>
  <si>
    <t>REGISTRO TIPO GLOBO (DIÂMETRO: 2.1/2" [63 MM]|CLASSE DE PRESSÃO: PN16|MATERIAL: BRONZE|ACABAMENTO: EM LATÃO COM VOLANTE|EXTREMIDADES: ROSCADAS)</t>
  </si>
  <si>
    <t>MATED-13358</t>
  </si>
  <si>
    <t>MATED-13778</t>
  </si>
  <si>
    <t>PARAFUSO (ROSCA: AUTOATARRAXANTE|APLICAÇÃO: MADEIRA|CABEÇA: CHATA PHILIPS|MATERIAL: AÇO|ACABAMENTO: ZINCADO|COMPRIMENTO: 32MM|DIÂMETRO: 3,9MM)</t>
  </si>
  <si>
    <t>MATED-13786</t>
  </si>
  <si>
    <t>CAIXA MOLA PARA PORTA DE ENROLAR (MATERIAL: AÇO|COMPRIMENTO DA MOLA: 3,0M|ALTURA MÁXIMA DA PORTA: 2,5M|DIÂMETRO DO EIXO: 1.1/4)</t>
  </si>
  <si>
    <t>MATED-13788</t>
  </si>
  <si>
    <t>FECHADURA (APLICAÇÃO: TRAVA LATERAL DE PORTA DE ENROLAR|TIPO: TETRA-CHAVE|Nº DE CHAVE: 2)</t>
  </si>
  <si>
    <t>MATED-13878</t>
  </si>
  <si>
    <t>MATED-13879</t>
  </si>
  <si>
    <t>ROLDANA GUIA SUPERIOR COM ROLAMENTO (DIÂMETRO*: 70MM|MATERIAL: AÇO|ACABAMENTO: NATURAL)*VALORES REFERENCIAIS APROXIMADOS</t>
  </si>
  <si>
    <t>MATED-13912</t>
  </si>
  <si>
    <t>FECHADURA (APLICAÇÃO: PORTA DE CORRER|TIPO: BICO DE PAPAGAIO|PARAFUSOS: INCLUSOS|Nº DE CHAVE: 2|ESPELHO: CROMADO|DISTÂNCIA MÉDIA DE BROCA: 40MM|GRAU DE SEGURANÇA: MÉDIO)</t>
  </si>
  <si>
    <t>MATED-13948</t>
  </si>
  <si>
    <t>CONECTOR FENDIDO DE PRESSÃO "SPLIT-BOLT" (ACABAMENTO: LATÃO|SEÇÃO DO CABO: 2,5-25MM2)</t>
  </si>
  <si>
    <t>MATED-13949</t>
  </si>
  <si>
    <t>CONECTOR FENDIDO DE PRESSÃO "SPLIT-BOLT" (ACABAMENTO: LATÃO|SEÇÃO DO CABO: 2,5-50MM2)</t>
  </si>
  <si>
    <t>MATED-13950</t>
  </si>
  <si>
    <t>CONECTOR FENDIDO DE PRESSÃO "SPLIT-BOLT" (ACABAMENTO: ESTANHADO BIMETÁLICO|SEÇÃO DO CABO: 2,5-70MM2)</t>
  </si>
  <si>
    <t>MATED-14405</t>
  </si>
  <si>
    <t>MATED-14407</t>
  </si>
  <si>
    <t>QUADRO DE DISTRIBUIÇÃO (CAPACIDADE: 4 DISJUNTORES DIN|MATERIAL: PVC|BARRAMENTO NÃO INCLUSO|TIPO: SOBREPOR)</t>
  </si>
  <si>
    <t>MATED-14408</t>
  </si>
  <si>
    <t>JANELA METÁLICA (TIPO: BASCULANTE|MATERIAL: ALUMÍNIO|DIMENSÃO: 80X80|ACABAMENTO : FOSCO|VIDROS: INCLUSOS) - IPRM</t>
  </si>
  <si>
    <t>MATED-14453</t>
  </si>
  <si>
    <t>TORNEIRA PLÁSTICA LONGA PARA TANQUE/PIA DE COZINHA SEM AREJADOR (ACABAMENTO: PLÁSTICO|DIÂMETRO: 1/2"|APLICAÇÃO: PAREDE|TAMANHO: 15CM|REFERÊNCIA: 1158)</t>
  </si>
  <si>
    <t>MATED-14455</t>
  </si>
  <si>
    <t>PARAFUSO (ROSCA: AUTOATARRAXANTE|APLICAÇÃO: MADEIRA|CABEÇA: FENDA|MATERIAL: AÇO|ACABAMENTO: ZINCADO|COMPRIMENTO: 75MM|DIÂMETRO: 6,1MM)</t>
  </si>
  <si>
    <t>MATED-14456</t>
  </si>
  <si>
    <t>PORCA SEXTAVADA (MATERIAL: AÇO|DIÂMETRO: 8MM [5/16"]|PESO/100PÇ: 0,47 KG)</t>
  </si>
  <si>
    <t>MATED-14458</t>
  </si>
  <si>
    <t>JOELHO 90º SOLDÁVEL COM BUCHA DE LATÃO (MATERIAL: PVC|DIÂMETRO: 20MMX1/2")</t>
  </si>
  <si>
    <t>MATED-14462</t>
  </si>
  <si>
    <t>TÊ SOLDÁVEL (MATERIAL: PVC|DIÂMETRO: 20MM)</t>
  </si>
  <si>
    <t>MATED-14463</t>
  </si>
  <si>
    <t>BUCHA DE REDUÇÃO SOLDÁVEL CURTA (MATERIAL: PVC|DIÂMETRO: 25X20MM)</t>
  </si>
  <si>
    <t>MATED-14464</t>
  </si>
  <si>
    <t>TÊ DE REDUÇÃO SOLDÁVEL (MATERIAL: PVC|DIÂMETRO: 25X20MM)</t>
  </si>
  <si>
    <t>MATED-14465</t>
  </si>
  <si>
    <t>TÊ SOLDÁVEL (MATERIAL: PVC|DIÂMETRO: 25MM)</t>
  </si>
  <si>
    <t>MATED-14466</t>
  </si>
  <si>
    <t>JOELHO 45º PBV DE PVC BRANCO PARA ESGOTO SÉRIE NORMAL (DIÂMETRO: 40MM)</t>
  </si>
  <si>
    <t>MATED-14467</t>
  </si>
  <si>
    <t>TÊ PBV DE PVC BRANCO PARA ESGOTO SÉRIE NORMAL (DIÂMETRO DE ENTRADA: 50MM|DIÂMETRO DE SAÍDA: 50MM)</t>
  </si>
  <si>
    <t>MATED-14468</t>
  </si>
  <si>
    <t>JUNÇÃO SIMPLES PBV DE PVC BRANCO PARA ESGOTO SÉRIE NORMAL (DIÂMETRO DE ENTRADA: 50MM|DIÂMETRO DE SAÍDA: 50MM)</t>
  </si>
  <si>
    <t>MATED-14469</t>
  </si>
  <si>
    <t>BUCHA DE REDUÇÃO LONGA PBV DE PVC BRANCO PARA ESGOTO SÉRIE NORMAL (DIÂMETRO DE ENTRADA: 50MM|DIÂMETRO DE SAÍDA: 40MM)</t>
  </si>
  <si>
    <t>MATED-14470</t>
  </si>
  <si>
    <t>JUNÇÃO SIMPLES PBV DE PVC BRANCO PARA ESGOTO SÉRIE NORMAL (DIÂMETRO DE ENTRADA: 100MM|DIÂMETRO DE SAÍDA: 50MM)</t>
  </si>
  <si>
    <t>MATED-14471</t>
  </si>
  <si>
    <t>JOELHO 45º PBV DE PVC BRANCO PARA ESGOTO SÉRIE NORMAL (DIÂMETRO: 100MM)</t>
  </si>
  <si>
    <t>MATED-14472</t>
  </si>
  <si>
    <t>JUNÇÃO SIMPLES PBV DE PVC BRANCO PARA ESGOTO SÉRIE NORMAL (DIÂMETRO DE ENTRADA: 100MM|DIÂMETRO DE SAÍDA: 100MM)</t>
  </si>
  <si>
    <t>MATED-14478</t>
  </si>
  <si>
    <t>BOIA PLÁSTICA PARA CAIXA DÁGUA (DIÂMETRO DA SEÇÃO: 1/2")</t>
  </si>
  <si>
    <t>MATED-14479</t>
  </si>
  <si>
    <t>JOELHO 90º SOLDÁVEL (MATERIAL: PVC|DIÂMETRO: 20MM)</t>
  </si>
  <si>
    <t>MATED-14480</t>
  </si>
  <si>
    <t>JOELHO 90º SOLDÁVEL (MATERIAL: PVC|DIÂMETRO: 25MM)</t>
  </si>
  <si>
    <t>MATED-14544</t>
  </si>
  <si>
    <t>TÊ 90º DE PBV DE PVC BRANCO PARA ESGOTO SÉRIE NORMAL (DIÂMETRO DE ENTRADA: 100MM|DIÂMETRO DE SAÍDA: 100MM)</t>
  </si>
  <si>
    <t>MATED-14549</t>
  </si>
  <si>
    <t>FECHADURA (APLICAÇÃO: TRAVA DE PISO DE PORTA DE ENROLAR|TIPO: TETRA-CHAVE|Nº DE CHAVE: 2)</t>
  </si>
  <si>
    <t>MATED-14562</t>
  </si>
  <si>
    <t>CORDÃO BOLEADO DE CONCRETO PRÉ-MOLDADO (COMPRIMENTO: 100CM|ALTURA: 10CM|LARGURA: 10CM|CHUMBADORES: INCLUSOS)</t>
  </si>
  <si>
    <t>MATED-15221</t>
  </si>
  <si>
    <t>KIT CAVALETE PADRÃO CONCESSIONÁRIA LOCAL (DIÂMETRO: 20MM (1/2")|MODELO: EMBUTIDO PAREDE|TUBOS: GALVANIZADOS|NÚMERO DE RAMAIS: 1|REGISTRO: INCLUSO|ALTURA APROXIMADA: 100CM)</t>
  </si>
  <si>
    <t>MATED-15222</t>
  </si>
  <si>
    <t>KIT CAVALETE PADRÃO CONCESSIONÁRIA LOCAL (DIÂMETRO: 25MM (3/4")|MODELO: EMBUTIDO PAREDE|TUBOS: GALVANIZADOS|NÚMERO DE RAMAIS: 1|REGISTRO: INCLUSO|ALTURA APROXIMADA: 100CM)</t>
  </si>
  <si>
    <t>MATED-15223</t>
  </si>
  <si>
    <t>MATED-15224</t>
  </si>
  <si>
    <t>HIDRÔMETRO (APLICAÇÃO: MEDIDOR DE VAZÃO DE ÁGUA|DIÂMETRO: 20MM (1/2")|VAZÃO NOMINAL: 1,5(M3/H)|VAZÃO MÁXIMA: 3,0(M3/H)|COMPRIMENTO APROXIMADO: 115MM|PADRÃO: CONCESSIONÁRIA LOCAL)</t>
  </si>
  <si>
    <t>MATED-15233</t>
  </si>
  <si>
    <t>DISJUNTOR DE PROTEÇÃO (TIPO: DR BIPOLAR|CORRENTE: 25A|SENSIBILIDADE: 30MA)</t>
  </si>
  <si>
    <t>MATED-15234</t>
  </si>
  <si>
    <t>DISJUNTOR DE PROTEÇÃO (TIPO: DR BIPOLAR|CORRENTE: 40A|SENSIBILIDADE: 30MA)</t>
  </si>
  <si>
    <t>MATED-15235</t>
  </si>
  <si>
    <t>DISJUNTOR DE PROTEÇÃO (TIPO: DR BIPOLAR|CORRENTE: 63A|SENSIBILIDADE: 30MA)</t>
  </si>
  <si>
    <t>MATED-15236</t>
  </si>
  <si>
    <t>DISJUNTOR DE PROTEÇÃO (TIPO: DR TETRAPOLAR|CORRENTE: 63A|SENSIBILIDADE: 30MA)</t>
  </si>
  <si>
    <t>MATED-15242</t>
  </si>
  <si>
    <t>BALANÇO METÁLICO (TIPO: BONDINHO REMA-REMA|QUANTIDADE DE LUGARES : 6|MATERIAL: TUBO EM AÇO CARBONO|ACABAMENTO: PINTURA ELETROSTÁTICA|COMPRIMENTO*: 280CM|LARGURA*: 140CM|ALTURA*:160CM)*VALORES REFERENCIAIS APROXIMADOS</t>
  </si>
  <si>
    <t>MATED-15596</t>
  </si>
  <si>
    <t>SUPORTE PARA PLACA (TIPO DA PLACA: 4"X4"|QUANTIDADE DE MÓDULOS: 6 MÓDULOS|MATERIAL: PLÁSTICO|POSIÇÃO: VERTICAL OU HORIZONTAL|PARAFUSOS: INCLUÍDOS)</t>
  </si>
  <si>
    <t>MATED-15597</t>
  </si>
  <si>
    <t>SUPORTE PARA PLACA (TIPO DA PLACA: 4"X2"|QUANTIDADE DE MÓDULOS: 3 MÓDULOS|MATERIAL: PLÁSTICO|POSIÇÃO: VERTICAL OU HORIZONTAL|PARAFUSOS: INCLUÍDOS)</t>
  </si>
  <si>
    <t>MATED-15598</t>
  </si>
  <si>
    <t>MÓDULO INTERRUPTOR (TIPO: SIMPLES|CORRENTE: 10A|TENSÃO: 250V|MATERIAL: TERMOPLÁSTICO|PLACA E SUPORTE: NÃO INCLUSO)</t>
  </si>
  <si>
    <t>MATED-15599</t>
  </si>
  <si>
    <t>MÓDULO INTERRUPTOR (TIPO: PARALELO|CORRENTE: 10A|TENSÃO: 250V|MATERIAL: TERMOPLÁSTICO|PLACA E SUPORTE: NÃO INCLUSO)</t>
  </si>
  <si>
    <t>MATED-15600</t>
  </si>
  <si>
    <t>MÓDULO PULSADOR CAMPAINHA (CORRENTE: 10A|TENSÃO: 250V|MATERIAL: TERMOPLÁSTICO|PLACA E SUPORTE: NÃO INCLUSO)</t>
  </si>
  <si>
    <t>MATED-15601</t>
  </si>
  <si>
    <t>MÓDULO TOMADA (PÓLOS: 2P+T|CORRENTE: 10A|TENSÃO: 250V|MATERIAL: TERMOPLÁSTICO|PLACA E SUPORTE: NÃO INCLUSO)</t>
  </si>
  <si>
    <t>MATED-15602</t>
  </si>
  <si>
    <t>MÓDULO TOMADA (PÓLOS: 2P+T|CORRENTE: 20A|TENSÃO: 250V|MATERIAL: TERMOPLÁSTICO|PLACA E SUPORTE: NÃO INCLUSO)</t>
  </si>
  <si>
    <t>MATED-15603</t>
  </si>
  <si>
    <t>MÓDULO TOMADA USB (CORRENTE SAÍDA USB: 1A|QUANTIDADE DE SAÍDA USB: 1|TENSÃO: BIVOLT|MATERIAL: TERMOPLÁSTICO|PLACA E SUPORTE: NÃO INCLUSO)</t>
  </si>
  <si>
    <t>MATED-15604</t>
  </si>
  <si>
    <t>MÓDULO PARA DADOS/TELEFONIA (CONECTOR: RJ11|QUANTIDADE DE VIAS: 2|MATERIAL: PLÁSTICO|PLACA E SUPORTE: NÃO INCLUSO)</t>
  </si>
  <si>
    <t>MATED-15605</t>
  </si>
  <si>
    <t>MÓDULO PARA DADOS/TELEFONIA (CONECTOR: RJ45 CAT.5|QUANTIDADE DE VIAS: 8|MATERIAL: PLÁSTICO|PLACA E SUPORTE: NÃO INCLUSO)</t>
  </si>
  <si>
    <t>MATED-15606</t>
  </si>
  <si>
    <t>MÓDULO PARA DADOS/TELEFONIA (CONECTOR: RJ45 CAT.6|QUANTIDADE DE VIAS: 8|MATERIAL: PLÁSTICO|PLACA E SUPORTE: NÃO INCLUSO)</t>
  </si>
  <si>
    <t>MATED-15607</t>
  </si>
  <si>
    <t>MÓDULO PARA ANTENA (CONECTOR: COAXIAL 75 OHMS|MATERIAL: PLÁSTICO|PLACA E SUPORTE: NÃO INCLUSO)</t>
  </si>
  <si>
    <t>MATED-15608</t>
  </si>
  <si>
    <t>MÓDULO CEGO (PLACA E SUPORTE: NÃO INCLUSO)</t>
  </si>
  <si>
    <t>MATED-15609</t>
  </si>
  <si>
    <t>MÓDULO COM FURO PARA SAÍDA (DIÂMETRO FURO: 10MM|APLICAÇÃO: SAÍDA DE FIOS|PLACA E SUPORTE: NÃO INCLUSO)</t>
  </si>
  <si>
    <t>MATED-15610</t>
  </si>
  <si>
    <t>PLACA PARA SUPORTE (TIPO DA PLACA: 4"X2"|QUANTIDADE DE MÓDULOS: CEGA|MATERIAL: PLÁSTICO|SUPORTE: NÃO INCLUSO)</t>
  </si>
  <si>
    <t>MATED-15611</t>
  </si>
  <si>
    <t>PLACA PARA SUPORTE (TIPO DA PLACA: 4"X4"|QUANTIDADE DE MÓDULOS: CEGA|MATERIAL: PLÁSTICO|SUPORTE: NÃO INCLUSO)</t>
  </si>
  <si>
    <t>MATED-15612</t>
  </si>
  <si>
    <t>PLACA PARA SUPORTE (TIPO DA PLACA: 4"X2"|QUANTIDADE DE MÓDULOS: 1 MÓDULO|MATERIAL: PLÁSTICO|SUPORTE: NÃO INCLUSO)</t>
  </si>
  <si>
    <t>MATED-15613</t>
  </si>
  <si>
    <t>PLACA PARA SUPORTE (TIPO DA PLACA: 4"X2"|QUANTIDADE DE MÓDULOS: 3 MÓDULOS|MATERIAL: PLÁSTICO|SUPORTE: NÃO INCLUSO)</t>
  </si>
  <si>
    <t>MATED-15614</t>
  </si>
  <si>
    <t>PLACA PARA SUPORTE (TIPO DA PLACA: 4"X4"|QUANTIDADE DE MÓDULOS: 2 MÓDULOS|MATERIAL: PLÁSTICO|SUPORTE: NÃO INCLUSO)</t>
  </si>
  <si>
    <t>MATED-15615</t>
  </si>
  <si>
    <t>PLACA PARA SUPORTE (TIPO DA PLACA: 4"X4"|QUANTIDADE DE MÓDULOS: 4 MÓDULOS|MATERIAL: PLÁSTICO|SUPORTE: NÃO INCLUSO)</t>
  </si>
  <si>
    <t>MATED-15616</t>
  </si>
  <si>
    <t>PLACA PARA SUPORTE (TIPO DA PLACA: 4"X4"|QUANTIDADE DE MÓDULOS: 6 MÓDULOS|MATERIAL: PLÁSTICO|SUPORTE: NÃO INCLUSO)</t>
  </si>
  <si>
    <t>MATED-15617</t>
  </si>
  <si>
    <t>PLACA PARA SUPORTE (TIPO DA PLACA: 4"X2"|QUANTIDADE DE MÓDULOS: 2 MÓDULOS|MATERIAL: PLÁSTICO|SUPORTE: NÃO INCLUSO)</t>
  </si>
  <si>
    <t>MATED-15711</t>
  </si>
  <si>
    <t>MÓDULO INTERRUPTOR (TIPO: INTERMEDIÁRIO|CORRENTE: 10A|TENSÃO: 250V|MATERIAL: TERMOPLÁSTICO|PLACA E SUPORTE: NÃO INCLUSO)</t>
  </si>
  <si>
    <t>MATED-15724</t>
  </si>
  <si>
    <t>MÓDULO INTERRUPTOR (TIPO: BIPOLAR SIMPLES|CORRENTE: 10A|TENSÃO: 250V|MATERIAL: TERMOPLÁSTICO|PLACA E SUPORTE: NÃO INCLUSO)</t>
  </si>
  <si>
    <t>MATED-15725</t>
  </si>
  <si>
    <t>MÓDULO TOMADA (COR:VERMELHA|PÓLOS: 2P+T|CORRENTE: 20A|TENSÃO: 250V|MATERIAL: TERMOPLÁSTICO|PLACA E SUPORTE: NÃO INCLUSO)</t>
  </si>
  <si>
    <t>MATED-16336</t>
  </si>
  <si>
    <t>LAVATÓRIO DE CANTO DE LOUÇA SEM COLUNA (COR: BRANCO|TAMANHO: PEQUENO|LARGURA: 410MM*|COMPRIMENTO: 330MM*) *VALORES REFERENCIAIS APROXIMADOS</t>
  </si>
  <si>
    <t>MATED-16368</t>
  </si>
  <si>
    <t>PARAFUSO (ROSCA: AUTOATARRAXANTE|APLICAÇÃO: MADEIRA|CABEÇA: FENDA|MATERIAL: AÇO|ACABAMENTO: ZINCADO|COMPRIMENTO: 16MM|DIÂMETRO: 2,9MM)</t>
  </si>
  <si>
    <t>MATED-16633</t>
  </si>
  <si>
    <t>CAIXA DE LIGAÇÃO PARA ELETRODUTO FLEXÍVEL/RÍGIDO FUNDO MÓVEL E SUPORTE PARA LAJOTA (APLICAÇÃO: EMBUTIR|MATERIAL: PVC|COMPRIMENTO: 4"[105MM]|LARGURA: 4"[105MM]|PROFUNDIDADE*: 60MM|FORMATO: OCTOGONAL|COMPRIMENTO SUPORTE LAJOTA*: 310MM)*VALORES REFERENCIAIS</t>
  </si>
  <si>
    <t>MATED-16636</t>
  </si>
  <si>
    <t>CAIXA DE LIGAÇÃO PARA ELETRODUTO FLEXÍVEL/RÍGIDO FUNDO FIXO REFORÇADO(APLICAÇÃO: EMBUTIR|MATERIAL: PVC|COMPRIMENTO: 4"[105MM]|LARGURA: 4"[105MM]|PROFUNDIDADE*: 60MM|FORMATO: OCTOGONAL)*VALORES REFERENCIAIS APROXIMADOS</t>
  </si>
  <si>
    <t>MATED-16637</t>
  </si>
  <si>
    <t>PROLONGADOR PARA CAIXA DE LIGAÇÃO PARA ELETRODUTO FLEXÍVEL/RÍGIDO FUNDO MÓVEL (APLICAÇÃO: EMBUTIR|MATERIAL: PVC|COMPRIMENTO: 4"[105MM]|LARGURA: 4"[105MM]|PROFUNDIDADE*: 60MM|FORMATO: OCTOGONAL)*VALORES REFERENCIAIS APROXIMADOS</t>
  </si>
  <si>
    <t>MATED-16674</t>
  </si>
  <si>
    <t>REBITE DE REPUXO (DIÂMETRO: 4,8MM|COMPRIMENTO: 40MM|MATERIAL: ALUMÍNIO|ACABAMENTO: NATURAL)</t>
  </si>
  <si>
    <t>MATED-16977</t>
  </si>
  <si>
    <t>FUSÍVEL (TIPO: NH|CLASSE: GL/GG|CORRENTE: 63A|TAMANHO: 00|TENSÃO: 500V)</t>
  </si>
  <si>
    <t>MATED-16978</t>
  </si>
  <si>
    <t>MATED-16979</t>
  </si>
  <si>
    <t>DISJUNTOR (TIPO: TRIPOLAR|CURVA:C|CORRENTE: 16A|I MÁX: 4,5KA/6KA)</t>
  </si>
  <si>
    <t>MATED-16980</t>
  </si>
  <si>
    <t>DISJUNTOR (TIPO: TRIPOLAR|CURVA:C|CORRENTE: 63A|I MÁX: 4,5KA/6KA)</t>
  </si>
  <si>
    <t>MATED-17013</t>
  </si>
  <si>
    <t>DISJUNTOR DE PROTEÇÃO (TIPO: DR BIPOLAR|CORRENTE: 80A|SENSIBILIDADE: 30MA)</t>
  </si>
  <si>
    <t>MATED-17014</t>
  </si>
  <si>
    <t>DISJUNTOR DE PROTEÇÃO (TIPO: DR BIPOLAR|CORRENTE: 100A|SENSIBILIDADE: 30MA)</t>
  </si>
  <si>
    <t>MATED-17016</t>
  </si>
  <si>
    <t>DISJUNTOR DE PROTEÇÃO (TIPO: DR TETRAPOLAR|CORRENTE: 25A|SENSIBILIDADE: 30MA)</t>
  </si>
  <si>
    <t>MATED-17017</t>
  </si>
  <si>
    <t>DISJUNTOR DE PROTEÇÃO (TIPO: DR TETRAPOLAR|CORRENTE: 40A|SENSIBILIDADE: 30MA)</t>
  </si>
  <si>
    <t>MATED-17018</t>
  </si>
  <si>
    <t>DISJUNTOR DE PROTEÇÃO (TIPO: DR TETRAPOLAR|CORRENTE: 80A|SENSIBILIDADE: 30MA)</t>
  </si>
  <si>
    <t>MATED-17019</t>
  </si>
  <si>
    <t>DISJUNTOR DE PROTEÇÃO (TIPO: DR TETRAPOLAR|CORRENTE: 100A|SENSIBILIDADE: 30MA)</t>
  </si>
  <si>
    <t>MATED-17020</t>
  </si>
  <si>
    <t>DISJUNTOR DE PROTEÇÃO (TIPO: DR TETRAPOLAR|CORRENTE: 125A|SENSIBILIDADE: 30MA)</t>
  </si>
  <si>
    <t>MATED-17021</t>
  </si>
  <si>
    <t>MATED-17024</t>
  </si>
  <si>
    <t>DISJUNTOR (TIPO: MONOPOLAR|CURVA:C|CORRENTE: 6A|I MÁX: 4,5KA/6KA)</t>
  </si>
  <si>
    <t>MATED-17025</t>
  </si>
  <si>
    <t>DISJUNTOR (TIPO: MONOPOLAR|CURVA:C|CORRENTE: 63A|I MÁX: 4,5KA/6KA)</t>
  </si>
  <si>
    <t>MATED-17026</t>
  </si>
  <si>
    <t>DISJUNTOR (TIPO: MONOPOLAR|CURVA:C|CORRENTE: 80A|I MÁX: 10KA)</t>
  </si>
  <si>
    <t>MATED-17027</t>
  </si>
  <si>
    <t>DISJUNTOR (TIPO: MONOPOLAR|CURVA:C|CORRENTE: 100A|I MÁX: 10KA)</t>
  </si>
  <si>
    <t>MATED-17028</t>
  </si>
  <si>
    <t>DISJUNTOR (TIPO: MONOPOLAR|CURVA:C|CORRENTE: 125A|I MÁX: 10KA)</t>
  </si>
  <si>
    <t>MATED-17029</t>
  </si>
  <si>
    <t>DISJUNTOR (TIPO: BIPOLAR|CURVA:C|CORRENTE: 6A|I MÁX: 4,5KA/6KA)</t>
  </si>
  <si>
    <t>MATED-17030</t>
  </si>
  <si>
    <t>DISJUNTOR (TIPO: BIPOLAR|CURVA:C|CORRENTE: 63A|I MÁX: 4,5KA/6KA)</t>
  </si>
  <si>
    <t>MATED-17032</t>
  </si>
  <si>
    <t>DISJUNTOR (TIPO: BIPOLAR|CURVA:C|CORRENTE: 63A|I MÁX: 10KA)</t>
  </si>
  <si>
    <t>MATED-17033</t>
  </si>
  <si>
    <t>DISJUNTOR (TIPO: BIPOLAR|CURVA:C|CORRENTE: 80A|I MÁX: 10KA)</t>
  </si>
  <si>
    <t>MATED-17034</t>
  </si>
  <si>
    <t>DISJUNTOR (TIPO: TRIPOLAR|CURVA:C|CORRENTE: 6A|I MÁX: 4,5KA/6KA)</t>
  </si>
  <si>
    <t>MATED-17036</t>
  </si>
  <si>
    <t>DISJUNTOR (TIPO: TRIPOLAR|CURVA:C|CORRENTE: 32A|I MÁX: 4,5KA/6KA)</t>
  </si>
  <si>
    <t>MATED-17038</t>
  </si>
  <si>
    <t>DISJUNTOR (TIPO: TRIPOLAR|CURVA:C|CORRENTE: 63A|I MÁX: 10KA)</t>
  </si>
  <si>
    <t>MATED-17039</t>
  </si>
  <si>
    <t>DISJUNTOR (TIPO: TRIPOLAR|CURVA:C|CORRENTE: 80A|I MÁX: 10KA)</t>
  </si>
  <si>
    <t>MATED-17040</t>
  </si>
  <si>
    <t>DISJUNTOR EM CAIXA MOLDADA (TIPO: TRIPOLAR|CORRENTE: 100A|ICC: 15KA* EM 380/400V|DISPARADOR: FIXO)*VALORES REFERENCIAIS APROXIMADOS</t>
  </si>
  <si>
    <t>MATED-17041</t>
  </si>
  <si>
    <t>DISJUNTOR EM CAIXA MOLDADA (TIPO: TRIPOLAR|CORRENTE: 125A|ICC: 15KA* EM 380/400V|DISPARADOR: FIXO)*VALORES REFERENCIAIS APROXIMADOS</t>
  </si>
  <si>
    <t>MATED-17042</t>
  </si>
  <si>
    <t>DISJUNTOR EM CAIXA MOLDADA (TIPO: TRIPOLAR|CORRENTE: 150A|ICC: 15KA* EM 380/400V|DISPARADOR: FIXO)*VALORES REFERENCIAIS APROXIMADOS</t>
  </si>
  <si>
    <t>MATED-17043</t>
  </si>
  <si>
    <t>DISJUNTOR EM CAIXA MOLDADA (TIPO: TRIPOLAR|CORRENTE: 160A|ICC: 15KA* EM 380/400V|DISPARADOR: FIXO)*VALORES REFERENCIAIS APROXIMADOS</t>
  </si>
  <si>
    <t>MATED-17044</t>
  </si>
  <si>
    <t>DISJUNTOR EM CAIXA MOLDADA (TIPO: TRIPOLAR|CORRENTE: 200A|ICC: 18KA* EM 380/400V|DISPARADOR: FIXO)*VALORES REFERENCIAIS APROXIMADOS</t>
  </si>
  <si>
    <t>MATED-17045</t>
  </si>
  <si>
    <t>MATED-17046</t>
  </si>
  <si>
    <t>DISJUNTOR EM CAIXA MOLDADA (TIPO: TRIPOLAR|CORRENTE: 250A|ICC: 20KA* EM 380/400V|DISPARADOR: FIXO)*VALORES REFERENCIAIS APROXIMADOS</t>
  </si>
  <si>
    <t>MATED-17047</t>
  </si>
  <si>
    <t>DISJUNTOR EM CAIXA MOLDADA (TIPO: TRIPOLAR|CORRENTE: 400A|ICC: 35KA* EM 380/400V|DISPARADOR: FIXO)*VALORES REFERENCIAIS APROXIMADOS</t>
  </si>
  <si>
    <t>MATED-17048</t>
  </si>
  <si>
    <t>DISJUNTOR EM CAIXA MOLDADA (TIPO: TRIPOLAR|CORRENTE: 500A|ICC: 35KA* EM 380/400V|DISPARADOR: FIXO)*VALORES REFERENCIAIS APROXIMADOS</t>
  </si>
  <si>
    <t>MATED-17049</t>
  </si>
  <si>
    <t>DISJUNTOR EM CAIXA MOLDADA (TIPO: TRIPOLAR|CORRENTE: 630A|ICC: 35KA* EM 380/400V|DISPARADOR: FIXO)*VALORES REFERENCIAIS APROXIMADOS</t>
  </si>
  <si>
    <t>MATED-17050</t>
  </si>
  <si>
    <t>BASE PARA FUSÍVEL (TIPO: NH00|CLASSE: GL/GG|CORRENTE: 16-160A|TENSÃO: 500V)</t>
  </si>
  <si>
    <t>MATED-17051</t>
  </si>
  <si>
    <t>BASE PARA FUSÍVEL (TIPO: NH1|CLASSE: GL/GG|CORRENTE: 160-250A|TENSÃO: 500V)</t>
  </si>
  <si>
    <t>MATED-17052</t>
  </si>
  <si>
    <t>BASE PARA FUSÍVEL (TIPO: NH2|CLASSE: GL/GG|CORRENTE: 300-400A|TENSÃO: 500V)</t>
  </si>
  <si>
    <t>MATED-17053</t>
  </si>
  <si>
    <t>BASE PARA FUSÍVEL (TIPO: NH3|CLASSE: GL/GG|CORRENTE: 500-630A|TENSÃO: 500V)</t>
  </si>
  <si>
    <t>MATED-17054</t>
  </si>
  <si>
    <t>PORTA FUSÍVEL (TIPO: DIAZED|CLASSE: GL/GG|CORRENTE: 2-25A|TENSÃO: 500V)</t>
  </si>
  <si>
    <t>MATED-17055</t>
  </si>
  <si>
    <t>PORTA FUSÍVEL (TIPO: DIAZED|CLASSE: GL/GG|CORRENTE: 35-63A|TENSÃO: 500V)</t>
  </si>
  <si>
    <t>MATED-17056</t>
  </si>
  <si>
    <t>FUSÍVEL (TIPO: DIAZED|CLASSE: GL/GG|CORRENTE: 2A|TAMANHO: DII|TENSÃO: 500V)</t>
  </si>
  <si>
    <t>MATED-17057</t>
  </si>
  <si>
    <t>FUSÍVEL (TIPO: DIAZED|CLASSE: GL/GG|CORRENTE: 4A|TAMANHO: DII|TENSÃO: 500V)</t>
  </si>
  <si>
    <t>MATED-17058</t>
  </si>
  <si>
    <t>FUSÍVEL (TIPO: DIAZED|CLASSE: GL/GG|CORRENTE: 6A|TAMANHO: DII|TENSÃO: 500V)</t>
  </si>
  <si>
    <t>MATED-17059</t>
  </si>
  <si>
    <t>FUSÍVEL (TIPO: DIAZED|CLASSE: GL/GG|CORRENTE: 10A|TAMANHO: DII|TENSÃO: 500V)</t>
  </si>
  <si>
    <t>MATED-17060</t>
  </si>
  <si>
    <t>FUSÍVEL (TIPO: DIAZED|CLASSE: GL/GG|CORRENTE: 16A|TAMANHO: DII|TENSÃO: 500V)</t>
  </si>
  <si>
    <t>MATED-17061</t>
  </si>
  <si>
    <t>FUSÍVEL (TIPO: DIAZED|CLASSE: GL/GG|CORRENTE: 20A|TAMANHO: DII|TENSÃO: 500V)</t>
  </si>
  <si>
    <t>MATED-17062</t>
  </si>
  <si>
    <t>FUSÍVEL (TIPO: DIAZED|CLASSE: GL/GG|CORRENTE: 25A|TAMANHO: DII|TENSÃO: 500V)</t>
  </si>
  <si>
    <t>MATED-17063</t>
  </si>
  <si>
    <t>FUSÍVEL (TIPO: DIAZED|CLASSE: GL/GG|CORRENTE: 50A|TAMANHO: DIII|TENSÃO: 500V)</t>
  </si>
  <si>
    <t>MATED-17064</t>
  </si>
  <si>
    <t>FUSÍVEL (TIPO: NH|CLASSE: GL/GG|CORRENTE: 6A|TAMANHO: 00|TENSÃO: 500V)</t>
  </si>
  <si>
    <t>MATED-17065</t>
  </si>
  <si>
    <t>FUSÍVEL (TIPO: NH|CLASSE: GL/GG|CORRENTE: 10A|TAMANHO: 00|TENSÃO: 500V)</t>
  </si>
  <si>
    <t>MATED-17066</t>
  </si>
  <si>
    <t>FUSÍVEL (TIPO: NH|CLASSE: GL/GG|CORRENTE: 16A|TAMANHO: 00|TENSÃO: 500V)</t>
  </si>
  <si>
    <t>MATED-17067</t>
  </si>
  <si>
    <t>FUSÍVEL (TIPO: NH|CLASSE: GL/GG|CORRENTE: 20A|TAMANHO: 00|TENSÃO: 500V)</t>
  </si>
  <si>
    <t>MATED-17068</t>
  </si>
  <si>
    <t>FUSÍVEL (TIPO: NH|CLASSE: GL/GG|CORRENTE: 25A|TAMANHO: 00|TENSÃO: 500V)</t>
  </si>
  <si>
    <t>MATED-17069</t>
  </si>
  <si>
    <t>FUSÍVEL (TIPO: NH|CLASSE: GL/GG|CORRENTE: 35A|TAMANHO: 00|TENSÃO: 500V)</t>
  </si>
  <si>
    <t>MATED-17070</t>
  </si>
  <si>
    <t>FUSÍVEL (TIPO: NH|CLASSE: GL/GG|CORRENTE: 50A|TAMANHO: 00|TENSÃO: 500V)</t>
  </si>
  <si>
    <t>MATED-17072</t>
  </si>
  <si>
    <t>FUSÍVEL (TIPO: NH|CLASSE: GL/GG|CORRENTE: 80A|TAMANHO: 00|TENSÃO: 500V)</t>
  </si>
  <si>
    <t>MATED-17073</t>
  </si>
  <si>
    <t>FUSÍVEL (TIPO: NH|CLASSE: GL/GG|CORRENTE: 100A|TAMANHO: 00|TENSÃO: 500V)</t>
  </si>
  <si>
    <t>MATED-17074</t>
  </si>
  <si>
    <t>FUSÍVEL (TIPO: NH|CLASSE: GL/GG|CORRENTE: 125A|TAMANHO: 00|TENSÃO: 500V)</t>
  </si>
  <si>
    <t>MATED-17078</t>
  </si>
  <si>
    <t>FUSÍVEL (TIPO: NH|CLASSE: GL/GG|CORRENTE: 100A|TAMANHO: 1|TENSÃO: 500V)</t>
  </si>
  <si>
    <t>MATED-17079</t>
  </si>
  <si>
    <t>FUSÍVEL (TIPO: NH|CLASSE: GL/GG|CORRENTE: 125A|TAMANHO: 1|TENSÃO: 500V)</t>
  </si>
  <si>
    <t>MATED-17080</t>
  </si>
  <si>
    <t>FUSÍVEL (TIPO: NH|CLASSE: GL/GG|CORRENTE: 160A|TAMANHO: 1|TENSÃO: 500V)</t>
  </si>
  <si>
    <t>MATED-17081</t>
  </si>
  <si>
    <t>FUSÍVEL (TIPO: NH|CLASSE: GL/GG|CORRENTE: 200A|TAMANHO: 1|TENSÃO: 500V)</t>
  </si>
  <si>
    <t>MATED-17082</t>
  </si>
  <si>
    <t>FUSÍVEL (TIPO: NH|CLASSE: GL/GG|CORRENTE: 224A|TAMANHO: 1|TENSÃO: 500V)</t>
  </si>
  <si>
    <t>MATED-17083</t>
  </si>
  <si>
    <t>FUSÍVEL (TIPO: NH|CLASSE: GL/GG|CORRENTE: 250A|TAMANHO: 1|TENSÃO: 500V)</t>
  </si>
  <si>
    <t>MATED-17086</t>
  </si>
  <si>
    <t>FUSÍVEL (TIPO: NH|CLASSE: GL/GG|CORRENTE: 250A|TAMANHO: 2|TENSÃO: 500V)</t>
  </si>
  <si>
    <t>MATED-17087</t>
  </si>
  <si>
    <t>FUSÍVEL (TIPO: NH|CLASSE: GL/GG|CORRENTE: 315A|TAMANHO: 2|TENSÃO: 500V)</t>
  </si>
  <si>
    <t>MATED-17088</t>
  </si>
  <si>
    <t>FUSÍVEL (TIPO: NH|CLASSE: GL/GG|CORRENTE: 355A|TAMANHO: 2|TENSÃO: 500V)</t>
  </si>
  <si>
    <t>MATED-17089</t>
  </si>
  <si>
    <t>FUSÍVEL (TIPO: NH|CLASSE: GL/GG|CORRENTE: 400A|TAMANHO: 2|TENSÃO: 500V)</t>
  </si>
  <si>
    <t>MATED-17090</t>
  </si>
  <si>
    <t>FUSÍVEL (TIPO: NH|CLASSE: GL/GG|CORRENTE: 400A|TAMANHO: 3|TENSÃO: 500V)</t>
  </si>
  <si>
    <t>MATED-17091</t>
  </si>
  <si>
    <t>FUSÍVEL (TIPO: NH|CLASSE: GL/GG|CORRENTE: 425A|TAMANHO: 3|TENSÃO: 500V)</t>
  </si>
  <si>
    <t>MATED-17092</t>
  </si>
  <si>
    <t>FUSÍVEL (TIPO: NH|CLASSE: GL/GG|CORRENTE: 500A|TAMANHO: 3|TENSÃO: 500V)</t>
  </si>
  <si>
    <t>MATED-17093</t>
  </si>
  <si>
    <t>FUSÍVEL (TIPO: NH|CLASSE: GL/GG|CORRENTE: 630A|TAMANHO: 3|TENSÃO: 500V)</t>
  </si>
  <si>
    <t>MATED-17094</t>
  </si>
  <si>
    <t>QUADRO DE DISTRIBUIÇÃO (CAPACIDADE: 4 DISJUNTORES DIN|MATERIAL: PVC|BARRAMENTO NÃO INCLUSO|TIPO: EMBUTIR)</t>
  </si>
  <si>
    <t>MATED-17095</t>
  </si>
  <si>
    <t>QUADRO DE DISTRIBUIÇÃO (CAPACIDADE: 12 DISJUNTORES DIN|MATERIAL: PVC|BARRAMENTO NÃO INCLUSO|TIPO: EMBUTIR)</t>
  </si>
  <si>
    <t>MATED-17097</t>
  </si>
  <si>
    <t>QUADRO DE DISTRIBUIÇÃO (CAPACIDADE: 8 DISJUNTORES DIN|MATERIAL: PVC|BARRAMENTO NÃO INCLUSO|TIPO: SOBREPOR)</t>
  </si>
  <si>
    <t>MATED-17098</t>
  </si>
  <si>
    <t>QUADRO DE DISTRIBUIÇÃO (CAPACIDADE: 12 DISJUNTORES DIN|MATERIAL: PVC|BARRAMENTO NÃO INCLUSO|TIPO: SOBREPOR)</t>
  </si>
  <si>
    <t>MATED-17099</t>
  </si>
  <si>
    <t>QUADRO DE DISTRIBUIÇÃO (CAPACIDADE: 16 DISJUNTORES DIN|MATERIAL: PVC|BARRAMENTO NÃO INCLUSO|TIPO: SOBREPOR)</t>
  </si>
  <si>
    <t>MATED-17100</t>
  </si>
  <si>
    <t>QUADRO DE DISTRIBUIÇÃO (CAPACIDADE: 16 DISJUNTORES DIN|MATERIAL: CHAPA METÁLICA|BARRAMENTO: 100A TRIFASICO-INCLUSO|TIPO: EMBUTIR)</t>
  </si>
  <si>
    <t>MATED-17101</t>
  </si>
  <si>
    <t>QUADRO DE DISTRIBUIÇÃO (CAPACIDADE: 34 DISJUNTORES DIN|MATERIAL: CHAPA METÁLICA|BARRAMENTO: 100A TRIFASICO-INCLUSO|TIPO: EMBUTIR)</t>
  </si>
  <si>
    <t>MATED-17102</t>
  </si>
  <si>
    <t>QUADRO DE DISTRIBUIÇÃO (CAPACIDADE: 44 DISJUNTORES DIN|MATERIAL: CHAPA METÁLICA|BARRAMENTO: 100A TRIFASICO-INCLUSO|TIPO: EMBUTIR)</t>
  </si>
  <si>
    <t>MATED-17103</t>
  </si>
  <si>
    <t>QUADRO DE DISTRIBUIÇÃO (CAPACIDADE: 24 DISJUNTORES DIN|MATERIAL: CHAPA METÁLICA|BARRAMENTO: 150A TRIFASICO-INCLUSO|TIPO: EMBUTIR)</t>
  </si>
  <si>
    <t>MATED-17104</t>
  </si>
  <si>
    <t>QUADRO DE DISTRIBUIÇÃO (CAPACIDADE: 34 DISJUNTORES DIN|MATERIAL: CHAPA METÁLICA|BARRAMENTO: 150A TRIFASICO-INCLUSO|TIPO: EMBUTIR)</t>
  </si>
  <si>
    <t>MATED-17105</t>
  </si>
  <si>
    <t>QUADRO DE DISTRIBUIÇÃO (CAPACIDADE: 44 DISJUNTORES DIN|MATERIAL: CHAPA METÁLICA|BARRAMENTO: 150A TRIFASICO-INCLUSO|TIPO: EMBUTIR)</t>
  </si>
  <si>
    <t>MATED-17106</t>
  </si>
  <si>
    <t>QUADRO DE DISTRIBUIÇÃO (CAPACIDADE: 56 DISJUNTORES DIN|MATERIAL: CHAPA METÁLICA|BARRAMENTO: 225A TRIFASICO-INCLUSO|TIPO: EMBUTIR)</t>
  </si>
  <si>
    <t>MATED-17107</t>
  </si>
  <si>
    <t>QUADRO DE DISTRIBUIÇÃO (CAPACIDADE: 70 DISJUNTORES DIN|MATERIAL: CHAPA METÁLICA|BARRAMENTO: 225A TRIFASICO-INCLUSO|TIPO: EMBUTIR)</t>
  </si>
  <si>
    <t>MATED-17108</t>
  </si>
  <si>
    <t>QUADRO DE DISTRIBUIÇÃO (CAPACIDADE: 16 DISJUNTORES DIN|MATERIAL: CHAPA METÁLICA|BARRAMENTO: 100A TRIFASICO-INCLUSO|TIPO: SOBREPOR)</t>
  </si>
  <si>
    <t>MATED-17109</t>
  </si>
  <si>
    <t>QUADRO DE DISTRIBUIÇÃO (CAPACIDADE: 24 DISJUNTORES DIN|MATERIAL: CHAPA METÁLICA|BARRAMENTO: 100A TRIFASICO-INCLUSO|TIPO: SOBREPOR)</t>
  </si>
  <si>
    <t>MATED-17110</t>
  </si>
  <si>
    <t>QUADRO DE DISTRIBUIÇÃO (CAPACIDADE: 34 DISJUNTORES DIN|MATERIAL: CHAPA METÁLICA|BARRAMENTO: 100A TRIFASICO-INCLUSO|TIPO: SOBREPOR)</t>
  </si>
  <si>
    <t>MATED-17111</t>
  </si>
  <si>
    <t>QUADRO DE DISTRIBUIÇÃO (CAPACIDADE: 44 DISJUNTORES DIN|MATERIAL: CHAPA METÁLICA|BARRAMENTO: 100A TRIFASICO-INCLUSO|TIPO: SOBREPOR)</t>
  </si>
  <si>
    <t>MATED-17112</t>
  </si>
  <si>
    <t>QUADRO DE DISTRIBUIÇÃO (CAPACIDADE: 24 DISJUNTORES DIN|MATERIAL: CHAPA METÁLICA|BARRAMENTO: 150A TRIFASICO-INCLUSO|TIPO: SOBREPOR)</t>
  </si>
  <si>
    <t>MATED-17114</t>
  </si>
  <si>
    <t>QUADRO DE DISTRIBUIÇÃO (CAPACIDADE: 34 DISJUNTORES DIN|MATERIAL: CHAPA METÁLICA|BARRAMENTO: 150A TRIFASICO-INCLUSO|TIPO: SOBREPOR)</t>
  </si>
  <si>
    <t>MATED-17115</t>
  </si>
  <si>
    <t>QUADRO DE DISTRIBUIÇÃO (CAPACIDADE: 44 DISJUNTORES DIN|MATERIAL: CHAPA METÁLICA|BARRAMENTO: 150A TRIFASICO-INCLUSO|TIPO: SOBREPOR)</t>
  </si>
  <si>
    <t>MATED-17116</t>
  </si>
  <si>
    <t>QUADRO DE DISTRIBUIÇÃO (CAPACIDADE: 56 DISJUNTORES DIN|MATERIAL: CHAPA METÁLICA|BARRAMENTO: 225A TRIFASICO-INCLUSO|TIPO: SOBREPOR)</t>
  </si>
  <si>
    <t>MATED-17117</t>
  </si>
  <si>
    <t>QUADRO DE DISTRIBUIÇÃO (CAPACIDADE: 70 DISJUNTORES DIN|MATERIAL: CHAPA METÁLICA|BARRAMENTO: 225A TRIFASICO-INCLUSO|TIPO: SOBREPOR)</t>
  </si>
  <si>
    <t>MATED-17404</t>
  </si>
  <si>
    <t>DISJUNTOR MOTOR (TIPO: TRIPOLAR|FAIXA DE AJUSTE: 1-1,6A|ICU: 50KA EM 380/400V)</t>
  </si>
  <si>
    <t>MATED-17405</t>
  </si>
  <si>
    <t>DISJUNTOR MOTOR (TIPO: TRIPOLAR|FAIXA DE AJUSTE: 1,6-2,5A|ICU: 50KA EM 380/400V)</t>
  </si>
  <si>
    <t>MATED-17406</t>
  </si>
  <si>
    <t>DISJUNTOR MOTOR (TIPO: TRIPOLAR|FAIXA DE AJUSTE: 2,5-4A|ICU: 50KA EM 380/400V)</t>
  </si>
  <si>
    <t>MATED-17407</t>
  </si>
  <si>
    <t>DISJUNTOR MOTOR (TIPO: TRIPOLAR|FAIXA DE AJUSTE: 4-6,3A|ICU: 50KA EM 380/400V)</t>
  </si>
  <si>
    <t>MATED-17408</t>
  </si>
  <si>
    <t>DISJUNTOR MOTOR (TIPO: TRIPOLAR|FAIXA DE AJUSTE: 6,3-10A|ICU: 50KA EM 380/400V)</t>
  </si>
  <si>
    <t>MATED-17409</t>
  </si>
  <si>
    <t>DISJUNTOR MOTOR (TIPO: TRIPOLAR|FAIXA DE AJUSTE: 9-14A|ICU: 50KA EM 380/400V)</t>
  </si>
  <si>
    <t>MATED-17410</t>
  </si>
  <si>
    <t>DISJUNTOR MOTOR (TIPO: TRIPOLAR|FAIXA DE AJUSTE: 20-25A|ICU: 50KA EM 380/400V)</t>
  </si>
  <si>
    <t>MATED-17411</t>
  </si>
  <si>
    <t>DISJUNTOR MOTOR (TIPO: TRIPOLAR|FAIXA DE AJUSTE: 25-32A|ICU: 50KA EM 380/400V)</t>
  </si>
  <si>
    <t>MATED-17521</t>
  </si>
  <si>
    <t>QUADRO DE COMANDO (MEDIDAS: 40X30X20CM|MATERIAL: CHAPA METÁLICA|FECHOS: 1|TIPO: SOBREPOR)</t>
  </si>
  <si>
    <t>MATED-17522</t>
  </si>
  <si>
    <t>QUADRO DE COMANDO (MEDIDAS: 40X40X20CM|MATERIAL: CHAPA METÁLICA|FECHOS: 1|TIPO: SOBREPOR)</t>
  </si>
  <si>
    <t>MATED-17523</t>
  </si>
  <si>
    <t>QUADRO DE COMANDO (MEDIDAS: 50X40X20CM|MATERIAL: CHAPA METÁLICA|FECHOS: 1|TIPO: SOBREPOR)</t>
  </si>
  <si>
    <t>MATED-17524</t>
  </si>
  <si>
    <t>QUADRO DE COMANDO (MEDIDAS: 50X50X20CM|MATERIAL: CHAPA METÁLICA|FECHOS: 1|TIPO: SOBREPOR)</t>
  </si>
  <si>
    <t>MATED-17525</t>
  </si>
  <si>
    <t>QUADRO DE COMANDO (MEDIDAS: 60X40X20CM|MATERIAL: CHAPA METÁLICA|FECHOS: 1|TIPO: SOBREPOR)</t>
  </si>
  <si>
    <t>MATED-17526</t>
  </si>
  <si>
    <t>QUADRO DE COMANDO (MEDIDAS: 60X50X20CM|MATERIAL: CHAPA METÁLICA|FECHOS: 1|TIPO: SOBREPOR)</t>
  </si>
  <si>
    <t>MATED-17527</t>
  </si>
  <si>
    <t>QUADRO DE COMANDO (MEDIDAS: 60X60X20CM|MATERIAL: CHAPA METÁLICA|FECHOS: 1|TIPO: SOBREPOR)</t>
  </si>
  <si>
    <t>MATED-17528</t>
  </si>
  <si>
    <t>QUADRO DE COMANDO (MEDIDAS: 80X60X20CM|MATERIAL: CHAPA METÁLICA|FECHOS: 1|TIPO: SOBREPOR)</t>
  </si>
  <si>
    <t>MATED-17529</t>
  </si>
  <si>
    <t>QUADRO DE COMANDO (MEDIDAS: 100X60X25CM|MATERIAL: CHAPA METÁLICA|FECHOS: 2|TIPO: SOBREPOR)</t>
  </si>
  <si>
    <t>MATED-17530</t>
  </si>
  <si>
    <t>QUADRO DE COMANDO (MEDIDAS: 120X80X25CM|MATERIAL: CHAPA METÁLICA|FECHOS: 2|TIPO: SOBREPOR)</t>
  </si>
  <si>
    <t>MATED-17667</t>
  </si>
  <si>
    <t>REBITE DE REPUXO (DIÂMETRO: 3,2MM|COMPRIMENTO: 10MM|MATERIAL: ALUMÍNIO|ACABAMENTO: NATURAL)</t>
  </si>
  <si>
    <t>MATED-17747</t>
  </si>
  <si>
    <t>LUMINÁRIA COMERCIAL COM ALETAS (FIXAÇÃO: EMBUTIR|COMPRIMENTO: 60CM|MATERIAL: CHAPA DE AÇO|ACABAMENTO: TRATAMENTO ANTI-CORROSIVO|REFLETOR: MULTIFACETADO EM ALUMÍNIO ANODIZADO BRILHANTE|COR: BRANCA|TIPO DE LÂMPADAS: TUBULAR|BASE: NÃO INCLUSO|REATOR: NÃO INC</t>
  </si>
  <si>
    <t>MATED-17749</t>
  </si>
  <si>
    <t>MATED-17750</t>
  </si>
  <si>
    <t>LUMINÁRIA COMERCIAL COM ALETAS (FIXAÇÃO: EMBUTIR|COMPRIMENTO: 120CM|MATERIAL: CHAPA DE AÇO|ACABAMENTO: TRATAMENTO ANTI-CORROSIVO|REFLETOR: MULTIFACETADO EM ALUMÍNIO ANODIZADO BRILHANTE|COR: BRANCA|TIPO DE LÂMPADAS: TUBULAR|BASE: NÃO INCLUSO|REATOR: NÃO IN</t>
  </si>
  <si>
    <t>MATED-17751</t>
  </si>
  <si>
    <t>MATED-17752</t>
  </si>
  <si>
    <t>LUMINÁRIA COMERCIAL COM ALETAS (FIXAÇÃO: SOBREPOR|COMPRIMENTO: 60CM|MATERIAL: CHAPA DE AÇO|ACABAMENTO: TRATAMENTO ANTI-CORROSIVO|REFLETOR: MULTIFACETADO EM ALUMÍNIO ANODIZADO BRILHANTE|COR: BRANCA|TIPO DE LÂMPADAS: TUBULAR|BASE: NÃO INCLUSO|REATOR: NÃO IN</t>
  </si>
  <si>
    <t>MATED-17753</t>
  </si>
  <si>
    <t>MATED-17754</t>
  </si>
  <si>
    <t>LUMINÁRIA COMERCIAL COM ALETAS (FIXAÇÃO: SOBREPOR|COMPRIMENTO: 120CM|MATERIAL: CHAPA DE AÇO|ACABAMENTO: TRATAMENTO ANTI-CORROSIVO|REFLETOR: MULTIFACETADO EM ALUMÍNIO ANODIZADO BRILHANTE|COR: BRANCA|TIPO DE LÂMPADAS: TUBULAR|BASE: NÃO INCLUSO|REATOR: NÃO I</t>
  </si>
  <si>
    <t>MATED-17755</t>
  </si>
  <si>
    <t>MATED-17856</t>
  </si>
  <si>
    <t>DISCO DE LIXA (DIÂMETRO: 115MM[4.1/2"]|GRÃO: 16)</t>
  </si>
  <si>
    <t>MATED-17857</t>
  </si>
  <si>
    <t>DISCO DE LIXA (DIÂMETRO: 115MM[4.1/2"]|GRÃO: 36)</t>
  </si>
  <si>
    <t>MATED-17858</t>
  </si>
  <si>
    <t>DISCO DE LIXA (DIÂMETRO: 115MM[4.1/2"]|GRÃO: 80)</t>
  </si>
  <si>
    <t>MATED-17870</t>
  </si>
  <si>
    <t>CONDULETE (MATERIAL: ALUMÍNIO|TIPO: MÚLTIPLO "X" OU "L"|DIÂMETRO DO ENCAIXE: 3/4"[20MM]|TAMPA: NÃO INCLUSO)</t>
  </si>
  <si>
    <t>MATED-17871</t>
  </si>
  <si>
    <t>CONDULETE (MATERIAL: ALUMÍNIO|TIPO: MÚLTIPLO "X" OU "L"|DIÂMETRO DO ENCAIXE: 1"[25MM]|TAMPA: NÃO INCLUSO)</t>
  </si>
  <si>
    <t>MATED-17872</t>
  </si>
  <si>
    <t>CONDULETE (MATERIAL: ALUMÍNIO|TIPO: MÚLTIPLO "X" OU "L"|DIÂMETRO DO ENCAIXE: 1.1/4"[32MM]|TAMPA: NÃO INCLUSO)</t>
  </si>
  <si>
    <t>MATED-17873</t>
  </si>
  <si>
    <t>CONDULETE (MATERIAL: ALUMÍNIO|TIPO: MÚLTIPLO "X" OU "L"|DIÂMETRO DO ENCAIXE: 1.1/2"[40MM]|TAMPA: NÃO INCLUSO)</t>
  </si>
  <si>
    <t>MATED-17874</t>
  </si>
  <si>
    <t>CONDULETE (MATERIAL: ALUMÍNIO|TIPO: MÚLTIPLO "X" OU "L"|DIÂMETRO DO ENCAIXE: 2"[50MM]|TAMPA: NÃO INCLUSO)</t>
  </si>
  <si>
    <t>MATED-17875</t>
  </si>
  <si>
    <t>TAMPÃO SELADOR PARA CONDULETE (MATERIAL: PVC|DIÂMETRO DO ENCAIXE: 3/4"[20MM])</t>
  </si>
  <si>
    <t>MATED-17876</t>
  </si>
  <si>
    <t>TAMPÃO SELADOR PARA CONDULETE (MATERIAL: PVC|DIÂMETRO DO ENCAIXE: 1"[25MM])</t>
  </si>
  <si>
    <t>MATED-17877</t>
  </si>
  <si>
    <t>TAMPÃO SELADOR PARA CONDULETE (MATERIAL: PVC|DIÂMETRO DO ENCAIXE: 1.1/4"[32MM])</t>
  </si>
  <si>
    <t>MATED-17878</t>
  </si>
  <si>
    <t>TAMPÃO SELADOR PARA CONDULETE (MATERIAL: PVC|DIÂMETRO DO ENCAIXE: 1.1/2"[40MM])</t>
  </si>
  <si>
    <t>MATED-17879</t>
  </si>
  <si>
    <t>TAMPÃO SELADOR PARA CONDULETE (MATERIAL: PVC|DIÂMETRO DO ENCAIXE: 2"[50MM])</t>
  </si>
  <si>
    <t>MATED-17880</t>
  </si>
  <si>
    <t>UNIDUT PARA CONDULETE (MATERIAL: ALUMÍNIO|TIPO DO ENCAIXE: PRESSÃO|DIÂMETRO: 3/4"[20MM]|PARAFUSOS: INCLUSOS)</t>
  </si>
  <si>
    <t>MATED-17881</t>
  </si>
  <si>
    <t>UNIDUT PARA CONDULETE (MATERIAL: ALUMÍNIO|TIPO DO ENCAIXE: PRESSÃO|DIÂMETRO: 1"[25MM]|PARAFUSOS: INCLUSOS)</t>
  </si>
  <si>
    <t>MATED-17882</t>
  </si>
  <si>
    <t>UNIDUT PARA CONDULETE (MATERIAL: ALUMÍNIO|TIPO DO ENCAIXE: PRESSÃO|DIÂMETRO: 1.1/4"[32MM]|PARAFUSOS: INCLUSOS)</t>
  </si>
  <si>
    <t>MATED-17883</t>
  </si>
  <si>
    <t>UNIDUT PARA CONDULETE (MATERIAL: ALUMÍNIO|TIPO DO ENCAIXE: PRESSÃO|DIÂMETRO: 1.1/2"[40MM]|PARAFUSOS: INCLUSOS)</t>
  </si>
  <si>
    <t>MATED-17884</t>
  </si>
  <si>
    <t>UNIDUT PARA CONDULETE (MATERIAL: ALUMÍNIO|TIPO DO ENCAIXE: PRESSÃO|DIÂMETRO: 2"[50MM]|PARAFUSOS: INCLUSOS)</t>
  </si>
  <si>
    <t>MATED-17885</t>
  </si>
  <si>
    <t>TAMPA PARA CONDULETE (MATERIAL: ALUMÍNIO|TIPO: INTERRUPTOR|QUANTIDADE DE POSTOS: 1|CONDULETES: 3/4"[20MM]|PARAFUSOS: INCLUSOS)</t>
  </si>
  <si>
    <t>MATED-17886</t>
  </si>
  <si>
    <t>MATED-17887</t>
  </si>
  <si>
    <t>TAMPA PARA CONDULETE (MATERIAL: ALUMÍNIO|TIPO: TOMADA|QUANTIDADE DE POSTOS: 1|CONDULETES: 3/4"[20MM]|PARAFUSOS: INCLUSOS)</t>
  </si>
  <si>
    <t>MATED-17888</t>
  </si>
  <si>
    <t>MATED-17889</t>
  </si>
  <si>
    <t>TAMPA PARA CONDULETE (MATERIAL: ALUMÍNIO|TIPO: CONECTOR RJ11-RJ45|QUANTIDADE DE POSTOS: 1|CONDULETES: 3/4"[20MM]|PARAFUSOS: INCLUSOS)</t>
  </si>
  <si>
    <t>MATED-17890</t>
  </si>
  <si>
    <t>TAMPA PARA CONDULETE (MATERIAL: ALUMÍNIO|TIPO: CONECTOR RJ11-RJ45|QUANTIDADE DE POSTOS: 1|CONDULETES: 1"[25MM]|PARAFUSOS: INCLUSOS)</t>
  </si>
  <si>
    <t>MATED-17891</t>
  </si>
  <si>
    <t>TAMPA PARA CONDULETE (MATERIAL: ALUMÍNIO|TIPO: CONECTOR RJ11-RJ45|QUANTIDADE DE POSTOS: 2|CONDULETES: 3/4"[20MM]|PARAFUSOS: INCLUSOS)</t>
  </si>
  <si>
    <t>MATED-17892</t>
  </si>
  <si>
    <t>TAMPA PARA CONDULETE (MATERIAL: ALUMÍNIO|TIPO: CONECTOR RJ11-RJ45|QUANTIDADE DE POSTOS: 2|CONDULETES: 1"[25MM]|PARAFUSOS: INCLUSOS)</t>
  </si>
  <si>
    <t>MATED-17893</t>
  </si>
  <si>
    <t>TAMPA PARA CONDULETE (MATERIAL: ALUMÍNIO|TIPO: CEGA|CONDULETES: 3/4"[20MM]|PARAFUSOS: INCLUSOS)</t>
  </si>
  <si>
    <t>MATED-17894</t>
  </si>
  <si>
    <t>TAMPA PARA CONDULETE (MATERIAL: ALUMÍNIO|TIPO: CEGA|CONDULETES: 1"[25MM]|PARAFUSOS: INCLUSOS)</t>
  </si>
  <si>
    <t>MATED-17895</t>
  </si>
  <si>
    <t>TAMPA PARA CONDULETE (MATERIAL: ALUMÍNIO|TIPO: CEGA|CONDULETES: 1.1/4"[32MM]|PARAFUSOS: INCLUSOS)</t>
  </si>
  <si>
    <t>MATED-17896</t>
  </si>
  <si>
    <t>TAMPA PARA CONDULETE (MATERIAL: ALUMÍNIO|TIPO: CEGA|CONDULETES: 1.1/2"[40MM]|PARAFUSOS: INCLUSOS)</t>
  </si>
  <si>
    <t>MATED-17897</t>
  </si>
  <si>
    <t>TAMPA PARA CONDULETE (MATERIAL: ALUMÍNIO|TIPO: CEGA|CONDULETES: 2"[50MM]|PARAFUSOS: INCLUSOS)</t>
  </si>
  <si>
    <t>MATED-17898</t>
  </si>
  <si>
    <t>MÓDULO TOMADA COM SUPORTE (PÓLOS: 2P+T|CORRENTE: 10A|TENSÃO: 250V|MATERIAL: TERMOPLÁSTICO|REFERÊNCIA: 054328 SILENTOQUE, BLANC FAME OU EQUIVALENTE)</t>
  </si>
  <si>
    <t>MATED-17899</t>
  </si>
  <si>
    <t>MÓDULO TOMADA COM SUPORTE (PÓLOS: 2P+T|CORRENTE: 20A|TENSÃO: 250V|MATERIAL: TERMOPLÁSTICO|REFERÊNCIA: 054333 SILENTOQUE, BLANC FAME OU EQUIVALENTE)</t>
  </si>
  <si>
    <t>MATED-17900</t>
  </si>
  <si>
    <t>MÓDULO INTERRUPTOR COM SUPORTE (TIPO: SIMPLES|CORRENTE: 10A|TENSÃO: 250V|MATERIAL: TERMOPLÁSTICO|REFERÊNCIA: 1000 SILENTOQUE, BLANC FAME OU EQUIVALENTE)</t>
  </si>
  <si>
    <t>MATED-17901</t>
  </si>
  <si>
    <t>MÓDULO INTERRUPTOR COM SUPORTE (TIPO: PARALELO|CORRENTE: 10A|TENSÃO: 250V|MATERIAL: TERMOPLÁSTICO|REFERÊNCIA: 1001 SILENTOQUE, BLANC FAME OU EQUIVALENTE)</t>
  </si>
  <si>
    <t>MATED-17987</t>
  </si>
  <si>
    <t>PINO LISO (MEDIDAS: 1/4"X28MM|MATERIAL: AÇO|ARRUELA: CÔNICA)</t>
  </si>
  <si>
    <t>MATED-18002</t>
  </si>
  <si>
    <t>PORTA-DOCUMENTOS (TAMANHO: A4|APLICAÇÃO: QUADRO ELÉTRICO|FITA DUPLA-FACE: INCLUSO)</t>
  </si>
  <si>
    <t>MATED-18136</t>
  </si>
  <si>
    <t>ARRUELA LISA REDONDA (DIÂMETRO 13,8MM [1/2"]|ACABAMENTO: ZINCADO|PESO: 80UN/KG)*VALORES REFERENCIAIS APROXIMADOS</t>
  </si>
  <si>
    <t>MATED-18137</t>
  </si>
  <si>
    <t>ARRUELA LISA REDONDA (DIÂMETRO 16,8MM [5/8"]|ACABAMENTO: ZINCADO|PESO: 65UN/KG)*VALORES REFERENCIAIS APROXIMADOS</t>
  </si>
  <si>
    <t>MATED-18138</t>
  </si>
  <si>
    <t>ARRUELA LISA REDONDA (DIÂMETRO 26,7MM [1"]|ACABAMENTO: ZINCADO|PESO: 28UN/KG)*VALORES REFERENCIAIS APROXIMADOS</t>
  </si>
  <si>
    <t>MATED-18154</t>
  </si>
  <si>
    <t>CHUMBADOR EXPANSÍVEL (TIPO: CBA SEXTAVADO|MATERIAL: AÇO CARBONO|COMPRIMENTO: 5"|DIÂMETRO DA ROSCA: 5/8"|DIÂMETRO DO FURO: 7/8"[22MM])</t>
  </si>
  <si>
    <t>MATED-18155</t>
  </si>
  <si>
    <t>PARAFUSO (ROSCA: MÁQUINA|CABEÇA: SEXTAVADA|MATERIAL: AÇO|ACABAMENTO: ZINCADO|COMPRIMENTO: 31,5MM [1.1/4"]|DIÂMETRO: 12,5MM [1/2"])</t>
  </si>
  <si>
    <t>MATED-18156</t>
  </si>
  <si>
    <t>PARAFUSO (ROSCA: MÁQUINA|CABEÇA: SEXTAVADA|MATERIAL: AÇO|ACABAMENTO: ZINCADO|COMPRIMENTO: 38,1MM [1.1/2"]|DIÂMETRO: 12,5MM [1/2"])</t>
  </si>
  <si>
    <t>MATED-18157</t>
  </si>
  <si>
    <t>PARAFUSO (ROSCA: MÁQUINA|CABEÇA: SEXTAVADA|MATERIAL: AÇO|ACABAMENTO: ZINCADO|COMPRIMENTO: 38,1MM [1.1/2"]|DIÂMETRO: 16MM [5/8"])</t>
  </si>
  <si>
    <t>MATED-18158</t>
  </si>
  <si>
    <t>PARAFUSO (ROSCA: MÁQUINA|CABEÇA: SEXTAVADA|MATERIAL: AÇO|ACABAMENTO: ZINCADO|COMPRIMENTO: 50MM [2"]|DIÂMETRO: 16MM [5/8"])</t>
  </si>
  <si>
    <t>MATED-18178</t>
  </si>
  <si>
    <t>PORCA SEXTAVADA (MATERIAL: AÇO|DIÂMETRO: 12,5MM [1/2"]|PESO/100PÇ: 1,59 KG)</t>
  </si>
  <si>
    <t>MATED-18179</t>
  </si>
  <si>
    <t>PORCA SEXTAVADA (MATERIAL: AÇO|DIÂMETRO: 16MM [5/8"]|PESO/100PÇ: 3,25 KG)</t>
  </si>
  <si>
    <t>MATED-18180</t>
  </si>
  <si>
    <t>PORCA SEXTAVADA (MATERIAL: AÇO|DIÂMETRO: 25,4MM [1"]|PESO/100PÇ: 12,68 KG)</t>
  </si>
  <si>
    <t>MATED-18295</t>
  </si>
  <si>
    <t>MATED-18323</t>
  </si>
  <si>
    <t>CANTONEIRA ZZ /JUNÇÃO ANGULAR PARA PERFILADO (MATERIAL: CHAPA DE AÇO|TRATAMENTO: PRÉ-ZINCADO|ALTURA: 38MM|LARGURA:38MM)</t>
  </si>
  <si>
    <t>MATED-19014</t>
  </si>
  <si>
    <t>DISJUNTOR (TIPO: TRIPOLAR|CURVA:C|CORRENTE: 40A|I MÁX: 4,5KA/6KA)</t>
  </si>
  <si>
    <t>MATED-19208</t>
  </si>
  <si>
    <t>DISJUNTOR (TIPO: TRIPOLAR|CURVA:C|CORRENTE: 50A|I MÁX: 4,5KA/6KA)</t>
  </si>
  <si>
    <t>MATED-19213</t>
  </si>
  <si>
    <t>DISJUNTOR (TIPO: TRIPOLAR|CURVA:C|CORRENTE: 100A|I MÁX: 10KA)</t>
  </si>
  <si>
    <t>MATED-19276</t>
  </si>
  <si>
    <t>DISJUNTOR (TIPO: BIPOLAR|CURVA:C|CORRENTE: 40A|I MÁX: 4,5KA/6KA)</t>
  </si>
  <si>
    <t>MATED-19277</t>
  </si>
  <si>
    <t>DISJUNTOR (TIPO: BIPOLAR|CURVA:C|CORRENTE: 50A|I MÁX: 4,5KA/6KA)</t>
  </si>
  <si>
    <t>MATED-19278</t>
  </si>
  <si>
    <t>DISJUNTOR (TIPO: BIPOLAR|CURVA:C|CORRENTE: 100A|I MÁX: 10KA)</t>
  </si>
  <si>
    <t>MATED-19325</t>
  </si>
  <si>
    <t>DISJUNTOR EM CAIXA MOLDADA (TIPO: TRIPOLAR|CORRENTE: 175A|ICC: 18KA* EM 380/400V|DISPARADOR: FIXO)*VALORES REFERENCIAIS APROXIMADOS</t>
  </si>
  <si>
    <t>MATED-19401</t>
  </si>
  <si>
    <t>DISJUNTOR EM CAIXA MOLDADA (TIPO: TRIPOLAR|CORRENTE: 300A|ICC: 35KA* EM 380/400V|DISPARADOR: FIXO)*VALORES REFERENCIAIS APROXIMADOS</t>
  </si>
  <si>
    <t>MATED-19402</t>
  </si>
  <si>
    <t>DISJUNTOR EM CAIXA MOLDADA (TIPO: TRIPOLAR|CORRENTE: 450A|ICC: 35KA* EM 380/400V|DISPARADOR: FIXO)*VALORES REFERENCIAIS APROXIMADOS</t>
  </si>
  <si>
    <t>MATED-19403</t>
  </si>
  <si>
    <t>DISJUNTOR EM CAIXA MOLDADA (TIPO: TRIPOLAR|CORRENTE: 700A|ICC: 50KA* EM 380/400V|DISPARADOR: FIXO)*VALORES REFERENCIAIS APROXIMADOS</t>
  </si>
  <si>
    <t>MATED-19404</t>
  </si>
  <si>
    <t>DISJUNTOR EM CAIXA MOLDADA (TIPO: TRIPOLAR|CORRENTE: 800A|ICC: 50KA* EM 380/400V|DISPARADOR: FIXO)*VALORES REFERENCIAIS APROXIMADOS</t>
  </si>
  <si>
    <t>MATED-19471</t>
  </si>
  <si>
    <t>CONTATOR (TIPO: TRIPOLAR|CORRENTE: 7A|CLASSE: AC-3|TENSÃO: 220V|CONTATOS: 1NA OU 1NF)</t>
  </si>
  <si>
    <t>MATED-19472</t>
  </si>
  <si>
    <t>CONTATOR (TIPO: TRIPOLAR|CORRENTE: 9A|CLASSE: AC-3|TENSÃO: 220V|CONTATOS: 1NA OU 1NF)</t>
  </si>
  <si>
    <t>MATED-19473</t>
  </si>
  <si>
    <t>CONTATOR (TIPO: TRIPOLAR|CORRENTE: 12A|CLASSE: AC-3|TENSÃO: 220V|CONTATOS: 1NA OU 1NF)</t>
  </si>
  <si>
    <t>MATED-19474</t>
  </si>
  <si>
    <t>CONTATOR (TIPO: TRIPOLAR|CORRENTE: 16A|CLASSE: AC-3|TENSÃO: 220V|CONTATOS: 1NA OU 1NF)</t>
  </si>
  <si>
    <t>MATED-19475</t>
  </si>
  <si>
    <t>CONTATOR (TIPO: TRIPOLAR|CORRENTE: 25A|CLASSE: AC-3|TENSÃO: 220V|CONTATOS: 1NA OU 1NF)</t>
  </si>
  <si>
    <t>MATED-19476</t>
  </si>
  <si>
    <t>CONTATOR (TIPO: TRIPOLAR|CORRENTE: 32A|CLASSE: AC-3|TENSÃO: 220V|CONTATOS: 1NA OU 1NF)</t>
  </si>
  <si>
    <t>MATED-19492</t>
  </si>
  <si>
    <t>BOTÃO DE COMANDO (TIPO: SINALEIRO LED|CORES: DIVERSAS|BITOLA: 22MM|TENSÃO: 220V AC)</t>
  </si>
  <si>
    <t>MATED-19493</t>
  </si>
  <si>
    <t>BOTÃO DE COMANDO (TIPO: COGUMELO|BITOLA: 40MM)</t>
  </si>
  <si>
    <t>MATED-19494</t>
  </si>
  <si>
    <t>BOTÃO DE COMANDO (TIPO: SELETOR 3 POSIÇÕES|BITOLA: 22MM|CONTATOS: 2NA)</t>
  </si>
  <si>
    <t>MATED-19495</t>
  </si>
  <si>
    <t>BOTÃO DE COMANDO (TIPO: PULSADOR FACEADO|CORES: DIVERSAS|BITOLA: 22MM|CONTATOS: 1NA OU 1NF)</t>
  </si>
  <si>
    <t>MATED-19496</t>
  </si>
  <si>
    <t>DISJUNTOR (TIPO: BIPOLAR|CURVA:C|CORRENTE: 16A|I MÁX: 4,5KA/6KA)</t>
  </si>
  <si>
    <t>MATED-19497</t>
  </si>
  <si>
    <t>DISJUNTOR (TIPO: BIPOLAR|CURVA:C|CORRENTE: 25A|I MÁX: 4,5KA/6KA)</t>
  </si>
  <si>
    <t>MATED-19528</t>
  </si>
  <si>
    <t>TALA RETA (TIPO: AUTOPORTANTE|TRATAMENTO: PRÉ-ZINCADO|CHAPA: N°18|MEDIDA: 50MM|APLICAÇÃO: EMENDA PARA ELETROCALHA)</t>
  </si>
  <si>
    <t>MATED-19587</t>
  </si>
  <si>
    <t>TALA RETA (TRATAMENTO: PRÉ-ZINCADO|QUANTIDADE DE FUROS: 4|CHAPA: N°18|MEDIDA: 38MM|APLICAÇÃO: EMENDA PARA PERFILADO)</t>
  </si>
  <si>
    <t>MATED-19811</t>
  </si>
  <si>
    <t>LAJOTA (MATERIAL: POLIESTIRENO EXPANDIDO [EPS]|MEDIDAS: (1000X330X70)MM|TIPO:H7)</t>
  </si>
  <si>
    <t>MATED-20645</t>
  </si>
  <si>
    <t>POSTE DE AÇO GALVANIZADO COM TAMPÃO (MODELO: PA4|COMPRIMENTO: 7M|ENGASTE: 1M|DIÂMETRO: 102MM|ESPESSURA PAREDE: 2,0MM*)*VALORES REFERENCIAIS APROXIMADOS</t>
  </si>
  <si>
    <t>MATED-20651</t>
  </si>
  <si>
    <t>CAIXA PARA MEDIÇÃO (APLICAÇÃO: MEDIDOR DE ENERGIA E DO DISJUNTOR POLIFÁSICA|TIPO: CM-19|MATERIAL: AÇO|ACABAMENTO: PINTURA ELETROSTÁTICA|DIMENSÕES: 54X60X24CM|NORMA: CEMIG|DISJUNTOR: NÃO INCLUSO)</t>
  </si>
  <si>
    <t>MATED-20652</t>
  </si>
  <si>
    <t>CAIXA PARA MEDIÇÃO (APLICAÇÃO: CAIXA MODULAR PARA DISJUNTOR E/OU TRANSFORMADORES DE CORRENTE|TIPO: CM-9|MATERIAL: AÇO|ACABAMENTO: PINTURA ELETROSTÁTICA|DIMENSÕES: 100X60X40CM|NORMA: CEMIG|DISJUNTOR: NÃO INCLUSO)</t>
  </si>
  <si>
    <t>MATED-20653</t>
  </si>
  <si>
    <t>POSTE DE AÇO GALVANIZADO COM TAMPÃO (MODELO: PA5|COMPRIMENTO: 7M|ENGASTE: 1M|DIÂMETRO: 102MM|ESPESSURA PAREDE: 4,5MM*)*VALORES REFERENCIAIS APROXIMADOS</t>
  </si>
  <si>
    <t>MATED-20654</t>
  </si>
  <si>
    <t>POSTE DE AÇO GALVANIZADO COM TAMPÃO (MODELO: PA6|COMPRIMENTO: 7M|ENGASTE: 1M|DIÂMETRO: 127MM|ESPESSURA PAREDE: 4,5MM*)*VALORES REFERENCIAIS APROXIMADOS</t>
  </si>
  <si>
    <t>MATED-20675</t>
  </si>
  <si>
    <t>CABEÇOTE DE ALUMÍNIO (APLICAÇÃO: POSTE|MATERIAL: ALUMÍNIO|BITOLA: 60MM [2.1/2"])</t>
  </si>
  <si>
    <t>MATED-20676</t>
  </si>
  <si>
    <t>CABEÇOTE DE ALUMÍNIO (APLICAÇÃO: POSTE|MATERIAL: ALUMÍNIO|BITOLA: 75MM [3"])</t>
  </si>
  <si>
    <t>MATED-20696</t>
  </si>
  <si>
    <t>POSTE DE CONCRETO ARMADO (MODELO: DUPLO T|COMPRIMENTO: 7,5M|ENGASTE: 1,35M|RESISTÊNCIA À FLEXÃO: 300DAN)</t>
  </si>
  <si>
    <t>MATED-20766</t>
  </si>
  <si>
    <t>MATED-20773</t>
  </si>
  <si>
    <t>DISCO DIAMANTADO (APLICAÇÃO: MULTIUSO|DIÂMETRO DO FURO: 25,4MM|ESPESSURA DO DISCO: 2,2MM*|DIÂMETRO NOMINAL: 14" [350MM])*VALORES REFERENCIAIS APROXIMADOS</t>
  </si>
  <si>
    <t>MATED-20883</t>
  </si>
  <si>
    <t>SUPORTE PARA REFLETOR (TIPO: CRUZETA|MATERIAL: AÇO GALVANIZADO|NÚMERO DE PROJETORES: 2|ACESSÓRIOS DE FIXAÇÃO: INCLUSOS)</t>
  </si>
  <si>
    <t>MATED-20884</t>
  </si>
  <si>
    <t>SUPORTE PARA REFLETOR (TIPO: CRUZETA|MATERIAL: AÇO GALVANIZADO|NÚMERO DE PROJETORES: 1|ACESSÓRIOS DE FIXAÇÃO: INCLUSOS)</t>
  </si>
  <si>
    <t>MATED-20885</t>
  </si>
  <si>
    <t>SUPORTE PARA LUMINÁRIA PÚBLICA (TIPO: PÉTALA|QUANTIDADE DE LUMINÁRIAS: 1)</t>
  </si>
  <si>
    <t>MATED-21602</t>
  </si>
  <si>
    <t>FECHADURA (APLICAÇÃO: DIVISÓRIA|TIPO: YALE|PARAFUSOS: INCLUSOS|Nº DE CHAVE: 3|ESPELHO: CROMADO|MAÇANETA: TUBULAR EM ZAMAC)</t>
  </si>
  <si>
    <t>MATED-21603</t>
  </si>
  <si>
    <t>DOBRADIÇA DE FERRO PARA PORTÃO (TIPO: GONZO N°1|DIÂMETRO DO PINO: 5/8"|LARGURA DA ABA: 3/4"|ACABAMENTO: BICROMATIZADO)</t>
  </si>
  <si>
    <t>MATED-21604</t>
  </si>
  <si>
    <t>DOBRADIÇA DE FERRO PARA PORTÃO (TIPO: GONZO N°2|DIÂMETRO DO PINO: 3/4"|LARGURA DA ABA: 1"|ACABAMENTO: BICROMATIZADO)</t>
  </si>
  <si>
    <t>MATED-21613</t>
  </si>
  <si>
    <t>ARRUELA LISA REDONDA (DIÂMETRO 10,3MM [3/8"]|ACABAMENTO: ZINCADO|PESO*: 185UN/KG)*VALORES REFERENCIAIS APROXIMADOS</t>
  </si>
  <si>
    <t>MATED-21614</t>
  </si>
  <si>
    <t>ARRUELA LISA REDONDA (DIÂMETRO 8,8MM [5/16"]|ACABAMENTO: ZINCADO|PESO: 315UN/KG)*VALORES REFERENCIAIS APROXIMADOS</t>
  </si>
  <si>
    <t>MATED-21615</t>
  </si>
  <si>
    <t>PORCA SEXTAVADA (MATERIAL: AÇO|DIÂMETRO: 10MM [3/8"]|PESO/100PÇ: 0,68 KG)</t>
  </si>
  <si>
    <t>MATED-21701</t>
  </si>
  <si>
    <t>CHUMBADOR EXPANSÍVEL (TIPO: CBA SEXTAVADO|MATERIAL: AÇO CARBONO|COMPRIMENTO: 3.1/2"|DIÂMETRO DA ROSCA: 3/8"|DIÂMETRO DO FURO: 9/16"[14MM])</t>
  </si>
  <si>
    <t>MATED-21816</t>
  </si>
  <si>
    <t>FECHADURA (APLICAÇÃO: EXTERNA|TIPO: TETRA-CHAVE AUXILIAR|PARAFUSOS: INCLUSOS|Nº DE CHAVE: 2|DISTÂNCIA DE BROCA: 40MM|GRAU DE SEGURANÇA: MÉDIO)</t>
  </si>
  <si>
    <t>MATED-21949</t>
  </si>
  <si>
    <t>ALAVANCA PARA VITRÔ (MATERIAL: AÇO GALVANIZADO|ACABAMENTO: CROMADO|TIPO: ARGOLA|CAVALETE: INCLUSO|ACESSÓRIOS: INCLUSO|APLICAÇÃO: ABERTURA DE BASCULANTE EM JANELAS)</t>
  </si>
  <si>
    <t>MATED-21962</t>
  </si>
  <si>
    <t>ALAVANCA PARA JANELA (ACABAMENTO: ZAMAC|TIPO:MÁXIMO-AR|PARAFUSOS: INCLUSOS) - IPRM</t>
  </si>
  <si>
    <t>MATED-22658</t>
  </si>
  <si>
    <t>DISJUNTOR (TIPO: MONOPOLAR|CURVA:C|CORRENTE: 10A|I MÁX: 4,5KA/6KA)</t>
  </si>
  <si>
    <t>MATED-22659</t>
  </si>
  <si>
    <t>DISJUNTOR (TIPO: MONOPOLAR|CURVA:C|CORRENTE: 16A|I MÁX: 4,5KA/6KA)</t>
  </si>
  <si>
    <t>MATED-22660</t>
  </si>
  <si>
    <t>DISJUNTOR (TIPO: MONOPOLAR|CURVA:C|CORRENTE: 20A|I MÁX: 4,5KA/6KA)</t>
  </si>
  <si>
    <t>MATED-22661</t>
  </si>
  <si>
    <t>DISJUNTOR (TIPO: MONOPOLAR|CURVA:C|CORRENTE: 25A|I MÁX: 4,5KA/6KA)</t>
  </si>
  <si>
    <t>MATED-22662</t>
  </si>
  <si>
    <t>DISJUNTOR (TIPO: MONOPOLAR|CURVA:C|CORRENTE: 32A|I MÁX: 4,5KA/6KA)</t>
  </si>
  <si>
    <t>MATED-22663</t>
  </si>
  <si>
    <t>DISJUNTOR (TIPO: MONOPOLAR|CURVA:C|CORRENTE: 40A|I MÁX: 4,5KA/6KA)</t>
  </si>
  <si>
    <t>MATED-22664</t>
  </si>
  <si>
    <t>DISJUNTOR (TIPO: MONOPOLAR|CURVA:C|CORRENTE: 50A|I MÁX: 4,5KA/6KA)</t>
  </si>
  <si>
    <t>MATED-22665</t>
  </si>
  <si>
    <t>DISJUNTOR (TIPO: MONOPOLAR|CURVA:C|CORRENTE: 70A|I MÁX: 4,5KA/6KA)</t>
  </si>
  <si>
    <t>MATED-22671</t>
  </si>
  <si>
    <t>DISJUNTOR (TIPO: BIPOLAR|CURVA:C|CORRENTE: 125A|I MÁX: 10KA)</t>
  </si>
  <si>
    <t>MATED-22678</t>
  </si>
  <si>
    <t>DISJUNTOR (TIPO: TRIPOLAR|CURVA:C|CORRENTE: 125A|I MÁX: 10KA)</t>
  </si>
  <si>
    <t>MATED-22679</t>
  </si>
  <si>
    <t>DISJUNTOR (TIPO: BIPOLAR|CURVA:C|CORRENTE: 10A|I MÁX: 4,5KA/6KA)</t>
  </si>
  <si>
    <t>MATED-22680</t>
  </si>
  <si>
    <t>DISJUNTOR (TIPO: BIPOLAR|CURVA:C|CORRENTE: 20A|I MÁX: 4,5KA/6KA)</t>
  </si>
  <si>
    <t>MATED-22682</t>
  </si>
  <si>
    <t>DISJUNTOR (TIPO: BIPOLAR|CURVA:C|CORRENTE: 32A|I MÁX: 4,5KA/6KA)</t>
  </si>
  <si>
    <t>MATED-22683</t>
  </si>
  <si>
    <t>DISJUNTOR (TIPO: BIPOLAR|CURVA:C|CORRENTE: 70A|I MÁX: 4,5KA/6KA)</t>
  </si>
  <si>
    <t>MATED-22684</t>
  </si>
  <si>
    <t>DISJUNTOR (TIPO: TRIPOLAR|CURVA:C|CORRENTE: 10A|I MÁX: 4,5KA/6KA)</t>
  </si>
  <si>
    <t>MATED-22685</t>
  </si>
  <si>
    <t>DISJUNTOR (TIPO: TRIPOLAR|CURVA:C|CORRENTE: 20A|I MÁX: 4,5KA/6KA)</t>
  </si>
  <si>
    <t>MATED-22686</t>
  </si>
  <si>
    <t>DISJUNTOR (TIPO: TRIPOLAR|CURVA:C|CORRENTE: 25A|I MÁX: 4,5KA/6KA)</t>
  </si>
  <si>
    <t>MATED-22689</t>
  </si>
  <si>
    <t>DISJUNTOR (TIPO: TRIPOLAR|CURVA:C|CORRENTE: 70A|I MÁX: 4,5KA/6KA)</t>
  </si>
  <si>
    <t>MATED-22708</t>
  </si>
  <si>
    <t>MANGUEIRA PARA INCÊNDIO COM UNIÃO E ENGATE RÁPIDO (COMPRIMENTO: 15M|TIPO: 2|PRESSÃO DE TRABALHO: 1370KPA|MATERIAL DE REVESTIMENTO: POLIÉSTER E BORRACHA|BITOLA: 38MM [1.1/2"])</t>
  </si>
  <si>
    <t>MATED-22767</t>
  </si>
  <si>
    <t>TORNEIRA METÁLICA (APLICAÇÃO: LAVATÓRIO|BICO: AREJADOR|ABERTURA: ALAVANCA COTOVELO 1/4 DE VOLTA|ACABAMENTO: CROMADO|BITOLA: 1/2"|INSTALAÇÃO: PAREDE|REFERÊNCIA: CLÍNICA HOSPITALAR)</t>
  </si>
  <si>
    <t>MATED-22768</t>
  </si>
  <si>
    <t>TORNEIRA METÁLICA (APLICAÇÃO: LAVATÓRIO|BICO: AREJADOR|ABERTURA: ALAVANCA COTOVELO 1/4 DE VOLTA|ACABAMENTO: CROMADO|BITOLA: 1/2"|INSTALAÇÃO: MESA|REFERÊNCIA: CLÍNICA HOSPITALAR)</t>
  </si>
  <si>
    <t>MATED-22772</t>
  </si>
  <si>
    <t>TORNEIRA METÁLICA CURTA (APLICAÇÃO: BEBEDOURO/TANQUE|BICO: LISO|ABERTURA: 1/2 VOLTA|ACABAMENTO: CROMADO|BITOLA: 1/2" OU 3/4"|INSTALAÇÃO: PAREDE|REFERÊNCIA: 1152)</t>
  </si>
  <si>
    <t>MATED-23039</t>
  </si>
  <si>
    <t>FERROLHO REDONDO (MATERIAL: AÇO GALVANIZADO|COMPRIMENTO: 3"|PARAFUSOS: INCLUSOS)</t>
  </si>
  <si>
    <t>MATED-24248</t>
  </si>
  <si>
    <t>ESPÉCIE VEGETAL (TIPO: FORRAÇÃO|NOME POPULAR: GRAMA-AMENDOIM|GÊNERO: ARACHIS)</t>
  </si>
  <si>
    <t>MATED-25292</t>
  </si>
  <si>
    <t>ESPÉCIE VEGETAL (TIPO: ÁRVORE|NOME POPULAR: QUARESMEIRA|MANACÁ-DA-SERRA|GÊNERO: TIBOUCHINA|ALTURA MÉDIA: 1,80-2,20M)</t>
  </si>
  <si>
    <t>MATED-25294</t>
  </si>
  <si>
    <t>ESPÉCIE VEGETAL (TIPO: ÁRVORE|NOME POPULAR: PAINEIRA|GÊNERO: CEIBA|ALTURA MÉDIA: 1,80-2,20M)</t>
  </si>
  <si>
    <t>MATED-25296</t>
  </si>
  <si>
    <t>ESPÉCIE VEGETAL (TIPO: ÁRVORE|NOME POPULAR: PAU-BRASIL|GÊNERO: PAUBRASILIA|ALTURA MÉDIA: 1,80-2,20M)</t>
  </si>
  <si>
    <t>MATED-25299</t>
  </si>
  <si>
    <t>ESPÉCIE VEGETAL (TIPO: ÁRVORE|NOME POPULAR: AROEIRA-MOLE|AROEIRA-SALSA|GÊNERO: SCHINUS|ALTURA MÉDIA: 1,80-2,20M)</t>
  </si>
  <si>
    <t>MATED-25302</t>
  </si>
  <si>
    <t>ESPÉCIE VEGETAL (TIPO: ÁRVORE|NOME POPULAR: JATOBÁ|GÊNERO: HYMENAEA|ALTURA MÉDIA: 1,80-2,20M)</t>
  </si>
  <si>
    <t>MATED-25304</t>
  </si>
  <si>
    <t>ESPÉCIE VEGETAL (TIPO: ÁRVORE|NOME POPULAR: UNHA-DE-VACA|GÊNERO: BAUHINIA|ALTURA MÉDIA: 1,80-2,20M)</t>
  </si>
  <si>
    <t>MATED-25501</t>
  </si>
  <si>
    <t>ESPÉCIE VEGETAL (TIPO: ÁRVORE|NOME POPULAR: PAU-MULATO|GÊNERO: CALYCOPHYLLUM|ALTURA MÉDIA: 1,80-2,20M)</t>
  </si>
  <si>
    <t>MATED-25505</t>
  </si>
  <si>
    <t>ESPÉCIE VEGETAL (TIPO: ÁRVORE|NOME POPULAR: SAPUCAIA|GÊNERO: LECYTHIS|ALTURA MÉDIA: 1,80-2,20M)</t>
  </si>
  <si>
    <t>MATED-25508</t>
  </si>
  <si>
    <t>ESPÉCIE VEGETAL (TIPO: ÁRVORE|NOME POPULAR: OITI|GÊNERO: MOQUILEA|ALTURA MÉDIA: 1,80-2,20M)</t>
  </si>
  <si>
    <t>MATED-25568</t>
  </si>
  <si>
    <t>ESPÉCIE VEGETAL (TIPO: FORRAÇÃO|GÊNERO: ACALYPHA)</t>
  </si>
  <si>
    <t>MATED-25569</t>
  </si>
  <si>
    <t>ESPÉCIE VEGETAL (TIPO: FORRAÇÃO|GÊNERO: WEDELIA)</t>
  </si>
  <si>
    <t>MATED-25570</t>
  </si>
  <si>
    <t>MATED-26303</t>
  </si>
  <si>
    <t>CANOPLA E VOLANTE PARA REGISTRO (ACABAMENTO: POPULAR|MATERIAL: METAL CROMADO|TIPO: CRUZETA|TAMANHO: 1/2" ATÉ 1"|REFERÊNCIA: C23/C33 OU EQUIVALENTE)</t>
  </si>
  <si>
    <t>MATED-26304</t>
  </si>
  <si>
    <t>CANOPLA E VOLANTE PARA REGISTRO (ACABAMENTO: POPULAR|MATERIAL: METAL CROMADO|TIPO: CRUZETA|TAMANHO: 1.1/4" ATÉ 1.1/2"|REFERÊNCIA: C23/C33 OU EQUIVALENTE)</t>
  </si>
  <si>
    <t>MATED-26305</t>
  </si>
  <si>
    <t>CANOPLA E VOLANTE PARA REGISTRO (ACABAMENTO: MÉDIO|MATERIAL: METAL CROMADO|TIPO: REDONDO|TAMANHO: 1/2" ATÉ 1"|REFERÊNCIA: C40/C50 OU EQUIVALENTE)</t>
  </si>
  <si>
    <t>MATED-26306</t>
  </si>
  <si>
    <t>CANOPLA E VOLANTE PARA REGISTRO (ACABAMENTO: MÉDIO|MATERIAL: METAL CROMADO|TIPO: REDONDO|TAMANHO: 1.1/4" ATÉ 1.1/2"|REFERÊNCIA: C40/C50 OU EQUIVALENTE)</t>
  </si>
  <si>
    <t>MATED-26990</t>
  </si>
  <si>
    <t>LUMINÁRIA DE EMERGÊNCIA (TIPO: LED|POTÊNCIA: 8W|AUTONOMIA: 3 HORAS|FLUXO LUMINOSO: 1200LM|TENSÃO: 110V-220V|QUANTIDADE DE FARÓIS: 2|ACESSÓRIOS DE FIXAÇÃO: INCLUSOS)</t>
  </si>
  <si>
    <t>MATED-27187</t>
  </si>
  <si>
    <t>TAMPA PARA CAIXA TIPO R2 SIMPLES COM QUADRO EM CANTONEIRA EM FERRO FUNDIDO (COMPRIMENTO: 1100MM*|LARGURA: 550MM*|PADRÃO: TELEBRÁS)* MEDIDAS REFERENCIAIS</t>
  </si>
  <si>
    <t>MATED-27274</t>
  </si>
  <si>
    <t>TAMPÃO ARTICULADO (APLICAÇÃO: POÇO LUMINAR|TIPO: T-5|MATERIAL: FERRO FUNDIDO|MEDIDAS*: 195X190MM)*VALORES REFERENCIAIS APROXIMADOS</t>
  </si>
  <si>
    <t>MATED-27281</t>
  </si>
  <si>
    <t>LUVA DE CORRER PVC OCRE COM JUNTA ELÁSTICA, PARA ESGOTO PREDIAL (DIÂMETRO DA SEÇÃO: 100MM)</t>
  </si>
  <si>
    <t>MATED-27557</t>
  </si>
  <si>
    <t>PARAFUSO (TIPO: ALLEN|ROSCA: MÁQUINA|CABEÇA: SEXTAVADA|MATERIAL: AÇO|ACABAMENTO: ENEGRECIDO DE TÊMPERA|COMPRIMENTO: 25MM |DIÂMETRO: 6MM|CABEÇA: CHATA|PESO/100PÇ: 0,480KG)</t>
  </si>
  <si>
    <t>MATED-27668</t>
  </si>
  <si>
    <t>CARTUCHO PARA SOLDA EXOTÉRMICA (MODELO: 150 GRAMAS)</t>
  </si>
  <si>
    <t>MATED-27669</t>
  </si>
  <si>
    <t>MOLDE PARA SOLDA EXOTÉRMICA (TIPO: EMENDA T DE DOIS CABOS|BITOLA CABOS: 50MM2|REFERÊNCIA: CDH OU EQUIVALENTE)</t>
  </si>
  <si>
    <t>MATED-27670</t>
  </si>
  <si>
    <t>MOLDE PARA SOLDA EXOTÉRMICA (TIPO: EMENDA X DE DOIS CABOS|BITOLA CABOS: 50MM2|REFERÊNCIA: XPH OU EQUIVALENTE)</t>
  </si>
  <si>
    <t>MATED-27712</t>
  </si>
  <si>
    <t>MATED-28545</t>
  </si>
  <si>
    <t>CHUMBADOR EXPANSÍVEL (TIPO: CBA PITÃO|MATERIAL: AÇO CARBONO|DIÂMETRO DA ROSCA: 1/4"|DIÂMETRO DO FURO: 3/8"[10MM])</t>
  </si>
  <si>
    <t>MATED-28547</t>
  </si>
  <si>
    <t>ABRAÇADEIRA (MATERIAL: NYLON|COMPRIMENTO: 150MM|LARGURA*: 3,6MM|COR: PRETA)</t>
  </si>
  <si>
    <t>MATED-28594</t>
  </si>
  <si>
    <t>CAIXA PARA MEDIÇÃO (APLICAÇÃO: PROTEÇÃO GERAL|TIPO: CM-8|MATERIAL: AÇO|ACABAMENTO: PINTURA ELETROSTÁTICA|DIMENSÕES: 46X34X21CM|NORMA: CEMIG|DISJUNTOR: NÃO INCLUSO|LEITOR PARA VIA PÚBLICA (LVP): NÃO)</t>
  </si>
  <si>
    <t>MATED-28646</t>
  </si>
  <si>
    <t>SUPORTE PARA EXTINTOR (TIPO: PAREDE|MATERIAL: AÇO GALVANIZADO||CARGA MÁXIMA: EXINTOR COM CARGA DE ATÉ 12KG)</t>
  </si>
  <si>
    <t>MATED-28722</t>
  </si>
  <si>
    <t>PARAFUSO (ROSCA: AUTOBROCANTE|MATERIAL: AÇO|ACABAMENTO: ZINCADO|COMPRIMENTO: 19MM|DIÂMETRO: 4,8MM[3/16"])</t>
  </si>
  <si>
    <t>MATED-28763</t>
  </si>
  <si>
    <t>JUNÇÃO PARA FORRO (TIPO: H|LARGURA: 35MM|COMPRIMENTO: 50MM|ESPESSURA: 0,5MM|MATERIAL: AÇO GALVANIZADO|APLICAÇÃO: CHAPA DE GESSO ACARTONADO)</t>
  </si>
  <si>
    <t>MATED-28771</t>
  </si>
  <si>
    <t>PRESILHA REGULADORA PARA PERFIL (MATERIAL: AÇO GALVANIZADO|LARGURA: 43MM|ESPESSURA: 0,95MM|COMPRIMENTO*: 114MM)*VALORES REFERENCIAIS APROXIMADOS</t>
  </si>
  <si>
    <t>MATED-28781</t>
  </si>
  <si>
    <t>TIRANTE (MATERIAL: AÇO GALVANIZADO|NÚMERO: 10|DIÂMETRO*: 4,19MM|COMPRIMENTO: 50CM)*VALORES REFERENCIAIS APROXIMADOS</t>
  </si>
  <si>
    <t>MATED-28782</t>
  </si>
  <si>
    <t>UNIÃO (MATERIAL: AÇO GALVANIZADO|LARGURA: 40MM|COMPRIMENTO: 90MM|ESPESSURA: 0,5MM|APLICAÇÃO: PERFIL CANALETA "C")</t>
  </si>
  <si>
    <t>MATED-29151</t>
  </si>
  <si>
    <t>MATED-29257</t>
  </si>
  <si>
    <t>BRAÇO PARA JANELA MAXIM-AR (COMPRIMENTO: 400MM|LINHA: 25 OU 32|REFERÊNCIA: BRA-704|EMBALAGEM: PAR)</t>
  </si>
  <si>
    <t>MATED-29258</t>
  </si>
  <si>
    <t>DOBRADIÇA DE ALUMÍNIO DE DUAS ABAS, MEDIDAS (LARGURA ABA: 50MM|REFERÊNCIA: DOB-692|ACESSÓRIOS DE FIXAÇÃO: INCLUSOS)</t>
  </si>
  <si>
    <t>MATED-29259</t>
  </si>
  <si>
    <t>FECHO PARA ABERTURA DE JANELA MAXIM-AR (REFERÊNCIA: FEC-009)</t>
  </si>
  <si>
    <t>MATED-29260</t>
  </si>
  <si>
    <t>GUIA DESLIZANTE (REFERÊNCIA: LINHA 25/SUPREMA|ACESSÓRIOS DE FIXAÇÃO: INCLUSOS)</t>
  </si>
  <si>
    <t>MATED-29261</t>
  </si>
  <si>
    <t>PRESILHA DO ARREMATE (REFERÊNCIA: NYL-190)</t>
  </si>
  <si>
    <t>MATED-29262</t>
  </si>
  <si>
    <t>CAIXA DE DRENO (REFERÊNCIA: NYL-329)</t>
  </si>
  <si>
    <t>MATED-29263</t>
  </si>
  <si>
    <t>VEDAÇÃO SUPERIOR (REFERÊNCIA: NYL-335)</t>
  </si>
  <si>
    <t>MATED-29264</t>
  </si>
  <si>
    <t>MATED-29270</t>
  </si>
  <si>
    <t>PARAFUSO (ROSCA: AUTOATARRAXANTE COM PONTA GUIA|MATERIAL: AÇO|ACABAMENTO: ZINCADO|COMPRIMENTO: 50MM|DIÂMETRO: 4,8MM[3/16"])</t>
  </si>
  <si>
    <t>MATED-29313</t>
  </si>
  <si>
    <t>FECHO CONCHA PARA JANELA DE CORRER (REFERÊNCIA: CON-7611|ACESSÓRIOS DE FIXAÇÃO: INCLUSOS)</t>
  </si>
  <si>
    <t>MATED-29314</t>
  </si>
  <si>
    <t>FECHO CONCHA PARA PORTA/JANELA DE CORRER (REFERÊNCIA: LINHA 25/SUPREMA|CHAVE: INCLUSA|LINGUETA: INCLUSA|ACESSÓRIOS DE FIXAÇÃO: INCLUSOS)</t>
  </si>
  <si>
    <t>MATED-29324</t>
  </si>
  <si>
    <t>CONTRA FECHO (REFERÊNCIA: CON-370|ACESSÓRIOS DE FIXAÇÃO: INCLUSOS)</t>
  </si>
  <si>
    <t>MATED-29325</t>
  </si>
  <si>
    <t>MATED-29326</t>
  </si>
  <si>
    <t>TAMPA FURO (MEDIDA: 3/8"|REFERÊNCIA: NYL-042)</t>
  </si>
  <si>
    <t>MATED-29564</t>
  </si>
  <si>
    <t>LAJOTA (MATERIAL: CERÂMICA|DIMENSÃO*: (200X330X70)MM|TIPO:H7)*VALORES REFERENCIAIS APROXIMADOS</t>
  </si>
  <si>
    <t>MATED-29748</t>
  </si>
  <si>
    <t>RESERVATÓRIO D'ÁGUA (MATERIAL: POLIETILENO|CAPACIDADE: 3.000L|FORMA: CILÍNDRICA|PESO: 55KG*)*VALORES REFERENCIAIS APROXIMADOS</t>
  </si>
  <si>
    <t>MATED-29749</t>
  </si>
  <si>
    <t>RESERVATÓRIO D'ÁGUA (MATERIAL: POLIETILENO|CAPACIDADE: 5.000L|FORMA: CILÍNDRICA|PESO: 95KG*)*VALORES REFERENCIAIS APROXIMADOS</t>
  </si>
  <si>
    <t>MATED-29750</t>
  </si>
  <si>
    <t>RESERVATÓRIO D'ÁGUA (MATERIAL: POLIETILENO|CAPACIDADE: 310L|FORMA: CILÍNDRICA|PESO: 7,5KG*)*VALORES REFERENCIAIS APROXIMADOS</t>
  </si>
  <si>
    <t>MATED-29991</t>
  </si>
  <si>
    <t>TORNEIRA METÁLICA (APLICAÇÃO: BEBEDOURO INDUSTRIAL OU LINHA ESCOLAR|BICO: LISO|ABERTURA: PRESSÃO|ACABAMENTO: CROMADO|BITOLA: 1/2"|INSTALAÇÃO: PAREDE|REFERÊNCIA: BEBEDOURO)</t>
  </si>
  <si>
    <t>MATED-3012</t>
  </si>
  <si>
    <t>HASTE PARA ATERRAMENTO (MATERIAL: AÇO|TIPO DE GALVANIZAÇÃO: À FOGO|COMPRIMENTO: 240CM|FOMATO: CANTONEIRA|DIMENSÃO: (25X25)MM|ESPESSURA: 4,76MM [3/16"]|PRENSA: INCLUSO)</t>
  </si>
  <si>
    <t>MATED-31387</t>
  </si>
  <si>
    <t>MARCO TOPOGRÁFICO (COMPRIMENTO: 40CM|PLACA DE IDENTIFICAÇÃO: INCLUSA)</t>
  </si>
  <si>
    <t>MATED-31447</t>
  </si>
  <si>
    <t>CAIXA DE INSPEÇÃO (MATERIAL: PVC RÍGIDO|DIÂMETRO DE ENTRADA/SAÍDA: 100MM|FORMA: CILÍNDRICA|DIÂMETRO: 300MM|NÚMERO DE ENTRADAS: 3|TAMPA: INCLUSO)</t>
  </si>
  <si>
    <t>MATED-31484</t>
  </si>
  <si>
    <t>ROLAMENTO (DIÂMETRO EXTERNO: 30MM|DIÂMETRO INTERNO: 10MM|MATERIAL: AÇO|REFERÊNCIA: 6200)</t>
  </si>
  <si>
    <t>MATED-31669</t>
  </si>
  <si>
    <t>DISCO DE CORTE PARA SERRA DE BANCADA (DIÂMETRO DO FURO: 30MM|DIÂMETRO NOMINAL: 10"[250MM]|APLICAÇÃO: MADEIRA)</t>
  </si>
  <si>
    <t>MATED-32152</t>
  </si>
  <si>
    <t>PATCH CORD RJ45/RJ45 (CONEXÃO: RJ45|CABO: UTP-4P METÁLICO|CATEGORIA: 6|PINAGEM: T568A|COMPRIMENTO: 2M)</t>
  </si>
  <si>
    <t>MATED-32193</t>
  </si>
  <si>
    <t>CAIXA DE DESCARGA (TIPO: EMBUTIR|MATERIAL: POLIPROPILENO|VOLUME TOTAL*: 9L|ACABAMENTO: NÃO INCLUSO|ACESSÓRIOS DA BASE DA CAIXA: INCLUSO)*VALORES REFERENCIAIS APROXIMADOS</t>
  </si>
  <si>
    <t>MATED-32198</t>
  </si>
  <si>
    <t>ACABAMENTO (APLICAÇÃO: CAIXA DE DESCARGA DE EMBUTIR|ACIONAMENTO: DUPLO|COR: BRANCA|MATERIAL: PLÁSTICO|ACESSÓRIOS: INCLUSO)</t>
  </si>
  <si>
    <t>MATED-32199</t>
  </si>
  <si>
    <t>ACABAMENTO (APLICAÇÃO: CAIXA DE DESCARGA DE EMBUTIR|ACIONAMENTO: DUPLO|TIPO: ANTIVANDALISMO|MATERIAL: AÇO INOX|ACESSÓRIOS: INCLUSO)</t>
  </si>
  <si>
    <t>MATED-32663</t>
  </si>
  <si>
    <t>TORNEIRA PLÁSTICA CURTA (APLICAÇÃO: TANQUE/JARDIM|BICO: ROSCA|ABERTURA: 1/2 VOLTA|ACABAMENTO: PLÁSTICO|BITOLA: 1/2" OU 3/4"|INSTALAÇÃO: PAREDE|REFERÊNCIA: 1128)</t>
  </si>
  <si>
    <t>MATED-32665</t>
  </si>
  <si>
    <t>DUCHA (MATERIAL: PLÁSTICO|DIÂMETRO DA DUCHA: 5"[12,7CM]*|BRAÇO CHUVEIRO: INCLUSO)*VALORES REFERENCIAIS APROXIMADOS</t>
  </si>
  <si>
    <t>MATED-33164</t>
  </si>
  <si>
    <t>MATED-33166</t>
  </si>
  <si>
    <t>COPO DESCARTÁVEL (CAPACIDADE: 200ML)</t>
  </si>
  <si>
    <t>MATED-33167</t>
  </si>
  <si>
    <t>COPO DESCARTÁVEL (CAPACIDADE: 50ML)</t>
  </si>
  <si>
    <t>MATED-33190</t>
  </si>
  <si>
    <t>SACO DE LIXO (COR: PRETO|CAPACIDADE: 50L)</t>
  </si>
  <si>
    <t>MATED-33217</t>
  </si>
  <si>
    <t>PROTETOR PARA PONTA DE FERRAGEM (BITOLAS: 8-25MM)</t>
  </si>
  <si>
    <t>MATED-33218</t>
  </si>
  <si>
    <t>MATED-33220</t>
  </si>
  <si>
    <t>SAPATILHA PARA CABO DE AÇO (ACABAMENTO: GALVANIZADO|BITOLA: 5/16")</t>
  </si>
  <si>
    <t>MATED-33221</t>
  </si>
  <si>
    <t>CLIPS/GRAMPO (DIÂMETRO NOMINAL: 5/16" [7,94MM]|MATERIAL: AÇO|ACABAMENTO: GALVANIZADO|SÉRIE: PESADO|APLICAÇÃO: USO GERAL PARA CABOS OU BARRAS)</t>
  </si>
  <si>
    <t>MATED-33223</t>
  </si>
  <si>
    <t>OLHAL DE ANCORAGEM FÊMEA (ACABAMENTO: GALVANIZADO|DIÂMETRO: 12,7MM[1/2"])</t>
  </si>
  <si>
    <t>MATED-33224</t>
  </si>
  <si>
    <t>ESTICADOR PARA CABO DE AÇO (TIPO: MANILHA-MANILHA|BITOLA DO CABO: 5/16"|BITOLA DA ROSCA: 5/8")</t>
  </si>
  <si>
    <t>MATED-33259</t>
  </si>
  <si>
    <t>CHUMBADOR EXPANSÍVEL (TIPO: CBA COM PRISIONEIRO|MATERIAL: AÇO CARBONO|COMPRIMENTO: 95MM|DIÂMETRO DA ROSCA: 1/2"|DIÂMETRO DO FURO: 3/4"[19MM])</t>
  </si>
  <si>
    <t>MATED-33576</t>
  </si>
  <si>
    <t>BEBEDOURO DE COLUNA/PRESSÃO (TIPO: ACESSÍVEL|ACABAMENTO: INOX|COR: NATURAL|ALTURA*: 57CM|LARGURA*: 46CM|PROFUNDIDADE*: 48CM|PRESSÃO MÍNIMA DA REDE*: 6M.C.A|PESO*: 20KG)*VALORES REFERENCIAIS APROXIMADOS</t>
  </si>
  <si>
    <t>MATED-34308</t>
  </si>
  <si>
    <t>BUCHA DE NYLON (DIÂMETRO NOMINAL: 5MM|COMPRIMENTO DA BUCHA: 25MM|DIÂMETRO DO PARAFUSO: 2,8-3,8MM)</t>
  </si>
  <si>
    <t>MATED-34309</t>
  </si>
  <si>
    <t>BUCHA DE NYLON (DIÂMETRO NOMINAL: 6MM|COMPRIMENTO DA BUCHA: 30MM|DIÂMETRO DO PARAFUSO: 3,5-4,8MM)</t>
  </si>
  <si>
    <t>MATED-34310</t>
  </si>
  <si>
    <t>BUCHA DE NYLON (DIÂMETRO NOMINAL: 8MM|COMPRIMENTO DA BUCHA: 55MM|DIÂMETRO DO PARAFUSO: 4,5-6MM)</t>
  </si>
  <si>
    <t>MATED-34311</t>
  </si>
  <si>
    <t>MATED-34404</t>
  </si>
  <si>
    <t>TERMINAL À COMPRESSÃO (MATERIAL: COBRE ESTANHADO|QUANTIDADE DE FUROS: 1|DIÂMETRO DO CABO: 70MM2|APLICAÇÃO: INSTALAÇÃO ELÉTRICA E SISTEMA DE PROTEÇÃO CONTRA DESCARGA ATMOSFÉRICA)</t>
  </si>
  <si>
    <t>MATED-34405</t>
  </si>
  <si>
    <t>TERMINAL À COMPRESSÃO (MATERIAL: COBRE ESTANHADO|QUANTIDADE DE FUROS: 1|DIÂMETRO DO CABO: 95MM2|APLICAÇÃO: INSTALAÇÃO ELÉTRICA E SISTEMA DE PROTEÇÃO CONTRA DESCARGA ATMOSFÉRICA)</t>
  </si>
  <si>
    <t>MATED-34406</t>
  </si>
  <si>
    <t>TERMINAL À COMPRESSÃO (MATERIAL: COBRE ESTANHADO|QUANTIDADE DE FUROS: 1|DIÂMETRO DO CABO: 120MM2|APLICAÇÃO: INSTALAÇÃO ELÉTRICA E SISTEMA DE PROTEÇÃO CONTRA DESCARGA ATMOSFÉRICA)</t>
  </si>
  <si>
    <t>MATED-34407</t>
  </si>
  <si>
    <t>TERMINAL À COMPRESSÃO (MATERIAL: COBRE ESTANHADO|QUANTIDADE DE FUROS: 1|DIÂMETRO DO CABO: 150MM2|APLICAÇÃO: INSTALAÇÃO ELÉTRICA E SISTEMA DE PROTEÇÃO CONTRA DESCARGA ATMOSFÉRICA)</t>
  </si>
  <si>
    <t>MATED-34408</t>
  </si>
  <si>
    <t>TERMINAL À COMPRESSÃO (MATERIAL: COBRE ESTANHADO|QUANTIDADE DE FUROS: 1|DIÂMETRO DO CABO: 300MM2|APLICAÇÃO: INSTALAÇÃO ELÉTRICA E SISTEMA DE PROTEÇÃO CONTRA DESCARGA ATMOSFÉRICA)</t>
  </si>
  <si>
    <t>MATED-34409</t>
  </si>
  <si>
    <t>TERMINAL ELÉTRICO (TIPO: ILHÓS|MATERIAL: COBRE ESTANHADO|BITOLA: 1,5MM2)</t>
  </si>
  <si>
    <t>MATED-34410</t>
  </si>
  <si>
    <t>TERMINAL ELÉTRICO (TIPO: ILHÓS|MATERIAL: COBRE ESTANHADO|BITOLA: 2,5MM2)</t>
  </si>
  <si>
    <t>MATED-34411</t>
  </si>
  <si>
    <t>TERMINAL ELÉTRICO (TIPO: ILHÓS|MATERIAL: COBRE ESTANHADO|BITOLA: 4MM2)</t>
  </si>
  <si>
    <t>MATED-34412</t>
  </si>
  <si>
    <t>TERMINAL ELÉTRICO (TIPO: ILHÓS|MATERIAL: COBRE ESTANHADO|BITOLA: 6MM2)</t>
  </si>
  <si>
    <t>MATED-34413</t>
  </si>
  <si>
    <t>TERMINAL ELÉTRICO (TIPO: ILHÓS|MATERIAL: COBRE ESTANHADO|BITOLA: 10MM2)</t>
  </si>
  <si>
    <t>MATED-34415</t>
  </si>
  <si>
    <t>TERMINAL ELÉTRICO (TIPO: ILHÓS|MATERIAL: COBRE ESTANHADO|BITOLA: 16MM2)</t>
  </si>
  <si>
    <t>MATED-34416</t>
  </si>
  <si>
    <t>TERMINAL ELÉTRICO (TIPO: ILHÓS|MATERIAL: COBRE ESTANHADO|BITOLA: 25MM2)</t>
  </si>
  <si>
    <t>MATED-34417</t>
  </si>
  <si>
    <t>TERMINAL ELÉTRICO (TIPO: ILHÓS|MATERIAL: COBRE ESTANHADO|BITOLA: 35MM2)</t>
  </si>
  <si>
    <t>MATED-34418</t>
  </si>
  <si>
    <t>TERMINAL À COMPRESSÃO (MATERIAL: COBRE ESTANHADO|QUANTIDADE DE FUROS: 1|DIÂMETRO DO CABO: 185MM2|APLICAÇÃO: INSTALAÇÃO ELÉTRICA E SISTEMA DE PROTEÇÃO CONTRA DESCARGA ATMOSFÉRICA)</t>
  </si>
  <si>
    <t>MATED-34622</t>
  </si>
  <si>
    <t>BOMBA (TIPO: CENTRÍFUGA MONOESTÁGIO|POLOS: TRIFÁSICO|POTÊNCIA: 1,5CV|ALTURA MANOMÉTRICA*: [14-32]MCA|VAZÃO*: [12,8-1,8]M3/H)*VALORES REFERENCIAIS APROXIMADOS</t>
  </si>
  <si>
    <t>MATED-34623</t>
  </si>
  <si>
    <t>PARAFUSO (ROSCA: MÁQUINA|CABEÇA: SEXTAVADA|MATERIAL: AÇO|ACABAMENTO: ZINCADO|COMPRIMENTO: 50MM [2"]|DIÂMETRO: 6,35MM [1/4"])</t>
  </si>
  <si>
    <t>MATED-4374</t>
  </si>
  <si>
    <t>PARAFUSO (ROSCA: SOBERBA|CABEÇA SEXTAVADA|MATERAL: AÇO|COMPRIMENTO: 50MM|DIÂMETRO: 4,8MM [3/16"])</t>
  </si>
  <si>
    <t>MATED-4376</t>
  </si>
  <si>
    <t>PARAFUSO (ROSCA: AUTOATARRAXANTE|CABEÇA: PANELA PHILIPS|COMPRIMENTO: 60MM|DIÂMETRO: 4,8MM)</t>
  </si>
  <si>
    <t>MATED-4377</t>
  </si>
  <si>
    <t>PARAFUSO (ROSCA: AUTOATARRAXANTE|CABEÇA: PANELA FENDA|COMPRIMENTO: 50MM|DIÂMETRO: 4,8MM)</t>
  </si>
  <si>
    <t>MATED-4383</t>
  </si>
  <si>
    <t>PARAFUSO (ROSCA: AUTOATARRAXANTE|CABEÇA: PANELA FENDA|COMPRIMENTO: 38MM|DIÂMETRO: 4,2MM)</t>
  </si>
  <si>
    <t>MATED-4389</t>
  </si>
  <si>
    <t>PARAFUSO (ROSCA: AUTOATARRAXANTE|CABEÇA: CHATA PHILIPS|COMPRIMENTO: 9,5MM|DIÂMETRO: 3,5MM)</t>
  </si>
  <si>
    <t>MATED-4456</t>
  </si>
  <si>
    <t>SINALIZADOR AUDIOVISUAL ENDEREÇÁVEL (APLICAÇÃO: PCI|PRESSÃO SONORA MÍNIMA: 90 DB)</t>
  </si>
  <si>
    <t>MATED-4473</t>
  </si>
  <si>
    <t>ALARME AUDIOVISUAL SEM FIO PARA PCD (BOTOEIRA: INCLUSA|FONTE: INCLUSO|TENSÃO: 110-220V)</t>
  </si>
  <si>
    <t>MATED-4848</t>
  </si>
  <si>
    <t>CENTRAL DE ALARME (TIPO: ENDEREÇÁVEL|CLASSE: A/B|LAÇOS: 24|DISPOSITIVOS POR LAÇO: 20)</t>
  </si>
  <si>
    <t>MATED-4849</t>
  </si>
  <si>
    <t>MÓDULO ISOLADOR DE LAÇO (DISPOSITIVOS POR ISOLADOR: 20)</t>
  </si>
  <si>
    <t>MATED-4850</t>
  </si>
  <si>
    <t>DETECTOR DE FUMAÇA ÓPTICO (TIPO: ENDEREÇÁVEL)</t>
  </si>
  <si>
    <t>MATED-4995</t>
  </si>
  <si>
    <t>MESA EM ARDÓSIA (COR: NATURAL|TIPO: POLIDA|ESPESSURA: 3CM|DIMENSÃO: 90X200CM)</t>
  </si>
  <si>
    <t>MATED-4999</t>
  </si>
  <si>
    <t>BANCO EM ARDÓSIA (COR: NATURAL|TIPO: POLIDO|ESPESSURA: 3CM|DIMENSÃO: 32X200CM)</t>
  </si>
  <si>
    <t>MATED-5535</t>
  </si>
  <si>
    <t>CAIXA DE DISTRIBUIÇÃO (TIPO: EMBUTIR|MATERIAL: AÇO|ALTURA: 200MM|LARGURA: 200MM|PROFUNDIDADE*: 135MM|ACABAMENTO: PINTURA ELETROSTÁTICA|COR: CINZA|FECHO: INCLUSO|REFERÊNCIA: TLBE OU EQUIVALENTE|APLICAÇÃO: TELEFONIA/REDE/CFTV)*VALORES REFERENCIAIS APROXIMAD</t>
  </si>
  <si>
    <t>MATED-5539</t>
  </si>
  <si>
    <t>MATED-5551</t>
  </si>
  <si>
    <t>TAMPA (MATERIAL: FERRO FUNDIDO|DIÂMETRO*: 300MM|APLICAÇÃO: INSPEÇÃO ELÉTRICA OU SISTEMA DE PROTEÇÃO CONTRA DESCARGAS ATMOSFÉRICAS)*VALORES REREFENCIAIS APROXIMADOS</t>
  </si>
  <si>
    <t>MATED-5552</t>
  </si>
  <si>
    <t>TAMPÃO E ARO (MATERIAL: FERRO FUNDIDO|LARGURA*: 30CM|COMPRIMENTO*: 30CM|PESO*: 5KG|APLICAÇÃO: INSPEÇÃO DE ESGOTO, ELÉTRICA OU SISTEMA DE PROTEÇÃO CONTRA DESCARGAS ATMOSFÉRICAS)*VALORES REREFENCIAIS APROXIMADOS</t>
  </si>
  <si>
    <t>MATED-5554</t>
  </si>
  <si>
    <t>CAIXA DE PASSAGEM (MATERIAL: AÇO|TIPO: EMBUTIR|COMPRIMENTO*: 302MM|LARGURA*: 302MM|PROFUNDIDADE*: 122MM|ACABAMENTO: PINTURA ELETROSTÁTICA|TAMPA: INCLUSO|REFERÊNCIA: CPE-30 OU EQUIVALENTE)*VALORES REFERENCIAIS APROXIMADOS</t>
  </si>
  <si>
    <t>MATED-5611</t>
  </si>
  <si>
    <t>CORPO DE RALO SIFONADO CÔNICO (TIPO: ARTICULADO|MATERIAL: PVC|DIÂMETRO DE SAÍDA: 40MM|DIÂMETRO: 100MM)</t>
  </si>
  <si>
    <t>MATED-5614</t>
  </si>
  <si>
    <t>GRELHA DE PVC QUADRADA (ACABAMENTO: BRANCO|DIÂMETRO DA SEÇÃO: 100MM)</t>
  </si>
  <si>
    <t>MATED-5707</t>
  </si>
  <si>
    <t>CANTONEIRA (MATERIAL: LATÃO|ACABAMENTO: CROMADO|COMPRIMENTO*: 76,5MM|ALTURA*: 50MM|ESPESSURA*: 4MM|APLICAÇÃO: FERRAGEM PARA DIVISÓRIAS DE PEDRAS)*VALORES REFERENCIAIS APROXIMADOS</t>
  </si>
  <si>
    <t>MATED-5709</t>
  </si>
  <si>
    <t>BATENTE PARA PORTAS DE BANHEIRO (MATERIAL: LATÃO|ACABAMENTO: CROMADO|COMPRIMENTO*: 60MM|ALTURA*: 55MM|ESPESSURA*: 4MM|BORRACHA PARA AMORTECIMENTO: INCLUSO|APLICAÇÃO: FERRAGEM PARA DIVISÓRIAS DE PEDRAS)*VALORES REFERENCIAIS APROXIMADOS</t>
  </si>
  <si>
    <t>MATED-5710</t>
  </si>
  <si>
    <t>DOBRADIÇA COM MOLA PARA PORTAS DE BANHEIRO (MATERIAL: LATÃO|ACABAMENTO: CROMADO|COMPRIMENTO*: 101,5MM|ALTURA*: 70MM|ESPESSURA*: 4MM|APLICAÇÃO: FERRAGEM PARA DIVISÓRIAS DE PEDRAS)*VALORES REFERENCIAIS APROXIMADOS</t>
  </si>
  <si>
    <t>MATED-6130</t>
  </si>
  <si>
    <t>ANEL DE CONCRETO ARMADO PARA FOSSA (ALTURA: 50CM|DIÂMETRO: 150CM)</t>
  </si>
  <si>
    <t>MATED-6131</t>
  </si>
  <si>
    <t>TAMPA DE CONCRETO ARMADO PARA FOSSA (ESPESSURA*: 5CM| DIÂMETRO*: 150CM) *VALORES REFERENCIAIS APROXIMADOS</t>
  </si>
  <si>
    <t>MATED-6213</t>
  </si>
  <si>
    <t>LÂMPADA (TIPO: LED COM SENSOR DE PRESENÇA|FORMATO: BULBO-A60|POTÊNCIA: 9W|LÚMENS: 810LM|COR DA LUZ: BRANCA|TEMPERATURA DA COR: 6500K|SOQUETE-BASE: E27|TENSÃO: 110/220V)</t>
  </si>
  <si>
    <t>MATED-6409</t>
  </si>
  <si>
    <t>TERMINAL À COMPRESSÃO (MATERIAL: COBRE ESTANHADO|QUANTIDADE DE FUROS: 1|DIÂMETRO DO CABO: 50MM2|APLICAÇÃO: INSTALAÇÃO ELÉTRICA E SISTEMA DE PROTEÇÃO CONTRA DESCARGA ATMOSFÉRICA)</t>
  </si>
  <si>
    <t>MATED-6924</t>
  </si>
  <si>
    <t>VASO/BACIA SANITÁRIA (TIPO: PMR/PCR OU LINHA PNE SEM ABERTURA FRONTAL|MATERIAL: LOUÇA|COR:BRANCA|PADRÃO: POPULAR|ASSENTO: NÃO INCLUSO)</t>
  </si>
  <si>
    <t>MATED-7296</t>
  </si>
  <si>
    <t>PUXADOR PARA VITRÔ (MATERIAL: AÇO|ACABAMENTO: GALVANIZADO|TIPO DE FECHAMENTO: CANTO|COMPRIMENTO DO PUNHO: 80MM|ACESSÓRIOS: INCLUSO)</t>
  </si>
  <si>
    <t>MATED-7298</t>
  </si>
  <si>
    <t>PUXADOR PARA VITRÔ (MATERIAL: AÇO|ACABAMENTO: GALVANIZADO|TIPO DE FECHAMENTO: CENTRAL [PAR]|COMPRIMENTO DO PUNHO: 80MM(2X)|ACESSÓRIOS: INCLUSO)</t>
  </si>
  <si>
    <t>MATED-7402</t>
  </si>
  <si>
    <t>PARAFUSO (ROSCA: AUTOBROCANTE|MATERIAL: AÇO|ACABAMENTO: ZINCADO|COMPRIMENTO: 13MM|DIÂMETRO: 4,2MM)</t>
  </si>
  <si>
    <t>MATED-7405</t>
  </si>
  <si>
    <t>RELÉ DE FALTA DE FASE (TENSÃO DE COMANDO: 220-380V)</t>
  </si>
  <si>
    <t>MATED-7577</t>
  </si>
  <si>
    <t>FECHADURA (APLICAÇÃO: SERRALHERIA|TIPO: YALE|PARAFUSOS: INCLUSOS|Nº DE CHAVE: 2|ESPELHO: CROMADO|DISTÂNCIA DE BROCA: 20MM|GRAU DE SEGURANÇA: MÉDIO|MAÇANETA: ALAVANCA EM ZAMAC)</t>
  </si>
  <si>
    <t>MATED-8135</t>
  </si>
  <si>
    <t>PARAFUSO (ROSCA: AUTOATARRAXANTE|CABEÇA: TROMBETA|MATERIAL: AÇO|ACABAMENTO: FOSFATIZADO|COMPRIMENTO: 25MM|DIÂMETRO: 3,5MM|APLICAÇÃO: CHAPA DE GESSO ACARTONADO)</t>
  </si>
  <si>
    <t>MATED-8136</t>
  </si>
  <si>
    <t>PARAFUSO (ROSCA: AUTOATARRAXANTE|CABEÇA: TROMBETA|MATERIAL: AÇO|ACABAMENTO: FOSFATIZADO|COMPRIMENTO: 35MM|DIÂMETRO: 3,5MM|APLICAÇÃO: CHAPA DE GESSO ACARTONADO)</t>
  </si>
  <si>
    <t>MATED-8137</t>
  </si>
  <si>
    <t>PARAFUSO (ROSCA: AUTOATARRAXANTE|CABEÇA: LENTILHA|MATERIAL: AÇO|ACABAMENTO: ZINCADO|COMPRIMENTO: 9,5MM|DIAMETRO: 4,2MM|APLICAÇÃO: CHAPA DE GESSO ACARTONADO)</t>
  </si>
  <si>
    <t>MATED-8141</t>
  </si>
  <si>
    <t>VÁLVULA DE DESCARGA PARA MICTÓRIO COM FECHAMENTO AUTOMÁTICO (DIÂMETRO DE ENTRADA: 1/2 ")</t>
  </si>
  <si>
    <t>MATED-8151</t>
  </si>
  <si>
    <t>MATED-8174</t>
  </si>
  <si>
    <t>MATED-8175</t>
  </si>
  <si>
    <t>MATED-8176</t>
  </si>
  <si>
    <t>MATED-8341</t>
  </si>
  <si>
    <t>ESPUMA EXPANSIVA DE POLIURETANO MONOCOMPONENTE (CONTEÚDO: 500 ML)</t>
  </si>
  <si>
    <t>MATED-8598</t>
  </si>
  <si>
    <t>LIXA D'AGUA EM FOLHA (GRÃO: 100|DIMENSÃO: 225X275MM)</t>
  </si>
  <si>
    <t>MATED-8961</t>
  </si>
  <si>
    <t>FIXADOR DE CAL (CONTEÚDO: 150 ML)</t>
  </si>
  <si>
    <t>MATED-9132</t>
  </si>
  <si>
    <t>VÁLVULA DE DESCARGA METÁLICA COM REGISTRO INTERNO COM ACABAMENTO (ACIONAMENTO: DUPLO|DIÂMETRO DA SEÇÃO: 1.1/2"|ACABAMENTO: INCLUSO|ACESSÓRIOS: INCLUSO)</t>
  </si>
  <si>
    <t>MATED-9157</t>
  </si>
  <si>
    <t>TANQUE DE MÁRMORE SINTÉTICO SIMPLES (COR: BRANCA|QUANTIDADE DE BOJO: 1|VOLUME: 20L|COMPRIMENTO*: 550MM|LARGURA*: 420MM|ALTURA*: 220MM)*VALORES REFERENCIAIS APROXIMADOS</t>
  </si>
  <si>
    <t>MATED-9158</t>
  </si>
  <si>
    <t>TANQUE DE MÁRMORE SINTÉTICO DUPLO (COR: BRANCA|QUANTIDADE DE BOJO: 2|VOLUME: 37L|COMPRIMENTO*: 1020MM|LARGURA*: 500MM|ALTURA*: 200MM)*VALORES REFERENCIAIS APROXIMADOS</t>
  </si>
  <si>
    <t>MATED-9175</t>
  </si>
  <si>
    <t>ABRAÇADEIRA PARA TUBO DE LINHA DE VIDA COM REGULAGEM DE ALTURA (DIÂMETRO: 3")</t>
  </si>
  <si>
    <t>MATED-9198</t>
  </si>
  <si>
    <t>CONECTOR/PLUG MACHO RJ45 (CATEGORIA: 6|COR: TRANSPARENTE|MATERIAL: TERMOPLÁSTICO NÃO PROPAGANTE A CHAMA|NÚMERO DE VIAS: 8|APLICAÇÃO: CABO DE DADOS E VOZ)</t>
  </si>
  <si>
    <t>MATED-9199</t>
  </si>
  <si>
    <t>CAPA PROTETORA CONECTOR/PLUG MACHO RJ45 (COR: AZUL|TIPO CONECTOR: RJ45|MATERIAL: PLÁSTICO|APLICAÇÃO: ACABAMENTO E PROTEÇÃO)</t>
  </si>
  <si>
    <t>MATED-9297</t>
  </si>
  <si>
    <t>ESPAÇADOR/DISTANCIADOR (MATERIAL: PLÁSTICO|COBRIMENTO: 30MM|TIPO: TORRE/CADEIRINHA/PINO|BITOLA AÇO: MENOR OU IGUAL 12,5MM)</t>
  </si>
  <si>
    <t>MATED-9299</t>
  </si>
  <si>
    <t>ESPAÇADOR/DISTANCIADOR (MATERIAL: PLÁSTICO|COBRIMENTO: 30MM|TIPO: CIRCULAR ENTRADA LATERAL|BITOLA AÇO: MENOR OU IGUAL 12,5MM)</t>
  </si>
  <si>
    <t>MATED-9300</t>
  </si>
  <si>
    <t>ESPAÇADOR/DISTANCIADOR (MATERIAL: PLÁSTICO|COBRIMENTO: 50MM|TIPO: CIRCULAR ENTRADA LATERAL|BITOLA AÇO: MAIOR 12,5MM)</t>
  </si>
  <si>
    <t>MATED-9630</t>
  </si>
  <si>
    <t>CADEADO SIMPLES EM LATAO MACIÇO (LARGURA: 25MM|COR: DOURADO|HASTE: AÇO CEMENTADO|Nº CHAVES: 2)</t>
  </si>
  <si>
    <t>MATED-9757</t>
  </si>
  <si>
    <t>MATED-9758</t>
  </si>
  <si>
    <t>LÂMPADA (TIPO: LED|FORMATO: BULBO-A60|POTÊNCIA: 9W|LÚMENS: 810LM|COR DA LUZ: BRANCA|TEMPERATURA DA COR: 6500K|SOQUETE-BASE: E27|TENSÃO: 110/220V)</t>
  </si>
  <si>
    <t>MATED-9794</t>
  </si>
  <si>
    <t>CAP (MATERIAL: AÇO SCH-40 SEM COSTURA A234 WPB|BITOLA: 2.1/2")</t>
  </si>
  <si>
    <t>MATED-9816</t>
  </si>
  <si>
    <t>PORCA SEXTAVADA (MATERIAL: AÇO|DIÂMETRO: 19MM [3/4"]|PESO/100PÇ: 5,00 KG)</t>
  </si>
  <si>
    <t>MATED-9870</t>
  </si>
  <si>
    <t>LÂMPADA (TIPO: LED|FORMATO: BULBO-A65|POTÊNCIA: 15W|LÚMENS: 1350LM|COR DA LUZ: BRANCA|TEMPERATURA DA COR: 6500K|SOQUETE-BASE: E27|TENSÃO: 110/220V)</t>
  </si>
  <si>
    <t>MATED-9871</t>
  </si>
  <si>
    <t>LÂMPADA (TIPO: LED|FORMATO: BULBO-A70|POTÊNCIA: 20W|LÚMENS: 2000LM|COR DA LUZ: BRANCA|TEMPERATURA DA COR: 6500K|SOQUETE-BASE: E27|TENSÃO: 110/220V)</t>
  </si>
  <si>
    <t>MATED-9872</t>
  </si>
  <si>
    <t>LÂMPADA (TIPO: LED|FORMATO: TUBULAR|COMPRIMENTO: 60CM|DIÂMETRO: T8[Ø26MM]|POTÊNCIA: 9-10W|LÚMENS: 900LM|COR DA LUZ: BRANCA-6500K|SOQUETE-BASE: G13|TENSÃO: 110/220V)</t>
  </si>
  <si>
    <t>MATED-9873</t>
  </si>
  <si>
    <t>LÂMPADA (TIPO: LED|FORMATO: TUBULAR|COMPRIMENTO: 120CM|DIÂMETRO: T8[Ø26MM]|POTÊNCIA: 18-20W|LÚMENS: 1850LM|COR DA LUZ: BRANCA-6500K|SOQUETE-BASE: G13|TENSÃO: 110|220V)</t>
  </si>
  <si>
    <t>MATED-9874</t>
  </si>
  <si>
    <t>LÂMPADA (TIPO: LED|FORMATO: TUBULAR|COMPRIMENTO: 240CM/DIÂMETRO: T8[Ø26MM]|POTÊNCIA: 40W|LÚMENS: 3900LM|COR DA LUZ: BRANCA-6500K|SOQUETE-BASE: G13|TENSÃO: 110/220V)</t>
  </si>
  <si>
    <t>MATED-9888</t>
  </si>
  <si>
    <t>LUMINÁRIA COMERCIAL COM DIFUSOR (FIXAÇÃO: EMBUTIR|COMPRIMENTO: 60CM|MATERIAL: CHAPA DE AÇO|ACABAMENTO: TRATAMENTO ANTI-CORROSIVO|REFLETOR: MULTIFACETADO EM ALUMÍNIO ANODIZADO BRILHANTE|COR: BRANCA|TIPO DE LÂMPADAS: TUBULAR|BASE: NÃO INCLUSO|REATOR: NÃO IN</t>
  </si>
  <si>
    <t>MATED-9889</t>
  </si>
  <si>
    <t>LUMINÁRIA COMERCIAL COM DIFUSOR (FIXAÇÃO: EMBUTIR|COMPRIMENTO: 120CM|MATERIAL: CHAPA DE AÇO|ACABAMENTO: TRATAMENTO ANTI-CORROSIVO|REFLETOR: MULTIFACETADO EM ALUMÍNIO ANODIZADO BRILHANTE|COR: BRANCA|TIPO DE LÂMPADAS: TUBULAR|BASE: NÃO INCLUSO|REATOR: NÃO I</t>
  </si>
  <si>
    <t>MATED-9890</t>
  </si>
  <si>
    <t>MATED-9892</t>
  </si>
  <si>
    <t>LUMINÁRIA COMERCIAL COM DIFUSOR (FIXAÇÃO: SOBREPOR|COMPRIMENTO: 60CM|MATERIAL: CHAPA DE AÇO|ACABAMENTO: TRATAMENTO ANTI-CORROSIVO|REFLETOR: MULTIFACETADO EM ALUMÍNIO ANODIZADO BRILHANTE|COR: BRANCA|TIPO DE LÂMPADAS: TUBULAR|BASE: NÃO INCLUSO|REATOR: NÃO I</t>
  </si>
  <si>
    <t>MATED-9893</t>
  </si>
  <si>
    <t>LUMINÁRIA COMERCIAL COM DIFUSOR (FIXAÇÃO: SOBREPOR|COMPRIMENTO: 120CM|MATERIAL: CHAPA DE AÇO|ACABAMENTO: TRATAMENTO ANTI-CORROSIVO|REFLETOR: MULTIFACETADO EM ALUMÍNIO ANODIZADO BRILHANTE|COR: BRANCA|TIPO DE LÂMPADAS: TUBULAR|BASE: NÃO INCLUSO|REATOR: NÃO</t>
  </si>
  <si>
    <t>MATED-9894</t>
  </si>
  <si>
    <t>MATED-9895</t>
  </si>
  <si>
    <t>MATED-9896</t>
  </si>
  <si>
    <t>MATED-9899</t>
  </si>
  <si>
    <t>LUMINÁRIA DE EMERGÊNCIA (TIPO: LED|POTÊNCIA: 2W|AUTONOMIA: 6 HORAS|FLUXO LUMINOSO: 100LM|TENSÃO: 110V-220V|ACESSÓRIOS DE FIXAÇÃO: INCLUSOS)</t>
  </si>
  <si>
    <t>RO-00003</t>
  </si>
  <si>
    <t>DESTOCAMENTO DE ÁRVORES COM DIÂMETRO DE 0,15 A 0,30 M (EXCLUI CARGA E TRANSPORTE PARA BOTA-FORA)</t>
  </si>
  <si>
    <t>RO-00004</t>
  </si>
  <si>
    <t>DESTOCAMENTO DE ÁRVORES COM DIÂMETRO MAIOR QUE 0,30 M (EXCLUI CARGA E TRANSPORTE PARA BOTA-FORA)</t>
  </si>
  <si>
    <t>RO-00656</t>
  </si>
  <si>
    <t>RO-00657</t>
  </si>
  <si>
    <t>RO-00658</t>
  </si>
  <si>
    <t>RO-00659</t>
  </si>
  <si>
    <t>RO-00660</t>
  </si>
  <si>
    <t>RO-00661</t>
  </si>
  <si>
    <t>RO-00662</t>
  </si>
  <si>
    <t>RO-00663</t>
  </si>
  <si>
    <t>RO-00664</t>
  </si>
  <si>
    <t>RO-00665</t>
  </si>
  <si>
    <t>RO-00666</t>
  </si>
  <si>
    <t>RO-00667</t>
  </si>
  <si>
    <t>RO-00668</t>
  </si>
  <si>
    <t>RO-00669</t>
  </si>
  <si>
    <t>RO-00670</t>
  </si>
  <si>
    <t>RO-00671</t>
  </si>
  <si>
    <t>RO-00672</t>
  </si>
  <si>
    <t>RO-00673</t>
  </si>
  <si>
    <t>RO-00674</t>
  </si>
  <si>
    <t>RO-00675</t>
  </si>
  <si>
    <t>RO-00676</t>
  </si>
  <si>
    <t>RO-00677</t>
  </si>
  <si>
    <t>RO-00678</t>
  </si>
  <si>
    <t>RO-00679</t>
  </si>
  <si>
    <t>RO-00680</t>
  </si>
  <si>
    <t>RO-00681</t>
  </si>
  <si>
    <t>RO-00682</t>
  </si>
  <si>
    <t>RO-00683</t>
  </si>
  <si>
    <t>RO-00684</t>
  </si>
  <si>
    <t>RO-00685</t>
  </si>
  <si>
    <t>RO-00686</t>
  </si>
  <si>
    <t>RO-00687</t>
  </si>
  <si>
    <t>RO-00688</t>
  </si>
  <si>
    <t>RO-00689</t>
  </si>
  <si>
    <t>RO-00690</t>
  </si>
  <si>
    <t>RO-00691</t>
  </si>
  <si>
    <t>RO-00692</t>
  </si>
  <si>
    <t>RO-00693</t>
  </si>
  <si>
    <t>RO-00694</t>
  </si>
  <si>
    <t>RO-00695</t>
  </si>
  <si>
    <t>RO-00714</t>
  </si>
  <si>
    <t>RO-00715</t>
  </si>
  <si>
    <t>RO-00716</t>
  </si>
  <si>
    <t>RO-00717</t>
  </si>
  <si>
    <t>RO-00718</t>
  </si>
  <si>
    <t>RO-00719</t>
  </si>
  <si>
    <t>RO-00720</t>
  </si>
  <si>
    <t>RO-00721</t>
  </si>
  <si>
    <t>RO-00722</t>
  </si>
  <si>
    <t>RO-00723</t>
  </si>
  <si>
    <t>RO-00724</t>
  </si>
  <si>
    <t>RO-00725</t>
  </si>
  <si>
    <t>RO-00726</t>
  </si>
  <si>
    <t>RO-00727</t>
  </si>
  <si>
    <t>RO-00728</t>
  </si>
  <si>
    <t>RO-00729</t>
  </si>
  <si>
    <t>RO-00730</t>
  </si>
  <si>
    <t>RO-00731</t>
  </si>
  <si>
    <t>RO-00732</t>
  </si>
  <si>
    <t>RO-00733</t>
  </si>
  <si>
    <t>RO-00734</t>
  </si>
  <si>
    <t>RO-00735</t>
  </si>
  <si>
    <t>RO-00736</t>
  </si>
  <si>
    <t>RO-00737</t>
  </si>
  <si>
    <t>RO-00756</t>
  </si>
  <si>
    <t>RO-00757</t>
  </si>
  <si>
    <t>RO-00758</t>
  </si>
  <si>
    <t>RO-00759</t>
  </si>
  <si>
    <t>RO-00760</t>
  </si>
  <si>
    <t>RO-00761</t>
  </si>
  <si>
    <t>RO-00762</t>
  </si>
  <si>
    <t>RO-00763</t>
  </si>
  <si>
    <t>RO-00764</t>
  </si>
  <si>
    <t>RO-00765</t>
  </si>
  <si>
    <t>RO-00766</t>
  </si>
  <si>
    <t>RO-00767</t>
  </si>
  <si>
    <t>RO-00768</t>
  </si>
  <si>
    <t>RO-00769</t>
  </si>
  <si>
    <t>RO-00770</t>
  </si>
  <si>
    <t>RO-00771</t>
  </si>
  <si>
    <t>RO-00772</t>
  </si>
  <si>
    <t>RO-00773</t>
  </si>
  <si>
    <t>RO-00774</t>
  </si>
  <si>
    <t>RO-00775</t>
  </si>
  <si>
    <t>RO-00776</t>
  </si>
  <si>
    <t>RO-00777</t>
  </si>
  <si>
    <t>RO-00778</t>
  </si>
  <si>
    <t>RO-00779</t>
  </si>
  <si>
    <t>RO-00780</t>
  </si>
  <si>
    <t>RO-00781</t>
  </si>
  <si>
    <t>RO-00782</t>
  </si>
  <si>
    <t>RO-00783</t>
  </si>
  <si>
    <t>RO-00784</t>
  </si>
  <si>
    <t>RO-00785</t>
  </si>
  <si>
    <t>RO-00786</t>
  </si>
  <si>
    <t>RO-00787</t>
  </si>
  <si>
    <t>RO-00788</t>
  </si>
  <si>
    <t>RO-00789</t>
  </si>
  <si>
    <t>RO-00790</t>
  </si>
  <si>
    <t>RO-00791</t>
  </si>
  <si>
    <t>RO-00792</t>
  </si>
  <si>
    <t>RO-00793</t>
  </si>
  <si>
    <t>RO-00794</t>
  </si>
  <si>
    <t>RO-00795</t>
  </si>
  <si>
    <t>RO-00796</t>
  </si>
  <si>
    <t>RO-00797</t>
  </si>
  <si>
    <t>RO-00798</t>
  </si>
  <si>
    <t>RO-00799</t>
  </si>
  <si>
    <t>RO-00800</t>
  </si>
  <si>
    <t>RO-00801</t>
  </si>
  <si>
    <t>RO-00869</t>
  </si>
  <si>
    <t>CARGA, MANOBRA E DESCARGA DE VIGAS PRÉ-MOLDADAS DE 1.000 A 1.250 KN EM CAVALO MECÂNICO COM REBOQUES DE 5 E 4 EIXOS COM CAPACIDADE DE 130 T</t>
  </si>
  <si>
    <t>RO-00870</t>
  </si>
  <si>
    <t>CARGA, MANOBRA E DESCARGA DE VIGAS PRÉ-MOLDADAS DE 500 A 750 KN EM CAVALO MECÂNICO COM DOLLYS DE 3 E 4 EIXOS COM CAPACIDADE DE 77 T</t>
  </si>
  <si>
    <t>RO-00871</t>
  </si>
  <si>
    <t>CARGA, MANOBRA E DESCARGA DE VIGAS PRÉ-MOLDADAS DE 750 A 1.000 KN EM CAVALO MECÂNICO COM DOLLYS DE 5 E 4 EIXOS COM CAPACIDADE DE 111 T</t>
  </si>
  <si>
    <t>RO-00872</t>
  </si>
  <si>
    <t>CARGA, MANOBRA E DESCARGA DE VIGAS PRÉ-MOLDADAS DE ATÉ 500 KN EM CAVALO MECÂNICO COM DOLLY DE 4 EIXOS COM CAPACIDADE DE 57 T</t>
  </si>
  <si>
    <t>RO-01077</t>
  </si>
  <si>
    <t>LUVA DE EMENDA COM ROSCA CÔNICA PARA AÇO CA-50 - D = 12,5 MM - FORNECIMENTO E INSTALAÇÃO</t>
  </si>
  <si>
    <t>RO-01078</t>
  </si>
  <si>
    <t>LUVA DE EMENDA COM ROSCA CÔNICA PARA AÇO CA-50 - D = 16 MM - FORNECIMENTO E INSTALAÇÃO</t>
  </si>
  <si>
    <t>RO-01079</t>
  </si>
  <si>
    <t>LUVA DE EMENDA COM ROSCA CÔNICA PARA AÇO CA-50 - D = 20 MM - FORNECIMENTO E INSTALAÇÃO</t>
  </si>
  <si>
    <t>RO-01080</t>
  </si>
  <si>
    <t>LUVA DE EMENDA COM ROSCA CÔNICA PARA AÇO CA-50 - D = 25 MM - FORNECIMENTO E INSTALAÇÃO</t>
  </si>
  <si>
    <t>RO-01081</t>
  </si>
  <si>
    <t>LUVA DE EMENDA COM ROSCA CÔNICA PARA AÇO CA-50 - D = 32 MM - FORNECIMENTO E INSTALAÇÃO</t>
  </si>
  <si>
    <t>RO-01082</t>
  </si>
  <si>
    <t>LUVA DE EMENDA PRENSADA PARA AÇO CA-50 - D = 12,5 MM - FORNECIMENTO E INSTALAÇÃO</t>
  </si>
  <si>
    <t>RO-01083</t>
  </si>
  <si>
    <t>LUVA DE EMENDA PRENSADA PARA AÇO CA-50 - D = 16 MM - FORNECIMENTO E INSTALAÇÃO</t>
  </si>
  <si>
    <t>RO-01084</t>
  </si>
  <si>
    <t>LUVA DE EMENDA PRENSADA PARA AÇO CA-50 - D = 20 MM - FORNECIMENTO E INSTALAÇÃO</t>
  </si>
  <si>
    <t>RO-01085</t>
  </si>
  <si>
    <t>LUVA DE EMENDA PRENSADA PARA AÇO CA-50 - D = 25 MM - FORNECIMENTO E INSTALAÇÃO</t>
  </si>
  <si>
    <t>RO-01086</t>
  </si>
  <si>
    <t>LUVA DE EMENDA PRENSADA PARA AÇO CA-50 - D = 32 MM - FORNECIMENTO E INSTALAÇÃO</t>
  </si>
  <si>
    <t>RO-8231</t>
  </si>
  <si>
    <t>RO-8232</t>
  </si>
  <si>
    <t>RO-8233</t>
  </si>
  <si>
    <t>RO-8234</t>
  </si>
  <si>
    <t>RO-8235</t>
  </si>
  <si>
    <t>RO-8236</t>
  </si>
  <si>
    <t>RO-8237</t>
  </si>
  <si>
    <t>RO-8238</t>
  </si>
  <si>
    <t>RO-8239</t>
  </si>
  <si>
    <t>RO-8240</t>
  </si>
  <si>
    <t>RO-8241</t>
  </si>
  <si>
    <t>RO-8242</t>
  </si>
  <si>
    <t>RO-8243</t>
  </si>
  <si>
    <t>RO-8244</t>
  </si>
  <si>
    <t>RO-8245</t>
  </si>
  <si>
    <t>RO-8246</t>
  </si>
  <si>
    <t>RO-8247</t>
  </si>
  <si>
    <t>RO-8248</t>
  </si>
  <si>
    <t>RO-8249</t>
  </si>
  <si>
    <t>RO-8250</t>
  </si>
  <si>
    <t>RO-8251</t>
  </si>
  <si>
    <t>RO-8252</t>
  </si>
  <si>
    <t>RO-8253</t>
  </si>
  <si>
    <t>RO-8254</t>
  </si>
  <si>
    <t>RO-8255</t>
  </si>
  <si>
    <t>RO-8256</t>
  </si>
  <si>
    <t>RO-8257</t>
  </si>
  <si>
    <t>RO-8258</t>
  </si>
  <si>
    <t>RO-8259</t>
  </si>
  <si>
    <t>RO-8260</t>
  </si>
  <si>
    <t>RO-8261</t>
  </si>
  <si>
    <t>RO-8262</t>
  </si>
  <si>
    <t>RO-8263</t>
  </si>
  <si>
    <t>RO-8264</t>
  </si>
  <si>
    <t>RO-8265</t>
  </si>
  <si>
    <t>RO-8266</t>
  </si>
  <si>
    <t>RO-8267</t>
  </si>
  <si>
    <t>RO-8268</t>
  </si>
  <si>
    <t>RO-8269</t>
  </si>
  <si>
    <t>RO-8270</t>
  </si>
  <si>
    <t>RO-8271</t>
  </si>
  <si>
    <t>RO-8272</t>
  </si>
  <si>
    <t>RO-8273</t>
  </si>
  <si>
    <t>RO-8274</t>
  </si>
  <si>
    <t>RO-8275</t>
  </si>
  <si>
    <t>RO-8276</t>
  </si>
  <si>
    <t>RO-8277</t>
  </si>
  <si>
    <t>RO-8278</t>
  </si>
  <si>
    <t>RO-8279</t>
  </si>
  <si>
    <t>RO-8280</t>
  </si>
  <si>
    <t>RO-8281</t>
  </si>
  <si>
    <t>RO-8282</t>
  </si>
  <si>
    <t>RO-8283</t>
  </si>
  <si>
    <t>RO-8284</t>
  </si>
  <si>
    <t>RO-8285</t>
  </si>
  <si>
    <t>RO-8286</t>
  </si>
  <si>
    <t>RO-8287</t>
  </si>
  <si>
    <t>RO-8288</t>
  </si>
  <si>
    <t>RO-8289</t>
  </si>
  <si>
    <t>RO-8290</t>
  </si>
  <si>
    <t>RO-8291</t>
  </si>
  <si>
    <t>RO-8292</t>
  </si>
  <si>
    <t>RO-8293</t>
  </si>
  <si>
    <t>RO-8294</t>
  </si>
  <si>
    <t>RO-8295</t>
  </si>
  <si>
    <t>RO-8296</t>
  </si>
  <si>
    <t>RO-8297</t>
  </si>
  <si>
    <t>RO-8298</t>
  </si>
  <si>
    <t>RO-8299</t>
  </si>
  <si>
    <t>RO-8300</t>
  </si>
  <si>
    <t>RO-8301</t>
  </si>
  <si>
    <t>RO-8302</t>
  </si>
  <si>
    <t>RO-8303</t>
  </si>
  <si>
    <t>RO-8304</t>
  </si>
  <si>
    <t>RO-8305</t>
  </si>
  <si>
    <t>RO-8306</t>
  </si>
  <si>
    <t>RO-8307</t>
  </si>
  <si>
    <t>RO-8308</t>
  </si>
  <si>
    <t>RO-8309</t>
  </si>
  <si>
    <t>RO-8310</t>
  </si>
  <si>
    <t>RO-8311</t>
  </si>
  <si>
    <t>RO-8312</t>
  </si>
  <si>
    <t>RO-8313</t>
  </si>
  <si>
    <t>RO-8314</t>
  </si>
  <si>
    <t>RO-8315</t>
  </si>
  <si>
    <t>RO-8316</t>
  </si>
  <si>
    <t>RO-8317</t>
  </si>
  <si>
    <t>RO-8318</t>
  </si>
  <si>
    <t>RO-8319</t>
  </si>
  <si>
    <t>RO-8320</t>
  </si>
  <si>
    <t>RO-8321</t>
  </si>
  <si>
    <t>RO-8322</t>
  </si>
  <si>
    <t>RO-8323</t>
  </si>
  <si>
    <t>RO-8324</t>
  </si>
  <si>
    <t>RO-8325</t>
  </si>
  <si>
    <t>RO-8326</t>
  </si>
  <si>
    <t>RO-8327</t>
  </si>
  <si>
    <t>RO-8328</t>
  </si>
  <si>
    <t>RO-8329</t>
  </si>
  <si>
    <t>RO-8330</t>
  </si>
  <si>
    <t>RO-8331</t>
  </si>
  <si>
    <t>RO-8332</t>
  </si>
  <si>
    <t>RO-8333</t>
  </si>
  <si>
    <t>RO-8334</t>
  </si>
  <si>
    <t>RO-8335</t>
  </si>
  <si>
    <t>RO-8336</t>
  </si>
  <si>
    <t>RO-8337</t>
  </si>
  <si>
    <t>RO-8338</t>
  </si>
  <si>
    <t>RO-8339</t>
  </si>
  <si>
    <t>RO-8340</t>
  </si>
  <si>
    <t>RO-8341</t>
  </si>
  <si>
    <t>RO-8342</t>
  </si>
  <si>
    <t>RO-8475</t>
  </si>
  <si>
    <t>RO-8476</t>
  </si>
  <si>
    <t>RO-8477</t>
  </si>
  <si>
    <t>RO-8479</t>
  </si>
  <si>
    <t>RO-8480</t>
  </si>
  <si>
    <t>RO-8481</t>
  </si>
  <si>
    <t>RO-8482</t>
  </si>
  <si>
    <t>RO-8483</t>
  </si>
  <si>
    <t>RO-8484</t>
  </si>
  <si>
    <t>RO-8485</t>
  </si>
  <si>
    <t>RO-8486</t>
  </si>
  <si>
    <t>RO-8487</t>
  </si>
  <si>
    <t>RO-8488</t>
  </si>
  <si>
    <t>RO-8489</t>
  </si>
  <si>
    <t>RO-8490</t>
  </si>
  <si>
    <t>RO-8491</t>
  </si>
  <si>
    <t>RO-8492</t>
  </si>
  <si>
    <t>RO-8493</t>
  </si>
  <si>
    <t>RO-8494</t>
  </si>
  <si>
    <t>RO-8495</t>
  </si>
  <si>
    <t>RO-8496</t>
  </si>
  <si>
    <t>RO-8497</t>
  </si>
  <si>
    <t>RO-8498</t>
  </si>
  <si>
    <t>RO-8499</t>
  </si>
  <si>
    <t>RO-8500</t>
  </si>
  <si>
    <t>RO-8501</t>
  </si>
  <si>
    <t>RO-8503</t>
  </si>
  <si>
    <t>RO-8504</t>
  </si>
  <si>
    <t>RO-8505</t>
  </si>
  <si>
    <t>RO-8506</t>
  </si>
  <si>
    <t>RO-8507</t>
  </si>
  <si>
    <t>RO-8508</t>
  </si>
  <si>
    <t>RO-8509</t>
  </si>
  <si>
    <t>RO-8510</t>
  </si>
  <si>
    <t>RO-8511</t>
  </si>
  <si>
    <t>RO-8512</t>
  </si>
  <si>
    <t>RO-8513</t>
  </si>
  <si>
    <t>RO-8514</t>
  </si>
  <si>
    <t>RO-8515</t>
  </si>
  <si>
    <t>RO-8516</t>
  </si>
  <si>
    <t>RO-8517</t>
  </si>
  <si>
    <t>RO-8518</t>
  </si>
  <si>
    <t>RO-8519</t>
  </si>
  <si>
    <t>RO-8520</t>
  </si>
  <si>
    <t>RO-8521</t>
  </si>
  <si>
    <t>RO-8522</t>
  </si>
  <si>
    <t>RO-8523</t>
  </si>
  <si>
    <t>RO-8524</t>
  </si>
  <si>
    <t>RO-8525</t>
  </si>
  <si>
    <t>RO-8526</t>
  </si>
  <si>
    <t>RO-8527</t>
  </si>
  <si>
    <t>RO-8528</t>
  </si>
  <si>
    <t>RO-8529</t>
  </si>
  <si>
    <t>RO-8530</t>
  </si>
  <si>
    <t>RO-8531</t>
  </si>
  <si>
    <t>RO-8532</t>
  </si>
  <si>
    <t>RO-8533</t>
  </si>
  <si>
    <t>RO-8534</t>
  </si>
  <si>
    <t>RO-8535</t>
  </si>
  <si>
    <t>RO-8536</t>
  </si>
  <si>
    <t>RO-8537</t>
  </si>
  <si>
    <t>RO-8538</t>
  </si>
  <si>
    <t>RO-8540</t>
  </si>
  <si>
    <t>RO-8541</t>
  </si>
  <si>
    <t>RO-8542</t>
  </si>
  <si>
    <t>RO-8543</t>
  </si>
  <si>
    <t>RO-8544</t>
  </si>
  <si>
    <t>RO-8545</t>
  </si>
  <si>
    <t>RO-8546</t>
  </si>
  <si>
    <t>RO-8547</t>
  </si>
  <si>
    <t>RO-8548</t>
  </si>
  <si>
    <t>RO-8549</t>
  </si>
  <si>
    <t>RO-8550</t>
  </si>
  <si>
    <t>RO-8551</t>
  </si>
  <si>
    <t>RO-8552</t>
  </si>
  <si>
    <t>RO-8553</t>
  </si>
  <si>
    <t>RO-8554</t>
  </si>
  <si>
    <t>RO-8555</t>
  </si>
  <si>
    <t>RO-8556</t>
  </si>
  <si>
    <t>RO-8557</t>
  </si>
  <si>
    <t>RO-8558</t>
  </si>
  <si>
    <t>RO-8559</t>
  </si>
  <si>
    <t>RO-8560</t>
  </si>
  <si>
    <t>RO-8561</t>
  </si>
  <si>
    <t>RO-8562</t>
  </si>
  <si>
    <t>RO-8563</t>
  </si>
  <si>
    <t>RO-8564</t>
  </si>
  <si>
    <t>RO-8565</t>
  </si>
  <si>
    <t>RO-8566</t>
  </si>
  <si>
    <t>RO-8567</t>
  </si>
  <si>
    <t>RO-8568</t>
  </si>
  <si>
    <t>RO-8569</t>
  </si>
  <si>
    <t>RO-8570</t>
  </si>
  <si>
    <t>RO-8571</t>
  </si>
  <si>
    <t>RO-8572</t>
  </si>
  <si>
    <t>RO-8573</t>
  </si>
  <si>
    <t>RO-8574</t>
  </si>
  <si>
    <t>RO-8575</t>
  </si>
  <si>
    <t>RO-8576</t>
  </si>
  <si>
    <t>RO-8577</t>
  </si>
  <si>
    <t>RO-8578</t>
  </si>
  <si>
    <t>RO-8579</t>
  </si>
  <si>
    <t>RO-8580</t>
  </si>
  <si>
    <t>RO-8581</t>
  </si>
  <si>
    <t>RO-8582</t>
  </si>
  <si>
    <t>RO-8583</t>
  </si>
  <si>
    <t>RO-8584</t>
  </si>
  <si>
    <t>RO-8585</t>
  </si>
  <si>
    <t>RO-8586</t>
  </si>
  <si>
    <t>RO-8587</t>
  </si>
  <si>
    <t>RO-8588</t>
  </si>
  <si>
    <t>RO-8589</t>
  </si>
  <si>
    <t>RO-8623</t>
  </si>
  <si>
    <t>RO-8624</t>
  </si>
  <si>
    <t>RO-8625</t>
  </si>
  <si>
    <t>RO-8627</t>
  </si>
  <si>
    <t>RO-8628</t>
  </si>
  <si>
    <t>RO-8629</t>
  </si>
  <si>
    <t>RO-8630</t>
  </si>
  <si>
    <t>RO-8632</t>
  </si>
  <si>
    <t>RO-8633</t>
  </si>
  <si>
    <t>RO-8634</t>
  </si>
  <si>
    <t>RO-8635</t>
  </si>
  <si>
    <t>RO-8636</t>
  </si>
  <si>
    <t>RO-8637</t>
  </si>
  <si>
    <t>RO-8638</t>
  </si>
  <si>
    <t>RO-8640</t>
  </si>
  <si>
    <t>RO-8641</t>
  </si>
  <si>
    <t>RO-8642</t>
  </si>
  <si>
    <t>RO-8643</t>
  </si>
  <si>
    <t>RO-8644</t>
  </si>
  <si>
    <t>RO-8645</t>
  </si>
  <si>
    <t>RO-8646</t>
  </si>
  <si>
    <t>RO-8647</t>
  </si>
  <si>
    <t>RO-8648</t>
  </si>
  <si>
    <t>RO-8649</t>
  </si>
  <si>
    <t>RO-8650</t>
  </si>
  <si>
    <t>RO-8651</t>
  </si>
  <si>
    <t>RO-8652</t>
  </si>
  <si>
    <t>RO-8653</t>
  </si>
  <si>
    <t>RO-8654</t>
  </si>
  <si>
    <t>RO-8655</t>
  </si>
  <si>
    <t>RO-8656</t>
  </si>
  <si>
    <t>RO-8657</t>
  </si>
  <si>
    <t>CO-28388</t>
  </si>
  <si>
    <t>SONDAGEM A PERCUSSÃO COM ENSAIO DE PENETRAÇÃO PADRÃO (SPT), DIÂMETRO 2.1/2", EXCLUSIVE MOBILIZAÇÃO E DESMOBILIZAÇÃO</t>
  </si>
  <si>
    <t>ED-13931</t>
  </si>
  <si>
    <t>ED-13932</t>
  </si>
  <si>
    <t>ED-13934</t>
  </si>
  <si>
    <t>ED-13937</t>
  </si>
  <si>
    <t>CABO DE ALUMÍNIO NU SEM ALMA 2/0 AWG 7 FIOSX3,50MM, PARA ELEMENTOS DE CAPTAÇÃO/ANEL DE CINTAMENTO (SPDA), INCLUSIVE PRESILHA DE FIXAÇÃO</t>
  </si>
  <si>
    <t>ED-13939</t>
  </si>
  <si>
    <t>ED-13941</t>
  </si>
  <si>
    <t>ED-13943</t>
  </si>
  <si>
    <t>CABO DE ALUMÍNIO NU SEM ALMA 2/0 AWG 7 FIOSX3,50MM, PARA ELEMENTOS DE CAPTAÇÃO/ ANEL DE CINTAMENTO/ DESCIDA (SPDA), INCLUSIVE SUPORTE E ISOLADOR</t>
  </si>
  <si>
    <t>ED-14126</t>
  </si>
  <si>
    <t>BARRAMENTO MONOFÁSICO DE 80A PARA QUADRO DE DISTRIBUIÇÃO</t>
  </si>
  <si>
    <t>ED-14127</t>
  </si>
  <si>
    <t>BARRAMENTO BIFÁSICO DE 80A PARA QUADRO DE DISTRIBUIÇÃO</t>
  </si>
  <si>
    <t>ED-14128</t>
  </si>
  <si>
    <t>BARRAMENTO TRIFÁSICO DE 80A PARA QUADRO DE DISTRIBUIÇÃO</t>
  </si>
  <si>
    <t>ED-14581</t>
  </si>
  <si>
    <t>CANALETA PARA DRENAGEM, EM CONCRETO COM FCK 15MPA, MOLDADA IN LOCO, SEÇÃO 40X40CM, FORMA EM CONTRA BARRANCO, EXCLUSIVE TAMPA, INCLUSIVE ESCAVAÇÃO, REATERRO COM TRANSPORTE E RETIRADA DO MATERIAL ESCAVADO (EM CAÇAMBA)</t>
  </si>
  <si>
    <t>ED-14718</t>
  </si>
  <si>
    <t>CANALETA PARA DRENAGEM, EM CONCRETO COM FCK 15MPA, MOLDADA IN LOCO, SEÇÃO 30X30CM, FORMA EM CONTRA BARRANCO, COM GRELHA EM BARRA REDONDA DN 12,5MM (1/2") E REQUADRO EM BARRA REDONDA DN 20MM (3/4") COM UMA (1) DEMÃO DE FUNDO ANTICORROSIVO E DUAS (2) DEMÃOS DE PINTURA ESMALTE, INCLUSIVE ESCAVAÇÃO, REATERRO COM TRANSPORTE E RETIRADA DO MATERIAL ESCAVADO (EM CAÇAMBA)</t>
  </si>
  <si>
    <t>ED-14719</t>
  </si>
  <si>
    <t>CANALETA PARA DRENAGEM, EM CONCRETO COM FCK 15MPA, MOLDADA IN LOCO, SEÇÃO 30X30CM, FORMA EM CONTRA BARRANCO, COM TAMPA EM CONCRETO  PARA TRÂNSITO DE PEDESTRE, INCLUSIVE ESCAVAÇÃO, REATERRO COM TRANSPORTE E RETIRADA DO MATERIAL ESCAVADO (EM CAÇAMBA)</t>
  </si>
  <si>
    <t>ED-14720</t>
  </si>
  <si>
    <t>CANALETA PARA DRENAGEM, EM CONCRETO COM FCK 15MPA, MOLDADA IN LOCO, SEÇÃO 15X15CM, FORMA EM CONTRA BARRANCO, EXCLUSIVE TAMPA, INCLUSIVE ESCAVAÇÃO, REATERRO COM TRANSPORTE E RETIRADA DO MATERIAL ESCAVADO (EM CAÇAMBA)</t>
  </si>
  <si>
    <t>ED-14721</t>
  </si>
  <si>
    <t>CANALETA PARA DRENAGEM, EM CONCRETO COM FCK 15MPA, MOLDADA IN LOCO, SEÇÃO 20X20CM, FORMA EM CONTRA BARRANCO, EXCLUSIVE TAMPA, INCLUSIVE ESCAVAÇÃO, REATERRO COM TRANSPORTE E RETIRADA DO MATERIAL ESCAVADO (EM CAÇAMBA)</t>
  </si>
  <si>
    <t>ED-14722</t>
  </si>
  <si>
    <t>CANALETA PARA DRENAGEM, EM CONCRETO COM FCK 15MPA, MOLDADA IN LOCO, SEÇÃO 30X30CM, FORMA EM CONTRA BARRANCO, EXCLUSIVE TAMPA, INCLUSIVE ESCAVAÇÃO, REATERRO COM TRANSPORTE E RETIRADA DO MATERIAL ESCAVADO (EM CAÇAMBA)</t>
  </si>
  <si>
    <t>ED-14723</t>
  </si>
  <si>
    <t>CANALETA PARA DRENAGEM, EM CONCRETO COM FCK 15MPA, MOLDADA IN LOCO, SEÇÃO 60X60CM, FORMA EM CONTRA BARRANCO, EXCLUSIVE TAMPA, INCLUSIVE ESCAVAÇÃO, REATERRO COM TRANSPORTE E RETIRADA DO MATERIAL ESCAVADO (EM CAÇAMBA)</t>
  </si>
  <si>
    <t>ED-14724</t>
  </si>
  <si>
    <t>CANALETA PARA DRENAGEM, EM CONCRETO COM FCK 15MPA, MOLDADA IN LOCO, SEÇÃO 90X90CM, FORMA EM CONTRA BARRANCO, EXCLUSIVE TAMPA, INCLUSIVE ESCAVAÇÃO, REATERRO COM TRANSPORTE E RETIRADA DO MATERIAL ESCAVADO (EM CAÇAMBA)</t>
  </si>
  <si>
    <t>ED-14725</t>
  </si>
  <si>
    <t>CANALETA PARA DRENAGEM, EM CONCRETO COM FCK 15MPA, MOLDADA IN LOCO, SEÇÃO 30X20CM, FORMA EM CONTRA BARRANCO, COM GRELHA EM BARRA REDONDA DN 12,5MM (1/2") E REQUADRO EM BARRA REDONDA DN 20MM (3/4") COM UMA (1) DEMÃO DE FUNDO ANTICORROSIVO E DUAS (2) DEMÃOS DE PINTURA ESMALTE, INCLUSIVE ESCAVAÇÃO, REATERRO COM TRANSPORTE E RETIRADA DO MATERIAL ESCAVADO (EM CAÇAMBA)</t>
  </si>
  <si>
    <t>ED-14726</t>
  </si>
  <si>
    <t>CANALETA PARA DRENAGEM, EM CONCRETO COM FCK 15MPA, MOLDADA IN LOCO, SEÇÃO 30X20CM, FORMA EM CONTRA BARRANCO, COM TAMPA EM CONCRETO  PARA TRÂNSITO DE PEDESTRE, INCLUSIVE ESCAVAÇÃO, REATERRO COM TRANSPORTE E RETIRADA DO MATERIAL ESCAVADO (EM CAÇAMBA)</t>
  </si>
  <si>
    <t>ED-14728</t>
  </si>
  <si>
    <t>CANALETA PARA DRENAGEM, EM CONCRETO COM FCK 15MPA, MOLDADA IN LOCO, SEÇÃO 30X20CM, FORMA EM CONTRA BARRANCO, EXCLUSIVE TAMPA, INCLUSIVE ESCAVAÇÃO, REATERRO COM TRANSPORTE E RETIRADA DO MATERIAL ESCAVADO (EM CAÇAMBA)</t>
  </si>
  <si>
    <t>ED-14737</t>
  </si>
  <si>
    <t>CANALETA PARA DRENAGEM, EM CONCRETO COM FCK 15MPA, MOLDADA IN LOCO, SEÇÃO 30X30CM, FORMA EM MADEIRA, COM GRELHA EM BARRA REDONDA DN 12,5MM (1/2") E REQUADRO EM BARRA REDONDA DN 20MM (3/4") COM UMA (1) DEMÃO DE FUNDO ANTICORROSIVO E DUAS (2) DEMÃOS DE PINTURA ESMALTE, INCLUSIVE ESCAVAÇÃO, REATERRO COM TRANSPORTE E RETIRADA DO MATERIAL ESCAVADO (EM CAÇAMBA)</t>
  </si>
  <si>
    <t>ED-14739</t>
  </si>
  <si>
    <t>CANALETA PARA DRENAGEM, EM CONCRETO COM FCK 15MPA, MOLDADA IN LOCO, SEÇÃO 30X30CM, FORMA EM MADEIRA, COM TAMPA EM CONCRETO  PARA TRÂNSITO DE PEDESTRE, INCLUSIVE ESCAVAÇÃO, REATERRO COM TRANSPORTE E RETIRADA DO MATERIAL ESCAVADO (EM CAÇAMBA)</t>
  </si>
  <si>
    <t>ED-14740</t>
  </si>
  <si>
    <t>CANALETA PARA DRENAGEM, EM CONCRETO COM FCK 15MPA, MOLDADA IN LOCO, SEÇÃO 15X15CM, FORMA EM MADEIRA, EXCLUSIVE TAMPA, INCLUSIVE ESCAVAÇÃO, REATERRO COM TRANSPORTE E RETIRADA DO MATERIAL ESCAVADO (EM CAÇAMBA)</t>
  </si>
  <si>
    <t>ED-14741</t>
  </si>
  <si>
    <t>CANALETA PARA DRENAGEM, EM CONCRETO COM FCK 15MPA, MOLDADA IN LOCO, SEÇÃO 20X20CM, FORMA EM MADEIRA, EXCLUSIVE TAMPA, INCLUSIVE ESCAVAÇÃO, REATERRO COM TRANSPORTE E RETIRADA DO MATERIAL ESCAVADO (EM CAÇAMBA)</t>
  </si>
  <si>
    <t>ED-14742</t>
  </si>
  <si>
    <t>CANALETA PARA DRENAGEM, EM CONCRETO COM FCK 15MPA, MOLDADA IN LOCO, SEÇÃO 30X30CM, FORMA EM MADEIRA, EXCLUSIVE TAMPA, INCLUSIVE ESCAVAÇÃO, REATERRO COM TRANSPORTE E RETIRADA DO MATERIAL ESCAVADO (EM CAÇAMBA)</t>
  </si>
  <si>
    <t>ED-14743</t>
  </si>
  <si>
    <t>CANALETA PARA DRENAGEM, EM CONCRETO COM FCK 15MPA, MOLDADA IN LOCO, SEÇÃO 40X40CM, FORMA EM MADEIRA, EXCLUSIVE TAMPA, INCLUSIVE ESCAVAÇÃO, REATERRO COM TRANSPORTE E RETIRADA DO MATERIAL ESCAVADO (EM CAÇAMBA)</t>
  </si>
  <si>
    <t>ED-14744</t>
  </si>
  <si>
    <t>CANALETA PARA DRENAGEM, EM CONCRETO COM FCK 15MPA, MOLDADA IN LOCO, SEÇÃO 60X60CM, FORMA EM MADEIRA, EXCLUSIVE TAMPA, INCLUSIVE ESCAVAÇÃO, REATERRO COM TRANSPORTE E RETIRADA DO MATERIAL ESCAVADO (EM CAÇAMBA)</t>
  </si>
  <si>
    <t>ED-14745</t>
  </si>
  <si>
    <t>CANALETA PARA DRENAGEM, EM CONCRETO COM FCK 15MPA, MOLDADA IN LOCO, SEÇÃO 90X90CM, FORMA EM MADEIRA, EXCLUSIVE TAMPA, INCLUSIVE ESCAVAÇÃO, REATERRO COM TRANSPORTE E RETIRADA DO MATERIAL ESCAVADO (EM CAÇAMBA)</t>
  </si>
  <si>
    <t>ED-14746</t>
  </si>
  <si>
    <t>CANALETA PARA DRENAGEM, EM CONCRETO COM FCK 15MPA, MOLDADA IN LOCO, SEÇÃO 30X20CM, FORMA EM MADEIRA, COM GRELHA EM BARRA REDONDA DN 12,5MM (1/2") E REQUADRO EM BARRA REDONDA DN 20MM (3/4") COM UMA (1) DEMÃO DE FUNDO ANTICORROSIVO E DUAS (2) DEMÃOS DE PINTURA ESMALTE, INCLUSIVE ESCAVAÇÃO, REATERRO COM TRANSPORTE E RETIRADA DO MATERIAL ESCAVADO (EM CAÇAMBA)</t>
  </si>
  <si>
    <t>ED-14747</t>
  </si>
  <si>
    <t>CANALETA PARA DRENAGEM, EM CONCRETO COM FCK 15MPA, MOLDADA IN LOCO, SEÇÃO 30X20CM, FORMA EM MADEIRA, COM TAMPA EM CONCRETO PARA TRÂNSITO DE PEDESTRE, INCLUSIVE ESCAVAÇÃO, REATERRO COM TRANSPORTE E RETIRADA DO MATERIAL ESCAVADO (EM CAÇAMBA)</t>
  </si>
  <si>
    <t>ED-14748</t>
  </si>
  <si>
    <t>CANALETA PARA DRENAGEM, EM CONCRETO COM FCK 15MPA, MOLDADA IN LOCO, SEÇÃO 30X20CM, FORMA EM MADEIRA, EXCLUSIVE TAMPA, INCLUSIVE ESCAVAÇÃO, REATERRO COM TRANSPORTE E RETIRADA DO MATERIAL ESCAVADO (EM CAÇAMBA)</t>
  </si>
  <si>
    <t>ED-14762</t>
  </si>
  <si>
    <t>SARJETA DE CONCRETO URBANO (SCU), TIPO 1, COM FCK 15 MPA, LARGURA DE 50CM COM INCLINAÇÃO DE 3%, ESP. 7CM, PADRÃO DER-MG, EXCLUSIVE MEIO-FIO, INCLUSIVE ESCAVAÇÃO, APILAOMENTO E TRANSPORTE COM RETIRADA DO MATERIAL ESCAVADO (EM CAÇAMBA)</t>
  </si>
  <si>
    <t>ED-14763</t>
  </si>
  <si>
    <t>SARJETA DE CONCRETO URBANO (SCU), TIPO 2, COM FCK 15 MPA, LARGURA DE 50CM COM INCLINAÇÃO DE 15%, ESP. 7CM, PADRÃO DER-MG, EXCLUSIVE MEIO-FIO, INCLUSIVE ESCAVAÇÃO, APILAOMENTO E TRANSPORTE COM RETIRADA DO MATERIAL ESCAVADO (EM CAÇAMBA)</t>
  </si>
  <si>
    <t>ED-14764</t>
  </si>
  <si>
    <t>SARJETA DE CONCRETO URBANO (SCU), TIPO 3, COM FCK 15 MPA, LARGURA DE 50CM COM INCLINAÇÃO DE 25%, ESP. 7CM, PADRÃO DER-MG, EXCLUSIVE MEIO-FIO, INCLUSIVE ESCAVAÇÃO, APILAOMENTO E TRANSPORTE COM RETIRADA DO MATERIAL ESCAVADO (EM CAÇAMBA)</t>
  </si>
  <si>
    <t>ED-15650</t>
  </si>
  <si>
    <t>ED-15801</t>
  </si>
  <si>
    <t>ENCAMISAMENTO DE TUBULÃO COM TUBO DE CONCRETO (MANILHA), DIÂMETRO 90CM, INCLUSIVE TRANSPORTE E FORNECIMENTO</t>
  </si>
  <si>
    <t>ED-15970</t>
  </si>
  <si>
    <t>ED-17935</t>
  </si>
  <si>
    <t>ED-17951</t>
  </si>
  <si>
    <t>ED-17952</t>
  </si>
  <si>
    <t>ED-17953</t>
  </si>
  <si>
    <t>ED-17989</t>
  </si>
  <si>
    <t>LOCAÇÃO DE OBRA COM GABARITO DE TÁBUAS CORRIDAS PONTALETADAS A CADA 2,00M, REAPROVEITAMENTO (2X), INCLUSIVE ACOMPANHAMENTO DE EQUIPE TOPOGRÁFICA PARA MARCAÇÃO DE PONTO TOPOGRÁFICO</t>
  </si>
  <si>
    <t>ED-19508</t>
  </si>
  <si>
    <t>FIXAÇÃO DE ELETROCALHA/LEITO HORIZONTAL COM LARGURA MAIOR QUE 200 MM E MENOR OU IGUAL A 400 MM EM LAJE, COM SUPORTE EM PERFILADO, INCLUSIVE PERFILADO, VERGALHÃO E ACESSÓRIOS, EXCLUSIVE ELETROCALHA/LEITO</t>
  </si>
  <si>
    <t>ED-19510</t>
  </si>
  <si>
    <t>ED-19511</t>
  </si>
  <si>
    <t>ED-19512</t>
  </si>
  <si>
    <t>ED-19513</t>
  </si>
  <si>
    <t>ED-19514</t>
  </si>
  <si>
    <t>ED-19515</t>
  </si>
  <si>
    <t>ED-19516</t>
  </si>
  <si>
    <t>ED-19517</t>
  </si>
  <si>
    <t>ED-19518</t>
  </si>
  <si>
    <t>ED-19519</t>
  </si>
  <si>
    <t>ED-19520</t>
  </si>
  <si>
    <t>ED-19521</t>
  </si>
  <si>
    <t>ED-19522</t>
  </si>
  <si>
    <t>ED-19523</t>
  </si>
  <si>
    <t>ED-19524</t>
  </si>
  <si>
    <t>ED-19525</t>
  </si>
  <si>
    <t>ED-19526</t>
  </si>
  <si>
    <t>ED-19527</t>
  </si>
  <si>
    <t>ED-21634</t>
  </si>
  <si>
    <t>ED-21635</t>
  </si>
  <si>
    <t>ED-21636</t>
  </si>
  <si>
    <t>TESTEIRA PARA BANCADA EM GRANITO, COR CINZA ANDORINHA, ESP. 2CM, ALTURA DE 10CM, INCLUSIVE POLIMENTO, CORTE/COLAGEM EM MEIA ESQUADRIA E MASSA PLÁSTICA NA COR DA PEDRA</t>
  </si>
  <si>
    <t>ED-26484</t>
  </si>
  <si>
    <t>EXECUÇÃO DE ESTACA TIPO STRAUSS, DIÂMETRO 45CM, EXCLUSIVE ARMAÇÃO, INCLUSIVE CONCRETO ESTRUTURAL, USINADO, COM FCK 20MPA, LANÇAMENTO, ADENSAMENTO E ACABAMENTO (FUNDAÇÃO)</t>
  </si>
  <si>
    <t>ED-26497</t>
  </si>
  <si>
    <t>EXECUÇÃO DE ESTACA TIPO HÉLICE CONTÍNUA, DIÂMETRO 30CM, INCLUSIVE AFASTAMENTO LATERAL, EXCLUSIVE ARMAÇÃO, CONCRETO ESTRUTURAL, TRANSPORTE E RETIRADA DO MATERIAL ESCAVADO</t>
  </si>
  <si>
    <t>ED-26522</t>
  </si>
  <si>
    <t>EXECUÇÃO DE ESTACA TIPO STRAUSS, DIÂMETRO 25CM, EXCLUSIVE ARMAÇÃO E CONCRETO ESTRUTURAL</t>
  </si>
  <si>
    <t>ED-26523</t>
  </si>
  <si>
    <t>EXECUÇÃO DE ESTACA TIPO STRAUSS, DIÂMETRO 32CM, EXCLUSIVE ARMAÇÃO E CONCRETO ESTRUTURAL</t>
  </si>
  <si>
    <t>ED-26524</t>
  </si>
  <si>
    <t>EXECUÇÃO DE ESTACA TIPO STRAUSS, DIÂMETRO 38CM, EXCLUSIVE ARMAÇÃO E CONCRETO ESTRUTURAL</t>
  </si>
  <si>
    <t>ED-26525</t>
  </si>
  <si>
    <t>EXECUÇÃO DE ESTACA TIPO STRAUSS, DIÂMETRO 45CM, EXCLUSIVE ARMAÇÃO E CONCRETO ESTRUTURAL</t>
  </si>
  <si>
    <t>ED-28454</t>
  </si>
  <si>
    <t>PERFIL TABICA GALVANIZADO, TIPO LISA, COM ACABAMENTO EM PINTURA, NA COR BRANCA, PARA FORRO EM CHAPA DE GESSO ACARTONADO, INCLUSIVE ACESSÓRIOS DE FIXAÇÃO</t>
  </si>
  <si>
    <t>ED-28493</t>
  </si>
  <si>
    <t>BANDEJA SALVA VIDAS, TIPO PRIMÁRIA, EM SUPORTE METÁLICO COM FORRO EM COMPENSADO RESINADO E TÁBUA, COMPRIMENTO DE 250CM COM COMPLEMENTO DE 80CM, INCLUSIVE ACESSÓRIOS DE FIXAÇÃO E INSTALAÇÃO</t>
  </si>
  <si>
    <t>ED-28494</t>
  </si>
  <si>
    <t>BANDEJA SALVA VIDAS, TIPO SECUNDÁRIA, EM SUPORTE METÁLICO COM FORRO EM COMPENSADO RESINADO E TÁBUA, COMPRIMENTO DE 140CM COM COMPLEMENTO DE 80CM, INCLUSIVE ACESSÓRIOS DE FIXAÇÃO E INSTALAÇÃO</t>
  </si>
  <si>
    <t>ED-28530</t>
  </si>
  <si>
    <t>ANDAIME EM CAVALETE METÁLICO PARA ALVENARIA, COM CHAPA DE COMPENSADO E TÁBUA, COM REAPROVEITAMENTO, INCLUSIVE MONTAGEM/DESMONTAGEM E REMANEJAMENTO</t>
  </si>
  <si>
    <t>ED-28551</t>
  </si>
  <si>
    <t>CONDUTOR DE ÁGUAS PLUVIAIS RETANGULAR EM AÇO GALVANIZADO, DIMENSÃO (43X85)MM, , ESP. 0,43MM (GSG-28), INCLUSIVE CONEXÕES E SUPORTES</t>
  </si>
  <si>
    <t>ED-28751</t>
  </si>
  <si>
    <t>ED-29117</t>
  </si>
  <si>
    <t>FURO EM CONCRETO, PARA ELEMENTO ESTRUTURAL DE VIGA, COM DIÂMETRO MAIORES QUE 25MM (1") E MENORES QUE 32MM(1.1/4"), EXCLUSIVE FORNECIMENTO DE ANDAIME OU PLATAFORMA</t>
  </si>
  <si>
    <t>ED-29118</t>
  </si>
  <si>
    <t>FURO EM CONCRETO, PARA ELEMENTO ESTRUTURAL DE VIGA, COM DIÂMETRO MAIORES QUE 32MM (1.1/4") E MENORES QUE 56MM(2.1/4"), EXCLUSIVE FORNECIMENTO DE ANDAIME OU PLATAFORMA</t>
  </si>
  <si>
    <t>ED-29119</t>
  </si>
  <si>
    <t>FURO EM CONCRETO, PARA ELEMENTO ESTRUTURAL DE VIGA, COM DIÂMETRO MAIORES QUE 56MM (2.1/4") E MENORES QUE 82MM(3.1/4"), EXCLUSIVE FORNECIMENTO DE ANDAIME OU PLATAFORMA</t>
  </si>
  <si>
    <t>ED-29120</t>
  </si>
  <si>
    <t>FURO EM CONCRETO, PARA ELEMENTO ESTRUTURAL DE VIGA, COM DIÂMETRO MAIORES QUE 82MM (3.1/4") E MENORES QUE 110MM(4.1/4"), EXCLUSIVE FORNECIMENTO DE ANDAIME OU PLATAFORMA</t>
  </si>
  <si>
    <t>ED-29121</t>
  </si>
  <si>
    <t>FURO EM CONCRETO, PARA ELEMENTO ESTRUTURAL DE VIGA, COM DIÂMETRO MAIORES QUE 110MM (4.1/4") E MENORES QUE 158MM(6.1/4"), EXCLUSIVE FORNECIMENTO DE ANDAIME OU PLATAFORMA</t>
  </si>
  <si>
    <t>ED-29122</t>
  </si>
  <si>
    <t>FURO EM CONCRETO, PARA ELEMENTO ESTRUTURAL DE VIGA, COM DIÂMETRO MAIORES QUE 158MM (6.1/4") E MENORES QUE 210MM(8.1/4"), EXCLUSIVE FORNECIMENTO DE ANDAIME OU PLATAFORMA</t>
  </si>
  <si>
    <t>ED-29123</t>
  </si>
  <si>
    <t>FURO EM CONCRETO, PARA ELEMENTO ESTRUTURAL DE LAJE, COM DIÂMETRO MAIORES QUE 25MM (1") E MENORES QUE 32MM(1.1/4"), EXCLUSIVE FORNECIMENTO DE ANDAIME OU PLATAFORMA</t>
  </si>
  <si>
    <t>ED-29124</t>
  </si>
  <si>
    <t>FURO EM CONCRETO, PARA ELEMENTO ESTRUTURAL DE LAJE, COM DIÂMETRO MAIORES QUE 32MM (1.1/4") E MENORES QUE 56MM(2.1/4"), EXCLUSIVE FORNECIMENTO DE ANDAIME OU PLATAFORMA</t>
  </si>
  <si>
    <t>ED-29125</t>
  </si>
  <si>
    <t>FURO EM CONCRETO, PARA ELEMENTO ESTRUTURAL DE LAJE, COM DIÂMETRO MAIORES QUE 56MM (2.1/4") E MENORES QUE 82MM(3.1/4"), EXCLUSIVE FORNECIMENTO DE ANDAIME OU PLATAFORMA</t>
  </si>
  <si>
    <t>ED-29126</t>
  </si>
  <si>
    <t>FURO EM CONCRETO, PARA ELEMENTO ESTRUTURAL DE LAJE, COM DIÂMETRO MAIORES QUE 82MM (3.1/4") E MENORES QUE 110MM(4.1/4"), EXCLUSIVE FORNECIMENTO DE ANDAIME OU PLATAFORMA</t>
  </si>
  <si>
    <t>ED-29127</t>
  </si>
  <si>
    <t>FURO EM CONCRETO, PARA ELEMENTO ESTRUTURAL DE LAJE, COM DIÂMETRO MAIORES QUE 110MM (4.1/4") E MENORES QUE 158MM(6.1/4"), EXCLUSIVE FORNECIMENTO DE ANDAIME OU PLATAFORMA</t>
  </si>
  <si>
    <t>ED-29128</t>
  </si>
  <si>
    <t>FURO EM CONCRETO, PARA ELEMENTO ESTRUTURAL DE LAJE, COM DIÂMETRO MAIORES QUE 158MM (6.1/4") E MENORES QUE 210MM(8.1/4"), EXCLUSIVE FORNECIMENTO DE ANDAIME OU PLATAFORMA</t>
  </si>
  <si>
    <t>ED-31997</t>
  </si>
  <si>
    <t>ED-32000</t>
  </si>
  <si>
    <t>ED-32001</t>
  </si>
  <si>
    <t>ED-32002</t>
  </si>
  <si>
    <t>ED-32021</t>
  </si>
  <si>
    <t>SETEIRA DE GRADE (S), ALTURA DE 12CM, CONFORME CADERNO DE PROJETO PADRÃO PENITENCIÁRIA-MG (DETALHE EQ17), INCLUSIVE FORNECIMENTO, INSTALAÇÃO E PINTURA ESMALTE SINTÉTICO, DUAS (2) DEMÃOS COM UMA (1) DEMÃO DE FUNDO ANTICORROSIVO</t>
  </si>
  <si>
    <t>ED-32022</t>
  </si>
  <si>
    <t>SETEIRA DE GRADE COM TELA (ST), ALTURA DE 12CM, CONFORME CADERNO DE PROJETO PADRÃO PENITENCIÁRIA-MG (DETALHE EQ17A), INCLUSIVE FORNECIMENTO, INSTALAÇÃO E PINTURA ESMALTE SINTÉTICO, DUAS (2) DEMÃOS COM UMA (1) DEMÃO DE FUNDO ANTICORROSIVO</t>
  </si>
  <si>
    <t>ED-32058</t>
  </si>
  <si>
    <t>ED-32059</t>
  </si>
  <si>
    <t>ED-32060</t>
  </si>
  <si>
    <t>ED-32061</t>
  </si>
  <si>
    <t>ED-32062</t>
  </si>
  <si>
    <t>ED-32063</t>
  </si>
  <si>
    <t>ED-32093</t>
  </si>
  <si>
    <t>ED-32094</t>
  </si>
  <si>
    <t>ED-32095</t>
  </si>
  <si>
    <t>ED-32096</t>
  </si>
  <si>
    <t>ED-32097</t>
  </si>
  <si>
    <t>GUARDA-CORPO EXTERNO, ALTURA 130CM, EM TUBO GALVANIZADO, COM COSTURA, DIÂMETRO 2", ESP. 3MM, GRADIL COM DIVISÃO HORIZONTAL EM TUBO GALVANIZADO, COM COSTURA, DIÂMETRO 1", ESP. 3MM, INCLUSIVE CORRIMÃO DUPLO, EXCLUSIVE PINTURA</t>
  </si>
  <si>
    <t>ED-32098</t>
  </si>
  <si>
    <t>ED-32099</t>
  </si>
  <si>
    <t>ED-32100</t>
  </si>
  <si>
    <t>ED-32101</t>
  </si>
  <si>
    <t>ED-32102</t>
  </si>
  <si>
    <t>ED-32103</t>
  </si>
  <si>
    <t>ED-32104</t>
  </si>
  <si>
    <t>ED-32115</t>
  </si>
  <si>
    <t>GUARDA-CORPO, ALTURA 130CM, EM TUBO GALVANIZADO, COM COSTURA, DIÂMETRO 2", ESP. 3MM, GRADIL COM PERFIL CANTONEIRA (1"X1/8") E TELA QUADRICULADA ONDULADA, COM MALHA DE 25,4MM (1"), FIO 10 (3,40MM), CONFORME CADERNO DE PROJETO PADRÃO PENITENCIÁRIA-MG (DETALHE D42A), INCLUSIVE FORNECIMENTO, INSTALAÇÃO E PINTURA ESMALTE SINTÉTICO, DUAS (2) DEMÃOS COM UMA (1) DEMÃO DE FUNDO ANTICORROSIVO</t>
  </si>
  <si>
    <t>ED-32116</t>
  </si>
  <si>
    <t>GUARDA-CORPO, ALTURA 100CM, FIXADO EM MURETA, EM TUBO GALVANIZADO, COM COSTURA, DIÂMETRO 2", ESP. 3MM, GRADIL COM PERFIL CANTONEIRA (1"X1/8") E TELA QUADRICULADA ONDULADA, COM MALHA DE 25,4MM (1"), FIO 10 (3,40MM), CONFORME CADERNO DE PROJETO PADRÃO PENITENCIÁRIA-MG (DETALHE D42B), INCLUSIVE FORNECIMENTO, INSTALAÇÃO E PINTURA ESMALTE SINTÉTICO, DUAS (2) DEMÃOS COM UMA (1) DEMÃO DE FUNDO ANTICORROSIVO</t>
  </si>
  <si>
    <t>ED-33277</t>
  </si>
  <si>
    <t>ESCADA PARA BELICHE OU TRELICHE CONFORME CADERNO DE PROJETO PADRÃO PENITENCIÁRIA-MG, INCLUSIVE FORNECIMENTO E INSTALAÇÃO</t>
  </si>
  <si>
    <t>ED-33285</t>
  </si>
  <si>
    <t>MESA DE CABECEIRA, CONFORME CADERNO DE PROJETO PADRÃO PENITENCIÁRIA-MG (DETALHE D6B), INCLUSIVE FORNECIMENTO E INSTALAÇÃO</t>
  </si>
  <si>
    <t>ED-33286</t>
  </si>
  <si>
    <t>MESA DE CABECEIRA, CONFORME CADERNO DE PROJETO PADRÃO PENITENCIÁRIA-MG (DETALHE D6), INCLUSIVE FORNECIMENTO E INSTALAÇÃO</t>
  </si>
  <si>
    <t>ED-33596</t>
  </si>
  <si>
    <t>VEDA ONDA EM POLIETILENO PARA TELHA ONDULADA, INCLUSIVE ACESSÓRIOS PARA FIXAÇÃO, FORNECIMENTO E INSTALAÇÃO</t>
  </si>
  <si>
    <t>ED-33843</t>
  </si>
  <si>
    <t>CAIBRO DE MADEIRA PARAJU APARELHADA (MEDIDAS 6X5CM), INCLUSIVE FIXAÇÃO E IÇAMENTO MANUAL VERTICAL</t>
  </si>
  <si>
    <t>ED-33844</t>
  </si>
  <si>
    <t>PEÇA DE MADEIRA PARAJU APARELHADA (MEDIDAS 12X6CM|TIPO: TERÇA/VIGA), INCLUSIVE FIXAÇÃO E IÇAMENTO MANUAL VERTICAL</t>
  </si>
  <si>
    <t>ED-33845</t>
  </si>
  <si>
    <t>PEÇA DE MADEIRA PARAJU APARELHADA (MEDIDAS 15X6CM|TIPO: TERÇA/VIGA), INCLUSIVE FIXAÇÃO E IÇAMENTO MANUAL VERTICAL</t>
  </si>
  <si>
    <t>ED-48151</t>
  </si>
  <si>
    <t>ABERTURA MANUAL DE POÇO COM PROFUNDIDADE MENOR OU IGUAL 2,0M, DIÂMETRO DE 1,20M, INCLUSIVE AFASTAMENTO DO MATERIAL ESCAVADO</t>
  </si>
  <si>
    <t>ED-48152</t>
  </si>
  <si>
    <t>ABERTURA MANUAL DE POÇO COM PROFUNDIDADE MAIOR QUE 2,0M, DIÂMETRO DE 1,20M, INCLUSIVE AFASTAMENTO DO MATERIAL ESCAVADO</t>
  </si>
  <si>
    <t>ED-48329</t>
  </si>
  <si>
    <t>ED-48332</t>
  </si>
  <si>
    <t>PINGADEIRA COM DIMENSÃO (20X5)CM, MOLDADO "IN-LOCO", EM CONCRETO NÃO ESTRUTURAL, PREPARADO EM OBRA COM BETONEIRA, COM FCK 15MPA, INCLUSIVE LANÇAMENTO, ADENSAMENTO, ACABAMENTO E ARMAÇÃO</t>
  </si>
  <si>
    <t>ED-48334</t>
  </si>
  <si>
    <t>TAMPA EM CONCRETO COM FCK 15MPA, MOLDADA IN LOCO, PARA CANALETA COM LARGURA 30CM, ESP. 8CM, INCLUSIVE ARMAÇÃO CA-50 DIÂMETRO (6,3MM)</t>
  </si>
  <si>
    <t>ED-48347</t>
  </si>
  <si>
    <t>RODABANCA/FRONTÃO PARA BANCADA EM GRANITO, COR CINZA ANDORINHA, ESP. 2CM, ALTURA DE 7CM, INCLUSIVE REJUNTAMENTO EM MASSA PLÁSTICA NA COR DA PEDRA</t>
  </si>
  <si>
    <t>ED-48348</t>
  </si>
  <si>
    <t>RODABANCA/FRONTÃO PARA BANCADA EM GRANITO, COR CINZA ANDORINHA, ESP. 2CM, ALTURA DE 10CM, INCLUSIVE REJUNTAMENTO EM MASSA PLÁSTICA NA COR DA PEDRA</t>
  </si>
  <si>
    <t>ED-48349</t>
  </si>
  <si>
    <t>ED-48350</t>
  </si>
  <si>
    <t>ED-48353</t>
  </si>
  <si>
    <t>BANCO INTERNO EM CONCRETO E ALVENARIA, ACABAMENTO EM VERNIZ, E = 8 CM, L = 40 CM</t>
  </si>
  <si>
    <t>ED-48354</t>
  </si>
  <si>
    <t>BANCO INTERNO EM CONCRETO APARENTE, ALTURA 45 CM, LARGURA 30 CM</t>
  </si>
  <si>
    <t>ED-48363</t>
  </si>
  <si>
    <t>ED-48364</t>
  </si>
  <si>
    <t>ED-48384</t>
  </si>
  <si>
    <t>CERCA DE MOURÃO H = 2,15 M - MOURÃO PRÉ-FABRICADO DE CONCRETO PONTA LISA A CADA 2,20 M E 7 FIOS DE ARAME FARPADO, EXCLUSIVE BASE</t>
  </si>
  <si>
    <t>ED-48385</t>
  </si>
  <si>
    <t>CERCA DE MOURÃO H = 2,80 M - MOURÃO PRÉ-FABRICADO DE CONCRETO PONTA VIRADA A CADA 2,20 M E 7 + 4 FIOS DE ARAME FARPADO, EXCLUSIVE BASE</t>
  </si>
  <si>
    <t>ED-48386</t>
  </si>
  <si>
    <t>CERCA DE MOURÃO H = 2,80 M - MOURÃO PRÉ-FABRICADO DE CONCRETO PONTA VIRADA A CADA 2,50 M, 3 FIOS DE ARAME FARPADO E TELA GALVANIZADA # 2" FIO 12, INCLUSIVE FUNDAÇÃO</t>
  </si>
  <si>
    <t>ED-48390</t>
  </si>
  <si>
    <t>ED-48391</t>
  </si>
  <si>
    <t>ED-48392</t>
  </si>
  <si>
    <t>ED-48394</t>
  </si>
  <si>
    <t>ED-48397</t>
  </si>
  <si>
    <t>ENCUNHAMENTO DE ALVENARIA DE VEDAÇÃO COM ESPUMA DE POLIURETANO EXPANSIVA</t>
  </si>
  <si>
    <t>ED-48400</t>
  </si>
  <si>
    <t>CUMEEIRA PARA TELHA CERÂMICA, INCLUSIVE EMBOÇAMENTO COM ARGAMASSA, TRAÇO 1:2:9 (CIMENTO, CAL E AREIA), COM PREPARO MECANIZADO</t>
  </si>
  <si>
    <t>ED-48401</t>
  </si>
  <si>
    <t>CUMEEIRA ARTICULADA DE FIBROCIMENTO PARA TELHA ONDULADA, ESP. 6MM, INCLUSIVE ACESSÓRIOS PARA FIXAÇÃO, FORNECIMENTO, INSTALAÇÃO E IÇAMENTO MANUAL VERTICAL</t>
  </si>
  <si>
    <t>ED-48402</t>
  </si>
  <si>
    <t>CUMEEIRA GALVANIZADA TRAPEZOIDAL, TIPO SIMPLES, ESP. 0,50MM, ACABAMENTO NATURAL, INCLUSIVE ACESSÓRIOS PARA FIXAÇÃO, FORNECIMENTO, INSTALAÇÃO E IÇAMENTO MANUAL VERTICAL</t>
  </si>
  <si>
    <t>ED-48403</t>
  </si>
  <si>
    <t>CUMEEIRA DE  EM TELHA DE FIBROCIMENTO,TIPO CALHA ESTRUTURAL, LARGURA 49CM, (CANALETE 49/KALHETA), INCLUSIVE ACESSÓRIOS PARA FIXAÇÃO, FORNECIMENTO, INSTALAÇÃO E IÇAMENTO MANUAL VERTICAL</t>
  </si>
  <si>
    <t>ED-48404</t>
  </si>
  <si>
    <t>CUMEEIRA DE  EM TELHA DE FIBROCIMENTO,TIPO CALHA ESTRUTURAL, LARGURA 90CM, (CANALETE 90/KALHETÃO), INCLUSIVE ACESSÓRIOS PARA FIXAÇÃO, FORNECIMENTO, INSTALAÇÃO E IÇAMENTO MANUAL VERTICAL</t>
  </si>
  <si>
    <t>ED-48405</t>
  </si>
  <si>
    <t>CUMEEIRA ONDULADA DE FIBRA VEGETAL COM BETUME, INCLUSIVE ACESSÓRIOS PARA FIXAÇÃO, FORNECIMENTO, INSTALAÇÃO E IÇAMENTO MANUAL VERTICAL</t>
  </si>
  <si>
    <t>ED-48406</t>
  </si>
  <si>
    <t>EMBOÇAMENTO DE TELHA CERÂMICA COM ARGAMASSA, TRAÇO 1:2:9 (CIMENTO, CAL E AREIA), COM PREPARO MECANIZADO, EXCLUSIVE TELHA</t>
  </si>
  <si>
    <t>ED-48413</t>
  </si>
  <si>
    <t>PEÇA DE MADEIRA PARAJU APARELHADA (MEDIDAS 8X8CM|TIPO: PENDURAL/TIRANTE/PILAR), INCLUSIVE IÇAMENTO MANUAL VERTICAL</t>
  </si>
  <si>
    <t>ED-48415</t>
  </si>
  <si>
    <t>RIPA DE MADEIRA PARAJU (MEDIDAS 4X1,5CM), INCLUSIVE FIXAÇÃO E IÇAMENTO MANUAL VERTICAL</t>
  </si>
  <si>
    <t>ED-48416</t>
  </si>
  <si>
    <t>ESPIGÃO EM FIBROCIMENTO PARA TELHA ONDULADA, INCLUSIVE ACESSÓRIOS PARA FIXAÇÃO, FORNECIMENTO, INSTALAÇÃO E IÇAMENTO MANUAL VERTICAL</t>
  </si>
  <si>
    <t>ED-48417</t>
  </si>
  <si>
    <t>RUFO EM FIBROCIMENTO PARA TELHA ONDULADA, INCLUSIVE ACESSÓRIOS PARA FIXAÇÃO, FORNECIMENTO E INSTALAÇÃO</t>
  </si>
  <si>
    <t>ED-48418</t>
  </si>
  <si>
    <t>RUFO EM POLIETILENO PARA TELHA VEGETAL TRADICIONAL, INCLUSIVE ACESSÓRIOS PARA FIXAÇÃO, FORNECIMENTO E INSTALAÇÃO</t>
  </si>
  <si>
    <t>ED-48438</t>
  </si>
  <si>
    <t>REMOÇÃO DE CALHA EM CHAPA GALVANIZADA OU EM PVC, COM REAPROVEITAMENTO, INCLUSIVE AFASTAMENTO E EMPILHAMENTO, EXCLUSIVE TRANSPORTE E RETIRADA DO MATERIAL REMOVIDO NÃO REAPROVEITÁVEL</t>
  </si>
  <si>
    <t>ED-48446</t>
  </si>
  <si>
    <t>REMOÇÃO MANUAL DE CONDUTOR EM PVC OU METÁLICO, COM REAPROVEITAMENTO, INCLUSIVE AFASTAMENTO E EMPILHAMENTO, EXCLUSIVE TRANSPORTE E RETIRADA DO MATERIAL REMOVIDO NÃO REAPROVEITÁVEL</t>
  </si>
  <si>
    <t>ED-48449</t>
  </si>
  <si>
    <t>REMOÇÃO MANUAL DE CONCERTINA, COM DIÂMETRO DE ATÉ 730MM, COM REAPROVEITAMENTO, INCLUSIVE AFASTAMENTO E EMPILHAMENTO, EXCLUSIVE TRANSPORTE E RETIRADA DO MATERIAL REMOVIDO NÃO REAPROVEITÁVEL</t>
  </si>
  <si>
    <t>ED-48472</t>
  </si>
  <si>
    <t>REMOÇÃO MANUAL DE GUIA DE MEIO-FIO PRÉ-MOLDADA EM CONCRETO, COM REAPROVEITAMENTO, INCLUSIVE AFASTAMENTO E EMPILHAMENTO, EXCLUSIVE TRANSPORTE E RETIRADA DO MATERIAL REMOVIDO NÃO REAPROVEITÁVEL</t>
  </si>
  <si>
    <t>ED-48473</t>
  </si>
  <si>
    <t>REMOÇÃO MANUAL DE GUIA DE MEIO-FIO EM PEDRA (GNAISSE, BASALTO, ETC.), COM REAPROVEITAMENTO, INCLUSIVE AFASTAMENTO E EMPILHAMENTO, EXCLUSIVE TRANSPORTE E RETIRADA DO MATERIAL REMOVIDO NÃO REAPROVEITÁVEL</t>
  </si>
  <si>
    <t>ED-48478</t>
  </si>
  <si>
    <t>REMOÇÃO MANUAL DE PEITORIL DE MÁRMORE OU GRANITO, COM REAPROVEITAMENTO, INCLUSIVE AFASTAMENTO E EMPILHAMENTO, EXCLUSIVE TRANSPORTE E RETIRADA DO MATERIAL REMOVIDO NÃO REAPROVEITÁVEL</t>
  </si>
  <si>
    <t>ED-48499</t>
  </si>
  <si>
    <t>REMOÇÃO MANUAL DE REDES DE DUTOS PARA CLIMATIZAÇÃO, INCLUSIVE AFASTAMENTO E EMPILHAMENTO, EXCLUSIVE TRANSPORTE E RETIRADA DO MATERIAL REMOVIDO NÃO REAPROVEITÁVEL</t>
  </si>
  <si>
    <t>ED-48500</t>
  </si>
  <si>
    <t>DEMOLIÇÃO MANUAL DE TUBULAÇÕES EMBUTIDAS DE REDE (ÁGUA, ELÉTRICA, GASES, ETC.), INCLUSIVE RASGO EM ALVENARIA, REMOÇÃO DE ACESSÓRIOS DE FIXAÇÃO, AFASTAMENTO E EMPILHAMENTO, EXCLUSIVE TRANSPORTE E RETIRADA DO MATERIAL DEMOLIDO</t>
  </si>
  <si>
    <t>ED-48505</t>
  </si>
  <si>
    <t>DEMOLIÇÃO MANUAL DE RODAPÉ, INCLUSIVE ARGAMASSA DE ASSENTAMENTO E AFASTAMENTO, EXCLUSIVE TRANSPORTE E RETIRADA DO MATERIAL DEMOLIDO</t>
  </si>
  <si>
    <t>ED-48506</t>
  </si>
  <si>
    <t>REMOÇÃO MANUAL DE RUFO METÁLICO, COM REAPROVEITAMENTO, INCLUSIVE AFASTAMENTO E EMPILHAMENTO, EXCLUSIVE TRANSPORTE E RETIRADA DO MATERIAL REMOVIDO NÃO REAPROVEITÁVEL</t>
  </si>
  <si>
    <t>ED-48508</t>
  </si>
  <si>
    <t>REMOÇÃO MANUAL DE SOLEIRA DE MÁRMORE OU GRANITO, COM REAPROVEITAMENTO, INCLUSIVE AFASTAMENTO E EMPILHAMENTO, EXCLUSIVE TRANSPORTE E RETIRADA DO MATERIAL REMOVIDO NÃO REAPROVEITÁVEL</t>
  </si>
  <si>
    <t>ED-48515</t>
  </si>
  <si>
    <t>REMOÇÃO MANUAL DE TUBULAÇÕES EMBUTIDAS DE REDE (ÁGUA, ELÉTRICA, GASES, ETC.), COM REAPROVEITAMENTO, INCLUSIVE RASGO EM ALVENARIA, REMOÇÃO DE ACESSÓRIOS DE FIXAÇÃO, AFASTAMENTO E EMPILHAMENTO, EXCLUSIVE TRANSPORTE E RETIRADA DO MATERIAL REMOVIDO NÃO REAPROVEITÁVEL</t>
  </si>
  <si>
    <t>ED-48552</t>
  </si>
  <si>
    <t>CANALETA PARA DRENAGEM, PRÉ-MOLDADA, TIPO MEIA CANA, DIÂMETRO 30CM, EXCLUSIVE TAMPA, INCLUSIVE ASSENTAMENTO EM ARGAMASSA, TRAÇO 1:3 (CIMENTO E AREIA), ESCAVAÇÃO, TRANSPORTE E RETIRADA DO MATERIAL ESCAVADO (EM CAÇAMBA)</t>
  </si>
  <si>
    <t>ED-48553</t>
  </si>
  <si>
    <t>CANALETA PARA DRENAGEM, PRÉ-MOLDADA, TIPO MEIA CANA, DIÂMETRO 40CM, EXCLUSIVE TAMPA, INCLUSIVE ASSENTAMENTO EM ARGAMASSA, TRAÇO 1:3 (CIMENTO E AREIA), ESCAVAÇÃO, TRANSPORTE E RETIRADA DO MATERIAL ESCAVADO (EM CAÇAMBA)</t>
  </si>
  <si>
    <t>ED-48554</t>
  </si>
  <si>
    <t>CANALETA PARA DRENAGEM, PRÉ-MOLDADA, TIPO MEIA CANA, DIÂMETRO 50CM, EXCLUSIVE TAMPA, INCLUSIVE ASSENTAMENTO EM ARGAMASSA, TRAÇO 1:3 (CIMENTO E AREIA), ESCAVAÇÃO, TRANSPORTE E RETIRADA DO MATERIAL ESCAVADO (EM CAÇAMBA)</t>
  </si>
  <si>
    <t>ED-48555</t>
  </si>
  <si>
    <t>CANALETA PARA DRENAGEM, PRÉ-MOLDADA, TIPO MEIA CANA, DIÂMETRO 60CM, EXCLUSIVE TAMPA, INCLUSIVE ASSENTAMENTO EM ARGAMASSA, TRAÇO 1:3 (CIMENTO E AREIA), ESCAVAÇÃO, TRANSPORTE E RETIRADA DO MATERIAL ESCAVADO (EM CAÇAMBA)</t>
  </si>
  <si>
    <t>ED-48562</t>
  </si>
  <si>
    <t>CANALETA SANITÁRIA, SEÇÃO 5X8CM, EM ARGAMASSA, TRAÇO 1:3 (CIMENTO E AREIA) COM ADITIVO IMPERMEABILIZANTE, EXCLUSIVE TAMPA, INCLUSIVE CORTE NO PISO, TRANSPORTE E RETIRADA DO MATERIAL DEMOLIDO (EM CAÇAMBA)</t>
  </si>
  <si>
    <t>ED-48568</t>
  </si>
  <si>
    <t>CHAMINÉ DE POÇO DE VISITA TIPO "A", EM ALVENARIA COM DEGRAUS DE AÇO CA-50</t>
  </si>
  <si>
    <t>ED-48569</t>
  </si>
  <si>
    <t>CHAMINÉ DE POÇO DE VISITA TIPO "B", EM ANEL DE CONCRETO CA-1 COM DEGRAUS DE AÇO CA-50</t>
  </si>
  <si>
    <t>ED-48588</t>
  </si>
  <si>
    <t>ED-48589</t>
  </si>
  <si>
    <t>ED-48590</t>
  </si>
  <si>
    <t>ED-48591</t>
  </si>
  <si>
    <t>ED-48592</t>
  </si>
  <si>
    <t>ED-48593</t>
  </si>
  <si>
    <t>ED-48594</t>
  </si>
  <si>
    <t>ED-48595</t>
  </si>
  <si>
    <t>ED-48596</t>
  </si>
  <si>
    <t>ED-48597</t>
  </si>
  <si>
    <t>ED-48598</t>
  </si>
  <si>
    <t>ED-48599</t>
  </si>
  <si>
    <t>ED-48600</t>
  </si>
  <si>
    <t>ED-48601</t>
  </si>
  <si>
    <t>ED-48602</t>
  </si>
  <si>
    <t>ED-48603</t>
  </si>
  <si>
    <t>ED-48604</t>
  </si>
  <si>
    <t>ED-48605</t>
  </si>
  <si>
    <t>ED-48606</t>
  </si>
  <si>
    <t>ED-48607</t>
  </si>
  <si>
    <t>ED-48611</t>
  </si>
  <si>
    <t>ALA DE GALERIA CELULAR B = 1,20 M, EXCLUSIVE BOTA FORA</t>
  </si>
  <si>
    <t>ED-48612</t>
  </si>
  <si>
    <t>ALA DE GALERIA CELULAR B = 1,30 M, EXCLUSIVE BOTA FORA</t>
  </si>
  <si>
    <t>ED-48613</t>
  </si>
  <si>
    <t>ALA DE GALERIA CELULAR B = 1,40 M, EXCLUSIVE BOTA FORA</t>
  </si>
  <si>
    <t>ED-48614</t>
  </si>
  <si>
    <t>ALA DE GALERIA CELULAR B = 1,50 M, EXCLUSIVE BOTA FORA</t>
  </si>
  <si>
    <t>ED-48615</t>
  </si>
  <si>
    <t>ALA DE GALERIA CELULAR B = 1,60 M, EXCLUSIVE BOTA FORA</t>
  </si>
  <si>
    <t>ED-48616</t>
  </si>
  <si>
    <t>ALA DE GALERIA CELULAR B = 1,70 M, EXCLUSIVE BOTA FORA</t>
  </si>
  <si>
    <t>ED-48617</t>
  </si>
  <si>
    <t>ALA DE GALERIA CELULAR B = 1,80 M, EXCLUSIVE BOTA FORA</t>
  </si>
  <si>
    <t>ED-48618</t>
  </si>
  <si>
    <t>ALA DE GALERIA CELULAR B = 1,90 M, EXCLUSIVE BOTA FORA</t>
  </si>
  <si>
    <t>ED-48619</t>
  </si>
  <si>
    <t>ALA DE GALERIA CELULAR B = 2,00 M, EXCLUSIVE BOTA FORA</t>
  </si>
  <si>
    <t>ED-4862</t>
  </si>
  <si>
    <t>ED-48620</t>
  </si>
  <si>
    <t>ALA DE GALERIA CELULAR B = 2,10 M, EXCLUSIVE BOTA FORA</t>
  </si>
  <si>
    <t>ED-48621</t>
  </si>
  <si>
    <t>ALA DE GALERIA CELULAR B = 2,20 M, EXCLUSIVE BOTA FORA</t>
  </si>
  <si>
    <t>ED-48622</t>
  </si>
  <si>
    <t>ALA DE GALERIA CELULAR B = 2,30 M, EXCLUSIVE BOTA FORA</t>
  </si>
  <si>
    <t>ED-48623</t>
  </si>
  <si>
    <t>ALA DE GALERIA CELULAR B = 2,40 M, EXCLUSIVE BOTA FORA</t>
  </si>
  <si>
    <t>ED-48624</t>
  </si>
  <si>
    <t>ALA DE GALERIA CELULAR B = 2,50 M, EXCLUSIVE BOTA FORA</t>
  </si>
  <si>
    <t>ED-48625</t>
  </si>
  <si>
    <t>ALA DE GALERIA CELULAR B = 2,60 M, EXCLUSIVE BOTA FORA</t>
  </si>
  <si>
    <t>ED-48626</t>
  </si>
  <si>
    <t>ALA DE GALERIA CELULAR B = 2,70 M, EXCLUSIVE BOTA FORA</t>
  </si>
  <si>
    <t>ED-48627</t>
  </si>
  <si>
    <t>ALA DE GALERIA CELULAR B = 2,80 M, EXCLUSIVE BOTA FORA</t>
  </si>
  <si>
    <t>ED-48628</t>
  </si>
  <si>
    <t>ALA DE GALERIA CELULAR B = 2,90 M, EXCLUSIVE BOTA FORA</t>
  </si>
  <si>
    <t>ED-48629</t>
  </si>
  <si>
    <t>ALA DE GALERIA CELULAR B = 3,00 M, EXCLUSIVE BOTA FORA</t>
  </si>
  <si>
    <t>ED-48664</t>
  </si>
  <si>
    <t>GUIA DE MEIO-FIO (10X15X22)CM E SARJETA (30X10)CM COM INCLINAÇÃO DE 10%, EM CONCRETO COM FCK 15MPA, MOLDADA IN-LOCO, FORMA EM MADEIRA, INCLUSIVE ESCAVAÇÃO, APILOAMENTO E TRANSPORTE COM RETIRADA DO MATERIAL ESCAVADO (EM CAÇAMBA)</t>
  </si>
  <si>
    <t>ED-48667</t>
  </si>
  <si>
    <t>FORNECIMENTO E ASSENTAMENTO DE TUBO PVC RÍGIDO, DRENAGEM/PLUVIAL, PBV - SÉRIE NORMAL, DN 50 MM (2"), INCLUSIVE CONEXÕES</t>
  </si>
  <si>
    <t>ED-48668</t>
  </si>
  <si>
    <t>FORNECIMENTO E ASSENTAMENTO DE TUBO PVC RÍGIDO, DRENAGEM/PLUVIAL, PBV - SÉRIE NORMAL, DN 75 MM (3"), INCLUSIVE CONEXÕES</t>
  </si>
  <si>
    <t>ED-48669</t>
  </si>
  <si>
    <t>FORNECIMENTO E ASSENTAMENTO DE TUBO PVC RÍGIDO, DRENAGEM/PLUVIAL, PBV - SÉRIE NORMAL, DN 100 MM (4"), INCLUSIVE CONEXÕES</t>
  </si>
  <si>
    <t>ED-48670</t>
  </si>
  <si>
    <t>FORNECIMENTO E ASSENTAMENTO DE TUBO PVC RÍGIDO, DRENAGEM/PLUVIAL, PBV - SÉRIE NORMAL, DN 150 MM (6"), INCLUSIVE CONEXÕES</t>
  </si>
  <si>
    <t>ED-48671</t>
  </si>
  <si>
    <t>FORNECIMENTO E ASSENTAMENTO DE TUBO PVC RÍGIDO, DRENAGEM/PLUVIAL, PBV - SÉRIE NORMAL, DN 200 MM (8"), INCLUSIVE CONEXÕES</t>
  </si>
  <si>
    <t>ED-48931</t>
  </si>
  <si>
    <t>ED-48932</t>
  </si>
  <si>
    <t>ED-48933</t>
  </si>
  <si>
    <t>ED-48934</t>
  </si>
  <si>
    <t>ED-48935</t>
  </si>
  <si>
    <t>ED-48936</t>
  </si>
  <si>
    <t>ED-48937</t>
  </si>
  <si>
    <t>ED-48938</t>
  </si>
  <si>
    <t>ED-48939</t>
  </si>
  <si>
    <t>ED-48940</t>
  </si>
  <si>
    <t>ED-48941</t>
  </si>
  <si>
    <t>ED-48942</t>
  </si>
  <si>
    <t>ED-48943</t>
  </si>
  <si>
    <t>ED-48944</t>
  </si>
  <si>
    <t>ED-48945</t>
  </si>
  <si>
    <t>ED-48946</t>
  </si>
  <si>
    <t>ED-48951</t>
  </si>
  <si>
    <t>ED-48956</t>
  </si>
  <si>
    <t>ED-48961</t>
  </si>
  <si>
    <t>ED-48966</t>
  </si>
  <si>
    <t>ED-48971</t>
  </si>
  <si>
    <t>ED-48976</t>
  </si>
  <si>
    <t>ED-48981</t>
  </si>
  <si>
    <t>ED-48986</t>
  </si>
  <si>
    <t>ED-48989</t>
  </si>
  <si>
    <t>ED-48992</t>
  </si>
  <si>
    <t>ED-48995</t>
  </si>
  <si>
    <t>ED-48998</t>
  </si>
  <si>
    <t>ED-49001</t>
  </si>
  <si>
    <t>ED-49004</t>
  </si>
  <si>
    <t>ED-49007</t>
  </si>
  <si>
    <t>ED-49010</t>
  </si>
  <si>
    <t>ED-49013</t>
  </si>
  <si>
    <t>ED-49016</t>
  </si>
  <si>
    <t>ED-49019</t>
  </si>
  <si>
    <t>ED-49022</t>
  </si>
  <si>
    <t>ED-49025</t>
  </si>
  <si>
    <t>ED-49028</t>
  </si>
  <si>
    <t>ED-49031</t>
  </si>
  <si>
    <t>ED-49060</t>
  </si>
  <si>
    <t>ED-49061</t>
  </si>
  <si>
    <t>ED-49132</t>
  </si>
  <si>
    <t>ED-49133</t>
  </si>
  <si>
    <t>ED-49134</t>
  </si>
  <si>
    <t>ED-49135</t>
  </si>
  <si>
    <t>ED-49136</t>
  </si>
  <si>
    <t>ED-49137</t>
  </si>
  <si>
    <t>ED-49138</t>
  </si>
  <si>
    <t>ED-49300</t>
  </si>
  <si>
    <t>ED-49316</t>
  </si>
  <si>
    <t>ED-49317</t>
  </si>
  <si>
    <t>ED-49319</t>
  </si>
  <si>
    <t>ED-49320</t>
  </si>
  <si>
    <t>ED-49321</t>
  </si>
  <si>
    <t>ED-49322</t>
  </si>
  <si>
    <t>ED-49323</t>
  </si>
  <si>
    <t>ED-49324</t>
  </si>
  <si>
    <t>ED-49325</t>
  </si>
  <si>
    <t>ED-49326</t>
  </si>
  <si>
    <t>ED-49327</t>
  </si>
  <si>
    <t>ED-49328</t>
  </si>
  <si>
    <t>ED-49329</t>
  </si>
  <si>
    <t>ED-49330</t>
  </si>
  <si>
    <t>ED-49331</t>
  </si>
  <si>
    <t>ED-49332</t>
  </si>
  <si>
    <t>ED-49333</t>
  </si>
  <si>
    <t>ED-49340</t>
  </si>
  <si>
    <t>ED-49341</t>
  </si>
  <si>
    <t>ED-49413</t>
  </si>
  <si>
    <t>ED-49414</t>
  </si>
  <si>
    <t>ED-49415</t>
  </si>
  <si>
    <t>ED-49446</t>
  </si>
  <si>
    <t>ED-49447</t>
  </si>
  <si>
    <t>PERFILADO LISO (38X38)MM EM CHAPA DE AÇO GALVANIZADO #18, COM TRATAMENTO PRÉ-ZINCADO, INCLUSIVE FIXAÇÃO SUPERIOR, CONEXÕES E ACESSÓRIOS, EXCLUSIVE TAMPA DE ENCAIXE</t>
  </si>
  <si>
    <t>ED-49448</t>
  </si>
  <si>
    <t>PERFILADO LISO (38X38)MM EM CHAPA DE AÇO GALVANIZADO #18, COM TRATAMENTO PRÉ-ZINCADO, INCLUSIVE TAMPA DE ENCAIXE, FIXAÇÃO SUPERIOR, CONEXÕES E ACESSÓRIOS</t>
  </si>
  <si>
    <t>ED-49450</t>
  </si>
  <si>
    <t>PERFILADO PERFURADO (38X38)MM EM CHAPA DE AÇO GALVANIZADO #18, COM TRATAMENTO PRÉ-ZINCADO, INCLUSIVE TAMPA DE ENCAIXE, FIXAÇÃO SUPERIOR, CONEXÕES E ACESSÓRIOS</t>
  </si>
  <si>
    <t>ED-49451</t>
  </si>
  <si>
    <t>PERFILADO PERFURADO (38X38)MM EM CHAPA DE AÇO GALVANIZADO #18, COM TRATAMENTO PRÉ-ZINCADO, INCLUSIVE FIXAÇÃO SUPERIOR, CONEXÕES E ACESSÓRIOS, EXCLUSIVE TAMPA DE ENCAIXE</t>
  </si>
  <si>
    <t>ED-49461</t>
  </si>
  <si>
    <t>ED-49582</t>
  </si>
  <si>
    <t>BATE MACA EM MADEIRA SEM CORRIMÃO, INCLUSIVE ACESSÓRIO DE FIXAÇÃO E APLICAÇÃO DE VERNIZ SINTÉTICO MARÍTIMO, DUAS (2) DEMÃOS, ACABAMENTO TIPO FOSCO</t>
  </si>
  <si>
    <t>ED-49583</t>
  </si>
  <si>
    <t>PROTETOR DE PAREDE/BATE MACA CURVO EM PVC RÍGIDO DE ALTO IMPACTO, LARGURA 20CM, INCLUSIVE BASE DE FIXAÇÃO, TERMINAIS DE ACABAMENTO E ACESSÓRIOS</t>
  </si>
  <si>
    <t>ED-49656</t>
  </si>
  <si>
    <t>LIXAMENTO MECANIZADO DA ARMADURA COM ESCOVA CIRCULAR, EXCLUSIVE REFORÇO EM ARMADURA, PROTEÇÃO DE ARMADURA E RECOMPOSIÇÃO EM ARGAMASSA OU CONCRETO</t>
  </si>
  <si>
    <t>ED-49657</t>
  </si>
  <si>
    <t>PROTEÇÃO DE ARMADURA CORROÍDA POR AÇÃO DE CLORETOS, COM TINTA DE ALTO TEOR DE ZINCO, EXCLUSIVE RECOMPOSIÇÃO EM ARGAMASSA OU CONCRETO</t>
  </si>
  <si>
    <t>ED-49691</t>
  </si>
  <si>
    <t>ED-49715</t>
  </si>
  <si>
    <t>EXECUÇÃO DE ESTACA TIPO HÉLICE CONTÍNUA, DIÂMETRO 40CM, INCLUSIVE AFASTAMENTO LATERAL, EXCLUSIVE ARMAÇÃO, CONCRETO ESTRUTURAL, TRANSPORTE E RETIRADA DO MATERIAL ESCAVADO</t>
  </si>
  <si>
    <t>ED-49716</t>
  </si>
  <si>
    <t>EXECUÇÃO DE ESTACA TIPO HÉLICE CONTÍNUA, DIÂMETRO 50CM, INCLUSIVE AFASTAMENTO LATERAL, EXCLUSIVE ARMAÇÃO, CONCRETO ESTRUTURAL, TRANSPORTE E RETIRADA DO MATERIAL ESCAVADO</t>
  </si>
  <si>
    <t>ED-49717</t>
  </si>
  <si>
    <t>EXECUÇÃO DE ESTACA TIPO HÉLICE CONTÍNUA, DIÂMETRO 60CM, INCLUSIVE AFASTAMENTO LATERAL, EXCLUSIVE ARMAÇÃO, CONCRETO ESTRUTURAL, TRANSPORTE E RETIRADA DO MATERIAL ESCAVADO</t>
  </si>
  <si>
    <t>ED-49718</t>
  </si>
  <si>
    <t>EXECUÇÃO DE ESTACA TIPO HÉLICE CONTÍNUA, DIÂMETRO 80CM, INCLUSIVE AFASTAMENTO LATERAL, EXCLUSIVE ARMAÇÃO, CONCRETO ESTRUTURAL, TRANSPORTE E RETIRADA DO MATERIAL ESCAVADO</t>
  </si>
  <si>
    <t>ED-49728</t>
  </si>
  <si>
    <t>CRAVAÇÃO DE ESTACA PRÉ-MOLDADA DE CONCRETO, DIMENSÃO (15X15)CM, COMPRESSÃO ADMISSÍVEL DE 25T, INCLUSIVE FORNECIMENTO DE ESTACA, EXCLUSIVE EMENDA</t>
  </si>
  <si>
    <t>ED-49729</t>
  </si>
  <si>
    <t>CRAVAÇÃO DE ESTACA PRÉ-MOLDADA DE CONCRETO, DIMENSÃO (17X17)CM, COMPRESSÃO ADMISSÍVEL DE 35T, INCLUSIVE FORNECIMENTO DE ESTACA, EXCLUSIVE EMENDA</t>
  </si>
  <si>
    <t>ED-49730</t>
  </si>
  <si>
    <t>CRAVAÇÃO DE ESTACA PRÉ-MOLDADA DE CONCRETO, DIMENSÃO (20X20)CM, COMPRESSÃO ADMISSÍVEL DE 50T, INCLUSIVE FORNECIMENTO DE ESTACA, EXCLUSIVE EMENDA</t>
  </si>
  <si>
    <t>ED-49731</t>
  </si>
  <si>
    <t>CRAVAÇÃO DE ESTACA PRÉ-MOLDADA DE CONCRETO, DIMENSÃO (21X21)CM, COMPRESSÃO ADMISSÍVEL DE 60T, INCLUSIVE FORNECIMENTO DE ESTACA, EXCLUSIVE EMENDA</t>
  </si>
  <si>
    <t>ED-49732</t>
  </si>
  <si>
    <t>CRAVAÇÃO DE ESTACA PRÉ-MOLDADA DE CONCRETO, DIMENSÃO (23X23)CM, COMPRESSÃO ADMISSÍVEL DE 70T, INCLUSIVE FORNECIMENTO DE ESTACA, EXCLUSIVE EMENDA</t>
  </si>
  <si>
    <t>ED-49733</t>
  </si>
  <si>
    <t>CRAVAÇÃO DE ESTACA PRÉ-MOLDADA DE CONCRETO, DIMENSÃO (25X25)CM, COMPRESSÃO ADMISSÍVEL DE 85T, INCLUSIVE FORNECIMENTO DE ESTACA, EXCLUSIVE EMENDA</t>
  </si>
  <si>
    <t>ED-49741</t>
  </si>
  <si>
    <t>EXECUÇÃO DE ESTACA TIPO STRAUSS, DIÂMETRO 25CM, EXCLUSIVE ARMAÇÃO, INCLUSIVE CONCRETO ESTRUTURAL, USINADO, COM FCK 20MPA, LANÇAMENTO, ADENSAMENTO E ACABAMENTO (FUNDAÇÃO)</t>
  </si>
  <si>
    <t>ED-49742</t>
  </si>
  <si>
    <t>EXECUÇÃO DE ESTACA TIPO STRAUSS, DIÂMETRO 32CM, EXCLUSIVE ARMAÇÃO, INCLUSIVE CONCRETO ESTRUTURAL, USINADO, COM FCK 20MPA, LANÇAMENTO, ADENSAMENTO E ACABAMENTO (FUNDAÇÃO)</t>
  </si>
  <si>
    <t>ED-49743</t>
  </si>
  <si>
    <t>EXECUÇÃO DE ESTACA TIPO STRAUSS, DIÂMETRO 38CM, EXCLUSIVE ARMAÇÃO, INCLUSIVE CONCRETO ESTRUTURAL, USINADO, COM FCK 20MPA, LANÇAMENTO, ADENSAMENTO E ACABAMENTO (FUNDAÇÃO)</t>
  </si>
  <si>
    <t>ED-49761</t>
  </si>
  <si>
    <t>CRAVAÇÃO DE ESTACA TRILHO SIMPLES, TIPO TR-25, INCLUSIVE FORNECIMENTO, EXCLUSIVE EMENDA E CORTE DA ESTACA</t>
  </si>
  <si>
    <t>ED-49762</t>
  </si>
  <si>
    <t>CRAVAÇÃO DE ESTACA TRILHO SIMPLES, TIPO TR-32, INCLUSIVE FORNECIMENTO, EXCLUSIVE EMENDA E CORTE DA ESTACA</t>
  </si>
  <si>
    <t>ED-49763</t>
  </si>
  <si>
    <t>CRAVAÇÃO DE ESTACA TRILHO SIMPLES, TIPO TR-37, INCLUSIVE FORNECIMENTO, EXCLUSIVE EMENDA E CORTE DA ESTACA</t>
  </si>
  <si>
    <t>ED-49764</t>
  </si>
  <si>
    <t>CRAVAÇÃO DE ESTACA TRILHO SIMPLES, TIPO TR-45, INCLUSIVE FORNECIMENTO, EXCLUSIVE EMENDA E CORTE DA ESTACA</t>
  </si>
  <si>
    <t>ED-49765</t>
  </si>
  <si>
    <t>CRAVAÇÃO DE ESTACA TRILHO SIMPLES, TIPO TR-57, INCLUSIVE FORNECIMENTO, EXCLUSIVE EMENDA E CORTE DA ESTACA</t>
  </si>
  <si>
    <t>ED-49766</t>
  </si>
  <si>
    <t>CRAVAÇÃO DE ESTACA TRILHO DUPLO, TIPO TR-25, INCLUSIVE FORNECIMENTO, EXCLUSIVE EMENDA E CORTE DA ESTACA</t>
  </si>
  <si>
    <t>ED-49767</t>
  </si>
  <si>
    <t>CRAVAÇÃO DE ESTACA TRILHO DUPLO, TIPO TR-32, INCLUSIVE FORNECIMENTO, EXCLUSIVE EMENDA E CORTE DA ESTACA</t>
  </si>
  <si>
    <t>ED-49768</t>
  </si>
  <si>
    <t>CRAVAÇÃO DE ESTACA TRILHO DUPLO, TIPO TR-37, INCLUSIVE FORNECIMENTO, EXCLUSIVE EMENDA E CORTE DA ESTACA</t>
  </si>
  <si>
    <t>ED-49769</t>
  </si>
  <si>
    <t>CRAVAÇÃO DE ESTACA TRILHO DUPLO, TIPO TR-45, INCLUSIVE FORNECIMENTO, EXCLUSIVE EMENDA E CORTE DA ESTACA</t>
  </si>
  <si>
    <t>ED-49770</t>
  </si>
  <si>
    <t>CRAVAÇÃO DE ESTACA TRILHO DUPLO, TIPO TR-57, INCLUSIVE FORNECIMENTO, EXCLUSIVE EMENDA E CORTE DA ESTACA</t>
  </si>
  <si>
    <t>ED-50018</t>
  </si>
  <si>
    <t>FORNECIMENTO E ASSENTAMENTO DE TUBO PVC RÍGIDO SOLDÁVEL, ÁGUA FRIA, DN 20 MM (1/2"), INCLUSIVE CONEXÕES</t>
  </si>
  <si>
    <t>ED-50019</t>
  </si>
  <si>
    <t>FORNECIMENTO E ASSENTAMENTO DE TUBO PVC RÍGIDO SOLDÁVEL, ÁGUA FRIA, DN 25 MM (3/4") , INCLUSIVE CONEXÕES</t>
  </si>
  <si>
    <t>ED-50020</t>
  </si>
  <si>
    <t>FORNECIMENTO E ASSENTAMENTO DE TUBO PVC RÍGIDO SOLDÁVEL, ÁGUA FRIA, DN 32 MM (1") , INCLUSIVE CONEXÕES</t>
  </si>
  <si>
    <t>ED-50021</t>
  </si>
  <si>
    <t>FORNECIMENTO E ASSENTAMENTO DE TUBO PVC RÍGIDO SOLDÁVEL, ÁGUA FRIA, DN 40 MM (1.1/4"), INCLUSIVE CONEXÕES</t>
  </si>
  <si>
    <t>ED-50022</t>
  </si>
  <si>
    <t>FORNECIMENTO E ASSENTAMENTO DE TUBO PVC RÍGIDO SOLDÁVEL, ÁGUA FRIA, DN 50 MM (1.1/2"), INCLUSIVE CONEXÕES</t>
  </si>
  <si>
    <t>ED-50023</t>
  </si>
  <si>
    <t>FORNECIMENTO E ASSENTAMENTO DE TUBO PVC RÍGIDO SOLDÁVEL, ÁGUA FRIA, DN 60 MM (2"), INCLUSIVE CONEXÕES</t>
  </si>
  <si>
    <t>ED-50024</t>
  </si>
  <si>
    <t>FORNECIMENTO E ASSENTAMENTO DE TUBO PVC RÍGIDO SOLDÁVEL, ÁGUA FRIA, DN 75 MM (2.1/2"), INCLUSIVE CONEXÕES</t>
  </si>
  <si>
    <t>ED-50025</t>
  </si>
  <si>
    <t>FORNECIMENTO E ASSENTAMENTO DE TUBO PVC RÍGIDO SOLDÁVEL, ÁGUA FRIA, DN 85 MM (3"), INCLUSIVE CONEXÕES</t>
  </si>
  <si>
    <t>ED-50026</t>
  </si>
  <si>
    <t>FORNECIMENTO E ASSENTAMENTO DE TUBO PVC RÍGIDO SOLDÁVEL, ÁGUA FRIA, DN 110 MM (4"), INCLUSIVE CONEXÕES</t>
  </si>
  <si>
    <t>ED-50027</t>
  </si>
  <si>
    <t>FORNECIMENTO E ASSENTAMENTO DE TUBO PVC RÍGIDO, ESGOTO, PBV - SÉRIE NORMAL, DN 50 MM (2"), INCLUSIVE CONEXÕES</t>
  </si>
  <si>
    <t>ED-50028</t>
  </si>
  <si>
    <t>FORNECIMENTO E ASSENTAMENTO DE TUBO PVC RÍGIDO, ESGOTO, PBV - SÉRIE NORMAL, DN 75 MM (3"), INCLUSIVE CONEXÕES</t>
  </si>
  <si>
    <t>ED-50029</t>
  </si>
  <si>
    <t>FORNECIMENTO E ASSENTAMENTO DE TUBO PVC RÍGIDO, ESGOTO, PBV - SÉRIE NORMAL, DN 100 MM (4"), INCLUSIVE CONEXÕES</t>
  </si>
  <si>
    <t>ED-50030</t>
  </si>
  <si>
    <t>FORNECIMENTO E ASSENTAMENTO DE TUBO PVC RÍGIDO, ESGOTO, PBV - SÉRIE NORMAL, DN 150 MM (6"), INCLUSIVE CONEXÕES</t>
  </si>
  <si>
    <t>ED-50031</t>
  </si>
  <si>
    <t>FORNECIMENTO E ASSENTAMENTO DE TUBO PVC RÍGIDO, ESGOTO, PBV - SÉRIE NORMAL, DN 200 MM (8"), INCLUSIVE CONEXÕES</t>
  </si>
  <si>
    <t>ED-50034</t>
  </si>
  <si>
    <t>FORNECIMENTO E ASSENTAMENTO DE TUBO PVC RÍGIDO, ESGOTO, PB - SÉRIE NORMAL, DN 40MM (1.1/2"), INCLUSIVE CONEXÕES</t>
  </si>
  <si>
    <t>ED-50035</t>
  </si>
  <si>
    <t>FORNECIMENTO E ASSENTAMENTO DE TUBO PVC RÍGIDO, ESGOTO, PB - SÉRIE REFORÇADO, DN 40MM (1.1/2"), INCLUSIVE CONEXÕES</t>
  </si>
  <si>
    <t>ED-50036</t>
  </si>
  <si>
    <t>FORNECIMENTO E ASSENTAMENTO DE TUBO PVC RÍGIDO, ESGOTO, PBV - SÉRIE REFORÇADO, DN 50 MM (2"), INCLUSIVE CONEXÕES</t>
  </si>
  <si>
    <t>ED-50037</t>
  </si>
  <si>
    <t>FORNECIMENTO E ASSENTAMENTO DE TUBO PVC RÍGIDO, ESGOTO, PBV - SÉRIE REFORÇADO, DN 75 MM (3"), INCLUSIVE CONEXÕES</t>
  </si>
  <si>
    <t>ED-50038</t>
  </si>
  <si>
    <t>FORNECIMENTO E ASSENTAMENTO DE TUBO PVC RÍGIDO, ESGOTO, PBV - SÉRIE REFORÇADO, DN 100 MM (4"), INCLUSIVE CONEXÕES</t>
  </si>
  <si>
    <t>ED-50039</t>
  </si>
  <si>
    <t>FORNECIMENTO E ASSENTAMENTO DE TUBO PVC RÍGIDO, ESGOTO, PBV - SÉRIE REFORÇADO, DN 150 MM (6"), INCLUSIVE CONEXÕES</t>
  </si>
  <si>
    <t>ED-50040</t>
  </si>
  <si>
    <t>FORNECIMENTO E ASSENTAMENTO DE TUBO DE AÇO GALVANIZADO COM COSTURA , INCLUSIVE CONEXÕES E SUPORTES, D = 1/2"</t>
  </si>
  <si>
    <t>ED-50041</t>
  </si>
  <si>
    <t>FORNECIMENTO E ASSENTAMENTO DE TUBO DE AÇO GALVANIZADO COM COSTURA , INCLUSIVE CONEXÕES E SUPORTES, D = 3/4"</t>
  </si>
  <si>
    <t>ED-50042</t>
  </si>
  <si>
    <t>FORNECIMENTO E ASSENTAMENTO DE TUBO DE AÇO GALVANIZADO COM COSTURA , INCLUSIVE CONEXÕES E SUPORTES, D = 1"</t>
  </si>
  <si>
    <t>ED-50043</t>
  </si>
  <si>
    <t>FORNECIMENTO E ASSENTAMENTO DE TUBO DE AÇO GALVANIZADO COM COSTURA , INCLUSIVE CONEXÕES E SUPORTES, D = 1 1/4"</t>
  </si>
  <si>
    <t>ED-50044</t>
  </si>
  <si>
    <t>FORNECIMENTO E ASSENTAMENTO DE TUBO DE AÇO GALVANIZADO COM COSTURA , INCLUSIVE CONEXÕES E SUPORTES, D = 1 1/2"</t>
  </si>
  <si>
    <t>ED-50045</t>
  </si>
  <si>
    <t>FORNECIMENTO E ASSENTAMENTO DE TUBO DE AÇO GALVANIZADO COM COSTURA , INCLUSIVE CONEXÕES E SUPORTES, D = 2"</t>
  </si>
  <si>
    <t>ED-50046</t>
  </si>
  <si>
    <t>FORNECIMENTO E ASSENTAMENTO DE TUBO DE AÇO GALVANIZADO COM COSTURA , INCLUSIVE CONEXÕES E SUPORTES, D = 2 1/2"</t>
  </si>
  <si>
    <t>ED-50055</t>
  </si>
  <si>
    <t>FORNECIMENTO E ASSENTAMENTO DE TUBO DE POLIPROPILENO (PPR), PRESSÃO DE 12 KGF/CM², INCLUSIVE CONEXÕES E SUPORTES, D = 32 MM (NBR 15813)</t>
  </si>
  <si>
    <t>ED-50056</t>
  </si>
  <si>
    <t>FORNECIMENTO E ASSENTAMENTO DE TUBO DE POLIPROPILENO (PPR), PRESSÃO DE 12 KGF/CM², INCLUSIVE CONEXÕES E SUPORTES, D = 40 MM (NBR 15813)</t>
  </si>
  <si>
    <t>ED-50057</t>
  </si>
  <si>
    <t>FORNECIMENTO E ASSENTAMENTO DE TUBO DE POLIPROPILENO (PPR), PRESSÃO DE 12 KGF/CM², INCLUSIVE CONEXÕES E SUPORTES, D = 50 MM (NBR 15813)</t>
  </si>
  <si>
    <t>ED-50058</t>
  </si>
  <si>
    <t>FORNECIMENTO E ASSENTAMENTO DE TUBO DE POLIPROPILENO (PPR), PRESSÃO DE 12 KGF/CM², INCLUSIVE CONEXÕES E SUPORTES, D = 63 MM (NBR 15813)</t>
  </si>
  <si>
    <t>ED-50059</t>
  </si>
  <si>
    <t>FORNECIMENTO E ASSENTAMENTO DE TUBO DE POLIPROPILENO (PPR), PRESSÃO DE 12 KGF/CM², INCLUSIVE CONEXÕES E SUPORTES, D = 75 MM (NBR 15813)</t>
  </si>
  <si>
    <t>ED-50060</t>
  </si>
  <si>
    <t>FORNECIMENTO E ASSENTAMENTO DE TUBO DE POLIPROPILENO (PPR), PRESSÃO DE 12 KGF/CM², INCLUSIVE CONEXÕES E SUPORTES, D = 90 MM (NBR 15813)</t>
  </si>
  <si>
    <t>ED-50061</t>
  </si>
  <si>
    <t>FORNECIMENTO E ASSENTAMENTO DE TUBO DE POLIPROPILENO (PPR), PRESSÃO DE 12 KGF/CM², INCLUSIVE CONEXÕES E SUPORTES, D = 110 MM (NBR 15813)</t>
  </si>
  <si>
    <t>ED-50062</t>
  </si>
  <si>
    <t>FORNECIMENTO E ASSENTAMENTO DE TUBO DE POLIPROPILENO (PPR), PRESSÃO DE 20 KGF/CM², INCLUSIVE CONEXÕES E SUPORTES, D = 25 MM (NBR 15813)</t>
  </si>
  <si>
    <t>ED-50063</t>
  </si>
  <si>
    <t>FORNECIMENTO E ASSENTAMENTO DE TUBO DE POLIPROPILENO (PPR), PRESSÃO DE 20 KGF/CM², INCLUSIVE CONEXÕES E SUPORTES, D = 32 MM (NBR 15813)</t>
  </si>
  <si>
    <t>ED-50064</t>
  </si>
  <si>
    <t>FORNECIMENTO E ASSENTAMENTO DE TUBO DE POLIPROPILENO (PPR), PRESSÃO DE 20 KGF/CM², INCLUSIVE CONEXÕES E SUPORTES, D = 40 MM (NBR 15813)</t>
  </si>
  <si>
    <t>ED-50065</t>
  </si>
  <si>
    <t>FORNECIMENTO E ASSENTAMENTO DE TUBO DE POLIPROPILENO (PPR), PRESSÃO DE 20 KGF/CM², INCLUSIVE CONEXÕES E SUPORTES, D = 50 MM (NBR 15813)</t>
  </si>
  <si>
    <t>ED-50066</t>
  </si>
  <si>
    <t>FORNECIMENTO E ASSENTAMENTO DE TUBO DE POLIPROPILENO (PPR), PRESSÃO DE 20 KGF/CM², INCLUSIVE CONEXÕES E SUPORTES, D = 63 MM (NBR 15813)</t>
  </si>
  <si>
    <t>ED-50067</t>
  </si>
  <si>
    <t>FORNECIMENTO E ASSENTAMENTO DE TUBO DE POLIPROPILENO (PPR), PRESSÃO DE 20 KGF/CM², INCLUSIVE CONEXÕES E SUPORTES, D = 75 MM (NBR 15813)</t>
  </si>
  <si>
    <t>ED-50068</t>
  </si>
  <si>
    <t>FORNECIMENTO E ASSENTAMENTO DE TUBO DE POLIPROPILENO (PPR), PRESSÃO DE 20 KGF/CM², INCLUSIVE CONEXÕES E SUPORTES, D = 90 MM (NBR 15813)</t>
  </si>
  <si>
    <t>ED-50069</t>
  </si>
  <si>
    <t>FORNECIMENTO E ASSENTAMENTO DE TUBO DE POLIPROPILENO (PPR), PRESSÃO DE 20 KGF/CM², INCLUSIVE CONEXÕES E SUPORTES, D = 110 MM (NBR 15813)</t>
  </si>
  <si>
    <t>ED-50070</t>
  </si>
  <si>
    <t>FORNECIMENTO E ASSENTAMENTO DE TUBO DE POLIPROPILENO (PPR), PRESSÃO DE 25 KGF/CM², INCLUSIVE CONEXÕES E SUPORTES, D = 25 MM (NBR 15813)</t>
  </si>
  <si>
    <t>ED-50071</t>
  </si>
  <si>
    <t>FORNECIMENTO E ASSENTAMENTO DE TUBO DE POLIPROPILENO (PPR), PRESSÃO DE 25 KGF/CM², INCLUSIVE CONEXÕES E SUPORTES, D = 32 MM (NBR 15813)</t>
  </si>
  <si>
    <t>ED-50072</t>
  </si>
  <si>
    <t>FORNECIMENTO E ASSENTAMENTO DE TUBO DE POLIPROPILENO (PPR), PRESSÃO DE 25 KGF/CM², INCLUSIVE CONEXÕES E SUPORTES, D = 40 MM (NBR 15813)</t>
  </si>
  <si>
    <t>ED-50073</t>
  </si>
  <si>
    <t>FORNECIMENTO E ASSENTAMENTO DE TUBO DE POLIPROPILENO (PPR), PRESSÃO DE 25 KGF/CM², INCLUSIVE CONEXÕES E SUPORTES, D = 50 MM (NBR 15813)</t>
  </si>
  <si>
    <t>ED-50074</t>
  </si>
  <si>
    <t>FORNECIMENTO E ASSENTAMENTO DE TUBO DE POLIPROPILENO (PPR), PRESSÃO DE 25 KGF/CM², INCLUSIVE CONEXÕES E SUPORTES, D = 63 MM (NBR 15813)</t>
  </si>
  <si>
    <t>ED-50075</t>
  </si>
  <si>
    <t>FORNECIMENTO E ASSENTAMENTO DE TUBO DE POLIPROPILENO (PPR), PRESSÃO DE 25 KGF/CM², INCLUSIVE CONEXÕES E SUPORTES, D = 75 MM (NBR 15813)</t>
  </si>
  <si>
    <t>ED-50076</t>
  </si>
  <si>
    <t>FORNECIMENTO E ASSENTAMENTO DE TUBO DE POLIPROPILENO (PPR), PRESSÃO DE 25 KGF/CM², INCLUSIVE CONEXÕES E SUPORTES, D = 90 MM (NBR 15813)</t>
  </si>
  <si>
    <t>ED-50077</t>
  </si>
  <si>
    <t>FORNECIMENTO E ASSENTAMENTO DE TUBO DE POLIPROPILENO (PPR), PRESSÃO DE 25 KGF/CM², INCLUSIVE CONEXÕES E SUPORTES, D = 110 MM (NBR 15813)</t>
  </si>
  <si>
    <t>ED-50078</t>
  </si>
  <si>
    <t>FORNECIMENTO E ASSENTAMENTO DE TUBO PVC RÍGIDO ROSCÁVEL, ÁGUA FRIA, DN 1/2" (20 MM), INCLUSIVE CONEXÕES</t>
  </si>
  <si>
    <t>ED-50079</t>
  </si>
  <si>
    <t>FORNECIMENTO E ASSENTAMENTO DE TUBO PVC RÍGIDO ROSCÁVEL, ÁGUA FRIA, DN 3/4" (25 MM), INCLUSIVE CONEXÕES</t>
  </si>
  <si>
    <t>ED-50080</t>
  </si>
  <si>
    <t>FORNECIMENTO E ASSENTAMENTO DE TUBO PVC RÍGIDO ROSCÁVEL, ÁGUA FRIA, DN 1" (32 MM), INCLUSIVE CONEXÕES</t>
  </si>
  <si>
    <t>ED-50081</t>
  </si>
  <si>
    <t>FORNECIMENTO E ASSENTAMENTO DE TUBO PVC RÍGIDO ROSCÁVEL, ÁGUA FRIA, DN 1.1/4" (40 MM), INCLUSIVE CONEXÕES</t>
  </si>
  <si>
    <t>ED-50082</t>
  </si>
  <si>
    <t>FORNECIMENTO E ASSENTAMENTO DE TUBO PVC RÍGIDO ROSCÁVEL, ÁGUA FRIA, DN 1.1/2" (50 MM), INCLUSIVE CONEXÕES</t>
  </si>
  <si>
    <t>ED-50083</t>
  </si>
  <si>
    <t>FORNECIMENTO E ASSENTAMENTO DE TUBO PVC RÍGIDO ROSCÁVEL, ÁGUA FRIA, DN 2" (60 MM), INCLUSIVE CONEXÕES</t>
  </si>
  <si>
    <t>ED-50084</t>
  </si>
  <si>
    <t>FORNECIMENTO E ASSENTAMENTO DE TUBO PVC RÍGIDO ROSCÁVEL, ÁGUA FRIA, DN 2.1/2" (75 MM), INCLUSIVE CONEXÕES</t>
  </si>
  <si>
    <t>ED-50085</t>
  </si>
  <si>
    <t>FORNECIMENTO E ASSENTAMENTO DE TUBO PVC RÍGIDO ROSCÁVEL, ÁGUA FRIA, DN 3" (85 MM), INCLUSIVE CONEXÕES</t>
  </si>
  <si>
    <t>ED-50086</t>
  </si>
  <si>
    <t>FORNECIMENTO E ASSENTAMENTO DE TUBO PVC RÍGIDO ROSCÁVEL, ÁGUA FRIA, DN 4" (110 MM), INCLUSIVE CONEXÕES</t>
  </si>
  <si>
    <t>ED-50087</t>
  </si>
  <si>
    <t>FORNECIMENTO E ASSENTAMENTO DE TUBO DE COBRE CLASSE "A" SEM COSTURA SOLDÁVEL, INCLUSIVE CONEXÕES E SUPORTES, D = 1/2"</t>
  </si>
  <si>
    <t>ED-50088</t>
  </si>
  <si>
    <t>FORNECIMENTO E ASSENTAMENTO DE TUBO DE COBRE CLASSE "A" SEM COSTURA SOLDÁVEL, INCLUSIVE CONEXÕES E SUPORTES, D = 22 MM (3/4")</t>
  </si>
  <si>
    <t>ED-50089</t>
  </si>
  <si>
    <t>FORNECIMENTO E ASSENTAMENTO DE TUBO DE COBRE CLASSE "A" SEM COSTURA SOLDÁVEL, INCLUSIVE CONEXÕES E SUPORTES, D = 28 MM (1")</t>
  </si>
  <si>
    <t>ED-50090</t>
  </si>
  <si>
    <t>FORNECIMENTO E ASSENTAMENTO DE TUBO DE COBRE CLASSE "A" SEM COSTURA SOLDÁVEL, INCLUSIVE CONEXÕES E SUPORTES, D = 35 MM (1 1/4")</t>
  </si>
  <si>
    <t>ED-50091</t>
  </si>
  <si>
    <t>FORNECIMENTO E ASSENTAMENTO DE TUBO DE COBRE CLASSE "A" SEM COSTURA SOLDÁVEL, INCLUSIVE CONEXÕES E SUPORTES, D = 42 MM (1 1/2")</t>
  </si>
  <si>
    <t>ED-50092</t>
  </si>
  <si>
    <t>FORNECIMENTO E ASSENTAMENTO DE TUBO DE COBRE CLASSE "A" SEM COSTURA SOLDÁVEL, INCLUSIVE CONEXÕES E SUPORTES, D = 54 MM (2")</t>
  </si>
  <si>
    <t>ED-50093</t>
  </si>
  <si>
    <t>FORNECIMENTO E ASSENTAMENTO DE TUBO DE COBRE CLASSE "A" SEM COSTURA SOLDÁVEL, INCLUSIVE CONEXÕES E SUPORTES, D = 66 MM (2 1/2")</t>
  </si>
  <si>
    <t>ED-50094</t>
  </si>
  <si>
    <t>FORNECIMENTO E ASSENTAMENTO DE TUBO DE COBRE CLASSE "A" SEM COSTURA SOLDÁVEL, INCLUSIVE CONEXÕES E SUPORTES, D = 79 MM (3")</t>
  </si>
  <si>
    <t>ED-50095</t>
  </si>
  <si>
    <t>FORNECIMENTO E ASSENTAMENTO DE TUBO DE COBRE CLASSE "A" SEM COSTURA SOLDÁVEL, INCLUSIVE CONEXÕES E SUPORTES, D = 104 MM (4")</t>
  </si>
  <si>
    <t>ED-50096</t>
  </si>
  <si>
    <t>FORNECIMENTO E ASSENTAMENTO DE TUBO DE COBRE CLASSE "E" SEM COSTURA SOLDÁVEL, INCLUSIVE CONEXÕES E SUPORTES, D = 15 MM (1/2")</t>
  </si>
  <si>
    <t>ED-50097</t>
  </si>
  <si>
    <t>FORNECIMENTO E ASSENTAMENTO DE TUBO DE COBRE CLASSE "E" SEM COSTURA SOLDÁVEL, INCLUSIVE CONEXÕES E SUPORTES, D = 22 MM (3/4")</t>
  </si>
  <si>
    <t>ED-50098</t>
  </si>
  <si>
    <t>FORNECIMENTO E ASSENTAMENTO DE TUBO DE COBRE CLASSE "E" SEM COSTURA SOLDÁVEL, INCLUSIVE CONEXÕES E SUPORTES, D = 28 MM (1")</t>
  </si>
  <si>
    <t>ED-50099</t>
  </si>
  <si>
    <t>FORNECIMENTO E ASSENTAMENTO DE TUBO DE COBRE CLASSE "E" SEM COSTURA SOLDÁVEL, INCLUSIVE CONEXÕES E SUPORTES, D = 35 MM (1 1/4")</t>
  </si>
  <si>
    <t>ED-50100</t>
  </si>
  <si>
    <t>FORNECIMENTO E ASSENTAMENTO DE TUBO DE COBRE CLASSE "E" SEM COSTURA SOLDÁVEL, INCLUSIVE CONEXÕES E SUPORTES, D = 42 MM (1 1/2")</t>
  </si>
  <si>
    <t>ED-50101</t>
  </si>
  <si>
    <t>FORNECIMENTO E ASSENTAMENTO DE TUBO DE COBRE CLASSE "E" SEM COSTURA SOLDÁVEL, INCLUSIVE CONEXÕES E SUPORTES, D = 54 MM (2")</t>
  </si>
  <si>
    <t>ED-50102</t>
  </si>
  <si>
    <t>FORNECIMENTO E ASSENTAMENTO DE TUBO DE COBRE CLASSE "E" SEM COSTURA SOLDÁVEL, INCLUSIVE CONEXÕES E SUPORTES, D = 66 MM (2 1/2")</t>
  </si>
  <si>
    <t>ED-50103</t>
  </si>
  <si>
    <t>FORNECIMENTO E ASSENTAMENTO DE TUBO DE COBRE CLASSE "E" SEM COSTURA SOLDÁVEL, INCLUSIVE CONEXÕES E SUPORTES, D = 79 MM (3")</t>
  </si>
  <si>
    <t>ED-50104</t>
  </si>
  <si>
    <t>FORNECIMENTO E ASSENTAMENTO DE TUBO DE COBRE CLASSE "E" SEM COSTURA SOLDÁVEL, INCLUSIVE CONEXÕES E SUPORTES, D = 104 MM (4")</t>
  </si>
  <si>
    <t>ED-50105</t>
  </si>
  <si>
    <t>FORNECIMENTO E ASSENTAMENTO DE TUBO PVC RÍGIDO, COLETOR DE ESGOTO LISO (JEI), DN 100 MM (4"), INCLUSIVE CONEXÕES</t>
  </si>
  <si>
    <t>ED-50106</t>
  </si>
  <si>
    <t>FORNECIMENTO E ASSENTAMENTO DE TUBO PVC RÍGIDO, COLETOR DE ESGOTO LISO (JEI), DN 150 MM (6"), INCLUSIVE CONEXÕES</t>
  </si>
  <si>
    <t>ED-50107</t>
  </si>
  <si>
    <t>FORNECIMENTO E ASSENTAMENTO DE TUBO PVC RÍGIDO, COLETOR DE ESGOTO LISO (JEI), DN 200 MM (8"), INCLUSIVE CONEXÕES</t>
  </si>
  <si>
    <t>ED-50108</t>
  </si>
  <si>
    <t>FORNECIMENTO E ASSENTAMENTO DE TUBO PVC RÍGIDO, COLETOR DE ESGOTO LISO (JEI), DN 250 MM (10"), INCLUSIVE CONEXÕES</t>
  </si>
  <si>
    <t>ED-50109</t>
  </si>
  <si>
    <t>FORNECIMENTO E ASSENTAMENTO DE TUBO PVC RÍGIDO, COLETOR DE ESGOTO LISO (JEI), DN 300 MM (12"), INCLUSIVE CONEXÕES</t>
  </si>
  <si>
    <t>ED-50110</t>
  </si>
  <si>
    <t>FORNECIMENTO E ASSENTAMENTO DE TUBO PVC RÍGIDO, COLETOR DE ESGOTO LISO (JEI), DN 350 MM (14"), INCLUSIVE CONEXÕES</t>
  </si>
  <si>
    <t>ED-50111</t>
  </si>
  <si>
    <t>FORNECIMENTO E ASSENTAMENTO DE TUBO PVC RÍGIDO, COLETOR DE ESGOTO LISO (JEI), DN 400 MM (16"), INCLUSIVE CONEXÕES</t>
  </si>
  <si>
    <t>ED-50112</t>
  </si>
  <si>
    <t>FORNECIMENTO E ASSENTAMENTO DE TUBO CPVC SOLDÁVEL, ÁGUA QUENTE, DN 15 MM (1/2"), INCLUSIVE CONEXÕES</t>
  </si>
  <si>
    <t>ED-50113</t>
  </si>
  <si>
    <t>FORNECIMENTO E ASSENTAMENTO DE TUBO CPVC SOLDÁVEL, ÁGUA QUENTE, DN 22 MM (3/4"), INCLUSIVE CONEXÕES</t>
  </si>
  <si>
    <t>ED-50114</t>
  </si>
  <si>
    <t>FORNECIMENTO E ASSENTAMENTO DE TUBO CPVC SOLDÁVEL, ÁGUA QUENTE, DN 28 MM (1"), INCLUSIVE CONEXÕES</t>
  </si>
  <si>
    <t>ED-50115</t>
  </si>
  <si>
    <t>FORNECIMENTO E ASSENTAMENTO DE TUBO CPVC SOLDÁVEL, ÁGUA QUENTE, DN 35 MM (1.1/4"), INCLUSIVE CONEXÕES</t>
  </si>
  <si>
    <t>ED-50116</t>
  </si>
  <si>
    <t>FORNECIMENTO E ASSENTAMENTO DE TUBO CPVC SOLDÁVEL, ÁGUA QUENTE, DN 42 MM (1.1/2"), INCLUSIVE CONEXÕES</t>
  </si>
  <si>
    <t>ED-50117</t>
  </si>
  <si>
    <t>FORNECIMENTO E ASSENTAMENTO DE TUBO CPVC SOLDÁVEL, ÁGUA QUENTE, DN 54 MM (2"), INCLUSIVE CONEXÕES</t>
  </si>
  <si>
    <t>ED-50118</t>
  </si>
  <si>
    <t>FORNECIMENTO E ASSENTAMENTO DE TUBO CPVC SOLDÁVEL, ÁGUA QUENTE, DN 73 MM (2.1/2"), INCLUSIVE CONEXÕES</t>
  </si>
  <si>
    <t>ED-50119</t>
  </si>
  <si>
    <t>FORNECIMENTO E ASSENTAMENTO DE TUBO CPVC SOLDÁVEL, ÁGUA QUENTE, DN 89 MM (3"), INCLUSIVE CONEXÕES</t>
  </si>
  <si>
    <t>ED-50120</t>
  </si>
  <si>
    <t>FORNECIMENTO E ASSENTAMENTO DE TUBO CPVC SOLDÁVEL, ÁGUA QUENTE, DN 114 MM (4"), INCLUSIVE CONEXÕES</t>
  </si>
  <si>
    <t>ED-50121</t>
  </si>
  <si>
    <t>FORNECIMENTO E ASSENTAMENTO DE TUBO DE TUBOS DE POLIETILENO RETICULADO FLEXÍVEL (PEX), INCLUSIVE CONEXÕES METÁLICAS E SUPORTES, D = 16 MM (NBR 15939)</t>
  </si>
  <si>
    <t>ED-50122</t>
  </si>
  <si>
    <t>FORNECIMENTO E ASSENTAMENTO DE TUBO DE TUBOS DE POLIETILENO RETICULADO FLEXÍVEL (PEX), INCLUSIVE CONEXÕES METÁLICAS E SUPORTES, D = 20 MM (NBR 15939)</t>
  </si>
  <si>
    <t>ED-50123</t>
  </si>
  <si>
    <t>FORNECIMENTO E ASSENTAMENTO DE TUBO DE TUBOS DE POLIETILENO RETICULADO FLEXÍVEL (PEX), INCLUSIVE CONEXÕES METÁLICAS E SUPORTES, D = 25 MM (NBR 15939)</t>
  </si>
  <si>
    <t>ED-50124</t>
  </si>
  <si>
    <t>FORNECIMENTO E ASSENTAMENTO DE TUBO DE TUBOS DE POLIETILENO RETICULADO FLEXÍVEL (PEX), INCLUSIVE CONEXÕES METÁLICAS E SUPORTES, D = 32 MM (NBR 15939)</t>
  </si>
  <si>
    <t>ED-50136</t>
  </si>
  <si>
    <t>CERCA COM MOURÕES DE MADEIRA ROLIÇA,  COM CINCO (5) FIOS DE ARAME FARPADO, BWG 14 (2,0MM), ALTURA DE 150CM, INCLUSIVE ESCAVAÇÃO, REATERRO COMPACTADO E FORNECIMENTO</t>
  </si>
  <si>
    <t>ED-50156</t>
  </si>
  <si>
    <t>PROTEÇÃO PARA TRANSEUNTE OU ISOLAMENTO DE ÁREA COM FITA ZEBRADA AMARELA, INCLUSIVE PONTALETE COM BASE DE APOIO EM CONCRETO MAGRO, ALTURA DE 150CM, FORNECIMENTO E MOVIMENTAÇÃO</t>
  </si>
  <si>
    <t>ED-50157</t>
  </si>
  <si>
    <t>FITA ZEBRADA AMARELA PARA SINALIZAÇÃO ISOLAMENTO DE ÁREA, EXCLUSIVE SUPORTE PARA SUSTENTAÇÃO, INCLUSIVE FIXAÇÃO E FORNECIMENTO</t>
  </si>
  <si>
    <t>ED-50159</t>
  </si>
  <si>
    <t>TAPUME FIXO DE PROTEÇÃO PARA FECHAMENTO DE OBRA EM CHAPA DE COMPENSADO, ESP. 12MM, COM MÓDULO NA DIMENSÃO DE (110X220)CM, INCLUSIVE PINTURA LÁTEX (PVA) COM DUAS (2) DEMÃOS, EXCLUSIVE ABERTURA PARA PORTÃO</t>
  </si>
  <si>
    <t>ED-50234</t>
  </si>
  <si>
    <t>COSTURA DE TRINCA COM GRAMPO, BARRA DE AÇO CA-60 Ø4,2MM, COMPRIMENTO TOTAL 40CM, ESPAÇAMENTO DE 30CM, INCLUSIVE CORTE, DOBRA E ARGAMASSA, TRAÇO 1:4 (CIMENTO E AREIA), COM PREPARO MECANIZADO</t>
  </si>
  <si>
    <t>ED-50235</t>
  </si>
  <si>
    <t>TRATAMENTO DE JUNTA DE DILATAÇÃO COM ISOPOR,  ESP. 20 MM, PROFUNDIDADE DE 10-15CM, EXCLUSIVE SELANTE</t>
  </si>
  <si>
    <t>ED-50236</t>
  </si>
  <si>
    <t>ENTELAMENTO CORRETIVO DE SUPERFÍCIE COM TRINCA POR RETRAÇÃO OU DILATAÇÃO, REVESTIDA COM ARGAMASSA DE CAL HIDRATADA, TRAÇO 1:3 (CAL E AREIA), PREPARO MANUAL, INCLUSIVE TELA DE POLIÉSTER ESTRUTURANTE, LARGURA DE 15CM</t>
  </si>
  <si>
    <t>ED-50237</t>
  </si>
  <si>
    <t>ENTELAMENTO PREVENTIVO DE SUPERFÍCIE SUJEITA A TRINCA, INCLUSIVE TELA DE POLIÉSTER ESTRUTURANTE, LARGURA DE 25CM, EXCLUSIVE REVESTIMENTO DE ACABAMENTO</t>
  </si>
  <si>
    <t>ED-50263</t>
  </si>
  <si>
    <t>LIMPEZA DE CALHA EM CHAPA GALVANIZADA OU EM PVC, INCLUSIVE DESOBSTRUÇÃO</t>
  </si>
  <si>
    <t>ED-50395</t>
  </si>
  <si>
    <t>MURO DIVISÓRIO EM BLOCO DE CONCRETO COM ACABAMENTO APARENTE, ESP.15CM, ALTURA DE 180CM, COM SAPATA EM CONCRETO ARMADO , DIMENSÃO (50X55)CM,  FORMA EM CONTRA BARRANCO, INCLUSIVE ESCAVAÇÃO COM TRANSPORTE E RETIRADA DO MATERIAL ESCAVADO (EM CAÇAMBA) E PINGADEIRA EM CONCRETO</t>
  </si>
  <si>
    <t>ED-50396</t>
  </si>
  <si>
    <t>MURO DIVISÓRIO EM BLOCO DE CONCRETO COM ACABAMENTO APARENTE, ESP.15CM, ALTURA DE 220CM, COM SAPATA EM CONCRETO ARMADO , DIMENSÃO (50X55)CM,  FORMA EM CONTRA BARRANCO, INCLUSIVE ESCAVAÇÃO COM TRANSPORTE E RETIRADA DO MATERIAL ESCAVADO (EM CAÇAMBA) E PINGADEIRA EM CONCRETO</t>
  </si>
  <si>
    <t>ED-50397</t>
  </si>
  <si>
    <t>MURO DIVISÓRIO EM BLOCO DE CONCRETO COM ACABAMENTO REVESTIDO, ESP.15CM, ALTURA DE 220CM, COM SAPATA EM CONCRETO ARMADO , DIMENSÃO (50X55)CM,  FORMA EM CONTRA BARRANCO, INCLUSIVE ESCAVAÇÃO COM TRANSPORTE E RETIRADA DO MATERIAL ESCAVADO (EM CAÇAMBA), PINGADEIRA EM CONCRETO, CHAPISCO/REBOCO COM ARGAMASSA (CIMENTO E AREIA) E PINTURA EM DUAS (2) DEMÃOS</t>
  </si>
  <si>
    <t>ED-50399</t>
  </si>
  <si>
    <t>MURO DE VEDAÇÃO DE CONCRETO PRÉ-MOLDADO TIPO CALHA V ALTURA LIVRE = 2,50 M, SAPATA CONCRETO 1:3:6, 30 X 50 CM</t>
  </si>
  <si>
    <t>ED-50401</t>
  </si>
  <si>
    <t>CONCERTINA CLIPADA MODELO ESPIRAL HELICOIDAL DUPLA D = 450 MM</t>
  </si>
  <si>
    <t>ED-50402</t>
  </si>
  <si>
    <t>CONCERTINA CLIPADA MODELO ESPIRAL HELICOIDAL DUPLA D = 610 MM</t>
  </si>
  <si>
    <t>ED-50403</t>
  </si>
  <si>
    <t>CONCERTINA CLIPADA MODELO ESPIRAL HELICOIDAL DUPLA D = 730 MM</t>
  </si>
  <si>
    <t>ED-50404</t>
  </si>
  <si>
    <t>COLOCAÇÃO DE DEFENSAS SOBRE O MURO FERRO CANTONEIRA L - 1" X 1/8" COMPRIMENTO = 85 CM, ESPAÇAMENTO 1,50 M E 5 FIADAS DE ARAME FARPADO</t>
  </si>
  <si>
    <t>ED-50405</t>
  </si>
  <si>
    <t>COLOCAÇÃO DE DEFENSAS SOBRE O MURO FERRO CANTONEIRA L - 1" X 1/8" COMPRIMENTO = 85 CM, ESPAÇAMENTO 1,50 M E 7 FIADAS DE ARAME FARPADO</t>
  </si>
  <si>
    <t>ED-50409</t>
  </si>
  <si>
    <t>MURETA DE TIJOLO COMUM ESP. = 15CM, H = 105 CM, A REVESTIR</t>
  </si>
  <si>
    <t>ED-50410</t>
  </si>
  <si>
    <t>MURETA DE TIJOLO COMUM ESP. = 15CM, H = 130 CM, A REVESTIR</t>
  </si>
  <si>
    <t>ED-50460</t>
  </si>
  <si>
    <t>ED-50462</t>
  </si>
  <si>
    <t>ED-50465</t>
  </si>
  <si>
    <t>ED-50468</t>
  </si>
  <si>
    <t>ED-50472</t>
  </si>
  <si>
    <t>APLICAÇÃO DE CERA EM RODAPÉS COM ALTURA DE 10 CM, TRÊS (3) DEMÃOS, INCLUSIVE APLICAÇÃO DE SELADOR PARA MADEIRA</t>
  </si>
  <si>
    <t>ED-50490</t>
  </si>
  <si>
    <t>ED-50496</t>
  </si>
  <si>
    <t>ED-50504</t>
  </si>
  <si>
    <t>ED-50531</t>
  </si>
  <si>
    <t>ED-50537</t>
  </si>
  <si>
    <t>DEGRAU EM PEDRA ARDÓSIA, COM LARGURA DE 30CM, ESP. 20MM, ASSENTADO COM ARGAMASSA, TRAÇO 1:4 (CIMENTO E AREIA), COM PREPARO MECANIZADO, INCLUSIVE ESPELHO PARA DEGRAU, ESP. 15MM, COM ALTURA DE 20CM</t>
  </si>
  <si>
    <t>ED-50574</t>
  </si>
  <si>
    <t>APLICAÇÃO DE FAIXA/FITA ADESIVA ANTIDERRAPANTE, LARGURA DE 50MM, EM DEGRAUS DE ESCADA, INCLUSIVE FORNECIMENTO</t>
  </si>
  <si>
    <t>ED-50575</t>
  </si>
  <si>
    <t>FAIXA/FRISO ANTIDERRAPANTE EM PEDRA, COM LARGURA DE 50MM, EM DEGRAU DE ESCADA OU PATAMAR, COM EXECUÇÃO MECANIZADA</t>
  </si>
  <si>
    <t>ED-50579</t>
  </si>
  <si>
    <t>APLICAÇÃO DE SELANTE, MASTIQUE ELÁSTICO, EM JUNTA DE DILAÇÃO, DIMENSÃO (20X10)MM, FATOR DE FORMA 1:2, EXCLUSIVE DELIMITADOR DE PROFUNDIDADE</t>
  </si>
  <si>
    <t>ED-50648</t>
  </si>
  <si>
    <t>CALHA EM CHAPA GALVANIZADA, ESP. 0,8MM (GSG-22), COM DESENVOLVIMENTO DE 33CM, INCLUSIVE IÇAMENTO MANUAL VERTICAL</t>
  </si>
  <si>
    <t>ED-50649</t>
  </si>
  <si>
    <t>CALHA EM CHAPA GALVANIZADA, ESP. 0,8MM (GSG-22), COM DESENVOLVIMENTO DE 40CM, INCLUSIVE IÇAMENTO MANUAL VERTICAL</t>
  </si>
  <si>
    <t>ED-50650</t>
  </si>
  <si>
    <t>CALHA EM CHAPA GALVANIZADA, ESP. 0,8MM (GSG-22), COM DESENVOLVIMENTO DE 50CM, INCLUSIVE IÇAMENTO MANUAL VERTICAL</t>
  </si>
  <si>
    <t>ED-50651</t>
  </si>
  <si>
    <t>CALHA EM CHAPA GALVANIZADA, ESP. 0,8MM (GSG-22), COM DESENVOLVIMENTO DE 66CM, INCLUSIVE IÇAMENTO MANUAL VERTICAL</t>
  </si>
  <si>
    <t>ED-50652</t>
  </si>
  <si>
    <t>CALHA EM CHAPA GALVANIZADA, ESP. 0,8MM (GSG-22), COM DESENVOLVIMENTO DE 75CM, INCLUSIVE IÇAMENTO MANUAL VERTICAL</t>
  </si>
  <si>
    <t>ED-50653</t>
  </si>
  <si>
    <t>CALHA EM CHAPA GALVANIZADA, ESP. 0,8MM (GSG-22), COM DESENVOLVIMENTO DE 100CM, INCLUSIVE IÇAMENTO MANUAL VERTICAL</t>
  </si>
  <si>
    <t>ED-50654</t>
  </si>
  <si>
    <t>CALHA EM CHAPA GALVANIZADA, ESP. 0,65MM (GSG-24), COM DESENVOLVIMENTO DE 33CM, INCLUSIVE IÇAMENTO MANUAL VERTICAL</t>
  </si>
  <si>
    <t>ED-50655</t>
  </si>
  <si>
    <t>CALHA EM CHAPA GALVANIZADA, ESP. 0,65MM (GSG-24), COM DESENVOLVIMENTO DE 40CM, INCLUSIVE IÇAMENTO MANUAL VERTICAL</t>
  </si>
  <si>
    <t>ED-50656</t>
  </si>
  <si>
    <t>CALHA EM CHAPA GALVANIZADA, ESP. 0,65MM (GSG-24), COM DESENVOLVIMENTO DE 50CM, INCLUSIVE IÇAMENTO MANUAL VERTICAL</t>
  </si>
  <si>
    <t>ED-50657</t>
  </si>
  <si>
    <t>CALHA EM CHAPA GALVANIZADA, ESP. 0,65MM (GSG-24), COM DESENVOLVIMENTO DE 60CM, INCLUSIVE IÇAMENTO MANUAL VERTICAL</t>
  </si>
  <si>
    <t>ED-50658</t>
  </si>
  <si>
    <t>CALHA EM CHAPA GALVANIZADA, ESP. 0,65MM (GSG-24), COM DESENVOLVIMENTO DE 66CM, INCLUSIVE IÇAMENTO MANUAL VERTICAL</t>
  </si>
  <si>
    <t>ED-50659</t>
  </si>
  <si>
    <t>CALHA EM CHAPA GALVANIZADA, ESP. 0,65MM (GSG-24), COM DESENVOLVIMENTO DE 75CM, INCLUSIVE IÇAMENTO MANUAL VERTICAL</t>
  </si>
  <si>
    <t>ED-50660</t>
  </si>
  <si>
    <t>CALHA EM CHAPA GALVANIZADA, ESP. 0,65MM (GSG-24), COM DESENVOLVIMENTO DE 100CM, INCLUSIVE IÇAMENTO MANUAL VERTICAL</t>
  </si>
  <si>
    <t>ED-50661</t>
  </si>
  <si>
    <t>CALHA EM CHAPA GALVANIZADA, ESP. 0,5MM (GSG-26), COM DESENVOLVIMENTO DE 33CM, INCLUSIVE IÇAMENTO MANUAL VERTICAL</t>
  </si>
  <si>
    <t>ED-50662</t>
  </si>
  <si>
    <t>CALHA EM CHAPA GALVANIZADA, ESP. 0,5MM (GSG-26), COM DESENVOLVIMENTO DE 40CM, INCLUSIVE IÇAMENTO MANUAL VERTICAL</t>
  </si>
  <si>
    <t>ED-50663</t>
  </si>
  <si>
    <t>CALHA EM CHAPA GALVANIZADA, ESP. 0,5MM (GSG-26), COM DESENVOLVIMENTO DE 50CM, INCLUSIVE IÇAMENTO MANUAL VERTICAL</t>
  </si>
  <si>
    <t>ED-50667</t>
  </si>
  <si>
    <t>CHAPIM EM CHAPA GALVANIZADA, COM PINGADEIRA, ESP. 0,65MM (GSG-24), COM DESENVOLVIMENTO DE 35CM, INCLUSIVE IÇAMENTO MANUAL VERTICAL</t>
  </si>
  <si>
    <t>ED-50668</t>
  </si>
  <si>
    <t>CONDUTOR CIRCULAR DE ÁGUA PLUVIAL PARA DO TELHADO EM TUBO DE PVC, DIÂMETRO DE 100MM, INCLUSIVE CONEXÕES E SUPORTES</t>
  </si>
  <si>
    <t>ED-50669</t>
  </si>
  <si>
    <t>CONDUTOR CIRCULAR DE ÁGUA PLUVIAL PARA DO TELHADO EM TUBO DE PVC, DIÂMETRO DE 75MM, INCLUSIVE CONEXÕES E SUPORTES</t>
  </si>
  <si>
    <t>ED-50671</t>
  </si>
  <si>
    <t>BUZINOTE DE DRENAGEM, PARA LAJES, EM TUBO DE PVC COM DIÂMETRO DE 50MM (2"), INCLUSIVE DEMOLIÇÃO EM CONCRETO E ALVENARIA</t>
  </si>
  <si>
    <t>ED-50675</t>
  </si>
  <si>
    <t>RUFO E CONTRARRUFO EM CHAPA GALVANIZADA, ESP. 0,65MM (GSG-24), COM DESENVOLVIMENTO DE 15CM, INCLUSIVE IÇAMENTO MANUAL VERTICAL</t>
  </si>
  <si>
    <t>ED-50676</t>
  </si>
  <si>
    <t>RUFO E CONTRARRUFO EM CHAPA GALVANIZADA, ESP. 0,65MM (GSG-24), COM DESENVOLVIMENTO DE 20CM, INCLUSIVE IÇAMENTO MANUAL VERTICAL</t>
  </si>
  <si>
    <t>ED-50677</t>
  </si>
  <si>
    <t>RUFO E CONTRARRUFO EM CHAPA GALVANIZADA, ESP. 0,65MM (GSG-24), COM DESENVOLVIMENTO DE 25CM, INCLUSIVE IÇAMENTO MANUAL VERTICAL</t>
  </si>
  <si>
    <t>ED-50678</t>
  </si>
  <si>
    <t>RUFO E CONTRARRUFO EM CHAPA GALVANIZADA, ESP. 0,65MM (GSG-24), COM DESENVOLVIMENTO DE 33CM, INCLUSIVE IÇAMENTO MANUAL VERTICAL</t>
  </si>
  <si>
    <t>ED-50679</t>
  </si>
  <si>
    <t>RUFO E CONTRARRUFO EM CHAPA GALVANIZADA, ESP. 0,65MM (GSG-24), COM DESENVOLVIMENTO DE 50CM, INCLUSIVE IÇAMENTO MANUAL VERTICAL</t>
  </si>
  <si>
    <t>ED-50680</t>
  </si>
  <si>
    <t>RUFO E CONTRARRUFO EM CHAPA GALVANIZADA, ESP. 0,65MM (GSG-24), COM DESENVOLVIMENTO DE 60CM, INCLUSIVE IÇAMENTO MANUAL VERTICAL</t>
  </si>
  <si>
    <t>ED-50681</t>
  </si>
  <si>
    <t>RUFO E CONTRARRUFO EM CHAPA GALVANIZADA, ESP. 0,65MM (GSG-24), COM DESENVOLVIMENTO DE 70CM, INCLUSIVE IÇAMENTO MANUAL VERTICAL</t>
  </si>
  <si>
    <t>ED-50682</t>
  </si>
  <si>
    <t>RUFO E CONTRARRUFO EM CHAPA GALVANIZADA, ESP. 0,5MM (GSG-26), COM DESENVOLVIMENTO DE 15CM, INCLUSIVE IÇAMENTO MANUAL VERTICAL</t>
  </si>
  <si>
    <t>ED-50683</t>
  </si>
  <si>
    <t>RUFO E CONTRARRUFO EM CHAPA GALVANIZADA, ESP. 0,5MM (GSG-26), COM DESENVOLVIMENTO DE 20CM, INCLUSIVE IÇAMENTO MANUAL VERTICAL</t>
  </si>
  <si>
    <t>ED-50684</t>
  </si>
  <si>
    <t>RUFO E CONTRARRUFO EM CHAPA GALVANIZADA, ESP. 0,5MM (GSG-26), COM DESENVOLVIMENTO DE 25CM, INCLUSIVE IÇAMENTO MANUAL VERTICAL</t>
  </si>
  <si>
    <t>ED-50685</t>
  </si>
  <si>
    <t>RUFO E CONTRARRUFO EM CHAPA GALVANIZADA, ESP. 0,5MM (GSG-26), COM DESENVOLVIMENTO DE 33CM, INCLUSIVE IÇAMENTO MANUAL VERTICAL</t>
  </si>
  <si>
    <t>ED-50704</t>
  </si>
  <si>
    <t>ENCHIMENTO DE RASGO EM ALVENARIA/CONCRETO COM ARGAMASSA, DIÂMETRO DE 15MM A 25MM (1/2" A 1"), INCLUSIVE ARGAMASSA, TRAÇO 1:2:8 (CIMENTO, CAL E AREIA), COM PREPARO MECANIZADO</t>
  </si>
  <si>
    <t>ED-50705</t>
  </si>
  <si>
    <t>ENCHIMENTO DE RASGO EM ALVENARIA/CONCRETO COM ARGAMASSA, DIÂMETRO DE 32MM A 50MM (1.1/4" A 2"), INCLUSIVE ARGAMASSA, TRAÇO 1:2:8 (CIMENTO, CAL E AREIA), COM PREPARO MECANIZADO</t>
  </si>
  <si>
    <t>ED-50706</t>
  </si>
  <si>
    <t>ENCHIMENTO DE RASGO EM ALVENARIA/CONCRETO COM ARGAMASSA, DIÂMETRO DE 65MM A 100MM (2.1/2" A 4"), INCLUSIVE ARGAMASSA, TRAÇO 1:2:8 (CIMENTO, CAL E AREIA), PREPARO MECÂNICO</t>
  </si>
  <si>
    <t>ED-50707</t>
  </si>
  <si>
    <t>RASGO EM ALVENARIA PARA PASSAGEM DE ELETRODUTO/TUBULAÇÃO, DIÂMETROS DE 15MM A 25MM (1/2" A 1"), EXCLUSIVE ENCHIMENTO</t>
  </si>
  <si>
    <t>ED-50708</t>
  </si>
  <si>
    <t>RASGO EM ALVENARIA PARA PASSAGEM DE ELETRODUTO/TUBULAÇÃO, DIÂMETROS DE 32MM A 50MM (1.1/4" A 2"), EXCLUSIVE ENCHIMENTO</t>
  </si>
  <si>
    <t>ED-50709</t>
  </si>
  <si>
    <t>RASGO EM ALVENARIA PARA PASSAGEM DE ELETRODUTO/TUBULAÇÃO, DIÂMETROS DE 65MM A 100MM (2.1/2" A 4"), EXCLUSIVE ENCHIMENTO</t>
  </si>
  <si>
    <t>ED-50710</t>
  </si>
  <si>
    <t>RASGO EM CONCRETO PARA PASSAGEM DE ELETRODUTO/TUBULAÇÃO, DIÂMETROS DE 15MM A 25MM (1/2" A 1"), EXCLUSIVE ENCHIMENTO</t>
  </si>
  <si>
    <t>ED-50711</t>
  </si>
  <si>
    <t>RASGO EM CONCRETO PARA PASSAGEM DE ELETRODUTO/TUBULAÇÃO, DIÂMETROS DE 32MM A 50MM (1.1/4" A 2"), EXCLUSIVE ENCHIMENTO</t>
  </si>
  <si>
    <t>ED-50712</t>
  </si>
  <si>
    <t>RASGO EM CONCRETO PARA PASSAGEM DE ELETRODUTO/TUBULAÇÃO, DIÂMETROS DE 65MM A 100MM (2.1/2" A 4"), EXCLUSIVE ENCHIMENTO</t>
  </si>
  <si>
    <t>ED-50720</t>
  </si>
  <si>
    <t>CANTONEIRA EM PVC PARA ACABAMENTO/PROTEÇÃO DE QUINAS, INCLUSIVE FIXAÇÃO</t>
  </si>
  <si>
    <t>ED-50721</t>
  </si>
  <si>
    <t>CANTONEIRA EM ALUMÍNIO PARA ACABAMENTO/PROTEÇÃO DE QUINAS, INCLUSIVE FIXAÇÃO</t>
  </si>
  <si>
    <t>ED-50766</t>
  </si>
  <si>
    <t>RODAPÉ DE ARDÓSIA, ESP. 7MM, ALTURA DE 5CM, ACABAMENTO NATURAL, ASSENTAMENTO COM ARGAMASSA INDUSTRIALIZADA, INCLUSIVE REJUNTAMENTO</t>
  </si>
  <si>
    <t>ED-50767</t>
  </si>
  <si>
    <t>RODAPÉ DE ARDÓSIA, ESP. 7MM, ALTURA DE 7CM, ACABAMENTO NATURAL, ASSENTAMENTO COM ARGAMASSA INDUSTRIALIZADA, INCLUSIVE REJUNTAMENTO</t>
  </si>
  <si>
    <t>ED-50768</t>
  </si>
  <si>
    <t>RODAPÉ COM ARGAMASSA, TRAÇO 1:3 (CIMENTO E AREIA), ESP. 2CM, ALTURA DE 5CM, INCLUSIVE ACABAMENTO DESEMPENADO/ALISADO COM COLHER DE PEDREIRO</t>
  </si>
  <si>
    <t>ED-50769</t>
  </si>
  <si>
    <t>RODAPÉ COM ARGAMASSA, TRAÇO 1:3 (CIMENTO E AREIA), ESP. 2CM, ALTURA DE 7CM, INCLUSIVE ACABAMENTO DESEMPENADO/ALISADO COM COLHER DE PEDREIRO</t>
  </si>
  <si>
    <t>ED-50770</t>
  </si>
  <si>
    <t>RODAPÉ COM ARGAMASSA, TRAÇO 1:3 (CIMENTO E AREIA), ESP. 2CM, ALTURA DE 10CM, INCLUSIVE ACABAMENTO DESEMPENADO/ALISADO COM COLHER DE PEDREIRO</t>
  </si>
  <si>
    <t>ED-50771</t>
  </si>
  <si>
    <t>RODAPÉ COM REVESTIMENTO EM CERÂMICA ESMALTADA COMERCIAL, ALTURA 10CM, PEI IV, ASSENTAMENTO COM ARGAMASSA INDUSTRIALIZADA, INCLUSIVE REJUNTAMENTO</t>
  </si>
  <si>
    <t>ED-50772</t>
  </si>
  <si>
    <t>RODAPÉ DE GRANITO, NA COR CINZA ANDORINHA, ESP. 2CM, ALTURA DE 7CM, ACABAMENTO POLIDO, ASSENTAMENTO COM ARGAMASSA INDUSTRIALIZADA, INCLUSIVE REJUNTAMENTO</t>
  </si>
  <si>
    <t>ED-50773</t>
  </si>
  <si>
    <t>RODAPÉ DE GRANITO, NA COR CINZA ANDORINHA, ESP. 2CM, ALTURA DE 5CM, ACABAMENTO POLIDO, ASSENTAMENTO COM ARGAMASSA INDUSTRIALIZADA, INCLUSIVE REJUNTAMENTO</t>
  </si>
  <si>
    <t>ED-50774</t>
  </si>
  <si>
    <t>RODAPÉ DE GRANITO, NA COR CINZA ANDORINHA, ESP. 2CM, ALTURA DE 10CM, ACABAMENTO POLIDO, ASSENTAMENTO COM ARGAMASSA INDUSTRIALIZADA, INCLUSIVE REJUNTAMENTO</t>
  </si>
  <si>
    <t>ED-50775</t>
  </si>
  <si>
    <t>RODAPÉ COM ARGAMASSA DE ALTA RESISTÊNCIA INDUSTRIAL, ACABAMENTO POLIDO, COR CINZA, ALTURA DE 5CM, INCLUSIVE POLIMENTO</t>
  </si>
  <si>
    <t>ED-50776</t>
  </si>
  <si>
    <t>RODAPÉ COM ARGAMASSA DE ALTA RESISTÊNCIA INDUSTRIAL, ACABAMENTO POLIDO, COR CINZA, ALTURA DE 7CM, INCLUSIVE POLIMENTO</t>
  </si>
  <si>
    <t>ED-50777</t>
  </si>
  <si>
    <t>RODAPÉ EM MADEIRA DE LEI, COM ACABAMENTO APARELHADO E CANTO BOLEADO, ALTURA DE 7CM, ESP. 2CM, INCLUSIVE FIXAÇÃO</t>
  </si>
  <si>
    <t>ED-50778</t>
  </si>
  <si>
    <t>RODAPÉ DE MÁRMORE, NA COR BRANCO COMUM, ESP. 2CM, ALTURA DE 5CM, ACABAMENTO POLIDO, ASSENTAMENTO COM ARGAMASSA INDUSTRIALIZADA, INCLUSIVE REJUNTAMENTO</t>
  </si>
  <si>
    <t>ED-50779</t>
  </si>
  <si>
    <t>RODAPÉ DE MÁRMORE, NA COR BRANCO COMUM, ESP. 2CM, ALTURA DE 7CM, ACABAMENTO POLIDO, ASSENTAMENTO COM ARGAMASSA INDUSTRIALIZADA, INCLUSIVE REJUNTAMENTO</t>
  </si>
  <si>
    <t>ED-50780</t>
  </si>
  <si>
    <t>RODAPÉ DE MÁRMORE, NA COR BRANCO COMUM, ESP. 2CM, ALTURA DE 10CM, ACABAMENTO POLIDO, ASSENTAMENTO COM ARGAMASSA INDUSTRIALIZADA, INCLUSIVE REJUNTAMENTO</t>
  </si>
  <si>
    <t>ED-50781</t>
  </si>
  <si>
    <t>RODAPÉ EM GRANILITE/MARMORITE, ACABAMENTO POLIDO, COR CINZA, ALTURA DE 5CM, INCLUSIVE POLIMENTO</t>
  </si>
  <si>
    <t>ED-50782</t>
  </si>
  <si>
    <t>RODAPÉ EM GRANILITE/MARMORITE, ACABAMENTO POLIDO, COR CINZA, ALTURA DE 7CM, INCLUSIVE POLIMENTO</t>
  </si>
  <si>
    <t>ED-50783</t>
  </si>
  <si>
    <t>RODAPÉ EM GRANILITE/MARMORITE, ACABAMENTO POLIDO, COR CINZA, ALTURA DE 10CM, INCLUSIVE POLIMENTO</t>
  </si>
  <si>
    <t>ED-50784</t>
  </si>
  <si>
    <t>RODAPÉ EM GRANILITE/MARMORITE, ACABAMENTO POLIDO, COR BRANCA, ALTURA DE 5CM, INCLUSIVE POLIMENTO</t>
  </si>
  <si>
    <t>ED-50785</t>
  </si>
  <si>
    <t>RODAPÉ EM GRANILITE/MARMORITE, ACABAMENTO POLIDO, COR BRANCA, ALTURA DE 7CM, INCLUSIVE POLIMENTO</t>
  </si>
  <si>
    <t>ED-50786</t>
  </si>
  <si>
    <t>RODAPÉ EM GRANILITE/MARMORITE, ACABAMENTO POLIDO, COR BRANCA, ALTURA DE 10CM, INCLUSIVE POLIMENTO</t>
  </si>
  <si>
    <t>ED-50787</t>
  </si>
  <si>
    <t>ALAMBRADO PARA PENITENCIÁRIAS, COM TELA DE ARAME GALVANIZADO FIO 10 # 2" FIXADA EM QUADROS DE TUBOS AÇO GALVANIZADO D = 3", COM ESTICADOR D = 2", H = 4,0 M, CONFORME DETALHE 24 SEDS (INCLUSIVE FUNDAÇÃO) - PADRÃO PENITENCIÁRIA</t>
  </si>
  <si>
    <t>ED-50813</t>
  </si>
  <si>
    <t>GRELHA EM AÇO INOX L = 20 CM - PADRÃO SEDS</t>
  </si>
  <si>
    <t>ED-50817</t>
  </si>
  <si>
    <t>MESA DE CABECEIRA, CONFORME CADERNO DE PROJETO PADRÃO PENITENCIÁRIA-MG (DETALHE D6A), INCLUSIVE FORNECIMENTO E INSTALAÇÃO</t>
  </si>
  <si>
    <t>ED-50818</t>
  </si>
  <si>
    <t>MURO DE SEGURANÇA EM BLOCO DE CONCRETO REVESTIDO E PINTADO COM TINTA ACRÍLICA E = 20 CM, H = 5,15 M, EXCLUSIVE FUNDAÇÃO (ESTACA E BLOCOS) - DET SEDS 23</t>
  </si>
  <si>
    <t>ED-50819</t>
  </si>
  <si>
    <t>PRATELEIRA DE CONCRETO, ACABAMENTO NATADO VERDE L = 40 CM - PADRÃO SEDS</t>
  </si>
  <si>
    <t>ED-50820</t>
  </si>
  <si>
    <t>PRATELEIRA DE CONCRETO COM DRAMIX, L = 40 CM COM APOIO EM METALON</t>
  </si>
  <si>
    <t>ED-50837</t>
  </si>
  <si>
    <t>ARQUIBANCADA PADRÃO DE CONCRETO SEM SOLO, METRO DE CADA DEGRAU DE 90 X 40 CM, DESEMPENADO A FRESCO E DEGRAUS INTERMEDIÁRIO DE 10 EM 10 M (PARA MEDIÇÕES: MULTIPLICAR A EXTENSÃO PELO NÚMERO DE DEGRAUS) - (PADRÃO SEE)</t>
  </si>
  <si>
    <t>ED-50839</t>
  </si>
  <si>
    <t>BARRAMENTO DE MADEIRA IPÊ PARA SALA DE AULA, L = 7 CM</t>
  </si>
  <si>
    <t>ED-50876</t>
  </si>
  <si>
    <t>RÉGUA PARA PROTEÇÃO DE PAREDE, LARGURA 10CM, EM MADEIRA, COM ACABAMENTO EM CANTO BOLEADO, EXCLUSIVE APLICAÇÃO DE VERNIZ, INCLUSIVE ACESSÓRIOS PARA FIXAÇÃO</t>
  </si>
  <si>
    <t>ED-50920</t>
  </si>
  <si>
    <t>ALAMBRADO PARA QUADRA ESPORTIVA, EM TELA DE ARAME GALVANIZADO COM TRAMA LOSANGULAR DE 2" (50,8MM) E FIO BWG12 (2,77MM), ALTURA 4M, EXCLUSIVE PINTURA, INCLUSIVE FIXAÇÃO E FORNECIMENTO EM QUADROS DE TUBOS DE AÇO CARBONO GALVANIZADO DIÂMETRO DE 50MM (2") - CONFORME DETALHE 15 (PADRÃO ESCOLAR)</t>
  </si>
  <si>
    <t>ED-50921</t>
  </si>
  <si>
    <t>ALAMBRADO PARA QUADRA ESPORTIVA, EM TELA DE ARAME GALVANIZADO COM TRAMA LOSANGULAR DE 2" (50,8MM) E FIO BWG12 (2,77MM), ALTURA 1M, EXCLUSIVE PINTURA, INCLUSIVE FIXAÇÃO E FORNECIMENTO EM QUADROS DE TUBOS DE AÇO CARBONO GALVANIZADO DIÂMETRO DE 50MM (2")</t>
  </si>
  <si>
    <t>ED-50922</t>
  </si>
  <si>
    <t>ALAMBRADO PARA QUADRA ESPORTIVA, EM TELA DE ARAME GALVANIZADO COM TRAMA LOSANGULAR DE 2" (50,8MM) E FIO BWG12 (2,77MM), ALTURA 6M, EXCLUSIVE PINTURA, INCLUSIVE FIXAÇÃO E FORNECIMENTO EM QUADROS DE TUBOS DE AÇO CARBONO GALVANIZADO DIÂMETRO DE 50MM (2")</t>
  </si>
  <si>
    <t>ED-50935</t>
  </si>
  <si>
    <t>ED-50936</t>
  </si>
  <si>
    <t>ED-50948</t>
  </si>
  <si>
    <t>ED-50949</t>
  </si>
  <si>
    <t>ED-50992</t>
  </si>
  <si>
    <t>VEDAÇÃO DE ESQUADRIAS COM APLICAÇÃO DE SELANTE À BASE DE SILICONE</t>
  </si>
  <si>
    <t>ED-50994</t>
  </si>
  <si>
    <t>PEITORIL EM CONCRETO PREPARADO EM OBRA COM BETONEIRA COM FCK DE 13,5MPA, LARGURA DE 20CM, ESP. 3CM, ACABAMENTO NATURAL, INCLUSIVE ASSENTAMENTO COM ARGAMASSA ARGAMASSA, TRAÇO 1:4 (CIMENTO E AREIA), COM PREPARO MECANIZADO</t>
  </si>
  <si>
    <t>ED-50995</t>
  </si>
  <si>
    <t>PEITORIL EM CONCRETO PREPARADO EM OBRA COM BETONEIRA COM FCK DE 13,5MPA, LARGURA DE 25CM, ESP. 3CM, ACABAMENTO NATURAL, INCLUSIVE ASSENTAMENTO COM ARGAMASSA ARGAMASSA, TRAÇO 1:4 (CIMENTO E AREIA), COM PREPARO MECANIZADO</t>
  </si>
  <si>
    <t>ED-51033</t>
  </si>
  <si>
    <t>ED-51135</t>
  </si>
  <si>
    <t>GUIA DE CORDÃO BOLEADO, EM CONCRETO COM FCK 20MPA, PRÉ-MOLDADA, 10X10CM (ALTURA X LARGURA), INCLUSIVE UMA (1) FIADA DE BLOCO DE CONCRETO, ESP. 9CM, ESCAVAÇÃO, APILOAMENTO E TRANSPORTE COM RETIRADA DO MATERIAL ESCAVADO (EM CAÇAMBA)</t>
  </si>
  <si>
    <t>ED-51139</t>
  </si>
  <si>
    <t>GUIA DE MEIO-FIO, EM CONCRETO COM FCK 20MPA, PRÉ-MOLDADA, MFC-01 PADRÃO DER-MG, DIMENSÕES (12X16,7X35)CM, EXCLUSIVE SARJETA, INCLUSIVE ESCAVAÇÃO, APILOAMENTO E TRANSPORTE COM RETIRADA DO MATERIAL ESCAVADO (EM CAÇAMBA)</t>
  </si>
  <si>
    <t>ED-51140</t>
  </si>
  <si>
    <t>GUIA DE MEIO-FIO, EM CONCRETO COM FCK 20MPA, PRÉ-MOLDADA, MFC-03 PADRÃO DER-MG, DIMENSÕES (12X18X45)CM, EXCLUSIVE SARJETA, INCLUSIVE ESCAVAÇÃO, APILOAMENTO E TRANSPORTE COM RETIRADA DO MATERIAL ESCAVADO (EM CAÇAMBA)</t>
  </si>
  <si>
    <t>ED-51141</t>
  </si>
  <si>
    <t>GUIA DE MEIO-FIO, EM CONCRETO COM FCK 15MPA, MOLDADA IN-LOCO, SEÇÃO 15X45CM, FORMA EM MADEIRA, EXCLUSIVE SARJETA, INCLUSIVE ESCAVAÇÃO, APILOAMENTO E TRANSPORTE COM RETIRADA DO MATERIAL ESCAVADO (EM CAÇAMBA)</t>
  </si>
  <si>
    <t>ED-51142</t>
  </si>
  <si>
    <t>REMOÇÃO E REASSENTAMENTO DE MEIO-FIO PRÉ-MOLDADO DE CONCRETO COM REAPROVEITAMENTO</t>
  </si>
  <si>
    <t>ED-51143</t>
  </si>
  <si>
    <t>REMOÇÃO E REASSENTAMENTO DE MEIO-FIO DE GNAISSE COM REAPROVEITAMENTO</t>
  </si>
  <si>
    <t>ED-5370</t>
  </si>
  <si>
    <t>TUBO PERFURADO CORRUGADO EM PEAD PARA DRENAGEM, DN 65MM(2.1/2"), EXCLUSIVE ESCAVAÇÃO DE VALA E APLICAÇÃO DE MATERIAL DRENANTE</t>
  </si>
  <si>
    <t>ED-5371</t>
  </si>
  <si>
    <t>TUBO PERFURADO CORRUGADO EM PEAD PARA DRENAGEM, DN 100MM(4"), EXCLUSIVE ESCAVAÇÃO DE VALA E APLICAÇÃO DE MATERIAL DRENANTE</t>
  </si>
  <si>
    <t>ED-5372</t>
  </si>
  <si>
    <t>TUBO PERFURADO CORRUGADO EM PEAD PARA DRENAGEM, DN 160MM(6"), EXCLUSIVE ESCAVAÇÃO DE VALA E APLICAÇÃO DE MATERIAL DRENANTE</t>
  </si>
  <si>
    <t>ED-5376</t>
  </si>
  <si>
    <t>TUBO PERFURADO CORRUGADO EM PEAD PARA DRENAGEM, DN 200MM(8"), EXCLUSIVE ESCAVAÇÃO DE VALA E APLICAÇÃO DE MATERIAL DRENANTE</t>
  </si>
  <si>
    <t>ED-6254</t>
  </si>
  <si>
    <t>RODAPÉ EM POLIESTIRENO, ALTURA 7CM, ASSENTADO COM COLA, INCLUSIVE CALAFETAÇÃO COM SILICONE</t>
  </si>
  <si>
    <t>ED-7248</t>
  </si>
  <si>
    <t>ED-7249</t>
  </si>
  <si>
    <t>ED-7250</t>
  </si>
  <si>
    <t>ED-7251</t>
  </si>
  <si>
    <t>ED-7252</t>
  </si>
  <si>
    <t>ED-7253</t>
  </si>
  <si>
    <t>ED-8003</t>
  </si>
  <si>
    <t>COSTURA DE TRINCA COM GRAMPO, BARRA DE AÇO CA-60 Ø4,2MM, COMPRIMENTO TOTAL 40CM, ESPAÇAMENTO DE 20CM, INCLUSIVE CORTE, DOBRA E ARGAMASSA, TRAÇO 1:4 (CIMENTO E AREIA), COM PREPARO MECANIZADO</t>
  </si>
  <si>
    <t>ED-8004</t>
  </si>
  <si>
    <t>COSTURA DE TRINCA COM GRAMPO, BARRA DE AÇO CA-60 Ø4,2MM, COMPRIMENTO TOTAL 40CM, ESPAÇAMENTO DE 15CM, INCLUSIVE CORTE, DOBRA E ARGAMASSA, TRAÇO 1:4 (CIMENTO E AREIA), COM PREPARO MECANIZADO</t>
  </si>
  <si>
    <t>ED-8005</t>
  </si>
  <si>
    <t>COSTURA DE TRINCA COM GRAMPO, BARRA DE AÇO CA-60 Ø4,2MM, COMPRIMENTO TOTAL 40CM, ESPAÇAMENTO DE 10CM, INCLUSIVE CORTE, DOBRA E ARGAMASSA, TRAÇO 1:4 (CIMENTO E AREIA), COM PREPARO MECANIZADO</t>
  </si>
  <si>
    <t>ED-8346</t>
  </si>
  <si>
    <t>ENCUNHAMENTO DE ALVENARIA DE VEDAÇÃO COM ARGAMASSA, INCLUSIVE ADITIVO EXPANSOR PARA ENCUNHAMENTO</t>
  </si>
  <si>
    <t>ED-8845</t>
  </si>
  <si>
    <t>FORNECIMENTO E ASSENTAMENTO DE TUBO PVC RÍGIDO, VENTILAÇÃO, PBV - SÉRIE NORMAL, DN 50 MM (2"), INCLUSIVE CONEXÕES</t>
  </si>
  <si>
    <t>ED-8846</t>
  </si>
  <si>
    <t>FORNECIMENTO E ASSENTAMENTO DE TUBO PVC RÍGIDO, VENTILAÇÃO, PBV - SÉRIE NORMAL, DN 75 MM (3"), INCLUSIVE CONEXÕES</t>
  </si>
  <si>
    <t>ED-8847</t>
  </si>
  <si>
    <t>FORNECIMENTO E ASSENTAMENTO DE TUBO PVC RÍGIDO, VENTILAÇÃO, PBV - SÉRIE NORMAL, DN 100 MM (4"), INCLUSIVE CONEXÕES</t>
  </si>
  <si>
    <t>ED-9026</t>
  </si>
  <si>
    <t>ED-9077</t>
  </si>
  <si>
    <t>MONTAGEM E DESMONTAGEM DE ANDAIME METÁLICO TUBULAR TIPO TORRE, EXCLUSIVE FORNECIMENTO DO ANDAIME</t>
  </si>
  <si>
    <t>ED-9126</t>
  </si>
  <si>
    <t>LINHA DE VIDA HORIZONTAL PROVISÓRIA EM CORDA PARA TRABALHOS EM COBERTURAS E TELHADOS</t>
  </si>
  <si>
    <t>ED-9128</t>
  </si>
  <si>
    <t>LINHA DE VIDA HORIZONTAL PERMANENTE EM CABO DE AÇO GALVANIZADO PARA TRABALHOS EM COBERTURAS E TELHADOS, EXCLUSIVE PROJETO E ART</t>
  </si>
  <si>
    <t>ED-9176</t>
  </si>
  <si>
    <t>LINHA DE VIDA HORIZONTAL PROVISÓRIA EM CABO DE AÇO PARA CONSTRUÇÃO DE ESTRUTURAS, INCLUSIVE POSTE E PROLONGADOR, EXCLUSIVE PROJETO E ART</t>
  </si>
  <si>
    <t>CABO UTP COM QUATRO (4) PARES, CATEGORIA 6, CLASSIFICAÇÃO LSZH, COM ISOLAMENTO NÃO HALOGENADO E ANTICHAMA, EXCLUSIVE CONECTOR/PLUG MACHO RJ45 E CRIMPAGEM</t>
  </si>
  <si>
    <t>ED-9203</t>
  </si>
  <si>
    <t>TUBO DE CONCRETO SIMPLES, CLASSE PS1, DIÂMETRO DE 300MM, INCLUSIVE CARGA E DESCARGA MECÂNICA EM CAMINHÃO, ASSENTAMENTO E REJUNTAMENTO, EXCLUSIVE ESCAVAÇÃO E TRANSPORTE</t>
  </si>
  <si>
    <t>ED-9204</t>
  </si>
  <si>
    <t>TUBO DE CONCRETO SIMPLES, CLASSE PS1, DIÂMETRO DE 400MM, INCLUSIVE CARGA E DESCARGA MECÂNICA EM CAMINHÃO, ASSENTAMENTO E REJUNTAMENTO, EXCLUSIVE ESCAVAÇÃO E TRANSPORTE</t>
  </si>
  <si>
    <t>ED-9205</t>
  </si>
  <si>
    <t>TUBO DE CONCRETO SIMPLES, CLASSE PS1, DIÂMETRO DE 500MM, INCLUSIVE CARGA E DESCARGA MECÂNICA EM CAMINHÃO, ASSENTAMENTO E REJUNTAMENTO, EXCLUSIVE ESCAVAÇÃO E TRANSPORTE</t>
  </si>
  <si>
    <t>ED-9206</t>
  </si>
  <si>
    <t>TUBO DE CONCRETO SIMPLES, CLASSE PS1, DIÂMETRO DE 600MM, INCLUSIVE CARGA E DESCARGA MECÂNICA EM CAMINHÃO, ASSENTAMENTO E REJUNTAMENTO, EXCLUSIVE ESCAVAÇÃO E TRANSPORTE</t>
  </si>
  <si>
    <t>ED-9207</t>
  </si>
  <si>
    <t>TUBO DE CONCRETO ARMADO, CLASSE PA1, DIÂMETRO DE 400MM, INCLUSIVE CARGA E DESCARGA MECÂNICA EM CAMINHÃO, ASSENTAMENTO E REJUNTAMENTO, EXCLUSIVE ESCAVAÇÃO E TRANSPORTE</t>
  </si>
  <si>
    <t>ED-9208</t>
  </si>
  <si>
    <t>TUBO DE CONCRETO ARMADO, CLASSE PA1, DIÂMETRO DE 500MM, INCLUSIVE CARGA E DESCARGA MECÂNICA EM CAMINHÃO, ASSENTAMENTO E REJUNTAMENTO, EXCLUSIVE ESCAVAÇÃO E TRANSPORTE</t>
  </si>
  <si>
    <t>ED-9209</t>
  </si>
  <si>
    <t>TUBO DE CONCRETO ARMADO, CLASSE PA1, DIÂMETRO DE 600MM, INCLUSIVE CARGA E DESCARGA MECÂNICA EM CAMINHÃO, ASSENTAMENTO E REJUNTAMENTO, EXCLUSIVE ESCAVAÇÃO E TRANSPORTE</t>
  </si>
  <si>
    <t>ED-9210</t>
  </si>
  <si>
    <t>TUBO DE CONCRETO ARMADO, CLASSE PA1, DIÂMETRO DE 800MM, INCLUSIVE CARGA E DESCARGA MECÂNICA EM CAMINHÃO, ASSENTAMENTO E REJUNTAMENTO, EXCLUSIVE ESCAVAÇÃO E TRANSPORTE</t>
  </si>
  <si>
    <t>ED-9211</t>
  </si>
  <si>
    <t>TUBO DE CONCRETO ARMADO, CLASSE PA1, DIÂMETRO DE 1000MM, INCLUSIVE CARGA E DESCARGA MECÂNICA EM CAMINHÃO, ASSENTAMENTO E REJUNTAMENTO, EXCLUSIVE ESCAVAÇÃO E TRANSPORTE</t>
  </si>
  <si>
    <t>ED-9212</t>
  </si>
  <si>
    <t>TUBO DE CONCRETO ARMADO, CLASSE PA1, DIÂMETRO DE 1200MM, INCLUSIVE CARGA E DESCARGA MECÂNICA EM CAMINHÃO, ASSENTAMENTO E REJUNTAMENTO, EXCLUSIVE ESCAVAÇÃO E TRANSPORTE</t>
  </si>
  <si>
    <t>ED-9213</t>
  </si>
  <si>
    <t>TUBO DE CONCRETO ARMADO, CLASSE PA1, DIÂMETRO DE 1500MM, INCLUSIVE CARGA E DESCARGA MECÂNICA EM CAMINHÃO, ASSENTAMENTO E REJUNTAMENTO, EXCLUSIVE ESCAVAÇÃO E TRANSPORTE</t>
  </si>
  <si>
    <t>ED-9637</t>
  </si>
  <si>
    <t>BATE MACA EM MADEIRA COM CORRIMÃO, INCLUSIVE ACESSÓRIO DE FIXAÇÃO E APLICAÇÃO DE VERNIZ SINTÉTICO MARÍTIMO, DUAS (2) DEMÃOS, ACABAMENTO TIPO FOSCO</t>
  </si>
  <si>
    <t>MATED-11084</t>
  </si>
  <si>
    <t>CRAVAÇÃO DE ESTACA (TIPO: PRÉ-MOLDADA|MATERIAL: CONCRETO PROTENDIDO|SEÇÃO: QUADRADA|DIMENSÃO: 15X15CM|CAPACIDADE DE CARGA: 25T)  IPRM</t>
  </si>
  <si>
    <t>MATED-11085</t>
  </si>
  <si>
    <t>CRAVAÇÃO DE ESTACA (TIPO: PRÉ-MOLDADA|MATERIAL: CONCRETO PROTENDIDO|SEÇÃO: QUADRADA|DIMENSÃO: 20X20CM|CAPACIDADE DE CARGA: 50T)  IPRM</t>
  </si>
  <si>
    <t>MATED-11086</t>
  </si>
  <si>
    <t>CRAVAÇÃO DE ESTACA (TIPO: PRÉ-MOLDADA|MATERIAL: CONCRETO PROTENDIDO|SEÇÃO: QUADRADA|DIMENSÃO: 21,5X21,5CM|CAPACIDADE DE CARGA: 60T)  IPRM</t>
  </si>
  <si>
    <t>MATED-11090</t>
  </si>
  <si>
    <t>CRAVAÇÃO DE ESTACA (TIPO: PRÉ-MOLDADA|MATERIAL: CONCRETO PROTENDIDO|SEÇÃO: QUADRADA|DIMENSÃO: 17X17CM|CAPACIDADE DE CARGA: 35T)  IPRM</t>
  </si>
  <si>
    <t>MATED-11091</t>
  </si>
  <si>
    <t>CRAVAÇÃO DE ESTACA (TIPO: PRÉ-MOLDADA|MATERIAL: CONCRETO PROTENDIDO|SEÇÃO: QUADRADA|DIMENSÃO: 23X23CM|CAPACIDADE DE CARGA: 70T)  IPRM</t>
  </si>
  <si>
    <t>MATED-11092</t>
  </si>
  <si>
    <t>CRAVAÇÃO DE ESTACA (TIPO: PRÉ-MOLDADA|MATERIAL: CONCRETO PROTENDIDO|SEÇÃO: QUADRADA|DIMENSÃO: 25,5X25,5CM|CAPACIDADE DE CARGA: 85T)  IPRM</t>
  </si>
  <si>
    <t>MATED-11227</t>
  </si>
  <si>
    <t>FITA ZEBRADA PARA SINALIZAÇÃO (LARGURA: 70MM|ROLO: 200M)</t>
  </si>
  <si>
    <t>MATED-11233</t>
  </si>
  <si>
    <t>ARAME FARPADO (DIÂMETRO DO FIO: 2,00MM[BWG14]|CARGA MÍNIMA DE RUPTURA: 250KGF|TORÇÃO DOS FIOS: CONTÍNUA|MASSA LINEAR*: 0,06KG/M)*VALORES REFERENCIAIS APROXIMADOS</t>
  </si>
  <si>
    <t>MATED-11265</t>
  </si>
  <si>
    <t>MATED-11322</t>
  </si>
  <si>
    <t>ARAME FARPADO (DIÂMETRO DO FIO: 1,60MM[BWG16]|CARGA MÍNIMA DE RUPTURA: 350KGF|TORÇÃO DOS FIOS: CONTÍNUA|MASSA LINEAR*: 0,0448KG/M)*VALORES REFERENCIAIS APROXIMADOS</t>
  </si>
  <si>
    <t>MATED-11344</t>
  </si>
  <si>
    <t>PONTALETE (ACABAMENTO: BRUTO|SEÇÃO TRANSVERSAL: 3"X3" [7,5X7,5CM]*|TIPO DE MADEIRA: CEDRO, PINUS, MISTA OU EQUIVALENTE DA REGIÃO)*VALORES REFERENCIAIS APROXIMADOS</t>
  </si>
  <si>
    <t>MATED-11348</t>
  </si>
  <si>
    <t>SARRAFO (ACABAMENTO: BRUTO|SEÇÃO TRANSVERSAL: 1"X2"[POL.]|ALTURA: 50MM[2"]|ESPESSURA: 25MM[1"]|TIPO DE MADEIRA: PINUS, MISTA OU EQUIVALENTE DA REGIÃO)</t>
  </si>
  <si>
    <t>MATED-11349</t>
  </si>
  <si>
    <t>SARRAFO (ACABAMENTO: BRUTO|SEÇÃO TRANSVERSAL: 1"X4"[POL.]|ALTURA: 100MM[4"]|ESPESSURA: 25MM[1"]|TIPO DE MADEIRA: CEDRO, MAÇARANDUBA, ANGELIM, PINUS, MISTA OU EQUIVALENTE DA REGIÃO)</t>
  </si>
  <si>
    <t>MATED-11350</t>
  </si>
  <si>
    <t>SARRAFO (ACABAMENTO: BRUTO|SEÇÃO TRANSVERSAL: 1"X3"[POL.]|ALTURA: 75MM[3"]|ESPESSURA: 25MM[1"]|TIPO DE MADEIRA: PINUS, MISTA OU EQUIVALENTE DA REGIÃO)</t>
  </si>
  <si>
    <t>MATED-11359</t>
  </si>
  <si>
    <t>ESCORA DE MADEIRA (DIÂMETRO DA SEÇÃO: 8 A 10CM|TIPO DE MADEIRA: EUCALIPTO COM CASCA|IMUNIZAÇÃO: NÃO INCLUSO)</t>
  </si>
  <si>
    <t>MATED-11369</t>
  </si>
  <si>
    <t>CUMEEIRA NORMAL (UTILIZAÇÃO: TELHA ESTRUTURAL DE FIBROCIMENTO|LARGURA: 512MM*|COMPRIMENTO: 616MM*|REFERÊNCIA: CANALETE 49 E KALHETAO 49) *MEDIDAS REFERENCIAIS APROXIMADAS</t>
  </si>
  <si>
    <t>MATED-11370</t>
  </si>
  <si>
    <t>CUMEEIRA NORMAL (UTILIZAÇÃO: TELHA ESTRUTURAL DE FIBROCIMENTO|LARGURA: 935MM*|COMPRIMENTO: 1050MM*|REFERÊNCIA: CANALETE 90 E KALHETÃO 90) *MEDIDAS REFERENCIAIS APROXIMADAS</t>
  </si>
  <si>
    <t>MATED-11373</t>
  </si>
  <si>
    <t>RUFO DE FIBROCIMENTO (UTILIZAÇÃO: TELHA ONDULADA|INCLINAÇÃO: 30°|ESPESSURA: 4MM)</t>
  </si>
  <si>
    <t>MATED-11421</t>
  </si>
  <si>
    <t>JUNTA PARA PISO (MATERIAL: PLÁSTICO|ESPESSURA: 3MM|ALTURA: 27MM)</t>
  </si>
  <si>
    <t>MATED-11459</t>
  </si>
  <si>
    <t>TELA DE POLIETILENO PARA PROTEÇÃO TAPUME (LARGURA: 1,20 M)</t>
  </si>
  <si>
    <t>MATED-11460</t>
  </si>
  <si>
    <t>CANTONEIRA EM PERFIL PARA ACABAMENTO DE QUINAS (MATERIAL: ALUMÍNIO|COR: NATURAL|ESPESSURA: 1MM|LARGURA DAS ABAS: 19MM)</t>
  </si>
  <si>
    <t>MATED-11553</t>
  </si>
  <si>
    <t>TUBO DE POLIPROPILENO VERDE (DIÂMETRO DA SEÇÃO: 25MM|PRESSÃO NOMINAL: 2,0MPA)</t>
  </si>
  <si>
    <t>MATED-11554</t>
  </si>
  <si>
    <t>TUBO DE POLIPROPILENO VERDE (DIÂMETRO DA SEÇÃO: 63MM|PRESSÃO NOMINAL: 1,2MPA)</t>
  </si>
  <si>
    <t>MATED-11555</t>
  </si>
  <si>
    <t>TUBO DE POLIPROPILENO VERDE (DIÂMETRO DA SEÇÃO: 75MM|PRESSÃO NOMINAL: 1,2MPA)</t>
  </si>
  <si>
    <t>MATED-11556</t>
  </si>
  <si>
    <t>TUBO DE POLIPROPILENO VERDE (DIÂMETRO DA SEÇÃO: 90MM|PRESSÃO NOMINAL: 1,2MPA)</t>
  </si>
  <si>
    <t>MATED-11559</t>
  </si>
  <si>
    <t>TUBO DE POLIPROPILENO VERDE (DIÂMETRO DA SEÇÃO: 32MM|PRESSÃO NOMINAL: 2,0MPA)</t>
  </si>
  <si>
    <t>MATED-11560</t>
  </si>
  <si>
    <t>TUBO DE POLIPROPILENO VERDE (DIÂMETRO DA SEÇÃO: 110MM|PRESSÃO NOMINAL: 2,0MPA)</t>
  </si>
  <si>
    <t>MATED-11561</t>
  </si>
  <si>
    <t>TUBO DE POLIPROPILENO VERDE (DIÂMETRO DA SEÇÃO: 110MM|PRESSÃO NOMINAL: 1,2MPA)</t>
  </si>
  <si>
    <t>MATED-11562</t>
  </si>
  <si>
    <t>TUBO DE POLIPROPILENO VERDE (DIÂMETRO DA SEÇÃO: 25MM|PRESSÃO NOMINAL: 2,5MPA)</t>
  </si>
  <si>
    <t>MATED-11563</t>
  </si>
  <si>
    <t>TUBO DE POLIPROPILENO VERDE (DIÂMETRO DA SEÇÃO: 32MM|PRESSÃO NOMINAL: 2,5MPA)</t>
  </si>
  <si>
    <t>MATED-11564</t>
  </si>
  <si>
    <t>TUBO DE POLIPROPILENO VERDE (DIÂMETRO DA SEÇÃO: 40MM|PRESSÃO NOMINAL: 2,0MPA)</t>
  </si>
  <si>
    <t>MATED-11565</t>
  </si>
  <si>
    <t>TUBO DE POLIPROPILENO VERDE (DIÂMETRO DA SEÇÃO: 40MM|PRESSÃO NOMINAL: 2,5MPA)</t>
  </si>
  <si>
    <t>MATED-11566</t>
  </si>
  <si>
    <t>TUBO DE POLIPROPILENO VERDE (DIÂMETRO DA SEÇÃO: 50MM|PRESSÃO NOMINAL: 2,5MPA)</t>
  </si>
  <si>
    <t>MATED-11567</t>
  </si>
  <si>
    <t>TUBO DE POLIPROPILENO VERDE (DIÂMETRO DA SEÇÃO: 63MM|PRESSÃO NOMINAL: 2,5MPA)</t>
  </si>
  <si>
    <t>MATED-11568</t>
  </si>
  <si>
    <t>TUBO DE POLIPROPILENO VERDE (DIÂMETRO DA SEÇÃO: 75MM|PRESSÃO NOMINAL: 2,5MPA)</t>
  </si>
  <si>
    <t>MATED-11569</t>
  </si>
  <si>
    <t>TUBO DE POLIPROPILENO VERDE (DIÂMETRO DA SEÇÃO: 90MM|PRESSÃO NOMINAL: 2,5MPA)</t>
  </si>
  <si>
    <t>MATED-11570</t>
  </si>
  <si>
    <t>TUBO DE POLIPROPILENO VERDE (DIÂMETRO DA SEÇÃO: 110MM|PRESSÃO NOMINAL: 2,5MPA)</t>
  </si>
  <si>
    <t>MATED-11571</t>
  </si>
  <si>
    <t>TUBO DE POLIPROPILENO VERDE (DIÂMETRO DA SEÇÃO: 50MM|PRESSÃO NOMINAL: 2,0MPA)</t>
  </si>
  <si>
    <t>MATED-11572</t>
  </si>
  <si>
    <t>TUBO DE POLIPROPILENO VERDE (DIÂMETRO DA SEÇÃO: 63MM|PRESSÃO NOMINAL: 2,0MPA)</t>
  </si>
  <si>
    <t>MATED-11573</t>
  </si>
  <si>
    <t>TUBO DE POLIPROPILENO VERDE (DIÂMETRO DA SEÇÃO: 75MM|PRESSÃO NOMINAL: 2,0MPA)</t>
  </si>
  <si>
    <t>MATED-11574</t>
  </si>
  <si>
    <t>TUBO DE POLIPROPILENO VERDE (DIÂMETRO DA SEÇÃO: 90MM|PRESSÃO NOMINAL: 2,0MPA)</t>
  </si>
  <si>
    <t>MATED-11575</t>
  </si>
  <si>
    <t>TUBO DE POLIPROPILENO VERDE (DIÂMETRO DA SEÇÃO: 32MM|PRESSÃO NOMINAL: 1,2MPA)</t>
  </si>
  <si>
    <t>MATED-11576</t>
  </si>
  <si>
    <t>TUBO DE POLIPROPILENO VERDE (DIÂMETRO DA SEÇÃO: 40MM|PRESSÃO NOMINAL: 1,2MPA)</t>
  </si>
  <si>
    <t>MATED-11577</t>
  </si>
  <si>
    <t>TUBO DE POLIPROPILENO VERDE (DIÂMETRO DA SEÇÃO: 50MM|PRESSÃO NOMINAL: 1,2MPA)</t>
  </si>
  <si>
    <t>MATED-11596</t>
  </si>
  <si>
    <t>TUBO SOLDÁVEL DE PVC MARROM PARA ÁGUA FRIA (DIÂMETRO DA SEÇÃO: 20 MM)</t>
  </si>
  <si>
    <t>MATED-11597</t>
  </si>
  <si>
    <t>TUBO SOLDÁVEL DE PVC MARROM PARA ÁGUA FRIA (DIÂMETRO DA SEÇÃO: 25 MM)</t>
  </si>
  <si>
    <t>MATED-11598</t>
  </si>
  <si>
    <t>TUBO SOLDÁVEL DE PVC MARROM PARA ÁGUA FRIA (DIÂMETRO DA SEÇÃO: 32 MM)</t>
  </si>
  <si>
    <t>MATED-11599</t>
  </si>
  <si>
    <t>TUBO SOLDÁVEL DE PVC MARROM PARA ÁGUA FRIA (DIÂMETRO DA SEÇÃO: 40 MM)</t>
  </si>
  <si>
    <t>MATED-11600</t>
  </si>
  <si>
    <t>TUBO SOLDÁVEL DE PVC MARROM PARA ÁGUA FRIA (DIÂMETRO DA SEÇÃO: 50 MM)</t>
  </si>
  <si>
    <t>MATED-11601</t>
  </si>
  <si>
    <t>TUBO SOLDÁVEL DE PVC MARROM PARA ÁGUA FRIA (DIÂMETRO DA SEÇÃO: 60 MM)</t>
  </si>
  <si>
    <t>MATED-11602</t>
  </si>
  <si>
    <t>TUBO SOLDÁVEL DE PVC MARROM PARA ÁGUA FRIA (DIÂMETRO DA SEÇÃO: 75 MM)</t>
  </si>
  <si>
    <t>MATED-11603</t>
  </si>
  <si>
    <t>TUBO SOLDÁVEL DE PVC MARROM PARA ÁGUA FRIA (DIÂMETRO DA SEÇÃO: 85 MM)</t>
  </si>
  <si>
    <t>MATED-11604</t>
  </si>
  <si>
    <t>TUBO SOLDÁVEL DE PVC MARROM PARA ÁGUA FRIA (DIÂMETRO DA SEÇÃO: 110 MM)</t>
  </si>
  <si>
    <t>MATED-11615</t>
  </si>
  <si>
    <t>TUBO DE PVC BRANCO ROSCÁVEL (DIÂMETRO DA SEÇÃO: 1/2")</t>
  </si>
  <si>
    <t>MATED-11616</t>
  </si>
  <si>
    <t>TUBO DE PVC BRANCO ROSCÁVEL (DIÂMETRO DA SEÇÃO: 3/4")</t>
  </si>
  <si>
    <t>MATED-11617</t>
  </si>
  <si>
    <t>TUBO DE PVC BRANCO ROSCÁVEL (DIÂMETRO DA SEÇÃO: 1")</t>
  </si>
  <si>
    <t>MATED-11618</t>
  </si>
  <si>
    <t>TUBO DE PVC BRANCO ROSCÁVEL (DIÂMETRO DA SEÇÃO: 1.1/4")</t>
  </si>
  <si>
    <t>MATED-11619</t>
  </si>
  <si>
    <t>TUBO DE PVC BRANCO ROSCÁVEL (DIÂMETRO DA SEÇÃO: 1.1/2")</t>
  </si>
  <si>
    <t>MATED-11620</t>
  </si>
  <si>
    <t>TUBO DE PVC BRANCO ROSCÁVEL (DIÂMETRO DA SEÇÃO: 2")</t>
  </si>
  <si>
    <t>MATED-11621</t>
  </si>
  <si>
    <t>TUBO DE PVC BRANCO ROSCÁVEL (DIÂMETRO DA SEÇÃO: 2.1/2")</t>
  </si>
  <si>
    <t>MATED-11622</t>
  </si>
  <si>
    <t>TUBO DE PVC BRANCO ROSCÁVEL (DIÂMETRO DA SEÇÃO: 3")</t>
  </si>
  <si>
    <t>MATED-11623</t>
  </si>
  <si>
    <t>TUBO DE PVC BRANCO ROSCÁVEL (DIÂMETRO DA SEÇÃO: 4")</t>
  </si>
  <si>
    <t>MATED-11624</t>
  </si>
  <si>
    <t>FITA VEDA ROSCA (LARGURA: 12MM|APLICAÇÃO: VEDAÇÃO PARA TUBOS E CONEXÕES ROSCÁVEIS)</t>
  </si>
  <si>
    <t>MATED-11628</t>
  </si>
  <si>
    <t>TUBO DE COBRE (CLASSE: A|COSTURA: SEM|TIPO: RÍGIDO|DIÂMETRO : 1/2"[15MM]/APLICAÇÃO: GÁS E ÁGUA QUENTE OU FRIA)</t>
  </si>
  <si>
    <t>MATED-11629</t>
  </si>
  <si>
    <t>TUBO DE COBRE (CLASSE: A|COSTURA: SEM|TIPO: RÍGIDO|DIÂMETRO : 3/4"[22MM]/APLICAÇÃO: GÁS E ÁGUA QUENTE OU FRIA)</t>
  </si>
  <si>
    <t>MATED-11630</t>
  </si>
  <si>
    <t>TUBO DE COBRE (CLASSE: A|COSTURA: SEM|TIPO: RÍGIDO|DIÂMETRO : 1"[28MM]/APLICAÇÃO: GÁS E ÁGUA QUENTE OU FRIA)</t>
  </si>
  <si>
    <t>MATED-11631</t>
  </si>
  <si>
    <t>TUBO DE COBRE (CLASSE: A|COSTURA: SEM|TIPO: RÍGIDO|DIÂMETRO : 1.1/4"[35MM]/APLICAÇÃO: GÁS E ÁGUA QUENTE OU FRIA)</t>
  </si>
  <si>
    <t>MATED-11632</t>
  </si>
  <si>
    <t>TUBO DE COBRE (CLASSE: A|COSTURA: SEM|TIPO: RÍGIDO|DIÂMETRO : 1.1/2"[42MM]/APLICAÇÃO: GÁS E ÁGUA QUENTE OU FRIA)</t>
  </si>
  <si>
    <t>MATED-11633</t>
  </si>
  <si>
    <t>TUBO DE COBRE (CLASSE: A|COSTURA: SEM|TIPO: RÍGIDO|DIÂMETRO : 2"[54MM]/APLICAÇÃO: GÁS E ÁGUA QUENTE OU FRIA)</t>
  </si>
  <si>
    <t>MATED-11634</t>
  </si>
  <si>
    <t>TUBO DE COBRE (CLASSE: A|COSTURA: SEM|TIPO: RÍGIDO|DIÂMETRO : 2.1/2"[66MM]/APLICAÇÃO: GÁS E ÁGUA QUENTE OU FRIA)</t>
  </si>
  <si>
    <t>MATED-11635</t>
  </si>
  <si>
    <t>TUBO DE COBRE (CLASSE: E|COSTURA: SEM|TIPO: RÍGIDO|DIÂMETRO : 1/2"[15MM]/APLICAÇÃO: ÁGUA QUENTE OU FRIA)</t>
  </si>
  <si>
    <t>MATED-11636</t>
  </si>
  <si>
    <t>TUBO DE COBRE (CLASSE: E|COSTURA: SEM|TIPO: RÍGIDO|DIÂMETRO : 3/4"[22MM]/APLICAÇÃO: ÁGUA QUENTE OU FRIA)</t>
  </si>
  <si>
    <t>MATED-11637</t>
  </si>
  <si>
    <t>TUBO DE COBRE (CLASSE: E|COSTURA: SEM|TIPO: RÍGIDO|DIÂMETRO : 1"[28MM]/APLICAÇÃO: ÁGUA QUENTE OU FRIA)</t>
  </si>
  <si>
    <t>MATED-11638</t>
  </si>
  <si>
    <t>TUBO DE COBRE (CLASSE: E|COSTURA: SEM|TIPO: RÍGIDO|DIÂMETRO : 1.1/4"[35MM]/APLICAÇÃO: ÁGUA QUENTE OU FRIA)</t>
  </si>
  <si>
    <t>MATED-11639</t>
  </si>
  <si>
    <t>TUBO DE COBRE (CLASSE: E|COSTURA: SEM|TIPO: RÍGIDO|DIÂMETRO : 1.1/2"[42MM]/APLICAÇÃO: ÁGUA QUENTE OU FRIA)</t>
  </si>
  <si>
    <t>MATED-11640</t>
  </si>
  <si>
    <t>TUBO DE COBRE (CLASSE: E|COSTURA: SEM|TIPO: RÍGIDO|DIÂMETRO : 2"[54MM]/APLICAÇÃO: ÁGUA QUENTE OU FRIA)</t>
  </si>
  <si>
    <t>MATED-11641</t>
  </si>
  <si>
    <t>TUBO DE COBRE (CLASSE: E|COSTURA: SEM|TIPO: RÍGIDO|DIÂMETRO : 2.1/2"[66MM]/APLICAÇÃO: ÁGUA QUENTE OU FRIA)</t>
  </si>
  <si>
    <t>MATED-11642</t>
  </si>
  <si>
    <t>TUBO DE COBRE (CLASSE: E|COSTURA: SEM|TIPO: RÍGIDO|DIÂMETRO : 3"[79MM]/APLICAÇÃO: ÁGUA QUENTE OU FRIA)</t>
  </si>
  <si>
    <t>MATED-11643</t>
  </si>
  <si>
    <t>TUBO DE COBRE (CLASSE: E|COSTURA: SEM|TIPO: RÍGIDO|DIÂMETRO : 4"[104MM]/APLICAÇÃO: ÁGUA QUENTE OU FRIA)</t>
  </si>
  <si>
    <t>MATED-11644</t>
  </si>
  <si>
    <t>TUBO COLETOR LISO PBV DE PVC OCRE PARA ESGOTO COM SISTEMA JUNTA ELÁSTICA INTEGRADA (JEI) (DIÂMETRO DA SEÇÃO: 100MM)</t>
  </si>
  <si>
    <t>MATED-11645</t>
  </si>
  <si>
    <t>TUBO COLETOR LISO PBV DE PVC OCRE PARA ESGOTO COM SISTEMA JUNTA ELÁSTICA INTEGRADA (JEI) (DIÂMETRO DA SEÇÃO: 150MM)</t>
  </si>
  <si>
    <t>MATED-11646</t>
  </si>
  <si>
    <t>TUBO COLETOR LISO PBV DE PVC OCRE PARA ESGOTO COM SISTEMA JUNTA ELÁSTICA INTEGRADA (JEI) (DIÂMETRO DA SEÇÃO: 200MM)</t>
  </si>
  <si>
    <t>MATED-11647</t>
  </si>
  <si>
    <t>TUBO COLETOR LISO PBV DE PVC OCRE PARA ESGOTO COM SISTEMA JUNTA ELÁSTICA INTEGRADA (JEI) (DIÂMETRO DA SEÇÃO: 250MM)</t>
  </si>
  <si>
    <t>MATED-11648</t>
  </si>
  <si>
    <t>TUBO COLETOR LISO PBV DE PVC OCRE PARA ESGOTO COM SISTEMA JUNTA ELÁSTICA INTEGRADA (JEI) (DIÂMETRO DA SEÇÃO: 300MM)</t>
  </si>
  <si>
    <t>MATED-11649</t>
  </si>
  <si>
    <t>TUBO COLETOR LISO PBV DE PVC OCRE PARA ESGOTO COM SISTEMA JUNTA ELÁSTICA INTEGRADA (JEI) (DIÂMETRO DA SEÇÃO: 350MM)</t>
  </si>
  <si>
    <t>MATED-11650</t>
  </si>
  <si>
    <t>TUBO COLETOR LISO PBV DE PVC OCRE PARA ESGOTO COM SISTEMA JUNTA ELÁSTICA INTEGRADA (JEI) (DIÂMETRO DA SEÇÃO: 400MM)</t>
  </si>
  <si>
    <t>MATED-11659</t>
  </si>
  <si>
    <t>TUBO DE CPVC SOLDÁVEL (APLICAÇÃO: ÁGUA QUENTE|DIÂMETRO: 15MM)</t>
  </si>
  <si>
    <t>MATED-11660</t>
  </si>
  <si>
    <t>TUBO DE CPVC SOLDÁVEL (APLICAÇÃO: ÁGUA QUENTE|DIÂMETRO: 22MM)</t>
  </si>
  <si>
    <t>MATED-11661</t>
  </si>
  <si>
    <t>TUBO DE CPVC SOLDÁVEL (APLICAÇÃO: ÁGUA QUENTE|DIÂMETRO: 28MM)</t>
  </si>
  <si>
    <t>MATED-11662</t>
  </si>
  <si>
    <t>TUBO DE CPVC SOLDÁVEL (APLICAÇÃO: ÁGUA QUENTE|DIÂMETRO: 35MM)</t>
  </si>
  <si>
    <t>MATED-11663</t>
  </si>
  <si>
    <t>TUBO DE CPVC SOLDÁVEL (APLICAÇÃO: ÁGUA QUENTE|DIÂMETRO: 42MM)</t>
  </si>
  <si>
    <t>MATED-11664</t>
  </si>
  <si>
    <t>TUBO DE CPVC SOLDÁVEL (APLICAÇÃO: ÁGUA QUENTE|DIÂMETRO: 54MM)</t>
  </si>
  <si>
    <t>MATED-11665</t>
  </si>
  <si>
    <t>TUBO DE CPVC SOLDÁVEL (APLICAÇÃO: ÁGUA QUENTE|DIÂMETRO: 73MM)</t>
  </si>
  <si>
    <t>MATED-11666</t>
  </si>
  <si>
    <t>TUBO DE CPVC SOLDÁVEL (APLICAÇÃO: ÁGUA QUENTE|DIÂMETRO: 89MM)</t>
  </si>
  <si>
    <t>MATED-11667</t>
  </si>
  <si>
    <t>TUBO DE CPVC SOLDÁVEL (APLICAÇÃO: ÁGUA QUENTE|DIÂMETRO: 114MM)</t>
  </si>
  <si>
    <t>MATED-11668</t>
  </si>
  <si>
    <t>TUBO DE POLIETILENO RETICULADO FLEXÍVEL (PEX), (DIÂMETRO: 16MM|NORMA: NBR 15939)</t>
  </si>
  <si>
    <t>MATED-11669</t>
  </si>
  <si>
    <t>TUBO DE POLIETILENO RETICULADO FLEXÍVEL (PEX), (DIÂMETRO: 20MM|NORMA: NBR 15939)</t>
  </si>
  <si>
    <t>MATED-11670</t>
  </si>
  <si>
    <t>TUBO DE POLIETILENO RETICULADO FLEXÍVEL (PEX), (DIÂMETRO: 25MM|NORMA: NBR 15939)</t>
  </si>
  <si>
    <t>MATED-11671</t>
  </si>
  <si>
    <t>TUBO DE POLIETILENO RETICULADO FLEXÍVEL (PEX), (DIÂMETRO: 32MM|NORMA: NBR 15939)</t>
  </si>
  <si>
    <t>MATED-11683</t>
  </si>
  <si>
    <t>TUBO PB DE PVC BRANCO PARA ESGOTO SERIE NORMAL (DIÂMETRO DA SEÇÃO: 40MM)</t>
  </si>
  <si>
    <t>MATED-11684</t>
  </si>
  <si>
    <t>TUBO PBV DE PVC BRANCO PARA ESGOTO SERIE NORMAL (DIÂMETRO DA SEÇÃO: 50MM)</t>
  </si>
  <si>
    <t>MATED-11685</t>
  </si>
  <si>
    <t>TUBO PBV DE PVC BRANCO PARA ESGOTO SERIE NORMAL (DIÂMETRO DA SEÇÃO: 100MM)</t>
  </si>
  <si>
    <t>MATED-11686</t>
  </si>
  <si>
    <t>TUBO PBV DE PVC BRANCO PARA ESGOTO SERIE NORMAL (DIÂMETRO DA SEÇÃO: 75MM)</t>
  </si>
  <si>
    <t>MATED-11687</t>
  </si>
  <si>
    <t>TUBO PBV DE PVC BRANCO PARA ESGOTO SERIE NORMAL (DIÂMETRO DA SEÇÃO: 150MM)</t>
  </si>
  <si>
    <t>MATED-11688</t>
  </si>
  <si>
    <t>TUBO PB DE PVC BRANCO PARA ESGOTO SERIE REFORÇADA (DIÂMETRO DA SEÇÃO: 40MM)</t>
  </si>
  <si>
    <t>MATED-11689</t>
  </si>
  <si>
    <t>TUBO PBV DE PVC BRANCO PARA ESGOTO SERIE REFORÇADA (DIÂMETRO DA SEÇÃO: 50MM)</t>
  </si>
  <si>
    <t>MATED-11690</t>
  </si>
  <si>
    <t>TUBO CERÂMICO (TIPO: LISO|APLICAÇÃO: ESGOTO|DIÂMETRO DA SEÇÃO: 100MM)</t>
  </si>
  <si>
    <t>MATED-11691</t>
  </si>
  <si>
    <t>TUBO CERÂMICO (TIPO: LISO|APLICAÇÃO: ESGOTO|DIÂMETRO DA SEÇÃO: 150MM)</t>
  </si>
  <si>
    <t>MATED-11692</t>
  </si>
  <si>
    <t>TUBO CERÂMICO (TIPO: LISO|APLICAÇÃO: ESGOTO|DIÂMETRO DA SEÇÃO: 200MM)</t>
  </si>
  <si>
    <t>MATED-11693</t>
  </si>
  <si>
    <t>TUBO CERÂMICO (TIPO: LISO|APLICAÇÃO: ESGOTO|DIÂMETRO DA SEÇÃO: 250MM)</t>
  </si>
  <si>
    <t>MATED-11694</t>
  </si>
  <si>
    <t>TUBO CERÂMICO (TIPO: LISO|APLICAÇÃO: ESGOTO|DIÂMETRO DA SEÇÃO: 300MM)</t>
  </si>
  <si>
    <t>MATED-11754</t>
  </si>
  <si>
    <t>MATED-11781</t>
  </si>
  <si>
    <t>CABO COAXIAL (SÉRIE: RG-59|DIÂMETRO EXTERNO*: 6,0MM|DIÂMETRO CONDUTOR: 0,8MM|IMPEDÂNCIA: 75OHM|MATERIAL CONDUTOR: COBRE NU|BLINDAGEM: MALHA DE ALUMÍNIO|PERCENTUAL DE MALHA: 67%|NÚMERO DE CONDUTOR: 1|MASSA LINEAR*: 0,015KG/M)*VALORES REFERENCIAIS APROXIMAD</t>
  </si>
  <si>
    <t>MATED-11787</t>
  </si>
  <si>
    <t>MATED-11788</t>
  </si>
  <si>
    <t>MATED-11789</t>
  </si>
  <si>
    <t>MATED-11790</t>
  </si>
  <si>
    <t>MATED-11791</t>
  </si>
  <si>
    <t>MATED-11792</t>
  </si>
  <si>
    <t>MATED-11793</t>
  </si>
  <si>
    <t>MATED-11794</t>
  </si>
  <si>
    <t>MATED-11797</t>
  </si>
  <si>
    <t>MATED-11798</t>
  </si>
  <si>
    <t>MATED-11799</t>
  </si>
  <si>
    <t>MATED-11800</t>
  </si>
  <si>
    <t>MATED-11801</t>
  </si>
  <si>
    <t>MATED-11802</t>
  </si>
  <si>
    <t>MATED-11803</t>
  </si>
  <si>
    <t>MATED-11804</t>
  </si>
  <si>
    <t>MATED-11805</t>
  </si>
  <si>
    <t>MATED-11806</t>
  </si>
  <si>
    <t>MATED-11807</t>
  </si>
  <si>
    <t>MATED-11808</t>
  </si>
  <si>
    <t>MATED-11809</t>
  </si>
  <si>
    <t>MATED-11810</t>
  </si>
  <si>
    <t>MATED-11811</t>
  </si>
  <si>
    <t>MATED-11812</t>
  </si>
  <si>
    <t>MATED-11832</t>
  </si>
  <si>
    <t>ELETRODUTO RÍGIDO (MATERIAL: PVC|TIPO: ROSCÁVEL|DIÂMETRO: 1/2")</t>
  </si>
  <si>
    <t>MATED-11837</t>
  </si>
  <si>
    <t>ELETRODUTO RÍGIDO (MATERIAL: PVC|TIPO: ROSCÁVEL|DIÂMETRO: 3/4")</t>
  </si>
  <si>
    <t>MATED-11838</t>
  </si>
  <si>
    <t>ELETRODUTO RÍGIDO (MATERIAL: PVC|TIPO: ROSCÁVEL|DIÂMETRO: 1")</t>
  </si>
  <si>
    <t>MATED-11839</t>
  </si>
  <si>
    <t>ELETRODUTO RÍGIDO (MATERIAL: PVC|TIPO: ROSCÁVEL|DIÂMETRO: 1.1/4")</t>
  </si>
  <si>
    <t>MATED-11840</t>
  </si>
  <si>
    <t>ELETRODUTO RÍGIDO (MATERIAL: PVC|TIPO: ROSCÁVEL|DIÂMETRO: 1.1/2")</t>
  </si>
  <si>
    <t>MATED-11841</t>
  </si>
  <si>
    <t>ELETRODUTO RÍGIDO (MATERIAL: PVC|TIPO: ROSCÁVEL|DIÂMETRO: 2")</t>
  </si>
  <si>
    <t>MATED-11842</t>
  </si>
  <si>
    <t>ELETRODUTO RÍGIDO (MATERIAL: PVC|TIPO: ROSCÁVEL|DIÂMETRO: 2.1/2")</t>
  </si>
  <si>
    <t>MATED-11843</t>
  </si>
  <si>
    <t>ELETRODUTO RÍGIDO (MATERIAL: PVC|TIPO: ROSCÁVEL|DIÂMETRO: 3")</t>
  </si>
  <si>
    <t>MATED-11844</t>
  </si>
  <si>
    <t>ELETRODUTO RÍGIDO (MATERIAL: PVC|TIPO: ROSCÁVEL|DIÂMETRO: 4")</t>
  </si>
  <si>
    <t>MATED-11865</t>
  </si>
  <si>
    <t>CANALETA PARA PASSAGEM DE CABOS (MATERIAL: PVC|MEDIDAS: 20X10MM|TIPO: RECORTE FECHADO|REFERÊNCIA: SISTEMA "X" OU EQUIVALENTE)</t>
  </si>
  <si>
    <t>MATED-11866</t>
  </si>
  <si>
    <t>CANALETA PARA PASSAGEM DE CABOS (MATERIAL: PVC|MEDIDAS: 50X20MM|TIPO: RECORTE FECHADO|REFERÊNCIA: SISTEMA "X" OU EQUIVALENTE)</t>
  </si>
  <si>
    <t>MATED-11879</t>
  </si>
  <si>
    <t>PERFILADO (TIPO: LISO|MATERIAL: CHAPA DE AÇO|TRATAMENTO: PRÉ-ZINCADO|CHAPA: N°18|LARGURA: 38MM|ALTURA: 19MM|TAMPA: NÃO INCLUSA)</t>
  </si>
  <si>
    <t>MATED-11880</t>
  </si>
  <si>
    <t>PERFILADO (TIPO: LISO|MATERIAL: CHAPA DE AÇO|TRATAMENTO: PRÉ-ZINCADO|CHAPA: N°18|LARGURA: 38MM|ALTURA: 38MM|TAMPA: NÃO INCLUSA)</t>
  </si>
  <si>
    <t>MATED-11881</t>
  </si>
  <si>
    <t>PERFILADO (TIPO: PERFURADO|MATERIAL: CHAPA DE AÇO|TRATAMENTO: PRÉ-ZINCADO|CHAPA: N°18|LARGURA: 38MM|ALTURA: 38MM|TAMPA: NÃO INCLUSA)</t>
  </si>
  <si>
    <t>MATED-11888</t>
  </si>
  <si>
    <t>BARRA ROSCADA DE AÇO (DIÂMETRO DA SEÇÃO: 1/4"[6MM])</t>
  </si>
  <si>
    <t>MATED-11955</t>
  </si>
  <si>
    <t>MATED-11956</t>
  </si>
  <si>
    <t>MATED-11957</t>
  </si>
  <si>
    <t>MATED-11958</t>
  </si>
  <si>
    <t>MATED-11959</t>
  </si>
  <si>
    <t>MATED-11960</t>
  </si>
  <si>
    <t>MATED-11971</t>
  </si>
  <si>
    <t>ESPIGÃO DE FIBROCIMENTO (UTILIZAÇÃO: TELHA ONDULADA|COMPRIMENTO DA PEÇA: 180CM*) *MEDIDAS REFERENCIAIS APROXIMADAS</t>
  </si>
  <si>
    <t>MATED-11975</t>
  </si>
  <si>
    <t>FITA ANTIDERRAPANTE (TRÁFEDO: MÉDIO|MÉTODO DE APLICAÇÃO: ADESIVO|LARGURA: 50MM|COR: PRETA OU TRANSPARENTE|COMPRIMENTO DO ROLO*: 5M)*VALORES REFERENCIAIS APROXIMADOS</t>
  </si>
  <si>
    <t>MATED-11978</t>
  </si>
  <si>
    <t>CIMALHA PARA FORRO (MADEIRA: PINUS, CEDRINHO, IPÊ, AGENLIM OU EQUIVALENTE DA REGIÃO)*VALORES REFERENCIAIS APROXIMADOS</t>
  </si>
  <si>
    <t>MATED-11990</t>
  </si>
  <si>
    <t>CABO DE ALUMÍNIO NU (SEÇÃO TRANSVERSAL: 67,35MM2 [2/0 AWG]|QUANTIDADE FIOS: 7|DIÂMETRO DOS FIOS: 3,50MM)</t>
  </si>
  <si>
    <t>MATED-11991</t>
  </si>
  <si>
    <t>CORDOALHA (MATERIAL:AÇO GALVANIZADO|DIÂMETRO: 3/8"|QUANTIDADE DE FIOS: 7|APLICAÇÃO: USO GERAL OU SISTEMA DE PROTEÇÃO CONTRA DESCARGA ATMOSFÉRICA)</t>
  </si>
  <si>
    <t>MATED-12002</t>
  </si>
  <si>
    <t>TELA PARA EQUIPOTENCIALIZAÇÃO (MATERIAL: INOX|LARGURA*: 245MM|ESPESSURA*: 1,5MM)*VALORES REFERENCIAIS APROXIMADOS</t>
  </si>
  <si>
    <t>MATED-12018</t>
  </si>
  <si>
    <t>FITA PERFURADA (MATERIAL: LATÃO NIQUELADO|LARGURA: 20MM|ESPESSURA: 0,8MM|DIÂMETRO DOS FUROS*: 7MM|APLICAÇÃO: EQUIPOTENCIALIZAÇÃO)*VALORES REFERENCIAIS APROXIMADOS</t>
  </si>
  <si>
    <t>MATED-12019</t>
  </si>
  <si>
    <t>FITA PERFURADA (MATERIAL: LATÃO NIQUELADO|LARGURA: 20MM|ESPESSURA: 1,2MM|DIÂMETRO DOS FUROS*: 7MM|APLICAÇÃO: EQUIPOTENCIALIZAÇÃO)*VALORES REFERENCIAIS APROXIMADOS</t>
  </si>
  <si>
    <t>MATED-12045</t>
  </si>
  <si>
    <t>ESTACA PRÉ-MOLDADA (MATERIAL: CONCRETO PROTENDIDO|SEÇÃO: QUADRADA|DIMENSÃO*: 150X150MM|CAPACIDADE DE CARGA:25T)*VALORES REFERENCIAIS APROXIMADOS</t>
  </si>
  <si>
    <t>MATED-12046</t>
  </si>
  <si>
    <t>ESTACA PRÉ-MOLDADA (MATERIAL: CONCRETO PROTENDIDO|SEÇÃO: QUADRADA|DIMENSÃO*: 200X200MM|CAPACIDADE DE CARGA:50T)*VALORES REFERENCIAIS APROXIMADOS</t>
  </si>
  <si>
    <t>MATED-12047</t>
  </si>
  <si>
    <t>ESTACA PRÉ-MOLDADA (MATERIAL: CONCRETO PROTENDIDO|SEÇÃO: QUADRADA|DIMENSÃO*: 215X215MM|CAPACIDADE DE CARGA:60T)*VALORES REFERENCIAIS APROXIMADOS</t>
  </si>
  <si>
    <t>MATED-12051</t>
  </si>
  <si>
    <t>ESTACA PRÉ-MOLDADA (MATERIAL: CONCRETO PROTENDIDO|SEÇÃO: QUADRADA|DIMENSÃO: 170X170MM|CAPACIDADE DE CARGA:35T)*VALORES REFERENCIAIS APROXIMADOS</t>
  </si>
  <si>
    <t>MATED-12052</t>
  </si>
  <si>
    <t>ESTACA PRÉ-MOLDADA (MATERIAL: CONCRETO PROTENDIDO|SEÇÃO: QUADRADA|DIMENSÃO*: 230X230MM|CAPACIDADE DE CARGA: 70T)*VALORES REFERENCIAIS APROXIMADOS</t>
  </si>
  <si>
    <t>MATED-12053</t>
  </si>
  <si>
    <t>ESTACA PRÉ-MOLDADA (MATERIAL: CONCRETO PROTENDIDO|SEÇÃO: QUADRADA|DIMENSÃO*: 255X255MM|CAPACIDADE DE CARGA: 85T)*VALORES REFERENCIAIS APROXIMADOS</t>
  </si>
  <si>
    <t>MATED-12103</t>
  </si>
  <si>
    <t>CABO COAXIAL (SÉRIE: RG-59|DIÂMETRO EXTERNO*: 6,0MM|DIÂMETRO CONDUTOR: 0,8MM|IMPEDÂNCIA: 75OHM|MATERIAL CONDUTOR: COBRE NU|BLINDAGEM: MALHA DE ALUMÍNIO|PERCENTUAL DE MALHA: 97%|NÚMERO DE CONDUTOR: 1|MASSA LINEAR*: 0,011KG/M)*VALORES REFERENCIAIS APROXIMAD</t>
  </si>
  <si>
    <t>MATED-12115</t>
  </si>
  <si>
    <t>MATED-12199</t>
  </si>
  <si>
    <t>ELETRODUTO RÍGIDO (MATERIAL: AÇO|TRATAMENTO: GALVANIZADO ELETROLÍTICO|SÉRIE: MÉDIO|DIÂMETRO: 1.1/2"[40MM]|ESPESSURA*: 0,8-0,9MM|MASSA LINEAR*: 1,06KG/M)*VALORES REFERENCIAIS APROXIMADOS</t>
  </si>
  <si>
    <t>MATED-12201</t>
  </si>
  <si>
    <t>MATED-12202</t>
  </si>
  <si>
    <t>ELETRODUTO RÍGIDO (MATERIAL: AÇO|TRATAMENTO: GALVANIZADO ELETROLÍTICO|SÉRIE: MÉDIO|DIÂMETRO: 2.1/2"[65MM]|ESPESSURA*: 0,8-0,9MM|MASSA LINEAR*: 2,29KG/M)*VALORES REFERENCIAIS APROXIMADOS</t>
  </si>
  <si>
    <t>MATED-12203</t>
  </si>
  <si>
    <t>ELETRODUTO RÍGIDO (MATERIAL: AÇO|TRATAMENTO: GALVANIZADO ELETROLÍTICO|SÉRIE: MÉDIO|DIÂMETRO: 3"[80MM]|ESPESSURA*: 1,2-1,25MM|MASSA LINEAR*: 2,7KG/M)*VALORES REFERENCIAIS APROXIMADOS</t>
  </si>
  <si>
    <t>MATED-12204</t>
  </si>
  <si>
    <t>ELETRODUTO RÍGIDO (MATERIAL: AÇO|TRATAMENTO: GALVANIZADO ELETROLÍTICO|SÉRIE: MÉDIO|DIÂMETRO: 4"[100MM]|ESPESSURA*: 1,2-1,25MM|MASSA LINEAR*: 4,26KG/M)*VALORES REFERENCIAIS APROXIMADOS</t>
  </si>
  <si>
    <t>MATED-12205</t>
  </si>
  <si>
    <t>ELETRODUTO RÍGIDO (MATERIAL: AÇO|TRATAMENTO: GALVANIZADO ELETROLÍTICO|SÉRIE: PESADO|DIÂMETRO: 1/2"[15MM]|ESPESSURA*: 1,5-1,55MM|MASSA LINEAR*: 0,72KG/M)*VALORES REFERENCIAIS APROXIMADOS</t>
  </si>
  <si>
    <t>MATED-12206</t>
  </si>
  <si>
    <t>ELETRODUTO RÍGIDO (MATERIAL: AÇO|TRATAMENTO: GALVANIZADO ELETROLÍTICO|SÉRIE: PESADO|DIÂMETRO: 3/4"[20MM]|ESPESSURA*: 1,5-1,55MM|MASSA LINEAR*: 0,92KG/M)*VALORES REFERENCIAIS APROXIMADOS</t>
  </si>
  <si>
    <t>MATED-12207</t>
  </si>
  <si>
    <t>ELETRODUTO RÍGIDO (MATERIAL: AÇO|TRATAMENTO: GALVANIZADO ELETROLÍTICO|SÉRIE: PESADO|DIÂMETRO: 1"[25MM]|ESPESSURA*: 1,5-1,55MM|MASSA LINEAR*: 1,17KG/M)*VALORES REFERENCIAIS APROXIMADOS</t>
  </si>
  <si>
    <t>MATED-12208</t>
  </si>
  <si>
    <t>ELETRODUTO RÍGIDO (MATERIAL: AÇO|TRATAMENTO: GALVANIZADO ELETROLÍTICO|SÉRIE: PESADO|DIÂMETRO: 1.1/2"[40MM]|ESPESSURA*: 1,95-2,25MM|MASSA LINEAR*: 2,51KG/M)*VALORES REFERENCIAIS APROXIMADOS</t>
  </si>
  <si>
    <t>MATED-12209</t>
  </si>
  <si>
    <t>ELETRODUTO RÍGIDO (MATERIAL: AÇO|TRATAMENTO: GALVANIZADO ELETROLÍTICO|SÉRIE: PESADO|DIÂMETRO: 2"[50MM]|ESPESSURA*: 1,95-2,25MM|MASSA LINEAR*: 3,23KG/M)*VALORES REFERENCIAIS APROXIMADOS</t>
  </si>
  <si>
    <t>MATED-12211</t>
  </si>
  <si>
    <t>ELETRODUTO RÍGIDO (MATERIAL: AÇO|TRATAMENTO: GALVANIZADO ELETROLÍTICO|SÉRIE: PESADO|DIÂMETRO: 2.1/2"[65MM]|ESPESSURA*: 2,3-2,65MM|MASSA LINEAR*: 4,78KG/M)*VALORES REFERENCIAIS APROXIMADOS</t>
  </si>
  <si>
    <t>MATED-12215</t>
  </si>
  <si>
    <t>ELETRODUTO FLEXÍVEL (MATERIAL: PVC|DIÂMETRO DA SEÇÃO: 32MM)</t>
  </si>
  <si>
    <t>MATED-12217</t>
  </si>
  <si>
    <t>ELETRODUTO FLEXÍVEL (MATERIAL: PVC|DIÂMETRO DA SEÇÃO: 20MM)</t>
  </si>
  <si>
    <t>MATED-12225</t>
  </si>
  <si>
    <t>ELETRODUTO FLEXÍVEL (MATERIAL: PVC|DIÂMETRO DA SEÇÃO: 25MM)</t>
  </si>
  <si>
    <t>MATED-12232</t>
  </si>
  <si>
    <t>JUNTA PARA PISO (MATERIAL: PLÁSTICO|ESPESSURA: 3MM|ALTURA: 17MM)</t>
  </si>
  <si>
    <t>MATED-12234</t>
  </si>
  <si>
    <t>MATED-12247</t>
  </si>
  <si>
    <t>ELETRODUTO RÍGIDO (MATERIAL: AÇO|TRATAMENTO: GALVANIZADO ELETROLÍTICO|SÉRIE: LEVE|DIÂMETRO: 1/2"[15MM]|ESPESSURA*: 0,5-0,6MM|MASSA LINEAR*: 0,3KG/M)*VALORES REFERENCIAIS APROXIMADOS</t>
  </si>
  <si>
    <t>MATED-12277</t>
  </si>
  <si>
    <t>ELETRODUTO RÍGIDO (MATERIAL: AÇO|TRATAMENTO: GALVANIZADO ELETROLÍTICO|SÉRIE: PESADO|DIÂMETRO: 4"[100MM]|ESPESSURA*: 2,3-2,65MM|MASSA LINEAR*: 7,35KG/M)*VALORES REFERENCIAIS APROXIMADOS</t>
  </si>
  <si>
    <t>MATED-12286</t>
  </si>
  <si>
    <t>ELETRODUTO RÍGIDO (MATERIAL: AÇO|TRATAMENTO: GALVANIZADO ELETROLÍTICO|SÉRIE: LEVE|DIÂMETRO: 3/4"[20MM]|ESPESSURA*: 0,5-0,6MM|MASSA LINEAR*: 0,38KG/M)*VALORES REFERENCIAIS APROXIMADOS</t>
  </si>
  <si>
    <t>MATED-12288</t>
  </si>
  <si>
    <t>ELETRODUTO RÍGIDO (MATERIAL: AÇO|TRATAMENTO: GALVANIZADO ELETROLÍTICO|SÉRIE: LEVE|DIÂMETRO: 1"[25MM]|ESPESSURA*: 0,5-0,6MM|MASSA LINEAR*: 0,48KG/M)*VALORES REFERENCIAIS APROXIMADOS</t>
  </si>
  <si>
    <t>MATED-12456</t>
  </si>
  <si>
    <t>FITA ALUMINIZADA (TIPO: ADESIVA ASFÁLTICA|APLICAÇÃO: MULTIUSO|LARGURA: 10CM|COMPRIMENTO DO ROLO*: 10M)*VALORES REFERENCIAIS APROXIMADOS</t>
  </si>
  <si>
    <t>MATED-12466</t>
  </si>
  <si>
    <t>CANTONEIRA (MATERIAL: PVC|ABAS IGUAIS*: 25MM[1"]|ESPESSURA*: 1MM|APLICAÇÃO: USO GERAL EM ACABAMENTOS E PROTEÇÃO DE PAREDES)*VALORES REFERENCIAIS APROXIMADOS</t>
  </si>
  <si>
    <t>MATED-12473</t>
  </si>
  <si>
    <t>TUBO PBV DE PVC BRANCO PARA ESGOTO SERIE NORMAL (DIÂMETRO DA SEÇÃO: 200MM)</t>
  </si>
  <si>
    <t>MATED-12479</t>
  </si>
  <si>
    <t>TUBO PBV DE PVC BRANCO PARA ESGOTO SERIE REFORÇADA (DIÂMETRO DA SEÇÃO: 75MM)</t>
  </si>
  <si>
    <t>MATED-12488</t>
  </si>
  <si>
    <t>TUBO PBV DE PVC BRANCO PARA ESGOTO SERIE REFORÇADA (DIÂMETRO DA SEÇÃO: 100MM)</t>
  </si>
  <si>
    <t>MATED-12498</t>
  </si>
  <si>
    <t>TUBO PBV DE PVC BRANCO PARA ESGOTO SERIE REFORÇADA (DIÂMETRO DA SEÇÃO: 150MM)</t>
  </si>
  <si>
    <t>MATED-12522</t>
  </si>
  <si>
    <t>FITA ISOLANTE (TIPO: ANTI-CHAMA|LARGURA: 19MM|COR: PRETA)</t>
  </si>
  <si>
    <t>MATED-12561</t>
  </si>
  <si>
    <t>CUMEEIRA GALVANIZADA (UTILIZAÇÃO: TELHA TRAPEZOIDAL|COMPRIMENTO DA PEÇA: 100CM*) *MEDIDAS REFERENCIAIS APROXIMADAS</t>
  </si>
  <si>
    <t>MATED-12570</t>
  </si>
  <si>
    <t>FIO TELEFÔNICO (TIPO: FI TRANÇADO|MATERIAL: COBRE ELETROLÍTICO ESTANHADO|SEÇÃO: MACIÇA|ESPESSURA: 0,60MM|QUANTIDADE DE PAR: 1|ISOLAMENTO: CLORETO DE POLIVINILA [PVC]|MASSA LINEAR*: 0,011KG/M)*VALORES REFERENCIAIS APROXIMADOS</t>
  </si>
  <si>
    <t>MATED-12571</t>
  </si>
  <si>
    <t>MATED-12572</t>
  </si>
  <si>
    <t>MATED-12573</t>
  </si>
  <si>
    <t>MATED-12574</t>
  </si>
  <si>
    <t>MATED-12575</t>
  </si>
  <si>
    <t>MATED-12576</t>
  </si>
  <si>
    <t>MATED-12577</t>
  </si>
  <si>
    <t>MATED-12578</t>
  </si>
  <si>
    <t>MATED-12579</t>
  </si>
  <si>
    <t>FIO TELEFÔNICO (TIPO: FE-160|MATERIAL: AÇO COBREADO|SEÇÃO: MACIÇA|ESPESSURA: 1,60MM|QUANTIDADE DE PAR: 1|ISOLAMENTO: POLIETILENO TERMOPLÁSTICO [PE]|MASSA LINEAR*: 0,147KG/M)*VALORES REFERENCIAIS APROXIMADOS</t>
  </si>
  <si>
    <t>MATED-12580</t>
  </si>
  <si>
    <t>MATED-12581</t>
  </si>
  <si>
    <t>MATED-12582</t>
  </si>
  <si>
    <t>MATED-12583</t>
  </si>
  <si>
    <t>MATED-12584</t>
  </si>
  <si>
    <t>MATED-12585</t>
  </si>
  <si>
    <t>MATED-12587</t>
  </si>
  <si>
    <t>CUMEEIRA ONDULADA (UTILIZAÇÃO: TELHA DE FIBRA VEGETAL TRADICIONAL|COMPRIMENTO DA PEÇA: 100CM*) *MEDIDAS REFERENCIAIS APROXIMADAS</t>
  </si>
  <si>
    <t>MATED-12588</t>
  </si>
  <si>
    <t>RUFO DE POLIETILENO (UTILIZAÇÃO: TELHA DE FIBRA VEGETAL TRADICIONAL|COMPRIMENTO DA PEÇA: 100CM*) *MEDIDAS REFERENCIAIS APROXIMADAS</t>
  </si>
  <si>
    <t>MATED-12591</t>
  </si>
  <si>
    <t>MATED-12612</t>
  </si>
  <si>
    <t>MATED-12613</t>
  </si>
  <si>
    <t>MATED-12614</t>
  </si>
  <si>
    <t>MATED-12615</t>
  </si>
  <si>
    <t>MATED-12616</t>
  </si>
  <si>
    <t>MATED-12617</t>
  </si>
  <si>
    <t>MATED-12683</t>
  </si>
  <si>
    <t>CORRIMÃO (MATERIAL: AÇO INOX|TIPO: SIMPLES|DIÂMETRO DO TUBO: 1.1/2")  - IPRM</t>
  </si>
  <si>
    <t>MATED-12684</t>
  </si>
  <si>
    <t>CORRIMÃO (MATERIAL: AÇO INOX|TIPO: DUPLO|DIÂMETRO DO TUBO: 1.1/2") - IPRM</t>
  </si>
  <si>
    <t>MATED-12716</t>
  </si>
  <si>
    <t>GUARDA-CORPO COM CORRIMÃO(MATERIAL: AÇO INOX|ACABAMENTO: POLIDO|DIÂMETRO TUBO PARA REQUADRO: 2"|DIÂMETRO TUBO PARA SUBDIVISÕES: 1/2"|ALTURA: 105CM|TIPO DE CORRIMÃO: DUPLO|DIÂMETRO TUBO CORRIMÃO: 1.1/2")  - IPRM</t>
  </si>
  <si>
    <t>MATED-12717</t>
  </si>
  <si>
    <t>GUARDA-CORPO COM CORRIMÃO(MATERIAL: AÇO INOX|ACABAMENTO: POLIDO|DIÂMETRO TUBO PARA REQUADRO: 1.1/2"|DIÂMETRO TUBO PARA SUBDIVISÕES: 1/2"|ALTURA: 105CM|TIPO DE CORRIMÃO: SIMPLES|DIÂMETRO TUBO CORRIMÃO: 1.1/2") - IPRM</t>
  </si>
  <si>
    <t>MATED-12718</t>
  </si>
  <si>
    <t>GUARDA-CORPO COM CORRIMÃO(MATERIAL: AÇO INOX|ACABAMENTO: POLIDO|DIÂMETRO TUBO PARA REQUADRO: 2"|DIÂMETRO TUBO PARA SUBDIVISÕES: 1/2"|ALTURA: 105CM|TIPO DE CORRIMÃO: SIMPLES|DIÂMETRO TUBO CORRIMÃO: 1.1/2") - IPRM</t>
  </si>
  <si>
    <t>MATED-12719</t>
  </si>
  <si>
    <t>GUARDA-CORPO (MATERIAL: AÇO INOX|ACABAMENTO: POLIDO|DIÂMETRO TUBO PARA REQUADRO: 1.1/4"|DIÂMETRO TUBO PARA SUBDIVISÕES: 1.1/4"|ALTURA: 110CM) - IPRM</t>
  </si>
  <si>
    <t>MATED-12741</t>
  </si>
  <si>
    <t>CORRIMÃO (MATERIAL: AÇO INOX|TIPO: SIMPLES|DIÂMETRO DO TUBO: 1.1/2") - IPRM</t>
  </si>
  <si>
    <t>MATED-12751</t>
  </si>
  <si>
    <t>JUNTA PARA PISO (MATERIAL: ALUMÍNIO|ESPESSURA*: 3,17MM|ALTURA*: 19,05MM|MASSA LINEAR*: 0,164KG/MG)*VALORES REFERENCIAIS APROXIMADOS</t>
  </si>
  <si>
    <t>MATED-12753</t>
  </si>
  <si>
    <t>RODAPÉ DE MÁRMORE (COR: BRANCO COMUM|ESPESSURA: 2CM|ALTURA: 10CM)</t>
  </si>
  <si>
    <t>MATED-12754</t>
  </si>
  <si>
    <t>RODAPÉ DE GRANITO (COR: CINZA ANDORINHA|TIPO: POLIDO|ESPESSURA: 2CM|ALTURA: 7CM)</t>
  </si>
  <si>
    <t>MATED-12756</t>
  </si>
  <si>
    <t>RODAPÉ DE ARDÓSIA (COR: NATURAL|ESPESSURA: 7MM|ALTURA: 5CM)</t>
  </si>
  <si>
    <t>MATED-12757</t>
  </si>
  <si>
    <t>RODAPÉ DE ARDÓSIA (COR: NATURAL|ESPESSURA: 7MM|ALTURA: 7CM)</t>
  </si>
  <si>
    <t>MATED-12759</t>
  </si>
  <si>
    <t>RODAPÉ DE GRANITO (COR: CINZA ANDORINHA|TIPO: POLIDO|ESPESSURA: 2CM|ALTURA: 10CM)</t>
  </si>
  <si>
    <t>MATED-12760</t>
  </si>
  <si>
    <t>RODAPÉ DE GRANITO (COR: CINZA ANDORINHA|TIPO: POLIDO|ESPESSURA: 2CM|ALTURA: 5CM)</t>
  </si>
  <si>
    <t>MATED-12773</t>
  </si>
  <si>
    <t>RÉGUA OU RODAPÉ (ACABAMENTO: APARELHADO COM CANTO BOLEADO|LARGURA: 7CM|ESPESSURA*: 2CM|MADEIRA: IPÊ, TAUARI, CUMARÚ, SUCUPIRA OU EQUIVALENTE DA REGIÃO OU EQUIVALENTE DA REGIÃO)*VALORES REFERENCIAIS APROXIMADOS</t>
  </si>
  <si>
    <t>MATED-12774</t>
  </si>
  <si>
    <t>RODAPÉ DE MÁRMORE (COR: BRANCO COMUM|ESPESSURA: 2CM|ALTURA: 5CM)</t>
  </si>
  <si>
    <t>MATED-12775</t>
  </si>
  <si>
    <t>RODAPÉ DE MÁRMORE (COR: BRANCO COMUM|ESPESSURA: 2CM|ALTURA: 7CM)</t>
  </si>
  <si>
    <t>MATED-12812</t>
  </si>
  <si>
    <t>RÉGUA OU RODAPÉ (ACABAMENTO: APARELHADO COM CANTO BOLEADO|LARGURA: 10CM|ESPESSURA*: 2CM|MADEIRA: PEROBA ROSA OU EQUIVALENTE DA REGIÃO)*VALORES REFERENCIAIS APROXIMADOS</t>
  </si>
  <si>
    <t>MATED-12816</t>
  </si>
  <si>
    <t>CANALETA/CALHA (TIPO: MEIA CANA|MATERIAL: CONCRETO|DIÂMETRO: 300MM|PESO*: 32KG/UN|APLICAÇÃO: DRENAGEM SUPERFICIAL) *VALORES REFERENCIAIS APROXIMADOS</t>
  </si>
  <si>
    <t>MATED-12817</t>
  </si>
  <si>
    <t>CANALETA/CALHA (TIPO: MEIA CANA|MATERIAL: CONCRETO|DIÂMETRO: 400MM|PESO*: 81KG/UN|APLICAÇÃO: DRENAGEM SUPERFICIAL) *VALORES REFERENCIAIS APROXIMADOS</t>
  </si>
  <si>
    <t>MATED-12818</t>
  </si>
  <si>
    <t>CANALETA/CALHA (TIPO: MEIA CANA|MATERIAL: CONCRETO|DIÂMETRO: 500MM|PESO*: 111KG/UN|APLICAÇÃO: DRENAGEM SUPERFICIAL) *VALORES REFERENCIAIS APROXIMADOS</t>
  </si>
  <si>
    <t>MATED-12819</t>
  </si>
  <si>
    <t>CANALETA/CALHA (TIPO: MEIA CANA|MATERIAL: CONCRETO|DIÂMETRO: 600MM|PESO*: 150KG/UN|APLICAÇÃO: DRENAGEM SUPERFICIAL) *VALORES REFERENCIAIS APROXIMADOS</t>
  </si>
  <si>
    <t>MATED-12855</t>
  </si>
  <si>
    <t>TUBO DE CONCRETO SIMPLES (CLASSE: PS1|APLICAÇÃO: DRENAGEM|ENCAIXE: PONTA E BOLSA|PESO APROXIMADO: 158KG|DIÂMETRO: 400MM)</t>
  </si>
  <si>
    <t>MATED-12856</t>
  </si>
  <si>
    <t>TUBO DE CONCRETO SIMPLES (CLASSE: PS1|APLICAÇÃO: DRENAGEM|ENCAIXE: PONTA E BOLSA|PESO APROXIMADO: 220KG|DIÂMETRO: 500MM)</t>
  </si>
  <si>
    <t>MATED-12857</t>
  </si>
  <si>
    <t>TUBO DE CONCRETO SIMPLES (CLASSE: PS1|APLICAÇÃO: DRENAGEM|ENCAIXE: PONTA E BOLSA|PESO APROXIMADO: 300KG|DIÂMETRO: 600MM)</t>
  </si>
  <si>
    <t>MATED-12859</t>
  </si>
  <si>
    <t>TUBO DE CONCRETO ARMADO (CLASSE: PA1|APLICAÇÃO: DRENAGEM|ENCAIXE: PONTA E BOLSA|PESO APROXIMADO: 265KG|DIÂMETRO: 400MM)</t>
  </si>
  <si>
    <t>MATED-12860</t>
  </si>
  <si>
    <t>TUBO DE CONCRETO ARMADO (CLASSE: PA1|APLICAÇÃO: DRENAGEM|ENCAIXE: PONTA E BOLSA|PESO APROXIMADO: 330KG|DIÂMETRO: 500MM)</t>
  </si>
  <si>
    <t>MATED-12861</t>
  </si>
  <si>
    <t>TUBO DE CONCRETO ARMADO (CLASSE: PA1|APLICAÇÃO: DRENAGEM|ENCAIXE: PONTA E BOLSA|PESO APROXIMADO: 480KG|DIÂMETRO: 600MM)</t>
  </si>
  <si>
    <t>MATED-12862</t>
  </si>
  <si>
    <t>TUBO DE CONCRETO ARMADO (CLASSE: PA1|APLICAÇÃO: DRENAGEM|ENCAIXE: PONTA E BOLSA|PESO APROXIMADO: 880KG|DIÂMETRO: 800MM)</t>
  </si>
  <si>
    <t>MATED-12863</t>
  </si>
  <si>
    <t>TUBO DE CONCRETO ARMADO (CLASSE: PA1|APLICAÇÃO: DRENAGEM|ENCAIXE: PONTA E BOLSA|PESO APROXIMADO: 1430KG|DIÂMETRO: 1000MM)</t>
  </si>
  <si>
    <t>MATED-12864</t>
  </si>
  <si>
    <t>TUBO DE CONCRETO ARMADO (CLASSE: PA1|APLICAÇÃO: DRENAGEM|ENCAIXE: PONTA E BOLSA|PESO APROXIMADO: 1640KG|DIÂMETRO: 1200MM)</t>
  </si>
  <si>
    <t>MATED-12866</t>
  </si>
  <si>
    <t>TUBO DE CONCRETO ARMADO (CLASSE: PA1|APLICAÇÃO: DRENAGEM|ENCAIXE: PONTA E BOLSA|PESO APROXIMADO: 2600KG|DIÂMETRO: 1500MM)</t>
  </si>
  <si>
    <t>MATED-12879</t>
  </si>
  <si>
    <t>TUBO DE CONCRETO SIMPLES (CLASSE: PS1|APLICAÇÃO: DRENAGEM|ENCAIXE: PONTA E BOLSA|PESO APROXIMADO: 98KG|DIÂMETRO: 300MM)</t>
  </si>
  <si>
    <t>MATED-12892</t>
  </si>
  <si>
    <t>TUBO DE CONCRETO ARMADO (CLASSE: PA1|APLICAÇÃO: DRENAGEM|ENCAIXE: PONTA E BOLSA|PESO APROXIMADO: 540KG|DIÂMETRO: 700MM)</t>
  </si>
  <si>
    <t>MATED-12902</t>
  </si>
  <si>
    <t>TUBO DE CONCRETO ARMADO (CLASSE: PA1|APLICAÇÃO: DRENAGEM|ENCAIXE: PONTA E BOLSA|PESO APROXIMADO: 860KG|DIÂMETRO: 900MM)</t>
  </si>
  <si>
    <t>MATED-12903</t>
  </si>
  <si>
    <t>RALO EM GRELHA (MATERIAL: AÇO INOX|LARGURA: 20CM)</t>
  </si>
  <si>
    <t>MATED-13051</t>
  </si>
  <si>
    <t>RÉGUA (ACABAMENTO: APARELHADO|LARGURA: 15CM|ESPESSURA*: 2CM|MADEIRA: TAUARI, CUMARÚ, SUCUPIRA, IPÊ OU EQUIVALENTE DA REGIÃO)*VALORES REFERENCIAIS APROXIMADOS</t>
  </si>
  <si>
    <t>MATED-13052</t>
  </si>
  <si>
    <t>BATE MACA E PROTETOR DE PAREDE (MATERIAL: PVC|TIPO: CURVO|LARGURA: 20CM|ESPESSURA: 3CM|ACESSÓRIOS: INCLUSOS)*VALORES REFERENCIAIS APROXIMADOS</t>
  </si>
  <si>
    <t>MATED-13068</t>
  </si>
  <si>
    <t>MATED-13073</t>
  </si>
  <si>
    <t>CONCERTINA CLIPADA (MODELO: ESPIRAL HELICOIDAL DUPLA|DIÂMETRO: 61CM)</t>
  </si>
  <si>
    <t>MATED-13074</t>
  </si>
  <si>
    <t>CONCERTINA CLIPADA (MODELO: ESPIRAL HELICOIDAL DUPLA|DIÂMETRO: 45CM)</t>
  </si>
  <si>
    <t>MATED-13075</t>
  </si>
  <si>
    <t>CONCERTINA CLIPADA (MODELO: ESPIRAL HELICOIDAL DUPLA|DIÂMETRO: 73CM)</t>
  </si>
  <si>
    <t>MATED-13081</t>
  </si>
  <si>
    <t>DEGRAU DE PEDRA EM ARDÓSIA (COR: NATURAL|LARGURA: 30CM|ESPESSURA: 2CM)</t>
  </si>
  <si>
    <t>MATED-13082</t>
  </si>
  <si>
    <t>ESPELHO PARA DEGRAU DE PEDRA EM ARDÓSIA (COR: NATURAL|ALTURA: 20CM|ESPESSURA: 15MM)</t>
  </si>
  <si>
    <t>MATED-13787</t>
  </si>
  <si>
    <t>FITA GUIA LATERAL PARA PORTA DE AÇO (LARGURA: 30MM|ESPESSURA*: 0,6MM) *VALORES REFERENCIAIS APROXIMADOS</t>
  </si>
  <si>
    <t>MATED-15971</t>
  </si>
  <si>
    <t>BARRA ROSCADA DE AÇO (DIÂMETRO DA SEÇÃO: 5/16"[8MM])</t>
  </si>
  <si>
    <t>MATED-15972</t>
  </si>
  <si>
    <t>BARRA ROSCADA DE AÇO (DIÂMETRO DA SEÇÃO: 3/8"[10MM])</t>
  </si>
  <si>
    <t>MATED-15977</t>
  </si>
  <si>
    <t>TUBO DE CONCRETO (APLICAÇÃO: CISTERNA/POÇO|DIÂMETRO: 900MM)</t>
  </si>
  <si>
    <t>MATED-17644</t>
  </si>
  <si>
    <t>TRILHO PARA FIXAÇÃO DE DISJUNTORES (MATERIAL: AÇO|MEDIDAS: 35X7,5MM|TIPO: PERFURADO|PADRÃO: DIN)</t>
  </si>
  <si>
    <t>MATED-17645</t>
  </si>
  <si>
    <t>CANALETA PARA PASSAGEM DE CABOS (MATERIAL: PVC|MEDIDAS: 30X30MM|TIPO: RECORTE ABERTO)</t>
  </si>
  <si>
    <t>MATED-17646</t>
  </si>
  <si>
    <t>CANALETA PARA PASSAGEM DE CABOS (MATERIAL: PVC|MEDIDAS: 30X50MM|TIPO: RECORTE ABERTO)</t>
  </si>
  <si>
    <t>MATED-17647</t>
  </si>
  <si>
    <t>CANALETA PARA PASSAGEM DE CABOS (MATERIAL: PVC|MEDIDAS: 50X50MM|TIPO: RECORTE ABERTO)</t>
  </si>
  <si>
    <t>MATED-17912</t>
  </si>
  <si>
    <t>ELETROCALHA METÁLICA (TIPO: LISA SEM VIROLA|TRATAMENTO: PRÉ-ZINCADO|CHAPA: N°18|MEDIDAS: 100X50MM)</t>
  </si>
  <si>
    <t>MATED-17913</t>
  </si>
  <si>
    <t>ELETROCALHA METÁLICA (TIPO: LISA SEM VIROLA|TRATAMENTO: PRÉ-ZINCADO|CHAPA: N°18|MEDIDAS: 100X100MM)</t>
  </si>
  <si>
    <t>MATED-17914</t>
  </si>
  <si>
    <t>ELETROCALHA METÁLICA (TIPO: LISA SEM VIROLA|TRATAMENTO: PRÉ-ZINCADO|CHAPA: N°18|MEDIDAS: 150X50MM)</t>
  </si>
  <si>
    <t>MATED-17915</t>
  </si>
  <si>
    <t>ELETROCALHA METÁLICA (TIPO: LISA SEM VIROLA|TRATAMENTO: PRÉ-ZINCADO|CHAPA: N°18|MEDIDAS: 150X100MM)</t>
  </si>
  <si>
    <t>MATED-17916</t>
  </si>
  <si>
    <t>ELETROCALHA METÁLICA (TIPO: LISA SEM VIROLA|TRATAMENTO: PRÉ-ZINCADO|CHAPA: N°18|MEDIDAS: 200X50MM)</t>
  </si>
  <si>
    <t>MATED-17917</t>
  </si>
  <si>
    <t>ELETROCALHA METÁLICA (TIPO: LISA SEM VIROLA|TRATAMENTO: PRÉ-ZINCADO|CHAPA: N°18|MEDIDAS: 200X100MM)</t>
  </si>
  <si>
    <t>MATED-17918</t>
  </si>
  <si>
    <t>ELETROCALHA METÁLICA (TIPO: LISA SEM VIROLA|TRATAMENTO: PRÉ-ZINCADO|CHAPA: N°18|MEDIDAS: 300X50MM)</t>
  </si>
  <si>
    <t>MATED-17919</t>
  </si>
  <si>
    <t>ELETROCALHA METÁLICA (TIPO: LISA SEM VIROLA|TRATAMENTO: PRÉ-ZINCADO|CHAPA: N°18|MEDIDAS: 300X100MM)</t>
  </si>
  <si>
    <t>MATED-17920</t>
  </si>
  <si>
    <t>ELETROCALHA METÁLICA (TIPO: LISA SEM VIROLA|TRATAMENTO: PRÉ-ZINCADO|CHAPA: N°18|MEDIDAS: 400X100MM)</t>
  </si>
  <si>
    <t>MATED-17921</t>
  </si>
  <si>
    <t>ELETROCALHA METÁLICA (TIPO: PERFURADA SEM VIROLA|TRATAMENTO: PRÉ-ZINCADO|CHAPA: N°18|MEDIDAS: 100X50MM)</t>
  </si>
  <si>
    <t>MATED-17922</t>
  </si>
  <si>
    <t>ELETROCALHA METÁLICA (TIPO: PERFURADA SEM VIROLA|TRATAMENTO: PRÉ-ZINCADO|CHAPA: N°18|MEDIDAS: 100X100MM)</t>
  </si>
  <si>
    <t>MATED-17923</t>
  </si>
  <si>
    <t>ELETROCALHA METÁLICA (TIPO: PERFURADA SEM VIROLA|TRATAMENTO: PRÉ-ZINCADO|CHAPA: N°18|MEDIDAS: 150X50MM)</t>
  </si>
  <si>
    <t>MATED-17924</t>
  </si>
  <si>
    <t>ELETROCALHA METÁLICA (TIPO: PERFURADA SEM VIROLA|TRATAMENTO: PRÉ-ZINCADO|CHAPA: N°18|MEDIDAS: 150X100MM)</t>
  </si>
  <si>
    <t>MATED-17925</t>
  </si>
  <si>
    <t>ELETROCALHA METÁLICA (TIPO: PERFURADA SEM VIROLA|TRATAMENTO: PRÉ-ZINCADO|CHAPA: N°18|MEDIDAS: 200X50MM)</t>
  </si>
  <si>
    <t>MATED-17926</t>
  </si>
  <si>
    <t>ELETROCALHA METÁLICA (TIPO: PERFURADA SEM VIROLA|TRATAMENTO: PRÉ-ZINCADO|CHAPA: N°18|MEDIDAS: 200X100MM)</t>
  </si>
  <si>
    <t>MATED-17927</t>
  </si>
  <si>
    <t>ELETROCALHA METÁLICA (TIPO: PERFURADA SEM VIROLA|TRATAMENTO: PRÉ-ZINCADO|CHAPA: N°18|MEDIDAS: 300X50MM)</t>
  </si>
  <si>
    <t>MATED-17928</t>
  </si>
  <si>
    <t>ELETROCALHA METÁLICA (TIPO: PERFURADA SEM VIROLA|TRATAMENTO: PRÉ-ZINCADO|CHAPA: N°18|MEDIDAS: 300X100MM)</t>
  </si>
  <si>
    <t>MATED-17929</t>
  </si>
  <si>
    <t>ELETROCALHA METÁLICA (TIPO: PERFURADA SEM VIROLA|TRATAMENTO: PRÉ-ZINCADO|CHAPA: N°18|MEDIDAS: 400X100MM)</t>
  </si>
  <si>
    <t>MATED-17930</t>
  </si>
  <si>
    <t>TAMPA PARA ELETROCALHA METÁLICA (TIPO: ENCAIXE|TRATAMENTO: PRÉ-ZINCADO|CHAPA: N°24|MEDIDA: 100MM)</t>
  </si>
  <si>
    <t>MATED-17931</t>
  </si>
  <si>
    <t>TAMPA PARA ELETROCALHA METÁLICA (TIPO: ENCAIXE|TRATAMENTO: PRÉ-ZINCADO|CHAPA: N°24|MEDIDA: 150MM)</t>
  </si>
  <si>
    <t>MATED-17932</t>
  </si>
  <si>
    <t>TAMPA PARA ELETROCALHA METÁLICA (TIPO: ENCAIXE|TRATAMENTO: PRÉ-ZINCADO|CHAPA: N°24|MEDIDA: 200MM)</t>
  </si>
  <si>
    <t>MATED-17933</t>
  </si>
  <si>
    <t>TAMPA PARA ELETROCALHA METÁLICA (TIPO: ENCAIXE|TRATAMENTO: PRÉ-ZINCADO|CHAPA: N°24|MEDIDA: 300MM)</t>
  </si>
  <si>
    <t>MATED-17934</t>
  </si>
  <si>
    <t>TAMPA PARA ELETROCALHA METÁLICA (TIPO: ENCAIXE|TRATAMENTO: PRÉ-ZINCADO|CHAPA: N°24|MEDIDA: 400MM)</t>
  </si>
  <si>
    <t>MATED-19585</t>
  </si>
  <si>
    <t>TAMPA PARA PERFILADO (TIPO: ENCAIXE|TRATAMENTO: PRÉ-ZINCADO|CHAPA: N°24|MEDIDA: 38MM)</t>
  </si>
  <si>
    <t>MATED-19816</t>
  </si>
  <si>
    <t>ARMAÇÃO TRELIÇADA DE AÇO CA-60 (ALTURA: 80MM|FERRAGEM SUPERIOR: Ø6MM|FERRAGEM DIAGONAL: Ø4,2MM|FERRAGEM INFERIOR: Ø5MM|PESO: 0,825KG/M)</t>
  </si>
  <si>
    <t>MATED-19818</t>
  </si>
  <si>
    <t>ARMAÇÃO TRELIÇADA DE AÇO CA-60 (ALTURA: 120MM|FERRAGEM SUPERIOR: Ø6MM|FERRAGEM DIAGONAL: Ø4,2MM|FERRAGEM INFERIOR: Ø5,0MM|PESO: 0,886KG/M)</t>
  </si>
  <si>
    <t>MATED-21606</t>
  </si>
  <si>
    <t>BARRA ROSCADA DE AÇO (DIÂMETRO DA SEÇÃO: 1/2"[12,5MM])</t>
  </si>
  <si>
    <t>MATED-21609</t>
  </si>
  <si>
    <t>BARRA ROSCADA DE AÇO (DIÂMETRO DA SEÇÃO: 5/8"[16MM])</t>
  </si>
  <si>
    <t>MATED-24046</t>
  </si>
  <si>
    <t>FITA SUBTERRÂNEA PARA SINALIZAÇÃO DE REDES OU TUBULAÇÕES (LARGURA MÍNIMA: 75MM)</t>
  </si>
  <si>
    <t>MATED-26834</t>
  </si>
  <si>
    <t>ELETRODUTO RÍGIDO (MATERIAL: AÇO|TRATAMENTO: GALVANIZADO ELETROLÍTICO|SÉRIE: PESADO|DIÂMETRO: 1.1/4"[32MM]|ESPESSURA*: 1,95-2,0MM|MASSA LINEAR*: 2,02KG/M)*VALORES REFERENCIAIS APROXIMADOS</t>
  </si>
  <si>
    <t>MATED-27242</t>
  </si>
  <si>
    <t>BARRAMENTO PARA QUADRO (PADRÃO: DIN|TIPO: FASE|POLOS/TERMINAIS: 57/METRO|FASES: MONOFÁSICO|CORRENTE: 80A)</t>
  </si>
  <si>
    <t>MATED-27245</t>
  </si>
  <si>
    <t>BARRAMENTO PARA QUADRO (PADRÃO: DIN|TIPO: FASE|POLOS/TERMINAIS: 28/M|FASES: BIFÁSICO|CORRENTE: 80A)</t>
  </si>
  <si>
    <t>MATED-27246</t>
  </si>
  <si>
    <t>BARRAMENTO PARA QUADRO (PADRÃO: DIN|TIPO: FASE|POLOS/TERMINAIS: 19/M|FASES: TRIFÁSICO|CORRENTE: 80A)</t>
  </si>
  <si>
    <t>MATED-27790</t>
  </si>
  <si>
    <t>MANGUEIRA FLEXÍVEL (MATERIAL: COMPOSTO FLEXÍVEL DE PVC|DIÂMETRO: 3/8"|ESPESSURA: 3MM|APLICAÇÃO: MULTIÚSO|COR: TRANSPARENTE COM FAIXA AMARELA)</t>
  </si>
  <si>
    <t>MATED-28456</t>
  </si>
  <si>
    <t>PERFIL TABICA (MATERIAL: AÇO GALVANIZADO|TIPO: LISA|ACABAMENTO: PINTURA|COR: BRANCA|LARGURA*: 4,8CM|ALTURA*: 4,0CM|COMPRIMENTO: 300CM)*VALORES REFERENCIAIS APROXIMADOS</t>
  </si>
  <si>
    <t>MATED-28546</t>
  </si>
  <si>
    <t>CORDA (MATERIAL: POLIAMIDA|DIÂMETRO: 12MM|TIPO: CORDA TRANÇADA|APLICAÇÃO: TRABALHO EM ALTURA)</t>
  </si>
  <si>
    <t>MATED-28556</t>
  </si>
  <si>
    <t>ABRAÇADEIRA TIPO FITA PERFURADA (MATERIAL: AÇO GALVANIZADO|LARGURA: 19MM|ESPESSURA: 4MM)</t>
  </si>
  <si>
    <t>MATED-28723</t>
  </si>
  <si>
    <t>EMENDA PARA FORRO EM RÉGUA (MATERIAL: PVC|LARGURA: 20CM|ESPESSURA*: 10MM|SISTEMA: MACHO E FÊMEA|COR: BRANCA)*VALORES REFERENCIAIS APROXIMADOS</t>
  </si>
  <si>
    <t>MATED-28731</t>
  </si>
  <si>
    <t>ACABAMENTO PARA FORRO (MODELO: PERFIL U|MATERIAL: PVC|ALTURA*: 22MM|LARGURA*: 40MM|APLICAÇÃO: FORRO EM RÉGUA DE PVC|COR: BRANCA)*VALORES REFERENCIAIS APROXIMADOS</t>
  </si>
  <si>
    <t>MATED-29265</t>
  </si>
  <si>
    <t>ESCOVA DE VEDAÇÃO SEM BARREIRA PLÁSTICA (MEDIDAS: 5X8MM|REFERÊNCIA: FIT-212)</t>
  </si>
  <si>
    <t>MATED-29266</t>
  </si>
  <si>
    <t>ESCOVA DE VEDAÇÃO SEM BARREIRA PLÁSTICA (MEDIDAS: 7,5X6MM|REFERÊNCIA: FIT-246)</t>
  </si>
  <si>
    <t>MATED-29267</t>
  </si>
  <si>
    <t>GUARNIÇÃO PARA ESQUADRIAS DE ALUMÍNIO (MEDIDAS: 14X11MM|REFERÊNCIA: GUA-007)</t>
  </si>
  <si>
    <t>MATED-29268</t>
  </si>
  <si>
    <t>GUARNIÇÃO PARA ESQUADRIAS DE ALUMÍNIO (MEDIDAS: 7,8X4,7MM|REFERÊNCIA: GUA-053)</t>
  </si>
  <si>
    <t>MATED-29269</t>
  </si>
  <si>
    <t>GUARNIÇÃO PARA ESQUADRIAS DE ALUMÍNIO (MEDIDAS: 7X10MM|REFERÊNCIA: GUA-239)</t>
  </si>
  <si>
    <t>MATED-29328</t>
  </si>
  <si>
    <t>ESCOVA DE VEDAÇÃO SEM BARREIRA PLÁSTICA (MEDIDAS: 5X6MM|REFERÊNCIA: FIT-206)</t>
  </si>
  <si>
    <t>MATED-29329</t>
  </si>
  <si>
    <t>GUARNIÇÃO PARA ESQUADRIAS DE ALUMÍNIO (DIÂMETRO: 5MM|REFERÊNCIA: GUA-006)</t>
  </si>
  <si>
    <t>MATED-31454</t>
  </si>
  <si>
    <t>BARBANTE/CORDÃO (MATERIAL: SISAL|DIÂMETRO: 3MM[1/8"]|TIPO: CORDA TORCIDA|APLICAÇÃO: USO GERAL)</t>
  </si>
  <si>
    <t>MATED-31493</t>
  </si>
  <si>
    <t>FITA DUPLA FACE (LARGURA: 12MM|COR: TRANSPARENTE|COMPRIMENTO DO ROLO*: 20M|APLICAÇÃO: USO GERAL)*VALORES REFERENCIAIS APROXIMADOS</t>
  </si>
  <si>
    <t>MATED-31714</t>
  </si>
  <si>
    <t>PERFIL (TIPO: GUIA|MATERIAL: AÇO GALVANIZADO|ESPESSURA: 0,5MM|LARGURA: 90MM|COMPRIMENTO: 3000MM|APLICAÇÃO: PAREDE EM CHAPA DE GESSO ACARTONADO)</t>
  </si>
  <si>
    <t>MATED-31715</t>
  </si>
  <si>
    <t>PERFIL (TIPO: MONTANTE|MATERIAL: AÇO GALVANIZADO|ESPESSURA: 0,5MM|LARGURA: 90MM|COMPRIMENTO: 3000MM|APLICAÇÃO: PAREDE EM CHAPA DE GESSO ACARTONADO)</t>
  </si>
  <si>
    <t>MATED-33163</t>
  </si>
  <si>
    <t>PAPEL HIGIÊNICO FOLHA SIMPLES</t>
  </si>
  <si>
    <t>MATED-33222</t>
  </si>
  <si>
    <t>CABO DE AÇO GALVANIZADO (TIPO: 6X19|DIÂMETRO 8MM[5/16"]|MASSA LINEAR: 0,268KG/M)</t>
  </si>
  <si>
    <t>MATED-4159</t>
  </si>
  <si>
    <t>MATED-4864</t>
  </si>
  <si>
    <t>CABO MULTIPOLAR ISOLADO (QUANTIDADE DE VIAS: 4|ENCORDOAMENTO: CLASSE 5|SEÇÃO TRANSVERSAL: 4X0,50MM2|TENSÃO: 600V|TEMPERATURA: 105°C)</t>
  </si>
  <si>
    <t>MATED-5365</t>
  </si>
  <si>
    <t>TUBO CORRUGADO FLEXÍVEL PERFURADO PARA DRENAGEM (MATERIAL: PEAD| DIÂMETRO: 100MM[4"]*) *VALORES REFERECIAIS APROXIMADOS</t>
  </si>
  <si>
    <t>MATED-5366</t>
  </si>
  <si>
    <t>TUBO CORRUGADO FLEXÍVEL PERFURADO PARA DRENAGEM (MATERIAL: PEAD| DIÂMETRO: 160MM[6"]*) *VALORES REFERECIAIS APROXIMADOS</t>
  </si>
  <si>
    <t>MATED-5367</t>
  </si>
  <si>
    <t>TUBO CORRUGADO FLEXÍVEL PERFURADO PARA DRENAGEM (MATERIAL: PEAD| DIÂMETRO: 200MM[8"]*) *VALORES REFERECIAIS APROXIMADOS</t>
  </si>
  <si>
    <t>MATED-5369</t>
  </si>
  <si>
    <t>TUBO CORRUGADO FLEXÍVEL PERFURADO PARA DRENAGEM (MATERIAL: PEAD| DIÂMETRO: 65MM[2.1/2"]*) *VALORES REFERECIAIS APROXIMADOS</t>
  </si>
  <si>
    <t>MATED-6222</t>
  </si>
  <si>
    <t>RODAPÉ DE POLIESTIRENO COM PASSA FIO (COR: BRANCO|ESPESSURA*: 12MM|ALTURA: 7CM) *MEDIDAS REFERENCIAIS APROXIMADAS</t>
  </si>
  <si>
    <t>MATED-7044</t>
  </si>
  <si>
    <t>CORDÃO DE CANTO (LARGURA*:10-15MM|ESPESSURA*: 10-15MM|MADEIRA: PINUS, CEDRINHO, IPÊ, AGENLIM OU EQUIVALENTE DA REGIÃO)*VALORES REFERENCIAIS APROXIMADOS</t>
  </si>
  <si>
    <t>MATED-7046</t>
  </si>
  <si>
    <t>CORDÃO DE CANTO (LARGURA*:15-20MM|ESPESSURA*: 10-15MM|MADEIRA: PINUS, CEDRINHO, IPÊ, AGENLIM OU EQUIVALENTE DA REGIÃO)*VALORES REFERENCIAIS APROXIMADOS</t>
  </si>
  <si>
    <t>MATED-7727</t>
  </si>
  <si>
    <t>ELETRODUTO FLEXÍVEL (MATERIAL: AÇO GALVANIZADO REVESTIDO EM PVC PRETO|DIÂMETRO DA SEÇÃO: 1")</t>
  </si>
  <si>
    <t>MATED-7740</t>
  </si>
  <si>
    <t>ELETRODUTO FLEXÍVEL (MATERIAL: AÇO GALVANIZADO REVESTIDO EM PVC PRETO|DIÂMETRO DA SEÇÃO: 1.1/2")</t>
  </si>
  <si>
    <t>MATED-7741</t>
  </si>
  <si>
    <t>ELETRODUTO FLEXÍVEL (MATERIAL: AÇO GALVANIZADO REVESTIDO EM PVC PRETO|DIÂMETRO DA SEÇÃO: 1.1/4")</t>
  </si>
  <si>
    <t>MATED-7742</t>
  </si>
  <si>
    <t>ELETRODUTO FLEXÍVEL (MATERIAL: AÇO GALVANIZADO REVESTIDO EM PVC PRETO|DIÂMETRO DA SEÇÃO: 2")</t>
  </si>
  <si>
    <t>MATED-7743</t>
  </si>
  <si>
    <t>ELETRODUTO FLEXÍVEL (MATERIAL: AÇO GALVANIZADO REVESTIDO EM PVC PRETO|DIÂMETRO DA SEÇÃO: 2.1/2")</t>
  </si>
  <si>
    <t>MATED-7745</t>
  </si>
  <si>
    <t>ELETRODUTO FLEXÍVEL (MATERIAL: AÇO GALVANIZADO REVESTIDO EM PVC PRETO|DIÂMETRO DA SEÇÃO: 3/4")</t>
  </si>
  <si>
    <t>MATED-8131</t>
  </si>
  <si>
    <t>PERFIL (TIPO: GUIA|MATERIAL: AÇO GALVANIZADO|ESPESSURA: 0,5MM|LARGURA: 70MM|COMPRIMENTO: 3000MM|APLICAÇÃO: PAREDE EM CHAPA DE GESSO ACARTONADO)</t>
  </si>
  <si>
    <t>MATED-8132</t>
  </si>
  <si>
    <t>PERFIL (TIPO: MONTANTE|MATERIAL: AÇO GALVANIZADO|ESPESSURA: 0,5MM|LARGURA: 70MM|COMPRIMENTO: 3000MM|APLICAÇÃO: PAREDE EM CHAPA DE GESSO ACARTONADO)</t>
  </si>
  <si>
    <t>MATED-8133</t>
  </si>
  <si>
    <t>FITA MICROPERFURADA (LARGURA: 5CM|APLICAÇÃO: TRATAMENTO DE JUNTA EM CHAPA DE GESSO PARA ACARTONADO)</t>
  </si>
  <si>
    <t>MATED-9196</t>
  </si>
  <si>
    <t>CABO UTP (CATEGORIA: 6|CLASSIFICAÇÃO: LSZH|TIPO: TRANÇADO|DIÂMETRO CONDUTOR: 0,57MM[BWG23]|NÚMERO DE CONDUTORES: 8|ISOLAMENTO: ANTI-CHAMA|MASSA LINEAR*: 0,042)*VALORES REFERENCIAIS APROXIMADOS</t>
  </si>
  <si>
    <t>MATED-9206</t>
  </si>
  <si>
    <t>PERFIL DE BORRACHA (MEDIDAS: 3MMX15MM*|APLICAÇÃO: ESQUADRIAS) *VALORES REFERENCIAIS APROXIMADOS</t>
  </si>
  <si>
    <t>MATED-9598</t>
  </si>
  <si>
    <t>FITA CREPE ROLO (LARGURA: 25MM|COMPRIMENTO DO ROLO*: 50M)*VALORES REFERENCIAIS APROXIMADOS</t>
  </si>
  <si>
    <t>MATED-9817</t>
  </si>
  <si>
    <t>BARRA ROSCADA DE AÇO (DIÂMETRO DA SEÇÃO: 3/4"[19MM])</t>
  </si>
  <si>
    <t>MATRO-1853</t>
  </si>
  <si>
    <t>TÁBUA DE MADEIRA DE 2,5 X 30 CM - 3ª CATEGORIA - PINUS OU SIMILAR DA REGIÃO - NÃO APARELHADA</t>
  </si>
  <si>
    <t>MATRO-1861</t>
  </si>
  <si>
    <t>TUBO DE CONCRETO ARMADO PA1 - D = 0,60 M</t>
  </si>
  <si>
    <t>MATRO-1862</t>
  </si>
  <si>
    <t>TUBO DE CONCRETO ARMADO PA1 - D = 0,80 M</t>
  </si>
  <si>
    <t>MATRO-1863</t>
  </si>
  <si>
    <t>TUBO DE CONCRETO ARMADO PA1 - D = 1,00 M</t>
  </si>
  <si>
    <t>MATRO-1864</t>
  </si>
  <si>
    <t>TUBO DE CONCRETO ARMADO PA1 - D = 1,20 M</t>
  </si>
  <si>
    <t>MATRO-1865</t>
  </si>
  <si>
    <t>TUBO DE CONCRETO ARMADO PA1 - D = 1,50 M</t>
  </si>
  <si>
    <t>MATRO-1866</t>
  </si>
  <si>
    <t>TUBO DE CONCRETO ARMADO PA2 - D = 0,60 M</t>
  </si>
  <si>
    <t>MATRO-1867</t>
  </si>
  <si>
    <t>TUBO DE CONCRETO ARMADO PA2 - D = 0,80 M</t>
  </si>
  <si>
    <t>MATRO-1868</t>
  </si>
  <si>
    <t>TUBO DE CONCRETO ARMADO PA2 - D = 1,00 M</t>
  </si>
  <si>
    <t>MATRO-1869</t>
  </si>
  <si>
    <t>TUBO DE CONCRETO ARMADO PA2 - D = 1,20 M</t>
  </si>
  <si>
    <t>MATRO-1870</t>
  </si>
  <si>
    <t>TUBO DE CONCRETO ARMADO PA2 - D = 1,50 M</t>
  </si>
  <si>
    <t>MATRO-1871</t>
  </si>
  <si>
    <t>TUBO DE CONCRETO ARMADO PA3 - D = 0,60 M</t>
  </si>
  <si>
    <t>MATRO-1872</t>
  </si>
  <si>
    <t>TUBO DE CONCRETO ARMADO PA3 - D = 0,80 M</t>
  </si>
  <si>
    <t>MATRO-1873</t>
  </si>
  <si>
    <t>TUBO DE CONCRETO ARMADO PA3 - D = 1,00 M</t>
  </si>
  <si>
    <t>MATRO-1874</t>
  </si>
  <si>
    <t>TUBO DE CONCRETO ARMADO PA3 - D = 1,20 M</t>
  </si>
  <si>
    <t>MATRO-1875</t>
  </si>
  <si>
    <t>TUBO DE CONCRETO ARMADO PA3 - D = 1,50 M</t>
  </si>
  <si>
    <t>MATRO-2447</t>
  </si>
  <si>
    <t>SARRAFO DE MADEIRA DE 2,5 X 5,0 CM - 3ª CATEGORIA - PINUS OU SIMILAR DA REGIÃO - NÃO APARELHADA</t>
  </si>
  <si>
    <t>RO-00488</t>
  </si>
  <si>
    <t>SERRAGEM DE JUNTAS EM PAVIMENTO DE CONCRETO, LIMPEZA E ENCHIMENTO COM SELANTE A FRIO(EXECUÇÃO, INCLUINDO FORNECIMENTO E TRANSPORTE DOS MATERIAIS)</t>
  </si>
  <si>
    <t>RO-00626</t>
  </si>
  <si>
    <t>RO-00627</t>
  </si>
  <si>
    <t>RO-00628</t>
  </si>
  <si>
    <t>RO-00629</t>
  </si>
  <si>
    <t>RO-00630</t>
  </si>
  <si>
    <t>RO-00631</t>
  </si>
  <si>
    <t>RO-00632</t>
  </si>
  <si>
    <t>RO-00633</t>
  </si>
  <si>
    <t>RO-00634</t>
  </si>
  <si>
    <t>RO-00635</t>
  </si>
  <si>
    <t>RO-00636</t>
  </si>
  <si>
    <t>RO-00637</t>
  </si>
  <si>
    <t>RO-00638</t>
  </si>
  <si>
    <t>RO-00639</t>
  </si>
  <si>
    <t>RO-00640</t>
  </si>
  <si>
    <t>RO-00641</t>
  </si>
  <si>
    <t>RO-00642</t>
  </si>
  <si>
    <t>RO-00643</t>
  </si>
  <si>
    <t>RO-00644</t>
  </si>
  <si>
    <t>RO-00645</t>
  </si>
  <si>
    <t>RO-00646</t>
  </si>
  <si>
    <t>RO-00647</t>
  </si>
  <si>
    <t>RO-00648</t>
  </si>
  <si>
    <t>RO-00649</t>
  </si>
  <si>
    <t>RO-00650</t>
  </si>
  <si>
    <t>RO-00651</t>
  </si>
  <si>
    <t>RO-00652</t>
  </si>
  <si>
    <t>RO-00653</t>
  </si>
  <si>
    <t>RO-00654</t>
  </si>
  <si>
    <t>RO-00655</t>
  </si>
  <si>
    <t>RO-00696</t>
  </si>
  <si>
    <t>RO-00697</t>
  </si>
  <si>
    <t>RO-00698</t>
  </si>
  <si>
    <t>RO-00699</t>
  </si>
  <si>
    <t>RO-00700</t>
  </si>
  <si>
    <t>RO-00701</t>
  </si>
  <si>
    <t>RO-00702</t>
  </si>
  <si>
    <t>RO-00703</t>
  </si>
  <si>
    <t>RO-00704</t>
  </si>
  <si>
    <t>RO-00705</t>
  </si>
  <si>
    <t>RO-00706</t>
  </si>
  <si>
    <t>RO-00707</t>
  </si>
  <si>
    <t>RO-00708</t>
  </si>
  <si>
    <t>RO-00709</t>
  </si>
  <si>
    <t>RO-00710</t>
  </si>
  <si>
    <t>RO-00711</t>
  </si>
  <si>
    <t>RO-00712</t>
  </si>
  <si>
    <t>RO-00713</t>
  </si>
  <si>
    <t>RO-00738</t>
  </si>
  <si>
    <t>RO-00739</t>
  </si>
  <si>
    <t>RO-00740</t>
  </si>
  <si>
    <t>RO-00741</t>
  </si>
  <si>
    <t>RO-00742</t>
  </si>
  <si>
    <t>RO-00743</t>
  </si>
  <si>
    <t>RO-00744</t>
  </si>
  <si>
    <t>RO-00745</t>
  </si>
  <si>
    <t>RO-00746</t>
  </si>
  <si>
    <t>RO-00747</t>
  </si>
  <si>
    <t>RO-00748</t>
  </si>
  <si>
    <t>RO-00749</t>
  </si>
  <si>
    <t>RO-00750</t>
  </si>
  <si>
    <t>RO-00751</t>
  </si>
  <si>
    <t>RO-00752</t>
  </si>
  <si>
    <t>RO-00753</t>
  </si>
  <si>
    <t>RO-00754</t>
  </si>
  <si>
    <t>RO-00755</t>
  </si>
  <si>
    <t>RO-01094</t>
  </si>
  <si>
    <t>CONFECÇÃO DE TUBOS DE CONCRETO SIMPLES D = 0,20 M - AREIA E BRITA COMERCIAIS (INCLUINDO FORNECIMENTO E TRANSPORTE DE TODOS OS MATERIAIS)</t>
  </si>
  <si>
    <t>RO-01095</t>
  </si>
  <si>
    <t>CONFECÇÃO DE TUBOS DE CONCRETO SIMPLES D = 0,20 M - AREIA EXTRAÍDA E BRITA PRODUZIDA (INCLUINDO FORNECIMENTO E TRANSPORTE DE TODOS OS MATERIAIS)</t>
  </si>
  <si>
    <t>RO-01096</t>
  </si>
  <si>
    <t>CONFECÇÃO DE TUBOS DE CONCRETO SIMPLES D = 0,30 M - AREIA E BRITA COMERCIAIS (INCLUINDO FORNECIMENTO E TRANSPORTE DE TODOS OS MATERIAIS)</t>
  </si>
  <si>
    <t>RO-01097</t>
  </si>
  <si>
    <t>CONFECÇÃO DE TUBOS DE CONCRETO SIMPLES D = 0,30 M - AREIA EXTRAÍDA E BRITA PRODUZIDA (INCLUINDO FORNECIMENTO E TRANSPORTE DE TODOS OS MATERIAIS)</t>
  </si>
  <si>
    <t>RO-01098</t>
  </si>
  <si>
    <t>CONFECÇÃO DE TUBOS DE CONCRETO SIMPLES D = 0,40 M - AREIA E BRITA COMERCIAIS (INCLUINDO FORNECIMENTO E TRANSPORTE DE TODOS OS MATERIAIS)</t>
  </si>
  <si>
    <t>RO-01099</t>
  </si>
  <si>
    <t>CONFECÇÃO DE TUBOS DE CONCRETO SIMPLES D = 0,40 M - AREIA EXTRAÍDA E BRITA PRODUZIDA (INCLUINDO FORNECIMENTO E TRANSPORTE DE TODOS OS MATERIAIS)</t>
  </si>
  <si>
    <t>RO-01100</t>
  </si>
  <si>
    <t>CONFECÇÃO DE TUBOS DE CONCRETO SIMPLES D = 0,50 M - AREIA E BRITA COMERCIAIS (INCLUINDO FORNECIMENTO E TRANSPORTE DE TODOS OS MATERIAIS)</t>
  </si>
  <si>
    <t>RO-01101</t>
  </si>
  <si>
    <t>CONFECÇÃO DE TUBOS DE CONCRETO SIMPLES D = 0,50 M - AREIA EXTRAÍDA E BRITA PRODUZIDA (INCLUINDO FORNECIMENTO E TRANSPORTE DE TODOS OS MATERIAIS)</t>
  </si>
  <si>
    <t>RO-01102</t>
  </si>
  <si>
    <t>CONFECÇÃO DE TUBOS DE CONCRETO SIMPLES D = 0,60 M - AREIA E BRITA COMERCIAIS (INCLUINDO FORNECIMENTO E TRANSPORTE DE TODOS OS MATERIAIS)</t>
  </si>
  <si>
    <t>RO-01103</t>
  </si>
  <si>
    <t>CONFECÇÃO DE TUBOS DE CONCRETO SIMPLES D = 0,60 M - AREIA EXTRAÍDA E BRITA PRODUZIDA (INCLUINDO FORNECIMENTO E TRANSPORTE DE TODOS OS MATERIAIS)</t>
  </si>
  <si>
    <t>RO-01104</t>
  </si>
  <si>
    <t>CONFECÇÃO DE TUBOS DE CONCRETO ARMADO D = 0,60 M PA1 - AREIA E BRITA COMERCIAIS (INCLUINDO FORNECIMENTO E TRANSPORTE DE TODOS OS MATERIAIS)</t>
  </si>
  <si>
    <t>RO-01105</t>
  </si>
  <si>
    <t>CONFECÇÃO DE TUBOS DE CONCRETO ARMADO D = 0,60 M PA1 - AREIA EXTRAÍDA E BRITA PRODUZIDA (INCLUINDO FORNECIMENTO E TRANSPORTE DE TODOS OS MATERIAIS)</t>
  </si>
  <si>
    <t>RO-01106</t>
  </si>
  <si>
    <t>CONFECÇÃO DE TUBOS DE CONCRETO ARMADO D = 0,80 M PA1 - AREIA E BRITA COMERCIAIS (INCLUINDO FORNECIMENTO E TRANSPORTE DE TODOS OS MATERIAIS)</t>
  </si>
  <si>
    <t>RO-01107</t>
  </si>
  <si>
    <t>CONFECÇÃO DE TUBOS DE CONCRETO ARMADO D = 0,80 M PA1 - AREIA EXTRAÍDA E BRITA PRODUZIDA (INCLUINDO FORNECIMENTO E TRANSPORTE DE TODOS OS MATERIAIS)</t>
  </si>
  <si>
    <t>RO-01108</t>
  </si>
  <si>
    <t>CONFECÇÃO DE TUBOS DE CONCRETO ARMADO D = 1,00 M PA1 - AREIA E BRITA COMERCIAIS (INCLUINDO FORNECIMENTO E TRANSPORTE DE TODOS OS MATERIAIS)</t>
  </si>
  <si>
    <t>RO-01109</t>
  </si>
  <si>
    <t>CONFECÇÃO DE TUBOS DE CONCRETO ARMADO D = 1,00 M PA1 - AREIA EXTRAÍDA E BRITA PRODUZIDA (INCLUINDO FORNECIMENTO E TRANSPORTE DE TODOS OS MATERIAIS)</t>
  </si>
  <si>
    <t>RO-01110</t>
  </si>
  <si>
    <t>CONFECÇÃO DE TUBOS DE CONCRETO ARMADO D = 1,20 M PA1 - AREIA E BRITA COMERCIAIS (INCLUINDO FORNECIMENTO E TRANSPORTE DE TODOS OS MATERIAIS)</t>
  </si>
  <si>
    <t>RO-01111</t>
  </si>
  <si>
    <t>CONFECÇÃO DE TUBOS DE CONCRETO ARMADO D = 1,20 M PA1 - AREIA EXTRAÍDA E BRITA PRODUZIDA (INCLUINDO FORNECIMENTO E TRANSPORTE DE TODOS OS MATERIAIS)</t>
  </si>
  <si>
    <t>RO-01112</t>
  </si>
  <si>
    <t>CONFECÇÃO DE TUBOS DE CONCRETO ARMADO D = 1,50 M PA1 - AREIA E BRITA COMERCIAIS (INCLUINDO FORNECIMENTO E TRANSPORTE DE TODOS OS MATERIAIS)</t>
  </si>
  <si>
    <t>RO-01113</t>
  </si>
  <si>
    <t>CONFECÇÃO DE TUBOS DE CONCRETO ARMADO D = 1,50 M PA1 - AREIA EXTRAÍDA E BRITA PRODUZIDA (INCLUINDO FORNECIMENTO E TRANSPORTE DE TODOS OS MATERIAIS)</t>
  </si>
  <si>
    <t>RO-01114</t>
  </si>
  <si>
    <t>CONFECÇÃO DE TUBOS DE CONCRETO ARMADO D = 0,60 M PA2 - AREIA E BRITA COMERCIAIS (INCLUINDO FORNECIMENTO E TRANSPORTE DE TODOS OS MATERIAIS)</t>
  </si>
  <si>
    <t>RO-01115</t>
  </si>
  <si>
    <t>CONFECÇÃO DE TUBOS DE CONCRETO ARMADO D = 0,60 M PA2 - AREIA EXTRAÍDA E BRITA PRODUZIDA (INCLUINDO FORNECIMENTO E TRANSPORTE DE TODOS OS MATERIAIS)</t>
  </si>
  <si>
    <t>RO-01116</t>
  </si>
  <si>
    <t>CONFECÇÃO DE TUBOS DE CONCRETO ARMADO D = 0,80 M PA2 - AREIA E BRITA COMERCIAIS (INCLUINDO FORNECIMENTO E TRANSPORTE DE TODOS OS MATERIAIS)</t>
  </si>
  <si>
    <t>RO-01117</t>
  </si>
  <si>
    <t>CONFECÇÃO DE TUBOS DE CONCRETO ARMADO D = 0,80 M PA2 - AREIA EXTRAÍDA E BRITA PRODUZIDA (INCLUINDO FORNECIMENTO E TRANSPORTE DE TODOS OS MATERIAIS)</t>
  </si>
  <si>
    <t>RO-01118</t>
  </si>
  <si>
    <t>CONFECÇÃO DE TUBOS DE CONCRETO ARMADO D = 1,00 M PA2 - AREIA E BRITA COMERCIAIS (INCLUINDO FORNECIMENTO E TRANSPORTE DE TODOS OS MATERIAIS)</t>
  </si>
  <si>
    <t>RO-01119</t>
  </si>
  <si>
    <t>CONFECÇÃO DE TUBOS DE CONCRETO ARMADO D = 1,00 M PA2 - AREIA EXTRAÍDA E BRITA PRODUZIDA (INCLUINDO FORNECIMENTO E TRANSPORTE DE TODOS OS MATERIAIS)</t>
  </si>
  <si>
    <t>RO-01120</t>
  </si>
  <si>
    <t>CONFECÇÃO DE TUBOS DE CONCRETO ARMADO D = 1,20 M PA2 - AREIA E BRITA COMERCIAIS (INCLUINDO FORNECIMENTO E TRANSPORTE DE TODOS OS MATERIAIS)</t>
  </si>
  <si>
    <t>RO-01121</t>
  </si>
  <si>
    <t>CONFECÇÃO DE TUBOS DE CONCRETO ARMADO D = 1,20 M PA2 - AREIA EXTRAÍDA E BRITA PRODUZIDA (INCLUINDO FORNECIMENTO E TRANSPORTE DE TODOS OS MATERIAIS)</t>
  </si>
  <si>
    <t>RO-01122</t>
  </si>
  <si>
    <t>CONFECÇÃO DE TUBOS DE CONCRETO ARMADO D = 1,50 M PA2 - AREIA E BRITA COMERCIAIS (INCLUINDO FORNECIMENTO E TRANSPORTE DE TODOS OS MATERIAIS)</t>
  </si>
  <si>
    <t>RO-01123</t>
  </si>
  <si>
    <t>CONFECÇÃO DE TUBOS DE CONCRETO ARMADO D = 1,50 M PA2 - AREIA EXTRAÍDA E BRITA PRODUZIDA (INCLUINDO FORNECIMENTO E TRANSPORTE DE TODOS OS MATERIAIS)</t>
  </si>
  <si>
    <t>RO-01124</t>
  </si>
  <si>
    <t>CONFECÇÃO DE TUBOS DE CONCRETO ARMADO D = 0,60 M PA3 - AREIA E BRITA COMERCIAIS (INCLUINDO FORNECIMENTO E TRANSPORTE DE TODOS OS MATERIAIS)</t>
  </si>
  <si>
    <t>RO-01125</t>
  </si>
  <si>
    <t>CONFECÇÃO DE TUBOS DE CONCRETO ARMADO D = 0,60 M PA3 - AREIA EXTRAÍDA E BRITA PRODUZIDA (INCLUINDO FORNECIMENTO E TRANSPORTE DE TODOS OS MATERIAIS)</t>
  </si>
  <si>
    <t>RO-01126</t>
  </si>
  <si>
    <t>CONFECÇÃO DE TUBOS DE CONCRETO ARMADO D = 0,80 M PA3 - AREIA E BRITA COMERCIAIS (INCLUINDO FORNECIMENTO E TRANSPORTE DE TODOS OS MATERIAIS)</t>
  </si>
  <si>
    <t>RO-01127</t>
  </si>
  <si>
    <t>CONFECÇÃO DE TUBOS DE CONCRETO ARMADO D = 0,80 M PA3 - AREIA EXTRAÍDA E BRITA PRODUZIDA (INCLUINDO FORNECIMENTO E TRANSPORTE DE TODOS OS MATERIAIS)</t>
  </si>
  <si>
    <t>RO-01128</t>
  </si>
  <si>
    <t>CONFECÇÃO DE TUBOS DE CONCRETO ARMADO D = 1,00 M PA3 - AREIA E BRITA COMERCIAIS (INCLUINDO FORNECIMENTO E TRANSPORTE DE TODOS OS MATERIAIS)</t>
  </si>
  <si>
    <t>RO-01129</t>
  </si>
  <si>
    <t>CONFECÇÃO DE TUBOS DE CONCRETO ARMADO D = 1,00 M PA3 - AREIA EXTRAÍDA E BRITA PRODUZIDA (INCLUINDO FORNECIMENTO E TRANSPORTE DE TODOS OS MATERIAIS)</t>
  </si>
  <si>
    <t>RO-01130</t>
  </si>
  <si>
    <t>CONFECÇÃO DE TUBOS DE CONCRETO ARMADO D = 1,20 M PA3 - AREIA E BRITA COMERCIAIS (INCLUINDO FORNECIMENTO E TRANSPORTE DE TODOS OS MATERIAIS)</t>
  </si>
  <si>
    <t>RO-01131</t>
  </si>
  <si>
    <t>CONFECÇÃO DE TUBOS DE CONCRETO ARMADO D = 1,20 M PA3 - AREIA EXTRAÍDA E BRITA PRODUZIDA (INCLUINDO FORNECIMENTO E TRANSPORTE DE TODOS OS MATERIAIS)</t>
  </si>
  <si>
    <t>RO-01132</t>
  </si>
  <si>
    <t>CONFECÇÃO DE TUBOS DE CONCRETO ARMADO D = 1,50 M PA3 - AREIA E BRITA COMERCIAIS (INCLUINDO FORNECIMENTO E TRANSPORTE DE TODOS OS MATERIAIS)</t>
  </si>
  <si>
    <t>RO-01133</t>
  </si>
  <si>
    <t>CONFECÇÃO DE TUBOS DE CONCRETO ARMADO D = 1,50 M PA3 - AREIA EXTRAÍDA E BRITA PRODUZIDA (INCLUINDO FORNECIMENTO E TRANSPORTE DE TODOS OS MATERIAIS)</t>
  </si>
  <si>
    <t>RO-01134</t>
  </si>
  <si>
    <t>CONFECÇÃO DE TUBOS DE CONCRETO POROSO D = 0,20 M - AREIA E BRITA COMERCIAIS (INCLUINDO FORNECIMENTO E TRANSPORTE DE TODOS OS MATERIAIS)</t>
  </si>
  <si>
    <t>RO-01135</t>
  </si>
  <si>
    <t>CONFECÇÃO DE TUBOS DE CONCRETO POROSO D = 0,20 M - AREIA EXTRAÍDA E BRITA PRODUZIDA (INCLUINDO FORNECIMENTO E TRANSPORTE DE TODOS OS MATERIAIS)</t>
  </si>
  <si>
    <t>RO-01136</t>
  </si>
  <si>
    <t>CONFECÇÃO DE CANALETA MEIA CANA D = 0,20 M - AREIA E BRITA COMERCIAIS (INCLUINDO FORNECIMENTO E TRANSPORTE DE TODOS OS MATERIAIS)</t>
  </si>
  <si>
    <t>RO-01137</t>
  </si>
  <si>
    <t>CONFECÇÃO DE CANALETA MEIA CANA D = 0,20 M - AREIA EXTRAÍDA E BRITA PRODUZIDA (INCLUINDO FORNECIMENTO E TRANSPORTE DE TODOS OS MATERIAIS)</t>
  </si>
  <si>
    <t>RO-01138</t>
  </si>
  <si>
    <t>CONFECÇÃO DE CANALETA MEIA CANA D = 0,30 M - AREIA E BRITA COMERCIAIS (INCLUINDO FORNECIMENTO E TRANSPORTE DE TODOS OS MATERIAIS)</t>
  </si>
  <si>
    <t>RO-01139</t>
  </si>
  <si>
    <t>CONFECÇÃO DE CANALETA MEIA CANA D = 0,30 M - AREIA EXTRAÍDA E BRITA PRODUZIDA (INCLUINDO FORNECIMENTO E TRANSPORTE DE TODOS OS MATERIAIS)</t>
  </si>
  <si>
    <t>RO-01140</t>
  </si>
  <si>
    <t>CONFECÇÃO DE CANALETA MEIA CANA D = 0,40 M - AREIA E BRITA COMERCIAIS (INCLUINDO FORNECIMENTO E TRANSPORTE DE TODOS OS MATERIAIS)</t>
  </si>
  <si>
    <t>RO-01141</t>
  </si>
  <si>
    <t>CONFECÇÃO DE CANALETA MEIA CANA D = 0,40 M - AREIA EXTRAÍDA E BRITA PRODUZIDA (INCLUINDO FORNECIMENTO E TRANSPORTE DE TODOS OS MATERIAIS)</t>
  </si>
  <si>
    <t>RO-01142</t>
  </si>
  <si>
    <t>CONFECÇÃO DE CANALETA MEIA CANA D = 0,50 M - AREIA E BRITA COMERCIAIS (INCLUINDO FORNECIMENTO E TRANSPORTE DE TODOS OS MATERIAIS)</t>
  </si>
  <si>
    <t>RO-01143</t>
  </si>
  <si>
    <t>CONFECÇÃO DE CANALETA MEIA CANA D = 0,50 M - AREIA EXTRAÍDA E BRITA PRODUZIDA (INCLUINDO FORNECIMENTO E TRANSPORTE DE TODOS OS MATERIAIS)</t>
  </si>
  <si>
    <t>RO-01144</t>
  </si>
  <si>
    <t>CONFECÇÃO DE CANALETA MEIA CANA D = 0,60 M - AREIA E BRITA COMERCIAIS (INCLUINDO FORNECIMENTO E TRANSPORTE DE TODOS OS MATERIAIS)</t>
  </si>
  <si>
    <t>RO-01145</t>
  </si>
  <si>
    <t>CONFECÇÃO DE CANALETA MEIA CANA D = 0,60 M - AREIA EXTRAÍDA E BRITA PRODUZIDA (INCLUINDO FORNECIMENTO E TRANSPORTE DE TODOS OS MATERIAIS)</t>
  </si>
  <si>
    <t>RO-8059</t>
  </si>
  <si>
    <t>RO-8060</t>
  </si>
  <si>
    <t>RO-8061</t>
  </si>
  <si>
    <t>RO-8062</t>
  </si>
  <si>
    <t>RO-8063</t>
  </si>
  <si>
    <t>RO-8064</t>
  </si>
  <si>
    <t>RO-8065</t>
  </si>
  <si>
    <t>RO-8066</t>
  </si>
  <si>
    <t>RO-8067</t>
  </si>
  <si>
    <t>RO-8068</t>
  </si>
  <si>
    <t>RO-8069</t>
  </si>
  <si>
    <t>RO-8070</t>
  </si>
  <si>
    <t>RO-8072</t>
  </si>
  <si>
    <t>RO-8095</t>
  </si>
  <si>
    <t>RO-8096</t>
  </si>
  <si>
    <t>RO-8097</t>
  </si>
  <si>
    <t>RO-8098</t>
  </si>
  <si>
    <t>RO-8099</t>
  </si>
  <si>
    <t>RO-8111</t>
  </si>
  <si>
    <t>RO-8116</t>
  </si>
  <si>
    <t>RO-8117</t>
  </si>
  <si>
    <t>RO-8118</t>
  </si>
  <si>
    <t>RO-8119</t>
  </si>
  <si>
    <t>RO-8120</t>
  </si>
  <si>
    <t>RO-8124</t>
  </si>
  <si>
    <t>RO-8125</t>
  </si>
  <si>
    <t>RO-8126</t>
  </si>
  <si>
    <t>RO-8127</t>
  </si>
  <si>
    <t>RO-8128</t>
  </si>
  <si>
    <t>RO-8129</t>
  </si>
  <si>
    <t>RO-8130</t>
  </si>
  <si>
    <t>RO-8131</t>
  </si>
  <si>
    <t>RO-8132</t>
  </si>
  <si>
    <t>RO-8138</t>
  </si>
  <si>
    <t>RO-8139</t>
  </si>
  <si>
    <t>RO-8140</t>
  </si>
  <si>
    <t>RO-8141</t>
  </si>
  <si>
    <t>RO-8142</t>
  </si>
  <si>
    <t>RO-8143</t>
  </si>
  <si>
    <t>RO-8144</t>
  </si>
  <si>
    <t>RO-8155</t>
  </si>
  <si>
    <t>RO-8157</t>
  </si>
  <si>
    <t>RO-8159</t>
  </si>
  <si>
    <t>RO-8161</t>
  </si>
  <si>
    <t>RO-8162</t>
  </si>
  <si>
    <t>RO-8163</t>
  </si>
  <si>
    <t>RO-8164</t>
  </si>
  <si>
    <t>RO-8165</t>
  </si>
  <si>
    <t>RO-8166</t>
  </si>
  <si>
    <t>RO-8167</t>
  </si>
  <si>
    <t>RO-8168</t>
  </si>
  <si>
    <t>RO-8169</t>
  </si>
  <si>
    <t>RO-8170</t>
  </si>
  <si>
    <t>RO-8171</t>
  </si>
  <si>
    <t>RO-8172</t>
  </si>
  <si>
    <t>RO-8173</t>
  </si>
  <si>
    <t>RO-8174</t>
  </si>
  <si>
    <t>RO-8175</t>
  </si>
  <si>
    <t>RO-8176</t>
  </si>
  <si>
    <t>RO-8177</t>
  </si>
  <si>
    <t>RO-8178</t>
  </si>
  <si>
    <t>RO-8179</t>
  </si>
  <si>
    <t>RO-8180</t>
  </si>
  <si>
    <t>RO-8181</t>
  </si>
  <si>
    <t>RO-8182</t>
  </si>
  <si>
    <t>RO-8183</t>
  </si>
  <si>
    <t>RO-8184</t>
  </si>
  <si>
    <t>RO-8185</t>
  </si>
  <si>
    <t>RO-8186</t>
  </si>
  <si>
    <t>RO-8187</t>
  </si>
  <si>
    <t>RO-8188</t>
  </si>
  <si>
    <t>RO-8189</t>
  </si>
  <si>
    <t>RO-8190</t>
  </si>
  <si>
    <t>RO-8191</t>
  </si>
  <si>
    <t>RO-8192</t>
  </si>
  <si>
    <t>RO-8193</t>
  </si>
  <si>
    <t>RO-8194</t>
  </si>
  <si>
    <t>RO-8195</t>
  </si>
  <si>
    <t>RO-8196</t>
  </si>
  <si>
    <t>RO-8197</t>
  </si>
  <si>
    <t>RO-8198</t>
  </si>
  <si>
    <t>RO-8199</t>
  </si>
  <si>
    <t>RO-8200</t>
  </si>
  <si>
    <t>RO-8201</t>
  </si>
  <si>
    <t>RO-8202</t>
  </si>
  <si>
    <t>RO-8203</t>
  </si>
  <si>
    <t>RO-8204</t>
  </si>
  <si>
    <t>RO-8206</t>
  </si>
  <si>
    <t>RO-8207</t>
  </si>
  <si>
    <t>RO-8208</t>
  </si>
  <si>
    <t>RO-8209</t>
  </si>
  <si>
    <t>RO-8210</t>
  </si>
  <si>
    <t>RO-8211</t>
  </si>
  <si>
    <t>RO-8212</t>
  </si>
  <si>
    <t>RO-8213</t>
  </si>
  <si>
    <t>RO-8214</t>
  </si>
  <si>
    <t>RO-8215</t>
  </si>
  <si>
    <t>RO-8216</t>
  </si>
  <si>
    <t>RO-8217</t>
  </si>
  <si>
    <t>RO-8218</t>
  </si>
  <si>
    <t>RO-8219</t>
  </si>
  <si>
    <t>RO-8220</t>
  </si>
  <si>
    <t>RO-8221</t>
  </si>
  <si>
    <t>RO-8222</t>
  </si>
  <si>
    <t>RO-8223</t>
  </si>
  <si>
    <t>RO-8224</t>
  </si>
  <si>
    <t>RO-8225</t>
  </si>
  <si>
    <t>RO-8226</t>
  </si>
  <si>
    <t>RO-8227</t>
  </si>
  <si>
    <t>RO-8228</t>
  </si>
  <si>
    <t>RO-8229</t>
  </si>
  <si>
    <t>RO-8230</t>
  </si>
  <si>
    <t>RO-8348</t>
  </si>
  <si>
    <t>RO-8350</t>
  </si>
  <si>
    <t>RO-8352</t>
  </si>
  <si>
    <t>RO-8353</t>
  </si>
  <si>
    <t>RO-8354</t>
  </si>
  <si>
    <t>RO-8355</t>
  </si>
  <si>
    <t>RO-8356</t>
  </si>
  <si>
    <t>RO-8357</t>
  </si>
  <si>
    <t>RO-8358</t>
  </si>
  <si>
    <t>RO-8359</t>
  </si>
  <si>
    <t>RO-8360</t>
  </si>
  <si>
    <t>RO-8361</t>
  </si>
  <si>
    <t>RO-8362</t>
  </si>
  <si>
    <t>RO-8363</t>
  </si>
  <si>
    <t>RO-8364</t>
  </si>
  <si>
    <t>RO-8365</t>
  </si>
  <si>
    <t>RO-8366</t>
  </si>
  <si>
    <t>RO-8367</t>
  </si>
  <si>
    <t>RO-8368</t>
  </si>
  <si>
    <t>RO-8369</t>
  </si>
  <si>
    <t>RO-8370</t>
  </si>
  <si>
    <t>RO-8371</t>
  </si>
  <si>
    <t>RO-8372</t>
  </si>
  <si>
    <t>RO-8373</t>
  </si>
  <si>
    <t>RO-8374</t>
  </si>
  <si>
    <t>RO-8375</t>
  </si>
  <si>
    <t>RO-8376</t>
  </si>
  <si>
    <t>RO-8377</t>
  </si>
  <si>
    <t>RO-8378</t>
  </si>
  <si>
    <t>RO-8379</t>
  </si>
  <si>
    <t>RO-8380</t>
  </si>
  <si>
    <t>RO-8381</t>
  </si>
  <si>
    <t>RO-8382</t>
  </si>
  <si>
    <t>RO-8383</t>
  </si>
  <si>
    <t>RO-8384</t>
  </si>
  <si>
    <t>RO-8385</t>
  </si>
  <si>
    <t>RO-8386</t>
  </si>
  <si>
    <t>RO-8387</t>
  </si>
  <si>
    <t>RO-8388</t>
  </si>
  <si>
    <t>RO-8389</t>
  </si>
  <si>
    <t>RO-8390</t>
  </si>
  <si>
    <t>RO-8391</t>
  </si>
  <si>
    <t>RO-8392</t>
  </si>
  <si>
    <t>RO-8393</t>
  </si>
  <si>
    <t>RO-8394</t>
  </si>
  <si>
    <t>RO-8395</t>
  </si>
  <si>
    <t>RO-8396</t>
  </si>
  <si>
    <t>RO-8397</t>
  </si>
  <si>
    <t>RO-8398</t>
  </si>
  <si>
    <t>RO-8399</t>
  </si>
  <si>
    <t>RO-8400</t>
  </si>
  <si>
    <t>RO-8401</t>
  </si>
  <si>
    <t>RO-8402</t>
  </si>
  <si>
    <t>RO-8403</t>
  </si>
  <si>
    <t>RO-8404</t>
  </si>
  <si>
    <t>RO-8405</t>
  </si>
  <si>
    <t>RO-8406</t>
  </si>
  <si>
    <t>RO-8407</t>
  </si>
  <si>
    <t>RO-8408</t>
  </si>
  <si>
    <t>RO-8409</t>
  </si>
  <si>
    <t>RO-8410</t>
  </si>
  <si>
    <t>RO-8411</t>
  </si>
  <si>
    <t>RO-8412</t>
  </si>
  <si>
    <t>RO-8413</t>
  </si>
  <si>
    <t>RO-8414</t>
  </si>
  <si>
    <t>RO-8415</t>
  </si>
  <si>
    <t>RO-8416</t>
  </si>
  <si>
    <t>RO-8417</t>
  </si>
  <si>
    <t>RO-8418</t>
  </si>
  <si>
    <t>RO-8419</t>
  </si>
  <si>
    <t>RO-8420</t>
  </si>
  <si>
    <t>RO-8421</t>
  </si>
  <si>
    <t>RO-8422</t>
  </si>
  <si>
    <t>RO-8423</t>
  </si>
  <si>
    <t>RO-8424</t>
  </si>
  <si>
    <t>RO-8425</t>
  </si>
  <si>
    <t>RO-8426</t>
  </si>
  <si>
    <t>RO-8427</t>
  </si>
  <si>
    <t>RO-8428</t>
  </si>
  <si>
    <t>RO-8429</t>
  </si>
  <si>
    <t>RO-8430</t>
  </si>
  <si>
    <t>RO-8431</t>
  </si>
  <si>
    <t>RO-8432</t>
  </si>
  <si>
    <t>RO-8433</t>
  </si>
  <si>
    <t>RO-8434</t>
  </si>
  <si>
    <t>RO-8435</t>
  </si>
  <si>
    <t>RO-8436</t>
  </si>
  <si>
    <t>RO-8437</t>
  </si>
  <si>
    <t>RO-8438</t>
  </si>
  <si>
    <t>RO-8439</t>
  </si>
  <si>
    <t>RO-8440</t>
  </si>
  <si>
    <t>RO-8441</t>
  </si>
  <si>
    <t>RO-8442</t>
  </si>
  <si>
    <t>RO-8455</t>
  </si>
  <si>
    <t>RO-8456</t>
  </si>
  <si>
    <t>RO-8457</t>
  </si>
  <si>
    <t>RO-8458</t>
  </si>
  <si>
    <t>RO-8459</t>
  </si>
  <si>
    <t>RO-8460</t>
  </si>
  <si>
    <t>RO-8461</t>
  </si>
  <si>
    <t>RO-8462</t>
  </si>
  <si>
    <t>RO-8463</t>
  </si>
  <si>
    <t>RO-8464</t>
  </si>
  <si>
    <t>RO-8465</t>
  </si>
  <si>
    <t>RO-8466</t>
  </si>
  <si>
    <t>RO-8468</t>
  </si>
  <si>
    <t>RO-8469</t>
  </si>
  <si>
    <t>RO-8470</t>
  </si>
  <si>
    <t>RO-8471</t>
  </si>
  <si>
    <t>RO-8472</t>
  </si>
  <si>
    <t>RO-8473</t>
  </si>
  <si>
    <t>RO-8474</t>
  </si>
  <si>
    <t>RO-8539</t>
  </si>
  <si>
    <t>JUNTA DE DILATAÇÃO DE BUEIROS CELULARES</t>
  </si>
  <si>
    <t>RO-8590</t>
  </si>
  <si>
    <t>RO-8591</t>
  </si>
  <si>
    <t>RO-8592</t>
  </si>
  <si>
    <t>RO-8593</t>
  </si>
  <si>
    <t>RO-8594</t>
  </si>
  <si>
    <t>RO-8595</t>
  </si>
  <si>
    <t>RO-8596</t>
  </si>
  <si>
    <t>RO-8597</t>
  </si>
  <si>
    <t>RO-8598</t>
  </si>
  <si>
    <t>RO-8599</t>
  </si>
  <si>
    <t>RO-8600</t>
  </si>
  <si>
    <t>RO-8601</t>
  </si>
  <si>
    <t>RO-8602</t>
  </si>
  <si>
    <t>RO-8603</t>
  </si>
  <si>
    <t>RO-8604</t>
  </si>
  <si>
    <t>RO-8605</t>
  </si>
  <si>
    <t>RO-8606</t>
  </si>
  <si>
    <t>RO-8607</t>
  </si>
  <si>
    <t>RO-8608</t>
  </si>
  <si>
    <t>RO-8609</t>
  </si>
  <si>
    <t>RO-8610</t>
  </si>
  <si>
    <t>RO-8611</t>
  </si>
  <si>
    <t>RO-8612</t>
  </si>
  <si>
    <t>RO-8613</t>
  </si>
  <si>
    <t>RO-8614</t>
  </si>
  <si>
    <t>RO-8615</t>
  </si>
  <si>
    <t>RO-8616</t>
  </si>
  <si>
    <t>RO-8618</t>
  </si>
  <si>
    <t>RO-8619</t>
  </si>
  <si>
    <t>RO-8620</t>
  </si>
  <si>
    <t>RO-8621</t>
  </si>
  <si>
    <t>RO-8622</t>
  </si>
  <si>
    <t>CO-27336</t>
  </si>
  <si>
    <t>MANUAL DE USO, OPERAÇÃO E MANUTENÇÃO DAS EDIFICAÇÕES PARA REFORMA E/OU AMPLIAÇÃO DE PATRIMÔNIOS HISTÓRICOS - ÁREA ACIMA DE 10.000 M2</t>
  </si>
  <si>
    <t>CO-27338</t>
  </si>
  <si>
    <t>MANUAL DE USO, OPERAÇÃO E MANUTENÇÃO DAS EDIFICAÇÕES PARA REFORMA E/OU AMPLIAÇÃO DE PATRIMÔNIOS HISTÓRICOS - ÁREA DE 8.001 M2 A 10.000 M2</t>
  </si>
  <si>
    <t>CO-27340</t>
  </si>
  <si>
    <t>MANUAL DE USO, OPERAÇÃO E MANUTENÇÃO DAS EDIFICAÇÕES PARA REFORMA E/OU AMPLIAÇÃO DE PATRIMÔNIOS HISTÓRICOS - ÁREA DE 6.001 M2 A 8.000 M2</t>
  </si>
  <si>
    <t>CO-27341</t>
  </si>
  <si>
    <t>MANUAL DE USO, OPERAÇÃO E MANUTENÇÃO DAS EDIFICAÇÕES PARA REFORMA E/OU AMPLIAÇÃO DE PATRIMÔNIOS HISTÓRICOS - ÁREA DE 4.001 M2 A 6.000 M2</t>
  </si>
  <si>
    <t>CO-27343</t>
  </si>
  <si>
    <t>MANUAL DE USO, OPERAÇÃO E MANUTENÇÃO DAS EDIFICAÇÕES PARA REFORMA E/OU AMPLIAÇÃO DE PATRIMÔNIOS HISTÓRICOS- ÁREA DE 2.001 M2 A 4.000 M2</t>
  </si>
  <si>
    <t>CO-27345</t>
  </si>
  <si>
    <t>MANUAL DE USO, OPERAÇÃO E MANUTENÇÃO DAS EDIFICAÇÕES PARA REFORMA E/OU AMPLIAÇÃO DE PATRIMÔNIOS HISTÓRICOS - ÁREA DE 1.001 M2 A 2.000 M2</t>
  </si>
  <si>
    <t>CO-27346</t>
  </si>
  <si>
    <t>MANUAL DE USO, OPERAÇÃO E MANUTENÇÃO DAS EDIFICAÇÕES PARA REFORMA E/OU AMPLIAÇÃO DE PATRIMÔNIOS HISTÓRICOS- ÁREA ATÉ 1.000 M2</t>
  </si>
  <si>
    <t>CO-27349</t>
  </si>
  <si>
    <t>MANUAL DE USO, OPERAÇÃO E MANUTENÇÃO DAS EDIFICAÇÕES PARA PARA REFORMA E/OU AMPLIAÇÃO DE EDIFICAÇÕES EXISTENTES - ÁREA ACIMA DE 10.000 M2</t>
  </si>
  <si>
    <t>CO-27353</t>
  </si>
  <si>
    <t>MANUAL DE USO, OPERAÇÃO E MANUTENÇÃO DAS EDIFICAÇÕES PARA PARA REFORMA E/OU AMPLIAÇÃO DE EDIFICAÇÕES EXISTENTES - ÁREA DE 8.001 M2 A 10.000 M2</t>
  </si>
  <si>
    <t>CO-27359</t>
  </si>
  <si>
    <t>MANUAL DE USO, OPERAÇÃO E MANUTENÇÃO DAS EDIFICAÇÕES PARA PARA REFORMA E/OU AMPLIAÇÃO DE EDIFICAÇÕES EXISTENTES - ÁREA DE 6.001 M2 A 8.000 M2</t>
  </si>
  <si>
    <t>CO-27362</t>
  </si>
  <si>
    <t>MANUAL DE USO, OPERAÇÃO E MANUTENÇÃO DAS EDIFICAÇÕES PARA PARA REFORMA E/OU AMPLIAÇÃO DE EDIFICAÇÕES EXISTENTES - ÁREA DE 4.001 M2 A 6.000 M2</t>
  </si>
  <si>
    <t>CO-27364</t>
  </si>
  <si>
    <t>MANUAL DE USO, OPERAÇÃO E MANUTENÇÃO DAS EDIFICAÇÕES PARA PARA REFORMA E/OU AMPLIAÇÃO DE EDIFICAÇÕES EXISTENTES - ÁREA DE 2.001 M2 A 4.000 M2</t>
  </si>
  <si>
    <t>CO-27365</t>
  </si>
  <si>
    <t>MANUAL DE USO, OPERAÇÃO E MANUTENÇÃO DAS EDIFICAÇÕES PARA PARA REFORMA E/OU AMPLIAÇÃO DE EDIFICAÇÕES EXISTENTES - ÁREA DE 1.001 M2 A 2.000 M2</t>
  </si>
  <si>
    <t>CO-27366</t>
  </si>
  <si>
    <t>MANUAL DE USO, OPERAÇÃO E MANUTENÇÃO DAS EDIFICAÇÕES PARA PARA REFORMA E/OU AMPLIAÇÃO DE EDIFICAÇÕES EXISTENTES- ÁREA ATÉ 1.000 M2</t>
  </si>
  <si>
    <t>CO-27367</t>
  </si>
  <si>
    <t>LEVANTAMENTO PLANIALTIMÉTRICO E CADASTRAL -TERRENO DE 10.001 A 50.000 M2</t>
  </si>
  <si>
    <t>CO-27368</t>
  </si>
  <si>
    <t>MANUAL DE USO, OPERAÇÃO E MANUTENÇÃO DAS EDIFICAÇÕES PARA CONSTRUÇÕES NOVAS - ÁREA ACIMA DE 10.000 M2</t>
  </si>
  <si>
    <t>CO-27369</t>
  </si>
  <si>
    <t>LEVANTAMENTO PLANIALTIMÉTRICO E CADASTRAL - TERRENO MAIOR QUE 50.001 M2</t>
  </si>
  <si>
    <t>CO-27370</t>
  </si>
  <si>
    <t>MANUAL DE USO, OPERAÇÃO E MANUTENÇÃO DAS EDIFICAÇÕES PARA CONSTRUÇÕES NOVAS - ÁREA DE 8.001 M2 A 10.000 M2</t>
  </si>
  <si>
    <t>CO-27371</t>
  </si>
  <si>
    <t>MANUAL DE USO, OPERAÇÃO E MANUTENÇÃO DAS EDIFICAÇÕES PARA CONSTRUÇÕES NOVAS - ÁREA DE 6.001 M2 A 8.000 M2</t>
  </si>
  <si>
    <t>CO-27372</t>
  </si>
  <si>
    <t>PLANILHA ORÇAMENTÁRIA PARA PROJETOS DE IMPLANTAÇÃO DE EDIFICAÇÃO ÁREA ATÉ 6.000 M2</t>
  </si>
  <si>
    <t>CO-27373</t>
  </si>
  <si>
    <t>MANUAL DE USO, OPERAÇÃO E MANUTENÇÃO DAS EDIFICAÇÕES PARA CONSTRUÇÕES NOVAS - ÁREA DE 4.001 M2 A 6.000 M2</t>
  </si>
  <si>
    <t>CO-27374</t>
  </si>
  <si>
    <t>MANUAL DE USO, OPERAÇÃO E MANUTENÇÃO DAS EDIFICAÇÕES PARA CONSTRUÇÕES NOVAS - ÁREA DE 2.001 M2 A 4.000 M2</t>
  </si>
  <si>
    <t>CO-27375</t>
  </si>
  <si>
    <t>PLANILHA ORÇAMENTÁRIA PARA PROJETOS DE IMPLANTAÇÃO DE EDIFICAÇÃO - ÁREA DE 6.001 M2 ATÉ 7.000 M2</t>
  </si>
  <si>
    <t>CO-27376</t>
  </si>
  <si>
    <t>MANUAL DE USO, OPERAÇÃO E MANUTENÇÃO DAS EDIFICAÇÕES PARA CONSTRUÇÕES NOVAS - ÁREA DE 1.001 M2 A 2.000 M2</t>
  </si>
  <si>
    <t>CO-27377</t>
  </si>
  <si>
    <t>MANUAL DE USO, OPERAÇÃO E MANUTENÇÃO DAS EDIFICAÇÕES PARA CONSTRUÇÕES NOVAS - ÁREA ATÉ 1.000 M2</t>
  </si>
  <si>
    <t>CO-27378</t>
  </si>
  <si>
    <t>PLANILHA ORÇAMENTÁRIA PARA PROJETOS DE IMPLANTAÇÃO DE EDIFICAÇÃO - ÁREA DE 7.001 M2 ATÉ 9.000 M2</t>
  </si>
  <si>
    <t>CO-27379</t>
  </si>
  <si>
    <t>COMO CONSTRUÍDO ("AS BUILT") DE PROJETOS COM  ACIMA DE 100.000 M2</t>
  </si>
  <si>
    <t>CO-27380</t>
  </si>
  <si>
    <t>PLANILHA ORÇAMENTÁRIA PARA PROJETOS DE IMPLANTAÇÃO DE EDIFICAÇÃO - ÁREA DE 9.001 M2 ATÉ 11.000 M2</t>
  </si>
  <si>
    <t>CO-27381</t>
  </si>
  <si>
    <t>COMO CONSTRUÍDO ("AS BUILT") DE PROJETOS COM ÁREA DE 80.001 M2 ATÉ 100.000 M2</t>
  </si>
  <si>
    <t>CO-27382</t>
  </si>
  <si>
    <t>PLANILHA ORÇAMENTÁRIA PARA PROJETOS DE IMPLANTAÇÃO DE EDIFICAÇÃO - ÁREA DE 11.001 M2 ATÉ 13.000 M2</t>
  </si>
  <si>
    <t>CO-27383</t>
  </si>
  <si>
    <t>COMO CONSTRUÍDO ("AS BUILT") DE PROJETOS COM ÁREA DE 60.001 M2 ATÉ 80.000 M2</t>
  </si>
  <si>
    <t>CO-27384</t>
  </si>
  <si>
    <t>COMO CONSTRUÍDO ("AS BUILT") DE PROJETOS COM ÁREA DE 40.001 M2 ATÉ 60.000 M2</t>
  </si>
  <si>
    <t>CO-27385</t>
  </si>
  <si>
    <t>PLANILHA ORÇAMENTÁRIA PARA PROJETOS DE IMPLANTAÇÃO DE EDIFICAÇÃO - ÁREA DE 13.001 M2 ATÉ 16.000 M2</t>
  </si>
  <si>
    <t>CO-27386</t>
  </si>
  <si>
    <t>COMO CONSTRUÍDO ("AS BUILT") DE PROJETOS COM ÁREA DE 20.001 M2 ATÉ 40.000 M2</t>
  </si>
  <si>
    <t>CO-27387</t>
  </si>
  <si>
    <t>COMO CONSTRUÍDO ("AS BUILT") DE PROJETOS COM ÁREA DE 10.001 M2 ATÉ 20.000 M2</t>
  </si>
  <si>
    <t>CO-27388</t>
  </si>
  <si>
    <t>PLANILHA ORÇAMENTÁRIA PARA PROJETOS DE IMPLANTAÇÃO DE EDIFICAÇÃO - ÁREA ACIMA DE 16.000 M2</t>
  </si>
  <si>
    <t>CO-27389</t>
  </si>
  <si>
    <t>COMO CONSTRUÍDO ("AS BUILT") DE PROJETOS COM ÁREA ATÉ 10.000 M2</t>
  </si>
  <si>
    <t>CO-27390</t>
  </si>
  <si>
    <t>PLANILHA ORÇAMENTÁRIA PARA CONSTRUÇÕES NOVAS - ÁREA ATÉ 1.000 M2</t>
  </si>
  <si>
    <t>CO-27391</t>
  </si>
  <si>
    <t>PLANILHA ORÇAMENTÁRIA PARA CONSTRUÇÕES NOVAS - ÁREA DE 1.001 M2 A 2.000 M2</t>
  </si>
  <si>
    <t>CO-27392</t>
  </si>
  <si>
    <t>PLANILHA ORÇAMENTÁRIA PARA CONSTRUÇÕES NOVAS - ÁREA DE 2.001 M2 A 4.000 M2</t>
  </si>
  <si>
    <t>CO-27394</t>
  </si>
  <si>
    <t>PLANILHA ORÇAMENTÁRIA PARA CONSTRUÇÕES NOVAS - ÁREA DE 4.001 M2 A 6.000 M2</t>
  </si>
  <si>
    <t>CO-27395</t>
  </si>
  <si>
    <t>PLANILHA ORÇAMENTÁRIA PARA CONSTRUÇÕES NOVAS - ÁREA DE 6.001 M2 A 8.000 M2</t>
  </si>
  <si>
    <t>CO-27396</t>
  </si>
  <si>
    <t>PLANILHA ORÇAMENTÁRIA PARA CONSTRUÇÕES NOVAS - ÁREA DE 8.001 M2 A 10.000 M2</t>
  </si>
  <si>
    <t>CO-27397</t>
  </si>
  <si>
    <t>PLANILHA ORÇAMENTÁRIA PARA CONSTRUÇÕES NOVAS - ÁREA ACIMA DE 10.000 M2</t>
  </si>
  <si>
    <t>CO-27399</t>
  </si>
  <si>
    <t>PLANILHA ORÇAMENTÁRIA PARA REFORMA E/OU AMPLIAÇÃO DE EDIFICAÇÕES EXISTENTES- ÁREA ATÉ 1.000 M2</t>
  </si>
  <si>
    <t>CO-27400</t>
  </si>
  <si>
    <t>PLANILHA ORÇAMENTÁRIA PARA REFORMA E/OU AMPLIAÇÃO DE EDIFICAÇÕES EXISTENTES - ÁREA DE 1.001 M2 A 2.000 M2</t>
  </si>
  <si>
    <t>CO-27401</t>
  </si>
  <si>
    <t>PLANILHA ORÇAMENTÁRIA PARA REFORMA E/OU AMPLIAÇÃO DE EDIFICAÇÕES EXISTENTES - ÁREA DE 2.001 M2 A 4.000 M2</t>
  </si>
  <si>
    <t>CO-27402</t>
  </si>
  <si>
    <t>PLANILHA ORÇAMENTÁRIA PARA REFORMA E/OU AMPLIAÇÃO DE EDIFICAÇÕES EXISTENTES - ÁREA DE 4.001 M2 A 6.000 M2</t>
  </si>
  <si>
    <t>CO-27403</t>
  </si>
  <si>
    <t>PLANILHA ORÇAMENTÁRIA PARA REFORMA E/OU AMPLIAÇÃO DE EDIFICAÇÕES EXISTENTES - ÁREA DE 6.001 M2 A 8.000 M2</t>
  </si>
  <si>
    <t>CO-27404</t>
  </si>
  <si>
    <t>PLANILHA ORÇAMENTÁRIA PARA REFORMA E/OU AMPLIAÇÃO DE EDIFICAÇÕES EXISTENTES - ÁREA DE 8.001 M2 A 10.000 M2</t>
  </si>
  <si>
    <t>CO-27405</t>
  </si>
  <si>
    <t>PLANILHA ORÇAMENTÁRIA PARA REFORMA E/OU AMPLIAÇÃO DE EDIFICAÇÕES EXISTENTES - ÁREA ACIMA DE 10.000 M2</t>
  </si>
  <si>
    <t>CO-27406</t>
  </si>
  <si>
    <t>PLANILHA ORÇAMENTÁRIA PARA REFORMA E/OU AMPLIAÇÃO DE PATRIMÔNIOS HISTÓRICOS - ÁREA ATÉ 1.000 M2</t>
  </si>
  <si>
    <t>CO-27407</t>
  </si>
  <si>
    <t>PLANILHA ORÇAMENTÁRIA PARA REFORMA E/OU AMPLIAÇÃO DE PATRIMÔNIOS HISTÓRICOS - ÁREA DE 1.001 M2 A 2.000 M2</t>
  </si>
  <si>
    <t>CO-27408</t>
  </si>
  <si>
    <t>PLANILHA ORÇAMENTÁRIA PARA REFORMA E/OU AMPLIAÇÃO DE PATRIMÔNIOS HISTÓRICOS - ÁREA DE 2.001 M2 A 4.000 M2</t>
  </si>
  <si>
    <t>CO-27409</t>
  </si>
  <si>
    <t>PLANILHA ORÇAMENTÁRIA PARA REFORMA E/OU AMPLIAÇÃO DE PATRIMÔNIOS HISTÓRICOS - ÁREA DE 4.001 M2 A 6.000 M2</t>
  </si>
  <si>
    <t>CO-27410</t>
  </si>
  <si>
    <t>PLANILHA ORÇAMENTÁRIA PARA REFORMA E/OU AMPLIAÇÃO DE PATRIMÔNIOS HISTÓRICOS - ÁREA DE 6.001 M2 A 8.000 M2</t>
  </si>
  <si>
    <t>CO-27411</t>
  </si>
  <si>
    <t>PLANILHA ORÇAMENTÁRIA PARA REFORMA E/OU AMPLIAÇÃO DE PATRIMÔNIOS HISTÓRICOS - ÁREA DE 8.001 M2 A 10.000 M2</t>
  </si>
  <si>
    <t>CO-27412</t>
  </si>
  <si>
    <t>PLANILHA ORÇAMENTÁRIA PARA REFORMA E/OU AMPLIAÇÃO DE PATRIMÔNIOS HISTÓRICOS - ÁREA ACIMA DE 10.000 M2</t>
  </si>
  <si>
    <t>CO-27413</t>
  </si>
  <si>
    <t>PLANILHA ORÇAMENTÁRIA PARA OBRAS DE INFRAESTRUTURA</t>
  </si>
  <si>
    <t>CO-27439</t>
  </si>
  <si>
    <t>ESPECIFICAÇÃO DOS MATERIAIS COM MEMORIAL DESCRITIVO  PARA OBRAS DE INFRAESTRUTURA</t>
  </si>
  <si>
    <t>CO-27440</t>
  </si>
  <si>
    <t>ESPECIFICAÇÃO DOS MATERIAIS COM MEMORIAL DESCRITIVO DE CADA AMBIENTE E EQUIPAMENTOS PARA REFORMA E/OU AMPLIAÇÃO DE PATRIMÔNIOS HISTÓRICOS - ÁREA ACIMA DE 10.000 M2</t>
  </si>
  <si>
    <t>CO-27441</t>
  </si>
  <si>
    <t>ESPECIFICAÇÃO DOS MATERIAIS COM MEMORIAL DESCRITIVO DE CADA AMBIENTE E EQUIPAMENTOS PARA REFORMA E/OU AMPLIAÇÃO DE PATRIMÔNIOS HISTÓRICOS - ÁREA DE 8.001 M2 A 10.000 M2</t>
  </si>
  <si>
    <t>CO-27442</t>
  </si>
  <si>
    <t>ESPECIFICAÇÃO DOS MATERIAIS COM MEMORIAL DESCRITIVO DE CADA AMBIENTE E EQUIPAMENTOS PARA REFORMA E/OU AMPLIAÇÃO DE PATRIMÔNIOS HISTÓRICOS - ÁREA DE 6.001 M2 A 8.000 M2</t>
  </si>
  <si>
    <t>CO-27443</t>
  </si>
  <si>
    <t>ESPECIFICAÇÃO DOS MATERIAIS COM MEMORIAL DESCRITIVO DE CADA AMBIENTE E EQUIPAMENTOS PARA REFORMA E/OU AMPLIAÇÃO DE PATRIMÔNIOS HISTÓRICOS - ÁREA DE 4.001 M2 A 6.000 M2</t>
  </si>
  <si>
    <t>CO-27444</t>
  </si>
  <si>
    <t>ESPECIFICAÇÃO DOS MATERIAIS COM MEMORIAL DESCRITIVO DE CADA AMBIENTE E EQUIPAMENTOS PARA REFORMA E/OU AMPLIAÇÃO DE PATRIMÔNIOS HISTÓRICOS - ÁREA DE 2.001 M2 A 4.000 M2</t>
  </si>
  <si>
    <t>CO-27445</t>
  </si>
  <si>
    <t>ESPECIFICAÇÃO DOS MATERIAIS COM MEMORIAL DESCRITIVO DE CADA AMBIENTE E EQUIPAMENTOS PARA REFORMA E/OU AMPLIAÇÃO DE PATRIMÔNIOS HISTÓRICOS - ÁREA DE 1.001 M2 A 2.000 M2</t>
  </si>
  <si>
    <t>CO-27446</t>
  </si>
  <si>
    <t>ESPECIFICAÇÃO DOS MATERIAIS COM MEMORIAL DESCRITIVO DE CADA AMBIENTE E EQUIPAMENTOS PARA REFORMA E/OU AMPLIAÇÃO DE PATRIMÔNIOS HISTÓRICOS - ÁREA ATÉ 1.000 M2</t>
  </si>
  <si>
    <t>CO-27447</t>
  </si>
  <si>
    <t>ESPECIFICAÇÃO DOS MATERIAIS COM MEMORIAL DESCRITIVO DE CADA AMBIENTE E EQUIPAMENTOS PARA REFORMA E/OU AMPLIAÇÃO DE EDIFICAÇÕES EXISTENTES - ÁREA ACIMA DE 10.000 M2</t>
  </si>
  <si>
    <t>CO-27448</t>
  </si>
  <si>
    <t>ESPECIFICAÇÃO DOS MATERIAIS COM MEMORIAL DESCRITIVO DE CADA AMBIENTE E EQUIPAMENTOS PARA REFORMA E/OU AMPLIAÇÃO DE EDIFICAÇÕES EXISTENTES - ÁREA DE 8.001 M2 A 10.000 M2</t>
  </si>
  <si>
    <t>CO-27449</t>
  </si>
  <si>
    <t>ESPECIFICAÇÃO DOS MATERIAIS COM MEMORIAL DESCRITIVO DE CADA AMBIENTE E EQUIPAMENTOS PARA REFORMA E/OU AMPLIAÇÃO DE EDIFICAÇÕES EXISTENTES - ÁREA DE 6.001 M2 A 8.000 M2</t>
  </si>
  <si>
    <t>CO-27450</t>
  </si>
  <si>
    <t>ESPECIFICAÇÃO DOS MATERIAIS COM MEMORIAL DESCRITIVO DE CADA AMBIENTE E EQUIPAMENTOS PARA REFORMA E/OU AMPLIAÇÃO DE EDIFICAÇÕES EXISTENTES - ÁREA DE 4.001 M2 A 6.000 M2</t>
  </si>
  <si>
    <t>CO-27451</t>
  </si>
  <si>
    <t>ESPECIFICAÇÃO DOS MATERIAIS COM MEMORIAL DESCRITIVO DE CADA AMBIENTE E EQUIPAMENTOS PARA REFORMA E/OU AMPLIAÇÃO DE EDIFICAÇÕES EXISTENTES - ÁREA DE 2.001 M2 A 4.000 M2</t>
  </si>
  <si>
    <t>CO-27452</t>
  </si>
  <si>
    <t>ESPECIFICAÇÃO DOS MATERIAIS COM MEMORIAL DESCRITIVO DE CADA AMBIENTE E EQUIPAMENTOS PARA REFORMA E/OU AMPLIAÇÃO DE EDIFICAÇÕES EXISTENTES - ÁREA DE 1.001 M2 A 2.000 M2</t>
  </si>
  <si>
    <t>CO-27453</t>
  </si>
  <si>
    <t>ESPECIFICAÇÃO DOS MATERIAIS COM MEMORIAL DESCRITIVO DE CADA AMBIENTE E EQUIPAMENTOS PARA REFORMA E/OU AMPLIAÇÃO DE EDIFICAÇÕES EXISTENTES- ÁREA ATÉ 1.000 M2</t>
  </si>
  <si>
    <t>CO-27454</t>
  </si>
  <si>
    <t>ESPECIFICAÇÃO DOS MATERIAIS COM MEMORIAL DESCRITIVO DE CADA AMBIENTE E EQUIPAMENTOS PARA CONSTRUÇÕES NOVAS - ÁREA ACIMA DE 10.000 M2</t>
  </si>
  <si>
    <t>CO-27455</t>
  </si>
  <si>
    <t>ESPECIFICAÇÃO DOS MATERIAIS COM MEMORIAL DESCRITIVO DE CADA AMBIENTE E EQUIPAMENTOS PARA CONSTRUÇÕES NOVAS - ÁREA DE 8.001 M2 A 10.000 M2</t>
  </si>
  <si>
    <t>CO-27456</t>
  </si>
  <si>
    <t>ESPECIFICAÇÃO DOS MATERIAIS COM MEMORIAL DESCRITIVO DE CADA AMBIENTE E EQUIPAMENTOS PARA CONSTRUÇÕES NOVAS - ÁREA DE 6.001 M2 A 8.000 M2</t>
  </si>
  <si>
    <t>CO-27457</t>
  </si>
  <si>
    <t>ESPECIFICAÇÃO DOS MATERIAIS COM MEMORIAL DESCRITIVO DE CADA AMBIENTE E EQUIPAMENTOS PARA CONSTRUÇÕES NOVAS - ÁREA DE 4.001 M2 A 6.000 M2</t>
  </si>
  <si>
    <t>CO-27458</t>
  </si>
  <si>
    <t>ESPECIFICAÇÃO DOS MATERIAIS COM MEMORIAL DESCRITIVO DE CADA AMBIENTE E EQUIPAMENTOS PARA CONSTRUÇÕES NOVAS - ÁREA DE 2.001 M2 A 4.000 M2</t>
  </si>
  <si>
    <t>CO-27459</t>
  </si>
  <si>
    <t>ESPECIFICAÇÃO DOS MATERIAIS COM MEMORIAL DESCRITIVO DE CADA AMBIENTE E EQUIPAMENTOS PARA CONSTRUÇÕES NOVAS - ÁREA DE 1.001 M2 A 2.000 M2</t>
  </si>
  <si>
    <t>CO-27460</t>
  </si>
  <si>
    <t>ESPECIFICAÇÃO DOS MATERIAIS COM MEMORIAL DESCRITIVO DE CADA AMBIENTE E EQUIPAMENTOS PARA CONSTRUÇÕES NOVAS - ÁREA ATÉ 1.000 M2</t>
  </si>
  <si>
    <t>CO-27461</t>
  </si>
  <si>
    <t>ESPECIFICAÇÃO DOS MATERIAIS COM MEMORIAL DESCRITIVO DE CADA AMBIENTE E EQUIPAMENTOS PARA PROJETOS DE IMPLANTAÇÃO DE EDIFICAÇÃO - ÁREA ACIMA DE 16.000 M2</t>
  </si>
  <si>
    <t>CO-27462</t>
  </si>
  <si>
    <t>ESPECIFICAÇÃO DOS MATERIAIS COM MEMORIAL DESCRITIVO DE CADA AMBIENTE E EQUIPAMENTOS PARA PROJETOS DE IMPLANTAÇÃO DE EDIFICAÇÃO - ÁREA DE 13.001 M2 ATÉ 16.000 M2</t>
  </si>
  <si>
    <t>CO-27463</t>
  </si>
  <si>
    <t>ESPECIFICAÇÃO DOS MATERIAIS COM MEMORIAL DESCRITIVO DE CADA AMBIENTE E EQUIPAMENTOS PARA PROJETOS DE IMPLANTAÇÃO DE EDIFICAÇÃO - ÁREA DE 11.001 M2 ATÉ 13.000 M2</t>
  </si>
  <si>
    <t>CO-27464</t>
  </si>
  <si>
    <t>ESPECIFICAÇÃO DOS MATERIAIS COM MEMORIAL DESCRITIVO DE CADA AMBIENTE E EQUIPAMENTOS PARA PROJETOS DE IMPLANTAÇÃO DE EDIFICAÇÃO - ÁREA DE 9.001 M2 ATÉ 11.000 M2</t>
  </si>
  <si>
    <t>CO-27465</t>
  </si>
  <si>
    <t>ESPECIFICAÇÃO DOS MATERIAIS COM MEMORIAL DESCRITIVO DE CADA AMBIENTE E EQUIPAMENTOS PARA PROJETOS DE IMPLANTAÇÃO DE EDIFICAÇÃO - ÁREA DE 7.001 M2 ATÉ 9.000 M2</t>
  </si>
  <si>
    <t>CO-27466</t>
  </si>
  <si>
    <t>ESPECIFICAÇÃO DOS MATERIAIS COM MEMORIAL DESCRITIVO DE CADA AMBIENTE E EQUIPAMENTOS PARA PROJETOS DE IMPLANTAÇÃO DE EDIFICAÇÃO - ÁREA DE 6.001 M2 ATÉ 7.000 M2</t>
  </si>
  <si>
    <t>CO-27467</t>
  </si>
  <si>
    <t>ESPECIFICAÇÃO DOS MATERIAIS COM MEMORIAL DESCRITIVO DE CADA AMBIENTE E EQUIPAMENTOS PARA PROJETOS DE IMPLANTAÇÃO DE EDIFICAÇÃO ÁREA ATÉ 6.000 M2</t>
  </si>
  <si>
    <t>CO-27487</t>
  </si>
  <si>
    <t>COMPATIBILIZAÇÃO DE PROJETOS COM ÁREA ATÉ 10.000 M2</t>
  </si>
  <si>
    <t>CO-27488</t>
  </si>
  <si>
    <t>COMPATIBILIZAÇÃO DE PROJETOS COM ÁREA DE 10.001 M2 ATÉ 20.000 M2</t>
  </si>
  <si>
    <t>CO-27489</t>
  </si>
  <si>
    <t>COMPATIBILIZAÇÃO DE PROJETOS COM ÁREA DE 20.001 M2 ATÉ 40.000 M2</t>
  </si>
  <si>
    <t>CO-27490</t>
  </si>
  <si>
    <t>COMPATIBILIZAÇÃO DE PROJETOS COM ÁREA DE 40.001 M2 ATÉ 60.000 M2</t>
  </si>
  <si>
    <t>CO-27491</t>
  </si>
  <si>
    <t>COMPATIBILIZAÇÃO DE PROJETOS COM ÁREA DE 60.001 M2 ATÉ 80.000 M2</t>
  </si>
  <si>
    <t>CO-27492</t>
  </si>
  <si>
    <t>COMPATIBILIZAÇÃO DE PROJETOS COM ÁREA DE 80.001 M2 ATÉ 100.000 M2</t>
  </si>
  <si>
    <t>CO-27493</t>
  </si>
  <si>
    <t>COMPATIBILIZAÇÃO DE PROJETOS COM ACIMA DE 100.000 M2</t>
  </si>
  <si>
    <t>ED-13279</t>
  </si>
  <si>
    <t>PROTEÇÃO MECÂNICA COM ARGAMASSA, TRAÇO 1:3 (CIMENTO E AREIA), ESP. 20MM, APLICAÇÃO MANUAL, INCLUSIVE ARGAMASSA COM PREPARO MECANIZADO, EXCLUSIVE CAMADA DE REGULARIZAÇÃO</t>
  </si>
  <si>
    <t>ED-13280</t>
  </si>
  <si>
    <t>PROTEÇÃO MECÂNICA COM ARGAMASSA, TRAÇO 1:3 (CIMENTO E AREIA), ESP. 25MM, APLICAÇÃO MANUAL, INCLUSIVE ARGAMASSA COM PREPARO MECANIZADO, EXCLUSIVE CAMADA DE REGULARIZAÇÃO</t>
  </si>
  <si>
    <t>ED-13281</t>
  </si>
  <si>
    <t>PROTEÇÃO MECÂNICA COM ARGAMASSA, TRAÇO 1:3 (CIMENTO E AREIA), ESP. 30MM, APLICAÇÃO MANUAL, INCLUSIVE ARGAMASSA COM PREPARO MECANIZADO, EXCLUSIVE CAMADA DE REGULARIZAÇÃO</t>
  </si>
  <si>
    <t>ED-13282</t>
  </si>
  <si>
    <t>PROTEÇÃO MECÂNICA COM ARGAMASSA, TRAÇO 1:4 (CIMENTO E AREIA), ESP. 15MM, APLICAÇÃO MANUAL, INCLUSIVE ARGAMASSA COM PREPARO MECANIZADO, EXCLUSIVE CAMADA DE REGULARIZAÇÃO</t>
  </si>
  <si>
    <t>ED-13283</t>
  </si>
  <si>
    <t>PROTEÇÃO MECÂNICA COM ARGAMASSA, TRAÇO 1:4 (CIMENTO E AREIA), ESP. 20MM, APLICAÇÃO MANUAL, INCLUSIVE ARGAMASSA COM PREPARO MECANIZADO, EXCLUSIVE CAMADA DE REGULARIZAÇÃO</t>
  </si>
  <si>
    <t>ED-13284</t>
  </si>
  <si>
    <t>PROTEÇÃO MECÂNICA COM ARGAMASSA, TRAÇO 1:4 (CIMENTO E AREIA), ESP. 25MM, APLICAÇÃO MANUAL, INCLUSIVE ARGAMASSA COM PREPARO MECANIZADO, EXCLUSIVE CAMADA DE REGULARIZAÇÃO</t>
  </si>
  <si>
    <t>ED-13285</t>
  </si>
  <si>
    <t>PROTEÇÃO MECÂNICA COM ARGAMASSA, TRAÇO 1:4 (CIMENTO E AREIA), ESP. 30MM, APLICAÇÃO MANUAL, INCLUSIVE ARGAMASSA COM PREPARO MECANIZADO, EXCLUSIVE CAMADA DE REGULARIZAÇÃO</t>
  </si>
  <si>
    <t>ED-13286</t>
  </si>
  <si>
    <t>CAMADA DE REGULARIZAÇÃO COM ARGAMASSA, TRAÇO 1:3 (CIMENTO E AREIA), ESP. 15MM, APLICAÇÃO MANUAL, INCLUSIVE ARGAMASSA COM PREPARO MECANIZADO</t>
  </si>
  <si>
    <t>ED-13287</t>
  </si>
  <si>
    <t>CAMADA DE REGULARIZAÇÃO COM ARGAMASSA, TRAÇO 1:3 (CIMENTO E AREIA), ESP. 20MM, APLICAÇÃO MANUAL, INCLUSIVE ARGAMASSA COM PREPARO MECANIZADO</t>
  </si>
  <si>
    <t>ED-13288</t>
  </si>
  <si>
    <t>CAMADA DE REGULARIZAÇÃO COM ARGAMASSA, TRAÇO 1:3 (CIMENTO E AREIA), ESP. 25MM, APLICAÇÃO MANUAL, INCLUSIVE ARGAMASSA COM PREPARO MECANIZADO</t>
  </si>
  <si>
    <t>ED-13289</t>
  </si>
  <si>
    <t>CAMADA DE REGULARIZAÇÃO COM ARGAMASSA, TRAÇO 1:4 (CIMENTO E AREIA), ESP. 15MM, APLICAÇÃO MANUAL, INCLUSIVE ARGAMASSA COM PREPARO MECANIZADO</t>
  </si>
  <si>
    <t>ED-13290</t>
  </si>
  <si>
    <t>CAMADA DE REGULARIZAÇÃO COM ARGAMASSA, TRAÇO 1:4 (CIMENTO E AREIA), ESP. 20MM, APLICAÇÃO MANUAL, INCLUSIVE ARGAMASSA COM PREPARO MECANIZADO</t>
  </si>
  <si>
    <t>ED-13291</t>
  </si>
  <si>
    <t>CAMADA DE REGULARIZAÇÃO COM ARGAMASSA, TRAÇO 1:4 (CIMENTO E AREIA), ESP. 25MM, APLICAÇÃO MANUAL, INCLUSIVE ARGAMASSA COM PREPARO MECANIZADO</t>
  </si>
  <si>
    <t>ED-13292</t>
  </si>
  <si>
    <t>CAMADA DE REGULARIZAÇÃO COM ARGAMASSA, TRAÇO 1:4 (CIMENTO E AREIA), ESP. 30MM, APLICAÇÃO MANUAL, INCLUSIVE ARGAMASSA COM PREPARO MECANIZADO</t>
  </si>
  <si>
    <t>ED-13852</t>
  </si>
  <si>
    <t>COBERTURA EM TELHA METÁLICA GALVANIZADA ONDULADA, TIPO SIMPLES, ESP. 0,50MM, ACABAMENTO NATURAL, INCLUSIVE ACESSÓRIOS PARA FIXAÇÃO, FORNECIMENTO E INSTALAÇÃO</t>
  </si>
  <si>
    <t>ED-13888</t>
  </si>
  <si>
    <t>PORTA METÁLICA, TIPO DE CORRER, COM UMA (1) FOLHA, EM CHAPA GALVANIZADA LAMBRIL, MODELO ONDULADA, INCLUSIVE FORNECIMENTO, ASSENTAMENTO, PERFIS PARA MARCO E PINTURA ANTICORROSIVA COM UMA (1) DEMÃO, EXCLUSIVE FECHADURA E ROLDANAS</t>
  </si>
  <si>
    <t>ED-13908</t>
  </si>
  <si>
    <t>PORTA METÁLICA, TIPO DE CORRER, COM DUAS (2) FOLHAS, EM CHAPA GALVANIZADA LAMBRIL, MODELO ONDULADA, INCLUSIVE FORNECIMENTO, ASSENTAMENTO, PERFIS PARA MARCO E PINTURA ANTICORROSIVA COM UMA (1) DEMÃO, EXCLUSIVE FECHADURA E ROLDANAS</t>
  </si>
  <si>
    <t>ED-14457</t>
  </si>
  <si>
    <t>PORTÃO PARA TAPUME FIXO DE PROTEÇÃO COM FECHAMENTO DE OBRA EM TELHA METÁLICA GALVANIZADA, TIPO TRAPEZOIDAL ESP. 0,5MM, COM MÓDULO NA DIMENSÃO DE (300X220)CM, EXCLUSIVE PINTURA ESMALTE</t>
  </si>
  <si>
    <t>ED-14458</t>
  </si>
  <si>
    <t>BRISE HORIZONTAL EM CHAPA DE AÇO PARA FACHADA, LARGURA DE 50CM, INCLUSIVE DUAS (2) DEMÃOS DE PINTURA ESMALTE</t>
  </si>
  <si>
    <t>ED-1454</t>
  </si>
  <si>
    <t>ED-14674</t>
  </si>
  <si>
    <t>PORTA AÇO DE ENROLAR, TIPO LÂMINA RAIADA, COM ABERTURA MANUAL, COMPLETA, INCLUSIVE FORNECIMENTO, EIXO, MOLA, SOLEIRA, ETIQUETA, CAVALETE, GUIAS E FITAS, EXCLUSIVE FECHADURAS LATERAIS</t>
  </si>
  <si>
    <t>ED-14749</t>
  </si>
  <si>
    <t>REVESTIMENTO COM ARGAMASSA BARITADA, ESPESSURA MAIOR QUE 5MM E MENOR OU IGUAL A 10MM, APLICAÇÃO MANUAL COM DESEMPENADEIRA, INCLUSIVE PREPARO MANUAL DA ARGAMASSA</t>
  </si>
  <si>
    <t>ED-14750</t>
  </si>
  <si>
    <t>REVESTIMENTO COM ARGAMASSA BARITADA, ESPESSURA MAIOR QUE 10MM E MENOR OU IGUAL A 15MM, APLICAÇÃO MANUAL COM DESEMPENADEIRA, INCLUSIVE PREPARO MANUAL DA ARGAMASSA</t>
  </si>
  <si>
    <t>ED-14751</t>
  </si>
  <si>
    <t>REVESTIMENTO COM ARGAMASSA BARITADA, ESPESSURA MAIOR QUE 50MM E MENOR OU IGUAL A 55MM, APLICAÇÃO MANUAL COM DESEMPENADEIRA, INCLUSIVE PREPARO MANUAL DA ARGAMASSA</t>
  </si>
  <si>
    <t>ED-14752</t>
  </si>
  <si>
    <t>REVESTIMENTO COM ARGAMASSA BARITADA, ESPESSURA MAIOR QUE 55MM E MENOR OU IGUAL A 60MM, APLICAÇÃO MANUAL COM DESEMPENADEIRA, INCLUSIVE PREPARO MANUAL DA ARGAMASSA</t>
  </si>
  <si>
    <t>ED-14800</t>
  </si>
  <si>
    <t>ED-14801</t>
  </si>
  <si>
    <t>ED-14802</t>
  </si>
  <si>
    <t>ED-15226</t>
  </si>
  <si>
    <t>PISO PODOTÁTIL DE CONCRETO, ALERTA OU DIRECIONAL, APLICADO EM PISO (20X20)CM COM JUNTA SECA, COR VERMELHO/AMARELO, INCLUSIVE ASSENTAMENTO COM ARGAMASSA INDUSTRIALIZADA</t>
  </si>
  <si>
    <t>ED-15690</t>
  </si>
  <si>
    <t>FÔRMA E DESFORMA PARA CORTINA DE CONCRETO OU PAREDE ESTRUTURAL (VIGA-PAREDE), ALTURA MÁXIMA DE 360CM, COM CHAPA DE COMPENSADO PLASTIFICADO, ESP. 18MM, REAPROVEITAMENTO (3X), INCLUSIVE TRAVAMENTO COM TIRANTES EM ARAME E ESCORA PARA PRUMO EM MADEIRA</t>
  </si>
  <si>
    <t>ED-16659</t>
  </si>
  <si>
    <t>ED-16660</t>
  </si>
  <si>
    <t>FORNECIMENTO E COLOCAÇÃO DE PLACA DE OBRA EM CHAPA GALVANIZADA #26, ESP. 0,45 MM, PLOTADA COM ADESIVO VINÍLICO, AFIXADA COM REBITES 4,8X40 MM, EM ESTRUTURA METÁLICA DE METALON 20X20 MM, ESP. 1,25 MM, INCLUSIVE SUPORTE EM EUCALIPTO AUTOCLAVADO PINTADO COM TINTA PVA DUAS (2) DEMÃOS</t>
  </si>
  <si>
    <t>ED-17821</t>
  </si>
  <si>
    <t>APLICAÇÃO DE REJUNTE CIMENTÍCIO COLORIDO INDUSTRIALIZADO PARA REVESTIMENTOS DE PAREDE/PISO COM JUNTAS DE ATÉ 1MM DE ESPESSURA</t>
  </si>
  <si>
    <t>ED-17822</t>
  </si>
  <si>
    <t>APLICAÇÃO DE REJUNTE COM CIMENTO BRANCO PARA REVESTIMENTOS DE PAREDE/PISO COM JUNTAS DE ATÉ 1MM DE ESPESSURA</t>
  </si>
  <si>
    <t>ED-17823</t>
  </si>
  <si>
    <t>APLICAÇÃO DE REJUNTE EPÓXI PARA REVESTIMENTOS DE PAREDE/PISO COM JUNTAS DE ATÉ 1MM DE ESPESSURA</t>
  </si>
  <si>
    <t>ED-17824</t>
  </si>
  <si>
    <t>APLICAÇÃO DE REJUNTE EPÓXI PARA REVESTIMENTOS DE PAREDE/PISO COM JUNTAS DE ATÉ 3MM DE ESPESSURA</t>
  </si>
  <si>
    <t>ED-17859</t>
  </si>
  <si>
    <t>RASPAGEM EM PISO DE MADEIRA, EXCLUSIVE CALAFETAÇÃO</t>
  </si>
  <si>
    <t>ED-17861</t>
  </si>
  <si>
    <t>APLICAÇÃO DE VERNIZ EM PISO DE MADEIRA, UMA (1) DEMÃO, EXCLUSIVE RASPAGEM</t>
  </si>
  <si>
    <t>ED-17862</t>
  </si>
  <si>
    <t>CALAFETAÇÃO DE PISO DE TACO DE MADEIRA (7X21)CM, EXCLUSIVE APLICAÇÃO DE VERNIZ/RESINA</t>
  </si>
  <si>
    <t>ED-17863</t>
  </si>
  <si>
    <t>CALAFETAÇÃO DE PISO DE TACÃO DE MADEIRA (10X40)CM, EXCLUSIVE APLICAÇÃO DE VERNIZ/RESINA</t>
  </si>
  <si>
    <t>ED-17864</t>
  </si>
  <si>
    <t>CALAFETAÇÃO DE PISO DE MADEIRA, TIPO ASSOALHO/TÁBUA CORRIDA, LARGURA DE 10CM, EXCLUSIVE APLICAÇÃO DE VERNIZ/RESINA</t>
  </si>
  <si>
    <t>ED-17867</t>
  </si>
  <si>
    <t>APLICAÇÃO DE VERNIZ, COM ACABAMENTO BRILHANTE, EM PISO DE MADEIRA TIPO TACO, DUAS (2) DEMÃOS, INCLUSIVE RASPAGEM E CALAFETAÇÃO</t>
  </si>
  <si>
    <t>ED-17868</t>
  </si>
  <si>
    <t>APLICAÇÃO DE VERNIZ, COM ACABAMENTO BRILHANTE, EM PISO DE MADEIRA TIPO TACÃO, DUAS (2) DEMÃOS, INCLUSIVE RASPAGEM E CALAFETAÇÃO</t>
  </si>
  <si>
    <t>ED-17869</t>
  </si>
  <si>
    <t>APLICAÇÃO DE VERNIZ, COM ACABAMENTO BRILHANTE, EM PISO DE MADEIRA, TIPO ASSOALHO/TÁBUA CORRIDA, DUAS (2) DEMÃOS, INCLUSIVE RASPAGEM E CALAFETAÇÃO</t>
  </si>
  <si>
    <t>ED-20572</t>
  </si>
  <si>
    <t>FORNECIMENTO DE ESTRUTURA METÁLICA E ENGRADAMENTO METÁLICO PARA TELHADO EM ARCO DE QUADRA POLIESPORTIVA EM AÇO PATINÁVEL, COBERTURA EM ARCO PADRÃO DA QUADRA ESCOLAR, EXCLUSIVE TELHA, INCLUSIVE PILAR METÁLICO, FABRICAÇÃO, TRANSPORTE E MONTAGEM</t>
  </si>
  <si>
    <t>ED-20573</t>
  </si>
  <si>
    <t>FORNECIMENTO DE ESTRUTURA METÁLICA E ENGRADAMENTO METÁLICO PARA TELHADO EM ARCO DE QUADRA POLIESPORTIVA EM AÇO, COBERTURA EM ARCO PADRÃO DA QUADRA ESCOLAR, EXCLUSIVE TELHA, INCLUSIVE PILAR METÁLICO, FABRICAÇÃO, TRANSPORTE, MONTAGEM, APLICAÇÃO DE FUNDO PREPARADOR ANTICORROSIVO, UMA (1) DEMÃO E PINTURA ESMALTE, DUAS (2) DEMÃOS</t>
  </si>
  <si>
    <t>ED-20574</t>
  </si>
  <si>
    <t>FORNECIMENTO DE ESTRUTURA METÁLICA E ENGRADAMENTO METÁLICO, EM AÇO PATINÁVEL, SOBRE LAJE PARA TELHA CERÂMICA, COBERTURA PADRÃO DO PRÉDIO ESCOLAR, EXCLUSIVE TELHA, INCLUSIVE FABRICAÇÃO, TRANSPORTE E MONTAGEM</t>
  </si>
  <si>
    <t>ED-20575</t>
  </si>
  <si>
    <t>FORNECIMENTO DE ESTRUTURA METÁLICA E ENGRADAMENTO METÁLICO, EM AÇO, SOBRE LAJE PARA TELHA CERÂMICA, COBERTURA PADRÃO DO PRÉDIO ESCOLAR, EXCLUSIVE TELHA, INCLUSIVE FABRICAÇÃO, TRANSPORTE, MONTAGEM, APLICAÇÃO DE FUNDO PREPARADOR ANTICORROSIVO, UMA (1) DEMÃO E PINTURA ESMALTE, DUAS (2) DEMÃOS</t>
  </si>
  <si>
    <t>ED-20576</t>
  </si>
  <si>
    <t>FORNECIMENTO DE ESTRUTURA METÁLICA E ENGRADAMENTO METÁLICO PARA RAMPA EM AÇO, COBERTURA PADRÃO RAMPA DO PRÉDIO ESCOLAR, EXCLUSIVE TELHA, INCLUSIVE PILAR METÁLICO, FABRICAÇÃO, TRANSPORTE, MONTAGEM, APLICAÇÃO DE FUNDO PREPARADOR ANTICORROSIVO, UMA (1) DEMÃO E PINTURA ESMALTE, DUAS (2) DEMÃOS</t>
  </si>
  <si>
    <t>ED-20577</t>
  </si>
  <si>
    <t>FORNECIMENTO DE ESTRUTURA METÁLICA E ENGRADAMENTO METÁLICO PARA TELHADO DE QUADRA POLIESPORTIVA EM AÇO, COBERTURA PADRÃO DO GINÁSIO POLIESPORTIVO, EXCLUSIVE TELHA, INCLUSIVE PILAR METÁLICO, FABRICAÇÃO, TRANSPORTE, MONTAGEM, APLICAÇÃO DE FUNDO PREPARADOR ANTICORROSIVO, UMA (1) DEMÃO E PINTURA ESMALTE, DUAS (2) DEMÃOS</t>
  </si>
  <si>
    <t>ED-20602</t>
  </si>
  <si>
    <t>FORNECIMENTO DE ESTRUTURA METÁLICA E ENGRADAMENTO METÁLICO, EM AÇO, SOBRE LAJE PARA TELHA CERÂMICA, COBERTURA PADRÃO DO PRÉDIO ESCOLAR, EXCLUSIVE TELHA, INCLUSIVE FABRICAÇÃO, TRANSPORTE, MONTAGEM E E APLICAÇÃO DE FUNDO PREPARADOR ANTICORROSIVO, UMA (1) DEMÃO</t>
  </si>
  <si>
    <t>ED-20754</t>
  </si>
  <si>
    <t>TELA SOLDADA PARA LIGAÇÃO E PREVENÇÃO DE TRINCA EM ALVENARIA/ESTRUTURA, INCLUSIVE PINOS DE FIXAÇÃO, EXCLUSIVE REBOCO</t>
  </si>
  <si>
    <t>ED-21631</t>
  </si>
  <si>
    <t>BANCADA EM GRANITO, COR CINZA ANDORINHA, ESP. 2CM, ACABAMENTO POLIDO, APOIADA EM CONSOLE DE METALON (50X30)MM, EXCLUSIVE RODABANCA/FRONTÃO, TESTEIRA/FAIXA, FURO EM BANCADA, CUBA METÁLICA, VÁLVULA, SIFÃO, TORNEIRA E ENGATE FLEXÍVEL</t>
  </si>
  <si>
    <t>ED-21657</t>
  </si>
  <si>
    <t>BANCADA EM GRANITO, COR CINZA ANDORINHA, ESP. 2CM, ACABAMENTO POLIDO, APOIADA EM ALVENARIA, EXCLUSIVE ALVENARIA, RODABANCA/FRONTÃO, TESTEIRA/FAIXA, FURO EM BANCADA, CUBA METÁLICA, VÁLVULA, SIFÃO, TORNEIRA E ENGATE FLEXÍVEL</t>
  </si>
  <si>
    <t>ED-23034</t>
  </si>
  <si>
    <t>PORTA METÁLICA, TIPO DE ABRIR, COM UMA (1) FOLHA, EM CHAPA GALVANIZADA LAMBRIL, MODELO QUADRADO, INCLUSIVE PINTURA ANTICORROSIVA A BASE DE ÓXIDO DE FERRO (ZARCÃO), UMA (1) DEMÃO, FORNECIMENTO E ASSENTAMENTO, EXCLUSIVE FECHADURA E DOBRADIÇA</t>
  </si>
  <si>
    <t>ED-23035</t>
  </si>
  <si>
    <t>PORTA METÁLICA VENEZIANA, TIPO DE ABRIR, COM UMA (1) FOLHA, EM PERFIL VENEZIANA ENRIJECIDO, INCLUSIVE PINTURA ANTICORROSIVA A BASE DE ÓXIDO DE FERRO (ZARCÃO), UMA (1) DEMÃO, FORNECIMENTO E ASSENTAMENTO, EXCLUSIVE FECHADURA E DOBRADIÇA</t>
  </si>
  <si>
    <t>ED-25549</t>
  </si>
  <si>
    <t>FORNECIMENTO DE FORRAÇÃO DO TIPO GRAMA-AMENDOIM, EXCLUSIVE PLANTIO</t>
  </si>
  <si>
    <t>ED-25551</t>
  </si>
  <si>
    <t>FORNECIMENTO DE FORRAÇÃO DO TIPO ACALYPHA, EXCLUSIVE PLANTIO</t>
  </si>
  <si>
    <t>ED-25552</t>
  </si>
  <si>
    <t>FORNECIMENTO DE FORRAÇÃO DO TIPO WEDELIA, EXCLUSIVE PLANTIO</t>
  </si>
  <si>
    <t>ED-25553</t>
  </si>
  <si>
    <t>FORNECIMENTO DE FORRAÇÃO DO TIPO CLOROFITO, EXCLUSIVE PLANTIO</t>
  </si>
  <si>
    <t>ED-28162</t>
  </si>
  <si>
    <t>ROÇADA MANUAL DE TERRENO COM ROÇADEIRA COSTAL, EXCLUSIVE RASTELAMENTO E QUEIMA</t>
  </si>
  <si>
    <t>ED-28338</t>
  </si>
  <si>
    <t>DEMOLIÇÃO MANUAL DE CONSTRUÇÃO EM ALVENARIAS DE VEDAÇÃO, COM ESPESSURA MÁXIMA DE 15CM, INCLUSIVE REMOÇÃO COM REAPROVEITAMENTO DE ESQUADRIAS, AFASTAMENTO E EMPILHAMENTO, EXCLUSIVE TRANSPORTE E RETIRADA DO MATERIAL DEMOLIDO/REMOVIDO NÃO REAPROVEITÁVEL</t>
  </si>
  <si>
    <t>ED-28348</t>
  </si>
  <si>
    <t>REMOÇÃO MANUAL DE DIVISÓRIA EM PEDRA (MÁRMORE, GRANITO, ARDÓSIA, MARMORITE, ETC.), COM REAPROVEITAMENTO, INCLUSIVE RASGO EM ALVENARIA, REMOÇÃO DE ACESSÓRIOS DE FIXAÇÃO, AFASTAMENTO E EMPILHAMENTO, EXCLUSIVE TRANSPORTE E RETIRADA DO MATERIAL REMOVIDO NÃO REAPROVEITÁVEL</t>
  </si>
  <si>
    <t>ED-28355</t>
  </si>
  <si>
    <t>REMOÇÃO MANUAL ESTRUTURA OU TRAMA DE SUSTENTAÇÃO DE MADEIRA OU METÁLICA PARA FORRO, COM REAPROVEITAMENTO, INCLUSIVE AFASTAMENTO E EMPILHAMENTO, EXCLUSIVE TRANSPORTE E RETIRADA DO MATERIAL REMOVIDO NÃO REAPROVEITÁVEL</t>
  </si>
  <si>
    <t>ED-28437</t>
  </si>
  <si>
    <t>ED-28438</t>
  </si>
  <si>
    <t>ED-28728</t>
  </si>
  <si>
    <t>FORRO EM RÉGUA DE PVC, LARGURA 20CM, NA COR BRANCA, INCLUSIVE ESTRUTURA DE FIXAÇÃO E PENDURAIS METÁLICOS E ACESSÓRIOS DE FIXAÇÃO, EXCLUSIVE RODAFORRO OU MOLDURA</t>
  </si>
  <si>
    <t>ED-29481</t>
  </si>
  <si>
    <t>JANELA EM ALUMÍNIO MÁXIM-AR COM ALTURA DE 60CM, LINHA 25/SUPREMA, ACABAMENTO ANODIZADO NATURAL, INCLUSIVE PERFIS, VIDRO LISO 4MM E INSTALAÇÃO, EXCLUSIVE FERRAGENS PARA MÓDULO DE JANELA DE ALUMÍNIO MÁXIM-AR</t>
  </si>
  <si>
    <t>ED-29482</t>
  </si>
  <si>
    <t>JANELA EM ALUMÍNIO MÁXIM-AR COM ALTURA DE 80CM, LINHA 25/SUPREMA, ACABAMENTO ANODIZADO NATURAL, INCLUSIVE PERFIS, VIDRO LISO 4MM E INSTALAÇÃO, EXCLUSIVE FERRAGENS PARA MÓDULO DE JANELA DE ALUMÍNIO MÁXIM-AR</t>
  </si>
  <si>
    <t>ED-29483</t>
  </si>
  <si>
    <t>JANELA EM ALUMÍNIO FIXA COMPLETA, LINHA 25/SUPREMA, ACABAMENTO ANODIZADO NATURAL, INCLUSIVE PERFIS E VIDRO LISO 4MM E INSTALAÇÃO</t>
  </si>
  <si>
    <t>ED-29484</t>
  </si>
  <si>
    <t>JANELA EM ALUMÍNIO DE CORRER COM 2 FOLHAS, LINHA 25/SUPREMA, ACABAMENTO ANODIZADO NATURAL, INCLUSIVE PERFIS, VIDRO 4MM E INSTALAÇÃO, EXCLUSIVE FERRAGENS PARA JANELA DE ALUMÍNIO DE CORRER</t>
  </si>
  <si>
    <t>ED-29563</t>
  </si>
  <si>
    <t>ARMADURA DE TELA DE AÇO CA-60, SOLDADA TIPO Q-61, DIÂMETRO Ø3,4MM, TRAMA COM DIMENSÃO (150X150)MM, INCLUSIVE ESPAÇADOR, EXCLUSIVE CONCRETO</t>
  </si>
  <si>
    <t>ED-29578</t>
  </si>
  <si>
    <t>PORTA DE GRADE (PG), CONFORME CADERNO DE PROJETO PADRÃO PENITENCIÁRIA-MG (DETALHE EQ6), INCLUSIVE FORNECIMENTO, INSTALAÇÃO, FERRAGENS E PINTURA ESMALTE SINTÉTICO, DUAS (2) DEMÃOS COM UMA (1) DEMÃO DE FUNDO ANTICORROSIVO</t>
  </si>
  <si>
    <t>ED-29580</t>
  </si>
  <si>
    <t>ARMADURA DE TELA DE AÇO CA-60, SOLDADA TIPO Q-75, DIÂMETRO Ø3,8MM, TRAMA COM DIMENSÃO (150X150)MM, INCLUSIVE ESPAÇADOR, EXCLUSIVE CONCRETO</t>
  </si>
  <si>
    <t>ED-29581</t>
  </si>
  <si>
    <t>ARMADURA DE TELA DE AÇO CA-60, SOLDADA TIPO Q-92, DIÂMETRO Ø4,2MM, TRAMA COM DIMENSÃO (150X150)MM, INCLUSIVE ESPAÇADOR, EXCLUSIVE CONCRETO</t>
  </si>
  <si>
    <t>ED-29582</t>
  </si>
  <si>
    <t>ARMADURA DE TELA DE AÇO CA-60, SOLDADA TIPO Q-138, DIÂMETRO Ø4,2MM, TRAMA COM DIMENSÃO (100X100)MM, INCLUSIVE ESPAÇADOR, EXCLUSIVE CONCRETO</t>
  </si>
  <si>
    <t>ED-29712</t>
  </si>
  <si>
    <t>ESCORAMENTO DE VALA CONTÍNUO, COM PRANCHAS VERTICAIS, LONGARINAS E ESTRONCAS DE MADEIRA, REAPROVEITAMENTO (3X), EXCLUSIVE ESCAVAÇÃO</t>
  </si>
  <si>
    <t>ED-29713</t>
  </si>
  <si>
    <t>ESCORAMENTO DE VALA DESCONTÍNUO, COM PRANCHAS VERTICAIS, LONGARINAS E ESTRONCAS DE MADEIRA, REAPROVEITAMENTO (3X), EXCLUSIVE ESCAVAÇÃO</t>
  </si>
  <si>
    <t>ED-29731</t>
  </si>
  <si>
    <t>VIDRO IMPRESSO (FANTASIA) TRANSLÚCIDO INCOLOR, ESP. 4MM, INCLUSIVE FIXAÇÃO E VEDAÇÃO COM GUARNIÇÃO/GAXETA DE BORRACHA NEOPRENE, FORNECIMENTO E INSTALAÇÃO, EXCLUSIVE CAIXILHO/PERFIL</t>
  </si>
  <si>
    <t>ED-29734</t>
  </si>
  <si>
    <t>VIDRO ARAMADO TRANSLÚCIDO INCOLOR, ESP. 6MM, INCLUSIVE FIXAÇÃO E VEDAÇÃO COM GUARNIÇÃO/GAXETA DE BORRACHA NEOPRENE, FORNECIMENTO E INSTALAÇÃO, EXCLUSIVE CAIXILHO/PERFIL</t>
  </si>
  <si>
    <t>ED-29823</t>
  </si>
  <si>
    <t>TAPUME FIXO DE PROTEÇÃO PARA FECHAMENTO DE OBRA EM TELHA METÁLICA GALVANIZADA, TIPO TRAPEZOIDAL, ESP. 0,5MM, COM MÓDULO NA DIMENSÃO DE (300X220)CM, COM REAPROVEITAMENTO, EXCLUSIVE PINTURA ESMALTE, INCLUSIVE PONTALETE E FIXAÇÃO</t>
  </si>
  <si>
    <t>ED-31468</t>
  </si>
  <si>
    <t>ENTELAMENTO PREVENTIVO OU CORRETIVO DE SUPERFÍCIE SUJEITA A TRINCA, INCLUSIVE TELA DE POLIÉSTER ESTRUTURANTE, EXCLUSIVE REVESTIMENTO DE ACABAMENTO</t>
  </si>
  <si>
    <t>ED-31561</t>
  </si>
  <si>
    <t>FÔRMA E DESFORMA PARA PILAR COM CHAPA DE COMPENSADO PLASTIFICADO, ESP. 12MM, REAPROVEITAMENTO (3X), EXCLUSIVE ESCORAMENTO</t>
  </si>
  <si>
    <t>ED-31562</t>
  </si>
  <si>
    <t>FÔRMA E DESFORMA PARA PILAR COM CHAPA DE COMPENSADO PLASTIFICADO, ESP. 12MM, REAPROVEITAMENTO (5X), EXCLUSIVE ESCORAMENTO</t>
  </si>
  <si>
    <t>ED-31563</t>
  </si>
  <si>
    <t>FÔRMA E DESFORMA PARA PILAR COM CHAPA DE COMPENSADO PLASTIFICADO, ESP. 14MM, REAPROVEITAMENTO (5X), EXCLUSIVE ESCORAMENTO</t>
  </si>
  <si>
    <t>ED-31564</t>
  </si>
  <si>
    <t>FÔRMA E DESFORMA PARA PILAR COM CHAPA DE COMPENSADO RESINADO, ESP. 10MM, REAPROVEITAMENTO (3X), EXCLUSIVE ESCORAMENTO</t>
  </si>
  <si>
    <t>ED-31565</t>
  </si>
  <si>
    <t>FÔRMA E DESFORMA PARA PILAR COM CHAPA DE COMPENSADO RESINADO, ESP. 12MM, REAPROVEITAMENTO (3X), EXCLUSIVE ESCORAMENTO</t>
  </si>
  <si>
    <t>ED-31566</t>
  </si>
  <si>
    <t>FÔRMA E DESFORMA PARA PILAR COM CHAPA DE COMPENSADO RESINADO, ESP. 14MM, REAPROVEITAMENTO (3X), EXCLUSIVE ESCORAMENTO</t>
  </si>
  <si>
    <t>ED-31567</t>
  </si>
  <si>
    <t>FÔRMA E DESFORMA PARA PILAR DE MADEIRA COM TÁBUA E SARRAFO, REAPROVEITAMENTO (3X), EXCLUSIVE ESCORAMENTO</t>
  </si>
  <si>
    <t>ED-31568</t>
  </si>
  <si>
    <t>FÔRMA E DESFORMA PARA PILAR DE MADEIRA COM TÁBUA E SARRAFO, REAPROVEITAMENTO (5X), EXCLUSIVE ESCORAMENTO</t>
  </si>
  <si>
    <t>ED-31569</t>
  </si>
  <si>
    <t>FÔRMA E DESFORMA PARA VIGA  COM CHAPA DE COMPENSADO PLASTIFICADO, ESP. 14MM, REAPROVEITAMENTO (5X), EXCLUSIVE ESCORAMENTO</t>
  </si>
  <si>
    <t>ED-31570</t>
  </si>
  <si>
    <t>FÔRMA E DESFORMA PARA VIGA COM CHAPA DE COMPENSADO PLASTIFICADO, ESP. 12MM, REAPROVEITAMENTO (3X), EXCLUSIVE ESCORAMENTO</t>
  </si>
  <si>
    <t>ED-31571</t>
  </si>
  <si>
    <t>FÔRMA E DESFORMA PARA VIGA COM CHAPA DE COMPENSADO PLASTIFICADO, ESP. 12MM, REAPROVEITAMENTO (5X), EXCLUSIVE ESCORAMENTO</t>
  </si>
  <si>
    <t>ED-31572</t>
  </si>
  <si>
    <t>FÔRMA E DESFORMA PARA VIGA COM CHAPA DE COMPENSADO RESINADO, ESP. 10MM, REAPROVEITAMENTO (3X), EXCLUSIVE ESCORAMENTO</t>
  </si>
  <si>
    <t>ED-31573</t>
  </si>
  <si>
    <t>FÔRMA E DESFORMA PARA VIGA COM CHAPA DE COMPENSADO RESINADO, ESP. 12MM, REAPROVEITAMENTO (3X), EXCLUSIVE ESCORAMENTO</t>
  </si>
  <si>
    <t>ED-31574</t>
  </si>
  <si>
    <t>FÔRMA E DESFORMA PARA VIGA COM CHAPA DE COMPENSADO RESINADO, ESP. 14MM, REAPROVEITAMENTO (3X), EXCLUSIVE ESCORAMENTO</t>
  </si>
  <si>
    <t>ED-31575</t>
  </si>
  <si>
    <t>FÔRMA E DESFORMA PARA VIGA DE MADEIRA COM TÁBUA E SARRAFO, REAPROVEITAMENTO (3X), EXCLUSIVE ESCORAMENTO</t>
  </si>
  <si>
    <t>ED-31576</t>
  </si>
  <si>
    <t>FÔRMA E DESFORMA PARA VIGA DE MADEIRA COM TÁBUA E SARRAFO, REAPROVEITAMENTO (5X), EXCLUSIVE ESCORAMENTO</t>
  </si>
  <si>
    <t>ED-31577</t>
  </si>
  <si>
    <t>FÔRMA E DESFORMA PARA LAJE COM CHAPA DE COMPENSADO PLASTIFICADO, ESP. 12MM, REAPROVEITAMENTO (3X), EXCLUSIVE ESCORAMENTO</t>
  </si>
  <si>
    <t>ED-31578</t>
  </si>
  <si>
    <t>FÔRMA E DESFORMA PARA LAJE COM CHAPA DE COMPENSADO PLASTIFICADO, ESP. 12MM, REAPROVEITAMENTO (5X), EXCLUSIVE ESCORAMENTO</t>
  </si>
  <si>
    <t>ED-31579</t>
  </si>
  <si>
    <t>FÔRMA E DESFORMA PARA LAJE COM CHAPA DE COMPENSADO PLASTIFICADO, ESP. 14MM, REAPROVEITAMENTO (5X), EXCLUSIVE ESCORAMENTO</t>
  </si>
  <si>
    <t>ED-31580</t>
  </si>
  <si>
    <t>FÔRMA E DESFORMA PARA LAJE COM CHAPA DE COMPENSADO RESINADO, ESP. 10MM, REAPROVEITAMENTO (3X), EXCLUSIVE ESCORAMENTO</t>
  </si>
  <si>
    <t>ED-31581</t>
  </si>
  <si>
    <t>FÔRMA E DESFORMA PARA LAJE COM CHAPA DE COMPENSADO RESINADO, ESP. 12MM, REAPROVEITAMENTO (3X), EXCLUSIVE ESCORAMENTO</t>
  </si>
  <si>
    <t>ED-31582</t>
  </si>
  <si>
    <t>FÔRMA E DESFORMA PARA LAJE COM CHAPA DE COMPENSADO RESINADO, ESP. 14MM, REAPROVEITAMENTO (3X), EXCLUSIVE ESCORAMENTO</t>
  </si>
  <si>
    <t>ED-31583</t>
  </si>
  <si>
    <t>FÔRMA E DESFORMA PARA LAJE DE MADEIRA COM TÁBUA E SARRAFO, REAPROVEITAMENTO (3X), EXCLUSIVE ESCORAMENTO</t>
  </si>
  <si>
    <t>ED-31584</t>
  </si>
  <si>
    <t>FÔRMA E DESFORMA PARA LAJE DE MADEIRA COM TÁBUA E SARRAFO, REAPROVEITAMENTO (5X), EXCLUSIVE ESCORAMENTO</t>
  </si>
  <si>
    <t>ED-31650</t>
  </si>
  <si>
    <t>ESPALA EM CAMADA ÚNICA COM ARGAMASSA, TRAÇO 1:3 (CIMENTO E AREIA), ESP. 20MM, APLICAÇÃO MANUAL, INCLUSIVE ARGAMASSA COM PREPARO MECANIZADO</t>
  </si>
  <si>
    <t>ED-31651</t>
  </si>
  <si>
    <t>ESPALA EM CAMADA ÚNICA COM ARGAMASSA, TRAÇO 1:3 (CIMENTO E AREIA), COM ADITIVO IMPERMEABILIZANTE, ESP. 20MM, APLICAÇÃO MANUAL, INCLUSIVE ARGAMASSA COM PREPARO MECANIZADO</t>
  </si>
  <si>
    <t>ED-32015</t>
  </si>
  <si>
    <t>JANELA DE GRADE (JG), CONFORME CADERNO DE PROJETO PADRÃO PENITENCIÁRIA-MG (DETALHE EQ12/EQ12A), INCLUSIVE FORNECIMENTO, INSTALAÇÃO E PINTURA ESMALTE SINTÉTICO, DUAS (2) DEMÃOS COM UMA (1) DEMÃO DE FUNDO ANTICORROSIVO</t>
  </si>
  <si>
    <t>ED-32016</t>
  </si>
  <si>
    <t>JANELA DE GRADE DE CELA (JG1), CONFORME CADERNO DE PROJETO PADRÃO PENITENCIÁRIA-MG (DETALHE EQ12/EQ12A), INCLUSIVE FORNECIMENTO, INSTALAÇÃO E PINTURA ESMALTE SINTÉTICO, DUAS (2) DEMÃOS COM UMA (1) DEMÃO DE FUNDO ANTICORROSIVO</t>
  </si>
  <si>
    <t>ED-32017</t>
  </si>
  <si>
    <t>JANELA DE GRADE EXTERNA (JG), CONFORME CADERNO DE PROJETO PADRÃO PENITENCIÁRIA-MG (DETALHE EQ12B), INCLUSIVE FORNECIMENTO, INSTALAÇÃO E PINTURA ESMALTE SINTÉTICO, DUAS (2) DEMÃOS COM UMA (1) DEMÃO DE FUNDO ANTICORROSIVO</t>
  </si>
  <si>
    <t>ED-32018</t>
  </si>
  <si>
    <t>JANELA DE GRADE DE CELA EXTERNA (JG), CONFORME CADERNO DE PROJETO PADRÃO PENITENCIÁRIA-MG (DETALHE EQ12B), INCLUSIVE FORNECIMENTO, INSTALAÇÃO E PINTURA ESMALTE SINTÉTICO, DUAS (2) DEMÃOS COM UMA (1) DEMÃO DE FUNDO ANTICORROSIVO</t>
  </si>
  <si>
    <t>ED-32020</t>
  </si>
  <si>
    <t>JANELA DE CORRER COM VIDRO LISO, CONFORME CADERNO DE PROJETO PADRÃO PENITENCIÁRIA-MG (DETALHE EQ15), INCLUSIVE FORNECIMENTO, INSTALAÇÃO E PINTURA ESMALTE SINTÉTICO, DUAS (2) DEMÃOS COM UMA (1) DEMÃO DE FUNDO ANTICORROSIVO</t>
  </si>
  <si>
    <t>ED-32026</t>
  </si>
  <si>
    <t>JANELA DE TELA MOSQUITEIRO (JTM), ALTURA DE 90CM, CONFORME CADERNO DE PROJETO PADRÃO PENITENCIÁRIA-MG (DETALHE EQ25), INCLUSIVE FORNECIMENTO, EXCLUSIVE PINTURA</t>
  </si>
  <si>
    <t>ED-32030</t>
  </si>
  <si>
    <t>JANELA DE CORRER VENEZIANA (JV), CONFORME CADERNO DE PROJETO PADRÃO PENITENCIÁRIA-MG (DETALHE EQ16), INCLUSIVE FORNECIMENTO, INSTALAÇÃO E PINTURA ESMALTE SINTÉTICO, DUAS (2) DEMÃOS COM UMA (1) DEMÃO DE FUNDO ANTICORROSIVO</t>
  </si>
  <si>
    <t>ED-32032</t>
  </si>
  <si>
    <t>JANELA VENEZIANA FIXA (JV), CONFORME CADERNO DE PROJETO PADRÃO PENITENCIÁRIA-MG (DETALHE EQ18), INCLUSIVE FORNECIMENTO, INSTALAÇÃO E PINTURA ESMALTE SINTÉTICO, DUAS (2) DEMÃOS COM UMA (1) DEMÃO DE FUNDO ANTICORROSIVO</t>
  </si>
  <si>
    <t>ED-32033</t>
  </si>
  <si>
    <t>JANELA BASCULANTE (JF), CONFORME CADERNO DE PROJETO PADRÃO PENITENCIÁRIA-MG (DETALHE EQ14), INCLUSIVE FORNECIMENTO E INSTALAÇÃO, VIDRO ESP. 3MM E PINTURA ESMALTE SINTÉTICO, DUAS (2) DEMÃOS COM UMA (1) DEMÃO DE FUNDO ANTICORROSIVO</t>
  </si>
  <si>
    <t>ED-33940</t>
  </si>
  <si>
    <t>ENGRADAMENTO EM MADEIRA PARAJU OU EQUIVALENTE, PARA TELHAS DE FIBROCIMENTO, TIPO CALHA ESTRUTURAL (CANALETE 49 OU 90/KALHETA/ KALHETÃO), EXCLUSIVE TELHAS</t>
  </si>
  <si>
    <t>ED-48194</t>
  </si>
  <si>
    <t>ALVENARIA DE VEDAÇÃO COM BLOCO DE CONCRETO, ESP. 9CM, COM ACABAMENTO APARENTE, INCLUSIVE ARGAMASSA PARA ASSENTAMENTO</t>
  </si>
  <si>
    <t>ED-48195</t>
  </si>
  <si>
    <t>ED-48196</t>
  </si>
  <si>
    <t>ED-48200</t>
  </si>
  <si>
    <t>ED-48201</t>
  </si>
  <si>
    <t>ED-48203</t>
  </si>
  <si>
    <t>ALVENARIA DE VEDAÇÃO COM BLOCOS DE CONCRETO CELULAR AUTOCLAVADO (CCA), ESP. 10CM, INCLUSIVE ARGAMASSA INDUSTRIALIZADA PARA ASSENTAMENTO</t>
  </si>
  <si>
    <t>ED-48204</t>
  </si>
  <si>
    <t>ALVENARIA DE VEDAÇÃO COM BLOCOS DE CONCRETO CELULAR AUTOCLAVADO (CCA), ESP. 15CM, INCLUSIVE ARGAMASSA INDUSTRIALIZADA PARA ASSENTAMENTO</t>
  </si>
  <si>
    <t>ED-48205</t>
  </si>
  <si>
    <t>ALVENARIA DE VEDAÇÃO COM BLOCOS DE CONCRETO CELULAR AUTOCLAVADO (CCA), ESP. 20CM, INCLUSIVE ARGAMASSA INDUSTRIALIZADA PARA ASSENTAMENTO</t>
  </si>
  <si>
    <t>ED-48206</t>
  </si>
  <si>
    <t>ALVENARIA DE ELEMENTO VAZADO, COBOGÓ CERÂMICO (18X18)CM, ESP. 7CM, COM ACABAMENTO APARENTE, INCLUSIVE ARGAMASSA PARA ASSENTAMENTO</t>
  </si>
  <si>
    <t>ED-48208</t>
  </si>
  <si>
    <t>ALVENARIA DE ELEMENTO VAZADO,  COBOGÓ DE CONCRETO (20X40)CM, ESP. 10CM, TIPO VENEZIANA COM ACABAMENTO APARENTE, INCLUSIVE ARGAMASSA PARA ASSENTAMENTO</t>
  </si>
  <si>
    <t>ED-48209</t>
  </si>
  <si>
    <t>PAREDE EM CHAPA DE GESSO ACARTONADO (DRYWALL), DIVISÃO ENTRE ÁREAS SECAS DE UMA MESMA UNIDADE (ST/ST), ESP. 115 MM, INCLUSIVE MONTANTES, GUIAS E ACESSÓRIOS, EXCLUSIVE ISOLANTE TÉRMICO/ACÚSTICO</t>
  </si>
  <si>
    <t>ED-48210</t>
  </si>
  <si>
    <t>PAREDE EM CHAPA DE GESSO ACARTONADO (DRYWALL), DIVISÃO ENTRE ÁREAS SECA E ÚMIDA DE UMA MESMA UNIDADE (ST/RU), ESP. 115 MM, INCLUSIVE MONTANTES, GUIAS E ACESSÓRIOS, EXCLUSIVE ISOLANTE TÉRMICO/ACÚSTICO</t>
  </si>
  <si>
    <t>ED-48211</t>
  </si>
  <si>
    <t>PAREDE EM CHAPA DE GESSO ACARTONADO (DRYWALL), DIVISÃO ENTRE ÁREAS UMIDAS DE UMA MESMA UNIDADE (RU/RU), ESP. 115 MM, INCLUSIVE MONTANTES, GUIAS E ACESSÓRIOS, EXCLUSIVE ISOLANTE TÉRMICO/ACÚSTICO</t>
  </si>
  <si>
    <t>ED-48212</t>
  </si>
  <si>
    <t>ALVENARIA DE BLOCO DE CONCRETO CHEIO COM ARMAÇÃO, EM CONCRETO COM FCK 15MPA , ESP. 9CM, PARA REVESTIMENTO, INCLUSIVE ARGAMASSA PARA ASSENTAMENTO (DETALHE D - CADERNO SEDS)</t>
  </si>
  <si>
    <t>ED-48213</t>
  </si>
  <si>
    <t>ALVENARIA DE BLOCO DE CONCRETO CHEIO COM ARMAÇÃO, EM CONCRETO COM FCK 15MPA , ESP. 14CM, PARA REVESTIMENTO, INCLUSIVE ARGAMASSA PARA ASSENTAMENTO (DETALHE D - CADERNO SEDS)</t>
  </si>
  <si>
    <t>ED-48214</t>
  </si>
  <si>
    <t>ALVENARIA DE BLOCO DE CONCRETO CHEIO COM ARMAÇÃO, EM CONCRETO COM FCK 15MPA , ESP. 19CM, PARA REVESTIMENTO, INCLUSIVE ARGAMASSA PARA ASSENTAMENTO (DETALHE D - CADERNO SEDS)</t>
  </si>
  <si>
    <t>ED-48215</t>
  </si>
  <si>
    <t>ALVENARIA DE BLOCO DE CONCRETO CHEIO SEM ARMAÇÃO, EM CONCRETO COM FCK 15MPA , ESP. 9CM, PARA REVESTIMENTO, INCLUSIVE ARGAMASSA PARA ASSENTAMENTO (DETALHE D - CADERNO SEDS)</t>
  </si>
  <si>
    <t>ED-48216</t>
  </si>
  <si>
    <t>ALVENARIA DE BLOCO DE CONCRETO CHEIO SEM ARMAÇÃO, EM CONCRETO COM FCK 15MPA , ESP. 14CM, PARA REVESTIMENTO, INCLUSIVE ARGAMASSA PARA ASSENTAMENTO (DETALHE D - CADERNO SEDS)</t>
  </si>
  <si>
    <t>ED-48217</t>
  </si>
  <si>
    <t>ALVENARIA DE BLOCO DE CONCRETO CHEIO SEM ARMAÇÃO, EM CONCRETO COM FCK 15MPA , ESP. 19CM, PARA REVESTIMENTO, INCLUSIVE ARGAMASSA PARA ASSENTAMENTO (DETALHE D - CADERNO SEDS)</t>
  </si>
  <si>
    <t>ED-48218</t>
  </si>
  <si>
    <t>ALVENARIA DE BLOCO DE CONCRETO CHEIO SEM ARMAÇÃO, EM CONCRETO COM FCK DE 20MPA , ESP. 9CM, PARA REVESTIMENTO, INCLUSIVE ARGAMASSA PARA ASSENTAMENTO (DETALHE D - CADERNO SEDS)</t>
  </si>
  <si>
    <t>ED-48219</t>
  </si>
  <si>
    <t>ALVENARIA DE BLOCO DE CONCRETO CHEIO SEM ARMAÇÃO, EM CONCRETO COM FCK DE 20MPA , ESP. 14CM, PARA REVESTIMENTO, INCLUSIVE ARGAMASSA PARA ASSENTAMENTO (DETALHE D - CADERNO SEDS)</t>
  </si>
  <si>
    <t>ED-48220</t>
  </si>
  <si>
    <t>ALVENARIA DE BLOCO DE CONCRETO CHEIO SEM ARMAÇÃO, EM CONCRETO COM FCK DE 20MPA , ESP. 19CM, PARA REVESTIMENTO, INCLUSIVE ARGAMASSA PARA ASSENTAMENTO (DETALHE D - CADERNO SEDS)</t>
  </si>
  <si>
    <t>ED-48221</t>
  </si>
  <si>
    <t>ALVENARIA DE VEDAÇÃO COM TIJOLO CERÂMICO LAMINADO, 18 FUROS, ESP. 5,5CM, COM ACABAMENTO APARENTE, INCLUSIVE ARGAMASSA PARA ASSENTAMENTO</t>
  </si>
  <si>
    <t>ED-48222</t>
  </si>
  <si>
    <t>ALVENARIA DE VEDAÇÃO COM TIJOLO CERÂMICO LAMINADO, 18 FUROS, ESP. 11CM, COM ACABAMENTO APARENTE, INCLUSIVE ARGAMASSA PARA ASSENTAMENTO</t>
  </si>
  <si>
    <t>ED-48224</t>
  </si>
  <si>
    <t>ALVENARIA DE VEDAÇÃO COM TIJOLO CERÂMICO LAMINADO, 18 FUROS, ESP. 23,5CM, COM ACABAMENTO APARENTE, INCLUSIVE ARGAMASSA PARA ASSENTAMENTO</t>
  </si>
  <si>
    <t>ED-48226</t>
  </si>
  <si>
    <t>ALVENARIA DE VEDAÇÃO COM TIJOLO MACIÇO REQUEIMADO, ESP. 5CM, PARA REVESTIMENTO, INCLUSIVE ARGAMASSA PARA ASSENTAMENTO</t>
  </si>
  <si>
    <t>ED-48227</t>
  </si>
  <si>
    <t>ALVENARIA DE VEDAÇÃO COM TIJOLO MACIÇO REQUEIMADO, ESP. 10CM, PARA REVESTIMENTO, INCLUSIVE ARGAMASSA PARA ASSENTAMENTO</t>
  </si>
  <si>
    <t>ED-48228</t>
  </si>
  <si>
    <t>ALVENARIA DE VEDAÇÃO COM TIJOLO MACIÇO REQUEIMADO, ESP. 20CM, PARA REVESTIMENTO, INCLUSIVE ARGAMASSA PARA ASSENTAMENTO</t>
  </si>
  <si>
    <t>ED-48229</t>
  </si>
  <si>
    <t>ALVENARIA DE VEDAÇÃO COM TIJOLO MACIÇO REQUEIMADO, ESP. 10CM, COM ACABAMENTO APARENTE, INCLUSIVE ARGAMASSA PARA ASSENTAMENTO</t>
  </si>
  <si>
    <t>ED-48230</t>
  </si>
  <si>
    <t>ALVENARIA DE VEDAÇÃO COM TIJOLO MACIÇO REQUEIMADO, ESP. 20CM, COM ACABAMENTO APARENTE, INCLUSIVE ARGAMASSA PARA ASSENTAMENTO</t>
  </si>
  <si>
    <t>ED-48231</t>
  </si>
  <si>
    <t>ED-48232</t>
  </si>
  <si>
    <t>ALVENARIA DE VEDAÇÃO COM TIJOLO CERÂMICO FURADO, ESP. 14CM, PARA REVESTIMENTO, INCLUSIVE ARGAMASSA PARA ASSENTAMENTO</t>
  </si>
  <si>
    <t>ED-48233</t>
  </si>
  <si>
    <t>ALVENARIA DE VEDAÇÃO COM TIJOLO CERÂMICO FURADO, ESP. 19CM, PARA REVESTIMENTO, INCLUSIVE ARGAMASSA PARA ASSENTAMENTO</t>
  </si>
  <si>
    <t>ED-48234</t>
  </si>
  <si>
    <t>ALVENARIA DE VEDAÇÃO COM BLOCO DE VIDRO (19X19)CM, ESP. 8CM, TIPO ONDULADO, INCLUSIVE ARGAMASSA PARA ASSENTAMENTO E REJUTAMENTO</t>
  </si>
  <si>
    <t>ED-48235</t>
  </si>
  <si>
    <t>ALVENARIA DE ELEMENTO VAZADO DE VIDRO,  BLOCO DE VIDRO (10X20)CM, ESP. 10CM, TIPO CAPELA, INCLUSIVE ARGAMASSA PARA ASSENTAMENTO E REJUNTAMENTO</t>
  </si>
  <si>
    <t>ED-48236</t>
  </si>
  <si>
    <t>ALVENARIA DE ELEMENTO VAZADO DE VIDRO,  BLOCO DE VIDRO (10X20)CM, ESP. 10CM, TIPO RIO, INCLUSIVE ARGAMASSA PARA ASSENTAMENTO E REJUNTAMENTO</t>
  </si>
  <si>
    <t>ED-48246</t>
  </si>
  <si>
    <t>MONTAGEM E DESMONTAGEM DE ANDAIME METÁLICO PARA FACHADA COM PISO METÁLICO, EXCLUSIVE FORNECIMENTO DO ANDAIME E RODAPÉ/GUARDA-CORPO EM MADEIRA</t>
  </si>
  <si>
    <t>ED-48248</t>
  </si>
  <si>
    <t>TELA PARA PROTEÇÃO DE FACHADA EM POLIETILENO, EXCLUSIVE BANDEJA SALVA VIDAS, INCLUSIVE ACESSÓRIOS DE FIXAÇÃO</t>
  </si>
  <si>
    <t>ED-48249</t>
  </si>
  <si>
    <t>TELA DE PROTEÇÃO, TIPO FACHADEIRA, INSTALADA EM ANDAIME METÁLICO PARA FACHADA, EXCLUSIVE ANDAIME METÁLICO, INCLUSIVE ACESSÓRIOS DE FIXAÇÃO</t>
  </si>
  <si>
    <t>ED-48309</t>
  </si>
  <si>
    <t>BANCADA EM CONCRETO L = 40 CM COM DRAMIX</t>
  </si>
  <si>
    <t>ED-48322</t>
  </si>
  <si>
    <t>LAJE SOBRE O SOLO, D = 8 CM, CONCRETO 1:3:6, CIMENTO, AREIA E BRITA</t>
  </si>
  <si>
    <t>ED-48323</t>
  </si>
  <si>
    <t>LAJE PRÉ-MOLDADA D = 8 CM, CONCRETO 1:2:4 COM ARMAÇÃO E FORMA RESINADA</t>
  </si>
  <si>
    <t>ED-48328</t>
  </si>
  <si>
    <t>LIXAMENTO DE SUPERFÍCIE DE CONCRETO MANUAL PARA PREPARAÇÃO E CONSERVAÇÃO</t>
  </si>
  <si>
    <t>ED-48330</t>
  </si>
  <si>
    <t>PLACA DE CONCRETO ARMADO D = 8 CM, PRÉ MOLDADA</t>
  </si>
  <si>
    <t>ED-48331</t>
  </si>
  <si>
    <t>PLACA DE CONCRETO ARMADO D = 5 CM, PRÉ MOLDADA</t>
  </si>
  <si>
    <t>ED-48333</t>
  </si>
  <si>
    <t>TAMPA DE CONCRETO PARA CAIXA DE INSPEÇÃO EM ALVENARIA E = 8 CM</t>
  </si>
  <si>
    <t>ED-48337</t>
  </si>
  <si>
    <t>ED-48340</t>
  </si>
  <si>
    <t>ED-48341</t>
  </si>
  <si>
    <t>ED-48407</t>
  </si>
  <si>
    <t>ENGRADAMENTO EM MADEIRA PARAJU OU EQUIVALENTE, PARA TELHAS CERÂMICAS OU DE CONCRETO, EXCLUSIVE TELHAS</t>
  </si>
  <si>
    <t>ED-48408</t>
  </si>
  <si>
    <t>ENGRADAMENTO EM MADEIRA PARAJU OU EQUIVALENTE, PARA TELHAS DE FIBROCIMENTO ONDULADAS, EXCLUSIVE TELHAS</t>
  </si>
  <si>
    <t>ED-48419</t>
  </si>
  <si>
    <t>COBERTURA EM TELHA CERÂMICA, TIPO FRANCESA, INCLUSIVE FIXAÇÃO, EXCLUSIVE ENGRADAMENTO E MANTA ISOLANTE/TÉRMICA</t>
  </si>
  <si>
    <t>ED-48420</t>
  </si>
  <si>
    <t>COBERTURA EM TELHA CERÂMICA, TIPO PLAN, INCLUSIVE FIXAÇÃO, EXCLUSIVE ENGRADAMENTO E MANTA ISOLANTE/TÉRMICA</t>
  </si>
  <si>
    <t>ED-48421</t>
  </si>
  <si>
    <t>COBERTURA EM TELHA CERÂMICA, TIPO COLONIAL, INCLUSIVE FIXAÇÃO, EXCLUSIVE ENGRADAMENTO E MANTA ISOLANTE/TÉRMICA</t>
  </si>
  <si>
    <t>ED-48423</t>
  </si>
  <si>
    <t>COBERTURA EM TELHA DE FIBROCIMENTO, TIPO ONDULADA, ESP. 5MM, COM RECOBRIMENTO TRANSVERSAL E LONGITUDINAL, EXCLUSIVE CUMEEIRA E ENGRADAMENTO, INCLUSIVE ACESSÓRIOS DE FIXAÇÃO E IÇAMENTO MANUAL VERTICAL</t>
  </si>
  <si>
    <t>ED-48424</t>
  </si>
  <si>
    <t>COBERTURA EM TELHA DE FIBROCIMENTO, TIPO ONDULADA, ESP. 6MM, COM RECOBRIMENTO TRANSVERSAL E LONGITUDINAL, EXCLUSIVE CUMEEIRA E ENGRADAMENTO, INCLUSIVE ACESSÓRIOS DE FIXAÇÃO E IÇAMENTO MANUAL VERTICAL</t>
  </si>
  <si>
    <t>ED-48425</t>
  </si>
  <si>
    <t>COBERTURA EM TELHA DE FIBROCIMENTO, TIPO ONDULADA, ESP. 8MM, COM RECOBRIMENTO TRANSVERSAL E LONGITUDINAL, EXCLUSIVE CUMEEIRA E ENGRADAMENTO, INCLUSIVE ACESSÓRIOS DE FIXAÇÃO E IÇAMENTO MANUAL VERTICAL</t>
  </si>
  <si>
    <t>ED-48426</t>
  </si>
  <si>
    <t>COBERTURA EM TELHA DE FIBROCIMENTO,TIPO CALHA ESTRUTURAL, LARGURA 49CM, (CANALETE 49/KALHETA), COM RECOBRIMENTO TRANSVERSAL E LONGITUDINAL, EXCLUSIVE CUMEEIRA E ENGRADAMENTO, INCLUSIVE ACESSÓRIOS DE FIXAÇÃO E IÇAMENTO MANUAL VERTICAL</t>
  </si>
  <si>
    <t>ED-48427</t>
  </si>
  <si>
    <t>COBERTURA EM TELHA DE FIBROCIMENTO,TIPO CALHA ESTRUTURAL, LARGURA 90CM, (CANALETE 90/KALHETÃO), COM RECOBRIMENTO TRANSVERSAL E LONGITUDINAL, EXCLUSIVE CUMEEIRA E ENGRADAMENTO, INCLUSIVE ACESSÓRIOS DE FIXAÇÃO E IÇAMENTO MANUAL VERTICAL</t>
  </si>
  <si>
    <t>ED-48428</t>
  </si>
  <si>
    <t>COBERTURA EM TELHA METÁLICA GALVANIZADA TRAPEZOIDAL, TIPO SIMPLES, ESP. 0,50MM, ACABAMENTO NATURAL, INCLUSIVE ACESSÓRIOS PARA FIXAÇÃO, FORNECIMENTO E INSTALAÇÃO</t>
  </si>
  <si>
    <t>ED-48429</t>
  </si>
  <si>
    <t>COBERTURA EM TELHA METÁLICA GALVANIZADA TRAPEZOIDAL, TIPO DUPLA TERMOACÚSTICA COM DUAS FACES TRAPEZOIDAIS, ESP. 0,43MM, PREENCHIMENTO EM POLIESTIRENO EXPANDIDO/ISOPOR COM ESP. 30MM, ACABAMENTO NATURAL, INCLUSIVE ACESSÓRIOS PARA FIXAÇÃO, FORNECIMENTO E INSTALAÇÃO</t>
  </si>
  <si>
    <t>ED-48431</t>
  </si>
  <si>
    <t>COBERTURA EM TELHA ONDULADA TRADICIONAL DE FIBRA VEGETAL COM BETUME, ESP. 3MM, COM INCLINAÇÃO ENTRE 10 A 15 GRAUS, INCLUSIVE FIXAÇÃO, EXCLUSIVE ENGRADAMENTO</t>
  </si>
  <si>
    <t>ED-48432</t>
  </si>
  <si>
    <t>COBERTURA EM TELHA ONDULADA TRADICIONAL DE FIBRA VEGETAL COM BETUME, ESP. 3MM, COM INCLINAÇÃO ACIMA DE 15 GRAUS, INCLUSIVE FIXAÇÃO, EXCLUSIVE ENGRADAMENTO</t>
  </si>
  <si>
    <t>ED-48434</t>
  </si>
  <si>
    <t>REMOÇÃO MANUAL DE ALAMBRADO METÁLICO, COM REAPROVEITAMENTO, INCLUSIVE AFASTAMENTO E EMPILHAMENTO, EXCLUSIVE TRANSPORTE E RETIRADA DO MATERIAL REMOVIDO NÃO REAPROVEITÁVEL</t>
  </si>
  <si>
    <t>ED-48437</t>
  </si>
  <si>
    <t>REMOÇÃO MANUAL DE BANCADA DE PEDRA (MÁRMORE, GRANITO, ARDÓSIA, MARMORITE, ETC.), COM REAPROVEITAMENTO, INCLUSIVE RASGO EM ALVENARIA, REMOÇÃO DE ACESSÓRIOS DE FIXAÇÃO, AFASTAMENTO E EMPILHAMENTO, EXCLUSIVE TRANSPORTE E RETIRADA DO MATERIAL REMOVIDO NÃO REAPROVEITÁVEL</t>
  </si>
  <si>
    <t>ED-48439</t>
  </si>
  <si>
    <t>REMOÇÃO MANUAL DE CERCA, COM REAPROVEITAMENTO, INCLUSIVE AFASTAMENTO E EMPILHAMENTO, EXCLUSIVE TRANSPORTE E RETIRADA DO MATERIAL REMOVIDO NÃO REAPROVEITÁVEL</t>
  </si>
  <si>
    <t>ED-48452</t>
  </si>
  <si>
    <t>DEMOLIÇÃO MANUAL DE ALVENARIA/DIVISÓRIA DE ELEMENTOS VAZADOS (COBOGÓ, ETC. ), INCLUSIVE AFASTAMENTO E EMPILHAMENTO, EXCLUSIVE TRANSPORTE E RETIRADA DO MATERIAL DEMOLIDO</t>
  </si>
  <si>
    <t>ED-48453</t>
  </si>
  <si>
    <t>DEMOLIÇÃO MANUAL DE DIVISÓRIA COMERCIAL EM LAMINADO, INCLUSIVE AFASTAMENTO E EMPILHAMENTO, EXCLUSIVE TRANSPORTE E RETIRADA DO MATERIAL DEMOLIDO</t>
  </si>
  <si>
    <t>ED-48454</t>
  </si>
  <si>
    <t>REMOÇÃO MANUAL DE ENGRADAMENTO PARA TELHA TIPO METÁLICA, PVC OU FIBROCIMENTO, COM REAPROVEITAMENTO, INCLUSIVE AFASTAMENTO E EMPILHAMENTO, EXCLUSIVE TRANSPORTE E RETIRADA DO MATERIAL REMOVIDO NÃO REAPROVEITÁVEL</t>
  </si>
  <si>
    <t>ED-48455</t>
  </si>
  <si>
    <t>REMOÇÃO MANUAL DE ENGRADAMENTO PARA TELHA TIPO CALHA ESTRUTURAL EM FIBROCIMENTO, COM REAPROVEITAMENTO, INCLUSIVE AFASTAMENTO E EMPILHAMENTO, EXCLUSIVE TRANSPORTE E RETIRADA DO MATERIAL REMOVIDO NÃO REAPROVEITÁVEL</t>
  </si>
  <si>
    <t>ED-48457</t>
  </si>
  <si>
    <t>REMOÇÃO MANUAL DE ENGRADAMENTO PARA TELHA TIPO CERÂMICA OU CONCRETO, INCLUSIVE AFASTAMENTO E EMPILHAMENTO, EXCLUSIVE TRANSPORTE E RETIRADA DO MATERIAL REMOVIDO NÃO REAPROVEITÁVEL</t>
  </si>
  <si>
    <t>ED-48459</t>
  </si>
  <si>
    <t>REMOÇÃO MANUAL DE FORRO DE PLACAS (GESSO, MINERAL, FIBRA, ISOPOR, COLMEIA, PVC, ETC.), COM REAPROVEITAMENTO, INCLUSIVE DEMOLIÇÃO ESTRUTURA DE SUSTENTAÇÃO, AFASTAMENTO E EMPILHAMENTO, EXCLUSIVE TRANSPORTE E RETIRADA DO MATERIAL REMOVIDO NÃO REAPROVEITÁVEL</t>
  </si>
  <si>
    <t>ED-48460</t>
  </si>
  <si>
    <t>REMOÇÃO MANUAL DE FORRO DE PLACAS (GESSO, MINERAL, FIBRA, ISOPOR, COLMEIA, PVC, ETC.), COM REAPROVEITAMENTO, INCLUSIVE AFASTAMENTO E EMPILHAMENTO, EXCLUSIVE DEMOLIÇÃO DA ESTRUTURA DE SUSTENTAÇÃO, TRANSPORTE E RETIRADA DO MATERIAL REMOVIDO NÃO REAPROVEITÁVEL</t>
  </si>
  <si>
    <t>ED-48463</t>
  </si>
  <si>
    <t>DEMOLIÇÃO MANUAL DE FORRO DE CHAPA OU PLACA DE GESSO, INCLUSIVE DEMOLIÇÃO DA ESTRUTURA DE SUSTENTAÇÃO, AFASTAMENTO E EMPILHAMENTO, EXCLUSIVE TRANSPORTE E RETIRADA DO MATERIAL DEMOLIDO</t>
  </si>
  <si>
    <t>ED-48464</t>
  </si>
  <si>
    <t>REMOÇÃO MANUAL DE FORRO DE TÁBUAS DE PINHO, COM REAPROVEITAMENTO, INCLUSIVE AFASTAMENTO E EMPILHAMENTO, EXCLUSIVE REMOÇÃO DA ESTRUTURA DE SUSTENTAÇÃO, TRANSPORTE E RETIRADA DO MATERIAL REMOVIDO NÃO REAPROVEITÁVEL</t>
  </si>
  <si>
    <t>ED-48465</t>
  </si>
  <si>
    <t>DEMOLIÇÃO MANUAL DE IMPERMEABILIZAÇÃO E PROTEÇÃO MECÂNICA, INCLUSIVE AFASTAMENTO E EMPILHAMENTO, EXCLUSIVE TRANSPORTE E RETIRADA DO MATERIAL DEMOLIDO</t>
  </si>
  <si>
    <t>ED-48476</t>
  </si>
  <si>
    <t>REMOÇÃO MANUAL DE PAVIMENTAÇÃO INTERTRAVADA OU SEXTAVADO EM PRÉ-MOLDADO DE CONCRETO, COM REAPROVEITAMENTO, INCLUSIVE AFASTAMENTO E EMPILHAMENTO, EXCLUSIVE TRANSPORTE E RETIRADA DO MATERIAL REMOVIDO NÃO REAPROVEITÁVEL</t>
  </si>
  <si>
    <t>ED-48479</t>
  </si>
  <si>
    <t>DEMOLIÇÃO MANUAL DE PISO CIMENTADO OU CONTRAPISO DE ARGAMASSA, COM ESPESSURA MÁXIMA DE 10CM, INCLUSIVE AFASTAMENTO E EMPILHAMENTO, EXCLUSIVE TRANSPORTE E RETIRADA DO MATERIAL DEMOLIDO</t>
  </si>
  <si>
    <t>ED-48480</t>
  </si>
  <si>
    <t>DEMOLIÇÃO MANUAL DE PISO CERÂMICO OU LADRILHO HIDRÁULICO, INCLUSIVE AFASTAMENTO E EMPILHAMENTO, EXCLUSIVE DEMOLIÇÃO DE CONTRAPISO, TRANSPORTE E RETIRADA DO MATERIAL DEMOLIDO</t>
  </si>
  <si>
    <t>ED-48481</t>
  </si>
  <si>
    <t>DEMOLIÇÃO MANUAL DE PISO DE PEDRAS (MÁRMORE, GRANITO, ARDÓSIA, ETC.), INCLUSIVE AFASTAMENTO E EMPILHAMENTO, EXCLUSIVE DEMOLIÇÃO DE CONTRAPISO, TRANSPORTE E RETIRADA DO MATERIAL DEMOLIDO</t>
  </si>
  <si>
    <t>ED-48482</t>
  </si>
  <si>
    <t>DEMOLIÇÃO MANUAL DE PISO VINÍLICO, INCLUSIVE AFASTAMENTO E EMPILHAMENTO, EXCLUSIVE TRANSPORTE E RETIRADA DO MATERIAL DEMOLIDO</t>
  </si>
  <si>
    <t>ED-48483</t>
  </si>
  <si>
    <t>DEMOLIÇÃO MANUAL DE PISO EM GRANILITE/MARMORITE, INCLUSIVE AFASTAMENTO E EMPILHAMENTO, EXCLUSIVE TRANSPORTE E RETIRADA DO MATERIAL DEMOLIDO</t>
  </si>
  <si>
    <t>ED-48484</t>
  </si>
  <si>
    <t>REMOÇÃO MANUAL DE PISO DE TACO DE MADEIRA, COM REAPROVEITAMENTO, INCLUSIVE AFASTAMENTO E EMPILHAMENTO, EXCLUSIVE TRANSPORTE E RETIRADA DO MATERIAL REMOVIDO NÃO REAPROVEITÁVEL</t>
  </si>
  <si>
    <t>ED-48485</t>
  </si>
  <si>
    <t>REMOÇÃO MANUAL DE PISO DE TÁBUAS, COM REAPROVEITAMENTO, INCLUSIVE AFASTAMENTO E EMPILHAMENTO, EXCLUSIVE TRANSPORTE E RETIRADA DO MATERIAL REMOVIDO NÃO REAPROVEITÁVEL</t>
  </si>
  <si>
    <t>ED-48486</t>
  </si>
  <si>
    <t>DEMOLIÇÃO MECANIZADA DE LAJE DE CONCRETO ARMADO, COM ESPESSURA DE ATÉ 15CM, , COM EQUIPAMENTO PNEUMÁTICO, INCLUSIVE AFASTAMENTO E EMPILHAMENTO, EXCLUSIVE TRANSPORTE E RETIRADA DO MATERIAL DEMOLIDO</t>
  </si>
  <si>
    <t>ED-48487</t>
  </si>
  <si>
    <t>DEMOLIÇÃO MANUAL DE LAJE DE CONCRETO ARMADO, COM ESPESSURA DE ATÉ 15CM, INCLUSIVE AFASTAMENTO E EMPILHAMENTO, EXCLUSIVE TRANSPORTE E RETIRADA DO MATERIAL DEMOLIDO</t>
  </si>
  <si>
    <t>ED-48488</t>
  </si>
  <si>
    <t>REMOÇÃO MANUAL DE CALÇADA PORTUGUESA, COM REAPROVEITAMENTO, INCLUSIVE AFASTAMENTO E EMPILHAMENTO, EXCLUSIVE TRANSPORTE E RETIRADA DO MATERIAL REMOVIDO NÃO REAPROVEITÁVEL</t>
  </si>
  <si>
    <t>ED-48489</t>
  </si>
  <si>
    <t>DEMOLIÇÃO MECANIZADA DE LAJE DE CONCRETO ARMADO, COM ESPESSURA DE ATÉ 15CM, , COM EQUIPAMENTO ELÉTRICO, INCLUSIVE AFASTAMENTO E EMPILHAMENTO, EXCLUSIVE TRANSPORTE E RETIRADA DO MATERIAL DEMOLIDO</t>
  </si>
  <si>
    <t>ED-48490</t>
  </si>
  <si>
    <t>REMOÇÃO MANUAL DE ALVENARIA POLIÉDRICA, COM REAPROVEITAMENTO, INCLUSIVE AFASTAMENTO E EMPILHAMENTO, EXCLUSIVE TRANSPORTE E RETIRADA DO MATERIAL REMOVIDO NÃO REAPROVEITÁVEL</t>
  </si>
  <si>
    <t>ED-48491</t>
  </si>
  <si>
    <t>REMOÇÃO MANUAL DE PAVIMENTO PARALELEPÍPEDO, COM REAPROVEITAMENTO, INCLUSIVE AFASTAMENTO E EMPILHAMENTO, EXCLUSIVE TRANSPORTE E RETIRADA DO MATERIAL REMOVIDO NÃO REAPROVEITÁVEL</t>
  </si>
  <si>
    <t>ED-48492</t>
  </si>
  <si>
    <t>DEMOLIÇÃO MECANIZADA DE REVESTIMENTO ASFÁLTICO, COM EQUIPAMENTO PNEUMÁTICO, INCLUSIVE AFASTAMENTO E EMPILHAMENTO, EXCLUSIVE TRANSPORTE E RETIRADA DO MATERIAL DEMOLIDO</t>
  </si>
  <si>
    <t>ED-48493</t>
  </si>
  <si>
    <t>REMOÇÃO MANUAL DE ESQUADRIA EM MADEIRA, COM REAPROVEITAMENTO, INCLUSIVE REMOÇÃO DE MARCO/ALIZAR/GUARNIÇÕES, AFASTAMENTO E EMPILHAMENTO, EXCLUSIVE TRANSPORTE E RETIRADA DO MATERIAL REMOVIDO NÃO REAPROVEITÁVEL</t>
  </si>
  <si>
    <t>ED-48494</t>
  </si>
  <si>
    <t>REMOÇÃO MANUAL DE FOLHA DE PORTA OU JANELA DE MADEIRA OU METÁLICA, COM REAPROVEITAMENTO, INCLUSIVE AFASTAMENTO E EMPILHAMENTO, EXCLUSIVE TRANSPORTE E RETIRADA DO MATERIAL REMOVIDO NÃO REAPROVEITÁVEL</t>
  </si>
  <si>
    <t>ED-48497</t>
  </si>
  <si>
    <t>REMOÇÃO MANUAL DE ESQUADRIA METÁLICA, COM REAPROVEITAMENTO, INCLUSIVE MARCO/ALIZAR/GUARNIÇÕES, AFASTAMENTO E EMPILHAMENTO, EXCLUSIVE TRANSPORTE E RETIRADA DO MATERIAL REMOVIDO NÃO REAPROVEITÁVEL</t>
  </si>
  <si>
    <t>ED-48498</t>
  </si>
  <si>
    <t>REMOÇÃO MANUAL DE QUADRO NEGRO, COM REAPROVEITAMENTO, INCLUSIVE AFASTAMENTO E EMPILHAMENTO, EXCLUSIVE TRANSPORTE E RETIRADA DO MATERIAL REMOVIDO NÃO REAPROVEITÁVEL</t>
  </si>
  <si>
    <t>ED-48501</t>
  </si>
  <si>
    <t>DEMOLIÇÃO MANUAL DE REBOCO OU EMBOÇO, COM ESPESSURA DE ATÉ 55MM, INCLUSIVE AFASTAMENTO E EMPILHAMENTO, EXCLUSIVE TRANSPORTE E RETIRADA DO MATERIAL DEMOLIDO</t>
  </si>
  <si>
    <t>ED-48502</t>
  </si>
  <si>
    <t>DEMOLIÇÃO MANUAL DE REVESTIMENTO CERÂMICO, AZULEJO OU LADRILHO HIDRÁULICO, INCLUSIVE AFASTAMENTO E EMPILHAMENTO, EXCLUSIVE DEMOLIÇÃO DO REBOCO OU EMBOÇO, TRANSPORTE E RETIRADA DO MATERIAL DEMOLIDO</t>
  </si>
  <si>
    <t>ED-48503</t>
  </si>
  <si>
    <t>DEMOLIÇÃO MANUAL DE REVESTIMENTO DE PEDRA (MÁRMORE, GRANITO, ARDÓSIA, ETC.), INCLUSIVE AFASTAMENTO E EMPILHAMENTO, EXCLUSIVE DEMOLIÇÃO DO REBOCO OU EMBOÇO, TRANSPORTE E RETIRADA DO MATERIAL DEMOLIDO</t>
  </si>
  <si>
    <t>ED-48504</t>
  </si>
  <si>
    <t>DEMOLIÇÃO MANUAL DE LAMINADO MELAMÍNICO EM SUPERFÍCIE DE MADEIRA OU PAREDE, INCLUSIVE AFASTAMENTO E EMPILHAMENTO, EXCLUSIVE TRANSPORTE E RETIRADA DO MATERIAL DEMOLIDO</t>
  </si>
  <si>
    <t>ED-48507</t>
  </si>
  <si>
    <t>DEMOLIÇÃO MANUAL DE SARJETA OU SARJETÃO DE CONCRETO, INCLUSIVE AFASTAMENTO E EMPILHAMENTO, EXCLUSIVE TRANSPORTE E RETIRADA DO MATERIAL DEMOLIDO</t>
  </si>
  <si>
    <t>ED-48509</t>
  </si>
  <si>
    <t>REMOÇÃO MANUAL DE TELHA METÁLICA OU PVC, COM REAPROVEITAMENTO, INCLUSIVE AFASTAMENTO E EMPILHAMENTO, EXCLUSIVE TRANSPORTE E RETIRADA DO MATERIAL REMOVIDO NÃO REAPROVEITÁVEL</t>
  </si>
  <si>
    <t>ED-48510</t>
  </si>
  <si>
    <t>REMOÇÃO MANUAL DE TELHA EM FIBROCIMENTO, TIPO CALHA ESTRUTURAL, COM REAPROVEITAMENTO, INCLUSIVE IÇAMENTO, AFASTAMENTO E EMPILHAMENTO, EXCLUSIVE TRANSPORTE E RETIRADA DO MATERIAL REMOVIDO NÃO REAPROVEITÁVEL</t>
  </si>
  <si>
    <t>ED-48512</t>
  </si>
  <si>
    <t>REMOÇÃO MANUAL DE TELHA  EM FIBROCIMENTO, TIPO ONDULADA, COM REAPROVEITAMENTO, INCLUSIVE AFASTAMENTO E EMPILHAMENTO, EXCLUSIVE TRANSPORTE E RETIRADA DO MATERIAL REMOVIDO NÃO REAPROVEITÁVEL</t>
  </si>
  <si>
    <t>ED-48514</t>
  </si>
  <si>
    <t>REMOÇÃO MANUAL DE TELHA CERÂMICA, COM REAPROVEITAMENTO, INCLUSIVE AFASTAMENTO E EMPILHAMENTO, EXCLUSIVE TRANSPORTE E RETIRADA DO MATERIAL REMOVIDO NÃO REAPROVEITÁVEL</t>
  </si>
  <si>
    <t>ED-48516</t>
  </si>
  <si>
    <t>REMOÇÃO MANUAL DE VIDRO EM ESQUADRIAS, COM OU SEM REAPROVEITAMENTO, INCLUSIVE LIMPEZA DO ENCAIXE, AFASTAMENTO E EMPILHAMENTO, EXCLUSIVE TRANSPORTE E RETIRADA DO MATERIAL REMOVIDO NÃO REAPROVEITÁVEL</t>
  </si>
  <si>
    <t>ED-48531</t>
  </si>
  <si>
    <t>DIVISÓRIA EM MÁRMORE BRANCO, ESP. 3CM, INCLUSIVE INSTALAÇÃO, FERRAGENS EM LATÃO CROMADO E ACESSÓRIOS</t>
  </si>
  <si>
    <t>ED-48532</t>
  </si>
  <si>
    <t>DIVISÓRIA EM ARDÓSIA, ESP. 3CM, INCLUSIVE INSTALAÇÃO, FERRAGENS EM LATÃO CROMADO E ACESSÓRIOS</t>
  </si>
  <si>
    <t>ED-48533</t>
  </si>
  <si>
    <t>DIVISÓRIA EM GRANITO CINZA ANDORINHA, ESP. 3CM, INCLUSIVE INSTALAÇÃO, FERRAGENS EM LATÃO CROMADO E ACESSÓRIOS</t>
  </si>
  <si>
    <t>ED-48534</t>
  </si>
  <si>
    <t>DIVISÓRIA EM MARMORITE, ESP. 3CM, INCLUSIVE INSTALAÇÃO, FERRAGENS EM LATÃO CROMADO E ACESSÓRIOS</t>
  </si>
  <si>
    <t>ED-48535</t>
  </si>
  <si>
    <t>DIVISÓRIA EM ARDÓSIA, ESP. 3CM, INCLUSIVE INSTALAÇÃO, PERFIL TIPO "U" EM ALUMÍNIO E ACESSÓRIOS PARA FIXAÇÃO</t>
  </si>
  <si>
    <t>ED-48536</t>
  </si>
  <si>
    <t>DIVISÓRIA EM PAINEL REMOVÍVEL, NÚCLEO COMPENSADO NAVAL, EM PERFIL DE AÇO TIPO C, INCLUSIVE ACESSÓRIOS, EXCLUSIVE VIDRO E FERRAGENS PARA CONFECÇÃO DE PORTA DE DIVISÓRIA</t>
  </si>
  <si>
    <t>ED-48537</t>
  </si>
  <si>
    <t>DIVISÓRIA EM PAINEL REMOVÍVEL, NÚCLEO COMPENSADO NAVAL, EM PERFIL DE ALUMÍNIO TIPO C, INCLUSIVE ACESSÓRIOS, EXCLUSIVE VIDRO E FERRAGENS PARA CONFECÇÃO DE PORTA DE DIVISÓRIA</t>
  </si>
  <si>
    <t>ED-49643</t>
  </si>
  <si>
    <t>FÔRMA E DESFORMA DE TÁBUA E SARRAFO, REAPROVEITAMENTO (3X), EXCLUSIVE ESCORAMENTO</t>
  </si>
  <si>
    <t>ED-49644</t>
  </si>
  <si>
    <t>FÔRMA E DESFORMA DE COMPENSADO RESINADO, ESP. 10MM, REAPROVEITAMENTO (3X), EXCLUSIVE ESCORAMENTO</t>
  </si>
  <si>
    <t>ED-49645</t>
  </si>
  <si>
    <t>ED-49646</t>
  </si>
  <si>
    <t>FÔRMA E DESFORMA DE COMPENSADO RESINADO, ESP. 14MM, REAPROVEITAMENTO (3X), EXCLUSIVE ESCORAMENTO</t>
  </si>
  <si>
    <t>ED-49647</t>
  </si>
  <si>
    <t>FÔRMA E DESFORMA DE COMPENSADO PLASTIFICADO, ESP. 12MM, REAPROVEITAMENTO (5X), EXCLUSIVE ESCORAMENTO</t>
  </si>
  <si>
    <t>ED-49648</t>
  </si>
  <si>
    <t>FÔRMA E DESFORMA DE COMPENSADO PLASTIFICADO, ESP. 14MM, REAPROVEITAMENTO (5X), EXCLUSIVE ESCORAMENTO</t>
  </si>
  <si>
    <t>ED-49649</t>
  </si>
  <si>
    <t>FÔRMA E DESFORMA DE MADEIRA PARA ESTRUTURA EM CURVA COM TÁBUA, SARRAFO E COMPENSADO RESINADO NAVAL, ESP. 6MM, REAPROVEITAMENTO (2X), EXCLUSIVE ESCORAMENTO</t>
  </si>
  <si>
    <t>ED-49660</t>
  </si>
  <si>
    <t>ESCARIFICAÇÃO MANUAL EM PEÇA DE CONCRETO, COM PROFUNDIDADE MÁXIMA DE ATÉ 3CM, INCLUSIVE LIMPEZA DA SEÇÃO ESCARIFICADA, TRANSPORTE E RETIRADA DO MATERIAL DEMOLIDO, EXCLUSIVE RECOMPOSIÇÃO EM ARGAMASSA OU CONCRETO</t>
  </si>
  <si>
    <t>ED-49685</t>
  </si>
  <si>
    <t>FORRO EM PLACA DE GESSO LISO, DIMENSÃO (60X60)CM, COM FIXAÇÃO DO TIPO ARAMADO, EXCLUSIVE PERFIL TABICA, SANCA E MOLDURA, INCLUSIVE ACESSÓRIOS E FIXAÇÃO</t>
  </si>
  <si>
    <t>ED-49686</t>
  </si>
  <si>
    <t>FORRO EM CHAPA DE GESSO ACARTONADA, ESP. 12,5MM, COM FIXAÇÃO DO TIPO ESTRUTURADA EM PERFIL METÁLICO, EXCLUSIVE PERFIL TABICA, SANCA E MOLDURA, INCLUSIVE ACESSÓRIOS E FIXAÇÃO</t>
  </si>
  <si>
    <t>ED-49687</t>
  </si>
  <si>
    <t>FORRO EM CHAPA DE GESSO ACARTONADO, ESP. 12,5MM, COM FIXAÇÃO DO TIPO ARAMADO, EXCLUSIVE PERFIL TABICA, SANCA E MOLDURA, INCLUSIVE ACESSÓRIOS E FIXAÇÃO</t>
  </si>
  <si>
    <t>ED-49689</t>
  </si>
  <si>
    <t>FORRO DE MADEIRA EM ANGELIM, INCLUSIVE ESTRUTURA DE FIXAÇÃO, EXCLUSIVE CIMALHA DE ACABAMENTO</t>
  </si>
  <si>
    <t>ED-49690</t>
  </si>
  <si>
    <t>FORRO DE MADEIRA EM PINUS, INCLUSIVE ESTRUTURA DE FIXAÇÃO, EXCLUSIVE CIMALHA DE ACABAMENTO</t>
  </si>
  <si>
    <t>ED-49692</t>
  </si>
  <si>
    <t>FECHAMENTO DE EMPENA COM FORRO DE MADEIRA EM ANGELIM, INCLUSIVE ESTRUTURA DE FIXAÇÃO</t>
  </si>
  <si>
    <t>ED-49810</t>
  </si>
  <si>
    <t>FÔRMA E DESFORMA PARA VIGA-CINTA/BLOCO COM TÁBUA E SARRAFO, REAPROVEITAMENTO (3X) (FUNDAÇÃO)</t>
  </si>
  <si>
    <t>ED-49811</t>
  </si>
  <si>
    <t>FÔRMA E DESFORMA PARA VIGA-CINTA/BLOCO COM COMPENSADO RESINADO, ESP. 12MM, REAPROVEITAMENTO (3X) (FUNDAÇÃO)</t>
  </si>
  <si>
    <t>ED-50125</t>
  </si>
  <si>
    <t>ÁREA COBERTA EM TELHA FIBROCIMENTO PARA CENTRAL DE CORTE/DOBRA/MONTAGEM EM CANTEIRO DE OBRAS, INCLUSIVE BANCADA E INSTALAÇÕES ELÉTRICAS, EXCLUSIVE VEDAÇÕES LATERAIS</t>
  </si>
  <si>
    <t>ED-50135</t>
  </si>
  <si>
    <t>BARRACÃO DE OBRA, EM CHAPA DE COMPENSADO RESINADO, INCLUSIVE  INSTALAÇÕES SANITÁRIAS E MOBILIÁRIO - PADRÃO DER-MG</t>
  </si>
  <si>
    <t>ED-50162</t>
  </si>
  <si>
    <t>PORTÃO PARA TAPUME FIXO DE PROTEÇÃO COM FECHAMENTO DE OBRA EM CHAPA DE COMPENSADO, ESP. 12MM, COM MÓDULO NA DIMENSÃO DE (110X220)CM, INCLUSIVE FERRAGENS E PINTURA LÁTEX (PVA) COM DUAS (2) DEMÃOS</t>
  </si>
  <si>
    <t>ED-50164</t>
  </si>
  <si>
    <t>TAPUME FIXO DE PROTEÇÃO PARA FECHAMENTO DE OBRA EM TELA GALVANIZADA, COM TRAMA LOSANGULAR DE 2"X2", FIO BWG 14, COM MÓDULO NA DIMENSÃO DE (300X220)CM, INCLUSIVE PINTURA ESMALTE COM DUAS (2) DEMÃOS, EXCLUSIVE ABERTURA PARA PORTÃO</t>
  </si>
  <si>
    <t>ED-50165</t>
  </si>
  <si>
    <t>TAPUME REMOVÍVEL DE PROTEÇÃO PARA FECHAMENTO DE OBRA EM TELA GALVANIZADA, COM TRAMA LOSANGULAR DE 2"X2", FIO BWG 14, COM MÓDULO NA DIMENSÃO DE (300X220)CM, INCLUSIVE PONTALETE COM BASE DE APOIO EM CONCRETO MAGRO</t>
  </si>
  <si>
    <t>ED-50166</t>
  </si>
  <si>
    <t>REMANEJAMENTO DE TAPUME FIXO DE PROTEÇÃO PARA FECHAMENTO DE OBRA, INCLUSIVE ESCAVAÇÃO MANUAL E REATERRO COMPACTADO</t>
  </si>
  <si>
    <t>ED-50167</t>
  </si>
  <si>
    <t>IMPERMEABILIZAÇÃO COM ARGAMASSA COM ADITIVO, TRAÇO 1:3 (CIMENTO E AREIA), ESP.25MM, COM PREPARO MECANIZADO</t>
  </si>
  <si>
    <t>ED-50168</t>
  </si>
  <si>
    <t>IMPERMEABILIZAÇÃO COM MANTA ASFÁLTICA, TIPO III, CLASSE A, ESP. 4MM, INCLUSIVE APLICAÇÃO DE PRIMER ASFÁLTICO</t>
  </si>
  <si>
    <t>ED-50169</t>
  </si>
  <si>
    <t>IMPERMEABILIZAÇÃO COM MANTA ASFÁLTICA ANTIRRAIZ, TIPO III, CLASSE A, ESP. 4MM, INCLUSIVE APLICAÇÃO DE PRIMER ASFÁLTICO</t>
  </si>
  <si>
    <t>ED-50170</t>
  </si>
  <si>
    <t>CAMADA DE REGULARIZAÇÃO COM ARGAMASSA, TRAÇO 1:3 (CIMENTO E AREIA), ESP. 30MM, APLICAÇÃO MANUAL, INCLUSIVE ARGAMASSA COM PREPARO MECANIZADO</t>
  </si>
  <si>
    <t>ED-50171</t>
  </si>
  <si>
    <t>IMPERMEABILIZAÇÃO POR CRISTALIZAÇÃO, APLICAÇÃO MANUAL, INCLUSIVE LIMPEZA DA SUPERFÍCIE E LAVAGEM COM HIDROJATEAMENTO</t>
  </si>
  <si>
    <t>IMPERMEABILIZAÇÃO COM EMULSÃO ASFÁLTICA, DUAS (2) DEMÃOS</t>
  </si>
  <si>
    <t>ED-50175</t>
  </si>
  <si>
    <t>IMPERMEABILIZAÇÃO COM ARGAMASSA POLIMÉRICA, INCLUSIVE PREPARO MANUAL DA ARGAMASSA</t>
  </si>
  <si>
    <t>ED-50176</t>
  </si>
  <si>
    <t>PROTEÇÃO MECÂNICA COM ARGAMASSA, TRAÇO 1:3 (CIMENTO E AREIA), ESP. 15MM, APLICAÇÃO MANUAL, INCLUSIVE ARGAMASSA COM PREPARO MECANIZADO, EXCLUSIVE CAMADA DE REGULARIZAÇÃO</t>
  </si>
  <si>
    <t>ED-50242</t>
  </si>
  <si>
    <t>LAJE PRÉ-MOLDADA UNIDIRECIONAL COM LAJOTA CERÂMICA, CAPEAMENTO DE 4CM, SOBRECARGA DE 100KG/M2, ALTURA TOTAL DE 11CM E VÃO LIVRE MÁXIMO DE 3M, INCLUSIVE CONCRETO ESTRUTURAL, USINADO BOMBEADO COM FCK DE 20MPA, EXCLUSIVE TELA ARMADA E CIMBRAMENTO</t>
  </si>
  <si>
    <t>ED-50243</t>
  </si>
  <si>
    <t>LAJE PRÉ-MOLDADA UNIDIRECIONAL COM LAJOTA CERÂMICA, CAPEAMENTO DE 4CM, SOBRECARGA DE 100KG/M2, ALTURA TOTAL DE 11CM E VÃO LIVRE MÁXIMO DE 4M, INCLUSIVE CONCRETO ESTRUTURAL, USINADO BOMBEADO COM FCK DE 20MPA, EXCLUSIVE TELA ARMADA E CIMBRAMENTO</t>
  </si>
  <si>
    <t>ED-50244</t>
  </si>
  <si>
    <t>LAJE PRÉ-MOLDADA UNIDIRECIONAL COM LAJOTA CERÂMICA, CAPEAMENTO DE 4CM, SOBRECARGA DE 100KG/M2, ALTURA TOTAL DE 11CM E VÃO LIVRE MÁXIMO DE 5M, INCLUSIVE CONCRETO ESTRUTURAL, USINADO BOMBEADO COM FCK DE 20MPA, EXCLUSIVE TELA ARMADA E CIMBRAMENTO</t>
  </si>
  <si>
    <t>ED-50245</t>
  </si>
  <si>
    <t>LAJE PRÉ-MOLDADA UNIDIRECIONAL COM LAJOTA CERÂMICA, CAPEAMENTO DE 4CM, SOBRECARGA DE 200KG/M2, ALTURA TOTAL DE 11CM E VÃO LIVRE MÁXIMO DE 3M, INCLUSIVE CONCRETO ESTRUTURAL, USINADO BOMBEADO COM FCK DE 20MPA, EXCLUSIVE TELA ARMADA E CIMBRAMENTO</t>
  </si>
  <si>
    <t>ED-50246</t>
  </si>
  <si>
    <t>LAJE PRÉ-MOLDADA UNIDIRECIONAL COM LAJOTA CERÂMICA, CAPEAMENTO DE 4CM, SOBRECARGA DE 200KG/M2, ALTURA TOTAL DE 11CM E VÃO LIVRE MÁXIMO DE 4M, INCLUSIVE CONCRETO ESTRUTURAL, USINADO BOMBEADO COM FCK DE 20MPA, EXCLUSIVE TELA ARMADA E CIMBRAMENTO</t>
  </si>
  <si>
    <t>ED-50247</t>
  </si>
  <si>
    <t>LAJE PRÉ-MOLDADA UNIDIRECIONAL COM LAJOTA CERÂMICA, CAPEAMENTO DE 4CM, SOBRECARGA DE 200KG/M2, ALTURA TOTAL DE 11CM E VÃO LIVRE MÁXIMO DE 5M, INCLUSIVE CONCRETO ESTRUTURAL, USINADO BOMBEADO COM FCK DE 20MPA, EXCLUSIVE TELA ARMADA E CIMBRAMENTO</t>
  </si>
  <si>
    <t>ED-50248</t>
  </si>
  <si>
    <t>LAJE PRÉ-MOLDADA UNIDIRECIONAL COM LAJOTA CERÂMICA, CAPEAMENTO DE 4CM, SOBRECARGA DE 300KG/M2, ALTURA TOTAL DE 11CM E VÃO LIVRE MÁXIMO DE 3M, INCLUSIVE CONCRETO ESTRUTURAL, USINADO BOMBEADO COM FCK DE 20MPA, EXCLUSIVE TELA ARMADA E CIMBRAMENTO</t>
  </si>
  <si>
    <t>ED-50249</t>
  </si>
  <si>
    <t>LAJE PRÉ-MOLDADA UNIDIRECIONAL COM LAJOTA CERÂMICA, CAPEAMENTO DE 4CM, SOBRECARGA DE 300KG/M2, ALTURA TOTAL DE 11CM E VÃO LIVRE MÁXIMO DE 4M, INCLUSIVE CONCRETO ESTRUTURAL, USINADO BOMBEADO COM FCK DE 20MPA, EXCLUSIVE TELA ARMADA E CIMBRAMENTO</t>
  </si>
  <si>
    <t>ED-50250</t>
  </si>
  <si>
    <t>LAJE PRÉ-MOLDADA UNIDIRECIONAL COM LAJOTA CERÂMICA, CAPEAMENTO DE 4CM, SOBRECARGA DE 300KG/M2, ALTURA TOTAL DE 11CM E VÃO LIVRE MÁXIMO DE 5M, INCLUSIVE CONCRETO ESTRUTURAL, USINADO BOMBEADO COM FCK DE 20MPA, EXCLUSIVE TELA ARMADA E CIMBRAMENTO</t>
  </si>
  <si>
    <t>ED-50252</t>
  </si>
  <si>
    <t>LAJE PRÉ-MOLDADA UNIDIRECIONAL COM ENCHIMENTO EM POLIESTIRENO EXPANDIDO (EPS), CAPEAMENTO DE 4CM, SOBRECARGA DE 100KG/M2, ALTURA TOTAL DE 11CM E VÃO LIVRE MÁXIMO DE 3M, INCLUSIVE CONCRETO ESTRUTURAL, USINADO BOMBEADO COM FCK DE 20MPA, EXCLUSIVE TELA ARMADA E CIMBRAMENTO</t>
  </si>
  <si>
    <t>ED-50253</t>
  </si>
  <si>
    <t>LAJE PRÉ-MOLDADA UNIDIRECIONAL COM ENCHIMENTO EM POLIESTIRENO EXPANDIDO (EPS), CAPEAMENTO DE 4CM, SOBRECARGA DE 100KG/M2, ALTURA TOTAL DE 11CM E VÃO LIVRE MÁXIMO DE 4M, INCLUSIVE CONCRETO ESTRUTURAL, USINADO BOMBEADO COM FCK DE 20MPA, EXCLUSIVE TELA ARMADA E CIMBRAMENTO</t>
  </si>
  <si>
    <t>ED-50254</t>
  </si>
  <si>
    <t>LAJE PRÉ-MOLDADA UNIDIRECIONAL COM ENCHIMENTO EM POLIESTIRENO EXPANDIDO (EPS), CAPEAMENTO DE 4CM, SOBRECARGA DE 100KG/M2, ALTURA TOTAL DE 11CM E VÃO LIVRE MÁXIMO DE 5M, INCLUSIVE CONCRETO ESTRUTURAL, USINADO BOMBEADO COM FCK DE 20MPA, EXCLUSIVE TELA ARMADA E CIMBRAMENTO</t>
  </si>
  <si>
    <t>ED-50255</t>
  </si>
  <si>
    <t>LAJE PRÉ-MOLDADA UNIDIRECIONAL COM ENCHIMENTO EM POLIESTIRENO EXPANDIDO (EPS), CAPEAMENTO DE 4CM, SOBRECARGA DE 200KG/M2, ALTURA TOTAL DE 11CM E VÃO LIVRE MÁXIMO DE 3M, INCLUSIVE CONCRETO ESTRUTURAL, USINADO BOMBEADO COM FCK DE 20MPA, EXCLUSIVE TELA ARMADA E CIMBRAMENTO</t>
  </si>
  <si>
    <t>ED-50256</t>
  </si>
  <si>
    <t>LAJE PRÉ-MOLDADA UNIDIRECIONAL COM ENCHIMENTO EM POLIESTIRENO EXPANDIDO (EPS), CAPEAMENTO DE 4CM, SOBRECARGA DE 200KG/M2, ALTURA TOTAL DE 11CM E VÃO LIVRE MÁXIMO DE 4M, INCLUSIVE CONCRETO ESTRUTURAL, USINADO BOMBEADO COM FCK DE 20MPA, EXCLUSIVE TELA ARMADA E CIMBRAMENTO</t>
  </si>
  <si>
    <t>ED-50257</t>
  </si>
  <si>
    <t>LAJE PRÉ-MOLDADA UNIDIRECIONAL COM ENCHIMENTO EM POLIESTIRENO EXPANDIDO (EPS), CAPEAMENTO DE 4CM, SOBRECARGA DE 200KG/M2, ALTURA TOTAL DE 11CM E VÃO LIVRE MÁXIMO DE 5M, INCLUSIVE CONCRETO ESTRUTURAL, USINADO BOMBEADO COM FCK DE 20MPA, EXCLUSIVE TELA ARMADA E CIMBRAMENTO</t>
  </si>
  <si>
    <t>ED-50258</t>
  </si>
  <si>
    <t>LAJE PRÉ-MOLDADA UNIDIRECIONAL COM ENCHIMENTO EM POLIESTIRENO EXPANDIDO (EPS), CAPEAMENTO DE 4CM, SOBRECARGA DE 250KG/M2, ALTURA TOTAL DE 11CM E VÃO LIVRE MÁXIMO DE 5M, INCLUSIVE CONCRETO ESTRUTURAL, USINADO BOMBEADO COM FCK DE 20MPA, EXCLUSIVE TELA ARMADA E CIMBRAMENTO</t>
  </si>
  <si>
    <t>ED-50259</t>
  </si>
  <si>
    <t>LAJE PRÉ-MOLDADA UNIDIRECIONAL COM ENCHIMENTO EM POLIESTIRENO EXPANDIDO (EPS), CAPEAMENTO DE 4CM, SOBRECARGA DE 300KG/M2, ALTURA TOTAL DE 11CM E VÃO LIVRE MÁXIMO DE 3M, INCLUSIVE CONCRETO ESTRUTURAL, USINADO BOMBEADO COM FCK DE 20MPA, EXCLUSIVE TELA ARMADA E CIMBRAMENTO</t>
  </si>
  <si>
    <t>ED-50260</t>
  </si>
  <si>
    <t>LAJE PRÉ-MOLDADA UNIDIRECIONAL COM ENCHIMENTO EM POLIESTIRENO EXPANDIDO (EPS), CAPEAMENTO DE 4CM, SOBRECARGA DE 300KG/M2, ALTURA TOTAL DE 11CM E VÃO LIVRE MÁXIMO DE 4M, INCLUSIVE CONCRETO ESTRUTURAL, USINADO BOMBEADO COM FCK DE 20MPA, EXCLUSIVE TELA ARMADA E CIMBRAMENTO</t>
  </si>
  <si>
    <t>ED-50261</t>
  </si>
  <si>
    <t>LAJE PRÉ-MOLDADA UNIDIRECIONAL COM ENCHIMENTO EM POLIESTIRENO EXPANDIDO (EPS), CAPEAMENTO DE 4CM, SOBRECARGA DE 300KG/M2, ALTURA TOTAL DE 11CM E VÃO LIVRE MÁXIMO DE 5M, INCLUSIVE CONCRETO ESTRUTURAL, USINADO BOMBEADO COM FCK DE 20MPA, EXCLUSIVE TELA ARMADA E CIMBRAMENTO</t>
  </si>
  <si>
    <t>ED-50264</t>
  </si>
  <si>
    <t>LIMPEZA DE MATERIAL CERÂMICO</t>
  </si>
  <si>
    <t>ED-50265</t>
  </si>
  <si>
    <t>LAVAGEM DE FACHADA COM HIDROJATEAMENTO, EXCLUSIVE ANDAIME METÁLICO, TIPO FIXO/TORRE/SUSPENSO, PARA FACHADA</t>
  </si>
  <si>
    <t>ED-50271</t>
  </si>
  <si>
    <t>LIMPEZA DE RODAPÉ</t>
  </si>
  <si>
    <t>ED-50411</t>
  </si>
  <si>
    <t>GEOTÊXTIL NÃO TECIDO PARA ESTABILIZAÇÃO DE SOLOS</t>
  </si>
  <si>
    <t>ED-50412</t>
  </si>
  <si>
    <t>PARALELEPÍPEDO, RETIRADA E REASSENTAMENTO SOBRE COXIM DE AREIA</t>
  </si>
  <si>
    <t>ED-50413</t>
  </si>
  <si>
    <t>ALVENARIA POLIÉDRICA, RETIRADA E REASSENTAMENTO SOBRE COXIM DE AREIA</t>
  </si>
  <si>
    <t>ED-50414</t>
  </si>
  <si>
    <t>REMOÇÃO E REASSENTAMENTO DE CALÇAMENTO EM BLOCO DE CONCRETO INTERTRAVADO OU SEXTAVADO, COM REAPROVEITAMENTO DOS BLOCOS, INCLUSIVE FORNECIMENTO COM APLICAÇÃO E REGULARIZAÇÃO MECANIZADA DE COLCHÃO DE AREIA</t>
  </si>
  <si>
    <t>ED-50422</t>
  </si>
  <si>
    <t>ENSECADEIRA INCLUSIVE RETIRADA DO MADEIRAMENTO , PAREDE SIMPLES</t>
  </si>
  <si>
    <t>ED-50434</t>
  </si>
  <si>
    <t>PLANTIO E PREPARO DE COVAS DE FORRAÇÃO, EXCETO FORNECIMENTO DAS MUDAS</t>
  </si>
  <si>
    <t>ED-50435</t>
  </si>
  <si>
    <t>PLANTIO DE GRAMA BATATAIS EM PLACAS, INCLUSIVE TERRA VEGETAL E CONSERVAÇÃO POR TRINTA (30) DIAS</t>
  </si>
  <si>
    <t>ED-50436</t>
  </si>
  <si>
    <t>PLANTIO DE GRAMA SÃO CARLOS EM PLACAS, INCLUSIVE TERRA VEGETAL E CONSERVAÇÃO POR TRINTA (30) DIAS</t>
  </si>
  <si>
    <t>ED-50437</t>
  </si>
  <si>
    <t>PLANTIO DE GRAMA ESMERALDA EM PLACAS, INCLUSIVE TERRA VEGETAL E CONSERVAÇÃO POR TRINTA (30) DIAS</t>
  </si>
  <si>
    <t>ED-50451</t>
  </si>
  <si>
    <t>ED-50452</t>
  </si>
  <si>
    <t>ED-50453</t>
  </si>
  <si>
    <t>ED-50454</t>
  </si>
  <si>
    <t>ED-50455</t>
  </si>
  <si>
    <t>ED-50456</t>
  </si>
  <si>
    <t>ED-50459</t>
  </si>
  <si>
    <t>ED-50461</t>
  </si>
  <si>
    <t>ED-50463</t>
  </si>
  <si>
    <t>ED-50464</t>
  </si>
  <si>
    <t>ED-50466</t>
  </si>
  <si>
    <t>ED-50467</t>
  </si>
  <si>
    <t>ED-50469</t>
  </si>
  <si>
    <t>ED-50470</t>
  </si>
  <si>
    <t>ED-50471</t>
  </si>
  <si>
    <t>APLICAÇÃO DE CERA EM ESQUADRIAS DE MADEIRA, TRÊS (3) DEMÃOS, INCLUSIVE APLICAÇÃO DE SELADOR PARA MADEIRA</t>
  </si>
  <si>
    <t>ED-50473</t>
  </si>
  <si>
    <t>EMASSAMENTO EM PAREDE COM MASSA ACRÍLICA, UMA (1) DEMÃO, INCLUSIVE LIXAMENTO PARA PINTURA</t>
  </si>
  <si>
    <t>ED-50474</t>
  </si>
  <si>
    <t>EMASSAMENTO EM PAREDE COM MASSA ACRÍLICA, DUAS (2) DEMÃOS, INCLUSIVE LIXAMENTO PARA PINTURA</t>
  </si>
  <si>
    <t>ED-50475</t>
  </si>
  <si>
    <t>EMASSAMENTO EM TETO COM MASSA ACRÍLICA, UMA (1) DEMÃO, INCLUSIVE LIXAMENTO PARA PINTURA</t>
  </si>
  <si>
    <t>ED-50476</t>
  </si>
  <si>
    <t>EMASSAMENTO EM TETO COM MASSA ACRÍLICA, DUAS (2) DEMÃOS, INCLUSIVE LIXAMENTO PARA PINTURA</t>
  </si>
  <si>
    <t>ED-50477</t>
  </si>
  <si>
    <t>EMASSAMENTO EM PAREDE COM MASSA CORRIDA (PVA), UMA (1) DEMÃO, INCLUSIVE LIXAMENTO PARA PINTURA</t>
  </si>
  <si>
    <t>ED-50478</t>
  </si>
  <si>
    <t>EMASSAMENTO EM PAREDE COM MASSA CORRIDA (PVA), DUAS (2) DEMÃOS, INCLUSIVE LIXAMENTO PARA PINTURA</t>
  </si>
  <si>
    <t>ED-50479</t>
  </si>
  <si>
    <t>EMASSAMENTO EM TETO COM MASSA CORRIDA (PVA), UMA (1) DEMÃO, INCLUSIVE LIXAMENTO PARA PINTURA</t>
  </si>
  <si>
    <t>ED-50480</t>
  </si>
  <si>
    <t>EMASSAMENTO EM TETO COM MASSA CORRIDA (PVA), DUAS (2) DEMÃOS, INCLUSIVE LIXAMENTO PARA PINTURA</t>
  </si>
  <si>
    <t>ED-50481</t>
  </si>
  <si>
    <t>EMASSAMENTO A ÓLEO SOBRE MADEIRA, UMA (1) DEMÃO, INCLUSIVE LIXAMENTO PARA PINTURA</t>
  </si>
  <si>
    <t>ED-50482</t>
  </si>
  <si>
    <t>EMASSAMENTO EM ESQUADRIA DE MADEIRA COM MASSA A ÓLEO, DUAS (2) DEMÃOS, INCLUSIVE LIXAMENTO PARA PINTURA  A ÓLEO OU ESMALTE</t>
  </si>
  <si>
    <t>ED-50483</t>
  </si>
  <si>
    <t>EMASSAMENTO EM PAREDE EM CHAPA DE GESSO ACARTONADO (DRYWALL) COM MASSA ACRÍLICA, UMA (1) DEMÃO, INCLUSIVE LIXAMENTO PARA PINTURA</t>
  </si>
  <si>
    <t>ED-50484</t>
  </si>
  <si>
    <t>EMASSAMENTO EM PAREDE EM CHAPA DE GESSO ACARTONADO (DRYWALL) COM MASSA CORRIDA (PVA), UMA (1) DEMÃO, INCLUSIVE LIXAMENTO PARA PINTURA</t>
  </si>
  <si>
    <t>ED-50485</t>
  </si>
  <si>
    <t>EMASSAMENTO EM FORRO DE GESSO COM MASSA ACRÍLICA, UMA (1) DEMÃO, INCLUSIVE LIXAMENTO PARA PINTURA</t>
  </si>
  <si>
    <t>ED-50486</t>
  </si>
  <si>
    <t>EMASSAMENTO EM FORRO DE GESSO COM MASSA CORRIDA (PVA), UMA (1) DEMÃO, INCLUSIVE LIXAMENTO PARA PINTURA</t>
  </si>
  <si>
    <t>ED-50487</t>
  </si>
  <si>
    <t>ED-50491</t>
  </si>
  <si>
    <t>ED-50492</t>
  </si>
  <si>
    <t>ED-50493</t>
  </si>
  <si>
    <t>ED-50495</t>
  </si>
  <si>
    <t>ED-50499</t>
  </si>
  <si>
    <t>ED-50500</t>
  </si>
  <si>
    <t>ED-50501</t>
  </si>
  <si>
    <t>ED-50502</t>
  </si>
  <si>
    <t>ED-50503</t>
  </si>
  <si>
    <t>ED-50505</t>
  </si>
  <si>
    <t>LIXAMENTO MANUAL EM PAREDE PARA REMOÇÃO DE TINTA</t>
  </si>
  <si>
    <t>ED-50506</t>
  </si>
  <si>
    <t>LIXAMENTO MANUAL EM TETO PARA REMOÇÃO DE TINTA</t>
  </si>
  <si>
    <t>ED-50507</t>
  </si>
  <si>
    <t>ED-50508</t>
  </si>
  <si>
    <t>ED-50509</t>
  </si>
  <si>
    <t>ED-50510</t>
  </si>
  <si>
    <t>ED-50511</t>
  </si>
  <si>
    <t>ED-50512</t>
  </si>
  <si>
    <t>ED-50513</t>
  </si>
  <si>
    <t>ED-50514</t>
  </si>
  <si>
    <t>PREPARAÇÃO PARA EMASSAMENTO OU PINTURA (LÁTEX/ACRÍLICA) EM PAREDE, INCLUSIVE UMA (1) DEMÃO DE SELADOR ACRÍLICO</t>
  </si>
  <si>
    <t>ED-50515</t>
  </si>
  <si>
    <t>PREPARAÇÃO PARA EMASSAMENTO OU PINTURA (LÁTEX/ACRÍLICA) EM TETO, INCLUSIVE UMA (1) DEMÃO DE SELADOR ACRÍLICO</t>
  </si>
  <si>
    <t>ED-50516</t>
  </si>
  <si>
    <t>PREPARAÇÃO PARA EMASSAMENTO OU PINTURA (LÁTEX/ACRÍLICA) EM PAREDE OU FORRO EM CHAPA DE GESSO ACARTONADO (DRYWALL), INCLUSIVE UMA (1) DEMÃO DE SELADOR ACRÍLICO</t>
  </si>
  <si>
    <t>ED-50517</t>
  </si>
  <si>
    <t>ED-50519</t>
  </si>
  <si>
    <t>PINTURA COM TEXTURA ACRÍLICA COM DESEMPENADEIRA DE AÇO, INCLUSIVE UMA (1) DEMÃO DE SELADOR ACRÍLICO</t>
  </si>
  <si>
    <t>ED-50520</t>
  </si>
  <si>
    <t>PINTURA COM TEXTURA ACRÍLICA COM ROLO, EXCLUSIVE SELADOR ACRÍLICO/FUNDO PREPARADOR</t>
  </si>
  <si>
    <t>ED-50521</t>
  </si>
  <si>
    <t>PINTURA COM TEXTURA ACRÍLICA COM ROLO, INCLUSIVE UMA (1) DEMÃO DE SELADOR ACRÍLICO</t>
  </si>
  <si>
    <t>ED-50523</t>
  </si>
  <si>
    <t>TRATAMENTO EM SUPERFÍCIE DE CONCRETO APARENTE, INCLUSIVE RASPAGEM, ESTUCAGEM E POLIMENTO COM DUAS (2) DEMÃOS DE RESINA ACRÍLICA</t>
  </si>
  <si>
    <t>ED-50524</t>
  </si>
  <si>
    <t>TRATAMENTO EM SUPERFÍCIE DE CONCRETO APARENTE, INCLUSIVE RASPAGEM, ESTUCAGEM E POLIMENTO COM DUAS (2) DEMÃOS DE VERNIZ ACRÍLICO</t>
  </si>
  <si>
    <t>ED-50525</t>
  </si>
  <si>
    <t>ED-50526</t>
  </si>
  <si>
    <t>ED-50527</t>
  </si>
  <si>
    <t>ED-50528</t>
  </si>
  <si>
    <t>ED-50532</t>
  </si>
  <si>
    <t>ED-50533</t>
  </si>
  <si>
    <t>APICOAMENTO MANUAL DE PISO CIMENTADO, INCLUSIVE LIMPEZA DA SUPERFÍCIE</t>
  </si>
  <si>
    <t>ED-50534</t>
  </si>
  <si>
    <t>REVESTIMENTO COM ARDÓSIA APLICADO EM PISO (20X20)CM, ESP. 1CM, ACABAMENTO NATURAL, ASSENTAMENTO COM ARGAMASSA INDUSTRIALIZADA, INCLUSIVE REJUNTAMENTO</t>
  </si>
  <si>
    <t>ED-50535</t>
  </si>
  <si>
    <t>REVESTIMENTO COM ARDÓSIA APLICADO EM PISO (30X30)CM, ESP. 1CM, ACABAMENTO NATURAL, ASSENTAMENTO COM ARGAMASSA INDUSTRIALIZADA, INCLUSIVE REJUNTAMENTO</t>
  </si>
  <si>
    <t>ED-50536</t>
  </si>
  <si>
    <t>REVESTIMENTO COM ARDÓSIA APLICADO EM PISO (40X40)CM, ESP. 1CM, ACABAMENTO NATURAL, ASSENTAMENTO COM ARGAMASSA INDUSTRIALIZADA, INCLUSIVE REJUNTAMENTO</t>
  </si>
  <si>
    <t>ED-50538</t>
  </si>
  <si>
    <t>PISO DE PLACA DE BORRACHA PASTILHADO/MOEDA, DIMENSÃO DE (50X50)CM, ASSENTAMENTO COM COLA DE CONTATO, INCLUSIVE FORNECIMENTO E INSTALAÇÃO</t>
  </si>
  <si>
    <t>ED-50539</t>
  </si>
  <si>
    <t>PISO EM PEDRA PORTUGUESA, INCLUSIVE FORNECIMENTO, ARGAMASSA SECA, TIPO FAROFA COM PREPARO MECANIZADO, COM ASSENTAMENTO EM COLCHÃO DE AREIA E CIMENTO, ESPESSURA DE 6CM, REJUNTAMENTO E ACABAMENTO</t>
  </si>
  <si>
    <t>ED-50540</t>
  </si>
  <si>
    <t>REMOÇÃO MANUAL COM REASSENTAMENTO DE CALÇADA PORTUGUESA, INCLUSIVE ARGAMASSA SECA, TIPO FAROFA COM PREPARO MECANIZADO, ASSENTAMENTO EM COLCHÃO DE AREIA E CIMENTO, ESPESSURA DE 6CM, REJUNTAMENTO, ACABAMENTO, AFASTAMENTO E EMPILHAMENTO, EXCLUSIVE TRANSPORTE E RETIRADA DO MATERIAL REMOVIDO NÃO REAPROVEITÁVEL</t>
  </si>
  <si>
    <t>ED-50541</t>
  </si>
  <si>
    <t>REVESTIMENTO COM CERÂMICA VERMELHO NATURAL PARA PISO, ASSENTAMENTO COM ARGAMASSA INDUSTRIALIZADA, INCLUSIVE REJUNTAMENTO</t>
  </si>
  <si>
    <t>ED-50542</t>
  </si>
  <si>
    <t>REVESTIMENTO COM CERÂMICA APLICADO EM PISO, ACABAMENTO ESMALTADO, AMBIENTE INTERNO, PADRÃO EXTRA, DIMENSÃO DA PEÇA ATÉ 2025 CM2, PEI V, ASSENTAMENTO COM ARGAMASSA INDUSTRIALIZADA, INCLUSIVE REJUNTAMENTO</t>
  </si>
  <si>
    <t>ED-50543</t>
  </si>
  <si>
    <t>REVESTIMENTO COM CERÂMICA APLICADO EM PISO, ACABAMENTO ESMALTADO, AMBIENTE EXTERNO (ANTIDERRAPANTE), PADRÃO EXTRA, DIMENSÃO DA PEÇA ATÉ 2025 CM2, PEI V, ASSENTAMENTO COM ARGAMASSA INDUSTRIALIZADA, INCLUSIVE REJUNTAMENTO</t>
  </si>
  <si>
    <t>ED-50544</t>
  </si>
  <si>
    <t>REVESTIMENTO COM CERÂMICA APLICADO EM PISO, ACABAMENTO ESMALTADO, AMBIENTE EXTERNO (ANTIDERRAPANTE), PADRÃO EXTRA, DIMENSÃO DA PEÇA ATÉ 2025 CM2, PEI IV, ASSENTAMENTO COM ARGAMASSA INDUSTRIALIZADA, INCLUSIVE REJUNTAMENTO</t>
  </si>
  <si>
    <t>ED-50545</t>
  </si>
  <si>
    <t>PISO CIMENTADO COM ARGAMASSA, TRAÇO 1:3 (CIMENTO E AREIA), ESP. 25MM, ACABAMENTO DESEMPENADO E FELTRADO, MODULAÇÃO DE (200X200)CM, INCLUSIVE JUNTA PLÁSTICA</t>
  </si>
  <si>
    <t>ED-50546</t>
  </si>
  <si>
    <t>PISO CIMENTADO COM ARGAMASSA, TRAÇO 1:3 (CIMENTO E AREIA), ESP. 30MM, ACABAMENTO DESEMPENADO E FELTRADO, MODULAÇÃO DE (200X200)CM, INCLUSIVE JUNTA PLÁSTICA</t>
  </si>
  <si>
    <t>ED-50547</t>
  </si>
  <si>
    <t>PISO CIMENTADO COM ARGAMASSA, TRAÇO 1:3 (CIMENTO E AREIA), ESP. 25MM, ACABAMENTO DESEMPENADO E FELTRADO, MODULAÇÃO DE (100X100)CM, INCLUSIVE JUNTA PLÁSTICA</t>
  </si>
  <si>
    <t>ED-50548</t>
  </si>
  <si>
    <t>PISO CIMENTADO COM ARGAMASSA, TRAÇO 1:3 (CIMENTO E AREIA), ESP. 30MM, ACABAMENTO DESEMPENADO E FELTRADO, MODULAÇÃO DE (100X100)CM, INCLUSIVE JUNTA PLÁSTICA</t>
  </si>
  <si>
    <t>ED-50549</t>
  </si>
  <si>
    <t>PISO CIMENTADO COM ARGAMASSA, TRAÇO 1:3 (CIMENTO E AREIA), ESP. 25MM, ACABAMETNO DESEMPENADO E FELTRADO, MODULAÇÃO DE (60X60)CM, INCLUSIVE JUNTA PLÁSTICA</t>
  </si>
  <si>
    <t>ED-50550</t>
  </si>
  <si>
    <t>PISO CIMENTADO COM ARGAMASSA, TRAÇO 1:3 (CIMENTO E AREIA), ESP. 30MM, ACABAMENTO DESEMPENADO E FELTRADO, MODULAÇÃO DE (60X60)CM, INCLUSIVE JUNTA PLÁSTICA</t>
  </si>
  <si>
    <t>ED-50551</t>
  </si>
  <si>
    <t>PISO CIMENTADO COM ARGAMASSA, TRAÇO 1:3 (CIMENTO E AREIA), ESP. 50MM, ACABAMENTO DESEMPENADO E FELTRADO, MODULAÇÃO DE (100X100)CM, INCLUSIVE JUNTA PLÁSTICA</t>
  </si>
  <si>
    <t>ED-50552</t>
  </si>
  <si>
    <t>PISO CIMENTADO NATADO COM ARGAMASSA, ACABAMENTO QUEIMADO, TRAÇO 1:3 (CIMENTO E AREIA), ESP. 20MM, SEM JUNTA DE DILATAÇÃO</t>
  </si>
  <si>
    <t>ED-50553</t>
  </si>
  <si>
    <t>PISO CIMENTADO NATADO COM ARGAMASSA, ACABAMENTO QUEIMADO, TRAÇO 1:3 (CIMENTO E AREIA), ESP. 25MM, SEM JUNTA DE DILATAÇÃO</t>
  </si>
  <si>
    <t>ED-50554</t>
  </si>
  <si>
    <t>PISO CIMENTADO NATADO COM ARGAMASSA, ACABAMENTO QUEIMADO, TRAÇO 1:3 (CIMENTO E AREIA), ESP. 30MM, SEM JUNTA DE DILATAÇÃO</t>
  </si>
  <si>
    <t>ED-50555</t>
  </si>
  <si>
    <t>PISO CIMENTADO NATADO COM ARGAMASSA, ACABAMENTO QUEIMADO, TRAÇO 1:3 (CIMENTO E AREIA), ESP. 50MM, SEM JUNTA DE DILATAÇÃO</t>
  </si>
  <si>
    <t>ED-50556</t>
  </si>
  <si>
    <t>PISO CIMENTADO NATADO COM ARGAMASSA, ACABAMENTO QUEIMADO, TRAÇO 1:3 (CIMENTO E AREIA), ESP. 25MM, MODULAÇÃO DE (200X200)CM, INCLUSIVE JUNTA PLÁSTICA</t>
  </si>
  <si>
    <t>ED-50557</t>
  </si>
  <si>
    <t>PISO CIMENTADO NATADO COM ARGAMASSA, ACABAMENTO QUEIMADO, TRAÇO 1:3 (CIMENTO E AREIA), ESP. 30MM, MODULAÇÃO DE (200X200)CM, INCLUSIVE JUNTA PLÁSTICA</t>
  </si>
  <si>
    <t>ED-50558</t>
  </si>
  <si>
    <t>PISO CIMENTADO NATADO COM ARGAMASSA, ACABAMENTO QUEIMADO, TRAÇO 1:3 (CIMENTO E AREIA), ESP. 25MM, MODULAÇÃO DE (100X100)CM, INCLUSIVE JUNTA PLÁSTICA</t>
  </si>
  <si>
    <t>ED-50559</t>
  </si>
  <si>
    <t>PISO CIMENTADO NATADO COM ARGAMASSA, ACABAMENTO QUEIMADO, TRAÇO 1:3 (CIMENTO E AREIA), ESP. 30MM, MODULAÇÃO DE (100X100)CM, INCLUSIVE JUNTA PLÁSTICA</t>
  </si>
  <si>
    <t>ED-50560</t>
  </si>
  <si>
    <t>PISO CIMENTADO NATADO COM ARGAMASSA, ACABAMENTO QUEIMADO, TRAÇO 1:3 (CIMENTO E AREIA), ESP. 25MM, MODULAÇÃO DE (60X60)CM, INCLUSIVE JUNTA PLÁSTICA</t>
  </si>
  <si>
    <t>ED-50561</t>
  </si>
  <si>
    <t>PISO CIMENTADO NATADO COM ARGAMASSA, ACABAMENTO QUEIMADO, TRAÇO 1:3 (CIMENTO E AREIA), ESP. 30MM, MODULAÇÃO DE (60X60)CM, INCLUSIVE JUNTA PLÁSTICA</t>
  </si>
  <si>
    <t>ED-50562</t>
  </si>
  <si>
    <t>PISO CIMENTADO NATADO COM ARGAMASSA, ACABAMENTO QUEIMADO, TRAÇO 1:3 (CIMENTO E AREIA), ESP. 50MM, MODULAÇÃO DE (60X60)CM, INCLUSIVE JUNTA PLÁSTICA</t>
  </si>
  <si>
    <t>ED-50563</t>
  </si>
  <si>
    <t>PISO CIMENTADO COM ARGAMASSA, TRAÇO 1:3 (CIMENTO E AREIA), COM ADITIVO IMPERMEABILIZANTE, ESP. 25MM, INCLUSIVE ACABAMENTO DESEMPENADO E FELTRADO</t>
  </si>
  <si>
    <t>ED-50564</t>
  </si>
  <si>
    <t>PISO CIMENTADO COM PIGMENTAÇÃO COLORIDA, DESEMPENADO E FELTRADO COM ARGAMASSA SEM JUNTA DE DILATAÇÃO, TRAÇO 1:3 (CIMENTO E AREIA), ESP. 30MM, INCLUSIVE ACABAMENTO DESEMPENADO E FELTRADO</t>
  </si>
  <si>
    <t>ED-50566</t>
  </si>
  <si>
    <t>CONTRAPISO DESEMPENADO COM ARGAMASSA, TRAÇO 1:3 (CIMENTO E AREIA), ESP. 20MM, INCLUSIVE ARGAMASSA COM PREPARO MECANIZADO</t>
  </si>
  <si>
    <t>ED-50567</t>
  </si>
  <si>
    <t>CONTRAPISO DESEMPENADO COM ARGAMASSA, TRAÇO 1:3 (CIMENTO E AREIA), ESP. 25MM, INCLUSIVE ARGAMASSA COM PREPARO MECANIZADO</t>
  </si>
  <si>
    <t>CONTRAPISO DESEMPENADO COM ARGAMASSA, TRAÇO 1:3 (CIMENTO E AREIA), ESP. 30MM, INCLUSIVE ARGAMASSA COM PREPARO MECANIZADO</t>
  </si>
  <si>
    <t>ED-50569</t>
  </si>
  <si>
    <t>CONTRAPISO DESEMPENADO COM ARGAMASSA, TRAÇO 1:3 (CIMENTO E AREIA), ESP. 50MM, INCLUSIVE ARGAMASSA COM PREPARO MECANIZADO</t>
  </si>
  <si>
    <t>ED-50571</t>
  </si>
  <si>
    <t>PISO EM CONCRETO PREPARADO EM OBRA COM BETONEIRA COM FCK DE 13,5MPA, SEM ARMAÇÃO, ACABAMENTO RÚSTICO, ESP. 8CM, INCLUSIVE FORNECIMENTO, LANÇAMENTO, ADENSAMENTO, SARRAFEAMENTO, EXCLUSIVE JUNTA DE DILATAÇÃO</t>
  </si>
  <si>
    <t>ED-50572</t>
  </si>
  <si>
    <t>PISO EM CONCRETO USINADO CONVENCIONAL COM DE FCK 30MPA, COM AÇO CA-50 DIÂMETRO 6,3MM MALHA 10X10CM, ACABAMENTO RÚSTICO, ESP. 15CM, INCLUSIVE FORNECIMENTO, LANÇAMENTO, ADENSAMENTO, EXCLUSIVE JUNTA DE DILATAÇÃO</t>
  </si>
  <si>
    <t>ED-50576</t>
  </si>
  <si>
    <t>REVESTIMENTO COM GRANITO, CINZA ANDORINHA, APLICADO EM PISO, ESP. 2CM, DIMENSÃO DA PEÇA ATÉ 1600 CM2, ASSENTAMENTO COM ARGAMASSA INDUSTRIALIZADA, INCLUSIVE REJUNTAMENTO</t>
  </si>
  <si>
    <t>ED-50577</t>
  </si>
  <si>
    <t>PISO INDUSTRIAL COM ARGAMASSA DE ALTA RESISTÊNCIA, COR CINZA, ESP. 8MM, ACABAMENTO POLIDO, MODULAÇÃO DE (1X1)M, INCLUSIVE JUNTA PLÁSTICA E POLIMENTO MECANIZADO, EXCLUSIVE RESINA</t>
  </si>
  <si>
    <t>ED-50578</t>
  </si>
  <si>
    <t>PISO INDUSTRIAL COM ARGAMASSA DE ALTA RESISTÊNCIA, COR BRANCA, ESP. 8MM, ACABAMENTO POLIDO, MODULAÇÃO DE (1X1)M, INCLUSIVE JUNTA PLÁSTICA E POLIMENTO MECANIZADO, EXCLUSIVE RESINA</t>
  </si>
  <si>
    <t>ED-50580</t>
  </si>
  <si>
    <t>REVESTIMENTO COM LADRILHO HIDRÁULICO APLICADO EM PISO (20X20)CM COM JUNTA SECA, NA COR NATURAL, ASSENTAMENTO COM ARGAMASSA INDUSTRIALIZADA</t>
  </si>
  <si>
    <t>ED-50581</t>
  </si>
  <si>
    <t>REVESTIMENTO COM LADRILHO HIDRÁULICO APLICADO EM PISO (20X20)CM COM JUNTA SECA, COM UMA (1) COR, ASSENTAMENTO COM ARGAMASSA INDUSTRIALIZADA</t>
  </si>
  <si>
    <t>ED-50582</t>
  </si>
  <si>
    <t>REVESTIMENTO COM LADRILHO HIDRÁULICO APLICADO EM PISO (20X20)CM COM JUNTA SECA, COM DUAS (2) CORES, ASSENTAMENTO COM ARGAMASSA INDUSTRIALIZADA</t>
  </si>
  <si>
    <t>ED-50583</t>
  </si>
  <si>
    <t>REVESTIMENTO COM LADRILHO HIDRÁULICO APLICADO EM PISO (25X25)CM COM JUNTA SECA, NA COR NATURAL, ASSENTAMENTO COM ARGAMASSA INDUSTRIALIZADA</t>
  </si>
  <si>
    <t>ED-50584</t>
  </si>
  <si>
    <t>REVESTIMENTO COM LADRILHO HIDRÁULICO APLICADO EM PISO (25X25)CM COM JUNTA SECA, COM UMA (1) COR, ASSENTAMENTO COM ARGAMASSA INDUSTRIALIZADA</t>
  </si>
  <si>
    <t>ED-50585</t>
  </si>
  <si>
    <t>REVESTIMENTO COM LADRILHO HIDRÁULICO APLICADO EM PISO (25X25)CM COM JUNTA SECA, COM DUAS (2) CORES, ASSENTAMENTO COM ARGAMASSA INDUSTRIALIZADA</t>
  </si>
  <si>
    <t>ED-50586</t>
  </si>
  <si>
    <t>PISO PODOTÁTIL DE CONCRETO, ALERTA OU DIRECIONAL, APLICADO EM PISO (40X40)CM COM JUNTA SECA, COR VERMELHO/AMARELO, INCLUSIVE ASSENTAMENTO COM ARGAMASSA INDUSTRIALIZADA</t>
  </si>
  <si>
    <t>ED-50588</t>
  </si>
  <si>
    <t>LAJE DE TRANSIÇÃO EM CONCRETO PREPARADO EM OBRA COM BETONEIRA COM FCK DE 10MPA, ESP. 5CM, EXCLUSIVE ARMAÇÃO, INCLUSIVE ACABAMENTO SARRAFEADO</t>
  </si>
  <si>
    <t>ED-50589</t>
  </si>
  <si>
    <t>LAJE DE TRANSIÇÃO EM CONCRETO PREPARADO EM OBRA COM BETONEIRA COM FCK DE 10MPA, ESP. 6CM, EXCLUSIVE ARMAÇÃO, INCLUSIVE ACABAMENTO SARRAFEADO</t>
  </si>
  <si>
    <t>ED-50590</t>
  </si>
  <si>
    <t>LAJE DE TRANSIÇÃO EM CONCRETO PREPARADO EM OBRA COM BETONEIRA COM FCK DE 10MPA, ESP. 8CM, EXCLUSIVE ARMAÇÃO, INCLUSIVE ACABAMENTO SARRAFEADO</t>
  </si>
  <si>
    <t>ED-50591</t>
  </si>
  <si>
    <t>LAJE DE TRANSIÇÃO EM CONCRETO USINADO AUTO-ADENSÁVEL COM FCK DE 15MPA, ESP. 8CM, INCLUSIVE TELA DE AÇO CA-60 SOLDADA TIPO Q-61 E POLIMENTO MECANIZADO DE SUPERFÍCIE EM CONCRETO</t>
  </si>
  <si>
    <t>ED-50592</t>
  </si>
  <si>
    <t>LAJE DE TRANSIÇÃO EM CONCRETO USINADO AUTO-ADENSÁVEL COM FCK DE 15MPA, ESP. 9CM, INCLUSIVE TELA DE AÇO CA-60 SOLDADA TIPO Q-61 E POLIMENTO MECANIZADO DE SUPERFÍCIE EM CONCRETO</t>
  </si>
  <si>
    <t>ED-50593</t>
  </si>
  <si>
    <t>LAJE DE TRANSIÇÃO EM CONCRETO USINADO CONVENCIONAL COM FCK DE 15MPA, ESP. 10CM, INCLUSIVE TELA DE AÇO CA-60 SOLDADA TIPO Q-61 E POLIMENTO MECANIZADO DE SUPERFÍCIE EM CONCRETO</t>
  </si>
  <si>
    <t>ED-50594</t>
  </si>
  <si>
    <t>LAJE DE TRANSIÇÃO EM CONCRETO USINADO AUTO-ADENSÁVEL COM FCK DE 15MPA, ESP. 11CM, INCLUSIVE TELA DE AÇO CA-60 SOLDADA TIPO Q-61 E POLIMENTO MECANIZADO DE SUPERFÍCIE EM CONCRETO</t>
  </si>
  <si>
    <t>ED-50595</t>
  </si>
  <si>
    <t>LAJE DE TRANSIÇÃO EM CONCRETO USINADO AUTO-ADENSÁVEL COM FCK DE 15MPA, ESP. 12CM, INCLUSIVE TELA DE AÇO CA-60 SOLDADA TIPO Q-61 E POLIMENTO MECANIZADO DE SUPERFÍCIE EM CONCRETO</t>
  </si>
  <si>
    <t>ED-50596</t>
  </si>
  <si>
    <t>LAJE DE TRANSIÇÃO EM CONCRETO USINADO AUTO-ADENSÁVEL COM FCK DE 18MPA, ESP. 8CM, INCLUSIVE TELA DE AÇO CA-60 SOLDADA TIPO Q-61 E POLIMENTO MECANIZADO DE SUPERFÍCIE EM CONCRETO</t>
  </si>
  <si>
    <t>ED-50597</t>
  </si>
  <si>
    <t>LAJE DE TRANSIÇÃO EM CONCRETO USINADO AUTO-ADENSÁVEL COM FCK DE 18MPA, ESP. 10CM, INCLUSIVE TELA DE AÇO CA-60 SOLDADA TIPO Q-61 E POLIMENTO MECANIZADO DE SUPERFÍCIE EM CONCRETO</t>
  </si>
  <si>
    <t>ED-50598</t>
  </si>
  <si>
    <t>LAJE DE TRANSIÇÃO EM CONCRETO USINADO AUTO-ADENSÁVEL COM FCK DE 18MPA, ESP. 12CM, INCLUSIVE TELA DE AÇO CA-60 SOLDADA TIPO Q-61 E POLIMENTO MECANIZADO DE SUPERFÍCIE EM CONCRETO</t>
  </si>
  <si>
    <t>ED-50599</t>
  </si>
  <si>
    <t>LAJE DE TRANSIÇÃO EM CONCRETO USINADO AUTO-ADENSÁVEL COM FCK DE 20MPA, ESP. 8CM, INCLUSIVE TELA DE AÇO CA-60 SOLDADA TIPO Q-61 E POLIMENTO MECANIZADO DE SUPERFÍCIE EM CONCRETO</t>
  </si>
  <si>
    <t>ED-50600</t>
  </si>
  <si>
    <t>APLICAÇÃO DE LONA PRETA, ESP. 150 MICRAS, INCLUSIVE FORNECIMENTO</t>
  </si>
  <si>
    <t>ED-50602</t>
  </si>
  <si>
    <t>TACO DE MADEIRA IPÊ EXTRA, DIMENSÃO (7X21)CM, INCLUSIVE ASSENTAMENTO COM COLA</t>
  </si>
  <si>
    <t>ED-50604</t>
  </si>
  <si>
    <t>TACÃO DE MADEIRA IPÊ EXTRA, DIMENSÃO (10X40)CM, INCLUSIVE ASSENTAMENTO COM COLA</t>
  </si>
  <si>
    <t>ED-50609</t>
  </si>
  <si>
    <t>REVESTIMENTO COM MÁRMORE BRANCO APLICADO EM PISO, ESP. 2CM, ASSENTAMENTO COM ARGAMASSA INDUSTRIALIZADA, INCLUSIVE REJUNTAMENTO</t>
  </si>
  <si>
    <t>ED-50610</t>
  </si>
  <si>
    <t>REVESTIMENTO COM MÁRMORE BRANCO APLICADO EM PISO, ESP. 3CM, ASSENTAMENTO COM ARGAMASSA INDUSTRIALIZADA, INCLUSIVE REJUNTAMENTO</t>
  </si>
  <si>
    <t>ED-50611</t>
  </si>
  <si>
    <t>PISO EM GRANILITE/MARMORITE, ESP. 8MM, ACABAMENTO POLIDO, COR CINZA, MODULAÇÃO DE (1X1)M, INCLUSIVE JUNTA PLÁSTICA, RESINA E POLIMENTO MECANIZADO</t>
  </si>
  <si>
    <t>ED-50612</t>
  </si>
  <si>
    <t>PISO EM GRANILITE/MARMORITE, ESP. 8MM, ACABAMENTO POLIDO, COR CINZA, MODULAÇÃO DE (1X1)M, INCLUSIVE JUNTA ALUMÍNIO, RESINA E POLIMENTO MECANIZADO</t>
  </si>
  <si>
    <t>ED-50613</t>
  </si>
  <si>
    <t>PISO EM GRANILITE/MARMORITE, ESP. 8MM, ACABAMENTO POLIDO, COR BRANCA, MODULAÇÃO DE (1X1)M, INCLUSIVE JUNTA PLÁSTICA, RESINA E POLIMENTO MECANIZADO</t>
  </si>
  <si>
    <t>ED-50614</t>
  </si>
  <si>
    <t>PISO EM GRANILITE/MARMORITE, ESP. 8MM, ACABAMENTO POLIDO, COR BRANCA, MODULAÇÃO DE (1X1)M, INCLUSIVE JUNTA ALUMÍNIO, RESINA E POLIMENTO MECANIZADO</t>
  </si>
  <si>
    <t>ED-50615</t>
  </si>
  <si>
    <t>PISO EM GRANILITE/MARMORITE, ESP. 8MM, ACABAMENTO LAVADO TIPO FULGET, COR VERMELHA, MODULAÇÃO DE (1X1)M, INCLUSO JUNTA PLÁSTICA</t>
  </si>
  <si>
    <t>ED-50616</t>
  </si>
  <si>
    <t>PISO EM GRANILITE/MARMORITE, ESP. 8MM, ACABAMENTO LAVADO TIPO FULGET, COR NATURAL, MODULAÇÃO DE (1X1)M, INCLUSO JUNTA PLÁSTICA</t>
  </si>
  <si>
    <t>ED-50617</t>
  </si>
  <si>
    <t>LIMPEZA E POLIMENTO DE PISO GRANILITE/MARMORITE, EXCLUSIVE APLICAÇÃO DE RESINA</t>
  </si>
  <si>
    <t>ED-50621</t>
  </si>
  <si>
    <t>SÓCULO COM ENCHIMENTO EM TIJOLOS MACIÇOS, ALTURA DE 10CM À 12CM, INCLUSIVE ACABAMENTO EM REVESTIMENTO DE ARGAMASSA, ESP. 20MM, COM APLICAÇÃO MANUAL</t>
  </si>
  <si>
    <t>ED-50622</t>
  </si>
  <si>
    <t>SOLEIRA DE MARMORITE, COR CINZA, ESP. 3CM, ACABAMENTO POLIDO, INCLUSIVE APLICAÇÃO DE RESINA E POLIMENTO MECANIZADO</t>
  </si>
  <si>
    <t>ED-50624</t>
  </si>
  <si>
    <t>ED-50626</t>
  </si>
  <si>
    <t>PISO PODOTÁTIL DE BORRACHA, ALERTA OU DIRECIONAL, ESP. 12MM, COLORIDA, INCLUSIVE ASSENTAMENTO COM ARGAMASSA, TRAÇO 1:4 (CIMENTO E AREIA), COM PREPARO MECANIZADO</t>
  </si>
  <si>
    <t>ED-50631</t>
  </si>
  <si>
    <t>PISO COM TIJOLO CERÂMICO MACIÇO PRENSADO, ASSENTAMENTO COM ARGAMASSA SECA, TRAÇO 1:4 (CIMENTO E AREIA), INCLUSIVE REJUNTAMENTO COM ARGAMASSA SECA DE TRAÇO 1:4 (CIMENTO E AREIA)</t>
  </si>
  <si>
    <t>ED-50632</t>
  </si>
  <si>
    <t>PISO VINÍLICO EM PLACA SEMI-FLEXÍVEL, TIPO COMERCIAL, ESP. 2MM, INCLUSIVE LIXAMENTO E PREPARAÇÃO DA SUPERFÍCIE PARA ASSENTAMENTO E FIXAÇÃO COM COLA</t>
  </si>
  <si>
    <t>ED-50687</t>
  </si>
  <si>
    <t>ED-50688</t>
  </si>
  <si>
    <t>ED-50689</t>
  </si>
  <si>
    <t>ED-50690</t>
  </si>
  <si>
    <t>ED-50691</t>
  </si>
  <si>
    <t>ED-50692</t>
  </si>
  <si>
    <t>ED-50693</t>
  </si>
  <si>
    <t>ED-50694</t>
  </si>
  <si>
    <t>ED-50695</t>
  </si>
  <si>
    <t>ED-50696</t>
  </si>
  <si>
    <t>ED-50701</t>
  </si>
  <si>
    <t>CAPINA MANUAL DO TERRENO, EXCLUSIVE RASTELAMENTO E QUEIMA</t>
  </si>
  <si>
    <t>ED-50702</t>
  </si>
  <si>
    <t>DESMATAMENTO, DESTOCAMENTO E LIMPEZA, INCLUSIVE TRANSPORTE ATÉ CINQUENTA (50) METROS</t>
  </si>
  <si>
    <t>ED-50703</t>
  </si>
  <si>
    <t>LIMPEZA DE TERRENO, INCLUSIVE CAPINA, RASTELAMENTO COM AFASTAMENTO ATÉ VINTE (20) METROS E QUEIMA CONTROLADA</t>
  </si>
  <si>
    <t>ED-50714</t>
  </si>
  <si>
    <t>REVESTIMENTO COM ARDÓSIA APLICADO EM PAREDE (40X40)CM, ESP. 1CM, ACABAMENTO NATURAL, ASSENTAMENTO COM ARGAMASSA INDUSTRIALIZADA, INCLUSIVE REJUNTAMENTO</t>
  </si>
  <si>
    <t>ED-50715</t>
  </si>
  <si>
    <t>REVESTIMENTO COM AZULEJO BRANCO (15X15)CM, EM DIAGONAL, ASSENTAMENTO COM ARGAMASSA INDUSTRIALIZADA, INCLUSIVE REJUNTAMENTO</t>
  </si>
  <si>
    <t>ED-50716</t>
  </si>
  <si>
    <t>REVESTIMENTO COM AZULEJO BRANCO (15X15)CM, JUNTA A PRUMO, ASSENTAMENTO COM ARGAMASSA INDUSTRIALIZADA, INCLUSIVE REJUNTAMENTO</t>
  </si>
  <si>
    <t>ED-50717</t>
  </si>
  <si>
    <t>REVESTIMENTO COM AZULEJO BRANCO (20X20)CM, JUNTA A PRUMO, ASSENTAMENTO COM ARGAMASSA INDUSTRIALIZADA, INCLUSIVE REJUNTAMENTO</t>
  </si>
  <si>
    <t>ED-50718</t>
  </si>
  <si>
    <t>APLICAÇÃO DE REJUNTE CIMENTÍCIO COLORIDO INDUSTRIALIZADO PARA REVESTIMENTOS DE PAREDE/PISO COM JUNTAS DE ATÉ 3MM DE ESPESSURA</t>
  </si>
  <si>
    <t>ED-50719</t>
  </si>
  <si>
    <t>REVESTIMENTO COM ARGAMASSA BARITADA, ESPESSURA MAIOR QUE 15MM E MENOR OU IGUAL A 20MM, APLICAÇÃO MANUAL COM DESEMPENADEIRA, INCLUSIVE PREPARO MANUAL DA ARGAMASSA</t>
  </si>
  <si>
    <t>ED-50722</t>
  </si>
  <si>
    <t>REVESTIMENTO COM CERÂMICA APLICADO EM PISO, ACABAMENTO ESMALTADO, AMBIENTE INTERNO, PADRÃO COMERCIAL, DIMENSÃO DA PEÇA (10X10)CM, PEI IV, ASSENTAMENTO COM ARGAMASSA INDUSTRIALIZADA, INCLUSIVE REJUNTAMENTO</t>
  </si>
  <si>
    <t>ED-50723</t>
  </si>
  <si>
    <t>REVESTIMENTO COM CERÂMICA APLICADO EM PISO, ACABAMENTO ESMALTADO, AMBIENTE INTERNO, PADRÃO COMERCIAL, DIMENSÃO DA PEÇA (10X20)CM, PEI IV, ASSENTAMENTO COM ARGAMASSA INDUSTRIALIZADA, INCLUSIVE REJUNTAMENTO</t>
  </si>
  <si>
    <t>ED-50724</t>
  </si>
  <si>
    <t>REVESTIMENTO COM CERÂMICA APLICADO EM PISO, ACABAMENTO ESMALTADO, AMBIENTE INTERNO, PADRÃO EXTRA, DIMENSÃO DA PEÇA ATÉ 2025 CM2, PEI IV, ASSENTAMENTO COM ARGAMASSA INDUSTRIALIZADA, INCLUSIVE REJUNTAMENTO</t>
  </si>
  <si>
    <t>ED-50727</t>
  </si>
  <si>
    <t>ED-50728</t>
  </si>
  <si>
    <t>CHAPISCO COM ARGAMASSA, TRAÇO 1:3 (CIMENTO E AREIA), ESP. 5MM, APLICADO EM TETO COM COLHER, INCLUSIVE ARGAMASSA COM PREPARO MECANIZADO</t>
  </si>
  <si>
    <t>ED-50729</t>
  </si>
  <si>
    <t>CHAPISCO COM ARGAMASSA, TRAÇO 1:3 (CIMENTO E AREIA), ESP. 5MM, APLICADO EM ALVENARIA COM PENEIRA, INCLUSIVE ARGAMASSA COM PREPARO MECANIZADO</t>
  </si>
  <si>
    <t>ED-50731</t>
  </si>
  <si>
    <t>CHAPISCO COM ARGAMASSA INDUSTRIALIZADA, ESP. 5MM, APLICADO EM ALVENARIA/ESTRUTURA DE CONCRETO COM DESEMPENADEIRA METÁLICA, INCLUSIVE ARGAMASSA COM PREPARO MECANIZADO</t>
  </si>
  <si>
    <t>ED-50732</t>
  </si>
  <si>
    <t>EMBOÇO COM ARGAMASSA, TRAÇO 1:6 (CIMENTO E AREIA), ESP. 20MM, APLICAÇÃO MANUAL, INCLUSIVE ARGAMASSA COM PREPARO MECANIZADO, EXCLUSIVE CHAPISCO</t>
  </si>
  <si>
    <t>ED-50736</t>
  </si>
  <si>
    <t>REVESTIMENTO DE GESSO EM PAREDE, ESP. 5MM, APLICAÇÃO MANUAL, INCLUSIVE ACABAMENTO SARRAFEADO</t>
  </si>
  <si>
    <t>ED-50737</t>
  </si>
  <si>
    <t>REVESTIMENTO COM GRANITO, CINZA ANDORINHA, APLICADO EM PAREDE, ESP. 2CM, ASSENTAMENTO COM ARGAMASSA INDUSTRIALIZADA, AMBIENTE INTERNO/EXTERNO, ALTURA MÁXIMA DE 3M PARA APLICAÇÃO DO GRANITO, INCLUSIVE REJUNTAMENTO</t>
  </si>
  <si>
    <t>ED-50739</t>
  </si>
  <si>
    <t>REVESTIMENTO COM LADRILHO HIDRÁULICO APLICADO EM PAREDE (20X20)CM COM JUNTA SECA, NA COR NATURAL, ASSENTAMENTO COM ARGAMASSA INDUSTRIALIZADA</t>
  </si>
  <si>
    <t>ED-50740</t>
  </si>
  <si>
    <t>REVESTIMENTO COM LADRILHO HIDRÁULICO APLICADO EM PAREDE (25X25)CM COM JUNTA SECA, NA COR NATURAL, ASSENTAMENTO COM ARGAMASSA INDUSTRIALIZADA</t>
  </si>
  <si>
    <t>ED-50742</t>
  </si>
  <si>
    <t>REVESTIMENTO EM LAMBRIS DE MADEIRA, LARGURA 10CM, INCLUSIVE BARROTEAMENTO</t>
  </si>
  <si>
    <t>ED-50743</t>
  </si>
  <si>
    <t>LITOCERÂMICA, DIMENSÃO DA PEÇA (6X22,5)CM, ASSENTADO COM ARGAMASSA PRÉ-FABRICADA, INCLUSIVE REJUNTAMENTO</t>
  </si>
  <si>
    <t>ED-50744</t>
  </si>
  <si>
    <t>REVESTIMENTO COM MÁRMORE BRANCO APLICADO EM PAREDE, ESP. 2CM, ASSENTAMENTO COM ARGAMASSA INDUSTRIALIZADA, AMBIENTE INTERNO/EXTERNO, ALTURA MÁXIMA DE 3M PARA APLICAÇÃO DO MÁRMORE, INCLUSIVE REJUNTAMENTO</t>
  </si>
  <si>
    <t>ED-50746</t>
  </si>
  <si>
    <t>REVESTIMENTO NATADO LISO, ESP. 5MM, APLICAÇÃO EM PAREDE COM DESEMPENADEIRA METÁLICA, INCLUSIVE REVESTIMENTO DE ARGAMASSA EM CAMADA ÚNICA, ESP. 20MM, COM PREPARO MECANIZADO, TRAÇO 1:3 (CIMENTO E AREIA), COM APLICAÇÃO MANUAL</t>
  </si>
  <si>
    <t>ED-50749</t>
  </si>
  <si>
    <t>REVESTIMENTO COM PASTILHA DE VIDRO (VIDROTIL), ASSENTADO COM ARGAMASSA PRÉ-FABRICADA, INCLUSIVE REJUNTAMENTO</t>
  </si>
  <si>
    <t>ED-50750</t>
  </si>
  <si>
    <t>REVESTIMENTO COM PASTILHAS DE PORCELANA, ASSENTADO COM ARGAMASSA PRÉ-FABRICADA, INCLUSIVE REJUNTAMENTO</t>
  </si>
  <si>
    <t>ED-50753</t>
  </si>
  <si>
    <t>REVESTIMENTO COM PORCELANATO APLICADO EM PISO, ACABAMENTO ESMALTADO ACETINADO, AMBIENTE INTERNO/EXTERNO, PADRÃO EXTRA, BORDA RETIFICADA, DIMENSÃO DA PEÇA (45X45)CM, ASSENTAMENTO COM ARGAMASSA INDUSTRIALIZADA, INCLUSIVE REJUNTAMENTO</t>
  </si>
  <si>
    <t>ED-50754</t>
  </si>
  <si>
    <t>REVESTIMENTO COM PORCELANATO APLICADO EM PISO, ACABAMENTO POLÍDO, AMBIENTE INTERNO, PADRÃO EXTRA, BORDA RETIFICADA, DIMENSÃO DA PEÇA (60X60)CM, ASSENTAMENTO COM ARGAMASSA INDUSTRIALIZADA, INCLUSIVE REJUNTAMENTO</t>
  </si>
  <si>
    <t>ED-50756</t>
  </si>
  <si>
    <t>REVESTIMENTO COM PEDRA SÃO TOMÉ APLICADO EM PAREDE (40X40)CM, ESP. 2CM, ACABAMENTO NATURAL, ASSENTAMENTO COM ARGAMASSA INDUSTRIALIZADA, AMBIENTE INTERNO/EXTERNO, ALTURA MÁXIMA DE 3M PARA APLICAÇÃO DA PEDRA, INCLUSIVE REJUNTAMENTO</t>
  </si>
  <si>
    <t>ED-50759</t>
  </si>
  <si>
    <t>REBOCO COM ARGAMASSA, TRAÇO 1:7 (CIMENTO E AREIA), ESP. 20MM, APLICAÇÃO MANUAL, INCLUSIVE ARGAMASSA COM PREPARO MECANIZADO, EXCLUSIVE CHAPISCO</t>
  </si>
  <si>
    <t>ED-50760</t>
  </si>
  <si>
    <t>ED-50762</t>
  </si>
  <si>
    <t>REVESTIMENTO COM ARGAMASSA EM CAMADA ÚNICA, APLICADO EM PAREDE, TRAÇO 1:3 (CIMENTO E AREIA), ESP. 20MM, APLICAÇÃO MANUAL, INCLUSIVE ARGAMASSA COM PREPARO MECANIZADO, EXCLUSIVE CHAPISCO</t>
  </si>
  <si>
    <t>ED-50763</t>
  </si>
  <si>
    <t>REVESTIMENTO COM ARGAMASSA EM CAMADA ÚNICA, APLICADO EM TETO, TRAÇO 1:3 (CIMENTO E AREIA), ESP. 20MM, APLICAÇÃO MANUAL, INCLUSIVE ARGAMASSA COM PREPARO MECANIZADO, EXCLUSIVE CHAPISCO</t>
  </si>
  <si>
    <t>ED-50764</t>
  </si>
  <si>
    <t>REVESTIMENTO COM IMPERMEABILIZANTE EM DUAS (2) CAMADAS SOBREPOSTAS DE ARGAMASSA, TRAÇO 1:3 (CIMENTO E AREIA) COM ADITIVO IMPERMEABILIZANTE, ESP. 20MM, INCLUSIVE PINTURA COM DUAS (2) DEMÃOS COM EMULSÃO ASFÁLTICA</t>
  </si>
  <si>
    <t>ED-50765</t>
  </si>
  <si>
    <t>ISOLAMENTO TÉRMICO EM ARGAMASSA COM VERMICULITA, ESP. 4CM, INCLUSIVE PREPARO MANUAL DA ARGAMASSA E APLICAÇÃO</t>
  </si>
  <si>
    <t>ED-50802</t>
  </si>
  <si>
    <t>PORTA DE ABRIR EM BARRAS TRANSVERSAIS DE FERRO CHATO SAE 1045 2" X 5/16" REVESTIDA EM CHAPA 14 SAE 1020 - PADRÃO SEDS</t>
  </si>
  <si>
    <t>ED-50803</t>
  </si>
  <si>
    <t>PORTA DE ABRIR EM FERRO E TELA FIO 6 - PADRÃO SEDS</t>
  </si>
  <si>
    <t>ED-50804</t>
  </si>
  <si>
    <t>PORTA EM TELA ONDULADA ARTÍSTICA MALHA 30 X 30 CM, FIO 10 - PADRÃO SEDS</t>
  </si>
  <si>
    <t>ED-50808</t>
  </si>
  <si>
    <t>PORTA DE ABRIR EM GRADE E TELA - PADRÃO SEDS</t>
  </si>
  <si>
    <t>ED-50811</t>
  </si>
  <si>
    <t>GRADE FIXA E PORTA DE ABRIR COM GRADE E CHAPA E TRANCA DE SEGURANÇA</t>
  </si>
  <si>
    <t>ED-50840</t>
  </si>
  <si>
    <t>COMPENSADO PINTADO PARA FECHAMENTO BALCÃO SECRETARIA, INCLUSO CANTONEIRAS PARA FIXAÇÃO NA ALVENARIA E TAMPO. CONFORME DETALHE 33-D AGOSTO 2001 PROJETO PADRÃO DER-MG</t>
  </si>
  <si>
    <t>ED-50841</t>
  </si>
  <si>
    <t>P8 (83 CM X 60 CM) PORTINHOLA EM COMPENSADO PINTADO COM TRINCO, CONFORME DETALHE 33-D AGOSTO 2001 PROJETO PADRÃO DER-MG</t>
  </si>
  <si>
    <t>ED-50845</t>
  </si>
  <si>
    <t>PAREDE 15 CM CONCRETO 20 MPA COM ADITIVO IMPERMEABILIZANTE, ARMAÇÃO, FÔRMA, DESFORMA (PAREDE DA CAIXA DÁGUA)</t>
  </si>
  <si>
    <t>ED-50847</t>
  </si>
  <si>
    <t>LAJE MACIÇA 15 CM DE CONCRETO 13,5 MPA COM ADITIVO IMPERMEABILIZANTE, ARMAÇÃO, FÔRMA , DESFORMA ( FUNDO CAIXA DÁGUA E COBERTURA)</t>
  </si>
  <si>
    <t>ED-50848</t>
  </si>
  <si>
    <t>LAJE 10 CM MACIÇA DE CONCRETO 20 MPA, COM ARMAÇÃO, FÔRMA RESINADA, ESCORAMENTO E DESFORMA</t>
  </si>
  <si>
    <t>ED-50849</t>
  </si>
  <si>
    <t>LAJE 8 CM MACIÇA DE CONCRETO 20MPA, COM ARMAÇÃO, FÔRMA RESINADA. ESCORAMENTO E DESFORMA</t>
  </si>
  <si>
    <t>ED-50852</t>
  </si>
  <si>
    <t>ESCADA SOBRE O SOLO DEGRAUS APROXIMADAMENTE 50 X 16,5 CM</t>
  </si>
  <si>
    <t>ED-50863</t>
  </si>
  <si>
    <t>MANTA DE BORRACHA DE 5 MM NATURAL/COMUM PARA BANCADA</t>
  </si>
  <si>
    <t>ED-50931</t>
  </si>
  <si>
    <t>ASSENTAMENTO DE JANELA METÁLICA DE AÇO OU FERRO, TIPO BASCULANTE OU FIXA, EXCLUSIVE FORNECIMENTO</t>
  </si>
  <si>
    <t>ED-50932</t>
  </si>
  <si>
    <t>ASSENTAMENTO DE JANELA METÁLICA DE AÇO OU FERRO, TIPO DE CORRER OU MÁXIM-AR, EXCLUSIVE FORNECIMENTO</t>
  </si>
  <si>
    <t>ED-50933</t>
  </si>
  <si>
    <t>ASSENTAMENTO DE GRADIL OU PORTÃO METÁLICO DE AÇO OU FERRO, EXCLUSIVE FORNECIMENTO</t>
  </si>
  <si>
    <t>ED-50934</t>
  </si>
  <si>
    <t>ASSENTAMENTO DE PORTA METÁLICA DE AÇO OU FERRO, COM UMA (1) OU DUAS (2) FOLHAS, EXCLUSIVE FORNECIMENTO</t>
  </si>
  <si>
    <t>ED-50950</t>
  </si>
  <si>
    <t>FECHAMENTO DE EMPENA COM QUADRO EM PERFIL, CANTONEIRA 2" X 2", SOLDADO, E TELA FIO 12 MALHA 1/2" (CONFORME DETALHE DE PRÉDIO ESCOLAR, INCLUSIVE PINTURA ESMALTE)</t>
  </si>
  <si>
    <t>ED-50951</t>
  </si>
  <si>
    <t>FORNECIMENTO DE GRADE FIXA DE FERRO, PARA PROTEÇÃO DE JANELA, INCLUSIVE ASSENTAMENTO E ACESSÓRIOS</t>
  </si>
  <si>
    <t>ED-50954</t>
  </si>
  <si>
    <t>FORNECIMENTO DE JANELA BASCULANTE DE FERRO, INCLUSIVE ASSENTAMENTO, FERRAGENS E ACESSÓRIOS</t>
  </si>
  <si>
    <t>ED-50955</t>
  </si>
  <si>
    <t>FORNECIMENTO DE JANELA DE CORRER EM FERRO, INCLUSIVE ASSENTAMENTO, FERRAGENS E ACESSÓRIOS</t>
  </si>
  <si>
    <t>ED-50956</t>
  </si>
  <si>
    <t>FORNECIMENTO DE JANELA EM FERRO, TIPO MÁXIM-AR, INCLUSIVE ASSENTAMENTO, FERRAGENS E ACESSÓRIOS</t>
  </si>
  <si>
    <t>ED-50957</t>
  </si>
  <si>
    <t>FORNECIMENTO DE JANELA BASCULANTE EM METALON, INCLUSIVE ASSENTAMENTO, FERRAGENS E ACESSÓRIOS</t>
  </si>
  <si>
    <t>ED-50958</t>
  </si>
  <si>
    <t>FORNECIMENTO DE JANELA DE CORRER EM METALON, INCLUSIVE ASSENTAMENTO, FERRAGENS E ACESSÓRIOS</t>
  </si>
  <si>
    <t>ED-50959</t>
  </si>
  <si>
    <t>FORNECIMENTO DE JANELA EM METALON, TIPO MÁXIM-AR, INCLUSIVE ASSENTAMENTO, FERRAGENS E ACESSÓRIOS</t>
  </si>
  <si>
    <t>ED-50960</t>
  </si>
  <si>
    <t>FORNECIMENTO DE JANELA VENEZIANA FIXAS METALON, INCLUSIVE ASSENTAMENTO, FERRAGENS E ACESSÓRIOS</t>
  </si>
  <si>
    <t>ED-50979</t>
  </si>
  <si>
    <t>PORTA EM PERFIL E CHAPA METÁLICA, EXCLUSIVE FERRAGENS E PINTURA</t>
  </si>
  <si>
    <t>ED-50982</t>
  </si>
  <si>
    <t>PORTÃO EM CHAPA DE AÇO GALVANIZADO, TIPO LAMBRIL, ESP. 1,25MM (GSG-18), COM REQUADRO EM TUBO DE AÇO (50X30)MM, ESP. 1,25MM, EXCLUSIVE CADEADO E PINTURA</t>
  </si>
  <si>
    <t>ED-50983</t>
  </si>
  <si>
    <t>PORTÃO DE GRADE EM BARRA REDONDA 1/2" E REQUADRO EM BARRA CHATA 1.1/4"X3/16", EXCLUSIVE CADEADO E PINTURA</t>
  </si>
  <si>
    <t>ED-50985</t>
  </si>
  <si>
    <t>ED-50986</t>
  </si>
  <si>
    <t>PORTÃO EM TUBO DE AÇO GALVANIZADO COM COSTURA, DIÂMETRO DE 1.1/2" (38,1MM), ESP. 2MM, COM TELA QUADRICULADA ONDULADA, TRAMA DE 1/2" (12,70MM), FIO 12 (2,77MM), EXCLUSIVE CADEADO E PINTURA</t>
  </si>
  <si>
    <t>ED-50993</t>
  </si>
  <si>
    <t>PEITORIL DE ARDÓSIA COM PINGADEIRA, ESP. 2CM, ACABAMENTO NATURAL, ASSENTAMENTO COM ARGAMASSA INDUSTRIALIZADA, INCLUSIVE REJUNTAMENTO</t>
  </si>
  <si>
    <t>ED-50997</t>
  </si>
  <si>
    <t>PEITORIL DE GRANITO, NA COR CINZA ANDORINHA, COM PINGADEIRA, ESP. 2CM, ACABAMENTO POLIDO, ASSENTAMENTO COM ARGAMASSA INDUSTRIALIZADA, INCLUSIVE REJUNTAMENTO</t>
  </si>
  <si>
    <t>ED-50999</t>
  </si>
  <si>
    <t>PEITORIL DE MÁRMORE, NA COR BRANCO COMUM, COM PINGADEIRA, ESP. 2CM, ACABAMENTO POLIDO, ASSENTAMENTO COM ARGAMASSA INDUSTRIALIZADA, INCLUSIVE REJUNTAMENTO</t>
  </si>
  <si>
    <t>ED-51001</t>
  </si>
  <si>
    <t>ED-51002</t>
  </si>
  <si>
    <t>ED-51004</t>
  </si>
  <si>
    <t>ED-5102</t>
  </si>
  <si>
    <t>PISO VINÍLICO EM RÉGUAS, TIPO COMERCIAL, ESP. 2MM, INCLUSIVE LIXAMENTO E PREPARAÇÃO DA SUPERFÍCIE PARA ASSENTAMENTO E FIXAÇÃO COM COLA</t>
  </si>
  <si>
    <t>ED-51093</t>
  </si>
  <si>
    <t>APILOAMENTO MANUAL EM FUNDO DE VALA COM SOQUETE, EXCLUSIVE ESCAVAÇÃO</t>
  </si>
  <si>
    <t>ED-51094</t>
  </si>
  <si>
    <t>ED-51122</t>
  </si>
  <si>
    <t>REGULARIZAÇÃO E COMPACTAÇÃO DE TERRENO MANUAL COM SOQUETE, EXCLUSIVE DESMATAMENTO, DESTOCAMENTO, LIMPEZA/ROÇADA DO TERRENO</t>
  </si>
  <si>
    <t>ED-51123</t>
  </si>
  <si>
    <t>REGULARIZAÇÃO MANUAL E COMPACTAÇÃO MECANIZADA DE TERRENO COM PLACA VIBRATÓRIA, EXCLUSIVE DESMATAMENTO, DESTOCAMENTO, LIMPEZA/ROÇADA DO TERRENO</t>
  </si>
  <si>
    <t>ED-51124</t>
  </si>
  <si>
    <t>REGULARIZAÇÃO E COMPACTAÇÃO MECÂNICA DE TERRENO COM ROLO VIBRATÓRIO, EXCLUSIVE DESMATAMENTO, DESTOCAMENTO, LIMPEZA/ROÇADA DO TERRENO</t>
  </si>
  <si>
    <t>ED-51144</t>
  </si>
  <si>
    <t>PASSEIOS DE CONCRETO E = 8 CM, FCK = 15 MPA PADRÃO PREFEITURA</t>
  </si>
  <si>
    <t>ED-51145</t>
  </si>
  <si>
    <t>PASSEIOS DE CONCRETO E = 6 CM, FCK = 10 MPA, JUNTA SECA</t>
  </si>
  <si>
    <t>ED-51153</t>
  </si>
  <si>
    <t>VIDRO IMPRESSO (FANTASIA) TRANSLÚCIDO INCOLOR, ESP. 3MM, INCLUSIVE FIXAÇÃO E VEDAÇÃO COM GUARNIÇÃO/GAXETA DE BORRACHA NEOPRENE, FORNECIMENTO E INSTALAÇÃO, EXCLUSIVE CAIXILHO/PERFIL</t>
  </si>
  <si>
    <t>ED-51155</t>
  </si>
  <si>
    <t>VIDRO COMUM TRANSPARENTE INCOLOR, ESP. 3MM, INCLUSIVE FIXAÇÃO E VEDAÇÃO COM GUARNIÇÃO/GAXETA DE BORRACHA NEOPRENE, FORNECIMENTO E INSTALAÇÃO, EXCLUSIVE CAIXILHO/PERFIL</t>
  </si>
  <si>
    <t>ED-51156</t>
  </si>
  <si>
    <t>VIDRO COMUM TRANSPARENTE INCOLOR, ESP. 4MM, INCLUSIVE FIXAÇÃO E VEDAÇÃO COM GUARNIÇÃO/GAXETA DE BORRACHA NEOPRENE, FORNECIMENTO E INSTALAÇÃO, EXCLUSIVE CAIXILHO/PERFIL</t>
  </si>
  <si>
    <t>ED-51157</t>
  </si>
  <si>
    <t>VIDRO COMUM TRANSPARENTE INCOLOR, ESP. 6MM, INCLUSIVE FIXAÇÃO E VEDAÇÃO COM GUARNIÇÃO/GAXETA DE BORRACHA NEOPRENE, FORNECIMENTO E INSTALAÇÃO, EXCLUSIVE CAIXILHO/PERFIL</t>
  </si>
  <si>
    <t>ED-51158</t>
  </si>
  <si>
    <t>VIDRO TEMPERADO TRANSPARENTE INCOLOR, ESP. 6MM, INCLUSIVE FIXAÇÃO E VEDAÇÃO COM GUARNIÇÃO/GAXETA DE BORRACHA NEOPRENE, FORNECIMENTO E INSTALAÇÃO, EXCLUSIVE CAIXILHO/PERFIL</t>
  </si>
  <si>
    <t>ED-51159</t>
  </si>
  <si>
    <t>VIDRO TEMPERADO TRANSPARENTE INCOLOR, ESP. 8MM, INCLUSIVE FIXAÇÃO E VEDAÇÃO COM GUARNIÇÃO/GAXETA DE BORRACHA NEOPRENE, FORNECIMENTO E INSTALAÇÃO, EXCLUSIVE CAIXILHO/PERFIL</t>
  </si>
  <si>
    <t>ED-51160</t>
  </si>
  <si>
    <t>VIDRO TEMPERADO TRANSPARENTE INCOLOR, ESP. 10MM, INCLUSIVE FIXAÇÃO E VEDAÇÃO COM GUARNIÇÃO/GAXETA DE BORRACHA NEOPRENE, FORNECIMENTO E INSTALAÇÃO, EXCLUSIVE CAIXILHO/PERFIL</t>
  </si>
  <si>
    <t>ED-52311</t>
  </si>
  <si>
    <t>MANTA ISOLANTE/TÉRMICA PARA TELHADO, EXCLUSIVE CONTA-CAIBRO</t>
  </si>
  <si>
    <t>ED-6282</t>
  </si>
  <si>
    <t>REBOCO COM ARGAMASSA, TRAÇO 1:2:8 (CIMENTO, CAL E AREIA), ESP. 25MM, APLICAÇÃO MANUAL, INCLUSIVE ARGAMASSA COM PREPARO MECANIZADO</t>
  </si>
  <si>
    <t>ED-6284</t>
  </si>
  <si>
    <t>REBOCO COM ARGAMASSA, TRAÇO 1:2:8 (CIMENTO, CAL E AREIA), ESP. 30MM, APLICAÇÃO MANUAL, INCLUSIVE ARGAMASSA COM PREPARO MECANIZADO</t>
  </si>
  <si>
    <t>ED-6286</t>
  </si>
  <si>
    <t>REBOCO COM ARGAMASSA, TRAÇO 1:2:8 (CIMENTO, CAL E AREIA), ESP. 35MM, APLICAÇÃO MANUAL, INCLUSIVE ARGAMASSA COM PREPARO MECANIZADO</t>
  </si>
  <si>
    <t>ED-6288</t>
  </si>
  <si>
    <t>REBOCO COM ARGAMASSA, TRAÇO 1:2:8 (CIMENTO, CAL E AREIA), ESP. 40MM, APLICAÇÃO MANUAL, INCLUSIVE ARGAMASSA COM PREPARO MECANIZADO</t>
  </si>
  <si>
    <t>ED-6292</t>
  </si>
  <si>
    <t>REVESTIMENTO COM ARGAMASSA BARITADA, ESPESSURA MAIOR QUE 20MM E MENOR OU IGUAL A 25MM, APLICAÇÃO MANUAL COM DESEMPENADEIRA, INCLUSIVE PREPARO MANUAL DA ARGAMASSA</t>
  </si>
  <si>
    <t>ED-6294</t>
  </si>
  <si>
    <t>REVESTIMENTO COM ARGAMASSA BARITADA, ESPESSURA MAIOR QUE 25MM E MENOR OU IGUAL A 30MM, APLICAÇÃO MANUAL COM DESEMPENADEIRA, INCLUSIVE PREPARO MANUAL DA ARGAMASSA</t>
  </si>
  <si>
    <t>ED-6296</t>
  </si>
  <si>
    <t>REVESTIMENTO COM ARGAMASSA BARITADA, ESPESSURA MAIOR QUE 30MM E MENOR OU IGUAL A 35MM, APLICAÇÃO MANUAL COM DESEMPENADEIRA, INCLUSIVE PREPARO MANUAL DA ARGAMASSA</t>
  </si>
  <si>
    <t>ED-6298</t>
  </si>
  <si>
    <t>REVESTIMENTO COM ARGAMASSA BARITADA, ESPESSURA MAIOR QUE 35MM E MENOR OU IGUAL A 40MM, APLICAÇÃO MANUAL COM DESEMPENADEIRA, INCLUSIVE PREPARO MANUAL DA ARGAMASSA</t>
  </si>
  <si>
    <t>ED-6299</t>
  </si>
  <si>
    <t>REVESTIMENTO COM ARGAMASSA BARITADA, ESPESSURA MAIOR QUE 40MM E MENOR OU IGUAL A 45MM, APLICAÇÃO MANUAL COM DESEMPENADEIRA, INCLUSIVE PREPARO MANUAL DA ARGAMASSA</t>
  </si>
  <si>
    <t>ED-6301</t>
  </si>
  <si>
    <t>REVESTIMENTO COM ARGAMASSA BARITADA, ESPESSURA MAIOR QUE 45MM E MENOR OU IGUAL A 50MM, APLICAÇÃO MANUAL COM DESEMPENADEIRA, INCLUSIVE PREPARO MANUAL DA ARGAMASSA</t>
  </si>
  <si>
    <t>ED-7304</t>
  </si>
  <si>
    <t>VIDRO COMUM TRANSPARENTE INCOLOR, ESP. 6MM, INCLUSIVE FORNECIMENTO, EXCLUSIVE CAIXILHO/PERFIL, VEDAÇÃO COM GUARNIÇÃO/GAXETA OU APLICAÇÃO DE MASSA DE VIDRACEIRO</t>
  </si>
  <si>
    <t>ED-7305</t>
  </si>
  <si>
    <t>VIDRO IMPRESSO (FANTASIA) TRANSLÚCIDO INCOLOR, ESP. 4MM, INCLUSIVE FORNECIMENTO, EXCLUSIVE CAIXILHO/PERFIL, VEDAÇÃO COM GUARNIÇÃO/GAXETA OU APLICAÇÃO DE MASSA DE VIDRACEIRO</t>
  </si>
  <si>
    <t>ED-7414</t>
  </si>
  <si>
    <t>APLICAÇÃO DE REJUNTE EPÓXI PARA REVESTIMENTOS DE PAREDE/PISO COM JUNTAS DE ATÉ 5MM DE ESPESSURA</t>
  </si>
  <si>
    <t>ED-8024</t>
  </si>
  <si>
    <t>DEMOLIÇÃO MANUAL DE DIVISÓRIA DE MADEIRA, INCLUSIVE AFASTAMENTO E EMPILHAMENTO, EXCLUSIVE TRANSPORTE E RETIRADA DO MATERIAL DEMOLIDO</t>
  </si>
  <si>
    <t>ED-8058</t>
  </si>
  <si>
    <t>ASSOALHO/TÁBUA CORRIDA EM MADEIRA DE LEI, LARGURA DE 10CM, INCLUSIVE ASSENTAMENTO COM COLA, EXCLUSIVE APLICAÇÃO DE VERNIZ EM PISO DE MADEIRA</t>
  </si>
  <si>
    <t>ED-8143</t>
  </si>
  <si>
    <t>RASTELAMENTO DE ÁREA COM AFASTAMENTO DE ATÉ VINTE (20) METROS, EXCLUSIVE CAPINA OU ROÇADA MANUAL</t>
  </si>
  <si>
    <t>ED-8145</t>
  </si>
  <si>
    <t>JUNTA DE DILATAÇÃO COM ISOPOR 20 MM, EXCLUSIVE SELANTE</t>
  </si>
  <si>
    <t>ED-8398</t>
  </si>
  <si>
    <t>FÔRMA E DESFORMA DE COMPENSADO PLASTIFICADO, ESP. 12MM, REAPROVEITAMENTO (3X), EXCLUSIVE ESCORAMENTO</t>
  </si>
  <si>
    <t>ED-8457</t>
  </si>
  <si>
    <t>FÔRMA E DESFORMA DE MADEIRA PARA ESTRUTURA EM CURVA COM TÁBUA, SARRAFO E COMPENSADO RESINADO NAVAL, ESP. 6MM, REAPROVEITAMENTO (3X), EXCLUSIVE ESCORAMENTO</t>
  </si>
  <si>
    <t>ED-8458</t>
  </si>
  <si>
    <t>FÔRMA E DESFORMA DE MADEIRA PARA ESTRUTURA EM CURVA COM TÁBUA, SARRAFO E COMPENSADO RESINADO NAVAL, ESP. 6MM, REAPROVEITAMENTO (5X), EXCLUSIVE ESCORAMENTO</t>
  </si>
  <si>
    <t>ED-8471</t>
  </si>
  <si>
    <t>FÔRMA E DESFORMA DE TÁBUA E SARRAFO, REAPROVEITAMENTO (5X), EXCLUSIVE ESCORAMENTO</t>
  </si>
  <si>
    <t>ED-8560</t>
  </si>
  <si>
    <t>FÔRMA PARA VIGA-CINTA/BLOCO COM CHAPA DE COMPENSADO PLASTIFICADO, ESP. 12MM (FABRICAÇÃO)</t>
  </si>
  <si>
    <t>ED-8561</t>
  </si>
  <si>
    <t>FÔRMA PARA VIGA-CINTA/BLOCO COM CHAPA DE COMPENSADO PLASTIFICADO, ESP. 12MM (MONTAGEM)</t>
  </si>
  <si>
    <t>ED-8562</t>
  </si>
  <si>
    <t>FÔRMA PARA VIGA-CINTA/BLOCO COM CHAPA DE COMPENSADO PLASTIFICADO, ESP. 12MM (DESMONTAGEM)</t>
  </si>
  <si>
    <t>ED-8563</t>
  </si>
  <si>
    <t>FÔRMA PARA VIGA-CINTA/BLOCO DE MADEIRA COM TÁBUA E SARRAFO (FABRICAÇÃO)</t>
  </si>
  <si>
    <t>ED-8564</t>
  </si>
  <si>
    <t>FÔRMA PARA VIGA-CINTA/BLOCO DE MADEIRA COM TÁBUA E SARRAFO (MONTAGEM)</t>
  </si>
  <si>
    <t>ED-8565</t>
  </si>
  <si>
    <t>FÔRMA PARA VIGA-CINTA/BLOCO DE MADEIRA COM TÁBUA E SARRAFO (DESMONTAGEM)</t>
  </si>
  <si>
    <t>ED-8567</t>
  </si>
  <si>
    <t>FÔRMA PARA VIGA-CINTA/BLOCO COM CHAPA DE COMPENSADO RESINADO, ESP. 12MM (FABRICAÇÃO)</t>
  </si>
  <si>
    <t>ED-8568</t>
  </si>
  <si>
    <t>FÔRMA PARA VIGA-CINTA/BLOCO COM CHAPA DE COMPENSADO RESINADO, ESP. 12MM (MONTAGEM)</t>
  </si>
  <si>
    <t>ED-8569</t>
  </si>
  <si>
    <t>FÔRMA PARA VIGA-CINTA/BLOCO COM CHAPA DE COMPENSADO RESINADO, ESP. 12MM (DESMONTAGEM)</t>
  </si>
  <si>
    <t>ED-8912</t>
  </si>
  <si>
    <t>EXECUÇÃO DE PAVIMENTO COM PISO INTERTRAVADO, TIPO ECOLÓGICO, ESP. 6CM, COM FCK DE 35MPA, INCLUSIVE COLCHÃO DE AREIA, ESP. 6CM, PARA ASSENTAMENTO, COMPACTAÇÃO MECANIZADA, CARGA E DESCARGA MECÂNICA EM CAMINHÃO, EXCLUSIVE TRANSPORTE DE PISO INTERTRAVADO</t>
  </si>
  <si>
    <t>ED-8913</t>
  </si>
  <si>
    <t>EXECUÇÃO DE PAVIMENTO COM PISO INTERTRAVADO, TIPO SEXTAVADO, ESP. 6CM, COM FCK DE 35MPA, INCLUSIVE COLCHÃO DE AREIA, ESP. 6CM, PARA ASSENTAMENTO, COMPACTAÇÃO MECANIZADA, CARGA E DESCARGA MECÂNICA EM CAMINHÃO, EXCLUSIVE TRANSPORTE DE PISO INTERTRAVADO</t>
  </si>
  <si>
    <t>ED-8914</t>
  </si>
  <si>
    <t>EXECUÇÃO DE PAVIMENTO COM PISO INTERTRAVADO, TIPO SEXTAVADO, ESP. 8CM, COM FCK DE 35MPA, INCLUSIVE COLCHÃO DE AREIA, ESP. 6CM, PARA ASSENTAMENTO, COMPACTAÇÃO MECANIZADA, CARGA E DESCARGA MECÂNICA EM CAMINHÃO, EXCLUSIVE TRANSPORTE DE PISO INTERTRAVADO</t>
  </si>
  <si>
    <t>ED-8915</t>
  </si>
  <si>
    <t>EXECUÇÃO DE PAVIMENTO COM PISO INTERTRAVADO, TIPO RETANGULAR, ESP. 6CM, COM FCK DE 35MPA, INCLUSIVE COLCHÃO DE AREIA, ESP. 6CM, PARA ASSENTAMENTO, COMPACTAÇÃO MECANIZADA, CARGA E DESCARGA MECÂNICA EM CAMINHÃO, EXCLUSIVE TRANSPORTE DE PISO INTERTRAVADO</t>
  </si>
  <si>
    <t>ED-8916</t>
  </si>
  <si>
    <t>EXECUÇÃO DE PAVIMENTO COM PISO INTERTRAVADO, TIPO RETANGULAR, ESP. 8CM, COM FCK DE 35MPA, INCLUSIVE COLCHÃO DE AREIA, ESP. 6CM, PARA ASSENTAMENTO, COMPACTAÇÃO MECANIZADA, CARGA E DESCARGA MECÂNICA EM CAMINHÃO, EXCLUSIVE TRANSPORTE DE PISO INTERTRAVADO</t>
  </si>
  <si>
    <t>ED-8917</t>
  </si>
  <si>
    <t>EXECUÇÃO DE PAVIMENTO COM PISO INTERTRAVADO, TIPO RETANGULAR, ESP. 10CM, COM FCK DE 35MPA, INCLUSIVE COLCHÃO DE AREIA, ESP. 6CM, PARA ASSENTAMENTO, COMPACTAÇÃO MECANIZADA, CARGA E DESCARGA MECÂNICA EM CAMINHÃO, EXCLUSIVE TRANSPORTE DE PISO INTERTRAVADO</t>
  </si>
  <si>
    <t>ED-8918</t>
  </si>
  <si>
    <t>EXECUÇÃO DE PAVIMENTO COM PISO INTERTRAVADO, TIPO RETANGULAR, ESP. 10CM, COM FCK DE 40MPA, INCLUSIVE COLCHÃO DE AREIA, ESP. 6CM, PARA ASSENTAMENTO, COMPACTAÇÃO MECANIZADA, CARGA E DESCARGA MECÂNICA EM CAMINHÃO, EXCLUSIVE TRANSPORTE DE PISO INTERTRAVADO</t>
  </si>
  <si>
    <t>ED-9013</t>
  </si>
  <si>
    <t>PINTURA COM TEXTURA ACRÍLICA COM DESEMPENADEIRA DE AÇO, EXCLUSIVE SELADOR ACRÍLICO/FUNDO PREPARADOR</t>
  </si>
  <si>
    <t>ED-9016</t>
  </si>
  <si>
    <t>ASSOALHO/TÁBUA CORRIDA EM MADEIRA DE LEI, LARGURA DE 10CM, INCLUSIVE ASSENTAMENTO COM PREGOS, EXCLUSIVE BARROTE</t>
  </si>
  <si>
    <t>ED-9017</t>
  </si>
  <si>
    <t>BARROTEAMENTO PARA PISO DE MADEIRA, COM PEÇAS DE (6X15)CM ESPAÇADAS A CADA 60CM, EXCLUSIVE PISO/ASSOALHO</t>
  </si>
  <si>
    <t>ED-9066</t>
  </si>
  <si>
    <t>REVESTIMENTO DE GESSO EM TETO, ESP. 5MM, APLICAÇÃO MANUAL, INCLUSIVE ACABAMENTO SARRAFEADO</t>
  </si>
  <si>
    <t>ED-9071</t>
  </si>
  <si>
    <t>REVESTIMENTO NATADO LISO, ESP. 5MM, APLICAÇÃO COM DESEMPENADEIRA METÁLICA, INCLUSIVE PREPARO MECANIZADO</t>
  </si>
  <si>
    <t>ED-9081</t>
  </si>
  <si>
    <t>REVESTIMENTO COM CERÂMICA APLICADO EM PAREDE, ACABAMENTO ESMALTADO, AMBIENTE INTERNO/EXTERNO, PADRÃO EXTRA, DIMENSÃO DA PEÇA ATÉ 2025 CM2, PEI III, ASSENTAMENTO COM ARGAMASSA INDUSTRIALIZADA, INCLUSIVE REJUNTAMENTO</t>
  </si>
  <si>
    <t>ED-9100</t>
  </si>
  <si>
    <t>ALAMBRADO PARA QUADRA ESPORTIVA, EM TELA DE ARAME GALVANIZADO COM TRAMA LOSANGULAR DE 2" (50,8MM) E FIO BWG12 (2,77MM), EXCLUSIVE PINTURA, INCLUSIVE FIXAÇÃO E FORNECIMENTO EM QUADROS DE TUBOS DE AÇO CARBONO GALVANIZADO DIÂMETRO DE 50MM (2")</t>
  </si>
  <si>
    <t>ED-9122</t>
  </si>
  <si>
    <t>APLICAÇÃO DE REJUNTE COM CIMENTO BRANCO PARA REVESTIMENTOS DE PAREDE/PISO COM JUNTAS DE ATÉ 3MM DE ESPESSURA</t>
  </si>
  <si>
    <t>ED-9124</t>
  </si>
  <si>
    <t>REVESTIMENTO EM LAMINADO MELAMÍNICO APLICADO EM PAREDE, ACABAMENTO FOSCO, ESP. 0,8MM, ASSENTAMENTO COM COLA DE CONTATO, INCLUSIVE LIXAMENTO E PREPARAÇÃO DA PAREDE PARA ASSENTAMENTO</t>
  </si>
  <si>
    <t>ED-9125</t>
  </si>
  <si>
    <t>REVESTIMENTO EM LAMINADO MELAMÍNICO APLICADO SOBRE SUPERFÍCIE DE MADEIRA, ACABAMENTO FOSCO, ESP. 0,8MM, ASSENTAMENTO COM COLA DE CONTATO, INCLUSIVE LIXAMENTO E PREPARAÇÃO SUPERFÍCIE PARA ASSENTAMENTO</t>
  </si>
  <si>
    <t>ED-9127</t>
  </si>
  <si>
    <t>PREPARAÇÃO PARA APLICAÇÃO DE LAMINADO MELAMÍNICO EM PAREDE, INCLUSIVE UMA (1) DEMÃO DE COLA DE CONTATO</t>
  </si>
  <si>
    <t>ED-9317</t>
  </si>
  <si>
    <t>PISO EM CONCRETO PREPARADO EM OBRA COM BETONEIRA COM FCK DE 10MPA, SEM ARMAÇÃO, ACABAMENTO RÚSTICO, ESP. 5CM, INCLUSIVE FORNECIMENTO, LANÇAMENTO, ADENSAMENTO, SARRAFEAMENTO, EXCLUSIVE JUNTA DE DILATAÇÃO</t>
  </si>
  <si>
    <t>ED-9318</t>
  </si>
  <si>
    <t>PISO EM CONCRETO USINADO CONVENCIONAL COM DE FCK 15MPA, SEM ARMAÇÃO, ACABAMENTO RÚSTICO, ESP. 5CM, INCLUSIVE FORNECIMENTO, LANÇAMENTO, ADENSAMENTO, SARRAFEAMENTO, EXCLUSIVE JUNTA DE DILATAÇÃO</t>
  </si>
  <si>
    <t>ED-9319</t>
  </si>
  <si>
    <t>PISO EM CONCRETO USINADO CONVENCIONAL COM DE FCK 15MPA, COM TELA SOLDADA NERVURADA TIPO Q-61, ACABAMENTO POLIDO EM NÍVEL ZERO, ESP. 5CM, INCLUSIVE FORNECIMENTO, LANÇAMENTO, ADENSAMENTO, EXCLUSIVE JUNTA DE DILATAÇÃO</t>
  </si>
  <si>
    <t>ED-9320</t>
  </si>
  <si>
    <t>PISO EM CONCRETO USINADO CONVENCIONAL COM DE FCK 15MPA, COM TELA SOLDADA NERVURADA TIPO Q-138, ACABAMENTO POLÍDO EM NÍVEL ZERO, ESP. 10CM, INCLUSIVE FORNECIMENTO, LANÇAMENTO, ADENSAMENTO, EXCLUSIVE JUNTA DE DILATAÇÃO</t>
  </si>
  <si>
    <t>ED-9321</t>
  </si>
  <si>
    <t>PISO EM CONCRETO USINADO CONVENCIONAL COM DE FCK 15MPA, COM TELA SOLDADA NERVURADA TIPO Q-138, ACABAMENTO POLÍDO EM NÍVEL ZERO, ESP. 12CM, INCLUSIVE FORNECIMENTO, LANÇAMENTO, ADENSAMENTO, EXCLUSIVE JUNTA DE DILATAÇÃO</t>
  </si>
  <si>
    <t>ED-9917</t>
  </si>
  <si>
    <t>ED-9918</t>
  </si>
  <si>
    <t>ED-9919</t>
  </si>
  <si>
    <t>ED-9933</t>
  </si>
  <si>
    <t>ED-9934</t>
  </si>
  <si>
    <t>ED-9935</t>
  </si>
  <si>
    <t>PREPARAÇÃO PARA PINTURA (EPÓXI) EM PISO, INCLUSIVE UMA (1) DEMÃO DE PRIMER EPÓXI</t>
  </si>
  <si>
    <t>ED-9937</t>
  </si>
  <si>
    <t>MATED-11103</t>
  </si>
  <si>
    <t>IMPERMEABILIZAÇÃO POR INFILTRAÇÃO E CRISTALIZAÇÃO - FORNECIMENTO E INSTALAÇÃO  IPRM</t>
  </si>
  <si>
    <t>MATED-11104</t>
  </si>
  <si>
    <t>IMPERMEABILIZAÇÃO COM MANTA ASFÁLTICA E = 4 MM - ANTI-RAIZ - FORNECIMENTO E INSTALAÇÃO  IPRM</t>
  </si>
  <si>
    <t>MATED-11106</t>
  </si>
  <si>
    <t>DIVISÓRIA EM PAINEL REMOVÍVEL, NÚCLEO COMPENSADO NAVAL-P.AÇO TIPO C - FORNECIMENTO E INSTALAÇÃO  IPRM</t>
  </si>
  <si>
    <t>MATED-11107</t>
  </si>
  <si>
    <t>DIVISÓRIA EM PAINEL REMOVÍVEL, NÚCLEO COMP.NAVAL-P.ALUMÍNIO TIPO C - FORNECIMENTO E INSTALAÇÃO  IPRM</t>
  </si>
  <si>
    <t>MATED-11113</t>
  </si>
  <si>
    <t>IMPERMEABILIZAÇÃO COM MANTA ASFÁLTICA E = 4 MM - FORNECIMENTO E INSTALAÇÃO  IPRM</t>
  </si>
  <si>
    <t>MATED-11128</t>
  </si>
  <si>
    <t>PLACA DE BORRACHA PASTILHADA/MOEDA (MATERIAL: BORRACHA|COR: PRETO|COMPRIMENTO: 50CM|LARGURA: 50CM|ESPESSURA: 3,5MM*|ASSENTAMENTO: COLA) *MEDIDAS REFERENCIAIS APROXIMADAS</t>
  </si>
  <si>
    <t>MATED-11129</t>
  </si>
  <si>
    <t>PISO EM GRANILITE, MARMORITE OU GRANITINA, AGREGADO COR PRETO, CINZA, PALHA OU BRANCO, ESP. 8MM, INCLUSIVE APLICAÇÃO NO LOCAL, SELANTE E POLIMENTO  IPRM</t>
  </si>
  <si>
    <t>MATED-11130</t>
  </si>
  <si>
    <t>PISO EM MARMORITE ACABAMENTO FULGER, COR VERMELHA, NATURAL COM GRÂNULOS BRANCOS - FORNECIMENTO E INSTALAÇÃO  IPRM</t>
  </si>
  <si>
    <t>MATED-11131</t>
  </si>
  <si>
    <t>LIMPEZA E POLIMENTO DE PISO MARMORITE - IPRM</t>
  </si>
  <si>
    <t>MATED-11134</t>
  </si>
  <si>
    <t>COMPENSADO PINTADO PARA FECHAMENTO BALCÃO SECRETARIA, INCLUSO CANTONEIRAS PARA FIXAÇÃO NA ALVENARIA E TAMPO. CONFORME DETALHE 33-D AGOSTO 2001 PROJETO PADRÃO - FORNECIMENTO E INSTALAÇÃO  IPRM</t>
  </si>
  <si>
    <t>MATED-11246</t>
  </si>
  <si>
    <t>TELA POLIETILENO PARA PROTEÇÃO DE FACHADA (DIMENSÕES DA TRAMA: 2X2MM|LARGURA: 3,00 M)</t>
  </si>
  <si>
    <t>MATED-11263</t>
  </si>
  <si>
    <t>GEOTÊXTIL NÃO-TECIDO (ESPESSURA: 2,30MM|LARGURA: 2,15 M|DENSIDADE: 300,00 G/M²|RESISTÊNCIA BIDIRECIONAL: 20,00 KN/M) - REF. RT 21</t>
  </si>
  <si>
    <t>MATED-11266</t>
  </si>
  <si>
    <t>TELA DE ARAME GALVANIZADO PARA ALAMBRADO (DIMENSÕES DA TRAMA: 2X2" [50,8MM]|TIPO DA MALHA: LOSANGULAR|BITOLA DO FIO: BWG 14 [2,10MM]|PESO: 1,15KG/M2)</t>
  </si>
  <si>
    <t>MATED-11267</t>
  </si>
  <si>
    <t>TELA DE ARAME GALVANIZADO PARA ALAMBRADO (DIMENSÕES DA TRAMA: 2X2" [50,8MM]|TIPO DA MALHA: LOSANGULAR|BITOLA DO FIO: BWG 12 [2,76MM]|PESO: 2,85KG/M2)</t>
  </si>
  <si>
    <t>MATED-11269</t>
  </si>
  <si>
    <t>ESPÉCIE VEGETAL (TIPO: GRAMA EM PLACA|NOME POPULAR: SÃO CARLOS|GÊNERO: AXONOPUS)</t>
  </si>
  <si>
    <t>MATED-11270</t>
  </si>
  <si>
    <t>ESPÉCIE VEGETAL (TIPO: GRAMA EM PLACAS|NOME POPULAR: BATATAIS|GÊNERO: PASPALUM)</t>
  </si>
  <si>
    <t>MATED-11273</t>
  </si>
  <si>
    <t>CHAPA DE COMPENSADO PLASTIFICADO (ESPESSURA: 12MM|DIMENSÃO: 1,10X2,20M)</t>
  </si>
  <si>
    <t>MATED-11274</t>
  </si>
  <si>
    <t>CHAPA DE COMPENSADO RESINADO NAVAL (ESPESSURA: 6MM|DIMENSÃO: 1,60X2,20M)</t>
  </si>
  <si>
    <t>MATED-11275</t>
  </si>
  <si>
    <t>CHAPA DE COMPENSADO RESINADO (ESPESSURA: 10MM|DIMENSÃO: 1,10X2,20M)</t>
  </si>
  <si>
    <t>MATED-11276</t>
  </si>
  <si>
    <t>CHAPA DE COMPENSADO RESINADO (ESPESSURA: 12MM|DIMENSÃO: 1,10X2,20M)</t>
  </si>
  <si>
    <t>MATED-11277</t>
  </si>
  <si>
    <t>CHAPA DE COMPENSADO PLASTIFICADO (ESPESSURA: 14MM|DIMENSÃO: 1,10X2,20M)</t>
  </si>
  <si>
    <t>MATED-11278</t>
  </si>
  <si>
    <t>CHAPA DE COMPENSADO RESINADO (ESPESSURA: 14MM|DIMENSÃO: 1,10X2,20M)</t>
  </si>
  <si>
    <t>MATED-11352</t>
  </si>
  <si>
    <t>TÁBUA (ACABAMENTO: BRUTO|SEÇÃO TRANSVERSAL: 1X9"|ESPESSURA: 25MM|LARGURA*: 225-250MM|TIPO DE MADEIRA: CEDRINHO, PINUS OU MADEIRA EQUIVALENTE DA REGIÃO)*VALORES REFERENCIAIS APROXIMADOS</t>
  </si>
  <si>
    <t>MATED-11354</t>
  </si>
  <si>
    <t>TÁBUA (ACABAMENTO: BRUTO|SEÇÃO TRANSVERSAL: 1X12"|ESPESSURA: 25MM|LARGURA*: 300MM|TIPO DE MADEIRA: CEDRINHO, PINUS OU MADEIRA EQUIVALENTE DA REGIÃO)*VALORES REFERENCIAIS APROXIMADOS</t>
  </si>
  <si>
    <t>MATED-11365</t>
  </si>
  <si>
    <t>TELHA DE FIBROCIMENTO (TIPO: CALHA ESTRUTURAL|ESPESSURA: 8MM|LARGURA ÚTIL: 490MM|LARGURA NOMINAL: 521MM|VÃO LIVRE: 5,50M|PESO MÉDIO APROXIMADO: 22,20KG/M2)</t>
  </si>
  <si>
    <t>MATED-11366</t>
  </si>
  <si>
    <t>TELHA DE FIBROCIMENTO (TIPO: CALHA ESTRUTURAL|ESPESSURA: 8MM|LARGURA ÚTIL: 900MM|LARGURA NOMINAL: 1008MM|VÃO LIVRE: 6,50M|PESO MÉDIO APROXIMADO: 18,16KG/M2)</t>
  </si>
  <si>
    <t>MATED-11367</t>
  </si>
  <si>
    <t>TELHA DE FIBROCIMENTO (TIPO: ESTRUTURAL|ESPESSURA: 8MM|LARGURA ÚTIL: 1020MM*|LARGURA NOMINAL: 1064MM*|VÃO LIVRE: 4,46M)*VALORES REFERENCIAIS APROXIMADOS</t>
  </si>
  <si>
    <t>MATED-11368</t>
  </si>
  <si>
    <t>TELHA DE FIBROCIMENTO (TIPO: ONDULADA|ESPESSURA: 6MM|LARGURA NOMINAL: 1100MM|LARGURA ÚTIL: 1050M|VÃO LIVRE: 1,69M)</t>
  </si>
  <si>
    <t>MATED-11414</t>
  </si>
  <si>
    <t>AZULEJO ESMALTADO LISO (COMPRIMENTO: 15CM|LARGURA: 15CM)</t>
  </si>
  <si>
    <t>MATED-11415</t>
  </si>
  <si>
    <t>AZULEJO ESMALTADO LISO (COMPRIMENTO: 20CM|LARGURA: 20CM)</t>
  </si>
  <si>
    <t>MATED-11420</t>
  </si>
  <si>
    <t>PEDRA PORTUGUESA PARA CALÇADA (COR: BRANCO, PRETO OU VERMELHO)</t>
  </si>
  <si>
    <t>MATED-11422</t>
  </si>
  <si>
    <t>PISO TÁTIL/PODOTÁTIL (MATERIAL: BORRACHA|COR: UMA (1) COR|TIPO: ALERTA/DIRECIONAL|COMPRIMENTO: 25CM|LARGURA: 25CM|ESPESSURA BASE: 12MM|ASSENTAMENTO: ARGAMASSA)</t>
  </si>
  <si>
    <t>MATED-11427</t>
  </si>
  <si>
    <t>PISO TÁTIL/PODOTÁTIL (MATERIAL: BORRACHA|COR: UMA (1) COR|TIPO: ALERTA/DIRECIONAL|COMPRIMENTO: 25CM|LARGURA: 25CM|ESPESSURA: 5MM|ASSENTAMENTO: COLA)</t>
  </si>
  <si>
    <t>MATED-11976</t>
  </si>
  <si>
    <t>PISO INTERTRAVADO (MODELO: SEXTAVADO|DIMENSÕES: (25X25)CM|ESPESSURA: 6CM|RESISTÊNCIA MÍNIMA (FCK): 35MPA|MATERIAL: CONCRETO|PESO DO BLOCO*: 7,6KG|PESO POR ÁREA*: 140KG/M2)*VALORES REFERENCIAIS APROXIMADOS</t>
  </si>
  <si>
    <t>MATED-11977</t>
  </si>
  <si>
    <t>PISO INTERTRAVADO (MODELO: SEXTAVADO|DIMENSÕES: (25X25)CM|ESPESSURA: 8CM|RESISTÊNCIA MÍNIMA (FCK): 35MPA|MATERIAL: CONCRETO|PESO DO BLOCO*: 9,7KG|PESO POR ÁREA*: 180KG/M2)*VALORES REFERENCIAIS APROXIMADOS</t>
  </si>
  <si>
    <t>MATED-11979</t>
  </si>
  <si>
    <t>MATED-12010</t>
  </si>
  <si>
    <t>LITOCERÂMICA (TIPO: TIJOLINHO|MEDIDAS REFERENCIAIS: 22,5X6CM)</t>
  </si>
  <si>
    <t>MATED-12058</t>
  </si>
  <si>
    <t>LONA PLÁSTICA (COR: PRETA|ESPESSURA: 150 MICRAS)</t>
  </si>
  <si>
    <t>MATED-12176</t>
  </si>
  <si>
    <t>TELHA GALVANIZADA (MODELO: TRAPEZOIDAL|ACABAMENTO: NATURAL SEM PINTURA|ESPESSURA TELHA: 0,50MM|ALTURA: 40MM|TIPO: SIMPLES SEM ISOLAMENTO TERMOACÚSTICO|MATERIAL: GALVALUME)</t>
  </si>
  <si>
    <t>MATED-12230</t>
  </si>
  <si>
    <t>TELA DE AÇO CA-60 SOLDADA TIPO Q-61 (DIÂMETRO DO FIO: 3,40MM|TRAMA: 150X150MM|TIPO DA MALHA: QUADRANGULAR|PESO: 0,97KG/M2)</t>
  </si>
  <si>
    <t>MATED-12356</t>
  </si>
  <si>
    <t>BASCULANTE DE FERRO - IPRM</t>
  </si>
  <si>
    <t>MATED-12394</t>
  </si>
  <si>
    <t>MATED-12413</t>
  </si>
  <si>
    <t>MATED-12432</t>
  </si>
  <si>
    <t>MATED-12452</t>
  </si>
  <si>
    <t>DIVISÓRIA EM MARMORITE E = 3 CM  IPRM</t>
  </si>
  <si>
    <t>MATED-12467</t>
  </si>
  <si>
    <t>REVESTIMENTO CERÂMICO (PADRÃO: COMERCIAL|ACABAMENTO: ESMALTADO|APLICAÇÃO: PISO OU PAREDE|PEI: IV|AMBIENTE: INTERNO|DIMENSÃO: 10X10CM)</t>
  </si>
  <si>
    <t>MATED-12468</t>
  </si>
  <si>
    <t>REVESTIMENTO CERÂMICO (PADRÃO: COMERCIAL|ACABAMENTO: ESMALTADO|APLICAÇÃO: PAREDE|AMBIENTE: INTERNO|DIMENSÃO: 10X20CM)</t>
  </si>
  <si>
    <t>MATED-12499</t>
  </si>
  <si>
    <t>MANTA ISOLANTE PARA TELHADO</t>
  </si>
  <si>
    <t>MATED-12552</t>
  </si>
  <si>
    <t>TELHA DE FIBROCIMENTO (TIPO: ONDULADA|ESPESSURA: 5MM|LARGURA NOMINAL: 1100MM|LARGURA ÚTIL: 1050MM|VÃO LIVRE: 1,69M)</t>
  </si>
  <si>
    <t>MATED-12553</t>
  </si>
  <si>
    <t>TELHA GALVANIZADA (MODELO: TRAPEZOIDAL|ACABAMENTO: NATURAL SEM PINTURA|ESPESSURA TELHA: 0,43MM|ESPESSURA EPS: 30MM|ALTURA: 40MM|TIPO: DUPLA TERMOACÚSTICA COM DUAS FACES TRAPEZOIDAIS|PREENCHIMENTO: POLIESTIRENO EXPANDIDO-ISOPOR|MATERIAL: GALVALUME)</t>
  </si>
  <si>
    <t>MATED-12586</t>
  </si>
  <si>
    <t>MATED-12627</t>
  </si>
  <si>
    <t>LADRILHO CERÂMICO (COR: VERMELHO NATURAL|MEDIDAS REFERENCIAIS: 24X5,2CM)</t>
  </si>
  <si>
    <t>MATED-12629</t>
  </si>
  <si>
    <t>PAINEL FIXO EM TELA METÁLICA FIO 12 # 5MM - IPRM</t>
  </si>
  <si>
    <t>MATED-12633</t>
  </si>
  <si>
    <t>PASTILHA DE VIDRO VIDROTIL COR ESCURA - IPRM</t>
  </si>
  <si>
    <t>MATED-12634</t>
  </si>
  <si>
    <t>PASTILHA DE PORCELANA (MEDIDA: 3/4"[20MM]|ACABAMENTO: ESMALTADA|CORES: DIVERSAS)</t>
  </si>
  <si>
    <t>MATED-12635</t>
  </si>
  <si>
    <t>PEITORIL/SOLEIRA EM ARDÓSIA (COR: NATURAL|ESPESSURA: 2CM)</t>
  </si>
  <si>
    <t>MATED-12637</t>
  </si>
  <si>
    <t>PEDRA SÃO TOMÉ SERRADA CALIBRADA (COR: NATURAL|APLICAÇÃO: PISO/PAREDE|COMPRIMENTO*: 40CM|LARGURA*: 40CM|ESPESSURA*: 20-30MM)*VALORES REFERENCIAIS APROXIMADOS</t>
  </si>
  <si>
    <t>MATED-12641</t>
  </si>
  <si>
    <t>REVESTIMENTO CERÂMICO (PADRÃO: EXTRA|ACABAMENTO: ESMALTADO|APLICAÇÃO: PISO|PEI: V|AMBIENTE: EXTERNO ANTIDERRAPANTE|DIMENSÃO: ÁREA ATÉ 2025CM2)</t>
  </si>
  <si>
    <t>MATED-12642</t>
  </si>
  <si>
    <t>REVESTIMENTO CERÂMICO (PADRÃO: EXTRA|ACABAMENTO: ESMALTADO|APLICAÇÃO: PISO|PEI: IV|AMBIENTE: EXTERNO ANTIDERRAPANTE|DIMENSÃO: ÁREA ATÉ 2025CM2)</t>
  </si>
  <si>
    <t>MATED-12668</t>
  </si>
  <si>
    <t>LADRILHO HIDRÁULICO ANTIDERRAPANTE (COR: NATURAL|COMPRIMENTO: 20CM|LARGURA: 20CM|ESPESSURA: 2CM)</t>
  </si>
  <si>
    <t>MATED-12672</t>
  </si>
  <si>
    <t>JANELA BASCULANTE EM METALON - IPRM</t>
  </si>
  <si>
    <t>MATED-12677</t>
  </si>
  <si>
    <t>PORTA EM PERFIL E CHAPA METÁLICA - IPRM</t>
  </si>
  <si>
    <t>MATED-12685</t>
  </si>
  <si>
    <t>CAIXILHO FIXO (MATERIAL: PERFIL CANTONEIRA SOLDADO|DIMENSÃO: 2"X2"|VEDAÇÃO: TELA GALVANIZADA|FIO DA TELA: 12#1/2") - IPRM</t>
  </si>
  <si>
    <t>MATED-12690</t>
  </si>
  <si>
    <t>LADRILHO HIDRÁULICO DECORADO (MATERIAL:CIMENTO BRANCO|COR: DUAS (2) CORES|COMPRIMENTO: 20CM|LARGURA: 20CM|ESPESSURA: 2CM)</t>
  </si>
  <si>
    <t>MATED-12700</t>
  </si>
  <si>
    <t>CHAPA DE LAMINADO MELAMÍNICO (ACABAMENTO: LISO BRILHANTE|COMPRIMENTO: 308CM|LARGURA: 125CM|ESPESSURA*: 0,8MM) *VALORES REFERENCIAIS APROXIMADOS</t>
  </si>
  <si>
    <t>MATED-12702</t>
  </si>
  <si>
    <t>LADRILHO HIDRÁULICO DECORADO (MATERIAL:CIMENTO BRANCO|COR: UMA (1) COR|COMPRIMENTO: 20CM|LARGURA: 20CM|ESPESSURA: 2CM)</t>
  </si>
  <si>
    <t>MATED-12707</t>
  </si>
  <si>
    <t>PISO EM GRANITO (COR: CINZA ANDORINHA|TIPO: POLIDO|ESPESSURA: 3CM|DIMENSÃO: 40X40CM)</t>
  </si>
  <si>
    <t>MATED-12708</t>
  </si>
  <si>
    <t>REVESTIMENTO EM GRANITO (COR: CINZA ANDORINHA|TIPO: POLIDO|ESPESSURA: 2CM)</t>
  </si>
  <si>
    <t>MATED-12711</t>
  </si>
  <si>
    <t>LADRILHO HIDRÁULICO ANTIDERRAPANTE (COR: NATURAL|COMPRIMENTO: 25CM|LARGURA: 25CM|ESPESSURA: 2CM)</t>
  </si>
  <si>
    <t>MATED-12720</t>
  </si>
  <si>
    <t>LADRILHO HIDRÁULICO DECORADO (MATERIAL:CIMENTO BRANCO|COR: DUAS (2) CORES|COMPRIMENTO: 25CM|LARGURA: 25CM|ESPESSURA: 2CM)</t>
  </si>
  <si>
    <t>MATED-12726</t>
  </si>
  <si>
    <t>JANELA DE CORRER EM FERRO - IPRM</t>
  </si>
  <si>
    <t>MATED-12727</t>
  </si>
  <si>
    <t>JANELA DE CORRER EM METALON - IPRM</t>
  </si>
  <si>
    <t>MATED-12728</t>
  </si>
  <si>
    <t>JANELA MAXIMO-AR EM FERRO - IPRM</t>
  </si>
  <si>
    <t>MATED-12729</t>
  </si>
  <si>
    <t>JANELA MAXIMO-AR EM METALON - IPRM</t>
  </si>
  <si>
    <t>MATED-12730</t>
  </si>
  <si>
    <t>JANELA VENEZIANA EM METALON - IPRM</t>
  </si>
  <si>
    <t>MATED-12731</t>
  </si>
  <si>
    <t>LADRILHO HIDRÁULICO DECORADO (MATERIAL:CIMENTO BRANCO|COR: UMA (1) COR|COMPRIMENTO: 25CM|LARGURA: 25CM|ESPESSURA: 2CM)</t>
  </si>
  <si>
    <t>MATED-12733</t>
  </si>
  <si>
    <t>MANTA DE BORRACHA NATURAL PARA BANCADA LABORATÓRIO (ESPESSURA: 4,8MM[3/16"])</t>
  </si>
  <si>
    <t>MATED-12739</t>
  </si>
  <si>
    <t>MATED-12740</t>
  </si>
  <si>
    <t>MATED-12742</t>
  </si>
  <si>
    <t>REVESTIMENTO EM MÁRMORE PARA PISO/PAREDE (COR: BRANCO COMUM|TIPO: POLIDO|ESPESSURA: 3CM)</t>
  </si>
  <si>
    <t>MATED-12743</t>
  </si>
  <si>
    <t>MATED-12744</t>
  </si>
  <si>
    <t>MATED-12752</t>
  </si>
  <si>
    <t>PISO DE TACO (MADEIRA: IPÊ|QUALIDADE: EXTRA|DIMENSÕES: 7X21CM)</t>
  </si>
  <si>
    <t>MATED-12755</t>
  </si>
  <si>
    <t>PISO DE TACÃO (MADEIRA: IPÊ|QUALIDADE: EXTRA|DIMENSÕES: 10X40CM)</t>
  </si>
  <si>
    <t>MATED-12770</t>
  </si>
  <si>
    <t>REVESTIMENTO CERÂMICO (PADRÃO: EXTRA|ACABAMENTO: ESMALTADO|APLICAÇÃO: PISO|PEI: V|AMBIENTE: INTERNO|DIMENSÃO: ÁREA ATÉ 2025CM2)</t>
  </si>
  <si>
    <t>MATED-12771</t>
  </si>
  <si>
    <t>PISO TÁTIL/PODOTÁTIL (MATERIAL: CONCRETO|COR: VERMELHO|TIPO: ALERTA/DIRECIONAL|COMPRIMENTO: 40CM|LARGURA: 40CM|ESPESSURA: 3CM*)*VALORES REFERENCIAIS APROXIMADOS</t>
  </si>
  <si>
    <t>MATED-12837</t>
  </si>
  <si>
    <t>ESPÉCIE VEGETAL (TIPO: GRAMA EM PLACAS|NOME POPULAR: GRAMA ESMERALDA|GÊNERO: ZOYSIA)</t>
  </si>
  <si>
    <t>MATED-12867</t>
  </si>
  <si>
    <t>PISO INTERTRAVADO (MODELO: RETANGULAR|DIMENSÕES: (20X10)CM|ESPESSURA: 6CM|RESISTÊNCIA MÍNIMA (FCK): 35MPA|MATERIAL: CONCRETO|PESO DO BLOCO*: 2,8KG|PESO POR ÁREA*: 140KG/M2)*VALORES REFERENCIAIS APROXIMADOS</t>
  </si>
  <si>
    <t>MATED-12868</t>
  </si>
  <si>
    <t>PISO INTERTRAVADO (MODELO: RETANGULAR|DIMENSÕES: (20X10)CM|ESPESSURA: 8CM|RESISTÊNCIA MÍNIMA (FCK): 35MPA|MATERIAL: CONCRETO|PESO DO BLOCO*: 3,6KG|PESO POR ÁREA*: 180KG/M2)*VALORES REFERENCIAIS APROXIMADOS</t>
  </si>
  <si>
    <t>MATED-12869</t>
  </si>
  <si>
    <t>PISO INTERTRAVADO (MODELO: RETANGULAR|DIMENSÕES: (20X10)CM|ESPESSURA: 10CM|RESISTÊNCIA MÍNIMA (FCK): 40MPA|MATERIAL: CONCRETO|PESO DO BLOCO*: 4,5KG|PESO POR ÁREA*: 225KG/M2)*VALORES REFERENCIAIS APROXIMADOS</t>
  </si>
  <si>
    <t>MATED-12872</t>
  </si>
  <si>
    <t>PISO INTERTRAVADO (MODELO: ECOLÓGICO|DIMENSÕES*: (27X14)CM|ESPESSURA: 6CM|RESISTÊNCIA MÍNIMA (FCK): 35MPA|MATERIAL: CONCRETO|PESO DO BLOCO*: 4,14KG|PESO POR ÁREA*: 116KG/M2)*VALORES REFERENCIAIS APROXIMADOS</t>
  </si>
  <si>
    <t>MATED-12883</t>
  </si>
  <si>
    <t>MATED-12885</t>
  </si>
  <si>
    <t>MATED-12891</t>
  </si>
  <si>
    <t>EM PROCESSO DE DESATIVAÇÃO - PORTA (MATERIAL: AÇO|TIPO: ABRIR|BARRAS TRANSVERSAIS DE FERRO CHATO: 2"X5/16"|REVESTIDA EM CHAPA: 14|PADRÃO: SEDS) - IPRM</t>
  </si>
  <si>
    <t>MATED-12893</t>
  </si>
  <si>
    <t>PORTA DE ABRIR EM FERRO E TELA FIO 6 - PADRÃO SEDS - IPRM</t>
  </si>
  <si>
    <t>MATED-12894</t>
  </si>
  <si>
    <t>PORTA EM TELA ONDULADA ARTÍSTICA MALHA 30 X 30 FIO 10 - PADRÃO SEDS - IPRM</t>
  </si>
  <si>
    <t>MATED-12898</t>
  </si>
  <si>
    <t>PORTA DE ABRIR EM GRADE E TELA - PADRÃO SEDS - IPRM</t>
  </si>
  <si>
    <t>MATED-12936</t>
  </si>
  <si>
    <t>PEITORIL/SOLEIRA EM GRANITO (COR: CINZA ANDORINHA|TIPO: POLIDO|ESPESSURA: 2CM)</t>
  </si>
  <si>
    <t>MATED-12937</t>
  </si>
  <si>
    <t>PEITORIL/SOLEIRA EM GRANITO (COR: CINZA ANDORINHA|TIPO: POLIDO|ESPESSURA: 3CM)</t>
  </si>
  <si>
    <t>MATED-13004</t>
  </si>
  <si>
    <t>TELA FIXA SOLDADA ENTRE PILARETES METÁLICOS DE SUSTENTAÇÃO DAS TERÇAS EM PERFIL CANTONEIRA E TELA CORRUGADA - IPRM</t>
  </si>
  <si>
    <t>MATED-13050</t>
  </si>
  <si>
    <t>GRADE FIXA E PORTA DE ABRIR COM GRADE E CHAPA E TRANCA DE SEGURANÇA - PADRÃO SEDS - IPRM</t>
  </si>
  <si>
    <t>MATED-13090</t>
  </si>
  <si>
    <t>PISO INTERTRAVADO (MODELO: RETANGULAR|DIMENSÕES: (20X10)CM|ESPESSURA: 10CM|RESISTÊNCIA MÍNIMA (FCK): 35MPA|MATERIAL: CONCRETO|PESO DO BLOCO*: 4,5KG|PESO POR ÁREA*: 225KG/M2)*VALORES REFERENCIAIS APROXIMADOS</t>
  </si>
  <si>
    <t>MATED-13847</t>
  </si>
  <si>
    <t>TELHA GALVANIZADA (MODELO: ONDULADA|ACABAMENTO: NATURAL SEM PINTURA|ESPESSURA TELHA: 0,50MM|ALTURA: 17MM|TIPO: SIMPLES SEM ISOLAMENTO TERMOACÚSTICO|MATERIAL: GALVALUME)</t>
  </si>
  <si>
    <t>MATED-13881</t>
  </si>
  <si>
    <t>CHAPA GALVANIZADA (TIPO: LAMBRIL ONDULADA OU BÚZIOS|BITOLA: #18|ESPESSURA: 1,25MM|MATERIAL: AÇO GALVANIZADO|ACABAMENTO: NATURAL|MASSA LINEAR: 9,81KG/M2)</t>
  </si>
  <si>
    <t>MATED-15228</t>
  </si>
  <si>
    <t>PISO TÁTIL/PODOTÁTIL (MATERIAL: CONCRETO|COR: VERMELHO|TIPO: ALERTA/DIRECIONAL|COMPRIMENTO: 20CM|LARGURA: 20CM|ESPESSURA: 2CM*)*VALORES REFERENCIAIS APROXIMADOS</t>
  </si>
  <si>
    <t>MATED-15684</t>
  </si>
  <si>
    <t>CHAPA DE COMPENSADO PLASTIFICADO (ESPESSURA: 18MM|DIMENSÃO: 1,10X2,20M)</t>
  </si>
  <si>
    <t>MATED-16673</t>
  </si>
  <si>
    <t>ADESIVO VINÍLICO PLOTADO PARA PLACA - CONFORME MANUAL PADRÃO DO GOVERNO DE MINAS GERAIS</t>
  </si>
  <si>
    <t>MATED-17988</t>
  </si>
  <si>
    <t>TELA SOLDADA PARA LIGAÇÃO DE ALVENARIA/ESTRUTURA (DIÂMETRO DO FIO: 1,24MM|DIMENSÕES DA TRAMA: 25X25MM)</t>
  </si>
  <si>
    <t>MATED-18291</t>
  </si>
  <si>
    <t>TELA QUADRICULADA ONDULADA (TRAMA: 1"[25,4MM]|BITOLA FIO: 10[3,40MM]|PESO: 5,18KG/M2)</t>
  </si>
  <si>
    <t>MATED-21574</t>
  </si>
  <si>
    <t>GRANITO (COR: CINZA ANDORINHA|ACABAMENTO: POLIDO|ESPESSURA: 2CM|DENSIDADE: 2,8G/CM3*|PESO: 56KG/M2) *FONTE NBR 6120</t>
  </si>
  <si>
    <t>MATED-21709</t>
  </si>
  <si>
    <t>MÁRMORE (COR: BRANCO COMUM|ACABAMENTO: POLIDO|ESPESSURA: 2CM|DENSIDADE: 2,8G/CM3*|PESO: 56KG/M2) *FONTE NBR 6120</t>
  </si>
  <si>
    <t>MATED-21710</t>
  </si>
  <si>
    <t>ARDÓSIA (COR: NATURAL|ACABAMENTO: POLIDO|ESPESSURA: 2CM|DENSIDADE: 2,8G/CM3*|PESO: 56KG/M2) *FONTE NBR 6120</t>
  </si>
  <si>
    <t>MATED-21925</t>
  </si>
  <si>
    <t>TELA QUADRICULADA ONDULADA (TRAMA: 5/8" [15,88MM]|BITOLA FIO: 12[2,77MM]|PESO: 5,31KG/M2)</t>
  </si>
  <si>
    <t>MATED-21926</t>
  </si>
  <si>
    <t>TELA QUADRICULADA ONDULADA (TRAMA: 1.1/4" [31,75MM]|BITOLA FIO: 10[3,40MM]|PESO: 4,25KG/M2)</t>
  </si>
  <si>
    <t>MATED-21941</t>
  </si>
  <si>
    <t>TELA QUADRICULADA ONDULADA (TRAMA: 1/2" [12,70MM]|BITOLA FIO: 12[2,77MM]|PESO: 6,40KG/M2)</t>
  </si>
  <si>
    <t>MATED-22623</t>
  </si>
  <si>
    <t>ESPELHO (TIPO: CRISTAL|COR: PRATA|ACABAMENTO: LAPIDADO|ESPESSURA: 4MM)</t>
  </si>
  <si>
    <t>MATED-28725</t>
  </si>
  <si>
    <t>FORRO EM RÉGUA (MATERIAL: PVC|LARGURA: 20CM|ESPESSURA*: 10MM|SISTEMA: MACHO E FÊMEA|ACABAMENTO: FRISADO|COR: BRANCA)*VALORES REFERENCIAIS APROXIMADOS</t>
  </si>
  <si>
    <t>MATED-28769</t>
  </si>
  <si>
    <t>PLACA DE GESSO (DIMENSÕES: 60X60CM|ESPESSURA*: 2CM|COR: BRANCA|ACABAMENTO: LISO|APLICAÇÃO: FORRO|PESO:* 5,5KG) *VALORES REFERENCIAIS APROXIMADOS</t>
  </si>
  <si>
    <t>MATED-28821</t>
  </si>
  <si>
    <t>PLACA DE GESSO (DIMENSÕES: 60X60CM|ESPESSURA*: 2CM|COR: BRANCA|APLICAÇÃO: FORRO|PESO*: 15,25[KG/M2]) *VALORES REFERENCIAIS APROXIMADOS</t>
  </si>
  <si>
    <t>MATED-29248</t>
  </si>
  <si>
    <t>TELA QUADRICULADA ONDULADA (TRAMA: 3/8" [9,52MM]|BITOLA FIO: 14[2,11MM]|PESO: 4,94KG/M2)</t>
  </si>
  <si>
    <t>MATED-29277</t>
  </si>
  <si>
    <t>TELA QUADRICULADA ONDULADA (TRAMA: 1" [25,40MM]|BITOLA FIO: 6[4,19MM]|PESO: 11,20KG/M2)</t>
  </si>
  <si>
    <t>MATED-29524</t>
  </si>
  <si>
    <t>TELA DE AÇO CA-60 SOLDADA TIPO Q-138 (DIÂMETRO DO FIO: 4,20 MM|TRAMA: 100X100MM|TIPO DA MALHA: QUADRANGULAR|PESO: 2,20KG/M2)</t>
  </si>
  <si>
    <t>MATED-29525</t>
  </si>
  <si>
    <t>TELA DE AÇO CA-60 SOLDADA TIPO Q-92 (DIÂMETRO DO FIO: 4,20MM|TRAMA: 150X150MM|TIPO DA MALHA: QUADRANGULAR|PESO: 1,48KG/M2)</t>
  </si>
  <si>
    <t>MATED-29528</t>
  </si>
  <si>
    <t>TELA DE AÇO CA-60 SOLDADA TIPO Q-75 (DIÂMETRO DO FIO: 3,80MM|TRAMA: 150X150MM|TIPO DA MALHA: QUADRANGULAR|PESO: 1,21KG/M2)</t>
  </si>
  <si>
    <t>MATED-29735</t>
  </si>
  <si>
    <t>VIDRO ARAMADO TRANSLÚCIDO (COR: INCOLOR|ESPESSURA: 6MM|TEXTURA: IMPRESSO)</t>
  </si>
  <si>
    <t>MATED-31380</t>
  </si>
  <si>
    <t>PLACA DE SINALIZAÇÃO DE EMERGÊNCIA (TIPO: PROIBIÇÃO["P"]|FORMATO: CIRCULAR|MATERIAL: PVC|ESPESSURA: 1MM)*VALORES REFERENCIAIS APROXIMADOS</t>
  </si>
  <si>
    <t>MATED-31381</t>
  </si>
  <si>
    <t>PLACA DE SINALIZAÇÃO DE EMERGÊNCIA (TIPO: ALERTA["A"]|FORMATO: TRIANGULAR|MATERIAL: PVC|ESPESSURA: 1MM)*VALORES REFERENCIAIS APROXIMADOS</t>
  </si>
  <si>
    <t>MATED-31382</t>
  </si>
  <si>
    <t>PLACA DE SINALIZAÇÃO DE EMERGÊNCIA (TIPO: ORIENTAÇÃO E SALVAMENTO["S"]|FORMATO: RETANGULAR|MATERIAL: PVC|ESPESSURA: 1MM)*VALORES REFERENCIAIS APROXIMADOS</t>
  </si>
  <si>
    <t>MATED-31383</t>
  </si>
  <si>
    <t>PLACA DE SINALIZAÇÃO DE EMERGÊNCIA (TIPO: EQUIPAMENTOS DE COMBATE A INCÊNDIO E ALARME["E"]|FORMATO: QUADRADO|MATERIAL: PVC|ESPESSURA: 1MM)*VALORES REFERENCIAIS APROXIMADOS</t>
  </si>
  <si>
    <t>MATED-31384</t>
  </si>
  <si>
    <t>PLACA/ADESIVO DE SINALIZAÇÃO DE EMERGÊNCIA (TIPO: EQUIPAMENTOS DE COMBATE A INCÊNDIO E ALARME|CÓDIGO: E12|FORMATO: QUADRADO|MATERIAL: ADESIVO|DIMENSÃO: 100X100CM)</t>
  </si>
  <si>
    <t>MATED-31409</t>
  </si>
  <si>
    <t>GRANITO (COR: CINZA ANDORINHA|ACABAMENTO: POLIDO|ESPESSURA: 3CM|DENSIDADE: 2,8G/CM3*|PESO: 84KG/M2) *FONTE NBR 6120</t>
  </si>
  <si>
    <t>MATED-31457</t>
  </si>
  <si>
    <t>TELA DE POLIÉSTER ESTRUTURANTE (APLICAÇÃO: MANUTENÇÃO PREVENTIVA E CORRETIVA DE TRINCA)</t>
  </si>
  <si>
    <t>MATED-31476</t>
  </si>
  <si>
    <t>TELA MOSQUITEIRO (MATERIAL: AÇO GALVANIZADO|BITOLA FIO: 0,30MM|MALHA: 14 [1,51MM])</t>
  </si>
  <si>
    <t>MATED-31853</t>
  </si>
  <si>
    <t>FILME DE POLIÉSTER (TIPO: CRISTAL| ESPESSURA: 100MICRAS)</t>
  </si>
  <si>
    <t>MATED-31856</t>
  </si>
  <si>
    <t>TECIDO NÃO TECIDO (GRAMATURA: 40G/M2)</t>
  </si>
  <si>
    <t>MATED-32244</t>
  </si>
  <si>
    <t>PLACA DE SINALIZAÇÃO DE EMERGÊNCIA (TIPO:MENSAGEM ESCRITA["M"]|FORMATO: RETANGULAR|MATERIAL: PVC|ESPESSURA: 1MM)*VALORES REFERENCIAIS APROXIMADOS</t>
  </si>
  <si>
    <t>MATED-34305</t>
  </si>
  <si>
    <t>FORRO EM RÉGUA (MATERIAL: PINUS OU EQUIVALENTE|LARGURA: 10CM|ESPESSURA*: 10MM|SISTEMA: MACHO E FÊMEA|ACABAMENTO: FRISADO|COR: NATURAL)*VALORES REFERENCIAIS APROXIMADOS</t>
  </si>
  <si>
    <t>MATED-34306</t>
  </si>
  <si>
    <t>FORRO EM RÉGUA (MATERIAL: ANGELIM OU EQUIVALENTE|LARGURA: 10CM|ESPESSURA*: 10MM|SISTEMA: MACHO E FÊMEA|ACABAMENTO: FRISADO|COR: NATURAL)*VALORES REFERENCIAIS APROXIMADOS</t>
  </si>
  <si>
    <t>MATED-34529</t>
  </si>
  <si>
    <t>PORTA DE MADEIRA DE LEI (TIPO: LISA|LARGURA MENOR OU IGUAL*: 100CM|ALTURA MENOR OU IGUAL*: 180CM|FAIXA DE ESPESSURA*: 35 A 40MM|TIPO DE FOLHA: MÉDIA|NÚCLEO: SEMISSÓLIDO [PRANCHETA/SARRAFEADA]|ACABAMENTO: NATURAL|MADEIRA: ANGELIM OU EQUIVALENTE REGIONAL|MA</t>
  </si>
  <si>
    <t>MATED-5029</t>
  </si>
  <si>
    <t>MATED-8056</t>
  </si>
  <si>
    <t>ASSOALHO (MADEIRA DE LEI: IPÊ|QUALIDADE: EXTRA|LARGURA DA RÉGUA: 10CM|ESPESSURA DA RÉGUA: 2CM)</t>
  </si>
  <si>
    <t>MATED-8130</t>
  </si>
  <si>
    <t>CHAPA DE GESSO ACARTONADO (TIPO: STANDARD [ST]|COR: BRANCA|ESPESSURA: 12,5 MM|LARGURA: 120CM|ALTURA*: 180CM|PESO: 8[KG/M2])*VALOR REFERENCIAL</t>
  </si>
  <si>
    <t>MATED-8139</t>
  </si>
  <si>
    <t>CHAPA DE GESSO ACARTONADO (TIPO: RESISTÊNCIA A UMIDADE [RU]|COR: VERDE|ESPESSURA: 12,5 MM|LARGURA: 120CM|ALTURA*: 180CM|PESO: 12[KG/M2])*VALOR REFERENCIAL</t>
  </si>
  <si>
    <t>MATED-8144</t>
  </si>
  <si>
    <t>CHAPA DE POLIESTIRENO EXPANDIDO (MATERIAL: EPS (ISOPOR)|ESPESSURA: 20MM|DIMENSÃO DA CHAPA: (100X50)CM)</t>
  </si>
  <si>
    <t>MATED-9031</t>
  </si>
  <si>
    <t>REVESTIMENTO CERÂMICO (PADRÃO: EXTRA|ACABAMENTO: ESMALTADO|APLICAÇÃO: PISO|PEI: IV|AMBIENTE: INTERNO|DIMENSÃO: ÁREA ATÉ 2025CM2)</t>
  </si>
  <si>
    <t>MATED-9082</t>
  </si>
  <si>
    <t>REVESTIMENTO CERÂMICO (PADRÃO: EXTRA|ACABAMENTO: ESMALTADO|APLICAÇÃO: PAREDE|PEI: III|AMBIENTE: INTERNO OU EXTERNO|DIMENSÃO: ÁREA ATÉ 2025CM2)</t>
  </si>
  <si>
    <t>MATED-9094</t>
  </si>
  <si>
    <t>REVESTIMENTO PORCELANATO (PADRÃO: EXTRA|ACABAMENTO: ESMALTADO ACETINADO|APLICAÇÃO: PISO|PEI: V|AMBIENTE: INTERNO OU EXTERNO|BORDA: RETIFICADA|DIMENSÃO: ÁREA ATÉ 2025CM2)</t>
  </si>
  <si>
    <t>MATED-9095</t>
  </si>
  <si>
    <t>REVESTIMENTO PORCELANATO (PADRÃO: EXTRA|ACABAMENTO: POLIDO|APLICAÇÃO: PISO|PEI: V|AMBIENTE: INTERNO OU EXTERNO|BORDA: RETIFICADA|DIMENSÃO: ÁREA ACIMA DE 2025CM2 ATÉ 3600CM2)</t>
  </si>
  <si>
    <t>MATED-9111</t>
  </si>
  <si>
    <t>REVESTIMENTO EM ARDÓSIA PISO/PAREDE - SERRADA - CALIBRADA (COR:NATURAL|COMPRIMENTO: 20CM|LARGURA: 20CM|ESPESSURA: 1CM)</t>
  </si>
  <si>
    <t>MATED-9112</t>
  </si>
  <si>
    <t>REVESTIMENTO EM ARDÓSIA PISO/PAREDE - SERRADA - CALIBRADA (COR:NATURAL|COMPRIMENTO: 30CM|LARGURA: 30CM|ESPESSURA: 1CM)</t>
  </si>
  <si>
    <t>MATED-9113</t>
  </si>
  <si>
    <t>REVESTIMENTO EM ARDÓSIA PISO/PAREDE - SERRADA - CALIBRADA (COR:NATURAL|COMPRIMENTO: 40CM|LARGURA: 40CM|ESPESSURA: 1CM)</t>
  </si>
  <si>
    <t>MATED-9126</t>
  </si>
  <si>
    <t>CHAPA DE LAMINADO MELAMÍNICO (ACABAMENTO: LISO FOSCO|COMPRIMENTO: 308CM|LARGURA: 125CM|ESPESSURA*: 0,8MM) *VALORES REFERENCIAIS APROXIMADOS</t>
  </si>
  <si>
    <t>MATED-9205</t>
  </si>
  <si>
    <t>VIDRO TEMPERADO (COR: INCOLOR|ESPESSURA: 10MM|TEXTURA: LISA)</t>
  </si>
  <si>
    <t>MATED-9208</t>
  </si>
  <si>
    <t>VIDRO TEMPERADO (COR: INCOLOR|ESPESSURA: 8MM|TEXTURA: LISA)</t>
  </si>
  <si>
    <t>MATED-9209</t>
  </si>
  <si>
    <t>VIDRO TEMPERADO (COR: INCOLOR|ESPESSURA: 6MM|TEXTURA: LISA)</t>
  </si>
  <si>
    <t>MATED-9224</t>
  </si>
  <si>
    <t>VIDRO COMUM (COR: INCOLOR|ESPESSURA: 3MM|TEXTURA: LISA)</t>
  </si>
  <si>
    <t>MATED-9225</t>
  </si>
  <si>
    <t>VIDRO COMUM (COR: INCOLOR|ESPESSURA: 4MM|TEXTURA: LISA)</t>
  </si>
  <si>
    <t>MATED-9226</t>
  </si>
  <si>
    <t>VIDRO COMUM (COR: INCOLOR|ESPESSURA: 6MM|TEXTURA: LISA)</t>
  </si>
  <si>
    <t>MATED-9227</t>
  </si>
  <si>
    <t>VIDRO FANTASIA (COR: INCOLOR|ESPESSURA: 4MM|TEXTURA: MINI-BOREAL, MARTELADO OU CANELADO)</t>
  </si>
  <si>
    <t>MATED-9246</t>
  </si>
  <si>
    <t>VIDRO FANTASIA (COR: INCOLOR|ESPESSURA: 3MM|TEXTURA: MINI-BOREAL, MARTELADO OU CANELADO)</t>
  </si>
  <si>
    <t>MATRO-1797</t>
  </si>
  <si>
    <t>COMPENSADO RESINADO - E = 14 MM</t>
  </si>
  <si>
    <t>RO-00001</t>
  </si>
  <si>
    <t>DESMATAMENTO, DESTOCAMENTO, LIMPEZA DE ÁREA E ESTOCAGEM DO MATERIAL DE LIMPEZA COM ÁRVORES DE DIÂMETRO ATÉ 0,15 M (EXCLUI CARGA E TRANSPORTE PARA BOTA-FORA)</t>
  </si>
  <si>
    <t>RO-00203</t>
  </si>
  <si>
    <t>PRÉ-FISSURAMENTO DE MATERIAL DE 3ª CATEGORIA</t>
  </si>
  <si>
    <t>RO-00232</t>
  </si>
  <si>
    <t>REGULARIZAÇÃO DE SUPERFÍCIE COM MOTONIVELADORA</t>
  </si>
  <si>
    <t>RO-00267</t>
  </si>
  <si>
    <t>REGULARIZAÇÃO DO SUBLEITO - COMPACTADO NA ENERGIA NORMAL</t>
  </si>
  <si>
    <t>RO-00268</t>
  </si>
  <si>
    <t>REGULARIZAÇÃO DO SUBLEITO - COMPACTADO NA ENERGIA INTERNORMAL</t>
  </si>
  <si>
    <t>RO-00269</t>
  </si>
  <si>
    <t>REGULARIZAÇÃO DO SUBLEITO - COMPACTADO NA ENERGIA INTERMEDIÁRIA</t>
  </si>
  <si>
    <t>RO-00384</t>
  </si>
  <si>
    <t>MANTA SINTÉTICA PARA RECAPEAMENTO ASFÁLTICO COM GEOTÊXTIL RT - 09 (EXECUÇÃO, INCLUINDO FORNECIMENTO E TRANSPORTE DOS MATERIAIS)</t>
  </si>
  <si>
    <t>RO-00385</t>
  </si>
  <si>
    <t>VARREDURA DA SUPERFÍCIE PARA EXECUÇÃO DE REVESTIMENTO ASFÁLTICO</t>
  </si>
  <si>
    <t>RO-00387</t>
  </si>
  <si>
    <t>IMPRIMAÇÃO COM ASFALTO DILUÍDO (EXECUÇÃO, EXCLUI FORNECIMENTO E TRANSPORTE DO MATERIAL BETUMINOSO ATÉ A OBRA)</t>
  </si>
  <si>
    <t>RO-00388</t>
  </si>
  <si>
    <t>IMPRIMAÇÃO COM EMULSÃO ASFÁLTICA (EXECUÇÃO, EXCLUI FORNECIMENTO E TRANSPORTE DO MATERIAL BETUMINOSO ATÉ A OBRA)</t>
  </si>
  <si>
    <t>RO-00389</t>
  </si>
  <si>
    <t>PINTURA DE LIGAÇÃO (EXECUÇÃO, EXCLUI FORNECIMENTO E TRANSPORTE DO MATERIAL BETUMINOSO ATÉ A OBRA)</t>
  </si>
  <si>
    <t>RO-00390</t>
  </si>
  <si>
    <t>PINTURA DE LIGAÇÃO - EMULSÃO COM POLÍMERO (EXECUÇÃO, EXCLUI FORNECIMENTO E TRANSPORTE DO MATERIAL BETUMINOSO ATÉ A OBRA)</t>
  </si>
  <si>
    <t>RO-00391</t>
  </si>
  <si>
    <t>LAMA ASFÁLTICA COM ESPESSURA DE 0,3 CM - FAIXA I - AREIA EXTRAÍDA E BRITA PRODUZIDA (EXECUÇÃO, INCLUINDO O FORNECIMENTO E CARGA DA AREIA E DA BRITA, EXCLUI O TRANSPORTE DA AREIA E BRITA E O FORNECIMENTO E TRANSPORTE DO MATERIAL BETUMINOSO ATÉ A OBRA)</t>
  </si>
  <si>
    <t>RO-00392</t>
  </si>
  <si>
    <t>LAMA ASFÁLTICA COM ESPESSURA DE 0,3 CM - FAIXA I - AREIA E BRITA COMERCIAIS (EXECUÇÃO, INCLUINDO O FORNECIMENTO E CARGA DA AREIA E DA BRITA, EXCLUI O TRANSPORTE DA AREIA E BRITA E O FORNECIMENTO E TRANSPORTE DO MATERIAL BETUMINOSO ATÉ A OBRA)</t>
  </si>
  <si>
    <t>RO-00393</t>
  </si>
  <si>
    <t>LAMA ASFÁLTICA COM ESPESSURA DE 0,6 CM - FAIXA II - AREIA EXTRAÍDA E BRITA PRODUZIDA (EXECUÇÃO, INCLUINDO O FORNECIMENTO E CARGA DA AREIA E DA BRITA, EXCLUI O TRANSPORTE DA AREIA E BRITA E O FORNECIMENTO E TRANSPORTE DO MATERIAL BETUMINOSO ATÉ A OBRA)</t>
  </si>
  <si>
    <t>RO-00394</t>
  </si>
  <si>
    <t>LAMA ASFÁLTICA COM ESPESSURA DE 0,6 CM - FAIXA II - AREIA E BRITA COMERCIAIS (EXECUÇÃO, INCLUINDO O FORNECIMENTO E CARGA DA AREIA E DA BRITA, EXCLUI O TRANSPORTE DA AREIA E BRITA E O FORNECIMENTO E TRANSPORTE DO MATERIAL BETUMINOSO ATÉ A OBRA)</t>
  </si>
  <si>
    <t>RO-00395</t>
  </si>
  <si>
    <t>LAMA ASFÁLTICA COM ESPESSURA DE 0,9 CM - FAIXA III - AREIA EXTRAÍDA E BRITA PRODUZIDA (EXECUÇÃO, INCLUINDO O FORNECIMENTO E CARGA DA AREIA E DA BRITA, EXCLUI O TRANSPORTE DA AREIA E BRITA E O FORNECIMENTO E TRANSPORTE DO MATERIAL BETUMINOSO ATÉ A OBRA)</t>
  </si>
  <si>
    <t>RO-00396</t>
  </si>
  <si>
    <t>LAMA ASFÁLTICA COM ESPESSURA DE 0,9 CM - FAIXA III - AREIA E BRITA COMERCIAIS (EXECUÇÃO, INCLUINDO O FORNECIMENTO E CARGA DA AREIA E DA BRITA, EXCLUI O TRANSPORTE DA AREIA E BRITA E O FORNECIMENTO E TRANSPORTE DO MATERIAL BETUMINOSO ATÉ A OBRA)</t>
  </si>
  <si>
    <t>RO-00397</t>
  </si>
  <si>
    <t>LAMA ASFÁLTICA COM ESPESSURA DE 1,2 CM - FAIXA IV - AREIA EXTRAÍDA E BRITA PRODUZIDA (EXECUÇÃO, INCLUINDO O FORNECIMENTO E CARGA DA AREIA E DA BRITA, EXCLUI O TRANSPORTE DA AREIA E BRITA E O FORNECIMENTO E TRANSPORTE DO MATERIAL BETUMINOSO ATÉ A OBRA)</t>
  </si>
  <si>
    <t>RO-00398</t>
  </si>
  <si>
    <t>LAMA ASFÁLTICA COM ESPESSURA DE 1,2 CM - FAIXA IV - AREIA E BRITA COMERCIAIS (EXECUÇÃO, INCLUINDO O FORNECIMENTO E CARGA DA AREIA E DA BRITA, EXCLUI O TRANSPORTE DA AREIA E BRITA E O FORNECIMENTO E TRANSPORTE DO MATERIAL BETUMINOSO ATÉ A OBRA)</t>
  </si>
  <si>
    <t>RO-00401</t>
  </si>
  <si>
    <t>MICRORREVESTIMENTO A FRIO COM EMULSÃO MODIFICADA COM POLÍMERO DE 0,8 CM - BRITA PRODUZIDA (EXECUÇÃO, INCLUINDO O FORNECIMENTO E CARGA DA BRITA, EXCLUI O TRANSPORTE DA BRITA E O FORNECIMENTO E TRANSPORTE DO MATERIAL BETUMINOSO ATÉ A OBRA)</t>
  </si>
  <si>
    <t>RO-00402</t>
  </si>
  <si>
    <t>MICRORREVESTIMENTO A FRIO COM EMULSÃO MODIFICADA COM POLÍMERO DE 0,8 CM - BRITA COMERCIAL (EXECUÇÃO, INCLUINDO O FORNECIMENTO E CARGA DA BRITA, EXCLUI O TRANSPORTE DA BRITA E O FORNECIMENTO E TRANSPORTE DO MATERIAL BETUMINOSO ATÉ A OBRA)</t>
  </si>
  <si>
    <t>RO-00405</t>
  </si>
  <si>
    <t>MICRORREVESTIMENTO A FRIO COM EMULSÃO MODIFICADA COM POLÍMERO DE 1,5 CM - BRITA PRODUZIDA (EXECUÇÃO, INCLUINDO O FORNECIMENTO E CARGA DA BRITA, EXCLUI O TRANSPORTE DA BRITA E O FORNECIMENTO E TRANSPORTE DO MATERIAL BETUMINOSO ATÉ A OBRA)</t>
  </si>
  <si>
    <t>RO-00406</t>
  </si>
  <si>
    <t>MICRORREVESTIMENTO A FRIO COM EMULSÃO MODIFICADA COM POLÍMERO DE 1,5 CM - BRITA COMERCIAL (EXECUÇÃO, INCLUINDO O FORNECIMENTO E CARGA DA BRITA, EXCLUI O TRANSPORTE DA BRITA E O FORNECIMENTO E TRANSPORTE DO MATERIAL BETUMINOSO ATÉ A OBRA)</t>
  </si>
  <si>
    <t>RO-00409</t>
  </si>
  <si>
    <t>MICRORREVESTIMENTO A FRIO COM EMULSÃO MODIFICADA COM POLÍMERO DE 2,0 CM - BRITA PRODUZIDA (EXECUÇÃO, INCLUINDO O FORNECIMENTO E CARGA DA BRITA, EXCLUI O TRANSPORTE DA BRITA E O FORNECIMENTO E TRANSPORTE DO MATERIAL BETUMINOSO ATÉ A OBRA)</t>
  </si>
  <si>
    <t>RO-00410</t>
  </si>
  <si>
    <t>MICRORREVESTIMENTO A FRIO COM EMULSÃO MODIFICADA COM POLÍMERO DE 2,0 CM - BRITA COMERCIAL (EXECUÇÃO, INCLUINDO O FORNECIMENTO E CARGA DA BRITA, EXCLUI O TRANSPORTE DA BRITA E O FORNECIMENTO E TRANSPORTE DO MATERIAL BETUMINOSO ATÉ A OBRA)</t>
  </si>
  <si>
    <t>RO-00413</t>
  </si>
  <si>
    <t>TRATAMENTO SUPERFICIAL SIMPLES COM EMULSÃO - BRITA PRODUZIDA (EXECUÇÃO, INCLUINDO O FORNECIMENTO E CARGA DA BRITA, EXCLUI O TRANSPORTE DA BRITA E O FORNECIMENTO E TRANSPORTE DO MATERIAL BETUMINOSO ATÉ A OBRA)</t>
  </si>
  <si>
    <t>RO-00414</t>
  </si>
  <si>
    <t>TRATAMENTO SUPERFICIAL SIMPLES COM EMULSÃO - BRITA COMERCIAL (EXECUÇÃO, INCLUINDO O FORNECIMENTO E CARGA DA BRITA, EXCLUI O TRANSPORTE DA BRITA E O FORNECIMENTO E TRANSPORTE DO MATERIAL BETUMINOSO ATÉ A OBRA)</t>
  </si>
  <si>
    <t>RO-00415</t>
  </si>
  <si>
    <t>TRATAMENTO SUPERFICIAL SIMPLES COM EMULSÃO COM POLÍMERO - BRITA PRODUZIDA (EXECUÇÃO, INCLUINDO O FORNECIMENTO E CARGA DA BRITA, EXCLUI O TRANSPORTE DA BRITA E O FORNECIMENTO E TRANSPORTE DO MATERIAL BETUMINOSO ATÉ A OBRA)</t>
  </si>
  <si>
    <t>RO-00416</t>
  </si>
  <si>
    <t>TRATAMENTO SUPERFICIAL SIMPLES COM EMULSÃO COM POLÍMERO - BRITA COMERCIAL (EXECUÇÃO, INCLUINDO O FORNECIMENTO E CARGA DA BRITA, EXCLUI O TRANSPORTE DA BRITA E O FORNECIMENTO E TRANSPORTE DO MATERIAL BETUMINOSO ATÉ A OBRA)</t>
  </si>
  <si>
    <t>RO-00417</t>
  </si>
  <si>
    <t>TRATAMENTO SUPERFICIAL SIMPLES COM BANHO DILUÍDO - BRITA PRODUZIDA (EXECUÇÃO, INCLUINDO O FORNECIMENTO E CARGA DA BRITA, EXCLUI O TRANSPORTE DA BRITA E O FORNECIMENTO E TRANSPORTE DO MATERIAL BETUMINOSO ATÉ A OBRA)</t>
  </si>
  <si>
    <t>RO-00418</t>
  </si>
  <si>
    <t>TRATAMENTO SUPERFICIAL SIMPLES COM BANHO DILUÍDO - BRITA COMERCIAL (EXECUÇÃO, INCLUINDO O FORNECIMENTO E CARGA DA BRITA, EXCLUI O TRANSPORTE DA BRITA E O FORNECIMENTO E TRANSPORTE DO MATERIAL BETUMINOSO ATÉ A OBRA)</t>
  </si>
  <si>
    <t>RO-00419</t>
  </si>
  <si>
    <t>TRATAMENTO SUPERFICIAL SIMPLES COM BANHO DILUÍDO COM EMULSÃO COM POLÍMERO - BRITA PRODUZIDA (EXECUÇÃO, INCLUINDO O FORNECIMENTO E CARGA DA BRITA, EXCLUI O TRANSPORTE DA BRITA E O FORNECIMENTO E TRANSPORTE DO MATERIAL BETUMINOSO ATÉ A OBRA)</t>
  </si>
  <si>
    <t>RO-00420</t>
  </si>
  <si>
    <t>TRATAMENTO SUPERFICIAL SIMPLES COM BANHO DILUÍDO COM EMULSÃO COM POLÍMERO - BRITA COMERCIAL (EXECUÇÃO, INCLUINDO O FORNECIMENTO E CARGA DA BRITA, EXCLUI O TRANSPORTE DA BRITA E O FORNECIMENTO E TRANSPORTE DO MATERIAL BETUMINOSO ATÉ A OBRA)</t>
  </si>
  <si>
    <t>RO-00423</t>
  </si>
  <si>
    <t>TRATAMENTO SUPERFICIAL DUPLO COM EMULSÃO - BRITA PRODUZIDA (EXECUÇÃO, INCLUINDO O FORNECIMENTO E CARGA DA BRITA, EXCLUI O TRANSPORTE DA BRITA E O FORNECIMENTO E TRANSPORTE DO MATERIAL BETUMINOSO ATÉ A OBRA)</t>
  </si>
  <si>
    <t>RO-00424</t>
  </si>
  <si>
    <t>TRATAMENTO SUPERFICIAL DUPLO COM EMULSÃO - BRITA COMERCIAL (EXECUÇÃO, INCLUINDO O FORNECIMENTO E CARGA DA BRITA, EXCLUI O TRANSPORTE DA BRITA E O FORNECIMENTO E TRANSPORTE DO MATERIAL BETUMINOSO ATÉ A OBRA)</t>
  </si>
  <si>
    <t>RO-00425</t>
  </si>
  <si>
    <t>TRATAMENTO SUPERFICIAL DUPLO COM EMULSÃO COM POLÍMERO - BRITA PRODUZIDA (EXECUÇÃO, INCLUINDO O FORNECIMENTO E CARGA DA BRITA, EXCLUI O TRANSPORTE DA BRITA E O FORNECIMENTO E TRANSPORTE DO MATERIAL BETUMINOSO ATÉ A OBRA)</t>
  </si>
  <si>
    <t>RO-00426</t>
  </si>
  <si>
    <t>TRATAMENTO SUPERFICIAL DUPLO COM EMULSÃO COM POLÍMERO - BRITA COMERCIAL (EXECUÇÃO, INCLUINDO O FORNECIMENTO E CARGA DA BRITA, EXCLUI O TRANSPORTE DA BRITA E O FORNECIMENTO E TRANSPORTE DO MATERIAL BETUMINOSO ATÉ A OBRA)</t>
  </si>
  <si>
    <t>RO-00427</t>
  </si>
  <si>
    <t>TRATAMENTO SUPERFICIAL DUPLO COM BANHO DILUÍDO - BRITA PRODUZIDA (EXECUÇÃO, INCLUINDO O FORNECIMENTO E CARGA DA BRITA, EXCLUI O TRANSPORTE DA BRITA E O FORNECIMENTO E TRANSPORTE DO MATERIAL BETUMINOSO ATÉ A OBRA)</t>
  </si>
  <si>
    <t>RO-00428</t>
  </si>
  <si>
    <t>TRATAMENTO SUPERFICIAL DUPLO COM BANHO DILUÍDO - BRITA COMERCIAL (EXECUÇÃO, INCLUINDO O FORNECIMENTO E CARGA DA BRITA, EXCLUI O TRANSPORTE DA BRITA E O FORNECIMENTO E TRANSPORTE DO MATERIAL BETUMINOSO ATÉ A OBRA)</t>
  </si>
  <si>
    <t>RO-00429</t>
  </si>
  <si>
    <t>TRATAMENTO SUPERFICIAL DUPLO COM BANHO DILUÍDO COM EMULSÃO COM POLÍMERO - BRITA PRODUZIDA (EXECUÇÃO, INCLUINDO O FORNECIMENTO E CARGA DA BRITA, EXCLUI O TRANSPORTE DA BRITA E O FORNECIMENTO E TRANSPORTE DO MATERIAL BETUMINOSO ATÉ A OBRA)</t>
  </si>
  <si>
    <t>RO-00430</t>
  </si>
  <si>
    <t>TRATAMENTO SUPERFICIAL DUPLO COM BANHO DILUÍDO COM EMULSÃO COM POLÍMERO - BRITA COMERCIAL (EXECUÇÃO, INCLUINDO O FORNECIMENTO E CARGA DA BRITA, EXCLUI O TRANSPORTE DA BRITA E O FORNECIMENTO E TRANSPORTE DO MATERIAL BETUMINOSO ATÉ A OBRA)</t>
  </si>
  <si>
    <t>RO-00433</t>
  </si>
  <si>
    <t>TRATAMENTO SUPERFICIAL TRIPLO COM EMULSÃO - BRITA PRODUZIDA (EXECUÇÃO, INCLUINDO O FORNECIMENTO E CARGA DA BRITA, EXCLUI O TRANSPORTE DA BRITA E O FORNECIMENTO E TRANSPORTE DO MATERIAL BETUMINOSO ATÉ A OBRA)</t>
  </si>
  <si>
    <t>RO-00434</t>
  </si>
  <si>
    <t>TRATAMENTO SUPERFICIAL TRIPLO COM EMULSÃO - BRITA COMERCIAL (EXECUÇÃO, INCLUINDO O FORNECIMENTO E CARGA DA BRITA, EXCLUI O TRANSPORTE DA BRITA E O FORNECIMENTO E TRANSPORTE DO MATERIAL BETUMINOSO ATÉ A OBRA)</t>
  </si>
  <si>
    <t>RO-00435</t>
  </si>
  <si>
    <t>TRATAMENTO SUPERFICIAL TRIPLO COM EMULSÃO COM POLÍMERO - BRITA PRODUZIDA (EXECUÇÃO, INCLUINDO O FORNECIMENTO E CARGA DA BRITA, EXCLUI O TRANSPORTE DA BRITA E O FORNECIMENTO E TRANSPORTE DO MATERIAL BETUMINOSO ATÉ A OBRA)</t>
  </si>
  <si>
    <t>RO-00436</t>
  </si>
  <si>
    <t>TRATAMENTO SUPERFICIAL TRIPLO COM EMULSÃO COM POLÍMERO - BRITA COMERCIAL (EXECUÇÃO, INCLUINDO O FORNECIMENTO E CARGA DA BRITA, EXCLUI O TRANSPORTE DA BRITA E O FORNECIMENTO E TRANSPORTE DO MATERIAL BETUMINOSO ATÉ A OBRA)</t>
  </si>
  <si>
    <t>RO-00437</t>
  </si>
  <si>
    <t>TRATAMENTO SUPERFICIAL TRIPLO COM BANHO DILUÍDO - BRITA PRODUZIDA (EXECUÇÃO, INCLUINDO O FORNECIMENTO E CARGA DA BRITA, EXCLUI O TRANSPORTE DA BRITA E O FORNECIMENTO E TRANSPORTE DO MATERIAL BETUMINOSO ATÉ A OBRA)</t>
  </si>
  <si>
    <t>RO-00438</t>
  </si>
  <si>
    <t>TRATAMENTO SUPERFICIAL TRIPLO COM BANHO DILUÍDO - BRITA COMERCIAL (EXECUÇÃO, INCLUINDO O FORNECIMENTO E CARGA DA BRITA, EXCLUI O TRANSPORTE DA BRITA E O FORNECIMENTO E TRANSPORTE DO MATERIAL BETUMINOSO ATÉ A OBRA)</t>
  </si>
  <si>
    <t>RO-00439</t>
  </si>
  <si>
    <t>TRATAMENTO SUPERFICIAL TRIPLO COM BANHO DILUÍDO COM EMULSÃO COM POLÍMERO - BRITA PRODUZIDA (EXECUÇÃO, INCLUINDO O FORNECIMENTO E CARGA DA BRITA, EXCLUI O TRANSPORTE DA BRITA E O FORNECIMENTO E TRANSPORTE DO MATERIAL BETUMINOSO ATÉ A OBRA)</t>
  </si>
  <si>
    <t>RO-00440</t>
  </si>
  <si>
    <t>TRATAMENTO SUPERFICIAL TRIPLO COM BANHO DILUÍDO COM EMULSÃO COM POLÍMERO - BRITA COMERCIAL (EXECUÇÃO, INCLUINDO O FORNECIMENTO E CARGA DA BRITA, EXCLUI O TRANSPORTE DA BRITA E O FORNECIMENTO E TRANSPORTE DO MATERIAL BETUMINOSO ATÉ A OBRA)</t>
  </si>
  <si>
    <t>RO-00441</t>
  </si>
  <si>
    <t>TRATAMENTO ANTIPÓ - AREIA EXTRAÍDA (EXECUÇÃO, INCLUINDO O FORNECIMENTO E CARGA DA AREIA, EXCLUI O TRANSPORTE DA AREIA)</t>
  </si>
  <si>
    <t>RO-00442</t>
  </si>
  <si>
    <t>TRATAMENTO ANTIPÓ - AREIA COMERCIAL (EXECUÇÃO, INCLUINDO O FORNECIMENTO E CARGA DA AREIA, EXCLUI O TRANSPORTE DA AREIA)</t>
  </si>
  <si>
    <t>RO-00489</t>
  </si>
  <si>
    <t>CURA COM PINTURA ASFÁLTICA PARA CAMADAS GRANULARES EXECUTADAS OU RECICLADAS COM ADIÇÃO DE CIMENTO (EXECUÇÃO, INCLUINDO FORNECIMENTO E TRANSPORTE DOS MATERIAIS)</t>
  </si>
  <si>
    <t>RO-00490</t>
  </si>
  <si>
    <t>CURA COM PINTURA ASFÁLTICA PARA PAVIMENTO DE CONCRETO COMPACTADO COM ROLO (EXECUÇÃO, INCLUINDO FORNECIMENTO E TRANSPORTE DOS MATERIAIS)</t>
  </si>
  <si>
    <t>RO-01087</t>
  </si>
  <si>
    <t>TELHA-FÔRMA EM AÇO GALVANIZADO ASTM A653 GRAU 40 - E = 0,80 MM - FORNECIMENTO E INSTALAÇÃO</t>
  </si>
  <si>
    <t>RO-01088</t>
  </si>
  <si>
    <t>TELHA-FÔRMA EM AÇO GALVANIZADO ASTM A653 GRAU 40 - E = 0,95 MM - FORNECIMENTO E INSTALAÇÃO</t>
  </si>
  <si>
    <t>RO-01089</t>
  </si>
  <si>
    <t>TELHA-FÔRMA EM AÇO GALVANIZADO ASTM A653 GRAU 40 - E = 1,25 MM - FORNECIMENTO E INSTALAÇÃO</t>
  </si>
  <si>
    <t>RO-01090</t>
  </si>
  <si>
    <t>SOLDA DE CONECTORES DE CISALHAMENTO TIPO "STUD BOLT" EM TELHAFÔRMA DE AÇO COLABORANTE PARA LAJE MISTA DE AÇO E CONCRETO</t>
  </si>
  <si>
    <t>RO-01091</t>
  </si>
  <si>
    <t>LIMPEZA MECANIZADA DA CAMADA VEGETAL</t>
  </si>
  <si>
    <t>ED-14560</t>
  </si>
  <si>
    <t>LASTRO DE SEIXO, INCLUSIVE LANÇAMENTO E ESPALHAMENTO MANUAL</t>
  </si>
  <si>
    <t>ED-29189</t>
  </si>
  <si>
    <t>COMPACTAÇÃO MECÂNICA DE ATERRO COM ROLO VIBRATÓRIO A 100% DO PROCTOR NORMAL, INCLUSIVE ESPALHAMENTO</t>
  </si>
  <si>
    <t>ED-29190</t>
  </si>
  <si>
    <t>COMPACTAÇÃO MECÂNICA DE ATERRO COM ROLO VIBRATÓRIO A 100% DO PROCTOR INTERMEDIÁRIO, INCLUSIVE ESPALHAMENTO</t>
  </si>
  <si>
    <t>ED-29229</t>
  </si>
  <si>
    <t>TRANSPORTE DE MATERIAL DE QUALQUER NATUREZA EM CAMINHÃO, DISTÂNCIA MENOR OU IGUAL A 1KM, DENTRO DO PERÍMETRO URBANO, EXCLUSIVE CARGA, INCLUSIVE DESCARGA</t>
  </si>
  <si>
    <t>APLICAÇÃO DE GRAUTE COM ARGAMASSA DE CIMENTO, CAL HIDRATADA, AREIA  E BRITA, TRAÇO (1:0,1:3:2), INCLUSIVE PREPARO MECANIZADO, TRANSPORTE E LANÇAMENTO</t>
  </si>
  <si>
    <t>ED-29686</t>
  </si>
  <si>
    <t>CORTE E PREPARO DE CABEÇA/ARRASAMENTO MECANIZADO  DE ESTACA PARA BLOCO DE COROAMENTO, INCLUSIVE AFASTAMENTO E EMPILHAMENTO, EXCLUSIVE TRANSPORTE E RETIRADA DO MATERIAL DEMOLIDO</t>
  </si>
  <si>
    <t>ED-29801</t>
  </si>
  <si>
    <t>PERFURAÇÃO MANUAL DE ESTACA TIPO BROCA A TRADO, INCLUSIVE AFASTAMENTO, EXCLUSIVE ARMAÇÃO, CONCRETO ESTRUTURAL, TRANSPORTE E RETIRADA DO MATERIAL ESCAVADO</t>
  </si>
  <si>
    <t>ED-29802</t>
  </si>
  <si>
    <t>PERFURAÇÃO MECÂNICA DE ESTACA TIPO TRADO ROTATIVO, INCLUSIVE AFASTAMENTO LATERAL, EXCLUSIVE ARMAÇÃO, CONCRETO ESTRUTURAL, TRANSPORTE E RETIRADA DO MATERIAL ESCAVADO</t>
  </si>
  <si>
    <t>ED-31449</t>
  </si>
  <si>
    <t>ARGILA EXPANDIDA, INCLUSIVE FORNECIMENTO E ESPALHAMENTO MANUAL</t>
  </si>
  <si>
    <t>ED-32124</t>
  </si>
  <si>
    <t>FORNECIMENTO DE CONCRETO ESTRUTURAL, USINADO BOMBEADO, COM FCK 30MPA, CONSUMO MÍNIMO DE CIMENTO DE 400KG/M3, INCLUSIVE LANÇAMENTO, ADENSAMENTO E ACABAMENTO (FUNDAÇÃO)</t>
  </si>
  <si>
    <t>ED-48301</t>
  </si>
  <si>
    <t>ARGAMASSA DE CAL HIDRATADA, TRAÇO 1:3 (CAL E AREIA), PREPARO MANUAL</t>
  </si>
  <si>
    <t>ED-48302</t>
  </si>
  <si>
    <t>ARGAMASSA, TRAÇO 1:3 (CIMENTO E AREIA), COM PREPARO MECANIZADO</t>
  </si>
  <si>
    <t>ED-48303</t>
  </si>
  <si>
    <t>ARGAMASSA, TRAÇO 1:4 (CIMENTO E AREIA), COM PREPARO MECANIZADO</t>
  </si>
  <si>
    <t>ED-48304</t>
  </si>
  <si>
    <t>ARGAMASSA, TRAÇO 1:5 (CIMENTO E AREIA), COM PREPARO MECANIZADO</t>
  </si>
  <si>
    <t>ED-48305</t>
  </si>
  <si>
    <t>ARGAMASSA, TRAÇO 1:6 (CIMENTO E AREIA), COM PREPARO MECANIZADO</t>
  </si>
  <si>
    <t>ED-48306</t>
  </si>
  <si>
    <t>ARGAMASSA, TRAÇO 1:7 (CIMENTO E AREIA), COM PREPARO MECANIZADO</t>
  </si>
  <si>
    <t>ED-48307</t>
  </si>
  <si>
    <t>ARGAMASSA, TRAÇO 1:2:8 (CIMENTO, CAL E AREIA), COM PREPARO MECANIZADO</t>
  </si>
  <si>
    <t>ED-48308</t>
  </si>
  <si>
    <t>ARGAMASSA, TRAÇO 1:2:9 (CIMENTO, CAL E AREIA), COM PREPARO MECANIZADO</t>
  </si>
  <si>
    <t>ED-48310</t>
  </si>
  <si>
    <t>CONCRETO MAGRO, TRAÇO 1:4:8, PREPARADO EM OBRA COM BETONEIRA, SEM FUNÇÃO ESTRUTURAL</t>
  </si>
  <si>
    <t>ED-48311</t>
  </si>
  <si>
    <t>CONCRETO MAGRO, TRAÇO 1:3:6, PREPARADO EM OBRA COM BETONEIRA, SEM FUNÇÃO ESTRUTURAL</t>
  </si>
  <si>
    <t>ED-48312</t>
  </si>
  <si>
    <t>CONCRETO NÃO ESTRUTURAL, PREPARADO EM OBRA COM BETONEIRA, CONTROLE "B", COM FCK 9MPA, BRITA Nº (1 E 2), CONSISTÊNCIA PARA VIBRAÇÃO (FABRICAÇÃO)</t>
  </si>
  <si>
    <t>ED-48313</t>
  </si>
  <si>
    <t>CONCRETO NÃO ESTRUTURAL, PREPARADO EM OBRA COM BETONEIRA, CONTROLE "B", COM FCK 10MPA, BRITA Nº (1 E 2), CONSISTÊNCIA PARA VIBRAÇÃO (FABRICAÇÃO)</t>
  </si>
  <si>
    <t>ED-48314</t>
  </si>
  <si>
    <t>CONCRETO NÃO ESTRUTURAL, PREPARADO EM OBRA COM BETONEIRA, CONTROLE "B", COM FCK 13,5MPA, BRITA Nº (1 E 2), CONSISTÊNCIA PARA VIBRAÇÃO (FABRICAÇÃO)</t>
  </si>
  <si>
    <t>ED-48315</t>
  </si>
  <si>
    <t>CONCRETO NÃO ESTRUTURAL, PREPARADO EM OBRA COM BETONEIRA, CONTROLE "B", COM FCK 15MPA, BRITA Nº (1 E 2), CONSISTÊNCIA PARA VIBRAÇÃO (FABRICAÇÃO)</t>
  </si>
  <si>
    <t>ED-48316</t>
  </si>
  <si>
    <t>CONCRETO NÃO ESTRUTURAL, PREPARADO EM OBRA COM BETONEIRA, CONTROLE "B", COM FCK 18MPA, BRITA Nº (1 E 2), CONSISTÊNCIA PARA VIBRAÇÃO (FABRICAÇÃO)</t>
  </si>
  <si>
    <t>ED-48317</t>
  </si>
  <si>
    <t>CONCRETO ESTRUTURAL, PREPARADO EM OBRA COM BETONEIRA, CONTROLE "B", COM FCK 20MPA, BRITA Nº (1 E 2), CONSISTÊNCIA PARA VIBRAÇÃO (FABRICAÇÃO)</t>
  </si>
  <si>
    <t>ED-48318</t>
  </si>
  <si>
    <t>CONCRETO ESTRUTURAL, PREPARADO EM OBRA COM BETONEIRA, CONTROLE "B", COM FCK 25MPA, BRITA Nº (1 E 2), CONSISTÊNCIA PARA VIBRAÇÃO (FABRICAÇÃO)</t>
  </si>
  <si>
    <t>ED-48319</t>
  </si>
  <si>
    <t>CONCRETO ESTRUTURAL, PREPARADO EM OBRA COM BETONEIRA, CONTROLE "A", COM FCK 30MPA, BRITA Nº (1 E 2), CONSISTÊNCIA PARA VIBRAÇÃO (FABRICAÇÃO)</t>
  </si>
  <si>
    <t>ED-48320</t>
  </si>
  <si>
    <t>CONCRETO ESTRUTURAL, PREPARADO EM OBRA COM BETONEIRA, CONTROLE "A", COM FCK 35MPA, BRITA Nº (1 E 2), CONSISTÊNCIA PARA VIBRAÇÃO (FABRICAÇÃO)</t>
  </si>
  <si>
    <t>ED-48321</t>
  </si>
  <si>
    <t>CONCRETO ESTRUTURAL, PREPARADO EM OBRA COM BETONEIRA, CONTROLE "A", COM FCK 40MPA, BRITA Nº (1 E 2), CONSISTÊNCIA PARA VIBRAÇÃO (FABRICAÇÃO)</t>
  </si>
  <si>
    <t>ED-48324</t>
  </si>
  <si>
    <t>TRANSPORTE, LANÇAMENTO E ADENSAMENTO DE CONCRETO EM RADIER, PISO OU ELEMENTO PRÉ-MOLDADO, INCLUSIVE ACABAMENTO</t>
  </si>
  <si>
    <t>ED-48326</t>
  </si>
  <si>
    <t>APLICAÇÃO DE PEDRA DE MÃO EM SAPATAS, ARRIMOS E TUBULÕES</t>
  </si>
  <si>
    <t>ED-48335</t>
  </si>
  <si>
    <t>ARGAMASSA COM VERMICULITA, PREPARO MANUAL</t>
  </si>
  <si>
    <t>ED-48336</t>
  </si>
  <si>
    <t>VIGA 0,10 A 0,20 M DE LARGURA, CONCRETO 1:2:4 COM ARMAÇÃO E FORMA RESINADA</t>
  </si>
  <si>
    <t>ED-48435</t>
  </si>
  <si>
    <t>DEMOLIÇÃO MANUAL DE ALVENARIA DE TIJOLO CERÂMICO OU BLOCO DE CONCRETO, INCLUSIVE AFASTAMENTO E EMPILHAMENTO, EXCLUSIVE TRANSPORTE E RETIRADA DO MATERIAL DEMOLIDO</t>
  </si>
  <si>
    <t>ED-48436</t>
  </si>
  <si>
    <t>DEMOLIÇÃO MANUAL DE ALVENARIA DE TIJOLO CERÂMICO MACIÇO, INCLUSIVE AFASTAMENTO E EMPILHAMENTO, EXCLUSIVE TRANSPORTE E RETIRADA DO MATERIAL DEMOLIDO</t>
  </si>
  <si>
    <t>ED-48440</t>
  </si>
  <si>
    <t>DEMOLIÇÃO MANUAL DE CONCRETO, SEM ARMAÇÃO, INCLUSIVE AFASTAMENTO E EMPILHAMENTO, EXCLUSIVE TRANSPORTE E RETIRADA DO MATERIAL DEMOLIDO</t>
  </si>
  <si>
    <t>ED-48441</t>
  </si>
  <si>
    <t>DEMOLIÇÃO MANUAL DE CONCRETO ARMADO, INCLUSIVE AFASTAMENTO E EMPILHAMENTO, EXCLUSIVE TRANSPORTE E RETIRADA DO MATERIAL DEMOLIDO</t>
  </si>
  <si>
    <t>ED-48442</t>
  </si>
  <si>
    <t>DEMOLIÇÃO MECANIZADA DE CONCRETO, SEM ARMAÇÃO, COM EQUIPAMENTO ELÉTRICO, INCLUSIVE AFASTAMENTO E EMPILHAMENTO, EXCLUSIVE TRANSPORTE E RETIRADA DO MATERIAL DEMOLIDO</t>
  </si>
  <si>
    <t>ED-48443</t>
  </si>
  <si>
    <t>DEMOLIÇÃO MECANIZADA DE CONCRETO ARMADO, COM EQUIPAMENTO ELÉTRICO, INCLUSIVE AFASTAMENTO E EMPILHAMENTO, EXCLUSIVE TRANSPORTE E RETIRADA DO MATERIAL DEMOLIDO</t>
  </si>
  <si>
    <t>ED-48444</t>
  </si>
  <si>
    <t>DEMOLIÇÃO MECANIZADA DE CONCRETO, SEM ARMAÇÃO, COM EQUIPAMENTO PNEUMÁTICO, INCLUSIVE AFASTAMENTO E EMPILHAMENTO, EXCLUSIVE TRANSPORTE E RETIRADA DO MATERIAL DEMOLIDO</t>
  </si>
  <si>
    <t>ED-48445</t>
  </si>
  <si>
    <t>DEMOLIÇÃO MECANIZADA DE CONCRETO ARMADO, COM EQUIPAMENTO PNEUMÁTICO, INCLUSIVE AFASTAMENTO E EMPILHAMENTO, EXCLUSIVE TRANSPORTE E RETIRADA DO MATERIAL DEMOLIDO</t>
  </si>
  <si>
    <t>ED-49334</t>
  </si>
  <si>
    <t>ENVELOPE DE CONCRETO PARA PROTEÇÃO DE TUBOS DE PVC ENTERRADO - CONCRETO TIPO A FCK = 13,5 MPA</t>
  </si>
  <si>
    <t>ED-49540</t>
  </si>
  <si>
    <t>ENROCAMENTO MANUAL COM PEDRA DE MÃO JOGADA, INCLUSIVE FORNECIMENTO</t>
  </si>
  <si>
    <t>ED-49541</t>
  </si>
  <si>
    <t>ENROCAMENTO MANUAL COM PEDRA DE MÃO ARRUMADA, INCLUSIVE FORNECIMENTO, EXCLUSIVE REJUNTAMENTO COM ARGAMASSA</t>
  </si>
  <si>
    <t>ED-49613</t>
  </si>
  <si>
    <t>FORNECIMENTO DE CONCRETO NÃO ESTRUTURAL, PREPARADO EM OBRA COM BETONEIRA, COM FCK 9MPA, INCLUSIVE LANÇAMENTO, ADENSAMENTO E ACABAMENTO</t>
  </si>
  <si>
    <t>ED-49614</t>
  </si>
  <si>
    <t>FORNECIMENTO DE CONCRETO NÃO ESTRUTURAL, PREPARADO EM OBRA COM BETONEIRA, COM FCK 10MPA, INCLUSIVE LANÇAMENTO, ADENSAMENTO E ACABAMENTO</t>
  </si>
  <si>
    <t>ED-49615</t>
  </si>
  <si>
    <t>FORNECIMENTO DE CONCRETO NÃO ESTRUTURAL, PREPARADO EM OBRA COM BETONEIRA, COM FCK 13,5MPA, INCLUSIVE LANÇAMENTO, ADENSAMENTO E ACABAMENTO</t>
  </si>
  <si>
    <t>ED-49616</t>
  </si>
  <si>
    <t>FORNECIMENTO DE CONCRETO NÃO ESTRUTURAL, PREPARADO EM OBRA COM BETONEIRA, COM FCK 15MPA, INCLUSIVE LANÇAMENTO, ADENSAMENTO E ACABAMENTO</t>
  </si>
  <si>
    <t>ED-49617</t>
  </si>
  <si>
    <t>FORNECIMENTO DE CONCRETO NÃO ESTRUTURAL, PREPARADO EM OBRA COM BETONEIRA, COM FCK 18MPA, INCLUSIVE LANÇAMENTO, ADENSAMENTO E ACABAMENTO</t>
  </si>
  <si>
    <t>ED-49618</t>
  </si>
  <si>
    <t>FORNECIMENTO DE CONCRETO ESTRUTURAL, PREPARADO EM OBRA, COM FCK 20MPA, INCLUSIVE LANÇAMENTO, ADENSAMENTO E ACABAMENTO</t>
  </si>
  <si>
    <t>ED-49620</t>
  </si>
  <si>
    <t>FORNECIMENTO DE CONCRETO ESTRUTURAL, PREPARADO EM OBRA, COM FCK 30MPA, INCLUSIVE LANÇAMENTO, ADENSAMENTO E ACABAMENTO</t>
  </si>
  <si>
    <t>ED-49622</t>
  </si>
  <si>
    <t>FORNECIMENTO DE CONCRETO ESTRUTURAL, PREPARADO EM OBRA, COM FCK 40MPA, INCLUSIVE LANÇAMENTO, ADENSAMENTO E ACABAMENTO</t>
  </si>
  <si>
    <t>ED-49625</t>
  </si>
  <si>
    <t>FORNECIMENTO DE CONCRETO NÃO ESTRUTURAL, USINADO, COM FCK 10MPA, INCLUSIVE LANÇAMENTO, ADENSAMENTO E ACABAMENTO</t>
  </si>
  <si>
    <t>ED-49629</t>
  </si>
  <si>
    <t>FORNECIMENTO DE CONCRETO ESTRUTURAL, USINADO, COM FCK 20MPA, INCLUSIVE LANÇAMENTO, ADENSAMENTO E ACABAMENTO</t>
  </si>
  <si>
    <t>ED-49630</t>
  </si>
  <si>
    <t>FORNECIMENTO DE CONCRETO ESTRUTURAL, USINADO, COM FCK 25MPA, INCLUSIVE LANÇAMENTO, ADENSAMENTO E ACABAMENTO</t>
  </si>
  <si>
    <t>ED-49631</t>
  </si>
  <si>
    <t>FORNECIMENTO DE CONCRETO ESTRUTURAL, USINADO, COM FCK 30MPA, INCLUSIVE LANÇAMENTO, ADENSAMENTO E ACABAMENTO</t>
  </si>
  <si>
    <t>ED-49632</t>
  </si>
  <si>
    <t>FORNECIMENTO DE CONCRETO ESTRUTURAL, USINADO, COM FCK 35MPA, INCLUSIVE LANÇAMENTO, ADENSAMENTO E ACABAMENTO</t>
  </si>
  <si>
    <t>ED-49633</t>
  </si>
  <si>
    <t>FORNECIMENTO DE CONCRETO ESTRUTURAL, USINADO, COM FCK 40MPA, INCLUSIVE LANÇAMENTO, ADENSAMENTO E ACABAMENTO</t>
  </si>
  <si>
    <t>ED-49634</t>
  </si>
  <si>
    <t>FORNECIMENTO DE CONCRETO ESTRUTURAL, USINADO, COM FCK 45MPA, INCLUSIVE LANÇAMENTO, ADENSAMENTO E ACABAMENTO</t>
  </si>
  <si>
    <t>ED-49637</t>
  </si>
  <si>
    <t>FORNECIMENTO DE CONCRETO ESTRUTURAL, USINADO BOMBEADO, COM FCK 20MPA, INCLUSIVE LANÇAMENTO, ADENSAMENTO E ACABAMENTO</t>
  </si>
  <si>
    <t>ED-49638</t>
  </si>
  <si>
    <t>FORNECIMENTO DE CONCRETO ESTRUTURAL, USINADO BOMBEADO, COM FCK 25MPA, INCLUSIVE LANÇAMENTO, ADENSAMENTO E ACABAMENTO</t>
  </si>
  <si>
    <t>ED-49639</t>
  </si>
  <si>
    <t>FORNECIMENTO DE CONCRETO ESTRUTURAL, USINADO BOMBEADO, COM FCK 30MPA, INCLUSIVE LANÇAMENTO, ADENSAMENTO E ACABAMENTO</t>
  </si>
  <si>
    <t>ED-49640</t>
  </si>
  <si>
    <t>FORNECIMENTO DE CONCRETO ESTRUTURAL, USINADO BOMBEADO, COM FCK 35MPA, INCLUSIVE LANÇAMENTO, ADENSAMENTO E ACABAMENTO</t>
  </si>
  <si>
    <t>ED-49641</t>
  </si>
  <si>
    <t>FORNECIMENTO DE CONCRETO ESTRUTURAL, USINADO BOMBEADO, COM FCK 40MPA, INCLUSIVE LANÇAMENTO, ADENSAMENTO E ACABAMENTO</t>
  </si>
  <si>
    <t>ED-49642</t>
  </si>
  <si>
    <t>FORNECIMENTO DE CONCRETO ESTRUTURAL, USINADO BOMBEADO, COM FCK 45MPA, INCLUSIVE LANÇAMENTO, ADENSAMENTO E ACABAMENTO</t>
  </si>
  <si>
    <t>ED-49662</t>
  </si>
  <si>
    <t>APLICAÇÃO DE GRAUTE FLUIDO INDUSTRIALIZADO, PARA ANCORAGENS E/OU RECUPERAÇÃO EM PEÇAS ESTRUTURAIS E USO EM GERAL, INCLUSIVE PREPARO EM BETONEIRA E LANÇAMENTO</t>
  </si>
  <si>
    <t>ED-49777</t>
  </si>
  <si>
    <t>ESCAVAÇÃO MANUAL DE TUBULÃO A CÉU ABERTO, INCLUSIVE DESCARGA LATERAL</t>
  </si>
  <si>
    <t>ED-49778</t>
  </si>
  <si>
    <t>CONCRETO CICLÓPICO, TRAÇO 1:4:8, PREPARADO EM OBRA COM BETONEIRA, COM ADIÇÃO DE 30% DE PEDRA DE MÃO, INCLUSIVE LANÇAMENTO, ADENSAMENTO E ACABAMENTO</t>
  </si>
  <si>
    <t>ED-49779</t>
  </si>
  <si>
    <t>CONCRETO CICLÓPICO, TRAÇO 1:3:6, PREPARADO EM OBRA COM BETONEIRA, COM ADIÇÃO DE 30% DE PEDRA DE MÃO, INCLUSIVE LANÇAMENTO, ADENSAMENTO E ACABAMENTO</t>
  </si>
  <si>
    <t>ED-49780</t>
  </si>
  <si>
    <t>CONCRETO CICLÓPICO, FCK 15MPA, PREPARADO EM OBRA COM BETONEIRA, COM ADIÇÃO DE 30% DE PEDRA DE MÃO, INCLUSIVE LANÇAMENTO, ADENSAMENTO E ACABAMENTO</t>
  </si>
  <si>
    <t>ED-49781</t>
  </si>
  <si>
    <t>FORNECIMENTO DE CONCRETO NÃO ESTRUTURAL, PREPARADO EM OBRA COM BETONEIRA, COM FCK 9MPA, INCLUSIVE LANÇAMENTO, ADENSAMENTO E ACABAMENTO (FUNDAÇÃO)</t>
  </si>
  <si>
    <t>ED-49782</t>
  </si>
  <si>
    <t>FORNECIMENTO DE CONCRETO NÃO ESTRUTURAL, PREPARADO EM OBRA COM BETONEIRA, COM FCK 10MPA, INCLUSIVE LANÇAMENTO, ADENSAMENTO E ACABAMENTO (FUNDAÇÃO)</t>
  </si>
  <si>
    <t>ED-49783</t>
  </si>
  <si>
    <t>FORNECIMENTO DE CONCRETO NÃO ESTRUTURAL, PREPARADO EM OBRA COM BETONEIRA, COM FCK 13,5MPA, INCLUSIVE LANÇAMENTO, ADENSAMENTO E ACABAMENTO (FUNDAÇÃO)</t>
  </si>
  <si>
    <t>ED-49784</t>
  </si>
  <si>
    <t>FORNECIMENTO DE CONCRETO NÃO ESTRUTURAL, PREPARADO EM OBRA COM BETONEIRA, COM FCK 15MPA, INCLUSIVE LANÇAMENTO, ADENSAMENTO E ACABAMENTO (FUNDAÇÃO)</t>
  </si>
  <si>
    <t>ED-49785</t>
  </si>
  <si>
    <t>FORNECIMENTO DE CONCRETO NÃO ESTRUTURAL, PREPARADO EM OBRA COM BETONEIRA, COM FCK 18MPA, INCLUSIVE LANÇAMENTO, ADENSAMENTO E ACABAMENTO (FUNDAÇÃO)</t>
  </si>
  <si>
    <t>ED-49786</t>
  </si>
  <si>
    <t>ED-49787</t>
  </si>
  <si>
    <t>FORNECIMENTO DE CONCRETO ESTRUTURAL, PREPARADO EM OBRA COM BETONEIRA, COM FCK 25MPA, INCLUSIVE LANÇAMENTO, ADENSAMENTO E ACABAMENTO (FUNDAÇÃO)</t>
  </si>
  <si>
    <t>ED-49788</t>
  </si>
  <si>
    <t>FORNECIMENTO DE CONCRETO ESTRUTURAL, PREPARADO EM OBRA COM BETONEIRA, COM FCK 30MPA, INCLUSIVE LANÇAMENTO, ADENSAMENTO E ACABAMENTO (FUNDAÇÃO)</t>
  </si>
  <si>
    <t>ED-49789</t>
  </si>
  <si>
    <t>FORNECIMENTO DE CONCRETO ESTRUTURAL, PREPARADO EM OBRA COM BETONEIRA, COM FCK 35MPA, INCLUSIVE LANÇAMENTO, ADENSAMENTO E ACABAMENTO (FUNDAÇÃO)</t>
  </si>
  <si>
    <t>ED-49790</t>
  </si>
  <si>
    <t>FORNECIMENTO DE CONCRETO ESTRUTURAL, PREPARADO EM OBRA COM BETONEIRA, COM FCK 40MPA, INCLUSIVE LANÇAMENTO, ADENSAMENTO E ACABAMENTO (FUNDAÇÃO)</t>
  </si>
  <si>
    <t>ED-49793</t>
  </si>
  <si>
    <t>FORNECIMENTO DE CONCRETO NÃO ESTRUTURAL, USINADO, COM FCK 10MPA, INCLUSIVE LANÇAMENTO, ADENSAMENTO E ACABAMENTO (FUNDAÇÃO)</t>
  </si>
  <si>
    <t>ED-49795</t>
  </si>
  <si>
    <t>FORNECIMENTO DE CONCRETO NÃO ESTRUTURAL, USINADO, COM FCK 15MPA, INCLUSIVE LANÇAMENTO, ADENSAMENTO E ACABAMENTO (FUNDAÇÃO)</t>
  </si>
  <si>
    <t>ED-49797</t>
  </si>
  <si>
    <t>FORNECIMENTO DE CONCRETO ESTRUTURAL, USINADO, COM FCK 20MPA, INCLUSIVE LANÇAMENTO, ADENSAMENTO E ACABAMENTO (FUNDAÇÃO)</t>
  </si>
  <si>
    <t>ED-49798</t>
  </si>
  <si>
    <t>FORNECIMENTO DE CONCRETO ESTRUTURAL, USINADO, COM FCK 25MPA, INCLUSIVE LANÇAMENTO, ADENSAMENTO E ACABAMENTO (FUNDAÇÃO)</t>
  </si>
  <si>
    <t>ED-49799</t>
  </si>
  <si>
    <t>FORNECIMENTO DE CONCRETO ESTRUTURAL, USINADO, COM FCK 30MPA, INCLUSIVE LANÇAMENTO, ADENSAMENTO E ACABAMENTO (FUNDAÇÃO)</t>
  </si>
  <si>
    <t>ED-49800</t>
  </si>
  <si>
    <t>FORNECIMENTO DE CONCRETO ESTRUTURAL, USINADO, COM FCK 35MPA, INCLUSIVE LANÇAMENTO, ADENSAMENTO E ACABAMENTO (FUNDAÇÃO)</t>
  </si>
  <si>
    <t>ED-49801</t>
  </si>
  <si>
    <t>FORNECIMENTO DE CONCRETO ESTRUTURAL, USINADO, COM FCK 40MPA, INCLUSIVE LANÇAMENTO, ADENSAMENTO E ACABAMENTO (FUNDAÇÃO)</t>
  </si>
  <si>
    <t>ED-49804</t>
  </si>
  <si>
    <t>FORNECIMENTO DE CONCRETO ESTRUTURAL, USINADO BOMBEADO, COM FCK 20MPA, INCLUSIVE LANÇAMENTO, ADENSAMENTO E ACABAMENTO (FUNDAÇÃO)</t>
  </si>
  <si>
    <t>ED-49805</t>
  </si>
  <si>
    <t>FORNECIMENTO DE CONCRETO ESTRUTURAL, USINADO BOMBEADO, COM FCK 25MPA, INCLUSIVE LANÇAMENTO, ADENSAMENTO E ACABAMENTO (FUNDAÇÃO)</t>
  </si>
  <si>
    <t>ED-49806</t>
  </si>
  <si>
    <t>FORNECIMENTO DE CONCRETO ESTRUTURAL, USINADO BOMBEADO, COM FCK 30MPA, INCLUSIVE LANÇAMENTO, ADENSAMENTO E ACABAMENTO (FUNDAÇÃO)</t>
  </si>
  <si>
    <t>ED-49807</t>
  </si>
  <si>
    <t>FORNECIMENTO DE CONCRETO ESTRUTURAL, USINADO BOMBEADO, COM FCK 35MPA, INCLUSIVE LANÇAMENTO, ADENSAMENTO E ACABAMENTO (FUNDAÇÃO)</t>
  </si>
  <si>
    <t>ED-50573</t>
  </si>
  <si>
    <t>PISO EM CONCRETO PREPARADO EM OBRA COM FCK DE 20MPA, COM FIBRA DE AÇO, CONSUMO 25KG/M3, EXCLUSIVE ARMAÇÃO, INCLUSIVE ACABAMENTO SARRAFEADO</t>
  </si>
  <si>
    <t>ED-50815</t>
  </si>
  <si>
    <t>MARCO DE CONCRETO ARMADO JUNTO ÀS PORTAS DE CELA E/OU ALOJAMENTO - INCLUSO FÔRMA, DESFORMA, AÇO E CONCRETO FCK = 20 MPA</t>
  </si>
  <si>
    <t>ED-50842</t>
  </si>
  <si>
    <t>PILAR EM CONCRETO APARENTE 20 MPA, INCLUSIVE ARMAÇÃO, FÔRMA PLASTIFICADA E DESFORMA</t>
  </si>
  <si>
    <t>ED-50843</t>
  </si>
  <si>
    <t>PILARETE DE CONCRETO 17 X 20 CM CONCRETO 20 MPA, APARENTE NA FACE EXTERNA , INCLUSIVE FORMA E AÇO, EM GUARDA - CORPO NAS CIRCULAÇÕES</t>
  </si>
  <si>
    <t>ED-50844</t>
  </si>
  <si>
    <t>CINTA DE CONCRETO ARMADO (10 X 10 CM) 20 MPA, EM GUARDA- CORPO, INCLUSIVE FORMA E AÇO, NAS CIRCULAÇÕES</t>
  </si>
  <si>
    <t>ED-50846</t>
  </si>
  <si>
    <t>ESCADA DE CONCRETO 20 MPA, APARENTE, ESPELHO = 16,3 CM, ARMAÇÃO, FÔRMA PLASTIFICADA, ESCORAMENTO E DESFORMA</t>
  </si>
  <si>
    <t>ED-50850</t>
  </si>
  <si>
    <t>VIGA DE 0,21 A 0,35 M DE LARGURA EM CONCRETO 20MPA, APARENTE, ARMAÇÃO, FÔRMA PLASTIFICADA, ESCORAMENTO E DESFORMA</t>
  </si>
  <si>
    <t>ED-50851</t>
  </si>
  <si>
    <t>CINTA DE CONCRETO ARMADO APARENTE (17X10CM), 20MPA, EM GUARDA-CORPO E PEITORIL, NAS CIRCULAÇÕES, INCLUSIVE FORMA E ARMAÇÃO</t>
  </si>
  <si>
    <t>ED-50859</t>
  </si>
  <si>
    <t>BLOCO ARMADO EM CONCRETO 20 MPA, INCLUSIVE LASTRO 5 CM EM CONCRETO MAGRO 9 MPA, FÔRMAS LATERAIS E DESFORMA</t>
  </si>
  <si>
    <t>ED-51095</t>
  </si>
  <si>
    <t>COMPACTAÇÃO MECÂNICA DE ATERRO COM ROLO VIBRATÓRIO SEM GRAU DE COMPACTAÇÃO, INCLUSIVE ESPALHAMENTO</t>
  </si>
  <si>
    <t>ED-51096</t>
  </si>
  <si>
    <t>COMPACTAÇÃO MECANIZADA DE ATERRO COM PLACA VIBRATÓRIA, INCLUSIVE ESPALHAMENTO MANUAL</t>
  </si>
  <si>
    <t>ED-51097</t>
  </si>
  <si>
    <t>COMPACTAÇÃO MANUAL DE ATERRO COM SOQUETE, INCLUSIVE ESPALHAMENTO MANUAL</t>
  </si>
  <si>
    <t>ED-51100</t>
  </si>
  <si>
    <t>CORTE E DESATERRO MECÂNICO PARA REGULARIZAÇÃO, COM TRATOR DE ESTEIRA, INCLUSIVE ARRASTAMENTO NIVELADO, AFASTAMENTO E EMPILHAMENTO, EXCLUSIVE CARGA, TRANSPORTE E DESCARGA</t>
  </si>
  <si>
    <t>ED-51103</t>
  </si>
  <si>
    <t>ESCAVAÇÃO MECÂNICA HORIZONTAL, COM TRATOR DE ESTEIRA, EM MATERIAL DE 1ª CATEGORIA, INCLUSIVE AFASTAMENTO E EMPILHAMENTO COM DISTÂNCIA MÁXIMA DE ATÉ CINQUENTA (50) METROS, EXCLUSIVE CARGA, TRANSPORTE E DESGARGA</t>
  </si>
  <si>
    <t>ED-51104</t>
  </si>
  <si>
    <t>ESCAVAÇÃO MECÂNICA HORIZONTAL, COM TRATOR DE ESTEIRA, EM MATERIAL DE 2ª CATEGORIA, INCLUSIVE AFASTAMENTO E EMPILHAMENTO COM DISTÂNCIA MÁXIMA DE ATÉ CINQUENTA (50) METROS, EXCLUSIVE CARGA, TRANSPORTE E DESGARGA</t>
  </si>
  <si>
    <t>ED-51105</t>
  </si>
  <si>
    <t>ESCAVAÇÃO MECÂNICA EM MATERIAL DE 1ª CATEGORIA, INCLUSIVE CARGA EM CAMINHÃO, EXCLUSIVE TRANSPORTE E DESCARGA</t>
  </si>
  <si>
    <t>ED-51106</t>
  </si>
  <si>
    <t>ESCAVAÇÃO MECÂNICA EM MATERIAL DE 2ª CATEGORIA, INCLUSIVE CARGA EM CAMINHÃO, EXCLUSIVE TRANSPORTE E DESCARGA</t>
  </si>
  <si>
    <t>ED-51108</t>
  </si>
  <si>
    <t>ED-51109</t>
  </si>
  <si>
    <t>ESCAVAÇÃO MANUAL DE VALA COM PROFUNDIDADE MAIOR QUE 3,0M E MENOR OU IGUAL 5,0M, INCLUSIVE DESCARGA LATERAL</t>
  </si>
  <si>
    <t>ED-51110</t>
  </si>
  <si>
    <t>ESCAVAÇÃO MANUAL DE TERRA (DESATERRO MANUAL), INCLUSIVE DESCARGA LATERAL, EXCLUSIVE RETIRADA E TRANSPORTE DO MATERIAL ESCAVADO</t>
  </si>
  <si>
    <t>ED-51111</t>
  </si>
  <si>
    <t>ESCAVAÇÃO MECÂNICA DE VALAS COM PROFUNDIDADE MENOR OU IGUAL A 1,5M, INCLUSIVE DESCARGA LATERAL, EXCLUSIVE CARGA, TRANSPORTE E DESCARGA</t>
  </si>
  <si>
    <t>ED-51112</t>
  </si>
  <si>
    <t>ESCAVAÇÃO MECÂNICA DE VALAS COM PROFUNDIDADE MAIOR QUE 1,5M E MENOR OU IGUAL 3,0M, INCLUSIVE DESCARGA LATERAL, EXCLUSIVE CARGA, TRANSPORTE E DESCARGA</t>
  </si>
  <si>
    <t>ED-51113</t>
  </si>
  <si>
    <t>ESCAVAÇÃO MECÂNICA DE VALAS COM PROFUNDIDADE MAIOR QUE 3,0M E MENOR OU IGUAL 5,0M, INCLUSIVE DESCARGA LATERAL, EXCLUSIVE CARGA, TRANSPORTE E DESCARGA</t>
  </si>
  <si>
    <t>ED-51115</t>
  </si>
  <si>
    <t>ESCAVAÇÃO MECÂNICA DE VALAS COM PROFUNDIDADE MENOR OU IGUAL A 1,5M, INCLUSIVE CARGA EM CAMINHÃO, EXCLUSIVE TRANSPORTE E DESCARGA</t>
  </si>
  <si>
    <t>ED-51116</t>
  </si>
  <si>
    <t>ESCAVAÇÃO MECÂNICA DE VALAS COM PROFUNDIDADE MAIOR QUE 1,5M E MENOR OU IGUAL 3,0M, INCLUSIVE CARGA EM CAMINHÃO, EXCLUSIVE TRANSPORTE E DESCARGA</t>
  </si>
  <si>
    <t>ED-51117</t>
  </si>
  <si>
    <t>ESCAVAÇÃO MECÂNICA DE VALAS COM PROFUNDIDADE MAIOR QUE 3,0M E MENOR OU IGUAL 5,0M, INCLUSIVE CARGA EM CAMINHÃO, EXCLUSIVE TRANSPORTE E DESCARGA</t>
  </si>
  <si>
    <t>ED-51119</t>
  </si>
  <si>
    <t>ESCAVAÇÃO MECÂNICA EM SOLO MOLE, INCLUSIVE CARGA EM CAMINHÃO, EXCLUSIVE TRANSPORTE E DESCARGA</t>
  </si>
  <si>
    <t>ED-51121</t>
  </si>
  <si>
    <t>REATERRO MANUAL DE VALA, INCLUSIVE ESPALHAMENTO E COMPACTAÇÃO MECANIZADA COM PLACA VIBRATÓRIA</t>
  </si>
  <si>
    <t>ED-51126</t>
  </si>
  <si>
    <t>TRANSPORTE DE MATERIAL DEMOLIDO EM CAÇAMBA (MUNICÍPIO: BELO HORIZONTE), EXCLUSIVE CARGA MANUAL OU MECÂNICA</t>
  </si>
  <si>
    <t>ED-51131</t>
  </si>
  <si>
    <t>CARGA MANUAL DE MATERIAL DE QUALQUER NATUREZA SOBRE CAMINHÃO, EXCLUSIVE TRANSPORTE</t>
  </si>
  <si>
    <t>ED-51134</t>
  </si>
  <si>
    <t>TRANSPORTE DE MATERIAL DE QUALQUER NATUREZA COM CARRINHO DE MÃO, COM DISTÂNCIAS MAIORES QUE 50M E MENORES OU IGUAIS A 100M, INCLUSIVE CARGA/DESGARGA</t>
  </si>
  <si>
    <t>ED-51147</t>
  </si>
  <si>
    <t>LANÇAMENTO E ESPALHAMENTO DE SOLO OU MATERIAL DE DEMOLIÇÃO EM ÁREA DE PASSEIO EXCLUSIVE APILOAMENTO</t>
  </si>
  <si>
    <t>ED-7623</t>
  </si>
  <si>
    <t>EXECUÇÃO E APLICAÇÃO DE CONCRETO BETUMINOSO USINADO A QUENTE (CBUQ), MASSA COMERCIAL, INCLUINDO FORNECIMENTO E TRANSPORTE DOS AGREGADOS E MATERIAL BETUMINOSO, EXCLUSIVE TRANSPORTE DA MASSA ASFÁLTICA ATÉ A PISTA</t>
  </si>
  <si>
    <t>ED-7624</t>
  </si>
  <si>
    <t>EXECUÇÃO E APLICAÇÃO DE CONCRETO ASFÁLTICO PRE-MISTURADO À FRIO (PMF), EM BETONEIRA, INCLUINDO FORNECIMENTO E TRANSPORTE DOS AGREGADOS E MATERIAL BETUMINOSO, INCLUSIVE TRANSPORTE DA MASSA ASFÁLTICA ATÉ A PISTA</t>
  </si>
  <si>
    <t>ED-8485</t>
  </si>
  <si>
    <t>CONCRETO NÃO ESTRUTURAL, PREPARADO EM OBRA COM BETONEIRA, CONTROLE "A", COM FCK 15MPA, BRITA Nº (1 E 2), CONSISTÊNCIA PARA VIBRAÇÃO (FABRICAÇÃO)</t>
  </si>
  <si>
    <t>ED-8486</t>
  </si>
  <si>
    <t>CONCRETO ESTRUTURAL, PREPARADO EM OBRA COM BETONEIRA, CONTROLE "A", COM FCK 20MPA, BRITA Nº (1 E 2), CONSISTÊNCIA PARA VIBRAÇÃO (FABRICAÇÃO)</t>
  </si>
  <si>
    <t>ED-8487</t>
  </si>
  <si>
    <t>CONCRETO ESTRUTURAL, PREPARADO EM OBRA COM BETONEIRA, CONTROLE "A", COM FCK 25MPA, BRITA Nº (1 E 2), CONSISTÊNCIA PARA VIBRAÇÃO (FABRICAÇÃO)</t>
  </si>
  <si>
    <t>ED-8493</t>
  </si>
  <si>
    <t>CONCRETO NÃO ESTRUTURAL, PREPARADO EM OBRA COM BETONEIRA, CONTROLE "A", COM FCK 15MPA, BRITA Nº (1), CONSISTÊNCIA PARA VIBRAÇÃO (FABRICAÇÃO)</t>
  </si>
  <si>
    <t>ED-8494</t>
  </si>
  <si>
    <t>CONCRETO ESTRUTURAL, PREPARADO EM OBRA COM BETONEIRA, CONTROLE "A", COM FCK 20MPA, BRITA Nº (1), CONSISTÊNCIA PARA VIBRAÇÃO (FABRICAÇÃO)</t>
  </si>
  <si>
    <t>ED-8495</t>
  </si>
  <si>
    <t>CONCRETO ESTRUTURAL, PREPARADO EM OBRA COM BETONEIRA, CONTROLE "A", COM FCK 25MPA, BRITA Nº (1), CONSISTÊNCIA PARA VIBRAÇÃO (FABRICAÇÃO)</t>
  </si>
  <si>
    <t>ED-8496</t>
  </si>
  <si>
    <t>CONCRETO ESTRUTURAL, PREPARADO EM OBRA COM BETONEIRA, CONTROLE "A", COM FCK 30MPA, BRITA Nº (1), CONSISTÊNCIA PARA VIBRAÇÃO (FABRICAÇÃO)</t>
  </si>
  <si>
    <t>ED-8497</t>
  </si>
  <si>
    <t>CONCRETO ESTRUTURAL, PREPARADO EM OBRA COM BETONEIRA, CONTROLE "A", COM FCK 35MPA, BRITA Nº (1), CONSISTÊNCIA PARA VIBRAÇÃO (FABRICAÇÃO)</t>
  </si>
  <si>
    <t>ED-8498</t>
  </si>
  <si>
    <t>CONCRETO ESTRUTURAL, PREPARADO EM OBRA COM BETONEIRA, CONTROLE "A", COM FCK 40MPA, BRITA Nº (1), CONSISTÊNCIA PARA VIBRAÇÃO (FABRICAÇÃO)</t>
  </si>
  <si>
    <t>ED-8503</t>
  </si>
  <si>
    <t>LANÇAMENTO DE CONCRETO EM FUNDAÇÃO OU LASTRO, INCLUSIVE TRANSPORTE ATÉ O LOCAL DE APLICAÇÃO, EXCLUSIVE APLICAÇÃO</t>
  </si>
  <si>
    <t>ED-8504</t>
  </si>
  <si>
    <t>LANÇAMENTO DE CONCRETO EM ESTRUTURA, INCLUSIVE TRANSPORTE ATÉ O LOCAL DE APLICAÇÃO, EXCLUSIVE APLICAÇÃO</t>
  </si>
  <si>
    <t>ED-8505</t>
  </si>
  <si>
    <t>APLICAÇÃO DE CONCRETO EM FUNDAÇÃO OU LASTRO, INCLUSIVE ESPALHAMENTO, ADENSAMENTO E ACABAMENTO</t>
  </si>
  <si>
    <t>ED-8506</t>
  </si>
  <si>
    <t>APLICAÇÃO DE CONCRETO EM ESTRUTURA, INCLUSIVE ESPALHAMENTO, ADENSAMENTO E ACABAMENTO</t>
  </si>
  <si>
    <t>ED-9052</t>
  </si>
  <si>
    <t>FORNECIMENTO DE CONCRETO ESTRUTURAL, USINADO BOMBEADO, AUTO-ADENSÁVEL, COM FCK 20MPA, INCLUSIVE LANÇAMENTO E ACABAMENTO</t>
  </si>
  <si>
    <t>ED-9053</t>
  </si>
  <si>
    <t>FORNECIMENTO DE CONCRETO ESTRUTURAL, USINADO BOMBEADO, AUTO-ADENSÁVEL, COM FCK 25MPA, INCLUSIVE LANÇAMENTO E ACABAMENTO</t>
  </si>
  <si>
    <t>ED-9054</t>
  </si>
  <si>
    <t>FORNECIMENTO DE CONCRETO ESTRUTURAL, USINADO BOMBEADO, AUTO-ADENSÁVEL, COM FCK 30MPA, INCLUSIVE LANÇAMENTO E ACABAMENTO</t>
  </si>
  <si>
    <t>ED-9055</t>
  </si>
  <si>
    <t>FORNECIMENTO DE CONCRETO ESTRUTURAL, USINADO BOMBEADO, AUTO-ADENSÁVEL, COM FCK 35MPA, INCLUSIVE LANÇAMENTO E ACABAMENTO</t>
  </si>
  <si>
    <t>ED-9056</t>
  </si>
  <si>
    <t>FORNECIMENTO DE CONCRETO ESTRUTURAL, USINADO BOMBEADO, AUTO-ADENSÁVEL, COM FCK 40MPA, INCLUSIVE LANÇAMENTO E ACABAMENTO</t>
  </si>
  <si>
    <t>ED-9057</t>
  </si>
  <si>
    <t>FORNECIMENTO DE CONCRETO ESTRUTURAL, USINADO BOMBEADO, AUTO-ADENSÁVEL, COM FCK 45MPA, INCLUSIVE LANÇAMENTO E ACABAMENTO</t>
  </si>
  <si>
    <t>ED-9837</t>
  </si>
  <si>
    <t>APLICAÇÃO DE CAMADA E REGULARIZAÇÃO EM COLCHÃO DE AREIA PARA PAVIMENTO COM PISO INTERTRAVADO, EXCLUSIVE COMPACTAÇÃO</t>
  </si>
  <si>
    <t>ED-9903</t>
  </si>
  <si>
    <t>VERGA OU CONTRAVERGA EM CONCRETO ESTRUTURAL PARA VÃOS DE ATÉ 150CM, PREPARADO EM OBRA COM BETONEIRA, CONTROLE "A", COM FCK 20 MPA, MOLDADA IN LOCO, INCLUSIVE ARMAÇÃO</t>
  </si>
  <si>
    <t>ED-9906</t>
  </si>
  <si>
    <t>VERGA OU CONTRAVERGA EM CONCRETO ESTRUTURAL PARA VÃOS ACIMA DE 150CM, PREPARADO EM OBRA COM BETONEIRA, CONTROLE "A", COM FCK 20 MPA, MOLDADA IN LOCO, INCLUSIVE ARMAÇÃO</t>
  </si>
  <si>
    <t>MATED-11247</t>
  </si>
  <si>
    <t>SEIXO OU CASCALHO ROLADO (TIPO: FINO)</t>
  </si>
  <si>
    <t>MATED-11248</t>
  </si>
  <si>
    <t>AREIA LAVADA POSTO OBRA (TIPO: MÉDIA)</t>
  </si>
  <si>
    <t>MATED-11249</t>
  </si>
  <si>
    <t>AREIA LAVADA POSTO OBRA (TIPO: GROSSA)</t>
  </si>
  <si>
    <t>MATED-11250</t>
  </si>
  <si>
    <t>PEDRA BRITADA POSTO OBRA (NÚMERO: 1|GRANULOMETRIA: 9,5-19MM)</t>
  </si>
  <si>
    <t>MATED-11251</t>
  </si>
  <si>
    <t>MATED-11252</t>
  </si>
  <si>
    <t>PEDRA BRITADA POSTO OBRA (NÚMERO: 3|GRANULOMETRIA: 38-50MM)</t>
  </si>
  <si>
    <t>MATED-11253</t>
  </si>
  <si>
    <t>PEDRA DE MÃO (RACHÃO)</t>
  </si>
  <si>
    <t>MATED-11271</t>
  </si>
  <si>
    <t>TERRA VEGETAL (TIPO: COMUM PRETA)</t>
  </si>
  <si>
    <t>MATED-11299</t>
  </si>
  <si>
    <t>CONCRETO DOSADO EM CENTRAL AUTO-ADENSÁVEL (RESISTÊNCIA: 20,0MPA|BRITA: 0|SLUMP FLOW: 660-750MM|CLASSE: CLASSE SF2)</t>
  </si>
  <si>
    <t>MATED-11300</t>
  </si>
  <si>
    <t>CONCRETO DOSADO EM CENTRAL AUTO-ADENSÁVEL (RESISTÊNCIA: 25,0MPA|BRITA: 0|SLUMP FLOW: 660-750MM|CLASSE: CLASSE SF2)</t>
  </si>
  <si>
    <t>MATED-11301</t>
  </si>
  <si>
    <t>CONCRETO DOSADO EM CENTRAL AUTO-ADENSÁVEL (RESISTÊNCIA: 30,0MPA|BRITA: 0|SLUMP FLOW: 660-750MM|CLASSE: CLASSE SF2)</t>
  </si>
  <si>
    <t>MATED-11302</t>
  </si>
  <si>
    <t>CONCRETO DOSADO EM CENTRAL AUTO-ADENSÁVEL (RESISTÊNCIA: 35,0MPA|BRITA: 0|SLUMP FLOW: 660-750MM|CLASSE: CLASSE SF2)</t>
  </si>
  <si>
    <t>MATED-11303</t>
  </si>
  <si>
    <t>CONCRETO DOSADO EM CENTRAL AUTO-ADENSÁVEL (RESISTÊNCIA: 40,0MPA|BRITA: 0|SLUMP FLOW: 660-750MM|CLASSE: CLASSE SF2)</t>
  </si>
  <si>
    <t>MATED-11305</t>
  </si>
  <si>
    <t>CONCRETO DOSADO EM CENTRAL AUTO-ADENSÁVEL (RESISTÊNCIA: 45,0MPA|BRITA: 0|SLUMP FLOW: 660-750MM|CLASSE: CLASSE SF2)</t>
  </si>
  <si>
    <t>MATED-12059</t>
  </si>
  <si>
    <t>TAXA DE BOMBEAMENTO DE CONCRETO</t>
  </si>
  <si>
    <t>MATED-12060</t>
  </si>
  <si>
    <t>CONCRETO DOSADO EM CENTRAL AUTO-ADENSÁVEL (RESISTÊNCIA: 18,0MPA|BRITA: 0|SLUMP FLOW: 660-750MM|CLASSE: CLASSE SF2)</t>
  </si>
  <si>
    <t>MATED-12136</t>
  </si>
  <si>
    <t>CONCRETO DOSADO EM CENTRAL AUTO-ADENSÁVEL (RESISTÊNCIA: 15,0MPA|BRITA: 0|SLUMP FLOW: 660-750MM|CLASSE: CLASSE SF2)</t>
  </si>
  <si>
    <t>MATED-12333</t>
  </si>
  <si>
    <t>MADEIRA (ACABAMENTO: BRUTO|TIPO DE MADEIRA: PINUS, CEDRO OU EQUIVALENTE DA REGIÃO)</t>
  </si>
  <si>
    <t>MATED-12424</t>
  </si>
  <si>
    <t>MADEIRA SERRADA APARELHADA (APLICAÇÃO: TELHADO|MADEIRA: PARAJU, MAÇARANDUBA, CAMBARÁ, ANGELIM, EUCALIPTO OU EQUIVALENTE DA REGIÃO)</t>
  </si>
  <si>
    <t>MATED-13091</t>
  </si>
  <si>
    <t>VERMICULITA EXPANDIDA</t>
  </si>
  <si>
    <t>MATED-15648</t>
  </si>
  <si>
    <t>PEDRA BRITADA POSTO OBRA (NÚMERO: 0|GRANULOMETRIA: 4,8-9,5MM)</t>
  </si>
  <si>
    <t>MATED-15694</t>
  </si>
  <si>
    <t>AREIA LAVADA POSTO OBRA (TIPO: FINA)</t>
  </si>
  <si>
    <t>MATED-31448</t>
  </si>
  <si>
    <t>ARGILA EXPANDIDA (GRANULOMETRIA: 15-22MM|DENSIDADE APARENTE: 500KG/M3)</t>
  </si>
  <si>
    <t>MATED-32126</t>
  </si>
  <si>
    <t>MATED-9038</t>
  </si>
  <si>
    <t>MATED-9039</t>
  </si>
  <si>
    <t>MATED-9040</t>
  </si>
  <si>
    <t>MATED-9041</t>
  </si>
  <si>
    <t>MATED-9042</t>
  </si>
  <si>
    <t>MATED-9043</t>
  </si>
  <si>
    <t>MATED-9044</t>
  </si>
  <si>
    <t>MATED-9045</t>
  </si>
  <si>
    <t>MATED-9046</t>
  </si>
  <si>
    <t>CONCRETO DOSADO EM CENTRAL BOMBEÁVEL (RESISTÊNCIA: 20,0MPA|BRITA: 0 E 1|SLUMP: 100+-20)</t>
  </si>
  <si>
    <t>MATED-9047</t>
  </si>
  <si>
    <t>CONCRETO DOSADO EM CENTRAL BOMBEÁVEL (RESISTÊNCIA: 25,0MPA|BRITA: 0 E 1|SLUMP: 100+-20)</t>
  </si>
  <si>
    <t>MATED-9048</t>
  </si>
  <si>
    <t>CONCRETO DOSADO EM CENTRAL BOMBEÁVEL (RESISTÊNCIA: 30,0MPA|BRITA: 0 E 1|SLUMP: 100+-20)</t>
  </si>
  <si>
    <t>MATED-9049</t>
  </si>
  <si>
    <t>CONCRETO DOSADO EM CENTRAL BOMBEÁVEL (RESISTÊNCIA: 35,0MPA|BRITA: 0 E 1|SLUMP: 100+-20)</t>
  </si>
  <si>
    <t>MATED-9050</t>
  </si>
  <si>
    <t>CONCRETO DOSADO EM CENTRAL BOMBEÁVEL (RESISTÊNCIA: 40,0MPA|BRITA: 0 E 1|SLUMP: 100+-20)</t>
  </si>
  <si>
    <t>MATED-9051</t>
  </si>
  <si>
    <t>CONCRETO DOSADO EM CENTRAL BOMBEÁVEL (RESISTÊNCIA: 45,0MPA|BRITA: 0 E 1|SLUMP: 100+-20)</t>
  </si>
  <si>
    <t>MATRO-1779</t>
  </si>
  <si>
    <t>AREIA FINA LAVADA</t>
  </si>
  <si>
    <t>MATRO-1780</t>
  </si>
  <si>
    <t>AREIA MÉDIA LAVADA</t>
  </si>
  <si>
    <t>MATRO-1786</t>
  </si>
  <si>
    <t>BRITA 0 OU PEDRISCO</t>
  </si>
  <si>
    <t>MATRO-1787</t>
  </si>
  <si>
    <t>MATRO-1788</t>
  </si>
  <si>
    <t>MATRO-1789</t>
  </si>
  <si>
    <t>MATRO-1790</t>
  </si>
  <si>
    <t>BRITA 4</t>
  </si>
  <si>
    <t>MATRO-1837</t>
  </si>
  <si>
    <t>PEDRA DE MÃO OU RACHÃO</t>
  </si>
  <si>
    <t>RO-00002</t>
  </si>
  <si>
    <t>CORTE DE ÁRVORES COM DIÂMETRO SUPERIOR A 0,15 M (EXCLUI CARGA E TRANSPORTE PARA BOTA-FORA)</t>
  </si>
  <si>
    <t>RO-00005</t>
  </si>
  <si>
    <t>ESCAVAÇÃO, CARGA E TRANSPORTE DE SOLOS MOLES - DMT ATÉ 50 M</t>
  </si>
  <si>
    <t>RO-00006</t>
  </si>
  <si>
    <t>ESCAVAÇÃO, CARGA E TRANSPORTE DE SOLOS MOLES - EXECUTADO COM CAMINHÃO BASCULANTE DE 12 M3 E COM CAMINHO DE SERVIÇO EM LEITO NATURAL - DMT DE      50 A    200 M</t>
  </si>
  <si>
    <t>RO-00007</t>
  </si>
  <si>
    <t>ESCAVAÇÃO, CARGA E TRANSPORTE DE SOLOS MOLES - EXECUTADO COM CAMINHÃO BASCULANTE DE 12 M3 E COM CAMINHO DE SERVIÇO EM LEITO NATURAL - DMT DE    200 A    400 M</t>
  </si>
  <si>
    <t>RO-00008</t>
  </si>
  <si>
    <t>ESCAVAÇÃO, CARGA E TRANSPORTE DE SOLOS MOLES - EXECUTADO COM CAMINHÃO BASCULANTE DE 12 M3 E COM CAMINHO DE SERVIÇO EM LEITO NATURAL - DMT DE    400 A    600 M</t>
  </si>
  <si>
    <t>RO-00009</t>
  </si>
  <si>
    <t>ESCAVAÇÃO, CARGA E TRANSPORTE DE SOLOS MOLES - EXECUTADO COM CAMINHÃO BASCULANTE DE 12 M3 E COM CAMINHO DE SERVIÇO EM LEITO NATURAL - DMT DE    600 A    800 M</t>
  </si>
  <si>
    <t>RO-00010</t>
  </si>
  <si>
    <t>ESCAVAÇÃO, CARGA E TRANSPORTE DE SOLOS MOLES - EXECUTADO COM CAMINHÃO BASCULANTE DE 12 M3 E COM CAMINHO DE SERVIÇO EM LEITO NATURAL - DMT DE    800 A 1.000 M</t>
  </si>
  <si>
    <t>RO-00011</t>
  </si>
  <si>
    <t>ESCAVAÇÃO, CARGA E TRANSPORTE DE SOLOS MOLES - EXECUTADO COM CAMINHÃO BASCULANTE DE 12 M3 E COM CAMINHO DE SERVIÇO EM LEITO NATURAL - DMT DE 1.000 A 1.200 M</t>
  </si>
  <si>
    <t>RO-00012</t>
  </si>
  <si>
    <t>ESCAVAÇÃO, CARGA E TRANSPORTE DE SOLOS MOLES - EXECUTADO COM CAMINHÃO BASCULANTE DE 12 M3 E COM CAMINHO DE SERVIÇO EM LEITO NATURAL - DMT DE 1.200 A 1.400 M</t>
  </si>
  <si>
    <t>RO-00013</t>
  </si>
  <si>
    <t>ESCAVAÇÃO, CARGA E TRANSPORTE DE SOLOS MOLES - EXECUTADO COM CAMINHÃO BASCULANTE DE 12 M3 E COM CAMINHO DE SERVIÇO EM LEITO NATURAL - DMT DE 1.400 A 1.600 M</t>
  </si>
  <si>
    <t>RO-00014</t>
  </si>
  <si>
    <t>ESCAVAÇÃO, CARGA E TRANSPORTE DE SOLOS MOLES - EXECUTADO COM CAMINHÃO BASCULANTE DE 12 M3 E COM CAMINHO DE SERVIÇO EM LEITO NATURAL - DMT DE 1.600 A 1.800 M</t>
  </si>
  <si>
    <t>RO-00015</t>
  </si>
  <si>
    <t>ESCAVAÇÃO, CARGA E TRANSPORTE DE SOLOS MOLES - EXECUTADO COM CAMINHÃO BASCULANTE DE 12 M3 E COM CAMINHO DE SERVIÇO EM LEITO NATURAL - DMT DE 1.800 A 2.000 M</t>
  </si>
  <si>
    <t>RO-00016</t>
  </si>
  <si>
    <t>ESCAVAÇÃO, CARGA E TRANSPORTE DE SOLOS MOLES - EXECUTADO COM CAMINHÃO BASCULANTE DE 12 M3 E COM CAMINHO DE SERVIÇO EM LEITO NATURAL - DMT DE 2.000 A 2.500 M</t>
  </si>
  <si>
    <t>RO-00017</t>
  </si>
  <si>
    <t>ESCAVAÇÃO, CARGA E TRANSPORTE DE SOLOS MOLES - EXECUTADO COM CAMINHÃO BASCULANTE DE 12 M3 E COM CAMINHO DE SERVIÇO EM LEITO NATURAL - DMT DE 2.500 A 3.000 M</t>
  </si>
  <si>
    <t>RO-00018</t>
  </si>
  <si>
    <t>ESCAVAÇÃO, CARGA E TRANSPORTE DE SOLOS MOLES - EXECUTADO COM CAMINHÃO BASCULANTE DE 12 M3 E COM CAMINHO DE SERVIÇO EM LEITO NATURAL - DMT DE 3.000 M</t>
  </si>
  <si>
    <t>RO-00019</t>
  </si>
  <si>
    <t>ESCAVAÇÃO, CARGA E TRANSPORTE DE SOLOS MOLES - EXECUTADO COM CAMINHÃO BASCULANTE DE 12 M3 E COM CAMINHO DE SERVIÇO EM REVESTIMENTO PRIMÁRIO - DMT DE      50 A    200 M</t>
  </si>
  <si>
    <t>RO-00020</t>
  </si>
  <si>
    <t>ESCAVAÇÃO, CARGA E TRANSPORTE DE SOLOS MOLES - EXECUTADO COM CAMINHÃO BASCULANTE DE 12 M3 E COM CAMINHO DE SERVIÇO EM REVESTIMENTO PRIMÁRIO - DMT DE    200 A    400 M</t>
  </si>
  <si>
    <t>RO-00021</t>
  </si>
  <si>
    <t>ESCAVAÇÃO, CARGA E TRANSPORTE DE SOLOS MOLES - EXECUTADO COM CAMINHÃO BASCULANTE DE 12 M3 E COM CAMINHO DE SERVIÇO EM REVESTIMENTO PRIMÁRIO - DMT DE    400 A    600 M</t>
  </si>
  <si>
    <t>RO-00022</t>
  </si>
  <si>
    <t>ESCAVAÇÃO, CARGA E TRANSPORTE DE SOLOS MOLES - EXECUTADO COM CAMINHÃO BASCULANTE DE 12 M3 E COM CAMINHO DE SERVIÇO EM REVESTIMENTO PRIMÁRIO - DMT DE    600 A    800 M</t>
  </si>
  <si>
    <t>RO-00023</t>
  </si>
  <si>
    <t>ESCAVAÇÃO, CARGA E TRANSPORTE DE SOLOS MOLES - EXECUTADO COM CAMINHÃO BASCULANTE DE 12 M3 E COM CAMINHO DE SERVIÇO EM REVESTIMENTO PRIMÁRIO - DMT DE    800 A 1.000 M</t>
  </si>
  <si>
    <t>RO-00024</t>
  </si>
  <si>
    <t>ESCAVAÇÃO, CARGA E TRANSPORTE DE SOLOS MOLES - EXECUTADO COM CAMINHÃO BASCULANTE DE 12 M3 E COM CAMINHO DE SERVIÇO EM REVESTIMENTO PRIMÁRIO - DMT DE 1.000 A 1.200 M</t>
  </si>
  <si>
    <t>RO-00025</t>
  </si>
  <si>
    <t>ESCAVAÇÃO, CARGA E TRANSPORTE DE SOLOS MOLES - EXECUTADO COM CAMINHÃO BASCULANTE DE 12 M3 E COM CAMINHO DE SERVIÇO EM REVESTIMENTO PRIMÁRIO - DMT DE 1.200 A 1.400 M</t>
  </si>
  <si>
    <t>RO-00026</t>
  </si>
  <si>
    <t>ESCAVAÇÃO, CARGA E TRANSPORTE DE SOLOS MOLES - EXECUTADO COM CAMINHÃO BASCULANTE DE 12 M3 E COM CAMINHO DE SERVIÇO EM REVESTIMENTO PRIMÁRIO - DMT DE 1.400 A 1.600 M</t>
  </si>
  <si>
    <t>RO-00027</t>
  </si>
  <si>
    <t>ESCAVAÇÃO, CARGA E TRANSPORTE DE SOLOS MOLES - EXECUTADO COM CAMINHÃO BASCULANTE DE 12 M3 E COM CAMINHO DE SERVIÇO EM REVESTIMENTO PRIMÁRIO - DMT DE 1.600 A 1.800 M</t>
  </si>
  <si>
    <t>RO-00028</t>
  </si>
  <si>
    <t>ESCAVAÇÃO, CARGA E TRANSPORTE DE SOLOS MOLES - EXECUTADO COM CAMINHÃO BASCULANTE DE 12 M3 E COM CAMINHO DE SERVIÇO EM REVESTIMENTO PRIMÁRIO - DMT DE 1.800 A 2.000 M</t>
  </si>
  <si>
    <t>RO-00029</t>
  </si>
  <si>
    <t>ESCAVAÇÃO, CARGA E TRANSPORTE DE SOLOS MOLES - EXECUTADO COM CAMINHÃO BASCULANTE DE 12 M3 E COM CAMINHO DE SERVIÇO EM REVESTIMENTO PRIMÁRIO - DMT DE 2.000 A 2.500 M</t>
  </si>
  <si>
    <t>RO-00030</t>
  </si>
  <si>
    <t>ESCAVAÇÃO, CARGA E TRANSPORTE DE SOLOS MOLES - EXECUTADO COM CAMINHÃO BASCULANTE DE 12 M3 E COM CAMINHO DE SERVIÇO EM REVESTIMENTO PRIMÁRIO - DMT DE 2.500 A 3.000 M</t>
  </si>
  <si>
    <t>RO-00031</t>
  </si>
  <si>
    <t>ESCAVAÇÃO, CARGA E TRANSPORTE DE SOLOS MOLES - EXECUTADO COM CAMINHÃO BASCULANTE DE 12 M3 E COM CAMINHO DE SERVIÇO EM REVESTIMENTO PRIMÁRIO - DMT DE 3.000 M</t>
  </si>
  <si>
    <t>RO-00032</t>
  </si>
  <si>
    <t>ESCAVAÇÃO, CARGA E TRANSPORTE DE SOLOS MOLES - EXECUTADO COM CAMINHÃO BASCULANTE DE 12 M3 E COM CAMINHO DE SERVIÇO PAVIMENTADO - DMT DE      50 A    200 M</t>
  </si>
  <si>
    <t>RO-00033</t>
  </si>
  <si>
    <t>ESCAVAÇÃO, CARGA E TRANSPORTE DE SOLOS MOLES - EXECUTADO COM CAMINHÃO BASCULANTE DE 12 M3 E COM CAMINHO DE SERVIÇO PAVIMENTADO - DMT DE    200 A    400 M</t>
  </si>
  <si>
    <t>RO-00034</t>
  </si>
  <si>
    <t>ESCAVAÇÃO, CARGA E TRANSPORTE DE SOLOS MOLES - EXECUTADO COM CAMINHÃO BASCULANTE DE 12 M3 E COM CAMINHO DE SERVIÇO PAVIMENTADO - DMT DE    400 A    600 M</t>
  </si>
  <si>
    <t>RO-00035</t>
  </si>
  <si>
    <t>ESCAVAÇÃO, CARGA E TRANSPORTE DE SOLOS MOLES - EXECUTADO COM CAMINHÃO BASCULANTE DE 12 M3 E COM CAMINHO DE SERVIÇO PAVIMENTADO - DMT DE    600 A    800 M</t>
  </si>
  <si>
    <t>RO-00036</t>
  </si>
  <si>
    <t>ESCAVAÇÃO, CARGA E TRANSPORTE DE SOLOS MOLES - EXECUTADO COM CAMINHÃO BASCULANTE DE 12 M3 E COM CAMINHO DE SERVIÇO PAVIMENTADO - DMT DE    800 A 1.000 M</t>
  </si>
  <si>
    <t>RO-00037</t>
  </si>
  <si>
    <t>ESCAVAÇÃO, CARGA E TRANSPORTE DE SOLOS MOLES - EXECUTADO COM CAMINHÃO BASCULANTE DE 12 M3 E COM CAMINHO DE SERVIÇO PAVIMENTADO - DMT DE 1.000 A 1.200 M</t>
  </si>
  <si>
    <t>RO-00038</t>
  </si>
  <si>
    <t>ESCAVAÇÃO, CARGA E TRANSPORTE DE SOLOS MOLES - EXECUTADO COM CAMINHÃO BASCULANTE DE 12 M3 E COM CAMINHO DE SERVIÇO PAVIMENTADO - DMT DE 1.200 A 1.400 M</t>
  </si>
  <si>
    <t>RO-00039</t>
  </si>
  <si>
    <t>ESCAVAÇÃO, CARGA E TRANSPORTE DE SOLOS MOLES - EXECUTADO COM CAMINHÃO BASCULANTE DE 12 M3 E COM CAMINHO DE SERVIÇO PAVIMENTADO - DMT DE 1.400 A 1.600 M</t>
  </si>
  <si>
    <t>RO-00040</t>
  </si>
  <si>
    <t>ESCAVAÇÃO, CARGA E TRANSPORTE DE SOLOS MOLES - EXECUTADO COM CAMINHÃO BASCULANTE DE 12 M3 E COM CAMINHO DE SERVIÇO PAVIMENTADO - DMT DE 1.600 A 1.800 M</t>
  </si>
  <si>
    <t>RO-00041</t>
  </si>
  <si>
    <t>ESCAVAÇÃO, CARGA E TRANSPORTE DE SOLOS MOLES - EXECUTADO COM CAMINHÃO BASCULANTE DE 12 M3 E COM CAMINHO DE SERVIÇO PAVIMENTADO - DMT DE 1.800 A 2.000 M</t>
  </si>
  <si>
    <t>RO-00042</t>
  </si>
  <si>
    <t>ESCAVAÇÃO, CARGA E TRANSPORTE DE SOLOS MOLES - EXECUTADO COM CAMINHÃO BASCULANTE DE 12 M3 E COM CAMINHO DE SERVIÇO PAVIMENTADO - DMT DE 2.000 A 2.500 M</t>
  </si>
  <si>
    <t>RO-00043</t>
  </si>
  <si>
    <t>ESCAVAÇÃO, CARGA E TRANSPORTE DE SOLOS MOLES - EXECUTADO COM CAMINHÃO BASCULANTE DE 12 M3 E COM CAMINHO DE SERVIÇO PAVIMENTADO - DMT DE 2.500 A 3.000 M</t>
  </si>
  <si>
    <t>RO-00044</t>
  </si>
  <si>
    <t>ESCAVAÇÃO, CARGA E TRANSPORTE DE SOLOS MOLES - EXECUTADO COM CAMINHÃO BASCULANTE DE 12 M3 E COM CAMINHO DE SERVIÇO PAVIMENTADO - DMT DE 3.000 M</t>
  </si>
  <si>
    <t>RO-00045</t>
  </si>
  <si>
    <t>ESCAVAÇÃO E TRANSPORTE EM MATERIAL DE 1ª CATEGORIA - COM TRATOR SOBRE ESTEIRAS - DMT ATÉ 50 M</t>
  </si>
  <si>
    <t>RO-00046</t>
  </si>
  <si>
    <t>ESCAVAÇÃO, CARGA E TRANSPORTE DE MATERIAL DE 1ª CATEGORIA - EXECUTADO COM ESCAVADEIRA DE 1,40 M3 E CAMINHÃO BASCULANTE DE 12 M3 E COM CAMINHO DE SERVIÇO EM LEITO NATURAL - DMT DE      50 A    200 M</t>
  </si>
  <si>
    <t>RO-00047</t>
  </si>
  <si>
    <t>ESCAVAÇÃO, CARGA E TRANSPORTE DE MATERIAL DE 1ª CATEGORIA - EXECUTADO COM ESCAVADEIRA DE 1,40 M3 E CAMINHÃO BASCULANTE DE 12 M3 E COM CAMINHO DE SERVIÇO EM LEITO NATURAL - DMT DE    200 A    400 M</t>
  </si>
  <si>
    <t>RO-00048</t>
  </si>
  <si>
    <t>ESCAVAÇÃO, CARGA E TRANSPORTE DE MATERIAL DE 1ª CATEGORIA - EXECUTADO COM ESCAVADEIRA DE 1,40 M3 E CAMINHÃO BASCULANTE DE 12 M3 E COM CAMINHO DE SERVIÇO EM LEITO NATURAL - DMT DE    400 A    600 M</t>
  </si>
  <si>
    <t>RO-00049</t>
  </si>
  <si>
    <t>ESCAVAÇÃO, CARGA E TRANSPORTE DE MATERIAL DE 1ª CATEGORIA - EXECUTADO COM ESCAVADEIRA DE 1,40 M3 E CAMINHÃO BASCULANTE DE 12 M3 E COM CAMINHO DE SERVIÇO EM LEITO NATURAL - DMT DE    600 A    800 M</t>
  </si>
  <si>
    <t>RO-00050</t>
  </si>
  <si>
    <t>ESCAVAÇÃO, CARGA E TRANSPORTE DE MATERIAL DE 1ª CATEGORIA - EXECUTADO COM ESCAVADEIRA DE 1,40 M3 E CAMINHÃO BASCULANTE DE 12 M3 E COM CAMINHO DE SERVIÇO EM LEITO NATURAL - DMT DE    800 A 1.000 M</t>
  </si>
  <si>
    <t>RO-00051</t>
  </si>
  <si>
    <t>ESCAVAÇÃO, CARGA E TRANSPORTE DE MATERIAL DE 1ª CATEGORIA - EXECUTADO COM ESCAVADEIRA DE 1,40 M3 E CAMINHÃO BASCULANTE DE 12 M3 E COM CAMINHO DE SERVIÇO EM LEITO NATURAL - DMT DE 1.000 A 1.200 M</t>
  </si>
  <si>
    <t>RO-00052</t>
  </si>
  <si>
    <t>ESCAVAÇÃO, CARGA E TRANSPORTE DE MATERIAL DE 1ª CATEGORIA - EXECUTADO COM ESCAVADEIRA DE 1,40 M3 E CAMINHÃO BASCULANTE DE 12 M3 E COM CAMINHO DE SERVIÇO EM LEITO NATURAL - DMT DE 1.200 A 1.400 M</t>
  </si>
  <si>
    <t>RO-00053</t>
  </si>
  <si>
    <t>ESCAVAÇÃO, CARGA E TRANSPORTE DE MATERIAL DE 1ª CATEGORIA - EXECUTADO COM ESCAVADEIRA DE 1,40 M3 E CAMINHÃO BASCULANTE DE 12 M3 E COM CAMINHO DE SERVIÇO EM LEITO NATURAL - DMT DE 1.400 A 1.600 M</t>
  </si>
  <si>
    <t>RO-00054</t>
  </si>
  <si>
    <t>ESCAVAÇÃO, CARGA E TRANSPORTE DE MATERIAL DE 1ª CATEGORIA - EXECUTADO COM ESCAVADEIRA DE 1,40 M3 E CAMINHÃO BASCULANTE DE 12 M3 E COM CAMINHO DE SERVIÇO EM LEITO NATURAL - DMT DE 1.600 A 1.800 M</t>
  </si>
  <si>
    <t>RO-00055</t>
  </si>
  <si>
    <t>ESCAVAÇÃO, CARGA E TRANSPORTE DE MATERIAL DE 1ª CATEGORIA - EXECUTADO COM ESCAVADEIRA DE 1,40 M3 E CAMINHÃO BASCULANTE DE 12 M3 E COM CAMINHO DE SERVIÇO EM LEITO NATURAL - DMT DE 1.800 A 2.000 M</t>
  </si>
  <si>
    <t>RO-00056</t>
  </si>
  <si>
    <t>ESCAVAÇÃO, CARGA E TRANSPORTE DE MATERIAL DE 1ª CATEGORIA - EXECUTADO COM ESCAVADEIRA DE 1,40 M3 E CAMINHÃO BASCULANTE DE 12 M3 E COM CAMINHO DE SERVIÇO EM LEITO NATURAL - DMT DE 2.000 A 2.500 M</t>
  </si>
  <si>
    <t>RO-00057</t>
  </si>
  <si>
    <t>ESCAVAÇÃO, CARGA E TRANSPORTE DE MATERIAL DE 1ª CATEGORIA - EXECUTADO COM ESCAVADEIRA DE 1,40 M3 E CAMINHÃO BASCULANTE DE 12 M3 E COM CAMINHO DE SERVIÇO EM LEITO NATURAL - DMT DE 2.500 A 3.000 M</t>
  </si>
  <si>
    <t>RO-00058</t>
  </si>
  <si>
    <t>ESCAVAÇÃO, CARGA E TRANSPORTE DE MATERIAL DE 1ª CATEGORIA - EXECUTADO COM ESCAVADEIRA DE 1,40 M3 E CAMINHÃO BASCULANTE DE 12 M3 E COM CAMINHO DE SERVIÇO EM LEITO NATURAL - DMT DE 3.000 M</t>
  </si>
  <si>
    <t>RO-00059</t>
  </si>
  <si>
    <t>ESCAVAÇÃO, CARGA E TRANSPORTE DE MATERIAL DE 1ª CATEGORIA - EXECUTADO COM ESCAVADEIRA DE 1,40 M3 E CAMINHÃO BASCULANTE DE 12 M3 E COM CAMINHO DE SERVIÇO EM REVESTIMENTO PRIMÁRIO - DMT DE      50 A    200 M</t>
  </si>
  <si>
    <t>RO-00060</t>
  </si>
  <si>
    <t>ESCAVAÇÃO, CARGA E TRANSPORTE DE MATERIAL DE 1ª CATEGORIA - EXECUTADO COM ESCAVADEIRA DE 1,40 M3 E CAMINHÃO BASCULANTE DE 12 M3 E COM CAMINHO DE SERVIÇO EM REVESTIMENTO PRIMÁRIO - DMT DE    200 A    400 M</t>
  </si>
  <si>
    <t>RO-00061</t>
  </si>
  <si>
    <t>ESCAVAÇÃO, CARGA E TRANSPORTE DE MATERIAL DE 1ª CATEGORIA - EXECUTADO COM ESCAVADEIRA DE 1,40 M3 E CAMINHÃO BASCULANTE DE 12 M3 E COM CAMINHO DE SERVIÇO EM REVESTIMENTO PRIMÁRIO - DMT DE    400 A    600 M</t>
  </si>
  <si>
    <t>RO-00062</t>
  </si>
  <si>
    <t>ESCAVAÇÃO, CARGA E TRANSPORTE DE MATERIAL DE 1ª CATEGORIA - EXECUTADO COM ESCAVADEIRA DE 1,40 M3 E CAMINHÃO BASCULANTE DE 12 M3 E COM CAMINHO DE SERVIÇO EM REVESTIMENTO PRIMÁRIO - DMT DE    600 A    800 M</t>
  </si>
  <si>
    <t>RO-00063</t>
  </si>
  <si>
    <t>ESCAVAÇÃO, CARGA E TRANSPORTE DE MATERIAL DE 1ª CATEGORIA - EXECUTADO COM ESCAVADEIRA DE 1,40 M3 E CAMINHÃO BASCULANTE DE 12 M3 E COM CAMINHO DE SERVIÇO EM REVESTIMENTO PRIMÁRIO - DMT DE    800 A 1.000 M</t>
  </si>
  <si>
    <t>RO-00064</t>
  </si>
  <si>
    <t>ESCAVAÇÃO, CARGA E TRANSPORTE DE MATERIAL DE 1ª CATEGORIA - EXECUTADO COM ESCAVADEIRA DE 1,40 M3 E CAMINHÃO BASCULANTE DE 12 M3 E COM CAMINHO DE SERVIÇO EM REVESTIMENTO PRIMÁRIO - DMT DE 1.000 A 1.200 M</t>
  </si>
  <si>
    <t>RO-00065</t>
  </si>
  <si>
    <t>ESCAVAÇÃO, CARGA E TRANSPORTE DE MATERIAL DE 1ª CATEGORIA - EXECUTADO COM ESCAVADEIRA DE 1,40 M3 E CAMINHÃO BASCULANTE DE 12 M3 E COM CAMINHO DE SERVIÇO EM REVESTIMENTO PRIMÁRIO - DMT DE 1.200 A 1.400 M</t>
  </si>
  <si>
    <t>RO-00066</t>
  </si>
  <si>
    <t>ESCAVAÇÃO, CARGA E TRANSPORTE DE MATERIAL DE 1ª CATEGORIA - EXECUTADO COM ESCAVADEIRA DE 1,40 M3 E CAMINHÃO BASCULANTE DE 12 M3 E COM CAMINHO DE SERVIÇO EM REVESTIMENTO PRIMÁRIO - DMT DE 1.400 A 1.600 M</t>
  </si>
  <si>
    <t>RO-00067</t>
  </si>
  <si>
    <t>ESCAVAÇÃO, CARGA E TRANSPORTE DE MATERIAL DE 1ª CATEGORIA - EXECUTADO COM ESCAVADEIRA DE 1,40 M3 E CAMINHÃO BASCULANTE DE 12 M3 E COM CAMINHO DE SERVIÇO EM REVESTIMENTO PRIMÁRIO - DMT DE 1.600 A 1.800 M</t>
  </si>
  <si>
    <t>RO-00068</t>
  </si>
  <si>
    <t>ESCAVAÇÃO, CARGA E TRANSPORTE DE MATERIAL DE 1ª CATEGORIA - EXECUTADO COM ESCAVADEIRA DE 1,40 M3 E CAMINHÃO BASCULANTE DE 12 M3 E COM CAMINHO DE SERVIÇO EM REVESTIMENTO PRIMÁRIO - DMT DE 1.800 A 2.000 M</t>
  </si>
  <si>
    <t>RO-00069</t>
  </si>
  <si>
    <t>ESCAVAÇÃO, CARGA E TRANSPORTE DE MATERIAL DE 1ª CATEGORIA - EXECUTADO COM ESCAVADEIRA DE 1,40 M3 E CAMINHÃO BASCULANTE DE 12 M3 E COM CAMINHO DE SERVIÇO EM REVESTIMENTO PRIMÁRIO - DMT DE 2.000 A 2.500 M</t>
  </si>
  <si>
    <t>RO-00070</t>
  </si>
  <si>
    <t>ESCAVAÇÃO, CARGA E TRANSPORTE DE MATERIAL DE 1ª CATEGORIA - EXECUTADO COM ESCAVADEIRA DE 1,40 M3 E CAMINHÃO BASCULANTE DE 12 M3 E COM CAMINHO DE SERVIÇO EM REVESTIMENTO PRIMÁRIO - DMT DE 2.500 A 3.000 M</t>
  </si>
  <si>
    <t>RO-00071</t>
  </si>
  <si>
    <t>ESCAVAÇÃO, CARGA E TRANSPORTE DE MATERIAL DE 1ª CATEGORIA - EXECUTADO COM ESCAVADEIRA DE 1,40 M3 E CAMINHÃO BASCULANTE DE 12 M3 E COM CAMINHO DE SERVIÇO EM REVESTIMENTO PRIMÁRIO - DMT DE 3.000 M</t>
  </si>
  <si>
    <t>RO-00072</t>
  </si>
  <si>
    <t>ESCAVAÇÃO, CARGA E TRANSPORTE DE MATERIAL DE 1ª CATEGORIA - EXECUTADO COM ESCAVADEIRA DE 1,40 M3 E CAMINHÃO BASCULANTE DE 12 M3 E COM CAMINHO DE SERVIÇO PAVIMENTADO - DMT DE      50 A    200 M</t>
  </si>
  <si>
    <t>RO-00073</t>
  </si>
  <si>
    <t>ESCAVAÇÃO, CARGA E TRANSPORTE DE MATERIAL DE 1ª CATEGORIA - EXECUTADO COM ESCAVADEIRA DE 1,40 M3 E CAMINHÃO BASCULANTE DE 12 M3 E COM CAMINHO DE SERVIÇO PAVIMENTADO - DMT DE    200 A    400 M</t>
  </si>
  <si>
    <t>RO-00074</t>
  </si>
  <si>
    <t>ESCAVAÇÃO, CARGA E TRANSPORTE DE MATERIAL DE 1ª CATEGORIA - EXECUTADO COM ESCAVADEIRA DE 1,40 M3 E CAMINHÃO BASCULANTE DE 12 M3 E COM CAMINHO DE SERVIÇO PAVIMENTADO - DMT DE    400 A    600 M</t>
  </si>
  <si>
    <t>RO-00075</t>
  </si>
  <si>
    <t>ESCAVAÇÃO, CARGA E TRANSPORTE DE MATERIAL DE 1ª CATEGORIA - EXECUTADO COM ESCAVADEIRA DE 1,40 M3 E CAMINHÃO BASCULANTE DE 12 M3 E COM CAMINHO DE SERVIÇO PAVIMENTADO - DMT DE    600 A    800 M</t>
  </si>
  <si>
    <t>RO-00076</t>
  </si>
  <si>
    <t>ESCAVAÇÃO, CARGA E TRANSPORTE DE MATERIAL DE 1ª CATEGORIA - EXECUTADO COM ESCAVADEIRA DE 1,40 M3 E CAMINHÃO BASCULANTE DE 12 M3 E COM CAMINHO DE SERVIÇO PAVIMENTADO - DMT DE    800 A 1.000 M</t>
  </si>
  <si>
    <t>RO-00077</t>
  </si>
  <si>
    <t>ESCAVAÇÃO, CARGA E TRANSPORTE DE MATERIAL DE 1ª CATEGORIA - EXECUTADO COM ESCAVADEIRA DE 1,40 M3 E CAMINHÃO BASCULANTE DE 12 M3 E COM CAMINHO DE SERVIÇO PAVIMENTADO - DMT DE 1.000 A 1.200 M</t>
  </si>
  <si>
    <t>RO-00078</t>
  </si>
  <si>
    <t>ESCAVAÇÃO, CARGA E TRANSPORTE DE MATERIAL DE 1ª CATEGORIA - EXECUTADO COM ESCAVADEIRA DE 1,40 M3 E CAMINHÃO BASCULANTE DE 12 M3 E COM CAMINHO DE SERVIÇO PAVIMENTADO - DMT DE 1.200 A 1.400 M</t>
  </si>
  <si>
    <t>RO-00079</t>
  </si>
  <si>
    <t>ESCAVAÇÃO, CARGA E TRANSPORTE DE MATERIAL DE 1ª CATEGORIA - EXECUTADO COM ESCAVADEIRA DE 1,40 M3 E CAMINHÃO BASCULANTE DE 12 M3 E COM CAMINHO DE SERVIÇO PAVIMENTADO - DMT DE 1.400 A 1.600 M</t>
  </si>
  <si>
    <t>RO-00080</t>
  </si>
  <si>
    <t>ESCAVAÇÃO, CARGA E TRANSPORTE DE MATERIAL DE 1ª CATEGORIA - EXECUTADO COM ESCAVADEIRA DE 1,40 M3 E CAMINHÃO BASCULANTE DE 12 M3 E COM CAMINHO DE SERVIÇO PAVIMENTADO - DMT DE 1.600 A 1.800 M</t>
  </si>
  <si>
    <t>RO-00081</t>
  </si>
  <si>
    <t>ESCAVAÇÃO, CARGA E TRANSPORTE DE MATERIAL DE 1ª CATEGORIA - EXECUTADO COM ESCAVADEIRA DE 1,40 M3 E CAMINHÃO BASCULANTE DE 12 M3 E COM CAMINHO DE SERVIÇO PAVIMENTADO - DMT DE 1.800 A 2.000 M</t>
  </si>
  <si>
    <t>RO-00082</t>
  </si>
  <si>
    <t>ESCAVAÇÃO, CARGA E TRANSPORTE DE MATERIAL DE 1ª CATEGORIA - EXECUTADO COM ESCAVADEIRA DE 1,40 M3 E CAMINHÃO BASCULANTE DE 12 M3 E COM CAMINHO DE SERVIÇO PAVIMENTADO - DMT DE 2.000 A 2.500 M</t>
  </si>
  <si>
    <t>RO-00083</t>
  </si>
  <si>
    <t>ESCAVAÇÃO, CARGA E TRANSPORTE DE MATERIAL DE 1ª CATEGORIA - EXECUTADO COM ESCAVADEIRA DE 1,40 M3 E CAMINHÃO BASCULANTE DE 12 M3 E COM CAMINHO DE SERVIÇO PAVIMENTADO - DMT DE 2.500 A 3.000 M</t>
  </si>
  <si>
    <t>RO-00084</t>
  </si>
  <si>
    <t>ESCAVAÇÃO, CARGA E TRANSPORTE DE MATERIAL DE 1ª CATEGORIA - EXECUTADO COM ESCAVADEIRA DE 1,40 M3 E CAMINHÃO BASCULANTE DE 12 M3 E COM CAMINHO DE SERVIÇO PAVIMENTADO - DMT DE 3.000 M</t>
  </si>
  <si>
    <t>RO-00085</t>
  </si>
  <si>
    <t>ESCAVAÇÃO E TRANSPORTE EM MATERIAL DE 2ª CATEGORIA - COM TRATOR SOBRE ESTEIRAS - DMT ATÉ 50 M</t>
  </si>
  <si>
    <t>RO-00086</t>
  </si>
  <si>
    <t>ESCAVAÇÃO, CARGA E TRANSPORTE DE MATERIAL DE 2ª CATEGORIA - EXECUTADO COM ESCAVADEIRA DE 1,40 M3 E CAMINHÃO BASCULANTE DE 12 M3 E COM CAMINHO DE SERVIÇO EM LEITO NATURAL - DMT DE      50 A    200 M</t>
  </si>
  <si>
    <t>RO-00087</t>
  </si>
  <si>
    <t>ESCAVAÇÃO, CARGA E TRANSPORTE DE MATERIAL DE 2ª CATEGORIA - EXECUTADO COM ESCAVADEIRA DE 1,40 M3 E CAMINHÃO BASCULANTE DE 12 M3 E COM CAMINHO DE SERVIÇO EM LEITO NATURAL - DMT DE    200 A    400 M</t>
  </si>
  <si>
    <t>RO-00088</t>
  </si>
  <si>
    <t>ESCAVAÇÃO, CARGA E TRANSPORTE DE MATERIAL DE 2ª CATEGORIA - EXECUTADO COM ESCAVADEIRA DE 1,40 M3 E CAMINHÃO BASCULANTE DE 12 M3 E COM CAMINHO DE SERVIÇO EM LEITO NATURAL - DMT DE    400 A    600 M</t>
  </si>
  <si>
    <t>RO-00089</t>
  </si>
  <si>
    <t>ESCAVAÇÃO, CARGA E TRANSPORTE DE MATERIAL DE 2ª CATEGORIA - EXECUTADO COM ESCAVADEIRA DE 1,40 M3 E CAMINHÃO BASCULANTE DE 12 M3 E COM CAMINHO DE SERVIÇO EM LEITO NATURAL - DMT DE    600 A    800 M</t>
  </si>
  <si>
    <t>RO-00090</t>
  </si>
  <si>
    <t>ESCAVAÇÃO, CARGA E TRANSPORTE DE MATERIAL DE 2ª CATEGORIA - EXECUTADO COM ESCAVADEIRA DE 1,40 M3 E CAMINHÃO BASCULANTE DE 12 M3 E COM CAMINHO DE SERVIÇO EM LEITO NATURAL - DMT DE    800 A 1.000 M</t>
  </si>
  <si>
    <t>RO-00091</t>
  </si>
  <si>
    <t>ESCAVAÇÃO, CARGA E TRANSPORTE DE MATERIAL DE 2ª CATEGORIA - EXECUTADO COM ESCAVADEIRA DE 1,40 M3 E CAMINHÃO BASCULANTE DE 12 M3 E COM CAMINHO DE SERVIÇO EM LEITO NATURAL - DMT DE 1.000 A 1.200 M</t>
  </si>
  <si>
    <t>RO-00092</t>
  </si>
  <si>
    <t>ESCAVAÇÃO, CARGA E TRANSPORTE DE MATERIAL DE 2ª CATEGORIA - EXECUTADO COM ESCAVADEIRA DE 1,40 M3 E CAMINHÃO BASCULANTE DE 12 M3 E COM CAMINHO DE SERVIÇO EM LEITO NATURAL - DMT DE 1.200 A 1.400 M</t>
  </si>
  <si>
    <t>RO-00093</t>
  </si>
  <si>
    <t>ESCAVAÇÃO, CARGA E TRANSPORTE DE MATERIAL DE 2ª CATEGORIA - EXECUTADO COM ESCAVADEIRA DE 1,40 M3 E CAMINHÃO BASCULANTE DE 12 M3 E COM CAMINHO DE SERVIÇO EM LEITO NATURAL - DMT DE 1.400 A 1.600 M</t>
  </si>
  <si>
    <t>RO-00094</t>
  </si>
  <si>
    <t>ESCAVAÇÃO, CARGA E TRANSPORTE DE MATERIAL DE 2ª CATEGORIA - EXECUTADO COM ESCAVADEIRA DE 1,40 M3 E CAMINHÃO BASCULANTE DE 12 M3 E COM CAMINHO DE SERVIÇO EM LEITO NATURAL - DMT DE 1.600 A 1.800 M</t>
  </si>
  <si>
    <t>RO-00095</t>
  </si>
  <si>
    <t>ESCAVAÇÃO, CARGA E TRANSPORTE DE MATERIAL DE 2ª CATEGORIA - EXECUTADO COM ESCAVADEIRA DE 1,40 M3 E CAMINHÃO BASCULANTE DE 12 M3 E COM CAMINHO DE SERVIÇO EM LEITO NATURAL - DMT DE 1.800 A 2.000 M</t>
  </si>
  <si>
    <t>RO-00096</t>
  </si>
  <si>
    <t>ESCAVAÇÃO, CARGA E TRANSPORTE DE MATERIAL DE 2ª CATEGORIA - EXECUTADO COM ESCAVADEIRA DE 1,40 M3 E CAMINHÃO BASCULANTE DE 12 M3 E COM CAMINHO DE SERVIÇO EM LEITO NATURAL - DMT DE 2.000 A 2.500 M</t>
  </si>
  <si>
    <t>RO-00097</t>
  </si>
  <si>
    <t>ESCAVAÇÃO, CARGA E TRANSPORTE DE MATERIAL DE 2ª CATEGORIA - EXECUTADO COM ESCAVADEIRA DE 1,40 M3 E CAMINHÃO BASCULANTE DE 12 M3 E COM CAMINHO DE SERVIÇO EM LEITO NATURAL - DMT DE 2.500 A 3.000 M</t>
  </si>
  <si>
    <t>RO-00098</t>
  </si>
  <si>
    <t>ESCAVAÇÃO, CARGA E TRANSPORTE DE MATERIAL DE 2ª CATEGORIA - EXECUTADO COM ESCAVADEIRA DE 1,40 M3 E CAMINHÃO BASCULANTE DE 12 M3 E COM CAMINHO DE SERVIÇO EM LEITO NATURAL - DMT DE 3.000 M</t>
  </si>
  <si>
    <t>RO-00099</t>
  </si>
  <si>
    <t>ESCAVAÇÃO, CARGA E TRANSPORTE DE MATERIAL DE 2ª CATEGORIA - EXECUTADO COM ESCAVADEIRA DE 1,40 M3 E CAMINHÃO BASCULANTE DE 12 M3 E COM CAMINHO DE SERVIÇO EM REVESTIMENTO PRIMÁRIO - DMT DE      50 A    200 M</t>
  </si>
  <si>
    <t>RO-00100</t>
  </si>
  <si>
    <t>ESCAVAÇÃO, CARGA E TRANSPORTE DE MATERIAL DE 2ª CATEGORIA - EXECUTADO COM ESCAVADEIRA DE 1,40 M3 E CAMINHÃO BASCULANTE DE 12 M3 E COM CAMINHO DE SERVIÇO EM REVESTIMENTO PRIMÁRIO - DMT DE    200 A    400 M</t>
  </si>
  <si>
    <t>RO-00101</t>
  </si>
  <si>
    <t>ESCAVAÇÃO, CARGA E TRANSPORTE DE MATERIAL DE 2ª CATEGORIA - EXECUTADO COM ESCAVADEIRA DE 1,40 M3 E CAMINHÃO BASCULANTE DE 12 M3 E COM CAMINHO DE SERVIÇO EM REVESTIMENTO PRIMÁRIO - DMT DE    400 A    600 M</t>
  </si>
  <si>
    <t>RO-00102</t>
  </si>
  <si>
    <t>ESCAVAÇÃO, CARGA E TRANSPORTE DE MATERIAL DE 2ª CATEGORIA - EXECUTADO COM ESCAVADEIRA DE 1,40 M3 E CAMINHÃO BASCULANTE DE 12 M3 E COM CAMINHO DE SERVIÇO EM REVESTIMENTO PRIMÁRIO - DMT DE    600 A    800 M</t>
  </si>
  <si>
    <t>RO-00103</t>
  </si>
  <si>
    <t>ESCAVAÇÃO, CARGA E TRANSPORTE DE MATERIAL DE 2ª CATEGORIA - EXECUTADO COM ESCAVADEIRA DE 1,40 M3 E CAMINHÃO BASCULANTE DE 12 M3 E COM CAMINHO DE SERVIÇO EM REVESTIMENTO PRIMÁRIO - DMT DE    800 A 1.000 M</t>
  </si>
  <si>
    <t>RO-00104</t>
  </si>
  <si>
    <t>ESCAVAÇÃO, CARGA E TRANSPORTE DE MATERIAL DE 2ª CATEGORIA - EXECUTADO COM ESCAVADEIRA DE 1,40 M3 E CAMINHÃO BASCULANTE DE 12 M3 E COM CAMINHO DE SERVIÇO EM REVESTIMENTO PRIMÁRIO - DMT DE 1.000 A 1.200 M</t>
  </si>
  <si>
    <t>RO-00105</t>
  </si>
  <si>
    <t>ESCAVAÇÃO, CARGA E TRANSPORTE DE MATERIAL DE 2ª CATEGORIA - EXECUTADO COM ESCAVADEIRA DE 1,40 M3 E CAMINHÃO BASCULANTE DE 12 M3 E COM CAMINHO DE SERVIÇO EM REVESTIMENTO PRIMÁRIO - DMT DE 1.200 A 1.400 M</t>
  </si>
  <si>
    <t>RO-00106</t>
  </si>
  <si>
    <t>ESCAVAÇÃO, CARGA E TRANSPORTE DE MATERIAL DE 2ª CATEGORIA - EXECUTADO COM ESCAVADEIRA DE 1,40 M3 E CAMINHÃO BASCULANTE DE 12 M3 E COM CAMINHO DE SERVIÇO EM REVESTIMENTO PRIMÁRIO - DMT DE 1.400 A 1.600 M</t>
  </si>
  <si>
    <t>RO-00107</t>
  </si>
  <si>
    <t>ESCAVAÇÃO, CARGA E TRANSPORTE DE MATERIAL DE 2ª CATEGORIA - EXECUTADO COM ESCAVADEIRA DE 1,40 M3 E CAMINHÃO BASCULANTE DE 12 M3 E COM CAMINHO DE SERVIÇO EM REVESTIMENTO PRIMÁRIO - DMT DE 1.600 A 1.800 M</t>
  </si>
  <si>
    <t>RO-00108</t>
  </si>
  <si>
    <t>ESCAVAÇÃO, CARGA E TRANSPORTE DE MATERIAL DE 2ª CATEGORIA - EXECUTADO COM ESCAVADEIRA DE 1,40 M3 E CAMINHÃO BASCULANTE DE 12 M3 E COM CAMINHO DE SERVIÇO EM REVESTIMENTO PRIMÁRIO - DMT DE 1.800 A 2.000 M</t>
  </si>
  <si>
    <t>RO-00109</t>
  </si>
  <si>
    <t>ESCAVAÇÃO, CARGA E TRANSPORTE DE MATERIAL DE 2ª CATEGORIA - EXECUTADO COM ESCAVADEIRA DE 1,40 M3 E CAMINHÃO BASCULANTE DE 12 M3 E COM CAMINHO DE SERVIÇO EM REVESTIMENTO PRIMÁRIO - DMT DE 2.000 A 2.500 M</t>
  </si>
  <si>
    <t>RO-00110</t>
  </si>
  <si>
    <t>ESCAVAÇÃO, CARGA E TRANSPORTE DE MATERIAL DE 2ª CATEGORIA - EXECUTADO COM ESCAVADEIRA DE 1,40 M3 E CAMINHÃO BASCULANTE DE 12 M3 E COM CAMINHO DE SERVIÇO EM REVESTIMENTO PRIMÁRIO - DMT DE 2.500 A 3.000 M</t>
  </si>
  <si>
    <t>RO-00111</t>
  </si>
  <si>
    <t>ESCAVAÇÃO, CARGA E TRANSPORTE DE MATERIAL DE 2ª CATEGORIA - EXECUTADO COM ESCAVADEIRA DE 1,40 M3 E CAMINHÃO BASCULANTE DE 12 M3 E COM CAMINHO DE SERVIÇO EM REVESTIMENTO PRIMÁRIO - DMT DE 3.000 M</t>
  </si>
  <si>
    <t>RO-00112</t>
  </si>
  <si>
    <t>ESCAVAÇÃO, CARGA E TRANSPORTE DE MATERIAL DE 2ª CATEGORIA - EXECUTADO COM ESCAVADEIRA DE 1,40 M3 E CAMINHÃO BASCULANTE DE 12 M3 E COM CAMINHO DE SERVIÇO PAVIMENTADO - DMT DE      50 A    200 M</t>
  </si>
  <si>
    <t>RO-00113</t>
  </si>
  <si>
    <t>ESCAVAÇÃO, CARGA E TRANSPORTE DE MATERIAL DE 2ª CATEGORIA - EXECUTADO COM ESCAVADEIRA DE 1,40 M3 E CAMINHÃO BASCULANTE DE 12 M3 E COM CAMINHO DE SERVIÇO PAVIMENTADO - DMT DE    200 A    400 M</t>
  </si>
  <si>
    <t>RO-00114</t>
  </si>
  <si>
    <t>ESCAVAÇÃO, CARGA E TRANSPORTE DE MATERIAL DE 2ª CATEGORIA - EXECUTADO COM ESCAVADEIRA DE 1,40 M3 E CAMINHÃO BASCULANTE DE 12 M3 E COM CAMINHO DE SERVIÇO PAVIMENTADO - DMT DE    400 A    600 M</t>
  </si>
  <si>
    <t>RO-00115</t>
  </si>
  <si>
    <t>ESCAVAÇÃO, CARGA E TRANSPORTE DE MATERIAL DE 2ª CATEGORIA - EXECUTADO COM ESCAVADEIRA DE 1,40 M3 E CAMINHÃO BASCULANTE DE 12 M3 E COM CAMINHO DE SERVIÇO PAVIMENTADO - DMT DE    600 A    800 M</t>
  </si>
  <si>
    <t>RO-00116</t>
  </si>
  <si>
    <t>ESCAVAÇÃO, CARGA E TRANSPORTE DE MATERIAL DE 2ª CATEGORIA - EXECUTADO COM ESCAVADEIRA DE 1,40 M3 E CAMINHÃO BASCULANTE DE 12 M3 E COM CAMINHO DE SERVIÇO PAVIMENTADO - DMT DE    800 A 1.000 M</t>
  </si>
  <si>
    <t>RO-00117</t>
  </si>
  <si>
    <t>ESCAVAÇÃO, CARGA E TRANSPORTE DE MATERIAL DE 2ª CATEGORIA - EXECUTADO COM ESCAVADEIRA DE 1,40 M3 E CAMINHÃO BASCULANTE DE 12 M3 E COM CAMINHO DE SERVIÇO PAVIMENTADO - DMT DE 1.000 A 1.200 M</t>
  </si>
  <si>
    <t>RO-00118</t>
  </si>
  <si>
    <t>ESCAVAÇÃO, CARGA E TRANSPORTE DE MATERIAL DE 2ª CATEGORIA - EXECUTADO COM ESCAVADEIRA DE 1,40 M3 E CAMINHÃO BASCULANTE DE 12 M3 E COM CAMINHO DE SERVIÇO PAVIMENTADO - DMT DE 1.200 A 1.400 M</t>
  </si>
  <si>
    <t>RO-00119</t>
  </si>
  <si>
    <t>ESCAVAÇÃO, CARGA E TRANSPORTE DE MATERIAL DE 2ª CATEGORIA - EXECUTADO COM ESCAVADEIRA DE 1,40 M3 E CAMINHÃO BASCULANTE DE 12 M3 E COM CAMINHO DE SERVIÇO PAVIMENTADO - DMT DE 1.400 A 1.600 M</t>
  </si>
  <si>
    <t>RO-00120</t>
  </si>
  <si>
    <t>ESCAVAÇÃO, CARGA E TRANSPORTE DE MATERIAL DE 2ª CATEGORIA - EXECUTADO COM ESCAVADEIRA DE 1,40 M3 E CAMINHÃO BASCULANTE DE 12 M3 E COM CAMINHO DE SERVIÇO PAVIMENTADO - DMT DE 1.600 A 1.800 M</t>
  </si>
  <si>
    <t>RO-00121</t>
  </si>
  <si>
    <t>ESCAVAÇÃO, CARGA E TRANSPORTE DE MATERIAL DE 2ª CATEGORIA - EXECUTADO COM ESCAVADEIRA DE 1,40 M3 E CAMINHÃO BASCULANTE DE 12 M3 E COM CAMINHO DE SERVIÇO PAVIMENTADO - DMT DE 1.800 A 2.000 M</t>
  </si>
  <si>
    <t>RO-00122</t>
  </si>
  <si>
    <t>ESCAVAÇÃO, CARGA E TRANSPORTE DE MATERIAL DE 2ª CATEGORIA - EXECUTADO COM ESCAVADEIRA DE 1,40 M3 E CAMINHÃO BASCULANTE DE 12 M3 E COM CAMINHO DE SERVIÇO PAVIMENTADO - DMT DE 2.000 A 2.500 M</t>
  </si>
  <si>
    <t>RO-00123</t>
  </si>
  <si>
    <t>ESCAVAÇÃO, CARGA E TRANSPORTE DE MATERIAL DE 2ª CATEGORIA - EXECUTADO COM ESCAVADEIRA DE 1,40 M3 E CAMINHÃO BASCULANTE DE 12 M3 E COM CAMINHO DE SERVIÇO PAVIMENTADO - DMT DE 2.500 A 3.000 M</t>
  </si>
  <si>
    <t>RO-00124</t>
  </si>
  <si>
    <t>ESCAVAÇÃO, CARGA E TRANSPORTE DE MATERIAL DE 2ª CATEGORIA - EXECUTADO COM ESCAVADEIRA DE 1,40 M3 E CAMINHÃO BASCULANTE DE 12 M3 E COM CAMINHO DE SERVIÇO PAVIMENTADO - DMT DE 3.000 M</t>
  </si>
  <si>
    <t>RO-00125</t>
  </si>
  <si>
    <t>ESCAVAÇÃO, CARGA E TRANSPORTE DE MATERIAL DE 3ª CATEGORIA - EXECUTADO COM CARREGADEIRA DE 2,50 M3 E CAMINHÃO BASCULANTE DE 12 M3 E COM CAMINHO DE SERVIÇO EM LEITO NATURAL - DMT DE      50 A    200 M</t>
  </si>
  <si>
    <t>RO-00126</t>
  </si>
  <si>
    <t>ESCAVAÇÃO, CARGA E TRANSPORTE DE MATERIAL DE 3ª CATEGORIA - EXECUTADO COM CARREGADEIRA DE 2,50 M3 E CAMINHÃO BASCULANTE DE 12 M3 E COM CAMINHO DE SERVIÇO EM LEITO NATURAL - DMT DE    200 A    400 M</t>
  </si>
  <si>
    <t>RO-00127</t>
  </si>
  <si>
    <t>ESCAVAÇÃO, CARGA E TRANSPORTE DE MATERIAL DE 3ª CATEGORIA - EXECUTADO COM CARREGADEIRA DE 2,50 M3 E CAMINHÃO BASCULANTE DE 12 M3 E COM CAMINHO DE SERVIÇO EM LEITO NATURAL - DMT DE    400 A    600 M</t>
  </si>
  <si>
    <t>RO-00128</t>
  </si>
  <si>
    <t>ESCAVAÇÃO, CARGA E TRANSPORTE DE MATERIAL DE 3ª CATEGORIA - EXECUTADO COM CARREGADEIRA DE 2,50 M3 E CAMINHÃO BASCULANTE DE 12 M3 E COM CAMINHO DE SERVIÇO EM LEITO NATURAL - DMT DE    600 A    800 M</t>
  </si>
  <si>
    <t>RO-00129</t>
  </si>
  <si>
    <t>ESCAVAÇÃO, CARGA E TRANSPORTE DE MATERIAL DE 3ª CATEGORIA - EXECUTADO COM CARREGADEIRA DE 2,50 M3 E CAMINHÃO BASCULANTE DE 12 M3 E COM CAMINHO DE SERVIÇO EM LEITO NATURAL - DMT DE    800 A 1.000 M</t>
  </si>
  <si>
    <t>RO-00130</t>
  </si>
  <si>
    <t>ESCAVAÇÃO, CARGA E TRANSPORTE DE MATERIAL DE 3ª CATEGORIA - EXECUTADO COM CARREGADEIRA DE 2,50 M3 E CAMINHÃO BASCULANTE DE 12 M3 E COM CAMINHO DE SERVIÇO EM LEITO NATURAL - DMT DE 1.000 A 1.200 M</t>
  </si>
  <si>
    <t>RO-00131</t>
  </si>
  <si>
    <t>ESCAVAÇÃO, CARGA E TRANSPORTE DE MATERIAL DE 3ª CATEGORIA - EXECUTADO COM CARREGADEIRA DE 2,50 M3 E CAMINHÃO BASCULANTE DE 12 M3 E COM CAMINHO DE SERVIÇO EM LEITO NATURAL - DMT DE 1.200 A 1.400 M</t>
  </si>
  <si>
    <t>RO-00132</t>
  </si>
  <si>
    <t>ESCAVAÇÃO, CARGA E TRANSPORTE DE MATERIAL DE 3ª CATEGORIA - EXECUTADO COM CARREGADEIRA DE 2,50 M3 E CAMINHÃO BASCULANTE DE 12 M3 E COM CAMINHO DE SERVIÇO EM LEITO NATURAL - DMT DE 1.400 A 1.600 M</t>
  </si>
  <si>
    <t>RO-00133</t>
  </si>
  <si>
    <t>ESCAVAÇÃO, CARGA E TRANSPORTE DE MATERIAL DE 3ª CATEGORIA - EXECUTADO COM CARREGADEIRA DE 2,50 M3 E CAMINHÃO BASCULANTE DE 12 M3 E COM CAMINHO DE SERVIÇO EM LEITO NATURAL - DMT DE 1.600 A 1.800 M</t>
  </si>
  <si>
    <t>RO-00134</t>
  </si>
  <si>
    <t>ESCAVAÇÃO, CARGA E TRANSPORTE DE MATERIAL DE 3ª CATEGORIA - EXECUTADO COM CARREGADEIRA DE 2,50 M3 E CAMINHÃO BASCULANTE DE 12 M3 E COM CAMINHO DE SERVIÇO EM LEITO NATURAL - DMT DE 1.800 A 2.000 M</t>
  </si>
  <si>
    <t>RO-00135</t>
  </si>
  <si>
    <t>ESCAVAÇÃO, CARGA E TRANSPORTE DE MATERIAL DE 3ª CATEGORIA - EXECUTADO COM CARREGADEIRA DE 2,50 M3 E CAMINHÃO BASCULANTE DE 12 M3 E COM CAMINHO DE SERVIÇO EM LEITO NATURAL - DMT DE 2.000 A 2.500 M</t>
  </si>
  <si>
    <t>RO-00136</t>
  </si>
  <si>
    <t>ESCAVAÇÃO, CARGA E TRANSPORTE DE MATERIAL DE 3ª CATEGORIA - EXECUTADO COM CARREGADEIRA DE 2,50 M3 E CAMINHÃO BASCULANTE DE 12 M3 E COM CAMINHO DE SERVIÇO EM LEITO NATURAL - DMT DE 2.500 A 3.000 M</t>
  </si>
  <si>
    <t>RO-00137</t>
  </si>
  <si>
    <t>ESCAVAÇÃO, CARGA E TRANSPORTE DE MATERIAL DE 3ª CATEGORIA - EXECUTADO COM CARREGADEIRA DE 2,50 M3 E CAMINHÃO BASCULANTE DE 12 M3 E COM CAMINHO DE SERVIÇO EM LEITO NATURAL - DMT DE 3.000 M</t>
  </si>
  <si>
    <t>RO-00138</t>
  </si>
  <si>
    <t>ESCAVAÇÃO, CARGA E TRANSPORTE DE MATERIAL DE 3ª CATEGORIA - EXECUTADO COM CARREGADEIRA DE 2,50 M3 E CAMINHÃO BASCULANTE DE 12 M3 E COM CAMINHO DE SERVIÇO EM REVESTIMENTO PRIMÁRIO - DMT DE      50 A    200 M</t>
  </si>
  <si>
    <t>RO-00139</t>
  </si>
  <si>
    <t>ESCAVAÇÃO, CARGA E TRANSPORTE DE MATERIAL DE 3ª CATEGORIA - EXECUTADO COM CARREGADEIRA DE 2,50 M3 E CAMINHÃO BASCULANTE DE 12 M3 E COM CAMINHO DE SERVIÇO EM REVESTIMENTO PRIMÁRIO - DMT DE    200 A    400 M</t>
  </si>
  <si>
    <t>RO-00140</t>
  </si>
  <si>
    <t>ESCAVAÇÃO, CARGA E TRANSPORTE DE MATERIAL DE 3ª CATEGORIA - EXECUTADO COM CARREGADEIRA DE 2,50 M3 E CAMINHÃO BASCULANTE DE 12 M3 E COM CAMINHO DE SERVIÇO EM REVESTIMENTO PRIMÁRIO - DMT DE    400 A    600 M</t>
  </si>
  <si>
    <t>RO-00141</t>
  </si>
  <si>
    <t>ESCAVAÇÃO, CARGA E TRANSPORTE DE MATERIAL DE 3ª CATEGORIA - EXECUTADO COM CARREGADEIRA DE 2,50 M3 E CAMINHÃO BASCULANTE DE 12 M3 E COM CAMINHO DE SERVIÇO EM REVESTIMENTO PRIMÁRIO - DMT DE    600 A    800 M</t>
  </si>
  <si>
    <t>RO-00142</t>
  </si>
  <si>
    <t>ESCAVAÇÃO, CARGA E TRANSPORTE DE MATERIAL DE 3ª CATEGORIA - EXECUTADO COM CARREGADEIRA DE 2,50 M3 E CAMINHÃO BASCULANTE DE 12 M3 E COM CAMINHO DE SERVIÇO EM REVESTIMENTO PRIMÁRIO - DMT DE    800 A 1.000 M</t>
  </si>
  <si>
    <t>RO-00143</t>
  </si>
  <si>
    <t>ESCAVAÇÃO, CARGA E TRANSPORTE DE MATERIAL DE 3ª CATEGORIA - EXECUTADO COM CARREGADEIRA DE 2,50 M3 E CAMINHÃO BASCULANTE DE 12 M3 E COM CAMINHO DE SERVIÇO EM REVESTIMENTO PRIMÁRIO - DMT DE 1.000 A 1.200 M</t>
  </si>
  <si>
    <t>RO-00144</t>
  </si>
  <si>
    <t>ESCAVAÇÃO, CARGA E TRANSPORTE DE MATERIAL DE 3ª CATEGORIA - EXECUTADO COM CARREGADEIRA DE 2,50 M3 E CAMINHÃO BASCULANTE DE 12 M3 E COM CAMINHO DE SERVIÇO EM REVESTIMENTO PRIMÁRIO - DMT DE 1.200 A 1.400 M</t>
  </si>
  <si>
    <t>RO-00145</t>
  </si>
  <si>
    <t>ESCAVAÇÃO, CARGA E TRANSPORTE DE MATERIAL DE 3ª CATEGORIA - EXECUTADO COM CARREGADEIRA DE 2,50 M3 E CAMINHÃO BASCULANTE DE 12 M3 E COM CAMINHO DE SERVIÇO EM REVESTIMENTO PRIMÁRIO - DMT DE 1.400 A 1.600 M</t>
  </si>
  <si>
    <t>RO-00146</t>
  </si>
  <si>
    <t>ESCAVAÇÃO, CARGA E TRANSPORTE DE MATERIAL DE 3ª CATEGORIA - EXECUTADO COM CARREGADEIRA DE 2,50 M3 E CAMINHÃO BASCULANTE DE 12 M3 E COM CAMINHO DE SERVIÇO EM REVESTIMENTO PRIMÁRIO - DMT DE 1.600 A 1.800 M</t>
  </si>
  <si>
    <t>RO-00147</t>
  </si>
  <si>
    <t>ESCAVAÇÃO, CARGA E TRANSPORTE DE MATERIAL DE 3ª CATEGORIA - EXECUTADO COM CARREGADEIRA DE 2,50 M3 E CAMINHÃO BASCULANTE DE 12 M3 E COM CAMINHO DE SERVIÇO EM REVESTIMENTO PRIMÁRIO - DMT DE 1.800 A 2.000 M</t>
  </si>
  <si>
    <t>RO-00148</t>
  </si>
  <si>
    <t>ESCAVAÇÃO, CARGA E TRANSPORTE DE MATERIAL DE 3ª CATEGORIA - EXECUTADO COM CARREGADEIRA DE 2,50 M3 E CAMINHÃO BASCULANTE DE 12 M3 E COM CAMINHO DE SERVIÇO EM REVESTIMENTO PRIMÁRIO - DMT DE 2.000 A 2.500 M</t>
  </si>
  <si>
    <t>RO-00149</t>
  </si>
  <si>
    <t>ESCAVAÇÃO, CARGA E TRANSPORTE DE MATERIAL DE 3ª CATEGORIA - EXECUTADO COM CARREGADEIRA DE 2,50 M3 E CAMINHÃO BASCULANTE DE 12 M3 E COM CAMINHO DE SERVIÇO EM REVESTIMENTO PRIMÁRIO - DMT DE 2.500 A 3.000 M</t>
  </si>
  <si>
    <t>RO-00150</t>
  </si>
  <si>
    <t>ESCAVAÇÃO, CARGA E TRANSPORTE DE MATERIAL DE 3ª CATEGORIA - EXECUTADO COM CARREGADEIRA DE 2,50 M3 E CAMINHÃO BASCULANTE DE 12 M3 E COM CAMINHO DE SERVIÇO EM REVESTIMENTO PRIMÁRIO - DMT DE 3.000 M</t>
  </si>
  <si>
    <t>RO-00151</t>
  </si>
  <si>
    <t>ESCAVAÇÃO, CARGA E TRANSPORTE DE MATERIAL DE 3ª CATEGORIA - EXECUTADO COM CARREGADEIRA DE 2,50 M3 E CAMINHÃO BASCULANTE DE 12 M3 E COM CAMINHO DE SERVIÇO PAVIMENTADO - DMT DE      50 A    200 M</t>
  </si>
  <si>
    <t>RO-00152</t>
  </si>
  <si>
    <t>ESCAVAÇÃO, CARGA E TRANSPORTE DE MATERIAL DE 3ª CATEGORIA - EXECUTADO COM CARREGADEIRA DE 2,50 M3 E CAMINHÃO BASCULANTE DE 12 M3 E COM CAMINHO DE SERVIÇO PAVIMENTADO - DMT DE    200 A    400 M</t>
  </si>
  <si>
    <t>RO-00153</t>
  </si>
  <si>
    <t>ESCAVAÇÃO, CARGA E TRANSPORTE DE MATERIAL DE 3ª CATEGORIA - EXECUTADO COM CARREGADEIRA DE 2,50 M3 E CAMINHÃO BASCULANTE DE 12 M3 E COM CAMINHO DE SERVIÇO PAVIMENTADO - DMT DE    400 A    600 M</t>
  </si>
  <si>
    <t>RO-00154</t>
  </si>
  <si>
    <t>ESCAVAÇÃO, CARGA E TRANSPORTE DE MATERIAL DE 3ª CATEGORIA - EXECUTADO COM CARREGADEIRA DE 2,50 M3 E CAMINHÃO BASCULANTE DE 12 M3 E COM CAMINHO DE SERVIÇO PAVIMENTADO - DMT DE    600 A    800 M</t>
  </si>
  <si>
    <t>RO-00155</t>
  </si>
  <si>
    <t>ESCAVAÇÃO, CARGA E TRANSPORTE DE MATERIAL DE 3ª CATEGORIA - EXECUTADO COM CARREGADEIRA DE 2,50 M3 E CAMINHÃO BASCULANTE DE 12 M3 E COM CAMINHO DE SERVIÇO PAVIMENTADO - DMT DE    800 A 1.000 M</t>
  </si>
  <si>
    <t>RO-00156</t>
  </si>
  <si>
    <t>ESCAVAÇÃO, CARGA E TRANSPORTE DE MATERIAL DE 3ª CATEGORIA - EXECUTADO COM CARREGADEIRA DE 2,50 M3 E CAMINHÃO BASCULANTE DE 12 M3 E COM CAMINHO DE SERVIÇO PAVIMENTADO - DMT DE 1.000 A 1.200 M</t>
  </si>
  <si>
    <t>RO-00157</t>
  </si>
  <si>
    <t>ESCAVAÇÃO, CARGA E TRANSPORTE DE MATERIAL DE 3ª CATEGORIA - EXECUTADO COM CARREGADEIRA DE 2,50 M3 E CAMINHÃO BASCULANTE DE 12 M3 E COM CAMINHO DE SERVIÇO PAVIMENTADO - DMT DE 1.200 A 1.400 M</t>
  </si>
  <si>
    <t>RO-00158</t>
  </si>
  <si>
    <t>ESCAVAÇÃO, CARGA E TRANSPORTE DE MATERIAL DE 3ª CATEGORIA - EXECUTADO COM CARREGADEIRA DE 2,50 M3 E CAMINHÃO BASCULANTE DE 12 M3 E COM CAMINHO DE SERVIÇO PAVIMENTADO - DMT DE 1.400 A 1.600 M</t>
  </si>
  <si>
    <t>RO-00159</t>
  </si>
  <si>
    <t>ESCAVAÇÃO, CARGA E TRANSPORTE DE MATERIAL DE 3ª CATEGORIA - EXECUTADO COM CARREGADEIRA DE 2,50 M3 E CAMINHÃO BASCULANTE DE 12 M3 E COM CAMINHO DE SERVIÇO PAVIMENTADO - DMT DE 1.600 A 1.800 M</t>
  </si>
  <si>
    <t>RO-00160</t>
  </si>
  <si>
    <t>ESCAVAÇÃO, CARGA E TRANSPORTE DE MATERIAL DE 3ª CATEGORIA - EXECUTADO COM CARREGADEIRA DE 2,50 M3 E CAMINHÃO BASCULANTE DE 12 M3 E COM CAMINHO DE SERVIÇO PAVIMENTADO - DMT DE 1.800 A 2.000 M</t>
  </si>
  <si>
    <t>RO-00161</t>
  </si>
  <si>
    <t>ESCAVAÇÃO, CARGA E TRANSPORTE DE MATERIAL DE 3ª CATEGORIA - EXECUTADO COM CARREGADEIRA DE 2,50 M3 E CAMINHÃO BASCULANTE DE 12 M3 E COM CAMINHO DE SERVIÇO PAVIMENTADO - DMT DE 2.000 A 2.500 M</t>
  </si>
  <si>
    <t>RO-00162</t>
  </si>
  <si>
    <t>ESCAVAÇÃO, CARGA E TRANSPORTE DE MATERIAL DE 3ª CATEGORIA - EXECUTADO COM CARREGADEIRA DE 2,50 M3 E CAMINHÃO BASCULANTE DE 12 M3 E COM CAMINHO DE SERVIÇO PAVIMENTADO - DMT DE 2.500 A 3.000 M</t>
  </si>
  <si>
    <t>RO-00163</t>
  </si>
  <si>
    <t>ESCAVAÇÃO, CARGA E TRANSPORTE DE MATERIAL DE 3ª CATEGORIA - EXECUTADO COM CARREGADEIRA DE 2,50 M3 E CAMINHÃO BASCULANTE DE 12 M3 E COM CAMINHO DE SERVIÇO PAVIMENTADO - DMT DE 3.000 M</t>
  </si>
  <si>
    <t>RO-00164</t>
  </si>
  <si>
    <t>ESCAVAÇÃO, CARGA E TRANSPORTE DE MATERIAL DE 3ª CATEGORIA - EXECUTADO COM ESCAVADEIRA DE 1,40 M3 E CAMINHÃO BASCULANTE DE 12 M3 E COM CAMINHO DE SERVIÇO EM LEITO NATURAL - DMT DE      50 A    200 M</t>
  </si>
  <si>
    <t>RO-00165</t>
  </si>
  <si>
    <t>ESCAVAÇÃO, CARGA E TRANSPORTE DE MATERIAL DE 3ª CATEGORIA - EXECUTADO COM ESCAVADEIRA DE 1,40 M3 E CAMINHÃO BASCULANTE DE 12 M3 E COM CAMINHO DE SERVIÇO EM LEITO NATURAL - DMT DE    200 A    400 M</t>
  </si>
  <si>
    <t>RO-00166</t>
  </si>
  <si>
    <t>ESCAVAÇÃO, CARGA E TRANSPORTE DE MATERIAL DE 3ª CATEGORIA - EXECUTADO COM ESCAVADEIRA DE 1,40 M3 E CAMINHÃO BASCULANTE DE 12 M3 E COM CAMINHO DE SERVIÇO EM LEITO NATURAL - DMT DE    400 A    600 M</t>
  </si>
  <si>
    <t>RO-00167</t>
  </si>
  <si>
    <t>ESCAVAÇÃO, CARGA E TRANSPORTE DE MATERIAL DE 3ª CATEGORIA - EXECUTADO COM ESCAVADEIRA DE 1,40 M3 E CAMINHÃO BASCULANTE DE 12 M3 E COM CAMINHO DE SERVIÇO EM LEITO NATURAL - DMT DE    600 A    800 M</t>
  </si>
  <si>
    <t>RO-00168</t>
  </si>
  <si>
    <t>ESCAVAÇÃO, CARGA E TRANSPORTE DE MATERIAL DE 3ª CATEGORIA - EXECUTADO COM ESCAVADEIRA DE 1,40 M3 E CAMINHÃO BASCULANTE DE 12 M3 E COM CAMINHO DE SERVIÇO EM LEITO NATURAL - DMT DE    800 A 1.000 M</t>
  </si>
  <si>
    <t>RO-00169</t>
  </si>
  <si>
    <t>ESCAVAÇÃO, CARGA E TRANSPORTE DE MATERIAL DE 3ª CATEGORIA - EXECUTADO COM ESCAVADEIRA DE 1,40 M3 E CAMINHÃO BASCULANTE DE 12 M3 E COM CAMINHO DE SERVIÇO EM LEITO NATURAL - DMT DE 1.000 A 1.200 M</t>
  </si>
  <si>
    <t>RO-00170</t>
  </si>
  <si>
    <t>ESCAVAÇÃO, CARGA E TRANSPORTE DE MATERIAL DE 3ª CATEGORIA - EXECUTADO COM ESCAVADEIRA DE 1,40 M3 E CAMINHÃO BASCULANTE DE 12 M3 E COM CAMINHO DE SERVIÇO EM LEITO NATURAL - DMT DE 1.200 A 1.400 M</t>
  </si>
  <si>
    <t>RO-00171</t>
  </si>
  <si>
    <t>ESCAVAÇÃO, CARGA E TRANSPORTE DE MATERIAL DE 3ª CATEGORIA - EXECUTADO COM ESCAVADEIRA DE 1,40 M3 E CAMINHÃO BASCULANTE DE 12 M3 E COM CAMINHO DE SERVIÇO EM LEITO NATURAL - DMT DE 1.400 A 1.600 M</t>
  </si>
  <si>
    <t>RO-00172</t>
  </si>
  <si>
    <t>ESCAVAÇÃO, CARGA E TRANSPORTE DE MATERIAL DE 3ª CATEGORIA - EXECUTADO COM ESCAVADEIRA DE 1,40 M3 E CAMINHÃO BASCULANTE DE 12 M3 E COM CAMINHO DE SERVIÇO EM LEITO NATURAL - DMT DE 1.600 A 1.800 M</t>
  </si>
  <si>
    <t>RO-00173</t>
  </si>
  <si>
    <t>ESCAVAÇÃO, CARGA E TRANSPORTE DE MATERIAL DE 3ª CATEGORIA - EXECUTADO COM ESCAVADEIRA DE 1,40 M3 E CAMINHÃO BASCULANTE DE 12 M3 E COM CAMINHO DE SERVIÇO EM LEITO NATURAL - DMT DE 1.800 A 2.000 M</t>
  </si>
  <si>
    <t>RO-00174</t>
  </si>
  <si>
    <t>ESCAVAÇÃO, CARGA E TRANSPORTE DE MATERIAL DE 3ª CATEGORIA - EXECUTADO COM ESCAVADEIRA DE 1,40 M3 E CAMINHÃO BASCULANTE DE 12 M3 E COM CAMINHO DE SERVIÇO EM LEITO NATURAL - DMT DE 2.000 A 2.500 M</t>
  </si>
  <si>
    <t>RO-00175</t>
  </si>
  <si>
    <t>ESCAVAÇÃO, CARGA E TRANSPORTE DE MATERIAL DE 3ª CATEGORIA - EXECUTADO COM ESCAVADEIRA DE 1,40 M3 E CAMINHÃO BASCULANTE DE 12 M3 E COM CAMINHO DE SERVIÇO EM LEITO NATURAL - DMT DE 2.500 A 3.000 M</t>
  </si>
  <si>
    <t>RO-00176</t>
  </si>
  <si>
    <t>ESCAVAÇÃO, CARGA E TRANSPORTE DE MATERIAL DE 3ª CATEGORIA - EXECUTADO COM ESCAVADEIRA DE 1,40 M3 E CAMINHÃO BASCULANTE DE 12 M3 E COM CAMINHO DE SERVIÇO EM LEITO NATURAL - DMT DE 3.000 M</t>
  </si>
  <si>
    <t>RO-00177</t>
  </si>
  <si>
    <t>ESCAVAÇÃO, CARGA E TRANSPORTE DE MATERIAL DE 3ª CATEGORIA - EXECUTADO COM ESCAVADEIRA DE 1,40 M3 E CAMINHÃO BASCULANTE DE 12 M3 E COM CAMINHO DE SERVIÇO EM REVESTIMENTO PRIMÁRIO - DMT DE      50 A    200 M</t>
  </si>
  <si>
    <t>RO-00178</t>
  </si>
  <si>
    <t>ESCAVAÇÃO, CARGA E TRANSPORTE DE MATERIAL DE 3ª CATEGORIA - EXECUTADO COM ESCAVADEIRA DE 1,40 M3 E CAMINHÃO BASCULANTE DE 12 M3 E COM CAMINHO DE SERVIÇO EM REVESTIMENTO PRIMÁRIO - DMT DE    200 A    400 M</t>
  </si>
  <si>
    <t>RO-00179</t>
  </si>
  <si>
    <t>ESCAVAÇÃO, CARGA E TRANSPORTE DE MATERIAL DE 3ª CATEGORIA - EXECUTADO COM ESCAVADEIRA DE 1,40 M3 E CAMINHÃO BASCULANTE DE 12 M3 E COM CAMINHO DE SERVIÇO EM REVESTIMENTO PRIMÁRIO - DMT DE    400 A    600 M</t>
  </si>
  <si>
    <t>RO-00180</t>
  </si>
  <si>
    <t>ESCAVAÇÃO, CARGA E TRANSPORTE DE MATERIAL DE 3ª CATEGORIA - EXECUTADO COM ESCAVADEIRA DE 1,40 M3 E CAMINHÃO BASCULANTE DE 12 M3 E COM CAMINHO DE SERVIÇO EM REVESTIMENTO PRIMÁRIO - DMT DE    600 A    800 M</t>
  </si>
  <si>
    <t>RO-00181</t>
  </si>
  <si>
    <t>ESCAVAÇÃO, CARGA E TRANSPORTE DE MATERIAL DE 3ª CATEGORIA - EXECUTADO COM ESCAVADEIRA DE 1,40 M3 E CAMINHÃO BASCULANTE DE 12 M3 E COM CAMINHO DE SERVIÇO EM REVESTIMENTO PRIMÁRIO - DMT DE    800 A 1.000 M</t>
  </si>
  <si>
    <t>RO-00182</t>
  </si>
  <si>
    <t>ESCAVAÇÃO, CARGA E TRANSPORTE DE MATERIAL DE 3ª CATEGORIA - EXECUTADO COM ESCAVADEIRA DE 1,40 M3 E CAMINHÃO BASCULANTE DE 12 M3 E COM CAMINHO DE SERVIÇO EM REVESTIMENTO PRIMÁRIO - DMT DE 1.000 A 1.200 M</t>
  </si>
  <si>
    <t>RO-00183</t>
  </si>
  <si>
    <t>ESCAVAÇÃO, CARGA E TRANSPORTE DE MATERIAL DE 3ª CATEGORIA - EXECUTADO COM ESCAVADEIRA DE 1,40 M3 E CAMINHÃO BASCULANTE DE 12 M3 E COM CAMINHO DE SERVIÇO EM REVESTIMENTO PRIMÁRIO - DMT DE 1.200 A 1.400 M</t>
  </si>
  <si>
    <t>RO-00184</t>
  </si>
  <si>
    <t>ESCAVAÇÃO, CARGA E TRANSPORTE DE MATERIAL DE 3ª CATEGORIA - EXECUTADO COM ESCAVADEIRA DE 1,40 M3 E CAMINHÃO BASCULANTE DE 12 M3 E COM CAMINHO DE SERVIÇO EM REVESTIMENTO PRIMÁRIO - DMT DE 1.400 A 1.600 M</t>
  </si>
  <si>
    <t>RO-00185</t>
  </si>
  <si>
    <t>ESCAVAÇÃO, CARGA E TRANSPORTE DE MATERIAL DE 3ª CATEGORIA - EXECUTADO COM ESCAVADEIRA DE 1,40 M3 E CAMINHÃO BASCULANTE DE 12 M3 E COM CAMINHO DE SERVIÇO EM REVESTIMENTO PRIMÁRIO - DMT DE 1.600 A 1.800 M</t>
  </si>
  <si>
    <t>RO-00186</t>
  </si>
  <si>
    <t>ESCAVAÇÃO, CARGA E TRANSPORTE DE MATERIAL DE 3ª CATEGORIA - EXECUTADO COM ESCAVADEIRA DE 1,40 M3 E CAMINHÃO BASCULANTE DE 12 M3 E COM CAMINHO DE SERVIÇO EM REVESTIMENTO PRIMÁRIO - DMT DE 1.800 A 2.000 M</t>
  </si>
  <si>
    <t>RO-00187</t>
  </si>
  <si>
    <t>ESCAVAÇÃO, CARGA E TRANSPORTE DE MATERIAL DE 3ª CATEGORIA - EXECUTADO COM ESCAVADEIRA DE 1,40 M3 E CAMINHÃO BASCULANTE DE 12 M3 E COM CAMINHO DE SERVIÇO EM REVESTIMENTO PRIMÁRIO - DMT DE 2.000 A 2.500 M</t>
  </si>
  <si>
    <t>RO-00188</t>
  </si>
  <si>
    <t>ESCAVAÇÃO, CARGA E TRANSPORTE DE MATERIAL DE 3ª CATEGORIA - EXECUTADO COM ESCAVADEIRA DE 1,40 M3 E CAMINHÃO BASCULANTE DE 12 M3 E COM CAMINHO DE SERVIÇO EM REVESTIMENTO PRIMÁRIO - DMT DE 2.500 A 3.000 M</t>
  </si>
  <si>
    <t>RO-00189</t>
  </si>
  <si>
    <t>ESCAVAÇÃO, CARGA E TRANSPORTE DE MATERIAL DE 3ª CATEGORIA - EXECUTADO COM ESCAVADEIRA DE 1,40 M3 E CAMINHÃO BASCULANTE DE 12 M3 E COM CAMINHO DE SERVIÇO EM REVESTIMENTO PRIMÁRIO - DMT DE 3.000 M</t>
  </si>
  <si>
    <t>RO-00190</t>
  </si>
  <si>
    <t>ESCAVAÇÃO, CARGA E TRANSPORTE DE MATERIAL DE 3ª CATEGORIA - EXECUTADO COM ESCAVADEIRA DE 1,40 M3 E CAMINHÃO BASCULANTE DE 12 M3 E COM CAMINHO DE SERVIÇO PAVIMENTADO - DMT DE      50 A    200 M</t>
  </si>
  <si>
    <t>RO-00191</t>
  </si>
  <si>
    <t>ESCAVAÇÃO, CARGA E TRANSPORTE DE MATERIAL DE 3ª CATEGORIA - EXECUTADO COM ESCAVADEIRA DE 1,40 M3 E CAMINHÃO BASCULANTE DE 12 M3 E COM CAMINHO DE SERVIÇO PAVIMENTADO - DMT DE    200 A    400 M</t>
  </si>
  <si>
    <t>RO-00192</t>
  </si>
  <si>
    <t>ESCAVAÇÃO, CARGA E TRANSPORTE DE MATERIAL DE 3ª CATEGORIA - EXECUTADO COM ESCAVADEIRA DE 1,40 M3 E CAMINHÃO BASCULANTE DE 12 M3 E COM CAMINHO DE SERVIÇO PAVIMENTADO - DMT DE    400 A    600 M</t>
  </si>
  <si>
    <t>RO-00193</t>
  </si>
  <si>
    <t>ESCAVAÇÃO, CARGA E TRANSPORTE DE MATERIAL DE 3ª CATEGORIA - EXECUTADO COM ESCAVADEIRA DE 1,40 M3 E CAMINHÃO BASCULANTE DE 12 M3 E COM CAMINHO DE SERVIÇO PAVIMENTADO - DMT DE    600 A    800 M</t>
  </si>
  <si>
    <t>RO-00194</t>
  </si>
  <si>
    <t>ESCAVAÇÃO, CARGA E TRANSPORTE DE MATERIAL DE 3ª CATEGORIA - EXECUTADO COM ESCAVADEIRA DE 1,40 M3 E CAMINHÃO BASCULANTE DE 12 M3 E COM CAMINHO DE SERVIÇO PAVIMENTADO - DMT DE    800 A 1.000 M</t>
  </si>
  <si>
    <t>RO-00195</t>
  </si>
  <si>
    <t>ESCAVAÇÃO, CARGA E TRANSPORTE DE MATERIAL DE 3ª CATEGORIA - EXECUTADO COM ESCAVADEIRA DE 1,40 M3 E CAMINHÃO BASCULANTE DE 12 M3 E COM CAMINHO DE SERVIÇO PAVIMENTADO - DMT DE 1.000 A 1.200 M</t>
  </si>
  <si>
    <t>RO-00196</t>
  </si>
  <si>
    <t>ESCAVAÇÃO, CARGA E TRANSPORTE DE MATERIAL DE 3ª CATEGORIA - EXECUTADO COM ESCAVADEIRA DE 1,40 M3 E CAMINHÃO BASCULANTE DE 12 M3 E COM CAMINHO DE SERVIÇO PAVIMENTADO - DMT DE 1.200 A 1.400 M</t>
  </si>
  <si>
    <t>RO-00197</t>
  </si>
  <si>
    <t>ESCAVAÇÃO, CARGA E TRANSPORTE DE MATERIAL DE 3ª CATEGORIA - EXECUTADO COM ESCAVADEIRA DE 1,40 M3 E CAMINHÃO BASCULANTE DE 12 M3 E COM CAMINHO DE SERVIÇO PAVIMENTADO - DMT DE 1.400 A 1.600 M</t>
  </si>
  <si>
    <t>RO-00198</t>
  </si>
  <si>
    <t>ESCAVAÇÃO, CARGA E TRANSPORTE DE MATERIAL DE 3ª CATEGORIA - EXECUTADO COM ESCAVADEIRA DE 1,40 M3 E CAMINHÃO BASCULANTE DE 12 M3 E COM CAMINHO DE SERVIÇO PAVIMENTADO - DMT DE 1.600 A 1.800 M</t>
  </si>
  <si>
    <t>RO-00199</t>
  </si>
  <si>
    <t>ESCAVAÇÃO, CARGA E TRANSPORTE DE MATERIAL DE 3ª CATEGORIA - EXECUTADO COM ESCAVADEIRA DE 1,40 M3 E CAMINHÃO BASCULANTE DE 12 M3 E COM CAMINHO DE SERVIÇO PAVIMENTADO - DMT DE 1.800 A 2.000 M</t>
  </si>
  <si>
    <t>RO-00200</t>
  </si>
  <si>
    <t>ESCAVAÇÃO, CARGA E TRANSPORTE DE MATERIAL DE 3ª CATEGORIA - EXECUTADO COM ESCAVADEIRA DE 1,40 M3 E CAMINHÃO BASCULANTE DE 12 M3 E COM CAMINHO DE SERVIÇO PAVIMENTADO - DMT DE 2.000 A 2.500 M</t>
  </si>
  <si>
    <t>RO-00201</t>
  </si>
  <si>
    <t>ESCAVAÇÃO, CARGA E TRANSPORTE DE MATERIAL DE 3ª CATEGORIA - EXECUTADO COM ESCAVADEIRA DE 1,40 M3 E CAMINHÃO BASCULANTE DE 12 M3 E COM CAMINHO DE SERVIÇO PAVIMENTADO - DMT DE 2.500 A 3.000 M</t>
  </si>
  <si>
    <t>RO-00202</t>
  </si>
  <si>
    <t>ESCAVAÇÃO, CARGA E TRANSPORTE DE MATERIAL DE 3ª CATEGORIA - EXECUTADO COM ESCAVADEIRA DE 1,40 M3 E CAMINHÃO BASCULANTE DE 12 M3 E COM CAMINHO DE SERVIÇO PAVIMENTADO - DMT DE 3.000 M</t>
  </si>
  <si>
    <t>RO-00204</t>
  </si>
  <si>
    <t>CONSTRUÇÃO DE CORPO DE ATERRO COM MATERIAL DE 3ª CATEGORIA ORIUNDO DE CORTE (ESPALHAMENTO E COMPACTAÇÃO)</t>
  </si>
  <si>
    <t>RO-00205</t>
  </si>
  <si>
    <t>DESMONTE DE MATACÕES OU BLOCO DE ROCHA POR MEIO DE EXPLOSIVOS</t>
  </si>
  <si>
    <t>RO-00206</t>
  </si>
  <si>
    <t>DESMONTE DE MATERIAL DE 3ª CATEGORIA A FRIO COM ARGAMASSA EXPANSIVA A CÉU ABERTO</t>
  </si>
  <si>
    <t>RO-00207</t>
  </si>
  <si>
    <t>FRAGMENTAÇÃO DE BLOCOS DE ROCHA COM ESCAVADEIRA E ROMPEDOR HIDRÁULICO 1.500 KG</t>
  </si>
  <si>
    <t>RO-00208</t>
  </si>
  <si>
    <t>ESCAVAÇÃO EM MATERIAL DE 3ª CATEGORIA - RESISTÊNCIA A COMPRESSÃO ATÉ 50 MPA - COM ESCAVADEIRA E ROMPEDOR HIDRÁULICO 1.500 KG (EXCLUI CARGA E TRANSPORTE)</t>
  </si>
  <si>
    <t>RO-00209</t>
  </si>
  <si>
    <t>ESCAVAÇÃO EM MATERIAL DE 3ª CATEGORIA - RESISTÊNCIA A COMPRESSÃO DE 50 A 70 MPA - COM ESCAVADEIRA E ROMPEDOR HIDRÁULICO 1.500 KG (EXCLUI CARGA E TRANSPORTE)</t>
  </si>
  <si>
    <t>RO-00210</t>
  </si>
  <si>
    <t>ESCAVAÇÃO EM MATERIAL DE 3ª CATEGORIA - RESISTÊNCIA A COMPRESSÃO DE 70 A 90 MPA - COM ESCAVADEIRA E ROMPEDOR HIDRÁULICO 1.500 KG (EXCLUI CARGA E TRANSPORTE)</t>
  </si>
  <si>
    <t>RO-00211</t>
  </si>
  <si>
    <t>ESCAVAÇÃO EM MATERIAL DE 3ª CATEGORIA - RESISTÊNCIA A COMPRESSÃO DE 90 A 110 MPA - COM ESCAVADEIRA E ROMPEDOR HIDRÁULICO 1.500 KG (EXCLUI CARGA E TRANSPORTE)</t>
  </si>
  <si>
    <t>RO-00212</t>
  </si>
  <si>
    <t>ESCAVAÇÃO EM MATERIAL DE 3ª CATEGORIA - RESISTÊNCIA A COMPRESSÃO ACIMA DE 110 MPA - COM ESCAVADEIRA E ROMPEDOR HIDRÁULICO 1.500 KG (EXCLUI CARGA E TRANSPORTE)</t>
  </si>
  <si>
    <t>RO-00213</t>
  </si>
  <si>
    <t>ESCALONAMENTO DE TALUDES DE ATERRO</t>
  </si>
  <si>
    <t>RO-00214</t>
  </si>
  <si>
    <t>COMPACTAÇÃO DE ATERROS A 95% DO PROCTOR NORMAL (INCLUI ESPALHAMENTO)</t>
  </si>
  <si>
    <t>RO-00215</t>
  </si>
  <si>
    <t>COMPACTAÇÃO DE ATERROS A 100% DO PROCTOR NORMAL (INCLUI ESPALHAMENTO)</t>
  </si>
  <si>
    <t>RO-00216</t>
  </si>
  <si>
    <t>COMPACTAÇÃO DE ATERROS A 100% DO PROCTOR INTERNORMAL (INCLUI ESPALHAMENTO)</t>
  </si>
  <si>
    <t>RO-00217</t>
  </si>
  <si>
    <t>COMPACTAÇÃO DE ATERROS A 100% DO PROCTOR INTERMEDIÁRIO (INCLUI ESPALHAMENTO)</t>
  </si>
  <si>
    <t>RO-00218</t>
  </si>
  <si>
    <t>ESCAVAÇÃO MANUAL DE VALA EM MATERIAL DE 1ª CATEGORIA NA PROFUNDIDADE DE 0 A 1,50 M</t>
  </si>
  <si>
    <t>RO-00219</t>
  </si>
  <si>
    <t>ESCAVAÇÃO MANUAL DE VALA EM MATERIAL DE 1ª CATEGORIA NA PROFUNDIDADE DE 1,50 A 3,00 M</t>
  </si>
  <si>
    <t>RO-00220</t>
  </si>
  <si>
    <t>ESCAVAÇÃO MECÂNICA DE VALA COM DESCARGA LATERAL EM MATERIAL DE 1ª CATEGORIA</t>
  </si>
  <si>
    <t>RO-00221</t>
  </si>
  <si>
    <t>ESCAVAÇÃO MECÂNICA DE VALA COM DESCARGA LATERAL EM MATERIAL DE 2ª CATEGORIA</t>
  </si>
  <si>
    <t>RO-00222</t>
  </si>
  <si>
    <t>ESCAVAÇÃO DE VALA EM MATERIAL DE 3ª CATEGORIA (EXCLUI CARGA E TRANSPORTE)</t>
  </si>
  <si>
    <t>RO-00223</t>
  </si>
  <si>
    <t>ESCAVAÇÃO DE VALA EM MATERIAL DE 3ª CATEGORIA - RESISTÊNCIA A COMPRESSÃO ATÉ 50 MPA - COM ESCAVADEIRA E ROMPEDOR HIDRÁULICO 1.500 KG (EXCLUI CARGA E TRANSPORTE)</t>
  </si>
  <si>
    <t>RO-00224</t>
  </si>
  <si>
    <t>ESCAVAÇÃO DE VALA EM MATERIAL DE 3ª CATEGORIA - RESISTÊNCIA A COMPRESSÃO DE 50 A 70 MPA - COM ESCAVADEIRA E ROMPEDOR HIDRÁULICO 1.500 KG (EXCLUI CARGA E TRANSPORTE)</t>
  </si>
  <si>
    <t>RO-00225</t>
  </si>
  <si>
    <t>ESCAVAÇÃO DE VALA EM MATERIAL DE 3ª CATEGORIA - RESISTÊNCIA A COMPRESSÃO DE 70 A 90 MPA - COM ESCAVADEIRA E ROMPEDOR HIDRÁULICO 1.500 KG (EXCLUI CARGA E TRANSPORTE)</t>
  </si>
  <si>
    <t>RO-00226</t>
  </si>
  <si>
    <t>ESCAVAÇÃO DE VALA EM MATERIAL DE 3ª CATEGORIA - RESISTÊNCIA A COMPRESSÃO DE 90 A 110 MPA - COM ESCAVADEIRA E ROMPEDOR HIDRÁULICO 1.500 KG (EXCLUI CARGA E TRANSPORTE)</t>
  </si>
  <si>
    <t>RO-00227</t>
  </si>
  <si>
    <t>ESCAVAÇÃO DE VALA EM MATERIAL DE 3ª CATEGORIA - RESISTÊNCIA A COMPRESSÃO ACIMA DE 110 MPA - COM ESCAVADEIRA E ROMPEDOR HIDRÁULICO 1.500 KG (EXCLUI CARGA E TRANSPORTE)</t>
  </si>
  <si>
    <t>RO-00228</t>
  </si>
  <si>
    <t>APILOAMENTO MANUAL</t>
  </si>
  <si>
    <t>RO-00229</t>
  </si>
  <si>
    <t>COMPACTAÇÃO MANUAL COM PLACA VIBRATÓRIA</t>
  </si>
  <si>
    <t>RO-00230</t>
  </si>
  <si>
    <t>COMPACTAÇÃO MANUAL COM SOQUETE VIBRATÓRIO</t>
  </si>
  <si>
    <t>RO-00231</t>
  </si>
  <si>
    <t>REATERRO E COMPACTAÇÃO COM SOQUETE VIBRATÓRIO</t>
  </si>
  <si>
    <t>RO-00270</t>
  </si>
  <si>
    <t>REFORÇO DO SUBLEITO COM MATERIAL DE JAZIDA - COMPACTADO NA ENERGIA INTERMEDIÁRIA (EXECUÇÃO, INCLUÍDO ESCAVAÇÃO E CARGA DO MATERIAL DE JAZIDA, EXCLUI O TRANSPORTE)</t>
  </si>
  <si>
    <t>RO-00271</t>
  </si>
  <si>
    <t>SUBLEITO MELHORADO COM ADIÇÃO DE 3% DE CAL - COMPACTADO NA ENERGIA NORMAL (EXECUÇÃO, INCLUINDO O FORNECIMENTO E CARGA DA CAL, EXCLUI O TRANSPORTE)</t>
  </si>
  <si>
    <t>RO-00272</t>
  </si>
  <si>
    <t>SUBLEITO DE SOLO MELHORADO COM 3% DE CAL E MISTURA NA PISTA COM MATERIAL DE JAZIDA - COMPACTADO NA ENERGIA NORMAL (EXECUÇÃO, INCLUINDO ESCAVAÇÃO E CARGA DO MATERIAL DE JAZIDA E O FORNECIMENTO E CARGA DA CAL, EXCLUI O TRANSPORTE)</t>
  </si>
  <si>
    <t>RO-00273</t>
  </si>
  <si>
    <t>EXECUÇÃO DE REVESTIMENTO PRIMÁRIO COM MATERIAL DE JAZIDA - COMPACTADO NA ENERGIA INTERMEDIÁRIA (EXECUÇÃO, INCLUÍDO ESCAVAÇÃO E CARGA DO MATERIAL DE JAZIDA, EXCLUI O TRANSPORTE)</t>
  </si>
  <si>
    <t>RO-00274</t>
  </si>
  <si>
    <t>FRESAGEM CONTÍNUA DE REVESTIMENTO ASFÁLTICO - ESPESSURA DE 2,0 CM (EXECUÇÃO, INCLUÍDO A CARGA DO MATERIAL DO MATERIAL FRESADO, EXCLUI O TRANSPORTE DO MATERIAL FRESADO)</t>
  </si>
  <si>
    <t>RO-00275</t>
  </si>
  <si>
    <t>FRESAGEM CONTÍNUA DE REVESTIMENTO ASFÁLTICO - ESPESSURA DE 3,0 CM (EXECUÇÃO, INCLUÍDO A CARGA DO MATERIAL DO MATERIAL FRESADO, EXCLUI O TRANSPORTE DO MATERIAL FRESADO)</t>
  </si>
  <si>
    <t>RO-00276</t>
  </si>
  <si>
    <t>FRESAGEM CONTÍNUA DE REVESTIMENTO ASFÁLTICO - ESPESSURA DE 4,0 CM (EXECUÇÃO, INCLUÍDO A CARGA DO MATERIAL DO MATERIAL FRESADO, EXCLUI O TRANSPORTE DO MATERIAL FRESADO)</t>
  </si>
  <si>
    <t>RO-00277</t>
  </si>
  <si>
    <t>FRESAGEM CONTÍNUA DE REVESTIMENTO ASFÁLTICO - ESPESSURA DE 5,0 CM (EXECUÇÃO, INCLUÍDO A CARGA DO MATERIAL DO MATERIAL FRESADO, EXCLUI O TRANSPORTE DO MATERIAL FRESADO)</t>
  </si>
  <si>
    <t>RO-00278</t>
  </si>
  <si>
    <t>FRESAGEM DESCONTÍNUA DE REVESTIMENTO ASFÁLTICO - ESPESSURA DE 2,0 CM (EXECUÇÃO, INCLUÍDO A CARGA DO MATERIAL DO MATERIAL FRESADO, EXCLUI O TRANSPORTE DO MATERIAL FRESADO)</t>
  </si>
  <si>
    <t>RO-00279</t>
  </si>
  <si>
    <t>FRESAGEM DESCONTÍNUA DE REVESTIMENTO ASFÁLTICO - ESPESSURA DE 3,0 CM (EXECUÇÃO, INCLUÍDO A CARGA DO MATERIAL DO MATERIAL FRESADO, EXCLUI O TRANSPORTE DO MATERIAL FRESADO)</t>
  </si>
  <si>
    <t>RO-00280</t>
  </si>
  <si>
    <t>FRESAGEM DESCONTÍNUA DE REVESTIMENTO ASFÁLTICO - ESPESSURA DE 4,0 CM (EXECUÇÃO, INCLUÍDO A CARGA DO MATERIAL DO MATERIAL FRESADO, EXCLUI O TRANSPORTE DO MATERIAL FRESADO)</t>
  </si>
  <si>
    <t>RO-00281</t>
  </si>
  <si>
    <t>FRESAGEM DESCONTÍNUA DE REVESTIMENTO ASFÁLTICO - ESPESSURA DE 5,0 CM (EXECUÇÃO, INCLUÍDO A CARGA DO MATERIAL DO MATERIAL FRESADO, EXCLUI O TRANSPORTE DO MATERIAL FRESADO)</t>
  </si>
  <si>
    <t>RO-00283</t>
  </si>
  <si>
    <t>SUB-BASE DE SOLO ESTABILIZADO GRANULOMETRICAMENTE SEM MISTURA COM MATERIAL DE JAZIDA - COMPACTADO NA ENERGIA INTERMEDIÁRIA (EXECUÇÃO, INCLUÍDO ESCAVAÇÃO E CARGA DO MATERIAL DE JAZIDA, EXCLUI O TRANSPORTE)</t>
  </si>
  <si>
    <t>RO-00284</t>
  </si>
  <si>
    <t>SUB-BASE DE SOLO ESTABILIZADO GRANULOMETRICAMENTE SEM MISTURA COM MATERIAL DE JAZIDA - COMPACTADO NA ENERGIA INTERMODIFICADA (EXECUÇÃO, INCLUÍDO ESCAVAÇÃO E CARGA DO MATERIAL DE JAZIDA, EXCLUI O TRANSPORTE)</t>
  </si>
  <si>
    <t>RO-00285</t>
  </si>
  <si>
    <t>SUB-BASE ESTABILIZADA GRANULOMETRICAMENTE COM MISTURA NA PISTA DE SOLOS, COM MATERIAL DE JAZIDA - COMPACTADO NA ENERGIA INTERMEDIÁRIA (EXECUÇÃO, INCLUÍDO ESCAVAÇÃO E CARGA DOS MATERIAIS DE JAZIDA, EXCLUI O TRANSPORTE)</t>
  </si>
  <si>
    <t>RO-00286</t>
  </si>
  <si>
    <t>SUB-BASE ESTABILIZADA GRANULOMETRICAMENTE COM MISTURA NA PISTA DE SOLOS, COM MATERIAL DE JAZIDA - COMPACTADO NA ENERGIA INTERMODIFICADA (EXECUÇÃO, INCLUÍDO ESCAVAÇÃO E CARGA DOS MATERIAIS DE JAZIDA, EXCLUI O TRANSPORTE)</t>
  </si>
  <si>
    <t>RO-00287</t>
  </si>
  <si>
    <t>SUB-BASE COM MISTURA NA PISTA DE SOLO-CAL COM 7% DE CAL, COM MATERIAL DE JAZIDA - COMPACTADO NA ENERGIA NORMAL (EXECUÇÃO, INCLUÍDO ESCAVAÇÃO E CARGA DO MATERIAL DE JAZIDA, FORNECIMENTO E CARGA DA CAL, EXCLUI O TRANSPORTE)</t>
  </si>
  <si>
    <t>RO-00288</t>
  </si>
  <si>
    <t>SUB-BASE COM MISTURA NA PISTA DE SOLO MELHORADO COM 3% DE CIMENTO, COM MATERIAL DE JAZIDA - COMPACTADO NA ENERGIA INTERMEDIÁRIA (EXECUÇÃO, INCLUÍDO ESCAVAÇÃO E CARGA DO MATERIAL DE JAZIDA, FORNECIMENTO E CARGA DO CIMENTO, EXCLUI O TRANSPORTE)</t>
  </si>
  <si>
    <t>RO-00289</t>
  </si>
  <si>
    <t>SUB-BASE COM MISTURA NA PISTA DE SOLO MELHORADO COM 3% DE CIMENTO, COM MATERIAL DE JAZIDA - COMPACTADO NA ENERGIA INTERMODIFICADA (EXECUÇÃO, INCLUÍDO ESCAVAÇÃO E CARGA DO MATERIAL DE JAZIDA, FORNECIMENTO E CARGA DO CIMENTO, EXCLUI O TRANSPORTE)</t>
  </si>
  <si>
    <t>RO-00290</t>
  </si>
  <si>
    <t>SUB-BASE ESTABILIZADA GRANULOMETRICAMENTE COM MISTURA NA PISTA DE SOLO AREIA (50% - 50%), COM MATERIAL DE JAZIDA E AREIA EXTRAÍDA - COMPACTADO NA ENERGIA INTERMEDIÁRIA (EXECUÇÃO, INCLUÍDO ESCAVAÇÃO E CARGA DO MATERIAL DE JAZIDA, FORNECIMENTO E CARGA DA AREIA, EXCLUI O TRANSPORTE)</t>
  </si>
  <si>
    <t>RO-00291</t>
  </si>
  <si>
    <t>SUB-BASE ESTABILIZADA GRANULOMETRICAMENTE COM MISTURA NA PISTA DE SOLO AREIA (50% - 50%), COM MATERIAL DE JAZIDA E AREIA COMERCIAL - COMPACTADO NA ENERGIA INTERMEDIÁRIA (EXECUÇÃO, INCLUÍDO ESCAVAÇÃO E CARGA DO MATERIAL DE JAZIDA, FORNECIMENTO E CARGA DA AREIA, EXCLUI O TRANSPORTE)</t>
  </si>
  <si>
    <t>RO-00292</t>
  </si>
  <si>
    <t>SUB-BASE ESTABILIZADA GRANULOMETRICAMENTE COM MISTURA NA PISTA DE SOLO BRITA (30% - 70%), COM MATERIAL DE JAZIDA E BRITA PRODUZIDA - COMPACTADO NA ENERGIA INTERMEDIÁRIA (EXECUÇÃO, INCLUÍDO ESCAVAÇÃO E CARGA DO MATERIAL DE JAZIDA, FORNECIMENTO E CARGA DA BRITA, EXCLUI O TRANSPORTE)</t>
  </si>
  <si>
    <t>RO-00293</t>
  </si>
  <si>
    <t>SUB-BASE ESTABILIZADA GRANULOMETRICAMENTE COM MISTURA NA PISTA DE SOLO BRITA (30% - 70%), COM MATERIAL DE JAZIDA E BRITA COMERCIAL - COMPACTADO NA ENERGIA INTERMEDIÁRIA (EXECUÇÃO, INCLUÍDO ESCAVAÇÃO E CARGA DO MATERIAL DE JAZIDA, FORNECIMENTO E CARGA DA BRITA, EXCLUI O TRANSPORTE)</t>
  </si>
  <si>
    <t>RO-00294</t>
  </si>
  <si>
    <t>SUB-BASE ESTABILIZADA GRANULOMETRICAMENTE COM MISTURA NA PISTA DE SOLO BRITA (30% - 70%), COM MATERIAL DE JAZIDA E BRITA PRODUZIDA - COMPACTADO NA ENERGIA INTERMODIFICADA (EXECUÇÃO, INCLUÍDO ESCAVAÇÃO E CARGA DO MATERIAL DE JAZIDA, FORNECIMENTO E CARGA DA BRITA, EXCLUI O TRANSPORTE)</t>
  </si>
  <si>
    <t>RO-00295</t>
  </si>
  <si>
    <t>SUB-BASE ESTABILIZADA GRANULOMETRICAMENTE COM MISTURA NA PISTA DE SOLO BRITA (30% - 70%), COM MATERIAL DE JAZIDA E BRITA COMERCIAL - COMPACTADO NA ENERGIA INTERMODIFICADA (EXECUÇÃO, INCLUÍDO ESCAVAÇÃO E CARGA DO MATERIAL DE JAZIDA, FORNECIMENTO E CARGA DA BRITA, EXCLUI O TRANSPORTE)</t>
  </si>
  <si>
    <t>RO-00296</t>
  </si>
  <si>
    <t>SUB-BASE COM MISTURA EM USINA DE SOLO MELHORADO COM 3% DE CIMENTO, COM MATERIAL DE JAZIDA - COMPACTADO NA ENERGIA INTERMEDIÁRIA (EXECUÇÃO, INCLUÍDO ESCAVAÇÃO E CARGA DO MATERIAL DE JAZIDA, FORNECIMENTO E CARGA DO CIMENTO, EXCLUI OS TRANSPORTES ATÉ A USINA E PISTA)</t>
  </si>
  <si>
    <t>RO-00297</t>
  </si>
  <si>
    <t>SUB-BASE COM MISTURA EM USINA DE SOLO MELHORADO COM 3% DE CIMENTO, COM MATERIAL DE JAZIDA - COMPACTADO NA ENERGIA INTERMODIFICADA (EXECUÇÃO, INCLUÍDO ESCAVAÇÃO E CARGA DO MATERIAL DE JAZIDA, FORNECIMENTO E CARGA DO CIMENTO, EXCLUI OS TRANSPORTES ATÉ A USINA E PISTA)</t>
  </si>
  <si>
    <t>RO-00298</t>
  </si>
  <si>
    <t>SUB-BASE ESTABILIZADA GRANULOMETRICAMENTE COM MISTURA EM USINA DE SOLO AREIA (50% - 50%), COM MATERIAL DE JAZIDA E AREIA EXTRAÍDA - COMPACTADO NA ENERGIA INTERMEDIÁRIA (EXECUÇÃO, INCLUÍDO ESCAVAÇÃO E CARGA DO MATERIAL DE JAZIDA, FORNECIMENTO E CARGA DA AREIA, EXCLUI OS TRANSPORTES ATÉ A USINA E PISTA)</t>
  </si>
  <si>
    <t>RO-00299</t>
  </si>
  <si>
    <t>SUB-BASE ESTABILIZADA GRANULOMETRICAMENTE COM MISTURA EM USINA DE SOLO AREIA (50% - 50%), COM MATERIAL DE JAZIDA E AREIA COMERCIAL - COMPACTADO NA ENERGIA INTERMEDIÁRIA (EXECUÇÃO, INCLUÍDO ESCAVAÇÃO E CARGA DO MATERIAL DE JAZIDA, FORNECIMENTO E CARGA DA AREIA, EXCLUI OS TRANSPORTES ATÉ A USINA E PISTA)</t>
  </si>
  <si>
    <t>RO-00300</t>
  </si>
  <si>
    <t>SUB-BASE ESTABILIZADA GRANULOMETRICAMENTE COM MISTURA EM USINA DE SOLO BRITA (30% - 70%), COM MATERIAL DE JAZIDA E BRITA PRODUZIDA - COMPACTADO NA ENERGIA INTERMEDIÁRIA (EXECUÇÃO, INCLUÍDO ESCAVAÇÃO E CARGA DO MATERIAL DE JAZIDA, FORNECIMENTO E CARGA DA BRITA, EXCLUI OS TRANSPORTES ATÉ A USINA E PISTA)</t>
  </si>
  <si>
    <t>RO-00301</t>
  </si>
  <si>
    <t>SUB-BASE ESTABILIZADA GRANULOMETRICAMENTE COM MISTURA EM USINA DE SOLO BRITA (30% - 70%), COM MATERIAL DE JAZIDA E BRITA COMERCIAL - COMPACTADO NA ENERGIA INTERMEDIÁRIA (EXECUÇÃO, INCLUÍDO ESCAVAÇÃO E CARGA DO MATERIAL DE JAZIDA, FORNECIMENTO E CARGA DA BRITA, EXCLUI OS TRANSPORTES ATÉ A USINA E PISTA)</t>
  </si>
  <si>
    <t>RO-00302</t>
  </si>
  <si>
    <t>SUB-BASE ESTABILIZADA GRANULOMETRICAMENTE COM MISTURA EM USINA DE SOLO BRITA (30% - 70%), COM MATERIAL DE JAZIDA E BRITA COMERCIAL - COMPACTADO NA ENERGIA INTERMODIFICADA (EXECUÇÃO, INCLUÍDO ESCAVAÇÃO E CARGA DO MATERIAL DE JAZIDA, FORNECIMENTO E CARGA DA BRITA, EXCLUI OS TRANSPORTES ATÉ A USINA E PISTA)</t>
  </si>
  <si>
    <t>RO-00303</t>
  </si>
  <si>
    <t>SUB-BASE ESTABILIZADA GRANULOMETRICAMENTE COM MISTURA EM USINA DE SOLO BRITA (30% - 70%) COM MATERIAL DE JAZIDA E BRITA PRODUZIDA - COMPACTADO NA ENERGIA INTERMODIFICADA (EXECUÇÃO, INCLUÍDO ESCAVAÇÃO E CARGA DO MATERIAL DE JAZIDA, FORNECIMENTO E CARGA DA BRITA, EXCLUI OS TRANSPORTES ATÉ A USINA E PISTA)</t>
  </si>
  <si>
    <t>RO-00304</t>
  </si>
  <si>
    <t>SUB-BASE DE BRITA GRADUADA TRATADA COM CIMENTO COM BRITA PRODUZIDA - COMPACTADO NA ENERGIA INTERMEDIÁRIA (EXECUÇÃO, INCLUÍDO FORNECIMENTO E CARGA DA BRITA, FORNECIMENTO E CARGA DO CIMENTO, EXCLUI OS TRANSPORTES ATÉ A USINA E PISTA)</t>
  </si>
  <si>
    <t>RO-00305</t>
  </si>
  <si>
    <t>SUB-BASE DE BRITA GRADUADA TRATADA COM CIMENTO COM BRITA COMERCIAL - COMPACTADO NA ENERGIA INTERMEDIÁRIA (EXECUÇÃO, INCLUÍDO FORNECIMENTO E CARGA DA BRITA, FORNECIMENTO E CARGA DO CIMENTO, EXCLUI OS TRANSPORTES ATÉ A USINA E PISTA)</t>
  </si>
  <si>
    <t>RO-00306</t>
  </si>
  <si>
    <t>SUB-BASE DE BRITA GRADUADA TRATADA COM CIMENTO COM BRITA COMERCIAL - COMPACTADO NA ENERGIA INTERMODIFICADA (EXECUÇÃO, INCLUÍDO FORNECIMENTO E CARGA DA BRITA, FORNECIMENTO E CARGA DO CIMENTO, EXCLUI OS TRANSPORTES ATÉ A USINA E PISTA)</t>
  </si>
  <si>
    <t>RO-00307</t>
  </si>
  <si>
    <t>SUB-BASE DE BRITA GRADUADA TRATADA COM CIMENTO COM BRITA PRODUZIDA - COMPACTADO NA ENERGIA INTERMODIFICADA (EXECUÇÃO, INCLUÍDO FORNECIMENTO E CARGA DA BRITA, FORNECIMENTO E CARGA DO CIMENTO, EXCLUI OS TRANSPORTES ATÉ A USINA E PISTA)</t>
  </si>
  <si>
    <t>RO-00308</t>
  </si>
  <si>
    <t>SUB-BASE DE BRITA GRADUADA TRATADA COM CIMENTO EXECUTADA COM VIBROACABADORA - BRITA COMERCIAL - COMPACTADO NA ENERGIA INTERMEDIÁRIA (EXECUÇÃO, INCLUÍDO FORNECIMENTO E CARGA DA BRITA, FORNECIMENTO E CARGA DO CIMENTO, EXCLUI OS TRANSPORTES ATÉ A USINA E PISTA)</t>
  </si>
  <si>
    <t>RO-00309</t>
  </si>
  <si>
    <t>SUB-BASE DE BRITA GRADUADA TRATADA COM CIMENTO EXECUTADA COM VIBROACABADORA - BRITA PRODUZIDA - COMPACTADO NA ENERGIA INTERMEDIÁRIA (EXECUÇÃO, INCLUÍDO FORNECIMENTO E CARGA DA BRITA, FORNECIMENTO E CARGA DO CIMENTO, EXCLUI OS TRANSPORTES ATÉ A USINA E PISTA)</t>
  </si>
  <si>
    <t>RO-00310</t>
  </si>
  <si>
    <t>SUB-BASE DE BRITA GRADUADA TRATADA COM CIMENTO EXECUTADA COM VIBROACABADORA - BRITA COMERCIAL - COMPACTADO NA ENERGIA INTERMODIFICADA (EXECUÇÃO, INCLUÍDO FORNECIMENTO E CARGA DA BRITA, FORNECIMENTO E CARGA DO CIMENTO, EXCLUI OS TRANSPORTES ATÉ A USINA E PISTA)</t>
  </si>
  <si>
    <t>RO-00311</t>
  </si>
  <si>
    <t>SUB-BASE DE BRITA GRADUADA TRATADA COM CIMENTO EXECUTADA COM VIBROACABADORA - BRITA PRODUZIDA - COMPACTADO NA ENERGIA INTERMODIFICADA (EXECUÇÃO, INCLUÍDO FORNECIMENTO E CARGA DA BRITA, FORNECIMENTO E CARGA DO CIMENTO, EXCLUI OS TRANSPORTES ATÉ A USINA E PISTA)</t>
  </si>
  <si>
    <t>RO-00312</t>
  </si>
  <si>
    <t>SUB-BASE ESTABILIZADA GRANULOMETRICAMENTE, EXECUTADA COM RECICLADORA, COM MISTURA DE SOLOS, COM MATERIAL DE JAZIDA - COMPACTADO NA ENERGIA INTERMEDIÁRIA (EXECUÇÃO, INCLUÍDO ESCAVAÇÃO E CARGA DO MATERIAL DE JAZIDA, EXCLUI O TRANSPORTE)</t>
  </si>
  <si>
    <t>RO-00313</t>
  </si>
  <si>
    <t>SUB-BASE COM MISTURA NA PISTA E EXECUTADA COM RECICLADORA, DE SOLO MELHORADO COM 3% DE CIMENTO, COM MATERIAL DE JAZIDA - COMPACTADO NA ENERGIA INTERMEDIÁRIA (EXECUÇÃO, INCLUÍDO ESCAVAÇÃO E CARGA DO MATERIAL DE JAZIDA, FORNECIMENTO E CARGA DO CIMENTO, EXCLUI O TRANSPORTE)</t>
  </si>
  <si>
    <t>RO-00314</t>
  </si>
  <si>
    <t>SUB-BASE ESTABILIZADA GRANULOMETRICAMENTE, EXECUTADA COM RECICLADORA, COM MISTURA SOLO AREIA (50% - 50%), COM MATERIAL DE JAZIDA E AREIA COMERCIAL - COMPACTADO NA ENERGIA INTERMEDIÁRIA (EXECUÇÃO, INCLUÍDO ESCAVAÇÃO E CARGA DO MATERIAL DE JAZIDA, FORNECIMENTO E CARGA DA AREIA, EXCLUI O TRANSPORTE)</t>
  </si>
  <si>
    <t>RO-00315</t>
  </si>
  <si>
    <t>SUB-BASE ESTABILIZADA GRANULOMETRICAMENTE, EXECUTADA COM RECICLADORA, COM MISTURA SOLO BRITA (30% - 70%), COM MATERIAL DE JAZIDA E BRITA COMERCIAL - COMPACTADO NA ENERGIA INTERMEDIÁRIA (EXECUÇÃO, INCLUÍDO ESCAVAÇÃO E CARGA DO MATERIAL DE JAZIDA, FORNECIMENTO E CARGA DA AREIA, EXCLUI O TRANSPORTE)</t>
  </si>
  <si>
    <t>RO-00316</t>
  </si>
  <si>
    <t>RO-00317</t>
  </si>
  <si>
    <t>RO-00318</t>
  </si>
  <si>
    <t>BASE DE SOLO ESTABILIZADO GRANULOMETRICAMENTE SEM MISTURA COM MATERIAL DE JAZIDA - COMPACTADO NA ENERGIA MODIFICADA (EXECUÇÃO, INCLUÍDO ESCAVAÇÃO E CARGA DO MATERIAL DE JAZIDA, EXCLUI O TRANSPORTE)</t>
  </si>
  <si>
    <t>RO-00319</t>
  </si>
  <si>
    <t>BASE ESTABILIZADA GRANULOMETRICAMENTE COM MISTURA NA PISTA DE SOLOS, COM MATERIAL DE JAZIDA - COMPACTADO NA ENERGIA MODIFICADA (EXECUÇÃO, INCLUÍDO ESCAVAÇÃO E CARGA DO MATERIAL DE JAZIDA, EXCLUI O TRANSPORTE)</t>
  </si>
  <si>
    <t>RO-00320</t>
  </si>
  <si>
    <t>BASE COM MISTURA NA PISTA DE SOLO-CAL COM 7% DE CAL, COM MATERIAL DE JAZIDA - COMPACTADO NA ENERGIA INTERMEDIÁRIA (EXECUÇÃO, INCLUÍDO ESCAVAÇÃO E CARGA DO MATERIAL DE JAZIDA, FORNECIMENTO E CARGA DA CAL, EXCLUI O TRANSPORTE)</t>
  </si>
  <si>
    <t>RO-00321</t>
  </si>
  <si>
    <t>BASE COM MISTURA NA PISTA DE SOLO MELHORADO COM 3% DE CIMENTO, COM MATERIAL DE JAZIDA - COMPACTADO NA ENERGIA MODIFICADA (EXECUÇÃO, INCLUÍDO ESCAVAÇÃO E CARGA DO MATERIAL DE JAZIDA, FORNECIMENTO E CARGA DO CIMENTO, EXCLUI O TRANSPORTE)</t>
  </si>
  <si>
    <t>RO-00322</t>
  </si>
  <si>
    <t>BASE ESTABILIZADA GRANULOMETRICAMENTE COM MISTURA NA PISTA DE SOLO AREIA (50% - 50%), COM MATERIAL DE JAZIDA E AREIA EXTRAÍDA - COMPACTADO NA ENERGIA MODIFICADA (EXECUÇÃO, INCLUÍDO ESCAVAÇÃO E CARGA DO MATERIAL DE JAZIDA, FORNECIMENTO E CARGA DA AREIA, EXCLUI O TRANSPORTE)</t>
  </si>
  <si>
    <t>RO-00323</t>
  </si>
  <si>
    <t>BASE ESTABILIZADA GRANULOMETRICAMENTE COM MISTURA NA PISTA DE SOLO AREIA (50% - 50%), COM MATERIAL DE JAZIDA E AREIA COMERCIAL - COMPACTADO NA ENERGIA MODIFICADA (EXECUÇÃO, INCLUÍDO ESCAVAÇÃO E CARGA DO MATERIAL DE JAZIDA, FORNECIMENTO E CARGA DA AREIA, EXCLUI O TRANSPORTE)</t>
  </si>
  <si>
    <t>RO-00324</t>
  </si>
  <si>
    <t>BASE ESTABILIZADA GRANULOMETRICAMENTE COM MISTURA NA PISTA DE SOLO BRITA (30% - 70%), COM MATERIAL DE JAZIDA E BRITA PRODUZIDA - COMPACTADO NA ENERGIA MODIFICADA (EXECUÇÃO, INCLUÍDO ESCAVAÇÃO E CARGA DO MATERIAL DE JAZIDA, FORNECIMENTO E CARGA DA BRITA, EXCLUI O TRANSPORTE)</t>
  </si>
  <si>
    <t>RO-00325</t>
  </si>
  <si>
    <t>BASE ESTABILIZADA GRANULOMETRICAMENTE COM MISTURA NA PISTA DE SOLO BRITA (30% - 70%), COM MATERIAL DE JAZIDA E BRITA COMERCIAL - COMPACTADO NA ENERGIA MODIFICADA (EXECUÇÃO, INCLUÍDO ESCAVAÇÃO E CARGA DO MATERIAL DE JAZIDA, FORNECIMENTO E CARGA DA BRITA, EXCLUI O TRANSPORTE)</t>
  </si>
  <si>
    <t>RO-00326</t>
  </si>
  <si>
    <t>BASE COM MISTURA EM USINA DE SOLO MELHORADO COM 3% DE CIMENTO, COM MATERIAL DE JAZIDA - COMPACTADO NA ENERGIA MODIFICADA (EXECUÇÃO, INCLUÍDO ESCAVAÇÃO E CARGA DO MATERIAL DE JAZIDA, FORNECIMENTO E CARGA DO CIMENTO, EXCLUI OS TRANSPORTES ATÉ A USINA E PISTA)</t>
  </si>
  <si>
    <t>RO-00327</t>
  </si>
  <si>
    <t>BASE ESTABILIZADA GRANULOMETRICAMENTE COM MISTURA EM USINA DE SOLO AREIA (50% - 50%), COM MATERIAL DE JAZIDA E AREIA EXTRAÍDA - COMPACTADO NA ENERGIA MODIFICADA (EXECUÇÃO, INCLUÍDO ESCAVAÇÃO E CARGA DO MATERIAL DE JAZIDA, FORNECIMENTO E CARGA DA AREIA, EXCLUI OS TRANSPORTES ATÉ A USINA E PISTA)</t>
  </si>
  <si>
    <t>RO-00328</t>
  </si>
  <si>
    <t>BASE ESTABILIZADA GRANULOMETRICAMENTE COM MISTURA EM USINA DE SOLO AREIA (50% - 50%), COM MATERIAL DE JAZIDA E AREIA COMERCIAL - COMPACTADO NA ENERGIA MODIFICADA (EXECUÇÃO, INCLUÍDO ESCAVAÇÃO E CARGA DO MATERIAL DE JAZIDA, FORNECIMENTO E CARGA DA AREIA, EXCLUI OS TRANSPORTES ATÉ A USINA E PISTA)</t>
  </si>
  <si>
    <t>RO-00329</t>
  </si>
  <si>
    <t>BASE ESTABILIZADA GRANULOMETRICAMENTE COM MISTURA EM USINA DE SOLO BRITA (30% - 70%), COM MATERIAL DE JAZIDA E BRITA PRODUZIDA - COMPACTADO NA ENERGIA MODIFICADA (EXECUÇÃO, INCLUÍDO ESCAVAÇÃO E CARGA DO MATERIAL DE JAZIDA, FORNECIMENTO E CARGA DA BRITA, EXCLUI OS TRANSPORTES ATÉ A USINA E PISTA)</t>
  </si>
  <si>
    <t>RO-00330</t>
  </si>
  <si>
    <t>BASE ESTABILIZADA GRANULOMETRICAMENTE COM MISTURA EM USINA DE SOLO BRITA (30% - 70%), COM MATERIAL DE JAZIDA E BRITA COMERCIAL - COMPACTADO NA ENERGIA MODIFICADA (EXECUÇÃO, INCLUÍDO ESCAVAÇÃO E CARGA DO MATERIAL DE JAZIDA, FORNECIMENTO E CARGA DA BRITA, EXCLUI OS TRANSPORTES ATÉ A USINA E PISTA)</t>
  </si>
  <si>
    <t>RO-00331</t>
  </si>
  <si>
    <t>BASE ESTABILIZADA GRANULOMETRICAMENTE EXECUTADA COM RECICLADORA COM MISTURA DE SOLOS, COM MATERIAL DE JAZIDA - COMPACTADO NA ENERGIA MODIFICADA (EXECUÇÃO, INCLUÍDO ESCAVAÇÃO E CARGA DO MATERIAL DE JAZIDA, EXCLUI O TRANSPORTE)</t>
  </si>
  <si>
    <t>RO-00332</t>
  </si>
  <si>
    <t>BASE, COM MISTURA NA PISTA E EXECUTADA COM RECICLADORA, DE SOLO MELHORADO COM 3% DE CIMENTO, COM MATERIAL DE JAZIDA - COMPACTADO NA ENERGIA MODIFICADA (EXECUÇÃO, INCLUÍDO ESCAVAÇÃO E CARGA DO MATERIAL DE JAZIDA, FORNECIMENTO E CARGA DO CIMENTO, EXCLUI O TRANSPORTE)</t>
  </si>
  <si>
    <t>RO-00333</t>
  </si>
  <si>
    <t>BASE ESTABILIZADA GRANULOMETRICAMENTE EXECUTADA COM RECICLADORA COM MISTURA SOLO AREIA (50% - 50%), COM MATERIAL DE JAZIDA E AREIA COMERCIAL - COMPACTADO NA ENERGIA MODIFICADA (EXECUÇÃO, INCLUÍDO ESCAVAÇÃO E CARGA DO MATERIAL DE JAZIDA, FORNECIMENTO E CARGA DA AREIA, EXCLUI O TRANSPORTE)</t>
  </si>
  <si>
    <t>RO-00334</t>
  </si>
  <si>
    <t>BASE ESTABILIZADA GRANULOMETRICAMENTE EXECUTADA COM RECICLADORA COM MISTURA SOLO BRITA (30% - 70%), COM MATERIAL DE JAZIDA E BRITA COMERCIAL - COMPACTADO NA ENERGIA MODIFICADA (EXECUÇÃO, INCLUÍDO ESCAVAÇÃO E CARGA DO MATERIAL DE JAZIDA, FORNECIMENTO E CARGA DA BRITA, EXCLUI O TRANSPORTE)</t>
  </si>
  <si>
    <t>RO-00335</t>
  </si>
  <si>
    <t>BASE OU SUB-BASE COM MISTURA NA PISTA DE SOLO-CIMENTO COM 7% DE CIMENTO, COM MATERIAL DE JAZIDA - COMPACTADO NA ENERGIA NORMAL (EXECUÇÃO, INCLUÍDO ESCAVAÇÃO E CARGA DO MATERIAL DE JAZIDA, FORNECIMENTO E CARGA DO CIMENTO, EXCLUI O TRANSPORTE)</t>
  </si>
  <si>
    <t>RO-00336</t>
  </si>
  <si>
    <t>BASE OU SUB-BASE ESTABILIZADA GRANULOMETRICAMENTE COM MISTURA NA PISTA DE SOLO BICA CORRIDA (30% - 70%), COM MATERIAL DE JAZIDA E BICA CORRIDA PRODUZIDA - COMPACTADO NA ENERGIA MODIFICADA (EXECUÇÃO, INCLUINDO ESCAVAÇÃO E CARGA DO MATERIAL DE JAZIDA, FORNECIMENTO E CARGA DA BICA CORRIDA, EXCLUI O TRANSPORTE)</t>
  </si>
  <si>
    <t>RO-00337</t>
  </si>
  <si>
    <t>BASE OU SUB-BASE ESTABILIZADA GRANULOMETRICAMENTE COM MISTURA NA PISTA DE SOLO BICA CORRIDA (30% - 70%), COM MATERIAL DE JAZIDA E BICA CORRIDA COMERCIAL - COMPACTADO NA ENERGIA MODIFICADA (EXECUÇÃO, INCLUÍDO ESCAVAÇÃO E CARGA DO MATERIAL DE JAZIDA, FORNECIMENTO E CARGA DA BICA CORRIDA, EXCLUI O TRANSPORTE)</t>
  </si>
  <si>
    <t>RO-00338</t>
  </si>
  <si>
    <t>BASE OU SUB-BASE ESTABILIZADA GRANULOMETRICAMENTE COM MISTURA NA PISTA DE SOLO ESCÓRIA DE ACIARIA (50%-50%), COM MATERIAL DE JAZIDA - COMPACTADO NA ENERGIA INTERMEDIÁRIA (EXECUÇÃO, INCLUÍDO ESCAVAÇÃO E CARGA DO MATERIAL DE JAZIDA, FORNECIMENTO E CARGA DA ESCORIA, EXCLUI O TRANSPORTE)</t>
  </si>
  <si>
    <t>RO-00339</t>
  </si>
  <si>
    <t>BASE OU SUB-BASE ESTABILIZADA GRANULOMETRICAMENTE COM MISTURA NA PISTA DE SOLO ESCÓRIA DE ACIARIA (50%-50%), COM MATERIAL DE JAZIDA - COMPACTADO NA ENERGIA INTERMODIFICADA (EXECUÇÃO, INCLUÍDO ESCAVAÇÃO E CARGA DO MATERIAL DE JAZIDA, FORNECIMENTO E CARGA DA ESCORIA, EXCLUI O TRANSPORTE)</t>
  </si>
  <si>
    <t>RO-00340</t>
  </si>
  <si>
    <t>BASE OU SUB-BASE DE MACADAME SECO COM BRITA PRODUZIDA (EXECUÇÃO, INCLUÍDO FORNECIMENTO E CARGA DA BRITA, EXCLUI O TRANSPORTE)</t>
  </si>
  <si>
    <t>RO-00341</t>
  </si>
  <si>
    <t>BASE OU SUB-BASE DE MACADAME SECO COM BRITA COMERCIAL (EXECUÇÃO, INCLUÍDO FORNECIMENTO E CARGA DA BRITA, EXCLUI O TRANSPORTE)</t>
  </si>
  <si>
    <t>RO-00342</t>
  </si>
  <si>
    <t>BASE OU SUB-BASE DE MACADAME HIDRÁULICO COM BRITA PRODUZIDA (EXECUÇÃO, INCLUÍDO FORNECIMENTO E CARGA DA BRITA, EXCLUI O TRANSPORTE)</t>
  </si>
  <si>
    <t>RO-00343</t>
  </si>
  <si>
    <t>BASE OU SUB-BASE DE MACADAME HIDRÁULICO COM BRITA COMERCIAL (EXECUÇÃO, INCLUÍDO FORNECIMENTO E CARGA DA BRITA, EXCLUI O TRANSPORTE)</t>
  </si>
  <si>
    <t>RO-00344</t>
  </si>
  <si>
    <t>BASE OU SUB-BASE DE BRITA GRADUADA SIMPLES COM BRITA PRODUZIDA - COMPACTADO NA ENERGIA MODIFICADA (EXECUÇÃO, INCLUÍDO FORNECIMENTO E CARGA DA BRITA, EXCLUI O TRANSPORTE)</t>
  </si>
  <si>
    <t>RO-00345</t>
  </si>
  <si>
    <t>BASE OU SUB-BASE DE BRITA GRADUADA SIMPLES COM BRITA COMERCIAL - COMPACTADO NA ENERGIA MODIFICADA (EXECUÇÃO, INCLUÍDO FORNECIMENTO E CARGA DA BRITA, EXCLUI O TRANSPORTE)</t>
  </si>
  <si>
    <t>RO-00346</t>
  </si>
  <si>
    <t>BASE OU SUB-BASE DE BRITA GRADUADA SIMPLES EXECUTADA COM VIBROACABADORA - BRITA PRODUZIDA - COMPACTADO NA ENERGIA MODIFICADA (EXECUÇÃO, INCLUÍDO FORNECIMENTO E CARGA DA BRITA, EXCLUI O TRANSPORTE)</t>
  </si>
  <si>
    <t>RO-00347</t>
  </si>
  <si>
    <t>BASE OU SUB-BASE DE BRITA GRADUADA SIMPLES EXECUTADA COM VIBROACABADORA - BRITA COMERCIAL - COMPACTADO NA ENERGIA MODIFICADA (EXECUÇÃO, INCLUÍDO FORNECIMENTO E CARGA DA BRITA, EXCLUI O TRANSPORTE)</t>
  </si>
  <si>
    <t>RO-00348</t>
  </si>
  <si>
    <t>BASE OU SUB-BASE DE BRITA GRADUADA TRATADA COM CIMENTO COM BRITA PRODUZIDA - COMPACTADO NA ENERGIA MODIFICADA (EXECUÇÃO, INCLUÍDO  FORNECIMENTO E CARGA DO CIMENTO E DA BRITA, EXCLUI O TRANSPORTE)</t>
  </si>
  <si>
    <t>RO-00349</t>
  </si>
  <si>
    <t>BASE OU SUB-BASE DE BRITA GRADUADA TRATADA COM CIMENTO COM BRITA COMERCIAL - COMPACTADO NA ENERGIA MODIFICADA(EXECUÇÃO, INCLUÍDO  FORNECIMENTO E CARGA DO CIMENTO E DA BRITA, EXCLUI O TRANSPORTE)</t>
  </si>
  <si>
    <t>RO-00350</t>
  </si>
  <si>
    <t>BASE OU SUB-BASE DE BRITA GRADUADA TRATADA COM CIMENTO EXECUTADA COM VIBROACABADORA - BRITA PRODUZIDA - COMPACTADO NA ENERGIA MODIFICADA (EXECUÇÃO, INCLUÍDO  FORNECIMENTO E CARGA DO CIMENTO E DA BRITA, EXCLUI O TRANSPORTE)</t>
  </si>
  <si>
    <t>RO-00351</t>
  </si>
  <si>
    <t>BASE OU SUB-BASE DE BRITA GRADUADA TRATADA COM CIMENTO EXECUTADA COM VIBROACABADORA - BRITA COMERCIAL - COMPACTADO NA ENERGIA MODIFICADA (EXECUÇÃO, INCLUÍDO  FORNECIMENTO E CARGA DO CIMENTO E DA BRITA, EXCLUI O TRANSPORTE)</t>
  </si>
  <si>
    <t>RO-00352</t>
  </si>
  <si>
    <t>BASE OU SUB-BASE COM MISTURA EM USINA DE SOLO-CIMENTO COM 7% DE CIMENTO, COM MATERIAL DE JAZIDA - COMPACTADO NA ENERGIA NORMAL (EXECUÇÃO, INCLUÍDO ESCAVAÇÃO E CARGA DO MATERIAL DE JAZIDA, FORNECIMENTO E CARGA DO CIMENTO, EXCLUI O TRANSPORTE)</t>
  </si>
  <si>
    <t>RO-00353</t>
  </si>
  <si>
    <t>BASE OU SUB-BASE ESTABILIZADA GRANULOMETRICAMENTE COM MISTURA EM USINA DE SOLO ESCÓRIA DE ACIARIA (50%-50%), COM MATERIAL DE JAZIDA - COMPACTADO NA ENERGIA INTERMEDIÁRIA (EXECUÇÃO, INCLUÍDO ESCAVAÇÃO E CARGA DO MATERIAL DE JAZIDA, FORNECIMENTO E CARGA DA ESCORIA, EXCLUI O TRANSPORTE)</t>
  </si>
  <si>
    <t>RO-00354</t>
  </si>
  <si>
    <t>BASE OU SUB-BASE ESTABILIZADA GRANULOMETRICAMENTE COM MISTURA EM USINA DE SOLO ESCÓRIA DE ACIARIA (50%-50%), COM MATERIAL DE JAZIDA - COMPACTADO NA ENERGIA INTERMODIFICADA (EXECUÇÃO, INCLUÍDO ESCAVAÇÃO E CARGA DO MATERIAL DE JAZIDA, FORNECIMENTO E CARGA DA ESCORIA, EXCLUI O TRANSPORTE)</t>
  </si>
  <si>
    <t>RO-00355</t>
  </si>
  <si>
    <t>BASE OU SUB-BASE ESTABILIZADA GRANULOMETRICAMENTE COM MISTURA EM USINA DE SOLO BRITA (29,10% - 67,90%) COM 3% DE CIMENTO, COM MATERIAL DE JAZIDA E BRITA PRODUZIDA - COMPACTADO NA ENERGIA INTERMEDIÁRIA (EXECUÇÃO, INCLUÍDO ESCAVAÇÃO E CARGA DO MATERIAL DE JAZIDA, FORNECIMENTO E CARGA DO CIMENTO E DA BRITA, EXCLUI O TRANSPORTE)</t>
  </si>
  <si>
    <t>RO-00356</t>
  </si>
  <si>
    <t>BASE OU SUB-BASE ESTABILIZADA GRANULOMETRICAMENTE COM MISTURA EM USINA DE SOLO BRITA (29,10% - 67,90%) COM 3% DE CIMENTO, COM MATERIAL DE JAZIDA E BRITA COMERCIAL - COMPACTADO NA ENERGIA INTERMEDIÁRIA (EXECUÇÃO, INCLUÍDO ESCAVAÇÃO E CARGA DO MATERIAL DE JAZIDA, FORNECIMENTO E CARGA DO CIMENTO E DA BRITA, EXCLUI O TRANSPORTE)</t>
  </si>
  <si>
    <t>RO-00357</t>
  </si>
  <si>
    <t>BASE OU SUB-BASE, COM MISTURA NA PISTA E EXECUTA COM RECICLADORA, DE SOLO-CIMENTO COM 7% DE CIMENTO, COM MATERIAL DE JAZIDA - COMPACTADO NA ENERGIA NORMAL (EXECUÇÃO, INCLUÍDO ESCAVAÇÃO E CARGA DO MATERIAL DE JAZIDA, FORNECIMENTO E CARGA DO CIMENTO, EXCLUI O TRANSPORTE)</t>
  </si>
  <si>
    <t>RO-00358</t>
  </si>
  <si>
    <t>BASE OU SUB-BASE ESTABILIZADA GRANULOMETRICAMENTE, COM MISTURA NA PISTA E EXECUTADA COM RECICLADORA, DE SOLO ESCÓRIA DE ACIARIA (50%-50%), COM MATERIAL DE JAZIDA - COMPACTADO NA ENERGIA INTERMEDIÁRIA (EXECUÇÃO, INCLUÍDO ESCAVAÇÃO E CARGA DO MATERIAL DE JAZIDA, FORNECIMENTO E CARGA DA ESCORIA, EXCLUI O TRANSPORTE)</t>
  </si>
  <si>
    <t>RO-00359</t>
  </si>
  <si>
    <t>BASE OU SUB-BASE ESTABILIZADA GRANULOMETRICAMENTE, COM MISTURA NA PISTA E EXECUTADA COM RECICLADORA, DE SOLO BICA CORRIDA (30% - 70%), COM MATERIAL DE JAZIDA E BICA CORRIDA COMERCIAL - COMPACTADO NA ENERGIA MODIFICADA (EXECUÇÃO, INCLUÍDO ESCAVAÇÃO E CARGA DO MATERIAL DE JAZIDA, FORNECIMENTO E CARGA DA BICA CORRIDA, EXCLUI O TRANSPORTE)</t>
  </si>
  <si>
    <t>RO-00360</t>
  </si>
  <si>
    <t>BASE OU SUB-BASE ESTABILIZADA QUÍMICA E GRANULOMETRICAMENTE, COM MISTURA NA PISTA E EXECUTADA COM RECICLADORA, DE SOLO BRITA (29,10% - 67,90%) COM 3% DE CIMENTO, COM MATERIAL DE JAZIDA E BRITA COMERCIAL - COMPACTADO NA ENERGIA INTERMEDIÁRIA (EXECUÇÃO, INCLUÍDO ESCAVAÇÃO E CARGA DO MATERIAL DE JAZIDA, FORNECIMENTO E CARGA DA BRITA E DO CIMENTO, EXCLUI O TRANSPORTE)</t>
  </si>
  <si>
    <t>RO-00361</t>
  </si>
  <si>
    <t>RECICLAGEM SIMPLES COM INCORPORAÇÃO DO REVESTIMENTO ASFÁLTICO À BASE - COMPACTADO NA ENERGIA MODIFICADA</t>
  </si>
  <si>
    <t>RO-00362</t>
  </si>
  <si>
    <t>RECICLAGEM COM ADIÇÃO DE 3% CIMENTO E INCORPORAÇÃO DO REVESTIMENTO ASFÁLTICO À BASE - COMPACTADO NA ENERGIA MODIFICADA (EXECUÇÃO, INCLUÍDO FORNECIMENTO E CARGA DO CIMENTO, EXCLUI O TRANSPORTE)</t>
  </si>
  <si>
    <t>RO-00363</t>
  </si>
  <si>
    <t>RECICLAGEM COM ADIÇÃO DE 25% DE BRITA PRODUZIDA E INCORPORAÇÃO DO REVESTIMENTO ASFÁLTICO À BASE - COMPACTADO NA ENERGIA MODIFICADA (EXECUÇÃO, INCLUÍDO FORNECIMENTO E CARGA DA BRITA, EXCLUI O TRANSPORTE)</t>
  </si>
  <si>
    <t>RO-00364</t>
  </si>
  <si>
    <t>RECICLAGEM COM ADIÇÃO DE 25% DE BRITA COMERCIAL E INCORPORAÇÃO DO REVESTIMENTO ASFÁLTICO À BASE - COMPACTADO NA ENERGIA MODIFICADA (EXECUÇÃO, INCLUÍDO FORNECIMENTO E CARGA DA BRITA, EXCLUI O TRANSPORTE)</t>
  </si>
  <si>
    <t>RO-00365</t>
  </si>
  <si>
    <t>RECICLAGEM COM ADIÇÃO DE 25% DE BRITA PRODUZIDA, 3% DE CIMENTO E INCORPORAÇÃO DO REVESTIMENTO ASFÁLTICO À BASE - COMPACTADO NA ENERGIA MODIFICADA (EXECUÇÃO, INCLUÍDO FORNECIMENTO E CARGA DA BRITA E DO CIMENTO, EXCLUI O TRANSPORTE)</t>
  </si>
  <si>
    <t>RO-00366</t>
  </si>
  <si>
    <t>RECICLAGEM COM ADIÇÃO DE 25% DE BRITA COMERCIAL, 3% DE CIMENTO E INCORPORAÇÃO DO REVESTIMENTO ASFÁLTICO À BASE - COMPACTADO NA ENERGIA MODIFICADA (EXECUÇÃO, INCLUÍDO FORNECIMENTO E CARGA DA BRITA E DO CIMENTO, EXCLUI O TRANSPORTE)</t>
  </si>
  <si>
    <t>RO-00367</t>
  </si>
  <si>
    <t>REESTABILIZAÇÃO DE CAMADA DE BASE SEM ADIÇÃO DE MATERIAL</t>
  </si>
  <si>
    <t>RO-00368</t>
  </si>
  <si>
    <t>REESTABILIZAÇÃO, EXECUTADA COM RECICLADORA, DE CAMADA DE BASE COM ADIÇÃO DE 30% DE MATERIAL DE JAZIDA (EXECUÇÃO, INCLUÍDO ESCAVAÇÃO E CARGA DO MATERIAL DE JAZIDA, EXCLUI O TRANSPORTE)</t>
  </si>
  <si>
    <t>RO-00369</t>
  </si>
  <si>
    <t>REESTABILIZAÇÃO, EXECUTADA COM RECICLADORA, DE CAMADA DE BASE COM ADIÇÃO DE 3% DE CIMENTO (EXECUÇÃO, INCLUÍDO FORNECIMENTO E CARGA DO CIMENTO, EXCLUI O TRANSPORTE)</t>
  </si>
  <si>
    <t>RO-00370</t>
  </si>
  <si>
    <t>REESTABILIZAÇÃO, EXECUTADA COM RECICLADORA, DE CAMADA DE BASE COM ADIÇÃO DE 30% DE BRITA PRODUZIDA (EXECUÇÃO, INCLUÍDO FORNECIMENTO E CARGA DA BRITA, EXCLUI O TRANSPORTE)</t>
  </si>
  <si>
    <t>RO-00371</t>
  </si>
  <si>
    <t>REESTABILIZAÇÃO, EXECUTADA COM RECICLADORA, DE CAMADA DE BASE COM ADIÇÃO DE 30% DE BRITA COMERCIAL (EXECUÇÃO, INCLUÍDO FORNECIMENTO E CARGA DA BRITA, EXCLUI O TRANSPORTE)</t>
  </si>
  <si>
    <t>RO-00372</t>
  </si>
  <si>
    <t>REESTABILIZAÇÃO DE CAMADA DE BASE COM ADIÇÃO DE 30% DE MATERIAL FRESADO RETIRADO DA PISTA (EXECUÇÃO, INCLUÍDO A CARGA DO MATERIAL FRESADO DA PISTA, EXCLUI A FRESAGEM E O TRANSPORTE)</t>
  </si>
  <si>
    <t>RO-00373</t>
  </si>
  <si>
    <t>REESTABILIZAÇÃO, EXECUTADA COM RECICLADORA, DE CAMADA DE BASE COM ADIÇÃO DE 30% DE MATERIAL FRESADO RETIRADO DA PISTA (EXECUÇÃO, INCLUÍDO A CARGA DO MATERIAL FRESADO DA PISTA, EXCLUI A FRESAGEM E O TRANSPORTE)</t>
  </si>
  <si>
    <t>RO-00374</t>
  </si>
  <si>
    <t>MACADAME BETUMINOSO POR PENETRAÇÃO - FAIXA A - BRITA PRODUZIDA (EXECUÇÃO, INCLUÍDO O FORNECIMENTO E CARGA DA BRITA, EXCLUI O TRANSPORTE DA BRITA E FORNECIMENTO E TRANSPORTE DO MATERIAL BETUMINOSO)</t>
  </si>
  <si>
    <t>RO-00375</t>
  </si>
  <si>
    <t>MACADAME BETUMINOSO POR PENETRAÇÃO - FAIXA A - BRITA COMERCIAL (EXECUÇÃO, INCLUÍDO O FORNECIMENTO E CARGA DA BRITA, EXCLUI O TRANSPORTE DA BRITA E FORNECIMENTO E TRANSPORTE DO MATERIAL BETUMINOSO)</t>
  </si>
  <si>
    <t>RO-00376</t>
  </si>
  <si>
    <t>MACADAME BETUMINOSO POR PENETRAÇÃO - FAIXA B - BRITA PRODUZIDA (EXECUÇÃO, INCLUÍDO O FORNECIMENTO E CARGA DA BRITA, EXCLUI O TRANSPORTE DA BRITA E FORNECIMENTO E TRANSPORTE DO MATERIAL BETUMINOSO)</t>
  </si>
  <si>
    <t>RO-00377</t>
  </si>
  <si>
    <t>MACADAME BETUMINOSO POR PENETRAÇÃO - FAIXA B - BRITA COMERCIAL (EXECUÇÃO, INCLUÍDO O FORNECIMENTO E CARGA DA BRITA, EXCLUI O TRANSPORTE DA BRITA E FORNECIMENTO E TRANSPORTE DO MATERIAL BETUMINOSO)</t>
  </si>
  <si>
    <t>RO-00378</t>
  </si>
  <si>
    <t>MACADAME BETUMINOSO POR PENETRAÇÃO - FAIXA C - BRITA PRODUZIDA (EXECUÇÃO, INCLUÍDO O FORNECIMENTO E CARGA DA BRITA, EXCLUI O TRANSPORTE DA BRITA E FORNECIMENTO E TRANSPORTE DO MATERIAL BETUMINOSO)</t>
  </si>
  <si>
    <t>RO-00379</t>
  </si>
  <si>
    <t>MACADAME BETUMINOSO POR PENETRAÇÃO - FAIXA C - BRITA COMERCIAL (EXECUÇÃO, INCLUÍDO O FORNECIMENTO E CARGA DA BRITA, EXCLUI O TRANSPORTE DA BRITA E FORNECIMENTO E TRANSPORTE DO MATERIAL BETUMINOSO)</t>
  </si>
  <si>
    <t>RO-00380</t>
  </si>
  <si>
    <t>MACADAME BETUMINOSO POR PENETRAÇÃO - FAIXA D - BRITA PRODUZIDA (EXECUÇÃO, INCLUÍDO O FORNECIMENTO E CARGA DA BRITA, EXCLUI O TRANSPORTE DA BRITA E FORNECIMENTO E TRANSPORTE DO MATERIAL BETUMINOSO)</t>
  </si>
  <si>
    <t>RO-00381</t>
  </si>
  <si>
    <t>MACADAME BETUMINOSO POR PENETRAÇÃO - FAIXA D - BRITA COMERCIAL (EXECUÇÃO, INCLUÍDO O FORNECIMENTO E CARGA DA BRITA, EXCLUI O TRANSPORTE DA BRITA E FORNECIMENTO E TRANSPORTE DO MATERIAL BETUMINOSO)</t>
  </si>
  <si>
    <t>RO-00382</t>
  </si>
  <si>
    <t>MACADAME BETUMINOSO POR PENETRAÇÃO COM ASFALTO COM POLÍMERO - FAIXA A - BRITA PRODUZIDA (EXECUÇÃO, INCLUÍDO O FORNECIMENTO E CARGA DA BRITA, EXCLUI O TRANSPORTE DA BRITA E FORNECIMENTO E TRANSPORTE DO MATERIAL BETUMINOSO)</t>
  </si>
  <si>
    <t>RO-00383</t>
  </si>
  <si>
    <t>MACADAME BETUMINOSO POR PENETRAÇÃO COM ASFALTO COM POLÍMERO - FAIXA A - BRITA COMERCIAL (EXECUÇÃO, INCLUÍDO O FORNECIMENTO E CARGA DA BRITA, EXCLUI O TRANSPORTE DA BRITA E FORNECIMENTO E TRANSPORTE DO MATERIAL BETUMINOSO)</t>
  </si>
  <si>
    <t>RO-00443</t>
  </si>
  <si>
    <t>PRÉ-MISTURADO A FRIO - FAIXA A - AREIA EXTRAÍDA E BRITA PRODUZIDA (EXECUÇÃO, INCLUINDO O FORNECIMENTO E CARGA DA AREIA E DA BRITA, EXCLUI O TRANSPORTE DA AREIA E DA BRITA E O FORNECIMENTO E TRANSPORTE DO MATERIAL BETUMINOSO ATÉ A OBRA)</t>
  </si>
  <si>
    <t>RO-00444</t>
  </si>
  <si>
    <t>PRÉ-MISTURADO A FRIO - FAIXA A - AREIA E BRITA COMERCIAIS (EXECUÇÃO, INCLUINDO O FORNECIMENTO E CARGA DA AREIA E DA BRITA, EXCLUI O TRANSPORTE DA AREIA E DA BRITA E O FORNECIMENTO E TRANSPORTE DO MATERIAL BETUMINOSO ATÉ A OBRA)</t>
  </si>
  <si>
    <t>RO-00445</t>
  </si>
  <si>
    <t>PRÉ-MISTURADO A FRIO - FAIXA B - AREIA EXTRAÍDA E BRITA PRODUZIDA (EXECUÇÃO, INCLUINDO O FORNECIMENTO E CARGA DA AREIA E DA BRITA, EXCLUI O TRANSPORTE DA AREIA E DA BRITA E O FORNECIMENTO E TRANSPORTE DO MATERIAL BETUMINOSO ATÉ A OBRA)</t>
  </si>
  <si>
    <t>RO-00446</t>
  </si>
  <si>
    <t>PRÉ-MISTURADO A FRIO - FAIXA B - AREIA E BRITA COMERCIAIS (EXECUÇÃO, INCLUINDO O FORNECIMENTO E CARGA DA AREIA E DA BRITA, EXCLUI O TRANSPORTE DA AREIA E DA BRITA E O FORNECIMENTO E TRANSPORTE DO MATERIAL BETUMINOSO ATÉ A OBRA)</t>
  </si>
  <si>
    <t>RO-00447</t>
  </si>
  <si>
    <t>PRÉ-MISTURADO A FRIO - FAIXA C - AREIA EXTRAÍDA E BRITA PRODUZIDA (EXECUÇÃO, INCLUINDO O FORNECIMENTO E CARGA DA AREIA E DA BRITA, EXCLUI O TRANSPORTE DA AREIA E DA BRITA E O FORNECIMENTO E TRANSPORTE DO MATERIAL BETUMINOSO ATÉ A OBRA)</t>
  </si>
  <si>
    <t>RO-00448</t>
  </si>
  <si>
    <t>PRÉ-MISTURADO A FRIO - FAIXA C - AREIA E BRITA COMERCIAIS (EXECUÇÃO, INCLUINDO O FORNECIMENTO E CARGA DA AREIA E DA BRITA, EXCLUI O TRANSPORTE DA AREIA E DA BRITA E O FORNECIMENTO E TRANSPORTE DO MATERIAL BETUMINOSO ATÉ A OBRA)</t>
  </si>
  <si>
    <t>RO-00449</t>
  </si>
  <si>
    <t>PRÉ-MISTURADO A FRIO - FAIXA D - AREIA EXTRAÍDA E BRITA PRODUZIDA (EXECUÇÃO, INCLUINDO O FORNECIMENTO E CARGA DA AREIA E DA BRITA, EXCLUI O TRANSPORTE DA AREIA E DA BRITA E O FORNECIMENTO E TRANSPORTE DO MATERIAL BETUMINOSO ATÉ A OBRA)</t>
  </si>
  <si>
    <t>RO-00450</t>
  </si>
  <si>
    <t>PRÉ-MISTURADO A FRIO - FAIXA D - AREIA E BRITA COMERCIAIS (EXECUÇÃO, INCLUINDO O FORNECIMENTO E CARGA DA AREIA E DA BRITA, EXCLUI O TRANSPORTE DA AREIA E DA BRITA E O FORNECIMENTO E TRANSPORTE DO MATERIAL BETUMINOSO ATÉ A OBRA)</t>
  </si>
  <si>
    <t>RO-00451</t>
  </si>
  <si>
    <t>PRÉ-MISTURADO A FRIO COM EMULSÃO ASFÁLTICA COM POLÍMERO - FAIXA A - AREIA EXTRAÍDA E BRITA PRODUZIDA (EXECUÇÃO, INCLUINDO O FORNECIMENTO E CARGA DA AREIA E DA BRITA, EXCLUI O TRANSPORTE DA AREIA E DA BRITA E O FORNECIMENTO E TRANSPORTE DO MATERIAL BETUMINOSO ATÉ A OBRA)</t>
  </si>
  <si>
    <t>RO-00452</t>
  </si>
  <si>
    <t>PRÉ-MISTURADO A FRIO COM EMULSÃO ASFÁLTICA COM POLÍMERO - FAIXA A - AREIA E BRITA COMERCIAIS (EXECUÇÃO, INCLUINDO O FORNECIMENTO E CARGA DA AREIA E DA BRITA, EXCLUI O TRANSPORTE DA AREIA E DA BRITA E O FORNECIMENTO E TRANSPORTE DO MATERIAL BETUMINOSO ATÉ A OBRA)</t>
  </si>
  <si>
    <t>RO-00453</t>
  </si>
  <si>
    <t>PRÉ-MISTURADO A FRIO COM EMULSÃO ASFÁLTICA COM POLÍMERO - FAIXA B - AREIA EXTRAÍDA E BRITA PRODUZIDA (EXECUÇÃO, INCLUINDO O FORNECIMENTO E CARGA DA AREIA E DA BRITA, EXCLUI O TRANSPORTE DA AREIA E DA BRITA E O FORNECIMENTO E TRANSPORTE DO MATERIAL BETUMINOSO ATÉ A OBRA)</t>
  </si>
  <si>
    <t>RO-00454</t>
  </si>
  <si>
    <t>PRÉ-MISTURADO A FRIO COM EMULSÃO ASFÁLTICA COM POLÍMERO - FAIXA B - AREIA E BRITA COMERCIAIS (EXECUÇÃO, INCLUINDO O FORNECIMENTO E CARGA DA AREIA E DA BRITA, EXCLUI O TRANSPORTE DA AREIA E DA BRITA E O FORNECIMENTO E TRANSPORTE DO MATERIAL BETUMINOSO ATÉ A OBRA)</t>
  </si>
  <si>
    <t>RO-00455</t>
  </si>
  <si>
    <t>PRÉ-MISTURADO A FRIO COM EMULSÃO ASFÁLTICA COM POLÍMERO - FAIXA C - AREIA EXTRAÍDA E BRITA PRODUZIDA (EXECUÇÃO, INCLUINDO O FORNECIMENTO E CARGA DA AREIA E DA BRITA, EXCLUI O TRANSPORTE DA AREIA E DA BRITA E O FORNECIMENTO E TRANSPORTE DO MATERIAL BETUMINOSO ATÉ A OBRA)</t>
  </si>
  <si>
    <t>RO-00456</t>
  </si>
  <si>
    <t>PRÉ-MISTURADO A FRIO COM EMULSÃO ASFÁLTICA COM POLÍMERO - FAIXA C - AREIA E BRITA COMERCIAIS (EXECUÇÃO, INCLUINDO O FORNECIMENTO E CARGA DA AREIA E DA BRITA, EXCLUI O TRANSPORTE DA AREIA E DA BRITA E O FORNECIMENTO E TRANSPORTE DO MATERIAL BETUMINOSO ATÉ A OBRA)</t>
  </si>
  <si>
    <t>RO-00457</t>
  </si>
  <si>
    <t>PRÉ-MISTURADO A FRIO COM EMULSÃO ASFÁLTICA COM POLÍMERO - FAIXA D - AREIA EXTRAÍDA E BRITA PRODUZIDA (EXECUÇÃO, INCLUINDO O FORNECIMENTO E CARGA DA AREIA E DA BRITA, EXCLUI O TRANSPORTE DA AREIA E DA BRITA E O FORNECIMENTO E TRANSPORTE DO MATERIAL BETUMINOSO ATÉ A OBRA)</t>
  </si>
  <si>
    <t>RO-00458</t>
  </si>
  <si>
    <t>PRÉ-MISTURADO A FRIO COM EMULSÃO ASFÁLTICA COM POLÍMERO - FAIXA D - AREIA E BRITA COMERCIAIS (EXECUÇÃO, INCLUINDO O FORNECIMENTO E CARGA DA AREIA E DA BRITA, EXCLUI O TRANSPORTE DA AREIA E DA BRITA E O FORNECIMENTO E TRANSPORTE DO MATERIAL BETUMINOSO ATÉ A OBRA)</t>
  </si>
  <si>
    <t>RO-00479</t>
  </si>
  <si>
    <t>RO-00480</t>
  </si>
  <si>
    <t>RO-00481</t>
  </si>
  <si>
    <t>RO-00482</t>
  </si>
  <si>
    <t>RO-00483</t>
  </si>
  <si>
    <t>PAVIMENTO DE CONCRETO COM EQUIPAMENTO DE PEQUENO PORTE - AREIA E BRITA COMERCIAIS (EXECUÇÃO, INCLUINDO O FORNECIMENTO E CARGA DO CIMENTO DA AREIA E DA BRITA, EXCLUI O TRANSPORTE DO CIMENTO DA AREIA E DA BRITA)</t>
  </si>
  <si>
    <t>RO-00484</t>
  </si>
  <si>
    <t>PAVIMENTO DE CONCRETO COM EQUIPAMENTO DE PEQUENO PORTE - AREIA EXTRAÍDA E BRITA PRODUZIDA (EXECUÇÃO, INCLUINDO O FORNECIMENTO E CARGA DO CIMENTO DA AREIA E DA BRITA, EXCLUI O TRANSPORTE DO CIMENTO DA AREIA E DA BRITA)</t>
  </si>
  <si>
    <t>RO-00485</t>
  </si>
  <si>
    <t>RO-00486</t>
  </si>
  <si>
    <t>RO-00609</t>
  </si>
  <si>
    <t>LANÇAMENTO MANUAL DE CONCRETO USINADO EM CENTRAL DOSADORA DE 30 M3/H</t>
  </si>
  <si>
    <t>RO-00610</t>
  </si>
  <si>
    <t>LANÇAMENTO MANUAL DE CONCRETO USINADO EM CENTRAL DOSADORA DE 40 M3/H</t>
  </si>
  <si>
    <t>RO-00611</t>
  </si>
  <si>
    <t>LANÇAMENTO LIVRE DE CONCRETO USINADO EM CENTRAL DOSADORA DE 30 M3/H POR MEIO DE CAMINHÃO BETONEIRA</t>
  </si>
  <si>
    <t>RO-00612</t>
  </si>
  <si>
    <t>LANÇAMENTO MECÂNICO DE CONCRETO USINADO EM CENTRAL DOSADORA DE 30 M3/H COM BOMBA REBOCÁVEL COM CAPACIDADE DE 30 M3/H</t>
  </si>
  <si>
    <t>RO-00613</t>
  </si>
  <si>
    <t>LANÇAMENTO MECÂNICO DE CONCRETO USINADO EM CENTRAL DOSADORA DE 30 M3/H COM BOMBA LANÇA SOBRE CHASSI COM CAPACIDADE DE 50 M3/H</t>
  </si>
  <si>
    <t>RO-00614</t>
  </si>
  <si>
    <t>LANÇAMENTO LIVRE DE CONCRETO USINADO EM CENTRAL DOSADORA DE 40 M3/H POR MEIO DE CAMINHÃO BETONEIRA</t>
  </si>
  <si>
    <t>RO-00615</t>
  </si>
  <si>
    <t>LANÇAMENTO MECÂNICO DE CONCRETO USINADO EM CENTRAL DOSADORA DE 40 M3/H COM BOMBA LANÇA SOBRE CHASSI COM CAPACIDADE DE 50 M3/H</t>
  </si>
  <si>
    <t>RO-00616</t>
  </si>
  <si>
    <t>LANÇAMENTO MECÂNICO DE CONCRETO USINADO EM CENTRAL DOSADORA DE 40 M3/H COM BOMBA LANÇA SOBRE CHASSI COM CAPACIDADE DE 41 M3/H</t>
  </si>
  <si>
    <t>RO-00617</t>
  </si>
  <si>
    <t>ADENSAMENTO DE CONCRETO POR VIBRADOR DE IMERSÃO</t>
  </si>
  <si>
    <t>RO-00942</t>
  </si>
  <si>
    <t>ARGAMASSA CONFECCIONADA EM BETONEIRA E LANÇAMENTO MANUAL DE CIMENTO E AREIA 1:3 - AREIA COMERCIAL (EXECUÇÃO, INCLUINDO FORNECIMENTO, CARGA E TRANSPORTE DE TODOS OS MATERIAIS)</t>
  </si>
  <si>
    <t>RO-00943</t>
  </si>
  <si>
    <t>ARGAMASSA CONFECCIONADA EM BETONEIRA E LANÇAMENTO MANUAL DE CIMENTO E AREIA 1:3 - AREIA EXTRAÍDA (EXECUÇÃO, INCLUINDO FORNECIMENTO, CARGA E TRANSPORTE DE TODOS OS MATERIAIS)</t>
  </si>
  <si>
    <t>RO-00944</t>
  </si>
  <si>
    <t>ARGAMASSA CONFECCIONADA EM BETONEIRA E LANÇAMENTO MANUAL DE CIMENTO, CAL HIDRATADA E AREIA 1:0,5:3,5 - AREIA COMERCIAL (EXECUÇÃO, INCLUINDO FORNECIMENTO, CARGA E TRANSPORTE DE TODOS OS MATERIAIS)</t>
  </si>
  <si>
    <t>RO-00945</t>
  </si>
  <si>
    <t>ARGAMASSA CONFECCIONADA EM BETONEIRA E LANÇAMENTO MANUAL DE CIMENTO, CAL HIDRATADA E AREIA 1:0,5:3,5 - AREIA EXTRAÍDA (EXECUÇÃO, INCLUINDO FORNECIMENTO, CARGA E TRANSPORTE DE TODOS OS MATERIAIS)</t>
  </si>
  <si>
    <t>RO-00946</t>
  </si>
  <si>
    <t>ARGAMASSA CONFECCIONADA EM BETONEIRA E LANÇAMENTO MANUAL DE CIMENTO E AREIA 1:3 COM 8% DE MICROSSÍLICA - AREIA COMERCIAL (EXECUÇÃO, INCLUINDO FORNECIMENTO, CARGA E TRANSPORTE DE TODOS OS MATERIAIS)</t>
  </si>
  <si>
    <t>RO-00947</t>
  </si>
  <si>
    <t>ARGAMASSA CONFECCIONADA EM BETONEIRA E LANÇAMENTO MANUAL DE CIMENTO E AREIA 1:3 COM 8% DE MICROSSÍLICA - AREIA EXTRAÍDA (EXECUÇÃO, INCLUINDO FORNECIMENTO, CARGA E TRANSPORTE DE TODOS OS MATERIAIS)</t>
  </si>
  <si>
    <t>RO-00948</t>
  </si>
  <si>
    <t>ARGAMASSA CONFECCIONADA EM BETONEIRA E LANÇAMENTO MANUAL DE CIMENTO E AREIA 1:3 COM 1,25% DE SILICATO DE ALUMÍNIO - AREIA COMERCIAL (EXECUÇÃO, INCLUINDO FORNECIMENTO, CARGA E TRANSPORTE DE TODOS OS MATERIAIS)</t>
  </si>
  <si>
    <t>RO-00949</t>
  </si>
  <si>
    <t>ARGAMASSA CONFECCIONADA EM BETONEIRA E LANÇAMENTO MANUAL DE CIMENTO E AREIA 1:3 COM 1,25% DE SILICATO DE ALUMÍNIO - AREIA EXTRAÍDA (EXECUÇÃO, INCLUINDO FORNECIMENTO, CARGA E TRANSPORTE DE TODOS OS MATERIAIS)</t>
  </si>
  <si>
    <t>RO-00950</t>
  </si>
  <si>
    <t>ARGAMASSA CONFECCIONADA EM MISTURADOR E LANÇAMENTO MANUAL PARA REPAROS E GRAUTEAMENTO (EXECUÇÃO, INCLUINDO FORNECIMENTO, CARGA E TRANSPORTE DE TODOS OS MATERIAIS)</t>
  </si>
  <si>
    <t>RO-00951</t>
  </si>
  <si>
    <t>ARGAMASSA AUTOADENSÁVEL CONFECCIONADA EM MISTURADOR E LANÇAMENTO MANUAL PARA REPAROS E GRAUTEAMENTO (EXECUÇÃO, INCLUINDO FORNECIMENTO, CARGA E TRANSPORTE DE TODOS OS MATERIAIS)</t>
  </si>
  <si>
    <t>RO-00952</t>
  </si>
  <si>
    <t>MICROCONCRETO CONFECCIONADO EM MISTURADOR E LANÇAMENTO MANUAL PARA REPAROS E GRAUTEAMENTO (EXECUÇÃO, INCLUINDO FORNECIMENTO, CARGA E TRANSPORTE DE TODOS OS MATERIAIS)</t>
  </si>
  <si>
    <t>RO-00953</t>
  </si>
  <si>
    <t>CONCRETO MAGRO CONFECCIONADO EM BETONEIRA E LANÇAMENTO MANUAL - AREIA E BRITA COMERCIAIS (EXECUÇÃO, INCLUINDO FORNECIMENTO, CARGA E TRANSPORTE DE TODOS OS MATERIAIS)</t>
  </si>
  <si>
    <t>RO-00954</t>
  </si>
  <si>
    <t>CONCRETO MAGRO CONFECCIONADO EM BETONEIRA E LANÇAMENTO MANUAL - AREIA EXTRAÍDA E BRITA PRODUZIDA (EXECUÇÃO, INCLUINDO FORNECIMENTO, CARGA E TRANSPORTE DE TODOS OS MATERIAIS)</t>
  </si>
  <si>
    <t>RO-00955</t>
  </si>
  <si>
    <t>CONCRETO CICLÓPICO CONFECCIONADO EM BETONEIRA E LANÇAMENTO MANUAL COM FCK = 15 MPA - AREIA, BRITA E PEDRA DE MÃO COMERCIAIS (EXECUÇÃO, INCLUINDO FORNECIMENTO, CARGA E TRANSPORTE DE TODOS OS MATERIAIS)</t>
  </si>
  <si>
    <t>RO-00956</t>
  </si>
  <si>
    <t>CONCRETO CICLÓPICO CONFECCIONADO EM BETONEIRA E LANÇAMENTO MANUAL COM FCK = 15 MPA - AREIA EXTRAÍDA, BRITA E PEDRA DE MÃO PRODUZIDAS (EXECUÇÃO, INCLUINDO FORNECIMENTO, CARGA E TRANSPORTE DE TODOS OS MATERIAIS)</t>
  </si>
  <si>
    <t>RO-00957</t>
  </si>
  <si>
    <t>CONCRETO CICLÓPICO CONFECCIONADO EM BETONEIRA E LANÇAMENTO MANUAL COM FCK = 20 MPA - AREIA, BRITA E PEDRA DE MÃO COMERCIAIS (EXECUÇÃO, INCLUINDO FORNECIMENTO, CARGA E TRANSPORTE DE TODOS OS MATERIAIS)</t>
  </si>
  <si>
    <t>RO-00958</t>
  </si>
  <si>
    <t>CONCRETO CICLÓPICO CONFECCIONADO EM BETONEIRA E LANÇAMENTO MANUAL COM FCK = 20 MPA - AREIA EXTRAÍDA, BRITA E PEDRA DE MÃO PRODUZIDAS (EXECUÇÃO, INCLUINDO FORNECIMENTO, CARGA E TRANSPORTE DE TODOS OS MATERIAIS)</t>
  </si>
  <si>
    <t>RO-00959</t>
  </si>
  <si>
    <t>CONCRETO CONFECCIONADO EM BETONEIRA E LANÇAMENTO MANUAL COM FCK = 15 MPA - AREIA E BRITA COMERCIAIS (EXECUÇÃO, INCLUINDO FORNECIMENTO, CARGA E TRANSPORTE DE TODOS OS MATERIAIS)</t>
  </si>
  <si>
    <t>RO-00960</t>
  </si>
  <si>
    <t>CONCRETO CONFECCIONADO EM BETONEIRA E LANÇAMENTO MANUAL COM FCK = 15 MPA - AREIA EXTRAÍDA E BRITA PRODUZIDA (EXECUÇÃO, INCLUINDO FORNECIMENTO, CARGA E TRANSPORTE DE TODOS OS MATERIAIS)</t>
  </si>
  <si>
    <t>RO-00961</t>
  </si>
  <si>
    <t>CONCRETO CONFECCIONADO EM BETONEIRA E LANÇAMENTO MANUAL COM FCK = 20 MPA - AREIA E BRITA COMERCIAIS (EXECUÇÃO, INCLUINDO FORNECIMENTO, CARGA E TRANSPORTE DE TODOS OS MATERIAIS)</t>
  </si>
  <si>
    <t>RO-00962</t>
  </si>
  <si>
    <t>CONCRETO CONFECCIONADO EM BETONEIRA E LANÇAMENTO MANUAL COM FCK = 20 MPA - AREIA EXTRAÍDA E BRITA PRODUZIDA (EXECUÇÃO, INCLUINDO FORNECIMENTO, CARGA E TRANSPORTE DE TODOS OS MATERIAIS)</t>
  </si>
  <si>
    <t>RO-00963</t>
  </si>
  <si>
    <t>CONCRETO CONFECCIONADO EM BETONEIRA E LANÇAMENTO MANUAL COM FCK = 25 MPA - AREIA E BRITA COMERCIAIS (EXECUÇÃO, INCLUINDO FORNECIMENTO, CARGA E TRANSPORTE DE TODOS OS MATERIAIS)</t>
  </si>
  <si>
    <t>RO-00964</t>
  </si>
  <si>
    <t>CONCRETO CONFECCIONADO EM BETONEIRA E LANÇAMENTO MANUAL COM FCK = 25 MPA - AREIA EXTRAÍDA E BRITA PRODUZIDA (EXECUÇÃO, INCLUINDO FORNECIMENTO, CARGA E TRANSPORTE DE TODOS OS MATERIAIS)</t>
  </si>
  <si>
    <t>RO-00965</t>
  </si>
  <si>
    <t>CONCRETO CONFECCIONADO EM BETONEIRA E LANÇAMENTO MANUAL COM FCK = 30 MPA - AREIA E BRITA COMERCIAIS (EXECUÇÃO, INCLUINDO FORNECIMENTO, CARGA E TRANSPORTE DE TODOS OS MATERIAIS)</t>
  </si>
  <si>
    <t>RO-00966</t>
  </si>
  <si>
    <t>CONCRETO CONFECCIONADO EM BETONEIRA E LANÇAMENTO MANUAL COM FCK = 30 MPA - AREIA EXTRAÍDA E BRITA PRODUZIDA (EXECUÇÃO, INCLUINDO FORNECIMENTO, CARGA E TRANSPORTE DE TODOS OS MATERIAIS)</t>
  </si>
  <si>
    <t>RO-00967</t>
  </si>
  <si>
    <t>CONCRETO POROSO CONFECCIONADO EM BETONEIRA E LANÇAMENTO MANUAL PARA TUBOS DE DRENAGEM COM FCK = 25 MPA - AREIA E BRITA COMERCIAIS (EXECUÇÃO, INCLUINDO FORNECIMENTO, CARGA E TRANSPORTE DE TODOS OS MATERIAIS)</t>
  </si>
  <si>
    <t>RO-00968</t>
  </si>
  <si>
    <t>CONCRETO POROSO CONFECCIONADO EM BETONEIRA E LANÇAMENTO MANUAL PARA TUBOS DE DRENAGEM COM FCK = 25 MPA - AREIA EXTRAÍDA E BRITA PRODUZIDA (EXECUÇÃO, INCLUINDO FORNECIMENTO, CARGA E TRANSPORTE DE TODOS OS MATERIAIS)</t>
  </si>
  <si>
    <t>RO-00969</t>
  </si>
  <si>
    <t>CONCRETO CONFECCIONADO EM BETONEIRA E LANÇAMENTO MANUAL PARA PRÉ-MOLDADOS (MOURÕES) COM FCK = 25 MPA - AREIA E BRITA COMERCIAIS (EXECUÇÃO, INCLUINDO FORNECIMENTO, CARGA E TRANSPORTE DE TODOS OS MATERIAIS)</t>
  </si>
  <si>
    <t>RO-00970</t>
  </si>
  <si>
    <t>CONCRETO CONFECCIONADO EM BETONEIRA E LANÇAMENTO MANUAL PARA PRÉ-MOLDADOS (MOURÕES) COM FCK = 25 MPA - AREIA EXTRAÍDA E BRITA PRODUZIDA (EXECUÇÃO, INCLUINDO FORNECIMENTO, CARGA E TRANSPORTE DE TODOS OS MATERIAIS)</t>
  </si>
  <si>
    <t>RO-00971</t>
  </si>
  <si>
    <t>CONCRETO CONFECCIONADO EM CENTRAL DOSADORA DE 30 M3/H COM FCK = 20 MPA - AREIA E BRITA COMERCIAIS (EXECUÇÃO, INCLUINDO FORNECIMENTO, CARGA E TRANSPORTE DE TODOS OS MATERIAIS, EXCLUI O LANÇAMENTO)</t>
  </si>
  <si>
    <t>RO-00972</t>
  </si>
  <si>
    <t>CONCRETO CONFECCIONADO EM CENTRAL DOSADORA DE 30 M3/H COM FCK = 20 MPA - AREIA EXTRAÍDA E BRITA PRODUZIDA (EXECUÇÃO, INCLUINDO FORNECIMENTO, CARGA E TRANSPORTE DE TODOS OS MATERIAIS, EXCLUI O LANÇAMENTO)</t>
  </si>
  <si>
    <t>RO-00973</t>
  </si>
  <si>
    <t>CONCRETO CONFECCIONADO EM CENTRAL DOSADORA DE 30 M3/H COM FCK = 25 MPA - AREIA E BRITA COMERCIAIS (EXECUÇÃO, INCLUINDO FORNECIMENTO, CARGA E TRANSPORTE DE TODOS OS MATERIAIS, EXCLUI O LANÇAMENTO)</t>
  </si>
  <si>
    <t>RO-00974</t>
  </si>
  <si>
    <t>CONCRETO CONFECCIONADO EM CENTRAL DOSADORA DE 30 M3/H COM FCK = 25 MPA - AREIA EXTRAÍDA E BRITA PRODUZIDA (EXECUÇÃO, INCLUINDO FORNECIMENTO, CARGA E TRANSPORTE DE TODOS OS MATERIAIS, EXCLUI O LANÇAMENTO)</t>
  </si>
  <si>
    <t>RO-00975</t>
  </si>
  <si>
    <t>CONCRETO CONFECCIONADO EM CENTRAL DOSADORA DE 30 M3/H COM FCK = 30 MPA - AREIA E BRITA COMERCIAIS (EXECUÇÃO, INCLUINDO FORNECIMENTO, CARGA E TRANSPORTE DE TODOS OS MATERIAIS, EXCLUI O LANÇAMENTO)</t>
  </si>
  <si>
    <t>RO-00976</t>
  </si>
  <si>
    <t>CONCRETO CONFECCIONADO EM CENTRAL DOSADORA DE 30 M3/H COM FCK = 30 MPA - AREIA EXTRAÍDA E BRITA PRODUZIDA (EXECUÇÃO, INCLUINDO FORNECIMENTO, CARGA E TRANSPORTE DE TODOS OS MATERIAIS, EXCLUI O LANÇAMENTO)</t>
  </si>
  <si>
    <t>RO-00977</t>
  </si>
  <si>
    <t>CONCRETO PARA BOMBEAMENTO CONFECCIONADO EM CENTRAL DOSADORA DE 30 M3/H COM FCK = 25 MPA - AREIA E BRITA COMERCIAIS (EXECUÇÃO, INCLUINDO FORNECIMENTO, CARGA E TRANSPORTE DE TODOS OS MATERIAIS, EXCLUI O LANÇAMENTO)</t>
  </si>
  <si>
    <t>RO-00978</t>
  </si>
  <si>
    <t>CONCRETO PARA BOMBEAMENTO CONFECCIONADO EM CENTRAL DOSADORA DE 30 M3/H COM FCK = 25 MPA - AREIA EXTRAÍDA E BRITA PRODUZIDA (EXECUÇÃO, INCLUINDO FORNECIMENTO, CARGA E TRANSPORTE DE TODOS OS MATERIAIS, EXCLUI O LANÇAMENTO)</t>
  </si>
  <si>
    <t>RO-00979</t>
  </si>
  <si>
    <t>CONCRETO PARA BOMBEAMENTO CONFECCIONADO EM CENTRAL DOSADORA DE 30 M3/H COM FCK = 30 MPA - AREIA E BRITA COMERCIAIS (EXECUÇÃO, INCLUINDO FORNECIMENTO, CARGA E TRANSPORTE DE TODOS OS MATERIAIS, EXCLUI O LANÇAMENTO)</t>
  </si>
  <si>
    <t>RO-00980</t>
  </si>
  <si>
    <t>CONCRETO PARA BOMBEAMENTO CONFECCIONADO EM CENTRAL DOSADORA DE 30 M3/H COM FCK = 30 MPA - AREIA EXTRAÍDA E BRITA PRODUZIDA (EXECUÇÃO, INCLUINDO FORNECIMENTO, CARGA E TRANSPORTE DE TODOS OS MATERIAIS, EXCLUI O LANÇAMENTO)</t>
  </si>
  <si>
    <t>RO-00981</t>
  </si>
  <si>
    <t>CONCRETO PARA BOMBEAMENTO CONFECCIONADO EM CENTRAL DOSADORA DE 30 M3/H COM FCK = 35 MPA - AREIA E BRITA COMERCIAIS (EXECUÇÃO, INCLUINDO FORNECIMENTO, CARGA E TRANSPORTE DE TODOS OS MATERIAIS, EXCLUI O LANÇAMENTO)</t>
  </si>
  <si>
    <t>RO-00982</t>
  </si>
  <si>
    <t>CONCRETO PARA BOMBEAMENTO CONFECCIONADO EM CENTRAL DOSADORA DE 30 M3/H COM FCK = 35 MPA - AREIA EXTRAÍDA E BRITA PRODUZIDA (EXECUÇÃO, INCLUINDO FORNECIMENTO, CARGA E TRANSPORTE DE TODOS OS MATERIAIS, EXCLUI O LANÇAMENTO)</t>
  </si>
  <si>
    <t>RO-00983</t>
  </si>
  <si>
    <t>CONCRETO PARA BOMBEAMENTO CONFECCIONADO EM CENTRAL DOSADORA DE 30 M3/H COM FCK = 40 MPA - AREIA E BRITA COMERCIAIS (EXECUÇÃO, INCLUINDO FORNECIMENTO, CARGA E TRANSPORTE DE TODOS OS MATERIAIS, EXCLUI O LANÇAMENTO)</t>
  </si>
  <si>
    <t>RO-00984</t>
  </si>
  <si>
    <t>CONCRETO PARA BOMBEAMENTO CONFECCIONADO EM CENTRAL DOSADORA DE 30 M3/H COM FCK = 40 MPA - AREIA EXTRAÍDA E BRITA PRODUZIDA (EXECUÇÃO, INCLUINDO FORNECIMENTO, CARGA E TRANSPORTE DE TODOS OS MATERIAIS, EXCLUI O LANÇAMENTO)</t>
  </si>
  <si>
    <t>RO-00985</t>
  </si>
  <si>
    <t>CONCRETO COM 8% DE MICROSSÍLICA CONFECCIONADO EM CENTRAL DOSADORA DE 30 M3/H COM FCK = 40 MPA - AREIA E BRITA COMERCIAIS (EXECUÇÃO, INCLUINDO FORNECIMENTO, CARGA E TRANSPORTE DE TODOS OS MATERIAIS, EXCLUI O LANÇAMENTO)</t>
  </si>
  <si>
    <t>RO-00986</t>
  </si>
  <si>
    <t>CONCRETO COM 8% DE MICROSSÍLICA CONFECCIONADO EM CENTRAL DOSADORA DE 30 M3/H COM FCK = 40 MPA - AREIA EXTRAÍDA E BRITA PRODUZIDA (EXECUÇÃO, INCLUINDO FORNECIMENTO, CARGA E TRANSPORTE DE TODOS OS MATERIAIS, EXCLUI O LANÇAMENTO)</t>
  </si>
  <si>
    <t>RO-00987</t>
  </si>
  <si>
    <t>CONCRETO COM 10% DE MICROSSÍLICA CONFECCIONADO EM CENTRAL DOSADORA DE 30 M3/H COM FCK = 45 MPA - AREIA E BRITA COMERCIAIS (EXECUÇÃO, INCLUINDO FORNECIMENTO, CARGA E TRANSPORTE DE TODOS OS MATERIAIS, EXCLUI O LANÇAMENTO)</t>
  </si>
  <si>
    <t>RO-00988</t>
  </si>
  <si>
    <t>CONCRETO COM 10% DE MICROSSÍLICA CONFECCIONADO EM CENTRAL DOSADORA DE 30 M3/H COM FCK = 45 MPA - AREIA EXTRAÍDA E BRITA PRODUZIDA (EXECUÇÃO, INCLUINDO FORNECIMENTO, CARGA E TRANSPORTE DE TODOS OS MATERIAIS, EXCLUI O LANÇAMENTO)</t>
  </si>
  <si>
    <t>RO-00989</t>
  </si>
  <si>
    <t>CONCRETO SUBMERSO CONFECCIONADO EM CENTRAL DOSADORA DE 30 M3/H COM FCK = 25 MPA - AREIA E BRITA COMERCIAIS (EXECUÇÃO, INCLUINDO FORNECIMENTO, CARGA E TRANSPORTE DE TODOS OS MATERIAIS, EXCLUI O LANÇAMENTO)</t>
  </si>
  <si>
    <t>RO-00990</t>
  </si>
  <si>
    <t>CONCRETO SUBMERSO CONFECCIONADO EM CENTRAL DOSADORA DE 30 M3/H COM FCK = 25 MPA - AREIA EXTRAÍDA E BRITA PRODUZIDA (EXECUÇÃO, INCLUINDO FORNECIMENTO, CARGA E TRANSPORTE DE TODOS OS MATERIAIS, EXCLUI O LANÇAMENTO)</t>
  </si>
  <si>
    <t>RO-00991</t>
  </si>
  <si>
    <t>CONCRETO AUTOADENSÁVEL COM SILICATO DE ALUMÍNIO CONFECCIONADO EM CENTRAL DOSADORA DE 30 M3/H COM FCK = 25 MPA - AREIA E BRITA COMERCIAIS (EXECUÇÃO, INCLUINDO FORNECIMENTO, CARGA E TRANSPORTE DE TODOS OS MATERIAIS, EXCLUI O LANÇAMENTO)</t>
  </si>
  <si>
    <t>RO-00992</t>
  </si>
  <si>
    <t>CONCRETO AUTOADENSÁVEL COM SILICATO DE ALUMÍNIO CONFECCIONADO EM CENTRAL DOSADORA DE 30 M3/H COM FCK = 25 MPA - AREIA EXTRAÍDA E BRITA PRODUZIDA (EXECUÇÃO, INCLUINDO FORNECIMENTO, CARGA E TRANSPORTE DE TODOS OS MATERIAIS, EXCLUI O LANÇAMENTO)</t>
  </si>
  <si>
    <t>RO-00993</t>
  </si>
  <si>
    <t>CONCRETO CONFECCIONADO EM CENTRAL DOSADORA DE 30 M3/H COM FCTM,K = 4,5 MPA - AREIA E BRITA COMERCIAIS (EXECUÇÃO, INCLUINDO FORNECIMENTO DE TODOS OS MATERIAIS E A CARGA E TRANSPORTE DA AREIA E BRITA, EXCLUI O LANÇAMENTO DO CONCRETO)</t>
  </si>
  <si>
    <t>RO-00994</t>
  </si>
  <si>
    <t>CONCRETO CONFECCIONADO EM CENTRAL DOSADORA DE 30 M3/H COM FCTM,K = 4,5 MPA - AREIA EXTRAÍDA E BRITA PRODUZIDA (EXECUÇÃO, INCLUINDO FORNECIMENTO DE TODOS OS MATERIAIS E A CARGA E TRANSPORTE DA AREIA E BRITA, EXCLUI O LANÇAMENTO DO CONCRETO)</t>
  </si>
  <si>
    <t>RO-00995</t>
  </si>
  <si>
    <t>CONCRETO CONFECCIONADO EM CENTRAL DOSADORA DE 40 M3/H COM FCK = 20 MPA - AREIA E BRITA COMERCIAIS (EXECUÇÃO, INCLUINDO FORNECIMENTO, CARGA E TRANSPORTE DE TODOS OS MATERIAIS, EXCLUI O LANÇAMENTO)</t>
  </si>
  <si>
    <t>RO-00996</t>
  </si>
  <si>
    <t>CONCRETO CONFECCIONADO EM CENTRAL DOSADORA DE 40 M3/H COM FCK = 20 MPA - AREIA EXTRAÍDA E BRITA PRODUZIDA (EXECUÇÃO, INCLUINDO FORNECIMENTO, CARGA E TRANSPORTE DE TODOS OS MATERIAIS, EXCLUI O LANÇAMENTO)</t>
  </si>
  <si>
    <t>RO-00997</t>
  </si>
  <si>
    <t>CONCRETO CONFECCIONADO EM CENTRAL DOSADORA DE 40 M3/H COM FCK = 25 MPA - AREIA E BRITA COMERCIAIS (EXECUÇÃO, INCLUINDO FORNECIMENTO, CARGA E TRANSPORTE DE TODOS OS MATERIAIS, EXCLUI O LANÇAMENTO)</t>
  </si>
  <si>
    <t>RO-00998</t>
  </si>
  <si>
    <t>CONCRETO CONFECCIONADO EM CENTRAL DOSADORA DE 40 M3/H COM FCK = 25 MPA - AREIA EXTRAÍDA E BRITA PRODUZIDA (EXECUÇÃO, INCLUINDO FORNECIMENTO, CARGA E TRANSPORTE DE TODOS OS MATERIAIS, EXCLUI O LANÇAMENTO)</t>
  </si>
  <si>
    <t>RO-00999</t>
  </si>
  <si>
    <t>CONCRETO CONFECCIONADO EM CENTRAL DOSADORA DE 40 M3/H COM FCK = 30 MPA - AREIA E BRITA COMERCIAIS (EXECUÇÃO, INCLUINDO FORNECIMENTO, CARGA E TRANSPORTE DE TODOS OS MATERIAIS, EXCLUI O LANÇAMENTO)</t>
  </si>
  <si>
    <t>RO-01000</t>
  </si>
  <si>
    <t>CONCRETO CONFECCIONADO EM CENTRAL DOSADORA DE 40 M3/H COM FCK = 30 MPA - AREIA EXTRAÍDA E BRITA PRODUZIDA (EXECUÇÃO, INCLUINDO FORNECIMENTO, CARGA E TRANSPORTE DE TODOS OS MATERIAIS, EXCLUI O LANÇAMENTO)</t>
  </si>
  <si>
    <t>RO-01001</t>
  </si>
  <si>
    <t>CONCRETO PARA BOMBEAMENTO CONFECCIONADO EM CENTRAL DOSADORA DE 40 M3/H COM FCK = 25 MPA - AREIA E BRITA COMERCIAIS (EXECUÇÃO, INCLUINDO FORNECIMENTO, CARGA E TRANSPORTE DE TODOS OS MATERIAIS, EXCLUI O LANÇAMENTO)</t>
  </si>
  <si>
    <t>RO-01002</t>
  </si>
  <si>
    <t>CONCRETO PARA BOMBEAMENTO CONFECCIONADO EM CENTRAL DOSADORA DE 40 M3/H COM FCK = 25 MPA - AREIA EXTRAÍDA E BRITA PRODUZIDA (EXECUÇÃO, INCLUINDO FORNECIMENTO, CARGA E TRANSPORTE DE TODOS OS MATERIAIS, EXCLUI O LANÇAMENTO)</t>
  </si>
  <si>
    <t>RO-01003</t>
  </si>
  <si>
    <t>CONCRETO PARA BOMBEAMENTO CONFECCIONADO EM CENTRAL DOSADORA DE 40 M3/H COM FCK = 30 MPA - AREIA E BRITA COMERCIAIS (EXECUÇÃO, INCLUINDO FORNECIMENTO, CARGA E TRANSPORTE DE TODOS OS MATERIAIS, EXCLUI O LANÇAMENTO)</t>
  </si>
  <si>
    <t>RO-01004</t>
  </si>
  <si>
    <t>CONCRETO PARA BOMBEAMENTO CONFECCIONADO EM CENTRAL DOSADORA DE 40 M3/H COM FCK = 30 MPA - AREIA EXTRAÍDA E BRITA PRODUZIDA (EXECUÇÃO, INCLUINDO FORNECIMENTO, CARGA E TRANSPORTE DE TODOS OS MATERIAIS, EXCLUI O LANÇAMENTO)</t>
  </si>
  <si>
    <t>RO-01005</t>
  </si>
  <si>
    <t>CONCRETO PARA BOMBEAMENTO CONFECCIONADO EM CENTRAL DOSADORA DE 40 M3/H COM FCK = 35 MPA - AREIA E BRITA COMERCIAIS (EXECUÇÃO, INCLUINDO FORNECIMENTO, CARGA E TRANSPORTE DE TODOS OS MATERIAIS, EXCLUI O LANÇAMENTO)</t>
  </si>
  <si>
    <t>RO-01006</t>
  </si>
  <si>
    <t>CONCRETO PARA BOMBEAMENTO CONFECCIONADO EM CENTRAL DOSADORA DE 40 M3/H COM FCK = 35 MPA - AREIA EXTRAÍDA E BRITA PRODUZIDA (EXECUÇÃO, INCLUINDO FORNECIMENTO, CARGA E TRANSPORTE DE TODOS OS MATERIAIS, EXCLUI O LANÇAMENTO)</t>
  </si>
  <si>
    <t>RO-01007</t>
  </si>
  <si>
    <t>CONCRETO PARA BOMBEAMENTO CONFECCIONADO EM CENTRAL DOSADORA DE 40 M3/H COM FCK = 40 MPA - AREIA E BRITA COMERCIAIS (EXECUÇÃO, INCLUINDO FORNECIMENTO, CARGA E TRANSPORTE DE TODOS OS MATERIAIS, EXCLUI O LANÇAMENTO)</t>
  </si>
  <si>
    <t>RO-01008</t>
  </si>
  <si>
    <t>CONCRETO PARA BOMBEAMENTO CONFECCIONADO EM CENTRAL DOSADORA DE 40 M3/H COM FCK = 40 MPA - AREIA EXTRAÍDA E BRITA PRODUZIDA (EXECUÇÃO, INCLUINDO FORNECIMENTO, CARGA E TRANSPORTE DE TODOS OS MATERIAIS, EXCLUI O LANÇAMENTO)</t>
  </si>
  <si>
    <t>RO-01092</t>
  </si>
  <si>
    <t>EXPURGO DE JAZIDA</t>
  </si>
  <si>
    <t>RO-01093</t>
  </si>
  <si>
    <t>DESMONTE DE MATERIAL DE 3ª CATEGORIA PARA TERRAPLENAGEM</t>
  </si>
  <si>
    <t>RO-7883</t>
  </si>
  <si>
    <t>LANÇAMENTO MANUAL DE CONCRETO NA VERTICAL PARA OS SERVIÇOS DE DRENAGEM</t>
  </si>
  <si>
    <t>ED-48155</t>
  </si>
  <si>
    <t>ED-48156</t>
  </si>
  <si>
    <t>ASSENTO BRANCO PARA VASO</t>
  </si>
  <si>
    <t>ED-48158</t>
  </si>
  <si>
    <t>ED-48175</t>
  </si>
  <si>
    <t>ED-48176</t>
  </si>
  <si>
    <t>ED-48180</t>
  </si>
  <si>
    <t>ED-48181</t>
  </si>
  <si>
    <t>ED-48182</t>
  </si>
  <si>
    <t>ED-48183</t>
  </si>
  <si>
    <t>ED-48184</t>
  </si>
  <si>
    <t>ED-48187</t>
  </si>
  <si>
    <t>ED-48188</t>
  </si>
  <si>
    <t>ED-48189</t>
  </si>
  <si>
    <t>ED-48252</t>
  </si>
  <si>
    <t>PRESSOSTATO PARA COMPRESSOR DE 80 A 125 PSI</t>
  </si>
  <si>
    <t>ED-48253</t>
  </si>
  <si>
    <t>PRESSOSTATO PARA COMPRESSOR DE 125 A 175 PSI</t>
  </si>
  <si>
    <t>ED-48254</t>
  </si>
  <si>
    <t>FILTRO TIPO "Y" EM BRONZE, DIÂMETRO DE 1/2" NPT</t>
  </si>
  <si>
    <t>ED-48255</t>
  </si>
  <si>
    <t>FILTRO TIPO "Y" EM BRONZE, DIÂMETRO DE 3/4" NPT</t>
  </si>
  <si>
    <t>ED-48256</t>
  </si>
  <si>
    <t>FILTRO TIPO "Y" EM BRONZE, DIÂMETRO DE 1" NPT</t>
  </si>
  <si>
    <t>ED-48257</t>
  </si>
  <si>
    <t>FILTRO TIPO "Y" EM BRONZE, DIÂMETRO DE 1 1/4" NPT</t>
  </si>
  <si>
    <t>ED-48258</t>
  </si>
  <si>
    <t>FILTRO TIPO "Y" EM BRONZE, DIÂMETRO DE 1 1/2" NPT</t>
  </si>
  <si>
    <t>ED-48259</t>
  </si>
  <si>
    <t>FILTRO TIPO "Y" EM BRONZE, DIÂMETRO DE 2" NPT</t>
  </si>
  <si>
    <t>ED-48274</t>
  </si>
  <si>
    <t>VÁLVULA DE ESFERA EM LATÃO, DIÂMETRO DE 1/2" NPT</t>
  </si>
  <si>
    <t>ED-48275</t>
  </si>
  <si>
    <t>VÁLVULA DE ESFERA EM LATÃO, DIÂMETRO DE 3/4" NPT</t>
  </si>
  <si>
    <t>ED-48276</t>
  </si>
  <si>
    <t>VÁLVULA DE ESFERA EM LATÃO, DIÂMETRO DE 1" NPT</t>
  </si>
  <si>
    <t>ED-48277</t>
  </si>
  <si>
    <t>VÁLVULA DE ESFERA EM LATÃO, DIÂMETRO DE 1 1/4" NPT</t>
  </si>
  <si>
    <t>ED-48278</t>
  </si>
  <si>
    <t>VÁLVULA DE ESFERA EM LATÃO, DIÂMETRO DE 1 1/2" NPT</t>
  </si>
  <si>
    <t>ED-48279</t>
  </si>
  <si>
    <t>VÁLVULA DE ESFERA EM LATÃO, DIÂMETRO DE 2" NPT</t>
  </si>
  <si>
    <t>ED-48280</t>
  </si>
  <si>
    <t>VÁLVULA DE ESFERA EM LATÃO, DIÂMETRO DE 2 1/2" NPT</t>
  </si>
  <si>
    <t>ED-48281</t>
  </si>
  <si>
    <t>VÁLVULA DE RETENÇÃO EM LATÃO, DIÂMETRO DE 1/2" NPT</t>
  </si>
  <si>
    <t>ED-48282</t>
  </si>
  <si>
    <t>VÁLVULA DE RETENÇÃO EM LATÃO, DIÂMETRO DE 3/4" NPT</t>
  </si>
  <si>
    <t>ED-48283</t>
  </si>
  <si>
    <t>VÁLVULA DE RETENÇÃO EM LATÃO, DIÂMETRO DE 1" NPT</t>
  </si>
  <si>
    <t>ED-48284</t>
  </si>
  <si>
    <t>VÁLVULA DE RETENÇÃO EM LATÃO, DIÂMETRO DE 1 1/4" NPT</t>
  </si>
  <si>
    <t>ED-48285</t>
  </si>
  <si>
    <t>VÁLVULA DE RETENÇÃO EM LATÃO, DIÂMETRO DE 1 1/2" NPT</t>
  </si>
  <si>
    <t>ED-48286</t>
  </si>
  <si>
    <t>VÁLVULA DE RETENÇÃO EM LATÃO, DIÂMETRO DE 2" NPT</t>
  </si>
  <si>
    <t>ED-48287</t>
  </si>
  <si>
    <t>VÁLVULA DE RETENÇÃO EM LATÃO, DIÂMETRO DE 2 1/2" NPT</t>
  </si>
  <si>
    <t>ED-48355</t>
  </si>
  <si>
    <t>BANCO EM GRANITO ANDORINHA POLIDO 52 X 30 CM</t>
  </si>
  <si>
    <t>ED-48361</t>
  </si>
  <si>
    <t>ED-48362</t>
  </si>
  <si>
    <t>ED-48368</t>
  </si>
  <si>
    <t>ED-48371</t>
  </si>
  <si>
    <t>ED-48539</t>
  </si>
  <si>
    <t>ALA DE REDE TUBULAR DN 500, EXCLUSIVE BOTA FORA</t>
  </si>
  <si>
    <t>ED-48540</t>
  </si>
  <si>
    <t>ALA DE REDE TUBULAR DN 600, EXCLUSIVE BOTA FORA</t>
  </si>
  <si>
    <t>ED-48541</t>
  </si>
  <si>
    <t>ALA DE REDE TUBULAR DN 700, EXCLUSIVE BOTA FORA</t>
  </si>
  <si>
    <t>ED-48542</t>
  </si>
  <si>
    <t>ALA DE REDE TUBULAR DN 800, EXCLUSIVE BOTA FORA</t>
  </si>
  <si>
    <t>ED-48543</t>
  </si>
  <si>
    <t>ALA DE REDE TUBULAR DN 900, EXCLUSIVE BOTA FORA</t>
  </si>
  <si>
    <t>ED-48544</t>
  </si>
  <si>
    <t>ALA DE REDE TUBULAR DN 1000, EXCLUSIVE BOTA FORA</t>
  </si>
  <si>
    <t>ED-48545</t>
  </si>
  <si>
    <t>ALA DE REDE TUBULAR DN 1100, EXCLUSIVE BOTA FORA</t>
  </si>
  <si>
    <t>ED-48546</t>
  </si>
  <si>
    <t>ALA DE REDE TUBULAR DN 1200, EXCLUSIVE BOTA FORA</t>
  </si>
  <si>
    <t>ED-48547</t>
  </si>
  <si>
    <t>ALA DE REDE TUBULAR DN 1300, EXCLUSIVE BOTA FORA</t>
  </si>
  <si>
    <t>ED-48548</t>
  </si>
  <si>
    <t>ALA DE REDE TUBULAR DN 1500, EXCLUSIVE BOTA FORA</t>
  </si>
  <si>
    <t>ED-48549</t>
  </si>
  <si>
    <t>BOCA DE LOBO SIMPLES (TIPO A - FERRO FUNDIDO), QUADRO, GRELHA E CANTONEIRA, INCLUSIVE ESCAVAÇÃO, REATERRO E BOTA-FORA</t>
  </si>
  <si>
    <t>ED-48550</t>
  </si>
  <si>
    <t>BOCA DE LOBO SIMPLES (TIPO B - CONCRETO), QUADRO, GRELHA E CANTONEIRA, INCLUSIVE ESCAVAÇÃO, REATERRO E BOTA-FORA</t>
  </si>
  <si>
    <t>ED-48551</t>
  </si>
  <si>
    <t>BOCA DE LOBO DUPLA (TIPO B - CONCRETO), QUADRO, GRELHA E CANTONEIRA, INCLUSIVE ESCAVAÇÃO, REATERRO E BOTA-FORA</t>
  </si>
  <si>
    <t>ED-48571</t>
  </si>
  <si>
    <t>CAIXAS DE CAPTAÇÃO E DRENAGEM TIPO A D = 500 MM</t>
  </si>
  <si>
    <t>ED-48572</t>
  </si>
  <si>
    <t>CAIXA DE CAPTAÇÃO E DRENAGEM TIPO A (100 X 100 X 120 CM), D = 500 MM A 1500MM, INCLUSIVE ESCAVAÇÃO, REATERRO E BOTA FORA</t>
  </si>
  <si>
    <t>ED-48573</t>
  </si>
  <si>
    <t>CAIXA DE CAPTAÇÃO E DRENAGEM TIPO A (120 X 120 X 150 CM), D = 500 MM A 1500MM, INCLUSIVE ESCAVAÇÃO, REATERRO E BOTA FORA</t>
  </si>
  <si>
    <t>ED-48574</t>
  </si>
  <si>
    <t>CAIXA DE CAPTAÇÃO E DRENAGEM TIPO B D = 500 MM</t>
  </si>
  <si>
    <t>ED-48575</t>
  </si>
  <si>
    <t>CAIXA DE CAPTAÇÃO E DRENAGEM TIPO B (100 X 100 X 120 CM), D = 500 MM A 1500MM, INCLUSIVE ESCAVAÇÃO, REATERRO E BOTA FORA</t>
  </si>
  <si>
    <t>ED-48576</t>
  </si>
  <si>
    <t>CAIXA DE CAPTAÇÃO E DRENAGEM TIPO B (120 X 120 X 150 CM), D = 500 MM A 1500MM, INCLUSIVE ESCAVAÇÃO, REATERRO E BOTA FORA</t>
  </si>
  <si>
    <t>ED-48577</t>
  </si>
  <si>
    <t>CAIXAS DE CAPTAÇÃO E DRENAGEM TIPO C D = 500 MM</t>
  </si>
  <si>
    <t>ED-48578</t>
  </si>
  <si>
    <t>CAIXA DE CAPTAÇÃO E DRENAGEM TIPO C (100 X 100 X 120 CM), D = 500 MM A 1500MM, INCLUSIVE ESCAVAÇÃO, REATERRO E BOTA FORA</t>
  </si>
  <si>
    <t>ED-48579</t>
  </si>
  <si>
    <t>CAIXA DE CAPTAÇÃO E DRENAGEM TIPO C (120 X 120 X 150 CM), D = 500 MM A 1500MM, INCLUSIVE ESCAVAÇÃO, REATERRO E BOTA FORA</t>
  </si>
  <si>
    <t>ED-48582</t>
  </si>
  <si>
    <t>CAIXA DE CAPTAÇÃO E DRENAGEM TIPO E (100 X 100 X 120 CM), D = 500 MM A 1500MM, INCLUSIVE ESCAVAÇÃO, REATERRO E BOTA FORA</t>
  </si>
  <si>
    <t>ED-48583</t>
  </si>
  <si>
    <t>CAIXA DE CAPTAÇÃO E DRENAGEM TIPO E (120 X 120 X 150 CM), D = 500 MM A 1500MM, INCLUSIVE ESCAVAÇÃO, REATERRO E BOTA FORA</t>
  </si>
  <si>
    <t>ED-48584</t>
  </si>
  <si>
    <t>CAIXA DE CAPTAÇÃO E DRENAGEM TIPO F (100 X 100 X 120 CM), D = 500 MM A 1500MM, INCLUSIVE ESCAVAÇÃO, REATERRO E BOTA FORA</t>
  </si>
  <si>
    <t>ED-48585</t>
  </si>
  <si>
    <t>CAIXA DE CAPTAÇÃO E DRENAGEM TIPO F (120 X 120 X 150 CM), D = 500 MM A 1500MM, INCLUSIVE ESCAVAÇÃO, REATERRO E BOTA FORA</t>
  </si>
  <si>
    <t>ED-48586</t>
  </si>
  <si>
    <t>ED-48587</t>
  </si>
  <si>
    <t>ED-48631</t>
  </si>
  <si>
    <t>POÇO DE VISITA PARA REDE TUBULAR TIPO A DN 600, EXCLUSIVE ESCAVAÇÃO, REATERRO E BOTA FORA</t>
  </si>
  <si>
    <t>ED-48634</t>
  </si>
  <si>
    <t>POÇO DE VISITA PARA REDE TUBULAR TIPO A DN 800, EXCLUSIVE ESCAVAÇÃO, REATERRO E BOTA FORA</t>
  </si>
  <si>
    <t>ED-48636</t>
  </si>
  <si>
    <t>POÇO DE VISITA PARA REDE TUBULAR TIPO A DN 1000, EXCLUSIVE ESCAVAÇÃO, REATERRO E BOTA FORA</t>
  </si>
  <si>
    <t>ED-48638</t>
  </si>
  <si>
    <t>POÇO DE VISITA PARA REDE TUBULAR TIPO A DN 1200, EXCLUSIVE ESCAVAÇÃO, REATERRO E BOTA FORA</t>
  </si>
  <si>
    <t>ED-48640</t>
  </si>
  <si>
    <t>POÇO DE VISITA PARA REDE TUBULAR TIPO A DN 1500, EXCLUSIVE ESCAVAÇÃO, REATERRO E BOTA FORA</t>
  </si>
  <si>
    <t>ED-48642</t>
  </si>
  <si>
    <t>POÇO DE VISITA PARA REDE TUBULAR TIPO B DN 600, EXCLUSIVE ESCAVAÇÃO, REATERRO E BOTA FORA</t>
  </si>
  <si>
    <t>ED-48644</t>
  </si>
  <si>
    <t>POÇO DE VISITA PARA REDE TUBULAR TIPO B DN 800, EXCLUSIVE ESCAVAÇÃO, REATERRO E BOTA FORA</t>
  </si>
  <si>
    <t>ED-48646</t>
  </si>
  <si>
    <t>POÇO DE VISITA PARA REDE TUBULAR TIPO B DN 1000, EXCLUSIVE ESCAVAÇÃO, REATERRO E BOTA FORA</t>
  </si>
  <si>
    <t>ED-48648</t>
  </si>
  <si>
    <t>POÇO DE VISITA PARA REDE TUBULAR TIPO B DN 1200, EXCLUSIVE ESCAVAÇÃO, REATERRO E BOTA FORA</t>
  </si>
  <si>
    <t>ED-48650</t>
  </si>
  <si>
    <t>POÇO DE VISITA PARA REDE TUBULAR TIPO B DN 1500, EXCLUSIVE ESCAVAÇÃO, REATERRO E BOTA FORA</t>
  </si>
  <si>
    <t>ED-48652</t>
  </si>
  <si>
    <t>POÇO DE VISITA PARA REDE TUBULAR TIPO C DN 600, EXCLUSIVE ESCAVAÇÃO, REATERRO E BOTA FORA</t>
  </si>
  <si>
    <t>ED-48654</t>
  </si>
  <si>
    <t>POÇO DE VISITA PARA REDE TUBULAR TIPO C DN 800, EXCLUSIVE ESCAVAÇÃO, REATERRO E BOTA FORA</t>
  </si>
  <si>
    <t>ED-48656</t>
  </si>
  <si>
    <t>POÇO DE VISITA PARA REDE TUBULAR TIPO C DN 1000, EXCLUSIVE ESCAVAÇÃO, REATERRO E BOTA FORA</t>
  </si>
  <si>
    <t>ED-48658</t>
  </si>
  <si>
    <t>POÇO DE VISITA PARA REDE TUBULAR TIPO C DN 1200, EXCLUSIVE ESCAVAÇÃO, REATERRO E BOTA FORA</t>
  </si>
  <si>
    <t>ED-48660</t>
  </si>
  <si>
    <t>POÇO DE VISITA PARA REDE TUBULAR TIPO C DN 1500, EXCLUSIVE ESCAVAÇÃO, REATERRO E BOTA FORA</t>
  </si>
  <si>
    <t>ED-49343</t>
  </si>
  <si>
    <t>ED-49544</t>
  </si>
  <si>
    <t>ED-49817</t>
  </si>
  <si>
    <t>CILINDRO DE AÇO COM GÁS GLP CAPACIDADE 45 KG</t>
  </si>
  <si>
    <t>ED-49821</t>
  </si>
  <si>
    <t>MANGUEIRA PLÁSTICA PARA GÁS D = 3/8" X 1,50 M</t>
  </si>
  <si>
    <t>ED-49841</t>
  </si>
  <si>
    <t>VÁLVULA DE ESFERA TRIPARTIDA COM ROSCA NPT, CLASSE 300LBS - 1/2"</t>
  </si>
  <si>
    <t>ED-49842</t>
  </si>
  <si>
    <t>VÁLVULA DE ESFERA TRIPARTIDA COM ROSCA NPT, CLASSE 300LBS - 3/4"</t>
  </si>
  <si>
    <t>ED-49938</t>
  </si>
  <si>
    <t>ED-49951</t>
  </si>
  <si>
    <t>MITRA PVC RÍGIDO (TERMINAL DE VENTILAÇÃO TIPO) 75 MM</t>
  </si>
  <si>
    <t>ED-50185</t>
  </si>
  <si>
    <t>PRESSOSTATO TELEMECANIQUE, MODELO XML B004 A2S11, COM ESCALA DE 3 A 58 PSI</t>
  </si>
  <si>
    <t>ED-50186</t>
  </si>
  <si>
    <t>CILINDRO DE PRESSÃO OU MOLA PNEUMÁTICA DE DIÂMETRO 150MM, COMPRIMENTO DE 1,20M COM GARRAS PARA FIXAÇÃO NA PAREDE</t>
  </si>
  <si>
    <t>ED-50187</t>
  </si>
  <si>
    <t>SIRENE PARA ALARME DE BOMBA EM FUNCIONAMENTO, 220V</t>
  </si>
  <si>
    <t>ED-50190</t>
  </si>
  <si>
    <t>EXTINTOR DE GÁS CARBÔNICO 5-B:C, CAPACIDADE 6 KG</t>
  </si>
  <si>
    <t>ED-50191</t>
  </si>
  <si>
    <t>EXTINTOR DE INCÊNDIO ÁGUA PRESSURIZADA 2-A, CAPACIDADE 10 L</t>
  </si>
  <si>
    <t>ED-50192</t>
  </si>
  <si>
    <t>EXTINTOR DE INCÊNDIO TIPO PÓ QUÍMICO 20-B:C, CAPACIDADE 6 KG</t>
  </si>
  <si>
    <t>ED-50193</t>
  </si>
  <si>
    <t>EXTINTOR DE INCÊNDIO TIPO PÓ QUÍMICO 2-A:20-B:C, CAPACIDADE 6 KG</t>
  </si>
  <si>
    <t>ED-50194</t>
  </si>
  <si>
    <t>BASE DECORATIVA PARA EXTINTORES</t>
  </si>
  <si>
    <t>ED-50195</t>
  </si>
  <si>
    <t>HIDRANTE DE RECALQUE COMPLETO EM CAIXA DE ALVENARIA</t>
  </si>
  <si>
    <t>ED-50198</t>
  </si>
  <si>
    <t>MANÔMETRO WILLY, MOD. 2 1/2", ESCALA DE LEITURA DE 0 A 100 PSI</t>
  </si>
  <si>
    <t>ED-50212</t>
  </si>
  <si>
    <t>SPRINKLER PENDENTE 15 MM (1/2") 68º C</t>
  </si>
  <si>
    <t>ED-50213</t>
  </si>
  <si>
    <t>SPRINKLER PENDENTE 15 MM (1/2") 79º C</t>
  </si>
  <si>
    <t>ED-50214</t>
  </si>
  <si>
    <t>SPRINKLER PENDENTE 15 MM (1/2") 93º C</t>
  </si>
  <si>
    <t>ED-50215</t>
  </si>
  <si>
    <t>SPRINKLER PENDENTE 15 MM (1/2") 141º C</t>
  </si>
  <si>
    <t>ED-50218</t>
  </si>
  <si>
    <t>CANOPLA PARA SPRINKLER</t>
  </si>
  <si>
    <t>ED-50281</t>
  </si>
  <si>
    <t>ED-50282</t>
  </si>
  <si>
    <t>ED-50283</t>
  </si>
  <si>
    <t>ED-50286</t>
  </si>
  <si>
    <t>MICTÓRIO SIFONADO DE LOUÇA BRANCA, INCLUSIVE ENGATE FLEXÍVEL, EXCLUSIVE VÁLVULA DE DESCARGA</t>
  </si>
  <si>
    <t>ED-50289</t>
  </si>
  <si>
    <t>ED-50290</t>
  </si>
  <si>
    <t>ED-50293</t>
  </si>
  <si>
    <t>ED-50294</t>
  </si>
  <si>
    <t>ED-50302</t>
  </si>
  <si>
    <t>TORNEIRA CHAVE BOIA AUTOMÁTICA PARA RESERVATÓRIO</t>
  </si>
  <si>
    <t>ED-50309</t>
  </si>
  <si>
    <t>ED-50318</t>
  </si>
  <si>
    <t>ED-50320</t>
  </si>
  <si>
    <t>ED-50321</t>
  </si>
  <si>
    <t>ED-50332</t>
  </si>
  <si>
    <t>ED-50333</t>
  </si>
  <si>
    <t>ED-50334</t>
  </si>
  <si>
    <t>ED-50335</t>
  </si>
  <si>
    <t>ED-50336</t>
  </si>
  <si>
    <t>ED-50338</t>
  </si>
  <si>
    <t>VÁLVULA DE RETENÇÃO DE PÉ COM CRIVO, D = 15 MM (1/2")</t>
  </si>
  <si>
    <t>ED-50339</t>
  </si>
  <si>
    <t>VÁLVULA DE RETENÇÃO DE PÉ COM CRIVO, D = 20 MM (3/4")</t>
  </si>
  <si>
    <t>ED-50340</t>
  </si>
  <si>
    <t>VÁLVULA DE RETENÇÃO DE PÉ COM CRIVO D = 25 MM (1")</t>
  </si>
  <si>
    <t>ED-50341</t>
  </si>
  <si>
    <t>VÁLVULA DE RETENÇÃO DE PÉ COM CRIVO, D = 32 MM (1 1/4")</t>
  </si>
  <si>
    <t>ED-50342</t>
  </si>
  <si>
    <t>VÁLVULA DE RETENÇÃO DE PÉ COM CRIVO, D = 40 MM (1 1/2")</t>
  </si>
  <si>
    <t>ED-50343</t>
  </si>
  <si>
    <t>VÁLVULA DE RETENÇÃO DE PÉ COM CRIVO, D = 50 MM (2")</t>
  </si>
  <si>
    <t>ED-50344</t>
  </si>
  <si>
    <t>VÁLVULA DE RETENÇÃO DE PÉ COM CRIVO, D = 65 MM (2 1/2")</t>
  </si>
  <si>
    <t>ED-50345</t>
  </si>
  <si>
    <t>VÁLVULA DE RETENÇÃO DE PÉ COM CRIVO, D = 80 MM (3")</t>
  </si>
  <si>
    <t>ED-50346</t>
  </si>
  <si>
    <t>VÁLVULA DE RETENÇÃO DE PÉ COM CRIVO, D = 100 MM (4")</t>
  </si>
  <si>
    <t>ED-50347</t>
  </si>
  <si>
    <t>ED-50349</t>
  </si>
  <si>
    <t>ED-50350</t>
  </si>
  <si>
    <t>VÁLVULA DE RETENÇÃO HORIZONTAL OU VERTICAL, Ø 15 MM (1/2")</t>
  </si>
  <si>
    <t>ED-50351</t>
  </si>
  <si>
    <t>VÁLVULA DE RETENÇÃO HORIZONTAL OU VERTICAL, Ø 20 MM (3/4")</t>
  </si>
  <si>
    <t>ED-50352</t>
  </si>
  <si>
    <t>VÁLVULA DE RETENÇÃO HORIZONTAL OU VERTICAL, Ø 32 MM (1 1/4")</t>
  </si>
  <si>
    <t>ED-50353</t>
  </si>
  <si>
    <t>VÁLVULA DE RETENÇÃO HORIZONTAL OU VERTICAL, Ø 40 MM (1 1/2")</t>
  </si>
  <si>
    <t>ED-50354</t>
  </si>
  <si>
    <t>VÁLVULA DE RETENÇÃO HORIZONTAL OU VERTICAL, Ø 25 MM (1")</t>
  </si>
  <si>
    <t>ED-50355</t>
  </si>
  <si>
    <t>VÁLVULA DE RETENÇÃO HORIZONTAL OU VERTICAL, Ø 50 MM (2")</t>
  </si>
  <si>
    <t>ED-50356</t>
  </si>
  <si>
    <t>VÁLVULA DE RETENÇÃO HORIZONTAL OU VERTICAL, Ø 65 MM (2 1/2")</t>
  </si>
  <si>
    <t>ED-50357</t>
  </si>
  <si>
    <t>VÁLVULA DE RETENÇÃO HORIZONTAL OU VERTICAL, Ø 80 MM (3")</t>
  </si>
  <si>
    <t>ED-50358</t>
  </si>
  <si>
    <t>VÁLVULA DE RETENÇÃO HORIZONTAL OU VERTICAL, Ø 100 MM (4")</t>
  </si>
  <si>
    <t>ED-50400</t>
  </si>
  <si>
    <t>COLUNA DE ALVENARIA A VISTA DE SUPORTE DO PORTÃO (PARA CAIXA DE MEDIÇÃO DE ENERGIA OU PARA PLACA DO NOME DO PRÉDIO) 1,70 X 2,30 M</t>
  </si>
  <si>
    <t>ED-50421</t>
  </si>
  <si>
    <t>ASSENTAMENTO DE MATA-BURRO DE CONCRETO</t>
  </si>
  <si>
    <t>ED-50518</t>
  </si>
  <si>
    <t>ED-50788</t>
  </si>
  <si>
    <t>ANTEPARO METÁLICO PARA SETEIRAS DAS ALAS H = 50 CM - PADRÃO SEDS</t>
  </si>
  <si>
    <t>ED-50809</t>
  </si>
  <si>
    <t>ESQUADRIA METÁLICA PARA PASSA DOCUMENTOS - PADRÃO SEDS</t>
  </si>
  <si>
    <t>ED-50814</t>
  </si>
  <si>
    <t>LAVATÓRIO DE ALVENARIA E CONCRETO 60 X 40 CM (D1) - PADRÃO SEDS</t>
  </si>
  <si>
    <t>ED-50824</t>
  </si>
  <si>
    <t>BANCADA COM TANQUE EM CONCRETO 140 X 55 CM, (D12), EXCETO ALVENARIA, BARRADO EM AZULEJO E PINTURA - PADRÃO SEDS</t>
  </si>
  <si>
    <t>ED-50835</t>
  </si>
  <si>
    <t>ARMÁRIO PARA VASSOURAS - D.M.L.</t>
  </si>
  <si>
    <t>ED-50836</t>
  </si>
  <si>
    <t>ESCANINHO</t>
  </si>
  <si>
    <t>ED-50865</t>
  </si>
  <si>
    <t>QUADRO PARA GIZ DE LAMINADO MELAMÍNICO COLOCADO 308 X 125 CM COM PORTA GIZ E MOLDURA, COM DOIS QUADROS PARA CARTAZES DE 127 X 125 CM</t>
  </si>
  <si>
    <t>ED-50866</t>
  </si>
  <si>
    <t>QUADRO PARA GIZ E CARTAZES - MOLDURA EM ALUMÍNIO</t>
  </si>
  <si>
    <t>ED-50867</t>
  </si>
  <si>
    <t>QUADRO PARA GIZ E CARTAZES, 557 X 126 CM - MOLDURA EM MADEIRA</t>
  </si>
  <si>
    <t>ED-50868</t>
  </si>
  <si>
    <t>QUADRO PARA GIZ E CARTAZES, 310 X 131 CM - MOLDURA EM MADEIRA</t>
  </si>
  <si>
    <t>ED-50869</t>
  </si>
  <si>
    <t>QUADRO PARA PINCEL ATÔMICO, EM CHAPA RESINADA (310 X 131 CM), COMPLETO</t>
  </si>
  <si>
    <t>ED-50870</t>
  </si>
  <si>
    <t>QUADRO DE AVISO COMPLETO, COM PORTA DE VIDRO 50 X 80 X 8 CM</t>
  </si>
  <si>
    <t>ED-50871</t>
  </si>
  <si>
    <t>QUADRO DE AVISO COMPLETO, COM PORTA DE ACRÍLICO 50 X 80 X 8 CM</t>
  </si>
  <si>
    <t>ED-50872</t>
  </si>
  <si>
    <t>QUADRO DE AVISOS 80 X 40 CM, COMPLETO, COLOCADO</t>
  </si>
  <si>
    <t>ED-50873</t>
  </si>
  <si>
    <t>QUADRO DE CHAVE DE MADEIRA 70 GANCHOS - PORTA COM VIDRO, 40 X 60 CM</t>
  </si>
  <si>
    <t>ED-50874</t>
  </si>
  <si>
    <t>QUADRO DE CHAVE DE MADEIRA 70 GANCHOS - PORTA COM ACRÍLICO, 40 X 60 CM</t>
  </si>
  <si>
    <t>ED-50875</t>
  </si>
  <si>
    <t>QUADRO DE CHAVES 50 X 46 CM</t>
  </si>
  <si>
    <t>ED-50877</t>
  </si>
  <si>
    <t>JC1 - (345 X 145 CM) BASCULANTE DE FERRO ASSENTADA COM PARAFUSOS E BUCHA, CONFORME DETALHE E ESPECIFICAÇÕES</t>
  </si>
  <si>
    <t>ED-50878</t>
  </si>
  <si>
    <t>JC1 - (340 X 145 CM) BASCULANTE DE FERRO ASSENTADA COM PARAFUSOS E BUCHA, CONFORME DETALHE E ESPECIFICAÇÕES</t>
  </si>
  <si>
    <t>ED-50879</t>
  </si>
  <si>
    <t>JC2 - (345 X 165 CM) BASCULANTE DE FERRO ASSENTADA COM PARAFUSOS E BUCHA,CONFORME DETALHE E ESPECIFICAÇÕES</t>
  </si>
  <si>
    <t>ED-50880</t>
  </si>
  <si>
    <t>JC2 - (340 X 165 CM) BASCULANTE DE FERRO ASSENTADA COM PARAFUSOS E BUCHA,CONFORME DETALHE E ESPECIFICAÇÕES</t>
  </si>
  <si>
    <t>ED-50881</t>
  </si>
  <si>
    <t>JB1 - (345 X 40 CM) BASCULANTE DE FERRO ASSENTADA COM PARAFUSOS E BUCHA, CONFORME DETALHE E ESPECIFICAÇÕES</t>
  </si>
  <si>
    <t>ED-50882</t>
  </si>
  <si>
    <t>JB1 - (340 X 40 CM) BASCULANTE DE FERRO ASSENTADA COM PARAFUSOS E BUCHA, CONFORME DETALHE E ESPECIFICAÇÕES</t>
  </si>
  <si>
    <t>ED-50883</t>
  </si>
  <si>
    <t>JB2 - (345 X 60 CM) BASCULANTE DE FERRO ASSENTADA COM PARAFUSOS E BUCHA,CONFORME DETALHE E ESPECIFICAÇÕES</t>
  </si>
  <si>
    <t>ED-50884</t>
  </si>
  <si>
    <t>JB2 - (340 X 60 CM) BASCULANTE DE FERRO ASSENTADA COM PARAFUSOS E BUCHA,CONFORME DETALHE E ESPECIFICAÇÕES</t>
  </si>
  <si>
    <t>ED-50885</t>
  </si>
  <si>
    <t>JB3 - (345 X 80 CM) BASCULANTE DE FERRO ASSENTADA COM PARAFUSOS E BUCHA,CONFORME DETALHE E ESPECIFICAÇÕES</t>
  </si>
  <si>
    <t>ED-50886</t>
  </si>
  <si>
    <t>JB3 - (340 X 80 CM) BASCULANTE DE FERRO ASSENTADA COM PARAFUSOS E BUCHA,CONFORME DETALHE E ESPECIFICAÇÕES</t>
  </si>
  <si>
    <t>ED-50887</t>
  </si>
  <si>
    <t>JB4 - (165 X 80 CM) BASCULANTE DE FERRO ASSENTADA COM PARAFUSOS E BUCHA,CONFORME DETALHE E ESPECIFICAÇÕES</t>
  </si>
  <si>
    <t>ED-50888</t>
  </si>
  <si>
    <t>JB5 - (172,5 X 40 CM) BASCULANTE DE FERRO ASSENTADA COM PARAFUSOS E BUCHA,CONFORME DETALHE E ESPECIFICAÇÕES</t>
  </si>
  <si>
    <t>ED-50889</t>
  </si>
  <si>
    <t>JB5 - (195 X 40 CM) BASCULANTE DE FERRO ASSENTADA COM PARAFUSOS E BUCHA,CONFORME DETALHE E ESPECIFICAÇÕES</t>
  </si>
  <si>
    <t>ED-50890</t>
  </si>
  <si>
    <t>JB6 - (82,25 X 40 CM) BASCULANTE DE FERRO ASSENTADA COM PARAFUSOS E BUCHA,CONFORME DETALHE E ESPECIFICAÇÕES</t>
  </si>
  <si>
    <t>ED-50891</t>
  </si>
  <si>
    <t>JB6 - (210 X 40 CM) BASCULANTE DE FERRO ASSENTADA COM PARAFUSOS E BUCHA,CONFORME DETALHE E ESPECIFICAÇÕES</t>
  </si>
  <si>
    <t>ED-50892</t>
  </si>
  <si>
    <t>JB7 - (165 X 40 CM) BASCULANTE DE FERRO ASSENTADA COM PARAFUSOS E BUCHA,CONFORME DETALHE E ESPECIFICAÇÕES</t>
  </si>
  <si>
    <t>ED-50893</t>
  </si>
  <si>
    <t>JB7 - (162,5 X 40 CM) BASCULANTE DE FERRO ASSENTADA COM PARAFUSOS E BUCHA,CONFORME DETALHE E ESPECIFICAÇÕES</t>
  </si>
  <si>
    <t>ED-50894</t>
  </si>
  <si>
    <t>JB8 - (135 X 40 CM) BASCULANTE DE FERRO ASSENTADA COM PARAFUSOS E BUCHA,CONFORME DETALHE E ESPECIFICAÇÕES</t>
  </si>
  <si>
    <t>ED-50895</t>
  </si>
  <si>
    <t>JB8 - (130 X 40 CM) BASCULANTE DE FERRO ASSENTADA COM PARAFUSOS E BUCHA,CONFORME DETALHE E ESPECIFICAÇÕES</t>
  </si>
  <si>
    <t>ED-50896</t>
  </si>
  <si>
    <t>GF1 - (340 X 145 CM ) GRADE FIXA PARA PROTEÇÃO DE JANELAS, EM BARRA DE FERRO QUADRADO DE 1/2" E QUADRO DE FERRO CHATO DE 1/2"X 1/8", COLOCADA</t>
  </si>
  <si>
    <t>ED-50897</t>
  </si>
  <si>
    <t>GF1 - (340 X 165 CM ) GRADE FIXA PARA PROTEÇÃO DE JANELAS, EM BARRA DE FERRO QUADRADO DE 1/2" E QUADRO DE FERRO CHATO DE 1/2"X 1/8", COLOCADA</t>
  </si>
  <si>
    <t>ED-50898</t>
  </si>
  <si>
    <t>GF2 - (340 X 165 CM ) GRADE FIXA PARA PROTEÇÃO DE JANELAS, EM BARRA DE FERRO QUADRADO DE 1/2" E QUADRO DE FERRO CHATO DE 1/2"X 1/8", COLOCADA</t>
  </si>
  <si>
    <t>ED-50899</t>
  </si>
  <si>
    <t>GF2 - (340 X 105 CM ) GRADE FIXA PARA PROTEÇÃO DE JANELAS, EM BARRA DE FERRO QUADRADO DE 1/2" E QUADRO DE FERRO CHATO DE 1/2"X 1/8", COLOCADA</t>
  </si>
  <si>
    <t>ED-50900</t>
  </si>
  <si>
    <t>GF3 - (340 X 60 CM ) GRADE FIXA PARA PROTEÇÃO DE JANELAS, EM BARRA DE FERRO QUADRADO DE 1/2" E QUADRO DE FERRO CHATO DE 1/2"X 1/8", COLOCADA</t>
  </si>
  <si>
    <t>ED-50901</t>
  </si>
  <si>
    <t>GF3 - (340 X 80 CM ) GRADE FIXA PARA PROTEÇÃO DE JANELAS, EM BARRA DE FERRO QUADRADO DE 1/2" E QUADRO DE FERRO CHATO DE 1/2"X 1/8", COLOCADA</t>
  </si>
  <si>
    <t>ED-50902</t>
  </si>
  <si>
    <t>GF4 - (162,5 X 80 CM ) GRADE FIXA PARA PROTEÇÃO DE JANELAS, EM BARRA DE FERRO QUADRADO DE 1/2" E QUADRO DE FERRO CHATO DE 1/2"X 1/8", COLOCADA</t>
  </si>
  <si>
    <t>ED-50903</t>
  </si>
  <si>
    <t>GF5 - (340 X 40 CM ) GRADE FIXA PARA PROTEÇÃO DE JANELAS, EM BARRA DE FERRO QUADRADO DE 1/2" E QUADRO DE FERRO CHATO DE 1/2"X 1/8", COLOCADA</t>
  </si>
  <si>
    <t>ED-50904</t>
  </si>
  <si>
    <t>GF5 - (340 X 185 CM ) GRADE FIXA PARA PROTEÇÃO DE JANELAS, EM BARRA DE FERRO QUADRADO DE 1/2" E QUADRO DE FERRO CHATO DE 1/2"X 1/8", COLOCADA</t>
  </si>
  <si>
    <t>ED-50905</t>
  </si>
  <si>
    <t>JT - (150 X 75 CM) PAINEL FIXO EM TELA METÁLICA FIO 12 #5MM</t>
  </si>
  <si>
    <t>ED-50906</t>
  </si>
  <si>
    <t>JT - (150 X 80 CM) PAINEL FIXO EM TELA METÁLICA FIO 12 #5MM</t>
  </si>
  <si>
    <t>ED-50907</t>
  </si>
  <si>
    <t>PG - (70 X 70 CM) PORTA COMPLETA, ESTRUTURA EM CHAPA, ASSENTADA , CONFORME DETALHES E ESPECIFICAÇÕES</t>
  </si>
  <si>
    <t>ED-50909</t>
  </si>
  <si>
    <t>PORTA 1,00 X 2,10 CM, CONFORME DETALHE DE PROJETO</t>
  </si>
  <si>
    <t>ED-50910</t>
  </si>
  <si>
    <t>QUADRO METÁLICO 2,00 X 0,60 M EM TELA METÁLICA 1", FIO # 10</t>
  </si>
  <si>
    <t>ED-50911</t>
  </si>
  <si>
    <t>JANELA PERFIL CANTONEIRA BASCULANTE 1,20 X 0,60 M, CONFORME DETALHE PADRÃO ESCOLAR 4/98 VERSÃO 2005</t>
  </si>
  <si>
    <t>ED-50912</t>
  </si>
  <si>
    <t>JANELA PERFIL CANTONEIRA BASCULANTE 0,60 X 0,60 M, CONFORME DETALHE PADRÃO ESCOLAR 4/98 VERSÃO 2005</t>
  </si>
  <si>
    <t>ED-50913</t>
  </si>
  <si>
    <t>GR - GRADE FIXA EM FERRO (180 X 158 CM) , COLOCADA</t>
  </si>
  <si>
    <t>ED-50914</t>
  </si>
  <si>
    <t>PV - (165 X 90 CM) PORTA COMPLETA, 2 FOLHAS, ESTRUTURA EM CHAPA, MARCO EM CHAPA DOBRADA, ASSENTADA , CONFORME DETALHES E ESPECIFICAÇÕES</t>
  </si>
  <si>
    <t>ED-50915</t>
  </si>
  <si>
    <t>PORTA METÁLICA 70 X 210 CM , INCLUINDO FECHADURA TIPO EXTERNA E FERRAGENS, CONFORME DETALHE PADRÃO ESCOLAR 4/98 VERSÃO 2005</t>
  </si>
  <si>
    <t>ED-50916</t>
  </si>
  <si>
    <t>PORTA METÁLICA 80 X 210 CM , INCLUINDO FECHADURA TIPO EXTERNA E FERRAGENS, CONFORME DETALHE PADRÃO ESCOLAR 4/98 VERSÃO 2005</t>
  </si>
  <si>
    <t>ED-50917</t>
  </si>
  <si>
    <t>J6 - (140 CM X 140 CM) GRADE FIXA DE FERRO ASSENTADA COM PARAFUSOS E BUCHA, CONFORME DETALHE E ESPECIFICAÇÕES</t>
  </si>
  <si>
    <t>ED-50918</t>
  </si>
  <si>
    <t>J9 - (140 CM X 175 CM) DE ABRIR, DUAS PORTAS, EM CHAPA METÁLICA DE FERRO ASSENTADA COM PARAFUSOS E BUCHA, CONFORME DETALHE E ESPECIFICAÇÕES</t>
  </si>
  <si>
    <t>ED-50919</t>
  </si>
  <si>
    <t>TF- (350 X 72 CM) TELA FIXA SOLDADA ENTRE PILARETES METÁLICOS DE SUSTENTAÇÃO DAS TERÇAS EM PERFIL CANTONEIRA E TELA CORRUGADA</t>
  </si>
  <si>
    <t>ED-50947</t>
  </si>
  <si>
    <t>ED-50967</t>
  </si>
  <si>
    <t>ED-51010</t>
  </si>
  <si>
    <t>ED-51011</t>
  </si>
  <si>
    <t>ED-51012</t>
  </si>
  <si>
    <t>ED-51013</t>
  </si>
  <si>
    <t>ED-51015</t>
  </si>
  <si>
    <t>APARELHO SINALIZADOR NOTURNO DE OBSTÁCULOS AÉREO, SIMPLES, COM CÉLULA FOTOELÉTRICA, INCLUSIVE UMA (1) LÂMPADA LED, POTÊNCIA 9W, BULBO A60, E SUPORTE DE TOPO PARA MASTRO, EXCLUSIVE MASTRO</t>
  </si>
  <si>
    <t>ED-51016</t>
  </si>
  <si>
    <t>APARELHO SINALIZADOR NOTURNO DE OBSTÁCULOS AÉREO, DUPLO, COM CÉLULA FOTOELÉTRICA, INCLUSIVE DUAS (2) LÂMPADAS LED, POTÊNCIA 9W, BULBO A60, E SUPORTE DE TOPO PARA MASTRO, EXCLUSIVE MASTRO</t>
  </si>
  <si>
    <t>ED-51018</t>
  </si>
  <si>
    <t>BARRA CHATA DE ALUMÍNIO 3/4" X 1/4" X 3M</t>
  </si>
  <si>
    <t>ED-51019</t>
  </si>
  <si>
    <t>BARRA CHATA DE ALUMÍNIO 7/8" X 1/8" X 3M</t>
  </si>
  <si>
    <t>ED-51021</t>
  </si>
  <si>
    <t>ED-51022</t>
  </si>
  <si>
    <t>ED-51023</t>
  </si>
  <si>
    <t>ED-51036</t>
  </si>
  <si>
    <t>ED-51049</t>
  </si>
  <si>
    <t>ED-51050</t>
  </si>
  <si>
    <t>ED-51051</t>
  </si>
  <si>
    <t>ED-51054</t>
  </si>
  <si>
    <t>ED-51065</t>
  </si>
  <si>
    <t>ED-51066</t>
  </si>
  <si>
    <t>ED-51067</t>
  </si>
  <si>
    <t>ED-51068</t>
  </si>
  <si>
    <t>ED-51073</t>
  </si>
  <si>
    <t>ED-51088</t>
  </si>
  <si>
    <t>ED-51089</t>
  </si>
  <si>
    <t>ED-51090</t>
  </si>
  <si>
    <t>ED-51091</t>
  </si>
  <si>
    <t>ED-51148</t>
  </si>
  <si>
    <t>RAMPA PARA ACESSO DE DEFICIENTE, EM CONCRETO SIMPLES FCK = 25 MPA, DESEMPENADA, COM PINTURA INDICATIVA, 02 DEMÃOS</t>
  </si>
  <si>
    <t>ED-9155</t>
  </si>
  <si>
    <t>ED-9156</t>
  </si>
  <si>
    <t>ED-29092</t>
  </si>
  <si>
    <t>TRANSPORTE DE VIGA OU TABULEIRO PARA PONTE (CUSTO VARIÁVEL), EXCLUSIVE FORNECIMENTO , DESCARGA E CUSTO FIXO DE TRANSPORTE</t>
  </si>
  <si>
    <t>ED-7423</t>
  </si>
  <si>
    <t>TRANSPORTE DE PISO INTERTRAVADO, EM CAMINHÃO, TRAÇÃO 6X2, TIPO TRUCADO, PESO BRUTO TOTAL (PBT) DE 23.000KG, COM GUINDASTE ARTICULADO, MOMENTO DE CARGA MÁXIMO DE 10TXM, E CARROCERIA DE CARGA SECA, COM CAPACIDADE DE 14T, EM RODOVIA COM LEITO NATURAL, EXCLUSIVE MANOBRA, CARGA E DESCARGA</t>
  </si>
  <si>
    <t>ED-7424</t>
  </si>
  <si>
    <t>TRANSPORTE DE PISO INTERTRAVADO, EM CAMINHÃO, TRAÇÃO 6X2, TIPO TRUCADO, PESO BRUTO TOTAL (PBT) DE 23.000KG, COM GUINDASTE ARTICULADO, MOMENTO DE CARGA MÁXIMO DE 10TXM, E CARROCERIA DE CARGA SECA, COM CAPACIDADE DE 14T, EM RODOVIA COM REVESTIMENTO PRIMÁRIO, EXCLUSIVE MANOBRA, CARGA E DESCARGA</t>
  </si>
  <si>
    <t>ED-7425</t>
  </si>
  <si>
    <t>TRANSPORTE DE PISO INTERTRAVADO, EM CAMINHÃO, TRAÇÃO 6X2, TIPO TRUCADO, PESO BRUTO TOTAL (PBT) DE 23.000KG, COM GUINDASTE ARTICULADO, MOMENTO DE CARGA MÁXIMO DE 10TXM, E CARROCERIA DE CARGA SECA, COM CAPACIDADE DE 14T, EM RODOVIA PAVIMENTADA, EXCLUSIVE MANOBRA, CARGA E DESCARGA</t>
  </si>
  <si>
    <t>ED-7538</t>
  </si>
  <si>
    <t>TRANSPORTE DE TUBO DE CONCRETO, EM CAMINHÃO, TRAÇÃO 6X2, TIPO TRUCADO, PESO BRUTO TOTAL (PBT) DE 23.000KG, COM GUINDASTE ARTICULADO, MOMENTO DE CARGA MÁXIMO DE 10TXM, E CARROCERIA DE CARGA SECA, COM CAPACIDADE DE 14T, EM RODOVIA COM LEITO NATURAL, EXCLUSIVE MANOBRA, CARGA E DESCARGA</t>
  </si>
  <si>
    <t>ED-7539</t>
  </si>
  <si>
    <t>TRANSPORTE DE TUBO DE CONCRETO, EM CAMINHÃO, TRAÇÃO 6X2, TIPO TRUCADO, PESO BRUTO TOTAL (PBT) DE 23.000KG, COM GUINDASTE ARTICULADO, MOMENTO DE CARGA MÁXIMO DE 10TXM, E CARROCERIA DE CARGA SECA, COM CAPACIDADE DE 14T, EM RODOVIA COM REVESTIMENTO PRIMÁRIO, EXCLUSIVE MANOBRA, CARGA E DESCARGA</t>
  </si>
  <si>
    <t>ED-7540</t>
  </si>
  <si>
    <t>TRANSPORTE DE TUBO DE CONCRETO, EM CAMINHÃO, TRAÇÃO 6X2, TIPO TRUCADO, PESO BRUTO TOTAL (PBT) DE 23.000KG, COM GUINDASTE ARTICULADO, MOMENTO DE CARGA MÁXIMO DE 10TXM, E CARROCERIA DE CARGA SECA, COM CAPACIDADE DE 14T, EM RODOVIA PAVIMENTADA, EXCLUSIVE MANOBRA, CARGA E DESCARGA</t>
  </si>
  <si>
    <t>ED-7553</t>
  </si>
  <si>
    <t>TRANSPORTE EM CAMINHÃO, TRAÇÃO 6X2, TIPO TRUCADO, PESO BRUTO TOTAL (PBT) DE 23.000KG, COM GUINDASTE ARTICULADO, MOMENTO DE CARGA MÁXIMO DE 20TXM, E CARROCERIA DE CARGA SECA, COM CAPACIDADE DE 14T, EM RODOVIA COM LEITO NATURAL, EXCLUSIVE MANOBRA, CARGA E DESCARGA</t>
  </si>
  <si>
    <t>ED-7554</t>
  </si>
  <si>
    <t>TRANSPORTE EM CAMINHÃO, TRAÇÃO 6X2, TIPO TRUCADO, PESO BRUTO TOTAL (PBT) DE 23.000KG, COM GUINDASTE ARTICULADO, MOMENTO DE CARGA MÁXIMO DE 20TXM, E CARROCERIA DE CARGA SECA, COM CAPACIDADE DE 14T, EM RODOVIA COM REVESTIMENTO PRIMÁRIO, EXCLUSIVE MANOBRA, CARGA E DESCARGA</t>
  </si>
  <si>
    <t>ED-7555</t>
  </si>
  <si>
    <t>TRANSPORTE EM CAMINHÃO, TRAÇÃO 6X2, TIPO TRUCADO, PESO BRUTO TOTAL (PBT) DE 23.000KG, COM GUINDASTE ARTICULADO, MOMENTO DE CARGA MÁXIMO DE 20TXM, E CARROCERIA DE CARGA SECA, COM CAPACIDADE DE 14T, EM RODOVIA PAVIMENTADA, EXCLUSIVE MANOBRA, CARGA E DESCARGA</t>
  </si>
  <si>
    <t>ED-7557</t>
  </si>
  <si>
    <t>TRANSPORTE EM CAMINHÃO, TRAÇÃO 6X2, TIPO TRUCADO, PESO BRUTO TOTAL (PBT) DE 23.000KG, COM CARROCERIA DE CARGA SECA, COM CAPACIDADE DE 15T, EM RODOVIA COM LEITO NATURAL, EXCLUSIVE MANOBRA, CARGA E DESCARGA</t>
  </si>
  <si>
    <t>ED-7558</t>
  </si>
  <si>
    <t>TRANSPORTE EM CAMINHÃO, TRAÇÃO 6X2, TIPO TRUCADO, PESO BRUTO TOTAL (PBT) DE 23.000KG, COM CARROCERIA DE CARGA SECA, COM CAPACIDADE DE 15T, EM RODOVIA COM REVESTIMENTO PRIMÁRIO, EXCLUSIVE MANOBRA, CARGA E DESCARGA</t>
  </si>
  <si>
    <t>ED-7560</t>
  </si>
  <si>
    <t>TRANSPORTE EM CAMINHÃO, TRAÇÃO 6X2, TIPO TRUCADO, PESO BRUTO TOTAL (PBT) DE 23.000KG, COM CARROCERIA DE CARGA SECA, COM CAPACIDADE DE 15T, EM RODOVIA PAVIMENTADA, EXCLUSIVE MANOBRA, CARGA E DESCARGA</t>
  </si>
  <si>
    <t>ED-7562</t>
  </si>
  <si>
    <t>TRANSPORTE EM CAMINHÃO, TRAÇÃO 4X2, TIPO TOCO, PESO BRUTO TOTAL (PBT) DE 14.300KG, COM CARROCERIA DE CARGA SECA, COM CAPACIDADE DE 7T, EM RODOVIA COM LEITO NATURAL, EXCLUSIVE MANOBRA, CARGA E DESCARGA</t>
  </si>
  <si>
    <t>ED-7563</t>
  </si>
  <si>
    <t>TRANSPORTE EM CAMINHÃO, TRAÇÃO 4X2, TIPO TOCO, PESO BRUTO TOTAL (PBT) DE 14.300KG, COM CARROCERIA DE CARGA SECA, COM CAPACIDADE DE 7T, EM RODOVIA COM REVESTIMENTO PRIMÁRIO, EXCLUSIVE MANOBRA, CARGA E DESCARGA</t>
  </si>
  <si>
    <t>ED-7564</t>
  </si>
  <si>
    <t>TRANSPORTE EM CAMINHÃO, TRAÇÃO 4X2, TIPO TOCO, PESO BRUTO TOTAL (PBT) DE 14.300KG, COM CARROCERIA DE CARGA SECA, COM CAPACIDADE DE 7T, EM RODOVIA PAVIMENTADA, EXCLUSIVE MANOBRA, CARGA E DESCARGA</t>
  </si>
  <si>
    <t>RO-00491</t>
  </si>
  <si>
    <t>TRANSPORTE DE MATERIAL FRESADO ATÉ O DEPÓSITO COM CAMINHÃO BASCULANTE DE 12 M3 EM PISO PAVIMENTADO</t>
  </si>
  <si>
    <t>RO-00492</t>
  </si>
  <si>
    <t>TRANSPORTE DE MATERIAL FRESADO ATÉ O DEPÓSITO COM CAMINHÃO BASCULANTE DE 12 M3 EM PISO COM REVESTIMENTO PRIMÁRIO</t>
  </si>
  <si>
    <t>RO-00493</t>
  </si>
  <si>
    <t>TRANSPORTE DE MATERIAL FRESADO ATÉ O DEPÓSITO COM CAMINHÃO BASCULANTE DE 12 M3 EM PISO DE LEITO NATURAL</t>
  </si>
  <si>
    <t>RO-00494</t>
  </si>
  <si>
    <t>TRANSPORTE DE MATERIAL FRESADO ATÉ A PISTA COM CAMINHÃO BASCULANTE DE 12 M3 EM PISO PAVIMENTADO</t>
  </si>
  <si>
    <t>RO-00495</t>
  </si>
  <si>
    <t>TRANSPORTE DE MATERIAL FRESADO ATÉ A PISTA COM CAMINHÃO BASCULANTE DE 12 M3 EM PISO COM REVESTIMENTO PRIMÁRIO</t>
  </si>
  <si>
    <t>RO-00496</t>
  </si>
  <si>
    <t>TRANSPORTE DE MATERIAL FRESADO ATÉ A PISTA COM CAMINHÃO BASCULANTE DE 12 M3 EM PISO DE LEITO NATURAL</t>
  </si>
  <si>
    <t>RO-00497</t>
  </si>
  <si>
    <t>TRANSPORTE DE MATERIAL DE JAZIDA ATÉ A PISTA COM CAMINHÃO BASCULANTE DE 12 M3 EM PISO PAVIMENTADO</t>
  </si>
  <si>
    <t>RO-00498</t>
  </si>
  <si>
    <t>TRANSPORTE DE MATERIAL DE JAZIDA ATÉ A PISTA COM CAMINHÃO BASCULANTE DE 12 M3 EM PISO COM REVESTIMENTO PRIMÁRIO</t>
  </si>
  <si>
    <t>RO-00499</t>
  </si>
  <si>
    <t>TRANSPORTE DE MATERIAL DE JAZIDA ATÉ A PISTA COM CAMINHÃO BASCULANTE DE 12 M3 EM PISO DE LEITO NATURAL</t>
  </si>
  <si>
    <t>RO-00500</t>
  </si>
  <si>
    <t>TRANSPORTE DE MATERIAL DE JAZIDA ATÉ A USINA DE SOLOS COM CAMINHÃO BASCULANTE DE 12 M3 EM PISO PAVIMENTADO</t>
  </si>
  <si>
    <t>RO-00501</t>
  </si>
  <si>
    <t>TRANSPORTE DE MATERIAL DE JAZIDA ATÉ A USINA DE SOLOS COM CAMINHÃO BASCULANTE DE 12 M3 EM PISO COM REVESTIMENTO PRIMÁRIO</t>
  </si>
  <si>
    <t>RO-00502</t>
  </si>
  <si>
    <t>TRANSPORTE DE MATERIAL DE JAZIDA ATÉ A USINA DE SOLOS COM CAMINHÃO BASCULANTE DE 12 M3 EM PISO DE LEITO NATURAL</t>
  </si>
  <si>
    <t>RO-00503</t>
  </si>
  <si>
    <t>TRANSPORTE DE AREIA EXTRAÍDA OU COMERCIAL ATÉ A PISTA COM CAMINHÃO BASCULANTE DE 12 M3 EM PISO PAVIMENTADO</t>
  </si>
  <si>
    <t>RO-00504</t>
  </si>
  <si>
    <t>TRANSPORTE DE AREIA EXTRAÍDA OU COMERCIAL ATÉ A PISTA COM CAMINHÃO BASCULANTE DE 12 M3 EM PISO COM REVESTIMENTO PRIMÁRIO</t>
  </si>
  <si>
    <t>RO-00505</t>
  </si>
  <si>
    <t>TRANSPORTE DE AREIA EXTRAÍDA OU COMERCIAL ATÉ A PISTA COM CAMINHÃO BASCULANTE DE 12 M3 EM PISO DE LEITO NATURAL</t>
  </si>
  <si>
    <t>RO-00506</t>
  </si>
  <si>
    <t>TRANSPORTE DE AREIA EXTRAIDA OU COMERCIAL ATÉ A USINA DE SOLOS COM CAMINHÃO BASCULANTE DE 12 M3 EM PISO PAVIMENTADO</t>
  </si>
  <si>
    <t>RO-00507</t>
  </si>
  <si>
    <t>TRANSPORTE DE AREIA EXTRAIDA OU COMERCIAL ATÉ A USINA DE SOLOS COM CAMINHÃO BASCULANTE DE 12 M3 EM PISO COM REVESTIMENTO PRIMÁRIO</t>
  </si>
  <si>
    <t>RO-00508</t>
  </si>
  <si>
    <t>TRANSPORTE DE AREIA EXTRAIDA OU COMERCIAL ATÉ A USINA DE SOLOS COM CAMINHÃO BASCULANTE DE 12 M3 EM PISO DE LEITO NATURAL</t>
  </si>
  <si>
    <t>RO-00509</t>
  </si>
  <si>
    <t>TRANSPORTE DE BRITA PRODUZIDA OU COMERCIAL ATÉ A PISTA COM CAMINHÃO BASCULANTE DE 12 M3 EM PISO PAVIMENTADO</t>
  </si>
  <si>
    <t>RO-00510</t>
  </si>
  <si>
    <t>TRANSPORTE DE BRITA PRODUZIDA OU COMERCIAL ATÉ A PISTA COM CAMINHÃO BASCULANTE DE 12 M3 EM PISO COM REVESTIMENTO PRIMÁRIO</t>
  </si>
  <si>
    <t>RO-00511</t>
  </si>
  <si>
    <t>TRANSPORTE DE BRITA PRODUZIDA OU COMERCIAL ATÉ A PISTA COM CAMINHÃO BASCULANTE DE 12 M3 EM PISO DE LEITO NATURAL</t>
  </si>
  <si>
    <t>RO-00512</t>
  </si>
  <si>
    <t>TRANSPORTE DE BRITA PRODUZIDA OU COMERCIAL ATÉ A USINA DE SOLOS COM CAMINHÃO BASCULANTE DE 12 M3 EM PISO PAVIMENTADO</t>
  </si>
  <si>
    <t>RO-00513</t>
  </si>
  <si>
    <t>TRANSPORTE DE BRITA PRODUZIDA OU COMERCIAL ATÉ A USINA DE SOLOS COM CAMINHÃO BASCULANTE DE 12 M3 EM PISO COM REVESTIMENTO PRIMÁRIO</t>
  </si>
  <si>
    <t>RO-00514</t>
  </si>
  <si>
    <t>TRANSPORTE DE BRITA PRODUZIDA OU COMERCIAL ATÉ A USINA DE SOLOS COM CAMINHÃO BASCULANTE DE 12 M3 EM PISO DE LEITO NATURAL</t>
  </si>
  <si>
    <t>RO-00515</t>
  </si>
  <si>
    <t>TRANSPORTE DE BICA CORRIDA PRODUZIDA OU COMERCIAL ATÉ A PISTA COM CAMINHÃO BASCULANTE DE 12 M3 EM PISO PAVIMENTADO</t>
  </si>
  <si>
    <t>RO-00516</t>
  </si>
  <si>
    <t>TRANSPORTE DE BICA CORRIDA PRODUZIDA OU COMERCIAL ATÉ A PISTA COM CAMINHÃO BASCULANTE DE 12 M3 EM PISO COM REVESTIMENTO PRIMÁRIO</t>
  </si>
  <si>
    <t>RO-00517</t>
  </si>
  <si>
    <t>TRANSPORTE DE BICA CORRIDA PRODUZIDA OU COMERCIAL ATÉ A PISTA COM CAMINHÃO BASCULANTE DE 12 M3 EM PISO DE LEITO NATURAL</t>
  </si>
  <si>
    <t>RO-00518</t>
  </si>
  <si>
    <t>TRANSPORTE DE BICA CORRIDA PRODUZIDA OU COMERCIAL ATÉ A USINA DE SOLOS COM CAMINHÃO BASCULANTE DE 12 M3 EM PISO PAVIMENTADO</t>
  </si>
  <si>
    <t>RO-00519</t>
  </si>
  <si>
    <t>TRANSPORTE DE BICA CORRIDA PRODUZIDA OU COMERCIAL ATÉ A USINA DE SOLOS COM CAMINHÃO BASCULANTE DE 12 M3 EM PISO COM REVESTIMENTO PRIMÁRIO</t>
  </si>
  <si>
    <t>RO-00520</t>
  </si>
  <si>
    <t>TRANSPORTE DE BICA CORRIDA PRODUZIDA OU COMERCIAL ATÉ A USINA DE SOLOS COM CAMINHÃO BASCULANTE DE 12 M3 EM PISO DE LEITO NATURAL</t>
  </si>
  <si>
    <t>RO-00521</t>
  </si>
  <si>
    <t>TRANSPORTE DE ESCÓRIA DE ACIARIA ATÉ A PISTA COM CAMINHÃO BASCULANTE DE 12 M3 EM PISO PAVIMENTADO</t>
  </si>
  <si>
    <t>RO-00522</t>
  </si>
  <si>
    <t>TRANSPORTE DE ESCÓRIA DE ACIARIA ATÉ A PISTA COM CAMINHÃO BASCULANTE DE 12 M3 EM PISO COM REVESTIMENTO PRIMÁRIO</t>
  </si>
  <si>
    <t>RO-00523</t>
  </si>
  <si>
    <t>TRANSPORTE DE ESCÓRIA DE ACIARIA ATÉ A PISTA COM CAMINHÃO BASCULANTE DE 12 M3 EM PISO DE LEITO NATURAL</t>
  </si>
  <si>
    <t>RO-00524</t>
  </si>
  <si>
    <t>TRANSPORTE DE ESCÓRIA DE ACIARIA ATÉ A USINA DE SOLOS COM CAMINHÃO BASCULANTE DE 12 M3 EM PISO PAVIMENTADO</t>
  </si>
  <si>
    <t>RO-00525</t>
  </si>
  <si>
    <t>TRANSPORTE DE ESCÓRIA DE ACIARIA ATÉ A USINA DE SOLOS COM CAMINHÃO BASCULANTE DE 12 M3 EM PISO COM REVESTIMENTO PRIMÁRIO</t>
  </si>
  <si>
    <t>RO-00526</t>
  </si>
  <si>
    <t>TRANSPORTE DE ESCÓRIA DE ACIARIA ATÉ A USINA DE SOLOS COM CAMINHÃO BASCULANTE DE 12 M3 EM PISO DE LEITO NATURAL</t>
  </si>
  <si>
    <t>RO-00527</t>
  </si>
  <si>
    <t>TRANSPORTE DE PEDRA OU RACHÃO PRODUZIDA OU COMERCIAL ATÉ A PISTA COM CAMINHÃO BASCULANTE DE 12 M3 EM PISO PAVIMENTADO</t>
  </si>
  <si>
    <t>RO-00528</t>
  </si>
  <si>
    <t>TRANSPORTE DE PEDRA OU RACHÃO PRODUZIDA OU COMERCIAL ATÉ A PISTA COM CAMINHÃO BASCULANTE DE 12 M3 EM PISO COM REVESTIMENTO PRIMÁRIO</t>
  </si>
  <si>
    <t>RO-00529</t>
  </si>
  <si>
    <t>TRANSPORTE DE PEDRA OU RACHÃO PRODUZIDA OU COMERCIAL ATÉ A PISTA COM CAMINHÃO BASCULANTE DE 12 M3 EM PISO DE LEITO NATURAL</t>
  </si>
  <si>
    <t>RO-00530</t>
  </si>
  <si>
    <t>TRANSPORTE DE MISTURA EXECUTADA EM USINA DE SOLOS ATÉ A PISTA COM CAMINHÃO BASCULANTE DE 12 M3 EM PISO PAVIMENTADO</t>
  </si>
  <si>
    <t>RO-00531</t>
  </si>
  <si>
    <t>TRANSPORTE DE MISTURA EXECUTADA EM USINA DE SOLOS ATÉ A PISTA COM CAMINHÃO BASCULANTE DE 12 M3 EM PISO COM REVESTIMENTO PRIMÁRIO</t>
  </si>
  <si>
    <t>RO-00532</t>
  </si>
  <si>
    <t>TRANSPORTE DE MISTURA EXECUTADA EM USINA DE SOLOS ATÉ A PISTA COM CAMINHÃO BASCULANTE DE 12 M3 EM PISO DE LEITO NATURAL</t>
  </si>
  <si>
    <t>RO-00533</t>
  </si>
  <si>
    <t>TRANSPORTE DE AREIA EXTRAÍDA OU COMERCIAL PARA EXECUÇÃO DE LAMA ASFÁLTICA COM CAMINHÃO BASCULANTE DE 12 M3 EM PISO PAVIMENTADO</t>
  </si>
  <si>
    <t>RO-00534</t>
  </si>
  <si>
    <t>TRANSPORTE DE AREIA EXTRAÍDA OU COMERCIAL PARA EXECUÇÃO DE LAMA ASFÁLTICA COM CAMINHÃO BASCULANTE DE 12 M3 EM PISO COM REVESTIMENTO PRIMÁRIO</t>
  </si>
  <si>
    <t>RO-00535</t>
  </si>
  <si>
    <t>TRANSPORTE DE AREIA EXTRAÍDA OU COMERCIAL PARA EXECUÇÃO DE LAMA ASFÁLTICA COM CAMINHÃO BASCULANTE DE 12 M3 EM PISO DE LEITO NATURAL</t>
  </si>
  <si>
    <t>RO-00536</t>
  </si>
  <si>
    <t>TRANSPORTE DE BRITA PRODUZIDA OU COMERCIAL PARA EXECUÇÃO DE LAMA ASFÁLTICA COM CAMINHÃO BASCULANTE DE 12 M3 EM PISO PAVIMENTADO</t>
  </si>
  <si>
    <t>RO-00537</t>
  </si>
  <si>
    <t>TRANSPORTE DE BRITA PRODUZIDA OU COMERCIAL PARA EXECUÇÃO DE LAMA ASFÁLTICA COM CAMINHÃO BASCULANTE DE 12 M3 EM PISO COM REVESTIMENTO PRIMÁRIO</t>
  </si>
  <si>
    <t>RO-00538</t>
  </si>
  <si>
    <t>TRANSPORTE DE BRITA PRODUZIDA OU COMERCIAL PARA EXECUÇÃO DE LAMA ASFÁLTICA COM CAMINHÃO BASCULANTE DE 12 M3 EM PISO DE LEITO NATURAL</t>
  </si>
  <si>
    <t>RO-00876</t>
  </si>
  <si>
    <t>TRANSPORTE COM CAMINHÃO BASCULANTE DE 12 M³ - RODOVIA EM LEITO NATURAL</t>
  </si>
  <si>
    <t>RO-00877</t>
  </si>
  <si>
    <t>TRANSPORTE COM CAMINHÃO BASCULANTE DE 12 M³ - RODOVIA EM REVESTIMENTO PRIMÁRIO</t>
  </si>
  <si>
    <t>RO-00878</t>
  </si>
  <si>
    <t>TRANSPORTE COM CAMINHÃO BASCULANTE DE 12 M³ - RODOVIA PAVIMENTADA</t>
  </si>
  <si>
    <t>RO-00879</t>
  </si>
  <si>
    <t>TRANSPORTE COM CAMINHÃO BASCULANTE DE 6 M³ - RODOVIA EM LEITO NATURAL</t>
  </si>
  <si>
    <t>RO-00880</t>
  </si>
  <si>
    <t>TRANSPORTE COM CAMINHÃO BASCULANTE DE 6 M³ - RODOVIA EM REVESTIMENTO PRIMÁRIO</t>
  </si>
  <si>
    <t>RO-00881</t>
  </si>
  <si>
    <t>TRANSPORTE COM CAMINHÃO BASCULANTE DE 6 M³ - RODOVIA PAVIMENTADA</t>
  </si>
  <si>
    <t>RO-00882</t>
  </si>
  <si>
    <t>TRANSPORTE COM CAMINHÃO BETONEIRA DE 8 M³ - RODOVIA EM LEITO NATURAL</t>
  </si>
  <si>
    <t>RO-00883</t>
  </si>
  <si>
    <t>TRANSPORTE COM CAMINHÃO BETONEIRA DE 8 M³ - RODOVIA EM REVESTIMENTO PRIMÁRIO</t>
  </si>
  <si>
    <t>RO-00884</t>
  </si>
  <si>
    <t>TRANSPORTE COM CAMINHÃO BETONEIRA DE 8 M³ - RODOVIA PAVIMENTADA</t>
  </si>
  <si>
    <t>RO-00885</t>
  </si>
  <si>
    <t>TRANSPORTE COM CAMINHÃO CARROCERIA COM CAPACIDADE DE 11 T E COM GUINDAUTO DE 45 T.M - RODOVIA EM LEITO NATURAL</t>
  </si>
  <si>
    <t>RO-00886</t>
  </si>
  <si>
    <t>TRANSPORTE COM CAMINHÃO CARROCERIA COM CAPACIDADE DE 11 T E COM GUINDAUTO DE 45 T.M - RODOVIA EM REVESTIMENTO PRIMÁRIO</t>
  </si>
  <si>
    <t>RO-00887</t>
  </si>
  <si>
    <t>TRANSPORTE COM CAMINHÃO CARROCERIA COM CAPACIDADE DE 11 T E COM GUINDAUTO DE 45 T.M - RODOVIA PAVIMENTADA</t>
  </si>
  <si>
    <t>RO-00888</t>
  </si>
  <si>
    <t>TRANSPORTE COM CAMINHÃO CARROCERIA COM CAPACIDADE DE 7 T E COM GUINDAUTO DE 20 T.M - RODOVIA EM LEITO NATURAL</t>
  </si>
  <si>
    <t>RO-00889</t>
  </si>
  <si>
    <t>TRANSPORTE COM CAMINHÃO CARROCERIA COM CAPACIDADE DE 7 T E COM GUINDAUTO DE 20 T.M - RODOVIA EM REVESTIMENTO PRIMÁRIO</t>
  </si>
  <si>
    <t>RO-00890</t>
  </si>
  <si>
    <t>TRANSPORTE COM CAMINHÃO CARROCERIA COM CAPACIDADE DE 7 T E COM GUINDAUTO DE 20 T.M - RODOVIA PAVIMENTADA</t>
  </si>
  <si>
    <t>RO-00891</t>
  </si>
  <si>
    <t>TRANSPORTE COM CAMINHÃO CARROCERIA DE 15 T - RODOVIA EM LEITO NATURAL</t>
  </si>
  <si>
    <t>RO-00892</t>
  </si>
  <si>
    <t>TRANSPORTE COM CAMINHÃO CARROCERIA DE 15 T - RODOVIA EM REVESTIMENTO PRIMÁRIO</t>
  </si>
  <si>
    <t>RO-00893</t>
  </si>
  <si>
    <t>TRANSPORTE COM CAMINHÃO CARROCERIA DE 15 T - RODOVIA PAVIMENTADA</t>
  </si>
  <si>
    <t>RO-00894</t>
  </si>
  <si>
    <t>TRANSPORTE COM CAMINHÃO CARROCERIA DE 5 T - RODOVIA EM LEITO NATURAL</t>
  </si>
  <si>
    <t>RO-00895</t>
  </si>
  <si>
    <t>TRANSPORTE COM CAMINHÃO CARROCERIA DE 5 T - RODOVIA EM REVESTIMENTO PRIMÁRIO</t>
  </si>
  <si>
    <t>RO-00896</t>
  </si>
  <si>
    <t>TRANSPORTE COM CAMINHÃO CARROCERIA DE 5 T - RODOVIA PAVIMENTADA</t>
  </si>
  <si>
    <t>RO-00897</t>
  </si>
  <si>
    <t>TRANSPORTE COM CAMINHÃO CARROCERIA DE 9 T - RODOVIA EM LEITO NATURAL</t>
  </si>
  <si>
    <t>RO-00898</t>
  </si>
  <si>
    <t>TRANSPORTE COM CAMINHÃO CARROCERIA DE 9 T - RODOVIA EM REVESTIMENTO PRIMÁRIO</t>
  </si>
  <si>
    <t>RO-00899</t>
  </si>
  <si>
    <t>TRANSPORTE COM CAMINHÃO CARROCERIA DE 9 T - RODOVIA PAVIMENTADA</t>
  </si>
  <si>
    <t>RO-00900</t>
  </si>
  <si>
    <t>TRANSPORTE COM CAVALO MECÂNICO COM SEMIRREBOQUE COM CAPACIDADE DE 22 T - RODOVIA EM LEITO NATURAL</t>
  </si>
  <si>
    <t>RO-00901</t>
  </si>
  <si>
    <t>TRANSPORTE COM CAVALO MECÂNICO COM SEMIRREBOQUE COM CAPACIDADE DE 22 T - RODOVIA EM REVESTIMENTO PRIMÁRIO</t>
  </si>
  <si>
    <t>RO-00902</t>
  </si>
  <si>
    <t>TRANSPORTE COM CAVALO MECÂNICO COM SEMIRREBOQUE COM CAPACIDADE DE 22 T - RODOVIA PAVIMENTADA</t>
  </si>
  <si>
    <t>RO-00903</t>
  </si>
  <si>
    <t>TRANSPORTE DE ÁGUA COM CAMINHÃO TANQUE DE 10.000 L - RODOVIA EM LEITO NATURAL</t>
  </si>
  <si>
    <t>RO-00904</t>
  </si>
  <si>
    <t>TRANSPORTE DE ÁGUA COM CAMINHÃO TANQUE DE 10.000 L - RODOVIA EM REVESTIMENTO PRIMÁRIO</t>
  </si>
  <si>
    <t>RO-00905</t>
  </si>
  <si>
    <t>TRANSPORTE DE ÁGUA COM CAMINHÃO TANQUE DE 10.000 L - RODOVIA PAVIMENTADA</t>
  </si>
  <si>
    <t>RO-00906</t>
  </si>
  <si>
    <t>TRANSPORTE DE ÁGUA COM CAMINHÃO TANQUE DE 8.000 L - RODOVIA EM LEITO NATURAL</t>
  </si>
  <si>
    <t>RO-00907</t>
  </si>
  <si>
    <t>TRANSPORTE DE ÁGUA COM CAMINHÃO TANQUE DE 8.000 L - RODOVIA EM REVESTIMENTO PRIMÁRIO</t>
  </si>
  <si>
    <t>RO-00908</t>
  </si>
  <si>
    <t>TRANSPORTE DE ÁGUA COM CAMINHÃO TANQUE DE 8.000 L - RODOVIA PAVIMENTADA</t>
  </si>
  <si>
    <t>RO-00909</t>
  </si>
  <si>
    <t>TRANSPORTE DE CIMENTO A GRANEL COM CAMINHÃO SILO DE 30 M³ - RODOVIA EM LEITO NATURAL</t>
  </si>
  <si>
    <t>RO-00910</t>
  </si>
  <si>
    <t>TRANSPORTE DE CIMENTO A GRANEL COM CAMINHÃO SILO DE 30 M³ - RODOVIA EM REVESTIMENTO PRIMÁRIO</t>
  </si>
  <si>
    <t>RO-00911</t>
  </si>
  <si>
    <t>TRANSPORTE DE CIMENTO A GRANEL COM CAMINHÃO SILO DE 30 M³ - RODOVIA PAVIMENTADA</t>
  </si>
  <si>
    <t>RO-00912</t>
  </si>
  <si>
    <t>TRANSPORTE DE DETRITOS COM CAMINHÃO DE HIDROJATEAMENTO DE ALTA PRESSÃO E VÁCUO DE 9 M³ - RODOVIA EM LEITO NATURAL</t>
  </si>
  <si>
    <t>RO-00913</t>
  </si>
  <si>
    <t>TRANSPORTE DE DETRITOS COM CAMINHÃO DE HIDROJATEAMENTO DE ALTA PRESSÃO E VÁCUO DE 9 M³ - RODOVIA EM REVESTIMENTO PRIMÁRIO</t>
  </si>
  <si>
    <t>RO-00914</t>
  </si>
  <si>
    <t>TRANSPORTE DE DETRITOS COM CAMINHÃO DE HIDROJATEAMENTO DE ALTA PRESSÃO E VÁCUO DE 9 M³ - RODOVIA PAVIMENTADA</t>
  </si>
  <si>
    <t>RO-00918</t>
  </si>
  <si>
    <t>TRANSPORTE DE MATERIAL DE 3ª CATEGORIA COM CAMINHÃO BASCULANTE DE 8 M³ PARA ROCHA - RODOVIA EM LEITO NATURAL</t>
  </si>
  <si>
    <t>RO-00919</t>
  </si>
  <si>
    <t>TRANSPORTE DE MATERIAL DE 3ª CATEGORIA COM CAMINHÃO BASCULANTE DE 8 M³ PARA ROCHA - RODOVIA EM REVESTIMENTO PRIMÁRIO</t>
  </si>
  <si>
    <t>RO-00920</t>
  </si>
  <si>
    <t>TRANSPORTE DE MATERIAL DE 3ª CATEGORIA COM CAMINHÃO BASCULANTE DE 8 M³ PARA ROCHA - RODOVIA PAVIMENTADA</t>
  </si>
  <si>
    <t>RO-00921</t>
  </si>
  <si>
    <t>TRANSPORTE DE MISTURA BETUMINOSA A QUENTE COM CAMINHÃO COM CAÇAMBA TÉRMICA DE 6 M³ - RODOVIA EM LEITO NATURAL</t>
  </si>
  <si>
    <t>RO-00922</t>
  </si>
  <si>
    <t>TRANSPORTE DE MISTURA BETUMINOSA A QUENTE COM CAMINHÃO COM CAÇAMBA TÉRMICA DE 6 M³ - RODOVIA EM REVESTIMENTO PRIMÁRIO</t>
  </si>
  <si>
    <t>RO-00923</t>
  </si>
  <si>
    <t>TRANSPORTE DE MISTURA BETUMINOSA A QUENTE COM CAMINHÃO COM CAÇAMBA TÉRMICA DE 6 M³ - RODOVIA PAVIMENTADA</t>
  </si>
  <si>
    <t>RO-3870</t>
  </si>
  <si>
    <t>TRANSPORTE EM CAMINHÃO BASCULANTE COM CAPACIDADE DE 12 M3 - RODOVIA EM LEITO NATURAL</t>
  </si>
  <si>
    <t>RO-3871</t>
  </si>
  <si>
    <t>TRANSPORTE EM CAMINHÃO BASCULANTE COM CAPACIDADE DE 12 M3 - RODOVIA EM REVESTIMENTO PRIMÁRIO</t>
  </si>
  <si>
    <t>RO-3872</t>
  </si>
  <si>
    <t>TRANSPORTE EM CAMINHÃO BASCULANTE COM CAPACIDADE DE 12 M3 - RODOVIA PAVIMENTADA</t>
  </si>
  <si>
    <t>RO-7702</t>
  </si>
  <si>
    <t>TRANSPORTE DE BRITA PRODUZIDA OU COMERCIAL PARA EXECUÇÃO DE MICRORREVESTIMENTO A FRIO COM CAMINHÃO BASCULANTE DE 12 M3 EM PISO PAVIMENTADO</t>
  </si>
  <si>
    <t>RO-7703</t>
  </si>
  <si>
    <t>TRANSPORTE DE BRITA PRODUZIDA OU COMERCIAL PARA EXECUÇÃO DE MICRORREVESTIMENTO A FRIO COM CAMINHÃO BASCULANTE DE 12 M3 EM PISO COM REVESTIMENTO PRIMÁRIO</t>
  </si>
  <si>
    <t>RO-7704</t>
  </si>
  <si>
    <t>TRANSPORTE DE BRITA PRODUZIDA OU COMERCIAL PARA EXECUÇÃO DE MICRORREVESTIMENTO A FRIO COM CAMINHÃO BASCULANTE DE 12 M3 EM PISO DE LEITO NATURAL</t>
  </si>
  <si>
    <t>RO-7705</t>
  </si>
  <si>
    <t>TRANSPORTE DE BRITA PRODUZIDA OU COMERCIAL PARA EXECUÇÃO DE TRATAMENTO SUPERFICIAL COM CAMINHÃO BASCULANTE DE 12 M3 EM PISO PAVIMENTADO</t>
  </si>
  <si>
    <t>RO-7706</t>
  </si>
  <si>
    <t>TRANSPORTE DE BRITA PRODUZIDA OU COMERCIAL PARA EXECUÇÃO DE TRATAMENTO SUPERFICIAL COM CAMINHÃO BASCULANTE DE 12 M3 EM PISO COM REVESTIMENTO PRIMÁRIO</t>
  </si>
  <si>
    <t>RO-7707</t>
  </si>
  <si>
    <t>TRANSPORTE DE BRITA PRODUZIDA OU COMERCIAL PARA EXECUÇÃO DE TRATAMENTO SUPERFICIAL COM CAMINHÃO BASCULANTE DE 12 M3 EM PISO DE LEITO NATURAL</t>
  </si>
  <si>
    <t>RO-7708</t>
  </si>
  <si>
    <t>TRANSPORTE DE AREIA EXTRAÍDA OU COMERCIAL PARA EXECUÇÃO DE TRATAMENTO ANTIPÓ COM CAMINHÃO BASCULANTE DE 12 M3 EM PISO PAVIMENTADO</t>
  </si>
  <si>
    <t>RO-7709</t>
  </si>
  <si>
    <t>TRANSPORTE DE AREIA EXTRAÍDA OU COMERCIAL PARA EXECUÇÃO DE TRATAMENTO ANTIPÓ COM CAMINHÃO BASCULANTE DE 12 M3 EM PISO COM REVESTIMENTO PRIMÁRIO</t>
  </si>
  <si>
    <t>RO-7710</t>
  </si>
  <si>
    <t>TRANSPORTE DE AREIA EXTRAÍDA OU COMERCIAL PARA EXECUÇÃO DE TRATAMENTO ANTIPÓ COM CAMINHÃO BASCULANTE DE 12 M3 EM PISO DE LEITO NATURAL</t>
  </si>
  <si>
    <t>RO-7711</t>
  </si>
  <si>
    <t>TRANSPORTE DE AREIA EXTRAÍDA OU COMERCIAL PARA USINAGEM DE PRÉ-MISTURADO A FRIO COM CAMINHÃO BASCULANTE DE 12 M3 EM PISO PAVIMENTADO</t>
  </si>
  <si>
    <t>RO-7712</t>
  </si>
  <si>
    <t>TRANSPORTE DE AREIA EXTRAÍDA OU COMERCIAL PARA USINAGEM DE PRÉ-MISTURADO A FRIO COM CAMINHÃO BASCULANTE DE 12 M3 EM PISO COM REVESTIMENTO PRIMÁRIO</t>
  </si>
  <si>
    <t>RO-7713</t>
  </si>
  <si>
    <t>TRANSPORTE DE AREIA EXTRAÍDA OU COMERCIAL PARA USINAGEM DE PRÉ-MISTURADO A FRIO COM CAMINHÃO BASCULANTE DE 12 M3 EM PISO DE LEITO NATURAL</t>
  </si>
  <si>
    <t>RO-7714</t>
  </si>
  <si>
    <t>TRANSPORTE DE BRITA PRODUZIDA OU COMERCIAL PARA USINAGEM DE PRÉ-MISTURADO A FRIO COM CAMINHÃO BASCULANTE DE 12 M3 EM PISO PAVIMENTADO</t>
  </si>
  <si>
    <t>RO-7715</t>
  </si>
  <si>
    <t>TRANSPORTE DE BRITA PRODUZIDA OU COMERCIAL PARA USINAGEM DE PRÉ-MISTURADO A FRIO COM CAMINHÃO BASCULANTE DE 12 M3 EM PISO COM REVESTIMENTO PRIMÁRIO</t>
  </si>
  <si>
    <t>RO-7716</t>
  </si>
  <si>
    <t>TRANSPORTE DE BRITA PRODUZIDA OU COMERCIAL PARA USINAGEM DE PRÉ-MISTURADO A FRIO COM CAMINHÃO BASCULANTE DE 12 M3 EM PISO DE LEITO NATURAL</t>
  </si>
  <si>
    <t>RO-7717</t>
  </si>
  <si>
    <t>TRANSPORTE DE PRÉ-MISTURADO A FRIO DA USINA ATÉ A PISTA  COM CAMINHÃO BASCULANTE DE 12 M3 EM PISO PAVIMENTADO</t>
  </si>
  <si>
    <t>RO-7718</t>
  </si>
  <si>
    <t>TRANSPORTE DE PRÉ-MISTURADO A FRIO DA USINA ATÉ A PISTA  COM CAMINHÃO BASCULANTE DE 12 M3 EM PISO COM REVESTIMENTO PRIMÁRIO</t>
  </si>
  <si>
    <t>RO-7719</t>
  </si>
  <si>
    <t>TRANSPORTE DE PRÉ-MISTURADO A FRIO DA USINA ATÉ A PISTA  COM CAMINHÃO BASCULANTE DE 12 M3 EM PISO DE LEITO NATURAL</t>
  </si>
  <si>
    <t>RO-7720</t>
  </si>
  <si>
    <t>TRANSPORTE DE AREIA EXTRAÍDA OU COMERCIAL PARA USINAGEM DE CONCRETO ASFÁLTICO COM CAMINHÃO BASCULANTE DE 12 M3 EM PISO PAVIMENTADO</t>
  </si>
  <si>
    <t>RO-7721</t>
  </si>
  <si>
    <t>TRANSPORTE DE AREIA EXTRAÍDA OU COMERCIAL PARA USINAGEM DE CONCRETO ASFÁLTICO COM CAMINHÃO BASCULANTE DE 12 M3 EM PISO COM REVESTIMENTO PRIMÁRIO</t>
  </si>
  <si>
    <t>RO-7722</t>
  </si>
  <si>
    <t>TRANSPORTE DE AREIA EXTRAÍDA OU COMERCIAL PARA USINAGEM DE CONCRETO ASFÁLTICO COM CAMINHÃO BASCULANTE DE 12 M3 EM PISO DE LEITO NATURAL</t>
  </si>
  <si>
    <t>RO-7723</t>
  </si>
  <si>
    <t>TRANSPORTE DE BRITA PRODUZIDA OU COMERCIAL PARA USINAGEM DE CONCRETO ASFÁLTICO COM CAMINHÃO BASCULANTE DE 12 M3 EM PISO PAVIMENTADO</t>
  </si>
  <si>
    <t>RO-7724</t>
  </si>
  <si>
    <t>TRANSPORTE DE BRITA PRODUZIDA OU COMERCIAL PARA USINAGEM DE CONCRETO ASFÁLTICO COM CAMINHÃO BASCULANTE DE 12 M3 EM PISO COM REVESTIMENTO PRIMÁRIO</t>
  </si>
  <si>
    <t>RO-7725</t>
  </si>
  <si>
    <t>TRANSPORTE DE BRITA PRODUZIDA OU COMERCIAL PARA USINAGEM DE CONCRETO ASFÁLTICO COM CAMINHÃO BASCULANTE DE 12 M3 EM PISO DE LEITO NATURAL</t>
  </si>
  <si>
    <t>RO-7726</t>
  </si>
  <si>
    <t>TRANSPORTE DE CONCRETO ASFÁLTICO DA USINA ATÉ A PISTA  COM CAMINHÃO BASCULANTE DE 12 M3 EM PISO PAVIMENTADO</t>
  </si>
  <si>
    <t>RO-7727</t>
  </si>
  <si>
    <t>TRANSPORTE DE CONCRETO ASFÁLTICO DA USINA ATÉ A PISTA  COM CAMINHÃO BASCULANTE DE 12 M3 EM PISO COM REVESTIMENTO PRIMÁRIO</t>
  </si>
  <si>
    <t>RO-7728</t>
  </si>
  <si>
    <t>TRANSPORTE DE CONCRETO ASFÁLTICO DA USINA ATÉ A PISTA  COM CAMINHÃO BASCULANTE DE 12 M3 EM PISO DE LEITO NATURAL</t>
  </si>
  <si>
    <t>RO-7729</t>
  </si>
  <si>
    <t>TRANSPORTE DE AREIA EXTRAÍDA OU COMERCIAL PARA USINAGEM EM CENTRAL DE CONCRETO COM CAMINHÃO BASCULANTE DE 12 M3 EM PISO PAVIMENTADO</t>
  </si>
  <si>
    <t>RO-7730</t>
  </si>
  <si>
    <t>TRANSPORTE DE AREIA EXTRAÍDA OU COMERCIAL PARA USINAGEM EM CENTRAL DE CONCRETO COM CAMINHÃO BASCULANTE DE 12 M3 EM PISO COM REVESTIMENTO PRIMÁRIO</t>
  </si>
  <si>
    <t>RO-7731</t>
  </si>
  <si>
    <t>TRANSPORTE DE AREIA EXTRAÍDA OU COMERCIAL PARA USINAGEM EM CENTRAL DE CONCRETO COM CAMINHÃO BASCULANTE DE 12 M3 EM PISO DE LEITO NATURAL</t>
  </si>
  <si>
    <t>RO-7732</t>
  </si>
  <si>
    <t>TRANSPORTE DE BRITA PRODUZIDA OU COMERCIAL PARA USINAGEM EM CENTRAL DE CONCRETO COM CAMINHÃO BASCULANTE DE 12 M3 EM PISO PAVIMENTADO</t>
  </si>
  <si>
    <t>RO-7733</t>
  </si>
  <si>
    <t>TRANSPORTE DE BRITA PRODUZIDA OU COMERCIAL PARA USINAGEM EM CENTRAL DE CONCRETO COM CAMINHÃO BASCULANTE DE 12 M3 EM PISO COM REVESTIMENTO PRIMÁRIO</t>
  </si>
  <si>
    <t>RO-7734</t>
  </si>
  <si>
    <t>TRANSPORTE DE BRITA PRODUZIDA OU COMERCIAL PARA USINAGEM EM CENTRAL DE CONCRETO COM CAMINHÃO BASCULANTE DE 12 M3 EM PISO DE LEITO NATURAL</t>
  </si>
  <si>
    <t>RO-7735</t>
  </si>
  <si>
    <t>TRANSPORTE DE CIMENTO EM SACO ATÉ A PISTA COM CAMINHÃO CARROCERIA DE 15 T EM PISO PAVIMENTADO</t>
  </si>
  <si>
    <t>RO-7736</t>
  </si>
  <si>
    <t>TRANSPORTE DE CIMENTO EM SACO ATÉ A PISTA COM CAMINHÃO CARROCERIA DE 15 T EM PISO COM REVESTIMENTO PRIMÁRIO</t>
  </si>
  <si>
    <t>RO-7737</t>
  </si>
  <si>
    <t>TRANSPORTE DE CIMENTO EM SACO ATÉ A PISTA COM CAMINHÃO CARROCERIA DE 15 T EM PISO DE LEITO NATURAL</t>
  </si>
  <si>
    <t>RO-7738</t>
  </si>
  <si>
    <t>TRANSPORTE DE CIMENTO OU CAL A GRANEL ATÉ O CANTEIRO, USINA DE ASFALTO OU SOLOS COM CAMINHÃO TIPO SILO DE 30 M3 EM PISO PAVIMENTADO</t>
  </si>
  <si>
    <t>RO-7739</t>
  </si>
  <si>
    <t>TRANSPORTE DE CIMENTO OU CAL A GRANEL ATÉ O CANTEIRO, USINA DE ASFALTO OU SOLOS COM CAMINHÃO TIPO SILO DE 30 M3 EM PISO COM REVESTIMENTO PRIMÁRIO</t>
  </si>
  <si>
    <t>RO-7740</t>
  </si>
  <si>
    <t>TRANSPORTE DE CIMENTO OU CAL A GRANEL ATÉ O CANTEIRO, USINA DE ASFALTO OU SOLOS COM CAMINHÃO TIPO SILO DE 30 M3 EM PISO DE LEITO NATURAL</t>
  </si>
  <si>
    <t>RO-7741</t>
  </si>
  <si>
    <t>TRANSPORTE DE CONCRETO DA CENTRAL DE CONCRETO ATÉ A PISTA COM CAMINHÃO BASCULANTE DE 7 M3 EM PISO PAVIMENTADO</t>
  </si>
  <si>
    <t>RO-7742</t>
  </si>
  <si>
    <t>TRANSPORTE DE CONCRETO DA CENTRAL DE CONCRETO ATÉ A PISTA COM CAMINHÃO BASCULANTE DE 7 M3 EM PISO COM REVESTIMENTO PRIMÁRIO</t>
  </si>
  <si>
    <t>RO-7743</t>
  </si>
  <si>
    <t>TRANSPORTE DE CONCRETO DA CENTRAL DE CONCRETO ATÉ A PISTA COM CAMINHÃO BASCULANTE DE 7 M3 EM PISO DE LEITO NATURAL</t>
  </si>
  <si>
    <t>RO-7744</t>
  </si>
  <si>
    <t>TRANSPORTE DE CONCRETO DA CENTRAL DE CONCRETO ATÉ A PISTA COM CAMINHÃO BETONEIRA DE 8 M3 EM PISO PAVIMENTADO</t>
  </si>
  <si>
    <t>RO-7745</t>
  </si>
  <si>
    <t>TRANSPORTE DE CONCRETO DA CENTRAL DE CONCRETO ATÉ A PISTA COM CAMINHÃO BETONEIRA DE 8 M3 EM PISO COM REVESTIMENTO PRIMÁRIO</t>
  </si>
  <si>
    <t>RO-7746</t>
  </si>
  <si>
    <t>TRANSPORTE DE CONCRETO DA CENTRAL DE CONCRETO ATÉ A PISTA COM CAMINHÃO BETONEIRA DE 8 M3 EM PISO DE LEITO NATURAL</t>
  </si>
  <si>
    <t>RO-7747</t>
  </si>
  <si>
    <t>TRANSPORTE DE FÍLER PARA LAMA ASFÁLTICA OU MICRORREVESTIMENTO A FRIO COM CAMINHÃO CARROCERIA DE 9 T EM PISO PAVIMENTADO</t>
  </si>
  <si>
    <t>RO-7748</t>
  </si>
  <si>
    <t>TRANSPORTE DE FÍLER PARA LAMA ASFÁLTICA OU MICRORREVESTIMENTO A FRIO COM CAMINHÃO CARROCERIA DE 9 T EM PISO COM REVESTIMENTO PRIMÁRIO</t>
  </si>
  <si>
    <t>RO-7749</t>
  </si>
  <si>
    <t>TRANSPORTE DE FÍLER PARA LAMA ASFÁLTICA OU MICRORREVESTIMENTO A FRIO COM CAMINHÃO CARROCERIA DE 9 T EM PISO DE LEITO NATURAL</t>
  </si>
  <si>
    <t>ED-20603</t>
  </si>
  <si>
    <t>FORNECIMENTO DE ESTRUTURA METÁLICA E ENGRADAMENTO METÁLICO, EM AÇO, PARA TELHADO, EXCLUSIVE TELHA, INCLUSIVE FABRICAÇÃO, TRANSPORTE, MONTAGEM E APLICAÇÃO DE FUNDO PREPARADOR ANTICORROSIVO EM SUPERFÍCIE METÁLICA, UMA (1) DEMÃO</t>
  </si>
  <si>
    <t>ED-27791</t>
  </si>
  <si>
    <t>FORNECIMENTO DE ESTRUTURA METÁLICA EM PERFIL SOLDADO PARA PONTES, EM AÇO PATINÁVEL, INCLUSIVE FABRICAÇÃO, EXCLUSIVE TRANSPORTE E LANÇAMENTO</t>
  </si>
  <si>
    <t>ED-29547</t>
  </si>
  <si>
    <t>CORTE, DOBRA E MONTAGEM DE AÇO CA-60, DIÂMETRO 4,2MM, INCLUSIVE ESPAÇADOR</t>
  </si>
  <si>
    <t>ED-29548</t>
  </si>
  <si>
    <t>CORTE, DOBRA E MONTAGEM DE AÇO CA-60, DIÂMETRO 5MM, INCLUSIVE ESPAÇADOR</t>
  </si>
  <si>
    <t>ED-29549</t>
  </si>
  <si>
    <t>CORTE, DOBRA E MONTAGEM DE AÇO CA-50, DIÂMETRO 6,3MM, INCLUSIVE ESPAÇADOR</t>
  </si>
  <si>
    <t>ED-29550</t>
  </si>
  <si>
    <t>CORTE, DOBRA E MONTAGEM DE AÇO CA-50, DIÂMETRO 8MM, INCLUSIVE ESPAÇADOR</t>
  </si>
  <si>
    <t>ED-29551</t>
  </si>
  <si>
    <t>CORTE, DOBRA E MONTAGEM DE AÇO CA-50, DIÂMETRO 10MM, INCLUSIVE ESPAÇADOR</t>
  </si>
  <si>
    <t>ED-29552</t>
  </si>
  <si>
    <t>CORTE, DOBRA E MONTAGEM DE AÇO CA-50, DIÂMETRO 12,5MM, INCLUSIVE ESPAÇADOR</t>
  </si>
  <si>
    <t>ED-29553</t>
  </si>
  <si>
    <t>CORTE, DOBRA E MONTAGEM DE AÇO CA-50, DIÂMETRO 16MM, INCLUSIVE ESPAÇADOR</t>
  </si>
  <si>
    <t>ED-29554</t>
  </si>
  <si>
    <t>CORTE, DOBRA E MONTAGEM DE AÇO CA-50, DIÂMETRO 20MM, INCLUSIVE ESPAÇADOR</t>
  </si>
  <si>
    <t>ED-29555</t>
  </si>
  <si>
    <t>CORTE, DOBRA E MONTAGEM DE AÇO CA-50, DIÂMETRO 25MM, INCLUSIVE ESPAÇADOR</t>
  </si>
  <si>
    <t>ED-29678</t>
  </si>
  <si>
    <t>REFORÇO ESTRUTURAL COM EMENDA POR SOLDA, PARA RECONSTITUIÇÃO DA SEÇÃO DA ARMADURA, EXCLUSIVE RECOMPOSIÇÃO EM ARGAMASSA OU CONCRETO</t>
  </si>
  <si>
    <t>ED-48295</t>
  </si>
  <si>
    <t>CORTE, DOBRA E MONTAGEM DE AÇO CA-50, DIÂMETRO (6,3MM A 12,5MM), INCLUSIVE ESPAÇADOR</t>
  </si>
  <si>
    <t>ED-48296</t>
  </si>
  <si>
    <t>CORTE, DOBRA E MONTAGEM DE AÇO CA-50, DIÂMETRO (16,0MM A 25,0MM), INCLUSIVE ESPAÇADOR</t>
  </si>
  <si>
    <t>ED-48297</t>
  </si>
  <si>
    <t>CORTE, DOBRA E MONTAGEM DE AÇO CA-60, DIÂMETRO (4,2MM A 5,0MM), INCLUSIVE ESPAÇADOR</t>
  </si>
  <si>
    <t>ED-49659</t>
  </si>
  <si>
    <t>REFORÇO ESTRUTURAL COM EMENDA POR TRANSPASSE, PARA RECONSTITUIÇÃO DA SEÇÃO DA ARMADURA, EXCLUSIVE RECOMPOSIÇÃO EM ARGAMASSA OU CONCRETO</t>
  </si>
  <si>
    <t>ED-49665</t>
  </si>
  <si>
    <t>FORNECIMENTO DE ESTRUTURA METÁLICA EM PERFIL SOLDADO, INCLUSIVE FABRICAÇÃO, TRANSPORTE, MONTAGEM E APLICAÇÃO DE FUNDO PREPARADOR ANTICORROSIVO EM SUPERFÍCIE METÁLICA, UMA (1) DEMÃO</t>
  </si>
  <si>
    <t>ED-50428</t>
  </si>
  <si>
    <t>LANÇAMENTO DE VIGA PARA PONTE, EXCLUSIVE FORNECIMENTO, DESCARGA E TRANSPORTE - PROJETO PADRÃO SEINFRA-MG</t>
  </si>
  <si>
    <t>MATED-11232</t>
  </si>
  <si>
    <t>GRAMPO (ACABAMENTO: GALVANIZADO|APLICAÇÃO: CERCA|TAMANHO: GRANDE[9X1"]|DIÂMETRO: 9 BWG [3,75MM]|COMPRIMENTO: 1" [25,4MM]|QUANTIDADE POR QUILO: 215)</t>
  </si>
  <si>
    <t>MATED-11256</t>
  </si>
  <si>
    <t>CAL HIDRATADA (TIPO: CH-III)</t>
  </si>
  <si>
    <t>MATED-11257</t>
  </si>
  <si>
    <t>CIMENTO BRANCO (TIPO: NÃO ESTRUTURAL)</t>
  </si>
  <si>
    <t>MATED-11258</t>
  </si>
  <si>
    <t>CIMENTO PORTLAND CP II-E-32 (RESISTÊNCIA: 32,00MPA)</t>
  </si>
  <si>
    <t>MATED-11259</t>
  </si>
  <si>
    <t>GESSO (CONTEÚDO: EM PÓ|APLICAÇÃO: REVESTIMENTO|EMBALAGEM: SACO)</t>
  </si>
  <si>
    <t>MATED-11261</t>
  </si>
  <si>
    <t>CERA EM PASTA</t>
  </si>
  <si>
    <t>MATED-11262</t>
  </si>
  <si>
    <t>ESTOPA DE ALGODÃO</t>
  </si>
  <si>
    <t>MATED-11272</t>
  </si>
  <si>
    <t>ADITIVO (TIPO: EXPANSOR|APLICAÇÃO: ARGAMASSA DE ENCUNHAMENTO)</t>
  </si>
  <si>
    <t>MATED-11281</t>
  </si>
  <si>
    <t>BARRA AÇO (TIPO: CA-50|BITOLA: 16MM[5/8"]|MASSA LINEAR: 1,578KG/M)</t>
  </si>
  <si>
    <t>MATED-11282</t>
  </si>
  <si>
    <t>BARRA AÇO (TIPO: CA-50|BITOLA: 10MM[3/8"]|MASSA LINEAR: 0,617KG/M)</t>
  </si>
  <si>
    <t>MATED-11284</t>
  </si>
  <si>
    <t>BARRA AÇO (TIPO: CA-60|BITOLA: 4,2MM|MASSA LINEAR: 0,109KG/M)</t>
  </si>
  <si>
    <t>MATED-11285</t>
  </si>
  <si>
    <t>BARRA AÇO (TIPO: CA-60|BITOLA: 5MM|MASSA LINEAR: 0,154KG/M)</t>
  </si>
  <si>
    <t>MATED-11309</t>
  </si>
  <si>
    <t>ARGAMASSA (TIPO: PRÉ-FABRICADA DE CIMENTO COLANTE|UTILIZAÇÃO: ASSENTAMENTO DE BLOCO DE CONCRETO CELULAR AUTOCLAVADO)</t>
  </si>
  <si>
    <t>MATED-11324</t>
  </si>
  <si>
    <t>ARAME GALVANIZADO (BITOLA: 10BWG|DIÂMETRO DO FIO: 3,40MM|MASSA LINEAR: 0,0713KG/M)</t>
  </si>
  <si>
    <t>MATED-11325</t>
  </si>
  <si>
    <t>ARAME GALVANIZADO (BITOLA: 14BWG|DIÂMETRO DO FIO: 2,10MM|MASSA LINEAR: 0,0272KG/M)</t>
  </si>
  <si>
    <t>MATED-11326</t>
  </si>
  <si>
    <t>ARAME GALVANIZADO (BITOLA: 18BWG|DIÂMETRO DO FIO: 1,24MM|MASSA LINEAR: 0,009KG/M)</t>
  </si>
  <si>
    <t>MATED-11327</t>
  </si>
  <si>
    <t>PREGO 17X21 COM CABEÇA (COMPRIMENTO: 48,3MM|DIÂMETRO: 3,0MM|QUANTIDADE POR QUILO: 334)</t>
  </si>
  <si>
    <t>MATED-11328</t>
  </si>
  <si>
    <t>PREGO 12X12 SEM CABEÇA (COMPRIMENTO: 28,0MM|DIÂMETRO: 1,8MM|QUANTIDADE POR QUILO: 1681)</t>
  </si>
  <si>
    <t>MATED-11329</t>
  </si>
  <si>
    <t>PREGO 16X24 COM CABEÇA (COMPRIMENTO: 55,0MM|DIÂMETRO: 2,70MM|QUANTIDADE POR QUILO: 386)</t>
  </si>
  <si>
    <t>MATED-11330</t>
  </si>
  <si>
    <t>PREGO 15X15 COM CABEÇA (COMPRIMENTO: 34,5MM|DIÂMETRO: 2,4MM|QUANTIDADE POR QUILO: 777)</t>
  </si>
  <si>
    <t>MATED-11331</t>
  </si>
  <si>
    <t>PREGO 17X27 COM CABEÇA (COMPRIMENTO: 62,1MM|DIÂMETRO: 3,0MM|QUANTIDADE POR QUILO: 290)</t>
  </si>
  <si>
    <t>MATED-11332</t>
  </si>
  <si>
    <t>PREGO 18X30 COM CABEÇA (COMPRIMENTO: 69,0MM|DIÂMETRO: 3,4MM|QUANTIDADE POR QUILO: 203)</t>
  </si>
  <si>
    <t>MATED-11333</t>
  </si>
  <si>
    <t>ARAME RECOZIDO (BITOLA: 18BWG|DIÂMETRO DO FIO: 1,25MM|MASSA LINEAR: 0,01KG/M)</t>
  </si>
  <si>
    <t>MATED-11339</t>
  </si>
  <si>
    <t>ELETRODO REVESTIDO PARA SOLDA (DIÂMETRO NOMINAL: 3,25MM|FAIXA DE CORRENTE ELÉTRICA: 110-150A|COMPRIMENTO: 350MM|CLASSIFICAÇÃO: E6013|APLICAÇÃO: COMUM DE USO GERAL)</t>
  </si>
  <si>
    <t>MATED-11341</t>
  </si>
  <si>
    <t>SOLDA EM FIO (DIÂMETRO*: 2,4MM|MATERIAL: ESTANHO E CHUMBO [50X50]|PASTA: NÃO INCLUSO|APLICAÇÃO: SOLDAGEM DE TUBOS E CONEXÕES EM COBRE)*VALORES REFERENCIAIS APROXIMADOS</t>
  </si>
  <si>
    <t>MATED-11343</t>
  </si>
  <si>
    <t>MATED-11360</t>
  </si>
  <si>
    <t>ADITIVO (TIPO: IMPERMEABILIZANTE E PLASTIFICANTE|CONTEÚDO DA EMBALAGEM: PÓ|APLICAÇÃO: ARGAMASSAS)</t>
  </si>
  <si>
    <t>MATED-11412</t>
  </si>
  <si>
    <t>ADESIVO (TIPO: COLA BRANCA|COMPOSIÇÃO: PVA|APLICAÇÃO: MADEIRA OU PAPEL)</t>
  </si>
  <si>
    <t>MATED-11430</t>
  </si>
  <si>
    <t>ADESIVO (TIPO: COLA DE CONTATO|COMPOSIÇÃO: BORRACHA DE POLICLOROPRENO|APLICAÇÃO: MADEIRA, COURO, METAL, BORRACHA OU CONCRETO)</t>
  </si>
  <si>
    <t>MATED-11436</t>
  </si>
  <si>
    <t>MASSA CORRIDA (TIPO: ACRÍLICA|APLICAÇÃO: ALVENARIA, CONCRETO, GESSO E REBOCO)</t>
  </si>
  <si>
    <t>MATED-11437</t>
  </si>
  <si>
    <t>MASSA PARA MADEIRA (TIPO: BASE DE ÓLEO)</t>
  </si>
  <si>
    <t>MATED-11438</t>
  </si>
  <si>
    <t>MASSA CORRIDA (TIPO: PVA|APLICAÇÃO: ALVENARIA, CONCRETO, GESSO E REBOCO)</t>
  </si>
  <si>
    <t>MATED-11443</t>
  </si>
  <si>
    <t>CAL HIDRATADA (TIPO: ESPECIAL|APLICAÇÃO: PINTURA)</t>
  </si>
  <si>
    <t>MATED-11456</t>
  </si>
  <si>
    <t>RESINA (COMPOSIÇÃO: POLIÉSTER| APLICAÇÃO: ANCORAGEM E CHUMBAMENTOS|DENSIDADE RELATIVA*: 1,7KG/DM3)*VALORES REFERENCIAIS APROXIMADOS</t>
  </si>
  <si>
    <t>MATED-11613</t>
  </si>
  <si>
    <t>ADESIVO PLÁSTICO (APLICAÇÃO: COLAGEM DE TUBOS E CONEXÕES EM PVC[ÁGUA FRIA]|PINCEL APLICADOR: INCLUSO)</t>
  </si>
  <si>
    <t>MATED-11677</t>
  </si>
  <si>
    <t>ADESIVO PLÁSTICO (APLICAÇÃO: COLAGEM DE TUBOS E CONEXÕES EM CPVC[ÁGUA QUENTE]|PINCEL APLICADOR: INCLUSO)</t>
  </si>
  <si>
    <t>MATED-11680</t>
  </si>
  <si>
    <t>PASTA LUBRIFICANTE PARA TUBO DE PVC (DENSIDADE MÉDIA: 1000KG/M3)</t>
  </si>
  <si>
    <t>MATED-12088</t>
  </si>
  <si>
    <t>FIBRA DE AÇO (FATOR DE FORMA: 65|COMPRIMENTO: 60MM|DOSAGEM MÍNIMA: 15KG/M3)</t>
  </si>
  <si>
    <t>MATED-12334</t>
  </si>
  <si>
    <t>ARGAMASSA (TIPO: INDUSTRIALIZADA|UTILIZAÇÃO: CHAPISCO)</t>
  </si>
  <si>
    <t>MATED-12340</t>
  </si>
  <si>
    <t>PIGMENTO PARA TINTAS (TIPO: PÓ|CORES: DIVERSAS)</t>
  </si>
  <si>
    <t>MATED-12350</t>
  </si>
  <si>
    <t>ARGAMASSA COLANTE (TIPO: AC-II|UTILIZAÇÃO: AMBIENTES EXTERNOS)</t>
  </si>
  <si>
    <t>MATED-12351</t>
  </si>
  <si>
    <t>ARGAMASSA COLANTE (TIPO: AC-I|UTILIZAÇÃO: AMBIENTES INTERNOS)</t>
  </si>
  <si>
    <t>MATED-12352</t>
  </si>
  <si>
    <t>ARGAMASSA COLANTE (TIPO: AC-III|UTILIZAÇÃO: AMBIENTES INTERNOS E EXTERNOS)</t>
  </si>
  <si>
    <t>MATED-12353</t>
  </si>
  <si>
    <t>ARGAMASSA (TIPO: ESPECIAL|APLICAÇÃO: VIDRO E PORCELANA)</t>
  </si>
  <si>
    <t>MATED-12354</t>
  </si>
  <si>
    <t>ARGAMASSA (TIPO: BARITADA|UTILIZAÇÃO: PROTEÇÃO RADIOLÓGICA)</t>
  </si>
  <si>
    <t>MATED-12355</t>
  </si>
  <si>
    <t>REJUNTE CIMENTÍCIO FLEXÍVEL (COR: DIVERSAS|DENSIDADE DA PASTA: 1500KG/M3*)*VALORES REFERENCIAIS APROXIMADOS</t>
  </si>
  <si>
    <t>MATED-12372</t>
  </si>
  <si>
    <t>PREGO 17X21 SEM CABEÇA (COMPRIMENTO: 48,3MM|DIÂMETRO: 3,0MM|QUANTIDADE POR QUILO: 334)</t>
  </si>
  <si>
    <t>MATED-12758</t>
  </si>
  <si>
    <t>TEXTURA ACRÍLICA (TIPO: PREMIUM|ACABAMENTO: LISO OU SUAVE|APLICAÇÃO: USO INTERNO E EXTERNO)</t>
  </si>
  <si>
    <t>MATED-12769</t>
  </si>
  <si>
    <t>TEXTURA ACRÍLICA (TIPO: PREMIUM|ACABAMENTO: RÚSTICO|APLICAÇÃO: USO INTERNO E EXTERNO)</t>
  </si>
  <si>
    <t>MATED-12828</t>
  </si>
  <si>
    <t>MATED-12852</t>
  </si>
  <si>
    <t>ARAME GALVANIZADO (BITOLA: 16BWG|DIÂMETRO DO FIO: 1,65MM|MASSA LINEAR: 0,0166KG/M)</t>
  </si>
  <si>
    <t>MATED-13083</t>
  </si>
  <si>
    <t>ARGAMASSA (TIPO: POLIMÉRICA BICOMPONENTE A BASE DE DISPERSÃO ACRÍLICA|UTILIZAÇÃO: IMPERMEABILIZAÇÃO)</t>
  </si>
  <si>
    <t>MATED-13084</t>
  </si>
  <si>
    <t>MATED-13085</t>
  </si>
  <si>
    <t>ADESIVO (TIPO: BICOMPONENTE|COMPOSIÇÃO: RESINA EPÓXI|APLICAÇÃO: CONCRETO, AÇO OU PEDRA)</t>
  </si>
  <si>
    <t>MATED-14737</t>
  </si>
  <si>
    <t>MASSA CORRIDA (TIPO: MINERAL|APLICAÇÃO: ALVENARIA, CONCRETO, PEDRAS E REBOCO)</t>
  </si>
  <si>
    <t>MATED-15101</t>
  </si>
  <si>
    <t>MASSA PLÁSTICA (COR: BRANCA, CINZA OU PRETA|CATALIZADOR: INCLUSO|RENDIMENTO: 0,59KG/M2)</t>
  </si>
  <si>
    <t>MATED-17820</t>
  </si>
  <si>
    <t>REJUNTE EPÓXI (COMPOSTO: BICOMPONENTE OU TRICOMPONENTE|COR: DIVERSAS|DENSIDADE DA PASTA: 1600KG/M3*)*VALORES REFERENCIAIS APROXIMADOS</t>
  </si>
  <si>
    <t>MATED-17865</t>
  </si>
  <si>
    <t>MASSA ACRÍLICA PARA MADEIRA (APLICAÇÃO: CALAFETAÇÃO DE SUPERFÍCIES/REJUNTAR PISOS MADEIRA)</t>
  </si>
  <si>
    <t>MATED-18294</t>
  </si>
  <si>
    <t>GEL DECAPANTE (APLICAÇÃO: LIMPEZA EM SOLDA INOX|CONTEÚDO EMBALAGEM: QUILO|RENDIMENTO*: 15M2)*VALORES REFERENCIAIS APROXIMADOS</t>
  </si>
  <si>
    <t>MATED-19556</t>
  </si>
  <si>
    <t>BARRA CHATA (MATERIAL: COBRE ELETROLÍTICO|APLICAÇÃO: BARRAMENTO)</t>
  </si>
  <si>
    <t>MATED-20138</t>
  </si>
  <si>
    <t>AÇO (APLICAÇÃO: PERFIS ESTRUTURAIS|NORMAS: ASTM A-36/A-572)</t>
  </si>
  <si>
    <t>MATED-20139</t>
  </si>
  <si>
    <t>AÇO (APLICAÇÃO: USO GERAL|NORMAS: ASTM A-36/A-572)</t>
  </si>
  <si>
    <t>MATED-20140</t>
  </si>
  <si>
    <t>AÇO (APLICAÇÃO: CHAPAS |NORMA: ASTM A-36)</t>
  </si>
  <si>
    <t>MATED-20519</t>
  </si>
  <si>
    <t>AÇO PATINÁVEL (APLICAÇÃO: CHAPAS |NORMAS: ASTM A-588/NBR-5008)</t>
  </si>
  <si>
    <t>MATED-20647</t>
  </si>
  <si>
    <t>MATED-2089</t>
  </si>
  <si>
    <t>ELETRODO REVESTIDO PARA SOLDA (DIÂMETRO NOMINAL: 4,0MM|FAIXA DE CORRENTE ELÉTRICA: 110-150A|COMPRIMENTO: 450MM|CLASSIFICAÇÃO: E7018|APLICAÇÃO: ESTRUTURAS METÁLICAS)</t>
  </si>
  <si>
    <t>MATED-22242</t>
  </si>
  <si>
    <t>AÇO GALVANIZADO (APLICAÇÃO: CHAPAS)</t>
  </si>
  <si>
    <t>MATED-22627</t>
  </si>
  <si>
    <t>ALUMÍNIO ANODIZADO (APLICAÇÃO: PERFIS)</t>
  </si>
  <si>
    <t>MATED-26561</t>
  </si>
  <si>
    <t>AÇO INOXIDÁVEL (APLICAÇÃO: CHAPAS|CLASSE: AISI 304|NORMAS: ASTM-240/NBR-5601)</t>
  </si>
  <si>
    <t>MATED-26580</t>
  </si>
  <si>
    <t>ELETRODO REVESTIDO PARA SOLDA (FAIXA DE CORRENTE ELÉTRICA: 90-120A|COMPRIMENTO: 350MM|CLASSIFICAÇÃO: E309L-17|APLICAÇÃO: AÇO INOX AISI 304)</t>
  </si>
  <si>
    <t>MATED-27954</t>
  </si>
  <si>
    <t>TUBO DE AÇO (TIPO: INDUSTRIAL COM COSTURA|MATERIAL: AÇO GALVANIZADO|NORMA: NBR-6591)</t>
  </si>
  <si>
    <t>MATED-27956</t>
  </si>
  <si>
    <t>TUBO DE AÇO (TIPO: CONDUÇÃO COM COSTURA|MATERIAL: AÇO PRETO|NORMA: NBR-5580)</t>
  </si>
  <si>
    <t>MATED-27957</t>
  </si>
  <si>
    <t>TUBO DE AÇO (TIPO: CONDUÇÃO COM COSTURA|MATERIAL: AÇO GALVANIZADO|NORMA: NBR-5580)</t>
  </si>
  <si>
    <t>MATED-27958</t>
  </si>
  <si>
    <t>TUBO DE AÇO (TIPO: CONDUÇÃO SEM COSTURA|MATERIAL: AÇO PRETO|NORMA: NBR-5590)</t>
  </si>
  <si>
    <t>MATED-28442</t>
  </si>
  <si>
    <t>AÇO CARBONO (APLICAÇÃO: TRILHOS|MATERIAL: USADO)</t>
  </si>
  <si>
    <t>MATED-31646</t>
  </si>
  <si>
    <t>MASSA DE VIDRACEIRO (DENSIDADE MÉDIA: 2,1KG/DM3)</t>
  </si>
  <si>
    <t>MATED-31851</t>
  </si>
  <si>
    <t>ÁLCOOL (TIPO: POLIVINÍLICO|DENSIDADE MÉDIA: 1,3KG/DM3)</t>
  </si>
  <si>
    <t>MATED-31852</t>
  </si>
  <si>
    <t>ALGODÃO (TIPO: HIDRÓFILO)</t>
  </si>
  <si>
    <t>MATED-31855</t>
  </si>
  <si>
    <t>CARBOXIMETILCELULOSE</t>
  </si>
  <si>
    <t>MATED-31910</t>
  </si>
  <si>
    <t>FERTILIZANTE ORGÂNICO (TIPO: ESTERCO BOVINO|DENSIDADE APARENTE MÉDIA: 245KG/M3)</t>
  </si>
  <si>
    <t>MATED-5026</t>
  </si>
  <si>
    <t>ADESIVO (TIPO: COLA ACRÍLICA|APLICAÇÃO: PISOS VINÍLICOS EM GERAL E CARPETES)</t>
  </si>
  <si>
    <t>MATED-6249</t>
  </si>
  <si>
    <t>ADESIVO PARA RODAPÉ (APLICAÇÃO: POLIESTIRENO, EPS, MADEIRA, GESSO)</t>
  </si>
  <si>
    <t>MATED-6262</t>
  </si>
  <si>
    <t>CIMENTO BRANCO (TIPO: ESTRUTURAL)</t>
  </si>
  <si>
    <t>MATED-7306</t>
  </si>
  <si>
    <t>GRAXA BRANCA (BASE: LÍTIO|DENSIDADE: 0,91 G/CM3|APLICAÇÃO: LUBRIFICANTE)</t>
  </si>
  <si>
    <t>MATED-8122</t>
  </si>
  <si>
    <t>ADESIVO POLIURETANO BICOMPONENTE (APLICAÇÃO: PISOS DE MADEIRA)</t>
  </si>
  <si>
    <t>MATED-8134</t>
  </si>
  <si>
    <t>MASSA DE REJUNTE (APLICAÇÃO: CHAPA DE GESSO ACARTONADO)</t>
  </si>
  <si>
    <t>MATED-8138</t>
  </si>
  <si>
    <t>GESSO COLA (APLICAÇÃO: CHAPAS DE GESSO ACARTONADO)</t>
  </si>
  <si>
    <t>MATED-8356</t>
  </si>
  <si>
    <t>BARRA AÇO (TIPO: CA-50|BITOLA: 6,3MM[1/4"]|MASSA LINEAR: 0,245KG/M)</t>
  </si>
  <si>
    <t>MATED-8357</t>
  </si>
  <si>
    <t>BARRA AÇO (TIPO: CA-50|BITOLA: 8MM[5/16"]|MASSA LINEAR: 0,395KG/M)</t>
  </si>
  <si>
    <t>MATED-8358</t>
  </si>
  <si>
    <t>BARRA AÇO (TIPO: CA-50 |BITOLA: 12,5MM[1/2"]|MASSA LINEAR: 0,963KG/M)</t>
  </si>
  <si>
    <t>MATED-8359</t>
  </si>
  <si>
    <t>BARRA AÇO (TIPO: CA-50|BITOLA: 20MM[3/4"]|MASSA LINEAR: 2,466KG/M)</t>
  </si>
  <si>
    <t>MATED-8360</t>
  </si>
  <si>
    <t>BARRA AÇO (TIPO:CA-50|BITOLA: 25MM[1"]|MASSA LINEAR: 3,853KG/M)</t>
  </si>
  <si>
    <t>MATED-9529</t>
  </si>
  <si>
    <t>SILICONE ACÉTICO (COR: INCOLOR|APLICAÇÃO: USO GERAL|REFIL: 9"|DENSIDADE: 0,99 G/ML OU 990 KG/M3)</t>
  </si>
  <si>
    <t>MATED-9724</t>
  </si>
  <si>
    <t>MATED-9939</t>
  </si>
  <si>
    <t>ARGAMASSA INDUSTRIALIZADA (TIPO: AUTONIVELANTE|TIPO DE EMBALAGEM: SACO|RENDIMENTO*: 1,7KG/M2/MM)*VALORES REFERENCIAIS APROXIMADOS</t>
  </si>
  <si>
    <t>MATRO-1796</t>
  </si>
  <si>
    <t>CIMENTO PORTLAND CP II - 32 - SACO</t>
  </si>
  <si>
    <t>MATRO-1860</t>
  </si>
  <si>
    <t>TRELIÇA NERVURADA ELETROSSOLDADA EM AÇO CA-60</t>
  </si>
  <si>
    <t>RO-00539</t>
  </si>
  <si>
    <t>ARMAÇÃO EM AÇO CA-25 - FORNECIMENTO, PREPARO E COLOCAÇÃO</t>
  </si>
  <si>
    <t>RO-00540</t>
  </si>
  <si>
    <t>ARMAÇÃO EM AÇO CA-50 - FORNECIMENTO, PREPARO E COLOCAÇÃO</t>
  </si>
  <si>
    <t>RO-00541</t>
  </si>
  <si>
    <t>ARMAÇÃO EM AÇO CA-60 - FORNECIMENTO, PREPARO E COLOCAÇÃO</t>
  </si>
  <si>
    <t>RO-00542</t>
  </si>
  <si>
    <t>ARMAÇÃO EM AÇO CA-50 PARA OBRAS DE ARTE ESPECIAIS - FORNECIMENTO, PREPARO E COLOCAÇÃO</t>
  </si>
  <si>
    <t>RO-00543</t>
  </si>
  <si>
    <t>RO-00544</t>
  </si>
  <si>
    <t>TELA DE AÇO ELETROSSOLDADA - FORNECIMENTO, PREPARO E COLOCAÇÃO</t>
  </si>
  <si>
    <t>RO-00545</t>
  </si>
  <si>
    <t>TRELIÇA NERVURADA COM TRÊS BARRAS LONGITUDINAIS INTERLIGADAS POR DUAS DIAGONAIS SINUSOIDAL - FORNECIMENTO E INSTALAÇÃO</t>
  </si>
  <si>
    <t>CO-13791</t>
  </si>
  <si>
    <t>PESQUISADOR TRÁFEGO, INCLUSIVE ENCARGOS COMPLEMENTARES</t>
  </si>
  <si>
    <t>HORA</t>
  </si>
  <si>
    <t>CO-27337</t>
  </si>
  <si>
    <t>ENGENHEIRO/ARQUITETO, NÍVEL CONSULTOR ESPECIAL, INCLUSIVE ENCARGOS COMPLEMENTARES</t>
  </si>
  <si>
    <t>CO-27339</t>
  </si>
  <si>
    <t>ENGENHEIRO/ARQUITETO, NÍVEL CONSULTOR, INCLUSIVE ENCARGOS COMPLEMENTARES</t>
  </si>
  <si>
    <t>CO-27342</t>
  </si>
  <si>
    <t>ENGENHEIRO/ARQUITETO, NÍVEL COORDENADOR, INCLUSIVE ENCARGOS COMPLEMENTARES</t>
  </si>
  <si>
    <t>CO-27344</t>
  </si>
  <si>
    <t>ENGENHEIRO/ARQUITETO, NÍVEL SÊNIOR, INCLUSIVE ENCARGOS COMPLEMENTARES</t>
  </si>
  <si>
    <t>CO-27347</t>
  </si>
  <si>
    <t>ENGENHEIRO/ARQUITETO, NÍVEL PLENO, INCLUSIVE ENCARGOS COMPLEMENTARES</t>
  </si>
  <si>
    <t>CO-27348</t>
  </si>
  <si>
    <t>ENGENHEIRO/ARQUITETO, NÍVEL JÚNIOR, INCLUSIVE ENCARGOS COMPLEMENTARES</t>
  </si>
  <si>
    <t>CO-27498</t>
  </si>
  <si>
    <t>TÉCNICO DE NÍVEL MÉDIO, INCLUSIVE ENCARGOS COMPLEMENTARES</t>
  </si>
  <si>
    <t>CO-28409</t>
  </si>
  <si>
    <t>AJUDANTE ESPECIALIZADO, INCLUSIVE ENCARGOS COMPLEMENTARES</t>
  </si>
  <si>
    <t>CO-33060</t>
  </si>
  <si>
    <t>ADVOGADO, NÍVEL JÚNIOR, INCLUSIVE ENCARGOS COMPLEMENTARES</t>
  </si>
  <si>
    <t>CO-33061</t>
  </si>
  <si>
    <t>ADVOGADO, NÍVEL PLENO, INCLUSIVE ENCARGOS COMPLEMENTARES</t>
  </si>
  <si>
    <t>CO-33062</t>
  </si>
  <si>
    <t>ADVOGADO, NÍVEL SÊNIOR, INCLUSIVE ENCARGOS COMPLEMENTARES</t>
  </si>
  <si>
    <t>CO-33063</t>
  </si>
  <si>
    <t>ASSISTENTE SOCIAL, NÍVEL JÚNIOR, INCLUSIVE ENCARGOS COMPLEMENTARES</t>
  </si>
  <si>
    <t>CO-33064</t>
  </si>
  <si>
    <t>ASSISTENTE SOCIAL, NÍVEL PLENO, INCLUSIVE ENCARGOS COMPLEMENTARES</t>
  </si>
  <si>
    <t>CO-33065</t>
  </si>
  <si>
    <t>ASSISTENTE SOCIAL, NÍVEL SÊNIOR, INCLUSIVE ENCARGOS COMPLEMENTARES</t>
  </si>
  <si>
    <t>CO-33066</t>
  </si>
  <si>
    <t>AUXILIAR/AJUDANTE DE OBRA, INCLUSIVE ENCARGOS COMPLEMENTARES</t>
  </si>
  <si>
    <t>CO-33067</t>
  </si>
  <si>
    <t>AUXILIAR ADMINISTRATIVO, INCLUSIVE ENCARGOS COMPLEMENTARES</t>
  </si>
  <si>
    <t>CO-33068</t>
  </si>
  <si>
    <t>AUXILIAR DE LABORATÓRIO, INCLUSIVE ENCARGOS COMPLEMENTARES</t>
  </si>
  <si>
    <t>CO-33069</t>
  </si>
  <si>
    <t>AUXILIAR DE TOPOGRAFIA, INCLUSIVE ENCARGOS COMPLEMENTARES</t>
  </si>
  <si>
    <t>CO-33070</t>
  </si>
  <si>
    <t>BIÓLOGO, NÍVEL JÚNIOR, INCLUSIVE ENCARGOS COMPLEMENTARES</t>
  </si>
  <si>
    <t>CO-33071</t>
  </si>
  <si>
    <t>BIÓLOGO, NÍVEL PLENO, INCLUSIVE ENCARGOS COMPLEMENTARES</t>
  </si>
  <si>
    <t>CO-33072</t>
  </si>
  <si>
    <t>BIÓLOGO, NÍVEL SÊNIOR, INCLUSIVE ENCARGOS COMPLEMENTARES</t>
  </si>
  <si>
    <t>CO-33073</t>
  </si>
  <si>
    <t>COORDENADOR AMBIENTAL, NÍVEL JÚNIOR, INCLUSIVE ENCARGOS COMPLEMENTARES</t>
  </si>
  <si>
    <t>CO-33074</t>
  </si>
  <si>
    <t>ENGENHEIRO AGRIMENSOR, NÍVEL JÚNIOR, INCLUSIVE ENCARGOS COMPLEMENTARES</t>
  </si>
  <si>
    <t>CO-33075</t>
  </si>
  <si>
    <t>ENGENHEIRO AGRIMENSOR, NÍVEL PLENO, INCLUSIVE ENCARGOS COMPLEMENTARES</t>
  </si>
  <si>
    <t>CO-33076</t>
  </si>
  <si>
    <t>ENGENHEIRO AGRIMENSOR, NÍVEL SÊNIOR, INCLUSIVE ENCARGOS COMPLEMENTARES</t>
  </si>
  <si>
    <t>CO-33077</t>
  </si>
  <si>
    <t>ENGENHEIRO AGRÔNOMO, NÍVEL JÚNIOR, INCLUSIVE ENCARGOS COMPLEMENTARES</t>
  </si>
  <si>
    <t>CO-33078</t>
  </si>
  <si>
    <t>ENGENHEIRO AGRÔNOMO, NÍVEL PLENO, INCLUSIVE ENCARGOS COMPLEMENTARES</t>
  </si>
  <si>
    <t>CO-33079</t>
  </si>
  <si>
    <t>ENGENHEIRO AGRÔNOMO, NÍVEL SÊNIOR, INCLUSIVE ENCARGOS COMPLEMENTARES</t>
  </si>
  <si>
    <t>CO-33080</t>
  </si>
  <si>
    <t>ENGENHEIRO AMBIENTAL, NÍVEL JÚNIOR, INCLUSIVE ENCARGOS COMPLEMENTARES</t>
  </si>
  <si>
    <t>CO-33081</t>
  </si>
  <si>
    <t>ENGENHEIRO AMBIENTAL, NÍVEL PLENO, INCLUSIVE ENCARGOS COMPLEMENTARES</t>
  </si>
  <si>
    <t>CO-33082</t>
  </si>
  <si>
    <t>ENGENHEIRO AMBIENTAL, NÍVEL SÊNIOR, INCLUSIVE ENCARGOS COMPLEMENTARES</t>
  </si>
  <si>
    <t>CO-33089</t>
  </si>
  <si>
    <t>ANTROPÓLOGO, NÍVEL JÚNIOR, INCLUSIVE ENCARGOS COMPLEMENTARES</t>
  </si>
  <si>
    <t>CO-33090</t>
  </si>
  <si>
    <t>ANTROPÓLOGO, NÍVEL PLENO, INCLUSIVE ENCARGOS COMPLEMENTARES</t>
  </si>
  <si>
    <t>CO-33091</t>
  </si>
  <si>
    <t>ANTROPÓLOGO, NÍVEL SÊNIOR, INCLUSIVE ENCARGOS COMPLEMENTARES</t>
  </si>
  <si>
    <t>CO-33092</t>
  </si>
  <si>
    <t>ARQUEÓLOGO, NÍVEL JÚNIOR, INCLUSIVE ENCARGOS COMPLEMENTARES</t>
  </si>
  <si>
    <t>CO-33093</t>
  </si>
  <si>
    <t>ARQUEÓLOGO, NÍVEL PLENO, INCLUSIVE ENCARGOS COMPLEMENTARES</t>
  </si>
  <si>
    <t>CO-33095</t>
  </si>
  <si>
    <t>ARQUEÓLOGO, NÍVEL SÊNIOR, INCLUSIVE ENCARGOS COMPLEMENTARES</t>
  </si>
  <si>
    <t>CO-33107</t>
  </si>
  <si>
    <t>CO-33116</t>
  </si>
  <si>
    <t>AJUDANTE DE TOPÓGRAFO/BALIZA, INCLUSIVE ENCARGOS COMPLEMENTARES</t>
  </si>
  <si>
    <t>ED-28561</t>
  </si>
  <si>
    <t>TOPÓGRAFO COM ENCARGOS COMPLEMENTARES</t>
  </si>
  <si>
    <t>ED-28562</t>
  </si>
  <si>
    <t>ED-50360</t>
  </si>
  <si>
    <t>ED-50361</t>
  </si>
  <si>
    <t>ED-50363</t>
  </si>
  <si>
    <t>AJUDANTE DE BOMBEIRO/ENCANADOR COM ENCARGOS COMPLEMENTARES</t>
  </si>
  <si>
    <t>ED-50364</t>
  </si>
  <si>
    <t>AJUDANTE DE TELHADISTA COM ENCARGOS COMPLEMENTARES</t>
  </si>
  <si>
    <t>ED-50365</t>
  </si>
  <si>
    <t>ED-50366</t>
  </si>
  <si>
    <t>ED-50367</t>
  </si>
  <si>
    <t>ED-50368</t>
  </si>
  <si>
    <t>REJUNTADOR COM ENCARGOS COMPLEMENTARES</t>
  </si>
  <si>
    <t>ED-50369</t>
  </si>
  <si>
    <t>AZULEJISTA COM ENCARGOS COMPLEMENTARES</t>
  </si>
  <si>
    <t>ED-50370</t>
  </si>
  <si>
    <t>ED-50371</t>
  </si>
  <si>
    <t>ED-50372</t>
  </si>
  <si>
    <t>CARPINTEIRO DE FORMA COM ENCARGOS COMPLEMENTARES</t>
  </si>
  <si>
    <t>ED-50374</t>
  </si>
  <si>
    <t>BOMBEIRO/ENCANADOR COM ENCARGOS COMPLEMENTARES</t>
  </si>
  <si>
    <t>ED-50375</t>
  </si>
  <si>
    <t>ED-50376</t>
  </si>
  <si>
    <t>ED-50377</t>
  </si>
  <si>
    <t>GRANITEIRO/MARMORISTA COM ENCARGOS COMPLEMENTARES</t>
  </si>
  <si>
    <t>ED-50378</t>
  </si>
  <si>
    <t>ED-50379</t>
  </si>
  <si>
    <t>LADRILHISTA COM ENCARGOS COMPLEMENTARES</t>
  </si>
  <si>
    <t>ED-50380</t>
  </si>
  <si>
    <t>MONTADOR COM ENCARGOS COMPLEMENTARES</t>
  </si>
  <si>
    <t>ED-50381</t>
  </si>
  <si>
    <t>ED-50382</t>
  </si>
  <si>
    <t>ED-50383</t>
  </si>
  <si>
    <t>ED-50384</t>
  </si>
  <si>
    <t>RASPADOR COM ENCARGOS COMPLEMENTARES</t>
  </si>
  <si>
    <t>ED-50385</t>
  </si>
  <si>
    <t>TAQUEIRO COM ENCARGOS COMPLEMENTARES</t>
  </si>
  <si>
    <t>ED-50386</t>
  </si>
  <si>
    <t>ED-50387</t>
  </si>
  <si>
    <t>ESTUCADOR COM ENCARGOS COMPLEMENTARES</t>
  </si>
  <si>
    <t>ED-50388</t>
  </si>
  <si>
    <t>ED-52306</t>
  </si>
  <si>
    <t>AJUDANTE IMPERMEABILIZADOR COM ENCARGOS COMPLEMENTARES</t>
  </si>
  <si>
    <t>ED-52307</t>
  </si>
  <si>
    <t>ED-7607</t>
  </si>
  <si>
    <t>ED-7830</t>
  </si>
  <si>
    <t>ED-8501</t>
  </si>
  <si>
    <t>ED-9199</t>
  </si>
  <si>
    <t>MATED-13096</t>
  </si>
  <si>
    <t>CESTA BÁSICA/ALIMENTAÇÃO - HORISTA (ENCARGOS COMPLEMENTARES)</t>
  </si>
  <si>
    <t>MATED-13097</t>
  </si>
  <si>
    <t>TRANSPORTE - HORISTA (ENCARGOS COMPLEMENTARES)</t>
  </si>
  <si>
    <t>MATED-13098</t>
  </si>
  <si>
    <t>SEGURO - HORISTA (ENCARGOS COMPLEMENTARES)</t>
  </si>
  <si>
    <t>MATED-13099</t>
  </si>
  <si>
    <t>EXAMES - HORISTA (ENCARGOS COMPLEMENTARES)</t>
  </si>
  <si>
    <t>MATED-14619</t>
  </si>
  <si>
    <t>FERRAMENTAS PARA FAMÍLIA CARPINTEIRO DE FORMAS - HORISTA (ENCARGOS COMPLEMENTARES)</t>
  </si>
  <si>
    <t>MATED-14620</t>
  </si>
  <si>
    <t>FERRAMENTAS PARA FAMÍLIA ELETRICISTA - HORISTA (ENCARGOS COMPLEMENTARES)</t>
  </si>
  <si>
    <t>MATED-14621</t>
  </si>
  <si>
    <t>FERRAMENTAS PARA FAMÍLIA ENCANADOR/BOMBEIRO - HORISTA (ENCARGOS COMPLEMENTARES)</t>
  </si>
  <si>
    <t>MATED-14624</t>
  </si>
  <si>
    <t>FERRAMENTAS PARA FAMÍLIA OPERADOR ESCAVADEIRA - HORISTA (ENCARGOS COMPLEMENTARES)</t>
  </si>
  <si>
    <t>MATED-14625</t>
  </si>
  <si>
    <t>FERRAMENTAS PARA FAMÍLIA PEDREIRO - HORISTA (ENCARGOS COMPLEMENTARES)</t>
  </si>
  <si>
    <t>MATED-14626</t>
  </si>
  <si>
    <t>FERRAMENTAS PARA FAMÍLIA PINTOR - HORISTA (ENCARGOS COMPLEMENTARES)</t>
  </si>
  <si>
    <t>MATED-14627</t>
  </si>
  <si>
    <t>FERRAMENTAS PARA FAMÍLIA SERVENTE - HORISTA (ENCARGOS COMPLEMENTARES)</t>
  </si>
  <si>
    <t>MATED-14628</t>
  </si>
  <si>
    <t>FERRAMENTAS PARA FAMÍLIA SOLDADOR - HORISTA (ENCARGOS COMPLEMENTARES)</t>
  </si>
  <si>
    <t>MATED-14631</t>
  </si>
  <si>
    <t>EPI PARA FAMÍLIA CARPINTEIRO DE FORMAS - HORISTA (ENCARGOS COMPLEMENTARES)</t>
  </si>
  <si>
    <t>MATED-14632</t>
  </si>
  <si>
    <t>EPI PARA FAMÍLIA ELETRICISTA - HORISTA (ENCARGOS COMPLEMENTARES)</t>
  </si>
  <si>
    <t>MATED-14633</t>
  </si>
  <si>
    <t>EPI PARA FAMÍLIA ENCANADOR - HORISTA (ENCARGOS COMPLEMENTARES)</t>
  </si>
  <si>
    <t>MATED-14636</t>
  </si>
  <si>
    <t>EPI PARA FAMÍLIA OPERADOR ESCAVADEIRA - HORISTA (ENCARGOS COMPLEMENTARES)</t>
  </si>
  <si>
    <t>MATED-14637</t>
  </si>
  <si>
    <t>EPI PARA FAMÍLIA PEDREIRO - HORISTA (ENCARGOS COMPLEMENTARES)</t>
  </si>
  <si>
    <t>MATED-14638</t>
  </si>
  <si>
    <t>EPI PARA FAMÍLIA PINTOR - HORISTA (ENCARGOS COMPLEMENTARES)</t>
  </si>
  <si>
    <t>MATED-14639</t>
  </si>
  <si>
    <t>EPI PARA FAMÍLIA SERVENTE - HORISTA (ENCARGOS COMPLEMENTARES)</t>
  </si>
  <si>
    <t>MATED-28571</t>
  </si>
  <si>
    <t>EPI PARA FAMÍLIA PARA TOPÓGRAFO - HORISTA (ENCARGOS COMPLEMENTARES)</t>
  </si>
  <si>
    <t>MATED-28572</t>
  </si>
  <si>
    <t>FERRAMENTAS PARA FAMÍLIA PARA TOPÓGRAFO - HORISTA (ENCARGOS COMPLEMENTARES)</t>
  </si>
  <si>
    <t>CO-27352</t>
  </si>
  <si>
    <t>CRITÉRIOS P/ PAGAMENTO DE PRANCHAS - A0</t>
  </si>
  <si>
    <t>% A1</t>
  </si>
  <si>
    <t>CO-27355</t>
  </si>
  <si>
    <t>CRITÉRIOS P/ PAGAMENTO DE PRANCHAS - A1 ALONGADO</t>
  </si>
  <si>
    <t>CO-27356</t>
  </si>
  <si>
    <t>CRITÉRIOS P/ PAGAMENTO DE PRANCHAS - A2</t>
  </si>
  <si>
    <t>CO-27358</t>
  </si>
  <si>
    <t>CRITÉRIOS P/ PAGAMENTO DE PRANCHAS - A3</t>
  </si>
  <si>
    <t>CO-27422</t>
  </si>
  <si>
    <t>PROJETO EXECUTIVO DE ARQUITETURA</t>
  </si>
  <si>
    <t>PR A1</t>
  </si>
  <si>
    <t>CO-27423</t>
  </si>
  <si>
    <t>DESENVOLVIMENTO E DETALHAMENTO DE PROJETO ARQUITETÔNICO</t>
  </si>
  <si>
    <t>CO-27424</t>
  </si>
  <si>
    <t>PROJETO EXECUTIVO DE TERRAPLENAGEM - PLANTA</t>
  </si>
  <si>
    <t>CO-27425</t>
  </si>
  <si>
    <t>PROJETO EXECUTIVO DE TERRAPLENAGEM - SEÇÕES</t>
  </si>
  <si>
    <t>CO-27426</t>
  </si>
  <si>
    <t>PROJETO EXECUTIVO DE DRENAGEM PLUVIAL</t>
  </si>
  <si>
    <t>CO-27427</t>
  </si>
  <si>
    <t>PROJETO EXECUTIVO DE ESTRUTURA DE CONCRETO</t>
  </si>
  <si>
    <t>CO-27428</t>
  </si>
  <si>
    <t>PROJETO EXECUTIVO DE ESTRUTURA METÁLICA</t>
  </si>
  <si>
    <t>CO-27429</t>
  </si>
  <si>
    <t>PROJETO EXECUTIVO DE AR CONDICIONADO/VENTILAÇÃO/CLIMATIZAÇÃO</t>
  </si>
  <si>
    <t>CO-27430</t>
  </si>
  <si>
    <t>PROJETO EXECUTIVO DE INSTALAÇÕES HIDROSSANITÁRIAS</t>
  </si>
  <si>
    <t>CO-27431</t>
  </si>
  <si>
    <t>PROJETO EXECUTIVO DE INSTALAÇÕES ELÉTRICAS</t>
  </si>
  <si>
    <t>CO-27432</t>
  </si>
  <si>
    <t>PROJETO EXECUTIVO DE CABEAMENTO ESTRUTURADO</t>
  </si>
  <si>
    <t>CO-27433</t>
  </si>
  <si>
    <t>PROJETO EXECUTIVO DE INFRAESTRUTURA DE CABEAMENTO ESTRUTURADO/CFTV/ALARME/SEGURANÇA/SONORIZAÇÃO</t>
  </si>
  <si>
    <t>CO-27434</t>
  </si>
  <si>
    <t>PROJETO EXECUTIVO DE SPDA</t>
  </si>
  <si>
    <t>CO-27468</t>
  </si>
  <si>
    <t>PROJETO EXECUTIVO DE PREVENÇÃO E COMBATE A INCÊNDIO</t>
  </si>
  <si>
    <t>CO-27469</t>
  </si>
  <si>
    <t>PROJETO EXECUTIVO DE PROGRAMAÇÃO VISUAL</t>
  </si>
  <si>
    <t>CO-27470</t>
  </si>
  <si>
    <t>DESENHO E CÓPIA DE PROJETOS</t>
  </si>
  <si>
    <t>CO-27471</t>
  </si>
  <si>
    <t>PROJETO DE LAYOUT</t>
  </si>
  <si>
    <t>CO-27472</t>
  </si>
  <si>
    <t>PROJETO EXECUTIVO LUMINOTÉCNICO</t>
  </si>
  <si>
    <t>CO-27473</t>
  </si>
  <si>
    <t>PROJETO EXECUTIVO DE ENGRADAMENTO METÁLICO</t>
  </si>
  <si>
    <t>CO-27474</t>
  </si>
  <si>
    <t>PROJETO EXECUTIVO DE IRRIGAÇÃO</t>
  </si>
  <si>
    <t>CO-27475</t>
  </si>
  <si>
    <t>PROJETO EXECUTIVO DE IMPERMEABILIZAÇÃO</t>
  </si>
  <si>
    <t>CO-27476</t>
  </si>
  <si>
    <t>PROJETO EXECUTIVO DE PAISAGISMO</t>
  </si>
  <si>
    <t>CO-27477</t>
  </si>
  <si>
    <t>PROJETO EXECUTIVO DE ACÚSTICA</t>
  </si>
  <si>
    <t>CO-27478</t>
  </si>
  <si>
    <t>PROJETO EXECUTIVO DE AQUECIMENTO SOLAR E REDE DE ÁGUA QUENTE</t>
  </si>
  <si>
    <t>CO-27479</t>
  </si>
  <si>
    <t>PROJETO EXECUTIVO DE INSTALAÇÕES FLUIDO MECÂNICAS</t>
  </si>
  <si>
    <t>CO-27480</t>
  </si>
  <si>
    <t>PROJETO EXECUTIVO DE GASES MEDICINAIS</t>
  </si>
  <si>
    <t>CO-27481</t>
  </si>
  <si>
    <t>PROJETO EXECUTIVO DE GLP</t>
  </si>
  <si>
    <t>CO-27482</t>
  </si>
  <si>
    <t>DESENVOLVIMENTO E DETALHAMENTO DE PROJETOS COMPLEMENTARES</t>
  </si>
  <si>
    <t>CO-27484</t>
  </si>
  <si>
    <t>VISTA TRATADA COLORIDA (50X70)CM</t>
  </si>
  <si>
    <t>CO-27485</t>
  </si>
  <si>
    <t>PLANTA HUMANIZADA COLORIDA (50X70)CM</t>
  </si>
  <si>
    <t>CO-27486</t>
  </si>
  <si>
    <t>DESENHO DE CADASTRO DE CONSTRUÇÕES EXISTENTES</t>
  </si>
  <si>
    <t>CO-27494</t>
  </si>
  <si>
    <t>COORDENAÇÃO DE PROJETOS</t>
  </si>
  <si>
    <t>CO-27499</t>
  </si>
  <si>
    <t>DESLOCAMENTO INTERMUNICIPAL</t>
  </si>
  <si>
    <t>CO-27674</t>
  </si>
  <si>
    <t>VEÍCULO TIPO MINIVAN, COM CAPACIDADE PARA SETE (7) LUGARES, OBEDECIDOS OS SEGUINTES REQUISITOS MÍNIMOS: TER NO MÁXIMO UM (1) ANO DE USO, ATÉ 20.000KM RODADOS, POTÊNCIA MÍNIMA DE 110CV, DIREÇÃO ASSISTIDA, AR CONDICIONADO, DESEMBAÇADOR DE VIDROS, RÁDIO AM/FM, EMPLACADO, COM SEGURO TOTAL (CUSTO FIXO), EXCLUSIVE QUILÔMETRO RODADO (CUSTO VARIÁVEL)</t>
  </si>
  <si>
    <t>CO-27675</t>
  </si>
  <si>
    <t>VEÍCULO TIPO MINIVAN, COM CAPACIDADE PARA SETE (7) LUGARES, OBEDECIDOS OS SEGUINTES REQUISITOS MÍNIMOS: TER NO MÁXIMO UM (1) ANO DE USO, ATÉ 20.000KM RODADOS, POTÊNCIA MÍNIMA DE 110CV, DIREÇÃO ASSISTIDA, AR CONDICIONADO, DESEMBAÇADOR DE VIDROS, RÁDIO AM/FM, EMPLACADO, COM SEGURO TOTAL, INCLUSIVE MANUTENÇÃO E COMBUSTÍVEL (CUSTO VARIÁVEL)</t>
  </si>
  <si>
    <t>CO-27676</t>
  </si>
  <si>
    <t>VEÍCULO TIPO VAN, COM CAPACIDADE PARA QUINZE (15) LUGARES, OBEDECIDOS OS SEGUINTES REQUISITOS MÍNIMOS: TER NO MÁXIMO UM (1) ANO DE USO, ATÉ 20.000KM RODADOS, POTÊNCIA MÍNIMA DE 130CV, DIREÇÃO ASSISTIDA, AR CONDICIONADO, DESEMBAÇADOR DE VIDROS, RÁDIO AM/FM, EMPLACADO, COM SEGURO TOTAL (CUSTO FIXO), EXCLUSIVE QUILÔMETRO RODADO (CUSTO VARIÁVEL)</t>
  </si>
  <si>
    <t>CO-27677</t>
  </si>
  <si>
    <t>VEÍCULO TIPO VAN, COM CAPACIDADE PARA QUINZE (15) LUGARES, OBEDECIDOS OS SEGUINTES REQUISITOS MÍNIMOS: TER NO MÁXIMO UM (1) ANO DE USO, ATÉ 20.000KM RODADOS, POTÊNCIA MÍNIMA DE 130CV, DIREÇÃO ASSISTIDA, AR CONDICIONADO, DESEMBAÇADOR DE VIDROS, RÁDIO AM/FM, EMPLACADO, COM SEGURO TOTAL, INCLUSIVE MANUTENÇÃO E COMBUSTÍVEL (CUSTO VARIÁVEL)</t>
  </si>
  <si>
    <t>CO-28364</t>
  </si>
  <si>
    <t>VEÍCULO TIPO PICAPE LEVE, COM CAPACIDADE PARA CINCO (5) LUGARES, OBEDECIDOS OS SEGUINTES REQUISITOS MÍNIMOS: TER NO MÁXIMO UM (1) ANO DE USO, ATÉ 20.000KM RODADOS, POTÊNCIA MÍNIMA DE 100CV, DIREÇÃO ASSISTIDA, AR CONDICIONADO, DESEMBAÇADOR DE VIDROS, RÁDIO AM/FM, EMPLACADO, COM SEGURO TOTAL (CUSTO FIXO), EXCLUSIVE QUILÔMETRO RODADO (CUSTO VARIÁVEL)</t>
  </si>
  <si>
    <t>CO-28366</t>
  </si>
  <si>
    <t>VEÍCULO TIPO PICAPE LEVE, COM CAPACIDADE PARA CINCO (5) LUGARES, OBEDECIDOS OS SEGUINTES REQUISITOS MÍNIMOS: TER NO MÁXIMO UM (1) ANO DE USO, ATÉ 20.000KM RODADOS, POTÊNCIA MÍNIMA DE 100CV, DIREÇÃO ASSISTIDA, AR CONDICIONADO, DESEMBAÇADOR DE VIDROS, RÁDIO AM/FM, EMPLACADO, COM SEGURO TOTAL, INCLUSIVE MANUTENÇÃO E COMBUSTÍVEL (CUSTO VARIÁVEL)</t>
  </si>
  <si>
    <t>CO-28389</t>
  </si>
  <si>
    <t>MOBILIZAÇÃO E DESMOBILIZAÇÃO DE EQUIPAMENTO DE SONDAGEM A PERCUSSÃO COM ENSAIO DE PENETRAÇÃO PADRÃO (SPT) - (CUSTO VARIÁVEL), EXCLUSIVE CUSTO FIXO</t>
  </si>
  <si>
    <t>ED-16349</t>
  </si>
  <si>
    <t>LOCAÇÃO DE CONTAINER COM ISOLAMENTO TÉRMICO, TIPO 2, PARA ESCRITÓRIO DE OBRA COM SANITÁRIO CONTENDO UM (1) VASO SANITÁRIO E UM (1) LAVATÓRIO, COM MEDIDAS REFERENCIAIS DE (6) METROS COMPRIMENTO, (2,3) METROS LARGURA E (2,5) METROS ALTURA ÚTIL INTERNA, INCLUSIVE AR CONDICIONADO E LIGAÇÕES ELÉTRICAS E HIDROSSANITÁRIAS INTERNAS, EXCLUSIVE MOBILIZAÇÃO/DESMOBILIZAÇÃO E LIGAÇÕES PROVISÓRIAS EXTERNAS</t>
  </si>
  <si>
    <t>ED-16352</t>
  </si>
  <si>
    <t>LOCAÇÃO DE CONTAINER COM ISOLAMENTO TÉRMICO, TIPO 5, PARA VESTIÁRIO DE OBRA COM SETE (7) CHUVEIROS E DOIS (2) LAVATÓRIOS, COM MEDIDAS REFERENCIAIS DE (6) METROS COMPRIMENTO, (2,3) METROS LARGURA E (2,5) METROS ALTURA ÚTIL INTERNA, INCLUSIVE LIGAÇÕES ELÉTRICAS E HIDROSSANITÁRIAS INTERNAS, EXCLUSIVE MOBILIZAÇÃO/DESMOBILIZAÇÃO E LIGAÇÕES PROVISÓRIAS EXTERNAS</t>
  </si>
  <si>
    <t>ED-16353</t>
  </si>
  <si>
    <t>LOCAÇÃO DE CONTAINER COM ISOLAMENTO TÉRMICO, TIPO 6, PARA VESTIÁRIO DE OBRA COM SETE (7) VASOS SANITÁRIOS, UM (1) MICTÓRIO E UM (1) LAVATÓRIO, COM MEDIDAS REFERENCIAIS DE (6) METROS COMPRIMENTO, (2,3) METROS LARGURA E (2,5) METROS ALTURA ÚTIL INTERNA, INCLUSIVE LIGAÇÕES ELÉTRICAS E HIDROSSANITÁRIAS INTERNAS, EXCLUSIVE MOBILIZAÇÃO/DESMOBILIZAÇÃO E LIGAÇÕES PROVISÓRIAS EXTERNAS</t>
  </si>
  <si>
    <t>ED-16355</t>
  </si>
  <si>
    <t>LOCAÇÃO DE CONTAINER COM ISOLAMENTO TÉRMICO, TIPO 8, PARA VESTIÁRIO DE OBRA COM OITO (8) BANCOS E CINCO (5) ARMÁRIOS, COM MEDIDAS REFERENCIAIS DE (6) METROS COMPRIMENTO, (2,3) METROS LARGURA E (2,5) METROS ALTURA ÚTIL INTERNA, INCLUSIVE LIGAÇÕES ELÉTRICAS INTERNAS, EXCLUSIVE MOBILIZAÇÃO/DESMOBILIZAÇÃO E LIGAÇÕES PROVISÓRIAS EXTERNAS</t>
  </si>
  <si>
    <t>ED-19633</t>
  </si>
  <si>
    <t>ESCORAMENTO METÁLICO PARA LAJE E VIGA EM CONCRETO ARMADO, TIPO "A", ALTURA DE (200 ATÉ 310)CM, INCLUSIVE DESCARGA, MONTAGEM, DESMONTAGEM E CARGA</t>
  </si>
  <si>
    <t>ED-19634</t>
  </si>
  <si>
    <t>ESCORAMENTO METÁLICO PARA LAJE E VIGA EM CONCRETO ARMADO, TIPO "B", ALTURA DE (311 ATÉ 450)CM, INCLUSIVE DESCARGA, MONTAGEM, DESMONTAGEM E CARGA</t>
  </si>
  <si>
    <t>ED-19635</t>
  </si>
  <si>
    <t>ESCORAMENTO METÁLICO PARA VIGA EM CONCRETO ARMADO, TIPO "A", ALTURA DE (200 ATÉ 310)CM, EXCLUSIVE DESCARGA, MONTAGEM, DESMONTAGEM E CARGA</t>
  </si>
  <si>
    <t>ED-19637</t>
  </si>
  <si>
    <t>CIMBRAMENTO PARA LAJE PRÉ-MOLDADA COM ESCORAMENTO METÁLICO, TIPO "A", ALTURA DE (200 ATÉ 310)CM, INCLUSIVE DESCARGA, MONTAGEM, DESMONTAGEM E CARGA</t>
  </si>
  <si>
    <t>ED-19638</t>
  </si>
  <si>
    <t>CIMBRAMENTO PARA LAJE PRÉ-MOLDADA COM ESCORAMENTO METÁLICO, TIPO "B", ALTURA DE (311 ATÉ 450)CM, INCLUSIVE DESCARGA, MONTAGEM, DESMONTAGEM E CARGA</t>
  </si>
  <si>
    <t>ED-19652</t>
  </si>
  <si>
    <t>FÔRMA E DESFORMA PARA LAJE NERVURADA COM CUBETA E ASSOALHO EM COMPENSADO PLASTIFICADO, ESP. 14MM, ALTURA DE (200 ATÉ 310)CM, REAPROVEITAMENTO (10X), INCLUSIVE CIMBRAMENTO</t>
  </si>
  <si>
    <t>ED-19653</t>
  </si>
  <si>
    <t>FÔRMA E DESFORMA PARA LAJE NERVURADA COM CUBETA E ASSOALHO EM COMPENSADO PLASTIFICADO, ESP. 14MM, ALTURA DE (311 ATÉ 450)CM, REAPROVEITAMENTO (10X), INCLUSIVE CIMBRAMENTO</t>
  </si>
  <si>
    <t>ED-19754</t>
  </si>
  <si>
    <t>MOBILIZAÇÃO E DESMOBILIZAÇÃO DE EQUIPAMENTO PARA ESTACA TIPO HÉLICE CONTÍNUA (CUSTO VARIÁVEL), EXCLUSIVE CUSTO FIXO DE TRANSPORTE</t>
  </si>
  <si>
    <t>ED-21769</t>
  </si>
  <si>
    <t>ENGENHEIRO CIVIL DE OBRA JÚNIOR COM ENCARGOS COMPLEMENTARES</t>
  </si>
  <si>
    <t>ED-21770</t>
  </si>
  <si>
    <t>ED-21771</t>
  </si>
  <si>
    <t>ENGENHEIRO CIVIL DE OBRA SÊNIOR COM ENCARGOS COMPLEMENTARES</t>
  </si>
  <si>
    <t>ED-21773</t>
  </si>
  <si>
    <t>ENGENHEIRO SANITARISTA COM ENCARGOS COMPLEMENTARES</t>
  </si>
  <si>
    <t>ED-21774</t>
  </si>
  <si>
    <t>ED-21776</t>
  </si>
  <si>
    <t>ED-21777</t>
  </si>
  <si>
    <t>ED-21778</t>
  </si>
  <si>
    <t>ED-21779</t>
  </si>
  <si>
    <t>APONTADOR OU APROPRIADOR DE MAO DE OBRA COM ENCARGOS COMPLEMENTARES</t>
  </si>
  <si>
    <t>ED-29230</t>
  </si>
  <si>
    <t>TRANSPORTE DE MATERIAL DE QUALQUER NATUREZA EM CAMINHÃO, DISTÂNCIA MAIOR QUE 1KM E MENOR OU IGUAL A 2KM, DENTRO DO PERÍMETRO URBANO, EXCLUSIVE CARGA, INCLUSIVE DESCARGA</t>
  </si>
  <si>
    <t>ED-29231</t>
  </si>
  <si>
    <t>TRANSPORTE DE MATERIAL DE QUALQUER NATUREZA EM CAMINHÃO, DISTÂNCIA MAIOR QUE 2KM E MENOR OU IGUAL A 5KM, DENTRO DO PERÍMETRO URBANO, EXCLUSIVE CARGA, INCLUSIVE DESCARGA</t>
  </si>
  <si>
    <t>ED-29232</t>
  </si>
  <si>
    <t>TRANSPORTE DE MATERIAL DE QUALQUER NATUREZA EM CAMINHÃO, DISTÂNCIA MAIOR QUE 5KM E MENOR OU IGUAL A 10KM, DENTRO DO PERÍMETRO URBANO, EXCLUSIVE CARGA, INCLUSIVE DESCARGA</t>
  </si>
  <si>
    <t>ED-29233</t>
  </si>
  <si>
    <t>TRANSPORTE DE MATERIAL DE QUALQUER NATUREZA EM CAMINHÃO, DISTÂNCIA MAIOR QUE 10KM E MENOR OU IGUAL A 20KM, DENTRO DO PERÍMETRO URBANO, EXCLUSIVE CARGA, INCLUSIVE DESCARGA</t>
  </si>
  <si>
    <t>ED-29234</t>
  </si>
  <si>
    <t>TRANSPORTE DE MATERIAL DE QUALQUER NATUREZA EM CAMINHÃO, DISTÂNCIA MAIOR QUE 20KM E MENOR OU IGUAL A 30KM, DENTRO DO PERÍMETRO URBANO, EXCLUSIVE CARGA, INCLUSIVE DESCARGA</t>
  </si>
  <si>
    <t>ED-29235</t>
  </si>
  <si>
    <t>TRANSPORTE DE MATERIAL DE QUALQUER NATUREZA EM CAMINHÃO, DISTÂNCIA MAIORES QUE 30KM, DENTRO DO PERÍMETRO URBANO, EXCLUSIVE CARGA, INCLUSIVE DESCARGA</t>
  </si>
  <si>
    <t>ED-29739</t>
  </si>
  <si>
    <t>ED-29818</t>
  </si>
  <si>
    <t>MOBILIZAÇÃO E DESMOBILIZAÇÃO DE EQUIPAMENTO PARA ESTACA TIPO TRADO ROTATIVO (CUSTO VARIÁVEL), EXCLUSIVE CUSTO FIXO DE TRANSPORTE</t>
  </si>
  <si>
    <t>ED-29820</t>
  </si>
  <si>
    <t>MOBILIZAÇÃO E DESMOBILIZAÇÃO DE EQUIPAMENTO PARA ESTACA TIPO CRAVADA (CUSTO VARIÁVEL), EXCLUSIVE CUSTO FIXO DE TRANSPORTE</t>
  </si>
  <si>
    <t>ED-29822</t>
  </si>
  <si>
    <t>MOBILIZAÇÃO E DESMOBILIZAÇÃO DE EQUIPAMENTO PARA ESTACA TIPO STRAUSS (CUSTO VARIÁVEL), EXCLUSIVE CUSTO FIXO DE TRANSPORTE</t>
  </si>
  <si>
    <t>ED-31369</t>
  </si>
  <si>
    <t>GEORREFERENCIAMENTO DE IMÓVEIS RURAIS COM EQUIPAMENTO GNSS, EXCLUSIVE MATERIALIZAÇÃO DE MARCO TOPOGRÁFICO</t>
  </si>
  <si>
    <t>ED-48243</t>
  </si>
  <si>
    <t>CONDUTOR/DUTO DE ENTULHO EM POLIETILENO, INCLUSIVE ACESSÓRIOS DE FIXAÇÃO, SUPORTES, MONTAGEM/DESMONTAGEM E REMANEJAMENTO</t>
  </si>
  <si>
    <t>MXMÊS</t>
  </si>
  <si>
    <t>ED-48359</t>
  </si>
  <si>
    <t>CONJUNTO DE MESA E BANCOS DE ARDÓSIA</t>
  </si>
  <si>
    <t>ED-48360</t>
  </si>
  <si>
    <t>CONJUNTO DE MESA E BANCOS DE CONCRETO PARA JOGOS (02 BANCOS EM ARCO COM D INTERNO = 130 CM E H = 43 CM E MESA COM D = 80 CM, E = 8 CM E H = 75 CM)</t>
  </si>
  <si>
    <t>ED-48373</t>
  </si>
  <si>
    <t>ED-48374</t>
  </si>
  <si>
    <t>ED-48376</t>
  </si>
  <si>
    <t>ED-48377</t>
  </si>
  <si>
    <t>ED-48378</t>
  </si>
  <si>
    <t>ED-48383</t>
  </si>
  <si>
    <t>ED-48496</t>
  </si>
  <si>
    <t>REMOÇÃO MANUAL DE CONJUNTO DE ALIZARES, COM REAPROVEITAMENTO, INCLUSIVE AFASTAMENTO E EMPILHAMENTO, EXCLUSIVE TRANSPORTE E RETIRADA DO MATERIAL REMOVIDO NÃO REAPROVEITÁVEL</t>
  </si>
  <si>
    <t>ED-49655</t>
  </si>
  <si>
    <t>ANCORAGEM DE BARRAS DE AÇO COM CHUMBADOR QUÍMICO À BASE DE RESINA POLIÉSTER, EXCLUSIVE FORNECIMENTO DE BARRA</t>
  </si>
  <si>
    <t>DM3</t>
  </si>
  <si>
    <t>ED-50155</t>
  </si>
  <si>
    <t>LOCAÇÃO DE BANHEIRO QUÍMICO, DIMENSÃO (110X120X230)CM, LINHA PADRÃO, CONTENDO UMA (1) PIA/HIGIENIZADOR DE MÃOS, INCLUSIVE MANUTENÇÃO E MOBILIZAÇÃO/DESMOBILIZAÇÃO</t>
  </si>
  <si>
    <t>ED-50269</t>
  </si>
  <si>
    <t>LIMPEZA PERMANENTE DA OBRA - 01 SERVENTE X 8 HORAS DIÁRIAS</t>
  </si>
  <si>
    <t>ED-50270</t>
  </si>
  <si>
    <t>LIMPEZA PERMANENTE DA OBRA - 01 SERVENTE X 4 HORAS DIÁRIAS</t>
  </si>
  <si>
    <t>ED-50833</t>
  </si>
  <si>
    <t>A1- ARMÁRIO COM PORTAS DE MADEIRA SOB BANCA, UM MÓDULO DE 80 X 110 CM, PRATELEIRA E MESA DE ARDOSIA POLIDA, E = 3 CM</t>
  </si>
  <si>
    <t>ED-7426</t>
  </si>
  <si>
    <t>CARGA E DESCARGA MECÂNICA DE PISO INTERTRAVADO, EM CAMINHÃO, TRAÇÃO 6X2, TIPO TRUCADO, PESO BRUTO TOTAL (PBT) DE 23.000KG, COM GUINDASTE ARTICULADO, MOMENTO DE CARGA MÁXIMO DE 10TXM, E CARROCERIA DE CARGA SECA, COM CAPACIDADE DE 14T, INCLUSIVE MANOBRA, EXCLUSIVE TRANSPORTE</t>
  </si>
  <si>
    <t>ED-7541</t>
  </si>
  <si>
    <t>CARGA E DESCARGA MECÂNICA DE TUBO DE CONCRETO, EM CAMINHÃO, TRAÇÃO 6X2, TIPO TRUCADO, PESO BRUTO TOTAL (PBT) DE 23.000KG, COM GUINDASTE ARTICULADO, MOMENTO DE CARGA MÁXIMO DE 10TXM, E CARROCERIA DE CARGA SECA, COM CAPACIDADE DE 14T, INCLUSIVE MANOBRA, EXCLUSIVE TRANSPORTE</t>
  </si>
  <si>
    <t>ED-7556</t>
  </si>
  <si>
    <t>CARGA E DESCARGA MECÂNICA EM CAMINHÃO, TRAÇÃO 6X2, TIPO TRUCADO, PESO BRUTO TOTAL (PBT) DE 23.000KG, COM GUINDASTE ARTICULADO, MOMENTO DE CARGA MÁXIMO DE 20TXM, E CARROCERIA DE CARGA SECA, COM CAPACIDADE DE 14T, INCLUSIVE MANOBRA, EXCLUSIVE TRANSPORTE</t>
  </si>
  <si>
    <t>ED-7561</t>
  </si>
  <si>
    <t>CARGA E DESCARGA MANUAL DE MATERIAIS DIVERSOS, EM CAMINHÃO, TRAÇÃO 6X2, TIPO TRUCADO, PESO BRUTO TOTAL (PBT) DE 23.000KG, COM CARROCERIA DE CARGA SECA, COM CAPACIDADE DE 15T, INCLUSIVE MANOBRA, EXCLUSIVE TRANSPORTE</t>
  </si>
  <si>
    <t>ED-7565</t>
  </si>
  <si>
    <t>CARGA E DESCARGA MANUAL DE MATERIAIS DIVERSOS, EM CAMINHÃO, TRAÇÃO 4X2, TIPO TOCO, PESO BRUTO TOTAL (PBT) DE 14.300KG, COM CARROCERIA DE CARGA SECA, COM CAPACIDADE DE 7T, INCLUSIVE MANOBRA, EXCLUSIVE TRANSPORTE</t>
  </si>
  <si>
    <t>ED-7930</t>
  </si>
  <si>
    <t>AUXILIAR DE ESCRITÓRIO COM ENCARGOS COMPLEMENTARES</t>
  </si>
  <si>
    <t>ED-7931</t>
  </si>
  <si>
    <t>ED-9076</t>
  </si>
  <si>
    <t>FORNECIMENTO DE ANDAIME METÁLICO TUBULAR TIPO TORRE (LOCAÇÃO), INCLUSIVE RODÍZIOS, EXCLUSIVE MONTAGEM E DESMONTAGEM</t>
  </si>
  <si>
    <t>MATED-11186</t>
  </si>
  <si>
    <t>LOCAÇÃO DE CONTAINER COM ISOLAMENTO TÉRMICO (APLICAÇÃO: ESCRITÓRIO|ESQUADRIAS: 2|SUPORTE AR CONDICIONADO: 1|AR CONDICIONADO: NÃO INCLUSO|LÂMPADAS: NÃO INCLUSO|INSTALAÇÃO ELÉTRICA INTERNA: INCLUSA|MOBILIZAÇÃO: NÃO INCLUSO|COMPRIMENTO*: 600CM|LARGURA*: 230C</t>
  </si>
  <si>
    <t>MATED-11188</t>
  </si>
  <si>
    <t>LOCAÇÃO DE CONTAINER COM ISOLAMENTO TÉRMICO (APLICAÇÃO: ESCRITÓRIO|ESQUADRIAS: 2|SUPORTE AR CONDICIONADO: 1|AR CONDICIONADO: NÃO INCLUSO|LÂMPADAS: NÃO INCLUSO|LAVATÓRIOS:1|VASOS SANITÁRIOS: 1|INSTALAÇÃO ELÉTRICA INTERNA: INCLUSA|MOBILIZAÇÃO: NÃO INCLUSO|C</t>
  </si>
  <si>
    <t>MATED-11189</t>
  </si>
  <si>
    <t>LOCAÇÃO DE CONTAINER COM ISOLAMENTO TÉRMICO (APLICAÇÃO: VESTIÁRIO|ESQUADRIAS: 2|LÂMPADAS: NÃO INCLUSO|LAVATÓRIOS:2| CHUVEIROS: 7|INSTALAÇÃO ELÉTRICA INTERNA: INCLUSA|MOBILIZAÇÃO: NÃO INCLUSO|COMPRIMENTO*: 600CM|LARGURA*: 230CM|ALTURA EXTERNA*: 285CM|ALTUR</t>
  </si>
  <si>
    <t>MATED-11191</t>
  </si>
  <si>
    <t>LOCAÇÃO DE CONTAINER COM ISOLAMENTO TÉRMICO (APLICAÇÃO: VESTIÁRIO|ESQUADRIAS: 2|LÂMPADAS: NÃO INCLUSO|LAVATÓRIOS: 1|CHUVEIROS: 4|VASOS SANITÁRIOS: 3|MICTÓRIOS: 1|INSTALAÇÃO ELÉTRICA INTERNA: INCLUSA|MOBILIZAÇÃO: NÃO INCLUSO|COMPRIMENTO*: 600CM|LARGURA*: 2</t>
  </si>
  <si>
    <t>MATED-11192</t>
  </si>
  <si>
    <t>LOCAÇÃO DE CONTAINER COM ISOLAMENTO TÉRMICO (APLICAÇÃO: VESTIÁRIO|ESQUADRIAS: 2|LÂMPADAS: NÃO INCLUSO|INSTALAÇÃO ELÉTRICA INTERNA: INCLUSA|MOBILIZAÇÃO: NÃO INCLUSO|COMPRIMENTO*: 600CM|LARGURA*: 230CM|ALTURA EXTERNA*: 285CM|ALTURA ÚTIL INTERNA*: 250CM)*VAL</t>
  </si>
  <si>
    <t>MATED-11193</t>
  </si>
  <si>
    <t>LOCAÇÃO DE CONTAINER COM ISOLAMENTO TÉRMICO (APLICAÇÃO: REFEITÓRIO|ESQUADRIAS: 2|SUPORTE AR CONDICIONADO: 1|AR CONDIONADO: NÃO INCLUSO|LÂMPADAS: NÃO INCLUSO|INSTALAÇÃO ELÉTRICA INTERNA: INCLUSA|MOBILIZAÇÃO: NÃO INCLUSO|COMPRIMENTO*: 600CM|LARGURA*: 230CM|</t>
  </si>
  <si>
    <t>MATED-11194</t>
  </si>
  <si>
    <t>LOCAÇÃO DE CONTAINER COM ISOLAMENTO TÉRMICO (APLICAÇÃO: DEPÓSITO/FERRAMENTARIA|ESQUADRIAS: 2|SUPORTE AR CONDICIONADO: 1|AR CONDICIONADO: NÃO INCLUSO|LÂMPADAS: NÃO INCLUSO|INSTALAÇÃO ELÉTRICA INTERNA: INCLUSA|MOBILIZAÇÃO: NÃO INCLUSO|COMPRIMENTO*: 600CM|LA</t>
  </si>
  <si>
    <t>MATED-11195</t>
  </si>
  <si>
    <t>BANHEIRO QUÍMICO (PERÍODO DE LOCAÇÃO: MENSAL|LINHA: PADRÃO [STANDARD]|PIA: INCLUSO|LARGURA EXTERNA: 110CM|PROFUNDIDADE EXTERNA: 120CM|ALTURA EXTERNA: 230CM|PESO*: 85KG|CAPACIDADE DEJETOS*: 227L|MANUTENÇÃO: INCLUSO|MOBILIZAÇÃO/DESMOBILIZAÇÃO: INCLUSO) *VAL</t>
  </si>
  <si>
    <t>MATED-11208</t>
  </si>
  <si>
    <t>ESCORAMENTO METÁLICO (ABERTURA: 200-310CM|TIPO: A|ACESSÓRIO: INCLUSOS|LOCAÇÃO: MENSAL)</t>
  </si>
  <si>
    <t>UNXMÊS</t>
  </si>
  <si>
    <t>MATED-11209</t>
  </si>
  <si>
    <t>ESCORAMENTO METÁLICO (ABERTURA: 300-450CM|TIPO: B|ACESSÓRIO: INCLUSOS|LOCAÇÃO: MENSAL)</t>
  </si>
  <si>
    <t>MATED-11210</t>
  </si>
  <si>
    <t>LOCAÇÃO DE AR CONDICIONADO PARA CONTAINER (TIPO: JANELA|TENSÃO: 220V|BTUS: 12.000-18.000)</t>
  </si>
  <si>
    <t>MATED-11214</t>
  </si>
  <si>
    <t>DUTO DE ENTULHO (MATERIAL: POLIETILENO|COMPRIMENTO: 100CM|DIÂMETRO INTERNO*: 38-60CM|PESO*: 5,6KG|ACESSÓRIOS E SUPORTES: INCLUSO|MONTAGEM: NÃO INCLUSO)*VALORES REFERENCIAIS APROXIMADOS</t>
  </si>
  <si>
    <t>MATED-11260</t>
  </si>
  <si>
    <t>DETERGENTE AMONÍACO</t>
  </si>
  <si>
    <t>MATED-11279</t>
  </si>
  <si>
    <t>DESMOLDANTE (APLICAÇÃO: FÔRMAS DE MADEIRA PARA CONCRETO)</t>
  </si>
  <si>
    <t>MATED-11361</t>
  </si>
  <si>
    <t>TINTA (TIPO: ASFÁLTICA IMPERMEABILIZANTE EMULSIONADA EM ÁGUA|APLICAÇÃO: ALVENARIA, CONCRETO, MADEIRA E METAIS)</t>
  </si>
  <si>
    <t>MATED-11431</t>
  </si>
  <si>
    <t>PIGMENTO PARA TINTAS (TIPO: LÍQUIDO|CORES: DIVERSAS)</t>
  </si>
  <si>
    <t>MATED-11432</t>
  </si>
  <si>
    <t>SOLVENTE DILUENTE (BASE: AGUARRÁS)</t>
  </si>
  <si>
    <t>MATED-11434</t>
  </si>
  <si>
    <t>OLEO DE LINHAÇA (DENSIDADE: 0,820-0,900 G/CM3)</t>
  </si>
  <si>
    <t>MATED-11435</t>
  </si>
  <si>
    <t>FUNDO NIVELADOR PARA MADEIRA (ACABAMENTO: FOSCO|COR: BRANCO)</t>
  </si>
  <si>
    <t>MATED-11440</t>
  </si>
  <si>
    <t>SELADOR ACRÍLICO (APLICAÇÃO: BLOCOS, CONCRETO OU REBOCO|COR: BRANCO)</t>
  </si>
  <si>
    <t>MATED-11442</t>
  </si>
  <si>
    <t>FUNDO ANTICORROSIVO PARA METAIS FERROSOS (ZARCÃO)</t>
  </si>
  <si>
    <t>MATED-11444</t>
  </si>
  <si>
    <t>TINTA (TIPO: ESMALTE SINTÉTICO PREMIUM|APLICAÇÃO: MADEIRA, METAIS E PVC|ACABAMENTO: ACETINADO)</t>
  </si>
  <si>
    <t>MATED-11446</t>
  </si>
  <si>
    <t>MATED-11447</t>
  </si>
  <si>
    <t>TINTA (TIPO: ACRÍLICA PREMIUM|APLICAÇÃO: PISO|ACABAMENTO: FOSCO)</t>
  </si>
  <si>
    <t>MATED-11448</t>
  </si>
  <si>
    <t>TINTA (TIPO: ACRÍLICA PREMIUM|APLICAÇÃO: ALVENARIA, CONCRETO, GESSO E REBOCO|ACABAMENTO: FOSCO)</t>
  </si>
  <si>
    <t>MATED-11449</t>
  </si>
  <si>
    <t>TINTA (TIPO: LÁTEX PVA PREMIUM|APLICAÇÃO: ALVENARIA, CONCRETO, GESSO E REBOCO|ACABAMENTO: FOSCO)</t>
  </si>
  <si>
    <t>MATED-11450</t>
  </si>
  <si>
    <t>TINTA (TIPO: ESMALTE SINTÉTICO PREMIUM|APLICAÇÃO: MADEIRA, METAIS E PVC|ACABAMENTO: FOSCO)</t>
  </si>
  <si>
    <t>MATED-11457</t>
  </si>
  <si>
    <t>TINTA (TIPO: EPÓXI PREMIUM|APLICAÇÃO: ALVENARIA, CERÂMICA, MADEIRA, METAIS E PISO|ACABAMENTO: BRILHANTE)</t>
  </si>
  <si>
    <t>MATED-11458</t>
  </si>
  <si>
    <t>VERNIZ (TIPO: ACRÍLICO|BASE: ÁGUA|APLICAÇÃO: PEDRAS, CONCRETO, CERÂMICAS|ACABAMENTO: BRILHANTE)</t>
  </si>
  <si>
    <t>MATED-11464</t>
  </si>
  <si>
    <t>ÁCIDO MURIÁTICO</t>
  </si>
  <si>
    <t>MATED-11589</t>
  </si>
  <si>
    <t>SOLUÇÃO LIMPADORA (APLICAÇÃO: TUBO DE PVC RÍGIDO)</t>
  </si>
  <si>
    <t>MATED-11980</t>
  </si>
  <si>
    <t>TINTA (TIPO: ACRÍLICA EMULSIONADA EM ÁGUA|APLICAÇÃO: SINALIZAÇÃO HORIZONTAL VIÁRIA|ACABAMENTO: FOSCO)</t>
  </si>
  <si>
    <t>MATED-12084</t>
  </si>
  <si>
    <t>ALIZAR PARA UMA (1) FACE DE PORTA (LARGURA: 5CM|ESPESSURA: 1CM|MADEIRA DE LEI: TAUARI, CEDRINHO, ANGELIM, EUCALIPTO OU EQUIVALENTE DA REGIÃO)</t>
  </si>
  <si>
    <t>MATED-12344</t>
  </si>
  <si>
    <t>ALIZAR PARA UMA (1) FACE DE PORTA (LARGURA: 7CM|ESPESSURA: 1CM|MADEIRA DE LEI: TAUARI, CEDRINHO, ANGELIM, EUCALIPTO OU EQUIVALENTE DA REGIÃO)</t>
  </si>
  <si>
    <t>MATED-12640</t>
  </si>
  <si>
    <t>IMUNIZANTE PARA MADEIRA CONTRA CUPIM (CUPINICIDA)</t>
  </si>
  <si>
    <t>MATED-12665</t>
  </si>
  <si>
    <t>POSTE DE VÔLEI OU PETECA OFICIAL (MATERIAL: AÇO|TIPO: TELESCÓPICO|DIÂMETRO: 3"[75MM]|ESPESSURA: 3MM|ALTURA*: 250CM|ACABAMENTO: TRATAMENTO ANTICORROSIVO|REDE: INCLUSO)*VALORES REFERENCIAIS APROXIMADOS</t>
  </si>
  <si>
    <t>MATED-12750</t>
  </si>
  <si>
    <t>FUNDO PARA SUPERFÍCIE GALVANIZADA (ACABAMENTO: FOSCO)</t>
  </si>
  <si>
    <t>MATED-12762</t>
  </si>
  <si>
    <t>VERNIZ (TIPO: MARÍTIMO|BASE: SOLVENTE|APLICAÇÃO: MADEIRA|ACABAMENTO: BRILHANTE)</t>
  </si>
  <si>
    <t>MATED-12763</t>
  </si>
  <si>
    <t>VERNIZ (TIPO: MARÍTIMO|BASE: SOLVENTE|APLICAÇÃO: MADEIRA|ACABAMENTO: ACETINADO)</t>
  </si>
  <si>
    <t>MATED-12764</t>
  </si>
  <si>
    <t>VERNIZ (TIPO: MARÍTIMO|BASE: SOLVENTE|APLICAÇÃO: MADEIRA|ACABAMENTO: FOSCO)</t>
  </si>
  <si>
    <t>MATED-12767</t>
  </si>
  <si>
    <t>RESINA (TIPO: ACRÍLICA|BASE: ÁGUA|APLICAÇÃO: PEDRAS, CONCRETO, CERÂMICAS|ACABAMENTO: BRILHANTE)</t>
  </si>
  <si>
    <t>MATED-12801</t>
  </si>
  <si>
    <t>CONJUNTO DE MESA E BANCOS PARA JOGOS (MATERIAL: CONCRETO|DIÂMETRO DA MESA*: 90CM|ALTURA DA MESA*: 87CM|DIÂMETRO DO BANCO*: 30CM|ALTURA DO BANCO*: 52CM|QUANTIDADE DE BANCOS: 4|APLICAÇÃO: PRAÇAS/ÁREAS PÚBLICAS)*VALORES REFERENCIAIS APROXIMADOS</t>
  </si>
  <si>
    <t>MATED-14623</t>
  </si>
  <si>
    <t>EXAMES - MENSALISTA (ENCARGOS COMPLEMENTARES)</t>
  </si>
  <si>
    <t>MATED-14692</t>
  </si>
  <si>
    <t>GEL REMOVEDOR PASTOSO (APLICAÇÃO: TINTAS ESMALTE, ACRÍLICA OU VERNIZ)</t>
  </si>
  <si>
    <t>MATED-14734</t>
  </si>
  <si>
    <t>TINTA (TIPO: MINERAL PREMIUM|APLICAÇÃO: ALVENARIA, CONCRETO, PEDRAS E REBOCO|ACABAMENTO: FOSCO)</t>
  </si>
  <si>
    <t>MATED-14736</t>
  </si>
  <si>
    <t>FUNDO PREPARADOR MINERAL (APLICAÇÃO: ALVENARIA, CONCRETO, PEDRAS E REBOCO)</t>
  </si>
  <si>
    <t>MATED-14797</t>
  </si>
  <si>
    <t>TINTA (TIPO: ESMALTE SINTÉTICO PREMIUM|BASE: ÁGUA|APLICAÇÃO: MADEIRA, METAIS E PVC|ACABAMENTO: ACETINADO)</t>
  </si>
  <si>
    <t>MATED-16331</t>
  </si>
  <si>
    <t>CUSTO FIXO - VEÍCULO TIPO HATCH, OBEDECIDOS OS SEGUINTES REQUISITOS MÍNIMOS: TER NO MÁXIMO UM (1) ANO DE USO, ATÉ 20.000KM RODADOS, POTÊNCIA MÍNIMA DE 100CV, DIREÇÃO ASSISTIDA, AR CONDICIONADO, DESEMBAÇADOR DE VIDROS, RÁDIO AM/FM, EMPLACADO, COM SEGURO TO</t>
  </si>
  <si>
    <t>MATED-16332</t>
  </si>
  <si>
    <t>CUSTO VARIÁVEL - VEÍCULO TIPO HATCH, OBEDECIDOS OS SEGUINTES REQUISITOS MÍNIMOS: TER NO MÁXIMO UM (1) ANO DE USO, ATÉ 20.000KM RODADOS, POTÊNCIA MÍNIMA DE 100CV, DIREÇÃO ASSISTIDA, AR CONDICIONADO, DESEMBAÇADOR DE VIDROS, RÁDIO AM/FM, EMPLACADO, COM SEGUR</t>
  </si>
  <si>
    <t>MATED-16333</t>
  </si>
  <si>
    <t>CUSTO FIXO - VEÍCULO TIPO SEDAN, OBEDECIDOS OS SEGUINTES REQUISITOS MÍNIMOS: TER NO MÁXIMO UM (1) ANO DE USO, ATÉ 20.000KM RODADOS, POTÊNCIA MÍNIMA DE 100CV, DIREÇÃO ASSISTIDA, AR CONDICIONADO, DESEMBAÇADOR DE VIDROS, RÁDIO AM/FM, EMPLACADO, COM SEGURO TO</t>
  </si>
  <si>
    <t>MATED-16334</t>
  </si>
  <si>
    <t>CUSTO VARIÁVEL - VEÍCULO TIPO SEDAN, OBEDECIDOS OS SEGUINTES REQUISITOS MÍNIMOS: TER NO MÁXIMO UM (1) ANO DE USO, ATÉ 20.000KM RODADOS, POTÊNCIA MÍNIMA DE 100CV, DIREÇÃO ASSISTIDA, AR CONDICIONADO, DESEMBAÇADOR DE VIDROS, RÁDIO AM/FM, EMPLACADO, COM SEGUR</t>
  </si>
  <si>
    <t>MATED-16367</t>
  </si>
  <si>
    <t>LOCAÇÃO DE CONTAINER COM ISOLAMENTO TÉRMICO (APLICAÇÃO: VESTIÁRIO|ESQUADRIAS: 2|LÂMPADAS: NÃO INCLUSO|LAVATÓRIOS: 1|VASOS SANITÁRIOS: 7|MICTÓRIOS: 1|INSTALAÇÃO ELÉTRICA INTERNA: INCLUSA|MOBILIZAÇÃO: NÃO INCLUSO|COMPRIMENTO*: 600CM|LARGURA*: 230CM|ALTURA E</t>
  </si>
  <si>
    <t>MATED-17866</t>
  </si>
  <si>
    <t>VERNIZ (TIPO: POLIURETANO|BASE: SOLVENTE|APLICAÇÃO: PISO DE MADEIRA OU ASSOALHO|ACABAMENTO: BRILHANTE)</t>
  </si>
  <si>
    <t>MATED-19655</t>
  </si>
  <si>
    <t>FORMA PLÁSTICA (APLICAÇÃO: LAJE NERVURADA|COMPRIMENTO: 80CM|LARGURA: 80CM|ALTURA TOTAL: 20CM|CONSUMO CONCRETO : 0,116 [M3/M2]*|LOCAÇÃO: MENSAL)*VALORES REFERENCIAIS APROXIMADOS</t>
  </si>
  <si>
    <t>MATED-21746</t>
  </si>
  <si>
    <t>EPI PARA FAMÍLIA ENGENHEIRO CIVIL - MENSALISTA (ENCARGOS COMPLEMENTARES)</t>
  </si>
  <si>
    <t>MATED-21747</t>
  </si>
  <si>
    <t>FERRAMENTAS PARA FAMÍLIA ENGENHEIRO CIVIL - MENSALISTA (ENCARGOS COMPLEMENTARES)</t>
  </si>
  <si>
    <t>MATED-21748</t>
  </si>
  <si>
    <t>SEGURO - MENSALISTA (ENCARGOS COMPLEMENTARES)</t>
  </si>
  <si>
    <t>MATED-21749</t>
  </si>
  <si>
    <t>EPI PARA FAMÍLIA ALMOXARIFE - MENSALISTA (ENCARGOS COMPLEMENTARES)</t>
  </si>
  <si>
    <t>MATED-21750</t>
  </si>
  <si>
    <t>FERRAMENTAS PARA FAMÍLIA ALMOXARIFE - MENSALISTA (ENCARGOS COMPLEMENTARES)</t>
  </si>
  <si>
    <t>MATED-21751</t>
  </si>
  <si>
    <t>EPI PARA FAMÍLIA ENCARREGADO GERAL - MENSALISTA (ENCARGOS COMPLEMENTARES)</t>
  </si>
  <si>
    <t>MATED-21752</t>
  </si>
  <si>
    <t>FERRAMENTAS PARA FAMÍLIA ENCARREGADO GERAL - MENSALISTA (ENCARGOS COMPLEMENTARES)</t>
  </si>
  <si>
    <t>MATED-27713</t>
  </si>
  <si>
    <t>DETERGENTE NEUTRO CONCENTRADO (USO: GERAL)</t>
  </si>
  <si>
    <t>MATED-27714</t>
  </si>
  <si>
    <t>DESINFETANTE (USO: GERAL)</t>
  </si>
  <si>
    <t>MATED-29648</t>
  </si>
  <si>
    <t>PRIMER ANTIOXIDANTE (COMPOSIÇÃO: CROMATO DE ZINCO|COR: VERMELHA|DENSIDADE*: 1,39G/CM3)*VALORES REFERENCIAIS APROXIMADOS</t>
  </si>
  <si>
    <t>MATED-29743</t>
  </si>
  <si>
    <t>FERRAMENTAS PARA FAMÍLIA SERVENTE - MENSALISTA (ENCARGOS COMPLEMENTARES)</t>
  </si>
  <si>
    <t>MATED-29744</t>
  </si>
  <si>
    <t>EPI PARA FAMÍLIA SERVENTE - MENSALISTA (ENCARGOS COMPLEMENTARES)</t>
  </si>
  <si>
    <t>MATED-29745</t>
  </si>
  <si>
    <t>CESTA BÁSICA/ALIMENTAÇÃO - MENSALISTA (ENCARGOS COMPLEMENTARES)</t>
  </si>
  <si>
    <t>MATED-29746</t>
  </si>
  <si>
    <t>TRANSPORTE - MENSALISTA (ENCARGOS COMPLEMENTARES)</t>
  </si>
  <si>
    <t>MATED-31391</t>
  </si>
  <si>
    <t>RESINA DE SILICONE HIDROFUGANTE (BASE QUÍMICA: SILANOS E SILOXANOS À BASE DE ÁGUA|COR: INCOLOR)</t>
  </si>
  <si>
    <t>MATED-31849</t>
  </si>
  <si>
    <t>ÁGUA (TIPO: DESTILADA)</t>
  </si>
  <si>
    <t>MATED-31850</t>
  </si>
  <si>
    <t>ÁLCOOL (TIPO: ETÍLICO HIDRATADO|GL: 96°|DENSIDADE MÉDIA: 0,81KG/DM3)</t>
  </si>
  <si>
    <t>MATED-31854</t>
  </si>
  <si>
    <t>ÁGUA (TIPO: DEIONIZADA)</t>
  </si>
  <si>
    <t>MATED-33165</t>
  </si>
  <si>
    <t>SABONETE LÍQUIDO</t>
  </si>
  <si>
    <t>MATED-34634</t>
  </si>
  <si>
    <t>VERNIZ (TIPO: IMPREGNANTE|APLICAÇÃO: ESQUADRIAS E DECK DE MADEIRA|ACABAMENTO: ACETINADO)</t>
  </si>
  <si>
    <t>MATED-3879</t>
  </si>
  <si>
    <t>ENERGIA ELÉTRICA (TIPO: COMERCIAL|CLASSE: BAIXA TENSAO|DEMANDA: CONSUMO DE ATE 100 KWH|IMPOSTOS: INCLUSO)</t>
  </si>
  <si>
    <t>MATED-3881</t>
  </si>
  <si>
    <t>ÓLEO DIESEL</t>
  </si>
  <si>
    <t>MATED-3886</t>
  </si>
  <si>
    <t>GASOLINA (TIPO: COMUM)</t>
  </si>
  <si>
    <t>MATED-7631</t>
  </si>
  <si>
    <t>CONCRETO BETUMINOSO USINADO A QUENTE "CBUQ" (APLICAÇÃO: PAVIMENTAÇÃO ASFÁLTICA|PADRÃO: DNIT|FAIXA: C|CAP: 50/70|AQUISIÇÃO: POSTO USINA "MASSA COMERCIAL")</t>
  </si>
  <si>
    <t>MATED-7635</t>
  </si>
  <si>
    <t>EMULSÃO ASFÁLTICA (TIPO: RL-1C|APLICAÇÃO: PAVIMENTAÇÃO ASFÁLTICA|ICMS: INCLUSO)</t>
  </si>
  <si>
    <t>MATED-8951</t>
  </si>
  <si>
    <t>SELADOR (APLICAÇÃO: MADEIRA|COR: INCOLOR)</t>
  </si>
  <si>
    <t>MATED-9073</t>
  </si>
  <si>
    <t>ANDAIME METÁLICO (PERÍODO DE LOCAÇÃO: MENSAL|TIPO: FACHADEIRO|LARGURA: 120CM|ALTURA: 200CM|PISO METÁLICO: INCLUSO|SAPATA: INCLUSO|ACESSÓRIOS DE MONTAGEM: INCLUSO|MONTAGEM: NÃO INCLUSO)</t>
  </si>
  <si>
    <t>MATED-9078</t>
  </si>
  <si>
    <t>ANDAIME METÁLICO (PERÍODO DE LOCAÇÃO: MENSAL|TIPO: TUBULAR|LARGURA*: 100-150CM|ALTURA: 100CM|PISO METÁLICO: INCLUSO|SAPATA OU RODÍZIO: INCLUSO|ACESSÓRIOS DE MONTAGEM: INCLUSO|MONTAGEM: NÃO INCLUSO)*VALORES REFERENCIAIS APROXIMADOS</t>
  </si>
  <si>
    <t>MATED-9938</t>
  </si>
  <si>
    <t>FUNDO/PRIMER EPÓXI (APLICAÇÃO: MADEIRA, ALVENARIA, CERÂMICA E PISO)</t>
  </si>
  <si>
    <t>MATRO-1494</t>
  </si>
  <si>
    <t>MATRO-1495</t>
  </si>
  <si>
    <t>MORO-1640</t>
  </si>
  <si>
    <t>MOTORISTA DE CAMINHÃO</t>
  </si>
  <si>
    <t>MORO-1641</t>
  </si>
  <si>
    <t>MOTORISTA DE VEÍCULO ESPECIAL</t>
  </si>
  <si>
    <t>MORO-1642</t>
  </si>
  <si>
    <t>OPERADOR DE EQUIPAMENTO ESPECIAL</t>
  </si>
  <si>
    <t>MORO-1643</t>
  </si>
  <si>
    <t>OPERADOR DE EQUIPAMENTO LEVE</t>
  </si>
  <si>
    <t>MORO-1644</t>
  </si>
  <si>
    <t>OPERADOR DE EQUIPAMENTO PESADO</t>
  </si>
  <si>
    <t>MORO-1668</t>
  </si>
  <si>
    <t>AJUDANTE</t>
  </si>
  <si>
    <t>MORO-1669</t>
  </si>
  <si>
    <t>ARMADOR</t>
  </si>
  <si>
    <t>MORO-1670</t>
  </si>
  <si>
    <t>AUXILIAR DE BLÁSTER</t>
  </si>
  <si>
    <t>MORO-1671</t>
  </si>
  <si>
    <t>BLÁSTER</t>
  </si>
  <si>
    <t>MORO-1672</t>
  </si>
  <si>
    <t>CARPINTEIRO</t>
  </si>
  <si>
    <t>MORO-1673</t>
  </si>
  <si>
    <t>DRAGUISTA</t>
  </si>
  <si>
    <t>MORO-1674</t>
  </si>
  <si>
    <t>JARDINEIRO</t>
  </si>
  <si>
    <t>MORO-1675</t>
  </si>
  <si>
    <t>MONTADOR</t>
  </si>
  <si>
    <t>MORO-1676</t>
  </si>
  <si>
    <t>PEDREIRO</t>
  </si>
  <si>
    <t>MORO-1677</t>
  </si>
  <si>
    <t>PINTOR</t>
  </si>
  <si>
    <t>MORO-1678</t>
  </si>
  <si>
    <t>SERVENTE</t>
  </si>
  <si>
    <t>MORO-1679</t>
  </si>
  <si>
    <t>SOLDADOR</t>
  </si>
  <si>
    <t>MORO-3882</t>
  </si>
  <si>
    <t>SERRALHEIRO</t>
  </si>
  <si>
    <t>MORO-3883</t>
  </si>
  <si>
    <t>AJUDANTE ESPECIALIZADO</t>
  </si>
  <si>
    <t>MORO-3884</t>
  </si>
  <si>
    <t>ELETRICISTA</t>
  </si>
  <si>
    <t>MORO-3885</t>
  </si>
  <si>
    <t>FRENTISTA DE TÚNEL</t>
  </si>
  <si>
    <t>RO-00233</t>
  </si>
  <si>
    <t>MANUTENÇÃO DE CAMINHO DE SERVIÇO</t>
  </si>
  <si>
    <t>RO-00234</t>
  </si>
  <si>
    <t>UMEDECIMENTO DE CAMINHO DE SERVIÇO</t>
  </si>
  <si>
    <t>RO-00468</t>
  </si>
  <si>
    <t>CONCRETO ASFÁLTICO USINADO EM USINA DE ASFALTO GRAVIMÉTRICA 120T/H COM ASFALTO POLÍMERO - FAIXA B - AREIA E BRITA COMERCIAIS (EXECUÇÃO, INCLUINDO O FORNECIMENTO E A CARGA DA AREIA, BRITA E MASSA, EXCLUI O TRANSPORTE DA AREIA, BRITA E MASSA E O FORNECIMENTO E TRANSPORTE DO MATERIAL BETUMINOSO)</t>
  </si>
  <si>
    <t>RO-00827</t>
  </si>
  <si>
    <t>CARGA E MANOBRA DE ADUELAS DE CONCRETO PRÉ-MOLDADAS EM CAVALO MECÂNICO COM SEMIRREBOQUE 22 T - CARGA COM CAMINHÃO GUINDAUTO DE 45 T.M</t>
  </si>
  <si>
    <t>RO-00828</t>
  </si>
  <si>
    <t>CARGA, MANOBRA E DESCARGA DE AGREGADOS OU SOLOS EM CAMINHÃO BASCULANTE DE 12 M³ - CARGA COM CARREGADEIRA DE 3,40 M³ (EXCLUSA) E DESCARGA EM DISTRIBUIDOR AUTOPROPELIDO</t>
  </si>
  <si>
    <t>RO-00829</t>
  </si>
  <si>
    <t>CARGA, MANOBRA E DESCARGA DE AGREGADOS OU SOLOS EM CAMINHÃO BASCULANTE DE 12 M³ - CARGA COM CARREGADEIRA DE 3,40 M³ (EXCLUSA) E DESCARGA EM DISTRIBUIDOR REBOCÁVEL</t>
  </si>
  <si>
    <t>RO-00830</t>
  </si>
  <si>
    <t>CARGA, MANOBRA E DESCARGA DE AGREGADOS OU SOLOS EM CAMINHÃO BASCULANTE DE 12 M³ - CARGA COM CARREGADEIRA DE 3,40 M³ (EXCLUSA) E DESCARGA LIVRE</t>
  </si>
  <si>
    <t>RO-00831</t>
  </si>
  <si>
    <t>CARGA, MANOBRA E DESCARGA DE AGREGADOS OU SOLOS EM CAMINHÃO BASCULANTE DE 12 M³ - CARGA COM CARREGADEIRA DE 3,40 M³ E DESCARGA EM DISTRIBUIDOR AUTOPROPELIDO</t>
  </si>
  <si>
    <t>RO-00832</t>
  </si>
  <si>
    <t>CARGA, MANOBRA E DESCARGA DE AGREGADOS OU SOLOS EM CAMINHÃO BASCULANTE DE 12 M³ - CARGA COM CARREGADEIRA DE 3,40 M³ E DESCARGA EM DISTRIBUIDOR REBOCÁVEL</t>
  </si>
  <si>
    <t>RO-00833</t>
  </si>
  <si>
    <t>CARGA, MANOBRA E DESCARGA DE AGREGADOS OU SOLOS EM CAMINHÃO BASCULANTE DE 12 M³ - CARGA COM CARREGADEIRA DE 3,40 M³ E DESCARGA LIVRE</t>
  </si>
  <si>
    <t>RO-00834</t>
  </si>
  <si>
    <t>CARGA, MANOBRA E DESCARGA DE AGREGADOS OU SOLOS EM CAMINHÃO BASCULANTE DE 12 M³ - CARGA COM ESCAVADEIRA DE 1,40 M³ (EXCLUSA) E DESCARGA LIVRE</t>
  </si>
  <si>
    <t>RO-00835</t>
  </si>
  <si>
    <t>CARGA, MANOBRA E DESCARGA DE AGREGADOS OU SOLOS EM CAMINHÃO BASCULANTE DE 12 M³ - CARGA EM USINA DE 60 T/H (PMF) E DESCARGA LIVRE</t>
  </si>
  <si>
    <t>RO-00836</t>
  </si>
  <si>
    <t>CARGA, MANOBRA E DESCARGA DE AGREGADOS OU SOLOS EM CAMINHÃO BASCULANTE DE 12 M³ - CARGA EM USINA DE SOLOS DE 300 T/H E DESCARGA EM DISTRIBUIDOR AUTOPROPELIDO</t>
  </si>
  <si>
    <t>RO-00837</t>
  </si>
  <si>
    <t>CARGA, MANOBRA E DESCARGA DE AGREGADOS OU SOLOS EM CAMINHÃO BASCULANTE DE 12 M³ - CARGA EM USINA DE SOLOS DE 300 T/H E DESCARGA EM VIBROACABADORA</t>
  </si>
  <si>
    <t>RO-00838</t>
  </si>
  <si>
    <t>CARGA, MANOBRA E DESCARGA DE AGREGADOS OU SOLOS EM CAMINHÃO BASCULANTE DE 12 M³ - CARGA EM USINA DE SOLOS DE 300 T/H E DESCARGA LIVRE</t>
  </si>
  <si>
    <t>RO-00839</t>
  </si>
  <si>
    <t>CARGA, MANOBRA E DESCARGA DE AGREGADOS OU SOLOS EM CAMINHÃO BASCULANTE DE 6 M³ - CARGA COM CARREGADEIRA DE 1,72 M³ (EXCLUSA) E DESCARGA EM DISTRIBUIDOR AUTOPROPELIDO</t>
  </si>
  <si>
    <t>RO-00840</t>
  </si>
  <si>
    <t>CARGA, MANOBRA E DESCARGA DE AGREGADOS OU SOLOS EM CAMINHÃO BASCULANTE DE 6 M³ - CARGA COM CARREGADEIRA DE 1,72 M³ (EXCLUSA) E DESCARGA EM DISTRIBUIDOR REBOCÁVEL</t>
  </si>
  <si>
    <t>RO-00841</t>
  </si>
  <si>
    <t>CARGA, MANOBRA E DESCARGA DE AGREGADOS OU SOLOS EM CAMINHÃO BASCULANTE DE 6 M³ - CARGA COM CARREGADEIRA DE 1,72 M³ (EXCLUSA) E DESCARGA LIVRE</t>
  </si>
  <si>
    <t>RO-00842</t>
  </si>
  <si>
    <t>CARGA, MANOBRA E DESCARGA DE AGREGADOS OU SOLOS EM CAMINHÃO BASCULANTE DE 6 M³ - CARGA COM CARREGADEIRA DE 1,72 M³ E DESCARGA EM DISTRIBUIDOR AUTOPROPELIDO</t>
  </si>
  <si>
    <t>RO-00843</t>
  </si>
  <si>
    <t>CARGA, MANOBRA E DESCARGA DE AGREGADOS OU SOLOS EM CAMINHÃO BASCULANTE DE 6 M³ - CARGA COM CARREGADEIRA DE 1,72 M³ E DESCARGA EM DISTRIBUIDOR REBOCÁVEL</t>
  </si>
  <si>
    <t>RO-00844</t>
  </si>
  <si>
    <t>CARGA, MANOBRA E DESCARGA DE AGREGADOS OU SOLOS EM CAMINHÃO BASCULANTE DE 6 M³ - CARGA COM CARREGADEIRA DE 1,72 M³ E DESCARGA LIVRE</t>
  </si>
  <si>
    <t>RO-00845</t>
  </si>
  <si>
    <t>CARGA, MANOBRA E DESCARGA DE AGREGADOS OU SOLOS EM CAMINHÃO BASCULANTE DE 6 M³ - CARGA COM ESCAVADEIRA DE 1,40 M³ (EXCLUSA) E DESCARGA LIVRE</t>
  </si>
  <si>
    <t>RO-00846</t>
  </si>
  <si>
    <t>CARGA, MANOBRA E DESCARGA DE AGREGADOS OU SOLOS EM CAMINHÃO BASCULANTE DE 6 M³ - CARGA COM ESCAVADEIRA DE 1,40 M³ E DESCARGA LIVRE</t>
  </si>
  <si>
    <t>RO-00847</t>
  </si>
  <si>
    <t>CARGA, MANOBRA E DESCARGA DE BLOCOS DE ROCHA EM CAMINHÃO BASCULANTE DE 8 M³ - CARGA COM ESCAVADEIRA DE 1,40 M³ (EXCLUSA) E DESCARGA LIVRE</t>
  </si>
  <si>
    <t>RO-00848</t>
  </si>
  <si>
    <t>CARGA, MANOBRA E DESCARGA DE BLOCOS DE ROCHA EM CAMINHÃO BASCULANTE DE 8 M³ - CARGA COM ESCAVADEIRA DE 1,40 M³ E DESCARGA LIVRE</t>
  </si>
  <si>
    <t>RO-00849</t>
  </si>
  <si>
    <t>CARGA, MANOBRA E DESCARGA DE BLOCOS DE ROCHA EM CAMINHÃO BASCULANTE DE 8 M³ - CARGA COM RETROESCAVADEIRA DE 0,29 M³ E DESCARGA LIVRE</t>
  </si>
  <si>
    <t>RO-00850</t>
  </si>
  <si>
    <t>CARGA, MANOBRA E DESCARGA DE CIMENTO OU CAL A GRANEL EM CAMINHÃO SILO DE 30 M³</t>
  </si>
  <si>
    <t>RO-00851</t>
  </si>
  <si>
    <t>CARGA, MANOBRA E DESCARGA DE CONCRETO ASFÁLTICO COM BORRACHA EM CAMINHÃO BASCULANTE DE 12 M³ - CARGA EM USINA DE ASFALTO 120 T/H E DESCARGA EM VIBROACABADORA</t>
  </si>
  <si>
    <t>RO-00852</t>
  </si>
  <si>
    <t>CARGA, MANOBRA E DESCARGA DE CONCRETO COM CAMINHÃO BETONEIRA DE 8 M³ - CARGA EM CENTRAL DE CONCRETO DE 30 M³/H E DESCARGA LIVRE</t>
  </si>
  <si>
    <t>RO-00853</t>
  </si>
  <si>
    <t>CARGA, MANOBRA E DESCARGA DE CONCRETO COM CAMINHÃO BETONEIRA DE 8 M³ - CARGA EM CENTRAL DE CONCRETO DE 40 M³/H E DESCARGA LIVRE</t>
  </si>
  <si>
    <t>RO-00854</t>
  </si>
  <si>
    <t>CARGA, MANOBRA E DESCARGA DE MATERIAIS DIVERSOS EM CAMINHÃO CARROCERIA COM CAPACIDADE DE 11 T E COM GUINDAUTO DE 45 T.M</t>
  </si>
  <si>
    <t>RO-00855</t>
  </si>
  <si>
    <t>CARGA, MANOBRA E DESCARGA DE MATERIAIS DIVERSOS EM CAMINHÃO CARROCERIA COM CAPACIDADE DE 7 T E COM GUINDAUTO DE 20 T.M</t>
  </si>
  <si>
    <t>RO-00856</t>
  </si>
  <si>
    <t>CARGA, MANOBRA E DESCARGA DE MATERIAIS DIVERSOS EM CAMINHÃO CARROCERIA DE 15 T - CARGA E DESCARGA COM CAMINHÃO GUINDAUTO DE 20 T.M</t>
  </si>
  <si>
    <t>RO-00857</t>
  </si>
  <si>
    <t>CARGA, MANOBRA E DESCARGA DE MATERIAIS DIVERSOS EM CAMINHÃO CARROCERIA DE 15 T - CARGA E DESCARGA MANUAIS</t>
  </si>
  <si>
    <t>RO-00858</t>
  </si>
  <si>
    <t>CARGA, MANOBRA E DESCARGA DE MATERIAIS DIVERSOS EM CAMINHÃO CARROCERIA DE 5 T - CARGA E DESCARGA MANUAIS</t>
  </si>
  <si>
    <t>RO-00859</t>
  </si>
  <si>
    <t>CARGA, MANOBRA E DESCARGA DE MATERIAIS DIVERSOS EM CAMINHÃO CARROCERIA DE 9 T - CARGA E DESCARGA MANUAIS</t>
  </si>
  <si>
    <t>RO-00860</t>
  </si>
  <si>
    <t>CARGA, MANOBRA E DESCARGA DE MATERIAL DEMOLIDO EM CAMINHÃO BASCULANTE DE 6 M³ - CARGA COM CARREGADEIRA DE 1,72 M³ E DESCARGA LIVRE</t>
  </si>
  <si>
    <t>RO-00861</t>
  </si>
  <si>
    <t>CARGA, MANOBRA E DESCARGA DE MISTURA BETUMINOSA A FRIO EM CAMINHÃO BASCULANTE DE 12 M³ - CARGA EM USINA DE 60 T/H (PMF) E DESCARGA EM VIBROACABADORA</t>
  </si>
  <si>
    <t>RO-00862</t>
  </si>
  <si>
    <t>CARGA, MANOBRA E DESCARGA DE MISTURA BETUMINOSA A FRIO EM CAMINHÃO BASCULANTE DE 6 M³ - CARGA EM USINA DE 60 T/H (PMF) E DESCARGA EM VIBROACABADORA</t>
  </si>
  <si>
    <t>RO-00863</t>
  </si>
  <si>
    <t>CARGA, MANOBRA E DESCARGA DE MISTURA BETUMINOSA A FRIO EM CAMINHÃO BASCULANTE DE 6 M³ - CARGA EM USINA DE 60 T/H (PMF) E DESCARGA MANUAL</t>
  </si>
  <si>
    <t>RO-00864</t>
  </si>
  <si>
    <t>CARGA, MANOBRA E DESCARGA DE MISTURA BETUMINOSA A QUENTE EM CAMINHÃO BASCULANTE DE 12 M³ - CARGA EM USINA DE ASFALTO 120 T/H E DESCARGA EM VIBROACABADORA</t>
  </si>
  <si>
    <t>RO-00865</t>
  </si>
  <si>
    <t>CARGA, MANOBRA E DESCARGA DE MISTURA BETUMINOSA A QUENTE EM CAMINHÃO BASCULANTE DE 6 M³ - CARGA EM USINA DE ASFALTO 120 T/H E DESCARGA EM VIBROACABADORA</t>
  </si>
  <si>
    <t>RO-00866</t>
  </si>
  <si>
    <t>CARGA, MANOBRA E DESCARGA DE MISTURA BETUMINOSA A QUENTE EM CAMINHÃO BASCULANTE DE 6 M³ - CARGA EM USINA DE ASFALTO 120 T/H E DESCARGA MANUAL</t>
  </si>
  <si>
    <t>RO-00867</t>
  </si>
  <si>
    <t>CARGA, MANOBRA E DESCARGA DE MISTURA BETUMINOSA A QUENTE EM CAMINHÃO COM CAÇAMBA TÉRMICA DE 6 M³ - CARGA EM USINA DE ASFALTO DE 120 T/H E DESCARGA MANUAL</t>
  </si>
  <si>
    <t>RO-00868</t>
  </si>
  <si>
    <t>CARGA, MANOBRA E DESCARGA DE TRITURAÇÃO DE GALHOS E TRONCOS EM CAMINHÃO BASCULANTE DE 6 M³ - CARGA COM TRITURADORA E DESCARGA LIVRE</t>
  </si>
  <si>
    <t>RO-00924</t>
  </si>
  <si>
    <t>TRANSPORTE EM CAVALO MECÂNICO COM DOLLY DE 4 EIXOS COM CAPACIDADE DE 57 T - RODOVIA EM LEITO NATURAL</t>
  </si>
  <si>
    <t>RO-00925</t>
  </si>
  <si>
    <t>TRANSPORTE EM CAVALO MECÂNICO COM DOLLY DE 4 EIXOS COM CAPACIDADE DE 57 T - RODOVIA EM REVESTIMENTO PRIMÁRIO</t>
  </si>
  <si>
    <t>RO-00926</t>
  </si>
  <si>
    <t>TRANSPORTE EM CAVALO MECÂNICO COM DOLLY DE 4 EIXOS COM CAPACIDADE DE 57 T - RODOVIA PAVIMENTADA</t>
  </si>
  <si>
    <t>RO-00927</t>
  </si>
  <si>
    <t>TRANSPORTE EM CAVALO MECÂNICO COM DOLLYS DE 3 E 4 EIXOS COM CAPACIDADE DE 77 T - RODOVIA EM LEITO NATURAL</t>
  </si>
  <si>
    <t>RO-00928</t>
  </si>
  <si>
    <t>TRANSPORTE EM CAVALO MECÂNICO COM DOLLYS DE 3 E 4 EIXOS COM CAPACIDADE DE 77 T - RODOVIA EM REVESTIMENTO PRIMÁRIO</t>
  </si>
  <si>
    <t>RO-00929</t>
  </si>
  <si>
    <t>TRANSPORTE EM CAVALO MECÂNICO COM DOLLYS DE 3 E 4 EIXOS COM CAPACIDADE DE 77 T - RODOVIA PAVIMENTADA</t>
  </si>
  <si>
    <t>RO-00930</t>
  </si>
  <si>
    <t>TRANSPORTE EM CAVALO MECÂNICO COM DOLLYS DE 5 E 4 EIXOS COM CAPACIDADE DE 111 T - RODOVIA EM LEITO NATURAL</t>
  </si>
  <si>
    <t>RO-00931</t>
  </si>
  <si>
    <t>TRANSPORTE EM CAVALO MECÂNICO COM DOLLYS DE 5 E 4 EIXOS COM CAPACIDADE DE 111 T - RODOVIA EM REVESTIMENTO PRIMÁRIO</t>
  </si>
  <si>
    <t>RO-00932</t>
  </si>
  <si>
    <t>TRANSPORTE EM CAVALO MECÂNICO COM DOLLYS DE 5 E 4 EIXOS COM CAPACIDADE DE 111 T - RODOVIA PAVIMENTADA</t>
  </si>
  <si>
    <t>RO-00933</t>
  </si>
  <si>
    <t>TRANSPORTE EM CAVALO MECÂNICO COM REBOQUES DE 5 E 4 EIXOS COM CAPACIDADE DE 130 T - RODOVIA EM LEITO NATURAL</t>
  </si>
  <si>
    <t>RO-00934</t>
  </si>
  <si>
    <t>TRANSPORTE EM CAVALO MECÂNICO COM REBOQUES DE 5 E 4 EIXOS COM CAPACIDADE DE 130 T - RODOVIA EM REVESTIMENTO PRIMÁRIO</t>
  </si>
  <si>
    <t>RO-00935</t>
  </si>
  <si>
    <t>TRANSPORTE EM CAVALO MECÂNICO COM REBOQUES DE 5 E 4 EIXOS COM CAPACIDADE DE 130 T - RODOVIA PAVIMENTADA</t>
  </si>
  <si>
    <t>RO-6135</t>
  </si>
  <si>
    <t>CARGA, MANOBRA E DESCARGA DE CONCRETO DE CIMENTO EM CAMINHÃO BASCULANTE DE 7 M³ - CARGA EM CENTRAL DE CONCRETO DE 150 M³/H E DESCARGA EM VIBROACABADORA</t>
  </si>
  <si>
    <t>RO-6136</t>
  </si>
  <si>
    <t>RO-6139</t>
  </si>
  <si>
    <t>CARGA, MANOBRA E DESCARGA DE FRESAGEM CONTÍNUA SOLTA - ESPESSURA DE 2,0 CM EM CAMINHÃO BASCULANTE DE 12 M³ - CARGA COM FRESADORA E DESCARGA LIVRE</t>
  </si>
  <si>
    <t>RO-6140</t>
  </si>
  <si>
    <t>CARGA, MANOBRA E DESCARGA DE FRESAGEM CONTÍNUA SOLTA - ESPESSURA DE 3,0 CM EM CAMINHÃO BASCULANTE DE 12 M³ - CARGA COM FRESADORA E DESCARGA LIVRE</t>
  </si>
  <si>
    <t>RO-6141</t>
  </si>
  <si>
    <t>CARGA, MANOBRA E DESCARGA DE FRESAGEM CONTÍNUA SOLTA - ESPESSURA DE 4,0 CM EM CAMINHÃO BASCULANTE DE 12 M³ - CARGA COM FRESADORA E DESCARGA LIVRE</t>
  </si>
  <si>
    <t>RO-6142</t>
  </si>
  <si>
    <t>CARGA, MANOBRA E DESCARGA DE FRESAGEM CONTÍNUA SOLTA - ESPESSURA DE 5,0 CM EM CAMINHÃO BASCULANTE DE 12 M³ - CARGA COM FRESADORA E DESCARGA LIVRE</t>
  </si>
  <si>
    <t>RO-6143</t>
  </si>
  <si>
    <t>CARGA, MANOBRA E DESCARGA DE FRESAGEM DESCONTÍNUA SOLTA - ESPESSURA DE 2,0 CM EM CAMINHÃO BASCULANTE DE 12 M³ - CARGA COM FRESADORA E DESCARGA LIVRE</t>
  </si>
  <si>
    <t>RO-6144</t>
  </si>
  <si>
    <t>CARGA, MANOBRA E DESCARGA DE FRESAGEM DESCONTÍNUA SOLTA - ESPESSURA DE 3,0 CM EM CAMINHÃO BASCULANTE DE 12 M³ - CARGA COM FRESADORA E DESCARGA LIVRE</t>
  </si>
  <si>
    <t>RO-6145</t>
  </si>
  <si>
    <t>CARGA, MANOBRA E DESCARGA DE FRESAGEM DESCONTÍNUA SOLTA - ESPESSURA DE 4,0 CM EM CAMINHÃO BASCULANTE DE 12 M³ - CARGA COM FRESADORA E DESCARGA LIVRE</t>
  </si>
  <si>
    <t>RO-6146</t>
  </si>
  <si>
    <t>CARGA, MANOBRA E DESCARGA DE FRESAGEM DESCONTÍNUA SOLTA - ESPESSURA DE 5,0 CM EM CAMINHÃO BASCULANTE DE 12 M³ - CARGA COM FRESADORA E DESCARGA LIVRE</t>
  </si>
  <si>
    <t>RO-6259</t>
  </si>
  <si>
    <t>TRANSPORTE DE CONCRETO COM CAMINHÃO BASCULANTE DE 7 M³ - RODOVIA EM LEITO NATURAL</t>
  </si>
  <si>
    <t>RO-6260</t>
  </si>
  <si>
    <t>TRANSPORTE DE CONCRETO COM CAMINHÃO BASCULANTE DE 7 M³ - RODOVIA EM REVESTIMENTO PRIMÁRIO</t>
  </si>
  <si>
    <t>RO-6261</t>
  </si>
  <si>
    <t>TRANSPORTE DE CONCRETO COM CAMINHÃO BASCULANTE DE 7 M³ - RODOVIA PAVIMENTADA</t>
  </si>
  <si>
    <t>LAVABO</t>
  </si>
  <si>
    <t>PADRÃO CEMIG PROVISÓRIO TIPO C3, DEMANDA PROVÁVEL DE 23,1 ATÉ 27,0KW (3F+N)</t>
  </si>
  <si>
    <t>DESMOBILIZAÇÃO DE CONTAINER</t>
  </si>
  <si>
    <t>INSTALAÇÕES DE MOBILIÁRIOS PARA CONTAINER TIPO ESCRITÓRIO COM SANITÁRIO</t>
  </si>
  <si>
    <t>INSTALAÇÕES DE MOBILIÁRIOS PARA CONTAINER TIPO REFEITÓRIO</t>
  </si>
  <si>
    <t>INSTALAÇÕES DE MOBILIÁRIOS PARA CONTAINER TIPO DEPÓSITO E FERRAMENTARIA COM LAVATÓRIO</t>
  </si>
  <si>
    <t>INSTALAÇÕES DE MOBILIÁRIOS PARA CONTAINER TIPO ESCRITÓRIO SEM SANITÁRIO</t>
  </si>
  <si>
    <t>INSTALAÇÕES DE MOBILIÁRIOS PARA CONTAINER VESTIÁRIO TIPO I</t>
  </si>
  <si>
    <t>INSTALAÇÕES DE MOBILIÁRIOS PARA CONTAINER VESTIÁRIO TIPO II</t>
  </si>
  <si>
    <t>INSTALAÇÕES DE MOBILIÁRIOS PARA CONTAINER VESTIÁRIO TIPO III</t>
  </si>
  <si>
    <t>INSTALAÇÃO DE FAIXA MORIM 6,00M X 0,80M EM TECIDO COMUM E EUCALIPTO</t>
  </si>
  <si>
    <t>VISTORIA CAUTELAR - ÁREA CONSTRUÍDA &lt;= 100M2</t>
  </si>
  <si>
    <t>VISTORIA CAUTELAR - 101M2 &lt; ÁREA CONSTRUÍDA &lt;= 200M2</t>
  </si>
  <si>
    <t>VISTORIA CAUTELAR - 201M2 &lt; ÁREA CONSTRUÍDA &lt;= 500M2</t>
  </si>
  <si>
    <t>VISTORIA CAUTELAR - 501M2 &lt; ÁREA CONSTRUÍDA &lt;= 2000M2</t>
  </si>
  <si>
    <t>VISTORIA CAUTELAR - 2001M2 &lt; ÁREA CONSTRUÍDA &lt;= 7000M2</t>
  </si>
  <si>
    <t>VISTORIA CAUTELAR - ÁREA CONSTRUÍDA &gt; 7001M2</t>
  </si>
  <si>
    <t>BAIA SIMPLES PARA RESÍDUOS DA CONSTRUÇÃO CIVIL</t>
  </si>
  <si>
    <t>BAIA DUPLA PARA RESÍDUOS DA CONSTRUÇÃO CIVIL</t>
  </si>
  <si>
    <t>PLACA IDENTIFCAÇÃO RESÍDUOS-PGRCC, CONFORME RESOLUÇÃO CONAMA-RDC Nº 275/01,EM LONA (BANNER), (30X30)CM</t>
  </si>
  <si>
    <t>FORNECIMENTO DE LONA REFORÇADA DE POLIETILENO PARA COBERTURA DE CAÇAMBA (4Mx4M), 600 MICRA</t>
  </si>
  <si>
    <t>FORNECIMENTO DE BOMBONA BOCA LARGA PARA RESÍDUOS CLASSE B - 100 LITROS</t>
  </si>
  <si>
    <t>PORTA EM COMPENSADO RESINADO 10MM 80X210CM</t>
  </si>
  <si>
    <t>BANCO (130X40CM) EM MADEIRITE, PARA VESTIARIO</t>
  </si>
  <si>
    <t>MAPOTECA PARA PROJETO 1,40X1,10X1,40M E PEÇA 8X8 CM</t>
  </si>
  <si>
    <t>JANELA DE CORRER DE FERRO 1x1/8", AREA &gt; 1,0 M2</t>
  </si>
  <si>
    <t>INSTALAÇAO HIDROSSANITÁRIA - LAVABO</t>
  </si>
  <si>
    <t>INSTALAÇAO ELÉTRICA - LAVABO</t>
  </si>
  <si>
    <t>TORRE PROVISÓRIA PARA CAIXA D'ÁGUA DE 1000L, H=4,00M</t>
  </si>
  <si>
    <t>ESPAÇADOR DE AÇO CA-50 6,3MM H=5CM TIPO CARANGUEJO PARA PISO DE CONCRETO ARMADO</t>
  </si>
  <si>
    <t>ARRASAMENTO ESTACA DE CONCRETO ARMADO, D &lt;= 40CM COM EQUIPAMENTO ELÉTRICO REF 95601</t>
  </si>
  <si>
    <t>ARRASAMENTO ESTACA DE CONCRETO ARMADO, D=41 A 60CM COM EQUIPAMENTO ELÉTRICO REF 95602</t>
  </si>
  <si>
    <t>ARRASAMENTO DE ESTACA DE CONCRETO ARMADO, D=61 A 80CM COM EQUIPAMENTO ELÉTRICO REF 95603</t>
  </si>
  <si>
    <t>ARRASAMENTO ESTACA DE CONCRETO ARMADO, D=81 A 100CM COM EQUIPAMENTO ELÉTRICO REF 95604</t>
  </si>
  <si>
    <t>ARRASAMENTO ESTACA DE CONCRETO ARMADO, D=101 A 150 CM COM EQUIPAMENTO ELÉTRICO REF 95605</t>
  </si>
  <si>
    <t>DRENO BARBACÃ, DN 50MM, COM MATERIAL DRENANTE (COMPRIMENTO 50CM) REF 102726</t>
  </si>
  <si>
    <t>DRENO BARBACÃ, DN 75MM, COM MATERIAL DRENANTE (COMPRIMENTO 50CM) REF 102725</t>
  </si>
  <si>
    <t>DRENO BARBACÃ, DN 100MM, COM MATERIAL DRENANTE (COMPRIMENTO 50CM) REF 102724</t>
  </si>
  <si>
    <t>POÇO DE BOMBEAMENTO COM TUBO CA-1 D=400 MM</t>
  </si>
  <si>
    <t>ALA DE GALERIA CELULAR, DIMENSÃO B= 1.20M, PADRÃO SUDECAP</t>
  </si>
  <si>
    <t>ALA DE GALERIA CELULAR, DIMENSÃO B= 1.50M, PADRÃO SUDECAP</t>
  </si>
  <si>
    <t>ALA DE GALERIA CELULAR, DIMENSÃO B= 1.80M, PADRÃO SUDECAP</t>
  </si>
  <si>
    <t>ALA DE GALERIA CELULAR, DIMENSÃO B= 2.10M, PADRÃO SUDECAP</t>
  </si>
  <si>
    <t>ALA DE GALERIA CELULAR, DIMENSÃO B= 2.40M, PADRÃO SUDECAP</t>
  </si>
  <si>
    <t>ALA DE GALERIA CELULAR, DIMENSÃO B= 2.70M, PADRÃO SUDECAP</t>
  </si>
  <si>
    <t>ALA DE GALERIA CELULAR, DIMENSÃO B= 3.00M, PADRÃO SUDECAP</t>
  </si>
  <si>
    <t>GRELHA PARA POÇO DE VISITA DE CANAL, EXCLUSIVE QUADRO</t>
  </si>
  <si>
    <t>QUADRO PARA GRELHA DE POÇO DE VISITA DE CANAL</t>
  </si>
  <si>
    <t>CHAMINÉ PARA POÇO DE VISITA DE GALERIA - H = 1 METRO</t>
  </si>
  <si>
    <t>CHAMINÉ PARA POÇO DE VISITA DE GALERIA - H = 2 METROS</t>
  </si>
  <si>
    <t>CHAMINÉ PARA POÇO DE VISITA DE GALERIA - H = 3 METROS</t>
  </si>
  <si>
    <t>CHAMINÉ PARA POÇO DE VISITA DE GALERIA - H = 4 METROS</t>
  </si>
  <si>
    <t>VIGA PARA POÇO DE VISITAS DE GALERIA COM LARGURA DE 2 METROS</t>
  </si>
  <si>
    <t>VIGA PARA POÇO DE VISITAS DE GALERIA COM LARGURA DE 3 METROS</t>
  </si>
  <si>
    <t>VIGA PARA POÇO DE VISITAS DE GALERIA COM LARGURA DE 4 METROS</t>
  </si>
  <si>
    <t>VIGA PARA POÇO DE VISITAS DE GALERIA COM LARGURA DE 5 METROS</t>
  </si>
  <si>
    <t>REGISTRO PRESSAO COM ACABAMENTO E CANOPLA CROMADA, SIMPLES, BITOLA 1/2"</t>
  </si>
  <si>
    <t>REGISTRO PRESSAO COM ACABAMENTO E CANOPLA CROMADA, SIMPLES, BITOLA 3/4"</t>
  </si>
  <si>
    <t>TORNEIRA PARA BEBEDOURO 1152JR D=1/2"</t>
  </si>
  <si>
    <t>RALO GRELHA CROMADA 10X10CM CROMADO MOLDENOX /EQUIVALENTE</t>
  </si>
  <si>
    <t>RALO GRELHA CROMADA 15X15CM CROMADO MOLDENOX /EQUIVALENTE</t>
  </si>
  <si>
    <t>BRAÇO PARA CHUVEIRO 1/2" X 40 CM CROMADO</t>
  </si>
  <si>
    <t>BRAÇO PARA CHUVEIRO PVC 1/2" 40 CM</t>
  </si>
  <si>
    <t>CHUVEIRO ARTICULADO PICCOLO 1991 CROMADO FABRIMAR OU EQUIVALENTE</t>
  </si>
  <si>
    <t>TUBO LONGO PARA CAIXA DE DESCARGA SOBREPOR 40 MM X 1,60 METROS</t>
  </si>
  <si>
    <t>KIT CAVALETE METAL COM REGISTRO 1/2" COPASA</t>
  </si>
  <si>
    <t>KIT CAVALETE METAL COM REGISTRO 3/4" COPASA</t>
  </si>
  <si>
    <t>KIT CAVALETE METAL COM REGISTRO   1" COPASA</t>
  </si>
  <si>
    <t>PARAFUSO CASTELO COM BUCHA N.8 E ARRUELA</t>
  </si>
  <si>
    <t>CUBA DE EMBUTIR OVAL (49 X 32,5 CM),CELITE/EQUIVALENTE</t>
  </si>
  <si>
    <t>CUBA EMBUTIR OVAL (49X32,5CM) CELITE/EQUIVALENTE. COMPLETO</t>
  </si>
  <si>
    <t>CUBA DE SOBREPOR OVAL (52X44,5 CM) CELITE /EQUIVALENTE</t>
  </si>
  <si>
    <t>CUBA SOBREPOR OVAL(52X44,5 CM) CELITE/EQUIVALENTE COMPLETO</t>
  </si>
  <si>
    <t>CAIXA DE DESCARGA EXTERNA ALTA 6 A 9 LITROS</t>
  </si>
  <si>
    <t>TANQUE EM ALVENARIA, REVESTIDA AZULEJO BRANCO</t>
  </si>
  <si>
    <t>BEBEDOURO INDUSTRIAL 50L</t>
  </si>
  <si>
    <t>BEBEDOURO EMPRESARIAL BDF300 IBBL/EQUIVALENTE -300 PESSOAS</t>
  </si>
  <si>
    <t>FILTRO AP-200 CURTO AQUALAR OU SIMILAR</t>
  </si>
  <si>
    <t>BEBEDOURO ACESSÍVEL PARA ESPAÇOS PÚBLICOS, REVESTIMENTO EM GRANITO</t>
  </si>
  <si>
    <t>BEBEDOURO PARA ESPAÇOS PÚBLICOS, UMA BICA, REVESTIMENTO EM GRANITO</t>
  </si>
  <si>
    <t>BEBEDOURO PARA ESPAÇOS PÚBLICOS, DUAS BICAS, REVESTIMENTO EM GRANITO</t>
  </si>
  <si>
    <t>PAPELEIRA LOUÇA BRANCA 602 CELITE/EQUIVALENTE</t>
  </si>
  <si>
    <t>PAPELEIRA EM GANCHO CROMADO</t>
  </si>
  <si>
    <t>SABONETEIRA LOUÇA BRANCA REF.604 CELITE/EQUIVALENTE</t>
  </si>
  <si>
    <t>MEIA-SABONETEIRA LOUÇA BRANCA REF.608 CELITE/EQUIVALENTE</t>
  </si>
  <si>
    <t>CABIDE LOUÇA BRANCA 2 GANCHOS REF.610 CELITE/EQUIVALENTE</t>
  </si>
  <si>
    <t>BANCO ARTICULADO EM INOX 70X45CM</t>
  </si>
  <si>
    <t>BICO DE BUSEN</t>
  </si>
  <si>
    <t>CAIXA DE PASSAGEM/INSPEÇÃO TIJOLO MACIÇO 0,3X0,3X0,3 (CXLXH) DRENAGEM ADPT REF 97900</t>
  </si>
  <si>
    <t>CAIXA DE PASSAGEM/INSPEÇÃO TIJOLO MACIÇO 0,4X0,4X0,4 (CXLXH) DRENAGEM ADPT REF 97901</t>
  </si>
  <si>
    <t>CAIXA DE PASSAGEM/INSPEÇÃO BLOCO DE CONCRETO 0,4X0,4X0,4 (CXLXH) DRENAGEM ADPT REF 97905</t>
  </si>
  <si>
    <t>CAIXA SIFONADA DE ALVENARIA COM TAMPA CONCRETO TIPO 1 -  60 X  40 X  60 CM (C X L X H)</t>
  </si>
  <si>
    <t>CAIXA SIFONADA DE ALVENARIA COM TAMPA CONCRETO TIPO 1 -  60 X  40 X  80 CM (C X L X H)</t>
  </si>
  <si>
    <t>CAIXA SIFONADA DE ALVENARIA COM TAMPA CONCRETO TIPO 1 -  80 X  40 X  60 CM (C X L X H)</t>
  </si>
  <si>
    <t>CAIXA SIFONADA DE ALVENARIA COM TAMPA CONCRETO TIPO 1 -  80 X  40 X  80 CM (C X L X H)</t>
  </si>
  <si>
    <t>CAIXA SIFONADA DE ALVENARIA COM TAMPA CONCRETO TIPO 1 - 100 X  40 X  60 CM (C X L X H)</t>
  </si>
  <si>
    <t>CAIXA SIFONADA DE ALVENARIA COM TAMPA CONCRETO TIPO 1 - 100 X  40 X  80 CM (C X L X H)</t>
  </si>
  <si>
    <t>MOTO-BOMBA 0,5CV Vm=5M3/H,SUC=1 1/2"/R=1 1/2",TRIF</t>
  </si>
  <si>
    <t>MOTO-BOMBA 1HP,SUC=1 1/2"/R=1 1/4",Vm=5M3/H,HM=16M</t>
  </si>
  <si>
    <t>REGISTRO GAVETA BRUTO 1502-B 2 1/2" DECA OU EQUIVALENTE</t>
  </si>
  <si>
    <t>REGISTRO GLOBO D=13MM (1/2")</t>
  </si>
  <si>
    <t>REGISTRO GLOBO D=25MM (1")</t>
  </si>
  <si>
    <t>ADAPTADOR DE ROSCA 5 FIOS, D= 63 X 38 MM</t>
  </si>
  <si>
    <t>ABRIGO PARA HIDRANTE INTERNO 75X45X17 CM</t>
  </si>
  <si>
    <t>ABRIGO PARA HIDRANTE INTERNO 90X60X17 CM</t>
  </si>
  <si>
    <t>CHAVE STORZ EM ALUMÍNIO 1 1/2"</t>
  </si>
  <si>
    <t>PRESSOSTATO TELEMECANIQUE XML B004, A2511</t>
  </si>
  <si>
    <t>BOTOEIRA COMANDO MANUAL TIPO LIGA/DESLIGA</t>
  </si>
  <si>
    <t>AVISADOR SONORO E VISUAL</t>
  </si>
  <si>
    <t>EMENDA PARA ELETROCALHA LISA OU PERFURADA - 100X50MM (LXH) REF 97251</t>
  </si>
  <si>
    <t>EMENDA PARA ELETROCALHA LISA OU PERFURADA - 200X50MM (LXH) REF 97258</t>
  </si>
  <si>
    <t>EMENDA PARA ELETROCALHA LISA OU PERFURADA - 400X50MM (LXH) REF 97263</t>
  </si>
  <si>
    <t>CURVA OU COTOVELO HORIZONTAL OU VERTICAL 90° PARA ELETROCALHA 100X50MM (LXH), COM TAMPA REF 97278</t>
  </si>
  <si>
    <t>CURVA OU COTOVELO HORIZONTAL OU VERTICAL 90° PARA ELETROCALHA 200X50MM (LXH), COM TAMPA REF 97289</t>
  </si>
  <si>
    <t>CURVA OU COTOVELO HORIZONTAL OU VERTICAL 90° PARA ELETROCALHA 400X50MM (LXH), COM TAMPA REF 97296</t>
  </si>
  <si>
    <t>DERIVAÇÃO "T" HORIZONTAL 90° PARA ELETROCALHA 100X50MM (LXH), COM TAMPA REF 97315</t>
  </si>
  <si>
    <t>DERIVAÇÃO "T" HORIZONTAL 90° PARA ELETROCALHA 200X50MM (LXH), COM TAMPA REF 97318</t>
  </si>
  <si>
    <t>DERIVAÇÃO "T" HORIZONTAL 90° PARA ELETROCALHA 400X50MM (LXH), COM TAMPA REF 97321</t>
  </si>
  <si>
    <t>CAIXA DE PASSAGEM, DE EMBUTIR, DE PVC, CPE-20 OU EQUIVALENTE</t>
  </si>
  <si>
    <t>CAIXA DE PASSAGEM, DE EMBUTIR, DE PVC, CPE-30 OU EQUIVALENTE</t>
  </si>
  <si>
    <t>CAIXA DE PASSAGEM METÁLICA PARA PISO 200X200X100MM</t>
  </si>
  <si>
    <t>CAIXA DE PASSAGEM METÁLICA PARA PISO 300X300X120MM</t>
  </si>
  <si>
    <t>CAIXA DE PASSAGEM EM ALVENARIA DE TIJOLO MACIÇO, TIPO ZA, PARA PASSEIO, COM TAMPA ARTICULADA 28X28X40CM - PADRÃO CEMIG</t>
  </si>
  <si>
    <t>CAIXA DE PASSAGEM EM ALVENARIA DE TIJOLO MACIÇO, TIPO ZB, PARA PASSEIO, COM TAMPA ARTICULADA 52X44X70CM - PADRÃO CEMIG</t>
  </si>
  <si>
    <t>CAIXA DE PASSAGEM PRÉ MOLDADA DE CONCRETO, TIPO ZC, PARA PASSEIO, COM TAMPA ARTICULADA 77X67X90CM - PADRÃO CEMIG</t>
  </si>
  <si>
    <t>CAIXA DE PASSAGEM PARA ELÉTRICA, PRÉ MOLDADA DE CONCRETO, 30X30X30CM, COM FUNDO DE BRITA E TAMPA DE CONCRETO ADP REF 97881</t>
  </si>
  <si>
    <t>CAIXA DE PASSAGEM DE PVC, RETANGULAR, DE EMBUTIR, 4"X2" REF 91941</t>
  </si>
  <si>
    <t>CAIXA DE PASSAGEM METÁLICA, QUADRADA, DE EMBUTIR, 4"X4" REF 92872</t>
  </si>
  <si>
    <t>CAIXA DE PASSAGEM DE PVC, QUADRADA, DE EMBUTIR, 4"X4" REF 91944</t>
  </si>
  <si>
    <t>CAIXA DE PASSAGEM METÁLICA, OCTOGONAL, DE EMBUTIR EM LAJE, 4"X4" REF 92865</t>
  </si>
  <si>
    <t>CAIXA DE PASSAGEM PVC, OCTOGONAL, DE EMBUTIR EM LAJE, 4"X4" REF 91936</t>
  </si>
  <si>
    <t>CONDULETE APARENTE DE ALUMÍNIO, TIPO C, PARA ELETRODUTO DE AÇO GALVANIZADO DN 20 MM (3/4'') REF 95778</t>
  </si>
  <si>
    <t>CONDULETE APARENTE DE ALUMÍNIO, TIPO C, PARA ELETRODUTO DE AÇO GALVANIZADO DN 25 MM (1'') REF 95781</t>
  </si>
  <si>
    <t>CONDULETE APARENTE DE ALUMÍNIO, TIPO C, PARA ELETRODUTO DE AÇO GALVANIZADO DN 32 MM (1 1/4'') REF 95784</t>
  </si>
  <si>
    <t>CONDULETE APARENTE DE PVC, TIPO C, PARA ELETRODUTO DE PVC SOLDÁVEL DN 20 MM (1/2'') REF 104401</t>
  </si>
  <si>
    <t>CONDULETE APARENTE DE PVC, TIPO C, PARA ELETRODUTO DE PVC SOLDÁVEL DN 25 MM (3/4'') REF 104402</t>
  </si>
  <si>
    <t>CONDULETE APARENTE DE PVC, TIPO C, PARA ELETRODUTO DE PVC SOLDÁVEL DN 32 MM (1'') REF 104403</t>
  </si>
  <si>
    <t>CIGARRA 50/60HZ 127V - R.6110 40 PIAL/EQUIVALENTE</t>
  </si>
  <si>
    <t>LÂMPADA MILHO LED 9W 800 LUMENS BASE E27</t>
  </si>
  <si>
    <t>LÂMPADA MILHO LED 12W 1000 LUMENS BASE E27</t>
  </si>
  <si>
    <t>LÂMPADA MILHO LED 16W 1400 LUMENS BASE E27</t>
  </si>
  <si>
    <t>LÂMPADA MILHO LED 24W 2200 LUMENS BASE E27</t>
  </si>
  <si>
    <t>LÂMPADA MILHO LED 36W 3300 LUMENS BASE E27</t>
  </si>
  <si>
    <t>LÂMPADA MILHO LED 50W 4800 LUMENS BASE E27</t>
  </si>
  <si>
    <t>LÂMPADA TUBULAR LED 10W 1000 LUMENS SOQUETE G13 60CM</t>
  </si>
  <si>
    <t>LÂMPADA TUBULAR LED 18W 1350 LUMENS SOQUETE G13 60CM</t>
  </si>
  <si>
    <t>LÂMPADA TUBULAR LED 18W 2100 LUMENS SOQUETE G13 120CM</t>
  </si>
  <si>
    <t>LÂMPADA BULBO LED 5W 400 LUMENS BASE E27</t>
  </si>
  <si>
    <t>LÂMPADA BULBO LED 7W 600 LUMENS BASE E27</t>
  </si>
  <si>
    <t>LÂMPADA BULBO LED 9W 800 LUMENS BASE E27</t>
  </si>
  <si>
    <t>LÂMPADA BULBO LED 13W 1500 LUMENS BASE E27</t>
  </si>
  <si>
    <t>LÂMPADA TUBULAR LED 18W 1800 LUMENS SOQUETE G13 120CM</t>
  </si>
  <si>
    <t>PLACA 2X4" COM FURO CENTRAL PARA TOMADA JACK</t>
  </si>
  <si>
    <t>ANEL GUIA AGS-1</t>
  </si>
  <si>
    <t>ANEL GUIA AGS-5</t>
  </si>
  <si>
    <t>CANALETA SUPORTE (CAN-5)</t>
  </si>
  <si>
    <t>ABRAÇADEIRA BC-1</t>
  </si>
  <si>
    <t>ABRAÇADEIRA BC-2</t>
  </si>
  <si>
    <t>ABRAÇADEIRA BC-3</t>
  </si>
  <si>
    <t>ABRAÇADEIRA BC-4</t>
  </si>
  <si>
    <t>BORNE FEMEA PARA PINO BANANA</t>
  </si>
  <si>
    <t>BLOCO PARA 50 PARES K110-50SS OU EQUIVALENTE</t>
  </si>
  <si>
    <t>CALHA COM 8 TOMADAS 19"</t>
  </si>
  <si>
    <t>CALHA COM 4 TOMADAS 19"</t>
  </si>
  <si>
    <t>PATCH CORDS TIPO 110-CATEG.5E-REF.K-PC5E15-1,5M OU EQUIVALENTE</t>
  </si>
  <si>
    <t>PATCH CORDS TIPO RJ45-CATEG.E-REF.K-PC5E-1,5M OU EQUIVALENTE</t>
  </si>
  <si>
    <t>MODULO HITOP EMBUTIR, 19" 16U OU EQUIVALENTE</t>
  </si>
  <si>
    <t>PAINEL CEGO, REF. KN-BLIND DA PLP OU EQUIVALENTE</t>
  </si>
  <si>
    <t>ORGANIZADOR DE CABOS 1U</t>
  </si>
  <si>
    <t>PATCH PAINEL 24 PORTAS CATEG.5E MAXITELECOM OU EQUIVALENTE</t>
  </si>
  <si>
    <t>PATCH PAINEL 48 PORTAS CATEG.5E MAXITELECOM OU EQUIVALENTE</t>
  </si>
  <si>
    <t>HASTE DE ATERRAMENTO DE AÇO COBREADO 15MM X 2400MM</t>
  </si>
  <si>
    <t>HASTE ATERRAMENTO 17MM X 2400 MM</t>
  </si>
  <si>
    <t>GRAMPO TIPO X ESTAMPADO COBRE 35 MM2</t>
  </si>
  <si>
    <t>HASTE ALTA CAMADA 254 MICRONS 5/8"X2,40M</t>
  </si>
  <si>
    <t>PARAFUSO FENDA AUTOTARRAXANTE INOX 4,2X32MM</t>
  </si>
  <si>
    <t>MASTRO DN = 1 1/2" 3M</t>
  </si>
  <si>
    <t>FORNECIMENTO DE ALICATE PEQUENO Z-200 PARA UTILIZAÇÃO EM MOLDE DE SOLDA EXOTÉRMICA</t>
  </si>
  <si>
    <t>SUPRESSOR DE SURTO VCL 275V 45KA CLAMPER/EQUIVALENTE</t>
  </si>
  <si>
    <t>KIT PORTA PRONTA, COMPLETA, VÃO LIVRE 60X210CM, ESPUMA EXPANSIVA PARCIAL, FORNECIMENTO E INSTALAÇÃO ADP REF 90788</t>
  </si>
  <si>
    <t>KIT PORTA PRONTA, COMPLETA, VÃO LIVRE 70X210CM, ESPUMA EXPANSIVA PARCIAL, FORNECIMENTO E INSTALAÇÃO ADP REF 90789</t>
  </si>
  <si>
    <t>KIT PORTA PRONTA, COMPLETA, VÃO LIVRE 80X210CM, ESPUMA EXPANSIVA PARCIAL, FORNECIMENTO E INSTALAÇÃO ADP REF 90790</t>
  </si>
  <si>
    <t>KIT PORTA PRONTA, COMPLETA, VÃO LIVRE 90X210CM, ESPUMA EXPANSIVA TOTAL, FORNECIMENTO E INSTALAÇÃO ADP REF 100675</t>
  </si>
  <si>
    <t>PORTA COMPLETA (PORTA COM DOBRADIÇAS, MARCO, ALIZAR E FECHADURA) 60X210CM, FORNECIMENTO E INSTALAÇÃO REF 90841</t>
  </si>
  <si>
    <t>PORTA COMPLETA (PORTA COM DOBRADIÇAS, MARCO, ALIZAR E FECHADURA) 70X210CM, FORNECIMENTO E INSTALAÇÃO REF 90842</t>
  </si>
  <si>
    <t>PORTA COMPLETA (PORTA COM DOBRADIÇAS, MARCO, ALIZAR E FECHADURA) 80X210CM, FORNECIMENTO E INSTALAÇÃO REF 90843</t>
  </si>
  <si>
    <t>PORTA COMPLETA (PORTA COM DOBRADIÇAS, MARCO, ALIZAR E FECHADURAS) 90X210CM, FORNECIMENTO E INSTALAÇÃO REF 90844</t>
  </si>
  <si>
    <t>MARCO DE MADEIRA PARA PORTAS, FIXADO COM ARGAMASSA, SEM ALIZARES, FORNECIMENTO E INSTALAÇÃO REF 90806</t>
  </si>
  <si>
    <t>FECHADURA COMPLETA PARA PORTAS EXTERNAS, FORNECIMENTO E INSTALAÇÃO REF 90830</t>
  </si>
  <si>
    <t>FECHADURA COMPLETA PARA PORTAS INTERNAS, FORNECIMENTO E INSTALAÇÃO REF 90830</t>
  </si>
  <si>
    <t>FECHADURA COMPLETA PARA PORTAS DE BANHEIRO, FORNECIMENTO E INSTALAÇÃO REF 90830</t>
  </si>
  <si>
    <t>FECHADURA COMPLETA PARA PORTAS INTERNAS/EXTERNAS, FORNECIMENTO E INSTALAÇÃO REF 90830</t>
  </si>
  <si>
    <t>TRINCO TARJETA PARA PORTAS, FORNECIMENTO E INSTALAÇÃO REF 100705</t>
  </si>
  <si>
    <t>TARJETA LIVRE-OCUPADO PARA PORTAS, FORNECIMENTO E INSTALAÇÃO REF 100705</t>
  </si>
  <si>
    <t>PORTÃO COM TUBOS (2") E TELAS DE AÇO, 1 FOLHA, 1,10 X 2,25M - PADRÃO SUDECAP - PRODUÇÃO EM SERRALHERIA</t>
  </si>
  <si>
    <t>PORTÃO COM TUBOS (2") E TELAS DE AÇO, 2 FOLHAS, 3,00 X 2,25M - PADRÃO SUDECAP - PRODUÇÃO EM SERRALHERIA</t>
  </si>
  <si>
    <t>DOBRADIÇA TUBULAR DE GIRO PARA PORTÃO DE TUBO (2") E TELA DE AÇO</t>
  </si>
  <si>
    <t>BARRA DE APOIO EM AÇO INOX RETA D=32MM L=80CM E=1,5MM (ABNT NBR 9050:2020)</t>
  </si>
  <si>
    <t>BARRA DE APOIO EM AÇO INOX LATERAL COM REFORÇO D=32MM L= 80CM E=1,5MM (ABNT NBR 9050:2020)</t>
  </si>
  <si>
    <t>BARRA DE APOIO EM AÇO INOX EM "L" D=32MM 70X70CM E=1,5MM (ABNT NBR 9050:2020)</t>
  </si>
  <si>
    <t>BARRA DE APOIO EM AÇO INOX RETA D=32MM L=40CM E=1,5MM (ABNT NBR 9050:2020)</t>
  </si>
  <si>
    <t>BATE-RODAS EM TUBO GALVANIZADO PINTADO D=3"</t>
  </si>
  <si>
    <t>GRELHA DE AÇO 0,5X0,5 (CXL) PARA CAIXA PASSAGEM/INSPEÇÃO DE 0,3X0,3 (CXL)</t>
  </si>
  <si>
    <t>GRELHA DE AÇO 0,6X0,6 (CXL) PARA CAIXA PASSAGEM/INSPEÇÃO DE 0,4X0,4 (CXL)</t>
  </si>
  <si>
    <t>GRELHA DE AÇO 0,8X0,8 (CXL) PARA CAIXA PASSAGEM/INSPEÇÃO DE 0,6X0,6 (CXL)</t>
  </si>
  <si>
    <t>GRELHA DE AÇO 1,0X1,0 (CXL) PARA CAIXA PASSAGEM/INSPEÇÃO DE 0,8X0,8 (CXL)</t>
  </si>
  <si>
    <t>GRELHA DE AÇO 1,2X1,2 (CXL) PARA CAIXA PASSAGEM/INSPEÇÃO DE 1,0X1,0 (CXL)</t>
  </si>
  <si>
    <t>ESQUI TRIPLO CONJUGADO</t>
  </si>
  <si>
    <t>SIMULADOR DE CAMINHADA TRIPLO CONJUGADO</t>
  </si>
  <si>
    <t>SIMULADOR DE CAVALGADA TRIPLO CONJUGADO</t>
  </si>
  <si>
    <t>SIMULADOR DE REMO (REMADA SENTADA)</t>
  </si>
  <si>
    <t>AMARELINHA - PINTADA NO PISO</t>
  </si>
  <si>
    <t>CESTO COLETOR RESÍDUO (LIXEIRA) METÁLICO CILINDRICO DIÂMETRO 220 MM, PADRÃO SLU MC22</t>
  </si>
  <si>
    <t>CESTO COLETOR RESÍDUO (LIXEIRA) METÁLICO CILINDRICO DIÂMETRO 250 MM, PADRÃO SLU MC25</t>
  </si>
  <si>
    <t>CESTO COLETOR RESÍDUO (LIXEIRA) METÁLICO SIMPLES QUADRADO PADRÃO SLU MQS</t>
  </si>
  <si>
    <t>CESTO COLETOR RESÍDUO (LIXEIRA) METÁLICO DUPLO QUADRADO PADRÃO SLU MQD</t>
  </si>
  <si>
    <t>CAIXA PARA BOCA DE LOBO SIMPLES / BLOCO DE CONCRETO</t>
  </si>
  <si>
    <t>CAIXA PARA BOCA DE LOBO DUPLA / BLOCO DE CONCRETO</t>
  </si>
  <si>
    <t>ARBUSTO - BELA EMILIA - PLUMBAGO CAPENSIS</t>
  </si>
  <si>
    <t>ARBUSTO - CAMARA - LANTANA CAMARA</t>
  </si>
  <si>
    <t>PALMEIRA - LICURI</t>
  </si>
  <si>
    <t>DRENO BARBACÃ DN 50 MM E COMPRIMENTO DE 0,50M</t>
  </si>
  <si>
    <t>INSTALACAO PROVISORIA DE AGUA</t>
  </si>
  <si>
    <t>COPIA HEROGRAFICA FORMATO A1</t>
  </si>
  <si>
    <t>COPIA XEROX A4 OU OFICIO</t>
  </si>
  <si>
    <t>MARCO DE CONCRETO 10CM DE TOPO X 15CM BASE X 50CM ALTURA</t>
  </si>
  <si>
    <t>MINI-CARREGADEIRA DE PNEUS 61HP COM VASSOURA DE 1500MM OU EQUIVALENTE</t>
  </si>
  <si>
    <t>BATE ESTACA DE QUEDA SIMPLES, SOBRE ROLO, MOTOR A DIESEL, COM MARTELO DE 0,6 A 0,8T</t>
  </si>
  <si>
    <t>BETONEIRA CAPACIDADE NOMINAL 400 L, CAPACIDADE DE MISTURA  280 L, MOTOR ELETRICO TRIFASICO 220/380 V POTENCIA 2 CV, SEM CARREGADOR</t>
  </si>
  <si>
    <t>GUINDASTE ARTICULADO COM CAPACIDADE MÁXIMA DE 3300KG E ALCANCE MÁXIMO HORIZONTAL DE 9 METROS OU EQUIVALENTE</t>
  </si>
  <si>
    <t>PÁ CARREGADEIRA 180HP CAPACIDADE CAÇAMBA 3M3 OU EQUIVALENTE</t>
  </si>
  <si>
    <t>PÁ CARREGADEIRA 140HP CAPACIDADE CAÇAMBA 1,7M3 OU EQUIVALENTE</t>
  </si>
  <si>
    <t>ROLO VIBRATÓRIO PÉ DE CARNEIRO 100HP PESO OPERACIONAL 11000KG OU EQUIVALENTE</t>
  </si>
  <si>
    <t>ROLO VIBRATÓRIO LISO 80HP PESO OPERACIONAL 7000KG LARGURA 1,68M OU EQUIVALENTE</t>
  </si>
  <si>
    <t>ROLO VIBRATÓRIO PÉ DE CARNEIRO 80HP PESO OPERACIONAL 7000KG OU EQUIVALENTE</t>
  </si>
  <si>
    <t>ROLO VIBRATÓRIO DE TAMBOR DUPLO 24 HP, PESO OPERACIONAL 1700KG E TAMBOR 0,90M OU EQUIVALENTE</t>
  </si>
  <si>
    <t>ROLO DE PNEUS MASSA OPERACIONAL 10000KG LARGURA ROLAMENTO 1,80M E 99HP OU EQUIVALENTE</t>
  </si>
  <si>
    <t>COMPACTADOR VIBRATÓRIO DE PLACA 9,0 HP DIESEL OU EQUIVALENTE</t>
  </si>
  <si>
    <t>COMPACTADOR VIBRATÓRIO DE PLACA 3,0 HP DIESEL OU EQUIVALENTE</t>
  </si>
  <si>
    <t>COMPRESSOR PORTÁTIL, MOTOR DIESEL, 275 PCM, 7 BAR, 54,4KW, OU EQUIVALENTE</t>
  </si>
  <si>
    <t>ESPARGIDOR DE ASFALTO 9,5HP, 6000L, 36 BICOS, VAZÃO POR BICO 12L/HORA, OU EQUIVALENTE</t>
  </si>
  <si>
    <t>RETROESCAVADEIRA TRAÇÃO 4X2, 85HP, CAÇAMBA 610MM / 0,22M3 OU EQUIVALENTE</t>
  </si>
  <si>
    <t>RÉGUA VIBRATÓRIA PARA CONCRETO COMPRIMENTO 4 METROS A GASOLINA REF 13897</t>
  </si>
  <si>
    <t>DENTE PARA FRESADORA DE ASFALTO COMPACTA</t>
  </si>
  <si>
    <t>PORTA DENTE PARA FRESADORA DE ASFALTO COMPACTA</t>
  </si>
  <si>
    <t>APOIO PARA PORTA DENTE FRESADORA DE ASFALTO COMPACTA</t>
  </si>
  <si>
    <t>MÁQUINA CORTADORA DE PISO (SERRA CLIPPER), À GASOLINA, 13HP, ÚMIDO OU À SECO, OU EQUIVALENTE</t>
  </si>
  <si>
    <t>MARCO L=14CM, PARA VÃOS ATÉ 100X210CM(LXH), EM MADEIRA ANGELIM OU EQUIVALENTE REF 183</t>
  </si>
  <si>
    <t>FECHADURA CROMADA, COMPLETA, COM MAÇANETA EM ZAMAC, ESPELHO E CILINDRO EM LATÃO/AÇO INOX, DIMENSÕES DA MÁQUINA 55MM - 146X20X40MM (A/L/P) REF. 323 E22 MZ33 OU EQUIVALENTE</t>
  </si>
  <si>
    <t>FECHADURA CROMADA, COMPLETA, COM MAÇANETA E ROSETA EM AÇO INOX, CILINDRO EM LATÃO, DIMENSÕES DA MÁQUINA 55MM - 135X83X22MM (AXLXP) REF. 357 E172 MZ340 OU EQUIVALENTE</t>
  </si>
  <si>
    <t>FECHADURA CROMADA, COMPLETA, COM MAÇANETA E ROSETA EM AÇO INOX, CILINDRO EM LATÃO, DIMENSÕES DA MÁQUINA 55MM - 135X83X22MM (AXLXP) REF. 457 R184 MZ340 OU EQUIVALENTE</t>
  </si>
  <si>
    <t>FECHADURA CROMADA, COMPLETA, COM MAÇANETA E ROSETA EM AÇO INOX, CILINDRO EM LATÃO, DIMENSÕES DA MÁQUINA 55MM - 135X83X22MM (AXLXP) REF. 557 R 170 MZ340 OU EQUIVALENTE</t>
  </si>
  <si>
    <t>TRINCO TARJETA ZINCADO 76MM (3") OU EQUIVALENTE</t>
  </si>
  <si>
    <t>TARJETA LIVRE-OCUPADO EM METAL CROMADO</t>
  </si>
  <si>
    <t>DOBRADIÇA CONVENCIONAL EM METAL CROMADO 3 1/2" X 2 1/4", SEM ANEL, COM PARAFUSOS, LINHA LEVE (NBR 7178) E=1,5MM, OU EQUIVALENTE</t>
  </si>
  <si>
    <t>DOBRADIÇA CONVENCIONAL EM METAL CROMADO 3" X 2 1/2", COM ANEL E PARAFUSOS, LINHA MÉDIA (NBR 7178) E=2MM, OU EQUIVALENTE</t>
  </si>
  <si>
    <t>DOBRADIÇA EM LATÃO CROMADO COM MOLA, PARA PORTA DE BANHEIRO, FIXAÇÃO EM MÁRMORE/GRANITO E=3CM, 101,5X70MM OU EQUIVALENTE</t>
  </si>
  <si>
    <t>DOBRADIÇA GONZO COM ABA D=1/2"</t>
  </si>
  <si>
    <t>TRINCO FERROLHO CHATO 45MM</t>
  </si>
  <si>
    <t>ALAVANCA DE ARGOLA, RETA COM CAVALETE, METAL CROMADO L=133MM OU EQUIVALENTE</t>
  </si>
  <si>
    <t>CADEADO EM AÇO INOX, LARGURA DE 50 MM, COM HASTE EM AÇO TEMPERADO, SEM MOLA - CHAVES INCLUÍDAS (REF. 43603)</t>
  </si>
  <si>
    <t>PORTA CADEADO, 3 1/2", EM AÇO ZINCADO, PARA PORTÃO E JANELA, PARAFUSOS INCLUÍDOS (REF. 5088)</t>
  </si>
  <si>
    <t>SUPORTE EM LATÃO CROMADO PARA FIXAÇÃO DE PLACAS DE MÁRMORE/GRANITO 40,5X50X31,5MM OU EQUIVALENTE</t>
  </si>
  <si>
    <t>PARAFUSO EM LATÃO CROMADO PARA LINHA MÁRMORE 30MM</t>
  </si>
  <si>
    <t>CHAPA EM LATÃO CROMADO PARA FIXAÇÃO DE PLACAS DE MÁRMORE/GRANITO 111,5X50MM ESP=4MM OU EQUIVALENTE</t>
  </si>
  <si>
    <t>CANTONEIRA PARA FIXAÇÃO DE PLACAS DE MÁRMORE/GRANITO, EM LATÃO CROMADO 76,5X50MM OU EQUIVALENTE</t>
  </si>
  <si>
    <t>CUMEEIRA UNIVERSAL PARA TELHA ONDULADA DE FIBROCIMENTO, E = 6 MM, ABA 210 MM, COMPRIMENTO 1100 MM (SEM AMIANTO) REF 7219</t>
  </si>
  <si>
    <t>CUMEEIRA GALVANIZADA TRAPEZOIDAL E=0,5MM</t>
  </si>
  <si>
    <t>DISCO DIAMANTADO D=14" PRECISION OU EQUIVALENTE</t>
  </si>
  <si>
    <t>TUBO PVC ESGOTO P/B SERIE LEVE D= 250MM X 6M</t>
  </si>
  <si>
    <t>TUBO PVC ESGOTO P/B SERIE REFORÇADA (NBR 5688) D= 75MM X 6M</t>
  </si>
  <si>
    <t>TUBO PVC ESGOTO P/B SERIE REFORÇADA (NBR 5688) D= 100MM X 6M</t>
  </si>
  <si>
    <t>TUBO PVC ESGOTO P/B SERIE REFORÇADA (NBR 5688) D= 150MM X 6M</t>
  </si>
  <si>
    <t>TUBO PVC COLETOR ESGOTO COR OCRE LISO JE NBR-7362 D= 100MM X 6M</t>
  </si>
  <si>
    <t>TUBO PVC COLETOR ESGOTO COR OCRE LISO JE NBR-7362 D= 150MM X 6M</t>
  </si>
  <si>
    <t>TUBO PVC COLETOR ESGOTO COR OCRE LISO JE NBR-7362 D= 200MM X 6M</t>
  </si>
  <si>
    <t>TUBO PVC COLETOR ESGOTO COR OCRE LISO JE NBR-7362 D= 250MM X 6M</t>
  </si>
  <si>
    <t>TUBO PVC COLETOR ESGOTO COR OCRE LISO JE NBR-7362 D= 300MM X 6M</t>
  </si>
  <si>
    <t>TUBO PVC COLETOR ESGOTO COR OCRE LISO JE NBR-7362 D= 400MM X 6M</t>
  </si>
  <si>
    <t>CHUVEIRO ARTICULADO PICCOLO 1991 CROMADO FABRIMAR OU EQUIVALENTE REF 38189</t>
  </si>
  <si>
    <t>CHUVEIRO MAXI DUCHA ULTRA LORENZETTI 5500 W OU EQUIVALENTE REF 1368</t>
  </si>
  <si>
    <t>TUBO LONGO PARA CAIXA DE DESCARGA SOBREPOR 40 MM X 1,60 METROS REF 12613</t>
  </si>
  <si>
    <t>RALO GRELHA CROMADA 0,10X0,10M MOLDENOX 118 A OU EQUIVALENTE</t>
  </si>
  <si>
    <t>RALO GRELHA CROMADA 0,15X0,15M MOLDENOX 118 A OU EQUIVALENTE</t>
  </si>
  <si>
    <t>TAMPA CEGA EM INOX PARA CAIXA SIFONADA 150X150MM</t>
  </si>
  <si>
    <t>REGISTRO DE ESFERA PVC ROSCÁVEL D=1/2" REF 11670</t>
  </si>
  <si>
    <t>REGISTRO GAVETA BRUTO 1510-B 1/2" FABRIMAR OU EQUIVALENTE REF 6020</t>
  </si>
  <si>
    <t>REGISTRO GAVETA BRUTO 1510-B 1" FABRIMAR OU EQUIVALENTE REF 6019</t>
  </si>
  <si>
    <t>REGISTRO GAVETA BRUTO 1510-B 1 1/4" FABRIMAR OU EQUIVALENTE REF 6017</t>
  </si>
  <si>
    <t>REGISTRO GAVETA BRUTO 1510-B 1 1/2" FABRIMAR OU EQUIVALENTE REF 6010</t>
  </si>
  <si>
    <t>REGISTRO GAVETA BRUTO 1510-B 2" FABRIMAR OU EQUIVALENTE REF 6028</t>
  </si>
  <si>
    <t>REGISTRO GAVETA BRUTO 1502-B 2 1/2" DECA OU EQUIVALENTE REF 6011</t>
  </si>
  <si>
    <t>REGISTRO GAVETA BRUTO 1502-B 3" DECA OU EQUIVALENTE REF 6012</t>
  </si>
  <si>
    <t>REGISTRO GAVETA BRUTO 1502-B 4" DECA OU EQUIVALENTE REF 6027</t>
  </si>
  <si>
    <t>REGISTRO GAVETA COM ACABAMENTO C-1509-DL D=1/2" FABRIMAR OU EQUIVALENTE REF 6006</t>
  </si>
  <si>
    <t>REGISTRO GAVETA COM ACABAMENTO C-1509 DL D=3/4 FABRIMAR OU EQUIVALENTE REF 6005</t>
  </si>
  <si>
    <t>REGISTRO GAVETA COM ACABAMENTO C-1509-DL D=1" FABRIMAR OU EQUIVALENTE REF 6013</t>
  </si>
  <si>
    <t>REGISTRO GAVETA COM ACABAMENTO C-1509-DL D=1 1/2" FABRIMAR OU EQUIVALENTE REF 6015</t>
  </si>
  <si>
    <t>REGISTRO GLOBO COMUM RETO D= 13 MM (1/2")</t>
  </si>
  <si>
    <t>REGISTRO GLOBO COMUM RETO D= 25 MM (1")</t>
  </si>
  <si>
    <t>REGISTRO GLOBO ANGULAR D= 63 MM (2 1/2")</t>
  </si>
  <si>
    <t>TORNEIRA COZINHA PAREDE 1157-P 1/2"FABRI OU EQUIVALENTE</t>
  </si>
  <si>
    <t>TORNEIRA COZINHA MISTURADOR PAREDE 1258-DL FABRIM. OU EQUIVALENTE</t>
  </si>
  <si>
    <t>TORNEIRA COZINHA PAREDE TOP JET 1171-DL 1/2" FABRI OU EQUIVALENTE</t>
  </si>
  <si>
    <t>TORNEIRA TANQUE 1153-MY D= 1/2" FABRIMAR OU EQUIVALENTE</t>
  </si>
  <si>
    <t>TORNEIRA LAVATORIO 1190-DL 1/2" FABRIMAR OU EQUIVALENTE</t>
  </si>
  <si>
    <t>TORNEIRA AQUAPRESS ANTIVANDALISMO 1180-AV FABRIMAR OU EQUIVALENTE</t>
  </si>
  <si>
    <t>TORNEIRA JARDIM 1128-MY 1/2" FABRIMAR OU EQUIVALENTE</t>
  </si>
  <si>
    <t>TORNEIRA JARDIM 1128-MY 3/4" FABRIMAR OU EQUIVALENTE</t>
  </si>
  <si>
    <t>TORNEIRA DE LIMPEZA 1128 JR D=1/2" FABRIMAR OU EQUIVALENTE</t>
  </si>
  <si>
    <t>ADAPTADOR DE ROSCA 5 FIOS EM LATÃO, D= 63 X 38 MM (2.1/2 X 1.1/2) PARA HIDRANTE</t>
  </si>
  <si>
    <t>ESGUICHO TIPO AGULHETA D= 38MM (1 1/2")</t>
  </si>
  <si>
    <t>HIDRANTE DE RECALQUE COMPLETO</t>
  </si>
  <si>
    <t>BICO BUNSEN JACKWAL OU EQUIVALENTE</t>
  </si>
  <si>
    <t>AVISADOR SONORO E VISUAL MW  CONVENCIONAL OU EQUIVALENTE</t>
  </si>
  <si>
    <t>CAIXA DE DESCARGA EXTERNA ALTA CIFLEX 6L CIPLA OU EQUIVALENTE</t>
  </si>
  <si>
    <t>CUBA DE EMBUTIR OVAL (49 X 32,5 CM) CELITE/EQUIVALENTE</t>
  </si>
  <si>
    <t>CUBA SOBREPOR OVAL (52 X 44,5 CM) CELITE / EQUIVALENTE</t>
  </si>
  <si>
    <t>LAVATORIO SUSPENSO (41 X 29,5 CM) CELITE / EQUIVALENTE</t>
  </si>
  <si>
    <t>BEBEDOURO INOX H= 1,00M A 1,12M ATENDE 80 PESSOAS</t>
  </si>
  <si>
    <t>BEBEDOURO CONJUGADO EM INOX  ATENDE A 40 PESSOAS</t>
  </si>
  <si>
    <t>FILTRO POU230, CARVÃO ATIVADO, VAZÃO NOMINAL 200 L/H</t>
  </si>
  <si>
    <t>CABIDE/GANCHO DE BANHEIRO SIMPLES EM METAL CROMADO REF 37399</t>
  </si>
  <si>
    <t>BANCO ARTICULADO EM AÇO INOX E PLÁSTICO 70X45CM OU EQUIVALENTE</t>
  </si>
  <si>
    <t>FITA VEDA ROSCA 1/2" ROLO 50 M</t>
  </si>
  <si>
    <t>TAMPA PARA CURVA HORIZONTAL 90° PARA ELETROCALHA DE 100 MM</t>
  </si>
  <si>
    <t>TAMPA PARA CURVA HORIZONTAL 90° PARA ELETROCALHA DE 200MM</t>
  </si>
  <si>
    <t>TAMPA PARA CURVA HORIZONTAL 90° PARA ELETROCALHA DE 400MM</t>
  </si>
  <si>
    <t>TAMPA PARA DERIVAÇÃO EM TÊ HORIZONTAL 90° PARA  ELETROCALHA DE 100MM</t>
  </si>
  <si>
    <t>TAMPA PARA DERIVAÇÃO EM TÊ HORIZONTAL 90° PARA  ELETROCALHA DE 200MM</t>
  </si>
  <si>
    <t>TAMPA PARA DERIVAÇÃO EM TÊ HORIZONTAL 90° PARA  ELETROCALHA DE 400MM</t>
  </si>
  <si>
    <t>CURVA HORIZONTAL 90° GALVANIZADA PARA ELETROCALHA 100X50MM REF 43920</t>
  </si>
  <si>
    <t>CURVA OU COTOVELO HORIZONTAL OU VERTICAL 90° GALVANIZADA PARA ELETROCALHA 200X50MM</t>
  </si>
  <si>
    <t>CURVA OU COTOVELO HORIZONTAL OU VERTICAL 90° GALVANIZADA PARA ELETROCALHA 400X50MM</t>
  </si>
  <si>
    <t>DERIVAÇÃO EM TÊ HORIZONTAL 90º GALVANIZADA PARA ELETROCALHA 100X50 MM</t>
  </si>
  <si>
    <t>DERIVAÇÃO EM TÊ HORIZONTAL 90º GALVANIZADA PARA ELETROCALHA 200X50 MM</t>
  </si>
  <si>
    <t>DERIVAÇÃO EM TÊ HORIZONTAL 90º GALVANIZADA PARA ELETROCALHA 400X50 MM</t>
  </si>
  <si>
    <t>TALA RETA PARA EMENDA DE ELETROCALHA 50MM</t>
  </si>
  <si>
    <t>EMENDA LISA PARA ELETROCALHA, 100X50MM (LXH)</t>
  </si>
  <si>
    <t>EMENDA LISA PARA ELETROCALHA, 200X50MM (LXH)</t>
  </si>
  <si>
    <t>EMENDA LISA PARA ELETROCALHA, 400X50MM (LXH)</t>
  </si>
  <si>
    <t>PARAFUSO CABEÇA LENTILHA AUTOTRAVANTE 5/16"X1/2"</t>
  </si>
  <si>
    <t>ARRUELA LISA 5/16"</t>
  </si>
  <si>
    <t>PORCA SEXTAVADA 5/16"</t>
  </si>
  <si>
    <t>PORCA SEXTAVADA 1/4" REF 39997</t>
  </si>
  <si>
    <t>ARRUELA LISA 5/8" REF 11267</t>
  </si>
  <si>
    <t>CAIXA P20(20X20cm) DE FERRO FUNDIDO COM TAMPA PARA TELEFONE REF 11250</t>
  </si>
  <si>
    <t>CAIXA DE PASSAGEM, EMBUTIR 20X20X09CM CPE-20 OU EQUIVALENTE</t>
  </si>
  <si>
    <t>CAIXA DE PASSAGEM, EMBUTIR 30X30X12CM CPE-30 OU EQUIVALENTE</t>
  </si>
  <si>
    <t>CAIXA DE PASSAGEM EM ALUMÍNIO PARA PISO 200X200X100mm</t>
  </si>
  <si>
    <t>TAMPA E ARO DE FERRO FUNDIDO LEVE PARA CAIXA ZA (PASSEIO) - CEMIG</t>
  </si>
  <si>
    <t>TAMPA E ARO DE FERRO FUNDIDO LEVE PARA CAIXA ZB (PASSEIO) - CEMIG</t>
  </si>
  <si>
    <t>TAMPA E ARO DE FERRO FUNDIDO LEVE PARA CAIXA ZC (PASSEIO) - CEMIG</t>
  </si>
  <si>
    <t>QUADRO DE DISTRIBUIÇÃO EMBUTIR 6UL/8DIN PVC SEM BARRAMENTO REF 39800</t>
  </si>
  <si>
    <t>QUADRO DE DISTRIBUIÇÃO EMBUTIR 12UL/16DIN PVC SEM BARRAMENTO REF 39796</t>
  </si>
  <si>
    <t>INTERRUPTOR DIFERENCIAL RESIDUAL 25A-30mA, BIPOLAR</t>
  </si>
  <si>
    <t>CONDULETE PVC UNIVERSAL 1/2" OU 3/4" TIGRE OU EQUIVALENTE REF 12010</t>
  </si>
  <si>
    <t>CONDULETE PVC 1"</t>
  </si>
  <si>
    <t>TAMPA CEGA PARA CONDULETE DE PVC 3/4" TIGRE OU EQUIVALENTE REF 7543</t>
  </si>
  <si>
    <t>TAMPA 1 MÓDULO PARA CONDULETE 3/4" 94,5X50MM TIGRE OU EQUIVALENTE REF 39346</t>
  </si>
  <si>
    <t>INTERRUPTOR SIMPLES 10A, 250V, SEM PLACA OU EQUIVALENTE REF 38112</t>
  </si>
  <si>
    <t>TOMADA UNIVERSAL 2P+T 10A-250V NBR 14136</t>
  </si>
  <si>
    <t>TOMADA DE EMBUTIR PARA TELEFONE SEM PLACA 4 POLOS</t>
  </si>
  <si>
    <t>CANALETA PARA FIXAÇÃO 5 BLOCOS BLI-10/BLI-20</t>
  </si>
  <si>
    <t>ABRACADEIRA BC-1</t>
  </si>
  <si>
    <t>ABRACADEIRA BC-2</t>
  </si>
  <si>
    <t>ABRACADEIRA BC-3</t>
  </si>
  <si>
    <t>ABRACADEIRA BC-4</t>
  </si>
  <si>
    <t>MÓDULO SAÍDA DE FIO D=11mm</t>
  </si>
  <si>
    <t>PULSADOR PARA CAMPAINHA SEM PLACA 10A, 250V REF 38116</t>
  </si>
  <si>
    <t>SUPORTE PARA CAIXA 2X4" 1 MÓDULO DE INTERRUPTOR</t>
  </si>
  <si>
    <t>PLACA 2X4" PARA 1 TOMADA REDONDA</t>
  </si>
  <si>
    <t>PLACA 2X4" PARA CABO COAXIAL (FURO PARA PINO JACK)</t>
  </si>
  <si>
    <t>PLACA TERMOPLÁSTICA CEGA PARA CAIXA 4X4" REF 38095</t>
  </si>
  <si>
    <t>PLACA CEGA PARA CAIXA 2X4"</t>
  </si>
  <si>
    <t>PLACA CEGA PARA CAIXA 4X4" REF 38095</t>
  </si>
  <si>
    <t>PATCH CORD, CATEGORIA 5 E, EXTENSAO DE 1,50 M</t>
  </si>
  <si>
    <t>PATCH CORD, CATEGORIA 5 E, EXTENSAO DE 2,50 M</t>
  </si>
  <si>
    <t>MODULO HITOP (GARRA), 19" 16U OU EQUIVALENTE</t>
  </si>
  <si>
    <t>PATCH PANEL, 24 PORTAS, CATEGORIA 5E, COM RACKS DE 19" E 1 U DE ALTURA</t>
  </si>
  <si>
    <t>PATCH PANEL, 48 PORTAS, CATEGORIA 5E, COM RACKS DE 19" E 2 U DE ALTURA</t>
  </si>
  <si>
    <t>TERMINAL DE PRESSÃO 16,0MM2 DE COBRE OU BRONZE PARA ATERRAMENTO</t>
  </si>
  <si>
    <t>LÂMPADA TUBULAR LED 18W 1350 LUMENS SOQUETE G13 60CM T8 OU EQUIVALENTE</t>
  </si>
  <si>
    <t>LÂMPADA BULBO LED 5W 400 LUMENS BASE E27 OU EQUIVALENTE</t>
  </si>
  <si>
    <t>LÂMPADA BULBO LED 7W 600 LUMENS BASE E27 OU EQUIVALENTE</t>
  </si>
  <si>
    <t>LÂMPADA BULBO LED 9W 800 LUMENS BASE E27 OU EQUIVALENTE</t>
  </si>
  <si>
    <t>LÂMPADA BULBO LED 13W 1500 LUMENS BASE E27 OU EQUIVALENTE</t>
  </si>
  <si>
    <t>LÂMPADA MILHO LED 9W 800 LUMENS BASE E27 OU EQUIVALENTE</t>
  </si>
  <si>
    <t>LÂMPADA MILHO LED 12W 1000 LUMENS BASE E27 OU EQUIVALENTE</t>
  </si>
  <si>
    <t>LÂMPADA MILHO LED 16W 1400 LUMENS BASE E27 OU EQUIVALENTE</t>
  </si>
  <si>
    <t>LÂMPADA MILHO LED 24W 2200 LUMENS BASE E27 OU EQUIVALENTE</t>
  </si>
  <si>
    <t>LÂMPADA MILHO LED 36W 3300 LUMENS BASE E27 OU EQUIVALENTE</t>
  </si>
  <si>
    <t>LÂMPADA MILHO LED 50W 4800 LUMENS BASE E27 OU EQUIVALENTE</t>
  </si>
  <si>
    <t>POSTE ESCALONADO RETO ENGASTADO GALVANIZADO HT=4,5m HL=3,8m B=89/60,3mm</t>
  </si>
  <si>
    <t>POSTE ESCALONADO RETO ENGASTADO GALVANIZADO HT=8m HL=7m,B=115/80mm</t>
  </si>
  <si>
    <t>POSTE ESCALONADO RETO ENGASTADO GALVANIZADO HT=12m HL= 9,8m B=139/89mm</t>
  </si>
  <si>
    <t>POSTE AÇO GALVANIZADO TIPO PA4 - D=102MM / H=7,OM  / E=2MM</t>
  </si>
  <si>
    <t>POSTE AÇO GALVANIZADO TIPO PA5 - D=102MM / H=7,OM  / E=5MM</t>
  </si>
  <si>
    <t>POSTE AÇO GALVANIZADO TIPO PA6 - D=127MM / H=7,OM  / E=5MM</t>
  </si>
  <si>
    <t>POSTE AÇO GALVANIZADO TIPO PA1 - D=76MM / H=4,5M  / E=2MM</t>
  </si>
  <si>
    <t>POSTE AÇO GALVANIZADO TIPO PA2 - D=102MM / H=4,5M  / E=2MM</t>
  </si>
  <si>
    <t>POSTE AÇO GALVANIZADO TIPO PA3 - D=102MM / H=4,5M  / E=5MM</t>
  </si>
  <si>
    <t>MASTRO SIMPLES GALVANIZADO DIAMETRO NOMINAL 1 1/2", COMPRIMENTO 3 M REF 41387</t>
  </si>
  <si>
    <t>SUPRESSOR DE SURTO VCL V 45KA CLAMPER/EQUIVALENTE</t>
  </si>
  <si>
    <t>PORCA SEXTAVADA EM  AÇO INOX Ø1/4" REF 39997</t>
  </si>
  <si>
    <t>ARRUELA DE PRESSÃO EM AÇO INOX Ø1/4"</t>
  </si>
  <si>
    <t>CARTUCHO PARA SOLDA (PÓ EXOTÉRMICO) Nº115</t>
  </si>
  <si>
    <t>CARTUCHO PARA SOLDA (PÓ EXOTÉRMICO) Nº45</t>
  </si>
  <si>
    <t>ALICATE PARA MANUSEIO DE MOLDES DE SOLDA EXOTÉRMICA Nº 2</t>
  </si>
  <si>
    <t>TRANSFORMADOR DE CORRENTE 200/5</t>
  </si>
  <si>
    <t>LIXA EM FOLHA PARA FERRO, NÚMERO 150 REF 3768</t>
  </si>
  <si>
    <t>FITA CREPE ROLO DE 25MM X 50M REF 12815</t>
  </si>
  <si>
    <t>CAIXA PRÉ-FABRICADA DE CONCRETO ARMADO 30X30X30CM (CXLXH), SEM FUNDO, COM TAMPA</t>
  </si>
  <si>
    <t>TAMPA PRÉ FABRICADA DE CONCRETO ARMADO 0,5X0,5X0,07 FCK 30MPA ADPT REF 97734</t>
  </si>
  <si>
    <t>TAMPA PRÉ FABRICADA DE CONCRETO ARMADO 0,6X0,6X0,07 FCK 30MPA ADPT REF 97734</t>
  </si>
  <si>
    <t>TAMPA PRÉ FABRICADA DE CONCRETO ARMADO 0,8X0,8X0,07 FCK 30MPA ADPT REF 97735</t>
  </si>
  <si>
    <t>TAMPA PRÉ FABRICADA DE CONCRETO ARMADO 1,0X1,0X0,07 FCK 30MPA ADPT REF 97735</t>
  </si>
  <si>
    <t>TAMPA PRÉ FABRICADA DE CONCRETO ARMADO 1,2X1,2X0,07 FCK 30MPA ADPT REF 97736</t>
  </si>
  <si>
    <t>CHUMBADOR, 1/4" COM PARAFUSO 1/4" X 40 MM REF 11976</t>
  </si>
  <si>
    <t>PARAFUSO PARABOLT DE 1/4"</t>
  </si>
  <si>
    <t>BUCHA DE NYLON S6 REF 4375</t>
  </si>
  <si>
    <t>PARAFUSO ALLEN AUTOATARRAXANTE MA 6 X 20 INOX</t>
  </si>
  <si>
    <t>PARAFUSO PARA VASO SANITÁRIO E MICTÓRIO S8 COM BUCHA E ARRUELA</t>
  </si>
  <si>
    <t>BUCHA FISCHER S8 COM PARAFUSO OU EQUIVALENTE REF 7583</t>
  </si>
  <si>
    <t>JANELA MÁXIMO AR EM ALÚMINIO, 60X80 CM, COM VIDRO, SEM GUARNIÇÃO/ALIZAR REF 34381</t>
  </si>
  <si>
    <t>CANTONEIRA DE FERRO FUNDIDO PESO = 69KG</t>
  </si>
  <si>
    <t>GRELHA DE CONCRETO PRÉ-MOLDADA FCK&gt;=20MPA, 50 X 24,5 X 5 CM (C X L X H)</t>
  </si>
  <si>
    <t>GRELHA DE CONCRETO 0,99 x 0,44 x 0,10M</t>
  </si>
  <si>
    <t>GRELHA DE CONCRETO PRÉ-MOLDADA FCK&gt;=20MPA, 100 X 24,5 X 5 CM (C X L X H)</t>
  </si>
  <si>
    <t>QUADRO DE CONCRETO 1,10 x 0,50M</t>
  </si>
  <si>
    <t>CANTONEIRA DE CONCRETO</t>
  </si>
  <si>
    <t>FRETE PARA ELEMENTOS DE CONCRETO</t>
  </si>
  <si>
    <t>ADESIVO DE SILICONE PARA FIXAR ESPELHO, 360 G</t>
  </si>
  <si>
    <t>PLACA 2,40X1,20M CHAPA GALVANIZADA ADESIVADA EM ESTRUTURA METALON 20X20MM PADRÃO CEF</t>
  </si>
  <si>
    <t>PLACA TÁTIL BRAILLE ALUMÍNIO 7X4 CM (ANDARES:T,1,2)</t>
  </si>
  <si>
    <t>PLACA BRAILLE ALUMÍNIO 10X3 CM CORRIMÃO (INÍCIO/FIM)</t>
  </si>
  <si>
    <t>PLACA TÁTIL BRAILLE EM ACRÍLICO 30X10 CM (ATÉ 3 PALAVRAS)</t>
  </si>
  <si>
    <t>PLACA TÁTIL BRAILLE EM ACRÍLICO 30X10 CM (ATÉ 3 PALAVRAS COM SÍMBOLOS)</t>
  </si>
  <si>
    <t>PLACA TÁTIL BRAILLE EM ACRÍLICO 30X10 CM (1 PALAVRA)</t>
  </si>
  <si>
    <t>PLACA TÁTIL BRAILLE EM ALUMÍNIO 10X3 CM CORRIMÃO (EX: "ANDAR 2")</t>
  </si>
  <si>
    <t>FAIXA PARA DEGRAUS EM BORRACHA REFLETIVA 3X20 CM</t>
  </si>
  <si>
    <t>FAIXA MORIM 6,00M X 0,80M EM TECIDO COMUM, EXCLUSIVE INSTALAÇÃO</t>
  </si>
  <si>
    <t>PLACA DE IDENTIFICAÇÃO DE RESÍDUOS - PGRCC, CONFORME RESOLUÇÃO CONAMA-RDC Nº 275/2001, CONFECCIONADA EM LONA (TIPO BANNER) DIM. (30X30)CM</t>
  </si>
  <si>
    <t>LONA REFORÇADA COM ILHÓS DE POLIETILENO PARA COBERTURA CAÇAMBA (4Mx4M), 300 MICRAS, PRETA OU LARANJA</t>
  </si>
  <si>
    <t>MESA REDONDA D= 1,20M (SIMPLES)</t>
  </si>
  <si>
    <t>ESTANTE DE AÇO REFORÇADA COM 06 PRATELEIRAS (CARGA MÁXIMA 600KG)</t>
  </si>
  <si>
    <t>SMARTPHONE</t>
  </si>
  <si>
    <t>TRENA A LASER COM ALCANCE DE 50 METROS</t>
  </si>
  <si>
    <t>TRENA DE LONA DE 20 METROS</t>
  </si>
  <si>
    <t>IMPRESSORA MULTIFUNCIONAL A3</t>
  </si>
  <si>
    <t>VENTILADOR DE MESA, 40CM, 3 VELOCIDADES</t>
  </si>
  <si>
    <t>BOMBONA BOCA LARGA PARA RESÍDUOS CLASSE B - 100 LITROS</t>
  </si>
  <si>
    <t>CESTO COLETOR RESÍDUO LEVE METÁLICO CILINDRO DIÂMETRO 220 MM, PADRÃO SLU MC22</t>
  </si>
  <si>
    <t>CESTO COLETOR RESÍDUO LEVE METÁLICO CILINDRO DIÂMETRO 250 MM PADRÃO SLU MC25</t>
  </si>
  <si>
    <t>CESTO COLETOR DE RESÍDUO LEVE MQS</t>
  </si>
  <si>
    <t>CESTO COLETOR DE RESÍDUO LEVE MQD</t>
  </si>
  <si>
    <t>SABONETE LÍQUIDO 250ML</t>
  </si>
  <si>
    <t>ÁLCOOL EM GEL 420G 70° INPM</t>
  </si>
  <si>
    <t>MOBILIZAÇÃO E DESMOBILIZAÇÃO DE EQUIPAMENTO</t>
  </si>
  <si>
    <t>PALMEIRA - LICURI (ESTIPE &gt;= H= 2,50M)</t>
  </si>
  <si>
    <t>LICENÇA ANUAL DE AMBIENTE COMUM DE DADOS, TRIMBLE CONNECT BUSINESS OU EQUIVALENTE</t>
  </si>
  <si>
    <t>TERRÔMETRO 20 KO E RESISTIVIDADE DO SOLO</t>
  </si>
  <si>
    <t>XEROX  PRETO/BRANCO - FORMATO A4</t>
  </si>
  <si>
    <t>XEROX PRETO/BRANCO - FORMATO A3</t>
  </si>
  <si>
    <t>XEROX COLORIDO  FORMATO A4</t>
  </si>
  <si>
    <t>XEROX COLORIDO  FORMATO A3</t>
  </si>
  <si>
    <t>PLOTAGEM SULFITE FORMATO A3 MÍNIMO 75G/M2</t>
  </si>
  <si>
    <t>PLOTAGEM SULFITE FORMATO A2 MÍNIMO 90G/M2</t>
  </si>
  <si>
    <t>PLOTAGEM SULFITE FORMATO A1 MÍNIMO 90G/M2</t>
  </si>
  <si>
    <t>PLOTAGEM SULFITE FORMATO A0 MÍNIMO 90G/M2</t>
  </si>
  <si>
    <t>PLOTAGEM SULFITE FORMATO A1 EXTENDIDO MÍNIMO 90G/M2</t>
  </si>
  <si>
    <t>PLOTAGEM SULFITE FORMATO A0 EXTENDIDO MÍNIMO 90G/M2</t>
  </si>
  <si>
    <t>PLOTAGEM COLORIDA SULFITE FORMATO A4 MÍNIMO 75G/M2</t>
  </si>
  <si>
    <t>PLOTAGEM COLORIDA SULFITE FORMATO A3 MÍNIMO 75G/M2</t>
  </si>
  <si>
    <t>PLOTAGEM COLORIDA SULFITE FORMATO A2 MÍNIMO 90G/M2</t>
  </si>
  <si>
    <t>PLOTAGEM COLORIDA SULFITE FORMATO A1 MÍNIMO 90G/M2</t>
  </si>
  <si>
    <t>PLOTAGEM COLORIDA SULFITE FORMATO A0 MÍNIMO 90G/M2</t>
  </si>
  <si>
    <t>PLOTAGEM COLORIDA SULFITE FORMATO A1 EXTENDIDO MÍNIMO 90G/M2</t>
  </si>
  <si>
    <t>PLOTAGEM COLORIDA SULFITE FORMATO A0 EXTENDIDO MÍNIMO 90G/M2</t>
  </si>
  <si>
    <t>DIGITALIZAÇÃO DE FORMATOS A0 (PDF OU EQUIVALENTE)</t>
  </si>
  <si>
    <t>DIGITALIZAÇÃO DE FORMATOS A1 (PDF OU EQUIVALENTE)</t>
  </si>
  <si>
    <t>DIGITALIZAÇÃO DE FORMATOS A2 (PDF OU EQUIVALENTE)</t>
  </si>
  <si>
    <t>DIGITALIZAÇÃO DE FORMATO A4 (PDF OU EQUIVALENTE)</t>
  </si>
  <si>
    <t>DVD 4,7 GB</t>
  </si>
  <si>
    <t>ATOS COMUNS A REGISTRADORES E NOTÁRIOS - CERTIDÃO DE INTEIRO TEOR OU EM RESUMO, INDEPENDENTEMENTE DO NÚMERO DE FOLHAS, INCLUSIVE ISSQN DE 5% SOB OS EMOLUMENTOS</t>
  </si>
  <si>
    <t>ATOS COMUNS A REGISTRADORES E NOTÁRIOS - CERTIDÃO EM RELATÓRIO CONFORME QUESITOS, INDEPENDENTEMENTE DO NÚMERO DE FOLHAS, INCLUSIVE ISSQN DE 5% SOB OS EMOLUMENTOS</t>
  </si>
  <si>
    <t>MOBILIZAÇÃO, INSTALAÇÃO E DESMOBILIZAÇÃO, PARA EXECUÇÃO DE SONDAGEM À PERCUSSÃO (NBR 6484:2020)</t>
  </si>
  <si>
    <t>DESMONTAGEM, TRANSPORTE E MONTAGEM DE EQUIPAMENTOS DE SONDAGEM A PERCUSSÃO POR FURO</t>
  </si>
  <si>
    <t>MOBILIZAÇÃO DE EQUIPAMENTOS DE SONDAGEM A TRADO (NBR 9603:2015) DN 20CM</t>
  </si>
  <si>
    <t>RETIRADA DE AMOSTRA INDEFORMADA EM BLOCOS 30X30X30CM (NBR 9604:2016), PROFUNDIDADE = 2 A 3 M</t>
  </si>
  <si>
    <t>RETIRADA DE AMOSTRA INDEFORMADA EM BLOCOS 30X30X30CM (NBR 9604:2016), PROFUNDIDADE = 1 A 2 M</t>
  </si>
  <si>
    <t>RETIRADA DE AMOSTRA INDEFORMADA EM BLOCOS 30X30X30CM (NBR 9604:2016), PROFUNDIDADE ATÉ 1M</t>
  </si>
  <si>
    <t>DETERMINAÇÃO DO LIMITE DE LIQUIDEZ DE SOLOS (NBR 6459:2017)</t>
  </si>
  <si>
    <t>DETERMINAÇÃO DO LIMITE DE PLASTICIDADE DE SOLOS (NBR 7180:2016)</t>
  </si>
  <si>
    <t>DETERMINAÇÃO DOS FATORES DE CONTRAÇÃO DE SOLOS (DNER-ME 087/94)</t>
  </si>
  <si>
    <t>VERIFICAÇÃO DA COMPACTAÇÃO DO SOLO ENERGIA PROCTOR NORMAL (NBR 7182:2020) COM 05 CORPOS DE PROVA</t>
  </si>
  <si>
    <t>VERIFICAÇÃO DA COMPACTAÇÃO DO SOLO ENERGIA PROCTOR INTERMEDIÁRIO (NBR 7182:2020) COM 05 CORPOS DE PROVA</t>
  </si>
  <si>
    <t>VERIFICAÇÃO DA COMPACTAÇÃO DO SOLO ENERGIA PROCTOR MODIFICADO (NBR 7182:2020) COM 05 CORPOS DE PROVA</t>
  </si>
  <si>
    <t>DETERMINAÇÃO DO ÍNDICE DE SUPORTE CALIFÓRNIA DE SOLOS (ISC OU CBR) COM 1 CORPO DE PROVA (NORMA DNIT 172/016-ME / NBR 9895:2017)</t>
  </si>
  <si>
    <t>DETERMINAÇÃO DO ÍNDICE DE SUPORTE CALIFÓRNIA DE SOLOS (ISC OU CBR) COM 3 CORPOS DE PROVA (NORMA DNIT 172/016-ME / NBR 9895:2017)</t>
  </si>
  <si>
    <t>DETERMINAÇÃO DO ÍNDICE DE SUPORTE CALIFÓRNIA DE SOLOS (ISC OU CBR) COM 5 CORPOS DE PROVA (NORMA DNIT 172/016-ME / NBR 9895:2017)</t>
  </si>
  <si>
    <t>DETERMINAÇÃO DO EQUIVALENTE DE AREIA EM SOLO (DNER-ME 054/97 / NBR 12052:92)</t>
  </si>
  <si>
    <t>DETERMINAÇÃO COLORIMÉTRICA DE IMPUREZAS ORGÂNICAS EM SOLOS (NBR NM 49:2001)</t>
  </si>
  <si>
    <t>ENSAIO DE ADENSAMENTO DE SOLOS (DNER-IE 005/94 - NBR 16853:2020)</t>
  </si>
  <si>
    <t>DETERMINAÇÃO DO COEFICIENTE DE PERMEABILIDADE DE SOLOS ARGILOSOS À CARGA VARIÁVEL (NBR 14545:2021)</t>
  </si>
  <si>
    <t>DETERMINAÇÃO DO COEFICIENTE DE PERMEABILIDADE DE SOLOS GRANULARES À CARGA CONSTANTE (NBR 13292:2021)</t>
  </si>
  <si>
    <t>DETERMINAÇÃO DA RESISTÊNCIA À COMPRESSÃO NÃO CONFINADA - SOLOS COESIVOS (NBR 12770:1992)</t>
  </si>
  <si>
    <t>CISALHAMENTO DIRETO LENTO MÍNIMO 3 CORPOS DE PROVA</t>
  </si>
  <si>
    <t>CISALHAMENTO DIRETO LENTO SATURADO MÍNIMO 3 CORPOS DE PROVA</t>
  </si>
  <si>
    <t>DETERMINAÇÃO DA COMPOSIÇÃO GRANULOMÉTRICA - AGREGADOS (NBR NM 248:2003)</t>
  </si>
  <si>
    <t>DETERMINAÇÃO DO TEOR DE ARGILA EM TORRÕES - AGREGADOS (NBR 7218:2010)</t>
  </si>
  <si>
    <t>DETERMINAÇÃO DO MATERIAL FINO QUE PASSA PELA PENEIRA 75 µm POR LAVAGEM (NBR 16973:2021)</t>
  </si>
  <si>
    <t>DETERMINAÇÃO COLORIMÉTRICA DE IMPUREZAS ORGÂNICAS EM AGREGADO MIÚDO (NBR NM 49:2001)</t>
  </si>
  <si>
    <t>DETERMINAÇÃO DA MASSA UNITÁRIA E DO VOLUME DE VAZIOS - AGREGADOS (NBR 16972:2021)</t>
  </si>
  <si>
    <t>DETERMINAÇÃO DA MASSA ESPECÍFICA DE AGREGADOS MIUDOS POR MEIO DO FRASCO CHAPMAN (DNER-ME 194/98)</t>
  </si>
  <si>
    <t>TAPUME PADRÃO SUDECAP DE COMPENSADO 10MM COM BASE DE CONCRETO</t>
  </si>
  <si>
    <t>TAPUME PADRÃO SUDECAP DE TELA GALVANIZADA #2" FIO 14 COM FIXAÇAO ENTERRADA</t>
  </si>
  <si>
    <t>TAPUME PADRÃO SUDECAP DE TELA GALVANIZADA #2" FIO 14 COM BASE DE CONCRETO</t>
  </si>
  <si>
    <t>TELA - TAPUME DE POLIPROPILENO H=1,20 M, INCLUSIVE BASE</t>
  </si>
  <si>
    <t>PROTEÇAO COM FITA ZEBRADA AMARELA L=7CM E PEÇA 7X7</t>
  </si>
  <si>
    <t>FITA ZEBRADA AMARELA PARA SINALIZAÇAO L= 7CM</t>
  </si>
  <si>
    <t>TAPUME METÁLICO COM BASE DE CONCRETO (M)</t>
  </si>
  <si>
    <t>TAPUME METÁLICO COM BASE ENTERRADA (M)</t>
  </si>
  <si>
    <t>TAPUME METÁLICO COM TELA E BASE DE CONCRETO (M)</t>
  </si>
  <si>
    <t>TAPUME METÁLICO COM TELA E BASE ENTERRADA (M)</t>
  </si>
  <si>
    <t>REMANEJAMENTO DE TAPUME</t>
  </si>
  <si>
    <t>GABARITO</t>
  </si>
  <si>
    <t>MONTAGEM DE ANDAIME DO TIPO TORRE ADP REF 97064</t>
  </si>
  <si>
    <t>DESMONTAGEM DE ANDAIME DO TIPO TORRE ADP REF 97064</t>
  </si>
  <si>
    <t>CORTE MECAN. C/ SERRA CIRCULAR EM CONCRETO/ASFALTO</t>
  </si>
  <si>
    <t>ESTACA ESCAVADA COM TRADO MANUAL, D=20CM, INCLUSIVE CONCRETO EXCLUSIVE ARMAÇÃO</t>
  </si>
  <si>
    <t>ESTACA ESCAVADA COM TRADO MANUAL, D=25CM, INCLUSIVE CONCRETO EXCLUSIVE ARMAÇÃO</t>
  </si>
  <si>
    <t>ESTACA ESCAVADA COM TRADO MANUAL, D=30CM, INCLUSIVE CONCRETO EXCLUSIVE ARMAÇÃO</t>
  </si>
  <si>
    <t>ESTACA HÉLICE CONTÍNUA, D=30 CM, INCLUSIVE CONCRETO E EXCLUSIVE ARMAÇÃO</t>
  </si>
  <si>
    <t>ESTACA HÉLICE CONTÍNUA, D=50 CM, INCLUSIVE CONCRETO E EXCLUSIVE ARMAÇÃO</t>
  </si>
  <si>
    <t>ESTACA HÉLICE CONTÍNUA, D=70 CM, INCLUSIVE CONCRETO E EXCLUSIVE ARMAÇÃO</t>
  </si>
  <si>
    <t>ESTACA HÉLICE CONTÍNUA, D=80 CM, INCLUSIVE CONCRETO E EXCLUSIVE ARMAÇÃO</t>
  </si>
  <si>
    <t>ESTACA HÉLICE CONTÍNUA, D=90 CM, INCLUSIVE CONCRETO E EXCLUSIVE ARMAÇÃO</t>
  </si>
  <si>
    <t>ESTACA RAIZ, SOLO SEM ROCHA, D=20CM, INCLUSIVE ARGAMASSA, EXCLUSIVE ARMAÇÃO</t>
  </si>
  <si>
    <t>ESTACA RAIZ, SOLO SEM ROCHA, D=31CM, INCLUSIVE ARGAMASSA, EXCLUSIVE ARMAÇÃO</t>
  </si>
  <si>
    <t>ESTACA RAIZ, SOLO SEM ROCHA, D=40CM, INCLUSIVE ARGAMASSA, EXCLUSIVE ARMAÇÃO</t>
  </si>
  <si>
    <t>ESTACA RAIZ, SOLO SEM ROCHA, D=45CM, INCLUSIVE ARGAMASSA, EXCLUSIVE ARMAÇÃO</t>
  </si>
  <si>
    <t>ESTACA RAIZ, SOLO COM PRESENÇA DE ROCHA, D=20CM, INCLUSIVE ARGAMASSA, EXCLUSIVE ARMAÇÃO</t>
  </si>
  <si>
    <t>ESTACA RAIZ, SOLO COM PRESENÇA DE ROCHA, D=31CM, INCLUSIVE ARGAMASSA, EXCLUSIVE ARMAÇÃO</t>
  </si>
  <si>
    <t>ESTACA RAIZ, SOLO COM PRESENÇA DE ROCHA, D=40CM, INCLUSIVE ARGAMASSA, EXCLUSIVE ARMAÇÃO</t>
  </si>
  <si>
    <t>ESTACA RAIZ, SOLO COM PRESENÇA DE ROCHA, D=45CM, INCLUSIVE ARGAMASSA, EXCLUSIVE ARMAÇÃO</t>
  </si>
  <si>
    <t>TUBO PARA LIGAÇAO DE DRENO EM LATERAL DE GALERIA, DN 200MM</t>
  </si>
  <si>
    <t>TRATAMENTO DE JUNTA DE DILATAÇÃO COM TARUGO DE POLIETILENO E SELANTE PU (INCLUSO PREENCHIMENTO COM ESPUMA EXPANSIVA) REF 98575</t>
  </si>
  <si>
    <t>TRATAMENTO DE JUNTA DE DILATAÇÃO COM MANTA ASFÁLTICA ADERIDA COM MAÇARICO REF 98576</t>
  </si>
  <si>
    <t>TRATAMENTO DE JUNTA SERRADA COM TARUGO DE POLIETILENO E SELANTE À BASE DE SILICONE REF 98577</t>
  </si>
  <si>
    <t>TUBO DE AÇO PRETO SCH-40 SEM COSTURA D= 1/2"</t>
  </si>
  <si>
    <t>TUBO DE AÇO PRETO SCH-40 SEM COSTURA D= 3/4"</t>
  </si>
  <si>
    <t>ALTEAMENTO PARA CAIXA DE PASSAGEM/INSPEÇÃO TIJOLO MACIÇO 0,3X0,3 (CXL)</t>
  </si>
  <si>
    <t>ALTEAMENTO PARA CAIXA DE PASSAGEM/INSPEÇÃO TIJOLO MACIÇO 0,4X0,4 (CXL)</t>
  </si>
  <si>
    <t>ALTEAMENTO PARA CAIXA DE PASSAGEM/INSPEÇÃO TIJOLO MACIÇO 0,6X0,6 (CXL)</t>
  </si>
  <si>
    <t>ALTEAMENTO PARA CAIXA DE PASSAGEM/INSPEÇÃO TIJOLO MACIÇO 0,8X0,8 (CXL)</t>
  </si>
  <si>
    <t>ALTEAMENTO PARA CAIXA DE PASSAGEM/INSPEÇÃO TIJOLO MACIÇO 1,0X1,0 (CXL)</t>
  </si>
  <si>
    <t>ALTEAMENTO PARA CAIXA DE PASSAGEM/INSPEÇÃO BLOCO DE CONCRETO 0,4X0,4 (CXL)</t>
  </si>
  <si>
    <t>ALTEAMENTO PARA CAIXA DE PASSAGEM/INSPEÇÃO BLOCO DE CONCRETO 0,6X0,6 (CXL)</t>
  </si>
  <si>
    <t>ALTEAMENTO PARA CAIXA DE PASSAGEM/INSPEÇÃO BLOCO DE CONCRETO 0,8X0,8 (CXL)</t>
  </si>
  <si>
    <t>ALTEAMENTO PARA CAIXA DE PASSAGEM/INSPEÇÃO BLOCO DE CONCRETO 1,0X1,0 (CXL)</t>
  </si>
  <si>
    <t>ELETRODUTO CORRUGADO DE PVC NORMAL, DN 20MM (1/2"), INSTALADO EM FORRO REF 91831</t>
  </si>
  <si>
    <t>ELETRODUTO CORRUGADO DE PVC NORMAL, DN 25MM (3/4"), INSTALADO EM FORRO REF 91834</t>
  </si>
  <si>
    <t>ELETRODUTO CORRUGADO DE PVC NORMAL, DN 32MM (1"), INSTALADO EM FORRO REF 91836</t>
  </si>
  <si>
    <t>ELETRODUTO CORRUGADO DE PVC REFORÇADO, DN 20MM (1/2"), INSTALADO EM FORRO REF 91833</t>
  </si>
  <si>
    <t>ELETRODUTO CORRUGADO DE PVC REFORÇADO, DN 25MM (3/4"), INSTALADO EM FORRO REF 91835</t>
  </si>
  <si>
    <t>ELETRODUTO CORRUGADO DE PVC REFORÇADO, DN 32MM (1"), INSTALADO EM FORRO REF 91837</t>
  </si>
  <si>
    <t>ELETRODUTO CORRUGADO PEAD, DN 32MM (1"), INSTALADO EM FORRO REF 91838</t>
  </si>
  <si>
    <t>ELETRODUTO CORRUGADO PEAD, DN 40MM (1 1/4"), INSTALADO EM FORRO REF 91840</t>
  </si>
  <si>
    <t>ELETRODUTO RÍGIDO ROSCÁVEL, PVC, DN 20MM (1/2"), INSTALADO EM FORRO, INCLUSIVE CONEXÕES ADP REF 91862</t>
  </si>
  <si>
    <t>ELETRODUTO RÍGIDO ROSCÁVEL, PVC, DN 25MM (3/4"), INSTALADO EM FORRO, INCLUSIVE CONEXÕES ADP REF 91863</t>
  </si>
  <si>
    <t>ELETRODUTO RÍGIDO ROSCÁVEL, PVC, DN 32MM (1"), INSTALADO EM FORRO, INCLUSIVE CONEXÕES ADP REF 91864</t>
  </si>
  <si>
    <t>ELETRODUTO RÍGIDO ROSCÁVEL, PVC, DN 40MM (1 1/4"), INSTALADO EM FORRO, INCLUSIVE CONEXÕES ADP REF 91865</t>
  </si>
  <si>
    <t>ELETRODUTO CORRUGADO DE PVC NORMAL, DN 20MM (1/2"), INSTALADO EM LAJE REF 91842</t>
  </si>
  <si>
    <t>ELETRODUTO CORRUGADO DE PVC NORMAL, DN 25MM (3/4"), INSTALADO EM LAJE REF 91844</t>
  </si>
  <si>
    <t>ELETRODUTO CORRUGADO DE PVC NORMAL, DN 32MM (1"), INSTALADO EM LAJE REF 91846</t>
  </si>
  <si>
    <t>ELETRODUTO CORRUGADO DE PVC REFORÇADO, DN 20MM (1/2"), INSTALADO EM LAJE REF 91843</t>
  </si>
  <si>
    <t>ELETRODUTO CORRUGADO DE PVC REFORÇADO, DN 25MM (3/4"), INSTALADO EM LAJE REF 91845</t>
  </si>
  <si>
    <t>ELETRODUTO CORRUGADO DE PVC REFORÇADO, DN 32MM (1"), INSTALADO EM LAJE REF 91847</t>
  </si>
  <si>
    <t>ELETRODUTO CORRUGADO PEAD, DN 32MM (1"), INSTALADO EM LAJE REF 91848</t>
  </si>
  <si>
    <t>ELETRODUTO CORRUGADO PEAD, DN 40MM (1 1/4"), INSTALADO EM LAJE REF 91850</t>
  </si>
  <si>
    <t>ELETRODUTO RÍGIDO ROSCÁVEL, PVC, DN 20MM (1/2"), INSTALADO EM LAJE, INCLUSIVE CONEXÕES ADP REF 91866</t>
  </si>
  <si>
    <t>ELETRODUTO RÍGIDO ROSCÁVEL, PVC, DN 25MM (3/4"), INSTALADO EM LAJE, INCLUSIVE CONEXÕES ADP REF 91867</t>
  </si>
  <si>
    <t>ELETRODUTO RÍGIDO ROSCÁVEL, PVC, DN 32MM (1"), INSTALADO EM LAJE, INCLUSIVE CONEXÕES ADP REF 91868</t>
  </si>
  <si>
    <t>ELETRODUTO RÍGIDO ROSCÁVEL, PVC, DN 40MM (1 1/4"), INSTALADO EM LAJE, INCLUSIVE CONEXÕES ADP REF 91869</t>
  </si>
  <si>
    <t>ELETRODUTO CORRUGADO DE PVC NORMAL, DN 20MM (1/2"), INSTALADO EM PAREDE REF 91852</t>
  </si>
  <si>
    <t>ELETRODUTO CORRUGADO DE PVC NORMAL, DN 25MM (3/4"), INSTALADO EM PAREDE REF 91854</t>
  </si>
  <si>
    <t>ELETRODUTO CORRUGADO DE PVC NORMAL, DN 32MM (1"), INSTALADO EM PAREDE REF 91856</t>
  </si>
  <si>
    <t>ELETRODUTO CORRUGADO DE PVC REFORÇADO, DN 20MM (1/2"), INSTALADO EM PAREDE REF 91853</t>
  </si>
  <si>
    <t>ELETRODUTO CCORRUGADO DE PVC REFORÇADO, DN 25MM (3/4"), INSTALADO EM PAREDE REF 91855</t>
  </si>
  <si>
    <t>ELETRODUTO CORRUGADO DE PVC REFORÇADO, DN 32MM (1"), INSTALADO EM PAREDE REF 91857</t>
  </si>
  <si>
    <t>ELETRODUTO CORRUGADO PEAD, DN 32MM (1"), INSTALADO EM PAREDE REF 91858</t>
  </si>
  <si>
    <t>ELETRODUTO CORRUGADO PEAD, DN 40MM (1 1/4"), INSTALADO EM PAREDE REF 91860</t>
  </si>
  <si>
    <t>ELETRODUTO RÍGIDO ROSCÁVEL, PVC, DN 20MM (1/2"), INSTALADO EM PAREDE, INCLUSIVE CONEXÕES ADP REF 91870</t>
  </si>
  <si>
    <t>ELETRODUTO RÍGIDO ROSCÁVEL, PVC, DN 25MM (3/4"), INSTALADO EM PAREDE, INCLUSIVE CONEXÕES ADP REF 91871</t>
  </si>
  <si>
    <t>ELETRODUTO RÍGIDO ROSCÁVEL, PVC, DN 32MM (1"), INSTALADO EM PAREDE, INCLUSIVE CONEXÕES ADP REF 91872</t>
  </si>
  <si>
    <t>ELETRODUTO RÍGIDO ROSCÁVEL, PVC, DN 40MM (1 1/4"), INSTALADO EM PAREDE, INCLUSIVE CONEXÕES ADP REF 91873</t>
  </si>
  <si>
    <t>FIXAÇÃO DE TUBOS DIÂMETROS MENORES OU IGUAIS A 40 MM REF 91170</t>
  </si>
  <si>
    <t>ELETRODUTO RÍGIDO SOLDÁVEL, PVC, DN 20MM (1/2"), APARENTE, INCLUSIVE CONEXÕES ADP REF 95726</t>
  </si>
  <si>
    <t>ELETRODUTO RÍGIDO SOLDÁVEL, PVC, DN 25MM (3/4"), APARENTE, INCLUSIVE CONEXÕES ADP REF 95727</t>
  </si>
  <si>
    <t>ELETRODUTO RÍGIDO SOLDÁVEL, PVC, DN 32MM (1"), APARENTE, INCLUSIVE CONEXÕES ADP REF 95728</t>
  </si>
  <si>
    <t>ELETRODUTO RÍGIDO, AÇO GALVANIZADO A QUENTE, PESADO, DN 20MM (3/4"), APARENTE, INCLUSIVE CONEXÕES ADP REF 104406</t>
  </si>
  <si>
    <t>ELETRODUTO RÍGIDO, AÇO GALVANIZADO A QUENTE, PESADO, DN 25MM (1"), APARENTE, INCLUSIVE CONEXÕES ADP REF 104407</t>
  </si>
  <si>
    <t>ELETRODUTO RÍGIDO, AÇO GALVANIZADO A QUENTE, PESADO, DN 32MM (1 1/4"), APARENTE, INCLUSIVE CONEXÕES ADP REF 104408</t>
  </si>
  <si>
    <t>ELETRODUTO RÍGIDO, AÇO GALVANIZADO A QUENTE, PESADO, DN 40MM (1 1/2"), APARENTE, INCLUSIVE CONEXÕES ADP REF 104409</t>
  </si>
  <si>
    <t>ELETRODUTO CORRUGADO, PEAD, DN 50MM (1 1/2"), ENTERRADO REF 97667</t>
  </si>
  <si>
    <t>ELETRODUTO CORRUGADO, PEAD, DN 63MM (2"), ENTERRADO REF 97668</t>
  </si>
  <si>
    <t>ELETRODUTO CORRUGADO, PEAD, DN 90MM (3"), ENTERRADO REF 97669</t>
  </si>
  <si>
    <t>ELETRODUTO CORRUGADO, PEAD, DN 110MM (4"), ENTERRADO REF 97670</t>
  </si>
  <si>
    <t>ELETROCALHA LISA OU PERFURADA - 100X50MM (LXH), INCLUSIVE TAMPA, EMENDA E SUPORTE REF 97238</t>
  </si>
  <si>
    <t>ELETROCALHA LISA OU PERFURADA - 200X50MM (LXH), INCLUSIVE TAMPA, EMENDA E SUPORTE REF 97241</t>
  </si>
  <si>
    <t>ELETROCALHA LISA OU PERFURADA - 400X50MM (LXH), INCLUSIVE TAMPA, EMENDA E SUPORTE REF 97244</t>
  </si>
  <si>
    <t>SUPORTE PARA ELETROCALHA LISA OU PERFURADA REF 96562</t>
  </si>
  <si>
    <t>CABO CI50.10</t>
  </si>
  <si>
    <t>CABO CI50.20</t>
  </si>
  <si>
    <t>CABO CI50.30</t>
  </si>
  <si>
    <t>CABO CI50.50</t>
  </si>
  <si>
    <t>CABO CCE-APL-50.2</t>
  </si>
  <si>
    <t>CABO CCE-APL-50.4</t>
  </si>
  <si>
    <t>CABO CCE-APL-50.6</t>
  </si>
  <si>
    <t>CABO CTP-APL-5N 50.10</t>
  </si>
  <si>
    <t>CABO CTP-APL-5N 50.20</t>
  </si>
  <si>
    <t>CABO CTP-APL-5N 50.30</t>
  </si>
  <si>
    <t>CABO CTP-APL-5N 50.50</t>
  </si>
  <si>
    <t>CABO OPTICO CF0A 4 FIBRAS</t>
  </si>
  <si>
    <t>CABO DE COBRE NU # 10MM2</t>
  </si>
  <si>
    <t>CABO DE COBRE NU # 16 MM2</t>
  </si>
  <si>
    <t>CABO DE COBRE NU # 25 MM2</t>
  </si>
  <si>
    <t>CABO DE COBRE NU # 35 MM2</t>
  </si>
  <si>
    <t>CABO DE COBRE NU # 50 MM2</t>
  </si>
  <si>
    <t>CABO DE COBRE NU # 70MM2</t>
  </si>
  <si>
    <t>ALIZAR L=7CM PARA PORTA, FIXADO COM PREGOS, FORNECIMENTO E INSTALAÇÃO REF 100659</t>
  </si>
  <si>
    <t>CONTRAMARCO DE ALUMÍNIO, FIXAÇÃO COM PARAFUSOS REF 94590</t>
  </si>
  <si>
    <t>BARRA APOIO DEFICIENTE TUBO METAL.CROMADO D=1 1/2"</t>
  </si>
  <si>
    <t>PINTURA DE MEIO FIO, COM TINTA ACRÍLICA, DUAS DEMÃOS</t>
  </si>
  <si>
    <t>MEIO FIO EM CONCRETO PRE-MOLDADO FCK&gt;=20MPA, PADRÃO SUDECAP TIPO A, 30 X 14,2/12 (H X L1/L2), COMPRIMENTO 80 CM</t>
  </si>
  <si>
    <t>MEIO FIO EM CONCRETO PRE-MOLDADO FCK&gt;=20MPA, PADRÃO SUDECAP TIPO B, 40 X 15/12 (H X L1/L2), COMPRIMENTO 80CM</t>
  </si>
  <si>
    <t>CERCA PEÇA 5X5 CADA 2,00M E 5 FIOS ARAME GALVANIZADO</t>
  </si>
  <si>
    <t>TUBO CORRUGADO DE PEAD NÃO PERFURADO, PAREDE DUPLA, DN 300 MM, COM JUNTA ELÁSTICA INTEGRADA, FORNECIMENTO E ASSENTAMENTO REF 94871</t>
  </si>
  <si>
    <t>TUBO CORRUGADO DE PEAD NÃO PERFURADO, PAREDE DUPLA, DN 600 MM, COM JUNTA ELÁSTICA INTEGRADA, FORNECIMENTO E ASSENTAMENTO REF 90708</t>
  </si>
  <si>
    <t>TUBO CORRUGADO DE PEAD NÃO PERFURADO, PAREDE DUPLA, DN 1200 MM, COM JUNTA ELÁSTICA INTEGRADA, FORNECIMENTO E ASSENTAMENTO REF 94881</t>
  </si>
  <si>
    <t>TUBO CORRUGADO DE PEAD NÃO PERFURADO, PAREDE DUPLA, DN 400 MM, COM JUNTA ELÁSTICA INTEGRADA, FORNECIMENTO E ASSENTAMENTO</t>
  </si>
  <si>
    <t>TUBO CORRUGADO DE PEAD NÃO PERFURADO, PAREDE DUPLA, DN 800 MM, COM JUNTA ELÁSTICA INTEGRADA, FORNECIMENTO E ASSENTAMENTO REF 94875</t>
  </si>
  <si>
    <t>TUBO DE CONCRETO PARA REDES COLETORAS DE ÁGUAS PLUVIAIS, DN 400 MM, JUNTA RÍGIDA, CLASSE PA-1 - FORNECIMENTO E ASSENTAMENTO REF 92219</t>
  </si>
  <si>
    <t>TUBO DE CONCRETO PARA REDES COLETORAS DE ÁGUAS PLUVIAIS, DN 500 MM, JUNTA RÍGIDA, CLASSE PA-1 - FORNECIMENTO E ASSENTAMENTO REF 92220</t>
  </si>
  <si>
    <t>TUBO DE CONCRETO PARA REDES COLETORAS DE ÁGUAS PLUVIAIS, DN 600 MM, JUNTA RÍGIDA, CLASSE PA-1 - FORNECIMENTO E ASSENTAMENTO REF 92221</t>
  </si>
  <si>
    <t>TUBO DE CONCRETO PARA REDES COLETORAS DE ÁGUAS PLUVIAIS, DN 800 MM, JUNTA RÍGIDA, CLASSE PA-1 - FORNECIMENTO E ASSENTAMENTO REF 92223</t>
  </si>
  <si>
    <t>TUBO DE CONCRETO PARA REDES COLETORAS DE ÁGUAS PLUVIAIS, DN 1000 MM, JUNTA RÍGIDA, CLASSE PA-1 - FORNECIMENTO E ASSENTAMENTO REF 92226</t>
  </si>
  <si>
    <t>TUBO DE CONCRETO PARA REDES COLETORAS DE ÁGUAS PLUVIAIS, DN 1200 MM, JUNTA RÍGIDA, CLASSE PA-1 - FORNECIMENTO E ASSENTAMENTO REF 92829</t>
  </si>
  <si>
    <t>TUBO DE CONCRETO PARA REDES COLETORAS DE ÁGUAS PLUVIAIS, DN 1500 MM, JUNTA RÍGIDA, CLASSE PA-1 - FORNECIMENTO E ASSENTAMENTO REF 92831</t>
  </si>
  <si>
    <t>TUBO DE CONCRETO PARA REDES COLETORAS DE ÁGUAS PLUVIAIS, DN 400 MM, JUNTA RÍGIDA, CLASSE PA-2 - FORNECIMENTO E ASSENTAMENTO REF 92219</t>
  </si>
  <si>
    <t>TUBO DE CONCRETO PARA REDES COLETORAS DE ÁGUAS PLUVIAIS, DN 500 MM, JUNTA RÍGIDA, CLASSE PA-2 - FORNECIMENTO E ASSENTAMENTO REF 92220</t>
  </si>
  <si>
    <t>TUBO DE CONCRETO PARA REDES COLETORAS DE ÁGUAS PLUVIAIS, DN 600 MM, JUNTA RÍGIDA, CLASSE PA-2 - FORNECIMENTO E ASSENTAMENTO REF 92221</t>
  </si>
  <si>
    <t>TUBO DE CONCRETO PARA REDES COLETORAS DE ÁGUAS PLUVIAIS, DN 800 MM, JUNTA RÍGIDA, CLASSE PA-2 - FORNECIMENTO E ASSENTAMENTO REF 92223</t>
  </si>
  <si>
    <t>TUBO DE CONCRETO PARA REDES COLETORAS DE ÁGUAS PLUVIAIS, DN 1000 MM, JUNTA RÍGIDA, CLASSE PA-2 - FORNECIMENTO E ASSENTAMENTO REF 92226</t>
  </si>
  <si>
    <t>TUBO DE CONCRETO PARA REDES COLETORAS DE ÁGUAS PLUVIAIS, DN 1200 MM, JUNTA RÍGIDA, CLASSE PA-2 - FORNECIMENTO E ASSENTAMENTO REF 92829</t>
  </si>
  <si>
    <t>TUBO DE CONCRETO PARA REDES COLETORAS DE ÁGUAS PLUVIAIS, DN 1500 MM, JUNTA RÍGIDA, CLASSE PA-2 - FORNECIMENTO E ASSENTAMENTO REF 92831</t>
  </si>
  <si>
    <t>TUBO DE CONCRETO PARA REDES COLETORAS DE ÁGUAS PLUVIAIS, DN 600 MM, JUNTA RÍGIDA, CLASSE PA-3 - FORNECIMENTO E ASSENTAMENTO REF 92221</t>
  </si>
  <si>
    <t>TUBO DE CONCRETO PARA REDES COLETORAS DE ÁGUAS PLUVIAIS, DN 800 MM, JUNTA RÍGIDA, CLASSE PA-3 - FORNECIMENTO E ASSENTAMENTO REF 92223</t>
  </si>
  <si>
    <t>TUBO DE CONCRETO PARA REDES COLETORAS DE ÁGUAS PLUVIAIS, DN 1200 MM, JUNTA RÍGIDA, CLASSE PA-3 - FORNECIMENTO E ASSENTAMENTO REF 92829</t>
  </si>
  <si>
    <t>TUBO DE CONCRETO PARA REDES COLETORAS DE ÁGUAS PLUVIAIS, DN 1500 MM, JUNTA RÍGIDA, CLASSE PA-3 - FORNECIMENTO E ASSENTAMENTO REF 92831</t>
  </si>
  <si>
    <t>ALTEAMENTO DE CAIXA PARA BOCA DE LOBO SIMPLES / BLOCO DE CONCRETO</t>
  </si>
  <si>
    <t>ALTEAMENTO DE CAIXA PARA BOCA DE LOBO DUPLA / BLOCO DE CONCRETO</t>
  </si>
  <si>
    <t>DRENO PADRÃO SUDECAP TIPO A - AREIA GROSSA, BRITA 2 E TUBO PERFURADO EM PVC DN 200MM, L=50CM</t>
  </si>
  <si>
    <t>DRENO - PADRÃO SUDECAP TIPO B - MANTA DRENANTE, BRITA 3, TUBO PERFURADO EM PVC DN 160MM, L=50CM</t>
  </si>
  <si>
    <t>DRENO DE TALVEGUE TIPO A (BRITA E MANTA DRENANTE)</t>
  </si>
  <si>
    <t>ASSENTAMENTO DE BAGUETE PLÁSTICO (TIPO TARUCEL) 6 MM EM PAVIMENTO DE CONCRETO</t>
  </si>
  <si>
    <t>TAMPAO DE FERRO FUNDIDO T5</t>
  </si>
  <si>
    <t>DN= 400 MM</t>
  </si>
  <si>
    <t>DN= 500 MM</t>
  </si>
  <si>
    <t>DN= 600 MM</t>
  </si>
  <si>
    <t>DN= 800 MM</t>
  </si>
  <si>
    <t>DN= 1000 MM</t>
  </si>
  <si>
    <t>DN= 1500 MM</t>
  </si>
  <si>
    <t>BARRA CHATA AÇO 1" X 1/8 (L X E), 0,63 KG/M</t>
  </si>
  <si>
    <t>BARRA REDONDA CA-25 1/4"</t>
  </si>
  <si>
    <t>BARRA REDONDA CA-25 3/8"</t>
  </si>
  <si>
    <t>BARRA CHATA DE AÇO 3/4" X 1/8" (L X E), 0,47KG/M REF 566</t>
  </si>
  <si>
    <t>TUBO AÇO GALVANIZADO INDUSTRIAL REDONDO DN 1 1/4" (31,75 MM)  E=2,00MM, NBR 6591</t>
  </si>
  <si>
    <t>TUBO AÇO GALVANIZADO INDUSTRIAL REDONDO DN 1 1/4" (31,75 MM)  E=1,50MM, NBR 6591</t>
  </si>
  <si>
    <t>TUBO AÇO GALVANIZADO INDUSTRIAL REDONDO DN 1 1/2" (38 MM)  E=1,50MM, NBR 6591</t>
  </si>
  <si>
    <t>TUBO AÇO GALVANIZADO INDUSTRIAL REDONDO DN 2" (50.80 MM)  E=1,50MM, NBR 6591</t>
  </si>
  <si>
    <t>TUBO AÇO GALVANIZADO INDUSTRIAL REDONDO DN 2" (50.80 MM)  E=2,00MM, NBR 6591</t>
  </si>
  <si>
    <t>TUBO AÇO GALVANIZADO INDUSTRIAL REDONDO DN 3" (76,20 MM)  E=2,00MM, NBR 6591</t>
  </si>
  <si>
    <t>TUBO METALON AÇO QUADRADO 25 X 25 X 1,2 MM</t>
  </si>
  <si>
    <t>DELIMITADOR DE PROFUNDIDADE TIPO TARUCEL 6 MM</t>
  </si>
  <si>
    <t>ALIZAR L=7CM, PARA PINTURA, EM MADEIRA ANGELIM OU EQUIVALENTE</t>
  </si>
  <si>
    <t>VIGA DE ESCORAMENTO H20, DE MADEIRA, PESO DE 5,0 A 5,20 KG/M, COM EXTREMIDADES PLÁSTICAS</t>
  </si>
  <si>
    <t>SARRAFO DE PINUS 2,5CM X 7,5 CM REF 4517</t>
  </si>
  <si>
    <t>TÁBUA DE PINUS 2,5CM X 20 CM REF 6193</t>
  </si>
  <si>
    <t>TÁBUA DE MADEIRA DE REFLORESTAMENTO APARELHADA E=2,5 L=30 CM (1"X12") REF 6212</t>
  </si>
  <si>
    <t>PECA DE PARAJU BRUTA 13,5X5,5 CM</t>
  </si>
  <si>
    <t>PECA DE PARAJU BRUTA 10,5X5,5 CM</t>
  </si>
  <si>
    <t>PECA DE PARAJU BRUTO  6X5,5 CM</t>
  </si>
  <si>
    <t>CAIBRO DE PARAJU BRUTO 5,5X4 CM</t>
  </si>
  <si>
    <t>RIPA DE MADEIRA APARELHADA 1,5 X 5 CM REF 20205</t>
  </si>
  <si>
    <t>PEÇA DE MADEIRA DE REFLORESTAMENTO 7,5X7,5 CM</t>
  </si>
  <si>
    <t>PEÇA DE MADEIRA DE REFLORESTAMENTO 2,5X7,5 CM</t>
  </si>
  <si>
    <t>TUBO PVC SOLDÁVEL MARROM D= 20MM (1/2") REF 9867</t>
  </si>
  <si>
    <t>TUBO PVC SOLDÁVEL MARROM D= 25MM (3/4") REF 9868</t>
  </si>
  <si>
    <t>TUBO PVC SOLDÁVEL MARROM D= 32MM (1") REF 9869</t>
  </si>
  <si>
    <t>TUBO PVC SOLDÁVEL MARROM D= 40MM (1 1/4") REF 9874</t>
  </si>
  <si>
    <t>TUBO PVC SOLDÁVEL MARROM D= 50MM (1 1/2") REF 9875</t>
  </si>
  <si>
    <t>TUBO PVC SOLDÁVEL MARROM D= 60MM (2 1/4") 5649 REF 9873</t>
  </si>
  <si>
    <t>TUBO PVC SOLDÁVEL MARROM D= 75MM (2 1/2") REF 9871</t>
  </si>
  <si>
    <t>TUBO PVC SOLDÁVEL MARROM D= 85MM (3") REF 9872</t>
  </si>
  <si>
    <t>TUBO PVC SOLDÁVEL MARROM D= 110MM (4") REF 9870</t>
  </si>
  <si>
    <t>TUBO ACO PRETO SCH-40 E= 2,77MM DN 1/2" S/COSTURA REF 13127</t>
  </si>
  <si>
    <t>TUBO ACO PRETO SCH-40 E= 2,87MM DN 3/4" S/COSTURA REF 21150</t>
  </si>
  <si>
    <t>TUBO DE COBRE CLASSE E DN 15MM (1/2")</t>
  </si>
  <si>
    <t>TUBO DE COBRE CLASSE E DN 22MM (3/4")</t>
  </si>
  <si>
    <t>TUBO DE COBRE CLASSE E DN 28MM (1")</t>
  </si>
  <si>
    <t>TUBO DE COBRE CLASSE E DN 35MM (1 1/4")</t>
  </si>
  <si>
    <t>TUBO DE COBRE CLASSE E DN 42MM (1 1/2")</t>
  </si>
  <si>
    <t>TUBO DE COBRE CLASSE A DN 15MM (1/2") REF 39747</t>
  </si>
  <si>
    <t>TUBO DE COBRE CLASSE A DN 22MM (3/4") REF 39748</t>
  </si>
  <si>
    <t>TUBO DE COBRE CLASSE A DN 28MM (1") REF 39749</t>
  </si>
  <si>
    <t>TUBO EM PVC PERFURADO CORRUGADO PARA DRENAGEM DN 6" 160MM</t>
  </si>
  <si>
    <t>TUBO EM PVC PERFURADO CORRUGADO PARA DRENAGEM DN 8" 200MM</t>
  </si>
  <si>
    <t>TUBO CORRUGADO PEAD NÃO PERFURADO, PAREDE DUPLA, INTERNA LISA, DN 300MM (NBR 21138-3) SN-4 OU EQUIVALENTE</t>
  </si>
  <si>
    <t>TUBO CORRUGADO PEAD NÃO PERFURADO, PAREDE DUPLA, INTERNA LISA, DN 600MM (NBR 21138-3) SN-4 OU EQUIVALENTE</t>
  </si>
  <si>
    <t>TUBO CORRUGADO PEAD NÃO PERFURADO, PAREDE DUPLA, INTERNA LISA, DN 1200MM (NBR 21138-3) SN-4 OU EQUIVALENTE</t>
  </si>
  <si>
    <t>TUBO CORRUGADO PEAD NÃO PERFURADO, PAREDE DUPLA, INTERNA LISA, DN 400MM (NBR 21138-3) SN-4 OU EQUIVALENTE</t>
  </si>
  <si>
    <t>TUBO CORRUGADO PEAD NÃO PERFURADO, PAREDE DUPLA, INTERNA LISA, DN 800MM (NBR 21138-3) SN-4 OU EQUIVALENTE</t>
  </si>
  <si>
    <t>ELETRODUTO PEAD FLEXÍVEL CORRUGADO, 32 MM (1") REF 44090</t>
  </si>
  <si>
    <t>ELETRODUTO PEAD FLEXÍVEL CORRUGADO, 40MM (1 1/4") REF 39247</t>
  </si>
  <si>
    <t>ELETROCALHA GALVANIZADA PERFURADA CH.24 SEM TAMPA 100X50 MM</t>
  </si>
  <si>
    <t>ELETROCALHA GALVANIZADA PERFURADA CH.24 SEM TAMPA 200X50 MM</t>
  </si>
  <si>
    <t>ELETROCALHA GALVANIZADA PERFURADA CH.24 SEM TAMPA 400X50 MM</t>
  </si>
  <si>
    <t>PERFILADO PERFURADO DUPLO 38 X 76 MM, CHAPA 22 REF 39029</t>
  </si>
  <si>
    <t>TAMPA DE ENCAIXE PARA ELETROCALHA DE 100MM</t>
  </si>
  <si>
    <t>TAMPA DE ENCAIXE PARA ELETROCALHA DE 200MM</t>
  </si>
  <si>
    <t>TAMPA DE ENCAIXE PARA ELETROCALHA DE 400MM</t>
  </si>
  <si>
    <t>VERGALHÃO DE AÇO ROSCA TOTAL D=1/4" L=3000MM REF 39996</t>
  </si>
  <si>
    <t>CABO DE COBRE NU (CORDOALHA) 10,0MM2 REF 862</t>
  </si>
  <si>
    <t>CABO DE COBRE NU (CORDOALHA) 16,0MM2 REF 857</t>
  </si>
  <si>
    <t>CABO DE COBRE NU (CORDOALHA) 25,0MM2 REF 868</t>
  </si>
  <si>
    <t>CABO DE COBRE NU (CORDOALHA) 35,0MM2 REF 863</t>
  </si>
  <si>
    <t>CABO DE COBRE NU (CORDOALHA) 50,0MM2 REF 867</t>
  </si>
  <si>
    <t>CABO DE COBRE NU (CORDOALHA) 70,0MM2 REF 864</t>
  </si>
  <si>
    <t>CABO COAXIAL PARA ANTENA OU EQUIVALENTE</t>
  </si>
  <si>
    <t>CABO DE PAR TRANCADO UTP, 4 PARES, CATEGORIA 5E REF 43972</t>
  </si>
  <si>
    <t>CONTRAMARCO DE ALUMÍNIO PERFIL 25, PARA ESQUADRIAS CONVENCIONAIS, 60MM, INCLUSO CONEXÕES, GRAPAS E TRAVAMENTOS REF 43657</t>
  </si>
  <si>
    <t>TUBO DE CONCRETO MF CA-1 D= 800 MM</t>
  </si>
  <si>
    <t>GRELHA FF MALHA QUADRICULADA 100X30CM COM PARAFUSO</t>
  </si>
  <si>
    <t>PERFIL DE BORRACHA EPDM MACICO 12 X 15 MM PARA ESQUADRIAS REF 20259</t>
  </si>
  <si>
    <t>CORDA SISAL 10 MM</t>
  </si>
  <si>
    <t>TARUGO DELIMITADOR DE PROFUNDIDADE EM ESPUMA DE POLIETILENO DE BAIXA DENSIDADE 10 MM, CINZA REF 44073</t>
  </si>
  <si>
    <t>FITA ZEBRADA PARA SINALIZAÇAO ROLO DE 200M</t>
  </si>
  <si>
    <t>EXECUÇÃO DE PERFURAÇÃO ESTACA RAIZ D=20CM SOLO SEM PRESENÇA DE ROCHA</t>
  </si>
  <si>
    <t>EXECUÇÃO DE PERFURAÇÃO ESTACA RAIZ D=40CM SOLO SEM PRESENÇA DE ROCHA</t>
  </si>
  <si>
    <t>EXECUÇÃO DE PERFURAÇÃO ESTACA RAIZ D=45CM SOLO SEM PRESENÇA DE ROCHA</t>
  </si>
  <si>
    <t>EXECUÇÃO DE PERFURAÇÃO ESTACA RAIZ D=20CM SOLO COM PRESENÇA DE ROCHA</t>
  </si>
  <si>
    <t>EXECUÇÃO DE PERFURAÇÃO ESTACA RAIZ D=40CM SOLO COM PRESENÇA DE ROCHA</t>
  </si>
  <si>
    <t>EXECUÇÃO DE PERFURAÇÃO ESTACA RAIZ D=45CM SOLO COM PRESENÇA DE ROCHA</t>
  </si>
  <si>
    <t>EXECUÇÃO DE HELICE CONTINUA D= 30 CM</t>
  </si>
  <si>
    <t>EXECUÇÃO DE HELICE CONTINUA D= 50 CM</t>
  </si>
  <si>
    <t>EXECUÇÃO DE HELICE CONTINUA D= 70 CM</t>
  </si>
  <si>
    <t>EXECUÇÃO DE HELICE CONTÍNUA D=80CM</t>
  </si>
  <si>
    <t>EXECUÇÃO DE HELICE CONTÍNUA D=90CM</t>
  </si>
  <si>
    <t>PERFURAÇÃO DE SOLO SONDAGEM À PERCUSSÃO (NBR 6484:2020)</t>
  </si>
  <si>
    <t>PERFURAÇÃO DE SOLO SONDAGEM A TRADO (NBR 9603:2015) DN 20CM</t>
  </si>
  <si>
    <t>ÁREA COBERTA EM TELHA DE FIBROCIMENTO</t>
  </si>
  <si>
    <t>VESTIÁRIO PARA ATÉ 30 PESSOAS</t>
  </si>
  <si>
    <t>VESTIÁRIO PARA ATÉ 40 PESSOAS</t>
  </si>
  <si>
    <t>DEPÓSITO E FERRAMENTARIA - ATÉ 15 M2</t>
  </si>
  <si>
    <t>DEPÓSITO E FERRAMENTARIA - ATÉ 26M2</t>
  </si>
  <si>
    <t>DEPÓSITO E FERRAMENTARIA - ATÉ 33M2</t>
  </si>
  <si>
    <t>DEPÓSITO DE MATERIAIS ENSACADOS - ATÉ 15 M2</t>
  </si>
  <si>
    <t>REFEITÓRIO - ATÉ 19M2</t>
  </si>
  <si>
    <t>REFEITÓRIO- ATÉ 26M2</t>
  </si>
  <si>
    <t>INSTALAÇÃO SANITÁRIA / VESTIÁRIO PARA ATÉ 4 PESSOAS</t>
  </si>
  <si>
    <t>INSTALAÇÃO SANITÁRIA - ATÉ 15M2</t>
  </si>
  <si>
    <t>INSTALAÇÃO SANITÁRIA - ATÉ 22M2</t>
  </si>
  <si>
    <t>INSTALAÇÃO SANITÁRIA - ATÉ 33M2</t>
  </si>
  <si>
    <t>MONTAGEM DE ANDAIME FACHADEIRO ADP REF 97063</t>
  </si>
  <si>
    <t>DESMONTAGEM DE ANDAIME FACHADEIRO ADP REF 97063</t>
  </si>
  <si>
    <t>CAPINA MANUAL DE TERRENO</t>
  </si>
  <si>
    <t>DESMATAMENTO, DESTOCAMENTO, TRANSPORTE ATÉ 50M E LIMPEZA MECANIZADA DO TERRENO COM RETROESCAVADEIRA</t>
  </si>
  <si>
    <t>COM ROLO VIBRATORIO</t>
  </si>
  <si>
    <t>FORMA PARA BLOCO DE COROAMENTO EM TÁBUA DE MADEIRA SERRADA, 2 APROVEITAMENTOS - FABRICAÇÃO, MONTAGEM E DESMONTAGEM REF 96531</t>
  </si>
  <si>
    <t>FORMA PARA BLOCO DE COROAMENTO EM TÁBUA DE MADEIRA SERRADA, 4 APROVEITAMENTOS - FABRICAÇÃO, MONTAGEM E DESMONTAGEM REF 96534</t>
  </si>
  <si>
    <t>FORMA PARA BLOCO DE COROAMENTO EM CHAPA DE MADEIRA COMPENSADA RESINADA 18 MM, 2 APROVEITAMENTOS - FABRICAÇÃO, MONTAGEM E DESMONTAGEM REF 96537</t>
  </si>
  <si>
    <t>FORMA PARA BLOCO DE COROAMENTO EM CHAPA DE MADEIRA COMPENSADA RESINADA 18 MM, 4 APROVEITAMENTOS - FABRICAÇÃO, MONTAGEM E DESMONTAGEM REF 96540</t>
  </si>
  <si>
    <t>FORMA PARA VIGA BALDRAME EM TÁBUA DE MADEIRA SERRADA, 2 APROVEITAMENTOS - FABRICAÇÃO, MONTAGEM E DESMONTAGEM REF 96533</t>
  </si>
  <si>
    <t>FORMA PARA VIGA BALDRAME EM TÁBUA DE MADEIRA SERRADA, 4 APROVEITAMENTOS - FABRICAÇÃO, MONTAGEM E DESMONTAGEM REF 96536</t>
  </si>
  <si>
    <t>FORMA PARA VIGA BALDRAME EM CHAPA DE MADEIRA COMPENSADA RESINADA 18 MM, 2 APROVEITAMENTOS - FABRICAÇÃO, MONTAGEM E DESMONTAGEM REF 96539</t>
  </si>
  <si>
    <t>FORMA PARA VIGA BALDRAME EM CHAPA DE MADEIRA COMPENSADA RESINADA 18 MM, 4 APROVEITAMENTOS - FABRICAÇÃO, MONTAGEM E DESMONTAGEM REF 96542</t>
  </si>
  <si>
    <t>FORMA PARA SAPATA EM TÁBUA DE MADEIRA SERRADA, 2 APROVEITAMENTOS - FABRICAÇÃO, MONTAGEM E DESMONTAGEM REF 96532</t>
  </si>
  <si>
    <t>FORMA PARA SAPATA EM TÁBUA DE MADEIRA SERRADA, 4 APROVEITAMENTOS - FABRICAÇÃO, MONTAGEM E DESMONTAGEM REF 96535</t>
  </si>
  <si>
    <t>FORMA PARA SAPATA EM CHAPA DE MADEIRA COMPENSADA RESINADA 18 MM, 4 APROVEITAMENTOS - FABRICAÇÃO, MONTAGEM E DESMONTAGEM REF 96541</t>
  </si>
  <si>
    <t>FORMA PARA RADIER, PISO DE CONCRETO OU LAJE SOBRE PISO EM TÁBUA DE MADEIRA SERRADA, 4 APROVEITAMENTOS - FABRICAÇÃO, MONTAGEM E DESMONTAGEM REF 97086</t>
  </si>
  <si>
    <t>FORMA PARA SERVIÇOS DE GALERIAS EM CHAPA DE MADEIRA COMPENSADA RESINADA 18MM, 2 APROVEITAMENTOS - FABRICAÇÃO, MONTAGEM E DESMONTAGEM REF 102727</t>
  </si>
  <si>
    <t>FORMA PARA PILAR, PÉ DIREITO SIMPLES, EM TÁBUA DE MADEIRA SERRADA, 2 APROVEITAMENTOS - FABRICAÇÃO, MONTAGEM E DESMONTAGEM ADP REF 92411</t>
  </si>
  <si>
    <t>FORMA PARA PILAR, PÉ DIREITO SIMPLES, EM TÁBUA DE MADEIRA SERRADA, 4 APROVEITAMENTOS - FABRICAÇÃO, MONTAGEM E DESMONTAGEM ADP REF 92413</t>
  </si>
  <si>
    <t>FORMA PARA PILAR, PÉ DIREITO SIMPLES, EM CHAPA DE MADEIRA COMPENSADA RESINADA 18MM, 2 APROVEITAMENTOS - FABRICAÇÃO, MONTAGEM E DESMONTAGEM ADP REF 92415</t>
  </si>
  <si>
    <t>FORMA PARA PILAR, PÉ DIREITO SIMPLES, EM CHAPA DE MADEIRA COMPENSADA RESINADA 18MM, 4 APROVEITAMENTOS - FABRICAÇÃO, MONTAGEM E DESMONTAGEM ADP REF 92419</t>
  </si>
  <si>
    <t>FORMA PARA VIGA, PÉ DIREITO SIMPLES, ESCORAMENTO TIPO PONTALETE, EM TÁBUA DE MADEIRA SERRADA, 2 APROVEITAMENTOS - FABRICAÇÃO, MONTAGEM E DESMONTAGEM ADP REF 92447</t>
  </si>
  <si>
    <t>FORMA PARA VIGA, PÉ DIREITO SIMPLES, ESCORAMENTO TIPO PONTALETE, EM TÁBUA DE MADEIRA SERRADA, 4 APROVEITAMENTOS - FABRICAÇÃO, MONTAGEM E DESMONTAGEM ADP REF 92448</t>
  </si>
  <si>
    <t>FORMA PARA VIGA RETANGULAR, PÉ DIREITO SIMPLES, EM CHAPA DE MADEIRA COMPENSADA RESINADA 18MM, ESCORAMENTO METÁLICO, 2 APROVEITAMENTOS - FABRICAÇÃO, MONTAGEM E DESMONTAGEM ADP REF 92452</t>
  </si>
  <si>
    <t>FORMA PARA VIGA RETANGULAR, PÉ DIREITO SIMPLES, EM CHAPA DE MADEIRA COMPENSADA RESINADA 18MM, ESCORAMENTO METÁLICO, 4 APROVEITAMENTOS - FABRICAÇÃO, MONTAGEM E DESMONTAGEM ADP REF 92456</t>
  </si>
  <si>
    <t>FORMA PARA LAJE MACIÇA, PÉ DIREITO SIMPLES, ESCORAMENTO TIPO PONTALETE, EM TÁBUA DE MADEIRA SERRADA, 2 APROVEITAMENTOS - FABRICAÇÃO, MONTAGEM E DESMONTAGEM ADP REF 92484</t>
  </si>
  <si>
    <t>FORMA PARA LAJE MACIÇA, PÉ DIREITO SIMPLES, ESCORAMENTO TIPO PONTALETE, EM TÁBUA DE MADEIRA SERRADA, 4 APROVEITAMENTOS - FABRICAÇÃO, MONTAGEM E DESMONTAGEM ADP REF 92486</t>
  </si>
  <si>
    <t>FORMA PARA LAJE MACIÇA, PÉ DIREITO SIMPLES, EM CHAPA DE MADEIRA COMPENSADA RESINADA 18MM, ESCORAMENTO METÁLICO, 2 APROVEITAMENTOS - FABRICAÇÃO, MONTAGEM E DESMONTAGEM ADP REF 92510</t>
  </si>
  <si>
    <t>FORMA PARA LAJE MACIÇA, PÉ DIREITO SIMPLES, EM CHAPA DE MADEIRA COMPENSADA RESINADA 18MM, ESCORAMENTO METÁLICO, 4 APROVEITAMENTOS - FABRICAÇÃO, MONTAGEM E DESMONTAGEM ADP REF 92514</t>
  </si>
  <si>
    <t>FORMA PARA ESCADAS, COM 2 LANCES EM "U" E LAJE PLANA, EM MADEIRA SERRADA, ESCORAMENTO TIPO PONTALETE, 1 APROVEITAMENTO - FABRICAÇÃO, MONTAGEM E DESMONTAGEM ADP REF 101974</t>
  </si>
  <si>
    <t>FORMA PARA ESCADAS, COM 2 LANCES EM "U" E LAJE PLANA, EM CHAPA DE MADEIRA COMPENSADA RESINADA DE 18MM, ESCORAMENTO METÁLICO, 2 APROVEITAMENTOS - FABRICAÇÃO, MONTAGEM E DESMONTAGEM ADP REF 101977</t>
  </si>
  <si>
    <t>FORMA PARA ESCADAS, COM 2 LANCES EM "L" E LAJE PLANA, EM MADEIRA SERRADA, ESCORAMENTO TIPO PONTALETE, 1 APROVEITAMENTO - FABRICAÇÃO, MONTAGEM E DESMONTAGEM ADP REF 102007</t>
  </si>
  <si>
    <t>FORMA PARA ESCADAS, COM 2 LANCES EM "L" E LAJE PLANA, EM CHAPA DE MADEIRA COMPENSADA RESINADA DE 18MM, ESCORAMENTO METÁLICO, 2 APROVEITAMENTOS - FABRICAÇÃO, MONTAGEM E DESMONTAGEM ADP REF 102009</t>
  </si>
  <si>
    <t>FORMA PARA ESCADAS, COM 1 LANCE E LAJE PLANA, EM MADEIRA SERRADA, ESCORAMENTO TIPO PONTALETE, 1 APROVEITAMENTO - FABRICAÇÃO, MONTAGEM E DESMONTAGEM ADP REF 102039</t>
  </si>
  <si>
    <t>FORMA PARA ESCADAS, COM 1 LANCE E LAJE PLANA, EM CHAPA DE MADEIRA COMPENSADA RESINADA, ESCORAMENTO METÁLICO, 2 APROVEITAMENTOS - FABRICAÇÃO, MONTAGEM E DESMONTAGEM ADP REF 102041</t>
  </si>
  <si>
    <t>FORRO EM PVC LARGURA 20,0 CM COR BRANCA</t>
  </si>
  <si>
    <t>REGULARIZAÇÃO DE SUPERFÍCIE COM ARGAMASSA TRAÇO 1:3, E = 3 CM</t>
  </si>
  <si>
    <t>IMPERMEABILIZAÇÃO COM CIMENTO CRISTALIZANTE</t>
  </si>
  <si>
    <t>IMPERMEABILIZAÇÃO DE SUPERFÍCIE COM ARGAMASSA DE CIMENTO E AREIA, COM ADITIVO IMPERMEABILIZANTE, E = 1,5 CM REF 98562</t>
  </si>
  <si>
    <t>IMPERMEABILIZAÇÃO COM MEMBRANA À BASE DE POLIURETANO, 2 DEMÃOS REF 98553</t>
  </si>
  <si>
    <t>IMPERMEABILIZAÇÃO COM MEMBRANA À BASE DE RESINA ACRÍLICA, 3 DEMÃOS REF 98554</t>
  </si>
  <si>
    <t>IMPERMEABILIZAÇÃO COM ARGAMASSA POLIMÉRICA, 3 DEMÃOS REF 98555</t>
  </si>
  <si>
    <t>IMPERMEABILIZAÇÃO COM ARGAMASSA POLIMÉRICA, 4 DEMÃOS, REFORÇADA COM TELA DE POLIÉSTER  REF 98556</t>
  </si>
  <si>
    <t>IMPERMEABILIZAÇÃO COM EMULSÃO ASFÁLTICA, 2 DEMÃOS REF 98557</t>
  </si>
  <si>
    <t>IMPERMEABILIZAÇÃO COM MANTA ASFÁLTICA, INCLUSIVE APLICAÇÃO DE PRIMER ASFÁLTICO, E = 3 MM REF 98546</t>
  </si>
  <si>
    <t>IMPERMEABILIZAÇÃO COM MANTA ASFÁLTICA, DUAS CAMADAS, INCLUSIVE APLICAÇÃO DE PRIMER ASFÁLTICO, E = 3 MM E E = 4 MM REF 98547</t>
  </si>
  <si>
    <t>JANELAS DE ALUMÍNIO - MÁXIMO AR, COM VIDROS, BATENTES E FERRAGENS, SEM CONTRA MARCO REF 94569</t>
  </si>
  <si>
    <t>JANELAS DE ALUMÍNIO DE CORRER, 2 FOLHAS, COM VIDROS, BATENTES E FERRAGENS, SEM CONTRA MARCO REF 94570</t>
  </si>
  <si>
    <t>JANELAS DE ALUMÍNIO DE CORRER, 3 FOLHAS, 2 VENEZIANAS, 1 COM VIDRO, BATENTES E FERRAGENS, SEM CONTRA MARCO REF 94572</t>
  </si>
  <si>
    <t>JANELAS DE ALUMÍNIO DE CORRER, 4 FOLHAS, COM VIDROS, BATENTES E FERRAGENS, SEM CONTRA MARCO REF 94573</t>
  </si>
  <si>
    <t>JANELAS DE ALUMÍNIO DE CORRER, 6 FOLHAS(2 VENEZIANAS FIXAS, 2 DE CORRER, 2 COM VIDRO) BATENTES E FERRAGENS, SEM CONTRA MARCO REF 94580</t>
  </si>
  <si>
    <t>PORTA DE ALUMÍNIO DE ABRIR COM LAMBRI, FIXAÇÃO COM PARAFUSOS ADP REF 91338</t>
  </si>
  <si>
    <t>PORTÃO COM TUBOS E TELAS DE AÇO, 1 FOLHA - CHUMBADO EM ESTRUTURA - FORNECIMENTO E INSTALAÇÃO</t>
  </si>
  <si>
    <t>PORTÃO COM TUBOS E TELAS DE AÇO, 1 FOLHA - SOLDADO EM ESTRUTURA - FORNECIMENTO E INSTALAÇÃO</t>
  </si>
  <si>
    <t>PORTÃO COM TUBOS E TELAS DE AÇO, 2 FOLHAS - CHUMBADO EM ESTRUTURA - FORNECIMENTO E INSTALAÇÃO</t>
  </si>
  <si>
    <t>PORTÃO COM TUBOS E TELAS DE AÇO, 2 FOLHAS - SOLDADO EM ESTRUTURA - FORNECIMENTO E INSTALAÇÃO</t>
  </si>
  <si>
    <t>GRADE EM FERRO FIXADO EM VÃOS DE JANELAS ADP REF 99861</t>
  </si>
  <si>
    <t>ALAMBRADO PARA QUADRA ESPORTIVA, TUBOS HORIZONTAIS DE 2" E MONTANTES DE 3", E=2MM, H ATÉ 5,00M</t>
  </si>
  <si>
    <t>ARDOSIA 40 X 40 CM</t>
  </si>
  <si>
    <t>MARMORE BRANCO NACIONAL, E= 2 CM</t>
  </si>
  <si>
    <t>GRANITO CINZA CORUMBA E=2CM</t>
  </si>
  <si>
    <t>ASSENTAMENTO PISO CERÂMICO, PLACAS ATÉ 2025 CM2, EM AMBIENTES DE ÁREA MENOR QUE 5 M2 REF 87246</t>
  </si>
  <si>
    <t>ASSENTAMENTO PISO CERÂMICO, PLACAS ATÉ 2025 CM2, EM AMBIENTES DE ÁREA ENTRE 5 E 10 M2 REF 87247</t>
  </si>
  <si>
    <t>ASSENTAMENTO PISO CERÂMICO, PLACAS ATÉ 2025 CM2, EM AMBIENTES DE ÁREA MAIOR QUE 10 M2 REF 87248</t>
  </si>
  <si>
    <t>PISO DE BORRACHA RECICLADA COR PRETA (PLAYGROUND) 50x50CM 15MM</t>
  </si>
  <si>
    <t>PISO EM BORRACHA MONOLÍTICA, 70MM, BASE PRETA 60MM E CAMADA PIGMENTADA 10MM</t>
  </si>
  <si>
    <t>PASSEIO / PISO DE CONCRETO, 20MPA, H=6CM, JUNTA MANUAL A CADA 2M</t>
  </si>
  <si>
    <t>PASSEIO / PISO DE CONCRETO, 20MPA, H=8CM (CONCRETO 6CM, ARGAMASSA 2CM), JUNTA MANUAL A CADA 2M</t>
  </si>
  <si>
    <t>PASSEIO / PISO DE CONCRETO ARMADO, 20MPA, H=8CM, JUNTA MANUAL A CADA 2M</t>
  </si>
  <si>
    <t>PASSEIO / PISO DE CONCRETO USINADO ARMADO, 20MPA, H=8CM, JUNTA SERRADA A CADA 3M</t>
  </si>
  <si>
    <t>PASSEIO / PISO DE CONCRETO ARMADO POLIDO, 30MPA, H=8CM, JUNTA SERRADA A CADA 3M</t>
  </si>
  <si>
    <t>APLICAÇÃO DE LONA PLÁSTICA (150 MICRA) PARA EXECUÇÃO DE PAVIMENTOS DE CONCRETO REF 97113</t>
  </si>
  <si>
    <t>APLICAÇÃO DE LONA PLÁSTICA (200 MICRA) PARA EXECUÇÃO DE PAVIMENTOS DE CONCRETO REF 97113</t>
  </si>
  <si>
    <t>VIDRO LISO INCOLOR, E = 4 MM, EM ESQUADRIA DE ALUMÍNIO OU PVC, FIXADO COM BAGUETE, FORNECIMENTO E INSTALAÇÃO REF 102162</t>
  </si>
  <si>
    <t>VIDRO LISO INCOLOR, E = 5 MM, EM ESQUADRIA DE ALUMÍNIO OU PVC, FIXADO COM BAGUETE, FORNECIMENTO E INSTALAÇÃO REF 102164</t>
  </si>
  <si>
    <t>VIDRO LISO INCOLOR, E = 6 MM, EM ESQUADRIA DE ALUMÍNIO OU PVC, FIXADO COM BAGUETE, FORNECIMENTO E INSTALAÇÃO REF 102166</t>
  </si>
  <si>
    <t>VIDRO IMPRESSO, E = 4 MM, EM ESQUADRIA DE ALUMÍNIO OU PVC, FIXADO COM BAGUETE, FORNECIMENTO E INSTALAÇÃO REF 102170</t>
  </si>
  <si>
    <t>VIDRO ARAMADO, E = 6 MM, EM ESQUADRIA DE ALUMÍNIO OU PVC, FIXADO COM BAGUETE, FORNECIMENTO E INSTALAÇÃO REF 102171</t>
  </si>
  <si>
    <t>VIDRO ARAMADO, E = 7 MM, EM ESQUADRIA DE ALUMÍNIO OU PVC, FIXADO COM BAGUETE, FORNECIMENTO E INSTALAÇÃO REF 102172</t>
  </si>
  <si>
    <t>VIDRO LAMINADO, E = 8 MM, FIXADO COM SILICONE ESTRUTURAL EM CORTINA DE VIDRO, FORNECIMENTO E INSTALAÇÃO ADP REF 102173</t>
  </si>
  <si>
    <t>VIDRO LAMINADO, E = 12 MM, FIXADO COM SILICONE ESTRUTURAL EM CORTINA DE VIDRO, FORNECIMENTO E INSTALAÇÃO ADP REF 102174</t>
  </si>
  <si>
    <t>VIDRO LAMINADO, E = 15 MM, FIXADO COM SILICONE ESTRUTURAL EM CORTINA DE VIDRO, FORNECIMENTO E INSTALAÇÃO ADP REF 102175</t>
  </si>
  <si>
    <t>VIDRO LAMINADO, E = 8 MM, ENCAIXADO EM PERFIL U, FORNECIMENTO E INSTALAÇÃO ADP REF 102176</t>
  </si>
  <si>
    <t>VIDRO LAMINADO, E = 12 MM, ENCAIXADO EM PERFIL U, FORNECIMENTO E INSTALAÇÃO ADP REF 102177</t>
  </si>
  <si>
    <t>VIDRO LAMINADO, E = 15 MM, ENCAIXADO EM PERFIL U, FORNECIMENTO E INSTALAÇÃO REF 102178</t>
  </si>
  <si>
    <t>VIDRO TEMPERADO, E = 6 MM, ENCAIXADO EM PERFIL U, FORNECIMENTO E INSTALAÇÃO REF 102179</t>
  </si>
  <si>
    <t>VIDRO TEMPERADO, E = 8 MM, ENCAIXADO EM PERFIL U, FORNECIMENTO E INSTALAÇÃO REF 102180</t>
  </si>
  <si>
    <t>VIDRO TEMPERADO, E = 10 MM, ENCAIXADO EM PERFIL U, FORNECIMENTO E INSTALAÇÃO REF 102181</t>
  </si>
  <si>
    <t>ESPELHO CRISTAL, E = 4 MM, APARAFUSADO, ÁREA MENOR OU IGUAL A 1,0 M2, FORNECIMENTO E INSTALAÇÃO REF 102143</t>
  </si>
  <si>
    <t>ESPELHO CRISTAL, E = 4 MM, ADERIDO COM ADESIVO FIXA-ESPELHO E FITA DUPLA-FACE, FORNECIMENTO E INSTALAÇÃO ADP REF 102146</t>
  </si>
  <si>
    <t>ESPELHO CRISTAL, E = 4 MM, ADERIDO COM ADESIVO FIXA-ESPELHO, FORNECIMENTO E INSTALAÇÃO ADP REF 102147</t>
  </si>
  <si>
    <t>EMASSAMENTO COM MASSA ACRÍLICA E LIXAMENTO EM PAREDES EXTERNAS, UMA DEMÃO, ADP REF 96130</t>
  </si>
  <si>
    <t>EMASSAMENTO COM MASSA ACRÍLICA E LIXAMENTO EM PAREDES EXTERNAS, DUAS DEMÃOS, ADP REF 96135</t>
  </si>
  <si>
    <t>APLICAÇÃO MANUAL DE FUNDO SELADOR ACRÍLICO EM PAREDES EXTERNAS REF 88415</t>
  </si>
  <si>
    <t>APLICAÇÃO MANUAL DE FUNDO PREPARADOR DE SUPERFÍCIE EM PAREDES EXTERNAS REF 88415</t>
  </si>
  <si>
    <t>PINTURA COM TINTA ACRÍLICA FOSCA EM PAREDES EXTERNAS, APLICAÇÃO MANUAL, DUAS DEMÃOS REF 95626</t>
  </si>
  <si>
    <t>PINTURA COM TINTA ACRÍLICA SEMI BRILHO EM PAREDES EXTERNAS, APLICAÇÃO MANUAL, DUAS DEMÃOS REF 95626</t>
  </si>
  <si>
    <t>PINTURA COM ESMALTE SINTÉTICO ALTO BRILHO EM PAREDES EXTERNAS, APLICAÇÃO MANUAL, DUAS DEMÃOS REF 95626</t>
  </si>
  <si>
    <t>EMASSAMENTO COM MASSA PVA E LIXAMENTO EM TETOS DE ÁREAS INTERNAS, UMA DEMÃO REF 88494</t>
  </si>
  <si>
    <t>EMASSAMENTO COM MASSA PVA E LIXAMENTO EM TETOS DE ÁREAS INTERNAS, DUAS DEMÃOS REF 88496</t>
  </si>
  <si>
    <t>EMASSAMENTO COM MASSA PVA E LIXAMENTO EM PAREDES INTERNAS, UMA DEMÃO REF 88495</t>
  </si>
  <si>
    <t>EMASSAMENTO COM MASSA PVA E LIXAMENTO EM PAREDES INTERNAS, DUAS DEMÃOS REF 88497</t>
  </si>
  <si>
    <t>APLICAÇÃO MANUAL DE FUNDO SELADOR ACRÍLICO EM TETOS DE ÁREAS INTERNAS REF 88484</t>
  </si>
  <si>
    <t>APLICAÇÃO MANUAL DE FUNDO SELADOR ACRÍLICO EM PAREDES INTERNAS REF 88485</t>
  </si>
  <si>
    <t>APLICAÇÃO MANUAL DE FUNDO PREPARADOR EM TETOS DE ÁREAS INTERNAS REF 88484</t>
  </si>
  <si>
    <t>APLICAÇÃO MANUAL DE FUNDO PREPARADOR EM PAREDES INTERNAS REF 88485</t>
  </si>
  <si>
    <t>PINTURA COM TINTA ACRÍLICA FOSCA EM TETOS DE ÁREAS INTERNAS, APLICAÇÃO MANUAL, DUAS DEMÃOS REF 88488</t>
  </si>
  <si>
    <t>PINTURA COM TINTA ACRÍLICA FOSCA EM PAREDES INTERNAS, APLICAÇÃO MANUAL, DUAS DEMÃOS REF 88489</t>
  </si>
  <si>
    <t>PINTURA COM TINTA ACRÍLICA SEMI BRILHO EM TETOS DE ÁREAS INTERNAS, APLICAÇÃO MANUAL, DUAS DEMÃOS REF 88488</t>
  </si>
  <si>
    <t>PINTURA COM TINTA ACRÍLICA SEMI BRILHO EM PAREDES INTERNAS, APLICAÇÃO MANUAL, DUAS DEMÃOS REF 88489</t>
  </si>
  <si>
    <t>PINTURA COM ESMALTE SINTÉTICO ACETINADO EM PAREDES INTERNAS, APLICAÇÃO MANUAL, DUAS DEMÃOS REF 88489</t>
  </si>
  <si>
    <t>PREPARO DO PISO CIMENTADO PARA PINTURA - LIXAMENTO E LIMPEZA REF 102488</t>
  </si>
  <si>
    <t>PINTURA DE PISO COM TINTA EPÓXI, APLICAÇÃO MANUAL, 2 DEMÃOS, INCLUSO PRIMER EPÓXI REF 102494</t>
  </si>
  <si>
    <t>PINTURA DE PISO COM TINTA ACRÍLICA, APLICAÇÃO MANUAL, 2 DEMÃOS, INCLUSO FUNDO PREPARADOR REF 102491</t>
  </si>
  <si>
    <t>PINTURA DE PISO COM TINTA ACRÍLICA, APLICAÇÃO MANUAL, 3 DEMÃOS, INCLUSO FUNDO PREPARADOR REF 102492</t>
  </si>
  <si>
    <t>PREPARO DA SUPERFÍCIE METÁLICA PARA PINTURA - LIXAMENTO MANUAL REF 100717</t>
  </si>
  <si>
    <t>APLICAÇÃO MANUAL DE FUNDO (TIPO ZARCÃO) EM SUPERFÍCIES METÁLICAS (POR DEMÃO) REF 100722</t>
  </si>
  <si>
    <t>PINTURA COM ESMALTE SINTÉTICO FOSCO 2 EM 1 (FUNDO E ACABAMENTO) EM SUPERFÍCIE METÁLICA, APLICAÇÃO MANUAL, (POR DEMÃO) REF 100726</t>
  </si>
  <si>
    <t>PINTURA COM ESMALTE SINTÉTICO FOSCO EM SUPERFÍCIE METÁLICA, APLICAÇÃO MANUAL, DUAS DEMÃOS REF 100762</t>
  </si>
  <si>
    <t>PINTURA COM ESMALTE SINTÉTICO ACETINADO EM SUPERFÍCIE METÁLICA, EXCETO PERFIL, APLICAÇÃO MANUAL, DUAS DEMÃOS REF 100758</t>
  </si>
  <si>
    <t>PINTURA COM ESMALTE SINTÉTICO ALTO BRILHO EM SUPERFÍCIE METÁLICA, EXCETO PERFIL, APLICAÇÃO MANUAL, DUAS DEMÃOS REF 100760</t>
  </si>
  <si>
    <t>PREPARO DE SUPERFÍCIE DE MADEIRA PARA PINTURA - LIXAMENTO MANUAL REF 102193</t>
  </si>
  <si>
    <t>LIXAMENTO + APLICAÇÃO DE FUNDO PREPARADOR EM SUPERFÍCIE DE MADEIRA REF 102197</t>
  </si>
  <si>
    <t>LIXAMENTO + APLICAÇÃO DE MASSA ACRÍLICA EM SUPERFÍCIE DE MADEIRA REF 102201</t>
  </si>
  <si>
    <t>APLICAÇÃO MANUAL DE VERNIZ SINTÉTICO EM SUPERFÍCIES DE MADEIRA, DUAS DEMÃOS REF 102213</t>
  </si>
  <si>
    <t>APLICAÇÃO MANUAL DE VERNIZ POLIURETÂNICO EM SUPERFÍCIES DE MADEIRA, DUAS DEMÃOS REF 102215</t>
  </si>
  <si>
    <t>APLICAÇÃO MANUAL DE PINTURA IMUNIZANTE EM SUPERFÍCIES DE MADEIRA, DUAS DEMÃOS REF 102234</t>
  </si>
  <si>
    <t>PINTURA COM ESMALTE SINTÉTICO FOSCO EM SUPERFÍCIE DE MADEIRA, APLICAÇÃO MANUAL, DUAS DEMÃOS REF 102218</t>
  </si>
  <si>
    <t>PINTURA COM ESMALTE SINTÉTICO ACETINADO EM SUPERFÍCIE DE MADEIRA, APLICAÇÃO MANUAL, DUAS DEMÃOS REF 102219</t>
  </si>
  <si>
    <t>PINTURA COM ESMALTE SINTÉTICO ALTO BRILHO EM SUPERFÍCIE DE MADEIRA, APLICAÇÃO MANUAL, DUAS DEMÃOS REF 102220</t>
  </si>
  <si>
    <t>SILICONE SOBRE CONCRETO</t>
  </si>
  <si>
    <t>BANCADA DE CONCRETO APOIADA EM PAREDES</t>
  </si>
  <si>
    <t>BANCADA DE CONCRETO APOIADA EM CONSOLE DE METALON</t>
  </si>
  <si>
    <t>PRATELEIRA DE CONCRETO APOIADA EM CONSOLE METALON 20X30MM</t>
  </si>
  <si>
    <t>FORMA PARA BERÇO EM TÁBUA DE MADEIRA SERRADA, 4 APROVEITAMENTOS - FABRICAÇÃO, MONTAGEM E DESMONTAGEM REF 96533</t>
  </si>
  <si>
    <t>FORMA PARA SERVIÇOS DE DRENAGEM EM CHAPA DE MADEIRA COMPENSADA RESINADA 18MM, 2 APROVEITAMENTOS - FABRICAÇÃO, MONTAGEM E DESMONTAGEM REF 102727</t>
  </si>
  <si>
    <t>ESTRUTURA DE ESCORAMENTO TIPO PONTALETEAMENTO</t>
  </si>
  <si>
    <t>REGULARIZAÇÃO E COMPACTAÇÃO DO SUBLEITO COM ROLO COMPACTADOR</t>
  </si>
  <si>
    <t>REGULARIZAÇÃO E COMPACTAÇÃO DO SUBLEITO COM PLACA VIBRATÓRIA</t>
  </si>
  <si>
    <t>IMPRIMAÇÃO COM EMULSÃO ASFÁLTICA - EAI, LIMPEZA MANUAL</t>
  </si>
  <si>
    <t>PINTURA DE LIGAÇÃO COM RR-1C</t>
  </si>
  <si>
    <t>PINTURA DE LIGAÇÃO EM DUAS ETAPAS COM RR-2C, INCLUSIVE MANTA GEOTÊXTIL, LIMPEZA MANUAL</t>
  </si>
  <si>
    <t>REVESTIMENTO EM PARALELEPÍPEDO COM PEDRAS GNAISSE E COLCHÃO DE PÓ DE PEDRA</t>
  </si>
  <si>
    <t>FORNECIMENTO E INSTALAÇÃO DE PAVIMENTO INTERTRAVADO - 35MPA, E=6CM, 10X20CM, INCLUSIVE COLCHÃO DE AREIA</t>
  </si>
  <si>
    <t>FORNECIMENTO E INSTALAÇÃO DE PAVIMENTO INTERTRAVADO - 35MPA, E=8CM, COR BRANCO, INCLUSIVE COLCHÃO DE AREIA</t>
  </si>
  <si>
    <t>FORNECIMENTO E INSTALAÇÃO DE PAVIMENTO INTERTRAVADO - 35MPA, E=8CM, COR CINZA, INCLUSIVE COLCHÃO DE AREIA</t>
  </si>
  <si>
    <t>FORNECIMENTO E INSTALAÇÃO DE PAVIMENTO INTERTRAVADO - 35MPA, E=8CM, COR VERMELHA, INCLUSIVE COLCHÃO DE AREIA</t>
  </si>
  <si>
    <t>FORNECIMENTO E INSTALAÇÃO DE PAVIMENTO INTERTRAVADO - 35MPA, E=10CM, COR VERMELHA, INCLUSIVE COLCHÃO DE AREIA</t>
  </si>
  <si>
    <t>FORNECIMENTO E INSTALAÇÃO DE PAVIMENTO INTERTRAVADO - 40MPA, E=10CM, COR CINZA NATURAL, INCLUSIVE COLCHÃO DE AREIA</t>
  </si>
  <si>
    <t>SALGAMENTO / REJUNTAMENTO DOS PAVIMENTOS INTERTRAVADOS</t>
  </si>
  <si>
    <t>FRESAGEM ATE 5,0 CM</t>
  </si>
  <si>
    <t>FRESAGEM DE 5 A 10 CM</t>
  </si>
  <si>
    <t>GEOGRELHA DE POLIESTER PARA REFORÇO DE PAVIMENTAÇÃO</t>
  </si>
  <si>
    <t>TELA Q196 PARA PAVIMENTO DE CONCRETO</t>
  </si>
  <si>
    <t>CURA QUÍMICA</t>
  </si>
  <si>
    <t>FORMA DE COMPENSADO RESINADO E=12MM TIPO C (5 APR)</t>
  </si>
  <si>
    <t>ESCORAMENTO DESCONTINUO TIPO A (MADEIRA 6 A 10CM)</t>
  </si>
  <si>
    <t>ESCORAMENTO DESCONTINUIO TIPO B-MADEIRA 11 A 15CM</t>
  </si>
  <si>
    <t>ESCORAMENTO CONTINUO TIPO A</t>
  </si>
  <si>
    <t>ESCORAMENTO CONTINUO TIPO B</t>
  </si>
  <si>
    <t>ALVENARIA TIJOLO MACICO REQ., E =  5CM, A REVESTIR</t>
  </si>
  <si>
    <t>ALVENARIA TIJOLO MACICO REQ., E = 10CM, A REVESTIR</t>
  </si>
  <si>
    <t>ALVENARIA TIJOLO MACICO REQ., E = 20CM, A REVESTIR</t>
  </si>
  <si>
    <t>ALVENARIA TIJOLO MACICO REQ., E =  5CM, APARENTE</t>
  </si>
  <si>
    <t>ALVENARIA TIJOLO MACICO REQ., E = 10CM, APARENTE</t>
  </si>
  <si>
    <t>ALVENARIA TIJOLO MACICO REQ., E = 20CM, APARENTE</t>
  </si>
  <si>
    <t>ALVENARIA TIJOLO FURADO, E = 10CM, A REVESTIR</t>
  </si>
  <si>
    <t>ALVENARIA TIJOLO FURADO, E = 15CM, A REVESTIR</t>
  </si>
  <si>
    <t>ALVENARIA TIJOLO FURADO, E = 20CM, A REVESTIR</t>
  </si>
  <si>
    <t>ALVENARIA BLOCO DE CONCRETO, E = 10CM, A REVESTIR</t>
  </si>
  <si>
    <t>ALVENARIA BLOCO DE CONCRETO, E = 15CM, A REVESTIR</t>
  </si>
  <si>
    <t>ALVENARIA BLOCO DE CONCRETO, E = 20CM, A REVESTIR</t>
  </si>
  <si>
    <t>ALVENARIA BLOCO DE CONCRETO, E = 10CM, APARENTE</t>
  </si>
  <si>
    <t>ALVENARIA BLOCO DE CONCRETO, E = 15CM, APARENTE</t>
  </si>
  <si>
    <t>ALVENARIA BLOCO DE CONCRETO, E = 20CM, APARENTE</t>
  </si>
  <si>
    <t>CHAPISCO COM ARGAMASSA 1:3, A COLHER</t>
  </si>
  <si>
    <t>CHAPISCO COM ARGAMASSA 1:3, A PENEIRA</t>
  </si>
  <si>
    <t>CHAPISCO C/ ARG.DE CIMENTO, AREIA, PEDRISCO 1:2:2</t>
  </si>
  <si>
    <t>EMBOCO COM ARGAMASSA 1:7</t>
  </si>
  <si>
    <t>REBOCO PAULISTA COM ARGAMASSA 1:7</t>
  </si>
  <si>
    <t>REBOCO PAULISTA COM ARGAMASSA 1:4</t>
  </si>
  <si>
    <t>EM AZULEJO BRANCO 15X15 CM, EXTRA</t>
  </si>
  <si>
    <t>REGULARIZACAO E COMPACTACAO MANUAL DE TERRENO</t>
  </si>
  <si>
    <t>REGULARIZAÇAO E COMPACT.TERRENO C/PLACA VIBRATORIA</t>
  </si>
  <si>
    <t>ROCAMENTO E TRANSP.&lt;20M-VEGETACAO MARGINAL A LAGOA</t>
  </si>
  <si>
    <t>MANTA GEOTEXTIL - 300G/M2 - RES. TRACAO &gt;= 16KN/M</t>
  </si>
  <si>
    <t>TELA DE ARAME GALVANIZADA, HEXAGONAL, FIO 0,56 MM (24 BWG), MALHA 1/2", H = 1 M REF 10931</t>
  </si>
  <si>
    <t>CAMADA SEPARADORA DE FILME DE POLIETILENO 20 A 25 MICRA REF 38365</t>
  </si>
  <si>
    <t>CHAPA DE AÇO FINA LAMINADA A QUENTE E = 3,00 MM, 23,55 KG / M2</t>
  </si>
  <si>
    <t>TELHA ONDULADA DE FIBROCIMENTO E=6MM (2,44 X 1,10 OU OUTRA DIMENSÃO) REF 7194</t>
  </si>
  <si>
    <t>TELHA ONDULADA DE FIBROCIMENTO E=5MM (2,44 X 1,10 OU OUTRA DIMENSÃO)</t>
  </si>
  <si>
    <t>TELHA ONDULADA DE FIBROCIMENTO E=8MM (2,44 X 1,10 OU OUTRA DIMENSÃO)</t>
  </si>
  <si>
    <t>FORRO EM PVC LARG= 20CM COR BRANCA COLOCADO</t>
  </si>
  <si>
    <t>FORRO DE GESSO LISO 60X60CM COLOCADO (ACIMA 100M2), EXCLUSIVE TABICA</t>
  </si>
  <si>
    <t>FORRO DE GESSO ACARTONADO 60X200CM COLOCADO&gt;=100M2, EXCLUSIVE TABICA</t>
  </si>
  <si>
    <t>TÁBUA DE MADEIRA DE REFLORESTAMENTO APARELHADA E=2,5 L=20 CM (1"X12")</t>
  </si>
  <si>
    <t>CHAPA DE MADEIRA COMPENSADA RESINADA PARA FORMA DE CONCRETO, DE *2,2 X 1,1* M, E = 10 MM REF 43681</t>
  </si>
  <si>
    <t>CHAPA DE MADEIRA COMPENSADA RESINADA PARA FORMA DE CONCRETO, DE *2,2 X 1,1* M, E = 12 MM REF 43681</t>
  </si>
  <si>
    <t>CHAPA DE MADEIRA COMPENSADA RESINADA PARA FORMA DE CONCRETO, DE *2,2 X 1,1* M, E = 20 MM REF 43677</t>
  </si>
  <si>
    <t>CHAPA DE MADEIRA COMPENSADA RESINADA PARA FORMA DE CONCRETO, DE *2,2 X 1,1* M, E = 18 MM</t>
  </si>
  <si>
    <t>CHAPA DE MADEIRA COMPENSADA PLASTIFICADA PARA FORMA DE CONCRETO, DE 2,20 X 1,10 M, E = 12 MM REF 1347</t>
  </si>
  <si>
    <t>CHAPA DE MADEIRA COMPENSADA PLASTIFICADA PARA FORMA DE CONCRETO, DE 2,20 X 1,10 M, E = 18 MM</t>
  </si>
  <si>
    <t>FORRO DE ANGELIM L=10 E=1,0CM</t>
  </si>
  <si>
    <t>VIDRO LISO INCOLOR, E=4 MM REF 10492</t>
  </si>
  <si>
    <t>VIDRO LISO INCOLOR, E=5 MM REF 10493</t>
  </si>
  <si>
    <t>VIDRO LISO INCOLOR, E=6 MM REF 10491</t>
  </si>
  <si>
    <t>VIDRO MARTELADO OU CANELADO, E=4 MM REF 10499</t>
  </si>
  <si>
    <t>VIDRO LAMINADO LISO INCOLOR, E=8 MM (4+4) REF 34391</t>
  </si>
  <si>
    <t>VIDRO LAMINADO LISO INCOLOR, E=12 MM (4+4+4) REF 10497</t>
  </si>
  <si>
    <t>VIDRO LAMINADO LISO INCOLOR, E=15 MM (5+5+5) REF 10504</t>
  </si>
  <si>
    <t>VIDRO PLANO ARAMADO, E=6 MM REF 34384</t>
  </si>
  <si>
    <t>VIDRO ARAMADO, E=7 MM REF 11185</t>
  </si>
  <si>
    <t>VIDRO TEMPERADO INCOLOR, E=6 MM REF 10505</t>
  </si>
  <si>
    <t>VIDRO TEMPERADO INCOLOR, E=8 MM REF 10506</t>
  </si>
  <si>
    <t>VIDRO TEMPERADO INCOLOR, E=10 MM REF 10507</t>
  </si>
  <si>
    <t>PISO BORRACHA RECICLADO COR PRETA ANTIDERRAPANTE</t>
  </si>
  <si>
    <t>AZULEJO BRANCO 15X15 CM, CECRISA EXTRA OU EQUIVALENTE</t>
  </si>
  <si>
    <t>LONA PLÁSTICA PRETA - 150 MICRA</t>
  </si>
  <si>
    <t>LONA PLÁSTICA PRETA - 200 MICRA</t>
  </si>
  <si>
    <t>EQUIPE DE ESGOTO PARA REDE E LIGACAO</t>
  </si>
  <si>
    <t>COMPUTADOR COM SOFTWARES (AUTOCAD, OFFICE)</t>
  </si>
  <si>
    <t>CHP/BETONEIRA 400 L, SEM CARREGADOR</t>
  </si>
  <si>
    <t>CHI/BETONEIRA 400 L, SEM CARREGADOR</t>
  </si>
  <si>
    <t>CHP/GUINDASTE ARTICULADO COM CAPACIDADE MÁXIMA DE 3300KG E ALCANCE MÁXIMO HORIZONTAL DE 9 METROS OU EQUIVALENTE</t>
  </si>
  <si>
    <t>CHI/GUINDASTE ARTICULADO COM CAPACIDADE MÁXIMA DE 3300KG E ALCANCE MÁXIMO HORIZONTAL DE 9 METROS OU EQUIVALENTE</t>
  </si>
  <si>
    <t>CHP/PÁ CARREGADEIRA 180HP CAPACIDADE CAÇAMBA 3M3 OU EQUIVALENTE</t>
  </si>
  <si>
    <t>CHI/PÁ CARREGADEIRA 180HP CAPACIDADE CAÇAMBA 3M3 OU EQUIVALENTE</t>
  </si>
  <si>
    <t>CHP/PÁ CARREGADEIRA 140HP CAPACIDADE CAÇAMBA 1,7M3 OU EQUIVALENTE</t>
  </si>
  <si>
    <t>CHI/PÁ CARREGADEIRA 140HP CAPACIDADE CAÇAMBA 1,7M3 OU EQUIVALENTE</t>
  </si>
  <si>
    <t>CHP/MINI-CARREGADEIRA DE PNEUS 61HP COM VASSOURA DE 1500MM OU EQUIVALENTE</t>
  </si>
  <si>
    <t>CHI/MINI-CARREGADEIRA DE PNEUS 61HP COM VASSOURA DE 1500MM OU EQUIVALENTE</t>
  </si>
  <si>
    <t>CHP/ROLO VIBRATÓRIO PÉ DE CARNEIRO 100HP PESO OPERACIONAL 11000KG OU EQUIVALENTE</t>
  </si>
  <si>
    <t>CHI/ROLO VIBRATÓRIO PÉ DE CARNEIRO 100HP PESO OPERACIONAL 11000KG OU EQUIVALENTE</t>
  </si>
  <si>
    <t>CHP/ROLO VIBRATÓRIO LISO 80HP PESO OPERACIONAL 7000KG LARGURA 1,68M OU EQUIVALENTE</t>
  </si>
  <si>
    <t>CHI/ROLO VIBRATÓRIO LISO 80HP PESO OPERACIONAL 7000KG LARGURA 1,68M OU EQUIVALENTE</t>
  </si>
  <si>
    <t>CHP/ROLO VIBRATÓRIO PÉ DE CARNEIRO 80HP PESO OPERACIONAL 7000KG OU EQUIVALENTE</t>
  </si>
  <si>
    <t>CHI/ROLO VIBRATÓRIO PÉ DE CARNEIRO 80HP PESO OPERACIONAL 7000KG OU EQUIVALENTE</t>
  </si>
  <si>
    <t>CHP/ROLO VIBRATÓRIO DE TAMBOR DUPLO 24 HP, PESO OPERACIONAL 1700KG E TAMBOR 0,90M OU EQUIVALENTE</t>
  </si>
  <si>
    <t>CHI/ROLO VIBRATÓRIO DE TAMBOR DUPLO 24 HP, PESO OPERACIONAL 1700KG E TAMBOR 0,90M OU EQUIVALENTE</t>
  </si>
  <si>
    <t>CHP/ROLO DE PNEUS MASSA OPERACIONAL 10000KG LARGURA ROLAMENTO 1,80M E 99HP OU EQUIVALENTE</t>
  </si>
  <si>
    <t>CHI/ROLO DE PNEUS MASSA OPERACIONAL 10000KG LARGURA ROLAMENTO 1,80M E 99HP OU EQUIVALENTE</t>
  </si>
  <si>
    <t>CHP/COMPACTADOR VIBRATÓRIO DE PLACA 9,0 HP DIESEL OU EQUIVALENTE</t>
  </si>
  <si>
    <t>CHI/COMPACTADOR VIBRATÓRIO DE PLACA 9,0 HP DIESEL OU EQUIVALENTE</t>
  </si>
  <si>
    <t>CHP/COMPACTADOR VIBRATÓRIO DE PLACA 3,0 HP DIESEL OU EQUIVALENTE</t>
  </si>
  <si>
    <t>CHI/COMPACTADOR VIBRATÓRIO DE PLACA 3,0 HP DIESEL OU EQUIVALENTE</t>
  </si>
  <si>
    <t>CHP/COMPRESSOR PORTÁTIL, MOTOR DIESEL, 275 PCM, 7 BAR, 54,4KW, OU EQUIVALENTE</t>
  </si>
  <si>
    <t>CHI/COMPRESSOR PORTÁTIL, MOTOR DIESEL, 275 PCM, 7 BAR, 54,4KW, OU EQUIVALENTE</t>
  </si>
  <si>
    <t>MARTELO DEMOLIDOR ELETRICO, 2.000 W,  1.000 IMPACTOS POR MINUTO, FORÇA DE IMPACTO ENTRE 62 E 69 J, PESO DE 30 KG, OU EQUIVALENTE</t>
  </si>
  <si>
    <t>CHP/RETROESCAVADEIRA TRAÇÃO 4X2, 85HP, CAÇAMBA 610MM / 0,22M3 OU EQUIVALENTE</t>
  </si>
  <si>
    <t>CHI/RETROESCAVADEIRA TRAÇÃO 4X2, 85HP, CAÇAMBA 610MM / 0,22M3 OU EQUIVALENTE</t>
  </si>
  <si>
    <t>CHI/ESCAVADEIRA HIDRAULICA SOBRE ESTEIRAS, CACAMBA 1,3M3, PESO OPERACIONAL 22T, POTÊNCIA BRUTA 156HP, OU EQUIVALENTE</t>
  </si>
  <si>
    <t>CHI/GRADE DE DISCOS MECANICA 20X24" COM 20 DISCOS 24" X 6MM  COM PNEUS PARA TRANSPORTE</t>
  </si>
  <si>
    <t>CHP/MÁQUINA CORTADORA DE PISO (SERRA CLIPPER), À GASOLINA, 13HP, ÚMIDO OU À SECO, OU EQUIVALENTE</t>
  </si>
  <si>
    <t>CHI/MÁQUINA CORTADORA DE PISO (SERRA CLIPPER), À GASOLINA, 13HP, ÚMIDO OU À SECO, OU EQUIVALENTE</t>
  </si>
  <si>
    <t>CHP - TERRÔMETRO 20 KO E RESISTIVIDADE DO SOLO</t>
  </si>
  <si>
    <t>CHI - TERRÔMETRO 20 KO E RESISTIVIDADE DO SOLO</t>
  </si>
  <si>
    <t>POLIDORA DE PISO, 100KG, D=450MM, MOTOR ELÉTRICO 4HP (LOCAÇÃO)</t>
  </si>
  <si>
    <t>MÁQUINA DE SOLDA - LOCAÇÃO</t>
  </si>
  <si>
    <t>GERADOR DIESEL MONOCILÍNDRICO SOBRE 2 RODAS, COM 6KVA TDG7000EXP OU EQUIVALENTE - LOCAÇÃO</t>
  </si>
  <si>
    <t>SOPRADOR A GASOLINA</t>
  </si>
  <si>
    <t>PULVERIZADOR TIPO COSTAL</t>
  </si>
  <si>
    <t>EQUIPAMENTO PARA SELAGEM COM MATERIAL ASFÁLTICO REBOCÁVEL COM CAPACIDADE DE 370 L - 35 KW</t>
  </si>
  <si>
    <t>OPERADOR 1</t>
  </si>
  <si>
    <t>OPERADOR DE CARREGADEIRA</t>
  </si>
  <si>
    <t>OPERADOR DE GUINDASTE</t>
  </si>
  <si>
    <t>OPERADOR DE MOTONIVELADORA</t>
  </si>
  <si>
    <t>OPERADOR DE RETRO ESCAVADEIRA</t>
  </si>
  <si>
    <t>OPERADOR DE ROLO COMPACTADOR</t>
  </si>
  <si>
    <t>ALMOXARIFE</t>
  </si>
  <si>
    <t>APONTADOR</t>
  </si>
  <si>
    <t>AUXILIAR DE SERVIÇOS GERAIS</t>
  </si>
  <si>
    <t>ENCARREGADO DE TURMA</t>
  </si>
  <si>
    <t>CALCETEIRO</t>
  </si>
  <si>
    <t>MARCENEIRO</t>
  </si>
  <si>
    <t>PEDREIRO DE ACABAMENTO</t>
  </si>
  <si>
    <t>RASTELEIRO</t>
  </si>
  <si>
    <t>MESTRE DE OBRAS</t>
  </si>
  <si>
    <t>AUXILIAR ADMINISTRATIVO</t>
  </si>
  <si>
    <t>VIGIA DIURNO</t>
  </si>
  <si>
    <t>VIGIA NOTURNO</t>
  </si>
  <si>
    <t>TÉCNICO SÊNIOR</t>
  </si>
  <si>
    <t>TÉCNICO INTERMEDIÁRIO</t>
  </si>
  <si>
    <t>TÉCNICO JÚNIOR</t>
  </si>
  <si>
    <t>ENGENHEIRO CONSULTOR ESPECIAL - PROJETO</t>
  </si>
  <si>
    <t>ENGENHEIRO CONSULTOR - PROJETO</t>
  </si>
  <si>
    <t>ENGENHEIRO COORDENADOR - PROJETO</t>
  </si>
  <si>
    <t>ENGENHEIRO TRAINEE PROJETO</t>
  </si>
  <si>
    <t>ARQUITETO CONSULTOR ESPECIAL PROJETO</t>
  </si>
  <si>
    <t>ARQUITETO CONSULTOR PROJETO</t>
  </si>
  <si>
    <t>ARQUITETO COORDENADOR PROJETO</t>
  </si>
  <si>
    <t>ARQUITETO SÊNIOR PROJETO</t>
  </si>
  <si>
    <t>ARQUITETO INTERMEDIÁRIO PROJETO</t>
  </si>
  <si>
    <t>ARQUITETO JÚNIOR PROJETO</t>
  </si>
  <si>
    <t>ARQUITETO TRAINEE PROJETO</t>
  </si>
  <si>
    <t>BIÓLOGO ATÉ 5 ANOS DE EXPERIÊNCIA</t>
  </si>
  <si>
    <t>BIÓLOGO ACIMA DE 5 ANOS DE EXPERIÊNCIA</t>
  </si>
  <si>
    <t>ESTAGIÁRIO DE NÍVEL SUPERIOR - 04 HORAS</t>
  </si>
  <si>
    <t>AUXILIAR DE ENGENHARIA - PROJETO</t>
  </si>
  <si>
    <t>PROJETISTA CADISTA - PROJETO</t>
  </si>
  <si>
    <t>DESENHISTA PROJETISTA - PROJETO</t>
  </si>
  <si>
    <t>DESENHISTA COPISTA - PROJETO</t>
  </si>
  <si>
    <t>ASSISTENTE SOCIAL - PROJETO</t>
  </si>
  <si>
    <t>ENGENHEIRO TRAINEE SUPERVISÃO</t>
  </si>
  <si>
    <t>ARQUITETO CONSULTOR SUPERVISÃO</t>
  </si>
  <si>
    <t>ARQUITETO COORDENADOR SUPERVISÃO</t>
  </si>
  <si>
    <t>ARQUITETO SÊNIOR SUPERVISÃO</t>
  </si>
  <si>
    <t>ARQUITETO INTERMEDIÁRIO SUPERVISÃO</t>
  </si>
  <si>
    <t>ARQUITETO JÚNIOR SUPERVISÃO</t>
  </si>
  <si>
    <t>ARQUITETO TRAINEE SUPERVISÃO</t>
  </si>
  <si>
    <t>LOCAÇÃO DE GRUPO GERADOR 80 A 125 KVA, MOTOR DIESEL, REBOCÁVEL, ACIONAMENTO MANUAL REF 3346</t>
  </si>
  <si>
    <t>ESCAVAÇÃO MECÂNICA, INCLUSIVE TRANSPORTE ATÉ 50 M, COM RETROESCAVADEIRA EM MATERIAL DE 1ª CATEGORIA</t>
  </si>
  <si>
    <t>ESCAVAÇÃO MECÂNICA, INCLUSIVE TRANSPORTE ATÉ 50 M, COM PÁ CARREGADEIRA EM MATERIAL DE 1ª CATEGORIA</t>
  </si>
  <si>
    <t>ESCAVAÇÃO MECÂNICA, INCLUSIVE TRANSPORTE ATÉ 50 M, COM PÁ CARREGADEIRA EM MATERIAL DE 2ª CATEGORIA</t>
  </si>
  <si>
    <t>ESCAVAÇÃO E CARGA MECANIZADA COM RETROESCAVADEIRA EM MATERIAL DE 1ª CATEGORIA</t>
  </si>
  <si>
    <t>ESCAVAÇÃO E CARGA MECANIZADA COM PÁ CARREGADEIRA EM MATERIAL DE 1ª CATEGORIA</t>
  </si>
  <si>
    <t>ESCAVAÇÃO E CARGA MECANIZADA COM PÁ CARREGADEIRA EM MATERIAL DE 2ª CATEGORIA</t>
  </si>
  <si>
    <t>ESCAVAÇÃO E CARGA MECANIZADA COM ESCAVADEIRA EM MATERIAL DE 1ª CATEGORIA</t>
  </si>
  <si>
    <t>ESCAVAÇÃO E CARGA MECANIZADA COM ESCAVADEIRA EM MATERIAL DE 2ª CATEGORIA</t>
  </si>
  <si>
    <t>ESCAVAÇÃO E CARGA MECANIZADA COM ESCAVADEIRA EM MATERIAL DE 1ª CATEGORIA EM VIAS URBANAS</t>
  </si>
  <si>
    <t>ESCAVAÇÃO E CARGA MECANIZADA COM ESCAVADEIRA EM MATERIAL DE 2ª CATEGORIA EM VIAS URBANAS</t>
  </si>
  <si>
    <t>PREPARO DE FUNDO DE VALA COM LARGURA MENOR QUE 1,5 M, COM CAMADA DE AREIA, LANÇAMENTO MANUAL REF 101618</t>
  </si>
  <si>
    <t>ESCAVAÇÃO MECANIZADA PARA BLOCO DE COROAMENTO OU SAPATA COM RETROESCAVADEIRA (INCLUINDO ESCAVAÇÃO PARA COLOCAÇÃO DE FORMAS) REF 96521</t>
  </si>
  <si>
    <t>ESCAVAÇÃO MECANIZADA PARA VIGA BALDRAME COM MINI ESCAVADEIRA (INCLUINDO ESCAVAÇÃO PARA COLOCAÇÃO DE FÔRMAS) REF 96525</t>
  </si>
  <si>
    <t>TUBULÃO A CÉU ABERTO, D=90CM, INCLUSIVE CONCRETO, EXCLUSIVE ARMAÇÃO E ENCAMISAMENTO</t>
  </si>
  <si>
    <t>TUBULÃO A CÉU ABERTO, D=100CM, INCLUSIVE CONCRETO, EXCLUSIVE ARMAÇÃO E ENCAMISAMENTO</t>
  </si>
  <si>
    <t>TUBULÃO A CÉU ABERTO, D=120CM, INCLUSIVE CONCRETO, EXCLUSIVE ARMAÇÃO E ENCAMISAMENTO</t>
  </si>
  <si>
    <t>ALARGAMENTO DE BASE DE TUBULÃO A CÉU ABERTO</t>
  </si>
  <si>
    <t>CONCRETO CICLÓPICO FCK = 15MPA, 30% PEDRA DE MÃO, INCLUSIVE LANÇAMENTO REF 102487</t>
  </si>
  <si>
    <t>CONCRETO MAGRO PARA LASTRO, TRAÇO 1:4,5:4,5, PREPARO MECÂNICO COM BETONEIRA, INCLUI LANÇAMENTO E ACABAMENTO</t>
  </si>
  <si>
    <t>ENCHIMENTO MANUAL DE BRITA EM DRENO REF 102719</t>
  </si>
  <si>
    <t>ENCHIMENTO MECANIZADO DE BRITA EM DRENO REF 102717</t>
  </si>
  <si>
    <t>DRENO DE SERVIÇO PARA POÇO DE BOMBEAMENTO</t>
  </si>
  <si>
    <t>CONCRETO MAGRO PARA BERÇO DE REDE TUBULAR, TRAÇO 1:4,5:4,5, PREPARO MECÂNICO COM BETONEIRA, INCLUI LANÇAMENTO E ACABAMENTO</t>
  </si>
  <si>
    <t>LASTRO DE PEDRA BRITADA</t>
  </si>
  <si>
    <t>SUB-BASE ESTABILIZADA GRANULOMETRICAMENTE COM BRITA BICA CORRIDA (AGREGADO DE PEDREIRA) - PROCTOR INTERMEDIÁRIO</t>
  </si>
  <si>
    <t>SUB-BASE ESTABILIZADA GRANULOMETRICAMENTE COM BRITA BICA CORRIDA (AGREGADO DE PEDREIRA) - PROCTOR MODIFICADO</t>
  </si>
  <si>
    <t>SUB-BASE ESTABILIZADA QUIMICAMENTE COM BRITA GRADUADA BGTC COM 10% DE TEOR DE CIMENTO COMPACTADO COM PLACA VIBRATÓRIA</t>
  </si>
  <si>
    <t>CONCRETO COMPACTADO A ROLO - CONSUMO DE CIMENTO 120 KG/M3 E FCTM, K= 2,0 MPA (AOS 28 DIAS)</t>
  </si>
  <si>
    <t>BASE ESTABILIZADA GRANULOMETRICAMENTE COM BRITA GRADUADA SIMPLES - PROCTOR MODIFICADO</t>
  </si>
  <si>
    <t>BASE ESTABILIZADA GRANULOMETRICAMENTE COM BRITA BICA CORRIDA (AGREGADO DE PEDREIRA), COMPACTADO COM PLACA VIBRATÓRIA - PROCTOR MODIFICADO</t>
  </si>
  <si>
    <t>BASE ESTABILIZADA QUIMICAMENTE COM BRITA GRADUADA TRATADA COM CIMENTO - BGTC (2% A 4% DE CIMENTO) - PROCTOR MODIFICADO</t>
  </si>
  <si>
    <t>BASE ESTABILIZADA GRANULOMETRICAMENTE COM BRITA BICA CORRIDA (AGREGADO DE PEDREIRA) - PROCTOR MODIFICADO</t>
  </si>
  <si>
    <t>BASE ESTABILIZADA GRANULOMETRICAMENTE COMPACTADA - EXCLUSIVE MATERIAL -  PROCTOR MODIFICADO</t>
  </si>
  <si>
    <t>PAVIMENTO DE CONCRETO - CONSUMO DE CIMENTO 390KG/M3 E FCTM, K=4,5 MPA, INCLUSIVE TEXTURIZAÇÃO</t>
  </si>
  <si>
    <t>CONCRETO CICLOPICO 1:4:8 C/ 30% PEDRA, LANC. FUND.</t>
  </si>
  <si>
    <t>CONCRETO CICLOPICO 1:3:6 C/ 30% PEDRA, LANC. FUND.</t>
  </si>
  <si>
    <t>CONCRETO 1:4:8, B1-B2 CALCARIA - PREPARO</t>
  </si>
  <si>
    <t>CONCRETO 1:3:6, B1-B2 CALCARIA - PREPARO</t>
  </si>
  <si>
    <t>CONCRETO FCK &gt;= 15 MPA, B1-B2 CALCARIA - PREPARO REF 94963</t>
  </si>
  <si>
    <t>CONCRETO FCK &gt;= 20 MPA, B1-B2 CALCARIA - PREPARO REF 94964</t>
  </si>
  <si>
    <t>CONCRETO FCK &gt;= 25 MPA, B1-B2 CALCARIA - PREPARO REF 94965</t>
  </si>
  <si>
    <t>CONCRETO FCK &gt;= 30 MPA, B1-B2 CALCARIA - PREPARO REF 94966</t>
  </si>
  <si>
    <t>CONCRETO FCK &gt;= 40 MPA, B1-B2 CALCARIA - PREPARO REF 94967</t>
  </si>
  <si>
    <t>CONCRETO 1:4:8, B1-B2 CALCARIA,LANCADO EM FUNDACAO</t>
  </si>
  <si>
    <t>CONCRETO 1:3:6, B1-B2 CALCARIA,LANCADO EM FUNDACAO</t>
  </si>
  <si>
    <t>CONCRETO FCK &gt;= 15 MPA, BRITA CALCÁRIA, PREPARADO EM OBRA E LANÇADO EM FUNDAÇÃO</t>
  </si>
  <si>
    <t>CONCRETO FCK &gt;= 20 MPA, BRITA CALCÁRIA, PREPARADO EM OBRA E LANÇADO EM FUNDAÇÃO</t>
  </si>
  <si>
    <t>CONCRETO FCK &gt;= 25 MPA, BRITA CALCÁRIA, PREPARADO EM OBRA E LANÇADO EM FUNDAÇÃO</t>
  </si>
  <si>
    <t>CONCRETO FCK &gt;= 30 MPA, BRITA CALCÁRIA, PREPARADO EM OBRA E LANÇADO EM FUNDAÇÃO</t>
  </si>
  <si>
    <t>CONCRETO FCK &gt;= 40 MPA, BRITA CALCÁRIA, PREPARADO EM OBRA E LANÇADO EM FUNDAÇÃO</t>
  </si>
  <si>
    <t>CONCRETO FCK &gt;= 20 MPA, BRITA CALCÁRIA, PREPARADO EM OBRA E LANÇADO EM ESTRUTURA</t>
  </si>
  <si>
    <t>CONCRETO FCK &gt;= 25 MPA, BRITA CALCÁRIA, PREPARADO EM OBRA E LANÇADO EM ESTRUTURA</t>
  </si>
  <si>
    <t>CONCRETO FCK &gt;= 30 MPA, BRITA CALCÁRIA, PREPARADO EM OBRA E LANÇADO EM ESTRUTURA</t>
  </si>
  <si>
    <t>CONCRETO FCK &gt;= 40 MPA, BRITA CALCÁRIA, PREPARADO EM OBRA E LANÇADO EM ESTRUTURA</t>
  </si>
  <si>
    <t>SOLO CIMENTO 1:10</t>
  </si>
  <si>
    <t>LANÇAMENTO DE CONCRETO CONVENCIONAL EM FUNDAÇÕES</t>
  </si>
  <si>
    <t>LANÇAMENTO DE CONCRETO BOMBEADO EM FUNDAÇÕES</t>
  </si>
  <si>
    <t>LANÇAMENTO MANUAL, ADENSAMENTO E ACABAMENTO DE CONCRETO CONVENCIONAL EM ESTRUTURA</t>
  </si>
  <si>
    <t>LANÇAMENTO COM USO DE BOMBA, ADENSAMENTO E ACABAMENTO DE CONCRETO EM ESTRUTURA ADP REF 103673</t>
  </si>
  <si>
    <t>ARGAMASSA DE CIMENTO E AREIA 1:1</t>
  </si>
  <si>
    <t>ARGAMASSA DE CIMENTO E AREIA 1:2</t>
  </si>
  <si>
    <t>ARGAMASSA DE CIMENTO E AREIA 1:3</t>
  </si>
  <si>
    <t>ARGAMASSA DE CIMENTO E AREIA 1:4</t>
  </si>
  <si>
    <t>ARGAMASSA DE CIMENTO E AREIA 1:5</t>
  </si>
  <si>
    <t>ARGAMASSA DE CIMENTO E AREIA 1:6</t>
  </si>
  <si>
    <t>ARGAMASSA DE CIMENTO E AREIA 1:7</t>
  </si>
  <si>
    <t>ARGAMASSA DE CIMENTO E AREIA 1:8</t>
  </si>
  <si>
    <t>ARGAMASSA DE CIMENTO E AREIA 1:3 COM ADITIVO IMPERMEABILIZANTE ADAPTADO REF 100475</t>
  </si>
  <si>
    <t>ARGAMASSA DE CIMENTO, AREIA E PEDRISCO 1:2:2</t>
  </si>
  <si>
    <t>ESCAVACAO MANUAL H &lt;= 1.5M</t>
  </si>
  <si>
    <t>ESCAVACAO MANUAL 1,5 &lt; H &lt;= 3,0 M</t>
  </si>
  <si>
    <t>ESCAVACAO MANUAL H &gt; 3,0 M</t>
  </si>
  <si>
    <t>ESCAV. MECANICA DE VALAS C/ DESC. LATERAL H&lt;=1,5M</t>
  </si>
  <si>
    <t>ESCAV.MECANICA DE VALAS DESC. LATERAL 1,5M&lt;H&lt;=3,0M</t>
  </si>
  <si>
    <t>ESCAV.MECANICA DE VALAS DESC. LATERAL 3,0M&lt;H&lt;=5,0M</t>
  </si>
  <si>
    <t>ESCAV. MECANICA DE VALAS C/ DESC. LATERAL H&gt;=5,0M</t>
  </si>
  <si>
    <t>ESCAV.MECANICA DE VALAS C/ DESC.S/CAMINHAO H&lt;=1,5M</t>
  </si>
  <si>
    <t>ESCAV.MECANICA DE VALAS DESC.S/CAMINHAO 1,5M&lt;H&lt;=3M</t>
  </si>
  <si>
    <t>ESCAV.MECANICA DE VALAS DESC.S/CAMINHAO 3,0M&lt;H&lt;=5M</t>
  </si>
  <si>
    <t>ESCAV. MECANICA DE VALAS DESC.S/ CAMINHAO H&gt;=5,0M</t>
  </si>
  <si>
    <t>REATERRO MANUAL DE VALAS</t>
  </si>
  <si>
    <t>REATERRO COMPACTADO C/ PLACA VIBRATORIA</t>
  </si>
  <si>
    <t>REATERRO COMPACTADO COM ROLO VIBRATORIO</t>
  </si>
  <si>
    <t>CARGA MANUAL SOBRE CAMINHOES</t>
  </si>
  <si>
    <t>CARGA MECANICA SOBRE CAMINHOES</t>
  </si>
  <si>
    <t>TRACO 1;3;6, FORNEC.E LANCAMENTO SOBRE ENROCAMENTO</t>
  </si>
  <si>
    <t>CARGA MANUAL DE VEGETACAO SOBRE CAMINHAO</t>
  </si>
  <si>
    <t>DESCARGA E ESPALHAMENTO DE BOTA FORA</t>
  </si>
  <si>
    <t>AREIA (COM ADENSAMENTO HIDRAULICO)</t>
  </si>
  <si>
    <t>BRITAS 1, 2 OU 3, CALCÁRIA COM FRETE</t>
  </si>
  <si>
    <t>BRITAS 1, 2 OU 3, GNAISSE COM FRETE</t>
  </si>
  <si>
    <t>PÓ DE GNAISSE COM FRETE</t>
  </si>
  <si>
    <t>PEDRISCO CALCÁRIO COM FRETE</t>
  </si>
  <si>
    <t>PEDRA DE MÃO (CALÇADÃO) DE CALCÁRIO COM FRETE</t>
  </si>
  <si>
    <t>PEDRA DE MÃO (CALÇADÃO) DE GNAISSE COM FRETE</t>
  </si>
  <si>
    <t>AREIA/CASCALHO PARA DRENO</t>
  </si>
  <si>
    <t>AREIA LAVADA COM FRETE</t>
  </si>
  <si>
    <t>CONCRETO USINADO FCK&gt;=15 MPA - BRITA 0 E 1 - SLUMP 10+-2</t>
  </si>
  <si>
    <t>CONCRETO USINADO FCK&gt;=20 MPA - BRITA 0 E 1 - SLUMP 10+-2 REF 34492</t>
  </si>
  <si>
    <t>CONCRETO USINADO FCK&gt;=25 MPA - BRITA 0 E 1 - SLUMP 10+-2 REF 34493</t>
  </si>
  <si>
    <t>CONCRETO USINADO FCK&gt;=30 MPA - BRITA 0 E 1 - SLUMP 10+-2 REF 34494</t>
  </si>
  <si>
    <t>CONCRETO USINADO FCK&gt;=40 MPA - BRITA 0 E 1 - SLUMP 10+-2 REF 34496</t>
  </si>
  <si>
    <t>CONCRETO CONSUMO CIMENTO 120 KG/M3 FCTMK&gt;=2 MPA</t>
  </si>
  <si>
    <t>CONCRETO - CONSUMO DE CIMENTO 390 KG/M3 E FCTM, K=4,5 MPA - USINADO</t>
  </si>
  <si>
    <t>CONCRETO USINADO FCK&gt;=25 MPA - BRITA 0 E 1 - SLUMP 13+-3 CM CONSUMO MÍNIMO 280KG REF 38405</t>
  </si>
  <si>
    <t>CONCRETO USINADO FCK&gt;=30 MPA - BRITA 0 E 1 - SLUMP 24+-2 CM CONSUMO MÍNIMO 400KG</t>
  </si>
  <si>
    <t>TERRA VEGETAL (GRANEL) REF 7253</t>
  </si>
  <si>
    <t>FORNECIMENTO E COLOCAÇÃO DE TELA Q-92</t>
  </si>
  <si>
    <t>FORNECIMENTO E COLOCAÇÃO DE TELA Q-138</t>
  </si>
  <si>
    <t>FORNECIMENTO E COLOCAÇÃO DE TELA Q-196</t>
  </si>
  <si>
    <t>FORNECIMENTO E COLOCAÇÃO DE TELA Q-61</t>
  </si>
  <si>
    <t>FORNECIMENTO E COLOCAÇÃO DE TELA Q-113</t>
  </si>
  <si>
    <t>FORNECIMENTO E COLOCAÇÃO DE TELA Q-166</t>
  </si>
  <si>
    <t>FORNECIMENTO E COLOCAÇÃO DE TELA Q-238</t>
  </si>
  <si>
    <t>FORNECIMENTO E COLOCAÇÃO DE TELA Q-385</t>
  </si>
  <si>
    <t>FORNECIMENTO E COLOCAÇÃO DE TELA Q-709</t>
  </si>
  <si>
    <t>BARRAS DE TRANSFERÊNCIA - AÇO CA 25 - AQUISIÇÃO, TRANSPORTE, CORTE E COLOCAÇÃO</t>
  </si>
  <si>
    <t>BARRAS DE LIGAÇÃO - AÇO CA 50 - AQUISIÇÃO, TRANSPORTE, CORTE E COLOCAÇÃO</t>
  </si>
  <si>
    <t>SUPORTE PARA BARRAS DE TRANSFERÊNCIA - AÇO CA 50 - AQUISIÇÃO, TRANSPORTE, CORTE E COLOCAÇÃO</t>
  </si>
  <si>
    <t>FIXADORES DE SUPORTE - AÇO CA 50 - AQUISIÇÃO, TRANSPORTE, CORTE E COLOCAÇÃO</t>
  </si>
  <si>
    <t>ARMADURAS DISTRIBUÍDAS DESCONTINUAMENTE PARA ÁREAS DE PLACAS QUE CONTENHAM INTERRUPÇÃO</t>
  </si>
  <si>
    <t>APLICAÇÃO DE GRAXA EM BARRAS DE TRANSFERÊNCIA PARA EXECUÇÃO DE PAVIMENTO DE CONCRETO</t>
  </si>
  <si>
    <t>SUPORTE PARA TELA Q196 (CARANGUEJO) PARA PAVIMENTO DE CONCRETO</t>
  </si>
  <si>
    <t>ADUBO MINERAL 10-10-10</t>
  </si>
  <si>
    <t>ADUBO MINERAL 4-14-8</t>
  </si>
  <si>
    <t>ACO CA-25 - DEGRAUS</t>
  </si>
  <si>
    <t>ACO CA-50, D&lt;= 12.7MM - CORTE,DOBRAMENTO,COLOCACAO</t>
  </si>
  <si>
    <t>ACO CA-50, D &gt; 12.7MM - CORTE,DOBRAMENTO,COLOCACAO</t>
  </si>
  <si>
    <t>ACO CA-60 - CORTE, DOBRAMENTO E COLOCACAO</t>
  </si>
  <si>
    <t>ACO CA-50  E CA-60 - CORTE, DOBRAMENTO E COLOCACAO</t>
  </si>
  <si>
    <t>AÇO CA-25 25,0 MM, BARRA DE TRANSFERÊNCIA REF 42404</t>
  </si>
  <si>
    <t>FERRO REDONDO MECANICO SAE 1020 D= 1/2"</t>
  </si>
  <si>
    <t>FERRO REDONDO 3/4" (19,5MM)</t>
  </si>
  <si>
    <t>BARRA DE FERRO RETANGULAR, BARRA CHATA 2" X 1/4" (L X E), REF 559</t>
  </si>
  <si>
    <t>BARRA DE FERRO RETANGULAR, BARRA CHATA, 1" X 1/4" (L X E), 1,2265 KG/M</t>
  </si>
  <si>
    <t>BARRA DE FERRO RETANGULAR, BARRA CHATA, 1 1/2" X 1/4" (L X E), 1,89 KG/M</t>
  </si>
  <si>
    <t>BARRA CHATA AÇO 1/8" X 3/8" (0,24KG/M)</t>
  </si>
  <si>
    <t>CANTONEIRA FERRO DE ABAS IGUAIS, 1" X 1/8" (L X E), 1,20KG/M</t>
  </si>
  <si>
    <t>CANTONEIRA FERRO GALVANIZADO DE ABAS IGUAIS, 1" X 1/8" (L X E) , 1,20KG/M</t>
  </si>
  <si>
    <t>CANTONEIRA AÇO ABAS IGUAIS 2" X 1/4" REF 4777</t>
  </si>
  <si>
    <t>CANTONEIRA DE FERRO 1  3/4" X 1/8"</t>
  </si>
  <si>
    <t>CANTONEIRA DE FERRO 2" X 1/8"</t>
  </si>
  <si>
    <t>FERRO TE 3/4"x1/8"</t>
  </si>
  <si>
    <t>ARAME GALVANIZADO 10 BWG, 3,40 MM (0,0713 KG/M) REF 43131</t>
  </si>
  <si>
    <t>ARAME GALVANIZADO 12 BWG, 2,76 MM (0,048 KG/M) REF 43130</t>
  </si>
  <si>
    <t>ARAME GALVANIZADO 14 BWG, 2,11 MM (0,026 KG/M) REF 43130</t>
  </si>
  <si>
    <t>ARAME GALVANIZADO 16 BWG, 1,65MM (0,0166 KG/M) REF 344</t>
  </si>
  <si>
    <t>ARAME RECOZIDO (PG-7) 18 BWG, 1,24 MM (0,009 KG/M) REF 43132</t>
  </si>
  <si>
    <t>ARAME DE AÇO ZN/AL + PVC FIO 2,2MM</t>
  </si>
  <si>
    <t>ARAME DE AÇO ZN/AL FIO 2,2MM</t>
  </si>
  <si>
    <t>CIMENTO PORTLAND BRANCO CP-32 (ESTRUTURAL) SC 50KG</t>
  </si>
  <si>
    <t>ARGAMASSA COLANTE AC-III</t>
  </si>
  <si>
    <t>BARITA PARA REVESTIMENTO</t>
  </si>
  <si>
    <t>COLA RODOPAX/BIANCO KG OU EQUIVALENTE</t>
  </si>
  <si>
    <t>SOLDA BRANCA 50x50</t>
  </si>
  <si>
    <t>ADESIVO PARA TUBOS DE PVC</t>
  </si>
  <si>
    <t>GRAXA LUBRIFICANTE REF 4229</t>
  </si>
  <si>
    <t>MASSA LÁTEX PARA PAREDES INTERNAS REF 43626</t>
  </si>
  <si>
    <t>MASSA ACRÍLICA PARA MADEIRA</t>
  </si>
  <si>
    <t>MASSA ACRÍLICA PARA PAREDES EXTERNAS/INTERNAS</t>
  </si>
  <si>
    <t>PREGO PARA TACO 15X10</t>
  </si>
  <si>
    <t>MEMBRANA IMPERMEABILIZANTE A BASE DE POLIURETANO REF 43148</t>
  </si>
  <si>
    <t>ADUBO MINERAL (10-10-10)</t>
  </si>
  <si>
    <t>ADUBO MINERAL (4-14-8)</t>
  </si>
  <si>
    <t>AGENTE DE CURA PARA CONCRETO</t>
  </si>
  <si>
    <t>CONTAINER SIMPLES COM AR CONDICIONADO PARA ESCRITÓRIO</t>
  </si>
  <si>
    <t>CONTAINER COM SANITÁRIO E AR CONDICIONADO PARA ESCRITÓRIO</t>
  </si>
  <si>
    <t>CONTAINER VESTIÁRIO TIPO I</t>
  </si>
  <si>
    <t>CONTAINER VESTIÁRIO TIPO II</t>
  </si>
  <si>
    <t>CONTAINER VESTIÁRIO TIPO III</t>
  </si>
  <si>
    <t>CONTAINER SIMPLES</t>
  </si>
  <si>
    <t>CONTAINER COM LAVATÓRIO</t>
  </si>
  <si>
    <t>CONTAINER COM SANITÁRIO</t>
  </si>
  <si>
    <t>CONTAINER PARA 2 VESTIÁRIOS E SANITÁRIOS</t>
  </si>
  <si>
    <t>BANHEIRO QUÍMICO E REBOQUE PARA TRANSPORTE DE BANHEIRO QUÍMICO</t>
  </si>
  <si>
    <t>EQUIPE DE TOPOGRAFIA - PROJETO</t>
  </si>
  <si>
    <t>EQUIPE DE TOPOGRAFIA - OBRA</t>
  </si>
  <si>
    <t>ENGENHEIRO SENIOR</t>
  </si>
  <si>
    <t>ENGENHEIRO INTERMEDIARIO</t>
  </si>
  <si>
    <t>ENGENHEIRO JUNIOR</t>
  </si>
  <si>
    <t>ENGENHEIRO TRAINEE</t>
  </si>
  <si>
    <t>TECNICO DE SEGURANCA</t>
  </si>
  <si>
    <t>ENCARREGADO</t>
  </si>
  <si>
    <t>ENGENHEIRO TRAINEE (CH 6 H/DIA)</t>
  </si>
  <si>
    <t>ENGENHEIRO TRAINEE (CH 7 H/DIA)</t>
  </si>
  <si>
    <t>ENGENHEIRO JUNIOR (CH 6 H/DIA)</t>
  </si>
  <si>
    <t>ENGENHEIRO JUNIOR (CH 7 H/DIA)</t>
  </si>
  <si>
    <t>ENGENHEIRO INTERMEDIÁRIO (CH 6 H/DIA)</t>
  </si>
  <si>
    <t>ENGENHEIRO INTERMEDIÁRIO (CH 7 H/DIA)</t>
  </si>
  <si>
    <t>ENGENHEIRO SENIOR (CH 6 H/DIA)</t>
  </si>
  <si>
    <t>ENGENHEIRO SENIOR (CH 7 H/DIA)</t>
  </si>
  <si>
    <t>VIGILÂNCIA DE OBRAS - EM DIAS ÚTEIS (CONSIDERANDO INÍCIO AS 17H DE SEGUNDA A QUINTA E 16H NA SEXTA) E 24 HORAS POR DIA AOS SÁBADOS, DOMINGOS E FERIADOS</t>
  </si>
  <si>
    <t>VIGILÂNCIA DE OBRAS - 24 HORAS EM DIAS ÚTEIS, SÁBADOS, DOMINGOS E FERIADOS</t>
  </si>
  <si>
    <t>LOCACAO VEICULO POPULAR MOTOR 1.0 C/ AR E SEGURO SEM COMBUSTIVEL</t>
  </si>
  <si>
    <t>LOCAÇÃO VEICULO TIPO PICAPE LEVE C/ SEGURO SEM COMBUSTÍVEL</t>
  </si>
  <si>
    <t>LOCAÇÃO VEÍCULO UTILITÁRIO 4 PORTAS  E 7 LUGARES C/ SEGURO SEM COMBUSTÍVEL</t>
  </si>
  <si>
    <t>LOCAÇÃO CONTAINER 6,00X2,40X2,82M COM ISOLAMENTO TÉRMICO</t>
  </si>
  <si>
    <t>LOCAÇÃO CONTAINER 6,00X2,40X2,82 M COM ISOLAMENTO TÉRMICO E SANITÁRIO</t>
  </si>
  <si>
    <t>LOCAÇÃO CONTAINER 6,00X2,40X2,82 M COM ISOLAMENTO TÉRMICO E LAVATÓRIO</t>
  </si>
  <si>
    <t>LOCAÇÃO CONTAINER 6,00X2,40X2,82 M COM ISOLAMENTO TÉRMICO PARA VESTIÁRIO E SANITÁRIO - SIMPLES</t>
  </si>
  <si>
    <t>LOCAÇÃO CONTAINER 6,00X2,40X2,82 M COM ISOLAMENTO TÉRMICO PARA VESTIÁRIO E SANITÁRIO - DUPLO</t>
  </si>
  <si>
    <t>LOCAÇÃO CONTAINER 6,00X2,40X2,82 M COM ISOLAMENTO TÉRMICO PARA VESTIÁRIO E SANITÁRIO - TRIPLO</t>
  </si>
  <si>
    <t>LOCAÇÃO CONTAINER 6,00X2,40X2,82 M COM ISOLAMENTO TÉRMICO PARA 2 VESTIÁRIOS E SANITÁRIOS</t>
  </si>
  <si>
    <t>LOCAÇÃO AR CONDICIONADO PARA CONTAINER</t>
  </si>
  <si>
    <t>CONJUNTO MESA (130X60CM) E 2 BANCOS (130X40CM) EM MADEIRITE</t>
  </si>
  <si>
    <t>ANDAIME METÁLICO TIPO FACHADEIRO, INCLUINDO SAPATAS AJUSTÁVEIS, PISO METÁLICO E ESCADA</t>
  </si>
  <si>
    <t>M2MES</t>
  </si>
  <si>
    <t>M3KM</t>
  </si>
  <si>
    <t>VG</t>
  </si>
  <si>
    <t>CONJUNTO DE CONCRETO PRÉ FABRICADO DE MESA PARA JOGOS E 2 BANCOS</t>
  </si>
  <si>
    <t>CONJUNTO ACESSÍVEL DE CONCRETO PRÉ-FABRICADO DE MESA PARA JOGOS E 2 BANCOS</t>
  </si>
  <si>
    <t>TRANSPORTE DE MATERIAL DE QUALQUER NATUREZA DMT &lt;= 10KM</t>
  </si>
  <si>
    <t>TRANSPORTE DE MATERIAL DE QUALQUER NATUREZA DMT &gt; 10KM</t>
  </si>
  <si>
    <t>APLICAÇÃO DE CBUQ FAIXA B, CAMADA DE ROLAMENTO, COM CAP 50/70</t>
  </si>
  <si>
    <t>APLICAÇÃO DE CBUQ FAIXA C, CAMADA DE ROLAMENTO, COM CAP 50/70</t>
  </si>
  <si>
    <t>APLICAÇÃO DE CBUQ FAIXA C, CAMADA DE ROLAMENTO, COM CAP 50/70, ESPALHAMENTO MANUAL, COMPACTADO COM PLACA VIBRATÓRIA</t>
  </si>
  <si>
    <t>APLICAÇÃO DE CBUQ FAIXA D, CAMADA DE ROLAMENTO, COM CAP 50/70</t>
  </si>
  <si>
    <t>APLICAÇÃO DE CBUQ S.M.A., CAMADA DE ROLAMENTO</t>
  </si>
  <si>
    <t>APLICAÇÃO DE CBUQ FAIXA C COM ASFALTO BORRACHA, CAMADA DE ROLAMENTO</t>
  </si>
  <si>
    <t>FORNECIMENTO DE CBUQ FAIXA B, COM CAP 50/70, EXCLUSIVE TRANSPORTE</t>
  </si>
  <si>
    <t>FORNECIMENTO DE CBUQ FAIXA C, COM CAP 50/70, EXCLUSIVE TRANSPORTE</t>
  </si>
  <si>
    <t>FORNECIMENTO DE CBUQ FAIXA D COM CAP 50/70, EXCLUSIVE TRANSPORTE</t>
  </si>
  <si>
    <t>FORNECIMENTO DE CBUQ S.M.A. PRONTO, EXCLUSIVE TRANSPORTE</t>
  </si>
  <si>
    <t>FORNECIMENTO DE CBUQ FAIXA C COM ASFALTO BORRACHA, EXCLUSIVE TRANSPORTE</t>
  </si>
  <si>
    <t>TRANSPORTE DMT &lt;= 10KM</t>
  </si>
  <si>
    <t>TRANSPORTE DMT &gt; 10 KM</t>
  </si>
  <si>
    <t>TRANSPORTE DMT &lt;= 5KM</t>
  </si>
  <si>
    <t>TRANSPORTE 5KM&lt; DMT&lt;=10KM</t>
  </si>
  <si>
    <t>TRANSPORTE 10KM&lt;DMT&lt;=15KM</t>
  </si>
  <si>
    <t>TRANSPORTE 15KM&lt;DMT&lt;=20KM</t>
  </si>
  <si>
    <t>EQUIPAMENTOS E MATERIAIS PARA ELABORAÇÃO DE CADASTROS</t>
  </si>
  <si>
    <t>VIAGEM DE CAMINHÃO PIPA 6000 L, INCLUSIVE ÁGUA E MÃO DE OBRA, TEMPO DE PERMANÊNCIA NA OBRA DE ATÉ 2 HORAS</t>
  </si>
  <si>
    <t>VIAGEM DE CAMINHÃO PIPA 10000 L, INCLUSIVE ÁGUA E MÃO DE OBRA, TEMPO DE PERMANÊNCIA NA OBRA DE ATÉ 2 HORAS</t>
  </si>
  <si>
    <t>GASOLINA</t>
  </si>
  <si>
    <t>AGREGADO DE PEDREIRA PARA BASE (BRITA GRADUADA SIMPLES), INCLUSIVE FRETE</t>
  </si>
  <si>
    <t>LOCAÇÃO DE APRUMADOR METÁLICO DE PILAR, COM ALTURA E ÂNGULOS REGULÁVEIS, EXTENSÃO DE 1,50 A 2,80 M</t>
  </si>
  <si>
    <t>LOCAÇÃO DE BARRA DE ANCORAGEM DE 0,80 A 1,20 M DE EXTENSÃO COM ROSCA DE 5/8”, INCLUINDO PORCA E FLANGE</t>
  </si>
  <si>
    <t>LOCAÇÃO DE VIGA SANDUÍCHE METÁLICA VAZADA PARA TRAVAMENTO DE PILARES, ALTURA DE 8 CM, LARGURA DE 6 CM E EXTENSÃO DE 2 M</t>
  </si>
  <si>
    <t>LOCAÇÃO DE CRUZETA PARA ESCORA METÁLICA</t>
  </si>
  <si>
    <t>GANCHO 1/4"x250 MM</t>
  </si>
  <si>
    <t>EMULSÃO ASFÁLTICA PARA IMPRIMAÇÃO - EAI</t>
  </si>
  <si>
    <t>FORNECIMENTO DE CBUQ FAIXA B COM CAP 50/70</t>
  </si>
  <si>
    <t>FORNECIMENTO DE CBUQ FAIXA C COM CAP 50/70</t>
  </si>
  <si>
    <t>FORNECIMENTO DE CBUQ FAIXA C COM ASFALTO BORRACHA</t>
  </si>
  <si>
    <t>FORNECIMENTO DE CBUQ FAIXA D COM CAP 50/70</t>
  </si>
  <si>
    <t>FORNECIMENTO DE CBUQ S.M.A. PRONTO</t>
  </si>
  <si>
    <t>DESMOLDANTE PARA FORMA DE MADEIRA REF 2692</t>
  </si>
  <si>
    <t>PASTA LUBRIFICANTE PARA TUBOS E CONEXÕES (PACOTE 1 KG)</t>
  </si>
  <si>
    <t>TINTA ACRÍLICA STANDARD, COR BRANCO FOSCO</t>
  </si>
  <si>
    <t>TINTA ACRÍLICA PREMIUM, COR BRANCO FOSCO REF 7356</t>
  </si>
  <si>
    <t>TINTA ACRÍLICA PREMIUM, COR BRANCO SEMI BRILHO</t>
  </si>
  <si>
    <t>TINTA ESMALTE SINTÉTICO PREMIUM FOSCO REF 7288</t>
  </si>
  <si>
    <t>TINTA ESMALTE SINTÉTICO PREMIUM ALTO BRILHO REF 7292</t>
  </si>
  <si>
    <t>ESMALTE SINTÉTICO 2 EM 1 (FUNDO E ACABAMENTO) PARA SUPERFÍCIES METÁLICAS REF 7293</t>
  </si>
  <si>
    <t>VERNIZ POLIURETANO BRILHANTE PARA MADEIRA, USO INTERNO E EXTERNO REF 10478</t>
  </si>
  <si>
    <t>IMUNIZANTE PARA MADEIRA, INCOLOR REF 7340</t>
  </si>
  <si>
    <t>SILICONE SUVINIL OU EQUIVALENTE</t>
  </si>
  <si>
    <t>FUNDO NIVELADOR BRANCO PARA MADEIRA</t>
  </si>
  <si>
    <t>FUNDO ANTICORROSIVO PARA MATERIAIS FERROSOS (TIPO ZARCÃO) REF 7307</t>
  </si>
  <si>
    <t>DILUENTE AGUARRÁS REF 5318</t>
  </si>
  <si>
    <t>FAIXA PARA DEGRAUS EM BORRACHA 3X20 CM AZUL/AMARELO/PRETO</t>
  </si>
  <si>
    <t>KILOWATT/HORA B3 - DEMAIS CLASSES - INCLUSIVE ICMS</t>
  </si>
  <si>
    <t>PRIMER DE POLIURETANO REF 44074</t>
  </si>
  <si>
    <t>PACOTE OFFICE 2019 (SIMILAR OU SUPERIOR)</t>
  </si>
  <si>
    <t>ANO</t>
  </si>
  <si>
    <t>AUTODESK AUTOCAD - 2016 (SIMILAR OU SUPERIOR)</t>
  </si>
  <si>
    <t>CORTE DE CHAPAS DE AÇO COM ESPESSURA DE 3 MM COM MAÇARICO OXIACETILENO</t>
  </si>
  <si>
    <t>CORTE DE CHAPAS DE AÇO COM ESPESSURA DE 5 MM COM MAÇARICO OXIACETILENO</t>
  </si>
  <si>
    <t>CORTE DE CHAPA DE AÇO COM GUILHOTINA HIDRÁULICA</t>
  </si>
  <si>
    <t>CORTE DE CHAPAS DE AÇO COM ESPESSURA DE 6,3 MM COM MAÇARICO OXIACETILENO</t>
  </si>
  <si>
    <t>CORTE DE CHAPAS DE AÇO COM ESPESSURA DE 9,5 MM COM MAÇARICO OXIACETILENO</t>
  </si>
  <si>
    <t>CORTE DE CHAPAS DE AÇO COM ESPESSURA DE 12,5 MM COM MAÇARICO OXIACETILENO</t>
  </si>
  <si>
    <t>CORTE DE CHAPAS DE AÇO COM ESPESSURA DE 8 MM COM MAÇARICO OXIACETILENO</t>
  </si>
  <si>
    <t>ESCAVAÇÃO MANUAL DE VALA EM MATERIAL DE 1ª CATEGORIA</t>
  </si>
  <si>
    <t>CORTE DE CANTONEIRA DE ALUMÍNIO</t>
  </si>
  <si>
    <t>CORTE DE PERFIL METÁLICO COM MÁQUINA POLICORTE COM ESPESSURA DE ATÉ 1/8"</t>
  </si>
  <si>
    <t>REMOÇÃO DE SINALIZAÇÃO HORIZONTAL POR FRESAGEM</t>
  </si>
  <si>
    <t>CORTE DE PERFIS METÁLICOS COM MAÇARICO OXIACETILENO</t>
  </si>
  <si>
    <t>CORTE DE BARRAS DE AÇO CA-50 COM MAÇARICO OXIACETILENO</t>
  </si>
  <si>
    <t>SOLDA ELÉTRICA DE PERFIS METÁLICOS E CHAPAS DE AÇO COM ELETRODO E60XX</t>
  </si>
  <si>
    <t>SOLDA ELÉTRICA DE PERFIS METÁLICOS E CHAPAS DE AÇO COM ELETRODO E70XX</t>
  </si>
  <si>
    <t>ARRUELA DE BORRACHA PARA FLANGE DN 100 MM</t>
  </si>
  <si>
    <t>ARRUELA DE BORRACHA PARA FLANGE DN 250 MM</t>
  </si>
  <si>
    <t>CAIXA DE INTERLIGAÇÃO DA REDE DE DISTRIBUIÇÃO</t>
  </si>
  <si>
    <t xml:space="preserve">ADAPTADOR FOFO PARA PBA JGS, REF. KLIKSO OU SIMILAR, DN 150 x 75 MM, ITM 04	</t>
  </si>
  <si>
    <t>VALVULA REDUTORA DE PRESSÃO, FOFO, PN 10, DN 100 MM, ITEM 07</t>
  </si>
  <si>
    <t>REDUÇÃO CONCENTRICA DE FERRO FUNDIDO, COM FLANGES, PN 10, DN 150 x 100 MM, ITEM 04</t>
  </si>
  <si>
    <t>TUBO PVC DEFOFO, JEI, 1 MPA, DN 150 MM, CONFORME NBR 7665</t>
  </si>
  <si>
    <t>TUBO PVC DEFOFO, JEI, 1 MPA, DN 250 MM, CONFORME NBR 7665</t>
  </si>
  <si>
    <t xml:space="preserve">TUBO PVC DEFOFO, JEI, 1 MPA, DN 150 MM, CONFORME NBR 7665, ITEM 01                                                                                                                                                                                                                                                                                                                                                                                                                            </t>
  </si>
  <si>
    <t>HIDROMETRO WOLTMANN, FLANGEADO, DN 150 MM, RELOJOARIA PLANA, TURBINA HORIZONTAL, AXIAL, ITEM 08</t>
  </si>
  <si>
    <t>97134</t>
  </si>
  <si>
    <t>CURVA 22° 30' FOFO, COM BOLSAS, JGS, PN-10, DN 100MM, REF. C22JGS</t>
  </si>
  <si>
    <t>CURVA 45º FOFO, COM FLANGES PN 10, DIAM. 150MM, REF. C45FF10, ITEM 02</t>
  </si>
  <si>
    <t>CURVA 45º FOFO, COM BOLSAS, JGS, PN 10, DN 150 MM, REF. C45JGS ITEM 07</t>
  </si>
  <si>
    <t>CURVA 90° FOFO, COM FLANGES, PN10, DN 80 MM, REF. C90FF10, ITEM 02</t>
  </si>
  <si>
    <t>CURVA 90° FOFO, COM FLANGES, PN10, DN 100 MM, REF. C90FF10, ITEM 01</t>
  </si>
  <si>
    <t>CURVA 90° FOFO, COM FLANGES, PN10, DN 100 MM, REF. C90FF10, ITEM 04, CAIXA 01</t>
  </si>
  <si>
    <t>CURVA 90° FOFO, COM FLANGES, PN10, DN 150 MM, REF. C90FF10, ITEM 05, CAIXA 02</t>
  </si>
  <si>
    <t>CURVA 90° FOFO, COM FLANGES E PÉ, PN10, DN 100 MM, REF. CP90FF10, ITEM 01A</t>
  </si>
  <si>
    <t>CURVA 90° FOFO, COM BOLSAS, JGS, PN10, DN 100 MM, REF. C90JGS</t>
  </si>
  <si>
    <t>CURVA 90° FOFO, COM FLANGES, PN10, DN 150 MM, REF. C90FF10, ITEM 09</t>
  </si>
  <si>
    <t>CURVA 90° FOFO, COM FLANGES, PN10, DN 250 MM, REF. C90FF10, ITEM 01, CAIXA 02</t>
  </si>
  <si>
    <t>EXTREMIDADE FOFO, PONTA E FLANGE, PN10, DN 150 MM, REF. EFP10, ITEM 02A</t>
  </si>
  <si>
    <t>EXTREMIDADE FOFO, FLANGE E BOLSA, PN10, DN 100 MM, REF. EFJGS10, ITEM 07</t>
  </si>
  <si>
    <t>EXTREMIDADE FOFO, FLANGE E BOLSA, PN10, DN 100 MM, REF. EFJGS10, ITEM 09</t>
  </si>
  <si>
    <t>EXTREMIDADE FOFO, FLANGE E BOLSA, PN10, DN 150 MM, REF. EFJGS10, ITEM 02</t>
  </si>
  <si>
    <t xml:space="preserve">TÊ FOFO, COM FLANGES, PN10, DN 100 MM, REF. TFF10, ITEM 09 </t>
  </si>
  <si>
    <t>TÊ FOFO, COM FLANGES, PN10, DN 150 MM, REF. TFF10, ITEM 03</t>
  </si>
  <si>
    <t>TOCO FOFO, COM FLANGES, PN10, L = 0,25 M, DN 80 MM, REF. TOF10, ITEM 01</t>
  </si>
  <si>
    <t>TOCO FOFO, COM FLANGES, PN10, L = 0,25 M, DN 100 MM, REF. TOF10, ITEM 04</t>
  </si>
  <si>
    <t>TOCO FOFO, COM FLANGES, PN10, L = 0,25 M, DN 150 MM, REF. TOF10, ITEM 01, CAIXA 01</t>
  </si>
  <si>
    <t>TOCO FOFO, COM FLANGES, PN10, L = 0,25 M, DN 150 MM, REF. TOF10, ITEM 08</t>
  </si>
  <si>
    <t>TUBO FOFO, COM FLANGES, PN10, L = 1,25 M, DN 250 MM, REF. TFL10, ITEM 02, CAIXA 02</t>
  </si>
  <si>
    <t>TUBO FOFO, COM FLANGES, PN10, L = 2,45 M, DN 150 MM, REF. TFL10, ITEM 04</t>
  </si>
  <si>
    <t>TUBO FOFO, COM FLANGES, PN10, L = 5,80 M, DN 100 MM, REF. TFL10, ITEM 06</t>
  </si>
  <si>
    <t>TUBO FOFO, FLANGE E PONTA, PN10, L= 4,70 M, DN 150 MM, REF. TFP10, ITEM 05</t>
  </si>
  <si>
    <t>TUBO FOFO, FLANGE E PONTA, PN10, L= 1,80 M, DN 100 MM, REF. TFP10, ITEM 05, CAIXA 01</t>
  </si>
  <si>
    <t>TUBO FOFO, FLANGE E PONTA, PN10, L= 4,80 M, DN 150 MM, REF. TFP10, ITEM 06, CAIXA 02</t>
  </si>
  <si>
    <t>TUBO FOFO, COM FLANGES, PN10, L = 2,10 M, DN 80 MM, REF. TFL10, ITEM 09</t>
  </si>
  <si>
    <t>TUBO FOFO, FLANGE E BOLSA, PN10, L= 1,00 M, DN 100 MM, REF. TFB10, ITEM 11</t>
  </si>
  <si>
    <t>TUBO FOFO, FLANGE E BOLSA, PN10, L= 1,40 M, DN 150 MM, REF. TFB10, ITEM 01</t>
  </si>
  <si>
    <t>TUBO FOFO, FLANGE E BOLSA, PN10, L= 1,50 M, DN 150 MM, REF. TFB10, ITEM 01</t>
  </si>
  <si>
    <t>VÁLVULA DE GAVETA COM FLANGES COM CUNHA DE BORRACHA, CORPO CURTO, PN10, DN 150MM, REF. EURO 23 R23FV10, ITEM 03</t>
  </si>
  <si>
    <t>VÁLVULA DE GAVETA COM FLANGES COM CUNHA DE BORRACHA, CORPO CURTO, PN10, DN 80MM, REF. EURO 23 R23FV10, ITEM 03</t>
  </si>
  <si>
    <t>VÁLVULA DE GAVETA COM FLANGES COM CUNHA DE BORRACHA, CORPO CURTO, PN10, DN 100MM, REF. EURO 23 R23FV10, ITEM 10</t>
  </si>
  <si>
    <t>VÁLVULA DE GAVETA COM FLANGES COM CUNHA DE BORRACHA, CORPO CURTO, PN10, DN 100MM, REF. EURO 23 R23FV10, ITEM 02</t>
  </si>
  <si>
    <t>VÁLVULA DE GAVETA COM FLANGES COM CUNHA DE BORRACHA, CORPO CURTO, PN10, DN 150MM, REF. EURO 23 R23FV10, ITEM 02, CAIXA 01</t>
  </si>
  <si>
    <t>VÁLVULA DE GAVETA COM FLANGES COM CUNHA DE BORRACHA, CORPO CURTO, PN10, DN 150MM, REF. EURO 23 R23FV10, ITEM 03, CAIXA 02</t>
  </si>
  <si>
    <t>VÁLVULA DE GAVETA COM FLANGES COM CUNHA DE BORRACHA, CORPO CURTO, PN10, DN 100MM, REF. EURO 23 R23FV10, ITEM 05</t>
  </si>
  <si>
    <t>CARRETEL COM TIRANTES, PN10, DN 100 MM, REF. CLC10, ITEM 06</t>
  </si>
  <si>
    <t>4.3.3.21</t>
  </si>
  <si>
    <t>4.3.6.27</t>
  </si>
  <si>
    <t>4.3.7.13</t>
  </si>
  <si>
    <t>4.3.7.14</t>
  </si>
  <si>
    <t>4.3.7.15</t>
  </si>
  <si>
    <t>4.3.8.6</t>
  </si>
  <si>
    <t>4.3.8.7</t>
  </si>
  <si>
    <t>4.3.9.14</t>
  </si>
  <si>
    <t>COTAÇÃO</t>
  </si>
  <si>
    <t>NIPLE DUPLO, FERRO GALVANIZADO, ROSCA BSP, DN 80 MM, CONFORME NBR6943, ITEM 07</t>
  </si>
  <si>
    <t>LUVA, FERRO GALVANIZADO, ROSCA BSP, DN 80 MM, CONFORME NBR 6943, ITEM 01</t>
  </si>
  <si>
    <t>TUBO, FERRO GALVANIZADO, COM COSTURA, CLASSE MÉDIA, DN 80 MM, CONFORME NBR 6943, ITEM 02</t>
  </si>
  <si>
    <t>TUBO, FERRO GALVANIZADO, COM COSTURA, CLASSE MÉDIA, DN 80 MM, CONFORME NBR 6943, ITEM 05</t>
  </si>
  <si>
    <t>CURVA 90º, FERRO GALVANIZADO, MF, ROSCA BSP, DN 80 MM, CONFORME NBR6943, ITEM 10</t>
  </si>
  <si>
    <t>NIPLE DUPLO, FERRO GALVANIZADO, ROSCA BSP, DN 80 MM, CONFORME NBR6943, ITEM 12</t>
  </si>
  <si>
    <t>UNIÃO COM ACENTO PLANO, FERRO GALVANIZADO, ROSCA BSP, DN 80 MM, CONFORME NBR 6943, ITEM 13</t>
  </si>
  <si>
    <t>NIPLE DUPLO, FERRO GALVANIZADO, ROSCA BSP, DN 25 MM, CONFORME NBR6943, ITEM 12</t>
  </si>
  <si>
    <t>TÊ, FERRO GALVANIZADO, ROSCA BSP, DN 80 MM, CONFORME NBR 6943, ITEM 19</t>
  </si>
  <si>
    <t>NIPLE DUPLO, FERRO GALVANIZADO, ROSCA BSP, DN 80 MM, CONFORME NBR6943, ITEM 20</t>
  </si>
  <si>
    <t>CURVA FÊMEA 45º, FERRO GALVANIZADO, ROSCA BSP, DN 40 MM, CONFORME NBR 6943, ITEM 01</t>
  </si>
  <si>
    <t>LUVA DE REDUÇÃO, FERRO GALVANIZADO, ROSCA BSP, DN 65 x 40 MM, CONFORME NBR 6943, ITEM 02</t>
  </si>
  <si>
    <t>NIPLE DUPLOS DE REDUÇÃO, FERRO GALVANIZADO, ROSCA BSP, DN 80 x 65 MM, CONFORME NBR 6943, ITEM 03</t>
  </si>
  <si>
    <t>LUVA DE REDUÇÃO, FERRO GALVANIZADO, ROSCA BSP, DN 100 x 80 MM, CONFORME NBR 6943, ITEM 04</t>
  </si>
  <si>
    <t>NIPLE DUPLO, FERRO GALVANIZADO, ROSCA BSP, DN 100 MM, CONFORME NBR 6943, ITEM 05</t>
  </si>
  <si>
    <t>CURVA FÊMEA 45º, FERRO GALVANIZADO, ROSCA BSP, DN 65 MM, CONFORME NBR 6943, ITEM 01</t>
  </si>
  <si>
    <t>TÊ REDUÇÃO, FERRO GALVANIZADO, ROSCA BSP, DN 40 x 25 MM, CONFORME NBR 6943, ITEM 02</t>
  </si>
  <si>
    <t>TÊ REDUÇÃO, FERRO GALVANIZADO, ROSCA BSP, DN  80 x 25 MM, CONFORME NBR 6943, ITEM 11</t>
  </si>
  <si>
    <t>TÊ 45°, FERRO GALVANIZADO, ROSCA BSP, DN 65 MM, CONFORME NBR 6943, ITEM 03</t>
  </si>
  <si>
    <t>UNIÃO COM ACENTO PLANO, FERRO GALVANIZADO, ROSCA BSP, DN 65 MM, CONFORME NBR 6943, ITEM 04</t>
  </si>
  <si>
    <t>CURVA FÊMEA 90º, FERRO GALVANIZADO, ROSCA BSP, DN 65 MM, CONFORME NBR 6943, ITEM 05</t>
  </si>
  <si>
    <t>CURVA FÊMEA 90º, FERRO GALVANIZADO, ROSCA BSP, DN 40 MM, CONFORME NBR 6943, ITEM 06</t>
  </si>
  <si>
    <t>NIPLE DUPLO, FERRO GALVANIZADO, ROSCA BSP, DN 65 MM, CONFORME NBR 6943, ITEM 07</t>
  </si>
  <si>
    <t>CURVA FÊMEA 45º, FERRO GALVANIZADO, ROSCA BSP, DN 40 MM, CONFORME NBR 6943, ITEM 10</t>
  </si>
  <si>
    <t>TÊ 45°, FERRO GALVANIZADO, ROSCA BSP, DN 40 MM, CONFORME NBR 6943, ITEM 11</t>
  </si>
  <si>
    <t>NIPLE DUPLO, FERRO GALVANIZADO, ROSCA BSP, DN 40 MM, CONFORME NBR 6943, ITEM 12</t>
  </si>
  <si>
    <t>NIPLE DUPLO, FERRO GALVANIZADO, ROSCA BSP, DN 25 MM, CONFORME NBR 6943, ITEM 17</t>
  </si>
  <si>
    <t>ASSENTAMENTO DE TUBO PVC DEFOFO, PARA REDE DE ÁGUA, DN 150 MM, JUNTA ELÁSTICA INTEGRADA, INSTALADO EM LOCAL COM NÍVEL BAIXO DE INTERFERÊNCIAS</t>
  </si>
  <si>
    <t>DEMOLIÇÃO PARCIAL DE PAVIMENTO ASFÁLTICO, DE FORMA MECANIZADA, SEM REAPROVEITAMENTO</t>
  </si>
  <si>
    <t>CARGA, MANOBRA E DESCARGA DE ENTULHO EM CAMINHÃO BASCULANTE 10 M³ - CARGA COM ESCAVADEIRA HIDRÁULICA  (CAÇAMBA DE 0,80 M³ / 111 HP) E DESCARGA LIVRE (UNIDADE: M3)</t>
  </si>
  <si>
    <t>TRANSPORTE COM CAMINHÃO BASCULANTE DE 10 M³, EM VIA URBANA PAVIMENTADA, DMT ATÉ 30 KM (UNIDADE: M3XKM)</t>
  </si>
  <si>
    <t>ESPALHAMENTO DE MATERIAL COM TRATOR DE ESTEIRAS</t>
  </si>
  <si>
    <t>ESCAVAÇÃO HORIZONTAL EM SOLO DE 1A CATEGORIA COM TRATOR DE ESTEIRAS (150HP/LÂMINA: 3,18M3)</t>
  </si>
  <si>
    <t>CARGA, MANOBRA E DESCARGA DE SOLOS E MATERIAIS GRANULARES EM CAMINHÃO BASCULANTE 18 M³ - CARGA COM ESCAVADEIRA HIDRÁULICA (CAÇAMBA DE 1,20 M³ / 155 HP) E DESCARGA LIVRE (UNIDADE: M3)</t>
  </si>
  <si>
    <t>PREPARO DE FUNDO DE VALA COM LARGURA MAIOR OU IGUAL A 1,5 M E MENOR QUE 2,5 M (ACERTO DO SOLO NATURAL)</t>
  </si>
  <si>
    <t>REATERRO MANUAL DE VALAS, COM COMPACTADOR DE SOLOS DE PERCUSSÃO</t>
  </si>
  <si>
    <t>CONDULETE DE ALUMÍNIO, TIPO X, PARA ELETRODUTO DE AÇO GALVANIZADO DN 25 MM (1''), APARENTE - FORNECIMENTO E INSTALAÇÃO</t>
  </si>
  <si>
    <t>CONDULETE DE ALUMÍNIO, TIPO E, ELETRODUTO DE AÇO GALVANIZADO DN 25 MM (1''), APARENTE - FORNECIMENTO E INSTALAÇÃO</t>
  </si>
  <si>
    <t>CONDULETE DE ALUMÍNIO, TIPO C, PARA ELETRODUTO DE AÇO GALVANIZADO DN 25 MM (1''), APARENTE - FORNECIMENTO E INSTALAÇÃO</t>
  </si>
  <si>
    <t>CONDULETE DE ALUMÍNIO, TIPO T, PARA ELETRODUTO DE AÇO GALVANIZADO DN 25 MM (1''), APARENTE - FORNECIMENTO E INSTALAÇÃO</t>
  </si>
  <si>
    <t>CABO DE COBRE FLEXÍVEL ISOLADO, 2,5 MM², ANTI-CHAMA 450/750 V, PARA CIRCUITOS TERMINAIS - FORNECIMENTO E INSTALAÇÃO</t>
  </si>
  <si>
    <t>CABO DE COBRE FLEXÍVEL ISOLADO, 2,5 MM², ANTI-CHAMA 0,6/1,0 KV, PARA CIRCUITOS TERMINAIS - FORNECIMENTO E INSTALAÇÃO</t>
  </si>
  <si>
    <t>CABO DE COBRE FLEXÍVEL ISOLADO, 16 MM², ANTI-CHAMA 0,6/1,0 KV, PARA CIRCUITOS TERMINAIS - FORNECIMENTO E INSTALAÇÃO</t>
  </si>
  <si>
    <t>CABO DE COBRE FLEXÍVEL ISOLADO, 25 MM², ANTI-CHAMA 0,6/1,0 KV, PARA REDE ENTERRADA DE DISTRIBUIÇÃO DE ENERGIA ELÉTRICA - FORNECIMENTO E INSTALAÇÃO</t>
  </si>
  <si>
    <t>CABO DE COBRE FLEXÍVEL ISOLADO, 35 MM², ANTI-CHAMA 0,6/1,0 KV, PARA REDE ENTERRADA DE DISTRIBUIÇÃO DE ENERGIA ELÉTRICA - FORNECIMENTO E INSTALAÇÃO</t>
  </si>
  <si>
    <t>CABO DE COBRE FLEXÍVEL ISOLADO, 50 MM², ANTI-CHAMA 0,6/1,0 KV, PARA REDE ENTERRADA DE DISTRIBUIÇÃO DE ENERGIA ELÉTRICA - FORNECIMENTO E INSTALAÇÃO</t>
  </si>
  <si>
    <t>CABO DE COBRE FLEXÍVEL ISOLADO, 95 MM², 0,6/1,0 KV, PARA REDE AÉREA DE DISTRIBUIÇÃO DE ENERGIA ELÉTRICA DE BAIXA TENSÃO - FORNECIMENTO E INSTALAÇÃO</t>
  </si>
  <si>
    <t>DISJUNTOR BIPOLAR TIPO DIN, CORRENTE NOMINAL DE 16A - FORNECIMENTO E INSTALAÇÃO</t>
  </si>
  <si>
    <t>PREPARO DE FUNDO DE VALA COM LARGURA MENOR QUE 1,5 M (ACERTO DO SOLO NATURAL)</t>
  </si>
  <si>
    <t>CONDULETE DE ALUMÍNIO, TIPO LR, PARA ELETRODUTO DE AÇO GALVANIZADO DN 25 MM (1''), APARENTE - FORNECIMENTO E INSTALAÇÃO</t>
  </si>
  <si>
    <t>COMPACTAÇÃO MECÂNICA DE SOLO PARA EXECUÇÃO DE RADIER, PISO DE CONCRETO OU LAJE SOBRE SOLO, COM COMPACTADOR DE SOLOS A PERCUSSÃO</t>
  </si>
  <si>
    <t>ARMAÇÃO PARA EXECUÇÃO DE RADIER, PISO DE CONCRETO OU LAJE SOBRE SOLO, COM USO DE TELA Q-196</t>
  </si>
  <si>
    <t>ESCAVAÇÃO MANUAL PARA BLOCO DE COROAMENTO OU SAPATA (INCLUINDO ESCAVAÇÃO PARA COLOCAÇÃO DE FÔRMAS)</t>
  </si>
  <si>
    <t>CAMADA SEPARADORA PARA EXECUÇÃO DE RADIER, PISO DE CONCRETO OU LAJE SOBRE SOLO, EM LONA PLÁSTICA</t>
  </si>
  <si>
    <t>MONTAGEM E DESMONTAGEM DE FÔRMA DE VIGA, ESCORAMENTO METÁLICO, PÉ-DIREITO SIMPLES, EM CHAPA DE MADEIRA RESINADA, 4 UTILIZAÇÕES</t>
  </si>
  <si>
    <t>MONTAGEM E DESMONTAGEM DE FÔRMA DE PILARES RETANGULARES E ESTRUTURAS SIMILARES, PÉ-DIREITO SIMPLES, EM CHAPA DE MADEIRA COMPENSADA RESINADA, 4 UTILIZAÇÕES</t>
  </si>
  <si>
    <t>MONTAGEM E DESMONTAGEM DE FÔRMA DE LAJE MACIÇA, PÉ-DIREITO SIMPLES, EM CHAPA DE MADEIRA COMPENSADA RESINADA, 4 UTILIZAÇÕES</t>
  </si>
  <si>
    <t>ESCAVAÇÃO MANUAL DE VALA COM PROFUNDIDADE MENOR OU IGUAL A 1,30 M</t>
  </si>
  <si>
    <t>COLOCAÇÃO DE TELA EM ANDAIME FACHADEIRO</t>
  </si>
  <si>
    <t>LOCAÇÃO CONVENCIONAL DE OBRA, UTILIZANDO GABARITO DE TÁBUAS CORRIDAS PONTALETADAS A CADA 2,00M -  2 UTILIZAÇÕES</t>
  </si>
  <si>
    <t>ALVENARIA DE VEDAÇÃO DE BLOCOS CERÂMICOS FURADOS NA HORIZONTAL DE 11,5X19X19 CM (ESPESSURA 11,5 CM) E ARGAMASSA DE ASSENTAMENTO COM PREPARO EM BETONEIRA</t>
  </si>
  <si>
    <t>ALVENARIA DE VEDAÇÃO DE BLOCOS CERÂMICOS FURADOS NA HORIZONTAL DE 14X9X19 CM (ESPESSURA 14 CM, BLOCO DEITADO) E ARGAMASSA DE ASSENTAMENTO COM PREPARO EM BETONEIRA</t>
  </si>
  <si>
    <t>FIXAÇÃO (ENCUNHAMENTO) DE ALVENARIA DE VEDAÇÃO COM ARGAMASSA APLICADA COM BISNAGA</t>
  </si>
  <si>
    <t>EMASSAMENTO COM MASSA LÁTEX, APLICAÇÃO EM PAREDE, DUAS DEMÃOS, LIXAMENTO MANUAL</t>
  </si>
  <si>
    <t>FUNDO SELADOR ACRÍLICO, APLICAÇÃO MANUAL EM PAREDE, UMA DEMÃO</t>
  </si>
  <si>
    <t>PINTURA LÁTEX ACRÍLICA ECONÔMICA, APLICAÇÃO MANUAL EM PAREDES, DUAS DEMÃOS</t>
  </si>
  <si>
    <t>IMPERMEABILIZAÇÃO DE SUPERFÍCIE COM MANTA ASFÁLTICA, UMA CAMADA, INCLUSIVE APLICAÇÃO DE PRIMER ASFÁLTICO, E=4MM</t>
  </si>
  <si>
    <t>VERGA MOLDADA IN LOCO EM CONCRETO, ESPESSURA DE *15* CM</t>
  </si>
  <si>
    <t>CONTRAVERGA MOLDADA IN LOCO EM CONCRETO, ESPESSURA DE *15* CM</t>
  </si>
  <si>
    <t>EXECUÇÃO DE PAVIMENTO EM PISO INTERTRAVADO, COM BLOCO RETANGULAR COR NATURAL DE 20 X 10 CM, ESPESSURA 8 CM</t>
  </si>
  <si>
    <t>TRANSPORTE COM CAMINHÃO CARROCERIA 9T, EM VIA URBANA PAVIMENTADA, DMT ATÉ 30KM (UNIDADE: TXKM)</t>
  </si>
  <si>
    <t>ASSENTAMENTO DE GUIA (MEIO-FIO) EM TRECHO CURVO, CONFECCIONADA EM CONCRETO PRÉ-FABRICADO, DIMENSÕES 100X15X13X30 CM (COMPRIMENTO X BASE INFERIOR X BASE SUPERIOR X ALTURA)</t>
  </si>
  <si>
    <t>CAMINHÃO PIPA 6.000 L, PESO BRUTO TOTAL 13.000 KG, DISTÂNCIA ENTRE EIXOS 4,80 M, POTÊNCIA 189 CV INCLUSIVE TANQUE DE AÇO PARA TRANSPORTE DE ÁGUA, CAPACIDADE 6 M3 - CHP DIURNO</t>
  </si>
  <si>
    <t>MOVIMENTAÇÃO DE TERRA PARA AS REDES DE RECALQUE E DISTRIBUIÇÃO</t>
  </si>
  <si>
    <t>POÇO SECO (ALT. = 1,00 M, BALAO DE DIAM.= 0,60 M) EM ANEIS PRE-MOLDADOS DE CONCRETO, INCLUSIVE TAMPAO DE FERRO FUNDIDO</t>
  </si>
  <si>
    <t>CONDULETE DE ALUMÍNIO, TIPO LR, PARA ELETRODUTO DE AÇO GALVANIZADO DN 75 MM, APARENTE - FORNECIMENTO E INSTALAÇÃO</t>
  </si>
  <si>
    <t>CONDULETE DE ALUMÍNIO, TIPO X, PARA ELETRODUTO DE AÇO GALVANIZADO DN 75 MM, APARENTE - FORNECIMENTO E INSTALAÇÃO</t>
  </si>
  <si>
    <t>CONDULETE DE ALUMÍNIO, TIPO X, PARA ELETRODUTO DE AÇO GALVANIZADO DN 50 MM, APARENTE - FORNECIMENTO E INSTALAÇÃO</t>
  </si>
  <si>
    <t>ELETRODUTO FLEXÍVEL EM AÇO GALVANIZADO, REVESTIDO EXTERNAMENTE COM PVC PRETO, DIÂM. 1.1/2", TIPO SEALTUBO</t>
  </si>
  <si>
    <t>ELETRODUTO DE AÇO GALVANIZADO MÉDIO, INCLUSIVE CONEXÕES, SUPORTES E FIXAÇÃO DN 32</t>
  </si>
  <si>
    <t>ELETRODUTO DE AÇO GALVANIZADO MÉDIO, INCLUSIVE CONEXÕES, SUPORTES E FIXAÇÃO DN 50</t>
  </si>
  <si>
    <t>ELETRODUTO DE AÇO GALVANIZADO MÉDIO, INCLUSIVE CONEXÕES, SUPORTES E FIXAÇÃO DN 75MM</t>
  </si>
  <si>
    <t>ELETROCALHA PERFURADA 150X50MM EM CHAPA DE AÇO GALVANIZADO #18, COM TRATAMENTO PRÉ-ZINCADO, INCLUSIVE TAMPA DE ENCAIXE, FIXAÇÃO SUPERIOR, CONEXÕES E ACESSÓRIOS</t>
  </si>
  <si>
    <t>LUMINÁRIA TIPO CALHA, DE SOBREPOR, COM 2 LÂMPADAS TUBULARES FLUORESCENTES DE 32 W, FORNECIMENTO E INSTALAÇÃO, REF.OCT 1369 INDELPA OU SIMILAR</t>
  </si>
  <si>
    <t>LUMINARIA PUBLICA LED COMPLETA, LUM &gt;=5500 LUMENS, EFIC&gt;= 110LM/W, 220V, T5000K, IRC70%, FP&gt;= 0,92, IP66, COM SUPORTE DE INSTALAÇÃO EM POSTE E RELE FOTOELÉTRICO, FORNECIMENTO E INSTALAÇÃO</t>
  </si>
  <si>
    <t>CABO DE POTÊNCIA ISOL. 0,6/1 KV, CONDUTOR FORMADO POR FIOS DE COBRE ELETROLÍTICO NU, TEMPERA MOLE, ENCORDOAMENTO CLASSE 5, ISOLAÇAO EM COMPOSTO FIXO EM CAMADA DE BORRACHA EM HEPR,ENCHIMENTO EM COMPOSTO TERMOPLASTICO DE PVC FLEXÍVEL SEM CHUMBO;COBERTURA DE COMPOSTO TERMOPLÁSTICO EM PVC SEM CHUMBO RESISTENTE A CHAMA;TEMPERATURA EM REGIME CONTÍNUO 90ºC,130ºC EM SOBRECARGA E 250º EM CURTO CIRCUITO;COM VEIAS NAS CORES BRANCA,PRETA,VERMELHA E VERDE OU NUMERADAS;ISOLAÇÃO EXTERNA NA COR PRETA. (1 CABO, 1 PARES, BITOLA DE 1,0MM²) 1X4#1,5MM²</t>
  </si>
  <si>
    <t>CABO DE POTÊNCIA ISOL. 0,6/1 KV, CONDUTOR FORMADO POR FIOS DE COBRE ELETROLÍTICO NU, TEMPERA MOLE, ENCORDOAMENTO CLASSE 5, ISOLAÇAO EM COMPOSTO FIXO EM CAMADA DE BORRACHA EM HEPR,ENCHIMENTO EM COMPOSTO TERMOPLASTICO DE PVC FLEXÍVEL SEM CHUMBO;COBERTURA DE COMPOSTO TERMOPLÁSTICO EM PVC SEM CHUMBO RESISTENTE A CHAMA;TEMPERATURA EM REGIME CONTÍNUO 90ºC,130ºC EM SOBRECARGA E 250º EM CURTO CIRCUITO;COM VEIAS NAS CORES BRANCA,PRETA,VERMELHA E VERDE OU NUMERADAS;ISOLAÇÃO EXTERNA NA COR PRETA. (1 CABO, 10 VIAS, BITOLA DE 1,0MM²) 1X10#1,0MM²</t>
  </si>
  <si>
    <t>QUADRO DE DISTRIBUIÇÃO DE ENERGIA EM CHAPA DE AÇO GALVANIZADO, DE EMBUTIR, COM BARRAMENTO TRIFÁSICO, PARA 20 DISJUNTORES DIN 100A - FORNECIMENTO E INSTALAÇÃO</t>
  </si>
  <si>
    <t>ENTRADA DE ENERGIA AÉREA, TIPO C8, PADRÃO CEMIG, CARGA INSTALADA DE 57,2KVA ATÉ 75KVA, TRIFÁSICO, COM SAÍDA SUBTERRÂNEA, INCLUSIVE POSTE, CAIXA PARA MEDIDOR, DISJUNTOR, BARRAMENTO, ATERRAMENTO E ACESSÓRIOS</t>
  </si>
  <si>
    <t>4.3.3.22</t>
  </si>
  <si>
    <t>RESERVATÓRIO 1 COM CAPACIDADE DE 20 M³</t>
  </si>
  <si>
    <t>CAIXA DE SAÍDA DO RECALQUE DA EEAT</t>
  </si>
  <si>
    <t>CAIXA DE CHEGADA DO RECALQUE NO RESERVATÓRIO 2</t>
  </si>
  <si>
    <t>ESTAÇÃO ELEVATÓRIA DE ÁGUA (EEA)</t>
  </si>
  <si>
    <t>CAIXAS DE DESCARGA DOS RESERVATÓRIOS 1 E 2</t>
  </si>
  <si>
    <t>CAIXA DA VÁLVULA REDUTORA DE PRESSÃO (VRP)</t>
  </si>
  <si>
    <t>ESTRUTURAS DE APOIO DE TUBULAÇÃO COM BLOCOS DE CONCRETO</t>
  </si>
  <si>
    <t>ESTRUTURAS DE APOIO DE TUBULAÇÃO COM CONCRETO ARMADO</t>
  </si>
  <si>
    <t>MONTAGEM E ASSENTAMENTO DE TUBO DE FERRO GALVANIZADO, DN ATÉ 75 MM</t>
  </si>
  <si>
    <t>MONTAGEM DE CONEXÕES DE FERRO GALVANIZADO, DN ATÉ 75 MM</t>
  </si>
  <si>
    <t>INSTALAÇÃO DE CONJUNTO MOTOBOMBA COM POTÊNCIA ACIMA DE 25CV ATÉ 60CV</t>
  </si>
  <si>
    <t>CONJUNTO MOTOBOMBA, CENTRIFUGA, HORIZONTAL, PARA O PONTO DE OPERAÇÃO Q = 42,72 M³/H E Hman = 115,00 M, DIÂM. SUCÇÃO 2 1/2', DIÂM. RECALQUE 1 1/2', REF. SCHENEIDER, MODELO 065-040-250, F/MANC, 40 CV, DIÂM. DO ROTOR 246 MM, 60HZ, 220 V OU MODELO SIMILAR DE OUTRO FABRICANTE</t>
  </si>
  <si>
    <t>4.3.6.28</t>
  </si>
  <si>
    <t>4.3.6.29</t>
  </si>
  <si>
    <t>FIXADOR UNIVERSAL LATÃO ESTANHADO P/ CABOS 16 A 70 MM2, MARCA DE REF. TERMOTÉCNICA OU EQUIVALENTE</t>
  </si>
  <si>
    <t>TERMINAL A COMPRESSAO EM COBRE ESTANHADO 1 FURO PARA CABO 16 MM2</t>
  </si>
  <si>
    <t>TERMINAL A COMPRESSAO EM COBRE ESTANHADO 1 FURO PARA CABO 50 MM2</t>
  </si>
  <si>
    <t>CONECTOR CABO-HASTE EM BRONZE NATURAL PARA 2 CABOS COBRE DE 16MM² A 70MM² COM GRAMPO "U" E PORCAS DE AÇO GALV. REF:TEL-583 OU SIMILAR</t>
  </si>
  <si>
    <t>FORNECIMENTO E APLICAÇÃO DE ADESIVO/SELANTE ELÁSTICO MONOCOMPONENTE COM BASE DE POLIURETANO</t>
  </si>
  <si>
    <t>PORCA E ARRUELA LISA EM AÇO INOX 1/4'' REF. TEL-5303/5305 OU EQUIVALENTE</t>
  </si>
  <si>
    <t>CARTUCHO Nº32 PARA SOLDA EXOTERMICA</t>
  </si>
  <si>
    <t>MOLDE PARA SOLDA EXOTERMICA PARA CABOS (CDH 16.16-2 / CDH 35.35-2 / XPH 35.35-2 / CDH 50.50-2 / CDH 50.50-3)</t>
  </si>
  <si>
    <t>CAIXA DE PASSAGEM DE SOBREPOR EM PVC 4" X 2", COM TAMPA PARAFUSADA</t>
  </si>
  <si>
    <t>CERCA DE ALAMBRADO, COM TELA DE ARAME GALVANIZADO, COM MOURÕES COM PONTA VIRADA 45 GRAUS, SEÇÃO T, COM 21 FUROS, FABRICADO EM CONCRETO ARMADO VIBRADO, L= 2,80 +/- 0,06 M, CONFORME PROJETO P-COPASA 126/-, COM CONCERTINA EPIRAL 300 MM</t>
  </si>
  <si>
    <t>AUXILIAR DE SERRALHEIRO</t>
  </si>
  <si>
    <t>ARAME GALVANIZADO BWG 16 (1,65MM) 60M/KG</t>
  </si>
  <si>
    <t>CACHIMBO D= 1"</t>
  </si>
  <si>
    <t>TUBO ACO GALV. DIN 2440 E= 3,25 MM 1 1/2"C/COSTURA</t>
  </si>
  <si>
    <t>TRAVA DE CADEADO PARA PORTÃO, Nº 5, 30 MM, EM FERRO, REF. DOVALE OU SIMILAR</t>
  </si>
  <si>
    <t>ESCAVACAO MANUAL H &lt;= 1.5M M</t>
  </si>
  <si>
    <t>CONCRETO ESTRUTURAL FCK 20 MPA, PREPARO EM BETONEIRA, INCLUSIVE LANÇAMENTO E ADENSAMENTO</t>
  </si>
  <si>
    <t>SERVIÇOS DE INSTALAÇÃO ELÉTRICA</t>
  </si>
  <si>
    <t>SERVIÇOS DE INSTALAÇÃO HIDRÁULICA</t>
  </si>
  <si>
    <t>ENCANADOR HIDRÁULICO COM ENCARGOS COMPLEMENTARES, CONSIDERANDO 8 HORAS/DIA</t>
  </si>
  <si>
    <t>PEDREIRO, COM ENCARGOS COMPLEMENTARES</t>
  </si>
  <si>
    <t>SERVENTE, COM ENCARGOS COMPLEMENTARES</t>
  </si>
  <si>
    <t>TELA DE ARAME GALVANIZADA, QUADRANGULAR,  FIO 2,77 MM (12 BWG), MALHA  5 X 5 CM, H = 2 M</t>
  </si>
  <si>
    <t>PORTÃO DE ABRIR ESTRUTURADO EM TUBO DE AÇO GALVANIZADO E TELA GALVANIZADA, FIO 2,77 MM (12 BWG), MALHA  5 x 5 CM, 2 FLOLHAS , DIMENSÕES 3,00 x 2,50 M, CONFORME PROJETO</t>
  </si>
  <si>
    <t>FECHAMENTO DE ÁREA</t>
  </si>
  <si>
    <t>BASE DO RAP 1 DE 20 M³</t>
  </si>
  <si>
    <t>4.7.14</t>
  </si>
  <si>
    <t>TERRAPLANAGEM</t>
  </si>
  <si>
    <t>ESCAVAÇÃO HORIZONTAL, INCLUINDO CARGA E DESCARGA EM SOLO DE 1A CATEGORIA COM TRATOR DE ESTEIRAS (150HP/LÂMINA: 3,18M3)</t>
  </si>
  <si>
    <t>ESCAVAÇÃO HORIZONTAL, INCLUINDO ESCARIFICAÇÃO, CARGA E DESCARGA EM SOLO DE 2A CATEGORIA COM TRATOR DE ESTEIRAS (150HP/LÂMINA: 3,18M3)</t>
  </si>
  <si>
    <t>CARGA E DESCARGA MECANICA DE SOLO UTILIZANDO CAMINHAO BASCULANTE 6,0M3/16T E PA CARREGADEIRA SOBRE PNEUS 128 HP, CAPACIDADE DA CAÇAMBA 1,7 A 2,8 M3, PESO OPERACIONAL 11632 KG</t>
  </si>
  <si>
    <t>ESPALHAMENTO DE MATERIAL EM BOTA FORA, COM UTILIZAÇÃO DE TRATOR DE ESTEIRAS DE 165HP</t>
  </si>
  <si>
    <t>CAMADA DE REGULARIZAÇÃO EM CONCRETO FCK = 15 MPA, TRAÇO 1:3,4:3,5 (CIMENTO / AREIA MÉDIA / BRITA 1) - PREPARO MECÂNICO COM BETONEIRA 400 L.</t>
  </si>
  <si>
    <t>FORMA PLANA TABUA DE PINHO -  ESTRUTURAS</t>
  </si>
  <si>
    <t>4.7.14.1</t>
  </si>
  <si>
    <t>M³XKM</t>
  </si>
  <si>
    <t>ESTRUTURA EM CONCRETO</t>
  </si>
  <si>
    <t>4.7.14.2</t>
  </si>
  <si>
    <t>4.7.14.1.1</t>
  </si>
  <si>
    <t>4.7.14.1.2</t>
  </si>
  <si>
    <t>4.7.14.1.3</t>
  </si>
  <si>
    <t>4.7.14.1.4</t>
  </si>
  <si>
    <t>4.7.14.2.1</t>
  </si>
  <si>
    <t>4.7.14.2.2</t>
  </si>
  <si>
    <t>4.7.14.2.3</t>
  </si>
  <si>
    <t>4.7.14.2.4</t>
  </si>
  <si>
    <t>4.7.14.2.5</t>
  </si>
  <si>
    <t>4.7.14.2.6</t>
  </si>
  <si>
    <t>4.7.14.2.7</t>
  </si>
  <si>
    <t>4.7.14.2.8</t>
  </si>
  <si>
    <t>4.7.14.2.9</t>
  </si>
  <si>
    <t>4.7.14.2.10</t>
  </si>
  <si>
    <t>4.7.14.2.11</t>
  </si>
  <si>
    <t>EXECUÇÃO E COMPACTAÇÃO DE CORPO DE ATERRO (95% DE ENERGIA DO PROCTOR NORMAL) COM SOLO PREDOMINANTEMENTE ARGILOSO ESPESSURA 15 CM</t>
  </si>
  <si>
    <t>ESPALHAMENTO  DE MATERIAL DE 1A. CATEGORIA COM TRATOR DE ESTEIRA COM 153HP</t>
  </si>
  <si>
    <t>4.7.14.1.5</t>
  </si>
  <si>
    <t>REGULARIZAÇÃO E COMPACTAÇÃO DE TERRENO COM PLACA VIBRATÓRIA</t>
  </si>
  <si>
    <t>CABEAMENTO DE POTÊNCIA</t>
  </si>
  <si>
    <t>ASSENTAMENTO DE TUBO PVC-O DEFOFO, PARA REDE DE ÁGUA, DN 100 MM, JUNTA ELÁSTICA INTEGRADA, INSTALADO EM LOCAL COM NÍVEL BAIXO DE INTERFERÊNCIAS</t>
  </si>
  <si>
    <t>DESCIDA D'ÁGUA SIMPLES, EM TALUDE DE ATERRO - TIPO 02 - BASEADO EM DER-MG</t>
  </si>
  <si>
    <t>QUADROS ELÉTRICOS</t>
  </si>
  <si>
    <t>PARAFUSO INOX, SEXTAVADO, COM ROSCA INTEIRA, 1/4" X 1 1/4"</t>
  </si>
  <si>
    <t>TALHA MANUAL COMPACTA, CAPACIDADE DE CARGA DE 500 KG, ELEVACAO DE 5,0 M E CARRO TROLE MANUAL, FORNECIMENTO E INSTALACAO</t>
  </si>
  <si>
    <t>RESERVATÓRIO 2 DE 1.000 M³</t>
  </si>
  <si>
    <t>4.7.14.3</t>
  </si>
  <si>
    <t>4.7.14.3.1</t>
  </si>
  <si>
    <t>FORNECIMENTO E MONTAGEM DE TANQUE RESERVATÓRIO METÁLICO DE 1.000 M³</t>
  </si>
  <si>
    <t>FORNECIMENTO E MONTAGEM DE RESERVATÓRIO, COM CAPACIDADE DE ARMAZENAMENTO DE ÁGUA DE 1000 M³, A SER IMPLANTADO NO BAIRRO NOSSA SENHORA APARECIDA, MODELO CILÍNDRICO APOIADO SOBRE BASE DE CONCRETO COM DIÂMETRO APROXIMADO DE 13,0 M, CONSTRUÍDO EM CHAPA METÁLICA DE AÇO CARBONO, CONSIDERANDO OS SEGUINTES ACESSÓRIOS INCLUSOS: ESCADA FIXA TIPO MARINHEIRO INTERNA E EXTERNA, SENDO A EXTERNA COM GUARDA-CORPO; BOCAL PARA INSPEÇÃO NA TAMPA SUPERIOR COM DIÂMETRO MÍNIMO DE 500 MM; CONEXÕES DE ENTRADA DE ÁGUA; CONEXÕES DE SAÍDA DE ÁGUA; DRENO PARA LIMPEZA; EXTRAVASOR; BOIA; SUPORTES COM ABRAÇADEIRAS PARA FIXAÇÃO DA TUBULAÇÃO; CORRIMÃO DE BORDA NO TETO COM 1,0 M DE ALTURA E SUPORTE DE PARA-RAIO E AINDA CONSIDERANDO ESTRUTURA TOTALMENTE REVESTIDA, CONFORME DESCRIÇÃO COMPLEMENTAR CONTIDA NO TERMO DE REFERÊNCIA, ANEXO DO EDITAL</t>
  </si>
  <si>
    <t>ENTRADA DA REDE</t>
  </si>
  <si>
    <t>PORCA GALVANIZADA, SEXTAVADA, 3/4"</t>
  </si>
  <si>
    <t>ARRUELA GALVANIZADA, LISA REDONDA, 5/8"</t>
  </si>
  <si>
    <t>ARRUELA GALVANIZADA, LISA REDONDA, 3/4"</t>
  </si>
  <si>
    <t>CHUMBADOR EM AÇO CARBONO, CBA SEXTAVADO, COMPRIMENTO 5", ROSCA 5/8", PARA FURO COM DIÂMETRO 7/8"[22MM]</t>
  </si>
  <si>
    <t>ANCORAGEM DE BARRAS DE AÇO COM CHUMBADOR QUÍMICO, REF. WQE 500 FISHER OU SIMILAR, EXCLUSIVE FORNECIMENTO DE BARRA</t>
  </si>
  <si>
    <t>ESTRUTURA METÁLICA EM PERFIL LAMINADO, INCLUSIVE FABRICAÇÃO, TRANSPORTE, MONTAGEM E APLICAÇÃO DE FUNDO PREPARADOR ANTICORROSIVO EM SUPERFÍCIE METÁLICA, UMA (1) DEMÃO</t>
  </si>
  <si>
    <t>PARAFUSO GALVANIZADO, SEXTAVADO, COM ROSCA INTEIRA, 5/8" x 3", COM PORCA E ARRUELA LISA</t>
  </si>
  <si>
    <t>SERVIÇOS DE APOIO</t>
  </si>
  <si>
    <t>TRANSPORTE COM CAMINHÃO CARROCERIA 9T, EM VIA URBANA PAVIMENTADA, DMT ATÉ 30KM</t>
  </si>
  <si>
    <t>TRANSPORTE COM CAMINHÃO CARROCERIA 9T, EM VIA URBANA PAVIMENTADA, ADICIONAL PARA DMT EXCEDENTE A 30 KM</t>
  </si>
  <si>
    <t>1.1.2</t>
  </si>
  <si>
    <t>LOCACAO DE CONTAINER 2,30 X 4,30 M, ALT. 2,50 M, PARA SANITARIO, COM 3 BACIAS, 4 CHUVEIROS, 1 LAVATORIO E 1 MICTORIO</t>
  </si>
  <si>
    <t>LOCACAO DE CONTAINER 2,30 X 6,00 M, ALT. 2,50 M, COM 1 SANITARIO, PARA ESCRITORIO, COMPLETO, SEM DIVISORIAS INTERNAS</t>
  </si>
  <si>
    <t>TELA PLÁSTICA LARANJA, TIPO TAPUME PARA SINALIZAÇÃO, MALHA RETANGULAR, ROLO 1,20 X 50,00 M (L X C)</t>
  </si>
  <si>
    <t>SINALIZAÇÃO POR MEIO DE CONES, FORNECIMENTO E MOVIMENTAÇÃO</t>
  </si>
  <si>
    <t>MOBILIZAÇÃO E SERVIÇOS DE APOIO</t>
  </si>
  <si>
    <t>1.2.1</t>
  </si>
  <si>
    <t>1.2.2</t>
  </si>
  <si>
    <t>1.2.3</t>
  </si>
  <si>
    <t>1.2.4</t>
  </si>
  <si>
    <t>1.2.5</t>
  </si>
  <si>
    <t>1.2.6</t>
  </si>
  <si>
    <t>1.2.7</t>
  </si>
  <si>
    <t>1.2.8</t>
  </si>
  <si>
    <t>1.2.9</t>
  </si>
  <si>
    <t>1.2.10</t>
  </si>
  <si>
    <t>1.2.11</t>
  </si>
  <si>
    <t>VIAGEM DE CAMINHÃO PIPA, CAPACIDADE DE 6000 L, INCLUSIVE ÁGUA E MÃO DE OBRA, TEMPO DE PERMANÊNCIA NA OBRA DE ATÉ 2 HORAS</t>
  </si>
  <si>
    <t>2.1.</t>
  </si>
  <si>
    <t>2.1.2</t>
  </si>
  <si>
    <t>2.1.3</t>
  </si>
  <si>
    <t>2.1.4</t>
  </si>
  <si>
    <t>VEICULO UTILITÁRIO LEVE, TIPO PICK-UP, COM CAPACIDADE DE CARGA DE 700 KG, CONSIDERANDO DISPONIBILIDADE E COMBUSTÍVEL</t>
  </si>
  <si>
    <t>ENGENHEIRO DE OBRA, NÍVEL PLENO, COM ENCARGOS SOCIAIS (4 H/DIA X 5,5 DIAS/SEM X 4 SEM/MÊS X 7 MESES)</t>
  </si>
  <si>
    <t>ENCARREGADO GERAL, COM ENCARGOS SOCIAIS (1 ENCARREGADO X 8 H/DIA X 5,5 DIAS/SEM X 4 SEM/MÊS X 7 MESES)</t>
  </si>
  <si>
    <t>TECNICO EM SEGURANCA DO TRABALHO (4 H/DIA X 5,5 DIAS/SEM X 4 SEM/MÊS X 7 MESES)</t>
  </si>
  <si>
    <t>VIGIA NOTURNO COM ENCARGOS COMPLEMENTARES (2 VIGIAS X 12 H/DIA X 7 DIAS/SEM X 4 SEM/MÊS X 7 MESES)</t>
  </si>
  <si>
    <t>EMPRESA | ITEM</t>
  </si>
  <si>
    <t>CNPJ</t>
  </si>
  <si>
    <t>CONTATO</t>
  </si>
  <si>
    <t>DATA</t>
  </si>
  <si>
    <t>VALOR</t>
  </si>
  <si>
    <t>FLANGE DE 4 FUROS, EM AÇO CARBONO LISO, ROSCA BSP INTERNA, DN 1 1/2", ANSI B16.5 150 LBS, ITEM 16</t>
  </si>
  <si>
    <t>FLANGE DE 4 FUROS, EM AÇO CARBONO LISO, ROSCA BSP INTERNA, DN 3", ANSI B16.5 150 LBS, ITEM 21</t>
  </si>
  <si>
    <t>FLANGE DE 4 FUROS, EM AÇO CARBONO LISO, ROSCA BSP INTERNA, DN 3", ANSI B16.5 150 LBS, ITEM 06</t>
  </si>
  <si>
    <t>LOCACAO DE CONTAINER 2,30 X 6,00 M, ALT. 2,50 M, PARA ALMOXARIFADO, SEM DIVISORIAS INTERNAS E SEM SANITARIO</t>
  </si>
  <si>
    <t>FLANGE DE 8 FUROS, EM AÇO CARBONO LISO, ROSCA BSP INTERNA, DN 1 1/2", ANSI B16.5 150 LBS, ITEM 06</t>
  </si>
  <si>
    <t>FLANGE DE 8 FUROS, EM AÇO CARBONO LISO, ROSCA BSP INTERNA, DN 2 1/2", ANSI B16.5 150 LBS, ITEM 15</t>
  </si>
  <si>
    <t>FORNECIMENTO E MONTAGEM DE RESERVATÓRIO, COM CAPACIDADE DE ARMAZENAMENTO DE ÁGUA DE 1000 M³, ..., CONFORME DESCRIÇÃO COMPLEMENTAR CONTIDA NO TERMO DE REFERÊNCIA, ANEXO DO EDITAL</t>
  </si>
  <si>
    <t>CURVA 45° FOFO, COM BOLSAS, JGS, PN10, DN 100 MM, REF. C45JGS</t>
  </si>
  <si>
    <t>ABRAÇADEIRA CHAPA 12,5 X 75 X 260 MM, EM AÇO ASTM-A 36, ITEM 06</t>
  </si>
  <si>
    <t>QCM-1 PAINEL DE COMANDO COM SISTEMA ELETRÔNICO : ARMÁRIO EM CHAPA DE AÇO PARA INSTALAÇÃO ABRIGADA PARA ACIONAMENTO DO CONJUNTO MOTO BOMBA,COM PARTIDA , INVERSOR , SINALIZADOR , CHAVE SELETORA , CONTATOR AUXILIAR , VENTOINHA , FILTRO ,GRADE ,CONTATOR , PARA 2 MOTORES TRIFASICOS DE 1,6 KW - 220V</t>
  </si>
  <si>
    <t>QUADRO DE DISTRIBUICAO MONTADO EM CAIXA EM CHAPA DE AÇO MONOBLOCO, PARA 40 MÓDULOS, GRAU DE PROTEÇÃO IP-44, PINTURA EPÓXI-POLIÉSTER, PORTA ARTICULADA COM TRINCO YALE + CADEADO, ESPELHO INTERNO EM ACRÍLICO, TRILHOS DIN P/SUPORTE DE DISJUNTORES COM BARRAMENTO TRIFÁSICO + NEUTRO + PE E PROTEÇÃO GERAL - CONFORME A ABNT NBR IEC 60439-1</t>
  </si>
  <si>
    <t>QCM-2 PAINEL DE COMANDO COM SISTEMA ELETRÔNICO : ARMÁRIO EM CHAPA DE AÇO PARA INSTALAÇÃO ABRIGADA PARA ACIONAMENTO DO CONJUNTO MOTO BOMBA,COM PARTIDA , INVERSOR , SINALIZADOR , CHAVE SELETORA , CONTATOR AUXILIAR , VENTOINHA , FILTRO ,GRADE ,CONTATOR , PARA 2 MOTORES TRIFASICOS DE 1,6 KW - 220V</t>
  </si>
  <si>
    <t>REATERRO E COMPACTACAO MECANICA DE VALA COM COMPACTADOR MANUAL TIPO SOQUETE VIBRATORIO</t>
  </si>
  <si>
    <t>4.3.13.9</t>
  </si>
  <si>
    <t>REMOÇÕES E RECOMPOSIÇÕES</t>
  </si>
  <si>
    <t>REMOÇÕES</t>
  </si>
  <si>
    <t>4.1.2</t>
  </si>
  <si>
    <t>4.1.2.1</t>
  </si>
  <si>
    <t>RECOMPOSIÇÕES</t>
  </si>
  <si>
    <t>RECOMPOSICAO DE PAVIMENTO EM PRE-MOLDADO DE CONCRETO, COM REAPROVEITAMENTO DO MATERIAL DEMOLIDO, INCLUSIVE BASE ESPESSURA 20 CM</t>
  </si>
  <si>
    <t>4.1.2.2</t>
  </si>
  <si>
    <t>PORTÃO DE ABRIR EM 2 FOLHAS, EM CHAPA DE AÇO 20, GALVANIZADA, TIPO LAMBRIL QUADRADO CANELADO, LARGURA 1,16 M x ALTURA 2,10 M, COM REQUADRO EM PERFIL METALON GALVANIZADO 50 x 30 x 0,95 MM, BATENTE EM CANTONEIRA GALVANIZADA 3/16" x 2.1/2" E GUARNIÇÃO EM BARRA CHATA GALVANIZADA 3" x 1/4", COM PREPARAÇÃO PARA INSTALAÇÃO DE FECHADURA, EM ACABAMENTO NATURAL</t>
  </si>
  <si>
    <t>PORTÃO DE CORRER EM 2 FOLHAS, EM CHAPA DE AÇO 20, GALVANIZADA, TIPO LAMBRIL QUADRADO CANELADO, LARGURA 2,00 M x ALTURA 2,25 M, COM REQUADRO EM PERFIL METALON GALVANIZADO 50x30x0,95 MM, COM TRILHOS E ROLDANAS, COM PREPARAÇÃO PARA INSTALAÇÃO DE FECHADURA, EM ACABAMENTO NATURAL</t>
  </si>
  <si>
    <t>PINTURA COM TINTA ALQUÍDICA DE FUNDO (ESMALTE SINTÉTICO GRAFITE) PULVERIZADA SOBRE SUPERFÍCIES METÁLICAS, EXECUTADO EM OBRA (POR DEMÃO)</t>
  </si>
  <si>
    <t>4.10.8.5</t>
  </si>
  <si>
    <t>FERROLHO COM FECHO CHATO E PORTA CADEADO, EM ACO GALVANIZADO / ZINCADO, DE SOBREPOR, COM COMPRIMENTO DE 6", CHAPA COM ESPESSURA MINIMA DE 1,70 MM E LARGURA /MINIMA DE 5,00 CM (FECHO REFORCADO)</t>
  </si>
  <si>
    <t>FECHADURA COMPLETA, PARA PORTA EXTERNA, FORNECIMENTO E INSTALAÇÃO</t>
  </si>
  <si>
    <t>4.10.8.6</t>
  </si>
  <si>
    <t>4.10.8.7</t>
  </si>
  <si>
    <t>FECHADURA PARA PORTA DE CORRER, TIPO BICO DE PAPAGAIO, COMPLETA, GRAU DE SEGURANÇA MÉDIO</t>
  </si>
  <si>
    <t>4.10.8.8</t>
  </si>
  <si>
    <t>MURO DE VEDAÇAO DE CONCRETO PREMOLDADO TIPO CALHA V, ALTURA LIVRE 2,5 M, INCLUINDO SAPATA EM CONCRETO DE 30CM X 50CM</t>
  </si>
  <si>
    <t>SERVIÇOS DE PEDREIRO E ACABAMENTO</t>
  </si>
  <si>
    <t>PEDREIRO COM ENCARGOS COMPLEMENTARES, CONSIDERANDO 8 HORAS/DIA</t>
  </si>
  <si>
    <t>AJUDANTE DE PEDREIRO COM ENCARGOS COMPLEMENTARES, CONSIDERANDO 8 HORAS/DIA.</t>
  </si>
  <si>
    <t>AUXILIAR DE ENCANADOR COM ENCARGOS COMPLEMENTARES, CONSIDERANDO 8 HORAS/DIA.</t>
  </si>
  <si>
    <t>ELETRICISTA INDUSTRIAL COM ENCARGOS COMPLEMENTARES, CONSIDERANDO 8 HORAS/DIA</t>
  </si>
  <si>
    <t>AUXILIAR DE ELETRICISTA COM ENCARGOS COMPLEMENTARES, CONSIDERANDO 8 HORAS/DIA E 2 PROFISSIONAIS</t>
  </si>
  <si>
    <t>4.10.8.9</t>
  </si>
  <si>
    <t>JANELA BASCULANTE EM METALON GALVANIZADO, INCLUSIVE ASSENTAMENTO, FERRAGENS E ACESSÓRIOS, EM ACABAMENTO NATURAL</t>
  </si>
  <si>
    <t>PISO INDUSTRIAL COM ARGAMASSA DE ALTA RESISTÊNCIA, COR CINZA, ESP. 8MM, ACABAMENTO POLIDO, MODULAÇÃO DE (1x1)M, INCLUSIVE JUNTA PLÁSTICA E POLIMENTO MECANIZADO, EXCLUSIVE RESINA</t>
  </si>
  <si>
    <t>REVESTIMENTO EM ARGAMASSA TRAÇO 1:4 (CIMENTO E AREIA), PREPARO MECÂNICO COM BETONEIRA, APLICADO SOBRE LAJE, ADERIDO, ESPESSURA 4CM</t>
  </si>
  <si>
    <t>CERCA E MURO</t>
  </si>
  <si>
    <t>URBANIZAÇÃO</t>
  </si>
  <si>
    <t>4.14.3</t>
  </si>
  <si>
    <t>PAISAGISMO</t>
  </si>
  <si>
    <t>FORNECIMENTO MUDA DE ARBUSTO FOLHAGEM, SANSÃO-DO-CAMPO OU EQUIVALENTE DA REGIAO, H= 50 A 70 CM</t>
  </si>
  <si>
    <t>ASSENTAMENTO DE GUIA (MEIO-FIO) EM TRECHO RETO, CONFECCIONADA EM CONCRETO PRÉ-FABRICADO, DIMENSÕES 100X15X13X20 CM (COMPRIMENTO X BASE INFERIOR X BASE SUPERIOR X ALTURA)</t>
  </si>
  <si>
    <t>4.4.3.8</t>
  </si>
  <si>
    <t>4.5.5.7</t>
  </si>
  <si>
    <t>3</t>
  </si>
  <si>
    <t>4.12</t>
  </si>
  <si>
    <t>4.12.1</t>
  </si>
  <si>
    <t>4.12.1.1</t>
  </si>
  <si>
    <t>4.12.1.6</t>
  </si>
  <si>
    <t>4.12.1.7</t>
  </si>
  <si>
    <t>4.12.1.8</t>
  </si>
  <si>
    <t>4.12.1.10</t>
  </si>
  <si>
    <t>4.12.1.11</t>
  </si>
  <si>
    <t>4.13.2</t>
  </si>
  <si>
    <t>4.13.2.1</t>
  </si>
  <si>
    <t>4.13.2.2</t>
  </si>
  <si>
    <t>4.13.3</t>
  </si>
  <si>
    <t>4.13.3.1</t>
  </si>
  <si>
    <t>4.13.3.2</t>
  </si>
  <si>
    <t>4.13.3.3</t>
  </si>
  <si>
    <t>4.14.4</t>
  </si>
  <si>
    <t>SERVIÇOS COMPLEMENTARES</t>
  </si>
  <si>
    <t>AS BUILT E DATA BOOK</t>
  </si>
  <si>
    <t>AS BUILT</t>
  </si>
  <si>
    <t>DATA BOOK</t>
  </si>
  <si>
    <t>PRÉ-OPERAÇÃO DO SISTEMA DE CAPTAÇÃO, RECALQUE E TRATAMENTO DE ÁGUA, INCLUINDO TREINAMENTO DE EQUIPE DO SAAE</t>
  </si>
  <si>
    <t>PRÉ-OPERAÇÃO DO SISTEMA</t>
  </si>
  <si>
    <t>4.15.1</t>
  </si>
  <si>
    <t>4.15.1.1</t>
  </si>
  <si>
    <t>4.15.1.2</t>
  </si>
  <si>
    <t>4.15.2</t>
  </si>
  <si>
    <t>4.15.2.1</t>
  </si>
  <si>
    <r>
      <t xml:space="preserve">LOCAÇÃO DE BANHEIRO QUÍMICO, DIMENSÕES (110X120X230)CM, LINHA PADRÃO, CONTENDO UMA (1) PIA/HIGIENIZADOR DE MÃOS, INCLUSIVE MANUTENÇÃO E MOBILIZAÇÃO/DESMOBILIZAÇÃO, </t>
    </r>
    <r>
      <rPr>
        <u/>
        <sz val="11"/>
        <color rgb="FF000000"/>
        <rFont val="Arial"/>
        <family val="2"/>
      </rPr>
      <t>CONSIDERANDO 2 UNIDADES</t>
    </r>
  </si>
  <si>
    <r>
      <t xml:space="preserve">FORNECIMENTO E COLOCAÇÃO DE PLACA DE OBRA EM CHAPA GALVANIZADA #26, ESP. 0,45MM, DIMENSÃO </t>
    </r>
    <r>
      <rPr>
        <b/>
        <sz val="11"/>
        <color rgb="FF000000"/>
        <rFont val="Arial"/>
        <family val="2"/>
      </rPr>
      <t>3x1,5 M</t>
    </r>
    <r>
      <rPr>
        <sz val="11"/>
        <color rgb="FF000000"/>
        <rFont val="Arial"/>
        <family val="2"/>
      </rPr>
      <t>, PLOTADA COM ADESIVO VINÍLICO, AFIXADA COM REBITES 4,8x40MM, EM ESTRUTURA METÁLICA DE METALON 20x20MM, ESP. 1,25MM, INCLUSIVE SUPORTE EM EUCALIPTO AUTOCLAVADO PINTADO COM TINTA PVA DUAS (2) DEMÃOS</t>
    </r>
  </si>
  <si>
    <r>
      <t xml:space="preserve">VIDRO LISO INCOLOR </t>
    </r>
    <r>
      <rPr>
        <u/>
        <sz val="11"/>
        <color rgb="FF000000"/>
        <rFont val="Arial"/>
        <family val="2"/>
      </rPr>
      <t>6 MM</t>
    </r>
  </si>
  <si>
    <r>
      <t>PINTURA COM TINTA ALQUÍDICA DE ACABAMENTO (ESMALTE SINTÉTICO ACETINADO), PULVERIZADA SOBRE SUPERFÍCIES METÁLICAS, EXECUTADO EM OBRA (</t>
    </r>
    <r>
      <rPr>
        <u/>
        <sz val="11"/>
        <color rgb="FF000000"/>
        <rFont val="Arial"/>
        <family val="2"/>
      </rPr>
      <t>02 DEMÃOS</t>
    </r>
    <r>
      <rPr>
        <sz val="11"/>
        <color rgb="FF000000"/>
        <rFont val="Arial"/>
        <family val="2"/>
      </rPr>
      <t>)</t>
    </r>
  </si>
  <si>
    <r>
      <t xml:space="preserve">FORNECIMENTO E PLANTIO DE GRAMA ESMERALDA EM PLACAS, </t>
    </r>
    <r>
      <rPr>
        <u/>
        <sz val="11"/>
        <color rgb="FF000000"/>
        <rFont val="Arial"/>
        <family val="2"/>
      </rPr>
      <t>INCLUSIVE TERRA VEGETAL E CONSERVAÇÃO POR TRINTA (30) DIAS</t>
    </r>
  </si>
  <si>
    <t>1</t>
  </si>
  <si>
    <t>2</t>
  </si>
  <si>
    <t>4</t>
  </si>
  <si>
    <t>6</t>
  </si>
  <si>
    <t>7</t>
  </si>
  <si>
    <t>UNITÁRIO
SEM BDI</t>
  </si>
  <si>
    <t>UNITÁRIO
COM BDI</t>
  </si>
  <si>
    <t>CUSTO TOTAL
ACUMULADO</t>
  </si>
  <si>
    <t>TOTAL SIMPLES</t>
  </si>
  <si>
    <t>% SIMPLES</t>
  </si>
  <si>
    <t>TOTAL ACUMULADO</t>
  </si>
  <si>
    <t>% ACUMULADO</t>
  </si>
  <si>
    <t xml:space="preserve">Cálculo do % a medir da Adm. Local, considerando o cronograma base proposto </t>
  </si>
  <si>
    <t>R$ a medir sem Adm. Local, sem os itens caracterizados como materiais e sem pré-operação</t>
  </si>
  <si>
    <t>R$ contratado sem Adm. Local, sem os itens caracterizados como materiais e sem a pré-operação</t>
  </si>
  <si>
    <t>% Adm. Local  a ser medido</t>
  </si>
  <si>
    <t>% Adm. Local  a ser medido acumulado</t>
  </si>
  <si>
    <t>Meta</t>
  </si>
  <si>
    <t>Descrição</t>
  </si>
  <si>
    <t>Valor</t>
  </si>
  <si>
    <t>Mês 1</t>
  </si>
  <si>
    <t>Mês 2</t>
  </si>
  <si>
    <t>Mês 3</t>
  </si>
  <si>
    <t>Mês 4</t>
  </si>
  <si>
    <t>%
ACUMULADO</t>
  </si>
  <si>
    <t>4.10.7.5</t>
  </si>
  <si>
    <t>4.10.7.6</t>
  </si>
  <si>
    <t>ELABORAÇÃO DE PROJETOS EXECUTIVOS</t>
  </si>
  <si>
    <t>PLOTAGEM SULFITE NÃO COLORIDO A1</t>
  </si>
  <si>
    <t>IMPRESSÃO MONOCROMÁTICA SIMPLES PAPEL SULFITE A4</t>
  </si>
  <si>
    <t>ENCADERNAÇÃO EM CAPA A4 DE ACETATO, COM ESPIRAL</t>
  </si>
  <si>
    <t>5</t>
  </si>
  <si>
    <t>5.1</t>
  </si>
  <si>
    <t>1.2.12</t>
  </si>
  <si>
    <t>1.2.13</t>
  </si>
  <si>
    <t>ESGOTAMENTO DE VALA COM BOMBA, VAZÃO ATÉ 25 M³/H</t>
  </si>
  <si>
    <t>1.2.14</t>
  </si>
  <si>
    <t>1.2.15</t>
  </si>
  <si>
    <t>ENSAIO DE MASSA ESPECIFICA DE SOLO, IN SITU, CONFORME NBR 7.185:2016</t>
  </si>
  <si>
    <t>ENSAIO DE CONTROLE DE COMPACTAÇÃO DE SOLOS, PELO MÉTODO HILF, COM EMISSÃO DE LAUDO, CONFORME NBR 12.102:2020</t>
  </si>
  <si>
    <t>ENSAIO DE CONCRETO - CURA, FACEAMENTO, RUPTURA, COM EMISSÃO DE LAUDO, CONFORME AS NBR 5.738 E NBR 5.739</t>
  </si>
  <si>
    <t>PORTÃO DE ABRIR ESTRUTURADO EM TUBO E TELA, 2 FOLHAS  - 3,00x2,50M</t>
  </si>
  <si>
    <t>TOTAL LOTE 01</t>
  </si>
  <si>
    <t>4.1.3</t>
  </si>
  <si>
    <t>4.1.4</t>
  </si>
  <si>
    <t>DEMOLIÇÕES E REMOÇÕES</t>
  </si>
  <si>
    <t>RESERVATÓRIO ESTRELA DO SUL</t>
  </si>
  <si>
    <t>4.2.3</t>
  </si>
  <si>
    <t>FECHAMENTO DA ÁREA</t>
  </si>
  <si>
    <t>CPU</t>
  </si>
  <si>
    <t>TERRAPLENAGEM ÁREA DO RESERVATÓRIO</t>
  </si>
  <si>
    <t>REFERÊNCIA</t>
  </si>
  <si>
    <t>CUBA ACO INOX (AISI 304) DE EMBUTIR COM VALVULA 3 1/2", DE *46 X 30 X 12* CM</t>
  </si>
  <si>
    <t>CUBA ACO INOX (AISI 304) DE EMBUTIR COM VALVULA 3 1/2", DE *40 X 34 X 12* CM</t>
  </si>
  <si>
    <t>CUBA ACO INOX (AISI 304) DE EMBUTIR COM VALVULA DE 3 1/2", DE *56 X 33 X 12* CM</t>
  </si>
  <si>
    <t>FITA VEDA ROSCA, EM PTFE, ROLO DE 18 MM X 25 M (L X C)</t>
  </si>
  <si>
    <t>REGISTRO GAVETA COM ACABAMENTO E CANOPLA CROMADOS, SIMPLES, BITOLA 3/4"</t>
  </si>
  <si>
    <t>REGISTRO GAVETA COM ACABAMENTO E CANOPLA CROMADOS, SIMPLES, BITOLA 1/2"</t>
  </si>
  <si>
    <t>REGISTRO GAVETA BRUTO EM LATAO FORJADO, BITOLA 1 1/2"</t>
  </si>
  <si>
    <t>REGISTRO GAVETA BRUTO EM LATAO FORJADO, BITOLA 2 1/2"</t>
  </si>
  <si>
    <t>REGISTRO GAVETA BRUTO EM LATAO FORJADO, BITOLA 3"</t>
  </si>
  <si>
    <t>REGISTRO GAVETA COM ACABAMENTO E CANOPLA CROMADOS, SIMPLES, BITOLA 1"</t>
  </si>
  <si>
    <t>REGISTRO GAVETA COM ACABAMENTO E CANOPLA CROMADOS, SIMPLES, BITOLA 1 1/4"</t>
  </si>
  <si>
    <t>REGISTRO GAVETA COM ACABAMENTO E CANOPLA CROMADOS, SIMPLES, BITOLA 1 1/2"</t>
  </si>
  <si>
    <t>REGISTRO GAVETA BRUTO EM LATAO FORJADO, BITOLA 3/4"</t>
  </si>
  <si>
    <t>REGISTRO GAVETA BRUTO EM LATAO FORJADO, BITOLA 1 1/4"</t>
  </si>
  <si>
    <t>REGISTRO GAVETA BRUTO EM LATAO FORJADO, BITOLA 1"</t>
  </si>
  <si>
    <t>REGISTRO GAVETA BRUTO EM LATAO FORJADO, BITOLA 1/2"</t>
  </si>
  <si>
    <t>REGISTRO GAVETA BRUTO EM LATAO FORJADO, BITOLA 4"</t>
  </si>
  <si>
    <t>REGISTRO GAVETA BRUTO EM LATAO FORJADO, BITOLA 2"</t>
  </si>
  <si>
    <t>VALVULA EM PLASTICO BRANCO PARA TANQUE OU LAVATORIO 1", SEM UNHO E SEM LADRAO</t>
  </si>
  <si>
    <t>VALVULA EM PLASTICO CROMADO PARA LAVATORIO 1", SEM UNHO, COM LADRAO</t>
  </si>
  <si>
    <t>VALVULA EM PLASTICO CROMADO TIPO AMERICANA PARA PIA DE COZINHA 3.1/2" X 1.1/2", SEM ADAPTADOR</t>
  </si>
  <si>
    <t>VALVULA EM PLASTICO BRANCO PARA TANQUE 1.1/4" X 1.1/2", SEM UNHO E SEM LADRAO</t>
  </si>
  <si>
    <t>VALVULA EM PLASTICO BRANCO PARA LAVATORIO 1", SEM UNHO, COM LADRAO</t>
  </si>
  <si>
    <t>TORNEIRA DE BOIA BALAO METALICO, VAZAO TOTAL, PARA CAIXA D'AGUA, AGUA QUENTE, ROSCA 3/4", COM HASTE, TORNEIRA E BALAO METALICOS</t>
  </si>
  <si>
    <t>PARAFUSO ROSCA SOBERBA ZINCADO CABECA CHATA FENDA SIMPLES 3,2 X 20 MM (3/4")</t>
  </si>
  <si>
    <t>PARAFUSO ROSCA SOBERBA ZINCADO CABECA CHATA FENDA SIMPLES 3,5 X 25 MM (1")</t>
  </si>
  <si>
    <t>PARAFUSO ROSCA SOBERBA ZINCADO CABECA CHATA FENDA SIMPLES 3,8 X 30 MM (1.1/4")</t>
  </si>
  <si>
    <t>PARAFUSO ROSCA SOBERBA ZINCADO CABECA CHATA FENDA SIMPLES 4,8 X 40 MM (1.1/2")</t>
  </si>
  <si>
    <t>PARAFUSO ROSCA SOBERBA ZINCADO CABECA CHATA FENDA SIMPLES 5,5 X 65 MM (2.1/2")</t>
  </si>
  <si>
    <t>PARAFUSO ROSCA SOBERBA ZINCADO CABECA CHATA FENDA SIMPLES 5,5 X 50 MM (2")</t>
  </si>
  <si>
    <t>DOBRADICA EM LATAO, 3" X 2 1/2", E= 1,9 A 2 MM, COM ANEL, CROMADO, TAMPA BOLA, COM PARAFUSOS</t>
  </si>
  <si>
    <t>BRACO OU HASTE RETA COM CANOPLA PLASTICA, 1/2", PARA CHUVEIRO ELETRICO</t>
  </si>
  <si>
    <t>BRACO OU HASTE COM CANOPLA PLASTICA, 1/2", PARA CHUVEIRO SIMPLES</t>
  </si>
  <si>
    <t>VALVULA DE ESFERA BRUTA EM BRONZE, BITOLA 1"</t>
  </si>
  <si>
    <t>VALVULA DE ESFERA BRUTA EM BRONZE, BITOLA 2"</t>
  </si>
  <si>
    <t>VALVULA DE ESFERA BRUTA EM BRONZE, BITOLA 1/2"</t>
  </si>
  <si>
    <t>VALVULA DE ESFERA BRUTA EM BRONZE, BITOLA 3/4"</t>
  </si>
  <si>
    <t>VALVULA DE ESFERA BRUTA EM BRONZE, BITOLA 1 1/4"</t>
  </si>
  <si>
    <t>VALVULA DE ESFERA BRUTA EM BRONZE, BITOLA 1 1/2"</t>
  </si>
  <si>
    <t>REGISTRO PRESSAO BRUTO EM LATAO FORJADO, BITOLA 1/2"</t>
  </si>
  <si>
    <t>REGISTRO PRESSAO BRUTO EM LATAO FORJADO, BITOLA 3/4"</t>
  </si>
  <si>
    <t>MISTURADOR DE METAL CROMADO, DE MESA/BANCADA, COM BICA BAIXA, PARA LAVATORIO</t>
  </si>
  <si>
    <t>MISTURADOR DE PAREDE, DE METAL CROMADO, PARA COZINHA, BICA ALTA MOVEL, COM AREJADOR ARTICULADO</t>
  </si>
  <si>
    <t>TORNEIRA DE BOIA BALAO METALICO, VAZAO TOTAL, PARA CAIXA D'AGUA, AGUA QUENTE, ROSCA 1/2", COM HASTE, TORNEIRA E BALAO METALICOS</t>
  </si>
  <si>
    <t>UNIAO COM ASSENTO CONICO DE BRONZE, DIAMETRO 2"</t>
  </si>
  <si>
    <t>UNIAO COM ASSENTO CONICO DE FERRO LONGO (MACHO-FEMEA), DIAMETRO 3"</t>
  </si>
  <si>
    <t>QUADRO DE DISTRIBUICAO COM BARRAMENTO TRIFASICO, DE EMBUTIR, EM CHAPA DE ACO GALVANIZADO, PARA 18 DISJUNTORES DIN, 100 A</t>
  </si>
  <si>
    <t>TORNEIRA DE MESA/BANCADA, PARA LAVATORIO, FIXA, METALICA CROMADA, PADRAO POPULAR, 1/2" OU 3/4"</t>
  </si>
  <si>
    <t>PORCA UNIAO/JUNCAO ZINCADA SEXTAVADA 1/4", CHAVE 7/16", COMPRIMENTO = 25 MM</t>
  </si>
  <si>
    <t>CAIXA DE INSPECAO PARA ATERRAMENTO E PARA RAIOS, EM POLIPROPILENO, DIAMETRO = 300 MM X ALTURA = 400 MM (INCLUIDA TAMPA SEM ESCOTILHA)</t>
  </si>
  <si>
    <t>MISTURADOR DE METAL CROMADO DE PAREDE PARA LAVATORIO</t>
  </si>
  <si>
    <t>MISTURADOR METALICO, BASE PARA CHUVEIRO/BANHEIRA, 1/2" OU 3/4", SOLDAVEL OU ROSCAVEL (NAO INCLUI ACABAMENTOS)</t>
  </si>
  <si>
    <t>VALVULA DE ESCOAMENTO PARA TANQUE, EM METAL CROMADO, 1.1/2", SEM LADRAO, COM TAMPAO PLASTICO</t>
  </si>
  <si>
    <t>PRUMO DE CENTRO EM ACO *400* G, COM CORDAO EM NYLON E CALCO GUIA EM ACO OU MADEIRA</t>
  </si>
  <si>
    <t>EXTENSAO DE SOLDA 201 GLP, E = *2,5 A 4,0* MM (N4)</t>
  </si>
  <si>
    <t>EXTENSAO DE SOLDA 201 ACETILENO, E = *1,5 A 2,5* MM (N2)</t>
  </si>
  <si>
    <t>DISPOSITIVO DR, 2 POLOS, SENSIBILIDADE DE 300 MA, CORRENTE DE 80 A, TIPO AC</t>
  </si>
  <si>
    <t>BUCHA DE REDUCAO EM ALUMINIO, COM ROSCA, DE 3/4" X 1/2", PARA ELETRODUTO</t>
  </si>
  <si>
    <t>TORNEIRA PLASTICA DE BOIA CONVENCIONAL PARA CAIXA DE AGUA, AGUA FRIA, 3/4", COM HASTE METALICA E COM TORNEIRA E BALAO PLASTICOS (PADRAO POPULAR)</t>
  </si>
  <si>
    <t>CAIXA DE INSPECAO PARA ATERRAMENTO OU OUTRO USO, EM PVC, DN = 300 X *300* MM (INCLUIDA TAMPA EM FERRO FUNDIDO SEM ESCOTILHA)</t>
  </si>
  <si>
    <t>CAIXA DE INSPECAO PARA ATERRAMENTO OU OUTRO USO, EM PVC, DN = 300 X 250 MM (INCLUIDA TAMPA EM FERRO FUNDIDO SEM ESCOTILHA)</t>
  </si>
  <si>
    <t>CAIXA DE INSPECAO PARA ATERRAMENTO OU OUTRO USO, EM PVC, DN = 300 X 600 MM (INCLUIDA TAMPA EM FERRO FUNDIDO SEM ESCOTILHA)</t>
  </si>
  <si>
    <t>CAIXA DE INSPECAO PARA ATERRAMENTO OU OUTRO USO, EM PVC, DN = 250 X 250 MM (INCLUIDA TAMPA EM FERRO FUNDIDO SEM ESCOTILHA)</t>
  </si>
  <si>
    <t>MEIO-FIO OU GUIA DE CONCRETO PRE-MOLDADO, TIPO CHAPEU PARA BOCA DE LOBO, DIMENSOES *1,20* X 0,15 X 0,30 M</t>
  </si>
  <si>
    <t>BLOCO CERAMICO / TIJOLO VAZADO PARA ALVENARIA DE VEDACAO, 6 FUROS NA HORIZONTAL DE 9 X 19 X 39 CM (L X A X C)</t>
  </si>
  <si>
    <t>BLOCO CERAMICO / TIJOLO VAZADO PARA ALVENARIA DE VEDACAO, 6 FUROS NA HORIZONTAL DE 9 X 14 X 24 CM (L X A X C)</t>
  </si>
  <si>
    <t>BLOCO CERAMICO / TIJOLO VAZADO PARA ALVENARIA DE VEDACAO, 9 FUROS NA HORIZONTAL DE 11,5 X 14 X 24 CM (L X A X C)</t>
  </si>
  <si>
    <t>BLOCO CERAMICO / TIJOLO VAZADO PARA ALVENARIA DE VEDACAO, 6 FUROS NA HORIZONTAL DE 11,5 X 19 X 29 CM (L X A X C)</t>
  </si>
  <si>
    <t>BLOCO CERAMICO / TIJOLO VAZADO PARA ALVENARIA DE VEDACAO, 6 FUROS NA HORIZONTAL DE 11,5 X 19 X 39 CM (L X A X C)</t>
  </si>
  <si>
    <t>BLOCO CERAMICO / TIJOLO VAZADO PARA ALVENARIA DE VEDACAO, 9 FUROS NA HORIZONTAL DE 14 X 19 X 29 CM (L X A X C)</t>
  </si>
  <si>
    <t>BLOCO CERAMICO / TIJOLO VAZADO PARA ALVENARIA DE VEDACAO, 9 FUROS NA HORIZONTAL DE 14 X 19 X 39 CM (L X A X C)</t>
  </si>
  <si>
    <t>BLOCO CERAMICO / TIJOLO VAZADO PARA ALVENARIA DE VEDACAO, 9 FUROS NA HORIZONTAL DE 19 X 19 X 29 CM (L X A X C)</t>
  </si>
  <si>
    <t>BLOCO CERAMICO / TIJOLO VAZADO PARA ALVENARIA DE VEDACAO, 9 FUROS NA HORIZONTAL DE 19 X 19 X 39 CM (L X A X C)</t>
  </si>
  <si>
    <t>BLOCO CERAMICO / TIJOLO VAZADO PARA ALVENARIA DE VEDACAO, FUROS NA VERTICAL DE 11,5 X 19 X 29 CM (L X A X C)</t>
  </si>
  <si>
    <t>BLOCO CERAMICO / TIJOLO VAZADO PARA ALVENARIA DE VEDACAO, FUROS NA VERTICAL DE 11,5 X 19 X 39 CM (L X A X C)</t>
  </si>
  <si>
    <t>BLOCO CERAMICO / TIJOLO VAZADO PARA ALVENARIA DE VEDACAO, FUROS NA VERTICAL DE 14 X 19 X 29 CM (L X A X C)</t>
  </si>
  <si>
    <t>PONTEIRO PARA MARTELO ROMPEDOR, DIAMETRO = *28* MM, COMPRIMENTO = *520* MM, ENCAIXE SEXTAVADO</t>
  </si>
  <si>
    <t>DISCO DE LIXA PARA METAL, DIAMETRO = 180 MM, GRAO 120</t>
  </si>
  <si>
    <t>ESCOVA CIRCULAR EM ACO LATONADO, 6 X 1" (DIAMETRO X ESPESSURA), FURO DE 1 1/4", FIO ONDULADO *0,30* MM</t>
  </si>
  <si>
    <t>CAVALETE DE FERRO DOBRAVEL, ALTURA 80 CM</t>
  </si>
  <si>
    <t>BALANCIM INDIVIDUAL, TIPO CADEIRA SUSPENSA SOBE E DESCE</t>
  </si>
  <si>
    <t>JOGO DE CHAVES DE FENDA E PHILLIPS ISOLADAS, 1000 V - *6* PECAS</t>
  </si>
  <si>
    <t>ALICATE DESENCAPADOR AUTOMATICO 8"</t>
  </si>
  <si>
    <t>JOGO DE CHAVES ALLEN LONGAS HEXAGONAIS DE 1,5 MM A 10 MM - 9 PECAS</t>
  </si>
  <si>
    <t>DESEMPENADEIRA DE MADEIRA *16 X 27* CM</t>
  </si>
  <si>
    <t>TRENA COM FITA DE ACO DE 10 M X 25 MM (COMPRIMENTO X LARGURA)</t>
  </si>
  <si>
    <t>NIVEL DE ALUMINIO 350 MM (14"), COM 3 BOLHAS</t>
  </si>
  <si>
    <t>BROCHA RETANGULAR, *15 X 5* CM</t>
  </si>
  <si>
    <t>FERRO DE SOLDA, POTENCIA 40 W</t>
  </si>
  <si>
    <t>ALICATE PROFISSIONAL 8", UNIVERSAL, COM ISOLAMENTO ATE 1000 V</t>
  </si>
  <si>
    <t>JOGO SERRA COPO COM 6 SERRAS, DIAMETRO VARIANDO DE 15 MM A 60 MM</t>
  </si>
  <si>
    <t>PROTETOR FACIAL DE POLICARBONATO, 200 MM X *390* MM, COM COROA E CARNEIRA</t>
  </si>
  <si>
    <t>MASCARA DE SOLDA AUTOMATICA, COM GRAU DE ESCURECIMENTO DIN 9 A 13</t>
  </si>
  <si>
    <t>OCULOS DE SOLDA COM ESCURECIMENTO AUTOMATICO</t>
  </si>
  <si>
    <t>RISCADOR DE FORMICA COM COMPRIMENTO *16* CM E ALTURA *5* CM</t>
  </si>
  <si>
    <t>BALDE DE PLASTICO CAPACIDADE 12 L</t>
  </si>
  <si>
    <t>PROTETOR FACIAL ARCO ELETRICO, COM QUEIXEIRA E LENTE EM POLICARBONATO, CAPACETE INCLUIDO</t>
  </si>
  <si>
    <t>MARTELO DE BORRACHA PRETO 450 G, CABO DE MADEIRA *60* MM DE DIAMETRO</t>
  </si>
  <si>
    <t>LAPIS PARA CARPINTEIRO</t>
  </si>
  <si>
    <t>SUPORTE MANUAL PARA LIXA, PLASTICO, COM 230 X 80 MM (COMPRIMENTO X LARGURA)</t>
  </si>
  <si>
    <t>TRINCHA DE 1" COM CERDAS SINTETICAS</t>
  </si>
  <si>
    <t>TRINCHA DE 2" COM CERDAS SINTETICAS</t>
  </si>
  <si>
    <t>ROLO DE ESPUMA POLIESTER, 9 CM X 10 MM, COM CABO</t>
  </si>
  <si>
    <t>PA QUADRADA COM CABO DE MADEIRA EM Y DE 71 CM</t>
  </si>
  <si>
    <t>CARRINHO PLATAFORMA EM MADEIRA COM ESTRUTURA EM ACO, 1500 X 800 MM, COM CAPACIDADE DE 600 KG, 4 RODAS/PNEUS/CAMARAS</t>
  </si>
  <si>
    <t>COLHER DE PEDREIRO 9", EM ACO, COM CANTOS REDONDOS E CABO DE MADEIRA OU PLASTICO</t>
  </si>
  <si>
    <t>PONTEIRO DE ACO, LISO, REDONDO, 3/4" X 10"</t>
  </si>
  <si>
    <t>TALHADEIRA CHATA, DE ACO, 10"</t>
  </si>
  <si>
    <t>MARRETA DE ACO, OITAVADA, 500 G, COM CABO DE MADEIRA</t>
  </si>
  <si>
    <t>MARTELO DE PEDREIRO, 1 CORTE, EM ACO, *500* G, COMPRIMENTO TOTAL DE *28* CM, COM CABO DE MADEIRA</t>
  </si>
  <si>
    <t>GRAMPO DE APERTO RAPIDO 18"</t>
  </si>
  <si>
    <t>CHAVE AJUSTAVEL (INGLESA) 15"</t>
  </si>
  <si>
    <t>CORTA-TUBOS COM CAPACIDADE DE 6 A 42 MM</t>
  </si>
  <si>
    <t>ARCO DE SERRA REGULAVEL PARA LAMINAS DE 8" A 12"</t>
  </si>
  <si>
    <t>CHAVE DE GRIFO DE 24"</t>
  </si>
  <si>
    <t>CHAVE FIXA 19 X 22 MM</t>
  </si>
  <si>
    <t>CHAVE AJUSTAVEL (INGLESA) 10"</t>
  </si>
  <si>
    <t>TORNO/MORSA DE BANCADA NUMERO 4</t>
  </si>
  <si>
    <t>ALICATE BICO LONGO (MEIA CANA) 6", COM ISOLAMENTO ATE 1000 V</t>
  </si>
  <si>
    <t>CHAVE AJUSTAVEL (INGLESA) 6"</t>
  </si>
  <si>
    <t>LIMA REDONDA BASTARDA 8", COM CABO</t>
  </si>
  <si>
    <t>LIMA QUADRADA BASTARDA 8", COM CABO</t>
  </si>
  <si>
    <t>SERROTE PROFISSIONAL EM ACO TEMPERADO 20", CABO DE MADEIRA</t>
  </si>
  <si>
    <t>FORMAO CHANFRADO 1", CABO DE MADEIRA</t>
  </si>
  <si>
    <t>AVENTAL EM PVC, FORRADO, *0,3* MM DE ESPESSURA, *1,15 X 0,70* M (COMPRIMENTO X LARGURA), 100% IMPERMEAVEL</t>
  </si>
  <si>
    <t>FILTRO QUIMICO PARA RESPIRADOR SEMI FACIAL, PROTECAO CONTRA VAPORES ORGANICOS E GASES ACIDOS</t>
  </si>
  <si>
    <t>RESPIRADOR / MASCARA SEMI FACIAL COM UMA VALVULA DE INALACAO E DUAS DE EXALACAO, PROTECAO CONTRA VAPORES ORGANICOS E GASES ACIDOS (1 FILTRO INCLUIDO)</t>
  </si>
  <si>
    <t>UNIFORME PROFISSIONAL DE BRIM, CALCA E CAMISA MANGA LONGA COM FAIXA REFLETIVA</t>
  </si>
  <si>
    <t>ESQUADRO PARA SOLDA, EM ALUMINIO, 65 MM, COM DUAS MORSAS (GRAMPO SARGENTO)</t>
  </si>
  <si>
    <t>INVERSOR DE SOLDA MONOFASICO DE 160 A, POTENCIA DE *7000* W, TENSAO DE 220 V, TURBO VENTILADO, PROTECAO POR TERMOSTATO, PARA ELETRODOS DE *2,0 A 4,0* MM</t>
  </si>
  <si>
    <t>TANQUE DE MÁRMORE SINTÉTICO COM COLUNA, 22L OU EQUIVALENTE FORNECIMENTO E INSTALAÇÃO. AF_01/2020</t>
  </si>
  <si>
    <t>SIFÃO DO TIPO GARRAFA/COPO EM PVC 1.1/4 X 1.1/2" - FORNECIMENTO E INSTALAÇÃO. AF_01/2020</t>
  </si>
  <si>
    <t>SIFÃO DO TIPO FLEXÍVEL EM PVC 1 X 1.1/2 - FORNECIMENTO E INSTALAÇÃO. AF_01/2020</t>
  </si>
  <si>
    <t>ENGATE FLEXÍVEL EM INOX, 1/2 X 30CM - FORNECIMENTO E INSTALAÇÃO. AF_01/2020</t>
  </si>
  <si>
    <t>ENGATE FLEXÍVEL EM INOX, 1/2 X 40CM - FORNECIMENTO E INSTALAÇÃO. AF_01/2020</t>
  </si>
  <si>
    <t>VASO SANITÁRIO SIFONADO COM CAIXA ACOPLADA LOUÇA BRANCA, INCLUSO ENGATE FLEXÍVEL EM PLÁSTICO BRANCO, 1/2 X 40CM - FORNECIMENTO E INSTALAÇÃO. AF_01/2020</t>
  </si>
  <si>
    <t>VASO SANITÁRIO SIFONADO COM CAIXA ACOPLADA LOUÇA BRANCA - PADRÃO MÉDIO, INCLUSO ENGATE FLEXÍVEL EM METAL CROMADO, 1/2 X 40CM - FORNECIMENTO E INSTALAÇÃO. AF_01/2020</t>
  </si>
  <si>
    <t>REGISTRO DE PRESSÃO BRUTO, LATÃO, ROSCÁVEL, 3/4'' - FORNECIMENTO E INSTALAÇÃO. AF_08/2021</t>
  </si>
  <si>
    <t>JOELHO 90 GRAUS COM BUCHA DE LATÃO, PVC, SOLDÁVEL, DN 25MM, X 3/4 INSTALADO EM RAMAL OU SUB-RAMAL DE ÁGUA - FORNECIMENTO E INSTALAÇÃO. AF_06/2022</t>
  </si>
  <si>
    <t>ADAPTADOR CURTO COM BOLSA E ROSCA PARA REGISTRO, PVC, SOLDÁVEL, DN 20MM X 1/2, INSTALADO EM RAMAL OU SUB-RAMAL DE ÁGUA - FORNECIMENTO E INSTALAÇÃO. AF_06/2022</t>
  </si>
  <si>
    <t>LUVA COM BUCHA DE LATÃO, PVC, SOLDÁVEL, DN 25MM X 3/4, INSTALADO EM RAMAL OU SUB-RAMAL DE ÁGUA - FORNECIMENTO E INSTALAÇÃO. AF_06/2022</t>
  </si>
  <si>
    <t>ADAPTADOR CURTO COM BOLSA E ROSCA PARA REGISTRO, PVC, SOLDÁVEL, DN 25MM X 3/4, INSTALADO EM RAMAL OU SUB-RAMAL DE ÁGUA - FORNECIMENTO E INSTALAÇÃO. AF_06/2022</t>
  </si>
  <si>
    <t>CURVA DE TRANSPOSIÇÃO, PVC, SOLDÁVEL, DN 25MM, INSTALADO EM RAMAL OU SUB-RAMAL DE ÁGUA FORNECIMENTO E INSTALAÇÃO. AF_06/2022</t>
  </si>
  <si>
    <t>LUVA SOLDÁVEL E COM ROSCA, PVC, SOLDÁVEL, DN 25MM X 3/4, INSTALADO EM RAMAL OU SUB-RAMAL DE ÁGUA - FORNECIMENTO E INSTALAÇÃO. AF_06/2022</t>
  </si>
  <si>
    <t>LUVA DE CORRER, PVC, SOLDÁVEL, DN 32MM, INSTALADO EM RAMAL OU SUB-RAMAL DE ÁGUA FORNECIMENTO E INSTALAÇÃO. AF_06/2022</t>
  </si>
  <si>
    <t>LUVA SOLDÁVEL E COM ROSCA, PVC, SOLDÁVEL, DN 32MM X 1, INSTALADO EM RAMAL OU SUB-RAMAL DE ÁGUA - FORNECIMENTO E INSTALAÇÃO. AF_06/2022</t>
  </si>
  <si>
    <t>ADAPTADOR CURTO COM BOLSA E ROSCA PARA REGISTRO, PVC, SOLDÁVEL, DN 32MM X 1, INSTALADO EM RAMAL OU SUB-RAMAL DE ÁGUA - FORNECIMENTO E INSTALAÇÃO. AF_06/2022</t>
  </si>
  <si>
    <t>CURVA DE TRANSPOSIÇÃO, PVC, SOLDÁVEL, DN 32MM, INSTALADO EM RAMAL OU SUB-RAMAL DE ÁGUA FORNECIMENTO E INSTALAÇÃO. AF_06/2022</t>
  </si>
  <si>
    <t>TÊ COM BUCHA DE LATÃO NA BOLSA CENTRAL, PVC, SOLDÁVEL, DN 20MM X 1/2, INSTALADO EM RAMAL OU SUB-RAMAL DE ÁGUA - FORNECIMENTO E INSTALAÇÃO. AF_06/2022</t>
  </si>
  <si>
    <t>TÊ COM BUCHA DE LATÃO NA BOLSA CENTRAL, PVC, SOLDÁVEL, DN 25MM X 1/2, INSTALADO EM RAMAL OU SUB-RAMAL DE ÁGUA - FORNECIMENTO E INSTALAÇÃO. AF_06/2022</t>
  </si>
  <si>
    <t>TÊ COM BUCHA DE LATÃO NA BOLSA CENTRAL, PVC, SOLDÁVEL, DN 32MM X 3/4, INSTALADO EM RAMAL OU SUB-RAMAL DE ÁGUA - FORNECIMENTO E INSTALAÇÃO. AF_06/2022</t>
  </si>
  <si>
    <t>JOELHO 90 GRAUS, PVC, SOLDÁVEL, DN 25MM, X 3/4 INSTALADO EM RAMAL DE DISTRIBUIÇÃO DE ÁGUA - FORNECIMENTO E INSTALAÇÃO. AF_06/2022</t>
  </si>
  <si>
    <t>CURVA DE TRANSPOSIÇÃO, PVC, SOLDÁVEL, DN 20MM, INSTALADO EM RAMAL DE DISTRIBUIÇÃO DE ÁGUA FORNECIMENTO E INSTALAÇÃO. AF_06/2022</t>
  </si>
  <si>
    <t>LUVA COM BUCHA DE LATÃO, PVC, SOLDÁVEL, DN 25MM X 3/4, INSTALADO EM RAMAL DE DISTRIBUIÇÃO DE ÁGUA - FORNECIMENTO E INSTALAÇÃO. AF_06/2022</t>
  </si>
  <si>
    <t>ADAPTADOR CURTO COM BOLSA E ROSCA PARA REGISTRO, PVC, SOLDÁVEL, DN 25MM X 3/4, INSTALADO EM RAMAL DE DISTRIBUIÇÃO DE ÁGUA - FORNECIMENTO E INSTALAÇÃO. AF_06/2022</t>
  </si>
  <si>
    <t>CURVA DE TRANSPOSIÇÃO, PVC, SOLDÁVEL, DN 25MM, INSTALADO EM RAMAL DE DISTRIBUIÇÃO DE ÁGUA FORNECIMENTO E INSTALAÇÃO. AF_06/2022</t>
  </si>
  <si>
    <t>LUVA DE CORRER, PVC, SOLDÁVEL, DN 32MM, INSTALADO EM RAMAL DE DISTRIBUIÇÃO DE ÁGUA FORNECIMENTO E INSTALAÇÃO. AF_06/2022</t>
  </si>
  <si>
    <t>LUVA SOLDÁVEL E COM ROSCA, PVC, SOLDÁVEL, DN 32MM X 1, INSTALADO EM RAMAL DE DISTRIBUIÇÃO DE ÁGUA - FORNECIMENTO E INSTALAÇÃO. AF_06/2022</t>
  </si>
  <si>
    <t>ADAPTADOR CURTO COM BOLSA E ROSCA PARA REGISTRO, PVC, SOLDÁVEL, DN 32MM X 1, INSTALADO EM RAMAL DE DISTRIBUIÇÃO DE ÁGUA - FORNECIMENTO E INSTALAÇÃO. AF_06/2022</t>
  </si>
  <si>
    <t>CURVA DE TRANSPOSIÇÃO, PVC, SOLDÁVEL, DN 32MM, INSTALADO EM RAMAL DE DISTRIBUIÇÃO DE ÁGUA FORNECIMENTO E INSTALAÇÃO. AF_06/2022</t>
  </si>
  <si>
    <t>TÊ SOLDÁVEL E COM ROSCA NA BOLSA CENTRAL, PVC, SOLDÁVEL, DN 20MM X 1/2, INSTALADO EM RAMAL DE DISTRIBUIÇÃO DE ÁGUA - FORNECIMENTO E INSTALAÇÃO. AF_06/2022</t>
  </si>
  <si>
    <t>TÊ COM BUCHA DE LATÃO NA BOLSA CENTRAL, PVC, SOLDÁVEL, DN 32MM X 3/4, INSTALADO EM RAMAL DE DISTRIBUIÇÃO DE ÁGUA - FORNECIMENTO E INSTALAÇÃO. AF_06/2022</t>
  </si>
  <si>
    <t>CURVA DE TRANSPOSIÇÃO, PVC, SOLDÁVEL, DN 25MM, INSTALADO EM PRUMADA DE ÁGUA - FORNECIMENTO E INSTALAÇÃO. AF_06/2022</t>
  </si>
  <si>
    <t>LUVA SOLDÁVEL E COM ROSCA, PVC, SOLDÁVEL, DN 32MM X 1, INSTALADO EM PRUMADA DE ÁGUA - FORNECIMENTO E INSTALAÇÃO. AF_06/2022</t>
  </si>
  <si>
    <t>ADAPTADOR CURTO COM BOLSA E ROSCA PARA REGISTRO, PVC, SOLDÁVEL, DN 32MM X 1, INSTALADO EM PRUMADA DE ÁGUA - FORNECIMENTO E INSTALAÇÃO. AF_06/2022</t>
  </si>
  <si>
    <t>CURVA DE TRANSPOSIÇÃO, PVC, SOLDÁVEL, DN 32MM, INSTALADO EM PRUMADA DE ÁGUA FORNECIMENTO E INSTALAÇÃO. AF_06/2022</t>
  </si>
  <si>
    <t>LUVA DE CORRER, PVC, SOLDÁVEL, DN 40MM, INSTALADO EM PRUMADA DE ÁGUA FORNECIMENTO E INSTALAÇÃO. AF_06/2022</t>
  </si>
  <si>
    <t>LUVA COM ROSCA, PVC, SOLDÁVEL, DN 40MM X 1.1/4, INSTALADO EM PRUMADA DE ÁGUA - FORNECIMENTO E INSTALAÇÃO. AF_06/2022</t>
  </si>
  <si>
    <t>ADAPTADOR CURTO COM BOLSA E ROSCA PARA REGISTRO, PVC, SOLDÁVEL, DN 40MM X 1.1/2, INSTALADO EM PRUMADA DE ÁGUA - FORNECIMENTO E INSTALAÇÃO. AF_06/2022</t>
  </si>
  <si>
    <t>ADAPTADOR CURTO COM BOLSA E ROSCA PARA REGISTRO, PVC, SOLDÁVEL, DN 40MM X 1.1/4, INSTALADO EM PRUMADA DE ÁGUA - FORNECIMENTO E INSTALAÇÃO. AF_06/2022</t>
  </si>
  <si>
    <t>LUVA DE REDUÇÃO, PVC, SOLDÁVEL, DN 50MM X 25MM, INSTALADO EM PRUMADA DE ÁGUA FORNECIMENTO E INSTALAÇÃO. AF_06/2022</t>
  </si>
  <si>
    <t>LUVA COM ROSCA, PVC, SOLDÁVEL, DN 50MM X 1.1/2, INSTALADO EM PRUMADA DE ÁGUA - FORNECIMENTO E INSTALAÇÃO. AF_06/2022</t>
  </si>
  <si>
    <t>ADAPTADOR CURTO COM BOLSA E ROSCA PARA REGISTRO, PVC, SOLDÁVEL, DN 50MM X 1.1/4, INSTALADO EM PRUMADA DE ÁGUA - FORNECIMENTO E INSTALAÇÃO. AF_06/2022</t>
  </si>
  <si>
    <t>ADAPTADOR CURTO COM BOLSA E ROSCA PARA REGISTRO, PVC, SOLDÁVEL, DN 50MM X 1.1/2, INSTALADO EM PRUMADA DE ÁGUA - FORNECIMENTO E INSTALAÇÃO. AF_06/2022</t>
  </si>
  <si>
    <t>LUVA DE CORRER, PVC, SOLDÁVEL, DN 60MM, INSTALADO EM PRUMADA DE ÁGUA FORNECIMENTO E INSTALAÇÃO. AF_06/2022</t>
  </si>
  <si>
    <t>ADAPTADOR CURTO COM BOLSA E ROSCA PARA REGISTRO, PVC, SOLDÁVEL, DN 60MM X 2, INSTALADO EM PRUMADA DE ÁGUA - FORNECIMENTO E INSTALAÇÃO. AF_06/2022</t>
  </si>
  <si>
    <t>ADAPTADOR CURTO COM BOLSA E ROSCA PARA REGISTRO, PVC, SOLDÁVEL, DN 85MM X 3, INSTALADO EM PRUMADA DE ÁGUA - FORNECIMENTO E INSTALAÇÃO. AF_06/2022</t>
  </si>
  <si>
    <t>JOELHO 45 GRAUS, CPVC, SOLDÁVEL, DN 28MM, INSTALADO EM RAMAL OU SUB-RAMAL DE ÁGUA FORNECIMENTO E INSTALAÇÃO. AF_06/2022</t>
  </si>
  <si>
    <t>CURVA 90 GRAUS, CPVC, SOLDÁVEL, DN 28MM, INSTALADO EM RAMAL OU SUB-RAMAL DE ÁGUA FORNECIMENTO E INSTALAÇÃO. AF_06/2022</t>
  </si>
  <si>
    <t>JOELHO 90 GRAUS, CPVC, SOLDÁVEL, DN 35MM, INSTALADO EM RAMAL OU SUB-RAMAL DE ÁGUA FORNECIMENTO E INSTALAÇÃO. AF_06/2022</t>
  </si>
  <si>
    <t>JOELHO 45 GRAUS, CPVC, SOLDÁVEL, DN 35MM, INSTALADO EM RAMAL OU SUB-RAMAL DE ÁGUA FORNECIMENTO E INSTALAÇÃO. AF_06/2022</t>
  </si>
  <si>
    <t>LUVA DE CORRER, CPVC, SOLDÁVEL, DN 15MM, INSTALADO EM RAMAL OU SUB-RAMAL DE ÁGUA FORNECIMENTO E INSTALAÇÃO. AF_06/2022</t>
  </si>
  <si>
    <t>UNIÃO, CPVC, SOLDÁVEL, DN15MM, INSTALADO EM RAMAL OU SUB-RAMAL DE ÁGUA FORNECIMENTO E INSTALAÇÃO. AF_06/2022</t>
  </si>
  <si>
    <t>CONECTOR, CPVC, SOLDÁVEL, DN 15MM X 1/2, INSTALADO EM RAMAL OU SUB-RAMAL DE ÁGUA FORNECIMENTO E INSTALAÇÃO. AF_06/2022</t>
  </si>
  <si>
    <t>ADAPTADOR, CPVC, SOLDÁVEL, DN15MM, INSTALADO EM RAMAL OU SUB-RAMAL DE ÁGUA FORNECIMENTO E INSTALAÇÃO. AF_06/2022</t>
  </si>
  <si>
    <t>CURVA DE TRANSPOSIÇÃO, CPVC, SOLDÁVEL, DN15MM, INSTALADO EM RAMAL OU SUB-RAMAL DE ÁGUA FORNECIMENTO E INSTALAÇÃO. AF_06/2022</t>
  </si>
  <si>
    <t>LUVA, CPVC, SOLDÁVEL, DN 22MM, INSTALADO EM RAMAL OU SUB-RAMAL DE ÁGUA FORNECIMENTO E INSTALAÇÃO. AF_06/2022</t>
  </si>
  <si>
    <t>LUVA DE CORRER, CPVC, SOLDÁVEL, DN 22MM, INSTALADO EM RAMAL OU SUB-RAMAL DE ÁGUA FORNECIMENTO E INSTALAÇÃO. AF_06/2022</t>
  </si>
  <si>
    <t>UNIÃO, CPVC, SOLDÁVEL, DN22MM, INSTALADO EM RAMAL OU SUB-RAMAL DE ÁGUA FORNECIMENTO E INSTALAÇÃO. AF_06/2022</t>
  </si>
  <si>
    <t>CONECTOR, CPVC, SOLDÁVEL, DN 22MM X 1/2, INSTALADO EM RAMAL OU SUB-RAMAL DE ÁGUA FORNECIMENTO E INSTALAÇÃO. AF_06/2022</t>
  </si>
  <si>
    <t>ADAPTADOR, CPVC, SOLDÁVEL, DN22MM, INSTALADO EM RAMAL OU SUB-RAMAL DE ÁGUA FORNECIMENTO E INSTALAÇÃO. AF_06/2022</t>
  </si>
  <si>
    <t>CURVA DE TRANSPOSIÇÃO, CPVC, SOLDÁVEL, DN22MM, INSTALADO EM RAMAL OU SUB-RAMAL DE ÁGUA FORNECIMENTO E INSTALAÇÃO. AF_06/2022</t>
  </si>
  <si>
    <t>BUCHA DE REDUÇÃO, CPVC, SOLDÁVEL, DN22MM X 15MM, INSTALADO EM RAMAL OU SUB-RAMAL DE ÁGUA FORNECIMENTO E INSTALAÇÃO. AF_06/2022</t>
  </si>
  <si>
    <t>LUVA, CPVC, SOLDÁVEL, DN 28MM, INSTALADO EM RAMAL OU SUB-RAMAL DE ÁGUA FORNECIMENTO E INSTALAÇÃO. AF_06/2022</t>
  </si>
  <si>
    <t>LUVA DE CORRER, CPVC, SOLDÁVEL, DN 28MM, INSTALADO EM RAMAL OU SUB-RAMAL DE ÁGUA FORNECIMENTO E INSTALAÇÃO. AF_06/2022</t>
  </si>
  <si>
    <t>UNIÃO, CPVC, SOLDÁVEL, DN28MM, INSTALADO EM RAMAL OU SUB-RAMAL DE ÁGUA FORNECIMENTO E INSTALAÇÃO. AF_06/2022</t>
  </si>
  <si>
    <t>CONECTOR, CPVC, SOLDÁVEL, DN 28MM X 1, INSTALADO EM RAMAL OU SUB-RAMAL DE ÁGUA FORNECIMENTO E INSTALAÇÃO. AF_06/2022</t>
  </si>
  <si>
    <t>BUCHA DE REDUÇÃO, CPVC, SOLDÁVEL, DN28MM X 22MM, INSTALADO EM RAMAL OU SUB-RAMAL DE ÁGUA FORNECIMENTO E INSTALAÇÃO. AF_06/2022</t>
  </si>
  <si>
    <t>LUVA, CPVC, SOLDÁVEL, DN 35MM, INSTALADO EM RAMAL OU SUB-RAMAL DE ÁGUA FORNECIMENTO E INSTALAÇÃO. AF_06/2022</t>
  </si>
  <si>
    <t>LUVA DE CORRER, CPVC, SOLDÁVEL, DN 35MM, INSTALADO EM RAMAL OU SUB-RAMAL DE ÁGUA FORNECIMENTO E INSTALAÇÃO. AF_06/2022</t>
  </si>
  <si>
    <t>UNIÃO, CPVC, SOLDÁVEL, DN35MM, INSTALADO EM RAMAL OU SUB-RAMAL DE ÁGUA FORNECIMENTO E INSTALAÇÃO. AF_06/2022</t>
  </si>
  <si>
    <t>CONECTOR, CPVC, SOLDÁVEL, DN 35MM X 1 1/4, INSTALADO EM RAMAL OU SUB-RAMAL DE ÁGUA FORNECIMENTO E INSTALAÇÃO. AF_06/2022</t>
  </si>
  <si>
    <t>BUCHA DE REDUÇÃO, CPVC, SOLDÁVEL, DN35MM X 28MM, INSTALADO EM RAMAL OU SUB-RAMAL DE ÁGUA FORNECIMENTO E INSTALAÇÃO. AF_06/2022</t>
  </si>
  <si>
    <t>TE DE TRANSIÇÃO, CPVC, SOLDÁVEL, DN 15MM X 1/2, INSTALADO EM RAMAL OU SUB-RAMAL DE ÁGUA FORNECIMENTO E INSTALAÇÃO. AF_06/2022</t>
  </si>
  <si>
    <t>TÊ MISTURADOR, CPVC, SOLDÁVEL, DN15MM, INSTALADO EM RAMAL OU SUB-RAMAL DE ÁGUA FORNECIMENTO E INSTALAÇÃO. AF_06/2022</t>
  </si>
  <si>
    <t>TE DE TRANSIÇÃO, CPVC, SOLDÁVEL, DN 22MM X 1/2, INSTALADO EM RAMAL OU SUB-RAMAL DE ÁGUA FORNECIMENTO E INSTALAÇÃO. AF_06/2022</t>
  </si>
  <si>
    <t>TÊ MISTURADOR, CPVC, SOLDÁVEL, DN22MM, INSTALADO EM RAMAL OU SUB-RAMAL DE ÁGUA FORNECIMENTO E INSTALAÇÃO. AF_06/2022</t>
  </si>
  <si>
    <t>TÊ, CPVC, SOLDÁVEL, DN28MM, INSTALADO EM RAMAL OU SUB-RAMAL DE ÁGUA FORNECIMENTO E INSTALAÇÃO. AF_06/2022</t>
  </si>
  <si>
    <t>TÊ, CPVC, SOLDÁVEL, DN35MM, INSTALADO EM RAMAL OU SUB-RAMAL DE ÁGUA FORNECIMENTO E INSTALAÇÃO. AF_06/2022</t>
  </si>
  <si>
    <t>JOELHO 90 GRAUS, CPVC, SOLDÁVEL, DN 22MM, INSTALADO EM RAMAL DE DISTRIBUIÇÃO DE ÁGUA FORNECIMENTO E INSTALAÇÃO. AF_06/2022</t>
  </si>
  <si>
    <t>JOELHO 45 GRAUS, CPVC, SOLDÁVEL, DN 22MM, INSTALADO EM RAMAL DE DISTRIBUIÇÃO DE ÁGUA FORNECIMENTO E INSTALAÇÃO. AF_06/2022</t>
  </si>
  <si>
    <t>JOELHO 90 GRAUS, CPVC, SOLDÁVEL, DN 28MM, INSTALADO EM RAMAL DE DISTRIBUIÇÃO DE ÁGUA FORNECIMENTO E INSTALAÇÃO. AF_06/2022</t>
  </si>
  <si>
    <t>JOELHO 45 GRAUS, CPVC, SOLDÁVEL, DN 28MM, INSTALADO EM RAMAL DE DISTRIBUIÇÃO DE ÁGUA FORNECIMENTO E INSTALAÇÃO. AF_06/2022</t>
  </si>
  <si>
    <t>CURVA 90 GRAUS, CPVC, SOLDÁVEL, DN 28MM, INSTALADO EM RAMAL DE DISTRIBUIÇÃO DE ÁGUA FORNECIMENTO E INSTALAÇÃO. AF_06/2022</t>
  </si>
  <si>
    <t>JOELHO 90 GRAUS, CPVC, SOLDÁVEL, DN 35MM, INSTALADO EM RAMAL DE DISTRIBUIÇÃO DE ÁGUA FORNECIMENTO E INSTALAÇÃO. AF_06/2022</t>
  </si>
  <si>
    <t>JOELHO 45 GRAUS, CPVC, SOLDÁVEL, DN 35MM, INSTALADO EM RAMAL DE DISTRIBUIÇÃO DE ÁGUA FORNECIMENTO E INSTALAÇÃO. AF_06/2022</t>
  </si>
  <si>
    <t>LUVA, CPVC, SOLDÁVEL, DN 22MM, INSTALADO EM RAMAL DE DISTRIBUIÇÃO DE ÁGUA FORNECIMENTO E INSTALAÇÃO. AF_06/2022</t>
  </si>
  <si>
    <t>LUVA DE CORRER, CPVC, SOLDÁVEL, DN 22MM, INSTALADO EM RAMAL DE DISTRIBUIÇÃO DE ÁGUA FORNECIMENTO E INSTALAÇÃO. AF_12/2014</t>
  </si>
  <si>
    <t>LUVA DE TRANSIÇÃO, CPVC, SOLDÁVEL, DN 22MM X 25MM, INSTALADO EM RAMAL DE DISTRIBUIÇÃO DE ÁGUA FORNECIMENTO E INSTALAÇÃO. AF_06/2022</t>
  </si>
  <si>
    <t>UNIÃO, CPVC, SOLDÁVEL, DN 22MM, INSTALADO EM RAMAL DE DISTRIBUIÇÃO DE ÁGUA FORNECIMENTO E INSTALAÇÃO. AF_06/2022</t>
  </si>
  <si>
    <t>ADAPTADOR, CPVC, SOLDÁVEL, DN 22MM, INSTALADO EM RAMAL DE DISTRIBUIÇÃO DE ÁGUA FORNECIMENTO E INSTALAÇÃO. AF_06/2022</t>
  </si>
  <si>
    <t>CURVA DE TRANSPOSIÇÃO, CPVC, SOLDÁVEL, DN 22MM, INSTALADO EM RAMAL DE DISTRIBUIÇÃO DE ÁGUA FORNECIMENTO E INSTALAÇÃO. AF_06/2022</t>
  </si>
  <si>
    <t>LUVA, CPVC, SOLDÁVEL, DN 28MM, INSTALADO EM RAMAL DE DISTRIBUIÇÃO DE ÁGUA FORNECIMENTO E INSTALAÇÃO. AF_06/2022</t>
  </si>
  <si>
    <t>LUVA DE CORRER, CPVC, SOLDÁVEL, DN 28MM, INSTALADO EM RAMAL DE DISTRIBUIÇÃO DE ÁGUA FORNECIMENTO E INSTALAÇÃO. AF_06/2022</t>
  </si>
  <si>
    <t>UNIÃO, CPVC, SOLDÁVEL, DN 28MM, INSTALADO EM RAMAL DE DISTRIBUIÇÃO DE ÁGUA FORNECIMENTO E INSTALAÇÃO. AF_06/2022</t>
  </si>
  <si>
    <t>CONECTOR, CPVC, SOLDÁVEL, DN 28MM X 1, INSTALADO EM RAMAL DE DISTRIBUIÇÃO DE ÁGUA FORNECIMENTO E INSTALAÇÃO. AF_06/2022</t>
  </si>
  <si>
    <t>CONECTOR, CPVC, SOLDÁVEL, DN 35MM X 1 1/4, INSTALADO EM RAMAL DE DISTRIBUIÇÃO DE ÁGUA - FORNECIMENTO E INSTALAÇÃO. AF_06/2022</t>
  </si>
  <si>
    <t>JOELHO 90 GRAUS, CPVC, SOLDÁVEL, DN 35MM, INSTALADO EM PRUMADA DE ÁGUA FORNECIMENTO E INSTALAÇÃO. AF_06/2022</t>
  </si>
  <si>
    <t>JOELHO 90 GRAUS, CPVC, SOLDÁVEL, DN 42MM, INSTALADO EM PRUMADA DE ÁGUA FORNECIMENTO E INSTALAÇÃO. AF_06/2022</t>
  </si>
  <si>
    <t>JOELHO 45 GRAUS, CPVC, SOLDÁVEL, DN 42MM, INSTALADO EM PRUMADA DE ÁGUA FORNECIMENTO E INSTALAÇÃO. AF_06/2022</t>
  </si>
  <si>
    <t>JOELHO 90 GRAUS, CPVC, SOLDÁVEL, DN 54MM, INSTALADO EM PRUMADA DE ÁGUA FORNECIMENTO E INSTALAÇÃO. AF_06/2022</t>
  </si>
  <si>
    <t>JOELHO 45 GRAUS, CPVC, SOLDÁVEL, DN 54MM, INSTALADO EM PRUMADA DE ÁGUA FORNECIMENTO E INSTALAÇÃO. AF_06/2022</t>
  </si>
  <si>
    <t>JOELHO 90 GRAUS, CPVC, SOLDÁVEL, DN 73MM, INSTALADO EM PRUMADA DE ÁGUA FORNECIMENTO E INSTALAÇÃO. AF_06/2022</t>
  </si>
  <si>
    <t>JOELHO 45 GRAUS, CPVC, SOLDÁVEL, DN 73MM, INSTALADO EM PRUMADA DE ÁGUA FORNECIMENTO E INSTALAÇÃO. AF_06/2022</t>
  </si>
  <si>
    <t>JOELHO 90 GRAUS, CPVC, SOLDÁVEL, DN 89MM, INSTALADO EM PRUMADA DE ÁGUA FORNECIMENTO E INSTALAÇÃO. AF_06/2022</t>
  </si>
  <si>
    <t>JOELHO 45 GRAUS, CPVC, SOLDÁVEL, DN 89MM, INSTALADO EM PRUMADA DE ÁGUA FORNECIMENTO E INSTALAÇÃO. AF_06/2022</t>
  </si>
  <si>
    <t>LUVA, CPVC, SOLDÁVEL, DN 35MM, INSTALADO EM PRUMADA DE ÁGUA FORNECIMENTO E INSTALAÇÃO. AF_06/2022</t>
  </si>
  <si>
    <t>LUVA DE CORRER, CPVC, SOLDÁVEL, DN 35MM, INSTALADO EM PRUMADA DE ÁGUA FORNECIMENTO E INSTALAÇÃO. AF_06/2022</t>
  </si>
  <si>
    <t>UNIÃO, CPVC, SOLDÁVEL, DN35MM, INSTALADO EM PRUMADA DE ÁGUA FORNECIMENTO E INSTALAÇÃO. AF_06/2022</t>
  </si>
  <si>
    <t>CONECTOR, CPVC, SOLDÁVEL, DN 35MM X 1 1/4, INSTALADO EM PRUMADA DE ÁGUA FORNECIMENTO E INSTALAÇÃO. AF_06/2022</t>
  </si>
  <si>
    <t>LUVA, CPVC, SOLDÁVEL, DN 42MM, INSTALADO EM PRUMADA DE ÁGUA FORNECIMENTO E INSTALAÇÃO. AF_06/2022</t>
  </si>
  <si>
    <t>LUVA DE CORRER, CPVC, SOLDÁVEL, DN 42MM, INSTALADO EM PRUMADA DE ÁGUA FORNECIMENTO E INSTALAÇÃO. AF_06/2022</t>
  </si>
  <si>
    <t>LUVA DE TRANSIÇÃO, CPVC, SOLDÁVEL, DN42MM X 1.1/2, INSTALADO EM PRUMADA DE ÁGUA FORNECIMENTO E INSTALAÇÃO. AF_06/2022</t>
  </si>
  <si>
    <t>UNIÃO, CPVC, SOLDÁVEL, DN42MM, INSTALADO EM PRUMADA DE ÁGUA FORNECIMENTO E INSTALAÇÃO. AF_06/2022</t>
  </si>
  <si>
    <t>CONECTOR, CPVC, SOLDÁVEL, DN 42MM X 1.1/2, INSTALADO EM PRUMADA DE ÁGUA FORNECIMENTO E INSTALAÇÃO. AF_06/2022</t>
  </si>
  <si>
    <t>LUVA, CPVC, SOLDÁVEL, DN 54MM, INSTALADO EM PRUMADA DE ÁGUA FORNECIMENTO E INSTALAÇÃO. AF_06/2022</t>
  </si>
  <si>
    <t>LUVA DE TRANSIÇÃO, CPVC, SOLDÁVEL, DN 54MM X 2, INSTALADO EM PRUMADA DE ÁGUA FORNECIMENTO E INSTALAÇÃO. AF_06/2022</t>
  </si>
  <si>
    <t>UNIÃO, CPVC, SOLDÁVEL, DN 54MM, INSTALADO EM PRUMADA DE ÁGUA FORNECIMENTO E INSTALAÇÃO. AF_06/2022</t>
  </si>
  <si>
    <t>LUVA, CPVC, SOLDÁVEL, DN 73MM, INSTALADO EM PRUMADA DE ÁGUA FORNECIMENTO E INSTALAÇÃO. AF_06/2022</t>
  </si>
  <si>
    <t>UNIÃO, CPVC, SOLDÁVEL, DN 73MM, INSTALADO EM PRUMADA DE ÁGUA FORNECIMENTO E INSTALAÇÃO. AF_06/2022</t>
  </si>
  <si>
    <t>LUVA, CPVC, SOLDÁVEL, DN 89MM, INSTALADO EM PRUMADA DE ÁGUA FORNECIMENTO E INSTALAÇÃO. AF_06/2022</t>
  </si>
  <si>
    <t>UNIÃO, CPVC, SOLDÁVEL, DN 89MM, INSTALADO EM PRUMADA DE ÁGUA FORNECIMENTO E INSTALAÇÃO. AF_06/2022</t>
  </si>
  <si>
    <t>TÊ, CPVC, SOLDÁVEL, DN 35MM, INSTALADO EM PRUMADA DE ÁGUA FORNECIMENTO E INSTALAÇÃO. AF_06/2022</t>
  </si>
  <si>
    <t>TE, CPVC, SOLDÁVEL, DN 42MM, INSTALADO EM PRUMADA DE ÁGUA FORNECIMENTO E INSTALAÇÃO. AF_06/2022</t>
  </si>
  <si>
    <t>TÊ, CPVC, SOLDÁVEL, DN 54 MM, INSTALADO EM PRUMADA DE ÁGUA FORNECIMENTO E INSTALAÇÃO. AF_06/2022</t>
  </si>
  <si>
    <t>TÊ, CPVC, SOLDÁVEL, DN 73MM, INSTALADO EM PRUMADA DE ÁGUA FORNECIMENTO E INSTALAÇÃO. AF_06/2022</t>
  </si>
  <si>
    <t>TÊ, CPVC, SOLDÁVEL, DN 89MM, INSTALADO EM PRUMADA DE ÁGUA FORNECIMENTO E INSTALAÇÃO. AF_06/2022</t>
  </si>
  <si>
    <t>LUVA COM BUCHA DE LATÃO, PVC, SOLDÁVEL, DN 32MM X 1, INSTALADO EM RAMAL OU SUB-RAMAL DE ÁGUA FORNECIMENTO E INSTALAÇÃO. AF_06/2022</t>
  </si>
  <si>
    <t>LUVA SOLDÁVEL E COM BUCHA DE LATÃO, PVC, SOLDÁVEL, DN 32MM X 1, INSTALADO EM PRUMADA DE ÁGUA FORNECIMENTO E INSTALAÇÃO. AF_06/2022</t>
  </si>
  <si>
    <t>JOELHO 90 GRAUS COM BUCHA DE LATÃO, PVC, SOLDÁVEL, DN 25MM, X 1/2 INSTALADO EM RAMAL OU SUB-RAMAL DE ÁGUA - FORNECIMENTO E INSTALAÇÃO. AF_06/2022</t>
  </si>
  <si>
    <t>TÊ COM BUCHA DE LATÃO NA BOLSA CENTRAL, PVC, SOLDÁVEL, DN 25MM X 3/4, INSTALADO EM RAMAL OU SUB-RAMAL DE ÁGUA - FORNECIMENTO E INSTALAÇÃO. AF_06/2022</t>
  </si>
  <si>
    <t>CHUMBAMENTO PONTUAL DE ABERTURA EM LAJE COM PASSAGEM DE 1 TUBO COM DIÂMETRO DE 50 MM. AF_09/2023</t>
  </si>
  <si>
    <t>CHUMBAMENTO PONTUAL DE ABERTURA EM LAJE COM PASSAGEM DE 5 TUBOS COM DIÂMETROS DE 50 MM. AF_09/2023</t>
  </si>
  <si>
    <t>COTOVELO EM COBRE, DN 15 MM, 90 GRAUS, SEM ANEL DE SOLDA, INSTALADO EM RAMAL DE DISTRIBUIÇÃO FORNECIMENTO E INSTALAÇÃO. AF_04/2022</t>
  </si>
  <si>
    <t>LUVA PASSANTE EM COBRE, DN 28 MM, SEM ANEL DE SOLDA, INSTALADO EM RAMAL E SUB-RAMAL DE HIDRÁULICA PREDIAL - FORNECIMENTO E INSTALAÇÃO. AF_04/2022</t>
  </si>
  <si>
    <t>CURVA EM COBRE, DN 35 MM, 45 GRAUS, SEM ANEL DE SOLDA, BOLSA X BOLSA, INSTALADO EM PRUMADA DE HIDRÁULICA PREDIAL - FORNECIMENTO E INSTALAÇÃO. AF_04/2022</t>
  </si>
  <si>
    <t>BANCADA GRANITO CINZA, 50 X 60 CM, INCL. CUBA DE EMBUTIR OVAL LOUÇA BRANCA 35 X 50 CM, VÁLVULA METAL CROMADO, SIFÃO FLEXÍVEL PVC, ENGATE 30 CM FLEXÍVEL PLÁSTICO E TORNEIRA CROMADA DE MESA, PADRÃO POPULAR - FORNEC. E INSTALAÇÃO. AF_01/2020</t>
  </si>
  <si>
    <t>BANCADA GRANITO CINZA 150 X 60 CM, COM CUBA DE EMBUTIR DE AÇO, VÁLVULA AMERICANA EM METAL, SIFÃO FLEXÍVEL EM PVC, ENGATE FLEXÍVEL 30 CM, TORNEIRA CROMADA LONGA, DE PAREDE, 1/2" OU 3/4", P/ COZINHA, PADRÃO POPULAR - FORNEC. E INSTALAÇÃO. AF_01/2020</t>
  </si>
  <si>
    <t>BANCADA MÁRMORE BRANCO 150 X 60 CM, COM CUBA DE EMBUTIR DE AÇO, VÁLVULA AMERICANA E SIFÃO TIPO GARRAFA EM METAL, ENGATE FLEXÍVEL 30 CM, TORNEIRA CROMADA, DE MESA, 1/2" OU 3/4", PARA PIA COZINHA, PADRÃO ALTO - FORNEC. E INSTALAÇÃO. AF_01/2020</t>
  </si>
  <si>
    <t>DISJUNTOR MONOPOLAR TIPO DIN, CORRENTE NOMINAL DE 10A - FORNECIMENTO E INSTALAÇÃO. AF_07/2025</t>
  </si>
  <si>
    <t>DISJUNTOR MONOPOLAR TIPO DIN, CORRENTE NOMINAL DE 16A - FORNECIMENTO E INSTALAÇÃO. AF_07/2025</t>
  </si>
  <si>
    <t>DISJUNTOR MONOPOLAR TIPO DIN, CORRENTE NOMINAL DE 20A - FORNECIMENTO E INSTALAÇÃO. AF_07/2025</t>
  </si>
  <si>
    <t>DISJUNTOR MONOPOLAR TIPO DIN, CORRENTE NOMINAL DE 25A - FORNECIMENTO E INSTALAÇÃO. AF_07/2025</t>
  </si>
  <si>
    <t>DISJUNTOR MONOPOLAR TIPO DIN, CORRENTE NOMINAL DE 32A - FORNECIMENTO E INSTALAÇÃO. AF_07/2025</t>
  </si>
  <si>
    <t>DISJUNTOR MONOPOLAR TIPO DIN, CORRENTE NOMINAL DE 40A - FORNECIMENTO E INSTALAÇÃO. AF_07/2025</t>
  </si>
  <si>
    <t>DISJUNTOR MONOPOLAR TIPO DIN, CORRENTE NOMINAL DE 50A - FORNECIMENTO E INSTALAÇÃO. AF_07/2025</t>
  </si>
  <si>
    <t>DISJUNTOR BIPOLAR TIPO DIN, CORRENTE NOMINAL DE 10A - FORNECIMENTO E INSTALAÇÃO. AF_07/2025</t>
  </si>
  <si>
    <t>DISJUNTOR BIPOLAR TIPO DIN, CORRENTE NOMINAL DE 16A - FORNECIMENTO E INSTALAÇÃO. AF_07/2025</t>
  </si>
  <si>
    <t>DISJUNTOR BIPOLAR TIPO DIN, CORRENTE NOMINAL DE 20A - FORNECIMENTO E INSTALAÇÃO. AF_07/2025</t>
  </si>
  <si>
    <t>DISJUNTOR BIPOLAR TIPO DIN, CORRENTE NOMINAL DE 25A - FORNECIMENTO E INSTALAÇÃO. AF_07/2025</t>
  </si>
  <si>
    <t>DISJUNTOR BIPOLAR TIPO DIN, CORRENTE NOMINAL DE 32A - FORNECIMENTO E INSTALAÇÃO. AF_07/2025</t>
  </si>
  <si>
    <t>DISJUNTOR BIPOLAR TIPO DIN, CORRENTE NOMINAL DE 40A - FORNECIMENTO E INSTALAÇÃO. AF_07/2025</t>
  </si>
  <si>
    <t>DISJUNTOR BIPOLAR TIPO DIN, CORRENTE NOMINAL DE 50A - FORNECIMENTO E INSTALAÇÃO. AF_07/2025</t>
  </si>
  <si>
    <t>DISJUNTOR TRIPOLAR TIPO DIN, CORRENTE NOMINAL DE 10A - FORNECIMENTO E INSTALAÇÃO. AF_07/2025</t>
  </si>
  <si>
    <t>DISJUNTOR TRIPOLAR TIPO DIN, CORRENTE NOMINAL DE 16A - FORNECIMENTO E INSTALAÇÃO. AF_07/2025</t>
  </si>
  <si>
    <t>DISJUNTOR TRIPOLAR TIPO DIN, CORRENTE NOMINAL DE 20A - FORNECIMENTO E INSTALAÇÃO. AF_07/2025</t>
  </si>
  <si>
    <t>DISJUNTOR TRIPOLAR TIPO DIN, CORRENTE NOMINAL DE 25A - FORNECIMENTO E INSTALAÇÃO. AF_07/2025</t>
  </si>
  <si>
    <t>DISJUNTOR TRIPOLAR TIPO DIN, CORRENTE NOMINAL DE 32A - FORNECIMENTO E INSTALAÇÃO. AF_07/2025</t>
  </si>
  <si>
    <t>DISJUNTOR TRIPOLAR TIPO DIN, CORRENTE NOMINAL DE 40A - FORNECIMENTO E INSTALAÇÃO. AF_07/2025</t>
  </si>
  <si>
    <t>DISJUNTOR TRIPOLAR TIPO DIN, CORRENTE NOMINAL DE 50A - FORNECIMENTO E INSTALAÇÃO. AF_07/2025</t>
  </si>
  <si>
    <t>DISJUNTOR BIPOLAR TIPO DR, CORRENTE NOMINAL DE 25A - FORNECIMENTO E INSTALAÇÃO. AF_07/2025</t>
  </si>
  <si>
    <t>DISJUNTOR BIPOLAR TIPO DR, CORRENTE NOMINAL DE 40A - FORNECIMENTO E INSTALAÇÃO. AF_07/2025</t>
  </si>
  <si>
    <t>DISJUNTOR TETRAPOLAR TIPO DR, CORRENTE NOMINAL DE 25A - FORNECIMENTO E INSTALAÇÃO. AF_07/2025</t>
  </si>
  <si>
    <t>REGISTRO DE ESFERA, PVC, SOLDÁVEL, COM VOLANTE, DN 25 MM - FORNECIMENTO E INSTALAÇÃO. AF_08/2021</t>
  </si>
  <si>
    <t>REGISTRO DE ESFERA, PVC, SOLDÁVEL, COM VOLANTE, DN 32 MM - FORNECIMENTO E INSTALAÇÃO. AF_08/2021</t>
  </si>
  <si>
    <t>REGISTRO DE ESFERA, PVC, SOLDÁVEL, COM VOLANTE, DN 40 MM - FORNECIMENTO E INSTALAÇÃO. AF_08/2021</t>
  </si>
  <si>
    <t>REGISTRO DE ESFERA, PVC, SOLDÁVEL, COM VOLANTE, DN 50 MM - FORNECIMENTO E INSTALAÇÃO. AF_08/2021</t>
  </si>
  <si>
    <t>REGISTRO DE ESFERA, PVC, SOLDÁVEL, COM VOLANTE, DN 60 MM - FORNECIMENTO E INSTALAÇÃO. AF_08/2021</t>
  </si>
  <si>
    <t>ADAPTADOR CURTO COM BOLSA E ROSCA PARA REGISTRO, PVC, SOLDÁVEL, DN 25 MM X 3/4", INSTALADO EM RESERVAÇÃO PREDIAL DE ÁGUA - FORNECIMENTO E INSTALAÇÃO. AF_04/2024</t>
  </si>
  <si>
    <t>LUVA PVC, SOLDÁVEL, DN 25 MM, INSTALADO EM RESERVAÇÃO PREDIAL DE ÁGUA - FORNECIMENTO E INSTALAÇÃO. AF_04/2024</t>
  </si>
  <si>
    <t>JOELHO 90 GRAUS COM BUCHA DE LATÃO, PVC, SOLDÁVEL, DN 25 MM X 3/4", INSTALADO EM RESERVAÇÃO PREDIAL DE ÁGUA - FORNECIMENTO E INSTALAÇÃO. AF_04/2024</t>
  </si>
  <si>
    <t>CURVA 90 GRAUS, PVC, SOLDÁVEL, DN 25 MM, INSTALADO EM RESERVAÇÃO PREDIAL DE ÁGUA - FORNECIMENTO E INSTALAÇÃO. AF_04/2024</t>
  </si>
  <si>
    <t>TÊ, PVC, SOLDÁVEL, DN 25 MM INSTALADO EM RESERVAÇÃO PREDIAL DE ÁGUA - FORNECIMENTO E INSTALAÇÃO. AF_04/2024</t>
  </si>
  <si>
    <t>TÊ COM BUCHA DE LATÃO NA BOLSA CENTRAL, PVC, SOLDÁVEL, DN 25 MM X 3/4", INSTALADO EM RESERVAÇÃO PREDIAL DE ÁGUA - FORNECIMENTO E INSTALAÇÃO. AF_04/2024</t>
  </si>
  <si>
    <t>TÊ DE REDUÇÃO, PVC, SOLDÁVEL, DN 32 MM X 25 MM, INSTALADO EM RESERVAÇÃO PREDIAL DE ÁGUA - FORNECIMENTO E INSTALAÇÃO. AF_04/2024</t>
  </si>
  <si>
    <t>ADAPTADOR COM FLANGE E ANEL DE VEDAÇÃO, PVC, SOLDÁVEL, DN 25 MM X 3/4", INSTALADO EM RESERVAÇÃO PREDIAL DE ÁGUA - FORNECIMENTO E INSTALAÇÃO. AF_04/2024</t>
  </si>
  <si>
    <t>ADAPTADOR COM FLANGE E ANEL DE VEDAÇÃO, PVC, SOLDÁVEL, DN 20 MM X 1/2", INSTALADO EM RESERVAÇÃO PREDIAL DE ÁGUA - FORNECIMENTO E INSTALAÇÃO. AF_04/2024</t>
  </si>
  <si>
    <t>LUVA COM BUCHA DE LATÃO, PVC, SOLDÁVEL, DN 32MM X 1, INSTALADO EM RAMAL DE DISTRIBUIÇÃO DE ÁGUA FORNECIMENTO E INSTALAÇÃO. AF_06/2022</t>
  </si>
  <si>
    <t>VASO SANITARIO SIFONADO CONVENCIONAL COM LOUÇA BRANCA - FORNECIMENTO E INSTALAÇÃO. AF_01/2020</t>
  </si>
  <si>
    <t>VASO SANITARIO SIFONADO CONVENCIONAL PARA PCD SEM FURO FRONTAL COM LOUÇA BRANCA SEM ASSENTO - FORNECIMENTO E INSTALAÇÃO. AF_01/2020</t>
  </si>
  <si>
    <t>FIXAÇÃO DE DUTOS FLEXÍVEIS CIRCULARES, DIÂMETRO 109 MM OU 4", COM ABRAÇADEIRA METÁLICA FLEXÍVEL FIXADA DIRETAMENTE NA LAJE, SOMENTE MÃO DE OBRA. AF_09/2023</t>
  </si>
  <si>
    <t>ARRASAMENTO MECÂNICO DE ESTACA METÁLICA, PERFIL LAMINADO TIPO I FAMÍLIA 250. AF_05/2021</t>
  </si>
  <si>
    <t>ARRASAMENTO MECÂNICO DE ESTACA METÁLICA, PERFIL LAMINADO TIPO H - FAMÍLIA 250. AF_05/2021</t>
  </si>
  <si>
    <t>ARRASAMENTO MECÂNICO DE ESTACA METÁLICA, PERFIL LAMINADO TIPO H - FAMÍLIA 310. AF_05/2021</t>
  </si>
  <si>
    <t>JOELHO 90 GRAUS, PPR, DN 25 MM, CLASSE PN 25, INSTALADO EM RAMAL OU SUB-RAMAL DE ÁGUA FORNECIMENTO E INSTALAÇÃO. AF_08/2022</t>
  </si>
  <si>
    <t>JOELHO 45 GRAUS, PPR, DN 25 MM, CLASSE PN 25, INSTALADO EM RAMAL OU SUB-RAMAL DE ÁGUA FORNECIMENTO E INSTALAÇÃO. AF_08/2022</t>
  </si>
  <si>
    <t>LUVA, PPR, DN 25 MM, CLASSE PN 25, INSTALADO EM RAMAL OU SUB-RAMAL DE ÁGUA FORNECIMENTO E INSTALAÇÃO. AF_08/2022</t>
  </si>
  <si>
    <t>CONECTOR MACHO, PPR, 25 X 1/2, CLASSE PN 25, INSTALADO EM RAMAL OU SUB-RAMAL DE ÁGUA FORNECIMENTO E INSTALAÇÃO. AF_08/2022</t>
  </si>
  <si>
    <t>CONECTOR FÊMEA, PPR, 25 X 1/2, CLASSE PN 25, INSTALADO EM RAMAL OU SUB-RAMAL DE ÁGUA FORNECIMENTO E INSTALAÇÃO. AF_08/2022</t>
  </si>
  <si>
    <t>TÊ NORMAL, PPR, DN 25 MM, CLASSE PN 25, INSTALADO EM RAMAL OU SUB-RAMAL DE ÁGUA FORNECIMENTO E INSTALAÇÃO. AF_08/2022</t>
  </si>
  <si>
    <t>TÊ MISTURADOR, PPR, 25 X 3/4, CLASSE PN 25, INSTALADO EM RAMAL OU SUB-RAMAL DE ÁGUA FORNECIMENTO E INSTALAÇÃO. AF_08/2022</t>
  </si>
  <si>
    <t>JOELHO 90 GRAUS, PPR, DN 25 MM, CLASSE PN 25, INSTALADO EM RAMAL DE DISTRIBUIÇÃO FORNECIMENTO E INSTALAÇÃO. AF_08/2022</t>
  </si>
  <si>
    <t>JOELHO 45 GRAUS, PPR, DN 25 MM, CLASSE PN 25, INSTALADO EM RAMAL DE DISTRIBUIÇÃO DE ÁGUA FORNECIMENTO E INSTALAÇÃO. AF_08/2022</t>
  </si>
  <si>
    <t>LUVA, PPR, DN 25 MM, CLASSE PN 25, INSTALADO EM RAMAL DE DISTRIBUIÇÃO DE ÁGUA FORNECIMENTO E INSTALAÇÃO. AF_08/2022</t>
  </si>
  <si>
    <t>CONECTOR MACHO, PPR, 25 X 1/2, CLASSE PN 25, INSTALADO EM RAMAL DE DISTRIBUIÇÃO DE ÁGUA FORNECIMENTO E INSTALAÇÃO. AF_08/2022</t>
  </si>
  <si>
    <t>CONECTOR FÊMEA, PPR, 25 X 1/2, CLASSE PN 25, INSTALADO EM RAMAL DE DISTRIBUIÇÃO DE ÁGUA FORNECIMENTO E INSTALAÇÃO. AF_08/2022</t>
  </si>
  <si>
    <t>LUVA, PPR, DN 32 MM, CLASSE PN 25, INSTALADO EM RAMAL DE DISTRIBUIÇÃO DE ÁGUA FORNECIMENTO E INSTALAÇÃO. AF_08/2022</t>
  </si>
  <si>
    <t>CONECTOR MACHO, PPR, 32 X 3/4", CLASSE PN 25, INSTALADO EM RAMAL DE DISTRIBUIÇÃO DE ÁGUA FORNECIMENTO E INSTALAÇÃO. AF_08/2022</t>
  </si>
  <si>
    <t>CONECTOR FÊMEA, PPR, 32 X 3/4", CLASSE PN 25, INSTALADO EM RAMAL DE DISTRIBUIÇÃO DE ÁGUA FORNECIMENTO E INSTALAÇÃO. AF_08/2022</t>
  </si>
  <si>
    <t>BUCHA DE REDUÇÃO, PPR, 32 X 25, CLASSE PN 25, INSTALADO EM RAMAL DE DISTRIBUIÇÃO DE ÁGUA FORNECIMENTO E INSTALAÇÃO. AF_08/2022</t>
  </si>
  <si>
    <t>LUVA, PPR, DN 40 MM, CLASSE PN 25, INSTALADO EM RAMAL DE DISTRIBUIÇÃO DE ÁGUA FORNECIMENTO E INSTALAÇÃO. AF_08/2022</t>
  </si>
  <si>
    <t>BUCHA DE REDUÇÃO, PPR, 40 X 25, CLASSE PN 25, INSTALADO EM RAMAL DE DISTRIBUIÇÃO DE ÁGUA FORNECIMENTO E INSTALAÇÃO. AF_08/2022</t>
  </si>
  <si>
    <t>TÊ NORMAL, PPR, DN 25 MM, CLASSE PN 25, INSTALADO EM RAMAL DE DISTRIBUIÇÃO DE ÁGUA FORNECIMENTO E INSTALAÇÃO. AF_08/2022</t>
  </si>
  <si>
    <t>TÊ NORMAL, PPR, DN 32 MM, CLASSE PN 25, INSTALADO EM RAMAL DE DISTRIBUIÇÃO DE ÁGUA FORNECIMENTO E INSTALAÇÃO. AF_08/2022</t>
  </si>
  <si>
    <t>TÊ NORMAL, PPR, DN 40 MM, CLASSE PN 25, INSTALADO EM RAMAL DE DISTRIBUIÇÃO DE ÁGUA FORNECIMENTO E INSTALAÇÃO. AF_08/2022</t>
  </si>
  <si>
    <t>JOELHO 90 GRAUS, PPR, DN 25 MM, CLASSE PN 25, INSTALADO EM PRUMADA DE ÁGUA FORNECIMENTO E INSTALAÇÃO . AF_08/2022</t>
  </si>
  <si>
    <t>JOELHO 45 GRAUS, PPR, DN 25 MM, CLASSE PN 25, INSTALADO EM PRUMADA DE ÁGUA FORNECIMENTO E INSTALAÇÃO . AF_08/2022</t>
  </si>
  <si>
    <t>JOELHO 90 GRAUS, PPR, DN 32 MM, CLASSE PN 25, INSTALADO EM PRUMADA DE ÁGUA FORNECIMENTO E INSTALAÇÃO . AF_08/2022</t>
  </si>
  <si>
    <t>JOELHO 45 GRAUS, PPR, DN 32 MM, CLASSE PN 25, INSTALADO EM PRUMADA DE ÁGUA FORNECIMENTO E INSTALAÇÃO . AF_08/2022</t>
  </si>
  <si>
    <t>JOELHO 90 GRAUS, PPR, DN 40 MM, CLASSE PN 25, INSTALADO EM PRUMADA DE ÁGUA FORNECIMENTO E INSTALAÇÃO . AF_08/2022</t>
  </si>
  <si>
    <t>JOELHO 45 GRAUS, PPR, DN 40 MM, CLASSE PN 25, INSTALADO EM PRUMADA DE ÁGUA FORNECIMENTO E INSTALAÇÃO . AF_08/2022</t>
  </si>
  <si>
    <t>JOELHO 90 GRAUS, PPR, DN 50 MM, CLASSE PN 25, INSTALADO EM PRUMADA DE ÁGUA FORNECIMENTO E INSTALAÇÃO . AF_08/2022</t>
  </si>
  <si>
    <t>JOELHO 45 GRAUS, PPR, DN 50 MM, CLASSE PN 25, INSTALADO EM PRUMADA DE ÁGUA FORNECIMENTO E INSTALAÇÃO . AF_08/2022</t>
  </si>
  <si>
    <t>JOELHO 90 GRAUS, PPR, DN 63 MM, CLASSE PN 25, INSTALADO EM PRUMADA DE ÁGUA FORNECIMENTO E INSTALAÇÃO . AF_08/2022</t>
  </si>
  <si>
    <t>JOELHO 45 GRAUS, PPR, DN 63 MM, CLASSE PN 25, INSTALADO EM PRUMADA DE ÁGUA FORNECIMENTO E INSTALAÇÃO . AF_08/2022</t>
  </si>
  <si>
    <t>JOELHO 90 GRAUS, PPR, DN 75 MM, CLASSE PN 25, INSTALADO EM PRUMADA DE ÁGUA FORNECIMENTO E INSTALAÇÃO . AF_08/2022</t>
  </si>
  <si>
    <t>JOELHO 45 GRAUS, PPR, DN 75 MM, CLASSE PN 25, INSTALADO EM PRUMADA DE ÁGUA FORNECIMENTO E INSTALAÇÃO . AF_08/2022</t>
  </si>
  <si>
    <t>JOELHO 90 GRAUS, PPR, DN 90 MM, CLASSE PN 25, INSTALADO EM PRUMADA DE ÁGUA FORNECIMENTO E INSTALAÇÃO . AF_08/2022</t>
  </si>
  <si>
    <t>JOELHO 90 GRAUS, PPR, DN 110 MM, CLASSE PN 25, INSTALADO EM PRUMADA DE ÁGUA FORNECIMENTO E INSTALAÇÃO . AF_08/2022</t>
  </si>
  <si>
    <t>LUVA, PPR, DN 25 MM, CLASSE PN 25, INSTALADO EM PRUMADA DE ÁGUA FORNECIMENTO E INSTALAÇÃO . AF_08/2022</t>
  </si>
  <si>
    <t>CONECTOR MACHO, PPR, 25 X 1/2", CLASSE PN 25, INSTALADO EM PRUMADA DE ÁGUA FORNECIMENTO E INSTALAÇÃO . AF_08/2022</t>
  </si>
  <si>
    <t>CONECTOR FÊMEA, PPR, 25 X 1/2", CLASSE PN 25, INSTALADO EM PRUMADA DE ÁGUA FORNECIMENTO E INSTALAÇÃO . AF_08/2022</t>
  </si>
  <si>
    <t>LUVA, PPR, DN 32 MM, CLASSE PN 25, INSTALADO EM PRUMADA DE ÁGUA FORNECIMENTO E INSTALAÇÃO. AF_08/2022</t>
  </si>
  <si>
    <t>BUCHA DE REDUÇÃO, PPR, 32 X 25, CLASSE PN 25, INSTALADO EM PRUMADA DE ÁGUA FORNECIMENTO E INSTALAÇÃO . AF_08/2022</t>
  </si>
  <si>
    <t>LUVA, PPR, DN 40 MM, CLASSE PN 25, INSTALADO EM PRUMADA DE ÁGUA FORNECIMENTO E INSTALAÇÃO. AF_08/2022</t>
  </si>
  <si>
    <t>BUCHA DE REDUÇÃO, PPR, 40 X 25, CLASSE PN 25, INSTALADO EM PRUMADA DE ÁGUA FORNECIMENTO E INSTALAÇÃO . AF_08/2022</t>
  </si>
  <si>
    <t>LUVA, PPR, DN 50 MM, CLASSE PN 25, INSTALADO EM PRUMADA DE ÁGUA FORNECIMENTO E INSTALAÇÃO. AF_08/2022</t>
  </si>
  <si>
    <t>LUVA, PPR, DN 63 MM, CLASSE PN 25, INSTALADO EM PRUMADA DE ÁGUA FORNECIMENTO E INSTALAÇÃO. AF_08/2022</t>
  </si>
  <si>
    <t>LUVA, PPR, DN 75 MM, CLASSE PN 25, INSTALADO EM PRUMADA DE ÁGUA FORNECIMENTO E INSTALAÇÃO. AF_08/2022</t>
  </si>
  <si>
    <t>LUVA, PPR, DN 90 MM, CLASSE PN 25, INSTALADO EM PRUMADA DE ÁGUA FORNECIMENTO E INSTALAÇÃO. AF_08/2022</t>
  </si>
  <si>
    <t>LUVA, PPR, DN 110 MM, CLASSE PN 25, INSTALADO EM PRUMADA DE ÁGUA FORNECIMENTO E INSTALAÇÃO. AF_08/2022</t>
  </si>
  <si>
    <t>TÊ NORMAL, PPR, DN 25 MM, CLASSE PN 25, INSTALADO EM PRUMADA DE ÁGUA FORNECIMENTO E INSTALAÇÃO . AF_08/2022</t>
  </si>
  <si>
    <t>TÊ NORMAL, PPR, DN 32 MM, CLASSE PN 25, INSTALADO EM PRUMADA DE ÁGUA FORNECIMENTO E INSTALAÇÃO . AF_08/2022</t>
  </si>
  <si>
    <t>TÊ NORMAL, PPR, DN 40 MM, CLASSE PN 25, INSTALADO EM PRUMADA DE ÁGUA FORNECIMENTO E INSTALAÇÃO . AF_08/2022</t>
  </si>
  <si>
    <t>TÊ NORMAL, PPR, DN 50 MM, CLASSE PN 25, INSTALADO EM PRUMADA DE ÁGUA FORNECIMENTO E INSTALAÇÃO . AF_08/2022</t>
  </si>
  <si>
    <t>TÊ NORMAL, PPR, DN 63 MM, CLASSE PN 25, INSTALADO EM PRUMADA DE ÁGUA FORNECIMENTO E INSTALAÇÃO . AF_08/2022</t>
  </si>
  <si>
    <t>TÊ NORMAL, PPR, DN 75 MM, CLASSE PN 25, INSTALADO EM PRUMADA DE ÁGUA FORNECIMENTO E INSTALAÇÃO . AF_08/2022</t>
  </si>
  <si>
    <t>TÊ NORMAL, PPR, DN 90 MM, CLASSE PN 25, INSTALADO EM PRUMADA DE ÁGUA FORNECIMENTO E INSTALAÇÃO . AF_08/2022</t>
  </si>
  <si>
    <t>TÊ NORMAL, PPR, DN 110 MM, CLASSE PN 25, INSTALADO EM PRUMADA DE ÁGUA FORNECIMENTO E INSTALAÇÃO . AF_08/2022</t>
  </si>
  <si>
    <t>BASE METÁLICA PARA MASTRO 1 ½" PARA SPDA - FORNECIMENTO E INSTALAÇÃO. AF_08/2023</t>
  </si>
  <si>
    <t>QUADRO DE MEDIÇÃO GERAL DE ENERGIA COM 8 MEDIDORES - FORNECIMENTO E INSTALAÇÃO. AF_07/2025</t>
  </si>
  <si>
    <t>QUADRO DE MEDIÇÃO GERAL DE ENERGIA COM 12 MEDIDORES - FORNECIMENTO E INSTALAÇÃO. AF_07/2025</t>
  </si>
  <si>
    <t>QUADRO DE MEDIÇÃO GERAL DE ENERGIA COM 16 MEDIDORES - FORNECIMENTO E INSTALAÇÃO. AF_07/2025</t>
  </si>
  <si>
    <t>QUADRO DE MEDIÇÃO GERAL DE ENERGIA PARA BARRAMENTO BLINDADO COM 4 MEDIDORES - FORNECIMENTO E INSTALAÇÃO. AF_07/2025</t>
  </si>
  <si>
    <t>LUVA COM REDUÇÃO, EM AÇO, CONEXÃO SOLDADA, DN 50 X 40 MM (2 X 1 1/2"), INSTALADO EM PRUMADAS - FORNECIMENTO E INSTALAÇÃO. AF_10/2020</t>
  </si>
  <si>
    <t>LUVA COM REDUÇÃO, EM AÇO, CONEXÃO SOLDADA, DN 25 X 20 MM (1 X 3/4"), INSTALADO EM REDE DE ALIMENTAÇÃO PARA HIDRANTE - FORNECIMENTO E INSTALAÇÃO. AF_10/2020</t>
  </si>
  <si>
    <t>LUVA COM REDUÇÃO, EM AÇO, CONEXÃO SOLDADA, DN 32 X 25 MM (1 1/4" X 1"), INSTALADO EM REDE DE ALIMENTAÇÃO PARA HIDRANTE - FORNECIMENTO E INSTALAÇÃO. AF_10/2020</t>
  </si>
  <si>
    <t>LUVA COM REDUÇÃO, EM AÇO, CONEXÃO SOLDADA, DN 40 X 32 MM (1 1/2" X 1 1/4"), INSTALADO EM REDE DE ALIMENTAÇÃO PARA HIDRANTE - FORNECIMENTO E INSTALAÇÃO. AF_10/2020</t>
  </si>
  <si>
    <t>LUVA COM REDUÇÃO, EM AÇO, CONEXÃO SOLDADA, DN 32 X 25 MM (1 1/4" X 1"), INSTALADO EM REDE DE ALIMENTAÇÃO PARA SPRINKLER - FORNECIMENTO E INSTALAÇÃO. AF_10/2020</t>
  </si>
  <si>
    <t>LUVA COM REDUÇÃO, EM AÇO, CONEXÃO SOLDADA, DN 40 X 32 MM (1 1/2" X 1 1/4"), INSTALADO EM REDE DE ALIMENTAÇÃO PARA SPRINKLER - FORNECIMENTO E INSTALAÇÃO. AF_10/2020</t>
  </si>
  <si>
    <t>DISJUNTOR TETRAPOLAR TIPO DR, CORRENTE NOMINAL DE 40A - FORNECIMENTO E INSTALAÇÃO. AF_07/2025</t>
  </si>
  <si>
    <t>POÇO DE INSPEÇÃO CIRCULAR PARA ESGOTO, EM CONCRETO PRÉ-MOLDADO, DIÂMETRO INTERNO = 0,60 M, PROFUNDIDADE = 0,90 M, EXCLUINDO TAMPÃO. AF_12/2020</t>
  </si>
  <si>
    <t>POÇO DE INSPEÇÃO CIRCULAR PARA ESGOTO, EM CONCRETO PRÉ-MOLDADO, DIÂMETRO INTERNO = 0,60 M, PROFUNDIDADE = 1,40 M, EXCLUINDO TAMPÃO. AF_12/2020</t>
  </si>
  <si>
    <t>POÇO DE INSPEÇÃO CIRCULAR PARA ESGOTO, EM ALVENARIA COM TIJOLOS CERÂMICOS MACIÇOS, DIÂMETRO INTERNO = 0,60 M, PROFUNDIDADE = 0,95 M, EXCLUINDO TAMPÃO. AF_12/2020</t>
  </si>
  <si>
    <t>POÇO DE INSPEÇÃO CIRCULAR PARA ESGOTO, EM ALVENARIA COM TIJOLOS CERÂMICOS MACIÇOS, DIÂMETRO INTERNO = 0,60 M, PROFUNDIDADE = 1,45 M, EXCLUINDO TAMPÃO. AF_12/2020</t>
  </si>
  <si>
    <t>BASE PARA POÇO DE VISITA CIRCULAR PARA ESGOTO, EM CONCRETO PRÉ-MOLDADO, DIÂMETRO INTERNO = 0,80 M, PROFUNDIDADE = 1,35 M, EXCLUINDO TAMPÃO. AF_12/2020</t>
  </si>
  <si>
    <t>BASE PARA POÇO DE VISITA CIRCULAR PARA ESGOTO, EM ALVENARIA COM TIJOLOS CERÂMICOS MACIÇOS, DIÂMETRO INTERNO = 0,80 M, PROFUNDIDADE = 1,40 M, EXCLUINDO TAMPÃO. AF_12/2020</t>
  </si>
  <si>
    <t>BASE PARA POÇO DE VISITA CIRCULAR PARA ESGOTO, EM ALVENARIA COM TIJOLOS CERÂMICOS MACIÇOS, DIÂMETRO INTERNO = 1,20 M, PROFUNDIDADE = 1,40 M, EXCLUINDO TAMPÃO. AF_12/2020</t>
  </si>
  <si>
    <t>BASE PARA POÇO DE VISITA CIRCULAR PARA ESGOTO, EM ALVENARIA COM TIJOLOS CERÂMICOS MACIÇOS, DIÂMETRO INTERNO = 1,50 M, PROFUNDIDADE = 1,40 M, EXCLUINDO TAMPÃO. AF_12/2020</t>
  </si>
  <si>
    <t>BASE PARA POÇO DE VISITA RETANGULAR PARA ESGOTO, EM ALVENARIA COM BLOCOS DE CONCRETO, DIMENSÕES INTERNAS = 1X1 M, PROFUNDIDADE = 1,40 M, EXCLUINDO TAMPÃO. AF_12/2020</t>
  </si>
  <si>
    <t>BASE PARA POÇO DE VISITA RETANGULAR PARA ESGOTO, EM ALVENARIA COM BLOCOS DE CONCRETO, DIMENSÕES INTERNAS = 1X1,5 M, PROFUNDIDADE = 1,40 M, EXCLUINDO TAMPÃO. AF_12/2020</t>
  </si>
  <si>
    <t>BASE PARA POÇO DE VISITA RETANGULAR PARA ESGOTO, EM ALVENARIA COM BLOCOS DE CONCRETO, DIMENSÕES INTERNAS = 1X3 M, PROFUNDIDADE = 1,40 M, EXCLUINDO TAMPÃO. AF_12/2020</t>
  </si>
  <si>
    <t>BASE PARA POÇO DE VISITA RETANGULAR PARA ESGOTO, EM ALVENARIA COM BLOCOS DE CONCRETO, DIMENSÕES INTERNAS = 1X4 M, PROFUNDIDADE = 1,40 M, EXCLUINDO TAMPÃO. AF_12/2020</t>
  </si>
  <si>
    <t>BASE PARA POÇO DE VISITA RETANGULAR PARA ESGOTO, EM ALVENARIA COM BLOCOS DE CONCRETO, DIMENSÕES INTERNAS = 1,5X1,5 M, PROFUNDIDADE = 1,45 M, EXCLUINDO TAMPÃO . AF_12/2020</t>
  </si>
  <si>
    <t>BASE PARA POÇO DE VISITA RETANGULAR PARA ESGOTO, EM ALVENARIA COM BLOCOS DE CONCRETO, DIMENSÕES INTERNAS = 1,5X2 M, PROFUNDIDADE = 1,40 M, EXCLUINDO TAMPÃO. AF_12/2020</t>
  </si>
  <si>
    <t>BASE PARA POÇO DE VISITA RETANGULAR PARA ESGOTO, EM ALVENARIA COM BLOCOS DE CONCRETO, DIMENSÕES INTERNAS = 1,5X2,5 M, PROFUNDIDADE = 1,40 M, EXCLUINDO TAMPÃO. AF_12/2020</t>
  </si>
  <si>
    <t>BASE PARA POÇO DE VISITA RETANGULAR PARA ESGOTO, EM ALVENARIA COM BLOCOS DE CONCRETO, DIMENSÕES INTERNAS = 1,5X3 M, PROFUNDIDADE = 1,40 M, EXCLUINDO TAMPÃO. AF_12/2020</t>
  </si>
  <si>
    <t>BASE PARA POÇO DE VISITA RETANGULAR PARA ESGOTO, EM ALVENARIA COM BLOCOS DE CONCRETO, DIMENSÕES INTERNAS = 1,5X3,5 M, PROFUNDIDADE = 1,40 M, EXCLUINDO TAMPÃO. AF_12/2020</t>
  </si>
  <si>
    <t>BASE PARA POÇO DE VISITA RETANGULAR PARA ESGOTO, EM ALVENARIA COM BLOCOS DE CONCRETO, DIMENSÕES INTERNAS = 1,5X4 M, PROFUNDIDADE = 1,40 M, EXCLUINDO TAMPÃO. AF_12/2020</t>
  </si>
  <si>
    <t>BASE PARA POÇO DE VISITA RETANGULAR PARA ESGOTO, EM ALVENARIA COM BLOCOS DE CONCRETO, DIMENSÕES INTERNAS = 2X2 M, PROFUNDIDADE = 1,40 M, EXCLUINDO TAMPÃO. AF_12/2020</t>
  </si>
  <si>
    <t>BASE PARA POÇO DE VISITA RETANGULAR PARA ESGOTO, EM ALVENARIA COM BLOCOS DE CONCRETO, DIMENSÕES INTERNAS = 2X2,5 M, PROFUNDIDADE = 1,40 M, EXCLUINDO TAMPÃO. AF_12/2020</t>
  </si>
  <si>
    <t>BASE PARA POÇO DE VISITA RETANGULAR PARA ESGOTO, EM ALVENARIA COM BLOCOS DE CONCRETO, DIMENSÕES INTERNAS = 2X3 M, PROFUNDIDADE = 1,40 M, EXCLUINDO TAMPÃO. AF_12/2020</t>
  </si>
  <si>
    <t>BASE PARA POÇO DE VISITA RETANGULAR PARA ESGOTO, EM ALVENARIA COM BLOCOS DE CONCRETO, DIMENSÕES INTERNAS = 2X3,5 M, PROFUNDIDADE = 1,40 M, EXCLUINDO TAMPÃO. AF_12/2020</t>
  </si>
  <si>
    <t>BASE PARA POÇO DE VISITA RETANGULAR PARA ESGOTO, EM ALVENARIA COM BLOCOS DE CONCRETO, DIMENSÕES INTERNAS = 2X4 M, PROFUNDIDADE = 1,40 M, EXCLUINDO TAMPÃO. AF_12/2020</t>
  </si>
  <si>
    <t>BASE PARA POÇO DE VISITA RETANGULAR PARA ESGOTO, EM ALVENARIA COM BLOCOS DE CONCRETO, DIMENSÕES INTERNAS = 2,5X2,5 M, PROFUNDIDADE = 1,40 M, EXCLUINDO TAMPÃO. AF_12/2020</t>
  </si>
  <si>
    <t>BASE PARA POÇO DE VISITA RETANGULAR PARA ESGOTO, EM ALVENARIA COM BLOCOS DE CONCRETO, DIMENSÕES INTERNAS = 2,5X3 M, PROFUNDIDADE = 1,40 M, EXCLUINDO TAMPÃO. AF_12/2020</t>
  </si>
  <si>
    <t>BASE PARA POÇO DE VISITA RETANGULAR PARA ESGOTO, EM ALVENARIA COM BLOCOS DE CONCRETO, DIMENSÕES INTERNAS = 2,5X3,5 M, PROFUNDIDADE = 1,40 M, EXCLUINDO TAMPÃO. AF_12/2020</t>
  </si>
  <si>
    <t>BASE PARA POÇO DE VISITA RETANGULAR PARA ESGOTO, EM ALVENARIA COM BLOCOS DE CONCRETO, DIMENSÕES INTERNAS = 2,5X4 M, PROFUNDIDADE = 1,40 M, EXCLUINDO TAMPÃO. AF_12/2020</t>
  </si>
  <si>
    <t>BASE PARA POÇO DE VISITA RETANGULAR PARA ESGOTO, EM ALVENARIA COM BLOCOS DE CONCRETO, DIMENSÕES INTERNAS = 3X3 M, PROFUNDIDADE = 1,40 M, EXCLUINDO TAMPÃO. AF_12/2020</t>
  </si>
  <si>
    <t>BASE PARA POÇO DE VISITA RETANGULAR PARA ESGOTO, EM ALVENARIA COM BLOCOS DE CONCRETO, DIMENSÕES INTERNAS = 3X3,5 M, PROFUNDIDADE = 1,40 M, EXCLUINDO TAMPÃO. AF_12/2020</t>
  </si>
  <si>
    <t>BASE PARA POÇO DE VISITA RETANGULAR PARA ESGOTO, EM ALVENARIA COM BLOCOS DE CONCRETO, DIMENSÕES INTERNAS = 3X4 M, PROFUNDIDADE = 1,40 M, EXCLUINDO TAMPÃO. AF_12/2020</t>
  </si>
  <si>
    <t>BASE PARA POÇO DE VISITA RETANGULAR PARA ESGOTO, EM ALVENARIA COM BLOCOS DE CONCRETO, DIMENSÕES INTERNAS = 3,5X3,5 M, PROFUNDIDADE = 1,40 M, EXCLUINDO TAMPÃO. AF_12/2020</t>
  </si>
  <si>
    <t>BASE PARA POÇO DE VISITA RETANGULAR PARA ESGOTO, EM ALVENARIA COM BLOCOS DE CONCRETO, DIMENSÕES INTERNAS = 3,5X4 M, PROFUNDIDADE = 1,40 M, EXCLUINDO TAMPÃO. AF_12/2020</t>
  </si>
  <si>
    <t>BASE PARA POÇO DE VISITA RETANGULAR PARA ESGOTO, EM ALVENARIA COM BLOCOS DE CONCRETO, DIMENSÕES INTERNAS = 4X4 M, PROFUNDIDADE = 1,45 M, EXCLUINDO TAMPÃO. AF_12/2020</t>
  </si>
  <si>
    <t>TANQUE SÉPTICO CIRCULAR, EM CONCRETO PRÉ-MOLDADO, DIÂMETRO INTERNO = 1,10 M, ALTURA INTERNA = 2,50 M, VOLUME ÚTIL: 2138,2 L (PARA 5 CONTRIBUINTES). AF_12/2020</t>
  </si>
  <si>
    <t>TANQUE SÉPTICO CIRCULAR, EM CONCRETO PRÉ-MOLDADO, DIÂMETRO INTERNO = 1,40 M, ALTURA INTERNA = 2,50 M, VOLUME ÚTIL: 3463,6 L (PARA 13 CONTRIBUINTES). AF_12/2020</t>
  </si>
  <si>
    <t>TANQUE SÉPTICO CIRCULAR, EM CONCRETO PRÉ-MOLDADO, DIÂMETRO INTERNO = 1,88 M, ALTURA INTERNA = 2,50 M, VOLUME ÚTIL: 6245,8 L (PARA 32 CONTRIBUINTES). AF_12/2020</t>
  </si>
  <si>
    <t>TANQUE SÉPTICO CIRCULAR, EM CONCRETO PRÉ-MOLDADO, DIÂMETRO INTERNO = 2,38 M, ALTURA INTERNA = 2,50 M, VOLUME ÚTIL: 10009,8 L (PARA 69 CONTRIBUINTES). AF_12/2020</t>
  </si>
  <si>
    <t>TANQUE SÉPTICO CIRCULAR, EM CONCRETO PRÉ-MOLDADO, DIÂMETRO INTERNO = 2,38 M, ALTURA INTERNA = 3,0 M, VOLUME ÚTIL: 12234,2 L (PARA 86 CONTRIBUINTES). AF_12/2020</t>
  </si>
  <si>
    <t>TANQUE SÉPTICO CIRCULAR, EM CONCRETO PRÉ-MOLDADO, DIÂMETRO INTERNO = 2,88 M, ALTURA INTERNA = 2,50 M, VOLUME ÚTIL: 14657,4 L (PARA 105 CONTRIBUINTES). AF_12/2020</t>
  </si>
  <si>
    <t>FILTRO ANAERÓBIO CIRCULAR, EM CONCRETO PRÉ-MOLDADO, DIÂMETRO INTERNO = 1,10 M, ALTURA INTERNA = 1,50 M, VOLUME ÚTIL: 1140,4 L (PARA 5 CONTRIBUINTES). AF_12/2020</t>
  </si>
  <si>
    <t>FILTRO ANAERÓBIO CIRCULAR, EM CONCRETO PRÉ-MOLDADO, DIÂMETRO INTERNO = 1,88 M, ALTURA INTERNA = 1,50 M, VOLUME ÚTIL: 3331,1 L (PARA 19 CONTRIBUINTES). AF_12/2020</t>
  </si>
  <si>
    <t>FILTRO ANAERÓBIO CIRCULAR, EM CONCRETO PRÉ-MOLDADO, DIÂMETRO INTERNO = 2,38 M, ALTURA INTERNA = 1,50 M, VOLUME ÚTIL: 5338,6 L (PARA 34 CONTRIBUINTES). AF_12/2020</t>
  </si>
  <si>
    <t>FILTRO ANAERÓBIO CIRCULAR, EM CONCRETO PRÉ-MOLDADO, DIÂMETRO INTERNO = 2,88 M, ALTURA INTERNA = 1,50 M, VOLUME ÚTIL: 7817,3 L (PARA 75 CONTRIBUINTES). AF_12/2020</t>
  </si>
  <si>
    <t>SUMIDOURO CIRCULAR, EM CONCRETO PRÉ-MOLDADO, DIÂMETRO INTERNO = 1,88 M, ALTURA INTERNA = 2,00 M, ÁREA DE INFILTRAÇÃO: 13,1 M² (PARA 5 CONTRIBUINTES). AF_12/2020</t>
  </si>
  <si>
    <t>SUMIDOURO CIRCULAR, EM CONCRETO PRÉ-MOLDADO, DIÂMETRO INTERNO = 2,38 M, ALTURA INTERNA = 2,50 M, ÁREA DE INFILTRAÇÃO: 21,3 M² (PARA 8 CONTRIBUINTES). AF_12/2020</t>
  </si>
  <si>
    <t>SUMIDOURO CIRCULAR, EM CONCRETO PRÉ-MOLDADO, DIÂMETRO INTERNO = 2,38 M, ALTURA INTERNA = 3,0 M, ÁREA DE INFILTRAÇÃO: 25 M² (PARA 10 CONTRIBUINTES). AF_12/2020</t>
  </si>
  <si>
    <t>SUMIDOURO CIRCULAR, EM CONCRETO PRÉ-MOLDADO, DIÂMETRO INTERNO = 2,88 M, ALTURA INTERNA = 3,0 M, ÁREA DE INFILTRAÇÃO: 31,4 M² (PARA 12 CONTRIBUINTES). AF_12/2020</t>
  </si>
  <si>
    <t>BASE PARA POÇO DE VISITA CIRCULAR PARA ESGOTO, EM ALVENARIA COM TIJOLOS CERÂMICOS MACIÇOS, DIÂMETRO INTERNO = 1,0 M, PROFUNDIDADE = 1,40 M, EXCLUINDO TAMPÃO. AF_12/2020</t>
  </si>
  <si>
    <t>BASE PARA POÇO DE VISITA RETANGULAR PARA ESGOTO, EM ALVENARIA COM BLOCOS DE CONCRETO, DIMENSÕES INTERNAS = 1X3,5 M, PROFUNDIDADE = 1,40 M, EXCLUINDO TAMPÃO. AF_12/2020</t>
  </si>
  <si>
    <t>BASE PARA POÇO DE VISITA RETANGULAR PARA ESGOTO, EM ALVENARIA COM BLOCOS DE CONCRETO, DIMENSÕES INTERNAS = 1X2 M, PROFUNDIDADE = 1,40 M, EXCLUINDO TAMPÃO. AF_12/2020</t>
  </si>
  <si>
    <t>BASE PARA POÇO DE VISITA RETANGULAR PARA ESGOTO, EM ALVENARIA COM BLOCOS DE CONCRETO, DIMENSÕES INTERNAS = 1X2,5 M, PROFUNDIDADE = 1,40 M, EXCLUINDO TAMPÃO. AF_12/2020</t>
  </si>
  <si>
    <t>BASE PARA POÇO DE VISITA CIRCULAR PARA ESGOTO, EM CONCRETO PRÉ-MOLDADO, DIÂMETRO INTERNO = 1,0 M, PROFUNDIDADE = 1,35 M, EXCLUINDO TAMPÃO. AF_12/2020</t>
  </si>
  <si>
    <t>PLANTIO DE ARBUSTO OU CERCA VIVA. AF_07/2024</t>
  </si>
  <si>
    <t>BASE PARA POÇO DE VISITA CIRCULAR PARA DRENAGEM, EM ALVENARIA COM TIJOLOS CERÂMICOS MACIÇOS, DIÂMETRO INTERNO = 1,2 M, PROFUNDIDADE = 1,40 M, EXCLUINDO TAMPÃO. AF_12/2020</t>
  </si>
  <si>
    <t>BASE PARA POÇO DE VISITA RETANGULAR PARA DRENAGEM, EM ALVENARIA COM BLOCOS DE CONCRETO, DIMENSÕES INTERNAS = 1,5X2 M, PROFUNDIDADE = 1,40 M, EXCLUINDO TAMPÃO. AF_12/2020</t>
  </si>
  <si>
    <t>BASE PARA POÇO DE VISITA CIRCULAR PARA DRENAGEM, EM ALVENARIA COM TIJOLOS CERÂMICOS MACIÇOS, DIÂMETRO INTERNO = 1,50 M, PROFUNDIDADE = 1,40 M, EXCLUINDO TAMPÃO. AF_12/2020</t>
  </si>
  <si>
    <t>BASE PARA POÇO DE VISITA RETANGULAR PARA DRENAGEM, EM ALVENARIA COM BLOCOS DE CONCRETO, DIMENSÕES INTERNAS = 1X1 M, PROFUNDIDADE = 1,40 M, EXCLUINDO TAMPÃO. AF_12/2020</t>
  </si>
  <si>
    <t>BASE PARA POÇO DE VISITA RETANGULAR PARA DRENAGEM, EM ALVENARIA COM BLOCOS DE CONCRETO, DIMENSÕES INTERNAS = 1,5X2,5 M, PROFUNDIDADE = 1,40 M, EXCLUINDO TAMPÃO. AF_12/2020</t>
  </si>
  <si>
    <t>BASE PARA POÇO DE VISITA RETANGULAR PARA DRENAGEM, EM ALVENARIA COM BLOCOS DE CONCRETO, DIMENSÕES INTERNAS = 1X1,5 M, PROFUNDIDADE = 1,40 M, EXCLUINDO TAMPÃO. AF_12/2020</t>
  </si>
  <si>
    <t>BASE PARA POÇO DE VISITA RETANGULAR PARA DRENAGEM, EM ALVENARIA COM BLOCOS DE CONCRETO, DIMENSÕES INTERNAS = 1X2 M, PROFUNDIDADE = 1,40 M, EXCLUINDO TAMPÃO. AF_12/2020</t>
  </si>
  <si>
    <t>BASE PARA POÇO DE VISITA RETANGULAR PARA DRENAGEM, EM ALVENARIA COM BLOCOS DE CONCRETO, DIMENSÕES INTERNAS = 1X2,5 M, PROFUNDIDADE = 1,40 M, EXCLUINDO TAMPÃO. AF_12/2020</t>
  </si>
  <si>
    <t>POÇO DE INSPEÇÃO CIRCULAR PARA DRENAGEM, EM CONCRETO PRÉ-MOLDADO, DIÂMETRO INTERNO = 0,60 M, PROFUNDIDADE = 0,90 M, EXCLUINDO TAMPÃO. AF_12/2020</t>
  </si>
  <si>
    <t>POÇO DE INSPEÇÃO CIRCULAR PARA DRENAGEM, EM CONCRETO PRÉ-MOLDADO, DIÂMETRO INTERNO = 0,60 M, PROFUNDIDADE = 1,40 M, EXCLUINDO TAMPÃO. AF_12/2020</t>
  </si>
  <si>
    <t>BASE PARA POÇO DE VISITA RETANGULAR PARA DRENAGEM, EM ALVENARIA COM BLOCOS DE CONCRETO, DIMENSÕES INTERNAS = 1,5X3 M, PROFUNDIDADE = 1,40 M, EXCLUINDO TAMPÃO. AF_12/2020</t>
  </si>
  <si>
    <t>POÇO DE INSPEÇÃO CIRCULAR PARA DRENAGEM, EM ALVENARIA COM TIJOLOS CERÂMICOS MACIÇOS, DIÂMETRO INTERNO = 0,60 M, PROFUNDIDADE = 0,95 M, EXCLUINDO TAMPÃO. AF_12/2020</t>
  </si>
  <si>
    <t>POÇO DE INSPEÇÃO CIRCULAR PARA DRENAGEM, EM ALVENARIA COM TIJOLOS CERÂMICOS MACIÇOS, DIÂMETRO INTERNO = 0,60 M, PROFUNDIDADE = 1,45 M, EXCLUINDO TAMPÃO. AF_12/2020</t>
  </si>
  <si>
    <t>BASE PARA POÇO DE VISITA RETANGULAR PARA DRENAGEM, EM ALVENARIA COM BLOCOS DE CONCRETO, DIMENSÕES INTERNAS = 1X3 M, PROFUNDIDADE = 1,40 M, EXCLUINDO TAMPÃO. AF_12/2020</t>
  </si>
  <si>
    <t>BASE PARA POÇO DE VISITA CIRCULAR PARA DRENAGEM, EM CONCRETO PRÉ-MOLDADO, DIÂMETRO INTERNO = 0,80 M, PROFUNDIDADE = 1,35 M, EXCLUINDO TAMPÃO. AF_12/2020</t>
  </si>
  <si>
    <t>BASE PARA POÇO DE VISITA RETANGULAR PARA DRENAGEM, EM ALVENARIA COM BLOCOS DE CONCRETO, DIMENSÕES INTERNAS = 1X3,5 M, PROFUNDIDADE = 1,40 M, EXCLUINDO TAMPÃO. AF_12/2020</t>
  </si>
  <si>
    <t>BASE PARA POÇO DE VISITA CIRCULAR PARA DRENAGEM, EM ALVENARIA COM TIJOLOS CERÂMICOS MACIÇOS, DIÂMETRO INTERNO = 0,80 M, PROFUNDIDADE = 1,40 M, EXCLUINDO TAMPÃO. AF_12/2020</t>
  </si>
  <si>
    <t>BASE PARA POÇO DE VISITA RETANGULAR PARA DRENAGEM, EM ALVENARIA COM BLOCOS DE CONCRETO, DIMENSÕES INTERNAS = 1,5X3,5 M, PROFUNDIDADE = 1,40 M, EXCLUINDO TAMPÃO. AF_12/2020</t>
  </si>
  <si>
    <t>BASE PARA POÇO DE VISITA CIRCULAR PARA DRENAGEM, EM CONCRETO PRÉ-MOLDADO, DIÂMETRO INTERNO = 1,0 M, PROFUNDIDADE = 1,35 M, EXCLUINDO TAMPÃO. AF_05/2018</t>
  </si>
  <si>
    <t>BASE PARA POÇO DE VISITA RETANGULAR PARA DRENAGEM, EM ALVENARIA COM BLOCOS DE CONCRETO, DIMENSÕES INTERNAS = 1X4 M, PROFUNDIDADE = 1,40 M, EXCLUINDO TAMPÃO. AF_12/2020</t>
  </si>
  <si>
    <t>BASE PARA POÇO DE VISITA RETANGULAR PARA DRENAGEM, EM ALVENARIA COM BLOCOS DE CONCRETO, DIMENSÕES INTERNAS = 2,5X3 M, PROFUNDIDADE = 1,40 M, EXCLUINDO TAMPÃO. AF_12/2020</t>
  </si>
  <si>
    <t>BASE PARA POÇO DE VISITA RETANGULAR PARA DRENAGEM, EM ALVENARIA COM BLOCOS DE CONCRETO, DIMENSÕES INTERNAS = 1,5X1,5 M, PROFUNDIDADE = 1,40 M, EXCLUINDO TAMPÃO. AF_12/2020</t>
  </si>
  <si>
    <t>BASE PARA POÇO DE VISITA CIRCULAR PARA DRENAGEM, EM ALVENARIA COM TIJOLOS CERÂMICOS MACIÇOS, DIÂMETRO INTERNO = 1,0 M, PROFUNDIDADE = 1,40 M, EXCLUINDO TAMPÃO. AF_12/2020</t>
  </si>
  <si>
    <t>BASE PARA POÇO DE VISITA RETANGULAR PARA DRENAGEM, EM ALVENARIA COM BLOCOS DE CONCRETO, DIMENSÕES INTERNAS = 1,5X4 M, PROFUNDIDADE = 1,40 M, EXCLUINDO TAMPÃO. AF_12/2020</t>
  </si>
  <si>
    <t>BASE PARA POÇO DE VISITA RETANGULAR PARA DRENAGEM, EM ALVENARIA COM BLOCOS DE CONCRETO, DIMENSÕES INTERNAS = 2,5X3,5 M, PROFUNDIDADE = 1,40 M, EXCLUINDO TAMPÃO. AF_12/2020</t>
  </si>
  <si>
    <t>BASE PARA POÇO DE VISITA RETANGULAR PARA DRENAGEM, EM ALVENARIA COM BLOCOS DE CONCRETO, DIMENSÕES INTERNAS = 2,5X4 M, PROFUNDIDADE = 1,40 M, EXCLUINDO TAMPÃO. AF_12/2020</t>
  </si>
  <si>
    <t>BASE PARA POÇO DE VISITA RETANGULAR PARA DRENAGEM, EM ALVENARIA COM BLOCOS DE CONCRETO, DIMENSÕES INTERNAS = 2X2 M, PROFUNDIDADE = 1,40 M, EXCLUINDO TAMPÃO. AF_12/2020</t>
  </si>
  <si>
    <t>BASE PARA POÇO DE VISITA RETANGULAR PARA DRENAGEM, EM ALVENARIA COM BLOCOS DE CONCRETO, DIMENSÕES INTERNAS = 3X3 M, PROFUNDIDADE = 1,40 M, EXCLUINDO TAMPÃO. AF_12/2020</t>
  </si>
  <si>
    <t>BASE PARA POÇO DE VISITA RETANGULAR PARA DRENAGEM, EM ALVENARIA COM BLOCOS DE CONCRETO, DIMENSÕES INTERNAS = 3X3,5 M, PROFUNDIDADE = 1,40 M, EXCLUINDO TAMPÃO. AF_12/2020</t>
  </si>
  <si>
    <t>BASE PARA POÇO DE VISITA RETANGULAR PARA DRENAGEM, EM ALVENARIA COM BLOCOS DE CONCRETO, DIMENSÕES INTERNAS = 3X4 M, PROFUNDIDADE = 1,40 M, EXCLUINDO TAMPÃO. AF_12/2020</t>
  </si>
  <si>
    <t>BASE PARA POÇO DE VISITA RETANGULAR PARA DRENAGEM, EM ALVENARIA COM BLOCOS DE CONCRETO, DIMENSÕES INTERNAS = 3,5X3,5 M, PROFUNDIDADE = 1,40 M, EXCLUINDO TAMPÃO. AF_12/2020</t>
  </si>
  <si>
    <t>BASE PARA POÇO DE VISITA RETANGULAR PARA DRENAGEM, EM ALVENARIA COM BLOCOS DE CONCRETO, DIMENSÕES INTERNAS = 2X2,5 M, PROFUNDIDADE = 1,40 M, EXCLUINDO TAMPÃO. AF_12/2020</t>
  </si>
  <si>
    <t>BASE PARA POÇO DE VISITA RETANGULAR PARA DRENAGEM, EM ALVENARIA COM BLOCOS DE CONCRETO, DIMENSÕES INTERNAS = 3,5X4 M, PROFUNDIDADE = 1,40 M, EXCLUINDO TAMPÃO. AF_12/2020</t>
  </si>
  <si>
    <t>BASE PARA POÇO DE VISITA RETANGULAR PARA DRENAGEM, EM ALVENARIA COM BLOCOS DE CONCRETO, DIMENSÕES INTERNAS = 4X4 M, PROFUNDIDADE = 1,40 M, EXCLUINDO TAMPÃO. AF_12/2020</t>
  </si>
  <si>
    <t>BASE PARA POÇO DE VISITA RETANGULAR PARA DRENAGEM, EM ALVENARIA COM BLOCOS DE CONCRETO, DIMENSÕES INTERNAS = 2X3 M, PROFUNDIDADE = 1,40 M, EXCLUINDO TAMPÃO. AF_12/2020</t>
  </si>
  <si>
    <t>BASE PARA POÇO DE VISITA RETANGULAR PARA DRENAGEM, EM ALVENARIA COM BLOCOS DE CONCRETO, DIMENSÕES INTERNAS = 2X3,5 M, PROFUNDIDADE = 1,40 M, EXCLUINDO TAMPÃO. AF_12/2020</t>
  </si>
  <si>
    <t>BASE PARA POÇO DE VISITA RETANGULAR PARA DRENAGEM, EM ALVENARIA COM BLOCOS DE CONCRETO, DIMENSÕES INTERNAS = 2X4 M, PROFUNDIDADE = 1,40 M, EXCLUINDO TAMPÃO. AF_12/2020</t>
  </si>
  <si>
    <t>BASE PARA POÇO DE VISITA RETANGULAR PARA DRENAGEM, EM ALVENARIA COM BLOCOS DE CONCRETO, DIMENSÕES INTERNAS = 2,5X2,5 M, PROFUNDIDADE = 1,40 M, EXCLUINDO TAMPÃO. AF_12/2020</t>
  </si>
  <si>
    <t>VÁLVULA DE RETENÇÃO HORIZONTAL, DE BRONZE, ROSCÁVEL, 1 1/2" - FORNECIMENTO E INSTALAÇÃO. AF_08/2021</t>
  </si>
  <si>
    <t>VÁLVULA DE RETENÇÃO HORIZONTAL, DE BRONZE, ROSCÁVEL, 2" - FORNECIMENTO E INSTALAÇÃO. AF_08/2021</t>
  </si>
  <si>
    <t>ASSENTAMENTO DE POSTE DE CONCRETO COM COMPRIMENTO NOMINAL DE 9 M, CARGA NOMINAL MENOR OU IGUAL A 1000 DAN, ENGASTAMENTO SIMPLES COM 1,5 M DE SOLO (NÃO INCLUI FORNECIMENTO). AF_04/2025</t>
  </si>
  <si>
    <t>ASSENTAMENTO DE POSTE DE CONCRETO COM COMPRIMENTO NOMINAL DE 10 M, CARGA NOMINAL MENOR OU IGUAL A 1000 DAN, ENGASTAMENTO SIMPLES COM 1,6 M DE SOLO (NÃO INCLUI FORNECIMENTO). AF_04/2025</t>
  </si>
  <si>
    <t>ASSENTAMENTO DE POSTE DE CONCRETO COM COMPRIMENTO NOMINAL DE 10 M, CARGA NOMINAL MAIOR QUE 1000 DAN, ENGASTAMENTO SIMPLES COM 1,6 M DE SOLO (NÃO INCLUI FORNECIMENTO). AF_04/2025</t>
  </si>
  <si>
    <t>ASSENTAMENTO DE POSTE DE CONCRETO COM COMPRIMENTO NOMINAL DE 10,5 M, CARGA NOMINAL MENOR OU IGUAL A 1000 DAN, ENGASTAMENTO SIMPLES COM 1,65 M DE SOLO (NÃO INCLUI FORNECIMENTO). AF_04/2025</t>
  </si>
  <si>
    <t>ASSENTAMENTO DE POSTE DE CONCRETO COM COMPRIMENTO NOMINAL DE 10,5 M, CARGA NOMINAL MAIOR QUE 1000 DAN, ENGASTAMENTO SIMPLES COM 1,65 M DE SOLO (NÃO INCLUI FORNECIMENTO). AF_04/2025</t>
  </si>
  <si>
    <t>ASSENTAMENTO DE POSTE DE CONCRETO COM COMPRIMENTO NOMINAL DE 11 M, CARGA NOMINAL MENOR OU IGUAL A 1000 DAN, ENGASTAMENTO SIMPLES COM 1,7 M DE SOLO (NÃO INCLUI FORNECIMENTO). AF_04/2025</t>
  </si>
  <si>
    <t>ASSENTAMENTO DE POSTE DE CONCRETO COM COMPRIMENTO NOMINAL DE 11 M, CARGA NOMINAL MAIOR QUE 1000 DAN, ENGASTAMENTO SIMPLES COM 1,7 M DE SOLO (NÃO INCLUI FORNECIMENTO). AF_04/2025</t>
  </si>
  <si>
    <t>ASSENTAMENTO DE POSTE DE CONCRETO COM COMPRIMENTO NOMINAL DE 12 M, CARGA NOMINAL MENOR OU IGUAL A 1000 DAN, ENGASTAMENTO SIMPLES COM 1,8 M DE SOLO (NÃO INCLUI FORNECIMENTO). AF_04/2025</t>
  </si>
  <si>
    <t>ASSENTAMENTO DE POSTE DE CONCRETO COM COMPRIMENTO NOMINAL DE 12 M, CARGA NOMINAL MAIOR QUE 1000 DAN, ENGASTAMENTO SIMPLES COM 1,8 M DE SOLO (NÃO INCLUI FORNECIMENTO). AF_04/2025</t>
  </si>
  <si>
    <t>ASSENTAMENTO DE POSTE DE CONCRETO COM COMPRIMENTO NOMINAL DE 13 M, CARGA NOMINAL MENOR OU IGUAL A 1000 DAN, ENGASTAMENTO SIMPLES COM 1,9 M DE SOLO (NÃO INCLUI FORNECIMENTO). AF_04/2025</t>
  </si>
  <si>
    <t>ASSENTAMENTO DE POSTE DE CONCRETO COM COMPRIMENTO NOMINAL DE 13 M, CARGA NOMINAL MAIOR QUE 1000 DAN, ENGASTAMENTO SIMPLES COM 1,9 M DE SOLO (NÃO INCLUI FORNECIMENTO). AF_04/2025</t>
  </si>
  <si>
    <t>ASSENTAMENTO DE POSTE DE CONCRETO COM COMPRIMENTO NOMINAL DE 13,5 M, CARGA NOMINAL MENOR OU IGUAL A 1000 DAN, ENGASTAMENTO SIMPLES COM 1,95 M DE SOLO (NÃO INCLUI FORNECIMENTO). AF_04/2025</t>
  </si>
  <si>
    <t>ASSENTAMENTO DE POSTE DE CONCRETO COM COMPRIMENTO NOMINAL DE 13,5 M, CARGA NOMINAL MAIOR QUE 1000 DAN, ENGASTAMENTO SIMPLES COM 1,95 M DE SOLO (NÃO INCLUI FORNECIMENTO). AF_04/2025</t>
  </si>
  <si>
    <t>ASSENTAMENTO DE POSTE DE CONCRETO COM COMPRIMENTO NOMINAL DE 14 M, CARGA NOMINAL MENOR OU IGUAL A 1000 DAN, ENGASTAMENTO SIMPLES COM 2 M DE SOLO (NÃO INCLUI FORNECIMENTO). AF_04/2025</t>
  </si>
  <si>
    <t>ASSENTAMENTO DE POSTE DE CONCRETO COM COMPRIMENTO NOMINAL DE 14 M, CARGA NOMINAL MAIOR QUE 1000 DAN, ENGASTAMENTO SIMPLES COM 2 M DE SOLO (NÃO INCLUI FORNECIMENTO). AF_04/2025</t>
  </si>
  <si>
    <t>ASSENTAMENTO DE POSTE DE CONCRETO COM COMPRIMENTO NOMINAL DE 15 M, CARGA NOMINAL MENOR OU IGUAL A 1000 DAN, ENGASTAMENTO SIMPLES COM 2,1 M DE SOLO (NÃO INCLUI FORNECIMENTO). AF_04/2025</t>
  </si>
  <si>
    <t>ASSENTAMENTO DE POSTE DE CONCRETO COM COMPRIMENTO NOMINAL DE 15 M, CARGA NOMINAL MAIOR QUE 1000 DAN, ENGASTAMENTO SIMPLES COM 2,1 M DE SOLO (NÃO INCLUI FORNECIMENTO). AF_04/2025</t>
  </si>
  <si>
    <t>ASSENTAMENTO DE POSTE DE CONCRETO COM COMPRIMENTO NOMINAL DE 18 M, CARGA NOMINAL MENOR OU IGUAL A 1000 DAN, ENGASTAMENTO SIMPLES COM 2,4 M DE SOLO (NÃO INCLUI FORNECIMENTO). AF_04/2025</t>
  </si>
  <si>
    <t>ASSENTAMENTO DE POSTE DE CONCRETO COM COMPRIMENTO NOMINAL DE 18 M, CARGA NOMINAL MAIOR QUE 1000 DAN, ENGASTAMENTO SIMPLES COM 2,4 M DE SOLO (NÃO INCLUI FORNECIMENTO). AF_04/2025</t>
  </si>
  <si>
    <t>ASSENTAMENTO DE POSTE DE CONCRETO COM COMPRIMENTO NOMINAL DE 20 M, CARGA NOMINAL MENOR OU IGUAL A 1000 DAN, ENGASTAMENTO SIMPLES COM 2,6 M DE SOLO (NÃO INCLUI FORNECIMENTO). AF_04/2025</t>
  </si>
  <si>
    <t>ASSENTAMENTO DE POSTE DE CONCRETO COM COMPRIMENTO NOMINAL DE 20 M, CARGA NOMINAL MAIOR QUE 1000, ENGASTAMENTO SIMPLES COM 2,6 M DE SOLO (NÃO INCLUI FORNECIMENTO). AF_04/2025</t>
  </si>
  <si>
    <t>ASSENTAMENTO DE POSTE DE CONCRETO COM COMPRIMENTO NOMINAL DE 9 M, CARGA NOMINAL DE 150 DAN, ENGASTAMENTO BASE CONCRETADA COM 1 M DE CONCRETO E 0,5 M DE SOLO (NÃO INCLUI FORNECIMENTO). AF_04/2025</t>
  </si>
  <si>
    <t>ASSENTAMENTO DE POSTE DE CONCRETO COM COMPRIMENTO NOMINAL DE 9 M, CARGA NOMINAL DE 300 DAN, ENGASTAMENTO BASE CONCRETADA COM 1 M DE CONCRETO E 0,5 M DE SOLO (NÃO INCLUI FORNECIMENTO). AF_04/2025</t>
  </si>
  <si>
    <t>ASSENTAMENTO DE POSTE DE CONCRETO COM COMPRIMENTO NOMINAL DE 9 M, CARGA NOMINAL DE 400 DAN, ENGASTAMENTO BASE CONCRETADA COM 1 M DE CONCRETO E 0,5 M DE SOLO (NÃO INCLUI FORNECIMENTO). AF_04/2025</t>
  </si>
  <si>
    <t>ASSENTAMENTO DE POSTE DE CONCRETO COM COMPRIMENTO NOMINAL DE 9 M, CARGA NOMINAL DE 600 DAN, ENGASTAMENTO BASE CONCRETADA COM 1 M DE CONCRETO E 0,5 M DE SOLO (NÃO INCLUI FORNECIMENTO). AF_04/2025</t>
  </si>
  <si>
    <t>ASSENTAMENTO DE POSTE DE CONCRETO COM COMPRIMENTO NOMINAL DE 9 M, CARGA NOMINAL DE 1000 DAN, ENGASTAMENTO BASE CONCRETADA COM 1 M DE CONCRETO E 0,5 M DE SOLO (NÃO INCLUI FORNECIMENTO). AF_04/2025</t>
  </si>
  <si>
    <t>ASSENTAMENTO DE POSTE DE CONCRETO COM COMPRIMENTO NOMINAL DE 10 M, CARGA NOMINAL DE 300 DAN, ENGASTAMENTO BASE CONCRETADA COM 1 M DE CONCRETO E 0,6 M DE SOLO (NÃO INCLUI FORNECIMENTO). AF_04/2025</t>
  </si>
  <si>
    <t>ASSENTAMENTO DE POSTE DE CONCRETO COM COMPRIMENTO NOMINAL DE 10 M, CARGA NOMINAL DE 600 DAN, ENGASTAMENTO BASE CONCRETADA COM 1 M DE CONCRETO E 0,6 M DE SOLO (NÃO INCLUI FORNECIMENTO). AF_04/2025</t>
  </si>
  <si>
    <t>ASSENTAMENTO DE POSTE DE CONCRETO COM COMPRIMENTO NOMINAL DE 10 M, CARGA NOMINAL DE 1000 DAN, ENGASTAMENTO BASE CONCRETADA COM 1 M DE CONCRETO E 0,6 M DE SOLO (NÃO INCLUI FORNECIMENTO). AF_04/2025</t>
  </si>
  <si>
    <t>ASSENTAMENTO DE POSTE DE CONCRETO COM COMPRIMENTO NOMINAL DE 10,5 M, CARGA NOMINAL DE 300 DAN, ENGASTAMENTO BASE CONCRETADA COM 1 M DE CONCRETO E 0,65 M DE SOLO (NÃO INCLUI FORNECIMENTO). AF_04/2025</t>
  </si>
  <si>
    <t>ASSENTAMENTO DE POSTE DE CONCRETO COM COMPRIMENTO NOMINAL DE 10,5 M, CARGA NOMINAL DE 600 DAN, ENGASTAMENTO BASE CONCRETADA COM 1 M DE CONCRETO E 0,65 M DE SOLO (NÃO INCLUI FORNECIMENTO). AF_04/2025</t>
  </si>
  <si>
    <t>ASSENTAMENTO DE POSTE DE CONCRETO COM COMPRIMENTO NOMINAL DE 10,5 M, CARGA NOMINAL DE 1000 DAN, ENGASTAMENTO BASE CONCRETADA COM 1 M DE CONCRETO E 0,65 M DE SOLO (NÃO INCLUI FORNECIMENTO). AF_04/2025</t>
  </si>
  <si>
    <t>ASSENTAMENTO DE POSTE DE CONCRETO COM COMPRIMENTO NOMINAL DE 11 M, CARGA NOMINAL DE 300 DAN, ENGASTAMENTO BASE CONCRETADA COM 1 M DE CONCRETO E 0,7 M DE SOLO (NÃO INCLUI FORNECIMENTO). AF_04/2025</t>
  </si>
  <si>
    <t>ASSENTAMENTO DE POSTE DE CONCRETO COM COMPRIMENTO NOMINAL DE 11 M, CARGA NOMINAL DE 400 DAN, ENGASTAMENTO BASE CONCRETADA COM 1 M DE CONCRETO E 0,7 M DE SOLO (NÃO INCLUI FORNECIMENTO). AF_04/2025</t>
  </si>
  <si>
    <t>ASSENTAMENTO DE POSTE DE CONCRETO COM COMPRIMENTO NOMINAL DE 11 M, CARGA NOMINAL DE 600 DAN, ENGASTAMENTO BASE CONCRETADA COM 1 M DE CONCRETO E 0,7 M DE SOLO (NÃO INCLUI FORNECIMENTO). AF_04/2025</t>
  </si>
  <si>
    <t>ASSENTAMENTO DE POSTE DE CONCRETO COM COMPRIMENTO NOMINAL DE 11 M, CARGA NOMINAL DE 1000 DAN, ENGASTAMENTO BASE CONCRETADA COM 1 M DE CONCRETO E 0,7 M DE SOLO (NÃO INCLUI FORNECIMENTO). AF_04/2025</t>
  </si>
  <si>
    <t>ASSENTAMENTO DE POSTE DE CONCRETO COM COMPRIMENTO NOMINAL DE 12 M, CARGA NOMINAL DE 400 DAN, ENGASTAMENTO BASE CONCRETADA COM 1 M DE CONCRETO E 0,8 M DE SOLO (NÃO INCLUI FORNECIMENTO). AF_04/2025</t>
  </si>
  <si>
    <t>ASSENTAMENTO DE POSTE DE CONCRETO COM COMPRIMENTO NOMINAL DE 12 M, CARGA NOMINAL DE 600 DAN, ENGASTAMENTO BASE CONCRETADA COM 1 M DE CONCRETO E 0,8 M DE SOLO (NÃO INCLUI FORNECIMENTO). AF_04/2025</t>
  </si>
  <si>
    <t>ASSENTAMENTO DE POSTE DE CONCRETO COM COMPRIMENTO NOMINAL DE 12 M, CARGA NOMINAL DE 1000 DAN, ENGASTAMENTO BASE CONCRETADA COM 1 M DE CONCRETO E 0,8 M DE SOLO (NÃO INCLUI FORNECIMENTO). AF_04/2025</t>
  </si>
  <si>
    <t>ASSENTAMENTO DE POSTE DE CONCRETO COM COMPRIMENTO NOMINAL DE 13 M, CARGA NOMINAL DE 600 DAN, ENGASTAMENTO BASE CONCRETADA COM 1 M DE CONCRETO E 0,9 M DE SOLO (NÃO INCLUI FORNECIMENTO). AF_04/2025</t>
  </si>
  <si>
    <t>ASSENTAMENTO DE POSTE DE CONCRETO COM COMPRIMENTO NOMINAL DE 13 M, CARGA NOMINAL DE 1000 DAN, ENGASTAMENTO BASE CONCRETADA COM 1 M DE CONCRETO E 0,9 M DE SOLO - SOMENTE INSTALAÇÃO, SEM FORNECIMENTO. AF_04/2025</t>
  </si>
  <si>
    <t>POSTE DECORATIVO PARA JARDIM EM AÇO TUBULAR, H = *2,5* M, SEM LUMINÁRIA - FORNECIMENTO E INSTALAÇÃO. AF_04/2025</t>
  </si>
  <si>
    <t>POSTE DE AÇO CÔNICO CONTÍNUO CURVO SIMPLES, FLANGEADO, H=9M - FORNECIMENTO E INSTALAÇÃO. AF_04/2025</t>
  </si>
  <si>
    <t>POSTE DE AÇO CÔNICO CONTÍNUO CURVO DUPLO, FLANGEADO, H=9M - FORNECIMENTO E INSTALAÇÃO. AF_04/2025</t>
  </si>
  <si>
    <t>POSTE DE AÇO CÔNICO CONTÍNUO CURVO SIMPLES, ENGASTAMENTO SIMPLES COM 1 M DE SOLO, H=9M - FORNECIMENTO E INSTALAÇÃO. AF_04/2025</t>
  </si>
  <si>
    <t>POSTE DE AÇO CÔNICO CONTÍNUO CURVO DUPLO, ENGASTAMENTO SIMPLES COM 1 M DE SOLO, H=9M - FORNECIMENTO E INSTALAÇÃO. AF_04/2025</t>
  </si>
  <si>
    <t>BARRA DE APOIO RETA, EM ACO INOX POLIDO, COMPRIMENTO 70 CM, FIXADA NA PAREDE - FORNECIMENTO E INSTALAÇÃO. AF_01/2020</t>
  </si>
  <si>
    <t>BARRA DE APOIO RETA, EM ACO INOX POLIDO, COMPRIMENTO 80 CM, FIXADA NA PAREDE - FORNECIMENTO E INSTALAÇÃO. AF_01/2020</t>
  </si>
  <si>
    <t>BARRA DE APOIO RETA, EM ACO INOX POLIDO, COMPRIMENTO 90 CM, FIXADA NA PAREDE - FORNECIMENTO E INSTALAÇÃO. AF_01/2020</t>
  </si>
  <si>
    <t>BARRA DE APOIO RETA, EM ALUMINIO, COMPRIMENTO 60 CM, FIXADA NA PAREDE - FORNECIMENTO E INSTALAÇÃO. AF_01/2020</t>
  </si>
  <si>
    <t>BARRA DE APOIO RETA, EM ALUMINIO, COMPRIMENTO 70 CM, FIXADA NA PAREDE - FORNECIMENTO E INSTALAÇÃO. AF_01/2020</t>
  </si>
  <si>
    <t>BARRA DE APOIO RETA, EM ALUMINIO, COMPRIMENTO 80 CM, FIXADA NA PAREDE - FORNECIMENTO E INSTALAÇÃO. AF_01/2020</t>
  </si>
  <si>
    <t>BARRA DE APOIO RETA, EM ALUMINIO, COMPRIMENTO 90 CM, FIXADA NA PAREDE - FORNECIMENTO E INSTALAÇÃO. AF_01/2020</t>
  </si>
  <si>
    <t>ALÇA PREFORMADA DE DISTRIBUIÇÃO, EM AÇO GALVANIZADO, AWG 1 - FORNECIMENTO E INSTALAÇÃO. AF_07/2020</t>
  </si>
  <si>
    <t>ALÇA PREFORMADA DE DISTRIBUIÇÃO, EM AÇO GALVANIZADO, AWG 2 - FORNECIMENTO E INSTALAÇÃO. AF_07/2020</t>
  </si>
  <si>
    <t>ALÇA PREFORMADA DE DISTRIBUIÇÃO, EM AÇO GALVANIZADO, AWG 4 - FORNECIMENTO E INSTALAÇÃO. AF_07/2020</t>
  </si>
  <si>
    <t>ALÇA PREFORMADA DE DISTRIBUIÇÃO, EM AÇO GALVANIZADO, AWG 6 - FORNECIMENTO E INSTALAÇÃO. AF_07/2020</t>
  </si>
  <si>
    <t>SUBSTITUIÇÃO DE REATOR PARA ILUMINAÇÃO PÚBLICA (NÃO INCLUI FORNECIMENTO). AF_02/2025_PS</t>
  </si>
  <si>
    <t>RELÉ FOTOELÉTRICO PARA COMANDO DE ILUMINAÇÃO EXTERNA 1000 W - FORNECIMENTO E INSTALAÇÃO. AF_02/2025</t>
  </si>
  <si>
    <t>SUBSTITUIÇÃO DE RELÉ FOTOELÉTRICO PARA COMANDO DE ILUMINAÇÃO EXTERNA 1000 W - FORNECIMENTO E INSTALAÇÃO. AF_02/2025_PS</t>
  </si>
  <si>
    <t>BRAÇO PARA ILUMINAÇÃO PÚBLICA, EM TUBO DE AÇO GALVANIZADO, COMPRIMENTO DE 1,50 M, PARA FIXAÇÃO EM POSTE DE CONCRETO - FORNECIMENTO E INSTALAÇÃO. AF_02/2025_PS</t>
  </si>
  <si>
    <t>BRAÇO PARA ILUMINAÇÃO PÚBLICA, EM TUBO DE AÇO GALVANIZADO, COMPRIMENTO DE 1,50 M, PARA FIXAÇÃO EM POSTE METÁLICO - FORNECIMENTO E INSTALAÇÃO. AF_02/2025_PS</t>
  </si>
  <si>
    <t>SUBSTITUIÇÃO DE LÂMPADA PARA ILUMINAÇÃO PÚBLICA (NÃO INCLUI FORNECIMENTO). AF_02/2025_PS</t>
  </si>
  <si>
    <t>LUMINÁRIA DE LED PARA ILUMINAÇÃO PÚBLICA, DE 33 W ATÉ 50 W - FORNECIMENTO E INSTALAÇÃO. AF_02/2025_PS</t>
  </si>
  <si>
    <t>LUMINÁRIA DE LED PARA ILUMINAÇÃO PÚBLICA, DE 51 W ATÉ 67 W - FORNECIMENTO E INSTALAÇÃO. AF_02/2025_PS</t>
  </si>
  <si>
    <t>LUMINÁRIA DE LED PARA ILUMINAÇÃO PÚBLICA, DE 68 W ATÉ 97 W - FORNECIMENTO E INSTALAÇÃO. AF_02/2025_PS</t>
  </si>
  <si>
    <t>LUMINÁRIA DE LED PARA ILUMINAÇÃO PÚBLICA, DE 98 W ATÉ 137 W - FORNECIMENTO E INSTALAÇÃO. AF_02/2025_PS</t>
  </si>
  <si>
    <t>LUMINÁRIA DE LED PARA ILUMINAÇÃO PÚBLICA, DE 138 W ATÉ 180 W - FORNECIMENTO E INSTALAÇÃO. AF_02/2025_PS</t>
  </si>
  <si>
    <t>LUMINÁRIA DE LED PARA ILUMINAÇÃO PÚBLICA, DE 181 W ATÉ 239 W - FORNECIMENTO E INSTALAÇÃO. AF_02/2025_PS</t>
  </si>
  <si>
    <t>LUMINÁRIA DE LED PARA ILUMINAÇÃO PÚBLICA, DE 240 W ATÉ 350 W - FORNECIMENTO E INSTALAÇÃO. AF_02/2025_PS</t>
  </si>
  <si>
    <t>SUBSTITUIÇÃO DE LUMINÁRIA DE VAPOR DE MERCÚRIO/VAPOR DE SÓDIO POR LUMINÁRIA DE LED PARA ILUMINAÇÃO PÚBLICA (NÃO INCLUI FORNECIMENTO). AF_02/2025_PS</t>
  </si>
  <si>
    <t>ABRAÇADEIRA DE FIXAÇÃO DE BRAÇOS DE LUMINÁRIAS DE 2" - FORNECIMENTO E INSTALAÇÃO. AF_02/2025</t>
  </si>
  <si>
    <t>ABRAÇADEIRA DE FIXAÇÃO DE BRAÇOS DE LUMINÁRIAS DE 3" - FORNECIMENTO E INSTALAÇÃO. AF_02/2025</t>
  </si>
  <si>
    <t>ABRAÇADEIRA DE FIXAÇÃO DE BRAÇOS DE LUMINÁRIAS DE 4" - FORNECIMENTO E INSTALAÇÃO. AF_02/2025</t>
  </si>
  <si>
    <t>BASE PARA POCO DE VISITA RETANGULAR PARA ESGOTO E DRENAGEM, EM CONCRETO ESTRUTURAL, DIMENSÕES INTERNAS DE 90X150 M, PROFUNDIDADE DE 1,25 M, EXCLUINDO TAMPÃO. AF_12/2020</t>
  </si>
  <si>
    <t>QUADRO DE DISTRIBUIÇÃO DE ENERGIA EM CHAPA DE AÇO GALVANIZADO, DE EMBUTIR, COM BARRAMENTO TRIFÁSICO, PARA 12 DISJUNTORES DIN 100A - FORNECIMENTO E INSTALAÇÃO. AF_07/2025</t>
  </si>
  <si>
    <t>QUADRO DE DISTRIBUIÇÃO DE ENERGIA EM PVC, DE EMBUTIR, SEM BARRAMENTO, PARA 6 DISJUNTORES - FORNECIMENTO E INSTALAÇÃO. AF_07/2025</t>
  </si>
  <si>
    <t>QUADRO DE DISTRIBUIÇÃO DE ENERGIA EM PVC, DE EMBUTIR, SEM BARRAMENTO, PARA 3 DISJUNTORES - FORNECIMENTO E INSTALAÇÃO. AF_07/2025</t>
  </si>
  <si>
    <t>QUADRO DE DISTRIBUIÇÃO DE ENERGIA EM CHAPA DE AÇO GALVANIZADO, DE SOBREPOR, COM BARRAMENTO TRIFÁSICO, PARA 18 DISJUNTORES DIN 100A - FORNECIMENTO E INSTALAÇÃO. AF_07/2025</t>
  </si>
  <si>
    <t>QUADRO DE DISTRIBUIÇÃO DE ENERGIA EM CHAPA DE AÇO GALVANIZADO, DE EMBUTIR, COM BARRAMENTO TRIFÁSICO, PARA 24 DISJUNTORES DIN 100A - FORNECIMENTO E INSTALAÇÃO. AF_07/2025</t>
  </si>
  <si>
    <t>QUADRO DE DISTRIBUIÇÃO DE ENERGIA EM CHAPA DE AÇO GALVANIZADO, DE EMBUTIR, COM BARRAMENTO TRIFÁSICO, PARA 30 DISJUNTORES DIN 150A - FORNECIMENTO E INSTALAÇÃO. AF_07/2025</t>
  </si>
  <si>
    <t>QUADRO DE DISTRIBUIÇÃO DE ENERGIA EM CHAPA DE AÇO GALVANIZADO, DE EMBUTIR, COM BARRAMENTO TRIFÁSICO, PARA 40 DISJUNTORES DIN 100A - FORNECIMENTO E INSTALAÇÃO. AF_07/2025</t>
  </si>
  <si>
    <t>QUADRO DE DISTRIBUIÇÃO DE ENERGIA EM CHAPA DE AÇO GALVANIZADO, DE EMBUTIR, COM BARRAMENTO TRIFÁSICO, PARA 30 DISJUNTORES DIN 225A - FORNECIMENTO E INSTALAÇÃO. AF_07/2025</t>
  </si>
  <si>
    <t>QUADRO DE DISTRIBUIÇÃO DE ENERGIA EM CHAPA DE AÇO GALVANIZADO, DE EMBUTIR, COM BARRAMENTO TRIFÁSICO, PARA 18 DISJUNTORES DIN 100A - FORNECIMENTO E INSTALAÇÃO. AF_07/2025</t>
  </si>
  <si>
    <t>DISJUNTOR MONOPOLAR TIPO NEMA, CORRENTE NOMINAL DE 10 ATÉ 30A - FORNECIMENTO E INSTALAÇÃO. AF_07/2025</t>
  </si>
  <si>
    <t>DISJUNTOR MONOPOLAR TIPO NEMA, CORRENTE NOMINAL DE 35 ATÉ 50A - FORNECIMENTO E INSTALAÇÃO. AF_07/2025</t>
  </si>
  <si>
    <t>DISJUNTOR BIPOLAR TIPO NEMA, CORRENTE NOMINAL DE 10 ATÉ 50A - FORNECIMENTO E INSTALAÇÃO. AF_07/2025</t>
  </si>
  <si>
    <t>DISJUNTOR TRIPOLAR TIPO NEMA, CORRENTE NOMINAL DE 10 ATÉ 50A - FORNECIMENTO E INSTALAÇÃO. AF_07/2025</t>
  </si>
  <si>
    <t>DISJUNTOR TRIPOLAR TIPO NEMA, CORRENTE NOMINAL DE 60 ATÉ 100A - FORNECIMENTO E INSTALAÇÃO. AF_07/2025</t>
  </si>
  <si>
    <t>DISJUNTOR TERMOMAGNÉTICO TRIPOLAR, CORRENTE NOMINAL DE 125A - FORNECIMENTO E INSTALAÇÃO. AF_07/2025</t>
  </si>
  <si>
    <t>DISJUNTOR TERMOMAGNÉTICO TRIPOLAR, CORRENTE NOMINAL DE 200A - FORNECIMENTO E INSTALAÇÃO. AF_07/2025</t>
  </si>
  <si>
    <t>DISJUNTOR TERMOMAGNÉTICO TRIPOLAR, CORRENTE NOMINAL DE 250A - FORNECIMENTO E INSTALAÇÃO. AF_07/2025</t>
  </si>
  <si>
    <t>DISJUNTOR TERMOMAGNÉTICO TRIPOLAR, CORRENTE NOMINAL DE 400A - FORNECIMENTO E INSTALAÇÃO. AF_07/2025</t>
  </si>
  <si>
    <t>DISJUNTOR TERMOMAGNÉTICO TRIPOLAR, CORRENTE NOMINAL DE 600A - FORNECIMENTO E INSTALAÇÃO. AF_07/2025</t>
  </si>
  <si>
    <t>DISJUNTOR BAIXA TENSÃO TRIPOLAR A SECO 800A/600V - FORNECIMENTO E INSTALAÇÃO. AF_07/2025</t>
  </si>
  <si>
    <t>CONTATOR TRIPOLAR I NOMINAL 12A - FORNECIMENTO E INSTALAÇÃO. AF_07/2025</t>
  </si>
  <si>
    <t>CONTATOR TRIPOLAR I NOMINAL 22A - FORNECIMENTO E INSTALAÇÃO. AF_07/2025</t>
  </si>
  <si>
    <t>CONTATOR TRIPOLAR I NOMINAL 38A - FORNECIMENTO E INSTALAÇÃO. AF_07/2025</t>
  </si>
  <si>
    <t>CONTATOR TRIPOLAR I NOMIMAL 95A - FORNECIMENTO E INSTALAÇÃO. AF_07/2025</t>
  </si>
  <si>
    <t>CAIXA DE PROTEÇÃO PARA MEDIDOR MONOFÁSICO DE EMBUTIR - FORNECIMENTO E INSTALAÇÃO. AF_07/2025</t>
  </si>
  <si>
    <t>QUADRO DE MEDIÇÃO GERAL DE ENERGIA PARA 1 MEDIDOR DE SOBREPOR - FORNECIMENTO E INSTALAÇÃO. AF_07/2025</t>
  </si>
  <si>
    <t>BASE PARA POÇO DE VISITA CIRCULAR PARA ESGOTO, EM CONCRETO PRÉ-MOLDADO, DIÂMETRO INTERNO = 1,20 M, PROFUNDIDADE = 1,60 M, EXCLUINDO TAMPÃO. AF_12/2020</t>
  </si>
  <si>
    <t>BASE PARA POÇO DE VISITA CIRCULAR PARA ESGOTO, EM CONCRETO PRÉ-MOLDADO, DIÂMETRO INTERNO = 1,50 M, PROFUNDIDADE = 1,35 M, EXCLUINDO TAMPÃO. AF_12/2020</t>
  </si>
  <si>
    <t>BASE PARA POÇO DE VISITA CIRCULAR PARA DRENAGEM, EM CONCRETO PRÉ-MOLDADO, DIÂMETRO INTERNO = 1,50 M, PROFUNDIDADE = 1,35 M, EXCLUINDO TAMPÃO. AF_12/2020</t>
  </si>
  <si>
    <t>BASE PARA POÇO DE VISITA CIRCULAR PARA DRENAGEM, EM CONCRETO PRÉ-MOLDADO, DIÂMETRO INTERNO = 1,20 M, PROFUNDIDADE = 1,60 M, EXCLUINDO TAMPÃO. AF_05/2021</t>
  </si>
  <si>
    <t>LUVA DE PVC, SÉRIE NORMAL, PARA ESGOTO PREDIAL, DN 100 MM, INSTALADA EM DRENO - FORNECIMENTO E INSTALAÇÃO. AF_07/2021</t>
  </si>
  <si>
    <t>JUNÇÃO DUPLA DE PVC, SÉRIE NORMAL, PARA ESGOTO PREDIAL, DN 100 X 100 X 100 MM, INSTALADA EM DRENO - FORNECIMENTO E INSTALAÇÃO. AF_07/2021</t>
  </si>
  <si>
    <t>GRELHA DE FERRO FUNDIDO SIMPLES COM REQUADRO, 150 X 1000 MM, ASSENTADA COM ARGAMASSA 1 : 3 CIMENTO: AREIA - FORNECIMENTO E INSTALAÇÃO. AF_05/2025</t>
  </si>
  <si>
    <t>GRELHA DE FERRO FUNDIDO SIMPLES COM REQUADRO, 200 X 1000 MM, ASSENTADA COM ARGAMASSA 1 : 3 CIMENTO: AREIA - FORNECIMENTO E INSTALAÇÃO. AF_05/2025</t>
  </si>
  <si>
    <t>GRELHA DE FERRO FUNDIDO SIMPLES COM REQUADRO, 300 X 1000 MM, ASSENTADA COM ARGAMASSA 1 : 3 CIMENTO: AREIA - FORNECIMENTO E INSTALAÇÃO. AF_05/2025</t>
  </si>
  <si>
    <t>CAIXA COM GRELHA RETANGULAR DE FERRO FUNDIDO, EM ALVENARIA COM TIJOLOS CERÂMICOS MACIÇOS, DIMENSÕES INTERNAS: 0,15 X 1,00 X 0,3 M. AF_05/2025</t>
  </si>
  <si>
    <t>CAIXA COM GRELHA RETANGULAR DE FERRO FUNDIDO, EM ALVENARIA COM TIJOLOS CERÂMICOS MACIÇOS, DIMENSÕES INTERNAS: 0,20 X 1,00 X 0,4 M. AF_05/2025</t>
  </si>
  <si>
    <t>CAIXA COM GRELHA RETANGULAR DE FERRO FUNDIDO, EM ALVENARIA COM TIJOLOS CERÂMICOS MACIÇOS, DIMENSÕES INTERNAS: 0,30 X 1,00 X 0,5 M. AF_05/2025</t>
  </si>
  <si>
    <t>REGISTRO DE ESFERA, PVC, SOLDÁVEL, COM VOLANTE, DN 20 MM - FORNECIMENTO E INSTALAÇÃO. AF_08/2021</t>
  </si>
  <si>
    <t>REGISTRO DE PRESSÃO, PVC, SOLDÁVEL, VOLANTE SIMPLES, DN 20 MM - FORNECIMENTO E INSTALAÇÃO. AF_08/2021</t>
  </si>
  <si>
    <t>REGISTRO DE PRESSÃO, PVC, SOLDÁVEL, VOLANTE SIMPLES, DN 25 MM - FORNECIMENTO E INSTALAÇÃO. AF_08/2021</t>
  </si>
  <si>
    <t>SUBSTITUIÇÃO DE REGISTRO OU VÁLVULA, ROSCÁVEL, DN 20 MM. AF_08/2021</t>
  </si>
  <si>
    <t>SUBSTITUIÇÃO DE REGISTRO OU VÁLVULA, ROSCÁVEL, DN 25 MM. AF_08/2021</t>
  </si>
  <si>
    <t>SUBSTITUIÇÃO DE REGISTRO OU VÁLVULA, ROSCÁVEL, DN 32 MM. AF_08/2021</t>
  </si>
  <si>
    <t>ASSENTAMENTO DE CONEXÃO COM 2 ACESSOS, FERRO FUNDIDO PARA REDE DE ÁGUA, DN 80 MM, JUNTA FLANGEADA (NÃO INCLUI O FORNECIMENTO). AF_09/2021</t>
  </si>
  <si>
    <t>ASSENTAMENTO DE CONEXÃO COM 2 ACESSOS, FERRO FUNDIDO PARA REDE DE ÁGUA, DN 100 MM, JUNTA FLANGEADA (NÃO INCLUI O FORNECIMENTO). AF_09/2021</t>
  </si>
  <si>
    <t>ASSENTAMENTO DE CONEXÃO COM 2 ACESSOS, FERRO FUNDIDO PARA REDE DE ÁGUA, DN 150 MM, JUNTA FLANGEADA (NÃO INCLUI O FORNECIMENTO). AF_09/2021</t>
  </si>
  <si>
    <t>ASSENTAMENTO DE CONEXÃO COM 2 ACESSOS, FERRO FUNDIDO PARA REDE DE ÁGUA, DN 200 MM, JUNTA FLANGEADA (NÃO INCLUI O FORNECIMENTO). AF_09/2021</t>
  </si>
  <si>
    <t>ASSENTAMENTO DE CONEXÃO COM 2 ACESSOS, FERRO FUNDIDO PARA REDE DE ÁGUA, DN 250 MM, JUNTA FLANGEADA (NÃO INCLUI O FORNECIMENTO). AF_09/2021</t>
  </si>
  <si>
    <t>ASSENTAMENTO DE CONEXÃO COM 2 ACESSOS, FERRO FUNDIDO PARA REDE DE ÁGUA, DN 300 MM, JUNTA FLANGEADA (NÃO INCLUI O FORNECIMENTO). AF_09/2021</t>
  </si>
  <si>
    <t>ASSENTAMENTO DE CONEXÃO COM 2 ACESSOS, FERRO FUNDIDO PARA REDE DE ÁGUA, DN 350 MM, JUNTA FLANGEADA (NÃO INCLUI O FORNECIMENTO). AF_09/2021</t>
  </si>
  <si>
    <t>ASSENTAMENTO DE CONEXÃO COM 2 ACESSOS, FERRO FUNDIDO PARA REDE DE ÁGUA, DN 400 MM, JUNTA FLANGEADA (NÃO INCLUI O FORNECIMENTO). AF_09/2021</t>
  </si>
  <si>
    <t>ASSENTAMENTO DE CONEXÃO COM 2 ACESSOS, FERRO FUNDIDO PARA REDE DE ÁGUA, DN 450 MM, JUNTA FLANGEADA (NÃO INCLUI O FORNECIMENTO). AF_09/2021</t>
  </si>
  <si>
    <t>ASSENTAMENTO DE CONEXÃO COM 2 ACESSOS, FERRO FUNDIDO PARA REDE DE ÁGUA, DN 500 MM, JUNTA FLANGEADA (NÃO INCLUI O FORNECIMENTO). AF_09/2021</t>
  </si>
  <si>
    <t>ASSENTAMENTO DE CONEXÃO COM 2 ACESSOS, FERRO FUNDIDO PARA REDE DE ÁGUA, DN 600 MM, JUNTA FLANGEADA (NÃO INCLUI O FORNECIMENTO). AF_09/2021</t>
  </si>
  <si>
    <t>ASSENTAMENTO DE CONEXÃO COM 2 ACESSOS, FERRO FUNDIDO PARA REDE DE ÁGUA, DN 700 MM, JUNTA FLANGEADA (NÃO INCLUI O FORNECIMENTO). AF_09/2021</t>
  </si>
  <si>
    <t>ASSENTAMENTO DE CONEXÃO COM 2 ACESSOS, FERRO FUNDIDO PARA REDE DE ÁGUA, DN 800 MM, JUNTA FLANGEADA (NÃO INCLUI O FORNECIMENTO). AF_09/2021</t>
  </si>
  <si>
    <t>ASSENTAMENTO DE CONEXÃO COM 2 ACESSOS, FERRO FUNDIDO PARA REDE DE ÁGUA, DN 900 MM, JUNTA FLANGEADA (NÃO INCLUI O FORNECIMENTO). AF_09/2021</t>
  </si>
  <si>
    <t>ASSENTAMENTO DE CONEXÃO COM 2 ACESSOS, FERRO FUNDIDO PARA REDE DE ÁGUA, DN 1000 MM, JUNTA FLANGEADA (NÃO INCLUI O FORNECIMENTO). AF_09/2021</t>
  </si>
  <si>
    <t>ASSENTAMENTO DE CONEXÃO COM 2 ACESSOS, FERRO FUNDIDO PARA REDE DE ÁGUA, DN 1200 MM, JUNTA FLANGEADA (NÃO INCLUI O FORNECIMENTO). AF_09/2021</t>
  </si>
  <si>
    <t>ASSENTAMENTO DE CONEXÃO COM 3 ACESSOS, FERRO FUNDIDO PARA REDE DE ÁGUA, DN 80 MM, JUNTA FLANGEADA (NÃO INCLUI O FORNECIMENTO). AF_09/2021</t>
  </si>
  <si>
    <t>ASSENTAMENTO DE CONEXÃO COM 3 ACESSOS, FERRO FUNDIDO PARA REDE DE ÁGUA, DN 100 MM, JUNTA FLANGEADA (NÃO INCLUI O FORNECIMENTO). AF_09/2021</t>
  </si>
  <si>
    <t>ASSENTAMENTO DE CONEXÃO COM 3 ACESSOS, FERRO FUNDIDO PARA REDE DE ÁGUA, DN 150 MM, JUNTA FLANGEADA (NÃO INCLUI O FORNECIMENTO). AF_09/2021</t>
  </si>
  <si>
    <t>ASSENTAMENTO DE CONEXÃO COM 3 ACESSOS, FERRO FUNDIDO PARA REDE DE ÁGUA, DN 200 MM, JUNTA FLANGEADA (NÃO INCLUI O FORNECIMENTO). AF_09/2021</t>
  </si>
  <si>
    <t>ASSENTAMENTO DE CONEXÃO COM 3 ACESSOS, FERRO FUNDIDO PARA REDE DE ÁGUA, DN 250 MM, JUNTA FLANGEADA (NÃO INCLUI O FORNECIMENTO). AF_09/2021</t>
  </si>
  <si>
    <t>ASSENTAMENTO DE CONEXÃO COM 3 ACESSOS, FERRO FUNDIDO PARA REDE DE ÁGUA, DN 300 MM, JUNTA FLANGEADA (NÃO INCLUI O FORNECIMENTO). AF_09/2021</t>
  </si>
  <si>
    <t>ASSENTAMENTO DE CONEXÃO COM 3 ACESSOS, FERRO FUNDIDO PARA REDE DE ÁGUA, DN 350 MM, JUNTA FLANGEADA (NÃO INCLUI O FORNECIMENTO). AF_09/2021</t>
  </si>
  <si>
    <t>ASSENTAMENTO DE CONEXÃO COM 3 ACESSOS, FERRO FUNDIDO PARA REDE DE ÁGUA, DN 400 MM, JUNTA FLANGEADA (NÃO INCLUI O FORNECIMENTO). AF_09/2021</t>
  </si>
  <si>
    <t>ASSENTAMENTO DE CONEXÃO COM 3 ACESSOS, FERRO FUNDIDO PARA REDE DE ÁGUA, DN 450 MM, JUNTA FLANGEADA (NÃO INCLUI O FORNECIMENTO). AF_09/2021</t>
  </si>
  <si>
    <t>ASSENTAMENTO DE CONEXÃO COM 3 ACESSOS, FERRO FUNDIDO PARA REDE DE ÁGUA, DN 500 MM, JUNTA FLANGEADA (NÃO INCLUI O FORNECIMENTO). AF_09/2021</t>
  </si>
  <si>
    <t>ASSENTAMENTO DE CONEXÃO COM 3 ACESSOS, FERRO FUNDIDO PARA REDE DE ÁGUA, DN 600 MM, JUNTA FLANGEADA (NÃO INCLUI O FORNECIMENTO). AF_09/2021</t>
  </si>
  <si>
    <t>ASSENTAMENTO DE CONEXÃO COM 3 ACESSOS, FERRO FUNDIDO PARA REDE DE ÁGUA, DN 700 MM, JUNTA FLANGEADA (NÃO INCLUI O FORNECIMENTO). AF_09/2021</t>
  </si>
  <si>
    <t>ASSENTAMENTO DE CONEXÃO COM 3 ACESSOS, FERRO FUNDIDO PARA REDE DE ÁGUA, DN 800 MM, JUNTA FLANGEADA (NÃO INCLUI O FORNECIMENTO). AF_09/2021</t>
  </si>
  <si>
    <t>ASSENTAMENTO DE CONEXÃO COM 3 ACESSOS, FERRO FUNDIDO PARA REDE DE ÁGUA, DN 900 MM, JUNTA FLANGEADA (NÃO INCLUI O FORNECIMENTO). AF_09/2021</t>
  </si>
  <si>
    <t>ASSENTAMENTO DE CONEXÃO COM 3 ACESSOS, FERRO FUNDIDO PARA REDE DE ÁGUA, DN 1000 MM, JUNTA FLANGEADA (NÃO INCLUI O FORNECIMENTO). AF_09/2021</t>
  </si>
  <si>
    <t>ASSENTAMENTO DE CONEXÃO COM 3 ACESSOS, FERRO FUNDIDO PARA REDE DE ÁGUA, DN 1200 MM, JUNTA FLANGEADA (NÃO INCLUI O FORNECIMENTO). AF_09/2021</t>
  </si>
  <si>
    <t>ASSENTAMENTO DE CONEXÃO COM 1 ACESSO, FERRO FUNDIDO PARA REDE DE ÁGUA, DN 80 MM, JUNTA FLANGEADA (NÃO INCLUI O FORNECIMENTO). AF_09/2021</t>
  </si>
  <si>
    <t>ASSENTAMENTO DE CONEXÃO COM 1 ACESSO, FERRO FUNDIDO PARA REDE DE ÁGUA, DN 100 MM, JUNTA FLANGEADA (NÃO INCLUI O FORNECIMENTO). AF_09/2021</t>
  </si>
  <si>
    <t>ASSENTAMENTO DE CONEXÃO COM 1 ACESSO, FERRO FUNDIDO PARA REDE DE ÁGUA, DN 150 MM, JUNTA FLANGEADA (NÃO INCLUI O FORNECIMENTO). AF_09/2021</t>
  </si>
  <si>
    <t>ASSENTAMENTO DE CONEXÃO COM 1 ACESSO, FERRO FUNDIDO PARA REDE DE ÁGUA, DN 200 MM, JUNTA FLANGEADA (NÃO INCLUI O FORNECIMENTO). AF_09/2021</t>
  </si>
  <si>
    <t>ASSENTAMENTO DE CONEXÃO COM 1 ACESSO, FERRO FUNDIDO PARA REDE DE ÁGUA, DN 250 MM, JUNTA FLANGEADA (NÃO INCLUI O FORNECIMENTO). AF_09/2021</t>
  </si>
  <si>
    <t>ASSENTAMENTO DE CONEXÃO COM 1 ACESSO, FERRO FUNDIDO PARA REDE DE ÁGUA, DN 300 MM, JUNTA FLANGEADA (NÃO INCLUI O FORNECIMENTO). AF_09/2021</t>
  </si>
  <si>
    <t>ASSENTAMENTO DE CONEXÃO COM 1 ACESSO, FERRO FUNDIDO PARA REDE DE ÁGUA, DN 350 MM, JUNTA FLANGEADA (NÃO INCLUI O FORNECIMENTO). AF_09/2021</t>
  </si>
  <si>
    <t>ASSENTAMENTO DE CONEXÃO COM 1 ACESSO, FERRO FUNDIDO PARA REDE DE ÁGUA, DN 400 MM, JUNTA FLANGEADA (NÃO INCLUI O FORNECIMENTO). AF_09/2021</t>
  </si>
  <si>
    <t>ASSENTAMENTO DE CONEXÃO COM 1 ACESSO, FERRO FUNDIDO PARA REDE DE ÁGUA, DN 450 MM, JUNTA FLANGEADA (NÃO INCLUI O FORNECIMENTO). AF_09/2021</t>
  </si>
  <si>
    <t>ASSENTAMENTO DE CONEXÃO COM 1 ACESSO, FERRO FUNDIDO PARA REDE DE ÁGUA, DN 500 MM, JUNTA FLANGEADA (NÃO INCLUI O FORNECIMENTO). AF_09/2021</t>
  </si>
  <si>
    <t>ASSENTAMENTO DE CONEXÃO COM 1 ACESSO, FERRO FUNDIDO PARA REDE DE ÁGUA, DN 600 MM, JUNTA FLANGEADA (NÃO INCLUI O FORNECIMENTO). AF_09/2021</t>
  </si>
  <si>
    <t>ASSENTAMENTO DE CONEXÃO COM 1 ACESSO, FERRO FUNDIDO PARA REDE DE ÁGUA, DN 700 MM, JUNTA FLANGEADA (NÃO INCLUI O FORNECIMENTO). AF_09/2021</t>
  </si>
  <si>
    <t>ASSENTAMENTO DE CONEXÃO COM 1 ACESSO, FERRO FUNDIDO PARA REDE DE ÁGUA, DN 800 MM, JUNTA FLANGEADA (NÃO INCLUI O FORNECIMENTO). AF_09/2021</t>
  </si>
  <si>
    <t>ASSENTAMENTO DE CONEXÃO COM 1 ACESSO, FERRO FUNDIDO PARA REDE DE ÁGUA, DN 900 MM, JUNTA FLANGEADA (NÃO INCLUI O FORNECIMENTO). AF_09/2021</t>
  </si>
  <si>
    <t>ASSENTAMENTO DE CONEXÃO COM 1 ACESSO, FERRO FUNDIDO PARA REDE DE ÁGUA, DN 1000 MM, JUNTA FLANGEADA (NÃO INCLUI O FORNECIMENTO). AF_09/2021</t>
  </si>
  <si>
    <t>ASSENTAMENTO DE CONEXÃO COM 1 ACESSO, FERRO FUNDIDO PARA REDE DE ÁGUA, DN 1200 MM, JUNTA FLANGEADA (NÃO INCLUI O FORNECIMENTO). AF_09/2021</t>
  </si>
  <si>
    <t>FORNECIMENTO E INSTALAÇÃO DE SUPORTE DE MADEIRA PARA PLACAS DE SINALIZAÇÃO, EM SOLO, COM H= DE 2,5 M E SEÇÃO DE 7,5 X 7,5 CM. AF_03/2022</t>
  </si>
  <si>
    <t>BUCHA DE REDUÇÃO, LONGA, PVC, SOLDÁVEL, DN 50 X 32 MM, INSTALADO EM PRUMADA DE ÁGUA - FORNECIMENTO E INSTALAÇÃO. AF_06/2022</t>
  </si>
  <si>
    <t>LUVA DE REDUÇÃO, PVC, SOLDÁVEL, DN 50MM X 25MM, INSTALADO EM RAMAL DE DISTRIBUIÇÃO DE ÁGUA FORNECIMENTO E INSTALAÇÃO. AF_06/2022</t>
  </si>
  <si>
    <t>BUCHA DE REDUÇÃO, LONGA, PVC, SOLDÁVEL, DN 50 X 32 MM, INSTALADO EM RAMAL DE DISTRIBUIÇÃO DE ÁGUA - FORNECIMENTO E INSTALAÇÃO. AF_06/2022</t>
  </si>
  <si>
    <t>TE, CPVC, SOLDÁVEL, DN 42MM, INSTALADO EM RAMAL DE DISTRIBUIÇÃO DE ÁGUA - FORNECIMENTO E INSTALAÇÃO. AF_06/2022</t>
  </si>
  <si>
    <t>UNIÃO, CPVC, SOLDÁVEL, DN 42MM, INSTALADO EM RAMAL DE DISTRIBUIÇÃO DE ÁGUA FORNECIMENTO E INSTALAÇÃO. AF_06/2022</t>
  </si>
  <si>
    <t>LUVA DE REDUÇÃO, PARA INSTALAÇÕES EM PEX ÁGUA, DN 32 X 20 MM, FIXAÇÃO DAS CONEXÕES POR CRIMPAGEM - FORNECIMENTO E INSTALAÇÃO. AF_02/2023</t>
  </si>
  <si>
    <t>LUVA, PARA INSTALAÇÕES EM PEX ÁGUA, DN 16 MM, COM ANEL DESLIZANTE - FORNECIMENTO E INSTALAÇÃO. AF_02/2023</t>
  </si>
  <si>
    <t>LUVA, PARA INSTALAÇÕES EM PEX ÁGUA, DN 20 MM, COM ANEL DESLIZANTE - FORNECIMENTO E INSTALAÇÃO. AF_02/2023</t>
  </si>
  <si>
    <t>LUVA, PARA INSTALAÇÕES EM PEX ÁGUA, DN 25 MM, COM ANEL DESLIZANTE - FORNECIMENTO E INSTALAÇÃO. AF_02/2023</t>
  </si>
  <si>
    <t>LUVA, PARA INSTALAÇÕES EM PEX ÁGUA, DN 32 MM, COM ANEL DESLIZANTE - FORNECIMENTO E INSTALAÇÃO. AF_02/2023</t>
  </si>
  <si>
    <t>HIDRÔMETRO DN 2", 30 M³/H - FORNECIMENTO E INSTALAÇÃO. AF_03/2024</t>
  </si>
  <si>
    <t>SUBSTITUIÇÃO DE LUMINÁRIA REFLETOR LED PARA ILUMINAÇÃO PÚBLICA (NÃO INCLUI FORNECIMENTO). AF_02/2025</t>
  </si>
  <si>
    <t>POSTE DE AÇO CÔNICO CONTÍNUO RETO, ENGASTAMENTO SIMPLES COM 1 M DE SOLO, H=7M - FORNECIMENTO E INSTALAÇÃO. AF_04/2025</t>
  </si>
  <si>
    <t>POSTE DE AÇO CÔNICO CONTÍNUO RETO, ENGASTAMENTO SIMPLES COM 1 M DE SOLO, H=9M - FORNECIMENTO E INSTALAÇÃO. AF_04/2025</t>
  </si>
  <si>
    <t>POSTE DE AÇO CÔNICO CONTÍNUO CURVO SIMPLES, FLANGEADO, H=7M - FORNECIMENTO E INSTALAÇÃO. AF_04/2025</t>
  </si>
  <si>
    <t>DISJUNTOR TRIPOLAR DIN 63A - FORNECIMENTO E INSTALAÇÃO. AF_07/2025</t>
  </si>
  <si>
    <t>DISPOSITIVO DPS 20KA-175V OU 275V - FORNECIMENTO E INSTALAÇÃO. AF_07/2025</t>
  </si>
  <si>
    <t>DISJUNTOR BIPOLAR DR 63A - FORNECIMENTO E INSTALAÇÃO. AF_07/2025</t>
  </si>
  <si>
    <t>REFINETE EM COBRE, DN 1 1/8", INSTALADO EM RAMAL DE ALIMENTAÇÃO DE AR-CONDICIONADO COM CONDENSADORA CENTRAL - INSTALAÇÃO. AF_07/2025</t>
  </si>
  <si>
    <t>REFINETE EM COBRE, DN 1 5/8", INSTALADO EM RAMAL DE ALIMENTAÇÃO DE AR-CONDICIONADO COM CONDENSADORA CENTRAL - INSTALAÇÃO. AF_07/2025</t>
  </si>
  <si>
    <t>TE EM COBRE, DN 1 1/8", INSTALADO EM RAMAL DE ALIMENTAÇÃO DE AR-CONDICIONADO COM CONDENSADORA CENTRAL - FORNECIMENTO E INSTALAÇÃO. AF_07/2025</t>
  </si>
  <si>
    <t>TE EM COBRE, DN 1 5/8", INSTALADO EM RAMAL DE ALIMENTAÇÃO DE AR-CONDICIONADO COM CONDENSADORA CENTRAL - FORNECIMENTO E INSTALAÇÃO. AF_07/2025</t>
  </si>
  <si>
    <t>COTOVELO EM COBRE, 90 GRAUS, DN 1 1/8", INSTALADO EM RAMAL DE ALIMENTAÇÃO DE AR-CONDICIONADO COM CONDENSADORA CENTRAL - FORNECIMENTO E INSTALAÇÃO. AF_07/2025</t>
  </si>
  <si>
    <t>COTOVELO EM COBRE, 90 GRAUS, DN 1 5/8", INSTALADO EM RAMAL DE ALIMENTAÇÃO DE AR-CONDICIONADO COM CONDENSADORA CENTRAL - FORNECIMENTO E INSTALAÇÃO. AF_07/2025</t>
  </si>
  <si>
    <t>COTOVELO EM COBRE, 45 GRAUS, DN 1 1/8", INSTALADO EM RAMAL DE ALIMENTAÇÃO DE AR-CONDICIONADO COM CONDENSADORA CENTRAL - FORNECIMENTO E INSTALAÇÃO. AF_07/2025</t>
  </si>
  <si>
    <t>COTOVELO EM COBRE, 45 GRAUS, DN 1 5/8", INSTALADO EM RAMAL DE ALIMENTAÇÃO DE AR-CONDICIONADO COM CONDENSADORA CENTRAL - FORNECIMENTO E INSTALAÇÃO. AF_07/2025</t>
  </si>
  <si>
    <t>LUVA EM COBRE, DN 1 1/8", INSTALADO EM RAMAL DE ALIMENTAÇÃO DE AR-CONDICIONADO COM CONDENSADORA CENTRAL - FORNECIMENTO E INSTALAÇÃO. AF_07/2025</t>
  </si>
  <si>
    <t>LUVA EM COBRE, DN 1 5/8", INSTALADO EM RAMAL DE ALIMENTAÇÃO DE AR-CONDICIONADO COM CONDENSADORA CENTRAL - FORNECIMENTO E INSTALAÇÃO. AF_07/2025</t>
  </si>
  <si>
    <t>ELETRODUTO DE PVC RIGIDO ROSCAVEL DE 1/2", SEM LUVA</t>
  </si>
  <si>
    <t>ELETRODUTO DE PVC RIGIDO ROSCAVEL DE 3/4", SEM LUVA</t>
  </si>
  <si>
    <t>ELETRODUTO DE PVC RIGIDO ROSCAVEL DE 1 1/2", SEM LUVA</t>
  </si>
  <si>
    <t>ELETRODUTO DE PVC RIGIDO ROSCAVEL DE 2", SEM LUVA</t>
  </si>
  <si>
    <t>ELETRODUTO DE PVC RIGIDO ROSCAVEL DE 2 1/2", SEM LUVA</t>
  </si>
  <si>
    <t>ELETRODUTO DE PVC RIGIDO ROSCAVEL DE 4", SEM LUVA</t>
  </si>
  <si>
    <t>ELETRODUTO DE PVC RIGIDO ROSCAVEL DE 1 1/4", SEM LUVA</t>
  </si>
  <si>
    <t>ELETRODUTO DE PVC RIGIDO ROSCAVEL DE 1", SEM LUVA</t>
  </si>
  <si>
    <t>ELETRODUTO DE PVC RIGIDO ROSCAVEL DE 3", SEM LUVA</t>
  </si>
  <si>
    <t>TUBO COLETOR DE ESGOTO PVC, JEI, DN 100 MM (NBR 7362)</t>
  </si>
  <si>
    <t>MANGUEIRA FLEXIVEL TRANSPARENTE COM ESPIRAL AZUL, EM PVC, DIAM. 2" (50 MM), PARA SERVICOS LEVES DE SUCCAO E DESCARGA</t>
  </si>
  <si>
    <t>MANGUEIRA FLEXIVEL TRANSPARENTE COM ESPIRAL AZUL, EM PVC, DIAM. 4" (100 MM), PARA SERVICOS LEVES DE SUCCAO E DESCARGA</t>
  </si>
  <si>
    <t>MANGUEIRA PARA AR E AGUA DE PVC/BORRACHA, PRESSAO 300 PSI, DIAMETRO DE 1 POLEGADA</t>
  </si>
  <si>
    <t>MANGUEIRA FLEXIVEL TRANSPARENTE COM ESPIRAL AZUL, EM PVC, DIAM. 1" (25 MM), PARA SERVICOS LEVES DE SUCCAO E DESCARGA</t>
  </si>
  <si>
    <t>TUBO, CPVC, SOLDÁVEL, DN 35MM, INSTALADO EM RAMAL OU SUB-RAMAL DE ÁGUA FORNECIMENTO E INSTALAÇÃO. AF_06/2022</t>
  </si>
  <si>
    <t>TUBO, CPVC, SOLDÁVEL, DN 35MM, INSTALADO EM RAMAL DE DISTRIBUIÇÃO DE ÁGUA FORNECIMENTO E INSTALAÇÃO. AF_06/2022</t>
  </si>
  <si>
    <t>TUBO, CPVC, SOLDÁVEL, DN 35MM, INSTALADO EM PRUMADA DE ÁGUA FORNECIMENTO E INSTALAÇÃO. AF_06/2022</t>
  </si>
  <si>
    <t>TUBO, CPVC, SOLDÁVEL, DN 42MM, INSTALADO EM PRUMADA DE ÁGUA FORNECIMENTO E INSTALAÇÃO. AF_06/2022</t>
  </si>
  <si>
    <t>TUBO, CPVC, SOLDÁVEL, DN 54MM, INSTALADO EM PRUMADA DE ÁGUA FORNECIMENTO E INSTALAÇÃO. AF_06/2022</t>
  </si>
  <si>
    <t>TUBO, CPVC, SOLDÁVEL, DN 73MM, INSTALADO EM PRUMADA DE ÁGUA FORNECIMENTO E INSTALAÇÃO. AF_06/2022</t>
  </si>
  <si>
    <t>TUBO, CPVC, SOLDÁVEL, DN 89MM, INSTALADO EM PRUMADA DE ÁGUA FORNECIMENTO E INSTALAÇÃO. AF_06/2022</t>
  </si>
  <si>
    <t>TUBO DE PVC PARA REDE COLETORA DE ESGOTO DE PAREDE MACIÇA, DN 150 MM, JUNTA ELÁSTICA - FORNECIMENTO E ASSENTAMENTO. AF_01/2021</t>
  </si>
  <si>
    <t>TUBO DE PVC PARA REDE COLETORA DE ESGOTO DE PAREDE MACIÇA, DN 250 MM, JUNTA ELÁSTICA - FORNECIMENTO E ASSENTAMENTO. AF_01/2021</t>
  </si>
  <si>
    <t>TUBO DE PVC PARA REDE COLETORA DE ESGOTO DE PAREDE MACIÇA, DN 300 MM, JUNTA ELÁSTICA, FORNECIMENTO E ASSENTAMENTO. AF_01/2021</t>
  </si>
  <si>
    <t>TUBO DE PVC PARA REDE COLETORA DE ESGOTO DE PAREDE MACIÇA, DN 350 MM, JUNTA ELÁSTICA - FORNECIMENTO E ASSENTAMENTO. AF_01/2021</t>
  </si>
  <si>
    <t>TUBO DE PVC PARA REDE COLETORA DE ESGOTO DE PAREDE MACIÇA, DN 400 MM, JUNTA ELÁSTICA FORNECIMENTO E ASSENTAMENTO. AF_01/2021</t>
  </si>
  <si>
    <t>ASSENTAMENTO DE TUBO DE PVC PARA REDE COLETORA DE ESGOTO DE PAREDE MACIÇA, DN 150 MM, JUNTA ELÁSTICA, (NÃO INCLUI FORNECIMENTO). AF_01/2021</t>
  </si>
  <si>
    <t>ASSENTAMENTO DE TUBO DE PVC PARA REDE COLETORA DE ESGOTO DE PAREDE MACIÇA, DN 300 MM, JUNTA ELÁSTICA (NÃO INCLUI FORNECIMENTO). AF_01/2021</t>
  </si>
  <si>
    <t>ASSENTAMENTO DE TUBO DE PVC CORRUGADO DE DUPLA PAREDE PARA REDE COLETORA DE ESGOTO, DN 400 MM, JUNTA ELÁSTICA (NÃO INCLUI FORNECIMENTO). AF_01/2021</t>
  </si>
  <si>
    <t>FIXAÇÃO DE TUBOS HORIZONTAIS DE PPR DIÂMETROS MENORES OU IGUAIS A 40 MM, COM ABRAÇADEIRA METÁLICA RÍGIDA TIPO D COM PARAFUSO DE FIXAÇÃO 1 1/4", FIXADA DIRETAMENTE NA LAJE OU PAREDE. AF_09/2023</t>
  </si>
  <si>
    <t>FIXAÇÃO DE TUBOS HORIZONTAIS DE PVC ÁGUA/PVC ESGOTO/PVC PLUVIAL/CPVC/PPR/COBRE OU AÇO, DIÂMETROS MENORES OU IGUAIS A 40 MM, COM ABRAÇADEIRA METÁLICA RÍGIDA TIPO D COM PARAFUSO DE FIXAÇÃO 1 1/4", FIXADA DIRETAMENTE NA LAJE OU PAREDE. AF_09/2023</t>
  </si>
  <si>
    <t>FIXAÇÃO DE TUBOS HORIZONTAIS DE PVC ÁGUA/PVC ESGOTO/PVC PLUVIAL/CPVC/PPR/COBRE OU AÇO, DIÂMETROS MAIORES QUE 40 MM E MENORES OU IGUAIS A 75 MM, COM ABRAÇADEIRA TIPO D COM PARAFUSO DE FIXAÇÃO 2 1/2", FIXADA DIRETAMENTE NA LAJE OU PAREDE. AF_09/2023</t>
  </si>
  <si>
    <t>FIXAÇÃO DE TUBOS HORIZONTAIS DE PVC ÁGUA/PVC ESGOTO/PVC PLUVIAL/CPVC/PPR/COBRE OU AÇO, DIÂMETROS MAIORES QUE 75 MM E MENORES OU IGUAIS A 100 MM, COM ABRAÇADEIRA TIPO D COM PARAFUSO DE FIXAÇÃO 4", FIXADA DIRETAMENTE NA LAJE OU PAREDE. AF_09/2023</t>
  </si>
  <si>
    <t>ELETRODUTO FLEXÍVEL CORRUGADO, PVC, DN 20 MM (1/2"), PARA CIRCUITOS TERMINAIS, INSTALADO EM FORRO - FORNECIMENTO E INSTALAÇÃO. AF_03/2023</t>
  </si>
  <si>
    <t>ELETRODUTO FLEXÍVEL CORRUGADO REFORÇADO, PVC, DN 20 MM (1/2"), PARA CIRCUITOS TERMINAIS, INSTALADO EM FORRO - FORNECIMENTO E INSTALAÇÃO. AF_03/2023</t>
  </si>
  <si>
    <t>ELETRODUTO FLEXÍVEL CORRUGADO, PVC, DN 25 MM (3/4"), PARA CIRCUITOS TERMINAIS, INSTALADO EM FORRO - FORNECIMENTO E INSTALAÇÃO. AF_03/2023</t>
  </si>
  <si>
    <t>ELETRODUTO FLEXÍVEL CORRUGADO REFORÇADO, PVC, DN 25 MM (3/4"), PARA CIRCUITOS TERMINAIS, INSTALADO EM FORRO - FORNECIMENTO E INSTALAÇÃO. AF_03/2023</t>
  </si>
  <si>
    <t>ELETRODUTO FLEXÍVEL CORRUGADO, PVC, DN 32 MM (1"), PARA CIRCUITOS TERMINAIS, INSTALADO EM FORRO - FORNECIMENTO E INSTALAÇÃO. AF_03/2023</t>
  </si>
  <si>
    <t>ELETRODUTO FLEXÍVEL CORRUGADO REFORÇADO, PVC, DN 32 MM (1"), PARA CIRCUITOS TERMINAIS, INSTALADO EM FORRO - FORNECIMENTO E INSTALAÇÃO. AF_03/2023</t>
  </si>
  <si>
    <t>ELETRODUTO FLEXÍVEL LISO, PEAD, DN 32 MM (1"), PARA CIRCUITOS TERMINAIS, INSTALADO EM FORRO - FORNECIMENTO E INSTALAÇÃO. AF_03/2023</t>
  </si>
  <si>
    <t>ELETRODUTO FLEXÍVEL CORRUGADO, PEAD, DN 40 MM (1 1/4"), PARA CIRCUITOS TERMINAIS, INSTALADO EM FORRO - FORNECIMENTO E INSTALAÇÃO. AF_03/2023</t>
  </si>
  <si>
    <t>ELETRODUTO FLEXÍVEL LISO, PEAD, DN 40 MM (1 1/4"), PARA CIRCUITOS TERMINAIS, INSTALADO EM FORRO - FORNECIMENTO E INSTALAÇÃO. AF_03/2023</t>
  </si>
  <si>
    <t>TUBO DE AÇO PRETO SEM COSTURA, CLASSE MÉDIA, CONEXÃO SOLDADA, DN 25 (1"), INSTALADO EM RAMAIS E SUB-RAMAIS DE GÁS - FORNECIMENTO E INSTALAÇÃO. AF_10/2020</t>
  </si>
  <si>
    <t>GUIA (MEIO-FIO) CONCRETO, MOLDADA IN LOCO EM TRECHO RETO COM EXTRUSORA, 13 CM BASE X 22 CM ALTURA. AF_01/2024</t>
  </si>
  <si>
    <t>GUIA (MEIO-FIO) CONCRETO, MOLDADA IN LOCO EM TRECHO CURVO COM EXTRUSORA, 13 CM BASE X 22 CM ALTURA. AF_01/2024</t>
  </si>
  <si>
    <t>GUIA (MEIO-FIO) CONCRETO, MOLDADA IN LOCO EM TRECHO RETO COM EXTRUSORA, 15 CM BASE X 30 CM ALTURA. AF_01/2024</t>
  </si>
  <si>
    <t>GUIA (MEIO-FIO) CONCRETO, MOLDADA IN LOCO EM TRECHO CURVO COM EXTRUSORA, 15 CM BASE X 30 CM ALTURA. AF_01/2024</t>
  </si>
  <si>
    <t>GUIA (MEIO-FIO) E SARJETA CONJUGADOS DE CONCRETO, MOLDADA IN LOCO EM TRECHO RETO COM EXTRUSORA, 45 CM BASE (15 CM BASE DA GUIA + 30 CM BASE DA SARJETA) X 22 CM ALTURA. AF_01/2024</t>
  </si>
  <si>
    <t>GUIA (MEIO-FIO) E SARJETA CONJUGADOS DE CONCRETO, MOLDADA IN LOCO EM TRECHO CURVO COM EXTRUSORA, 45 CM BASE (15 CM BASE DA GUIA + 30 CM BASE DA SARJETA) X 22 CM ALTURA. AF_01/2024</t>
  </si>
  <si>
    <t>GUIA (MEIO-FIO) E SARJETA CONJUGADOS DE CONCRETO, MOLDADA IN LOCO EM TRECHO RETO COM EXTRUSORA, 60 CM BASE (15 CM BASE DA GUIA + 45 CM BASE DA SARJETA) X 26 CM ALTURA. AF_01/2024</t>
  </si>
  <si>
    <t>GUIA (MEIO-FIO) E SARJETA CONJUGADOS DE CONCRETO, MOLDADA IN LOCO EM TRECHO CURVO COM EXTRUSORA, 60 CM BASE (15 CM BASE DA GUIA + 45 CM BASE DA SARJETA) X 26 CM ALTURA. AF_01/2024</t>
  </si>
  <si>
    <t>GUIA (MEIO-FIO) E SARJETA CONJUGADOS DE CONCRETO, MOLDADA IN LOCO EM TRECHO RETO COM EXTRUSORA, 65 CM BASE (15 CM BASE DA GUIA + 50 CM BASE DA SARJETA) X 26 CM ALTURA. AF_01/2024</t>
  </si>
  <si>
    <t>GUIA (MEIO-FIO) E SARJETA CONJUGADOS DE CONCRETO, MOLDADA IN LOCO EM TRECHO CURVO COM EXTRUSORA, 65 CM BASE (15 CM BASE DA GUIA + 50 CM BASE DA SARJETA) X 26 CM ALTURA. AF_01/2024</t>
  </si>
  <si>
    <t>EXECUÇÃO DE SARJETA DE CONCRETO USINADO, MOLDADA IN LOCO EM TRECHO RETO, 30 CM BASE X 15 CM ALTURA. AF_01/2024</t>
  </si>
  <si>
    <t>EXECUÇÃO DE SARJETA DE CONCRETO USINADO, MOLDADA IN LOCO EM TRECHO CURVO, 30 CM BASE X 15 CM ALTURA. AF_01/2024</t>
  </si>
  <si>
    <t>EXECUÇÃO DE SARJETA DE CONCRETO USINADO, MOLDADA IN LOCO EM TRECHO RETO, 45 CM BASE X 15 CM ALTURA. AF_01/2024</t>
  </si>
  <si>
    <t>EXECUÇÃO DE SARJETA DE CONCRETO USINADO, MOLDADA IN LOCO EM TRECHO CURVO, 45 CM BASE X 15 CM ALTURA. AF_01/2024</t>
  </si>
  <si>
    <t>EXECUÇÃO DE SARJETA DE CONCRETO USINADO, MOLDADA IN LOCO EM TRECHO RETO, 60 CM BASE X 15 CM ALTURA. AF_01/2024</t>
  </si>
  <si>
    <t>EXECUÇÃO DE SARJETA DE CONCRETO USINADO, MOLDADA IN LOCO EM TRECHO CURVO, 60 CM BASE X 15 CM ALTURA. AF_01/2024</t>
  </si>
  <si>
    <t>EXECUÇÃO DE SARJETA DE CONCRETO USINADO, MOLDADA IN LOCO EM TRECHO RETO, 30 CM BASE X 10 CM ALTURA. AF_01/2024</t>
  </si>
  <si>
    <t>EXECUÇÃO DE SARJETA DE CONCRETO USINADO, MOLDADA IN LOCO EM TRECHO CURVO, 30 CM BASE X 10 CM ALTURA. AF_01/2024</t>
  </si>
  <si>
    <t>EXECUÇÃO DE SARJETA DE CONCRETO USINADO, MOLDADA IN LOCO EM TRECHO RETO, 45 CM BASE X 10 CM ALTURA. AF_01/2024</t>
  </si>
  <si>
    <t>EXECUÇÃO DE SARJETA DE CONCRETO USINADO, MOLDADA IN LOCO EM TRECHO CURVO, 45 CM BASE X 10 CM ALTURA. AF_01/2024</t>
  </si>
  <si>
    <t>EXECUÇÃO DE SARJETA DE CONCRETO USINADO, MOLDADA IN LOCO EM TRECHO RETO, 60 CM BASE X 10 CM ALTURA. AF_01/2024</t>
  </si>
  <si>
    <t>EXECUÇÃO DE SARJETA DE CONCRETO USINADO, MOLDADA IN LOCO EM TRECHO CURVO, 60 CM BASE X 10 CM ALTURA. AF_01/2024</t>
  </si>
  <si>
    <t>EXECUÇÃO DE SARJETÃO DE CONCRETO USINADO, MOLDADA IN LOCO EM TRECHO RETO, 100 CM BASE X 20 CM ALTURA. AF_01/2024</t>
  </si>
  <si>
    <t>TUBO, PVC, SOLDÁVEL, DE 25MM, INSTALADO EM RESERVAÇÃO PREDIAL DE ÁGUA - FORNECIMENTO E INSTALAÇÃO. AF_04/2024</t>
  </si>
  <si>
    <t>ASSENTAMENTO DE TUBO DE PEAD CORRUGADO DE DUPLA PAREDE PARA REDE COLETORA DE ESGOTO, DN 300 MM, JUNTA ELÁSTICA INTEGRADA (NÃO INCLUI FORNECIMENTO). AF_01/2021</t>
  </si>
  <si>
    <t>ASSENTAMENTO DE TUBO DE PEAD CORRUGADO DE DUPLA PAREDE PARA REDE COLETORA DE ESGOTO, DN 800 MM, JUNTA ELÁSTICA INTEGRADA (NÃO INCLUI FORNECIMENTO). AF_01/2021</t>
  </si>
  <si>
    <t>ELETRODUTO RÍGIDO SOLDÁVEL, PVC, DN 20 MM (1/2"), APARENTE - FORNECIMENTO E INSTALAÇÃO. AF_10/2022</t>
  </si>
  <si>
    <t>ELETRODUTO RÍGIDO SOLDÁVEL, PVC, DN 25 MM (3/4"), APARENTE - FORNECIMENTO E INSTALAÇÃO. AF_10/2022</t>
  </si>
  <si>
    <t>ELETRODUTO RÍGIDO SOLDÁVEL, PVC, DN 32 MM (1"), APARENTE - FORNECIMENTO E INSTALAÇÃO. AF_10/2022</t>
  </si>
  <si>
    <t>TUBO, PPR, DN 25, CLASSE PN 20, INSTALADO EM RAMAL OU SUB-RAMAL DE ÁGUA FORNECIMENTO E INSTALAÇÃO. AF_08/2022</t>
  </si>
  <si>
    <t>TUBO, PPR, DN 25, CLASSE PN 25 INSTALADO EM RAMAL OU SUB-RAMAL DE ÁGUA FORNECIMENTO E INSTALAÇÃO. AF_08/2022</t>
  </si>
  <si>
    <t>TUBO, PPR, DN 25, CLASSE PN 20, INSTALADO EM RAMAL DE DISTRIBUIÇÃO DE ÁGUA FORNECIMENTO E INSTALAÇÃO. AF_08/2022</t>
  </si>
  <si>
    <t>TUBO, PPR, DN 32, CLASSE PN 12, INSTALADO EM RAMAL DE DISTRIBUIÇÃO DE ÁGUA FORNECIMENTO E INSTALAÇÃO. AF_08/2022</t>
  </si>
  <si>
    <t>TUBO, PPR, DN 40, CLASSE PN 12, INSTALADO EM RAMAL DE DISTRIBUIÇÃO DE ÁGUA FORNECIMENTO E INSTALAÇÃO. AF_08/2022</t>
  </si>
  <si>
    <t>TUBO, PPR, DN 25, CLASSE PN 25, INSTALADO EM RAMAL DE DISTRIBUIÇÃO DE ÁGUA FORNECIMENTO E INSTALAÇÃO. AF_08/2022</t>
  </si>
  <si>
    <t>TUBO, PPR, DN 32, CLASSE PN 25, INSTALADO EM RAMAL DE DISTRIBUIÇÃO DE ÁGUA FORNECIMENTO E INSTALAÇÃO. AF_08/2022</t>
  </si>
  <si>
    <t>TUBO, PPR, DN 40, CLASSE PN 25, INSTALADO EM RAMAL DE DISTRIBUIÇÃO DE ÁGUA FORNECIMENTO E INSTALAÇÃO. AF_08/2022</t>
  </si>
  <si>
    <t>TUBO, PPR, DN 25, CLASSE PN 20, INSTALADO EM PRUMADA DE ÁGUA FORNECIMENTO E INSTALAÇÃO. AF_08/2022</t>
  </si>
  <si>
    <t>TUBO, PPR, DN 32, CLASSE PN 12, INSTALADO EM PRUMADA DE ÁGUA FORNECIMENTO E INSTALAÇÃO. AF_08/2022</t>
  </si>
  <si>
    <t>TUBO, PPR, DN 40, CLASSE PN 12, INSTALADO EM PRUMADA DE ÁGUA FORNECIMENTO E INSTALAÇÃO. AF_08/2022</t>
  </si>
  <si>
    <t>TUBO, PPR, DN 50, CLASSE PN 12, INSTALADO EM PRUMADA DE ÁGUA FORNECIMENTO E INSTALAÇÃO. AF_08/2022</t>
  </si>
  <si>
    <t>TUBO, PPR, DN 63, CLASSE PN 12, INSTALADO EM PRUMADA DE ÁGUA FORNECIMENTO E INSTALAÇÃO. AF_08/2022</t>
  </si>
  <si>
    <t>TUBO, PPR, DN 75, CLASSE PN 12, INSTALADO EM PRUMADA DE ÁGUA FORNECIMENTO E INSTALAÇÃO. AF_08/2022</t>
  </si>
  <si>
    <t>TUBO, PPR, DN 90, CLASSE PN 12, INSTALADO EM PRUMADA DE ÁGUA FORNECIMENTO E INSTALAÇÃO. AF_08/2022</t>
  </si>
  <si>
    <t>TUBO, PPR, DN 110, CLASSE PN 12, INSTALADO EM PRUMADA DE ÁGUA FORNECIMENTO E INSTALAÇÃO. AF_08/2022</t>
  </si>
  <si>
    <t>TUBO, PPR, DN 25, CLASSE PN 25, INSTALADO EM PRUMADA DE ÁGUA FORNECIMENTO E INSTALAÇÃO. AF_08/2022</t>
  </si>
  <si>
    <t>TUBO, PPR, DN 32, CLASSE PN 25, INSTALADO EM PRUMADA DE ÁGUA FORNECIMENTO E INSTALAÇÃO. AF_08/2022</t>
  </si>
  <si>
    <t>TUBO, PPR, DN 40, CLASSE PN 25, INSTALADO EM PRUMADA DE ÁGUA FORNECIMENTO E INSTALAÇÃO. AF_08/2022</t>
  </si>
  <si>
    <t>TUBO, PPR, DN 50, CLASSE PN 25, INSTALADO EM PRUMADA DE ÁGUA FORNECIMENTO E INSTALAÇÃO. AF_08/2022</t>
  </si>
  <si>
    <t>TUBO, PPR, DN 63, CLASSE PN 25, INSTALADO EM PRUMADA DE ÁGUA FORNECIMENTO E INSTALAÇÃO. AF_08/2022</t>
  </si>
  <si>
    <t>TUBO, PPR, DN 75, CLASSE PN 25, INSTALADO EM PRUMADA DE ÁGUA FORNECIMENTO E INSTALAÇÃO. AF_08/2022</t>
  </si>
  <si>
    <t>TUBO, PPR, DN 90, CLASSE PN 25, INSTALADO EM PRUMADA DE ÁGUA FORNECIMENTO E INSTALAÇÃO. AF_08/2022</t>
  </si>
  <si>
    <t>TUBO, PPR, DN 110, CLASSE PN 25, INSTALADO EM PRUMADA DE ÁGUA FORNECIMENTO E INSTALAÇÃO. AF_08/2022</t>
  </si>
  <si>
    <t>TUBO, PPR, DN 20 MM, CLASSE PN 20, INSTALADO EM RESERVAÇÃO PREDIAL DE ÁGUA - FORNECIMENTO E INSTALAÇÃO. AF_04/2024</t>
  </si>
  <si>
    <t>TUBO, PPR, DN 25 MM, CLASSE PN 20, INSTALADO EM RESERVAÇÃO PREDIAL DE ÁGUA - FORNECIMENTO E INSTALAÇÃO. AF_04/2024</t>
  </si>
  <si>
    <t>TUBO, PPR, DN 32 MM, CLASSE PN 12, INSTALADO EM RESERVAÇÃO PREDIAL DE ÁGUA - FORNECIMENTO E INSTALAÇÃO. AF_04/2024</t>
  </si>
  <si>
    <t>TUBO, PPR, DN 40 MM, CLASSE PN 12, INSTALADO EM RESERVAÇÃO PREDIAL DE ÁGUA - FORNECIMENTO E INSTALAÇÃO. AF_04/2024</t>
  </si>
  <si>
    <t>TUBO, PPR, DN 50 MM, CLASSE PN 12, INSTALADO EM RESERVAÇÃO PREDIAL DE ÁGUA - FORNECIMENTO E INSTALAÇÃO. AF_04/2024</t>
  </si>
  <si>
    <t>TUBO, PPR, DN 63 MM, CLASSE PN 12, INSTALADO EM RESERVAÇÃO PREDIAL DE ÁGUA - FORNECIMENTO E INSTALAÇÃO. AF_04/2024</t>
  </si>
  <si>
    <t>TUBO, PPR, DN 75 MM, CLASSE PN 12, INSTALADO EM RESERVAÇÃO PREDIAL DE ÁGUA - FORNECIMENTO E INSTALAÇÃO. AF_04/2024</t>
  </si>
  <si>
    <t>TUBO, PPR, DN 90 MM, CLASSE PN 12, INSTALADO EM RESERVAÇÃO PREDIAL DE ÁGUA - FORNECIMENTO E INSTALAÇÃO. AF_04/2024</t>
  </si>
  <si>
    <t>TUBO, PPR, DN 110 MM, CLASSE PN 12, INSTALADO EM RESERVAÇÃO PREDIAL DE ÁGUA - FORNECIMENTO E INSTALAÇÃO. AF_04/2024</t>
  </si>
  <si>
    <t>TUBO, PPR, DN 20 MM, CLASSE PN 25, INSTALADO EM RESERVAÇÃO PREDIAL DE ÁGUA - FORNECIMENTO E INSTALAÇÃO. AF_04/2024</t>
  </si>
  <si>
    <t>TUBO, PPR, DN 25 MM, CLASSE PN 25, INSTALADO EM RESERVAÇÃO PREDIAL DE ÁGUA - FORNECIMENTO E INSTALAÇÃO. AF_04/2024</t>
  </si>
  <si>
    <t>TUBO, PPR, DN 32 MM, CLASSE PN 25, INSTALADO EM RESERVAÇÃO PREDIAL DE ÁGUA - FORNECIMENTO E INSTALAÇÃO. AF_04/2024</t>
  </si>
  <si>
    <t>TUBO, PPR, DN 40 MM, CLASSE PN 25, INSTALADO EM RESERVAÇÃO PREDIAL DE ÁGUA - FORNECIMENTO E INSTALAÇÃO. AF_04/2024</t>
  </si>
  <si>
    <t>TUBO, PPR, DN 50 MM, CLASSE PN 25, INSTALADO EM RESERVAÇÃO PREDIAL DE ÁGUA - FORNECIMENTO E INSTALAÇÃO. AF_04/2024</t>
  </si>
  <si>
    <t>TUBO, PPR, DN 63 MM, CLASSE PN 25, INSTALADO EM RESERVAÇÃO PREDIAL DE ÁGUA - FORNECIMENTO E INSTALAÇÃO. AF_04/2024</t>
  </si>
  <si>
    <t>TUBO, PPR, DN 75 MM, CLASSE PN 25, INSTALADO EM RESERVAÇÃO PREDIAL DE ÁGUA - FORNECIMENTO E INSTALAÇÃO. AF_04/2024</t>
  </si>
  <si>
    <t>TUBO, PPR, DN 90 MM, CLASSE PN 25, INSTALADO EM RESERVAÇÃO PREDIAL DE ÁGUA - FORNECIMENTO E INSTALAÇÃO. AF_04/2024</t>
  </si>
  <si>
    <t>TUBO, PPR, DN 110 MM, CLASSE PN 25, INSTALADO EM RESERVAÇÃO PREDIAL DE ÁGUA - FORNECIMENTO E INSTALAÇÃO. AF_04/2024</t>
  </si>
  <si>
    <t>TUBO EM COBRE FLEXÍVEL, DN 1/4", COM ISOLAMENTO, INSTALADO EM RAMAL DE ALIMENTAÇÃO DE AR-CONDICIONADO - FORNECIMENTO E INSTALAÇÃO. AF_07/2025</t>
  </si>
  <si>
    <t>TUBO EM COBRE FLEXÍVEL, DN 3/8", COM ISOLAMENTO, INSTALADO EM RAMAL DE ALIMENTAÇÃO DE AR-CONDICIONADO - FORNECIMENTO E INSTALAÇÃO. AF_07/2025</t>
  </si>
  <si>
    <t>TUBO EM COBRE FLEXÍVEL, DN 1/2", COM ISOLAMENTO, INSTALADO EM RAMAL DE ALIMENTAÇÃO DE AR-CONDICIONADO - FORNECIMENTO E INSTALAÇÃO. AF_07/2025</t>
  </si>
  <si>
    <t>TUBO EM COBRE FLEXÍVEL, DN 5/8", COM ISOLAMENTO, INSTALADO EM RAMAL DE ALIMENTAÇÃO DE AR-CONDICIONADO - FORNECIMENTO E INSTALAÇÃO. AF_07/2025</t>
  </si>
  <si>
    <t>TUBO DE AÇO GALVANIZADO COM COSTURA, CLASSE MÉDIA, CONEXÃO ROSQUEADA, DN 25 (1"), INSTALADO EM RAMAIS E SUB-RAMAIS DE GÁS - FORNECIMENTO E INSTALAÇÃO. AF_10/2020</t>
  </si>
  <si>
    <t>ACRÉSCIMO PARA POÇO DE VISITA CIRCULAR PARA ESGOTO, EM ALVENARIA COM TIJOLOS CERÂMICOS MACIÇOS, DIÂMETRO INTERNO = 1 M. AF_12/2020</t>
  </si>
  <si>
    <t>ACRÉSCIMO PARA POÇO DE VISITA CIRCULAR PARA ESGOTO, EM CONCRETO PRÉ-MOLDADO, DIÂMETRO INTERNO = 1,5 M. AF_12/2020</t>
  </si>
  <si>
    <t>ACRÉSCIMO PARA POÇO DE VISITA CIRCULAR PARA ESGOTO, EM ALVENARIA COM TIJOLOS CERÂMICOS MACIÇOS, DIÂMETRO INTERNO = 1,5 M. AF_12/2020</t>
  </si>
  <si>
    <t>EXECUÇÃO DE MURETA GUIA PARA CONTENÇÃO/FUNDAÇÃO, PARA LAMELAS ATÉ 0,80 M DE LARGURA. AF_02/2025</t>
  </si>
  <si>
    <t>LOCAÇÃO CONVENCIONAL DE OBRA, UTILIZANDO GABARITO DE TÁBUAS CORRIDAS PONTALETADAS A CADA 2,00M - 2 UTILIZAÇÕES. AF_03/2024</t>
  </si>
  <si>
    <t>ESTACA HÉLICE CONTÍNUA, DIÂMETRO DE 30 CM, INCLUSO CONCRETO FCK=30MPA E ARMADURA MÍNIMA (EXCLUSIVE BOMBEAMENTO, MOBILIZAÇÃO E DESMOBILIZAÇÃO). AF_12/2019</t>
  </si>
  <si>
    <t>ESTACA HÉLICE CONTÍNUA, DIÂMETRO DE 50 CM, INCLUSO CONCRETO FCK=30MPA E ARMADURA MÍNIMA (EXCLUSIVE BOMBEAMENTO, MOBILIZAÇÃO E DESMOBILIZAÇÃO). AF_12/2019</t>
  </si>
  <si>
    <t>ESTACA HÉLICE CONTÍNUA, DIÂMETRO DE 70 CM, INCLUSO CONCRETO FCK=30MPA E ARMADURA MÍNIMA (EXCLUSIVE BOMBEAMENTO, MOBILIZAÇÃO E DESMOBILIZAÇÃO). AF_12/2019</t>
  </si>
  <si>
    <t>ESTACA HÉLICE CONTÍNUA, DIÂMETRO DE 80 CM, INCLUSO CONCRETO FCK=30MPA E ARMADURA MÍNIMA (EXCLUSIVE BOMBEAMENTO, MOBILIZAÇÃO E DESMOBILIZAÇÃO). AF_12/2019</t>
  </si>
  <si>
    <t>ESTACA HÉLICE CONTÍNUA, DIÂMETRO DE 90 CM, INCLUSO CONCRETO FCK=30MPA E ARMADURA MÍNIMA (EXCLUSIVE BOMBEAMENTO, MOBILIZAÇÃO E DESMOBILIZAÇÃO). AF_12/2019</t>
  </si>
  <si>
    <t>ESTACA ESCAVADA MECANICAMENTE, SEM FLUIDO ESTABILIZANTE, COM 25CM DE DIÂMETRO, CONCRETO LANÇADO POR CAMINHÃO BETONEIRA (EXCLUSIVE MOBILIZAÇÃO E DESMOBILIZAÇÃO). AF_01/2020</t>
  </si>
  <si>
    <t>ESTACA ESCAVADA MECANICAMENTE, SEM FLUIDO ESTABILIZANTE, COM 40CM DE DIÂMETRO, CONCRETO LANÇADO POR CAMINHÃO BETONEIRA (EXCLUSIVE MOBILIZAÇÃO E DESMOBILIZAÇÃO). AF_01/2020</t>
  </si>
  <si>
    <t>ESTACA ESCAVADA MECANICAMENTE, SEM FLUIDO ESTABILIZANTE, COM 60CM DE DIÂMETRO, CONCRETO LANÇADO POR CAMINHÃO BETONEIRA (EXCLUSIVE MOBILIZAÇÃO E DESMOBILIZAÇÃO). AF_01/2020</t>
  </si>
  <si>
    <t>ESTACA ESCAVADA MECANICAMENTE, SEM FLUIDO ESTABILIZANTE, COM 25CM DE DIÂMETRO, CONCRETO LANÇADO MANUALMENTE (EXCLUSIVE MOBILIZAÇÃO E DESMOBILIZAÇÃO). AF_01/2020</t>
  </si>
  <si>
    <t>ESTACA ESCAVADA MECANICAMENTE, SEM FLUIDO ESTABILIZANTE, COM 60CM DE DIÂMETRO, CONCRETO LANÇADO POR BOMBA LANÇA (EXCLUSIVE BOMBEAMENTO, MOBILIZAÇÃO E DESMOBILIZAÇÃO). AF_01/2020</t>
  </si>
  <si>
    <t>ESTACA BROCA DE CONCRETO, DIÂMETRO DE 30CM, ESCAVAÇÃO MANUAL COM TRADO CONCHA, INTEIRAMENTE ARMADA. AF_05/2020</t>
  </si>
  <si>
    <t>CABO DE COBRE ISOLADO, 10 MM², ANTI-CHAMA 450/750 V, INSTALADO EM ELETROCALHA OU PERFILADO - FORNECIMENTO E INSTALAÇÃO. AF_07/2025</t>
  </si>
  <si>
    <t>CABO DE COBRE ISOLADO, 16 MM², ANTI-CHAMA 450/750 V, INSTALADO EM ELETROCALHA OU PERFILADO - FORNECIMENTO E INSTALAÇÃO. AF_07/2025</t>
  </si>
  <si>
    <t>CABO DE COBRE ISOLADO, 25 MM², ANTI-CHAMA 450/750 V, INSTALADO EM ELETROCALHA OU PERFILADO - FORNECIMENTO E INSTALAÇÃO. AF_07/2025</t>
  </si>
  <si>
    <t>PEITORIL LINEAR EM GRANITO OU MÁRMORE, L = 15CM, ASSENTADO COM ARGAMASSA 1:6 COM ADITIVO. AF_11/2020</t>
  </si>
  <si>
    <t>PINTURA DE EIXO VIÁRIO SOBRE ASFALTO COM TINTA RETRORREFLETIVA A BASE DE RESINA ACRÍLICA COM MICROESFERAS DE VIDRO, E = 10 CM, APLICAÇÃO MECÂNICA COM DEMARCADORA AUTOPROPELIDA. AF_05/2021</t>
  </si>
  <si>
    <t>CANALETA MEIA CANA PRÉ-MOLDADA DE CONCRETO (D = 20 CM) - FORNECIMENTO E INSTALAÇÃO. AF_05/2025</t>
  </si>
  <si>
    <t>CANALETA MEIA CANA PRÉ-MOLDADA DE CONCRETO (D = 30 CM) - FORNECIMENTO E INSTALAÇÃO. AF_05/2025</t>
  </si>
  <si>
    <t>CANALETA MEIA CANA PRÉ-MOLDADA DE CONCRETO (D = 40 CM) - FORNECIMENTO E INSTALAÇÃO. AF_05/2025</t>
  </si>
  <si>
    <t>CANALETA MEIA CANA PRÉ-MOLDADA DE CONCRETO (D = 50 CM) - FORNECIMENTO E INSTALAÇÃO. AF_05/2025</t>
  </si>
  <si>
    <t>CANALETA MEIA CANA PRÉ-MOLDADA DE CONCRETO (D = 60 CM) - FORNECIMENTO E INSTALAÇÃO. AF_05/2025</t>
  </si>
  <si>
    <t>CANALETA MEIA CANA PRÉ-MOLDADA DE CONCRETO (D = 80 CM) - FORNECIMENTO E INSTALAÇÃO. AF_05/2025</t>
  </si>
  <si>
    <t>TUBO EM COBRE FLEXÍVEL, DN 1/4", COM ISOLAMENTO, INSTALADO EM FORRO, PARA RAMAL DE ALIMENTAÇÃO DE AR CONDICIONADO, INCLUSO FIXADOR. AF_11/2021</t>
  </si>
  <si>
    <t>TUBO EM COBRE FLEXÍVEL, DN 3/8", COM ISOLAMENTO, INSTALADO EM FORRO, PARA RAMAL DE ALIMENTAÇÃO DE AR CONDICIONADO, INCLUSO FIXADOR. AF_11/2021</t>
  </si>
  <si>
    <t>TUBO EM COBRE FLEXÍVEL, DN 1/2", COM ISOLAMENTO, INSTALADO EM FORRO, PARA RAMAL DE ALIMENTAÇÃO DE AR CONDICIONADO, INCLUSO FIXADOR. AF_11/2021</t>
  </si>
  <si>
    <t>TUBO EM COBRE FLEXÍVEL, DN 5/8", COM ISOLAMENTO, INSTALADO EM FORRO, PARA RAMAL DE ALIMENTAÇÃO DE AR CONDICIONADO, INCLUSO FIXADOR. AF_11/2021</t>
  </si>
  <si>
    <t>INSTALAÇÃO E DESINSTALAÇÃO DE TUBO COLETOR DE PVC, DIÂMETRO DE 100 MM, PARA SISTEMA DE REBAIXAMENTO DE LENÇOL FREÁTICO POR PONTEIRAS FILTRANTES. AF_12/2022</t>
  </si>
  <si>
    <t>ADUELA/ GALERIA FECHADA PRE-MOLDADA DE CONCRETO ARMADO, SECAO QUADRANGULAR INTERNA DE 1,50 X 1,50 M (L X A), MISULA DE 20 X 20 CM, C = 1,00 M, ESPESSURA MIN = 15 CM, TB-45 E FCK DO CONCRETO = 30 MPA FORNECIMENTO E ASSENTAMENTO. AF_01/2023</t>
  </si>
  <si>
    <t>ADUELA/ GALERIA FECHADA PRE-MOLDADA DE CONCRETO ARMADO, SECAO QUADRANGULAR INTERNA DE 2,00 X 2,00 M (L X A), MISULA DE 20 X 20 CM, C = 1,00 M, ESPESSURA MIN = 15 CM, TB-45 E FCK DO CONCRETO = 30 MPA FORNECIMENTO E ASSENTAMENTO. AF_01/2023</t>
  </si>
  <si>
    <t>ADUELA/ GALERIA FECHADA PRE-MOLDADA DE CONCRETO ARMADO, SECAO QUADRANGULAR INTERNA DE 2,50 X 2,50 M (L X A), MISULA DE 20 X 20 CM, C = 1,00 M, ESPESSURA MIN = 15 CM, TB-45 E FCK DO CONCRETO = 30 MPA FORNECIMENTO E ASSENTAMENTO. AF_01/2023</t>
  </si>
  <si>
    <t>ADUELA/ GALERIA FECHADA PRE-MOLDADA DE CONCRETO ARMADO, SECAO QUADRANGULAR INTERNA DE 3,00 X 3,00 M (L X A), MISULA DE 20 X 20 CM, C = 1,00 M, ESPESSURA MIN = 20 CM, TB-45 E FCK DO CONCRETO = 30 MPA FORNECIMENTO E ASSENTAMENTO. AF_01/2023</t>
  </si>
  <si>
    <t>RAMPA DE ACESSIBILIDADE PARA ACESSO A EDIFICAÇÕES COM INCLINAÇÃO DE 8,33% EM CONCRETO MOLDADO IN LOCO, COM LARGURA DE 1,20M, FCK 25MPA, NÃO ARMADA, COM JUNTA A CADA 2M COM CORTE À SECO. AF_03/2024</t>
  </si>
  <si>
    <t>RAMPA DE ACESSIBILIDADE PARA ACESSO A EDIFICAÇÕES COM INCLINAÇÃO DE 8,33% EM CONCRETO MOLDADO IN LOCO, COM LARGURA DE 1,50M, FCK 25MPA, NÃO ARMADA, COM JUNTA A CADA 2M COM CORTE À SECO. AF_03/2024</t>
  </si>
  <si>
    <t>LOCAÇÃO CONVENCIONAL DE OBRA, UTILIZANDO GABARITO DE TÁBUAS CORRIDAS PONTALETADAS A CADA 1,50M - 2 UTILIZAÇÕES. AF_03/2024</t>
  </si>
  <si>
    <t>GUARNIÇÃO DE ALUMÍNIO. AF_11/2024</t>
  </si>
  <si>
    <t>EXECUÇÃO DE CANALETA DE CONCRETO ARMADO MOLDADA IN LOCO, ESPESSURA DE 0,1 M, GEOMETRIA QUADRADA, COM DIMENSÕES INTERNAS: L=0,20 M; H=0,20 M. AF_05/2025</t>
  </si>
  <si>
    <t>EXECUÇÃO DE CANALETA DE CONCRETO ARMADO MOLDADA IN LOCO, ESPESSURA DE 0,1 M, GEOMETRIA QUADRADA, COM DIMENSÕES INTERNAS: L=0,25 M; H=0,25 M. AF_05/2025</t>
  </si>
  <si>
    <t>EXECUÇÃO DE CANALETA DE CONCRETO ARMADO MOLDADA IN LOCO, ESPESSURA DE 0,1 M, GEOMETRIA QUADRADA, COM DIMENSÕES INTERNAS: L=0,30 M; H=0,30 M. AF_05/2025</t>
  </si>
  <si>
    <t>EXECUÇÃO DE CANALETA DE CONCRETO ARMADO MOLDADA IN LOCO, ESPESSURA DE 0,1 M, GEOMETRIA QUADRADA, COM DIMENSÕES INTERNAS: L=0,35 M; H=0,35 M. AF_05/2025</t>
  </si>
  <si>
    <t>EXECUÇÃO DE CANALETA DE CONCRETO ARMADO MOLDADA IN LOCO, ESPESSURA DE 0,1 M, GEOMETRIA QUADRADA, COM DIMENSÕES INTERNAS: L=0,40 M; H=0,40 M. AF_05/2025</t>
  </si>
  <si>
    <t>EXECUÇÃO DE CANALETA DE CONCRETO ARMADO MOLDADA IN LOCO, ESPESSURA DE 0,1 M, GEOMETRIA QUADRADA, COM DIMENSÕES INTERNAS: L=0,50 M; H=0,50 M. AF_05/2025</t>
  </si>
  <si>
    <t>EXECUÇÃO DE CANALETA DE CONCRETO ARMADO MOLDADA IN LOCO, ESPESSURA DE 0,1 M, GEOMETRIA QUADRADA, COM DIMENSÕES INTERNAS: L=0,60 M; H=0,60 M. AF_05/2025</t>
  </si>
  <si>
    <t>EXECUÇÃO DE CANALETA DE CONCRETO MOLDADO IN LOCO, COM GRELHA DE CONCRETO; ESPESSURA DE 0,15 M, GEOMETRIA RETANGULAR, COM DIMENSÕES INTERNAS: L=0,4 M; H=*0,3*M. AF_05/2025</t>
  </si>
  <si>
    <t>EXECUÇÃO DE CANALETA DE CONCRETO MOLDADO IN LOCO, COM GRELHA DE CONCRETO; ESPESSURA DE 0,15 M, GEOMETRIA RETANGULAR, COM DIMENSÕES INTERNAS:L=*0,6* M; H=* 0,3* M. AF_05/2025</t>
  </si>
  <si>
    <t>EXECUÇÃO DE CANALETA DE CONCRETO MOLDADO IN LOCO, COM GRELHA DE CONCRETO; ESPESSURA DE 0,15 M, GEOMETRIA RETANGULAR, COM DIMENSÕES INTERNAS: L=0,60 M; H=0,50 M. AF_05/2025</t>
  </si>
  <si>
    <t>EXECUÇÃO DE CANALETA DE CONCRETO MOLDADO IN LOCO, COM GRELHA DE CONCRETO; ESPESSURA DE 0,20 M, GEOMETRIA RETANGULAR, COM DIMENSÕES INTERNAS: L=0,80 M; H=0,30 M. AF_05/2025</t>
  </si>
  <si>
    <t>EXECUÇÃO DE CANALETA DE CONCRETO MOLDADO IN LOCO, COM GRELHA DE CONCRETO; ESPESSURA DE 0,20 M, GEOMETRIA RETANGULAR, COM DIMENSÕES INTERNAS: L=0,80 M; H=0,60 M. AF_05/2025</t>
  </si>
  <si>
    <t>EXECUÇÃO DE CANALETA DE CONCRETO MOLDADO IN LOCO, COM GRELHA DE CONCRETO; ESPESSURA DE 0,20 M, GEOMETRIA RETANGULAR, COM DIMENSÕES INTERNAS: L=0,80 M; H=0,90 M. AF_05/2025</t>
  </si>
  <si>
    <t>TUBO EM COBRE FLEXÍVEL, DN 3/4", COM ISOLAMENTO, INSTALADO EM RAMAL DE ALIMENTAÇÃO DE AR-CONDICIONADO - FORNECIMENTO E INSTALAÇÃO. AF_07/2025</t>
  </si>
  <si>
    <t>PORTA GRADE DE ENROLAR MANUAL COMPLETA, PERFIL TUBULAR TIJOLINHO 3/4", EM ACO GALVANIZADO NATURAL (SEM INSTALACAO)</t>
  </si>
  <si>
    <t>VIDRO LISO INCOLOR 8MM - SEM COLOCACAO</t>
  </si>
  <si>
    <t>MANTA ALUMINIZADA NAS DUAS FACES, PARA SUBCOBERTURA, E = *2* MM</t>
  </si>
  <si>
    <t>TELA DE ANIAGEM (JUTA)</t>
  </si>
  <si>
    <t>REVESTIMENTO CERÂMICO PARA PAREDES INTERNAS COM PLACAS TIPO ESMALTADA DE DIMENSÕES 20X20 CM APLICADAS NA ALTURA INTEIRA DAS PAREDES. AF_02/2023_PE</t>
  </si>
  <si>
    <t>CHAPISCO APLICADO EM ALVENARIAS E ESTRUTURAS DE CONCRETO INTERNAS, COM COLHER DE PEDREIRO. ARGAMASSA TRAÇO 1:3 COM PREPARO MANUAL. AF_10/2022</t>
  </si>
  <si>
    <t>CHAPISCO APLICADO EM ALVENARIAS E ESTRUTURAS DE CONCRETO INTERNAS, COM COLHER DE PEDREIRO. ARGAMASSA TRAÇO 1:3 COM PREPARO EM BETONEIRA 400L. AF_10/2022</t>
  </si>
  <si>
    <t>CHAPISCO APLICADO EM ALVENARIA (SEM PRESENÇA DE VÃOS) E ESTRUTURAS DE CONCRETO DE FACHADA, COM ROLO PARA TEXTURA ACRÍLICA. ARGAMASSA TRAÇO 1:4 E EMULSÃO POLIMÉRICA (ADESIVO) COM PREPARO MANUAL. AF_10/2022</t>
  </si>
  <si>
    <t>CHAPISCO APLICADO EM ALVENARIA (SEM PRESENÇA DE VÃOS) E ESTRUTURAS DE CONCRETO DE FACHADA, COM ROLO PARA TEXTURA ACRÍLICA. ARGAMASSA TRAÇO 1:4 E EMULSÃO POLIMÉRICA (ADESIVO) COM PREPARO EM BETONEIRA 400L. AF_10/2022</t>
  </si>
  <si>
    <t>CHAPISCO APLICADO EM ALVENARIA (SEM PRESENÇA DE VÃOS) E ESTRUTURAS DE CONCRETO DE FACHADA, COM ROLO PARA TEXTURA ACRÍLICA. ARGAMASSA INDUSTRIALIZADA COM PREPARO EM MISTURADOR 300 KG. AF_10/2022</t>
  </si>
  <si>
    <t>CHAPISCO APLICADO EM ALVENARIA (SEM PRESENÇA DE VÃOS) E ESTRUTURAS DE CONCRETO DE FACHADA, COM COLHER DE PEDREIRO. ARGAMASSA TRAÇO 1:3 COM PREPARO MANUAL. AF_10/2022</t>
  </si>
  <si>
    <t>CHAPISCO APLICADO EM ALVENARIA (SEM PRESENÇA DE VÃOS) E ESTRUTURAS DE CONCRETO DE FACHADA, COM COLHER DE PEDREIRO. ARGAMASSA TRAÇO 1:3 COM PREPARO EM BETONEIRA 400L. AF_10/2022</t>
  </si>
  <si>
    <t>CHAPISCO APLICADO EM ALVENARIA (SEM PRESENÇA DE VÃOS) E ESTRUTURAS DE CONCRETO DE FACHADA, COM EQUIPAMENTO DE PROJEÇÃO. ARGAMASSA TRAÇO 1:3 COM PREPARO EM BETONEIRA 400 L. AF_10/2022</t>
  </si>
  <si>
    <t>CHAPISCO APLICADO EM ALVENARIA (COM PRESENÇA DE VÃOS) E ESTRUTURAS DE CONCRETO DE FACHADA, COM ROLO PARA TEXTURA ACRÍLICA. ARGAMASSA TRAÇO 1:4 E EMULSÃO POLIMÉRICA (ADESIVO) COM PREPARO MANUAL. AF_10/2022</t>
  </si>
  <si>
    <t>CHAPISCO APLICADO EM ALVENARIA (COM PRESENÇA DE VÃOS) E ESTRUTURAS DE CONCRETO DE FACHADA, COM ROLO PARA TEXTURA ACRÍLICA. ARGAMASSA TRAÇO 1:4 E EMULSÃO POLIMÉRICA (ADESIVO) COM PREPARO EM BETONEIRA 400L. AF_10/2022</t>
  </si>
  <si>
    <t>CHAPISCO APLICADO EM ALVENARIA (COM PRESENÇA DE VÃOS) E ESTRUTURAS DE CONCRETO DE FACHADA, COM ROLO PARA TEXTURA ACRÍLICA. ARGAMASSA INDUSTRIALIZADA COM PREPARO MANUAL. AF_10/2022</t>
  </si>
  <si>
    <t>CHAPISCO APLICADO EM ALVENARIA (COM PRESENÇA DE VÃOS) E ESTRUTURAS DE CONCRETO DE FACHADA, COM ROLO PARA TEXTURA ACRÍLICA. ARGAMASSA INDUSTRIALIZADA COM PREPARO EM MISTURADOR 300 KG. AF_10/2022</t>
  </si>
  <si>
    <t>CHAPISCO APLICADO EM ALVENARIA (COM PRESENÇA DE VÃOS) E ESTRUTURAS DE CONCRETO DE FACHADA, COM COLHER DE PEDREIRO. ARGAMASSA TRAÇO 1:3 COM PREPARO MANUAL. AF_10/2022</t>
  </si>
  <si>
    <t>CHAPISCO APLICADO EM ALVENARIA (COM PRESENÇA DE VÃOS) E ESTRUTURAS DE CONCRETO DE FACHADA, COM COLHER DE PEDREIRO. ARGAMASSA TRAÇO 1:3 COM PREPARO EM BETONEIRA 400L. AF_10/2022</t>
  </si>
  <si>
    <t>CHAPISCO APLICADO EM ALVENARIA (COM PRESENÇA DE VÃOS) E ESTRUTURAS DE CONCRETO DE FACHADA, COM EQUIPAMENTO DE PROJEÇÃO. ARGAMASSA TRAÇO 1:3 COM PREPARO MANUAL. AF_10/2022</t>
  </si>
  <si>
    <t>CHAPISCO APLICADO EM ALVENARIA (COM PRESENÇA DE VÃOS) E ESTRUTURAS DE CONCRETO DE FACHADA, COM EQUIPAMENTO DE PROJEÇÃO. ARGAMASSA TRAÇO 1:3 COM PREPARO EM BETONEIRA 400 L. AF_10/2022</t>
  </si>
  <si>
    <t>ESTUCAMENTO DE DENSIDADE BAIXA DE PANOS DE FACHADA DO SISTEMA DE PAREDES DE CONCRETO EM EDIFICAÇÕES DE MÚLTIPLOS PAVIMENTOS, PAVIMENTOS SUPERIORES, UTILIZAÇÃO DE ARGAMASSA COLANTE. AF_12/2024</t>
  </si>
  <si>
    <t>ESTUCAMENTO DE DENSIDADE BAIXA DE PANOS DE FACHADA DO SISTEMA DE PAREDES DE CONCRETO EM UNIDADES HABITACIONAIS DE PAVIMENTO ÚNICO, UTILIZAÇÃO DE ARGAMASSA COLANTE. AF_12/2024</t>
  </si>
  <si>
    <t>ESTUCAMENTO DE DENSIDADE BAIXA NAS FACES INTERNAS DE PAREDES DO SISTEMA DE PAREDES DE CONCRETO, EM AMBIENTES COM ÁREA ENTRE 5 M² E 10 M², UTILIZAÇÃO DE ARGAMASSA COLANTE. AF_12/2024</t>
  </si>
  <si>
    <t>ESTUCAMENTO PARA QUALQUER REVESTIMENTO, EM TETO DO SISTEMA DE PAREDES DE CONCRETO, EM AMBIENTES COM ÁREA ENTRE 5 M² E 10 M², UTILIZAÇÃO DE ARGAMASSA COLANTE. AF_12/2024</t>
  </si>
  <si>
    <t>ESTUCAMENTO DE DENSIDADE ALTA NAS FACES INTERNAS DE PAREDES DO SISTEMA DE PAREDES DE CONCRETO, EM AMBIENTES COM ÁREA ENTRE 5 M² E 10 M², UTILIZAÇÃO DE ARGAMASSA COLANTE. AF_12/2024</t>
  </si>
  <si>
    <t>JANELA DE AÇO TIPO BASCULANTE, PARA VIDROS (VIDROS NÃO INCLUSOS), BATENTE/ REQUADRO INCLUSO (6,5 A 14 CM), DIMENSÕES 60X60 CM, COM COM PINTURA ANTICORROSIVA, SEM ACABAMENTO, COM FERRAGENS, FIXAÇÃO COM ARGAMASSA, EXCLUSIVE CONTRAMARCO - FORNECIMENTO E INSTALAÇÃO. AF_11/2024</t>
  </si>
  <si>
    <t>JANELA DE AÇO DE CORRER COM 4 FOLHAS PARA VIDRO (VIDROS NÃO INCLUSOS), BATENTE/ REQUADRO INCLUSO (6 A 14 CM), FIXAÇÃO COM ARGAMASSA, COM PINTURA ANTICORROSIVA, COM FERRAGENS, FIXAÇÃO COM ARGAMASSA, EXCLUSIVE CONTRAMARCO - FORNECIMENTO E INSTALAÇÃO. AF_11/2024</t>
  </si>
  <si>
    <t>JANELA DE ALUMÍNIO TIPO MAXIM-AR, BATENTE/ REQUADRO 3 A 14 CM, VIDRO INCLUSO, FIXAÇÃO COM PARAFUSO, SEM GUARNIÇÃO/ ALIZAR, DIMENSÕES 60X80 (A X L) CM, SEM ACABAMENTO, VEDAÇÃO COM SILICONE, EXCLUSIVE CONTRAMARCO - FORNECIMENTO E INSTALAÇÃO. AF_11/2024</t>
  </si>
  <si>
    <t>JANELA DE ALUMÍNIO DE CORRER COM 2 FOLHAS PARA VIDROS (VIDROS INCLUSOS), BATENTE/ REQUADRO 6 A 14 CM, ACABAMENTO COM ACETATO OU BRILHANTE, FIXAÇÃO COM PARAFUSO, SEM GUARNIÇÃO/ ALIZAR, DIMENSÕES 100X120 CM, VEDAÇÃO COM SILICONE, EXCLUSIVE CONTRAMARCO - FORNECIMENTO E INSTALAÇÃO. AF_11/2024</t>
  </si>
  <si>
    <t>JANELA DE ALUMÍNIO DE CORRER COM 3 FOLHAS (2 VENEZIANAS E 1 FOLHA PARA VIDRO,VIDRO INCLUSO), BATENTE/ REQUADRO 6 A 14 CM, SEM ACABAMENTO, FIXAÇÃO COM PARAFUSO, SEM GUARNIÇÃO/ ALIZAR, DIMENSÕES 100X120 CM, VEDAÇÃO COM SILICONE, EXCLUSIVE CONTRAMARCO - FORNECIMENTO E INSTALAÇÃO. AF_11/2024</t>
  </si>
  <si>
    <t>JANELA DE ALUMÍNIO DE CORRER COM 4 FOLHAS PARA VIDROS (VIDROS INCLUSOS), COM BANDEIRA, BATENTE/ REQUADRO 6 A 14 CM, ACABAMENTO COM ACETATO OU BRILHANTE, FIXAÇÃO COM PARAFUSO, SEM GUARNIÇÃO/ ALIZAR, DIMENSÕES 150X120 CM, VEDAÇÃO COM SILICONE, EXCLUSIVE CONTRAMARCO - FORNECIMENTO E INSTALAÇÃO. AF_11/2024</t>
  </si>
  <si>
    <t>PAREDE COM SISTEMA EM CHAPAS DE GESSO PARA DRYWALL, USO INTERNO, COM UMA FACE SIMPLES E OUTRA FACE DUPLA E ESTRUTURA METÁLICA COM GUIAS DUPLAS PARA PAREDES COM ÁREA LÍQUIDA MAIOR OU IGUAL A 6 M2, COM VÃOS. AF_07/2023_PS</t>
  </si>
  <si>
    <t>CONTENÇÃO EM CORTINA COM ESTACAS ESPAÇADAS COM 30 CM DE DIÂMETRO E PROFUNDIDADE ATÉ 20 METROS. AF_02/2025</t>
  </si>
  <si>
    <t>CONTENÇÃO EM CORTINA COM ESTACAS ESPAÇADAS COM 40 CM DE DIÂMETRO E PROFUNDIDADE ATÉ 20 METROS. AF_02/2025</t>
  </si>
  <si>
    <t>CONTENÇÃO EM CORTINA COM ESTACAS ESPAÇADAS COM 50 CM DE DIÂMETRO E PROFUNDIDADE ATÉ 20 METROS. AF_02/2025</t>
  </si>
  <si>
    <t>CONTENÇÃO EM CORTINA COM ESTACAS ESPAÇADAS COM 60 CM DE DIÂMETRO E PROFUNDIDADE ATÉ 20 METROS. AF_02/2025</t>
  </si>
  <si>
    <t>RETIRADA E RECOLOCAÇÃO DE TELHA CERÂMICA DE ENCAIXE, COM ATÉ DUAS ÁGUAS, INCLUSO IÇAMENTO. AF_07/2019</t>
  </si>
  <si>
    <t>RETIRADA E RECOLOCAÇÃO DE TELHA CERÂMICA DE ENCAIXE, COM MAIS DE DUAS ÁGUAS, INCLUSO IÇAMENTO. AF_07/2019</t>
  </si>
  <si>
    <t>RETIRADA E RECOLOCAÇÃO DE TELHA CERÂMICA CAPA-CANAL, COM ATÉ DUAS ÁGUAS, INCLUSO IÇAMENTO. AF_07/2019</t>
  </si>
  <si>
    <t>RETIRADA E RECOLOCAÇÃO DE TELHA CERÂMICA CAPA-CANAL, COM MAIS DE DUAS ÁGUAS, INCLUSO IÇAMENTO. AF_07/2019</t>
  </si>
  <si>
    <t>JANELA DE MADEIRA CEDRINHO/ ANGELIM COMERCIAL/ CURUPIXA/ CUMARU OU EQUIVALENTE, CAIXA DO BATENTE/ MARCO 10 CM, COM DUAS FOLHAS DE ABRIR TIPO VENEZIANAS E 2 FOLHAS GUILHOTINAS PARA VIDRO (VIDROS NÃO INCLUSOS), COM GUARNIÇÃO/ ALIZAR E FERRAGENS, FIXAÇÃO COM PARAFUSOS E ESPUMA EXPANSIVA, EXCLUSIVE CONTRAMARCO - FORNECIMENTO E INSTALAÇÃO. AF_11/2024</t>
  </si>
  <si>
    <t>JANELA DE MADEIRA PINUS/EUCALIPTO/ TAUARI/ VIROLA OU EQUIVALENTE, CAIXA DO BATENTE/ MARCO 10 CM, COM DUAS FOLHAS DE ABRIR TIPO VENEZIANAS E 2 FOLHAS GUILHOTINAS PARA VIDRO (VIDROS NÃO INCLUSOS), COM GUARNIÇÃO/ ALIZAR E FERRAGENS, FIXAÇÃO COM PARAFUSOS E ESPUMA EXPANSIVA, EXCLUSIVE CONTRAMARCO - FORNECIMENTO E INSTALAÇÃO. AF_11/2024</t>
  </si>
  <si>
    <t>JANELA DE MADEIRA IMBUIA/CEDRO ARANA/CEDRO ROSAOU EQUIVALENTE, CAIXA DO BATENTE/ MARCO 10 CM, COM DUAS FOLHAS DE ABRIR TIPO VENEZIANAS E 2 FOLHAS GUILHOTINAS PARA VIDRO (VIDROS NÃO INCLUSOS), COM GUARNIÇÃO/ ALIZAR E FERRAGENS, FIXAÇÃO COM PARAFUSOS E ESPUMA EXPANSIVA, EXCLUSIVE CONTRAMARCO - FORNECIMENTO E INSTALAÇÃO. AF_11/2024</t>
  </si>
  <si>
    <t>JANELA DE MADEIRA CEDRINHO/ ANGELIM COMERCIAL/ CURUPIXA/ CUMARU OU EQUIVALENTE DA REGIÃO, TIPO MAXIMA AR, PARA VIDRO (VIDRO NÃO INCLUSO), CAIXA DO BATENTE/ MARCO DE 10 CM, COM GUARNIÇÕES/ ALIZAR E FERRAGENS, SEM ACABAMENTO, FIXAÇÃO COM PARAFUSOS E ESPUMA EXPANSIVA, EXCLUSIVE CONTRAMARCO - FORNECIMENTO E INSTALAÇÃO. AF_11/2024</t>
  </si>
  <si>
    <t>JANELA DE MADEIRA PINUS/ EUCALIPTO/ TAUARI/ VIROLA OU EQUIVALENTE DA REGIÃO, TIPO BASCULANTE, 2 FOLHAS PARA (VIDROS NÃO INCLUSOS), CAIXA DO BATENTE/ MARCO DE 10 CM, SEM GUARNIÇÕES/ ALIZAR, COM FERRAGENS, FIXAÇÃO COM PARAFUSOS E ESPUMA EXPANSIVA, EXCLUSIVE CONTRAMARCO - FORNECIMENTO E INSTALAÇÃO. AF_11/2024</t>
  </si>
  <si>
    <t>JANELA DE MADEIRA IMBUIA/CEDRO ARANA/CEDRO OU EQUIVALENTE, CAIXA DO BATENTE/ MARCO 10 CM, COM 6 FOLHAS (2 VENEZIANAS FIXAS, 2 VENEZIANAS DE CORRER E 2 FOLHAS DE CORRER PARA VIDRO, VIDROS NÃO INCLUSOS), SEM GUARNIÇÃO/ ALIZAR, COM FERRAGENS, FIXAÇÃO COM PARAFUSOS E ESPUMA EXPANSIVA, EXCLUSIVE CONTRAMARCO - FORNECIMENTO E INSTALAÇÃO. AF_11/2024</t>
  </si>
  <si>
    <t>JANELA DE MADEIRA PINUS/ EUCALIPTO/ TAUARI/ VIROLA OU EQUIVALENTE, CAIXA DO BATENTE/ MARCO 10 CM, COM 6 FOLHAS (2 VENEZIANAS FIXAS, 2 VENEZIANAS DE CORRER E 2 FOLHAS DE CORRER PARA VIDRO, VIDROS NÃO INCLUSOS), SEM GUARNIÇÃO/ ALIZAR, COM FERRAGENS, FIXAÇÃO COM PARAFUSOS E ESPUMA EXPANSIVA, EXCLUSIVE CONTRAMARCO - FORNECIMENTO E INSTALAÇÃO. AF_11/2024</t>
  </si>
  <si>
    <t>CAIXILHO FIXO DE ALUMÍNIO PARA VIDRO (VIDRO INCLUSO), BATENTE/ REQUADRO DE 4 A 14 CM, SEM GUARNIÇÃO/ ALIZAR, FIXAÇÃO COM PARAFUSOS, VEDAÇÃO COM SILICONE, EXCLUSIVE CONTRAMARCO - FORNECIMENTO E INSTALAÇÃO. AF_11/2024</t>
  </si>
  <si>
    <t>PINTURA COM TINTA ALQUÍDICA DE ACABAMENTO (ESMALTE SINTÉTICO BRILHANTE) PULVERIZADA SOBRE PERFIL METÁLICO EXECUTADO EM FÁBRICA (POR DEMÃO). AF_01/2020_PE</t>
  </si>
  <si>
    <t>PINTURA COM TINTA ALQUÍDICA DE ACABAMENTO (ESMALTE SINTÉTICO BRILHANTE) PULVERIZADA SOBRE SUPERFÍCIES METÁLICAS (EXCETO PERFIL) EXECUTADO EM OBRA (POR DEMÃO). AF_01/2020_PE</t>
  </si>
  <si>
    <t>PISO EM PEDRA ASSENTADO SOBRE ARGAMASSA 1:3 (CIMENTO E AREIA). AF_09/2020</t>
  </si>
  <si>
    <t>REASSENTAMENTO DE PEDRAS POLIÉDRICAS, REJUNTAMENTO COM PÓ DE PEDRA, COM REAPROVEITAMENTO DAS PEDRAS POLIÉDRICAS - INCLUSO RETIRADA E COLOCAÇÃO DO MATERIAL. AF_12/2020</t>
  </si>
  <si>
    <t>REASSENTAMENTO DE BLOCOS RETANGULAR PARA PISO INTERTRAVADO, ESPESSURA DE 4 CM, EM CALÇADA, COM REAPROVEITAMENTO DOS BLOCOS RETANGULAR - INCLUSO RETIRADA E COLOCAÇÃO DO MATERIAL. AF_12/2020</t>
  </si>
  <si>
    <t>REASSENTAMENTO DE BLOCOS 16 FACES PARA PISO INTERTRAVADO, ESPESSURA DE 4 CM, EM CALÇADA, COM REAPROVEITAMENTO DOS BLOCOS 16 FACES - INCLUSO RETIRADA E COLOCAÇÃO DO MATERIAL. AF_12/2020</t>
  </si>
  <si>
    <t>MONTAGEM E DESMONTAGEM DE FÔRMA PARA ESCADAS, COM 2 LANCES EM "U" E LAJE PLANA, EM MADEIRA SERRADA, 2 UTILIZAÇÕES. AF_11/2020</t>
  </si>
  <si>
    <t>PINTURA DE FAIXA DE PEDESTRE OU ZEBRADA COM TINTA ACRÍLICA, E = 30 CM, APLICAÇÃO MANUAL. AF_05/2021</t>
  </si>
  <si>
    <t>PINTURA DE FAIXA DE PEDESTRE OU ZEBRADA COM TINTA EPÓXI, E = 30 CM, APLICAÇÃO MANUAL. AF_05/2021</t>
  </si>
  <si>
    <t>ALVENARIA DE VEDAÇÃO DE BLOCOS VAZADOS DE CONCRETO DE 14X19X39 CM (ESPESSURA 14 CM) E ARGAMASSA DE ASSENTAMENTO COM PREPARO EM BETONEIRA. AF_12/2021</t>
  </si>
  <si>
    <t>ALVENARIA DE VEDAÇÃO DE BLOCOS VAZADOS DE CONCRETO APARENTE DE 9X19X39 CM (ESPESSURA 9 CM) E ARGAMASSA DE ASSENTAMENTO COM PREPARO EM BETONEIRA. AF_12/2021</t>
  </si>
  <si>
    <t>ALVENARIA DE VEDAÇÃO DE BLOCOS VAZADOS DE CONCRETO APARENTE DE 9X19X39 CM (ESPESSURA 9 CM) E ARGAMASSA DE ASSENTAMENTO COM PREPARO MANUAL. AF_12/2021</t>
  </si>
  <si>
    <t>ALVENARIA DE VEDAÇÃO DE BLOCOS VAZADOS DE CONCRETO APARENTE DE 14X19X39 CM (ESPESSURA 14 CM) E ARGAMASSA DE ASSENTAMENTO COM PREPARO EM BETONEIRA. AF_12/2021</t>
  </si>
  <si>
    <t>ALVENARIA DE VEDAÇÃO DE BLOCOS VAZADOS DE CONCRETO APARENTE DE 14X19X39 CM (ESPESSURA 14 CM) E ARGAMASSA DE ASSENTAMENTO COM PREPARO MANUAL. AF_12/2021</t>
  </si>
  <si>
    <t>ALVENARIA DE VEDAÇÃO DE BLOCOS VAZADOS DE CONCRETO APARENTE DE 19X19X39 CM (ESPESSURA 19 CM) E ARGAMASSA DE ASSENTAMENTO COM PREPARO EM BETONEIRA. AF_12/2021</t>
  </si>
  <si>
    <t>ALVENARIA DE VEDAÇÃO DE BLOCOS VAZADOS DE CONCRETO APARENTE DE 19X19X39 CM (ESPESSURA 19 CM) E ARGAMASSA DE ASSENTAMENTO COM PREPARO MANUAL. AF_12/2021</t>
  </si>
  <si>
    <t>ALVENARIA DE VEDAÇÃO DE BLOCOS VAZADOS DE CONCRETO DE 14X19X29 CM (ESPESSURA 14 CM) E ARGAMASSA DE ASSENTAMENTO COM PREPARO EM BETONEIRA. AF_12/2021</t>
  </si>
  <si>
    <t>ALVENARIA DE VEDAÇÃO DE BLOCOS VAZADOS DE CONCRETO DE 14X19X29 CM (ESPESSURA 14 CM) E ARGAMASSA DE ASSENTAMENTO COM PREPARO MANUAL. AF_12/2021</t>
  </si>
  <si>
    <t>EMBOÇO OU MASSA ÚNICA EM ARGAMASSA TRAÇO 1:2:8, PREPARO MECÂNICA COM BETONEIRA 400 L, APLICADA COM PROJETOR TIPO CANEQUINHA EM SUPERFÍCIES INTERNAS DA SACADA, ESPESSURA DE 25 MM, SEM USO DE TELA METÁLICA. AF_08/2022</t>
  </si>
  <si>
    <t>CHAPISCO APLICADO EM ALVENARIA E ESTRUTURAS DE CONCRETO INTERNAS, COM EQUIPAMENTO DE PROJEÇÃO. ARGAMASSA TRAÇO 1:3 COM PREPARO MANUAL. AF_10/2022</t>
  </si>
  <si>
    <t>CHAPISCO APLICADO EM ALVENARIA E ESTRUTURAS DE CONCRETO INTERNAS, COM EQUIPAMENTO DE PROJEÇÃO. ARGAMASSA TRAÇO 1:3 COM PREPARO EM BETONEIRA 400 L. AF_10/2022</t>
  </si>
  <si>
    <t>ESTUCAMENTO PARA QUALQUER REVESTIMENTO, EM TETO DO SISTEMA DE PAREDES DE CONCRETO, EM AMBIENTES COM ÁREA MAIOR OU IGUAL A 10 M², UTILIZAÇÃO DE ARGAMASSA COLANTE. AF_12/2024</t>
  </si>
  <si>
    <t>ESTUCAMENTO PARA QUALQUER REVESTIMENTO, EM TETO DO SISTEMA DE PAREDES DE CONCRETO, EM AMBIENTES COM ÁREA MENOR OU IGUAL A 5 M², UTILIZAÇÃO DE ARGAMASSA COLANTE. AF_12/2024</t>
  </si>
  <si>
    <t>ESTUCAMENTO DE DENSIDADE ALTA NAS FACES INTERNAS DE PAREDES DO SISTEMA DE PAREDES DE CONCRETO, EM AMBIENTES COM ÁREA MAIOR OU IGUAL A 10 M², UTILIZAÇÃO DE ARGAMASSA COLANTE. AF_12/2024</t>
  </si>
  <si>
    <t>ESTUCAMENTO DE DENSIDADE ALTA NAS FACES INTERNAS DE PAREDES DO SISTEMA DE PAREDES DE CONCRETO, EM AMBIENTES COM ÁREA MENOR OU IGUAL A 5 M², UTILIZAÇÃO DE ARGAMASSA COLANTE. AF_12/2024</t>
  </si>
  <si>
    <t>ESTUCAMENTO DE DENSIDADE BAIXA NAS FACES INTERNAS DE PAREDES DO SISTEMA DE PAREDES DE CONCRETO, EM AMBIENTES COM ÁREA MAIOR OU IGUAL A 10 M², UTILIZAÇÃO DE ARGAMASSA COLANTE. AF_12/2024</t>
  </si>
  <si>
    <t>ESTUCAMENTO DE DENSIDADE BAIXA NAS FACES INTERNAS DE PAREDES DO SISTEMA DE PAREDES DE CONCRETO, EM AMBIENTES COM ÁREA MENOR OU IGUAL A 5 M², UTILIZAÇÃO DE ARGAMASSA COLANTE. AF_12/2024</t>
  </si>
  <si>
    <t>ESTUCAMENTO DE DENSIDADE BAIXA DE PANOS DE FACHADA DO SISTEMA DE PAREDES DE CONCRETO EM EDIFICAÇÕES DE MÚLTIPLOS PAVIMENTOS, PAVIMENTO TÉRREO, UTILIZAÇÃO DE ARGAMASSA COLANTE. AF_12/2024</t>
  </si>
  <si>
    <t>ESTUCAMENTO DE DENSIDADE BAIXA DE PANOS DE FACHADA DO SISTEMA DE PAREDES DE CONCRETO EM UNIDADES HABITACIONAIS DE DOIS PAVIMENTOS (SOBRADO), ACESSO COM ANDAIME FACHADEIRO, UTILIZAÇÃO DE ARGAMASSA COLANTE. AF_12/2024</t>
  </si>
  <si>
    <t>ESTUCAMENTO DE DENSIDADE ALTA DE PANOS DE FACHADA DO SISTEMA DE PAREDES DE CONCRETO EM EDIFICAÇÕES DE MÚLTIPLOS PAVIMENTOS, PAVIMENTOS SUPERIORES, UTILIZAÇÃO DE ARGAMASSA COLANTE. AF_12/2024</t>
  </si>
  <si>
    <t>ESTUCAMENTO DE DENSIDADE ALTA DE PANOS DE FACHADA DO SISTEMA DE PAREDES DE CONCRETO EM EDIFICAÇÕES DE MÚLTIPLOS PAVIMENTOS, PAVIMENTO TÉRREO, UTILIZAÇÃO DE ARGAMASSA COLANTE. AF_12/2024</t>
  </si>
  <si>
    <t>ESTUCAMENTO DE DENSIDADE ALTA DE PANOS DE FACHADA DO SISTEMA DE PAREDES DE CONCRETO EM UNIDADES HABITACIONAIS DE DOIS PAVIMENTOS (SOBRADO), ACESSO COM ANDAIME FACHADEIRO, UTILIZAÇÃO DE ARGAMASSA COLANTE. AF_12/2024</t>
  </si>
  <si>
    <t>ESTUCAMENTO DE DENSIDADE ALTA DE PANOS DE FACHADA DO SISTEMA DE PAREDES DE CONCRETO EM UNIDADES HABITACIONAIS DE PAVIMENTO ÚNICO, UTILIZAÇÃO DE ARGAMASSA COLANTE. AF_12/2024</t>
  </si>
  <si>
    <t>EXECUÇÃO DE PASSEIO EM PISO INTERTRAVADO, COM BLOCO RAQUETE 22 X 13,5 CM, ESPESSURA 6 CM. AF_10/2022</t>
  </si>
  <si>
    <t>EXECUÇÃO DE PAVIMENTO EM PISO INTERTRAVADO, COM BLOCO RAQUETE 22 X 13,5 CM, ESPESSURA 6 CM. AF_10/2022</t>
  </si>
  <si>
    <t>REVESTIMENTO CERÂMICO PARA PAREDES EXTERNAS, COM PLACAS TIPO GRÊS OU SEMIGRÊS, FORMATO MENOR OU IGUAL A 200 CM2, ALINHADAS A PRUMO, APLICADO EM SUPERFÍCIES INTERNAS DE SACADA. AF_02/2023</t>
  </si>
  <si>
    <t>REVESTIMENTO CERÂMICO PARA PAREDES EXTERNAS, COM PLACAS TIPO GRÊS OU SEMIGRÊS, FORMATO MENOR OU IGUAL A 200 CM2, DISPOSTAS EM AMARRAÇÃO, APLICADO EM SUPERFÍCIES INTERNAS DE SACADA. AF_02/2023</t>
  </si>
  <si>
    <t>JANELA DE AÇO GALVANIZADO TIPO MAXIMO-AR, PINT. ANTICORROSIVA, COM BATENTE/REQUADRO DE 6 A 14 CM, SEM VIDRO, COM GRADE, 1 FL, 60 X 80 CM (A X L), FIXAÇÃO COM ARGAMASSA, EXCLUSIVE CONTRAMARCO - FORNECIMENTO E INSTALAÇÃO. AF_11/2024</t>
  </si>
  <si>
    <t>ESTUCAMENTO DE DENSIDADE ALTA NAS FACES INTERNAS DE PAREDES DO SISTEMA DE PAREDES DE CONCRETO, EM AMBIENTES COM ÁREA MAIOR OU IGUAL A 10 M², UTILIZAÇÃO DE ARGAMASSA POLIMÉRICA. AF_12/2024</t>
  </si>
  <si>
    <t>ESTUCAMENTO DE DENSIDADE ALTA NAS FACES INTERNAS DE PAREDES DO SISTEMA DE PAREDES DE CONCRETO, EM AMBIENTES COM ÁREA MAIOR OU IGUAL A 10 M², UTILIZAÇÃO DE ARGAMASSA TRAÇO 1:1:6 (CIM:CAL:AREIA). AF_12/2024</t>
  </si>
  <si>
    <t>ESTUCAMENTO DE DENSIDADE ALTA NAS FACES INTERNAS DE PAREDES DO SISTEMA DE PAREDES DE CONCRETO, EM AMBIENTES COM ÁREA ENTRE 5 M² E 10 M², UTILIZAÇÃO DE ARGAMASSA POLIMÉRICA. AF_12/2024</t>
  </si>
  <si>
    <t>ESTUCAMENTO DE DENSIDADE ALTA NAS FACES INTERNAS DE PAREDES DO SISTEMA DE PAREDES DE CONCRETO, EM AMBIENTES COM ÁREA ENTRE 5 M² E 10 M², UTILIZAÇÃO DE ARGAMASSA TRAÇO 1:1:6 (CIM:CAL:AREIA). AF_12/2024</t>
  </si>
  <si>
    <t>ESTUCAMENTO DE DENSIDADE ALTA NAS FACES INTERNAS DE PAREDES DO SISTEMA DE PAREDES DE CONCRETO, EM AMBIENTES COM ÁREA MENOR OU IGUAL A 5 M², UTILIZAÇÃO DE ARGAMASSA POLIMÉRICA. AF_12/2024</t>
  </si>
  <si>
    <t>ESTUCAMENTO DE DENSIDADE ALTA NAS FACES INTERNAS DE PAREDES DO SISTEMA DE PAREDES DE CONCRETO, EM AMBIENTES COM ÁREA MENOR OU IGUAL A 5 M², UTILIZAÇÃO DE ARGAMASSA TRAÇO 1:1:6 (CIM:CAL:AREIA). AF_12/2024</t>
  </si>
  <si>
    <t>ESTUCAMENTO DE DENSIDADE ALTA DE PANOS DE FACHADA DO SISTEMA DE PAREDES DE CONCRETO EM EDIFICAÇÕES DE MÚLTIPLOS PAVIMENTOS, PAVIMENTOS SUPERIORES, UTILIZAÇÃO DE ARGAMASSA POLIMÉRICA. AF_12/2024</t>
  </si>
  <si>
    <t>ESTUCAMENTO DE DENSIDADE ALTA DE PANOS DE FACHADA DO SISTEMA DE PAREDES DE CONCRETO EM EDIFICAÇÕES DE MÚLTIPLOS PAVIMENTOS, PAVIMENTOS SUPERIORES, UTILIZAÇÃO DE ARGAMASSA TRAÇO 1:0,5:4,5 (CIM:CAL:AREIA). AF_12/2024</t>
  </si>
  <si>
    <t>ESTUCAMENTO DE DENSIDADE ALTA DE PANOS DE FACHADA DO SISTEMA DE PAREDES DE CONCRETO EM EDIFICAÇÕES DE MÚLTIPLOS PAVIMENTOS, PAVIMENTO TÉRREO, UTILIZAÇÃO DE ARGAMASSA POLIMÉRICA. AF_12/2024</t>
  </si>
  <si>
    <t>ESTUCAMENTO DE DENSIDADE ALTA DE PANOS DE FACHADA DO SISTEMA DE PAREDES DE CONCRETO EM EDIFICAÇÕES DE MÚLTIPLOS PAVIMENTOS, PAVIMENTO TÉRREO, UTILIZAÇÃO DE ARGAMASSA TRAÇO 1:0,5:4,5 (CIM:CAL:AREIA). AF_12/2024</t>
  </si>
  <si>
    <t>ESTUCAMENTO DE DENSIDADE ALTA DE PANOS DE FACHADA DO SISTEMA DE PAREDES DE CONCRETO EM UNIDADES HABITACIONAIS DE DOIS PAVIMENTOS (SOBRADO), ACESSO COM ANDAIME FACHADEIRO, UTILIZAÇÃO DE ARGAMASSA POLIMÉRICA. AF_12/2024</t>
  </si>
  <si>
    <t>ESTUCAMENTO DE DENSIDADE ALTA DE PANOS DE FACHADA DO SISTEMA DE PAREDES DE CONCRETO EM UNIDADES HABITACIONAIS DE DOIS PAVIMENTOS (SOBRADO), ACESSO COM ANDAIME FACHADEIRO, UTILIZAÇÃO DE ARGAMASSA TRAÇO 1:0,5:4,5 (CIM:CAL:AREIA). AF_12/2024</t>
  </si>
  <si>
    <t>ESTUCAMENTO DE DENSIDADE ALTA DE PANOS DE FACHADA DO SISTEMA DE PAREDES DE CONCRETO EM UNIDADES HABITACIONAIS DE PAVIMENTO ÚNICO, UTILIZAÇÃO DE ARGAMASSA POLIMÉRICA. AF_12/2024</t>
  </si>
  <si>
    <t>ESTUCAMENTO DE DENSIDADE ALTA DE PANOS DE FACHADA DO SISTEMA DE PAREDES DE CONCRETO EM UNIDADES HABITACIONAIS DE PAVIMENTO ÚNICO, UTILIZAÇÃO DE ARGAMASSA TRAÇO 1:0,5:4,5 (CIM:CAL:AREIA). AF_12/2024</t>
  </si>
  <si>
    <t>PREPARO DE SOLO E GABARITO DE MADEIRA PARA VALETA MOLDADA IN LOCO COM GEOMETRIA TRAPEZOIDAL. AF_05/2025</t>
  </si>
  <si>
    <t>ESPARGIDOR DE ASFALTO PRESSURIZADO, TANQUE 6 M3 COM ISOLAÇÃO TÉRMICA, AQUECIDO COM 2 MAÇARICOS, COM BARRA ESPARGIDORA 3,60 M, MONTADO SOBRE CAMINHÃO TOCO, PBT 14.300 KG, POTÊNCIA 185 CV - MANUTENÇÃO. AF_08/2015</t>
  </si>
  <si>
    <t>MONTADOR ELETROMECÂNICO COM ENCARGOS COMPLEMENTARES</t>
  </si>
  <si>
    <t>ESPARGIDOR DE ASFALTO PRESSURIZADO, TANQUE 6 M3 COM ISOLAÇÃO TÉRMICA, AQUECIDO COM 2 MAÇARICOS, COM BARRA ESPARGIDORA 3,60 M, MONTADO SOBRE CAMINHÃO TOCO, PBT 14.300 KG, POTÊNCIA 185 CV - DEPRECIAÇÃO. AF_05/2023</t>
  </si>
  <si>
    <t>ESPARGIDOR DE ASFALTO PRESSURIZADO, TANQUE 6 M3 COM ISOLAÇÃO TÉRMICA, AQUECIDO COM 2 MAÇARICOS, COM BARRA ESPARGIDORA 3,60 M, MONTADO SOBRE CAMINHÃO TOCO, PBT 14.300 KG, POTÊNCIA 185 CV - JUROS. AF_05/2023</t>
  </si>
  <si>
    <t>ESPARGIDOR DE ASFALTO PRESSURIZADO, TANQUE 6 M3 COM ISOLAÇÃO TÉRMICA, AQUECIDO COM 2 MAÇARICOS, COM BARRA ESPARGIDORA 3,60 M, MONTADO SOBRE CAMINHÃO TOCO, PBT 14.300 KG, POTÊNCIA 185 CV - IMPOSTOS E SEGUROS. AF_05/2023</t>
  </si>
  <si>
    <t>ESPARGIDOR DE ASFALTO PRESSURIZADO, TANQUE 6 M3 COM ISOLAÇÃO TÉRMICA, AQUECIDO COM 2 MAÇARICOS, COM BARRA ESPARGIDORA 3,60 M, MONTADO SOBRE CAMINHÃO TOCO, PBT 14.300 KG, POTÊNCIA 185 CV - MATERIAIS NA OPERAÇÃO. AF_05/2023</t>
  </si>
  <si>
    <t>GRUA ASCENCIONAL, LANÇA DE 30 M, CAPACIDADE DE 1,0 T A 30 M, ALTURA ATÉ 39 M DEPRECIAÇÃO. AF_05/2023</t>
  </si>
  <si>
    <t>GRUA ASCENCIONAL, LANÇA DE 30 M, CAPACIDADE DE 1,0 T A 30 M, ALTURA ATÉ 39 M JUROS. AF_05/2023</t>
  </si>
  <si>
    <t>GRUA ASCENCIONAL, LANÇA DE 30 M, CAPACIDADE DE 1,0 T A 30 M, ALTURA ATÉ 39 M MANUTENÇÃO. AF_05/2023</t>
  </si>
  <si>
    <t>GRUA ASCENCIONAL, LANÇA DE 30 M, CAPACIDADE DE 1,0 T A 30 M, ALTURA ATÉ 39 M MATERIAIS NA OPERAÇÃO. AF_05/2023</t>
  </si>
  <si>
    <t>MÁQUINA JATO DE PRESSAO PORTÁTIL, CAMARA DE 1 SAIDA, CAPACIDADE 280 L, DIAMETRO 670 MM, BICO DE JATO CURTO VENTURI DE 5/16", MANGUEIRA DE 1" COM COMPRESSOR DE AR REBOCÁVEL 189 PCM E MOTOR DIESEL 63 CV - DEPRECIAÇÃO. AF_05/2023</t>
  </si>
  <si>
    <t>MÁQUINA JATO DE PRESSAO PORTÁTIL, CAMARA DE 1 SAIDA, CAPACIDADE 280 L, DIAMETRO 670 MM, BICO DE JATO CURTO VENTURI DE 5/16", MANGUEIRA DE 1" COM COMPRESSOR DE AR REBOCÁVEL 189 PCM E MOTOR DIESEL 63 CV - JUROS. AF_05/2023</t>
  </si>
  <si>
    <t>MÁQUINA JATO DE PRESSAO PORTÁTIL, CAMARA DE 1 SAIDA, CAPACIDADE 280 L, DIAMETRO 670 MM, BICO DE JATO CURTO VENTURI DE 5/16", MANGUEIRA DE 1" COM COMPRESSOR DE AR REBOCÁVEL 189 PCM E MOTOR DIESEL 63 CV - MANUTENÇÃO. AF_05/2023</t>
  </si>
  <si>
    <t>MÁQUINA JATO DE PRESSAO PORTÁTIL, CAMARA DE 1 SAIDA, CAPACIDADE 280 L, DIAMETRO 670 MM, BICO DE JATO CURTO VENTURI DE 5/16", MANGUEIRA DE 1" COM COMPRESSOR DE AR REBOCÁVEL 189 PCM E MOTOR DIESEL 63 CV - MATERIAIS NA OPERAÇÃO. AF_05/2023</t>
  </si>
  <si>
    <t>GRUA ASCENCIONAL, LANÇA DE 42 M, CAPACIDADE DE 1,5 T A 30 M, ALTURA ATÉ 39 M DEPRECIAÇÃO. AF_05/2023</t>
  </si>
  <si>
    <t>GRUA ASCENCIONAL, LANCA DE 42 M, CAPACIDADE DE 1,5 T A 30 M, ALTURA ATE 39 M JUROS. AF_05/2023</t>
  </si>
  <si>
    <t>GRUA ASCENCIONAL, LANCA DE 42 M, CAPACIDADE DE 1,5 T A 30 M, ALTURA ATE 39 M MANUTENÇÃO. AF_05/2023</t>
  </si>
  <si>
    <t>GRUA ASCENCIONAL, LANCA DE 42 M, CAPACIDADE DE 1,5 T A 30 M, ALTURA ATE 39 M MATERIAIS NA OPERAÇÃO. AF_05/2023</t>
  </si>
  <si>
    <t>DESEMPENADEIRA DE CONCRETO, PESO DE 78 KG, 4 PÁS, MOTOR A GASOLINA, POTÊNCIA 5,5 HP MATERIAIS NA OPERAÇÃO. AF_05/2023</t>
  </si>
  <si>
    <t>CURSO DE CAPACITAÇÃO PARA AZULEJISTA OU LADRILHEIRO (ENCARGOS COMPLEMENTARES) - HORISTA</t>
  </si>
  <si>
    <t>CURSO DE CAPACITAÇÃO PARA MONTADOR DE TUBO AÇO/EQUIPAMENTOS (ENCARGOS COMPLEMENTARES) - HORISTA</t>
  </si>
  <si>
    <t>CURSO DE CAPACITAÇÃO PARA SOLDADOR A (PARA SOLDA A SER TESTADA COM RAIOS X) (ENCARGOS COMPLEMENTARES) - HORISTA</t>
  </si>
  <si>
    <t>INVERSOR DE SOLDA MONOFÁSICO DE 160 A, POTÊNCIA DE 7000 W, TENSÃO DE 220 V, TURBO VENTILADO, PROTEÇÃO POR TERMOSTATO, PARA ELETRODOS DE 2,0 A 4,0 MM - DEPRECIAÇÃO. AF_06/2018</t>
  </si>
  <si>
    <t>INVERSOR DE SOLDA MONOFÁSICO DE 160 A, POTÊNCIA DE 7000 W, TENSÃO DE 220 V, TURBO VENTILADO, PROTEÇÃO POR TERMOSTATO, PARA ELETRODOS DE 2,0 A 4,0 MM - JUROS. AF_06/2018</t>
  </si>
  <si>
    <t>INVERSOR DE SOLDA MONOFÁSICO DE 160 A, POTÊNCIA DE 7000 W, TENSÃO DE 220 V, TURBO VENTILADO, PROTEÇÃO POR TERMOSTATO, PARA ELETRODOS DE 2,0 A 4,0 MM - MANUTENÇÃO. AF_06/2018</t>
  </si>
  <si>
    <t>INVERSOR DE SOLDA MONOFÁSICO DE 160 A, POTÊNCIA DE 7000 W, TENSÃO DE 220 V, TURBO VENTILADO, PROTEÇÃO POR TERMOSTATO, PARA ELETRODOS DE 2,0 A 4,0 MM - MATERIAIS NA OPERAÇÃO. AF_06/2018</t>
  </si>
  <si>
    <t>CONJUNTO CILINDRO E BOMBA HIDRÁULICA PARA PROTENSÃO DE MONOBARRAS PARA TIRANTES, ESFORÇO MÁXIMO DE 30 TONELADAS - MATERIAIS NA OPERAÇÃO. AF_05/2023</t>
  </si>
  <si>
    <t>PÓRTICO ROLANTE MONOVIGA, PERFIL I, 4 PERNAS, CAPACIDADE 5 T - MATERIAIS NA OPERAÇÃO. AF_04/2019</t>
  </si>
  <si>
    <t>TORRE, COMPOSTA POR GUINCHO MECÂNICO, GUINCHO MANUAL, CABOS DE AÇO, PITEIRA E SOQUETE - MATERIAIS NA OPERAÇÃO. AF_05/2023</t>
  </si>
  <si>
    <t>RETROESCAVADEIRA SOBRE RODAS COM CARREGADEIRA, PESO OPERACIONAL MÍN. 6,674, POTÊNCIA LÍQ 88 HP, COM MARTELO ROMPEDOR HIDRÁULICO ENTRE 275 A 362 KG - MATERIAIS NA OPERAÇÃO. AF_02/2021</t>
  </si>
  <si>
    <t>CONJUNTO MACACO HIDRÁULICO E CENTRAL DE BOMBEAMENTO MOTORIZADO 1,8 KW PARA PROTENSÃO DE MONOCABOS PARA CONCRETO PROTENDIDO, ESFORÇO MÁXIMO DE 20 TONELADAS - MATERIAIS NA OPERAÇÃO. AF_05/2022</t>
  </si>
  <si>
    <t>CONJUNTO MACACO HIDRÁULICO E CENTRAL DE BOMBEAMENTO MOTORIZADO 1,8 KW PARA PROTENSÃO DE MONOCABOS PARA CONCRETO PROTENDIDO, ESFORÇO MÁXIMO DE 30 TONELADAS - MATERIAIS NA OPERAÇÃO. AF_05/2022</t>
  </si>
  <si>
    <t>ESCAVADEIRA HIDRÁULICA DE BRAÇO LONGO (LONGO ALCANCE) SOBRE ESTEIRAS, CAÇAMBA 0,52 M3, PESO OPERACIONAL 24 T, POTÊNCIA LÍQUIDA 155 HP - MATERIAIS NA OPERAÇÃO. AF_06/2023</t>
  </si>
  <si>
    <t>GUINDAUTO HIDRÁULICO, CAPACIDADE MÁXIMA DE CARGA 6200 KG, MOMENTO MÁXIMO DE CARGA 11,7 TM, ALCANCE MÁXIMO HORIZONTAL 9,70 M, INCLUSIVE CAMINHÃO TOCO PBT 16.000 KG, POTÊNCIA DE 189 CV E CESTA AÉREA COM ISOLAMENTO CLASSE C - MATERIAIS NA OPERAÇÃO. AF_01/2025</t>
  </si>
  <si>
    <t>GUINDAUTO HIDRÁULICO, CAPACIDADE MÁXIMA DE CARGA 8500 KG, MOMENTO MÁXIMO DE CARGA 30,4 TM, ALCANCE MÁXIMO HORIZONTAL 14,30 M, INCLUSIVE CAMINHÃO TRUCADO PBT 23.000 KG, POTÊNCIA DE 256 CV E CARROCERIA FIXA ABERTA DE MADEIRA - DEPRECIAÇÃO. AF_05/2025</t>
  </si>
  <si>
    <t>GUINDAUTO HIDRÁULICO, CAPACIDADE MÁXIMA DE CARGA 8500 KG, MOMENTO MÁXIMO DE CARGA 30,4 TM, ALCANCE MÁXIMO HORIZONTAL 14,30 M, INCLUSIVE CAMINHÃO TRUCADO PBT 23.000 KG, POTÊNCIA DE 256 CV E CARROCERIA FIXA ABERTA DE MADEIRA - JUROS. AF_05/2025</t>
  </si>
  <si>
    <t>GUINDAUTO HIDRÁULICO, CAPACIDADE MÁXIMA DE CARGA 8500 KG, MOMENTO MÁXIMO DE CARGA 30,4 TM, ALCANCE MÁXIMO HORIZONTAL 14,30 M, INCLUSIVE CAMINHÃO TRUCADO PBT 23.000 KG, POTÊNCIA DE 256 CV E CARROCERIA FIXA ABERTA DE MADEIRA - MANUTENÇÃO. AF_05/2025</t>
  </si>
  <si>
    <t>GUINDAUTO HIDRÁULICO, CAPACIDADE MÁXIMA DE CARGA 8500 KG, MOMENTO MÁXIMO DE CARGA 30,4 TM, ALCANCE MÁXIMO HORIZONTAL 14,30 M, INCLUSIVE CAMINHÃO TRUCADO PBT 23.000 KG, POTÊNCIA DE 256 CV E CARROCERIA FIXA ABERTA DE MADEIRA - IMPOSTOS E SEGUROS. AF_05/2025</t>
  </si>
  <si>
    <t>GUINDAUTO HIDRÁULICO, CAPACIDADE MÁXIMA DE CARGA 8500 KG, MOMENTO MÁXIMO DE CARGA 30,4 TM, ALCANCE MÁXIMO HORIZONTAL 14,30 M, INCLUSIVE CAMINHÃO TRUCADO PBT 23.000 KG, POTÊNCIA DE 256 CV E CARROCERIA FIXA ABERTA DE MADEIRA - MATERIAIS NA OPERAÇÃO. AF_05/2025</t>
  </si>
  <si>
    <t>OXIGENIO - RECARGA DE GAS PARA CILINDRO (NAO INCLUI TROCA/MANUTENCAO DO CILINDRO)</t>
  </si>
  <si>
    <t>REATERRO MECANIZADO DE VALA COM RETROESCAVADEIRA (CAPACIDADE DA CAÇAMBA DA RETRO: 0,26 M³/POTÊNCIA: 88 HP), LARGURA ATÉ 0,8 M, PROFUNDIDADE ATÉ 1,5 M, COM SOLO (SEM SUBSTITUIÇÃO) DE 1ª CATEGORIA, COM COMPACTADOR DE SOLOS DE PERCUSSÃO. AF_08/2023</t>
  </si>
  <si>
    <t>REATERRO MECANIZADO DE VALA COM RETROESCAVADEIRA (CAPACIDADE DA CAÇAMBA DA RETRO: 0,26 M³/POTÊNCIA: 88 HP), LARGURA 0,8 A 1,5 M, PROFUNDIDADE ATÉ 1,5 M, COM SOLO (SEM SUBSTITUIÇÃO) DE 1ª CATEGORIA, COM COMPACTADOR DE SOLOS DE PERCUSSÃO AF_08/2023</t>
  </si>
  <si>
    <t>REATERRO MECANIZADO DE VALA COM RETROESCAVADEIRA (CAPACIDADE DA CAÇAMBA DA RETRO: 0,26 M³/POTÊNCIA: 88 HP), LARGURA ATÉ 0,8 M, PROFUNDIDADE 1,5 A 3,0 M, COM SOLO (SEM SUBSTITUIÇÃO) DE 1ª CATEGORIA, COM COMPACTADOR DE SOLOS DE PERCUSSÃO AF_08/2023</t>
  </si>
  <si>
    <t>REATERRO MECANIZADO DE VALA COM RETROESCAVADEIRA (CAPACIDADE DA CAÇAMBA DA RETRO: 0,26 M³/POTÊNCIA: 88 HP), LARGURA 0,8 A 1,5 M, PROFUNDIDADE 1,5 A 3,0 M, COM SOLO (SEM SUBSTITUIÇÃO) DE 1ª CATEGORIA E COMPACTADOR DE SOLOS DE PERCUSSÃO. AF_08/2023</t>
  </si>
  <si>
    <t>ARGAMASSA TRAÇO 1:0,5:4,5 (EM VOLUME DE CIMENTO, CAL E AREIA MÉDIA ÚMIDA), PREPARO MECÂNICO COM MISTURADOR DE EIXO HORIZONTAL DE 160 KG. AF_08/2019</t>
  </si>
  <si>
    <t>ARGAMASSA TRAÇO 1:0,5:4,5 (EM VOLUME DE CIMENTO, CAL E AREIA MÉDIA ÚMIDA), PREPARO MECÂNICO COM MISTURADOR DE EIXO HORIZONTAL DE 300 KG. AF_08/2019</t>
  </si>
  <si>
    <t>ARGAMASSA TRAÇO 1:0,5:4,5 (EM VOLUME DE CIMENTO, CAL E AREIA MÉDIA ÚMIDA), PREPARO MECÂNICO COM MISTURADOR DE EIXO HORIZONTAL DE 600 KG. AF_08/2019</t>
  </si>
  <si>
    <t>CARGA, MANOBRA E DESCARGA DE ENTULHO EM CAMINHÃO BASCULANTE 6 M³ - CARGA COM ESCAVADEIRA HIDRÁULICA (CAÇAMBA DE 0,80 M³ / 111 HP) E DESCARGA LIVRE (UNIDADE: M3). AF_07/2020</t>
  </si>
  <si>
    <t>CARGA, MANOBRA E DESCARGA DE ENTULHO EM CAMINHÃO BASCULANTE 10 M³ - CARGA COM ESCAVADEIRA HIDRÁULICA (CAÇAMBA DE 0,80 M³ / 111 HP) E DESCARGA LIVRE (UNIDADE: M3). AF_07/2020</t>
  </si>
  <si>
    <t>CARGA, MANOBRA E DESCARGA DE ENTULHO EM CAMINHÃO BASCULANTE 14 M³ - CARGA COM ESCAVADEIRA HIDRÁULICA (CAÇAMBA DE 0,80 M³ / 111 HP) E DESCARGA LIVRE (UNIDADE: M3). AF_07/2020</t>
  </si>
  <si>
    <t>CARGA, MANOBRA E DESCARGA DE ENTULHO EM CAMINHÃO BASCULANTE 18 M³ - CARGA COM ESCAVADEIRA HIDRÁULICA (CAÇAMBA DE 0,80 M³ / 111 HP) E DESCARGA LIVRE (UNIDADE: M3). AF_07/2020</t>
  </si>
  <si>
    <t>TUBULÃO A CÉU ABERTO, DIÂMETRO DO FUSTE DE 70CM, ESCAVAÇÃO MANUAL, SEM ALARGAMENTO DE BASE, CONCRETO FEITO EM OBRA E LANÇADO COM JERICA. AF_05/2020</t>
  </si>
  <si>
    <t>TUBULÃO A CÉU ABERTO, DIÂMETRO DO FUSTE DE 80CM, ESCAVAÇÃO MANUAL, SEM ALARGAMENTO DE BASE, CONCRETO FEITO EM OBRA E LANÇADO COM JERICA. AF_05/2020</t>
  </si>
  <si>
    <t>TUBULÃO A CÉU ABERTO, DIÂMETRO DO FUSTE DE 100CM, ESCAVAÇÃO MANUAL, SEM ALARGAMENTO DE BASE, CONCRETO FEITO EM OBRA E LANÇADO COM JERICA. AF_05/2020</t>
  </si>
  <si>
    <t>TUBULÃO A CÉU ABERTO, DIÂMETRO DO FUSTE DE 120CM, ESCAVAÇÃO MANUAL, SEM ALARGAMENTO DE BASE, CONCRETO FEITO EM OBRA E LANÇADO COM JERICA. AF_05/2020</t>
  </si>
  <si>
    <t>TUBULÃO A CÉU ABERTO, DIÂMETRO DO FUSTE DE 70CM, ESCAVAÇÃO MECÂNICA, SEM ALARGAMENTO DE BASE, CONCRETO FEITO EM OBRA E LANÇADO COM JERICA. AF_05/2020</t>
  </si>
  <si>
    <t>TUBULÃO A CÉU ABERTO, DIÂMETRO DO FUSTE DE 80CM, ESCAVAÇÃO MECÂNICA, SEM ALARGAMENTO DE BASE, CONCRETO FEITO EM OBRA E LANÇADO COM JERICA (EXCLUSIVE MOBILIZAÇÃO E DESMOBILIZAÇÃO). AF_05/2020</t>
  </si>
  <si>
    <t>TUBULÃO A CÉU ABERTO, DIÂMETRO DO FUSTE DE 100CM, ESCAVAÇÃO MECÂNICA, SEM ALARGAMENTO DE BASE, CONCRETO FEITO EM OBRA E LANÇADO COM JERICA (EXCLUSIVE MOBILIZAÇÃO E DESMOBILIZAÇÃO). AF_05/2020</t>
  </si>
  <si>
    <t>TUBULÃO A CÉU ABERTO, DIÂMETRO DO FUSTE DE 120CM, ESCAVAÇÃO MECÂNICA, SEM ALARGAMENTO DE BASE, CONCRETO FEITO EM OBRA E LANÇADO COM JERICA (EXCLUSIVE MOBILIZAÇÃO E DESMOBILIZAÇÃO). AF_05/2020</t>
  </si>
  <si>
    <t>TUBULÃO A CÉU ABERTO, DIÂMETRO DO FUSTE DE 70CM, ESCAVAÇÃO MANUAL, SEM ALARGAMENTO DE BASE, CONCRETO USINADO E LANÇADO COM BOMBA OU DIRETAMENTE DO CAMINHÃO (EXCLUSIVE BOMBEAMENTO). AF_05/2020</t>
  </si>
  <si>
    <t>TUBULÃO A CÉU ABERTO, DIÂMETRO DO FUSTE DE 80CM, ESCAVAÇÃO MANUAL, SEM ALARGAMENTO DE BASE, CONCRETO USINADO E LANÇADO COM BOMBA OU DIRETAMENTE DO CAMINHÃO (EXCLUSIVE BOMBEAMENTO). AF_05/2020</t>
  </si>
  <si>
    <t>TUBULÃO A CÉU ABERTO, DIÂMETRO DO FUSTE DE 100CM, ESCAVAÇÃO MANUAL, SEM ALARGAMENTO DE BASE, CONCRETO USINADO E LANÇADO COM BOMBA OU DIRETAMENTE DO CAMINHÃO (EXCLUSIVE BOMBEAMENTO). AF_05/2020</t>
  </si>
  <si>
    <t>TUBULÃO A CÉU ABERTO, DIÂMETRO DO FUSTE DE 120CM, ESCAVAÇÃO MANUAL, SEM ALARGAMENTO DE BASE, CONCRETO USINADO E LANÇADO COM BOMBA OU DIRETAMENTE DO CAMINHÃO (EXCLUSIVE BOMBEAMENTO). AF_05/2020</t>
  </si>
  <si>
    <t>TUBULÃO A CÉU ABERTO, DIÂMETRO DO FUSTE DE 70CM, ESCAVAÇÃO MECÂNICA, SEM ALARGAMENTO DE BASE, CONCRETO USINADO E LANÇADO COM BOMBA OU DIRETAMENTE DO CAMINHÃO (EXCLUSIVE BOMBEAMENTO, MOBILIZAÇÃO E DESMOBILIZAÇÃO). AF_05/2020</t>
  </si>
  <si>
    <t>TUBULÃO A CÉU ABERTO, DIÂMETRO DO FUSTE DE 80CM, ESCAVAÇÃO MECÂNICA, SEM ALARGAMENTO DE BASE, CONCRETO USINADO E LANÇADO COM BOMBA OU DIRETAMENTE DO CAMINHÃO (EXCLUSIVE BOMBEAMENTO, MOBILIZAÇÃO E DESMOBILIZAÇÃO). AF_05/2020</t>
  </si>
  <si>
    <t>TUBULÃO A CÉU ABERTO, DIÂMETRO DO FUSTE DE 100CM, ESCAVAÇÃO MECÂNICA, SEM ALARGAMENTO DE BASE, CONCRETO USINADO E LANÇADO COM BOMBA OU DIRETAMENTE DO CAMINHÃO (EXCLUSIVE BOMBEAMENTO, MOBILIZAÇÃO E DESMOBILIZAÇÃO). AF_05/2020</t>
  </si>
  <si>
    <t>TUBULÃO A CÉU ABERTO, DIÂMETRO DO FUSTE DE 120CM, ESCAVAÇÃO MECÂNICA, SEM ALARGAMENTO DE BASE, CONCRETO USINADO E LANÇADO COM BOMBA OU DIRETAMENTE DO CAMINHÃO (EXCLUSIVE BOMBEAMENTO, MOBILIZAÇÃO E DESMOBILIZAÇÃO). AF_05/2020</t>
  </si>
  <si>
    <t>ESCAVAÇÃO HORIZONTAL, INCLUINDO ESCARIFICAÇÃO, CARGA, DESCARGA E TRANSPORTE EM SOLO DE 2A CATEGORIA COM TRATOR DE ESTEIRAS (100HP/LÂMINA: 2,19M3) E CAMINHÃO BASCULANTE DE 10M3, DMT ATÉ 200M. AF_07/2020</t>
  </si>
  <si>
    <t>ESCAVAÇÃO VERTICAL PARA EDIFICAÇÃO, COM CARGA, DESCARGA E TRANSPORTE DE SOLO DE 1ª CATEGORIA, COM ESCAVADEIRA HIDRÁULICA (CAÇAMBA: 0,8 M³ / 111 HP), FROTA DE 3 CAMINHÕES BASCULANTES DE 14 M³, DMT ATÉ 1 KM E VELOCIDADE MÉDIA 14 KM/H. AF_05/2020</t>
  </si>
  <si>
    <t>ESCAVAÇÃO VERTICAL PARA EDIFICAÇÃO, COM CARGA, DESCARGA E TRANSPORTE DE SOLO DE 1ª CATEGORIA, COM ESCAVADEIRA HIDRÁULICA (CAÇAMBA: 1,2 M³ / 155 HP), FROTA DE 3 CAMINHÕES BASCULANTES DE 14 M³, DMT ATÉ 1 KM E VELOCIDADE MÉDIA 14 KM/H. AF_05/2020</t>
  </si>
  <si>
    <t>ESCAVAÇÃO VERTICAL PARA EDIFICAÇÃO, COM CARGA, DESCARGA E TRANSPORTE DE SOLO DE 1ª CATEGORIA, COM ESCAVADEIRA HIDRÁULICA (CAÇAMBA: 1,2 M³ / 155 HP), FROTA DE 3 CAMINHÕES BASCULANTES DE 18 M³, DMT ATÉ 1 KM E VELOCIDADE MÉDIA 14 KM/H. AF_05/2020</t>
  </si>
  <si>
    <t>ESCAVAÇÃO VERTICAL PARA EDIFICAÇÃO, COM CARGA, DESCARGA E TRANSPORTE DE SOLO DE 1ª CATEGORIA, COM ESCAVADEIRA HIDRÁULICA (CAÇAMBA: 0,8 M³ / 111 HP), FROTA DE 4 CAMINHÕES BASCULANTES DE 14 M³, DMT DE 1,5 KM E VELOCIDADE MÉDIA 18 KM/H. AF_05/2020</t>
  </si>
  <si>
    <t>ESCAVAÇÃO VERTICAL PARA EDIFICAÇÃO, COM CARGA, DESCARGA E TRANSPORTE DE SOLO DE 1ª CATEGORIA, COM ESCAVADEIRA HIDRÁULICA (CAÇAMBA: 0,8 M³ / 111 HP), FROTA DE 4 CAMINHÕES BASCULANTES DE 14 M³, DMT DE 2 KM E VELOCIDADE MÉDIA 19 KM/H. AF_05/2020</t>
  </si>
  <si>
    <t>ESCAVAÇÃO VERTICAL PARA EDIFICAÇÃO, COM CARGA, DESCARGA E TRANSPORTE DE SOLO DE 1ª CATEGORIA, COM ESCAVADEIRA HIDRÁULICA (CAÇAMBA: 0,8 M³ / 111 HP), FROTA DE 5 CAMINHÕES BASCULANTES DE 14 M³, DMT DE 3 KM E VELOCIDADE MÉDIA 20 KM/H. AF_05/2020</t>
  </si>
  <si>
    <t>ESCAVAÇÃO VERTICAL PARA EDIFICAÇÃO, COM CARGA, DESCARGA E TRANSPORTE DE SOLO DE 1ª CATEGORIA, COM ESCAVADEIRA HIDRÁULICA (CAÇAMBA: 0,8 M³ / 111 HP), FROTA DE 6 CAMINHÕES BASCULANTES DE 14 M³, DMT DE 4 KM E VELOCIDADE MÉDIA 22 KM/H. AF_05/2020</t>
  </si>
  <si>
    <t>ESCAVAÇÃO VERTICAL PARA EDIFICAÇÃO, COM CARGA, DESCARGA E TRANSPORTE DE SOLO DE 1ª CATEGORIA, COM ESCAVADEIRA HIDRÁULICA (CAÇAMBA: 0,8 M³ / 111 HP), FROTA DE 7 CAMINHÕES BASCULANTES DE 14 M³, DMT DE 6 KM E VELOCIDADE MÉDIA 22 KM/H. AF_05/2020</t>
  </si>
  <si>
    <t>ESCAVAÇÃO VERTICAL PARA EDIFICAÇÃO, COM CARGA, DESCARGA E TRANSPORTE DE SOLO DE 1ª CATEGORIA, COM ESCAVADEIRA HIDRÁULICA (CAÇAMBA: 0,8 M³ / 111 HP), FROTA DE 4 CAMINHÕES BASCULANTES DE 18 M³, DMT DE 1,5 KM E VELOCIDADE MÉDIA 18 KM/H. AF_05/2020</t>
  </si>
  <si>
    <t>ESCAVAÇÃO VERTICAL PARA EDIFICAÇÃO, COM CARGA, DESCARGA E TRANSPORTE DE SOLO DE 1ª CATEGORIA, COM ESCAVADEIRA HIDRÁULICA (CAÇAMBA: 0,8 M³ / 111 HP), FROTA DE 4 CAMINHÕES BASCULANTES DE 18 M³, DMT DE 2 KM E VELOCIDADE MÉDIA 19 KM/H. AF_05/2020</t>
  </si>
  <si>
    <t>ESCAVAÇÃO VERTICAL PARA EDIFICAÇÃO, COM CARGA, DESCARGA E TRANSPORTE DE SOLO DE 1ª CATEGORIA, COM ESCAVADEIRA HIDRÁULICA (CAÇAMBA: 0,8 M³ / 111 HP), FROTA DE 5 CAMINHÕES BASCULANTES DE 18 M³, DMT DE 3 KM E VELOCIDADE MÉDIA 20 KM/H. AF_05/2020</t>
  </si>
  <si>
    <t>ESCAVAÇÃO VERTICAL PARA EDIFICAÇÃO, COM CARGA, DESCARGA E TRANSPORTE DE SOLO DE 1ª CATEGORIA, COM ESCAVADEIRA HIDRÁULICA (CAÇAMBA: 0,8 M³ / 111 HP), FROTA DE 5 CAMINHÕES BASCULANTES DE 18 M³, DMT DE 4 KM E VELOCIDADE MÉDIA 22 KM/H. AF_05/2020</t>
  </si>
  <si>
    <t>ESCAVAÇÃO VERTICAL PARA EDIFICAÇÃO, COM CARGA, DESCARGA E TRANSPORTE DE SOLO DE 1ª CATEGORIA, COM ESCAVADEIRA HIDRÁULICA (CAÇAMBA: 0,8 M³ / 111 HP), FROTA DE 6 CAMINHÕES BASCULANTES DE 18 M³, DMT DE 6 KM E VELOCIDADE MÉDIA 22 KM/H. AF_05/2020</t>
  </si>
  <si>
    <t>ESCAVAÇÃO VERTICAL PARA EDIFICAÇÃO, COM CARGA, DESCARGA E TRANSPORTE DE SOLO DE 1ª CATEGORIA, COM ESCAVADEIRA HIDRÁULICA (CAÇAMBA: 1,2 M³ / 155 HP), FROTA DE 5 CAMINHÕES BASCULANTES DE 14 M³, DMT DE 1,5 KM E VELOCIDADE MÉDIA 18 KM/H. AF_05/2020</t>
  </si>
  <si>
    <t>ESCAVAÇÃO VERTICAL PARA EDIFICAÇÃO, COM CARGA, DESCARGA E TRANSPORTE DE SOLO DE 1ª CATEGORIA, COM ESCAVADEIRA HIDRÁULICA (CAÇAMBA: 1,2 M³ / 155 HP), FROTA DE 5 CAMINHÕES BASCULANTES DE 14 M³, DMT DE 2 KM E VELOCIDADE MÉDIA 19 KM/H. AF_05/2020</t>
  </si>
  <si>
    <t>ESCAVAÇÃO VERTICAL PARA EDIFICAÇÃO, COM CARGA, DESCARGA E TRANSPORTE DE SOLO DE 1ª CATEGORIA, COM ESCAVADEIRA HIDRÁULICA (CAÇAMBA: 1,2 M³ / 155 HP), FROTA DE 6 CAMINHÕES BASCULANTES DE 14 M³, DMT DE 3 KM E VELOCIDADE MÉDIA 20 KM/H. AF_05/2020</t>
  </si>
  <si>
    <t>ESCAVAÇÃO VERTICAL PARA EDIFICAÇÃO, COM CARGA, DESCARGA E TRANSPORTE DE SOLO DE 1ª CATEGORIA, COM ESCAVADEIRA HIDRÁULICA (CAÇAMBA: 1,2 M³ / 155 HP), FROTA DE 7 CAMINHÕES BASCULANTES DE 14 M³, DMT DE 4 KM E VELOCIDADE MÉDIA 22 KM/H. AF_05/2020</t>
  </si>
  <si>
    <t>ESCAVAÇÃO VERTICAL PARA EDIFICAÇÃO, COM CARGA, DESCARGA E TRANSPORTE DE SOLO DE 1ª CATEGORIA, COM ESCAVADEIRA HIDRÁULICA (CAÇAMBA: 1,2 M³ / 155 HP), FROTA DE 9 CAMINHÕES BASCULANTES DE 14 M³, DMT DE 6 KM E VELOCIDADE MÉDIA 22 KM/H. AF_05/2020</t>
  </si>
  <si>
    <t>ESCAVAÇÃO VERTICAL PARA EDIFICAÇÃO, COM CARGA, DESCARGA E TRANSPORTE DE SOLO DE 1ª CATEGORIA, COM ESCAVADEIRA HIDRÁULICA (CAÇAMBA: 1,2 M³ / 155 HP), FROTA DE 5 CAMINHÕES BASCULANTES DE 18 M³, DMT DE 1,5 KM E VELOCIDADE MÉDIA 18 KM/H. AF_05/2020</t>
  </si>
  <si>
    <t>ESCAVAÇÃO VERTICAL PARA EDIFICAÇÃO, COM CARGA, DESCARGA E TRANSPORTE DE SOLO DE 1ª CATEGORIA, COM ESCAVADEIRA HIDRÁULICA (CAÇAMBA: 1,2 M³ / 155 HP), FROTA DE 5 CAMINHÕES BASCULANTES DE 18 M³, DMT DE 2 KM E VELOCIDADE MÉDIA 19 KM/H. AF_05/2020</t>
  </si>
  <si>
    <t>ESCAVAÇÃO VERTICAL PARA EDIFICAÇÃO, COM CARGA, DESCARGA E TRANSPORTE DE SOLO DE 1ª CATEGORIA, COM ESCAVADEIRA HIDRÁULICA (CAÇAMBA: 1,2 M³ / 155 HP), FROTA DE 6 CAMINHÕES BASCULANTES DE 18 M³, DMT DE 3 KM E VELOCIDADE MÉDIA 20 KM/H. AF_05/2020</t>
  </si>
  <si>
    <t>ESCAVAÇÃO VERTICAL PARA EDIFICAÇÃO, COM CARGA, DESCARGA E TRANSPORTE DE SOLO DE 1ª CATEGORIA, COM ESCAVADEIRA HIDRÁULICA (CAÇAMBA: 1,2 M³ / 155 HP), FROTA DE 6 CAMINHÕES BASCULANTES DE 18 M³, DMT DE 4 KM E VELOCIDADE MÉDIA 22 KM/H. AF_05/2020</t>
  </si>
  <si>
    <t>ESCAVAÇÃO VERTICAL PARA EDIFICAÇÃO, COM CARGA, DESCARGA E TRANSPORTE DE SOLO DE 1ª CATEGORIA, COM ESCAVADEIRA HIDRÁULICA (CAÇAMBA: 1,2 M³ / 155 HP), FROTA DE 8 CAMINHÕES BASCULANTES DE 18 M³, DMT DE 6 KM E VELOCIDADE MÉDIA 22 KM/H. AF_05/2020</t>
  </si>
  <si>
    <t>ESCAVAÇÃO VERTICAL PARA EDIFICAÇÃO, COM CARGA, DESCARGA E TRANSPORTE DE SOLO DE 1ª CATEGORIA, COM ESCAVADEIRA HIDRÁULICA (CAÇAMBA: 0,8 M³ / 111HP), FROTA DE 3 CAMINHÕES BASCULANTES DE 10 M³, DMT ATÉ 1 KM E VELOCIDADE MÉDIA 14 KM/H. AF_05/2020</t>
  </si>
  <si>
    <t>ESCAVAÇÃO VERTICAL PARA EDIFICAÇÃO, COM CARGA, DESCARGA E TRANSPORTE DE SOLO DE 1ª CATEGORIA, COM ESCAVADEIRA HIDRÁULICA (CAÇAMBA: 1,2 M³ / 155HP), FROTA DE 3 CAMINHÕES BASCULANTES DE 10 M³, DMT ATÉ 1 KM E VELOCIDADE MÉDIA 14 KM/H. AF_05/2020</t>
  </si>
  <si>
    <t>ESCAVAÇÃO VERTICAL PARA EDIFICAÇÃO, COM CARGA, DESCARGA E TRANSPORTE DE SOLO DE 1ª CATEGORIA, COM ESCAVADEIRA HIDRÁULICA (CAÇAMBA: 0,8 M³ / 111HP), FROTA DE 5 CAMINHÕES BASCULANTES DE 10 M³, DMT DE 1,5 KM E VELOCIDADE MÉDIA 18 KM/H. AF_05/2020</t>
  </si>
  <si>
    <t>ESCAVAÇÃO VERTICAL PARA EDIFICAÇÃO, COM CARGA, DESCARGA E TRANSPORTE DE SOLO DE 1ª CATEGORIA, COM ESCAVADEIRA HIDRÁULICA (CAÇAMBA: 0,8 M³ / 111HP), FROTA DE 5 CAMINHÕES BASCULANTES DE 10 M³, DMT DE 2 KM E VELOCIDADE MÉDIA 19 KM/H. AF_05/2020</t>
  </si>
  <si>
    <t>ESCAVAÇÃO VERTICAL PARA EDIFICAÇÃO, COM CARGA, DESCARGA E TRANSPORTE DE SOLO DE 1ª CATEGORIA, COM ESCAVADEIRA HIDRÁULICA (CAÇAMBA: 0,8 M³ / 111HP), FROTA DE 6 CAMINHÕES BASCULANTES DE 10 M³, DMT DE 3 KM E VELOCIDADE MÉDIA 20 KM/H. AF_05/2020</t>
  </si>
  <si>
    <t>ESCAVAÇÃO VERTICAL PARA EDIFICAÇÃO, COM CARGA, DESCARGA E TRANSPORTE DE SOLO DE 1ª CATEGORIA, COM ESCAVADEIRA HIDRÁULICA (CAÇAMBA: 0,8 M³ / 111HP), FROTA DE 7 CAMINHÕES BASCULANTES DE 10 M³, DMT DE 4 KM E VELOCIDADE MÉDIA 22 KM/H. AF_05/2020</t>
  </si>
  <si>
    <t>ESCAVAÇÃO VERTICAL PARA EDIFICAÇÃO, COM CARGA, DESCARGA E TRANSPORTE DE SOLO DE 1ª CATEGORIA, COM ESCAVADEIRA HIDRÁULICA (CAÇAMBA: 0,8 M³ / 111HP), FROTA DE 9 CAMINHÕES BASCULANTES DE 10 M³, DMT DE 6 KM E VELOCIDADE MÉDIA 22 KM/H. AF_05/2020</t>
  </si>
  <si>
    <t>ESCAVAÇÃO VERTICAL PARA EDIFICAÇÃO, COM CARGA, DESCARGA E TRANSPORTE DE SOLO DE 1ª CATEGORIA, COM ESCAVADEIRA HIDRÁULICA (CAÇAMBA: 1,2 M³ / 155HP), FROTA DE 6 CAMINHÕES BASCULANTES DE 10 M³, DMT DE 1,5 KM E VELOCIDADE MÉDIA 18 KM/H. AF_05/2020</t>
  </si>
  <si>
    <t>ESCAVAÇÃO VERTICAL PARA EDIFICAÇÃO, COM CARGA, DESCARGA E TRANSPORTE DE SOLO DE 1ª CATEGORIA, COM ESCAVADEIRA HIDRÁULICA (CAÇAMBA: 1,2 M³ / 155HP), FROTA DE 6 CAMINHÕES BASCULANTES DE 10 M³, DMT DE 2 KM E VELOCIDADE MÉDIA 19 KM/H. AF_05/2020</t>
  </si>
  <si>
    <t>ESCAVAÇÃO VERTICAL PARA EDIFICAÇÃO, COM CARGA, DESCARGA E TRANSPORTE DE SOLO DE 1ª CATEGORIA, COM ESCAVADEIRA HIDRÁULICA (CAÇAMBA: 1,2 M³ / 155HP), FROTA DE 7 CAMINHÕES BASCULANTES DE 10 M³, DMT DE 3 KM E VELOCIDADE MÉDIA 20 KM/H. AF_05/2020</t>
  </si>
  <si>
    <t>ESCAVAÇÃO VERTICAL PARA EDIFICAÇÃO, COM CARGA, DESCARGA E TRANSPORTE DE SOLO DE 1ª CATEGORIA, COM ESCAVADEIRA HIDRÁULICA (CAÇAMBA: 1,2 M³ / 155HP), FROTA DE 8 CAMINHÕES BASCULANTES DE 10 M³, DMT DE 4 KM E VELOCIDADE MÉDIA 22 KM/H. AF_05/2020</t>
  </si>
  <si>
    <t>ESCAVAÇÃO VERTICAL PARA EDIFICAÇÃO, COM CARGA, DESCARGA E TRANSPORTE DE SOLO DE 1ª CATEGORIA, COM ESCAVADEIRA HIDRÁULICA (CAÇAMBA: 1,2 M³ / 155HP), FROTA DE 10 CAMINHÕES BASCULANTES DE 10 M³, DMT DE 6 KM E VELOCIDADE MÉDIA 22 KM/H. AF_05/2020</t>
  </si>
  <si>
    <t>ESCADA EM CONCRETO ARMADO MOLDADO IN LOCO, FCK 25 MPA, COM 1 LANCE E LAJE PLANA, FÔRMA EM CHAPA DE MADEIRA COMPENSADA RESINADA. AF_11/2020</t>
  </si>
  <si>
    <t>ESCADA EM CONCRETO ARMADO MOLDADO IN LOCO, FCK 25 MPA, COM 2 LANCES EM U E LAJE PLANA, FÔRMA EM CHAPA DE MADEIRA COMPENSADA RESINADA. AF_11/2020</t>
  </si>
  <si>
    <t>ESCADA EM CONCRETO ARMADO MOLDADO IN LOCO, FCK 25 MPA, COM 2 LANCES EM L E LAJE PLANA, FÔRMA EM CHAPA DE MADEIRA COMPENSADA RESINADA. AF_11/2020</t>
  </si>
  <si>
    <t>ESCADA EM CONCRETO ARMADO MOLDADO IN LOCO, FCK 25 MPA, COM 2 LANCES EM X E LAJE PLANA, FÔRMA EM CHAPA DE MADEIRA COMPENSADA RESINADA. AF_11/2020</t>
  </si>
  <si>
    <t>ESCADA EM CONCRETO ARMADO MOLDADO IN LOCO, FCK 25 MPA, COM 1 LANCE E LAJE CASCATA, FÔRMA EM CHAPA DE MADEIRA COMPENSADA RESINADA. AF_11/2020</t>
  </si>
  <si>
    <t>ESCADA EM CONCRETO ARMADO MOLDADO IN LOCO, FCK 25 MPA, COM 2 LANCES EM U E LAJE CASCATA, FÔRMA EM CHAPA DE MADEIRA COMPENSADA RESINADA. AF_11/2020</t>
  </si>
  <si>
    <t>ESCADA EM CONCRETO ARMADO MOLDADO IN LOCO, FCK 25 MPA, COM 2 LANCES EM L E LAJE CASCATA, FÔRMA EM CHAPA DE MADEIRA COMPENSADA RESINADA. AF_11/2020</t>
  </si>
  <si>
    <t>ESCADA EM CONCRETO ARMADO MOLDADO IN LOCO, FCK 25 MPA, COM 2 LANCES EM X E LAJE CASCATA, FÔRMA EM CHAPA DE MADEIRA COMPENSADA RESINADA. AF_11/2020</t>
  </si>
  <si>
    <t>DESMONTE DE MATERIAL DE 3ª CATEGORIA (BLOCOS DE ROCHAS OU MATACOS), EM VALA, COM MARTELETE PNEUMÁTICO MANUAL - EXCLUSIVE RETIRADA, CARGA E TRANSPORTE. AF_03/2021</t>
  </si>
  <si>
    <t>CONCRETAGEM DE PILARES, FCK = 25 MPA, COM USO DE BALDES - LANÇAMENTO, ADENSAMENTO E ACABAMENTO. AF_02/2022</t>
  </si>
  <si>
    <t>CONCRETAGEM DE VIGAS E LAJES, FCK=25 MPA, PARA LAJES MACIÇAS OU NERVURADAS COM JERICAS EM ELEVADOR DE CABO EM EDIFICAÇÃO DE MULTIPAVIMENTOS ATÉ 16 ANDARES - LANÇAMENTO, ADENSAMENTO E ACABAMENTO. AF_02/2022</t>
  </si>
  <si>
    <t>CONCRETAGEM DE VIGAS E LAJES, FCK=25 MPA, PARA LAJES PREMOLDADAS COM JERICAS EM CREMALHEIRA EM EDIFICAÇÃO DE MULTIPAVIMENTOS ATÉ 16 ANDARES - LANÇAMENTO, ADENSAMENTO E ACABAMENTO. AF_02/2022</t>
  </si>
  <si>
    <t>REATERRO MECANIZADO DE VALA COM RETROESCAVADEIRA (CAPACIDADE DA CAÇAMBA DA RETRO: 0,26 M³/POTÊNCIA: 88 HP), LARGURA ATÉ 0,8 M, PROFUNDIDADE ATÉ 1,5 M, COM SOLO (SEM SUBSTITUIÇÃO) DE 1ª CATEGORIA, COM PLACA VIBRATÓRIA. AF_08/2023</t>
  </si>
  <si>
    <t>REATERRO MECANIZADO DE VALA COM RETROESCAVADEIRA (CAPACIDADE DA CAÇAMBA DA RETRO: 0,26 M³/POTÊNCIA: 88 HP), LARGURA DE 0,8 A 1,5 M, PROFUNDIDADE ATÉ 1,5 M, COM SOLO (SEM SUBSTITUIÇÃO) DE 1ª CATEGORIA, COM PLACA VIBRATÓRIA. AF_08/2023</t>
  </si>
  <si>
    <t>REATERRO MECANIZADO DE VALA COM RETROESCAVADEIRA (CAPACIDADE DA CAÇAMBA DA RETRO: 0,26 M³/POTÊNCIA: 88 HP), LARGURA ATÉ 0,8 M, PROFUNDIDADE DE 1,5 A 3,0 M, COM SOLO (SEM SUBSTITUIÇÃO) DE 1ª CATEGORIA, COM PLACA VIBRATÓRIA. AF_08/2023</t>
  </si>
  <si>
    <t>REATERRO MECANIZADO DE VALA COM RETROESCAVADEIRA (CAPACIDADE DA CAÇAMBA DA RETRO: 0,26 M³/POTÊNCIA: 88 HP), LARGURA DE 0,8 A 1,5 M, PROFUNDIDADE DE 1,5 A 3,0 M, COM SOLO (SEM SUBSTITUIÇÃO) DE 1ª CATEGORIA, COM PLACA VIBRATÓRIA. AF_08/2023</t>
  </si>
  <si>
    <t>CONCRETAGEM DE VALETA/ CANALETA MOLDADA IN LOCO. AF_05/2025</t>
  </si>
  <si>
    <t>ACETILENO - RECARGA DE GAS PARA CILINDRO (NAO INCLUI TROCA/MANUTENCAO DO CILINDRO)</t>
  </si>
  <si>
    <t>PREGO DE ACO POLIDO COM CABECA 19 X 36 (3 1/4 X 9)</t>
  </si>
  <si>
    <t>MICROESFERAS DE VIDRO PARA SINALIZACAO HORIZONTAL VIARIA, TIPO II-A (DROP-ON) - NBR 16184</t>
  </si>
  <si>
    <t>MICROESFERAS DE VIDRO PARA SINALIZACAO HORIZONTAL VIARIA, TIPO I-B (PREMIX) - NBR 16184</t>
  </si>
  <si>
    <t>CALCARIO DOLOMITICO A (POSTO PEDREIRA/FORNECEDOR, SEM FRETE)</t>
  </si>
  <si>
    <t>SILICA ATIVA PARA ADICAO EM CONCRETO E ARGAMASSA</t>
  </si>
  <si>
    <t>FERTILIZANTE NPK - 10:10:10</t>
  </si>
  <si>
    <t>PASTA ABRASIVA PARA LIMPEZA DE MAOS</t>
  </si>
  <si>
    <t>ARMAÇÃO DO SISTEMA DE PAREDES DE CONCRETO, EXECUTADA EM PAREDES DE EDIFICAÇÕES MULTIFAMILIARES, TELA Q-138. AF_12/2024_PS</t>
  </si>
  <si>
    <t>ARMAÇÃO DO SISTEMA DE PAREDES DE CONCRETO, EXECUTADA EM PAREDES DE EDIFICAÇÕES UNIFAMILIARES OU MULTIFAMILIARES, TELA Q-92. AF_12/2024_PS</t>
  </si>
  <si>
    <t>ARMAÇÃO DO SISTEMA DE PAREDES DE CONCRETO, EXECUTADA EM PAREDES DE EDIFICAÇÕES UNIFAMILIARES, TELA Q-61. AF_12/2024_PS</t>
  </si>
  <si>
    <t>ARMAÇÃO DO SISTEMA DE PAREDES DE CONCRETO, EXECUTADA COMO ARMADURA POSITIVA DE LAJES, TELA Q-138. AF_12/2024</t>
  </si>
  <si>
    <t>ARMAÇÃO DO SISTEMA DE PAREDES DE CONCRETO, EXECUTADA COMO ARMADURA NEGATIVA DE LAJES, TELA T-196. AF_12/2024</t>
  </si>
  <si>
    <t>ARMAÇÃO DO SISTEMA DE PAREDES DE CONCRETO, EXECUTADA COMO ARMADURA POSITIVA DE LAJES, TELA Q-113. AF_12/2024</t>
  </si>
  <si>
    <t>ARMAÇÃO DO SISTEMA DE PAREDES DE CONCRETO, EXECUTADA COMO ARMADURA NEGATIVA DE LAJES, TELA L-159. AF_12/2024</t>
  </si>
  <si>
    <t>ARMAÇÃO DO SISTEMA DE PAREDES DE CONCRETO, EXECUTADA EM PLATIBANDAS, TELA Q-92. AF_12/2024_PS</t>
  </si>
  <si>
    <t>ARMAÇÃO DO SISTEMA DE PAREDES DE CONCRETO, EXECUTADA COMO REFORÇO, VERGALHÃO DE 6,3 MM DE DIÂMETRO. AF_12/2024</t>
  </si>
  <si>
    <t>ARMAÇÃO DO SISTEMA DE PAREDES DE CONCRETO, EXECUTADA COMO REFORÇO, VERGALHÃO DE 8,0 MM DE DIÂMETRO. AF_12/2024</t>
  </si>
  <si>
    <t>ARMAÇÃO DO SISTEMA DE PAREDES DE CONCRETO, EXECUTADA COMO REFORÇO, VERGALHÃO DE 10,0 MM DE DIÂMETRO. AF_12/2024</t>
  </si>
  <si>
    <t>ARMAÇÃO DO SISTEMA DE PAREDES DE CONCRETO, EXECUTADA COMO ARMADURA POSITIVA DE LAJES, TELA Q-159. AF_12/2024</t>
  </si>
  <si>
    <t>ARMAÇÃO DO SISTEMA DE PAREDES DE CONCRETO, EXECUTADA COMO ARMADURA POSITIVA DE LAJES, TELA Q-196. AF_12/2024</t>
  </si>
  <si>
    <t>ARMAÇÃO DO SISTEMA DE PAREDES DE CONCRETO, EXECUTADA COMO REFORÇO, VERGALHÃO DE 5,0 MM DE DIÂMETRO. AF_12/2024</t>
  </si>
  <si>
    <t>ARMAÇÃO DO SISTEMA DE PAREDES DE CONCRETO, EXECUTADA COMO REFORÇO, VERGALHÃO DE 12,5 MM DE DIÂMETRO. AF_12/2024</t>
  </si>
  <si>
    <t>ARMAÇÃO DO SISTEMA DE PAREDES DE CONCRETO, EXECUTADA EM PAREDES DE EDIFICAÇÕES MULTIFAMILIARES, TELA Q-283. AF_12/2024_PS</t>
  </si>
  <si>
    <t>CURSO DE CAPACITAÇÃO PARA MOTORISTA DE CAMINHÃO (ENCARGOS COMPLEMENTARES) - MENSALISTA</t>
  </si>
  <si>
    <t>CURSO DE CAPACITAÇÃO PARA AUXILIAR DE LABORATORIO (ENCARGOS COMPLEMENTARES) - MENSALISTA</t>
  </si>
  <si>
    <t>CURSO DE CAPACITAÇÃO PARA AZULEJISTA OU LADRILHEIRO (ENCARGOS COMPLEMENTARES) - MENSALISTA</t>
  </si>
  <si>
    <t>ESPARGIDOR DE ASFALTO PRESSURIZADO, TANQUE 6 M3 COM ISOLAÇÃO TÉRMICA, AQUECIDO COM 2 MAÇARICOS, COM BARRA ESPARGIDORA 3,60 M, MONTADO SOBRE CAMINHÃO TOCO, PBT 14.300 KG, POTÊNCIA 185 CV - CHP DIURNO. AF_05/2023</t>
  </si>
  <si>
    <t>MÁQUINA JATO DE PRESSAO PORTÁTIL, CAMARA DE 1 SAIDA, CAPACIDADE 280 L, DIAMETRO 670 MM, BICO DE JATO CURTO VENTURI DE 5/16", MANGUEIRA DE 1" COM COMPRESSOR DE AR REBOCÁVEL 189 PCM E MOTOR DIESEL 63 CV - CHP DIURNO. AF_05/2023</t>
  </si>
  <si>
    <t>INVERSOR DE SOLDA MONOFÁSICO DE 160 A, POTÊNCIA DE 7000 W, TENSÃO DE 220 V, TURBO VENTILADO, PROTEÇÃO POR TERMOSTATO, PARA ELETRODOS DE 2,0 A 4,0 MM - CHP DIURNO. AF_06/2018</t>
  </si>
  <si>
    <t>ESCAVADEIRA HIDRÁULICA DE BRAÇO LONGO (LONGO ALCANCE) SOBRE ESTEIRAS, CAÇAMBA 0,52 M3, PESO OPERACIONAL 24 T, POTÊNCIA LÍQUIDA 155 HP - CHP DIURNO. AF_06/2023</t>
  </si>
  <si>
    <t>GUINDAUTO HIDRÁULICO, CAPACIDADE MÁXIMA DE CARGA 8500 KG, MOMENTO MÁXIMO DE CARGA 30,4 TM, ALCANCE MÁXIMO HORIZONTAL 14,30 M, INCLUSIVE CAMINHÃO TRUCADO PBT 23.000 KG, POTÊNCIA DE 256 CV E CARROCERIA FIXA ABERTA DE MADEIRA - CHP DIURNO. AF_05/2025</t>
  </si>
  <si>
    <t>ESPARGIDOR DE ASFALTO PRESSURIZADO, TANQUE 6 M3 COM ISOLAÇÃO TÉRMICA, AQUECIDO COM 2 MAÇARICOS, COM BARRA ESPARGIDORA 3,60 M, MONTADO SOBRE CAMINHÃO TOCO, PBT 14.300 KG, POTÊNCIA 185 CV - CHI DIURNO. AF_05/2023</t>
  </si>
  <si>
    <t>MÁQUINA JATO DE PRESSAO PORTÁTIL, CAMARA DE 1 SAIDA, CAPACIDADE 280 L, DIAMETRO 670 MM, BICO DE JATO CURTO VENTURI DE 5/16", MANGUEIRA DE 1" COM COMPRESSOR DE AR REBOCÁVEL 189 PCM E MOTOR DIESEL 63 CV - CHI DIURNO. AF_05/2023</t>
  </si>
  <si>
    <t>INVERSOR DE SOLDA MONOFÁSICO DE 160 A, POTÊNCIA DE 7000 W, TENSÃO DE 220 V, TURBO VENTILADO, PROTEÇÃO POR TERMOSTATO, PARA ELETRODOS DE 2,0 A 4,0 MM - CHI DIURNO. AF_06/2018</t>
  </si>
  <si>
    <t>MARTELO DEMOLIDOR ELÉTRICO, COM POTÊNCIA DE 2.000 W, 1.000 IMPACTOS POR MINUTO, PESO DE 30 KG - CHI DIURNO. AF_01/2021</t>
  </si>
  <si>
    <t>GUINDAUTO HIDRÁULICO, CAPACIDADE MÁXIMA DE CARGA 8500 KG, MOMENTO MÁXIMO DE CARGA 30,4 TM, ALCANCE MÁXIMO HORIZONTAL 14,30 M, INCLUSIVE CAMINHÃO TRUCADO PBT 23.000 KG, POTÊNCIA DE 256 CV E CARROCERIA FIXA ABERTA DE MADEIRA - CHI DIURNO. AF_05/2025</t>
  </si>
  <si>
    <t>PINO DE ACO COM ROSCA 1/4", COMPRIMENTO DA HASTE = 30 MM E ROSCA = 20 MM (ACAO DIRETA)</t>
  </si>
  <si>
    <t>PINO DE ACO LISO 1/4", HASTE = *36,5* MM (ACAO DIRETA)</t>
  </si>
  <si>
    <t>PINO DE ACO LISO 1/4", HASTE = *53* MM (ACAO DIRETA)</t>
  </si>
  <si>
    <t>CHAPA PARA EMENDA DE VIGA, EM ACO GROSSO, QUALIDADE ESTRUTURAL, BITOLA 3/16", E= 4,75 MM, 4 FUROS, LARGURA 45 MM, COMPRIMENTO 500 MM</t>
  </si>
  <si>
    <t>POZOLANA DE CLASSE C</t>
  </si>
  <si>
    <t>LUVAS DE PVC, COM COMPRIMENTO DE *35* CM, FORRADAS, ACABAMENTO ASPERO ANTIDERRAPANTE NA FACE PALMAR</t>
  </si>
  <si>
    <t>PERNEIRA DE RASPA COM VELCRO</t>
  </si>
  <si>
    <t>LUVA DE LATEX MULTIUSO AMARELA FORRADA</t>
  </si>
  <si>
    <t>TRANSPORTE COM CAMINHÃO CARROCERIA COM GUINDAUTO (MUNCK), MOMENTO MÁXIMO DE CARGA 11,7 TM, EM VIA URBANA EM LEITO NATURAL (UNIDADE: TXKM). AF_07/2020</t>
  </si>
  <si>
    <t>TRANSPORTE COM CAMINHÃO CARROCERIA COM GUINDAUTO (MUNCK), MOMENTO MÁXIMO DE CARGA 11,7 TM, EM VIA URBANA EM REVESTIMENTO PRIMÁRIO (UNIDADE: TXKM). AF_07/2020</t>
  </si>
  <si>
    <t>TRANSPORTE COM CAMINHÃO CARROCERIA COM GUINDAUTO (MUNCK), MOMENTO MÁXIMO DE CARGA 11,7 TM, EM VIA URBANA PAVIMENTADA, DMT ATÉ 30KM (UNIDADE: TXKM). AF_07/2020</t>
  </si>
  <si>
    <t>TRANSPORTE COM CAMINHÃO CARROCERIA COM GUINDAUTO (MUNCK), MOMENTO MÁXIMO DE CARGA 11,7 TM, EM VIA URBANA PAVIMENTADA, ADICIONAL PARA DMT EXCEDENTE A 30 KM (UNIDADE: TXKM). AF_07/2020</t>
  </si>
  <si>
    <t>TRANSPORTE COM CAMINHÃO CARROCERIA COM GUINDAUTO (MUNCK), MOMENTO MÁXIMO DE CARGA 11,7 TM, EM VIA INTERNA (DENTRO DO CANTEIRO - UNIDADE: TXKM). AF_07/2020</t>
  </si>
  <si>
    <t>TRANSPORTE COM CAMINHÃO TANQUE DE TRANSPORTE DE MATERIAL ASFÁLTICO DE 30000 L, EM VIA URBANA EM LEITO NATURAL (UNIDADE: TXKM). AF_07/2020</t>
  </si>
  <si>
    <t>TRANSPORTE COM CAMINHÃO TANQUE DE TRANSPORTE DE MATERIAL ASFÁLTICO DE 30000 L, EM VIA URBANA EM REVESTIMENTO PRIMÁRIO (UNIDADE: TXKM). AF_07/2020</t>
  </si>
  <si>
    <t>TRANSPORTE COM CAMINHÃO TANQUE DE TRANSPORTE DE MATERIAL ASFÁLTICO DE 20000 L, EM VIA URBANA EM REVESTIMENTO PRIMÁRIO (UNIDADE: TXKM). AF_07/2020</t>
  </si>
  <si>
    <t>CARGA, MANOBRA E DESCARGA DE ENTULHO EM CAMINHÃO BASCULANTE 6 M³ - CARGA COM ESCAVADEIRA HIDRÁULICA (CAÇAMBA DE 0,80 M³ / 111 HP) E DESCARGA LIVRE (UNIDADE: T). AF_07/2020</t>
  </si>
  <si>
    <t>CARGA, MANOBRA E DESCARGA DE ENTULHO EM CAMINHÃO BASCULANTE 10 M³ - CARGA COM ESCAVADEIRA HIDRÁULICA (CAÇAMBA DE 0,80 M³ / 111 HP) E DESCARGA LIVRE (UNIDADE: T). AF_07/2020</t>
  </si>
  <si>
    <t>CARGA, MANOBRA E DESCARGA DE ENTULHO EM CAMINHÃO BASCULANTE 14 M³ - CARGA COM ESCAVADEIRA HIDRÁULICA (CAÇAMBA DE 0,80 M³ / 111 HP) E DESCARGA LIVRE (UNIDADE: T). AF_07/2020</t>
  </si>
  <si>
    <t>CARGA, MANOBRA E DESCARGA DE ENTULHO EM CAMINHÃO BASCULANTE 18 M³ - CARGA COM ESCAVADEIRA HIDRÁULICA (CAÇAMBA DE 0,80 M³ / 111 HP) E DESCARGA LIVRE (UNIDADE: T). AF_07/2020</t>
  </si>
  <si>
    <t>CARRETEL COMPLETO FOFO PN10 DN 200</t>
  </si>
  <si>
    <t>CARRETEL SIMPLES FOFO DN  50</t>
  </si>
  <si>
    <t>CARRETEL SIMPLES FOFO DN  75</t>
  </si>
  <si>
    <t>CARRETEL SIMPLES FOFO DN 100</t>
  </si>
  <si>
    <t>CARRETEL SIMPLES FOFO DN 200</t>
  </si>
  <si>
    <t>CARRETEL SIMPLES FOFO DN 250</t>
  </si>
  <si>
    <t>CARRETEL SIMPLES FOFO DN 300</t>
  </si>
  <si>
    <t>CURVA 11º15' FOFO BB JE DN 400</t>
  </si>
  <si>
    <t>CURVA 22º30' FOFO BB JE DN 400</t>
  </si>
  <si>
    <t>CURVA 45º FOFO BB JE DN 400</t>
  </si>
  <si>
    <t>CURVA 90º FOFO BB JE DN 400</t>
  </si>
  <si>
    <t>CURVA 45º FOFO FF PN10 DN 300</t>
  </si>
  <si>
    <t>CURVA 45º FOFO FF PN16 DN 350</t>
  </si>
  <si>
    <t>CURVA 45º FOFO FF PN25 DN 200</t>
  </si>
  <si>
    <t>CURVA 45º FOFO FF PN25 DN 250</t>
  </si>
  <si>
    <t>COLAR DE TOMADA FOFO DUC DN 50 X 1/2"</t>
  </si>
  <si>
    <t>CURVA 90º FOFO FF PN10 DN 300</t>
  </si>
  <si>
    <t>CURVA 90º FOFO FF PN10 DN 500</t>
  </si>
  <si>
    <t>CURVA 90º FOFO FF PN25 DN 100</t>
  </si>
  <si>
    <t>CURVA 90º FOFO FF PN25 DN 150</t>
  </si>
  <si>
    <t>CURVA 90º FOFO FF PN25 DN 350</t>
  </si>
  <si>
    <t>CURVA 45º FOFO JM DN 400</t>
  </si>
  <si>
    <t>EXTREMIDADE FOFO BF JM PN10 DN 400</t>
  </si>
  <si>
    <t>EXTREMIDADE FOFO BF JM PN16 DN 400</t>
  </si>
  <si>
    <t>EXTREMIDADE FOFO BF JM PN25 DN 400</t>
  </si>
  <si>
    <t>CARRETEL COMPLETO FOFO PN10 DN  50</t>
  </si>
  <si>
    <t>FLANGE CEGO FOFO PN10 DN 200</t>
  </si>
  <si>
    <t>FLANGE CEGO FOFO PN10 DN 300</t>
  </si>
  <si>
    <t>FLANGE CEGO FOFO PN16 DN 200</t>
  </si>
  <si>
    <t>FLANGE CEGO FOFO PN16 DN 300</t>
  </si>
  <si>
    <t>FLANGE CEGO FOFO PN16 DN 400</t>
  </si>
  <si>
    <t>FLANGE CEGO FOFO PN16 DN 800</t>
  </si>
  <si>
    <t>FLANGE CEGO FOFO PN25 DN 200</t>
  </si>
  <si>
    <t>FLANGE CEGO FOFO PN25 DN 300</t>
  </si>
  <si>
    <t>REDUCAO FOFO BB JM DN 400X 300</t>
  </si>
  <si>
    <t>TE FOFO FFF PN10 DN 200</t>
  </si>
  <si>
    <t>TE FOFO FFF PN10 DN 250</t>
  </si>
  <si>
    <t>TE FOFO FFF PN16 DN 400</t>
  </si>
  <si>
    <t>TE FOFO FFF PN25 DN 500</t>
  </si>
  <si>
    <t>TE RED.FOFO FFF PN10 DN 200X 150</t>
  </si>
  <si>
    <t>TE RED.FOFO FFF PN10 DN 250X 200</t>
  </si>
  <si>
    <t>TE RED.FOFO FFF PN10 DN 300X 200</t>
  </si>
  <si>
    <t>TE RED.FOFO FFF PN10 DN 400X 100</t>
  </si>
  <si>
    <t>TE RED.FOFO FFF PN10 DN 500X 400</t>
  </si>
  <si>
    <t>TE RED.FOFO FFF PN16 DN 200X 150</t>
  </si>
  <si>
    <t>TE RED.FOFO FFF PN16 DN 400X 100</t>
  </si>
  <si>
    <t>TE RED.FOFO FFF PN16 DN 400X 200</t>
  </si>
  <si>
    <t>TE RED.FOFO FFF PN16 DN 600X 200</t>
  </si>
  <si>
    <t>TE RED.FOFO FFF PN25 DN 150X 100</t>
  </si>
  <si>
    <t>TE RED.FOFO FFF PN25 DN 400X 100</t>
  </si>
  <si>
    <t>CARRETEL SIMPLES FOFO DN 400</t>
  </si>
  <si>
    <t>CURVA 11º15' FOFO BB JE DN 200</t>
  </si>
  <si>
    <t>CURVA 90º FOFO JM DN 400</t>
  </si>
  <si>
    <t>JUNTA GIBAULT FOFO P/FOFO DN 125</t>
  </si>
  <si>
    <t>EXTREMIDADE FOFO PF ABA PN10 DN 300</t>
  </si>
  <si>
    <t>REDUCAO FOFO BB JE DN  75X  50</t>
  </si>
  <si>
    <t>REDUCAO FOFO FF PN10 DN 300X 200</t>
  </si>
  <si>
    <t>TE RED.FOFO FFF PN10 DN 200X  50</t>
  </si>
  <si>
    <t>TOCO FOFO FF EMIN 8,1MM PN25 DN400X0,25M</t>
  </si>
  <si>
    <t>REDUCAO FOFO FF PN16 DN 200X 100</t>
  </si>
  <si>
    <t>CARRETEL COMPLETO FOFO PN10 DN  80</t>
  </si>
  <si>
    <t>BUCHA RED.FG(N4) CL10 JR DN 1.1/2"X 3/4"</t>
  </si>
  <si>
    <t>BUCHA RED. FG(N4) CL10 JR DN 3" X 1.1/2"</t>
  </si>
  <si>
    <t>BUJAO FG T8 CL10 JR DN 2"</t>
  </si>
  <si>
    <t>BUJAO FG(T8) CL10 JR DN 3"</t>
  </si>
  <si>
    <t>BUJAO FG(T8) CL10 JR DN 4"</t>
  </si>
  <si>
    <t>COTOVELO 45º A1 FG CL10 JR DN 2"</t>
  </si>
  <si>
    <t>COTOVELO 45º A1 FG CL10 JR DN 3"</t>
  </si>
  <si>
    <t>COTOVELO 45º A1 FG CL10 JR DN 4"</t>
  </si>
  <si>
    <t>COTOVELO RED.A1 FG CL10 JR DN1X1/2"</t>
  </si>
  <si>
    <t>CURVA FEMEA 90º G1 FG CL10 JR DN3"</t>
  </si>
  <si>
    <t>CURVA FEMEA 90º G1 FG CL10 JR DN4"</t>
  </si>
  <si>
    <t>CURVA 45º MF G4 FG CL10 JR DN2"</t>
  </si>
  <si>
    <t>CURVA 90º FG G4 MF CL10 JR DN 4"</t>
  </si>
  <si>
    <t>FLANGE C/SEXTAV.F2 FG CL10 JRI DN2"</t>
  </si>
  <si>
    <t>FLANGE C/SEXTAV.F2 FG CL10 JRI DN3"</t>
  </si>
  <si>
    <t>FLANGE C/SEXTAV.F2 FG CL10 JRI DN4"</t>
  </si>
  <si>
    <t>FLANGE C/SEXTAV.F2 FG CL10 JRI DN6"</t>
  </si>
  <si>
    <t>LUVA RED.FG M4 CL10 JR DN2X1.1/4"</t>
  </si>
  <si>
    <t>LUVA RED.FG M4 CL10 JR DN3X1.1/2"</t>
  </si>
  <si>
    <t>LUVA RED.FG M4 CL10 JR DN4X2.1/2"</t>
  </si>
  <si>
    <t>UNIAO FG ASS.CON.BRONZE JR CL10 DN4" UC1</t>
  </si>
  <si>
    <t>TE 90º B1 FG CL20 JR DN1.1/2"</t>
  </si>
  <si>
    <t>TE 90º B1 FG CL20 JR DN2"</t>
  </si>
  <si>
    <t>TE 90º B1 FG CL20 JR DN3"</t>
  </si>
  <si>
    <t>TE RED.B1 90º FG CL20 JR DN4X2"</t>
  </si>
  <si>
    <t>TUBO ACO GALV S/COS JR SCH80 DN1.1/2"</t>
  </si>
  <si>
    <t>TE RED.B1 90º FG CL10 JR DN2X1/2"</t>
  </si>
  <si>
    <t>TE RED.B1 90º FG CL10 JR DN3X1"</t>
  </si>
  <si>
    <t>ADAPTADOR PVC/FOFO PB JE DN180X200</t>
  </si>
  <si>
    <t>BUCHA RED.PVC BRAN.JRMF DR1X3/4"</t>
  </si>
  <si>
    <t>EXTREMIDADE PVC BF JE DN 65</t>
  </si>
  <si>
    <t>JOELHO 45º PVC ESG.PRIM.PB JE DN 75</t>
  </si>
  <si>
    <t>TUBO PVC PB JS CL15 DN100X6M</t>
  </si>
  <si>
    <t>ADAPTADOR PVC/FC PB JE CL20 DN140X150</t>
  </si>
  <si>
    <t>CURVA 45º RC PVC ESG.COL.PB JE DN150</t>
  </si>
  <si>
    <t>BUCHA RED.CURTA PVC JS DN 25X15</t>
  </si>
  <si>
    <t>COLAR TOMADA PP PN10 DE 90 X 1/2"</t>
  </si>
  <si>
    <t>REDUCAO EXC.PVC ESG.COL.PB JE DN300X200</t>
  </si>
  <si>
    <t>ANEL CONCRETO ARMADO DN 60X32X10CM</t>
  </si>
  <si>
    <t>VALVULA RET.FOFO PORT.UN.FF PN10 DN400</t>
  </si>
  <si>
    <t>VALVULA RET.FOFO PORT.DUP.WAF.PN16 DN400</t>
  </si>
  <si>
    <t>VALVULA RET.FOFO PORT.DUP.WAF.PN16 DN450</t>
  </si>
  <si>
    <t>REGISTRO ESF.BRON.JRI ALAV.PN16 DN 3/4"</t>
  </si>
  <si>
    <t>VALVULA RET.HOR.BRONZE JRI PN11 DN3"</t>
  </si>
  <si>
    <t>VALVULA RET.HOR.BRONZE JRI PN11 DN4"</t>
  </si>
  <si>
    <t>VALVULA DE PE C/CRIVO BRON.JRI DN6"</t>
  </si>
  <si>
    <t>ANEL BORRACHA PVC COLETOR ESGOTO DN100</t>
  </si>
  <si>
    <t>ANEL BORRACHA PVC COLETOR ESGOTO DN150</t>
  </si>
  <si>
    <t>ANEL BORRACHA PVC COLETOR ESGOTO DN200</t>
  </si>
  <si>
    <t>ANEL BORRACHA PVC COLETOR ESGOTO DN250</t>
  </si>
  <si>
    <t>ANEL BORRACHA PVC COLETOR ESGOTO DN300</t>
  </si>
  <si>
    <t>ANEL BORRACHA AJE PVC DEFOFO TB DN100</t>
  </si>
  <si>
    <t>ANEL BORRACHA AJE PVC DEFOFO TB DN150</t>
  </si>
  <si>
    <t>ANEL BORRACHA AJE PVC DEFOFO TB DN200</t>
  </si>
  <si>
    <t>ANEL BORRACHA COLAR TOMADA   1/2"3/4" 1"</t>
  </si>
  <si>
    <t>ANEL BORRACHA FOF0 JE E JM DN50</t>
  </si>
  <si>
    <t>ANEL BORRACHA FOF0 JE E JM DN75</t>
  </si>
  <si>
    <t>ANEL BORRACHA FOF0 JE E JM DN100</t>
  </si>
  <si>
    <t>ANEL BORRACHA FOF0 JE E JM DN125</t>
  </si>
  <si>
    <t>ANEL BORRACHA FOF0 JE E JM DN150</t>
  </si>
  <si>
    <t>ANEL BORRACHA FOF0 JE E JM DN200</t>
  </si>
  <si>
    <t>ANEL BORRACHA FOF0 JE E JM DN250</t>
  </si>
  <si>
    <t>ANEL BORRACHA FOF0 JE E JM DN300</t>
  </si>
  <si>
    <t>ANEL BORRACHA FOFO JE E JM DN400</t>
  </si>
  <si>
    <t>ANEL BORRACHA PVC DN50 DE60</t>
  </si>
  <si>
    <t>ANEL BORRACHA PVC DN65 DE75</t>
  </si>
  <si>
    <t>ANEL BORRACHA PVC DN75 DE85</t>
  </si>
  <si>
    <t>ANEL BORRACHA PVC DN100 DE110</t>
  </si>
  <si>
    <t>ANEL BORRACHA PVC DN125 DE140</t>
  </si>
  <si>
    <t>ANEL BORRACHA PVC DN140 DE160</t>
  </si>
  <si>
    <t>ANEL BORRACHA PVC ESGOTO PRIMARIO DN100</t>
  </si>
  <si>
    <t>ARRUELA BORRACHA FLANGE PN10 DN125</t>
  </si>
  <si>
    <t>ARRUELA BORRACHA FLANGE PN10 DN250</t>
  </si>
  <si>
    <t>ARRUELA BORRACHA FLANGE PN10 DN300</t>
  </si>
  <si>
    <t>ARRUELA BORRACHA FLANGE PN10 DN350</t>
  </si>
  <si>
    <t>ARRUELA BORRACHA FLANGE PN10 DN400</t>
  </si>
  <si>
    <t>ANEL BORRACHA JUNT ELASTICA JE2GS DN80</t>
  </si>
  <si>
    <t>ANEL BORRACHA JUNT ELASTICA JE2GS DN100</t>
  </si>
  <si>
    <t>ANEL BORRACHA JUNT ELASTICA JE2GS DN150</t>
  </si>
  <si>
    <t>ANEL BORRACHA JUNT ELASTICA JE2GS DN200</t>
  </si>
  <si>
    <t>ANEL BORRACHA JUNT ELASTICA JE2GS DN250</t>
  </si>
  <si>
    <t>ANEL BORRACHA JUNT ELASTICA JE2GS DN350</t>
  </si>
  <si>
    <t>HIPOCLORITO CALCIO GRAN.40KG ONU1748</t>
  </si>
  <si>
    <t>OLEO LUBRIF. SEMI SINTETICO SAE 15W40</t>
  </si>
  <si>
    <t>PIPETA SOROLOGICA DE MOHR 10ML</t>
  </si>
  <si>
    <t>FRASCO ERLENMEYER BOCA EST C/BORDA125</t>
  </si>
  <si>
    <t>PIPETA SOROLOGICA GRADUADA 20ML</t>
  </si>
  <si>
    <t>TUBO NESSLER FORMA ALTA 30 CM, 100 ML.</t>
  </si>
  <si>
    <t>TUBO NESSLER FORMA ALTA 39 CM, 100 ML.</t>
  </si>
  <si>
    <t>CAPACITOR MODULO TRIF. 440V 40,0 KVAR</t>
  </si>
  <si>
    <t>CAPACITOR MODULO TRIF. 440V 45,0 KVAR</t>
  </si>
  <si>
    <t>CURVA 45º RL PVC ELETROD.JRE DN 3/4"</t>
  </si>
  <si>
    <t>HASTE ATERRAMENTO 1/2POL. X 3,0M.</t>
  </si>
  <si>
    <t>CAPACITOR MODULO TRIFASICO 220V 5,0KVAR</t>
  </si>
  <si>
    <t>CAPACITOR MODULO TRIFASICO 220V 7,5 KVAR</t>
  </si>
  <si>
    <t>CAPACITOR MODULO TRIFASIC 220V 17,5 KVAR</t>
  </si>
  <si>
    <t>CAPACITOR MODULO TRIF. 440V 20,0 KVAR</t>
  </si>
  <si>
    <t>CAPACITOR MODULO TRIF. 440V 25,0 KVAR</t>
  </si>
  <si>
    <t>CAPACITOR MODULO TRIF. 440V 30,0 KVAR</t>
  </si>
  <si>
    <t>CAPACITOR MODULO TRIF. 440V 50,0 KVAR</t>
  </si>
  <si>
    <t>CAPACITOR MODULO TRIF. 480V  5,0 KVAR</t>
  </si>
  <si>
    <t>TERMÔMETRO INFRAV.-30ºa560ºC (Cº / Fº)</t>
  </si>
  <si>
    <t>UNIDADE CAPACITIVA MONOF. 2,5KVAR/220V</t>
  </si>
  <si>
    <t>CAPACITOR MODULO TRIFASICO220V 12,5 KVAR</t>
  </si>
  <si>
    <t>CAPACITOR MODULO TRIF. 220V 10,0 KVAR</t>
  </si>
  <si>
    <t>CAPACITOR MODULO TRIFASICO 220V 15KVAR</t>
  </si>
  <si>
    <t>SACA-POLIA 3 GARRAS ART.N.2-130X200</t>
  </si>
  <si>
    <t>SACA-POLIA 3 GARRAS REF.N.3 160X160</t>
  </si>
  <si>
    <t>CORDA  DE ALGODAO 1/2" 12,7MM</t>
  </si>
  <si>
    <t>CORDA  DE NYLON 3/4"(19,05MM)</t>
  </si>
  <si>
    <t>CINTA NYLON CARGA 5TX3000MM OLHAL NORMAL</t>
  </si>
  <si>
    <t>CORDA DE  NYLON 5/8" (15,88MM)</t>
  </si>
  <si>
    <t>CAIXA ISOPOR 12L, QUADRADA E SEM ALCA</t>
  </si>
  <si>
    <t>COPO PLASTICO S/ TAMPA P/ AGUA 200 ML</t>
  </si>
  <si>
    <t>CORDA DE ALGODAO 1/4" 6,35MM</t>
  </si>
  <si>
    <t>CAIXA DE ISOPOR COM ALCA 8L</t>
  </si>
  <si>
    <t>PARAFUSO C/PORCAS PARA FLANGES DN33X130</t>
  </si>
  <si>
    <t>MANILHA P/CABO ACO C/PINO ROSQUEADO 3/4"</t>
  </si>
  <si>
    <t>MANILHA P/CABO ACO C/PINO ROSQUEAD  1/2"</t>
  </si>
  <si>
    <t>CORRENTE COMUM ACO GALVANIZADO FIO 4,7MM</t>
  </si>
  <si>
    <t>CORRENTE COMUM ACO GALVANIZADO FIO 5,9MM</t>
  </si>
  <si>
    <t>GANCHO SUPERIOR TALHA MANUAL COMP. 3 TON</t>
  </si>
  <si>
    <t>EMENDA CORRENTE ROLO PAS 50,8M LARG124MM</t>
  </si>
  <si>
    <t>AQUAMEC-RODA TRANLACAO A02E0653-F-4-100</t>
  </si>
  <si>
    <t>ALICATE AMPE.AC 1000A,DC1000VAC 750V</t>
  </si>
  <si>
    <t>CARTELA QUANTIFICACAO 97 CELULAS</t>
  </si>
  <si>
    <t>GRADE SUPORTE FR POLIET.CX FIBRA DE VIDR</t>
  </si>
  <si>
    <t>HACH-CUBETA PARA COMPARADOR</t>
  </si>
  <si>
    <t>DEL LAB-CUBETA VIDRO PARA COMPARADOR</t>
  </si>
  <si>
    <t>DEL LAB-MERGULHADOR P/AQUA-TESTER</t>
  </si>
  <si>
    <t>SOLUCAO TIOSSULFATO SODIO 0,5% -500ML</t>
  </si>
  <si>
    <t>SOLUCAO EDTA 0,01M 1000ML</t>
  </si>
  <si>
    <t>SOLUCAO FENOLFTALEINA  FRACO 500 ML</t>
  </si>
  <si>
    <t>ERIOCROMO BLACK T SOLIDO 50 GRAMAS</t>
  </si>
  <si>
    <t>SOLUCAO INDICAD.MISTO ALCALINIDADE 500ML</t>
  </si>
  <si>
    <t>FLANGE CEGO FOFO PN16 DN1000</t>
  </si>
  <si>
    <t>FLANGE CEGO FOFO PN25 DN 600</t>
  </si>
  <si>
    <t>TE FOFO FFF PN25 DN 250</t>
  </si>
  <si>
    <t>CONEXAO FEMEA GIRATORIA 3/4" ADAP.REUT.</t>
  </si>
  <si>
    <t>EXTREMIDADE FOFO PF PN25 DN 400</t>
  </si>
  <si>
    <t>FLANGE CEGO FOFO PN25 DN 400</t>
  </si>
  <si>
    <t>COLARINHO LONGO C/FLAN.PE100 PN16 DE110</t>
  </si>
  <si>
    <t>VALVULA RET.FOFO PORT.DUP.WAF.PN16 DN500</t>
  </si>
  <si>
    <t>EXTREMIDADE FOFO ESG.BF JE PN10 DN 150</t>
  </si>
  <si>
    <t>CINTA NYLON CARGA 5TX2000MM</t>
  </si>
  <si>
    <t>EXTREMIDADE FOFO ESG.PF PN10 DN 400</t>
  </si>
  <si>
    <t>TOCO FOFO ESG. FF PN10 DN400X0,25M</t>
  </si>
  <si>
    <t>REDUCAO FOFO ESG.FF PN10 DN 150X 100</t>
  </si>
  <si>
    <t>FITA ADESIVA P/MAQUINA DE ENVAZAMENTO</t>
  </si>
  <si>
    <t>CARRETEL COMPLETO FOFO PN10 DN 300</t>
  </si>
  <si>
    <t>GRADE DE PISO MALHA38X102 DIM.1100X2000</t>
  </si>
  <si>
    <t>TAMPAO FOFO AGUA DN600 ARTIC.E ANTIF.</t>
  </si>
  <si>
    <t>CONJUNTO DE ESTAI C/CABO DE AÇO COMP 4M</t>
  </si>
  <si>
    <t>TANQUE POLIPROPILENO P/CAL HIDRAT. 250 L</t>
  </si>
  <si>
    <t>GRADE DE PISO MALHA38X102 DIM.1100X1000</t>
  </si>
  <si>
    <t>CONJUNTO CINTA CATRACA E GANCHO 35MM</t>
  </si>
  <si>
    <t>TALHA MANUAL COMPACTA 0,5 TON.ELEV.5M</t>
  </si>
  <si>
    <t>TE RED.FOFO FFF PN10 DN 500X 200</t>
  </si>
  <si>
    <t>VALVULA RET.FOFO PORT.DUP.WAF.PN16 DN600</t>
  </si>
  <si>
    <t>ADUFA PAREDE FOFO C/FLANGE PN10 DN400</t>
  </si>
  <si>
    <t>TUBO FOFO ESG FF EM 6,00 PN10 DN300X0,80</t>
  </si>
  <si>
    <t>LUVA FOFO CFC DE MIN 75MM X MAX125MM</t>
  </si>
  <si>
    <t>LUVA FOFO CFC DE MIN100MM X MAX150MM</t>
  </si>
  <si>
    <t>LUVA FOFO CFC DE MIN150MM X MAX200MM</t>
  </si>
  <si>
    <t>LUVA FOFO CFC DE MIN250MM X MAX300MM</t>
  </si>
  <si>
    <t>TE RED.FOFO FFF PN10 DN 250X 150</t>
  </si>
  <si>
    <t>LUVA FOFO CFC DE MIN200MM X MAX250MM</t>
  </si>
  <si>
    <t>LUVA FOFO CFC DE MIN300MM X MAX350MM</t>
  </si>
  <si>
    <t>CURVA 45º FOFO FF PN10 DN 500</t>
  </si>
  <si>
    <t>TE RED.FOFO FFF PN16 DN 500X 400</t>
  </si>
  <si>
    <t>ANEL BORRACHA JUNT ELASTICA JE2GS DN50</t>
  </si>
  <si>
    <t>CAIXA DE ISOPOR C/TAMPA 05 LITROS</t>
  </si>
  <si>
    <t>CAIXA DE ISOPOR C/TAMPA 06 LITROS</t>
  </si>
  <si>
    <t>ADAPTADOR PB PVC PBA X PBA JE DN 75X65MM</t>
  </si>
  <si>
    <t>ADAPTADOR PB PVC/PBA x DEFOFO DN180X200</t>
  </si>
  <si>
    <t>LUVA BB JEI PVC PBAxDEFOFO DN180X200</t>
  </si>
  <si>
    <t>VALVULA RET.BRONZE PORT.UNICA PN9 DN3"</t>
  </si>
  <si>
    <t>PARAFUSO C/PORCAS P/ FLANGES DN20 x 90</t>
  </si>
  <si>
    <t>PARAFUSO C/PORCAS P/ FLANGES DN27 x 120</t>
  </si>
  <si>
    <t>VALVULA B.W.C.BD.D.FF.AE.ONOFF PN10DN400</t>
  </si>
  <si>
    <t>PARAFUSO C/PORCAS P/FLANGE PN10 DN16x80</t>
  </si>
  <si>
    <t>GANCHO OLHAL, CARGA 3 TONELADAS.</t>
  </si>
  <si>
    <t>ADAPTADOR PVC JE/DEFOFO JEI DN125X150</t>
  </si>
  <si>
    <t>LUVA BB JE X DEFOFO JEI DN125X150mm</t>
  </si>
  <si>
    <t>PARAFUSO C/PORCAS P/ FLANGES DN24 X 100</t>
  </si>
  <si>
    <t>CINTA NYLON  CAP. 4 TONELADAS 6 METROS</t>
  </si>
  <si>
    <t>FLANGE CEGO FOFO PN25 DN 250</t>
  </si>
  <si>
    <t>TUBO PE ADUCAO PE 80 PN16 DE 75X100M</t>
  </si>
  <si>
    <t>TUBO FOFO ESG PF EM 6,00 PN10 DN300X0,90</t>
  </si>
  <si>
    <t>TUBO FOFO ESG PF EM 6,00 PN10 DN 80X0,70</t>
  </si>
  <si>
    <t>EXTREMIDADE FOFO BF JE PN25 DN 150</t>
  </si>
  <si>
    <t>LUVA PE BB JS EF PE100 PN16 DE 110</t>
  </si>
  <si>
    <t>CURVA 90º PE100 BB EF PN16 DE110</t>
  </si>
  <si>
    <t>FLANGE SOLTO ACO C/COLAR.PE PN12,5 DE110</t>
  </si>
  <si>
    <t>GANCHO C/TORNEL GIRATÓRIO E TRAVA SEG</t>
  </si>
  <si>
    <t>FLANGE CEGO FOFO PN10 DN 700</t>
  </si>
  <si>
    <t>BOTINA SEGURANÇA ELETRICISTA Nº 40</t>
  </si>
  <si>
    <t>REGISTRO FOFO CBOR.FV S14 PN10 DN250</t>
  </si>
  <si>
    <t>REGISTRO FOFO CBOR.FC S15 PN10 DN300</t>
  </si>
  <si>
    <t>REGISTRO FOFO CBOR.FV S14 PN10 DN400</t>
  </si>
  <si>
    <t>MANGOTE BORR.SINT.C/TRAMA POLIESTER DN8"</t>
  </si>
  <si>
    <t>ADAPTADOR CURTO PVC JS/JR DN 50X1.1/2"</t>
  </si>
  <si>
    <t>TUBO PE ADUCAO PE100 PN20 DE110X6M</t>
  </si>
  <si>
    <t>VALVULA B.F.C.BD.D.FF.A.M.PN10 DN 400</t>
  </si>
  <si>
    <t>VALVULA B.F.C.BD.D.FF.A.M.PN10 DN 500</t>
  </si>
  <si>
    <t>TE RED.FOFO ESG.FFF PN10 DN 100X 80</t>
  </si>
  <si>
    <t>VALVULA B.W.C.BD.D.FF.AE.ONOFF PN10DN 50</t>
  </si>
  <si>
    <t>MANILHA P/CABO ACO C/PINO ROSQUEAD  1"</t>
  </si>
  <si>
    <t>TE TRIPARTIDO FLANGEADO PN10 DN250X200MM</t>
  </si>
  <si>
    <t>TE TRIPARTIDO FLANGEADO PN10 DN150X100MM</t>
  </si>
  <si>
    <t>VALVULA B.W.C.BD.D.FF.A.M.PN10 DN 200</t>
  </si>
  <si>
    <t>CARRETEL SIMPLES FOFO DN 350</t>
  </si>
  <si>
    <t>CARRETEL COMPLETO FOFO PN10 DN 250</t>
  </si>
  <si>
    <t>CARRETEL COMPLETO FOFO PN10 DN 350</t>
  </si>
  <si>
    <t>CARRETEL COMPLETO FOFO PN10 DN 400</t>
  </si>
  <si>
    <t>CURVA 11º15' FOFO FF PN16 DN 300</t>
  </si>
  <si>
    <t>CURVA 45º FOFO FF PN16 DN 500</t>
  </si>
  <si>
    <t>CURVA 45º FOFO FF PN16 DN 600</t>
  </si>
  <si>
    <t>CURVA 45º FOFO FF PN25 DN 400</t>
  </si>
  <si>
    <t>CURVA 45º FOFO FF PN25 DN 500</t>
  </si>
  <si>
    <t>CURVA 45º FOFO FF PN25 DN 600</t>
  </si>
  <si>
    <t>CURVA 90º FOFO FF PN16 DN 500</t>
  </si>
  <si>
    <t>CURVA 90º FOFO FF PN16 DN 600</t>
  </si>
  <si>
    <t>CURVA 90º FOFO FF PN25 DN 500</t>
  </si>
  <si>
    <t>FLANGE CEGO FOFO PN10 DN 900</t>
  </si>
  <si>
    <t>FLANGE CEGO FOFO PN10 DN1000</t>
  </si>
  <si>
    <t>FLANGE CEGO FOFO PN16 DN 350</t>
  </si>
  <si>
    <t>FLANGE CEGO FOFO PN16 DN 700</t>
  </si>
  <si>
    <t>FLANGE CEGO FOFO PN16 DN 900</t>
  </si>
  <si>
    <t>JUNCAO FOFO ESG.FFF PN10 DN 250</t>
  </si>
  <si>
    <t>REDUCAO EXC.FOFO FF PN10 DN 100X  80</t>
  </si>
  <si>
    <t>TE FOFO FFF PN16 DN 500</t>
  </si>
  <si>
    <t>TE FOFO FFF PN16 DN 600</t>
  </si>
  <si>
    <t>TE FOFO FFF PN25 DN 600</t>
  </si>
  <si>
    <t>TE RED.FOFO FFF PN16 DN 400X 150</t>
  </si>
  <si>
    <t>TE RED.FOFO FFF PN16 DN 500X 200</t>
  </si>
  <si>
    <t>TE RED.FOFO FFF PN25 DN 250X 200</t>
  </si>
  <si>
    <t>TE RED.FOFO FFF PN25 DN 400X 150</t>
  </si>
  <si>
    <t>TE RED.FOFO FFF PN25 DN 600X 200</t>
  </si>
  <si>
    <t>CINTA NYLON CARGA 5Tx5000mm OLHAL NORMAL</t>
  </si>
  <si>
    <t>TUBO PE ESG.PE100 PN 8 DE 200X6M</t>
  </si>
  <si>
    <t>ESTICADOR Ø1/2" DE INOX PARA CABO AÇO</t>
  </si>
  <si>
    <t>CINTA NYLON CARGA 3Tx 1,5m OLHAIS REFOR</t>
  </si>
  <si>
    <t>CINTA POLIEST. SLING 8T x 2MOLHAIS REFOR</t>
  </si>
  <si>
    <t>REGISTRO FOFO CBOR.FV S15 PN25 DN150</t>
  </si>
  <si>
    <t>BUCHA RED. N4 FG CL10 JR DN 2.1/2" X 2"</t>
  </si>
  <si>
    <t>BUCHA RED. N4 FG CL10 JR DN 2" X 1.1/2"</t>
  </si>
  <si>
    <t>OCULOS DE SEGURANCA COM LENTE DE GRAU</t>
  </si>
  <si>
    <t>CHAVE COMBINADA COM CATRACA 27 MM</t>
  </si>
  <si>
    <t>CHAVE COMBINADA COM CATRACA 32MM</t>
  </si>
  <si>
    <t>EXTREMIDADE FOFO BF JM PN10 DN 250</t>
  </si>
  <si>
    <t>EXTREMIDADE FOFO BF JM PN16 DN 250</t>
  </si>
  <si>
    <t>REGISTRO FOFO CBOR. FV S15 PN25 DN200</t>
  </si>
  <si>
    <t>TE RED.FOFO FFF PN10 DN 300X 150</t>
  </si>
  <si>
    <t>TE RED.FOFO FFF PN25 DN 300X 150</t>
  </si>
  <si>
    <t>RESERVATORIO POLIETILENO P/AGUA 10000L</t>
  </si>
  <si>
    <t>CINTA C/CATRACA POLIESTER CARGA 5TX9M</t>
  </si>
  <si>
    <t>BANCO CAPACITOR TRIF. 440V 30 KVAR  39A</t>
  </si>
  <si>
    <t>ARRUELA BORR.VED.AR.MET.P/FL PN25 DN400</t>
  </si>
  <si>
    <t>VALVULA RET.FECH.RAP.WAFER PN25 DN400</t>
  </si>
  <si>
    <t>TUBO FOFO PB EMIN 4,62MM DN  80XCMIN5,5M</t>
  </si>
  <si>
    <t>TUBO FOFO PB EMIN 4,62MM DN 100XCMIN5,5M</t>
  </si>
  <si>
    <t>TUBO FOFO PB EMIN 4,62MM DN 150XCMIN5,5M</t>
  </si>
  <si>
    <t>TUBO FOFO PB EMIN 4,8MM DN 200XCMIN5,5M</t>
  </si>
  <si>
    <t>TUBO FOFO PB EMIN 5,20MM DN 250XCMIN5,5M</t>
  </si>
  <si>
    <t>TUBO FOFO PB EMIN 5,60MM DN 300XCMIN5,5M</t>
  </si>
  <si>
    <t>TUBO FOFO PB EMIN 6,80MM DN 450XCMIN5,5M</t>
  </si>
  <si>
    <t>TUBO FOFO PB EMIN 3,10 DN 150XCMIN5,5M</t>
  </si>
  <si>
    <t>TUBO FOFO PB EMIN 3,40MM DN 200XCMIN5,5M</t>
  </si>
  <si>
    <t>TUBO FOFO PB EMIN 3,70MM DN 250XCMIN5,5M</t>
  </si>
  <si>
    <t>TUBO FOFO PB EMIN 4,0MM DN 300XCMIN5,5M</t>
  </si>
  <si>
    <t>TUBO FOFO PB EMIN 4,30MM DN 350XCMIN5,5M</t>
  </si>
  <si>
    <t>TUBO FOFO PB EMIN 4,90MM DN 450XCMIN5,5M</t>
  </si>
  <si>
    <t>TUBO FOFO PB EMIN 7,60MM DN 900XCMIN5,5M</t>
  </si>
  <si>
    <t>TUBO FOFO PB EMIN 8,20MM DN1000XCMIN5,5M</t>
  </si>
  <si>
    <t>TUBO FOFO PB JTE EM 8,00 DN600XCMIN5,5M</t>
  </si>
  <si>
    <t>RODA DE TRANSLACAO CONJ.ACIONAMENTO</t>
  </si>
  <si>
    <t>EIXO MOTRIZ DO CONJUNTO DE ACIONAMENTO</t>
  </si>
  <si>
    <t>EIXO MOVIDO DO CONJUNTO DE ACIONAMENTO</t>
  </si>
  <si>
    <t>MANCAL COMPLETO DO RASPADOR LODO</t>
  </si>
  <si>
    <t>CORRENTE ACO INOX AISI 316 FIO 5,0MM</t>
  </si>
  <si>
    <t>GANCHO OLHAL, CARGA 1,5 TON. C/TRAVA</t>
  </si>
  <si>
    <t>UNIAO PP BB JC PN 16 DE 110</t>
  </si>
  <si>
    <t>CAPACITOR TRIFASICO 440V 15,0 KVAR</t>
  </si>
  <si>
    <t>TROLER PARA TALHA MANUAL DE CORRENTE</t>
  </si>
  <si>
    <t>ALICATE PARA CORTE CABOS  ATE 300MM²</t>
  </si>
  <si>
    <t>VENTOSA TRIPLICE FUNC.AGUA FF PN40 DN100</t>
  </si>
  <si>
    <t>TUBO FOFO ESG FF EM 6,00 PN10 DN200X5,80</t>
  </si>
  <si>
    <t>TUBO FOFO ESG FF EM 6,00 PN10 DN150X5,80</t>
  </si>
  <si>
    <t>ARRUELA BORR.VED.AR.MET.P/FL PN25 DN300</t>
  </si>
  <si>
    <t>ARRUELA BORR.VED.AR.MET.P/FL PN25 DN100</t>
  </si>
  <si>
    <t>CURVA FOFO BB JE PVC 6,3 45º X DN100</t>
  </si>
  <si>
    <t>CURVA FOFO BB JE PVC 6,3 45º X DN75</t>
  </si>
  <si>
    <t>CURVA FOFO BB JE PVC 6,3 90º X DN100</t>
  </si>
  <si>
    <t>CURVA FOFO BB JE PVC 6,3 90º X DN75</t>
  </si>
  <si>
    <t>CURVA FOFO BB JE PVC 6,3 22º X DN75</t>
  </si>
  <si>
    <t>CURVA FOFO BB JE PVC 6,3 22º X DN100</t>
  </si>
  <si>
    <t>CAP FOFO B JE PVC 6,3 DN100</t>
  </si>
  <si>
    <t>CAP FOFO B JE PVC 6,3 DN75</t>
  </si>
  <si>
    <t>TE FOFO BBB JE PVC 6,3 DN75</t>
  </si>
  <si>
    <t>TE FOFO BBB JE PVC 6,3 DN100</t>
  </si>
  <si>
    <t>TUBO FOFO PF EM 6,00 PN10 DN 80X1,20</t>
  </si>
  <si>
    <t>VENTOSA TRIPLICE FUNC.AGUA FF PN25 DN75</t>
  </si>
  <si>
    <t>FILTRO Y FOFO FF PN10/16 DN 75MM</t>
  </si>
  <si>
    <t>ARRUELA BORR.VED.AR.MET.P/FL PN25 DN50</t>
  </si>
  <si>
    <t>ADAPTADOR PVC/FOFO PB JE DN 75 x 80/85</t>
  </si>
  <si>
    <t>TANQUE PE-CILINDRICO VERT.PROD.QUIM.500L</t>
  </si>
  <si>
    <t>CORDA DE SEDA Ø18mm</t>
  </si>
  <si>
    <t>ARRUELA BORR.VED.AR.MET.P/FL PN16 DN400</t>
  </si>
  <si>
    <t>ADAPTADOR PP JS/JR PB PN10 DE75X2.1/2"</t>
  </si>
  <si>
    <t>ARRUELA BORR.VED.AR.MET.P/FL PN25 DN80</t>
  </si>
  <si>
    <t>TUBO FOFO ESG FF EM 6,00 PN10 DN 80X1,10</t>
  </si>
  <si>
    <t>CURVA 45º FG CL10 JR DN2" FEMEAS</t>
  </si>
  <si>
    <t>REGISTRO FOFO CBOR.FV S15 PN 25 DN100</t>
  </si>
  <si>
    <t>CURVA 45º FG CL10 JR DN3" FEMEAS</t>
  </si>
  <si>
    <t>TUBO FOFO ESG FF EM 6,00 PN10 DN 80X0,30</t>
  </si>
  <si>
    <t>TUBO FOFO ESG FF EM 6,00 PN10 DN 80X1,80</t>
  </si>
  <si>
    <t>CORRENTE ACO INOX AISI 316 FIO 10MM</t>
  </si>
  <si>
    <t>CORRENTE ACO INOX AISI 316 FIO 16MM</t>
  </si>
  <si>
    <t>CURVA FOFO BB JE PVC 6,3 90º X DN 50</t>
  </si>
  <si>
    <t>CURVA FOFO BB JE PVC 6,3 45º X DN50</t>
  </si>
  <si>
    <t>CAP FOFO B JE PVC 6,3 DN50</t>
  </si>
  <si>
    <t>LUVA FOFO BB JE PVC 6,3 DN100</t>
  </si>
  <si>
    <t>LUVA FOFO CFC DE MIN 49MM X MAX71MM</t>
  </si>
  <si>
    <t>TUBO FOFO FF EM 6,00 PN10 DN100X0,80</t>
  </si>
  <si>
    <t>MUDAS DIVERSAS ESPECIES ARBOREAS NATIVAS</t>
  </si>
  <si>
    <t>TUBO FOFO ESG FF EM 6,00 PN10 DN100X1,40</t>
  </si>
  <si>
    <t>TUBO PRFV PB DN150mm                   M</t>
  </si>
  <si>
    <t>TUBO FOFO PB EM 6,00 DN250X3,00</t>
  </si>
  <si>
    <t>TUBO FOFO ESG FF EM 6,00 PN10 DN300X1,30</t>
  </si>
  <si>
    <t>LUVA REDUC. INOX DN 3"x 2" ROSCA BSP ESG</t>
  </si>
  <si>
    <t>LUVA REDUC. INOX DN 4"x 2" ROSCA BSP ESG</t>
  </si>
  <si>
    <t>LUVA REDUC. INOX DN 4"x 3" ROSCA BSP ESG</t>
  </si>
  <si>
    <t>TUBO FOFO ESG PF EM 6,00 PN10 DN 80X1,90</t>
  </si>
  <si>
    <t>TUBO FOFO PF EM 6,00 PN16 DN250X4,00</t>
  </si>
  <si>
    <t>ESTICADOR-CATRACA C/CINTA POLIESTER</t>
  </si>
  <si>
    <t>PARAFUSO SEXT. C/PORCA INOX 304 20X100MM</t>
  </si>
  <si>
    <t>TE PP JC PN16 DE 20</t>
  </si>
  <si>
    <t>TUBO FOFO ESG FF EM 6,00 PN10 DN100X2,30</t>
  </si>
  <si>
    <t>TUBO FOFO ESG FF EM 6,00 PN10 DN100X2,70</t>
  </si>
  <si>
    <t>TUBO FOFO ESG FF EM 6,00 PN10 DN200X1,90</t>
  </si>
  <si>
    <t>TUBO FOFO ESG FF EM 6,00 PN10 DN300X0,60</t>
  </si>
  <si>
    <t>ANEL VEDAÇÃO REATOR UASB P/ BOCAL DN 350</t>
  </si>
  <si>
    <t>CORRENTE 5/16 6M ACO INOX AISI304</t>
  </si>
  <si>
    <t>CORRENTE 9 MM ACO INOX AISI304</t>
  </si>
  <si>
    <t>TUBO PVC-O PB JEI PN 12,5 AGUA DN 350</t>
  </si>
  <si>
    <t>CAIXA DE ISOPOR 45 LITROS S/ ALCA</t>
  </si>
  <si>
    <t>ARRUELA BORRACHA FLANGE PN16 DN80</t>
  </si>
  <si>
    <t>TUBO FOFO ESG PF EM 6,00 PN10 DN 80X1,10</t>
  </si>
  <si>
    <t>TE RED.FOFO FFF PN16 DN 250X 150</t>
  </si>
  <si>
    <t>LUVA PEAD TIPO COMPR. 63MM</t>
  </si>
  <si>
    <t>XYLEM-CENTRAL MONITOR. BOMBA SUBMERSIVEL</t>
  </si>
  <si>
    <t>TUBO PE ESG.PE100 PN 10 DE 200X6M SDR17</t>
  </si>
  <si>
    <t>BOLSA GEOTEXT.100% POLIESTER 7,4X15X2,3M</t>
  </si>
  <si>
    <t>CINTA DE POLIESTER CARGA 2000X600MM 2T</t>
  </si>
  <si>
    <t>ALCOOL ETILICO GLICER.GEL ASSEP. 1L</t>
  </si>
  <si>
    <t>UNIDADE CAPACITIVA TRIF 7,5KVAR/440V</t>
  </si>
  <si>
    <t>VENTOSA TRIPLICE FUNC.AGUA FF PN25 DN80</t>
  </si>
  <si>
    <t>TE TRIPARTIDO FLANGEADO PN10 DN300x200mm</t>
  </si>
  <si>
    <t>VENTOSA TRIPLICE FUNC.AGUA JRPN25DN11/2"</t>
  </si>
  <si>
    <t>VENTOSA TRIPLICE FUNC.AGUA JRPN16DN11/2"</t>
  </si>
  <si>
    <t>TE RED.FOFO FFF PN25 DN 250X150</t>
  </si>
  <si>
    <t>VENTOSA PARA ESGOTO FLANG. PN16 DN80</t>
  </si>
  <si>
    <t>VENTOSA PARA ESGOTO FLANG. PN16 DN100</t>
  </si>
  <si>
    <t>MUDAS DE ESPECIES ARBOREAS NATIVAS</t>
  </si>
  <si>
    <t>(B)LUVA TRANSICAO FLEXIVEL P/TUBOS DE110</t>
  </si>
  <si>
    <t>(B)LUVA TRANSICAO FLEXIVEL P/TUBOS DE160</t>
  </si>
  <si>
    <t>(B)LUVA TRANSICAO FLEXIVEL P/TUBOS DE200</t>
  </si>
  <si>
    <t>(B)LUVA TRANSICAO FLEXIVEL P/TUBOS DE250</t>
  </si>
  <si>
    <t>MARTELO DE FUNDO TURBINADO Ø8"</t>
  </si>
  <si>
    <t>ARRUELA BORRACHA FLANGE PN16 DN100</t>
  </si>
  <si>
    <t>CINTA POLIESTER CARGA 4T (2000X100) MM</t>
  </si>
  <si>
    <t>MODULO PORTA PALETES ESTRUTURA METAL 3N</t>
  </si>
  <si>
    <t>MODULO PORTA PALETES ESTRUTURA METAL 7N</t>
  </si>
  <si>
    <t>ADAPTADOR PP JS/JR PB PN10 DE 60X2"</t>
  </si>
  <si>
    <t>TRANSMISSOR NIVEL HIDROS.3MCA CABO 15M</t>
  </si>
  <si>
    <t>CINTA C/CATRACA POLIESTER CARGA 1,5TX3M</t>
  </si>
  <si>
    <t>CORDA EM POLIAMIDA (NYLON) TRANCADA 12MM</t>
  </si>
  <si>
    <t>CALCA ELETRICISTA UNISSEX ATPV 11 TAM.56</t>
  </si>
  <si>
    <t>CALCA JEANS FEM TAM.46</t>
  </si>
  <si>
    <t>CALCA JEANS FEM TAM.48</t>
  </si>
  <si>
    <t>CALCA JEANS FEM TAM.50</t>
  </si>
  <si>
    <t>GE MULTIN – RELE F650 PROTECAO/CONTROLE</t>
  </si>
  <si>
    <t>LUVA TRANS. FLEX.P/TUBOS DN 100XDE110</t>
  </si>
  <si>
    <t>LUVA TRANS. FLEX.P/TUBOS DN 150XDE160</t>
  </si>
  <si>
    <t>LUVA TRANS. FLEX.P/TUBOS DN 200XDE200</t>
  </si>
  <si>
    <t>DISJUNTOR TRIPOLAR  300A 440V 30KA.</t>
  </si>
  <si>
    <t>CORRENTE EM ACO INOX  AISI 316 FIO 19MM</t>
  </si>
  <si>
    <t>ADAPTADOR PP INTERL. JC/P DE63XDN50</t>
  </si>
  <si>
    <t>ADAPTADOR PP INTERL. JC/P DE90XDN75</t>
  </si>
  <si>
    <t>ADAPTADOR PP INTERL. JC/P DE110XDN100</t>
  </si>
  <si>
    <t>LUVA PP INTERL. JC PN16 DE63XDN50</t>
  </si>
  <si>
    <t>LUVA PP INTERL. JC PN16 DE90XDN75</t>
  </si>
  <si>
    <t>LUVA PP INTERL. JC PN16 DE110XDN100</t>
  </si>
  <si>
    <t>SELIM 90 COL.CORRU.JE PVC.PE.PPDN200X100</t>
  </si>
  <si>
    <t>MALETA NOTEBOOK TERMO REF.SPIN 012/2024</t>
  </si>
  <si>
    <t>MOUSE MINICOMPUTADOR TERMO SPIN 012/2024</t>
  </si>
  <si>
    <t>MOUSE SEM FIO P/NOTEBOOK T.SPIN 012/2024</t>
  </si>
  <si>
    <t>ADAPTADOR AUDIO P3 P/P2 P/MINICOMPUTADOR</t>
  </si>
  <si>
    <t>SUPORTE VESA MINICOM.TERMO SPIN 012/2024</t>
  </si>
  <si>
    <t>MANILHA CURVA INOX 1"</t>
  </si>
  <si>
    <t>MANILHA CURVA INOX 7/8"</t>
  </si>
  <si>
    <t>MANILHA CURVA INOX 3/4"</t>
  </si>
  <si>
    <t>MANILHA RETA INOX 1/4"</t>
  </si>
  <si>
    <t>MANILHA RETA INOX 3/8"</t>
  </si>
  <si>
    <t>MANILHA RETA INOX 1/2"</t>
  </si>
  <si>
    <t>MANILHA RETA INOX 5/8"</t>
  </si>
  <si>
    <t>CHAVE COMBINADA COM CATRACA 30MM</t>
  </si>
  <si>
    <t>REDUTOR MANUAL P/VALVULA 1/4 VOLTA DN80</t>
  </si>
  <si>
    <t>REDUTOR MANUAL P/VALVULA 1/4 VOLTA DN100</t>
  </si>
  <si>
    <t>REDUTOR MANUAL P/VALVULA 1/4 VOLTA DN150</t>
  </si>
  <si>
    <t>REDUTOR MANUAL P/VALVULA 1/4 VOLTA DN200</t>
  </si>
  <si>
    <t>REDUTOR MANUAL P/VALVULA 1/4 VOLTA DN250</t>
  </si>
  <si>
    <t>REDUTOR MANUAL P/VALVULA 1/4 VOLTA DN300</t>
  </si>
  <si>
    <t>ABRACADEIRA EM CHAPA DE ACO MS 79-87MM</t>
  </si>
  <si>
    <t>TE TRIPARTIDO FLANGEADO PN10 DN200X100MM</t>
  </si>
  <si>
    <t>CARTAO DE COMUNICAÇÃO MODBUS TCP/IP</t>
  </si>
  <si>
    <t>CHAVE COMBINADA COM CATRACA 24MM</t>
  </si>
  <si>
    <t>CHAVE COMBINADA COM CATRACA 36MM</t>
  </si>
  <si>
    <t>MEDIDOR ULTRASSONICO DN 15 2,5M³/H</t>
  </si>
  <si>
    <t>MEDIDOR ULTRASSONICO DN 40 16M³/H</t>
  </si>
  <si>
    <t>MEDIDOR ULTRAS.BATERIA DN25 10M³/H</t>
  </si>
  <si>
    <t>CINTA 100% POLIESTER C/ 4 PERNAS ELEVACA</t>
  </si>
  <si>
    <t>GARFO P/PV INOX 5 DENTES 1/2" 850A1600MM</t>
  </si>
  <si>
    <t>GARFO P/PV INOX 5DENTES 1/2" 1450A2800MM</t>
  </si>
  <si>
    <t>GARFO P/PV INOX 7 DENTES 1/2" 850A1600MM</t>
  </si>
  <si>
    <t>GARFO P/PV INOX 7DENTES 1/2" 1450A2800MM</t>
  </si>
  <si>
    <t>JOGO SOQUETES IMPACTO CURTOS 3/4 24A60MM</t>
  </si>
  <si>
    <t>BERMAD/VALLOY-KIT P/VALVULA DAY NIGHT</t>
  </si>
  <si>
    <t>TAPETE ISOLANTE DE BORRACHA CL 2 TIPO II</t>
  </si>
  <si>
    <t>VALVULA ESF. BALLMAX DN 600 PN 25</t>
  </si>
  <si>
    <t>VALVULA B.FL.BIE.BD.RA.A.E.MD.PN25DN1200</t>
  </si>
  <si>
    <t>SOQUETE IMPAC.CURTO ALLEN 1/2” 04 A 14MM</t>
  </si>
  <si>
    <t>VALVULA B.FL.BI-E.BD.AE.ONOFF 150LBS 24"</t>
  </si>
  <si>
    <t>ANEL BORRACHA TRAV INT JUNTA ELAST JE2GS</t>
  </si>
  <si>
    <t>AGILENT-ELETROMULTIPLICADORA G7002-80103</t>
  </si>
  <si>
    <t>BUCHA BRONZE SEMI ACABADA 11.1/2"X5"</t>
  </si>
  <si>
    <t>ESCORAMENTO PONTALETEAMENTO ACO 2MX 15CM</t>
  </si>
  <si>
    <t>JOGO SOQUET 10-32MM/3/8”-1.1/4” ENC 1/2"</t>
  </si>
  <si>
    <t>COQUETEL CINTILACAO LIQUIDA FR.1000ML</t>
  </si>
  <si>
    <t>TANQUE CIL. VERT. PE.200L PROD.QUIMICO</t>
  </si>
  <si>
    <t>TANQUE CIL. VERT. PE.500L PROD.QUIMICO</t>
  </si>
  <si>
    <t>TANQUE CIL. VERT. PE.1000 L PROD.QUIMICO</t>
  </si>
  <si>
    <t>TANQUE CIL. VERT. PE.200 L P.QUIM.S/ACES</t>
  </si>
  <si>
    <t>TANQUE CIL. VERT. PE. 50L P.QUIM.S/ACES-</t>
  </si>
  <si>
    <t>TANQUE CIL. VERT. PE.50 L PROD.QUIMICO</t>
  </si>
  <si>
    <t>BOLSA GEOTEXTIL POLIPROPILENO 9X20X2,3M</t>
  </si>
  <si>
    <t>TANQUE CIL. VERT. PE.500L PROD.QUIM.AMAR</t>
  </si>
  <si>
    <t>TANQUE CIL. VERT. PE.1000 L PROD.QU-AMAR</t>
  </si>
  <si>
    <t>BOLSA GEOTEXT.100% POLIESTER 2,5X7X1,3M</t>
  </si>
  <si>
    <t>TUBO ACO HELIC. G50 PP DN 72"x1/2" AER.</t>
  </si>
  <si>
    <t>TUBO ACO HELIC. G50 PP DN 72"x7/16" ENT.</t>
  </si>
  <si>
    <t>TUBO ACO HELIC. G50 PP DN 64"x1/2" AER.</t>
  </si>
  <si>
    <t>TUBO ACO HELIC. G50 PP DN 64"x7/16" ENT.</t>
  </si>
  <si>
    <t>TUBO ACO HELIC. G36 PP DN 28"x3/8" ENT.</t>
  </si>
  <si>
    <t>AGILENT-LENTE EXTRATORA REF.G7002-20064</t>
  </si>
  <si>
    <t>AGILENT-LENTE ISOLANTE REF.G7002-20074</t>
  </si>
  <si>
    <t>AGILENT-FIBRA ARROW 5610-5867 250 µm</t>
  </si>
  <si>
    <t>AGILENT-FIBRA ARROW REF.5610-5862 100 µm</t>
  </si>
  <si>
    <t>AGILENT-AQUECEDOR DE FASE MOVEL</t>
  </si>
  <si>
    <t>COLETE UNISSEX AG.ATEND.PURO POLIESTER P</t>
  </si>
  <si>
    <t>COLETE UNISSEX AG.ATEND.PURO POLIESTER M</t>
  </si>
  <si>
    <t>COLETE UNISSEX AG.ATEND.PURO POLIESTER G</t>
  </si>
  <si>
    <t>CAMISETA UNISSEX PV AGENCIA ATEND.AZUL P</t>
  </si>
  <si>
    <t>CAMISETA UNISSEX PV AGENCIA ATEND.AZUL M</t>
  </si>
  <si>
    <t>CAMISETA UNISSEX PV AGENCIA ATEND.AZUL G</t>
  </si>
  <si>
    <t>CAMISETA UNISSEX PV AGENCIA ATEN.AZUL GG</t>
  </si>
  <si>
    <t>CAMISETA UNISSEX PV AGENCIA ATEN.AZUL XG</t>
  </si>
  <si>
    <t>JAQUETA UNISSEX POLIESTER AG.ATEND.P</t>
  </si>
  <si>
    <t>JAQUETA UNISSEX POLIESTER AG.ATEND.M</t>
  </si>
  <si>
    <t>JAQUETA UNISSEX POLIESTER AG.ATEND.G</t>
  </si>
  <si>
    <t>JAQUETA UNISSEX POLIESTER AG.ATEND.GG</t>
  </si>
  <si>
    <t>JAQUETA UNISSEX POLIESTER AG.ATEND.XG</t>
  </si>
  <si>
    <t>COLETE UNISSEX AG.ATEN.PURO POLIESTER GG</t>
  </si>
  <si>
    <t>MAO FRANCESA ACO INOX AISI 304 ESGOTO</t>
  </si>
  <si>
    <t>TAMPA PRFV DN900 CDV ESGOTO</t>
  </si>
  <si>
    <t>TAMPA PRFV DN2300MM CDV ESGOTO</t>
  </si>
  <si>
    <t>VISOR NIVEL ESCALA GRADUADA ESGOTO</t>
  </si>
  <si>
    <t>ABRACADEIRA "U" EM INOX DN150 MM</t>
  </si>
  <si>
    <t>CALHA PRFV COLETA EFLUEN.18000X500X350MM</t>
  </si>
  <si>
    <t>CURVA ESG. 45º PRFV FF DN150MM</t>
  </si>
  <si>
    <t>PROLONGADOR PVC ESG.500X500MM</t>
  </si>
  <si>
    <t>LUVA NITRILICA SEGURANCA TAMANHO P</t>
  </si>
  <si>
    <t>LUVA NITRILICA SEGURANCA TAMANHO M</t>
  </si>
  <si>
    <t>LUVA NITRILICA SEGURANCA TAMANHO G</t>
  </si>
  <si>
    <t>LUVA NITRILICA SEGURANCA TAMANHO XG</t>
  </si>
  <si>
    <t>CORRENTE ACO GA FIO 3.5MM ELO12,7X25,4MM</t>
  </si>
  <si>
    <t>CONE SINALIZACAO VIARIA</t>
  </si>
  <si>
    <t>ANDAIME METALICO TIPO TORRE</t>
  </si>
  <si>
    <t>ESCORAMENTO PONTALETE METALICO &gt;2 ATE 3M</t>
  </si>
  <si>
    <t>ESCORAMENTO PONTALETE METAL C/ LONGARINA</t>
  </si>
  <si>
    <t>MOTOSSERRA 72,2 CM3 POT 3,9 KW 2400 RPM</t>
  </si>
  <si>
    <t>OLEO LUBRIFICANTE MOTOR 2 TEMPOS -500 ML</t>
  </si>
  <si>
    <t>TIJOLO VAZADO  BLOCO CERAM 14X19X29 CM</t>
  </si>
  <si>
    <t>PARAFUSO NIQUELADO 3.1/2" BUCHA TAM S-8</t>
  </si>
  <si>
    <t>BARRA DE APOIO RETA,  ACO INOX, C= 60CM</t>
  </si>
  <si>
    <t>ASSENTO SANITARIO PLASTICO CONVENCIONAL</t>
  </si>
  <si>
    <t>VALVULA EM PLASTICO P/ LAVATORIO 1"</t>
  </si>
  <si>
    <t>LAVATORIO LOUCA BRANCA SUSP. 29,5X39 CM</t>
  </si>
  <si>
    <t>ESCORAMENTO DESCONTINUO METAL H ATE 3,0M</t>
  </si>
  <si>
    <t>ESCORAMENTO CONTINUO METALICO H ATE 3,0M</t>
  </si>
  <si>
    <t>ANDAIME EM ESTRUTURA METALICA MODULAR TIPO TORRE, INCLUSIVE PISO E GUARDA CORPO. FORNECIMENTO E INSTALACAO.</t>
  </si>
  <si>
    <t>ESCORAMENTO DE VALAS TIPO PONTALETEAMENTO METALICO PARA PROFUNDIDADE MAIOR QUE 2,0 ATE 3,0 M - PERFIS "U" E ESTRONCAS -INSUMOS</t>
  </si>
  <si>
    <t>ESCORAMENTO DE VALAS TIPO PONTALETEAMENTO METALICO PARA PROFUNDIDADE MAIOR QUE 2,0 ATE 3,0 M - PERFIS "U" E ESTRONCAS</t>
  </si>
  <si>
    <t>ESCORAMENTO DE VALAS TIPO PONTALETEAMENTO METALICO PARA PROFUNDIDADE ATE 2,0 M - PERFIS "U", ESTRONCAS E LONGARINAS -INSUMOS</t>
  </si>
  <si>
    <t>ESCORAMENTO DE VALAS TIPO PONTALETEAMENTO METALICO PARA PROFUNDIDADE ATE 2,0 M - PERFIS "U", ESTRONCAS E LONGARINAS</t>
  </si>
  <si>
    <t>CORRECAO DE VAZAMENTO EM REDE DE AGUA, NA RUA SEM PAVIMENTO, DIAMETRO ACIMA DE 150MM ATE 300MM, PROFUNDIDADE ATE 1,25M EEXTENSAO ATE 2,00M</t>
  </si>
  <si>
    <t>CORRECAO DE VAZAMENTO EM REDE DE AGUA, NA RUA SEM PAVIMENTO, DIAMETRO ACIMA DE 150MM ATE 300MM, PROFUNDIDADE ATE 1,25M EEXTENSAO EXCEDENTE A 2,00M</t>
  </si>
  <si>
    <t>CORRECAO DE VAZAMENTO EM REDE DE AGUA, NA RUA COM PAVIMENTO, DIAMETRO ACIMA DE 150MM ATE 300MM, PROFUNDIDADE ATE 1,25M EEXTENSAO ATE 2,00M</t>
  </si>
  <si>
    <t>CORRECAO DE VAZAMENTO EM REDE DE AGUA, NA RUA COM PAVIMENTO, DIAMETRO ACIMA DE 150MM ATE 300MM, PROFUNDIDADE ATE 1,25M EEXTENSAO EXCEDENTE A 2,00M</t>
  </si>
  <si>
    <t>CORRECAO DE VAZAMENTO EM REDE DE AGUA, NA RUA SEM PAVIMENTO, DIAMETRO ACIMA DE 150MM ATE 300MM, PROFUNDIDADE ACIMA DE1,25M E EXTENSAO ATE 2,00M</t>
  </si>
  <si>
    <t>CORRECAO DE VAZAMENTO EM REDE DE AGUA, NA RUA SEM PAVIMENTO, DIAMETRO ACIMA DE 150MM ATE 300MM, PROFUNDIDADE ACIMA DE1,25M E EXTENSAO EXCEDENTE A 2,00M</t>
  </si>
  <si>
    <t>CORRECAO DE VAZAMENTO EM REDE DE AGUA, NA RUA COM PAVIMENTO, DIAMETRO ACIMA DE 150MM ATE 300MM, PROFUNDIDADE ACIMA DE1,25M E EXTENSAO ATE 2,00M</t>
  </si>
  <si>
    <t>CORRECAO DE VAZAMENTO EM REDE DE AGUA, NA RUA COM PAVIMENTO, DIAMETRO ACIMA DE 150MM ATE 300MM, PROFUNDIDADE ACIMA DE1,25M E EXTENSAO EXCEDENTE A 2,00M</t>
  </si>
  <si>
    <t>DESMONTAGEM GABIAO TIPO CAIXA - H=1,00M - SEM CONTATO COM AGUA.</t>
  </si>
  <si>
    <t>DESMONTAGEM GABIÃO TIPO CAIXA - H=1,00M - COM CONTATO COM ÁGUA.</t>
  </si>
  <si>
    <t>DESMONTAGEM GABIÃO TIPO CAIXA - H=0,50M - SEM CONTATO COM ÁGUA.</t>
  </si>
  <si>
    <t>DESMONTAGEM GABIÃO TIPO CAIXA - H=0,50M - EM CONTATO COM ÁGUA.</t>
  </si>
  <si>
    <t>DESMONTAGEM COLCHÃO RENO - H=0,30M.</t>
  </si>
  <si>
    <t>DESMONTAGEM GABIÃO TIPO SACO.</t>
  </si>
  <si>
    <t>MOTOSSERRA (CILINDRADA 72,2 CM3, POTENCIA 3,9 KW, ROTACAO LENTA 2400 RPM, ROTACAO MAXIMA 12500 RPM, LAMINA 50 CM) - HORAPRODUTIVA.</t>
  </si>
  <si>
    <t>MOTOSSERRA (CILINDRADA 72,2 CM3, POTENCIA 3,9 KW, ROTACAO LENTA 2400 RPM, ROTACAO MAXIMA 12500 RPM, LAMINA 50 CM) - HORAIMPRODUTIVA.</t>
  </si>
  <si>
    <t>REMOCAO DE RAIZES REMANESCENTES DE TRONCO DE ARVORE COM DIAMETRO MAIOR OU IGUAL A 0,20 M E MENOR QUE 0,40 M.</t>
  </si>
  <si>
    <t>REMOCAO DE RAIZES REMANESCENTES DE TRONCO DE ARVORE COM DIAMETRO MAIOR OU IGUAL A 0,40 M E MENOR QUE 0,60M.</t>
  </si>
  <si>
    <t>REMOCAO DE RAIZES REMANESCENTES DE TRONCO DE ARVORE COM DIAMETRO MAIOR OU IGUAL A 0,60M.</t>
  </si>
  <si>
    <t>CORTE RASO E RECORTE DE ARVORE COM DIAMETRO DE TRONCO MAIOR OU IGUAL A 0 ,20 M E MENOR QUE 0,40 M.</t>
  </si>
  <si>
    <t>CORTE RASO E RECORTE DE ARVORE COM DIAMETRO DE TRONCO MAIOR OU IGUAL A 0 ,40 M E MENOR QUE 0,60 M.</t>
  </si>
  <si>
    <t>CORTE RASO E RECORTE DE ARVORE COM DIAMETRO DE TRONCO MAIOR OU IGUAL A 0 ,60 M.</t>
  </si>
  <si>
    <t>PODA EM ALTURA DE ARVORE COM DIAMETRO DE TRONCO MENOR QUE 0,20 M.</t>
  </si>
  <si>
    <t>PODA EM ALTURA DE ARVORE COM DIAMETRO DE TRONCO MAIOR OU IGUAL A 0,20 M E MENOR QUE 0,40 M.</t>
  </si>
  <si>
    <t>PODA EM ALTURA DE ARVORE COM DIAMETRO DE TRONCO MAIOR OU IGUAL A 0,40 M E MENOR QUE 0,60 M.</t>
  </si>
  <si>
    <t>PODA EM ALTURA DE ARVORE COM DIAMETRO DE TRONCO MAIOR OU IGUAL A 0,60 M.</t>
  </si>
  <si>
    <t>ALVENARIA DE VEDACAO TIJOLO CERAMICO FURADO DE 14X19X29 CM (ESPESSURA 14 CM) E ARGAMASSA DE ASSENTAMENTO COM PREPAROMANUAL.</t>
  </si>
  <si>
    <t>ASSENTO SANITARIO CONVENCIONAL - FORNECIMENTO E INSTALACAO.</t>
  </si>
  <si>
    <t>BARRA DE APOIO RETA, EM ACO INOX POLIDO, COMPRIMENTO 60CM, FIXADA NA PAREDE.</t>
  </si>
  <si>
    <t>DUCHA HIGIENICA EM METAL CROMADO 1/2" - FORNECIMENTO E INSTALACAO.</t>
  </si>
  <si>
    <t>LAVATORIO LOUCA BRANCA SUSP 29,5 X 39CM OU EQUIVAL, INCLUSO SIFAO FLEXIVEL EM PVC, VALVULA, ENGATE FLEXIVEL 30CM EMPLASTICO E TORNEIRA CROMADA DE MESA - FORNECIMENTO E INSTALACAO.</t>
  </si>
  <si>
    <t>PINTURA SOBRE SUPERFICIES METALICAS - INCLUSO PREPARACAO DA SUPERFICIE &lt;(&gt;,&lt;)&gt; APLICACAO DE ZARCAO E DE DUAS DEMAOS DETINTA ALQUIDICA.</t>
  </si>
  <si>
    <t>CORRECAO DE VAZAMENTO EM REDE DE AGUA, EM TRECHO SEM PAVIMENTO, DIAMETRO ACIMA DE 300MM ATE 600MM, PROFUNDIDADE ATE1,25M E EXTENSAO ATE 3,00 M.</t>
  </si>
  <si>
    <t>CORRECAO DE VAZAMENTO EM REDE DE AGUA, EM TRECHO SEM PAVIMENTO, DIAMETRO ACIMA DE 300MM ATE 600MM, PROFUNDIDADE ATE1,25M E EXTENSAO EXCEDENTE A 3,00 M.</t>
  </si>
  <si>
    <t>CORRECAO DE VAZAMENTO EM REDE DE AGUA, EM TRECHO COM PAVIMENTO, DIAMETRO ACIMA DE 300MM ATE 600MM, PROFUNDIDADE ATE1,25M E EXTENSAO ATE 3,00 M.</t>
  </si>
  <si>
    <t>CORRECAO DE VAZAMENTO EM REDE DE AGUA, EM TRECHO COM PAVIMENTO, DIAMETRO ACIMA DE 300MM ATE 600MM, PROFUNDIDADE ATE1,25M E EXTENSAO EXCEDENTE A 3,00M.</t>
  </si>
  <si>
    <t>CORRECAO DE VAZAMENTO EM REDE DE AGUA, EM TRECHO SEM PAVIMENTO, DIAMETRO ACIMA DE 300MM ATE 600MM, PROFUNDIDADE ACIMA DE1,25M ATE 3,00M E EXTENSAO ATE 3,00 M.</t>
  </si>
  <si>
    <t>CORREÇÃO DE VAZAMENTO EM REDE DE ÁGUA, EM TRECHO SEM PAVIMENTO, DIÂMETRO ACIMA DE 300MM ATÉ 600MM, PROFUNDIDADE ACIMA DE1,25M ATÉ 3,00M E EXTENSÃO EXCEDENTE A 3,00M.</t>
  </si>
  <si>
    <t>CORRECAO DE VAZAMENTO EM REDE DE AGUA, EM TRECHO COM PAVIMENTO, DIAMETRO ACIMA DE 300MM ATE 600MM, PROFUNDIDADE ACIMA DE1,25M ATE 3,00M E EXTENSAO ATE 3,00 M.</t>
  </si>
  <si>
    <t>CORRECAO DE VAZAMENTO EM REDE DE AGUA, EM TRECHO COM PAVIMENTO, DIAMETRO ACIMA DE 300MM ATE 600MM, PROFUNDIDADE ACIMA DE1,25M ATE 3,00M E EXTENSAO EXCEDENTE A 3,00 M.</t>
  </si>
  <si>
    <t>ESCORAMENTO DE VALAS TIPO DESCONTINUO, METALICO PARA PROFUNDIDADE ATE 3 ,0M – PERFIS "U", ESTRONCA, LONGARINA - INSUMOS.</t>
  </si>
  <si>
    <t>ESCORAMENTO DE VALAS TIPO DESCONTINUO, METALICO PARA PROFUNDIDADE ATE 3 ,0M – PERFIS "U", ESTRONCA, LONGARINA.</t>
  </si>
  <si>
    <t>ESCORAMENTO DE VALAS TIPO CONTINUO METALICO PARA PROFUNDIDADE ATE 3,0M – PERFIS "U", ESTRONCA, LONGARINA, CHAPA.</t>
  </si>
  <si>
    <t>ESCRITÓRIO DA CONTRATADA - ATÉ 15M2</t>
  </si>
  <si>
    <t>ESCRITÓRIO DA CONTRATADA - ATÉ 22M2</t>
  </si>
  <si>
    <t>ESCRITÓRIO DA FISCALIZAÇÃO - ATÉ 15M2</t>
  </si>
  <si>
    <t>ESCRITÓRIO DA FISCALIZAÇÃO - ATÉ 22M2</t>
  </si>
  <si>
    <t>VESTIÁRIO PARA ATÉ 20 PESSOAS</t>
  </si>
  <si>
    <t>PLACA DE OBRA 3,0 X 2,0M EM LONA IMPRESSÃO DIGITAL PADRÃO SUDECAP</t>
  </si>
  <si>
    <t>PLACA DE OBRA EM LONA IMPRESSÃO DIGITAL PADRÃO SUDECAP</t>
  </si>
  <si>
    <t>PLACA DE OBRA EM CHAPA GALVANIZADA ADESIVADA, DIMENSÕES 2,40 X 1,20 M, PADRÃO CEF</t>
  </si>
  <si>
    <t>TAPUME PADRÃO SUDECAP, DE COMPENSADO 10MM, COM FIXAÇÃO ENTERRADA</t>
  </si>
  <si>
    <t>INFORME PUBLICITÁRIO, LONA IMPRESSÃO DIGITAL APLICADO EM TAPUME</t>
  </si>
  <si>
    <t>PADRÃO COPASA - KIT CAVALETE METAL E REGISTRO 3/4"</t>
  </si>
  <si>
    <t>FOSSA SÉPTICA E SUMIDOURO DN= 1,20M H= 4,00M</t>
  </si>
  <si>
    <t>REDE INTERNA E PROVISÓRIA DE ÁGUA E ESGOTO TUBO PVC D= 100MM</t>
  </si>
  <si>
    <t>REDE INTERNA E PROVISÓRIA DE ÁGUA E ESGOTO TUBO PVC D= 150MM</t>
  </si>
  <si>
    <t>REDE INTERNA E PROVISÓRIA DE ÁGUA E ESGOTO TUBO PVC D= 200MM</t>
  </si>
  <si>
    <t>REDE INTERNA E PROVISÓRIA DE ÁGUA E ESGOTO TUBO PVC D= 250MM</t>
  </si>
  <si>
    <t>REDE INTERNA E PROVISÓRIA DE ÁGUA E ESGOTO TUBO PVC ÁGUA SOLDA E CONEXÕES D= 20MM (1/2")</t>
  </si>
  <si>
    <t>REDE INTERNA E PROVISÓRIA DE ÁGUA E ESGOTO TUBO PVC ÁGUA SOLDA E CONEXÕES D= 25MM (3/4")</t>
  </si>
  <si>
    <t>MOBILIZAÇÃO DE CONTAINER</t>
  </si>
  <si>
    <t>BANHEIRO QUÍMICO 110 X 120 X 230CM COM MANUTENÇÃO</t>
  </si>
  <si>
    <t>PLACA 1,0 X 0,60M DUPLA FACE CHAPA GALVANIZADA 26 EM CAVALETE</t>
  </si>
  <si>
    <t>PLACA 1,0 X 0,60M CHAPA 26 EM CAVALETE METALON 20 X 20MM</t>
  </si>
  <si>
    <t>PLACA 0,50 X 0,50M DUPLA FACE CHAPA GALVANIZADA 22 EM CAVALETE</t>
  </si>
  <si>
    <t>PLACA 0,50 X 0,50M CHAPA GALVANIZADA 22 CAVALETE METALON 20 X 20</t>
  </si>
  <si>
    <t>SINALIZAÇÃO COM CONE MASTER 75CM BASE DE BORRACHA CORPO POLIETILENO</t>
  </si>
  <si>
    <t>SINALIZAÇÃO COM CONE EM PVC H= 75CM</t>
  </si>
  <si>
    <t>SINALIZADOR MONOLIGHT LED 60 A 70 FLASHES/MINUTO</t>
  </si>
  <si>
    <t>FORNECIMENTO DE BIG BAG PARA RESÍDUOS COMUNS - CAPACIDADE APROXIMADA 1M3, PADRÃO CLUB FARM OU EQUIVALENTE</t>
  </si>
  <si>
    <t>FORNECIMENTO LIXEIRA PLÁSTICA COM TAMPA VAI-VEM - 100 LITROS, PADRÃO Q100 WEBPLÁSTICO OU EQUIVALENTE</t>
  </si>
  <si>
    <t>BANCO (200 X 35CM) EM MADEIRITE, PARA VESTIÁRIO</t>
  </si>
  <si>
    <t>INSTALAÇÃO ELÉTRICA - ESCRITÓRIOS ATÉ 15M2</t>
  </si>
  <si>
    <t>INSTALAÇÃO ELÉTRICA - ESCRITÓRIOS ATÉ 22M2</t>
  </si>
  <si>
    <t>INSTALAÇÃO ELÉTRICA - VESTIÁRIO PARA ATÉ 20 PESSOAS</t>
  </si>
  <si>
    <t>INSTALAÇÃO ELÉTRICA - VESTIÁRIO PARA ATÉ 30 PESSOAS</t>
  </si>
  <si>
    <t>INSTALAÇÃO ELÉTRICA - VESTIÁRIO PARA ATÉ 40 PESSOAS</t>
  </si>
  <si>
    <t>INSTALAÇÃO ELÉTRICA - DEPÓSITO ATÉ 15M2</t>
  </si>
  <si>
    <t>INSTALAÇÃO ELÉTRICA - DEPÓSITO ATÉ 26M2</t>
  </si>
  <si>
    <t>INSTALAÇÃO ELÉTRICA - DEPÓSITO ATÉ 33M2</t>
  </si>
  <si>
    <t>INSTALAÇÃO ELÉTRICA - REFEITÓRIO ATÉ 19M2</t>
  </si>
  <si>
    <t>INSTALAÇÃO ELÉTRICA - REFEITÓRIO ATÉ 26M2</t>
  </si>
  <si>
    <t>INSTALAÇÃO HIDROSSANITÁRIA - REFEITÓRIOS</t>
  </si>
  <si>
    <t>INSTALAÇÃO ELÉTRICA - SANITÁRIO / VESTIÁRIO PARA ATÉ 4 FUNCIONÁRIOS</t>
  </si>
  <si>
    <t>INSTALAÇÃO HIDROSSANITÁRIA - SANITÁRIO / VESTIÁRIO PARA ATÉ 4 FUNCIONÁRIOS</t>
  </si>
  <si>
    <t>INSTALAÇÃO ELÉTRICA - SANITÁRIO ATÉ 15M2</t>
  </si>
  <si>
    <t>INSTALAÇÃO ELÉTRICA - SANITÁRIO ATÉ 22M2</t>
  </si>
  <si>
    <t>INSTALAÇÃO ELÉTRICA - SANITÁRIO ATÉ 33M2</t>
  </si>
  <si>
    <t>INSTALAÇÃO HIDROSSANITÁRIA - SANITÁRIO ATÉ 15M2</t>
  </si>
  <si>
    <t>INSTALAÇÃO HIDROSSANITÁRIA - SANITÁRIO ATÉ 22M2</t>
  </si>
  <si>
    <t>INSTALAÇÃO HIDROSSANITÁRIA - SANITÁRIO ATÉ 33M2</t>
  </si>
  <si>
    <t>ANDAIME METALICO TUBULAR, TIPO TORRE, L=1,0 ATE 1,5M E H=1,0 M COMPLETO</t>
  </si>
  <si>
    <t>REMOÇÃO DE TELHA METÁLICA OU PVC, INCLUSIVE EMPILHAMENTO</t>
  </si>
  <si>
    <t>REMOÇÃO DE TELHA TIPO CALHA DE FIBROCIMENTO, INCLUSIVE EMPILHAMENTO</t>
  </si>
  <si>
    <t>REMOÇÃO DE TELHA ONDULADA DE FIBROCIMENTO, INCLUSIVE EMPILHAMENTO</t>
  </si>
  <si>
    <t>REMOÇÃO DE TELHA CERÂMICA COLONIAL OU FRANCESA, INCLUSIVE EMPILHAMENTO</t>
  </si>
  <si>
    <t>REMOÇÃO DE CALHA GALVANIZADA OU PVC, INCLUSIVE AFASTAMENTO</t>
  </si>
  <si>
    <t>REMOÇÃO DE RUFO DE CHAPA GALVANIZADA, INCLUSIVE AFASTAMENTO</t>
  </si>
  <si>
    <t>REMOÇÃO DE CONDUTOR DE CHAPA GALVANIZADA OU PVC, INCLUSIVE AFASTAMENTO</t>
  </si>
  <si>
    <t>REMOÇÃO DE ENGRADAMENTO DE TELHA METÁLICA OU PVC, INCLUSIVE EMPILHAMENTO</t>
  </si>
  <si>
    <t>REMOÇÃO DE ENGRADAMENTO DE TELHA TIPO CALHA DE FIBROCIMENTO, INCLUSIVE EMPILHAMENTO</t>
  </si>
  <si>
    <t>REMOÇÃO DE ENGRADAMENTO DE TELHA ONDULADA DE FIBROCIMENTO, INCLUSIVE EMPILHAMENTO</t>
  </si>
  <si>
    <t>REMOÇÃO DE ENGRADAMENTO DE TELHA CERÂMICA, COLONIAL OU FRANCESA, INCLUSIVE EMPILHAMENTO</t>
  </si>
  <si>
    <t>REMOÇÃO DE FORRO DE PLACAS, INCLUSIVE BARROTEAMENTO</t>
  </si>
  <si>
    <t>REMOÇÃO DE FORRO DE PLACAS, EXCLUSIVE BARROTEAMENTO</t>
  </si>
  <si>
    <t>REMOÇÃO DE FORRO DE GESSO</t>
  </si>
  <si>
    <t>REMOÇÃO DE ESQUADRIA MADEIRA DE PORTA OU JANELA, INCLUSIVE MARCO E ALIZAR</t>
  </si>
  <si>
    <t>REMOÇÃO DE ESQUADRIA, FOLHA DE PORTA OU JANELA</t>
  </si>
  <si>
    <t>REMOÇÃO DE ESQUADRIA, MARCO E ALIZAR</t>
  </si>
  <si>
    <t>REMOÇÃO DE ESQUADRIA, MARCO</t>
  </si>
  <si>
    <t>REMOÇÃO DE ESQUADRIA, ALIZAR</t>
  </si>
  <si>
    <t>REMOÇÃO DE ESQUADRIA METÁLICA, PORTA OU JANELA</t>
  </si>
  <si>
    <t>DEMOLIÇÃO DE REVESTIMENTO DE REBOCO</t>
  </si>
  <si>
    <t>DEMOLIÇÃO DE REVESTIMENTO CERÂMICO, AZULEJO OU LADRILHO HIDRÁULICO</t>
  </si>
  <si>
    <t>DEMOLIÇÃO DE REVESTIMENTO DE PEDRA (MÁRMORE, GRANITO, ARDÓSIA, SÃO TOMÉ, ETC)</t>
  </si>
  <si>
    <t>DEMOLIÇÃO DE REVESTIMENTO DE FÓRMICA</t>
  </si>
  <si>
    <t>DEMOLIÇÃO DE REVESTIMENTO DE PEDRA ALMOFADADA</t>
  </si>
  <si>
    <t>DEMOLIÇÃO DE PISO CIMENTADO OU CONTRAPISO DE ARGAMASSA</t>
  </si>
  <si>
    <t>DEMOLIÇÃO DE PISO CERÂMICO OU LADRILHO HIDRÁULICO</t>
  </si>
  <si>
    <t>DEMOLIÇÃO DE PISO DE PEDRA (MÁRMORE, GRANITO, ARDÓSIA, SÃO TOMÉ, ETC)</t>
  </si>
  <si>
    <t>DEMOLIÇÃO DE PISO VINÍLICO</t>
  </si>
  <si>
    <t>DEMOLIÇÃO DE PISO DE MARMORITE</t>
  </si>
  <si>
    <t>DEMOLIÇÃO DE PISO DE TACO DE MADEIRA</t>
  </si>
  <si>
    <t>DEMOLIÇÃO MANUAL DE PASSEIO OU LAJE DE CONCRETO</t>
  </si>
  <si>
    <t>DEMOLIÇÃO DE PASSEIO OU LAJE DE CONCRETO COM EQUIPAMENTO PNEUMÁTICO</t>
  </si>
  <si>
    <t>DEMOLIÇÃO DE CALÇADA PORTUGUESA</t>
  </si>
  <si>
    <t>DEMOLIÇÃO DE PASSEIO OU LAJE DE CONCRETO COM EQUIPAMENTO ELÉTRICO</t>
  </si>
  <si>
    <t>DEMOLIÇÃO MANUAL DE ALVENARIA POLIÉDRICA</t>
  </si>
  <si>
    <t>DEMOLIÇÃO DE REVESTIMENTO ASFÁLTICO COM EQUIPAMENTO PNEUMÁTICO</t>
  </si>
  <si>
    <t>CORTE MECÂNICO COM SERRA CIRCULAR EM CONCRETO OU ASFALTO</t>
  </si>
  <si>
    <t>DEMOLIÇÃO DE CONCRETO SIMPLES - MANUAL</t>
  </si>
  <si>
    <t>DEMOLIÇÃO DE CONCRETO ARMADO - MANUAL</t>
  </si>
  <si>
    <t>DEMOLIÇÃO DE CONCRETO SIMPLES - COM EQUIPAMENTO ELÉTRICO</t>
  </si>
  <si>
    <t>DEMOLIÇÃO DE CONCRETO ARMADO - COM EQUIPAMENTO ELÉTRICO</t>
  </si>
  <si>
    <t>DEMOLIÇÃO MANUAL DE ALVENARIA DE TIJOLOS E BLOCOS</t>
  </si>
  <si>
    <t>REMOÇÃO DE MEIO-FIO PRÉ-MOLDADO DE CONCRETO</t>
  </si>
  <si>
    <t>REMOÇÃO DE MEIO-FIO DE PEDRA (GNAISSE, BASALTO, ETC)</t>
  </si>
  <si>
    <t>DEMOLIÇÃO DE CONSTRUÇÕES DE ALVENARIA, INCLUSIVE REMOÇÃO E CARGA MECÂNICA</t>
  </si>
  <si>
    <t>DEMOLIÇÃO DE GABIÃO, INCLUSIVE REMOÇÃO E CARGA MECÂNICA</t>
  </si>
  <si>
    <t>DEMOLIÇÃO DE DIVISÓRIA DE PEDRA (MÁRMORE, ARDÓSIA OU MARMORITE)</t>
  </si>
  <si>
    <t>DEMOLIÇÃO DE DIVISÓRIA DE MADEIRA</t>
  </si>
  <si>
    <t>DEMOLIÇÃO DE DIVISÓRIA DE ELEMENTOS VAZADOS (COBOGÓ, ETC)</t>
  </si>
  <si>
    <t>DEMOLIÇÃO DE DIVISÓRIA DE LAMINADO</t>
  </si>
  <si>
    <t>REMOÇÃO DE QUADRO NEGRO</t>
  </si>
  <si>
    <t>REMOÇÃO DE LOUÇAS</t>
  </si>
  <si>
    <t>REMOÇÃO DE FERRAGENS (DOBRADIÇAS, FECHADURAS, MAÇANETAS)</t>
  </si>
  <si>
    <t>REMOÇÃO DE METAIS COMUNS (CONDUÍTE, SIFÃO, REGISTRO, TORNEIRA)</t>
  </si>
  <si>
    <t>REMOÇÃO DE METAIS ESPECIAIS (VÁLVULA DE DESCARGA, CAIXA SILEN)</t>
  </si>
  <si>
    <t>REMOÇÃO DE LUMINÁRIA FLUORESCENTE</t>
  </si>
  <si>
    <t>REMOÇÃO DE LUMINÁRIA INCANDESCENTE</t>
  </si>
  <si>
    <t>REMOÇÃO DE PADRÃO CEMIG</t>
  </si>
  <si>
    <t>REMOÇÃO DE PADRÃO COPASA</t>
  </si>
  <si>
    <t>REMOÇÃO DE INTERFONE</t>
  </si>
  <si>
    <t>REMOÇÃO DE BANCADA DE PEDRA (MÁRMORE, GRANITO, ARDÓSIA, MARMORITE, ETC)</t>
  </si>
  <si>
    <t>REMOÇÃO DE CERCA DE ARAME</t>
  </si>
  <si>
    <t>REMOÇÃO DE ALAMBRADO</t>
  </si>
  <si>
    <t>TRANSPORTE DE MATERIAL DEMOLIDO EM CARRINHO DE MÃO, DMT &lt;= 50,0M</t>
  </si>
  <si>
    <t>TRANSPORTE DE MATERIAL DEMOLIDO EM CARRINHO DE MÃO, 50,0M &lt; DMT &lt;= 100,0M</t>
  </si>
  <si>
    <t>CARGA MANUAL DE MATERIAL DEMOLIDO SOBRE CAMINHÃO</t>
  </si>
  <si>
    <t>CARGA MECÂNICA DE MATERIAL DEMOLIDO SOBRE CAMINHÃO</t>
  </si>
  <si>
    <t>TRANSPORTE DE MATERIAL DEMOLIDO EM CAMINHÃO, DMT &lt;= 1KM</t>
  </si>
  <si>
    <t>TRANSPORTE DE MATERIAL DEMOLIDO EM CAMINHÃO, 1KM &lt; DMT &lt;= 2KM</t>
  </si>
  <si>
    <t>TRANSPORTE DE MATERIAL DEMOLIDO EM CAMINHÃO, 2KM &lt; DMT &lt;= 5KM</t>
  </si>
  <si>
    <t>TRANSPORTE DE MATERIAL DEMOLIDO EM CAMINHÃO, DMT &gt; 5KM</t>
  </si>
  <si>
    <t>TRANSPORTE DE MATERIAL DE QUALQUER NATUREZA EM CAÇAMBA DE 5M3</t>
  </si>
  <si>
    <t>CAPINA E VARRIÇÃO DE PAVIMENTO EM ALVENARIA POLIÉDRICA</t>
  </si>
  <si>
    <t>ROÇAMENTO COM ROÇADEIRA MECÂNICA</t>
  </si>
  <si>
    <t>DESTOCAMENTO, DESPRAGUEJAMENTO MANUAL DE VEGETAÇÃO</t>
  </si>
  <si>
    <t>CARGA MANUAL DE MATERIAL DE QUALQUER NATUREZA SOBRE CAMINHÃO</t>
  </si>
  <si>
    <t>CARGA MECÂNICA DE MATERIAL DE QUALQUER NATUREZA SOBRE CAMINHÃO</t>
  </si>
  <si>
    <t>TRANSPORTE DE MATERIAL DE QUALQUER NATUREZA, DMT &lt;= 1KM</t>
  </si>
  <si>
    <t>TRANSPORTE DE MATERIAL DE QUALQUER NATUREZA, 1KM &lt; DMT &lt;= 2KM</t>
  </si>
  <si>
    <t>TRANSPORTE DE MATERIAL DE QUALQUER NATUREZA, 2KM &lt; DMT &lt;= 5KM</t>
  </si>
  <si>
    <t>TRANSPORTE DE MATERIAL DE QUALQUER NATUREZA, DMT &gt; 5KM</t>
  </si>
  <si>
    <t>ATERRO COMPACTADO COM ROLO VIBRATÓRIO</t>
  </si>
  <si>
    <t>ATERRO COMPACTADO COM PLACA VIBRATÓRIA</t>
  </si>
  <si>
    <t>ATERRO COMPACTADO MANUALMENTE COM SOQUETE</t>
  </si>
  <si>
    <t>ESCAVAÇÃO MANUAL DE VALAS H &lt;= 1,5M</t>
  </si>
  <si>
    <t>ESCAVAÇÃO MANUAL DE VALAS 1,5M &lt; H &lt;= 3,0M</t>
  </si>
  <si>
    <t>ESCAVAÇÃO MANUAL DE VALAS 3,0M &lt; H &lt;= 5,0M</t>
  </si>
  <si>
    <t>ESCAVAÇÃO MECÂNICA DE VALAS, H &lt;= 1,5M, COM DESCARGA LATERAL</t>
  </si>
  <si>
    <t>ESCAVAÇÃO MECÂNICA DE VALAS, 1,5M &lt; H &lt;= 3,0M, COM DESCARGA LATERAL</t>
  </si>
  <si>
    <t>ESCAVAÇÃO MECÂNICA DE VALAS, 3,0M &lt; H &lt;= 5,0M, COM DESCARGA LATERAL</t>
  </si>
  <si>
    <t>ESCAVAÇÃO MECÂNICA DE VALAS, H &gt; 5,0M, COM DESCARGA LATERAL</t>
  </si>
  <si>
    <t>ESCAVAÇÃO MECÂNICA DE VALAS H &lt;= 1,5M, COM DESCARGA, SEM CAMINHÕES</t>
  </si>
  <si>
    <t>ESCAVAÇÃO MECÂNICA DE VALAS 1,5M &lt; H &lt;= 3,0M, COM DESCARGA, SEM CAMINHÕES</t>
  </si>
  <si>
    <t>ESCAVAÇÃO MECÂNICA DE VALAS 3,0M &lt; H &lt;= 5,0M, COM DESCARGA, SEM CAMINHÕES</t>
  </si>
  <si>
    <t>ESCAVAÇÃO MECÂNICA DE VALAS H &gt; 5,0M, COM DESCARGA, SEM CAMINHÕES</t>
  </si>
  <si>
    <t>REATERRO MANUAL DE VALA</t>
  </si>
  <si>
    <t>REATERRO DE VALA COMPACTADO COM EQUIPAMENTO PLACA VIBRATÓRIA OU EQUIVALENTE</t>
  </si>
  <si>
    <t>REGULARIZAÇÃO MANUAL DE TERRENO COM SOQUETE</t>
  </si>
  <si>
    <t>REGULARIZAÇÃO DE TERRENO COM PLACA VIBRATÓRIA</t>
  </si>
  <si>
    <t>TRANSPORTE DE MATERIAL DE QUALQUER NATUREZA EM CARRINHO DE MÃO, DMT &lt;= 50,0M</t>
  </si>
  <si>
    <t>TRANSPORTE DE MATERIAL DE QUALQUER NATUREZA EM CARRINHO DE MÃO, 50,0 &lt; DMT &lt;= 100,0M</t>
  </si>
  <si>
    <t>ESTACA TRADO MECANIZADO, SEM FLUIDO ESTABILIZANTE, D= 25CM, INCLUSIVE CONCRETO, EXCLUSIVE ARMAÇÃO</t>
  </si>
  <si>
    <t>ESTACA TRADO MECANIZADO, SEM FLUIDO ESTABILIZANTE, D= 40CM, INCLUSIVE CONCRETO, EXCLUSIVE ARMAÇÃO</t>
  </si>
  <si>
    <t>ESTACA TRADO MECANIZADO, SEM FLUIDO ESTABILIZANTE, D= 60CM, INCLUSIVE CONCRETO, EXCLUSIVE ARMAÇÃO</t>
  </si>
  <si>
    <t>MOBILIZAÇÃO E DESMOBILIZAÇÃO DE EQUIPAMENTO - HÉLICE CONTÍNUA</t>
  </si>
  <si>
    <t>MOBILIZAÇÃO E DESMOBILIZAÇÃO DE EQUIPAMENTO - ESTACA RAIZ</t>
  </si>
  <si>
    <t>FORMA PARA SAPATA EM CHAPA DE MADEIRA COMPENSADA RESINADA 18 MM, 2 APROVEITAMENTOS - FABRICAÇÃO, MONTAGEM E DESMONTAGEM REF 96538</t>
  </si>
  <si>
    <t>AÇO CA-60 D= 4,2MM, CORTE, DOBRA E COLOCAÇÃO EM FUNDAÇÃO REF 96543</t>
  </si>
  <si>
    <t>AÇO CA-60 D= 5,0MM, CORTE, DOBRA E COLOCAÇÃO EM FUNDAÇÃO REF 96543</t>
  </si>
  <si>
    <t>AÇO CA-50 D= 6,3MM, CORTE, DOBRA E COLOCAÇÃO EM FUNDAÇÃO REF 96544</t>
  </si>
  <si>
    <t>AÇO CA-50 D= 8,0MM, CORTE, DOBRA E COLOCAÇÃO EM FUNDAÇÃO REF 96545</t>
  </si>
  <si>
    <t>AÇO CA-50 D= 10,0MM, CORTE, DOBRA E COLOCAÇÃO EM FUNDAÇÃO REF 96546</t>
  </si>
  <si>
    <t>AÇO CA-50 D= 12,5MM, CORTE, DOBRA E COLOCAÇÃO EM FUNDAÇÃO REF 96547</t>
  </si>
  <si>
    <t>AÇO CA-50 D= 16,0MM, CORTE, DOBRA E COLOCAÇÃO EM FUNDAÇÃO REF 96548</t>
  </si>
  <si>
    <t>AÇO CA-50 D= 20,0MM, CORTE, DOBRA E COLOCAÇÃO EM FUNDAÇÃO REF 96549</t>
  </si>
  <si>
    <t>AÇO CA-50 D= 25,0MM, CORTE, DOBRA E COLOCAÇÃO EM FUNDAÇÃO REF 96550</t>
  </si>
  <si>
    <t>CONCRETO 1:4:8, BRITA CALCÁRIA, PREPARADO EM OBRA E LANÇADO EM FUNDAÇÃO</t>
  </si>
  <si>
    <t>CONCRETO 1:3:6, BRITA CALCÁRIA, PREPARADO EM OBRA E LANÇADO EM FUNDAÇÃO</t>
  </si>
  <si>
    <t>CONCRETO CONVENCIONAL FCK &gt;= 15MPA, BRITA CALCÁRIA, PREPARADO EM OBRA E LANÇADO EM FUNDAÇÃO</t>
  </si>
  <si>
    <t>CONCRETO CONVENCIONAL FCK &gt;= 20MPA, BRITA CALCÁRIA, PREPARADO EM OBRA E LANÇADO EM FUNDAÇÃO</t>
  </si>
  <si>
    <t>CONCRETO CONVENCIONAL FCK &gt;= 25MPA, BRITA CALCÁRIA, PREPARADO EM OBRA E LANÇADO EM FUNDAÇÃO</t>
  </si>
  <si>
    <t>CONCRETO CONVENCIONAL FCK &gt;= 30MPA, BRITA CALCÁRIA, PREPARADO EM OBRA E LANÇADO EM FUNDAÇÃO</t>
  </si>
  <si>
    <t>CONCRETO CONVENCIONAL FCK &gt;= 40MPA, BRITA CALCÁRIA, PREPARADO EM OBRA E LANÇADO EM FUNDAÇÃO</t>
  </si>
  <si>
    <t>CONCRETO USINADO FCK &gt;= 15MPA, BRITA CALCÁRIA, LANÇADO EM FUNDAÇÃO</t>
  </si>
  <si>
    <t>CONCRETO USINADO FCK &gt;= 20MPA, BRITA CALCÁRIA, LANÇADO EM FUNDAÇÃO</t>
  </si>
  <si>
    <t>CONCRETO USINADO FCK &gt;= 25MPA, BRITA CALCÁRIA, LANÇADO EM FUNDAÇÃO</t>
  </si>
  <si>
    <t>CONCRETO USINADO FCK &gt;= 30MPA, BRITA CALCÁRIA, LANÇADO EM FUNDAÇÃO</t>
  </si>
  <si>
    <t>CONCRETO USINADO FCK &gt;= 40MPA, BRITA CALCÁRIA, LANÇADO EM FUNDAÇÃO</t>
  </si>
  <si>
    <t>CONCRETO USINADO BOMBEADO FCK &gt;= 20MPA, BRITA CALCÁRIA, LANÇADO EM FUNDAÇÃO</t>
  </si>
  <si>
    <t>CONCRETO USINADO BOMBEADO FCK &gt;= 25MPA, BRITA CALCÁRIA, LANÇADO EM FUNDAÇÃO</t>
  </si>
  <si>
    <t>CONCRETO USINADO BOMBEADO FCK &gt;= 30MPA, BRITA CALCÁRIA, LANÇADO EM FUNDAÇÃO</t>
  </si>
  <si>
    <t>CONCRETO USINADO BOMBEADO FCK &gt;= 40MPA, BRITA CALCÁRIA, LANÇADO EM FUNDAÇÃO</t>
  </si>
  <si>
    <t>BALDRAME DE ALVENARIA DE BLOCO DE CONCRETO, E= 15CM PREENCHIDO COM CONCRETO (20MPA)</t>
  </si>
  <si>
    <t>BALDRAME DE ALVENARIA DE BLOCO DE CONCRETO, E= 20CM PREENCHIDO COM CONCRETO (20MPA)</t>
  </si>
  <si>
    <t>ENROCAMENTO COM PEDRA DE MÃO - JOGADA</t>
  </si>
  <si>
    <t>ENROCAMENTO COM PEDRA DE MÃO - ARRUMADA</t>
  </si>
  <si>
    <t>AÇO CA 60 - D= 5,00 MM, CORTE, DOBRA E COLOCAÇÃO EM GALERIAS E/OU CONTENÇÕES ADP REF 92915</t>
  </si>
  <si>
    <t>AÇO CA 50 - D= 6,3 MM, CORTE, DOBRA E COLOCAÇÃO EM GALERIAS E/OU CONTENÇÕES ADP REF 92916</t>
  </si>
  <si>
    <t>AÇO CA 50 - D= 8,0 MM, CORTE, DOBRA E COLOCAÇÃO EM GALERIAS E/OU CONTENÇÕES ADP REF 92917</t>
  </si>
  <si>
    <t>AÇO CA 50 - D= 10,0 MM, CORTE, DOBRA E COLOCAÇÃO EM GALERIAS E/OU CONTENÇÕES ADP REF 92919</t>
  </si>
  <si>
    <t>AÇO CA 50 - D= 12,5 MM, CORTE, DOBRA E COLOCAÇÃO EM GALERIAS E/OU CONTENÇÕES ADP REF 92921</t>
  </si>
  <si>
    <t>AÇO CA 50 - D= 16,0 MM, CORTE, DOBRA E COLOCAÇÃO EM GALERIAS E/OU CONTENÇÕES ADP REF 92922</t>
  </si>
  <si>
    <t>AÇO CA 50 - D= 20 MM, CORTE, DOBRA E COLOCAÇÃO EM GALERIAS E/OU CONTENÇÕES ADP REF 92923</t>
  </si>
  <si>
    <t>AÇO CA 50 - D= 25 MM, CORTE, DOBRA E COLOCAÇÃO EM GALERIAS E/OU CONTENÇÕES ADP REF 92924</t>
  </si>
  <si>
    <t>JUNTA ELÁSTICA 0-22, FUNGENBAND/EQUIVALENTE</t>
  </si>
  <si>
    <t>JUNTA ELÁSTICA 0-12, FUNGENBAND/EQUIVALENTE</t>
  </si>
  <si>
    <t>CONCRETO FCK &gt;= 15MPA, BRITA CALCÁRIA, PREPARADO EM OBRA E LANÇADO EM GALERIAS/CONTENÇÕES</t>
  </si>
  <si>
    <t>CONCRETO FCK &gt;= 20MPA, BRITA CALCÁRIA, PREPARADO EM OBRA E LANÇADO EM GALERIAS/CONTENÇÕES</t>
  </si>
  <si>
    <t>CONCRETO FCK &gt;= 25MPA, BRITA CALCÁRIA, PREPARADO EM OBRA E LANÇADO EM GALERIAS/CONTENÇÕES</t>
  </si>
  <si>
    <t>CONCRETO FCK &gt;= 30MPA, BRITA CALCÁRIA, PREPARADO EM OBRA E LANÇADO EM GALERIAS/CONTENÇÕES</t>
  </si>
  <si>
    <t>CONCRETO FCK &gt;= 40MPA, BRITA CALCÁRIA, PREPARADO EM OBRA E LANÇADO EM GALERIAS/CONTENÇÕES</t>
  </si>
  <si>
    <t>CONCRETO FCK &gt;= 15MPA, BRITA CALCÁRIA, USINADO CONVENCIONAL, LANÇADO EM GALERIAS/CONTENÇÕES</t>
  </si>
  <si>
    <t>CONCRETO FCK &gt;= 20MPA, BRITA CALCÁRIA, USINADO CONVENCIONAL, LANÇADO EM GALERIAS/CONTENÇÕES</t>
  </si>
  <si>
    <t>CONCRETO FCK &gt;= 25MPA, BRITA CALCÁRIA, USINADO CONVENCIONAL, LANÇADO EM GALERIAS/CONTENÇÕES</t>
  </si>
  <si>
    <t>CONCRETO FCK &gt;= 30MPA, BRITA CALCÁRIA, USINADO CONVENCIONAL, LANÇADO EM GALERIAS/CONTENÇÕES</t>
  </si>
  <si>
    <t>CONCRETO FCK &gt;= 40MPA, BRITA CALCÁRIA, USINADO CONVENCIONAL, LANÇADO EM GALERIAS/CONTENÇÕES</t>
  </si>
  <si>
    <t>ENCHIMENTO DE DRENO COM AREIA (COM ADENSAMENTO HIDRÁULICO)</t>
  </si>
  <si>
    <t>MANTA GEOTÊXTIL - 180G/M2 - RESISTÊNCIA A TRAÇÃO &gt;= 9KN/M REF 102712</t>
  </si>
  <si>
    <t>MANTA GEOTÊXTIL - 300G/M2 - RESISTÊNCIA A TRAÇÃO &gt;= 16KN/M</t>
  </si>
  <si>
    <t>TUBO PARA DRENO DE ALÍVIO, DN 100MM COMPRIMENTO 50CM</t>
  </si>
  <si>
    <t>GABIÃO TIPO CAIXA MALHA 8 X 10CM FIO 2,7MM ZN/AL + PVC COM ENCHIMENTO PEDRA GNAISSE H= 100CM</t>
  </si>
  <si>
    <t>GABIÃO TIPO CAIXA MALHA 8 X 10CM FIO 2,7MM ZN/AL + PVC COM ENCHIMENTO PEDRA GNAISSE H= 50CM</t>
  </si>
  <si>
    <t>GABIÃO TIPO CAIXA MALHA 8 X 10CM FIO 2,7MM ZN/AL COM ENCHIMENTO PEDRA GNAISSE H= 100CM</t>
  </si>
  <si>
    <t>GABIÃO TIPO CAIXA MALHA 8 X 10CM FIO 2,7MM ZN/AL COM ENCHIMENTO PEDRA GNAISSE H= 50CM</t>
  </si>
  <si>
    <t>GABIÃO TIPO COLCHÃO MALHA 6 X 8CM FIO 2MM ZN/AL + PVC COM ENCHIMENTO PEDRA GNAISSE H= 30CM</t>
  </si>
  <si>
    <t>GABIÃO TIPO COLCHÃO MALHA 6 X 8CM FIO 2MM ZN/AL + PVC COM ENCHIMENTO PEDRA GNAISSE H= 23CM</t>
  </si>
  <si>
    <t>GABIÃO TIPO COLCHÃO MALHA 6 X 8CM FIO 2MM ZN/AL + PVC COM ENCHIMENTO PEDRA GNAISSE H= 17CM</t>
  </si>
  <si>
    <t>GABIÃO TIPO SACO MALHA 8 X 10CM FIO 2,4MM ZN/AL + PVC COM ENCHIMENTO PEDRA GNAISSE</t>
  </si>
  <si>
    <t>ARMAÇÃO AÇO CA-60 D= 4,2MM (LAJES), INCLUSIVE CORTE, DOBRA E COLOCAÇÃO EM ESTRUTURA</t>
  </si>
  <si>
    <t>ARMAÇÃO AÇO CA-60 D= 5,0MM (LAJES), INCLUSIVE CORTE, DOBRA E COLOCAÇÃO EM ESTRUTURA</t>
  </si>
  <si>
    <t>ARMAÇÃO AÇO CA-60 D= 6,0MM (LAJES), INCLUSIVE CORTE, DOBRA E COLOCAÇÃO EM ESTRUTURA</t>
  </si>
  <si>
    <t>ARMAÇÃO AÇO CA-50 D= 6,3MM (LAJES), INCLUSIVE CORTE, DOBRA E COLOCAÇÃO EM ESTRUTURA</t>
  </si>
  <si>
    <t>ARMAÇÃO AÇO CA-50 D= 8,0MM (LAJES), INCLUSIVE CORTE, DOBRA E COLOCAÇÃO EM ESTRUTURA</t>
  </si>
  <si>
    <t>ARMAÇÃO AÇO CA-50 D= 10,0MM (LAJES), INCLUSIVE CORTE, DOBRA E COLOCAÇÃO EM ESTRUTURA</t>
  </si>
  <si>
    <t>ARMAÇÃO AÇO CA-50 D= 12,5MM (LAJES), INCLUSIVE CORTE, DOBRA E COLOCAÇÃO EM ESTRUTURA</t>
  </si>
  <si>
    <t>ARMAÇÃO AÇO CA-50 D= 16,0MM (LAJES), INCLUSIVE CORTE, DOBRA E COLOCAÇÃO EM ESTRUTURA</t>
  </si>
  <si>
    <t>ARMAÇÃO AÇO CA-50 D= 20,0MM (LAJES), INCLUSIVE CORTE, DOBRA E COLOCAÇÃO EM ESTRUTURA</t>
  </si>
  <si>
    <t>ARMAÇÃO AÇO CA-50 D= 25,0MM (LAJES), INCLUSIVE CORTE, DOBRA E COLOCAÇÃO EM ESTRUTURA</t>
  </si>
  <si>
    <t>ARMAÇÃO AÇO CA-50 D= 32,0MM (LAJES), INCLUSIVE CORTE, DOBRA E COLOCAÇÃO EM ESTRUTURA</t>
  </si>
  <si>
    <t>ARMAÇÃO AÇO CA-60 D= 4,2MM (EXCETO LAJES), INCLUSIVE CORTE, DOBRA E COLOCAÇÃO EM ESTRUTURA</t>
  </si>
  <si>
    <t>ARMAÇÃO AÇO CA-60 D= 5,0MM (EXCETO LAJES), INCLUSIVE CORTE, DOBRA E COLOCAÇÃO EM ESTRUTURA</t>
  </si>
  <si>
    <t>ARMAÇÃO AÇO CA-60 D= 6,0MM (EXCETO LAJES), INCLUSIVE CORTE, DOBRA E COLOCAÇÃO EM ESTRUTURA</t>
  </si>
  <si>
    <t>ARMAÇÃO AÇO CA-50 D= 6,3MM (EXCETO LAJES), INCLUSIVE CORTE, DOBRA E COLOCAÇÃO EM ESTRUTURA</t>
  </si>
  <si>
    <t>ARMAÇÃO AÇO CA-50 D= 8,0MM (EXCETO LAJES), INCLUSIVE CORTE, DOBRA E COLOCAÇÃO EM ESTRUTURA</t>
  </si>
  <si>
    <t>ARMAÇÃO AÇO CA-50 D= 10,0MM (EXCETO LAJES), INCLUSIVE CORTE, DOBRA E COLOCAÇÃO EM ESTRUTURA</t>
  </si>
  <si>
    <t>ARMAÇÃO AÇO CA-50 D= 12,5MM (EXCETO LAJES), INCLUSIVE CORTE, DOBRA E COLOCAÇÃO EM ESTRUTURA</t>
  </si>
  <si>
    <t>ARMAÇÃO AÇO CA-50 D= 16,0MM (EXCETO LAJES), INCLUSIVE CORTE, DOBRA E COLOCAÇÃO EM ESTRUTURA</t>
  </si>
  <si>
    <t>ARMAÇÃO AÇO CA-50 D= 20,0MM (EXCETO LAJES), INCLUSIVE CORTE, DOBRA E COLOCAÇÃO EM ESTRUTURA</t>
  </si>
  <si>
    <t>ARMAÇÃO AÇO CA-50 D= 25,0MM (EXCETO LAJES), INCLUSIVE CORTE, DOBRA E COLOCAÇÃO EM ESTRUTURA</t>
  </si>
  <si>
    <t>ARMAÇÃO AÇO CA-50 D= 32,0MM (EXCETO LAJES), INCLUSIVE CORTE, DOBRA E COLOCAÇÃO EM ESTRUTURA</t>
  </si>
  <si>
    <t>FORNECIMENTO E COLOCAÇÃO DE TELA Q-75</t>
  </si>
  <si>
    <t>FORNECIMENTO E COLOCAÇÃO DE TELA Q-283</t>
  </si>
  <si>
    <t>FORNECIMENTO E COLOCAÇÃO DE TELA Q-335</t>
  </si>
  <si>
    <t>FORNECIMENTO E COLOCAÇÃO DE TELA Q-503</t>
  </si>
  <si>
    <t>FORNECIMENTO E COLOCAÇÃO DE TELA Q-785</t>
  </si>
  <si>
    <t>CONCRETO CONVENCIONAL FCK &gt;= 20MPA, BRITA CALCÁRIA, PREPARADO EM OBRA E LANÇADO EM ESTRUTURA</t>
  </si>
  <si>
    <t>CONCRETO CONVENCIONAL FCK &gt;= 25MPA, BRITA CALCÁRIA, PREPARADO EM OBRA E LANÇADO EM ESTRUTURA</t>
  </si>
  <si>
    <t>CONCRETO CONVENCIONAL FCK &gt;= 30MPA, BRITA CALCÁRIA, PREPARADO EM OBRA E LANÇADO EM ESTRUTURA</t>
  </si>
  <si>
    <t>CONCRETO CONVENCIONAL FCK &gt;= 40MPA, BRITA CALCÁRIA, PREPARADO EM OBRA E LANÇADO EM ESTRUTURA</t>
  </si>
  <si>
    <t>CONCRETO USINADO FCK &gt;= 20MPA, BRITA CALCÁRIA, LANÇADO EM ESTRUTURA</t>
  </si>
  <si>
    <t>CONCRETO USINADO FCK &gt;= 25MPA, BRITA CALCÁRIA, LANÇADO EM ESTRUTURA</t>
  </si>
  <si>
    <t>CONCRETO USINADO FCK &gt;= 30MPA, BRITA CALCÁRIA, LANÇADO EM ESTRUTURA</t>
  </si>
  <si>
    <t>CONCRETO USINADO FCK &gt;= 40MPA, BRITA CALCÁRIA, LANÇADO EM ESTRUTURA</t>
  </si>
  <si>
    <t>CONCRETO USINADO BOMBEADO, FCK &gt;= 20MPA, BRITA CALCÁRIA, LANÇADO EM ESTRUTURA</t>
  </si>
  <si>
    <t>CONCRETO USINADO BOMBEADO, FCK &gt;= 25MPA, BRITA CALCÁRIA, LANÇADO EM ESTRUTURA</t>
  </si>
  <si>
    <t>CONCRETO USINADO BOMBEADO, FCK &gt;= 30MPA, BRITA CALCÁRIA, LANÇADO EM ESTRUTURA</t>
  </si>
  <si>
    <t>CONCRETO USINADO BOMBEADO, FCK &gt;= 40MPA, BRITA CALCÁRIA, LANÇADO EM ESTRUTURA</t>
  </si>
  <si>
    <t>LAJE PRÉ-MOLDADA TRELIÇADA, SOBRECARGA 300KGF/M2, TRELIÇA TR08, VÃO ATÉ 4 METROS, INCLUSIVE CAPEAMENTO E=4CM. ESPESSURA TOTAL DA LAJE=12CM</t>
  </si>
  <si>
    <t>LAJE PRÉ-MOLDADA TRELIÇADA, SOBRECARGA 300KGF/M2, TRELIÇA TR12, VÃO ATÉ 5 METROS, INCLUSIVE CAPEAMENTO E=4CM. ESPESSURA TOTAL DA LAJE=16CM</t>
  </si>
  <si>
    <t>LAJE PRÉ-MOLDADA TRELIÇADA, SOBRECARGA 300KGF/M2, TRELIÇA TR16, VÃO ATÉ 6 METROS, INCLUSIVE CAPEAMENTO E=4CM. ESPESSURA TOTAL DA LAJE=20CM</t>
  </si>
  <si>
    <t>LAJE PRÉ-MOLDADA TRELIÇADA, SOBRECARGA 300KGF/M2, TRELIÇA TR20, VÃO ATÉ 8 METROS, INCLUSIVE CAPEAMENTO E=5CM. ESPESSURA TOTAL DA LAJE=25CM</t>
  </si>
  <si>
    <t>ALVENARIA DE TIJOLO MACIÇO REQUEIMADO, E=10 CM REF 101159</t>
  </si>
  <si>
    <t>ALVENARIA DE VEDAÇÃO COM BLOCO CERÂMICO, E=9CM, ADP REF 103356</t>
  </si>
  <si>
    <t>ALVENARIA DE VEDAÇÃO COM BLOCO CERÂMICO, E=14CM, ADP REF 103360</t>
  </si>
  <si>
    <t>ALVENARIA DE VEDAÇÃO COM BLOCO CERÂMICO, E=19CM, ADP REF 103362</t>
  </si>
  <si>
    <t>ALVENARIA DE VEDAÇÃO COM ELEMENTO VAZADO DE CERÂMICA (COBOGÓ) DE 7 X 20 X 20 CM REF 101162</t>
  </si>
  <si>
    <t>ALVENARIA DE BLOCO CERÂMICO ESTRUTURAL 6,0 MPA DE 14X19X39 CM (ESPESSURA 14 CM) ADP 89298</t>
  </si>
  <si>
    <t>ALVENARIA DE BLOCO CERÂMICO ESTRUTURAL 6,0 MPA DE 14X19X29 CM (ESPESSURA 14 CM) ADP 89306</t>
  </si>
  <si>
    <t>ALVENARIA DE VEDAÇÃO DE BLOCOS VAZADOS DE CONCRETO DE 9X19X39 CM (ESPESSURA 9 CM) ADP 103316</t>
  </si>
  <si>
    <t>ALVENARIA DE VEDAÇÃO DE BLOCOS VAZADOS DE CONCRETO DE 14X19X39 CM (ESPESSURA 14 CM) ADP 103318</t>
  </si>
  <si>
    <t>ALVENARIA DE VEDAÇÃO DE BLOCOS VAZADOS DE CONCRETO DE 19X19X39 CM (ESPESSURA 19 CM) ADP 103320</t>
  </si>
  <si>
    <t>ALVENARIA DE VEDAÇÃO DE BLOCOS VAZADOS DE CONCRETO APARENTE DE 9X19X39 CM (ESPESSURA 9 CM) ADP 103336</t>
  </si>
  <si>
    <t>ALVENARIA DE VEDAÇÃO DE BLOCOS VAZADOS DE CONCRETO APARENTE DE 14X19X39 CM (ESPESSURA 14 CM) ADP 103338</t>
  </si>
  <si>
    <t>ALVENARIA DE VEDAÇÃO DE BLOCOS VAZADOS DE CONCRETO APARENTE DE 19X19X39 CM (ESPESSURA 19 CM) ADP 103340</t>
  </si>
  <si>
    <t>ALVENARIA DE VEDAÇÃO COM ELEMENTO VAZADO DE CONCRETO (COBOGÓ) DE 7 X 50 X 50 CM REF 101161</t>
  </si>
  <si>
    <t>ALVENARIA DE BLOCOS DE CONCRETO ESTRUTURAL 4,5 MPA DE 14X19X39 CM (ESPESSURA 14 CM) ADP 89470</t>
  </si>
  <si>
    <t>ALVENARIA DE BLOCOS DE CONCRETO ESTRUTURAL 4,5 MPA DE 19X19X39 CM (ESPESSURA 19 CM)</t>
  </si>
  <si>
    <t>DIVISORIA SANITÁRIA, TIPO CABINE, EM ARDÓSIA POLIDA, ESP = 3CM, ASSENTADA COM ARGAMASSA COLANTE AC III, EXCLUSIVE FERRAGENS, ADP REF 102254</t>
  </si>
  <si>
    <t>TAPA VISTA DE MICTÓRIO EM ARDÓSIA POLIDA, ESP = 3CM, ASSENTADO COM ARGAMASSA COLANTE AC III, EXCLUSIVE FERRAGENS, ADP REF 102255</t>
  </si>
  <si>
    <t>DIVISÓRIA SANITÁRIA, TIPO CABINE, EM GRANITO CINZA CORUMBÁ POLIDO, ESP = 3CM, ASSENTADO COM ARGAMASSA COLANTE AC III, EXCLUSIVE FERRAGENS, ADP REF 102254</t>
  </si>
  <si>
    <t>TAPA VISTA DE MICTÓRIO EM GRANITO CINZA CORUMBÁ POLIDO, ESP = 3CM, ASSENTADO COM ARGAMASSA COLANTE AC III, EXCLUSIVE FERRAGENS, ADP REF 102255</t>
  </si>
  <si>
    <t>DIVISÓRIA CEGA - PAINEL MSO/COLMÉIA E=35MM - PERFIS SIMPLES AÇO GALVANIZADO PINTADO (DIVISÓRIA NAVAL) INCLUSIVE INSTALAÇÃO</t>
  </si>
  <si>
    <t>CONJUNTO DE FERRAGENS PARA CONFECÇÃO DE PORTA DE DIVISÓRIA, INCLUINDO FECHADURA, DOBRADIÇAS E INSTALAÇÃO</t>
  </si>
  <si>
    <t>VERGA PRÉ-MOLDADA COM ATÉ 1,5 M DE VÃO, ESPESSURA DE 10 CM</t>
  </si>
  <si>
    <t>CONTRAVERGA PRÉ-MOLDADA COM ATÉ 1,5 M DE VÃO, ESPESSURA DE 10 CM</t>
  </si>
  <si>
    <t>VERGA PRÉ-MOLDADA COM ATÉ 1,5 M DE VÃO, ESPESSURA DE 15 CM</t>
  </si>
  <si>
    <t>CONTRAVERGA PRÉ-MOLDADA COM ATÉ 1,5 M DE VÃO, ESPESSURA DE 15 CM</t>
  </si>
  <si>
    <t>VERGA PRÉ-MOLDADA COM ATÉ 1,5 M DE VÃO, ESPESSURA DE 20 CM</t>
  </si>
  <si>
    <t>CONTRAVERGA PRÉ-MOLDADA COM ATÉ 1,5 M DE VÃO, ESPESSURA DE 20 CM</t>
  </si>
  <si>
    <t>MURO DE CONCRETO PRÉ-MOLDADO TIPO CALHA"V", ALTURA LIVRE= 2,5M, SAPATA CONCRETO 1:3:6, 30 X 50CM</t>
  </si>
  <si>
    <t>MURO DE DIVISA, BLOCO DE CONCRETO APARENTE DE 14X19X39 CM, H= 2,60M, INCLUSIVE FUNDAÇÃO</t>
  </si>
  <si>
    <t>CHAPÉU DE MURO PADRÃO SUCECAP</t>
  </si>
  <si>
    <t>ENGRADAMENTO EM MADEIRA PARAJU, PARA COBERTURA CERÂMICA COM TESOURAS COMPLETO</t>
  </si>
  <si>
    <t>ENGRADAMENTO EM MADEIRA PARAJU, PARA COBERTURA CERÂMICA, CAIBROS E RIPAS</t>
  </si>
  <si>
    <t>ENGRADAMENTO EM MADEIRA PARAJU, PARA COBERTURA EM TELHA ONDULADA</t>
  </si>
  <si>
    <t>PEÇAS 13,5 X 5,5CM, PARA ENGRADAMENTO EM MADEIRA PARAJU</t>
  </si>
  <si>
    <t>PEÇAS 10,5 X 5,5CM, PARA ENGRADAMENTO EM MADEIRA PARAJU</t>
  </si>
  <si>
    <t>PEÇAS 6,0 X 5,5CM, PARA ENGRADAMENTO EM MADEIRA PARAJU</t>
  </si>
  <si>
    <t>CAIBRO 5,5 X 4,0CM, PARA ENGRADAMENTO EM MADEIRA PARAJU</t>
  </si>
  <si>
    <t>RIPA 4,0 X 1,5CM, PARA ENGRADAMENTO EM MADEIRA PARAJU</t>
  </si>
  <si>
    <t>COBERTURA EM TELHA CERÂMICA FRANCESA</t>
  </si>
  <si>
    <t>COBERTURA EM TELHA CERÂMICA COLONIAL PLANA</t>
  </si>
  <si>
    <t>COBERTURA EM TELHA CERÂMICA COLONIAL CURVA</t>
  </si>
  <si>
    <t>COBERTURA EM TELHA FIBROCIMENTO ONDULADA E= 5,00MM</t>
  </si>
  <si>
    <t>COBERTURA EM TELHA FIBROCIMENTO ONDULADA E= 6,00MM</t>
  </si>
  <si>
    <t>COBERTURA EM TELHA FIBROCIMENTO ONDULADA E= 8,00MM</t>
  </si>
  <si>
    <t>COBERTURA EM TELHA METÁLICA GALVANIZADA TRAPEZOIDAL E= 0,50MM, SIMPLES</t>
  </si>
  <si>
    <t>CUMEEIRA DE CERÂMICA</t>
  </si>
  <si>
    <t>CUMEEIRA ONDULADA DE FIBROCIMENTO</t>
  </si>
  <si>
    <t>CUMEEIRA METALICA GALVANIZADA TRAPEZOIDAL E= 0,50MM (SIMPLES) ADP REF 100326</t>
  </si>
  <si>
    <t>FORRO DE MADEIRA EM ANGELIN</t>
  </si>
  <si>
    <t>FORRO DE MADEIRA EM PINUS</t>
  </si>
  <si>
    <t>FORRO DE GESSO LISO EM PLACAS 60 X 60CM, EXCLUSIVE TABICA</t>
  </si>
  <si>
    <t>FORRO DE GESSO EM PLACAS ACARTONADAS, EXCLUSIVE TABICA</t>
  </si>
  <si>
    <t>CALHA DE CHAPA GALVANIZADA Nº 22 GSG, DESENVOLVIMENTO= 33CM</t>
  </si>
  <si>
    <t>CALHA DE CHAPA GALVANIZADA Nº 22 GSG, DESENVOLVIMENTO= 50CM</t>
  </si>
  <si>
    <t>CALHA DE CHAPA GALVANIZADA Nº 22 GSG, DESENVOLVIMENTO= 66CM</t>
  </si>
  <si>
    <t>CALHA DE CHAPA GALVANIZADA Nº 22 GSG, DESENVOLVIMENTO= 75CM</t>
  </si>
  <si>
    <t>CALHA DE CHAPA GALVANIZADA Nº 22 GSG, DESENVOLVIMENTO= 100CM</t>
  </si>
  <si>
    <t>CALHA DE CHAPA GALVANIZADA Nº 24 GSG, DESENVOLVIMENTO= 33CM</t>
  </si>
  <si>
    <t>CALHA DE CHAPA GALVANIZADA Nº 24 GSG, DESENVOLVIMENTO= 50CM</t>
  </si>
  <si>
    <t>CALHA DE CHAPA GALVANIZADA Nº 24 GSG, DESENVOLVIMENTO= 66CM</t>
  </si>
  <si>
    <t>CALHA DE CHAPA GALVANIZADA Nº 24 GSG, DESENVOLVIMENTO= 75CM</t>
  </si>
  <si>
    <t>CALHA DE CHAPA GALVANIZADA Nº 24 GSG, DESENVOLVIMENTO= 100CM</t>
  </si>
  <si>
    <t>CALHA DE CHAPA GALVANIZADA Nº 26 GSG, DESENVOLVIMENTO= 33CM</t>
  </si>
  <si>
    <t>CALHA DE CHAPA GALVANIZADA Nº 26 GSG, DESENVOLVIMENTO= 50CM</t>
  </si>
  <si>
    <t>CALHA DE CHAPA GALVANIZADA Nº 26 GSG, DESENVOLVIMENTO= 66CM</t>
  </si>
  <si>
    <t>CALHA DE CHAPA GALVANIZADA Nº 26 GSG, DESENVOLVIMENTO= 75CM</t>
  </si>
  <si>
    <t>CALHA DE CHAPA GALVANIZADA Nº 26 GSG, DESENVOLVIMENTO= 100CM</t>
  </si>
  <si>
    <t>RUFO / CONTRA-RUFO DE CHAPA GALVANIZADA Nº 24 GSG, DESENVOLVIMENTO= 15CM</t>
  </si>
  <si>
    <t>RUFO / CONTRA-RUFO DE CHAPA GALVANIZADA Nº 24 GSG, DESENVOLVIMENTO= 20CM</t>
  </si>
  <si>
    <t>RUFO / CONTRA-RUFO DE CHAPA GALVANIZADA Nº 24 GSG, DESENVOLVIMENTO= 25CM</t>
  </si>
  <si>
    <t>RUFO / CONTRA-RUFO DE CHAPA GALVANIZADA Nº 24 GSG, DESENVOLVIMENTO= 33CM</t>
  </si>
  <si>
    <t>RUFO / CONTRA-RUFO DE CHAPA GALVANIZADA Nº 26 GSG, DESENVOLVIMENTO= 15CM</t>
  </si>
  <si>
    <t>RUFO / CONTRA-RUFO DE CHAPA GALVANIZADA Nº 26 GSG, DESENVOLVIMENTO= 20CM</t>
  </si>
  <si>
    <t>RUFO / CONTRA-RUFO DE CHAPA GALVANIZADA Nº 26 GSG, DESENVOLVIMENTO= 25CM</t>
  </si>
  <si>
    <t>RUFO / CONTRA-RUFO DE CHAPA GALVANIZADA Nº 26 GSG, DESENVOLVIMENTO= 33CM</t>
  </si>
  <si>
    <t>PROTEÇÃO MECÂNICA DE SUPERFÍCIE HORIZONTAL COM ARGAMASSA DE CIMENTO E AREIA, TRAÇO 1:3, E= 3CM REF 98565</t>
  </si>
  <si>
    <t>PROTEÇÃO MECÂNICA DE SUPERFÍCIE VERTICAL COM ARGAMASSA DE CIMENTO E AREIA, TRAÇO 1:3, E= 3CM REF 98566</t>
  </si>
  <si>
    <t>PINTURA COM TINTA ASFÁLTICA IMPERMEABILIZANTE DILUÍDA EM SOLVENTE, PARA MATERIAIS CIMENTÍCIOS, METAL E MADEIRA</t>
  </si>
  <si>
    <t>TUBO PVC ÁGUA D= 20MM (1/2"), SOLDÁVEL, CLASSE 15, INCLUSIVE CONEXÕES</t>
  </si>
  <si>
    <t>TUBO PVC ÁGUA D= 25MM (3/4"), SOLDÁVEL, CLASSE 15, INCLUSIVE CONEXÕES</t>
  </si>
  <si>
    <t>TUBO PVC ÁGUA D= 32MM (1"), SOLDÁVEL, CLASSE 15, INCLUSIVE CONEXÕES</t>
  </si>
  <si>
    <t>TUBO PVC ÁGUA D= 40MM (1 1/4"), SOLDÁVEL, CLASSE 15, INCLUSIVE CONEXÕES</t>
  </si>
  <si>
    <t>TUBO PVC ÁGUA D= 50MM (1 1/2"), SOLDÁVEL, CLASSE 15, INCLUSIVE CONEXÕES</t>
  </si>
  <si>
    <t>TUBO PVC ÁGUA D= 60MM (2"), SOLDÁVEL, CLASSE 15, INCLUSIVE CONEXÕES</t>
  </si>
  <si>
    <t>TUBO PVC ÁGUA D= 75MM (2 1/2"), SOLDÁVEL, CLASSE 15, INCLUSIVE CONEXÕES</t>
  </si>
  <si>
    <t>TUBO PVC ÁGUA D= 85MM (3"), SOLDÁVEL, CLASSE 15, INCLUSIVE CONEXÕES</t>
  </si>
  <si>
    <t>TUBO PVC ÁGUA D= 110MM (4"), SOLDÁVEL, CLASSE 15, INCLUSIVE CONEXÕES</t>
  </si>
  <si>
    <t>TUBO AÇO GALVANIZADO, D= 1/2", COM COSTURA, DIN 2440, INCLUSIVE CONEXÕES</t>
  </si>
  <si>
    <t>TUBO AÇO GALVANIZADO, D= 3/4", COM COSTURA, DIN 2440, INCLUSIVE CONEXÕES</t>
  </si>
  <si>
    <t>TUBO AÇO GALVANIZADO, D= 1", COM COSTURA, DIN 2440, INCLUSIVE CONEXÕES</t>
  </si>
  <si>
    <t>TUBO AÇO GALVANIZADO, D= 1 1/4", COM COSTURA, DIN 2440, INCLUSIVE CONEXÕES</t>
  </si>
  <si>
    <t>TUBO AÇO GALVANIZADO, D= 1 1/2", COM COSTURA, DIN 2440, INCLUSIVE CONEXÕES</t>
  </si>
  <si>
    <t>TUBO AÇO GALVANIZADO, D= 2", COM COSTURA, DIN 2440, INCLUSIVE CONEXÕES</t>
  </si>
  <si>
    <t>TUBO AÇO GALVANIZADO, D= 2 1/2", COM COSTURA, DIN 2440, INCLUSIVE CONEXÕES</t>
  </si>
  <si>
    <t>TUBO AÇO GALVANIZADO, D= 3", COM COSTURA, DIN 2440, INCLUSIVE CONEXÕES</t>
  </si>
  <si>
    <t>TUBO AÇO GALVANIZADO, D= 4", COM COSTURA, DIN 2440, INCLUSIVE CONEXÕES</t>
  </si>
  <si>
    <t>TUBO DE COBRE SOLDADO CLASSE A, D= 15MM, INCLUSIVE CONEXÕES</t>
  </si>
  <si>
    <t>TUBO DE COBRE SOLDADO CLASSE A, D= 22MM, INCLUSIVE CONEXÕES</t>
  </si>
  <si>
    <t>TUBO DE COBRE SOLDADO CLASSE A, D= 28MM, INCLUSIVE CONEXÕES</t>
  </si>
  <si>
    <t>TUBO DE COBRE CLASSE E, D= 15MM, INCLUSIVE CONEXÕES</t>
  </si>
  <si>
    <t>TUBO DE COBRE CLASSE E, D= 22MM, INCLUSIVE CONEXÕES</t>
  </si>
  <si>
    <t>TUBO DE COBRE CLASSE E, D= 28MM, INCLUSIVE CONEXÕES</t>
  </si>
  <si>
    <t>TUBO DE COBRE CLASSE E, D= 35MM, INCLUSIVE CONEXÕES</t>
  </si>
  <si>
    <t>TUBO DE COBRE CLASSE E, D= 42MM, INCLUSIVE CONEXÕES</t>
  </si>
  <si>
    <t>TUBO PVC ESGOTO, D= 50MM, PONTA E BOLSA, VIROLA E ANEL, INCLUSIVE CONEXÕES</t>
  </si>
  <si>
    <t>TUBO PVC ESGOTO, D= 75MM, PONTA E BOLSA, VIROLA E ANEL, INCLUSIVE CONEXÕES</t>
  </si>
  <si>
    <t>TUBO PVC ESGOTO, D= 100MM, PONTA E BOLSA, VIROLA E ANEL, INCLUSIVE CONEXÕES</t>
  </si>
  <si>
    <t>TUBO PVC ESGOTO, D= 150MM, PONTA E BOLSA, VIROLA E ANEL, INCLUSIVE CONEXÕES</t>
  </si>
  <si>
    <t>TUBO PVC ESGOTO, D= 200MM, PONTA E BOLSA, VIROLA E ANEL, INCLUSIVE CONEXÕES</t>
  </si>
  <si>
    <t>TUBO PVC ESGOTO, D= 250MM, PONTA E BOLSA, VIROLA E ANEL, INCLUSIVE CONEXÕES</t>
  </si>
  <si>
    <t>TUBO PVC ESGOTO, D= 40MM, PONTA E BOLSA, SOLDÁVEL, INCLUSIVE CONEXÕES</t>
  </si>
  <si>
    <t>TUBO PVC ESGOTO REFORÇADO, D= 75MM, PONTA E BOLSA, VIROLA, ANEL, INCLUSIVE CONEXÕES</t>
  </si>
  <si>
    <t>TUBO PVC ESGOTO REFORÇADO, D= 100MM, PONTA E BOLSA, VIROLA, ANEL, INCLUSIVE CONEXÕES</t>
  </si>
  <si>
    <t>TUBO PVC ESGOTO REFORÇADO, D= 150MM, PONTA E BOLSA, VIROLA, ANEL, INCLUSIVE CONEXÕES</t>
  </si>
  <si>
    <t>ADAPTADOR PVC ROSCA E FLANGE PARA CAIXA D'ÁGUA D= 1/2"</t>
  </si>
  <si>
    <t>ADAPTADOR PVC ROSCA E FLANGE PARA CAIXA D'ÁGUA D= 3/4"</t>
  </si>
  <si>
    <t>ADAPTADOR PVC ROSCA E FLANGE PARA CAIXA D'ÁGUA D= 1"</t>
  </si>
  <si>
    <t>ADAPTADOR PVC ROSCA E FLANGE PARA CAIXA D'ÁGUA D=1 1/4"</t>
  </si>
  <si>
    <t>ADAPTADOR PVC ROSCA E FLANGE PARA CAIXA D'ÁGUA D=1 1/2"</t>
  </si>
  <si>
    <t>ADAPTADOR PVC ROSCA E FLANGE PARA CAIXA D'ÁGUA D= 2"</t>
  </si>
  <si>
    <t>ADAPTADOR PVC ROSCA E FLANGE PARA CAIXA D'ÁGUA D=2 1/2"</t>
  </si>
  <si>
    <t>REGISTRO PRESSÃO COM ACABAMENTO E CANOPLA CROMADA, SIMPLES, BITOLA 1/2"</t>
  </si>
  <si>
    <t>REGISTRO PRESSÃO COM ACABAMENTO E CANOPLA CROMADA, SIMPLES, BITOLA 3/4"</t>
  </si>
  <si>
    <t>REGISTRO GAVETA BRUTO 1510-B 1/2" FABRIMAR/EQUIVALENTE</t>
  </si>
  <si>
    <t>REGISTRO GAVETA BRUTO 1510-B 3/4" FABRIMAR/EQUIVALENTE</t>
  </si>
  <si>
    <t>REGISTRO GAVETA BRUTO 1510-B 1" FABRIMAR/EQUIVALENTE</t>
  </si>
  <si>
    <t>REGISTRO GAVETA BRUTO 1510-B 1 1/4" FABRIMAR/EQUIVALENTE</t>
  </si>
  <si>
    <t>REGISTRO GAVETA BRUTO 1510-B 1 1/2" FABRIMAR/EQUIVALENTE</t>
  </si>
  <si>
    <t>REGISTRO GAVETA BRUTO 1510-B 2" FABRIMAR/EQUIVALENTE</t>
  </si>
  <si>
    <t>REGISTRO GAVETA BRUTO 1502 2 1/2" DECA/EQUIVALENTE</t>
  </si>
  <si>
    <t>REGISTRO GAVETA BRUTO 1502-B 3" DECA/EQUIVALENTE</t>
  </si>
  <si>
    <t>REGISTRO GAVETA BRUTO 1502-B 4" DECA/EQUIVALENTE</t>
  </si>
  <si>
    <t>REGISTRO GAVETA COM ACABAMENTO C-1509-DL D=1/2" FABRIMAR/EQUIVALENTE</t>
  </si>
  <si>
    <t>REGISTRO GAVETA COM ACABAMENTO C-1509 DL D=3/4 FABRIMAR/EQUIVALENTE</t>
  </si>
  <si>
    <t>REGISTRO GAVETA COM ACABAMENTO C-1509-DL D=1" FABRIMAR/EQUIVALENTE</t>
  </si>
  <si>
    <t>REGISTRO GAVETA COM ACABAMENTO C-1509-DL D=1 1/2" FABRIMAR/EQUIVALENTE</t>
  </si>
  <si>
    <t>TORNEIRA PARA PIA BANCADA, ALAVANCA, SAÍDA LATERAL 1167-P FABRIMAR/EQUIVALENTE</t>
  </si>
  <si>
    <t>TORNEIRA PARA PIA MISTURADOR PAREDE 1258-DL FABRIMAR/EQUIVALENTE</t>
  </si>
  <si>
    <t>TORNEIRA PARA PIA COM ALAVANCA 1157-P FABRIMAR/EQUIVALENTE</t>
  </si>
  <si>
    <t>TORNEIRA PARA PIA MISTURADOR BANCADA 1256-DL FABRIMAR/EQUIVALENTE</t>
  </si>
  <si>
    <t>TORNEIRA PARA PIA PAREDE SAÍDA LATERAL 1168-DL FABRIMAR/EQUIVALENTE</t>
  </si>
  <si>
    <t>TORNEIRA PARA PIA BANCADA SAÍDA LATERAL 1167-DL FABRIMAR/EQUIVALENTE</t>
  </si>
  <si>
    <t>TORNEIRA PARA PIA PAREDE TOP JET 1171-DL FABRIMAR/EQUIVALENTE</t>
  </si>
  <si>
    <t>TORNEIRA PARA TANQUE 1153-MY FABRIMAR/EQUIVALENTE</t>
  </si>
  <si>
    <t>TORNEIRA PARA TANQUE 1153-JR FABRIMAR/EQUIVALENTE</t>
  </si>
  <si>
    <t>TORNEIRA AQUAPRESS ANTIVANDALISMO 1180/AV FABRIMAR/EQUIVALENTE</t>
  </si>
  <si>
    <t>TORNEIRA DE JARDIM 1128-MY D=1/2" FABRIMAR/EQUIVALENTE</t>
  </si>
  <si>
    <t>TORNEIRA DE JARDIM 1128-MY D=3/4" FABRIMAR/EQUIVALENTE</t>
  </si>
  <si>
    <t>TORNEIRA DE PRESSÃO PRESMATIC BENEFIT/EQUIVALENTE</t>
  </si>
  <si>
    <t>TONEIRA PARA LAVATÓRIO REF 1193 LINHA PERTUTTI DOCOL/EQUIVALENTE</t>
  </si>
  <si>
    <t>TORNEIRA PARA LAVATÓRIO 1190-DL, D=1/2" FABRIMAR/EQUIVALENTE</t>
  </si>
  <si>
    <t>TORNEIRA PARA LAVATÓRIO REF 1194 INNOVARE FABRIMAR/EQUIVALENTE</t>
  </si>
  <si>
    <t>TORNEIRA DE BÓIA 1350 D= 1/2" DECA/EQUIVALENTE</t>
  </si>
  <si>
    <t>TORNEIRA DE BÓIA 1350 D= 3/4" DECA/EQUIVALENTE</t>
  </si>
  <si>
    <t>TORNEIRA DE BÓIA 1350 D= 1" DECA/EQUIVALENTE</t>
  </si>
  <si>
    <t>TORNEIRA DE BÓIA 262 PARA CAIXA D´AGUA D= 3/4" CIPLA/EQUIVALENTE</t>
  </si>
  <si>
    <t>CHAVE BÓIA AUTOMÁTICA PARA RESERVATÓRIO LENZ/EQUIVALENTE</t>
  </si>
  <si>
    <t>TORNEIRA DE LIMPEZA 1128-JR D=1/2" FABRIMAR OU EQUIVALENTE</t>
  </si>
  <si>
    <t>TORNEIRA DE PAREDE DELICATTA COM MISTURADOR DOCOL/EQUIVALENTE</t>
  </si>
  <si>
    <t>TORNEIRA PARA COZINHA DE MESA BICA ALTA PERTUTTI/EQUIVALENTE</t>
  </si>
  <si>
    <t>VÁLVULA PARA PIA 3 1/2X1 1/2" 1623 DARLIFLEX CROMADA/EQUIVALENTE</t>
  </si>
  <si>
    <t>VÁLVULA PARA LAVATÓRIO COM LADRÃO 7/8" 1603 DARLIFLEX/EQUIVALENTE</t>
  </si>
  <si>
    <t>VÁLVULA PARA LAVATÓRIO 1601 FABRIMAR/EQUIVALENTE</t>
  </si>
  <si>
    <t>VÁLVULA PARA TANQUE 1 1/4" 1606 DARLIFLEX CROMADA/EQUIVALENTE</t>
  </si>
  <si>
    <t>VÁLVULA PARA MICTÓRIO COM FECHAMENTO AUTOMÁTICO D= 1/2" DOCOL/EQUIVALENTE</t>
  </si>
  <si>
    <t>VÁVULA DE DESCARGA E ACABAMENTO BENEFIT DOCOL PMR (PESSOA COM MOBILIDADE REDUZIDA)/EQUIVALENTE</t>
  </si>
  <si>
    <t>VÁLVULA DE DESCARGA 3650 D= 1 1/2" FABRIMAR/EQUIVALENTE</t>
  </si>
  <si>
    <t>VÁLVULA DE DESCARGA E ACABAMENTO ANTIVANDALISMO 1 1/2" DOCOL/EQUIVALENTE</t>
  </si>
  <si>
    <t>VÁLVULA DE PVC PARA LAVATÓRIO SEM UNHO Nº 11, CIPLA/EQUIVALENTE</t>
  </si>
  <si>
    <t>VÁLVULA DE RETENÇÃO DE PÉ COM CRIVO D= 3/4"</t>
  </si>
  <si>
    <t>VÁLVULA DE RETENÇÃO DE PÉ COM CRIVO D= 1"</t>
  </si>
  <si>
    <t>VÁLVULA DE RETENÇÃO DE PÉ COM CRIVO D= 1 1/2"</t>
  </si>
  <si>
    <t>VÁLVULA DE RETENÇÃO DE PÉ COM CRIVO D= 2"</t>
  </si>
  <si>
    <t>VÁLVULA DE RETENÇÃO UNIVERSAL D= 3/4"</t>
  </si>
  <si>
    <t>VÁLVULA DE RETENÇÃO UNIVERSAL D= 1"</t>
  </si>
  <si>
    <t>VÁLVULA DE RETENÇÃO UNIVERSAL D= 1 1/2"</t>
  </si>
  <si>
    <t>VÁLVULA DE RETENÇÃO UNIVERSAL D= 2"</t>
  </si>
  <si>
    <t>GRELHA/PORTA GRELHA AÇO INOX FECHO GIRATÓRIO 100X100MM</t>
  </si>
  <si>
    <t>GRELHA/PORTA GRELHA AÇO INOX FECHO GIRATÓRIO 150X150MM</t>
  </si>
  <si>
    <t>TAMPA CEGA EM INOX PARA CAIXA SIFONADA 150 X 150MM</t>
  </si>
  <si>
    <t>CHUVEIRO LORENZETTI TRADIÇÃO CROMADO/EQUIVALENTE</t>
  </si>
  <si>
    <t>DUCHA HIGIÊNICA PLÁSTICA COM REGISTRO METÁLICO 1/2"</t>
  </si>
  <si>
    <t>LIGAÇÃO FLEXÍVEL 1/2"X0,40M 4607-40 MXF FABRIMAR/EQUIVALENTE</t>
  </si>
  <si>
    <t>TUBO PARA VÁLVULA DE DESCARGA Nº 18 COM ADAPTADOR D= 1 1/2"</t>
  </si>
  <si>
    <t>TUBO LIGAÇÃO ÁGUA - VASO METAL CROMADO COM SOBRECANOPLA</t>
  </si>
  <si>
    <t>TUBO LIGAÇÃO AGUA - VASO PVC CROMADO COM SOBRECANOPLA</t>
  </si>
  <si>
    <t>BOLSA DE LIGAÇÃO EM PVC FLEXÍVEL PARA VASO SANITÁRIO 40MM (1 1/2")</t>
  </si>
  <si>
    <t>SIFÃO LAVATÓRIO COPO REGULÁVEL 1"X 1 1/2" SIGMA/EQUIVALENTE</t>
  </si>
  <si>
    <t>SIFÃO PIA COPO REGULÁVEL 1 1/2" X 1 1/2" SIGMA/EQUIVALENTE</t>
  </si>
  <si>
    <t>CAIXA ALVENARIA 30 X 30 X 50CM COM TAMPA FERRO PARA REGISTRO (C X L X H)</t>
  </si>
  <si>
    <t>CAIXA ALVENARIA 50 X 50 X 50CM PARA HIDROMETRO COM TAMPA (C X L X H)</t>
  </si>
  <si>
    <t>CAIXA SIFONADA PVC COM GRELHA QUADRADA/REDONDA 150 X 150 X 50MM (DIÂMETRO X H X DIÂMETRO SAÍDA)</t>
  </si>
  <si>
    <t>CAIXA SIFONADA PVC COM GRELHA QUADRADA/REDONDA 150 X 185 X 75MM (DIÂMETRO X H X DIÂMETRO SAÍDA)</t>
  </si>
  <si>
    <t>CAIXA SIFONADA PVC COM GRELHA REDONDA 100 X 100 X 50MM (DIÂMETRO X H X DIÂMETRO SAÍDA)</t>
  </si>
  <si>
    <t>CAIXA SIFONADA PVC COM TAMPA CEGA 250 X 172 X 50MM (DIÂMETRO X H X DIÂMETRO SAÍDA)</t>
  </si>
  <si>
    <t>CAIXA SIFONADA PVC COM TAMPA CEGA 250 X 230 X 75MM (DIÂMETRO X H X DIÂMETRO SAÍDA)</t>
  </si>
  <si>
    <t>CAIXA SIFONADA PVC 100 X 150 X 50MM (DIÂMETRO X H X DIÂMETRO SAÍDA)</t>
  </si>
  <si>
    <t>RALO PVC COM SAÍDA ARTICULADA COM GRELHA E PORTA GRELHA BRANCA 100 X 40MM</t>
  </si>
  <si>
    <t>RALO SECO PVC SAÍDA SOLDÁVEL 100 X 40MM</t>
  </si>
  <si>
    <t>CAIXA D'ÁGUA POLIETILENO COM TAMPA 310L</t>
  </si>
  <si>
    <t>CAIXA D'ÁGUA POLIETILENO COM TAMPA 500L</t>
  </si>
  <si>
    <t>CAIXA D'ÁGUA POLIETILENO COM TAMPA 1000L</t>
  </si>
  <si>
    <t>CAIXA DE GORDURA PRÉ-FABRICADA SIMPLES D= 400MM X 635MM</t>
  </si>
  <si>
    <t>CAIXA DE GORDURA PRÉ-FABRICADA DUPLA D= 600MM X 800MM</t>
  </si>
  <si>
    <t>CAIXA D'ÁGUA EM FIBRA DE VIDRO COM TAMPA 8000L</t>
  </si>
  <si>
    <t>RALO HEMISFÉRICO TIPO ABACAXI D= 50MM</t>
  </si>
  <si>
    <t>RALO HEMISFÉRICO TIPO ABACAXI D= 75MM</t>
  </si>
  <si>
    <t>RALO HEMISFÉRICO TIPO ABACAXI D= 100MM</t>
  </si>
  <si>
    <t>LAVATÓRIO SUSPENSO (41 X 29,5CM) AZALEA CELITE/EQUIVALENTE</t>
  </si>
  <si>
    <t>LAVATÓRIO SUSPENSO (41 X 29,5CM) AZALEA CELITE/EQUIVALENTE COMPLETO</t>
  </si>
  <si>
    <t>LAVATÓRIO SUSPENSO (46,5 X 34CM) GUARAPARI LOGASA/EQUIVALENTE</t>
  </si>
  <si>
    <t>LAVATÓRIO SUSPENSO (46,5 X 34CM) GUARAPARI LOGASA/EQUIVALENTE COMPLETO</t>
  </si>
  <si>
    <t>LAVATÓRIO DE PAREDE CELITE 02007 LINHA SAVEIRO/EQUIVALENTE</t>
  </si>
  <si>
    <t>LAVATÓRIO CANTO COR BRANCA L76 MASTER DECA/EQUIVALENTE COMPLETO</t>
  </si>
  <si>
    <t>LAVATÓRIO COM COLUNA SUSPENSA LINHA FIT-CELITE/EQUIVALENTE COMPLETO</t>
  </si>
  <si>
    <t>LAVATÓRIO COM COLUNA SUSPENSA VOGUE PLUS L51-CS117 DECA/EQUIVALENTE</t>
  </si>
  <si>
    <t>LAVATÓRIO PEQUENO BRANCO GELO L915 RAVENA/EQUIVALENTE</t>
  </si>
  <si>
    <t>LAVATÓRIO CANTO LINHA IZY BRANCO REF 101 DECA/EQUIVALENTE</t>
  </si>
  <si>
    <t>VASO SANITÁRIO CONVENCIONAL BRANCO, AZALEA CELITE/EQUIVALENTE</t>
  </si>
  <si>
    <t>VASO SANITÁRIO CONVENCIONAL BRANCO, AZALEA CELITE/EQUIVALENTE COMPLETO</t>
  </si>
  <si>
    <t>VASO SANITÁRIO, CONJUNTO ACOPLADO BRANCO, AZALEA CELITE/EQUIVALENTE</t>
  </si>
  <si>
    <t>VASO SANITÁRIO, CONJUNTO ACOPLADO BRANCO, AZALEA CELITE/EQUIVALENTE COMPLETO</t>
  </si>
  <si>
    <t>VASO SANITÁRIO INFANTIL BRANCO, CELITE/EQUIVALENTE</t>
  </si>
  <si>
    <t>VASO SANITÁRIO INFANTIL BRANCO, CELITE/EQUIVALENTE COMPLETO</t>
  </si>
  <si>
    <t>VASO SANITÁRIO ESPECIAL DECA P510 SEM ABERTURA E ASSENTO OU EQUIVALENTE</t>
  </si>
  <si>
    <t>ASSENTO SANITÁRIO TONDO VOGUE PLUS/EQUIVALENTE</t>
  </si>
  <si>
    <t>MICTÓRIO SIFONADO-LOUÇA BRANCA CELITE/EQUIVALENTE</t>
  </si>
  <si>
    <t>MICTÓRIO SIFONADO-LOUÇA BRANCA CELITE/EQUIVALENTE COMPLETO</t>
  </si>
  <si>
    <t>MICTÓRIO EM AÇO INOX CHAPA 22, DESENVOLVIMENTO= 1,0M</t>
  </si>
  <si>
    <t>MICTÓRIO EM AÇO INOX CHAPA 22, DESENVOLVIMENTO= 1,4M</t>
  </si>
  <si>
    <t>CUBA EM AÇO INOX Nº1 (46 X 30 X 15CM) COM VÁLVULA E SIFÃO</t>
  </si>
  <si>
    <t>CUBA EM AÇO INOX Nº2 (56 X 33 X 15CM) COM VÁLVULA E SIFÃO</t>
  </si>
  <si>
    <t>TANQUE EM LOUÇA BRANCA (22LTS) COM COLUNA CELITE/EQUIVALENTE</t>
  </si>
  <si>
    <t>TANQUE EM LOUÇA BRANCA (22LTS) COM COLUNA CELITE/EQUIVALENTE COMPLETO</t>
  </si>
  <si>
    <t>TANQUE DE AÇO INOX COM 1 BOJO 63 X 51CM</t>
  </si>
  <si>
    <t>BEBEDOURO UNITÁRIO INOX PARA 80 PESSOAS H=1,0 METRO</t>
  </si>
  <si>
    <t>BEBEDOURO CONJUGADO INOX H= 1,00M/1,12M ATENDE 40 PESSOAS</t>
  </si>
  <si>
    <t>BEBEDOURO ACESSÍVEL PARA ESPAÇOS PÚBLICOS, PINTURA EPÓXI</t>
  </si>
  <si>
    <t>BEBEDOURO PARA ESPAÇOS PÚBLICOS, UMA BICA, PINTURA EPÓXI</t>
  </si>
  <si>
    <t>BEBEDOURO PARA ESPAÇOS PÚBLICOS, DUAS BICAS, PINTURA EPÓXI</t>
  </si>
  <si>
    <t>PORTA TOALHA DE PAPEL CROMADO NOVOMOY/EQUIVALENTE</t>
  </si>
  <si>
    <t>PORTA SABÃO LÍQUIDO REF SG4001 COLUMBUS/EQUIVALENTE</t>
  </si>
  <si>
    <t>CABIDE EM TUBO AÇO GALVANIZADO D= 1/2" FIXADO EM ALVENARIA</t>
  </si>
  <si>
    <t>ASSENTO PLÁSTICO BRANCO PARA VASO, MACIO CIPLA/EQUIVALENTE</t>
  </si>
  <si>
    <t>BANCO ARTICULADO 70 X 45CM FÓRMICA SÓLIDA</t>
  </si>
  <si>
    <t>JOGO MANGUEIRA SUPER FLEXÍVEL ROLO 15M</t>
  </si>
  <si>
    <t>TERMINAL DE VENTILAÇÃO PVC D= 50MM</t>
  </si>
  <si>
    <t>TERMINAL DE VENTILAÇÃO PVC D= 75 MM</t>
  </si>
  <si>
    <t>REGISTRO DE GÁS D= 1/2"</t>
  </si>
  <si>
    <t>REGISTRO PARA GÁS D= 1/2" NPT X 3/8" BM</t>
  </si>
  <si>
    <t>VALVULA DE ESFERA EM LATAO D= 1/2" NPT</t>
  </si>
  <si>
    <t>VÁLVULA REGISTRO GÁS COM TE REVERSÍVEL PARA 2 BOTIJÕES</t>
  </si>
  <si>
    <t>MANGUEIRA PLÁSTICA PARA GÁS D= 3/8" X 1,20 M</t>
  </si>
  <si>
    <t>CAIXA DE PASSAGEM/INSPEÇÃO PRÉ-FABRICADA CONCRETO 0,3 X 0,3 X 0,3 (C X L X H) DRENAGEM ADP REF 97895</t>
  </si>
  <si>
    <t>CAIXA DE PASSAGEM/INSPEÇÃO PRÉ-FABRICADA CONCRETO 0,3 X 0,3 X 0,3 (C X L X H) DRENAGEM COM GRELHA DE AÇO</t>
  </si>
  <si>
    <t>CAIXA DE PASSAGEM/INSPEÇÃO PRÉ-FABRICADA CONCRETO 0,4 X 0,4 X 0,4 (C X L X H) DRENAGEM ADP REF 97896</t>
  </si>
  <si>
    <t>CAIXA DE PASSAGEM/INSPEÇÃO PRÉ-FABRICADA CONCRETO 0,4 X 0,4 X 0,4 (C X L X H) DRENAGEM COM GRELHA DE AÇO</t>
  </si>
  <si>
    <t>CAIXA DE PASSAGEM/INSPEÇÃO PRÉ-FABRICADA CONCRETO 0,6 X 0,6 X 0,5 (C X L X H) DRENAGEM/ESGOTO ADP REF 97897</t>
  </si>
  <si>
    <t>CAIXA DE PASSAGEM/INSPEÇÃO PRÉ-FABRICADA CONCRETO 0,6 X 0,6 X 0,5 (C X L X H) DRENAGEM COM GRELHA DE AÇO</t>
  </si>
  <si>
    <t>CAIXA DE PASSAGEM/INSPEÇÃO PRÉ-FABRICADA CONCRETO 0,8 X 0,8 X 0,5 (C X L X H) DRENAGEM/ESGOTO ADP REF 97898</t>
  </si>
  <si>
    <t>CAIXA DE PASSAGEM/INSPEÇÃO PRÉ-FABRICADA CONCRETO 0,8 X 0,8 X 0,5 (C X L X H) DRENAGEM COM GRELHA DE AÇO</t>
  </si>
  <si>
    <t>CAIXA DE PASSAGEM/INSPEÇÃO PRÉ-FAB CONCRETO 1,0 X 1,0 X 0,5 (C X L X H) DRENAGEM/ESGOTO ADP REF 97899</t>
  </si>
  <si>
    <t>CAIXA DE PASSAGEM/INSPEÇÃO PRÉ-FABRICADA CONCRETO 1,0 X 1,0 X 0,5 (C X L X H) DRENAGEM COM GRELHA DE AÇO</t>
  </si>
  <si>
    <t>CAIXA DE PASSAGEM/INSPEÇÃO TIJOLO MACIÇO 0,3 X 0,3 X 0,3 (C X L X H) DRENAGEM COM GRELHA DE AÇO</t>
  </si>
  <si>
    <t>CAIXA DE PASSAGEM/INSPEÇÃO TIJOLO MACIÇO 0,4 X 0,4 X 0,4 (C X L X H) DRENAGEM COM GRELHA DE AÇO</t>
  </si>
  <si>
    <t>CAIXA DE PASSAGEM/INSPEÇÃO TIJOLO MACIÇO 0,6 X 0,6 X 0,6 (C X L X H) DRENAGEM/ESGOTO ADP REF 97902</t>
  </si>
  <si>
    <t>CAIXA PASSAGEM/INSPEÇÃO TIJOLO MACIÇO 0,6 X 0,6 X 0,6 (C X L X H) DRENAGEM COM GRELHA DE AÇO</t>
  </si>
  <si>
    <t>CAIXA DE PASSAGEM/INSPEÇÃO TIJOLO MACIÇO 0,8 X 0,8 X 0,6 (C X L X H) DRENAGEM/ESGOTO ADP REF 97903</t>
  </si>
  <si>
    <t>CAIXA PASSAGEM/INSPEÇÃO TIJOLO MACIÇO 0,8 X 0,8 X 0,6 (C X L X H) DRENAGEM COM GRELHA DE AÇO</t>
  </si>
  <si>
    <t>CAIXA DE PASSAGEM/INSPEÇÃO TIJOLO MACIÇO 1,0 X 1,0 X 0,6 (C X L X H) DRENAGEM/ESGOTO ADP REF 97904</t>
  </si>
  <si>
    <t>CAIXA PASSAGEM/INSPEÇÃO TIJOLO MACIÇO 1,0 X 1,0 X 0,6 (C X L X H) DRENAGEM COM GRELHA DE AÇO</t>
  </si>
  <si>
    <t>CAIXA DE PASSAGEM INSPEÇÃO BLOCO DE CONCRETO 0,4 X 0,4 X 0,4 M (C X L X H) GRELHA DE AÇO ADP REF 97905</t>
  </si>
  <si>
    <t>CAIXA DE PASSAGEM/INSPEÇÃO BLOCO DE CONCRETO 0,6 X 0,6 X 0,6 (C X L X H) DRENAGEM/ESGOTO ADP REF 97906</t>
  </si>
  <si>
    <t>CAIXA DE PASSAGEM/INSPEÇÃO BLOCO DE CONCRETO 0,6 X 0,6 X 0,6 M (C X L X H) GRELHA DE AÇO ADP REF 97906</t>
  </si>
  <si>
    <t>CAIXA DE PASSAGEM/INSPEÇÃO BLOCO DE CONCRETO 0,8 X 0,8 X 0,6 (C X L X H) DRENAGEM/ESGOTO ADP REF 97907</t>
  </si>
  <si>
    <t>CAIXA DE PASSAGEM INSPEÇÃO BLOCO DE CONCRETO 0,8 X 0,8 X 0,6 M (C X L X H) GRELHA DE AÇO ADP REF 97907</t>
  </si>
  <si>
    <t>CAIXA DE PASSAGEM/INSPEÇÃO BLOCO DE CONCRETO 1,0 X 1,0 X 0,6 (C X L X H) DRENAGEM/ESGOTO ADP REF 97908</t>
  </si>
  <si>
    <t>CAIXA DE PASSAGEM INSPEÇÃO BLOCO DE CONCRETO 1,0 X 1,0 X 0,6 M (C X L X H) GRELHA DE AÇO ADP REF 97908</t>
  </si>
  <si>
    <t>CONJUNTO QUADRO E REQUADRO CANTONEIRA 2" E 1 3/4"</t>
  </si>
  <si>
    <t>PLACA FERRO FUNDIDO PARA IDENTIFICAR A CAIXA DE PASSAGEM</t>
  </si>
  <si>
    <t>BOMBA CENTRÍFUGA DE SUCÇÃO E RECALQUE 1/2 HP D= 2"</t>
  </si>
  <si>
    <t>BOMBA CENTRÍFUGA DE SUCÇÃO E RECALQUE 1/2 HP D= 3"</t>
  </si>
  <si>
    <t>EXTINTOR DE INCÊNDIO CO2, CAPACIDADE = 6L</t>
  </si>
  <si>
    <t>EXTINTOR DE INCÊNDIO ÁGUA PRESSURIZADA CAPACIDADE= 10L</t>
  </si>
  <si>
    <t>EXTINTOR DE INCÊNDIO TIPO PÓ QUÍMICO - 6KG</t>
  </si>
  <si>
    <t>EXTINTOR PÓ QUÍMICO SECO ABC 4KG CAP.2-A: 20-B: C</t>
  </si>
  <si>
    <t>EXTINTOR PÓ QUÍMICO SECO BC 20B:C</t>
  </si>
  <si>
    <t>REGISTRO GLOBO ANGULAR D= 63MM PARA HIDRANTE</t>
  </si>
  <si>
    <t>ESGUICHO TIPO AGULHETA, JUNTA DE UNIÃO D= 38MM</t>
  </si>
  <si>
    <t>ABRIGO PARA EXTINTOR INCÊNDIO CH18 60 X 40 X 30CM</t>
  </si>
  <si>
    <t>SINALIZADOR PARA EXTINTOR DE INCÊNDIO EM PVC</t>
  </si>
  <si>
    <t>HIDRANTE DE RECALQUE COMPLETO EM CAIXA ALVENARIA</t>
  </si>
  <si>
    <t>MANGUEIRA FIBRA SINTÉTICA TIPO 2 D= 38MM X 15M</t>
  </si>
  <si>
    <t>MANGUEIRA FIBRA SINTÉTICA TIPO 2 D= 38MM X 20M</t>
  </si>
  <si>
    <t>MANÔMETRO WILLY COM ESCALA DE LEITURA 0 A 100 PSI</t>
  </si>
  <si>
    <t>CILINDRO DE PRESSÃO OU MOLA PNEUMÁTICA D= 150MM</t>
  </si>
  <si>
    <t>QUADRO DE FORÇA PARA MOTOR DE 1,5CV, 220V, TRIFÁSICO</t>
  </si>
  <si>
    <t>CONJUNTO ELETROBOMBA LEVE 1,5CV, 220V, TRIFÁSICO</t>
  </si>
  <si>
    <t>LUMINÁRIA DE EMERGÊNCIA AUTÔNOMA IE-16 (LAMP 8W) - SAÍDA</t>
  </si>
  <si>
    <t>VÁLVULA DE RETENÇÃO HORIZONTAL PORTINHOLA D= 13MM</t>
  </si>
  <si>
    <t>VÁLVULA DE RETENÇÃO HORIZONTAL PORTINHOLA D= 63MM</t>
  </si>
  <si>
    <t>QUADRO DE FORÇA PARA MOTOR DE 3CV, 220V TRIFÁSICO</t>
  </si>
  <si>
    <t>CONJUNTO ELETROBOMBA LEVE 3CV, 220V TRIFÁSICO</t>
  </si>
  <si>
    <t>CAIXA DE PASSAGEM METÁLICA, RETANGULAR, DE EMBUTIR, 4"X2" REF 92869</t>
  </si>
  <si>
    <t>QUADRO DE DISTRIBUIÇÃO ATÉ 6 CIRCUITOS</t>
  </si>
  <si>
    <t>QUADRO DE DISTRIBUIÇÃO ATÉ 12 CIRCUITOS</t>
  </si>
  <si>
    <t>QUADRO DE DISTRIBUIÇÃO COM BARRAMENTO 100A, 16 POSIÇÕES - PADRÃO DIN</t>
  </si>
  <si>
    <t>DISJUNTOR TERMOMAGNÉTICO (240V-60HRZ) - MONOPOLAR 5KA 40A - PADRÃO NEMA</t>
  </si>
  <si>
    <t>DISJUNTOR TERMOMAGNÉTICO (240V-60HRZ) - MONOPOLAR 5KA 70A - PADRÃO NEMA</t>
  </si>
  <si>
    <t>DISJUNTOR TERMOMAGNÉTICO (240V-60HRZ) - BIPOLAR 10KA 40A - PADRÃO NEMA</t>
  </si>
  <si>
    <t>DISJUNTOR TERMOMAGNÉTICO (240V-60HRZ) - BIPOLAR 10KA 60A - PADRÃO NEMA</t>
  </si>
  <si>
    <t>DISJUNTOR TERMOMAGNÉTICO (240V-60HRZ) - TRIPOLAR 10KA 40A - PADRÃO NEMA</t>
  </si>
  <si>
    <t>DISJUNTOR TERMOMAGNÉTICO (240V-60HRZ) - TRIPOLAR 10KA 60A - PADRÃO NEMA</t>
  </si>
  <si>
    <t>DISJUNTOR TERMOMAGNÉTICO (240V-60HRZ) - TRIPOLAR 10KA 70A - PADRÃO NEMA</t>
  </si>
  <si>
    <t>DISJUNTOR TERMOMAGNÉTICO (240V-60HRZ) - TRIPOLAR 10KA 100A - PADRÃO NEMA</t>
  </si>
  <si>
    <t>DISJUNTOR TERMOMAGNÉTICO (240V-60HRZ) - TRIPOLAR 10KA 120A - PADRÃO NEMA</t>
  </si>
  <si>
    <t>DISJUNTOR TERMOMAGNÉTICO (240V-60HRZ) - TRIPOLAR 10KA 150A - PADRÃO NEMA</t>
  </si>
  <si>
    <t>DISJUNTOR TERMOMAGNÉTICO (240V-60HRZ) - TRIPOLAR 10KA 175A - PADRÃO NEMA</t>
  </si>
  <si>
    <t>DISJUNTOR TERMOMAGNÉTICO (240V-60HRZ) - TRIPOLAR 10KA 200A - PADRÃO NEMA</t>
  </si>
  <si>
    <t>DISJUNTOR TERMOMAGNÉTICO (240V-60HRZ) - MONOPOLAR 10A - PADRÃO DIN</t>
  </si>
  <si>
    <t>DISJUNTOR TERMOMAGNÉTICO (240V-60HRZ) - MONOPOLAR 16A - PADRÃO DIN</t>
  </si>
  <si>
    <t>DISJUNTOR TERMOMAGNÉTICO (240V-60HRZ) - MONOPOLAR 20A - PADRÃO DIN</t>
  </si>
  <si>
    <t>DISJUNTOR TERMOMAGNÉTICO (240V-60HRZ) - MONOPOLAR 25A - PADRÃO DIN</t>
  </si>
  <si>
    <t>DISJUNTOR TERMOMAGNÉTICO (240V-60HRZ) - MONOPOLAR 32A - PADRÃO DIN</t>
  </si>
  <si>
    <t>DISJUNTOR TERMOMAGNÉTICO (240V-60HRZ) - MONOPOLAR 40A - PADRÃO DIN</t>
  </si>
  <si>
    <t>DISJUNTOR TERMOMAGNÉTICO (240V-60HRZ) - MONOPOLAR 50A - PADRÃO DIN</t>
  </si>
  <si>
    <t>DISJUNTOR TERMOMAGNÉTICO (240V-60HRZ) - MONOPOLAR 63A - PADRÃO DIN</t>
  </si>
  <si>
    <t>DISJUNTOR TERMOMAGNÉTICO (240V-60HRZ) - BIPOLAR 10A - PADRÃO DIN</t>
  </si>
  <si>
    <t>DISJUNTOR TERMOMAGNÉTICO (240V-60HRZ) - BIPOLAR 16A - PADRÃO DIN</t>
  </si>
  <si>
    <t>DISJUNTOR TERMOMAGNÉTICO (240V-60HRZ) - BIPOLAR 20A - PADRÃO DIN</t>
  </si>
  <si>
    <t>DISJUNTOR TERMOMAGNÉTICO (240V-60HRZ) - BIPOLAR 25A - PADRÃO DIN</t>
  </si>
  <si>
    <t>DISJUNTOR TERMOMAGNÉTICO (240V-60HRZ) - BIPOLAR 32A - PADRÃO DIN</t>
  </si>
  <si>
    <t>DISJUNTOR TERMOMAGNÉTICO (240V-60HRZ) - BIPOLAR 40A - PADRÃO DIN</t>
  </si>
  <si>
    <t>DISJUNTOR TERMOMAGNÉTICO (240V-60HRZ) - BIPOLAR 50A - PADRÃO DIN</t>
  </si>
  <si>
    <t>DISJUNTOR TERMOMAGNÉTICO (240V-60HRZ) - BIPOLAR 63A - PADRÃO DIN</t>
  </si>
  <si>
    <t>DISJUNTOR TERMOMAGNÉTICO (240V-60HRZ) - TRIPOLAR 10A - PADRÃO DIN</t>
  </si>
  <si>
    <t>DISJUNTOR TERMOMAGNÉTICO (240V-60HRZ) - TRIPOLAR 16A - PADRÃO DIN</t>
  </si>
  <si>
    <t>DISJUNTOR TERMOMAGNÉTICO (240V-60HRZ) - TRIPOLAR 20A - PADRÃO DIN</t>
  </si>
  <si>
    <t>DISJUNTOR TERMOMAGNÉTICO (240V-60HRZ) - TRIPOLAR 25A - PADRÃO DIN</t>
  </si>
  <si>
    <t>DISJUNTOR TERMOMAGNÉTICO (240V-60HRZ) - TRIPOLAR 32A - PADRÃO DIN</t>
  </si>
  <si>
    <t>DISJUNTOR TERMOMAGNÉTICO (240V-60HRZ) - TRIPOLAR 40A - PADRÃO DIN</t>
  </si>
  <si>
    <t>DISJUNTOR TERMOMAGNÉTICO (240V-60HRZ) - TRIPOLAR 50A - PADRÃO DIN</t>
  </si>
  <si>
    <t>DISJUNTOR TERMOMAGNÉTICO (240V-60HRZ) - TRIPOLAR 63A - PADRÃO DIN</t>
  </si>
  <si>
    <t>INTERRUPTOR DIFERENCIAL RESIDUAL BIPOLAR 25A-30MA , 2 MÓDULOS REFERÊNCIA WRX22530 ELETROMAR/EQUIVALENTE</t>
  </si>
  <si>
    <t>INTERRUPTOR DIFERENCIAL RESIDUAL BIPOLAR 40A-30MA, 2 MÓDULOS REFERÊNCIA WRX 24030 ELETROMAR/EQUIVALENTE</t>
  </si>
  <si>
    <t>RELÉ FOTOELÉTRICO 1200VA RM-10 - 120V OU EQUIVALENTE</t>
  </si>
  <si>
    <t>RELÉ FOTOELÉTRICO 1800VA RM-10 - 220V OU EQUIVALENTE</t>
  </si>
  <si>
    <t>BASE PARA RELÉ FOTOELÉTRICO</t>
  </si>
  <si>
    <t>CHAVE MAGNÉTICA EXTERNA 1 X 30A 6904 TECNOWATT/EQUIVALENTE</t>
  </si>
  <si>
    <t>CHAVE MAGNÉTICA EXTERNA 1 X 50A 6905 TECNOWATT/EQUIVALENTE</t>
  </si>
  <si>
    <t>CHAVE MAGNÉTICA EXTERNA 2 X 30A 6906 TECNOWATT/EQUIVALENTE</t>
  </si>
  <si>
    <t>FIO CONDUTOR #1,5MM2, COM ISOLAMENTO, NÃO HALOGENADO 750V</t>
  </si>
  <si>
    <t>FIO CONDUTOR #2,5MM2, COM ISOLAMENTO, NÃO HALOGENADO 750V</t>
  </si>
  <si>
    <t>FIO CONDUTOR #4,0MM2, COM ISOLAMENTO, NÃO HALOGENADO 750V</t>
  </si>
  <si>
    <t>FIO CONDUTOR #6,0MM2, COM ISOLAMENTO, NÃO HALOGENADO 750V</t>
  </si>
  <si>
    <t>FIO CONDUTOR #10,0MM2, COM ISOLAMENTO, NÃO HALOGENADO 750V</t>
  </si>
  <si>
    <t>CABO FLEXÍVEL #1,5MM2, ISOLAMENTO 750V NÃO HALOGENADO</t>
  </si>
  <si>
    <t>CABO FLEXÍVEL #2,5MM2, ISOLAMENTO 750V NÃO HALOGENADO</t>
  </si>
  <si>
    <t>CABO FLEXÍVEL #4,0MM2, ISOLAMENTO 750V NÃO HALOGENADO</t>
  </si>
  <si>
    <t>CABO FLEXÍVEL #6,0MM2, ISOLAMENTO 750V NÃO HALOGENADO</t>
  </si>
  <si>
    <t>CABO FLEXÍVEL #10,0MM2, ISOLAMENTO 750V NÃO HALOGENADO</t>
  </si>
  <si>
    <t>CABO FLEXÍVEL #16,0MM2, ISOLAMENTO 750V NÃO HALOGENADO</t>
  </si>
  <si>
    <t>CABO FLEXÍVEL #25,0MM2, ISOLAMENTO 750V NÃO HALOGENADO</t>
  </si>
  <si>
    <t>CABO FLEXÍVEL #35,0MM2, ISOLAMENTO 750V NÃO HALOGENADO</t>
  </si>
  <si>
    <t>CABO FLEXÍVEL #50,0MM2, ISOLAMENTO 750V NÃO HALOGENADO</t>
  </si>
  <si>
    <t>CABO FLEXÍVEL #70,0MM2, ISOLAMENTO 750V NÃO HALOGENADO</t>
  </si>
  <si>
    <t>CABO FLEXÍVEL #95,0MM2, ISOLAMENTO 750V NÃO HALOGENADO</t>
  </si>
  <si>
    <t>CABO FLEXÍVEL #120,0MM2, ISOLAMENTO 750V NÃO HALOGENADO</t>
  </si>
  <si>
    <t>CABO FLEXÍVEL COM 1 CONDUTOR #1X1,5MM2, ISOLAMENTO 1KV NÃO HALOGENADO</t>
  </si>
  <si>
    <t>CABO FLEXÍVEL COM 1 CONDUTOR #1X2,5MM2, ISOLAMENTO 1KV NÃO HALOGENADO</t>
  </si>
  <si>
    <t>CABO FLEXÍVEL COM 1 CONDUTOR #1X4,0MM2, ISOLAMENTO 1KV NÃO HALOGENADO</t>
  </si>
  <si>
    <t>CABO FLEXÍVEL COM 1 CONDUTOR #1X6,0MM2, ISOLAMENTO 1KV NÃO HALOGENADO</t>
  </si>
  <si>
    <t>CABO FLEXÍVEL COM 1 CONDUTOR #1X10,0MM2, ISOLAMENTO 1KV NÃO HALOGENADO</t>
  </si>
  <si>
    <t>CABO FLEXÍVEL COM 1 CONDUTOR #1X16,0MM2, ISOLAMENTO 1KV NÃO HALOGENADO</t>
  </si>
  <si>
    <t>CABO FLEXÍVEL COM 1 CONDUTOR #1X25,0MM2, ISOLAMENTO 1KV NÃO HALOGENADO</t>
  </si>
  <si>
    <t>CABO FLEXÍVEL COM 1 CONDUTOR #1X35,0MM2, ISOLAMENTO 1KV NÃO HALOGENADO</t>
  </si>
  <si>
    <t>CABO FLEXÍVEL COM 1 CONDUTOR #1X50,0MM2, ISOLAMENTO 1KV NÃO HALOGENADO</t>
  </si>
  <si>
    <t>CABO FLEXÍVEL COM 1 CONDUTOR #1X70,0MM2, ISOLAMENTO 1KV NÃO HALOGENADO</t>
  </si>
  <si>
    <t>CABO FLEXÍVEL COM 1 CONDUTOR #1X95,0MM2, ISOLAMENTO 1KV NÃO HALOGENADO</t>
  </si>
  <si>
    <t>CABO FLEXÍVEL COM 1 CONDUTOR #1X120,0MM2, ISOLAMENTO 1KV NÃO HALOGENADO</t>
  </si>
  <si>
    <t>CABO FLEXÍVEL COM 1 CONDUTOR #1X150,0MM2, ISOLAMENTO 1KV NÃO HALOGENADO</t>
  </si>
  <si>
    <t>CABO FLEXÍVEL COM 1 CONDUTOR #1X185,0MM2, ISOLAMENTO 1KV NÃO HALOGENADO</t>
  </si>
  <si>
    <t>CABO FLEXÍVEL COM 1 CONDUTOR #1X240,0MM2, ISOLAMENTO 1KV NÃO HALOGENADO</t>
  </si>
  <si>
    <t>INTERRUPTOR SIMPLES 10A/250V R.1000 SEM PLACA/EQUIVALENTE</t>
  </si>
  <si>
    <t>INTERRUPTOR PARALELO 10A/250V REFERÊNCIA 1001 SEM PLACA/EQUIVALENTE</t>
  </si>
  <si>
    <t>TOMADA 10A/250V-2P SEM PLACA REFERÊNCIA 54328 SILENTOQUE/EQUIVALENTE</t>
  </si>
  <si>
    <t>TOMADA 2P+T 10A-250V, SEM PLACA REFERÊNCIA 685044 PIAL LEGRAN/EQUIVALENTE</t>
  </si>
  <si>
    <t>TOMADA 2P+T 20A-250V, SEM PLACA REFERÊNCIA 54333/EQUIVALENTE</t>
  </si>
  <si>
    <t>CONJUNTO COM 2 INTERRUPTORES SIMPLES REFERÊNCIA 2000 SEM PLACA OU EQUIVALENTE</t>
  </si>
  <si>
    <t>CONJUNTO 1 INTERRUPTOR SIMPLES + 1 PARALELO REFERÊNCIA 2001 SEM PLACA/EQUIVALENTE</t>
  </si>
  <si>
    <t>CONJUNTO 2 INTERRUPTORES PARALELOS SEM PLACA REFERÊNCIA 2014/EQUIVALENTE</t>
  </si>
  <si>
    <t>CONJUNTO 3 INTERRUPTORES SIMPLES SEM PLACA REFERÊNCIA 3000/EQUIVALENTE</t>
  </si>
  <si>
    <t>CONJUNTO 2 INTERRUPTORES SIMPLES + 1 PARALELO SEM PLACA</t>
  </si>
  <si>
    <t>CONJUNTO 1 INTERRUPTOR SIMPLES + 2 PARALELOS SEM PLACA</t>
  </si>
  <si>
    <t>PLACA TERMOPLÁSTICA CINZA 4X4" CEGA PIAL/EQUIVALENTE</t>
  </si>
  <si>
    <t>PLACA TERMOPLÁSTICA 2X4" COM FURO CENTRAL PIAL/EQUIVALENTE</t>
  </si>
  <si>
    <t>PLACA TERMOPLÁSTICA CINZA PARA CAIXA 2" X 4"</t>
  </si>
  <si>
    <t>PLACA TERMOPLÁSTICA CINZA PARA CAIXA 4" X 4"</t>
  </si>
  <si>
    <t>INTERRUPTOR SIMPLES (1 MÓDULO) 10A-250V-R.6110 00 PIAL/EQUIVALENTE</t>
  </si>
  <si>
    <t>INTERRUPTOR PARALELO (1 MÓDULO) 10A-250V-R.6110 01 PIAL/EQUIVALENTE</t>
  </si>
  <si>
    <t>INTERRUPTOR BIPOLAR SIMPLES (1 MÓDULO) 10A-250V-R.6120 05 PIAL/EQUIVALENTE</t>
  </si>
  <si>
    <t>INTERRUPTOR INTERMEDIÁRIO (1 MÓDULO) 10A-250V-R.6120 07 PIAL/EQUIVALENTE</t>
  </si>
  <si>
    <t>TOMADA 2P UNIVERSAL (1 MÓDULO) 10A-250V R.6150 40 PIAL/EQUIVALENTE</t>
  </si>
  <si>
    <t>TOMADA 2P+T UNIVERSAL (2 MÓDULOS) 20A-250V R.6150 60 PIAL/EQUIVALENTE</t>
  </si>
  <si>
    <t>ACESSÓRIO SAÍDA FIO D=11MM (1 MÓDULO) R.6110 48 PIAL/EQUIVALENTE</t>
  </si>
  <si>
    <t>PULSADOR PARA CAMPAINHA (1 MÓDULO) 2A-250V R.61002 PIAL/EQUIVALENTE</t>
  </si>
  <si>
    <t>SUPORTE PARA CAIXA 2X4" (1 MÓDULO VERTICAL) R.6121 21 PIAL/EQUIVALENTE</t>
  </si>
  <si>
    <t>SUPORTE PARA CAIXA 2X4"(ATE 3 MÓDULOS) R.6121 22 PIAL/EQUIVALENTE</t>
  </si>
  <si>
    <t>SUPORTE PARA CAIXA 4X4" (ATE 6 MÓDULOS) R.6121 24 PIAL/EQUIVALENTE</t>
  </si>
  <si>
    <t>PLACA PARA CAIXA 2X4"- LINHA PIALPLUS, PIAL/EQUIVALENTE</t>
  </si>
  <si>
    <t>PLACA PARA CAIXA 4X4"- LINHA PIALPLUS, PIAL/EQUIVALENTE</t>
  </si>
  <si>
    <t>LUMINÁRIA 1X16W SOQUETE ANTIVIBRATÓRIO REFERÊNCIA 3540 ITAIM/EQUIVALENTE</t>
  </si>
  <si>
    <t>LUMINÁRIA 2X14W SOQUETE ANTIVIBRATÓRIO REFERÊNCIA 3007 ITAIM/EQUIVALENTE</t>
  </si>
  <si>
    <t>LUMINÁRIA 2X16W SOQUETE ANTIVIBRATÓRIO REFERÊNCIA 3540 ITAIM/EQUIVALENTE</t>
  </si>
  <si>
    <t>LUMINÁRIA 2X28W SOQUETE ANTIVIBRATÓRIO REFERÊNCIA 3007 ITAIM/EQUIVALENTE</t>
  </si>
  <si>
    <t>LUMINÁRIA 2X32W SOQUETE ANTIVIBRATÓRIO REFERÊNCIA 3540 ITAIM/EQUIVALENTE</t>
  </si>
  <si>
    <t>LUMINÁRIA 2X10W COMPLETA 60CM (LÂMPADA LED E SOQUETE)</t>
  </si>
  <si>
    <t>LUMINÁRIA 2X18W COMPLETA 60CM (LÂMPADA LED E SOQUETE)</t>
  </si>
  <si>
    <t>LUMINÁRIA 2X18W COMPLETA 120CM (LÂMPADA LED E SOQUETE)</t>
  </si>
  <si>
    <t>LUMINÁRIA EMERGÊNCIA FARÓIS DUPLOS HALOGÊNIO 55W WETZEL/EQUIVALENTE</t>
  </si>
  <si>
    <t>LUMINÁRIA 2X18W CIRCULAR COMPACTA REFERÊNCIA BLENDA ITAIM/EQUIVALENTE</t>
  </si>
  <si>
    <t>LUMINÁRIA 2X32W FLUORESCENTE SOBREPOR REFERÊNCIA LPT-22 ITAIM/EQUIVALENTE</t>
  </si>
  <si>
    <t>LUMINÁRIA 2X32W/127W SOBREPOR REFERÊNCIA OCT 1369 INDELPA/EQUIVALENTE</t>
  </si>
  <si>
    <t>LUMINÁRIA 1X16W SOQUETE ANTIVIBRATÓRIO REFERÊNCIA 2540 ITAIM/EQUIVALENTE</t>
  </si>
  <si>
    <t>LUMINÁRIA 1X28W SOQUETE ANTIVIBRATÓRIO REFERÊNCIA 2837 ITAIM/EQUIVALENTE</t>
  </si>
  <si>
    <t>LUMINÁRIA 1X32W SOQUETE ANTIVIBRATÓRIO REFERÊNCIA 2540 ITAIM/EQUIVALENTE</t>
  </si>
  <si>
    <t>LUMINÁRIA 2X14W SOQUETE ANTIVIBRATÓRIO REFERÊNCIA 2007 ITAIM/EQUIVALENTE</t>
  </si>
  <si>
    <t>LUMINÁRIA 2X16W SOQUETE ANTIVIBRATÓRIO REFERÊNCIA 2540 ITAIM/EQUIVALENTE</t>
  </si>
  <si>
    <t>LUMINÁRIA 2X28W SOQUETE ANTIVIBRATÓRIO REFERÊNCIA 2007 ITAIM/EQUIVALENTE</t>
  </si>
  <si>
    <t>LUMINÁRIA 2X32W SOQUETE ANTIVIBRATÓRIO REFERÊNCIA 2540 ITAIM/EQUIVALENTE</t>
  </si>
  <si>
    <t>LUMINÁRIA PARA TETO, GLOBO VIDRO ESFÉRICO LEITOSO 10X20CM</t>
  </si>
  <si>
    <t>ARANDELA EXTERNA PARA 1 LÂMPADA FLUORESCENTE COMPACTA 20W</t>
  </si>
  <si>
    <t>ARANDELA PARA LÂMPADA FLUORESCENTE ELETRÔNICA 20W REFERÊNCIA ITAIM/EQUIVALENTE</t>
  </si>
  <si>
    <t>ARANDELA TIPO TARTARUGA - LUMIFOR/EQUIVALENTE</t>
  </si>
  <si>
    <t>RECEPTÁCULO DE PORCELANA NORMAL E27</t>
  </si>
  <si>
    <t>RECEPTÁCULO DE PORCELANA E40</t>
  </si>
  <si>
    <t>SOQUETE PARA LÂMPADA FLUORESCENTE</t>
  </si>
  <si>
    <t>POSTE GALVANIZADO ESCALONADO RETO ENGASTADO HT= 4,5M / HL= 3,8M /B= 89MM /DT= 60,3MM PADRÃO CEMIG</t>
  </si>
  <si>
    <t>POSTE GALVANIZADO ESCALONADO RETO ENGASTADO HT= 8,0M / HL= 7,0M /DB= 115MM /DT= 80MM PADRÃO CEMIG</t>
  </si>
  <si>
    <t>POSTE GALVANIZADO ESCALONADO RETO ENGASTADO HT= 12,0M / HL= 9,8M /DB= 139MM /DT= 89MM</t>
  </si>
  <si>
    <t>LÂMPADA LED 7W SOQUETE ROSCA</t>
  </si>
  <si>
    <t>LÂMPADA LED 9W SOQUETE ROSCA</t>
  </si>
  <si>
    <t>PADRÃO CEMIG AÉREO EM MURETA - TIPO A1, CARGA INSTALADA ATÉ 5,0KW (1F+N) - LADO OPOSTO À REDE</t>
  </si>
  <si>
    <t>PADRÃO CEMIG AÉREO EM MURETA - TIPO A2, CARGA INSTALADA DE 5,1KW ATÉ 6,5KW (1F+N) - LADO OPOSTO À REDE</t>
  </si>
  <si>
    <t>PADRÃO CEMIG AÉREO EM MURETA - TIPO A3, CARGA INSTALADA DE 6,3KW ATÉ 10,0KW (1F+N) - LADO OPOSTO À REDE</t>
  </si>
  <si>
    <t>PADRÃO CEMIG AÉREO EM MURETA - TIPO B1, CARGA INSTALADA ATÉ 10,0KW (2F+N) - LADO OPOSTO À REDE</t>
  </si>
  <si>
    <t>PADRÃO CEMIG AÉREO EM MURETA - TIPO B2, CARGA INSTALADA DE 10,1 ATÉ 15,0KW (2F+N) - LADO OPOSTO À REDE</t>
  </si>
  <si>
    <t>PADRÃO CEMIG AÉREO EM MURETA - TIPO C1, DEMANDA PROVÁVEL ATÉ 15,0KW (3F+N) - LADO OPOSTO À REDE</t>
  </si>
  <si>
    <t>PADRÃO CEMIG AÉREO EM MURETA - TIPO C2, DEMANDA PROVÁVEL DE 15,1 ATÉ 23,0KW (3F+N) - LADO OPOSTO À REDE</t>
  </si>
  <si>
    <t>PADRÃO CEMIG AÉREO EM MURETA - TIPO C3, DEMANDA PROVÁVEL DE 23,1 ATÉ 27,0KW (3F+N) - LADO OPOSTO À REDE</t>
  </si>
  <si>
    <t>PADRÃO CEMIG AÉREO EM MURETA - TIPO C4, DEMANDA PROVÁVEL DE 27,1 ATÉ 38,0KW (3F+N) - LADO OPOSTO À REDE</t>
  </si>
  <si>
    <t>PADRÃO CEMIG AÉREO EM MURETA - TIPO C5, DEMANDA PROVÁVEL DE 38,1 ATÉ 47,0KW (3F+N) - LADO OPOSTO À REDE</t>
  </si>
  <si>
    <t>PADRÃO CEMIG AÉREO EM MURETA - TIPO C6, DEMANDA PROVÁVEL DE 47,1 ATÉ 57,0KW (3F+N) - LADO OPOSTO À REDE</t>
  </si>
  <si>
    <t>PADRÃO CEMIG AÉREO EM MURETA - TIPO C7, DEMANDA PROVÁVEL DE 57,1 ATÉ 66,0KW (3F+N) - LADO OPOSTO À REDE</t>
  </si>
  <si>
    <t>PADRÃO CEMIG AÉREO EM MURETA - TIPO C8, DEMANDA PROVÁVEL DE 66,1 ATÉ 75,0KW (3F+N) - LADO OPOSTO À REDE</t>
  </si>
  <si>
    <t>PADRÃO CEMIG AÉREO EM MURETA - TIPO A1, CARGA INSTALADA ATÉ 5,0KW (1F+N) - MESMO LADO DA REDE</t>
  </si>
  <si>
    <t>PADRÃO CEMIG AÉREO EM MURETA - TIPO A2, CARGA INSTALADA DE 5,1KW ATÉ 6,5KW (1F+N) - MESMO LADO DA REDE</t>
  </si>
  <si>
    <t>PADRÃO CEMIG AÉREO EM MURETA - TIPO A3, CARGA INSTALADA DE 6,3KW ATÉ 10,0KW (1F+N) - MESMO LADO DA REDE</t>
  </si>
  <si>
    <t>PADRÃO CEMIG AÉREO EM MURETA - TIPO B1, CARGA INSTALADA ATÉ 10,0KW (2F+N) - MESMO LADO DA REDE</t>
  </si>
  <si>
    <t>PADRÃO CEMIG AÉREO EM MURETA - TIPO B2, CARGA INSTALADA DE 10,1 ATÉ 15,0KW (2F+N) - MESMO LADO DA REDE</t>
  </si>
  <si>
    <t>PADRÃO CEMIG AÉREO EM MURETA - TIPO C1, DEMANDA PROVÁVEL ATÉ 15,0KW (3F+N) - MESMO LADO DA REDE</t>
  </si>
  <si>
    <t>PADRÃO CEMIG AÉREO EM MURETA - TIPO C2, DEMANDA PROVÁVEL DE 15,1 ATÉ 23,0KW (3F+N) - MESMO LADO DA REDE</t>
  </si>
  <si>
    <t>PADRÃO CEMIG AÉREO EM MURETA - TIPO C3, DEMANDA PROVÁVEL DE 23,1 ATÉ 27,0KW (3F+N) - MESMO LADO DA REDE</t>
  </si>
  <si>
    <t>PADRÃO CEMIG AÉREO EM MURETA - TIPO C4, DEMANDA PROVÁVEL DE 27,1 ATÉ 38,0KW (3F+N) - MESMO LADO DA REDE</t>
  </si>
  <si>
    <t>PADRÃO CEMIG AÉREO EM MURETA - TIPO C5, DEMANDA PROVÁVEL DE 38,1 ATÉ 47,0KW (3F+N) - MESMO LADO DA REDE</t>
  </si>
  <si>
    <t>PADRÃO CEMIG AÉREO EM MURETA - TIPO C6, DEMANDA PROVÁVEL DE 47,1 ATÉ 57,0KW (3F+N) - MESMO LADO DA REDE</t>
  </si>
  <si>
    <t>PADRÃO CEMIG AÉREO EM MURETA - TIPO C7, DEMANDA PROVÁVEL DE 57,1 ATÉ 66,0KW (3F+N) - MESMO LADO DA REDE</t>
  </si>
  <si>
    <t>PADRÃO CEMIG AÉREO EM MURETA - TIPO C8, DEMANDA PROVÁVEL DE 66,1 ATÉ 75,0KW (3F+N) - MESMO LADO DA REDE</t>
  </si>
  <si>
    <t>CABO UTP 4 PARES - CATEGORIA 5E - FURUKAWA/EQUIVALENTE</t>
  </si>
  <si>
    <t>TOMADA 4P PARA TELEFONE R.5003 SEM PLACA</t>
  </si>
  <si>
    <t>TOMADA RJ11 COM PLACA PARA CAIXA 4"X2" - SILENTOQUE/EQUIVALENTE</t>
  </si>
  <si>
    <t>BORNE FÊMEA PARA PINO BANANA</t>
  </si>
  <si>
    <t>BLOCO DE LIGAÇÃO INTERNA TIPO BLI-10 PADRÃO TELEBRÁS</t>
  </si>
  <si>
    <t>TOMADA RJ 45 SEM PLACA</t>
  </si>
  <si>
    <t>GUIA DE CABOS PARA RACK 1U</t>
  </si>
  <si>
    <t>CONECTOR CABO HASTE CHT-1 DE ATERRAMENTO</t>
  </si>
  <si>
    <t>HASTE DE ATERRAMENTO AÇO GALVANIZADO 3/4" X 3,0 MM</t>
  </si>
  <si>
    <t>HASTE ATERRAMENTO AÇO ZINCADO 25 X 25 X 2500MM PADRÃO CEMIG</t>
  </si>
  <si>
    <t>CAIXAS PARA INSTALAÇÃO TELEFÔNICA P20 20 X 20 X 20CM - FERRO FUNDIDO</t>
  </si>
  <si>
    <t>CAIXAS PARA INSTALAÇÃO TELEFÔNICA R1 35 X 60 X 50CM PADRÃO TELEBRAS INCLUSIVE ARO E TAMPA</t>
  </si>
  <si>
    <t>CAIXAS PARA INSTALAÇÃO TELEFÔNICA R2 107 X 52 X 50CM - ALVENARIA E CONCRETO TAMPA TIPO TR2-FF</t>
  </si>
  <si>
    <t>CAIXA INTERNA METAL - EMBUTIR/SOBREPOR - TELEFONIA Nº2 (20 X 20 X 12)CM, COM PORTA E FUNDO DE MADEIRA</t>
  </si>
  <si>
    <t>CAIXA INTERNA METAL - EMBUTIR/SOBREPOR - TELEFONIA Nº3 (40 X 40 X 12)CM, COM PORTA E FUNDO DE MADEIRA</t>
  </si>
  <si>
    <t>CAIXA INTERNA METAL - EMBUTIR/SOBREPOR - TELEFONIA Nº4 (60 X 60 X 12)CM, COM PORTA E FUNDO DE MADEIRA</t>
  </si>
  <si>
    <t>CAIXA INTERNA METAL - EMBUTIR/SOBREPOR - TELEFONIA Nº5 (80 X 80 X 12)CM, COM PORTA E FUNDO DE MADEIRA</t>
  </si>
  <si>
    <t>CAIXA INTERNA METAL - EMBUTIR/SOBREPOR - TELEFONIA Nº6 (100 X 100 X 12)CM, COM PORTA E FUNDO DE MADEIRA</t>
  </si>
  <si>
    <t>TERMINAL AÉREO (CAPTOR), AÇO GALVANIZADO D= 3/8" X 250MM</t>
  </si>
  <si>
    <t>CONECTOR DE BRONZE COM FURO VERTICAL PARA CAPTOR</t>
  </si>
  <si>
    <t>CAIXA EQUALIZAÇÃO DE POLIPROPILENO 180 X 145MM B 6MM</t>
  </si>
  <si>
    <t>MOLDE PARA SOLDA EXOTÉRMICA HCL 5/8" 50-5</t>
  </si>
  <si>
    <t>PRESILHA LATÃO PARA CABO 35 / 50MM2 COM PARAFUSO E BUCHA S6</t>
  </si>
  <si>
    <t>CONECTOR MINI-GAR 16 A 35MM2 PARA TERMINAIS AÉREOS</t>
  </si>
  <si>
    <t>CAIXA METÁLICA 38 X 32CM COM PLACA DE COBRE PARA EQUALIZAÇÃO</t>
  </si>
  <si>
    <t>TERMINAL AÉREO EM LATÃO SEXTAVADO 5/16 X 250 TEL-023</t>
  </si>
  <si>
    <t>FIXADOR ÔMEGA EM LATÃO PARA CABO 35 MM2</t>
  </si>
  <si>
    <t>PRESILHA LATÃO 16 MM2 FURO COM DIÂMETRO DE 5MM</t>
  </si>
  <si>
    <t>FIXADOR ÔMEGA EM LATÃO PARA CABO DE COBRE 16/25MM2</t>
  </si>
  <si>
    <t>CONECTOR EMENDA E MEDIÇÃO PARA CABOS COBRE 16 A 50MM2</t>
  </si>
  <si>
    <t>TERMINAL DE COMPRESSÃO 1 FURO DE 16 MM2</t>
  </si>
  <si>
    <t>CAIXA DE EQUALIZAÇÃO 20 X 20CM COM 9 TERMINAIS</t>
  </si>
  <si>
    <t>TERMINAL DE COMPRESSÃO 1 FURO 35 MM2</t>
  </si>
  <si>
    <t>TERMINAL DE COMPRESSÃO EM COBRE ESTANHADO TEL-5035/EQUIVALENTE</t>
  </si>
  <si>
    <t>PARAFUSO SEXTAVADO AÇO INOX ROSCA SOBERANA M6 X 45MM TEL-5346/EQUIVALENTE</t>
  </si>
  <si>
    <t>PORCA SEXTAVADA EM AÇO INOX TEL-5414/EQUIVALENTE</t>
  </si>
  <si>
    <t>ABRAÇADEIRA PVC TIPO COLAR 1"</t>
  </si>
  <si>
    <t>BARRA CHATA DE ALUMÍNIO 7/8" X 1/8" X 3000MM</t>
  </si>
  <si>
    <t>PARA-RAIO TIPO FRANKLIN 4 PONTAS LATÃO CROMADO 350MM</t>
  </si>
  <si>
    <t>ARRUELA DE PRESSÃO EM AÇO INOX TEL-5303/EQUIVALENTE</t>
  </si>
  <si>
    <t>CAIXA DE INSPEÇÃO EM PVC 300 X 300MM TAMPA FOFO TIPO SOLO</t>
  </si>
  <si>
    <t>CONECTOR DE PRESSÃO 35MM2 TEL-5015/EQUIVALENTE</t>
  </si>
  <si>
    <t>BARRA GALVANIZADA A FOGO D= 3/8" X 3,4M (RE-BAR)</t>
  </si>
  <si>
    <t>TERMINAL EM LATÃO 16-50MM2 TEL-5099/EQUIVALENTE</t>
  </si>
  <si>
    <t>SUPORTE EM LATÃO D= 1/4"</t>
  </si>
  <si>
    <t>CAIXA DE EQUALIZAÇÃO 40 X 40 X 15CM COM 11 TERMINAIS</t>
  </si>
  <si>
    <t>MOLDE PPS 35-2 PARA SOLDA EXOTÉRMICA</t>
  </si>
  <si>
    <t>CARTUCHO Nº45 PARA SOLDA EXOTÉRMICA</t>
  </si>
  <si>
    <t>SELANTE ELÁSTICO MONOCOMPONENTE À BASE DE POLIURETANO PARA JUNTAS DIVERSAS 310ML</t>
  </si>
  <si>
    <t>TERMINAL COMPRESÃO COBRE ESTANHADO 1 FURO 50MM TEL5050/EQUIVALENTE</t>
  </si>
  <si>
    <t>CARTUCHO PARA SOLDA NÚMERO 115 TEL-99115/EQUIVALENTE</t>
  </si>
  <si>
    <t>FOLHA DE PORTA DE MADEIRA PARA VÃO 60X210CM, E= 35MM, NÚCLEO SARRAFEADO, INCLUSIVE DOBRADIÇA, FORNECIMENTO E INSTALAÇÃO ADP REF 90820</t>
  </si>
  <si>
    <t>FOLHA DE PORTA DE MADEIRA PARA VÃO 70X210CM, E= 35MM, NÚCLEO SARRAFEADO, INCLUSIVE DOBRADIÇA, FORNECIMENTO E INSTALAÇÃO ADP REF 90821</t>
  </si>
  <si>
    <t>FOLHA DE PORTA DE MADEIRA PARA VÃO 80X210CM, E= 35MM, NÚCLEO SARRAFEADO, INCLUSIVE DOBRADIÇA, FORNECIMENTO E INSTALAÇÃO ADP REF 90822</t>
  </si>
  <si>
    <t>FOLHA DE PORTA DE MADEIRA PARA VÃO 90X210CM, E= 35MM, NÚCLEO SARRAFEADO, INCLUSIVE DOBRADIÇA, FORNECIMENTO E INSTALAÇÃO ADP REF 90823</t>
  </si>
  <si>
    <t>BARRA DE APOIO EM AÇO INOX PARA LAVATÓRIO RETANGULAR D=32MM L=49 X 64 X 49CM E= 1,5MM</t>
  </si>
  <si>
    <t>BARRA DE APOIO EM AÇO INOX PARA LAVATÓRIO DE CANTO D=32MM E= 1,5MM</t>
  </si>
  <si>
    <t>GUARDA-CORPO COM PILARETES DE CONCRETO D=150MM A CADA 150CM E 7 TUBOS GALVANIZADO 1 1/4 " E FECHAMENTO INFERIOR EM TELA DE ARAME ONDULADO GALVANIZADO FIO Nº 12, TUBO INDUSTRIAL CHAPA 14 - 2,00M</t>
  </si>
  <si>
    <t>GUARDA CORPO MODELO “TUBOS VERTICAIS”, COM MONTANTES D=2”, FIXAÇÃO A CADA 144CM, TUBOS VERTICAIS INTERMEDIÁRIOS D= 1 1/4", TUBO INDUSTRIAL CHAPA 16 - 1,50MM</t>
  </si>
  <si>
    <t>GUARDA CORPO MODELO “TUBOS VERTICAIS”, COM MONTANTES D=2”, FIXAÇÃO A CADA 144CM, TUBOS VERTICAIS INTERMEDIÁRIOS D= 1 1/4", CORRIMÃO DUPLO, TUBO INDUSTRIAL CHAPA 16 - 1,50MM</t>
  </si>
  <si>
    <t>GUARDA-CORPO MODELO “TIPO TELA”, COM MONTANTES D=2”, A CADA 100CM E FECHAMENTO EM TELA DE ARAME ONDULADO GALVANIZADO FIO Nº 12, FIXADA COM CANTONEIRAS E BARRAS CHATAS, TUBO INDUSTRIAL CHAPA 16 - 1,50MM</t>
  </si>
  <si>
    <t>GUARDA-CORPO MODELO “TIPO TELA”, COM MONTANTES D=2”, A CADA 100CM E FECHAMENTO EM TELA DE ARAME ONDULADO GALVANIZADO FIO Nº 12, FIXADA COM CANTONEIRAS E BARRAS CHATAS, CORRIMÃO DUPLO, TUBO INDUSTRIAL CHAPA 16 - 1,50MM</t>
  </si>
  <si>
    <t>ALÇAPÃO - 60 X 60CM, CAIXILHO CHAPA 18</t>
  </si>
  <si>
    <t>ALÇAPÃO - 80 X 80CM, CAIXILHO CHAPA 18</t>
  </si>
  <si>
    <t>QUADRO COM CANTONEIRAS ABAS IGUAIS 1", 31 X 41CM, CHUMBADOR TIPO CAUDA DE ANDORINHA</t>
  </si>
  <si>
    <t>ESCADA MARINHEIRO - TUBO GALVANIZADO D=3/4" COM GRADIL - TIPO 2</t>
  </si>
  <si>
    <t>CHAPISCO APLICADO MANUALMENTE EM ALVENARIAS E ESTRUTURAS DE CONCRETO INTERNAS, ARGAMASSA 1:3 REF 87879</t>
  </si>
  <si>
    <t>CHAPISCO APLICADO MANUALMENTE EM ALVENARIAS E ESTRUTURAS DE CONCRETO EXTERNAS, ARGAMASSA 1:3 REF 87905</t>
  </si>
  <si>
    <t>EMBOÇO EM ARGAMASSA 1:3, APLICADO MANUALMENTE EM PAREDES INTERNAS, ESPESSURA ENTRE 10 E 20 MM REF 87535</t>
  </si>
  <si>
    <t>EMBOÇO EM ARGAMASSA 1:4, APLICADO MANUALMENTE EM PAREDES INTERNAS, ESPESSURA ENTRE 10 E 20 MM REF 87535</t>
  </si>
  <si>
    <t>EMBOÇO EM ARGAMASSA 1:3, APLICADO MANUALMENTE EM PAREDES EXTERNAS, ESPESSURA ENTRE 20 E 30 MM ADP REF 104233</t>
  </si>
  <si>
    <t>EMBOÇO EM ARGAMASSA 1:4, APLICADO MANUALMENTE EM PAREDES EXTERNAS, ESPESSURA ENTRE 20 E 30 MM ADP REF 104233</t>
  </si>
  <si>
    <t>EMBOÇO OU REBOCO EM ARGAMASSA 1:3, APLICADO MANUALMENTE EM TETOS, ESPESSURA ENTRE 10 E 20 MM REF 90408</t>
  </si>
  <si>
    <t>REBOCO EM ARGAMASSA 1:3, APLICADO MANUALMENTE EM PAREDES INTERNAS, ESPESSURA ENTRE 10 E 20 MM, SEM APLICAÇÃO DE TELA DE REFORÇO REF 104951</t>
  </si>
  <si>
    <t>REBOCO EM ARGAMASSA 1:4, APLICADO MANUALMENTE EM PAREDES INTERNAS, ESPESSURA ENTRE 10 E 20 MM, SEM APLICAÇÃO DE TELA DE REFORÇO REF 104951</t>
  </si>
  <si>
    <t>REBOCO EM ARGAMASSA 1:3, APLICADO MANUALMENTE EM PAREDES EXTERNAS, ESPESSURA ENTRE 20 E 30 MM, COM APLICAÇÃO DE TELA DE REFORÇO REF 104233</t>
  </si>
  <si>
    <t>REBOCO EM ARGAMASSA 1:4, APLICADO MANUALMENTE EM PAREDES EXTERNAS, ESPESSURA ENTRE 20 E 30 MM, COM APLICAÇÃO DE TELA DE REFORÇO REF 104233</t>
  </si>
  <si>
    <t>REBOCO EM ARGAMASSA 1:3, APLICADO MANUALMENTE EM PAREDES EXTERNAS, ESPESSURA ENTRE 20 E 30 MM, SEM APLICAÇÃO DE TELA DE REFORÇO ADP REF 104233</t>
  </si>
  <si>
    <t>REBOCO EM ARGAMASSA 1:4, APLICADO MANUALMENTE EM PAREDES EXTERNAS, ESPESSURA ENTRE 20 E 30 MM, SEM APLICAÇÃO DE TELA DE REFORÇO ADP REF 104233</t>
  </si>
  <si>
    <t>APLICAÇÃO MANUAL DE GESSO DESEMPENADO EM PAREDES, ESPESSURA 5 MM REF 87418</t>
  </si>
  <si>
    <t>APLICAÇÃO MANUAL DE GESSO DESEMPENADO EM TETOS, ESPESSURA 5 MM REF 87411</t>
  </si>
  <si>
    <t>REVESTIMENTO DE PAREDES INTERNAS, COM CERÂMICA EXTRA, DIMENSÕES APROXIMADAS DE 30 X 60CM, APLICADAS A MEIA ALTURA DAS PAREDES REF 87275</t>
  </si>
  <si>
    <t>REVESTIMENTO DE PAREDES INTERNAS, COM CERÂMICA EXTRA, DIMENSÕES APROXIMADAS DE 30 X 60CM, APLICADAS NA ALTURA INTEIRA DAS PAREDES REF 87273</t>
  </si>
  <si>
    <t>REVESTIMENTO DE PAREDES INTERNAS, COM CERÂMICA EXTRA, DIMENSÕES APROXIMADAS DE 60 X 60CM, APLICADAS A MEIA ALTURA DAS PAREDES REF 104612</t>
  </si>
  <si>
    <t>REVESTIMENTO DE PAREDES INTERNAS, COM CERÂMICA EXTRA, DIMENSÕES APROXIMADAS DE 60 X 60CM, APLICADAS NA ALTURA INTEIRA DAS PAREDES REF 104611</t>
  </si>
  <si>
    <t>REVESTIMENTO DE PAREDES INTERNAS, COM PORCELANATO, DIMENSÕES APROXIMADAS DE 30 X 60CM, APLICADAS A MEIA ALTURA DAS PAREDES REF 87275</t>
  </si>
  <si>
    <t>REVESTIMENTO DE PAREDES INTERNAS, COM PORCELANATO, DIMENSÕES APROXIMADAS DE 30 X 60CM, APLICADAS NA ALTURA INTEIRA DAS PAREDES REF 87273</t>
  </si>
  <si>
    <t>REVESTIMENTO DE PAREDES INTERNAS, COM PORCELANATO, DIMENSÕES APROXIMADAS DE 60 X 60CM, APLICADAS A MEIA ALTURA DAS PAREDES REF 104612</t>
  </si>
  <si>
    <t>REVESTIMENTO DE PAREDES INTERNAS, COM PORCELANATO, DIMENSÕES APROXIMADAS DE 60 X 60CM, APLICADAS NA ALTURA INTEIRA DAS PAREDES REF 104611</t>
  </si>
  <si>
    <t>REVESTIMENTO DE PAREDES EXTERNAS COM PLACAS CERÂMICAS, 10 X 10CM, REF 104588</t>
  </si>
  <si>
    <t>REVESTIMENTO DE PAREDES EXTERNAS COM PLACAS CERÂMICAS, 7 X 26CM, REF 104588</t>
  </si>
  <si>
    <t>CANTONEIRA DE ALUMÍNIO PARA ACABAMENTO DE QUINA DS-020</t>
  </si>
  <si>
    <t>PISO DE TRANSIÇÃO, E= 6,0CM, SEM JUNTA FCK&gt;= 20MPA (MANUAL)</t>
  </si>
  <si>
    <t>PISO DE TRANSIÇÃO, E= 8,0CM, SEM JUNTA FCK &gt;= 20MPA (MANUAL)</t>
  </si>
  <si>
    <t>PISO DE TRANSIÇÃO, E= 10,0CM, SEM JUNTA FCK &gt;= 20MPA</t>
  </si>
  <si>
    <t>PISO DE TRANSIÇÃO, E= 6,0CM, COM JUNTA DE MADEIRA DE 2 X 2M</t>
  </si>
  <si>
    <t>PISO DE TRANSIÇÃO, E= 8,0CM, COM JUNTA DE MADEIRA DE 2 X 2M</t>
  </si>
  <si>
    <t>PISO DE TRANSIÇÃO, E= 10,0CM, COM JUNTA DE MADEIRA DE 2 X 2M</t>
  </si>
  <si>
    <t>CONTRAPISO DESEMPENADO, COM ARGAMASSA 1:3 SEM JUNTA, E= 2,0CM</t>
  </si>
  <si>
    <t>CONTRAPISO DESEMPENADO, COM ARGAMASSA 1:3 SEM JUNTA, E= 2,5CM</t>
  </si>
  <si>
    <t>CONTRAPISO DESEMPENADO, COM ARGAMASSA 1:3 SEM JUNTA, E= 3,0CM</t>
  </si>
  <si>
    <t>PISO CIMENTO DESEMPENADO FELTRADO, ARGAMASSA 1:3, E= 2,5CM, COM JUNTA DE 2 X 2M</t>
  </si>
  <si>
    <t>PISO CIMENTO DESEMPENADO FELTRADO, ARGAMASSA 1:3, E= 3,0CM, COM JUNTA DE 2 X 2M</t>
  </si>
  <si>
    <t>PISO CIMENTO DESEMPENADO FELTRADO, ARGAMASSA 1:3, E= 2,5CM, COM JUNTA DE 1 X 1M</t>
  </si>
  <si>
    <t>PISO CIMENTO DESEMPENADO FELTRADO, ARGAMASSA 1:3, E= 3,0CM, COM JUNTA DE 1 X 1M</t>
  </si>
  <si>
    <t>PISO CIMENTO DESEMPENADO FELTRADO, ARGAMASSA 1:3, E= 2,5CM, COM JUNTA DE 0,60 X 0,60M</t>
  </si>
  <si>
    <t>PISO CIMENTO DESEMPENADO FELTRADO, ARGAMASSA 1:3, E= 3,0CM, COM JUNTA DE 0,60 X 0,60M</t>
  </si>
  <si>
    <t>PISO CIMENTADO NATADO COM ARGAMASSA 1:3, SEM JUNTA, E= 2,0CM</t>
  </si>
  <si>
    <t>PISO CIMENTADO NATADO COM ARGAMASSA 1:3, SEM JUNTA, E= 2,5CM</t>
  </si>
  <si>
    <t>PISO CIMENTADO NATADO COM ARGAMASSA 1:3, SEM JUNTA, E= 3,0CM</t>
  </si>
  <si>
    <t>PISO CIMENTADO NATADO COM ARGAMASSA 1:3, E= 2,5CM COM JUNTA DE 2 X 2M</t>
  </si>
  <si>
    <t>PISO CIMENTADO NATADO COM ARGAMASSA 1:3, E= 3,0CM COM JUNTA DE 2 X 2M</t>
  </si>
  <si>
    <t>PISO CIMENTADO NATADO COM ARGAMASSA 1:3, E= 2,5CM COM JUNTA DE 1 X 1M</t>
  </si>
  <si>
    <t>PISO CIMENTADO NATADO COM ARGAMASSA 1:3, E= 3,0CM COM JUNTA DE 1 X 1M</t>
  </si>
  <si>
    <t>PISO CIMENTADO NATADO COM ARGAMASSA 1:3, E= 2,5CM COM JUNTA DE 0,60 X 0,60M</t>
  </si>
  <si>
    <t>PISO CIMENTADO NATADO COM ARGAMASSA 1:3, E= 3,0CM COM JUNTA DE 0,60 X 0,60M</t>
  </si>
  <si>
    <t>PISO CIMENTADO ACABAMENTO LISO, ARGAMASSA 1:3, JUNTA SECA, E= 2,0CM</t>
  </si>
  <si>
    <t>PISO CIMENTADO ACABAMENTO LISO, ARGAMASSA 1:3, JUNTA SECA, E= 3,0CM</t>
  </si>
  <si>
    <t>TACO DE IPÊ EXTRA 7 X 21 CM</t>
  </si>
  <si>
    <t>PISO DE ARDÓSIA 40 X 40CM</t>
  </si>
  <si>
    <t>PISO DE MÁRMORE BRANCO NACIONAL E= 2CM</t>
  </si>
  <si>
    <t>PISO DE MÁRMORE BRANCO NACIONAL E= 3CM</t>
  </si>
  <si>
    <t>PISO DE LADRILHO HIDRÁULICO 20 X 20CM, NA COR NATURAL</t>
  </si>
  <si>
    <t>PISO DE LADRILHO HIDRÁULICO 20 X 20CM, DIRECIONAL EM COR AMARELA/VERMELHA</t>
  </si>
  <si>
    <t>PISO DE LADRILHO HIDRÁULICO 20 X 20CM, TATIL EM COR AMARELA/VERMELHA</t>
  </si>
  <si>
    <t>PISO VINÍLICO 30 X 30 CM E= 2MM FIXADO COM COLA</t>
  </si>
  <si>
    <t>PISO DE BORRACHA PASTILHADO 50X50CMX3MM COM COLA PLURIGOMA</t>
  </si>
  <si>
    <t>PISO DE TIJOLO CERÂMICO MACIÇO PRENSADO, TIPO MORGAN OU EQUIVALENTE</t>
  </si>
  <si>
    <t>CALÇADA PORTUGUESA - FORNECIMENTO E ASSENTAMENTO, INCLUSIVE COLCHÃO</t>
  </si>
  <si>
    <t>REMOÇÃO E REASSENTAMENTO DE CALÇADA PORTUGUESA</t>
  </si>
  <si>
    <t>RODAPÉ DE SUCUPIRA OU IPÊ H= 7CM</t>
  </si>
  <si>
    <t>RODAPÉ DE ARDÓSIA H= 5CM</t>
  </si>
  <si>
    <t>RODAPÉ DE ARDÓSIA H= 7CM</t>
  </si>
  <si>
    <t>RODAPÉ DE MÁRMORE BRANCO, H= 7CM</t>
  </si>
  <si>
    <t>RODAPÉ DE ARGAMASSA 1:3, H= 5CM</t>
  </si>
  <si>
    <t>RODAPÉ DE ARGAMASSA 1:3, H= 7CM</t>
  </si>
  <si>
    <t>SOLEIRA DE MÁRMORE BRANCO, E= 2CM</t>
  </si>
  <si>
    <t>SOLEIRA DE MÁRMORE BRANCO, E= 3CM</t>
  </si>
  <si>
    <t>SOLEIRA DE ARDÓSIA, E= 2CM</t>
  </si>
  <si>
    <t>SOLEIRA DE GRANITO CINZA CORUMBÁ E= 2CM</t>
  </si>
  <si>
    <t>PEITORIL DE MÁRMORE BRANCO, E= 2CM</t>
  </si>
  <si>
    <t>PEITORIL DE MÁRMORE BRANCO, E= 3CM</t>
  </si>
  <si>
    <t>PEITORIL DE ARDÓSIA, E= 2CM</t>
  </si>
  <si>
    <t>PEITORIL DE CONCRETO, FCK &gt;= 20MPA, L= 20CM</t>
  </si>
  <si>
    <t>PEITORIL DE CONCRETO, FCK &gt;= 20MPA, L= 25CM</t>
  </si>
  <si>
    <t>PEITORIL DE CONCRETO, FCK &gt;= 20MPA, L= 36CM</t>
  </si>
  <si>
    <t>PEITORIL DE CONCRETO, FCK &gt;= 20MPA, L= 40CM</t>
  </si>
  <si>
    <t>PEITORIL DE CONCRETO, FCK &gt;= 20MPA, L= 56CM</t>
  </si>
  <si>
    <t>PEITORIL DE CONCRETO, FCK &gt;= 20MPA, PARA J1, COM C=2,20M</t>
  </si>
  <si>
    <t>PEITORIL DE CONCRETO, FCK &gt;= 20MPA, PARA J7, COM C=3,20M</t>
  </si>
  <si>
    <t>LANÇAMENTO, ESPALHAMENTO E COMPACTAÇÃO DE SOLO EM ÁREA DE PASSEIO</t>
  </si>
  <si>
    <t>POLIMENTO, INCLUSIVE ESTUCAMENTO DE CONCRETO APARENTE</t>
  </si>
  <si>
    <t>VERNIZ ACRÍLICO SOBRE CONCRETO APARENTE - 2 DEMÃOS</t>
  </si>
  <si>
    <t>SILICONE SOBRE ALVENARIA, PEDRA OU CERÂMICOS</t>
  </si>
  <si>
    <t>TRAVE FUTEBOL DE SALÃO D= 76MM COM REDE NYLON DUPLO</t>
  </si>
  <si>
    <t>TRAVE FUTEBOL DE CAMPO D= 100MM COM REDE NYLON DUPLO</t>
  </si>
  <si>
    <t>REDE VÔLEI COM MASTROS D= 76MM</t>
  </si>
  <si>
    <t>REDE DE PETECA COM MASTROS D= 76MM</t>
  </si>
  <si>
    <t>TABELA BASQUETE OFICIAL COM ESTRUTURA SUPORTE PISO</t>
  </si>
  <si>
    <t>PLACAS DE DENOMINAÇÃO DE RUA, EM FERRO ESMALTADO 45 X 20CM</t>
  </si>
  <si>
    <t>PLACAS DE INAUGURAÇÃO, EM ALUMÍNIO FUNDIDO 60 X 40CM</t>
  </si>
  <si>
    <t>PLACAS DE ALUMÍNIO FUNDIDO 3 X 3CM COM NUMERAÇÃO DE PORTA</t>
  </si>
  <si>
    <t>CHAPINHA DE ALUMÍNIO/LATÃO, D= 3CM, COM Nº IMPRESSO</t>
  </si>
  <si>
    <t>PLACA ALUMÍNIO ANODIZADO NATURAL 25 X 25CM, E= 1,5MM PARA IDENTIFICAÇÃO</t>
  </si>
  <si>
    <t>PLACA CHAPA AÇO ESCOVADO 25 X 12CM, E=1,0MM PARA IDENTIFICAÇÃO</t>
  </si>
  <si>
    <t>PLACA ALUMÍNIO ANODIZADO 70 X 61CM ,FIXADA COM METALON COM 6 INDICADORES</t>
  </si>
  <si>
    <t>PLACA 1,20 X 1,30M COM MOLDURA, TUBO D= 50MM CHAPA 50CM</t>
  </si>
  <si>
    <t>PLACA 1,20 X 1,30M COM MOLDURA, TUBO D= 50MM CHAPA 90CM</t>
  </si>
  <si>
    <t>PLACA CHAPA INOX ESCOVADO 70 X 28CM COM 2 INDICADORES FIXADA EM LAJE</t>
  </si>
  <si>
    <t>PLACA CHAPA INOX ESCOVADO 70 X 44CM COM 3 INDICADORES FIXADA EM LAJE</t>
  </si>
  <si>
    <t>PLACA ALUMÍNIO 15 X 15CM, COM PICTOGRAMA PELÍCULA ADESIVA</t>
  </si>
  <si>
    <t>PLACA TÁTIL EM BRAILLE ACRÍLICO 30 X 10CM &lt;= 3 PALAVRAS</t>
  </si>
  <si>
    <t>PLACA TÁTIL EM BRAILLE ACRÍLICO 30 X 10CM (PALAVRA/SÍMBOLO)</t>
  </si>
  <si>
    <t>PLACA TÁTIL EM BRAILLE ACRÍLICO 20 X 8CM (1 PALAVRA)</t>
  </si>
  <si>
    <t>PLACA TÁTIL EM BRAILLE ALUMÍNIO 7 X 4CM (EX.: ANDARES:T,1,2)</t>
  </si>
  <si>
    <t>PLACA EM BRAILLE ALUMÍNIO 10 X 3CM CORRIMÃO (EX:INÍCIO/FIM)</t>
  </si>
  <si>
    <t>PLACA EM BRAILLE ALUMÍNIO 10 X 3CM CORRIMÃO (EX:ANDAR 2)</t>
  </si>
  <si>
    <t>ANEL PARA CORRIMÃO PLÁSTICO EM ABS PRETO OU CINZA</t>
  </si>
  <si>
    <t>ANEL PLÁSTICO ABS CROMADO PARA CORRIMÃO</t>
  </si>
  <si>
    <t>ANEL DE BORRACHA FLEXÍVEL PRETO PARA CORRIMÃO</t>
  </si>
  <si>
    <t>FAIXA PARA DEGRAUS 3 X 20CM CORES AMARELO, AZUL, PRETO</t>
  </si>
  <si>
    <t>FAIXA PARA DEGRAUS REFLETIVA 3 X 20CM</t>
  </si>
  <si>
    <t>BANCADA DE MÁRMORE BRANCO E= 2CM, APOIADA EM CONSOLE METALON</t>
  </si>
  <si>
    <t>BANCADA DE ARDÓSIA E= 2CM, APOIADA EM CONSOLE METALON</t>
  </si>
  <si>
    <t>BANCADA DE ARDÓSIA E= 2CM, APOIADA EM PAREDES</t>
  </si>
  <si>
    <t>BANCADA DE GRANITO CINZA CORUMBÁ E= 2CM, APOIADA EM CONSOLE METALON</t>
  </si>
  <si>
    <t>BANCADA DE GRANITO CINZA CORUMBÁ E= 2CM, APOIADA EM PAREDES</t>
  </si>
  <si>
    <t>RODABANCA EM ARDÓSIA, E= 2CM, H= 7CM</t>
  </si>
  <si>
    <t>RODABANCA EM MÁRMORE BRANCO, E= 2CM, H= 7CM</t>
  </si>
  <si>
    <t>RODABANCA EM GRANITO CINZA CORUMBÁ, E= 2CM, H= 10CM</t>
  </si>
  <si>
    <t>PRATELEIRA DE ARDÓSIA, E= 2CM, FIXADA EM PAREDES</t>
  </si>
  <si>
    <t>PRATELEIRA DE ARDOSIA, E= 2CM, APOIADA EM CONSOLE DE METALON</t>
  </si>
  <si>
    <t>PRATELEIRA DE MÁRMORE DE BRANCO, E= 2CM, APOIADA EM CONSOLE METALON</t>
  </si>
  <si>
    <t>PRATELEIRA DE GRANITO CINZA CORUMBÁ, E= 2CM, EMBUTIDA EM PAREDE</t>
  </si>
  <si>
    <t>BANCO DE 150 CM DE CONCRETO MOLDADO IN LOCO</t>
  </si>
  <si>
    <t>BANCO DE 150 CM DE CONCRETO PRÉ-FABRICADO, EXCLUSIVE FIXAÇÃO</t>
  </si>
  <si>
    <t>BANCO DE PLACA DE CONCRETO DIMENSÕES 240 CM X 45 CM X 46 CM SOBRE SOLO</t>
  </si>
  <si>
    <t>BANCO DE PLACA DE CONCRETO DIMENSÕES 240 CM X 45 CM X 46 CM SOBRE PISO DE CONCRETO EXISTENTE</t>
  </si>
  <si>
    <t>BANCO LINEAR DE CONCRETO E ALVENARIA SOBRE SOLO</t>
  </si>
  <si>
    <t>BANCO LINEAR DELIMITADOR DE CONCRETO</t>
  </si>
  <si>
    <t>ROTAÇÃO DIAGONAL DUPLA - APARELHO TRIPLO CONJUGADO</t>
  </si>
  <si>
    <t>CORDÃO DE TIJOLOS MACIÇOS - CUTELO - CHAPISCADOS</t>
  </si>
  <si>
    <t>CORDÃO DE CONCRETO PRÉ-FABRICADO BOLEADO 10 X 10CM</t>
  </si>
  <si>
    <t>DELIMITADOR FÍSICO DE CONCRETO PRÉ FABRICADO</t>
  </si>
  <si>
    <t>REMOÇÃO E REASSENTAMENTO DE MEIO-FIO PRÉ-MOLDADO DE CONCRETO</t>
  </si>
  <si>
    <t>REMOÇÃO E REASSENTAMENTO DE MEIO-FIO DE PEDRA</t>
  </si>
  <si>
    <t>CERCA DE ALVENARIA COM MOURÃO DE PONTA VIRADA E TELA GALVANIZADA #2" FIO 12 E 4 FIOS ARAME FARPADO</t>
  </si>
  <si>
    <t>CERCA COM MOURÃO DE PONTA VIRADA E TELA GALVANIZADA #2" FIO 12 E 4 FIOS ARAME FARPADO</t>
  </si>
  <si>
    <t>ALA DE REDE TUBULAR, D= 500MM</t>
  </si>
  <si>
    <t>ALA DE REDE TUBULAR, D= 600MM</t>
  </si>
  <si>
    <t>ALA DE REDE TUBULAR, D= 700MM</t>
  </si>
  <si>
    <t>ALA DE REDE TUBULAR, D= 800MM</t>
  </si>
  <si>
    <t>ALA DE REDE TUBULAR, D= 900MM</t>
  </si>
  <si>
    <t>ALA DE REDE TUBULAR, D= 1000MM</t>
  </si>
  <si>
    <t>ALA DE REDE TUBULAR, D= 1100MM</t>
  </si>
  <si>
    <t>ALA DE REDE TUBULAR, D= 1200MM</t>
  </si>
  <si>
    <t>ALA DE REDE TUBULAR, D= 1300MM</t>
  </si>
  <si>
    <t>ALA DE REDE TUBULAR, D= 1500MM</t>
  </si>
  <si>
    <t>CONJUNTO QUADRO E GRELHA PARA BOCA DE LOBO, TIPO A (FERRO FUNDIDO) - PADRÃO SUDECAP</t>
  </si>
  <si>
    <t>CONJUNTO QUADRO E GRELHA PARA BOCA DE LOBO, TIPO B (CONCRETO) - PADRÃO SUDECAP</t>
  </si>
  <si>
    <t>CANTONEIRA PARA BOCA DE LOBO, TIPO A (FERRO FUNDIDO) - PADRÃO SUDECAP</t>
  </si>
  <si>
    <t>CANTONEIRA PARA BOCA DE LOBO, TIPO B (CONCRETO) - PADRÃO SUDECAP</t>
  </si>
  <si>
    <t>CAIXA DE PASSAGEM TIPO A, D= 500MM - PADRÃO SUDECAP</t>
  </si>
  <si>
    <t>CAIXA DE PASSAGEM TIPO A, D= 600MM - PADRÃO SUDECAP</t>
  </si>
  <si>
    <t>CAIXA DE PASSAGEM TIPO A, D= 700MM - PADRÃO SUDECAP</t>
  </si>
  <si>
    <t>CAIXA DE PASSAGEM TIPO A, D= 800MM - PADRÃO SUDECAP</t>
  </si>
  <si>
    <t>CAIXA DE PASSAGEM TIPO A, D= 900MM - PADRÃO SUDECAP</t>
  </si>
  <si>
    <t>CAIXA DE PASSAGEM TIPO A, D= 1000MM - PADRÃO SUDECAP</t>
  </si>
  <si>
    <t>CAIXA DE PASSAGEM TIPO A, D= 1100MM - PADRÃO SUDECAP</t>
  </si>
  <si>
    <t>CAIXA DE PASSAGEM TIPO A, D= 1200MM - PADRÃO SUDECAP</t>
  </si>
  <si>
    <t>CAIXA DE PASSAGEM TIPO A, D= 1300MM - PADRÃO SUDECAP</t>
  </si>
  <si>
    <t>CAIXA DE PASSAGEM TIPO A, D= 1500MM - PADRÃO SUDECAP</t>
  </si>
  <si>
    <t>CAIXA DE PASSAGEM TIPO B, D= 500MM - PADRÃO SUDECAP</t>
  </si>
  <si>
    <t>CAIXA DE PASSAGEM TIPO B, D= 600MM - PADRÃO SUDECAP</t>
  </si>
  <si>
    <t>CAIXA DE PASSAGEM TIPO B, D= 700MM - PADRÃO SUDECAP</t>
  </si>
  <si>
    <t>CAIXA DE PASSAGEM TIPO B, D= 800MM - PADRÃO SUDECAP</t>
  </si>
  <si>
    <t>CAIXA DE PASSAGEM TIPO B, D= 900MM - PADRÃO SUDECAP</t>
  </si>
  <si>
    <t>CAIXA DE PASSAGEM TIPO B, D= 1000MM - PADRÃO SUDECAP</t>
  </si>
  <si>
    <t>CAIXA DE PASSAGEM TIPO B, D= 1100MM - PADRÃO SUDECAP</t>
  </si>
  <si>
    <t>CAIXA DE PASSAGEM TIPO B, D= 1200MM - PADRÃO SUDECAP</t>
  </si>
  <si>
    <t>CAIXA DE PASSAGEM TIPO B, D= 1300MM - PADRÃO SUDECAP</t>
  </si>
  <si>
    <t>CAIXA DE PASSAGEM TIPO B, D= 1500MM - PADRÃO SUDECAP</t>
  </si>
  <si>
    <t>CAIXA DE PASSAGEM TIPO C, D= 500MM - PADRÃO SUDECAP</t>
  </si>
  <si>
    <t>CAIXA DE PASSAGEM TIPO C, D= 600MM - PADRÃO SUDECAP</t>
  </si>
  <si>
    <t>CAIXA DE PASSAGEM TIPO C, D= 700MM - PADRÃO SUDECAP</t>
  </si>
  <si>
    <t>CAIXA DE PASSAGEM TIPO C, D= 800MM - PADRÃO SUDECAP</t>
  </si>
  <si>
    <t>CAIXA DE PASSAGEM TIPO C, D= 900MM - PADRÃO SUDECAP</t>
  </si>
  <si>
    <t>CAIXA DE PASSAGEM TIPO C, D= 1000MM - PADRÃO SUDECAP</t>
  </si>
  <si>
    <t>CAIXA DE PASSAGEM TIPO C, D= 1100MM - PADRÃO SUDECAP</t>
  </si>
  <si>
    <t>CAIXA DE PASSAGEM TIPO C, D= 1200MM - PADRÃO SUDECAP</t>
  </si>
  <si>
    <t>CAIXA DE PASSAGEM TIPO C, D= 1300MM - PADRÃO SUDECAP</t>
  </si>
  <si>
    <t>CAIXA DE PASSAGEM TIPO C, D= 1500MM - PADRÃO SUDECAP</t>
  </si>
  <si>
    <t>POÇO DE VISITA TIPO A, D= 500MM - PADRÃO SUDECAP</t>
  </si>
  <si>
    <t>POÇO DE VISITA TIPO A, D= 600MM - PADRÃO SUDECAP</t>
  </si>
  <si>
    <t>POÇO DE VISITA TIPO A, D= 700MM - PADRÃO SUDECAP</t>
  </si>
  <si>
    <t>POÇO DE VISITA TIPO A, D= 800MM - PADRÃO SUDECAP</t>
  </si>
  <si>
    <t>POÇO DE VISITA TIPO A, D= 900MM - PADRÃO SUDECAP</t>
  </si>
  <si>
    <t>POÇO DE VISITA TIPO A, D= 1000MM - PADRÃO SUDECAP</t>
  </si>
  <si>
    <t>POÇO DE VISITA TIPO A, D= 1100MM - PADRÃO SUDECAP</t>
  </si>
  <si>
    <t>POÇO DE VISITA TIPO A, D= 1200MM - PADRÃO SUDECAP</t>
  </si>
  <si>
    <t>POÇO DE VISITA TIPO A, D= 1300MM - PADRÃO SUDECAP</t>
  </si>
  <si>
    <t>POÇO DE VISITA TIPO A, D= 1500MM - PADRÃO SUDECAP</t>
  </si>
  <si>
    <t>POÇO DE VISITA TIPO B, D= 500MM - PADRÃO SUDECAP</t>
  </si>
  <si>
    <t>POÇO DE VISITA TIPO B, D= 600MM - PADRÃO SUDECAP</t>
  </si>
  <si>
    <t>POÇO DE VISITA TIPO B, D= 700MM - PADRÃO SUDECAP</t>
  </si>
  <si>
    <t>POÇO DE VISITA TIPO B, D= 800MM - PADRÃO SUDECAP</t>
  </si>
  <si>
    <t>POÇO DE VISITA TIPO B, D= 900MM - PADRÃO SUDECAP</t>
  </si>
  <si>
    <t>POÇO DE VISITA TIPO B, D= 1000MM - PADRÃO SUDECAP</t>
  </si>
  <si>
    <t>POÇO DE VISITA TIPO B, D= 1100MM - PADRÃO SUDECAP</t>
  </si>
  <si>
    <t>POÇO DE VISITA TIPO B, D= 1200MM - PADRÃO SUDECAP</t>
  </si>
  <si>
    <t>POÇO DE VISITA TIPO B, D= 1300MM - PADRÃO SUDECAP</t>
  </si>
  <si>
    <t>POÇO DE VISITA TIPO B, D= 1500MM - PADRÃO SUDECAP</t>
  </si>
  <si>
    <t>POÇO DE VISITA TIPO C, D= 500MM - PADRÃO SUDECAP</t>
  </si>
  <si>
    <t>POÇO DE VISITA TIPO C, D= 600MM - PADRÃO SUDECAP</t>
  </si>
  <si>
    <t>POÇO DE VISITA TIPO C, D= 700MM - PADRÃO SUDECAP</t>
  </si>
  <si>
    <t>POÇO DE VISITA TIPO C, D= 800MM - PADRÃO SUDECAP</t>
  </si>
  <si>
    <t>POÇO DE VISITA TIPO C, D= 900MM - PADRÃO SUDECAP</t>
  </si>
  <si>
    <t>POÇO DE VISITA TIPO C, D= 1000MM - PADRÃO SUDECAP</t>
  </si>
  <si>
    <t>POÇO DE VISITA TIPO C, D= 1100MM - PADRÃO SUDECAP</t>
  </si>
  <si>
    <t>POÇO DE VISITA TIPO C, D= 1200MM - PADRÃO SUDECAP</t>
  </si>
  <si>
    <t>POÇO DE VISITA TIPO C, D= 1300MM - PADRÃO SUDECAP</t>
  </si>
  <si>
    <t>POÇO DE VISITA TIPO C, D= 1500MM - PADRÃO SUDECAP</t>
  </si>
  <si>
    <t>CHAMINÉ DE POÇO DE VISITA - TIPO A - ALVENARIA E= 20CM REVESTIDA, COM DEGRAUS EM AÇO CA25</t>
  </si>
  <si>
    <t>CHAMINÉ DE POÇO DE VISITA - TIPO B - ANEL CONCRETO CA-1, COM DEGRAUS EM AÇO CA 25</t>
  </si>
  <si>
    <t>TAMPÃO DE POÇO DE VISITA DE FERRO FUNDIDO NODULAR</t>
  </si>
  <si>
    <t>REBAIXAMENTO DE TAMPÃO DE POÇO DE VISITA EM ATÉ 20CM</t>
  </si>
  <si>
    <t>ALTEAMENTO DE TAMPÃO DE POÇO DE VISITA EM ATÉ 20CM</t>
  </si>
  <si>
    <t>DESCIDA D'ÁGUA TIPO DEGRAU, D= 500MM - PADRÃO SUDECAP</t>
  </si>
  <si>
    <t>DESCIDA D'ÁGUA TIPO DEGRAU, D= 600MM - PADRÃO SUDECAP</t>
  </si>
  <si>
    <t>DESCIDA D'ÁGUA TIPO DEGRAU, D= 700MM - PADRÃO SUDECAP</t>
  </si>
  <si>
    <t>DESCIDA D'ÁGUA TIPO DEGRAU, D= 800MM - PADRÃO SUDECAP</t>
  </si>
  <si>
    <t>DESCIDA D'ÁGUA TIPO DEGRAU, D= 900MM - PADRÃO SUDECAP</t>
  </si>
  <si>
    <t>DESCIDA D'ÁGUA TIPO DEGRAU, D= 1000MM - PADRÃO SUDECAP</t>
  </si>
  <si>
    <t>DESCIDA D'ÁGUA TIPO DEGRAU, D= 1100MM - PADRÃO SUDECAP</t>
  </si>
  <si>
    <t>DESCIDA D'ÁGUA TIPO DEGRAU, D= 1200MM - PADRÃO SUDECAP</t>
  </si>
  <si>
    <t>DESCIDA D'ÁGUA TIPO DEGRAU, D= 1300MM - PADRÃO SUDECAP</t>
  </si>
  <si>
    <t>DESCIDA D'ÁGUA TIPO DEGRAU, D= 1500MM - PADRÃO SUDECAP</t>
  </si>
  <si>
    <t>DESCIDA D'ÁGUA TIPO CALHA, D= 500MM - PADRÃO SUDECAP</t>
  </si>
  <si>
    <t>DESCIDA D'ÁGUA TIPO CALHA, D= 600MM - PADRÃO SUDECAP</t>
  </si>
  <si>
    <t>DESCIDA D'ÁGUA TIPO CALHA, D= 700MM - PADRÃO SUDECAP</t>
  </si>
  <si>
    <t>DESCIDA D'ÁGUA TIPO CALHA, D= 800MM - PADRÃO SUDECAP</t>
  </si>
  <si>
    <t>DESCIDA D'ÁGUA TIPO CALHA, D= 900MM - PADRÃO SUDECAP</t>
  </si>
  <si>
    <t>DESCIDA D'ÁGUA TIPO CALHA, D= 1000MM - PADRÃO SUDECAP</t>
  </si>
  <si>
    <t>DESCIDA D'ÁGUA TIPO CALHA, D= 1100MM - PADRÃO SUDECAP</t>
  </si>
  <si>
    <t>DESCIDA D'ÁGUA TIPO CALHA, D= 1200MM - PADRÃO SUDECAP</t>
  </si>
  <si>
    <t>DESCIDA D'ÁGUA TIPO CALHA, D= 1300MM - PADRÃO SUDECAP</t>
  </si>
  <si>
    <t>DESCIDA D'ÁGUA TIPO CALHA, D= 1500MM - PADRÃO SUDECAP</t>
  </si>
  <si>
    <t>BARRAGEM TIPO A - SACO DE RÁFIA - PADRÃO SUDECAP</t>
  </si>
  <si>
    <t>BARRAGEM TIPO B - SACO RÁFIA 50KG (SOLO / CIMENTO - 50KG/M3) - PADRÃO SUDECAP</t>
  </si>
  <si>
    <t>SARJETA TIPO A - (50X10)CM - DES-R01 - PADRÃO SUDECAP</t>
  </si>
  <si>
    <t>SARJETA TIPO B - (50X10)CM - DES-R01 - PADRÃO SUDECAP</t>
  </si>
  <si>
    <t>SARJETA TIPO C - (50X10)CM - DES-R01 - PADRÃO SUDECAP</t>
  </si>
  <si>
    <t>CANALETA TIPO 2 - D= 200MM, PRÉ-MOLDADA DE CONCRETO E GRELHA - PADRÃO SUDECAP</t>
  </si>
  <si>
    <t>CANALETA TIPO 2 - D= 300MM, PRÉ-MOLDADA DE CONCRETO - PADRÃO SUDECAP</t>
  </si>
  <si>
    <t>CANALETA TIPO 2 - D= 400MM, PRÉ-MOLDADA DE CONCRETO - PADRÃO SUDECAP</t>
  </si>
  <si>
    <t>CANALETA TIPO 2 - D= 500MM, PRÉ-MOLDADA DE CONCRETO - PADRÃO SUDECAP</t>
  </si>
  <si>
    <t>CANALETA TIPO 2 - D= 600MM, PRÉ-MOLDADA DE CONCRETO - PADRÃO SUDECAP</t>
  </si>
  <si>
    <t>CANALETA TIPO 3 - 30 X 20CM CONCRETO 20MPA COM GRELHA AÇO CA-25 - PADRÃO SUDECAP</t>
  </si>
  <si>
    <t>CANALETA TIPO 3 - 30 X 20CM CONCRETO 20MPA COM TAMPA DE CONCRETO - PADRÃO SUDECAP</t>
  </si>
  <si>
    <t>CANALETA TIPO 3 - 30 X 20CM CONCRETO 20MPA COM TAMPA CONCRETO PERFURADA - PADRÃO SUDECAP</t>
  </si>
  <si>
    <t>CANALETA TIPO 5 - 30 X 20CM CONCRETO 20MPA A CÉU ABERTO - PADRÃO SUDECAP</t>
  </si>
  <si>
    <t>CANALETA TIPO 1 - 80 X 40 X 60CM TRAPEZOIDAL, DE CONCRETO 20MPA - PADRÃO SUDECAP</t>
  </si>
  <si>
    <t>ESCORAMENTO DESCONTÍNUO DE VALAS TIPO A - MADEIRA ROLIÇA D= 6 A 10CM - PADRÃO SUDECAP</t>
  </si>
  <si>
    <t>ESCORAMENTO DESCONTÍNUO DE VALAS TIPO B - MADEIRA ROLIÇA D= 11 A 15CM - PADRÃO SUDECAP</t>
  </si>
  <si>
    <t>ESCORAMENTO CONTÍNUO DE VALAS TIPO A - MADEIRA ROLIÇA D= 11 A 15CM - PADRÃO SUDECAP</t>
  </si>
  <si>
    <t>ESCORAMENTO CONTÍNUO DE VALAS TIPO B - PERFIL I-8" - PADRÃO SUDECAP</t>
  </si>
  <si>
    <t>POÇO DE VISITA H= 1,0M, (BALÃO 0,60) COPASA 062/1 NA 104 EM ANÉIS</t>
  </si>
  <si>
    <t>ADICIONAL DE PREÇO PARA ACRÉSCIMO DE ALTURA DE POÇO DE VISITA 0,6M</t>
  </si>
  <si>
    <t>POÇO DE VISITA H= 1,5M (BALÃO 1,0M) COPASA 039/1 EM ANÉIS</t>
  </si>
  <si>
    <t>ADICIONAL DE PREÇO ACRÉSCIMO ALTURA POÇO DE VISITA 1,0M ANEL</t>
  </si>
  <si>
    <t>CONSTRUÇÃO DE RAMAL ESGOTO EXTENSÃO ATÉ 2,0M - PROFUNDIDADE DE REDE ATÉ 1,25M</t>
  </si>
  <si>
    <t>CONSTRUÇÃO DE RAMAL ESGOTO EXTENSÃO ATÉ 2,0M - PROFUNDIDADE DE REDE 1,25 A 3,0M INCLUSIVE ESCORAMENTO</t>
  </si>
  <si>
    <t>CONSTRUÇÃO DE RAMAL ESGOTO EXTENSÃO ATÉ 2,0M - PROFUNDIDADE DE REDE 3,0 A 4,0M INCLUSIVE ESCORAMENTO</t>
  </si>
  <si>
    <t>CONSTRUÇÃO DE RAMAL ESGOTO - EXTENSÃO EXCEDENTE A 2,00M - PROFUNDIDADE ATÉ 1,25M</t>
  </si>
  <si>
    <t>CONSTRUÇÃO DE RAMAL ESGOTO - EXTENSÃO EXCEDENTE A 2,00M - PROFUNDIDADE DE 1,25 A 3,0M - INCLUSIVE ESCORAMENTO</t>
  </si>
  <si>
    <t>CONSTRUÇÃO DE RAMAL ESGOTO - EXTENSÃO EXCEDENTE A 2,00M - PROFUNDIDADE DE 3,0 A 4,0M - INCLUSIVE ESCORAMENTO</t>
  </si>
  <si>
    <t>TUBO PVC RÍGIDO D= 100MM, INCLUSIVE CONEXÕES</t>
  </si>
  <si>
    <t>TUBO PVC RÍGIDO D= 150MM, INCLUSIVE CONEXÕES</t>
  </si>
  <si>
    <t>TUBO PVC RÍGIDO D= 200MM, INCLUSIVE CONEXÕES</t>
  </si>
  <si>
    <t>TUBO PVC RÍGIDO D= 250MM, INCLUSIVE CONEXÕES</t>
  </si>
  <si>
    <t>TUBO PVC RÍGIDO D= 300MM, INCLUSIVE CONEXÕES</t>
  </si>
  <si>
    <t>TUBO PVC RÍGIDO D= 400MM, INCLUSIVE CONEXÕES</t>
  </si>
  <si>
    <t>FORNECIMENTO E LANÇAMENTO DE BRITA EM DRENO E PÁTIO</t>
  </si>
  <si>
    <t>FORNECIMENTO E LANÇAMENTO DE AREIA EM DRENO E PÁTIO</t>
  </si>
  <si>
    <t>FORNECIMENTO E LANÇAMENTO DE CASCALHO EM DRENO E PÁTIO</t>
  </si>
  <si>
    <t>AÇO CA 60 - D= 5,0MM, CORTE, DOBRA E COLOCAÇÃO EM SERVIÇOS DE DRENAGEM ADP REF 92915</t>
  </si>
  <si>
    <t>AÇO CA 50 - D= 6,3MM, CORTE, DOBRA E COLOCAÇÃO EM SERVIÇOS DE DRENAGEM ADP REF 92916</t>
  </si>
  <si>
    <t>AÇO CA 50 - D= 8,0MM, CORTE, DOBRA E COLOCAÇÃO EM SERVIÇOS DE DRENAGEM ADP REF 92917</t>
  </si>
  <si>
    <t>AÇO CA 50 - D= 10,0MM, CORTE, DOBRA E COLOCAÇÃO EM SERVIÇOS DE DRENAGEM ADP REF 92919</t>
  </si>
  <si>
    <t>AÇO CA 50 - D= 12,5MM, CORTE, DOBRA E COLOCAÇÃO EM SERVIÇOS DE DRENAGEM ADP REF 92921</t>
  </si>
  <si>
    <t>AÇO CA 50 - D= 16,0MM, CORTE, DOBRA E COLOCAÇÃO EM SERVIÇOS DE DRENAGEM ADP REF 92922</t>
  </si>
  <si>
    <t>AÇO CA 50 - D= 20,0MM, CORTE, DOBRA E COLOCAÇÃO EM SERVIÇOS DE DRENAGEM ADP REF 92923</t>
  </si>
  <si>
    <t>AÇO CA 50 - D= 25,0MM, CORTE, DOBRA E COLOCAÇÃO EM SERVIÇOS DE DRENAGEM ADP REF 92924</t>
  </si>
  <si>
    <t>REFORÇO DO SUB-LEITO COMPACTADO - PROCTOR INTERMEDIÁRIO - EXCLUSIVE ESCAVAÇÃO E CARGA</t>
  </si>
  <si>
    <t>REVESTIMENTO EM ALVENARIA POLIÉDRICA COM COLCHÃO DE AREIA</t>
  </si>
  <si>
    <t>REVESTIMENTO EM ALVENARIA POLIÉDRICA COM COLCHÃO DE PÓ DE PEDRA</t>
  </si>
  <si>
    <t>REMOÇÃO E RECONSTRUÇÃO DE REVESTIMENTO EM ALVENARIA POLIÉDRICA COM COLCHÃO DE AREIA</t>
  </si>
  <si>
    <t>REMOÇÃO E RECONSTRUÇÃO DE REVESTIMENTO EM ALVENARIA POLIÉDRICA COM COLCHÃO DE PÓ DE PEDRA</t>
  </si>
  <si>
    <t>PLANTIO DE GRAMA SAO CARLOS EM PLACAS, INCLUSIVE FORNECIMENTO DA GRAMA, EXCLUSIVE PREPARO DO SOLO - MEIA SOMBRA - REF 103946</t>
  </si>
  <si>
    <t>PLANTIO DE GRAMA ESMERALDA EM PLACAS - INCLUSIVE FORNECIMENTO GRAMA, EXCLUSIVE PREPARO DO SOLO - SOL - REF 103946</t>
  </si>
  <si>
    <t>PLANTIO DE GRAMA AMENDOIM EM MUDAS, INCLUSIVE FORNECIMENTO GRAMA, EXCLUSIVE PREPARO DO SOLO (15 CM) - SOL - REF 98505</t>
  </si>
  <si>
    <t>IRRIGAÇÃO DE GRAMADO E/OU CANTEIRO COM CAMINHÃO PIPA, EXCLUSIVE O FORNECIMENTO DA ÁGUA</t>
  </si>
  <si>
    <t>PLANTIO DE ÁRVORES, INCLUSIVE EXECUÇÃO DE BERÇO 60 X 120 X 60CM (C X L X H) ADP REF 98511</t>
  </si>
  <si>
    <t>PLANTIO DE ÁRVORES, INCLUSIVE EXECUÇÃO BERÇO 60 X 60 X 60CM (C X L X H), ADP REF 98511</t>
  </si>
  <si>
    <t>PLANTIO DE PALMEIRAS H&lt;= 2,00M, INCLUSIVE EXECUÇÃO BERÇO 60 X 60 X 60CM (C X L X H), INCLUSIVE GUINDAUTO ADP REF 98516</t>
  </si>
  <si>
    <t>PLANTIO DE FORRAÇÃO, INCLUSIVE EXECUÇÃO BERÇOS REF 98505</t>
  </si>
  <si>
    <t>PLANTIO DE  ARBUSTIVAS ISOLADAS, INCLUSIVE EXECUÇÃO BERÇO 20 X 20 X 20CM (C X L X H)</t>
  </si>
  <si>
    <t>PLANTIO DE ARBUSTIVAS ISOLADAS, INCLUSIVE EXECUÇÃO BERÇO 30 X 30 X 30CM (C X L X H)</t>
  </si>
  <si>
    <t>PLANTIO DE ARBUSTIVAS ISOLADAS, INCLUSIVE EXECUÇÃO BERÇO 50 X 50 X 50CM (C X L X H)</t>
  </si>
  <si>
    <t>PLANTIO DE ÁRVORES FRUTÍFERAS COM ALTURA MENOR OU IGUAL A 2,00M, INCLUSIVE EXECUÇÃO BERÇO 60 X 60 X 60CM (C X L X H) REF 98513</t>
  </si>
  <si>
    <t>PLANTIO DE ÁRVORES FRUTÍFERAS ALTURA ENTRE 2,00 E 4,00M, INCLUSIVE EXECUÇÃO BERÇO 60 X 60 X 60CM (C X L X H) REF 98514</t>
  </si>
  <si>
    <t>IRRIGAÇÃO DE ÁRVORE E/OU PALMEIRA COM CAMINHÃO PIPA,EXCLUSIVE O FORNECIMENTO DA ÁGUA</t>
  </si>
  <si>
    <t>ADUBO ORGÂNICO</t>
  </si>
  <si>
    <t>CALCÁRIO DOLOMÍTICO (ACIMA DE 1T)</t>
  </si>
  <si>
    <t>MICRONUTRIENTES FTE</t>
  </si>
  <si>
    <t>HÚMUS DE MINHOCA</t>
  </si>
  <si>
    <t>COMPOSTO ORGÂNICO</t>
  </si>
  <si>
    <t>SUBSTRATO AGRÍCOLA COMERCIAL</t>
  </si>
  <si>
    <t>CONDICIONADORES DE SOLO</t>
  </si>
  <si>
    <t>FOSFATO NATURAL</t>
  </si>
  <si>
    <t>SOLUÇÃO DE GEL DE PLANTIO</t>
  </si>
  <si>
    <t>CALCÁRIO DOLOMÍTICO PRNT 90 A 100%</t>
  </si>
  <si>
    <t>ÁRVORE - SIBIPIRUNA - CAESALPINIA PELTOPOHOROIDES - H&gt;=1,80 METROS</t>
  </si>
  <si>
    <t>ÁRVORE - IPÊ ROSA - TABEBUIA AVELLANEDAE - H&gt;=2,50 METROS</t>
  </si>
  <si>
    <t>ÁRVORE- PAU-FERRO - CAESALPINIA FERREA LEIOSTACHYA - H&gt;=1,80 METROS</t>
  </si>
  <si>
    <t>ÁRVORE - ACÁCIA MIMOSA - ACACIA PODALYRIIFOLIA - H&gt;=1,80 METROS</t>
  </si>
  <si>
    <t>ÁRVORE - JACARANDÁ MIMOSO - JACARANDA CUSPIDIFOLIA - H&gt;=1,80 METROS</t>
  </si>
  <si>
    <t>ÁRVORE - IPÊ ROXO - HANDROANTHUS IMPETIGINOSUS - H&gt;=2,50 METROS</t>
  </si>
  <si>
    <t>ÁRVORE - IPÊ BRANCO - TABEBUIA ROSEOALBA - H&gt;=2,50 METROS</t>
  </si>
  <si>
    <t>ÁRVORE - IPÊ AMARELO - HANDROANTHUS SERRATIFOLIUS - H&gt;=2,50 METROS</t>
  </si>
  <si>
    <t>ÁRVORE - OITI - LICANIA TOMENTOSA - H&gt;=1,80 METROS</t>
  </si>
  <si>
    <t>ÁRVORE - ESCUMILHA AFRICANA - LAGERSTROEMIA SPECIOSA - H&gt;=1,80 METROS</t>
  </si>
  <si>
    <t>ÁRVORE - JEQUITIBÁ BRANCO - CARINIANA ESTRELLENSIS - H&gt;=1,80 METROS</t>
  </si>
  <si>
    <t>ÁRVORE FRUTÍFERA - PITANGA - EUGENIA UNIFLORA - H&gt;=1,80 METROS</t>
  </si>
  <si>
    <t>ÁRVORE FRUTÍFERA - ARAÇÁ - PSIDIUM CATTLEIANUM - H&gt;=1,80 METROS</t>
  </si>
  <si>
    <t>ÁRVORE FRUTÍFERA - ACEROLA - MALPIGHIA GLABRA - H&gt;=1,80 METROS</t>
  </si>
  <si>
    <t>ÁRVORE FRUTÍFERA - AMOREIRA - MORUS IGNUS - H&gt;=1,80 METROS</t>
  </si>
  <si>
    <t>ÁRVORE FRUTÍFERA - GRUMIXAMA - EUGENIA BRASILIENSES - H&gt;=1,80 METROS</t>
  </si>
  <si>
    <t>ÁRVORE FRUTÍFERA - GOIABA BRANCA - PSIDIUM GUAYAVA - H&gt;=1,80 METROS</t>
  </si>
  <si>
    <t>ÁRVORE FRUTÍFERA - GOIABA VERMELHA - PSIDIUM GUAYAVA - H&gt;=1,80 METROS</t>
  </si>
  <si>
    <t>ÁRVORE FRUTÍFERA - GOIABA AMARELA - PSIDIUM GUAYAVA - H&gt;=1,80 METROS</t>
  </si>
  <si>
    <t>ÁRVORE FRUTÍFERA - JABUTICABA - MYRCIARAIA CAULIFLORIA - H&gt;=1,80 METROS</t>
  </si>
  <si>
    <t>ÁRVORE FRUTÍFERA - JABUTICABA - PLINIA PERUVIANA - H&gt;=1,80 METROS</t>
  </si>
  <si>
    <t>ÁRVORE FRUTÍFERA - JABUTICABA - SABARÁ HÍBRIDA - MYRCIARAIA CAULIFLORIA - H&gt;=1,80 METROS</t>
  </si>
  <si>
    <t>FORRAÇÃO - ACALIPHA - ACALIPHA REPTANS (25 CM) - MEIA SOMBRA/SOL</t>
  </si>
  <si>
    <t>FORRAÇÃO - WEDELIA - WEDELIA PALUDOSA (20 CM) - SOL</t>
  </si>
  <si>
    <t>FORRAÇÃO - CLOROFITO - CLOROFITUM (25 CM) - MEIA SOMBRA/SOL</t>
  </si>
  <si>
    <t>FORRAÇÃO - AGAPANTO - AGAPANTHUS AFRICANUS (25 CM) - SOL</t>
  </si>
  <si>
    <t>FORRAÇÃO - LÍRIO AMARELO - HEMEROCALYS FLAVA (25 CM) - SOL</t>
  </si>
  <si>
    <t>FORRAÇÃO - BARBA DE SERPENTE - OPHIOPOGON JAPONICUS (25 CM) - MEIA SOMBRA</t>
  </si>
  <si>
    <t>FORRAÇÃO - SINGÔNIO - SYNGONIUM ANGUSTATUM (25 CM) - SOMBRA</t>
  </si>
  <si>
    <t>FORRAÇÃO - PELO DE URSO - OPHIOPOGUM JAPONICUS (15 CM) - SOMBRA</t>
  </si>
  <si>
    <t>ARBUSTO - BELA EMÍLIA - PLUMBAGO CAPENSIS</t>
  </si>
  <si>
    <t>ARBUSTO - CAMARÁ - LANTANA CAMARA</t>
  </si>
  <si>
    <t>TUTORAMENTO E AMARRIO PARA ÁRVORES</t>
  </si>
  <si>
    <t>SUPRESSÃO DE ÁRVORES DE PEQUENO PORTE (ALTURA ATÉ 5 M) INCLUSIVE CORTE DE LENHA</t>
  </si>
  <si>
    <t>SUPRESSÃO DE ÁRVORES DE MÉDIO PORTE (ALTURA ENTRE 5 E 10 M) INCLUSIVE CORTE DE LENHA</t>
  </si>
  <si>
    <t>SUPRESSÃO DE ÁRVORES DE GRANDE PORTE (ALTURA MAIOR QUE 10 M) INCLUSIVE CORTE DE LENHA</t>
  </si>
  <si>
    <t>PREPARO DO SOLO, INCLUSIVE TALUDES, REVOLVIMENTO E LIMPEZA MANUAL DO TERRENO REF 98519</t>
  </si>
  <si>
    <t>APLICAÇÃO DE ADUBO EM SOLO OU EM COBERTURA, EXCLUSIVE FORNECIMENTO ADUBO ADP REF 98520</t>
  </si>
  <si>
    <t>APLICAÇÃO DE TERRA VEGETAL PARA PLANTIO, INCLUSIVE FORNECIMENTO DA TERRA ADP REF 105521</t>
  </si>
  <si>
    <t>APLICAÇÃO DE AREIA LAVADA PARA REJUNTE, INCLUSIVE FORNECIMENTO DA AREIA ADP REF 105521</t>
  </si>
  <si>
    <t>CHP/VIBROACABADORA DE ASFALTO SOBRE ESTEIRAS, LARGURA DE PAVIMENTO 2,13 M A 4,55 M POTÊNCIA. 74 KW/100 HP, CAPACIDADE 400 T/H OU EQUIVALENTE</t>
  </si>
  <si>
    <t>CHI/VIBROACABADORA DE ASFALTO SOBRE ESTEIRAS, LARGURA DE PAVIMENTO 2,13 M A 4,55 M POTÊNCIA. 74 KW/100 HP, CAPACIDADE 400 T/H OU EQUIVALENTE</t>
  </si>
  <si>
    <t>CHP/VASSOURA MECÂNICA REBOCÁVEL COM ESCOVA CILÍNDRICA LARGURA ÚTIL DE VARRIMENTO = 2,44M OU EQUIVALENTE</t>
  </si>
  <si>
    <t>CHI/VASSOURA MECÂNICA REBOCÁVEL COM ESCOVA CILÍNDRICA LARGURA ÚTIL DE VARRIMENTO = 2,44M OU EQUIVALENTE</t>
  </si>
  <si>
    <t>CHP/FRESADORA DE ASFALTO A FRIO SOBRE RODAS, LARGURA DE FRESAGEM 1,00 M, POTÊNCIA 155 KW/208 HP OU EQUIVALENTE</t>
  </si>
  <si>
    <t>CHI/FRESADORA DE ASFALTO A FRIO SOBRE RODAS, LARGURA DE FRESAGEM 1,00 M, POTÊNCIA 155 KW/208 HP OU EQUIVALENTE</t>
  </si>
  <si>
    <t>CHP/BATE ESTACA DE QUEDA SIMPLES, SOBRE ROLO, MOTOR A DIESEL, COM MARTELO DE 0,6 A 0,8T</t>
  </si>
  <si>
    <t>CHI/BATE ESTACA DE QUEDA SIMPLES, SOBRE ROLO, MOTOR A DIESEL, COM MARTELO DE 0,6 A 0,8T</t>
  </si>
  <si>
    <t>CHP/BOMBA HIDRÁULICA SUBMERSÍVEL 2" 36 M3/H COM 20M DE MANGUEIRA</t>
  </si>
  <si>
    <t>CHI/BOMBA HIDRÁULICA SUBMERSÍVEL 2" 36 M3/H COM 20M DE MANGUEIRA</t>
  </si>
  <si>
    <t>CHP/BOMBA HIDRÁULICA SUBMERSÍVEL 3" 72 M3/H COM 20M DE MANGUEIRA</t>
  </si>
  <si>
    <t>CHI/BOMBA HIDRÁULICA SUBMERSÍVEL 3" 72 M3/H COM 20M DE MANGUEIRA</t>
  </si>
  <si>
    <t>CHP/CAMINHÃO BASCULANTE CARGA ÚTIL MÁXIMA 7200 KG, DISTÂNCIA ENTRE EIXOS 4,50 M, POTÊNCIA 190 CV</t>
  </si>
  <si>
    <t>CHI/CAMINHÃO BASCULANTE CARGA ÚTIL MÁXIMA 7200 KG, DISTÂNCIA ENTRE EIXOS 4,50 M, POTÊNCIA 190 CV</t>
  </si>
  <si>
    <t>CHP/CAMINHÃO BASCULANTE CARGA ÚTIL MÁXIMA 9800 KG, DISTÂNCIA ENTRE EIXOS 5,00 M, POTÊNCIA 200 CV</t>
  </si>
  <si>
    <t>CHI/CAMINHÃO BASCULANTE CARGA ÚTIL MÁXIMA 9800 KG, DISTÂNCIA ENTRE EIXOS 5,00 M, POTÊNCIA 200 CV</t>
  </si>
  <si>
    <t>CHP/CAMINHÃO TANQUE, 6.000L, CARGA ÚTIL MÁXIMA 7200 KG, DISTÂNCIA ENTRE EIXOS 4,50 M, POTÊNCIA 190 CV</t>
  </si>
  <si>
    <t>CHI/CAMINHÃO TANQUE, 6.000L, CARGA ÚTIL MÁXIMA 7200 KG, DISTÂNCIA ENTRE EIXOS 4,50 M, POTÊNCIA 190 CV</t>
  </si>
  <si>
    <t>CHP/CAMINHÃO TANQUE, 10.000L, CARGA ÚTIL MÁXIMA 7200 KG, DISTÂNCIA ENTRE EIXOS 4,50 M, POTÊNCIA 190 CV</t>
  </si>
  <si>
    <t>CHI/CAMINHÃO TANQUE, 10.000L, CARGA ÚTIL MÁXIMA 7200 KG, DISTÂNCIA ENTRE EIXOS 4,50 M, POTÊNCIA 190 CV</t>
  </si>
  <si>
    <t>CHP/CAMINHÃO CARROCERIA CARGA ÚTIL MÁXIMA 7200 KG, DISTÂNCIA ENTRE EIXOS 4,50 M, POTÊNCIA 190 CV</t>
  </si>
  <si>
    <t>CHI/CAMINHÃO CARROCERIA CARGA ÚTIL MÁXIMA 7200 KG, DISTÂNCIA ENTRE EIXOS 4,50 M, POTÊNCIA 190 CV</t>
  </si>
  <si>
    <t>CHP/CAMINHÃO GUINDAUTO COM CAPACIDADE MÁXIMA DE 3300KG E ALCANCE MÁXIMO HORIZONTAL DE 9 METROS, COM CARROCERIA, CARGA ÚTIL MÁXIMA 7200 KG, DISTÂNCIA ENTRE EIXOS 4,50 M, POTÊNCIA 190 CV OU EQUIVALENTE</t>
  </si>
  <si>
    <t>CHI/CAMINHÃO GUINDAUTO COM CAPACIDADE MÁXIMA DE 3300KG E ALCANCE MÁXIMO HORIZONTAL DE 9 METROS, COM CARROCERIA, CARGA ÚTIL MÁXIMA 7200 KG, DISTÂNCIA ENTRE EIXOS 4,50 M, POTÊNCIA 190 CV OU EQUIVALENTE</t>
  </si>
  <si>
    <t>CHP/ROLO COMPACTADOR VIBRATÓRIO TANDEM, AÇO LISO, POTÊNCIA 57 HP, PESO SEM/COM LASTRO 6,5/9,4 T, LARGURA DE TRABALHO 1,20 M OU EQUIVALENTE</t>
  </si>
  <si>
    <t>CHI/ROLO COMPACTADOR VIBRATÓRIO TANDEM, AÇO LISO, POTÊNCIA 57 HP, PESO SEM/COM LASTRO 6,5/9,4 T, LARGURA DE TRABALHO 1,20 M OU EQUIVALENTE</t>
  </si>
  <si>
    <t>CHP/ROLO COMPACTADOR VIBRATÓRIO DE UM CILINDRO LISO DE AÇO, POTÊNCIA 125 HP, PESO SEM/COM LASTRO 10,75/12,92 T, IMPACTO DINÂMICO 31,5/18,5 T, LARGURA TRABALHO 2,15 M OU EQUIVALENTE</t>
  </si>
  <si>
    <t>CHI/ROLO COMPACTADOR VIBRATÓRIO DE UM CILINDRO LISO DE AÇO, POTÊNCIA 125 HP, PESO SEM/COM LASTRO 10,75/12,92 T, IMPACTO DINÂMICO 31,5/18,5 T, LARGURA TRABALHO 2,15 M OU EQUIVALENTE</t>
  </si>
  <si>
    <t>CHP/CAMINHÃO DISTRIBUIDOR DE BETUME CARGA ÚTIL MÁXIMA 9800 KG, DISTÂNCIA ENTRE EIXOS 5,00 M, POTÊNCIA 200 CV</t>
  </si>
  <si>
    <t>CHI/CAMINHÃO DISTRIBUIDOR DE BETUME CARGA ÚTIL MÁXIMA 9800 KG, DISTÂNCIA ENTRE EIXOS 5,00 M, POTÊNCIA 200 CV</t>
  </si>
  <si>
    <t>CHP/ROMPEDOR PNEUMÁTICO MANUAL, PADRÃO, PESO DE 30 KG, OU EQUIVALENTE</t>
  </si>
  <si>
    <t>CHI/ROMPEDOR PNEUMÁTICO MANUAL, PADRÃO, PESO DE 30 KG, OU EQUIVALENTE</t>
  </si>
  <si>
    <t>CHP/MARTELO DEMOLIDOR ELETRICO, 2.000 W,  1.000 IMPACTOS POR MINUTO, FORÇA DE IMPACTO ENTRE 62 E 69 J, PESO DE 30 KG, OU EQUIVALENTE</t>
  </si>
  <si>
    <t>CHI/MARTELO DEMOLIDOR ELETRICO, 2.000 W,  1.000 IMPACTOS POR MINUTO, FORÇA DE IMPACTO ENTRE 62 E 69 J, PESO DE 30 KG, OU EQUIVALENTE</t>
  </si>
  <si>
    <t>CHP/RETROESCAVADEIRA SOBRE RODAS COM CARREGADEIRA, TRAÇÃO 4X4, POTÊNCIA 88 HP, CAÇAMBA CARREGADEIRA CAPACIDADE MÍNIMA 1 M3, CAÇAMBA RETRO CAPACIDADE 0,26 M3, PESO OPERACIONAL MÍNIMO 6.674 KG, PROFUNDIDADE ESCAVAÇÃO MÁXIMA. 4,37 M</t>
  </si>
  <si>
    <t>CHI/RETROESCAVADEIRA SOBRE RODAS COM CARREGADEIRA, TRAÇÃO 4X4, POTÊNCIA 88 HP, CAÇAMBA CARREGADEIRA CAPACIDADE MÍNIMA 1 M3, CAÇAMBA RETRO CAPACIDADE 0,26 M3, PESO OPERACIONAL MÍNIMO 6.674 KG, PROFUNDIDADE ESCAVAÇÃO MÁXIMA. 4,37 M</t>
  </si>
  <si>
    <t>CHP/MINIESCAVADEIRA SOBRE ESTEIRAS, POTÊNCIA LÍQUIDA DE *30* HP, PESO OPERACIONAL DE *3.500* KG</t>
  </si>
  <si>
    <t>CHI/MINIESCAVADEIRA SOBRE ESTEIRAS, POTÊNCIA LÍQUIDA DE *30* HP, PESO OPERACIONAL DE *3.500* KG</t>
  </si>
  <si>
    <t>CHP/ESCAVADEIRA HIDRÁULICA SOBRE ESTEIRAS, CAÇAMBA 0,98M3, PESO OPERACIONAL 17T, POTÊNCIA BRUTA 119HP, OU EQUIVALENTE</t>
  </si>
  <si>
    <t>CHI/ESCAVADEIRA HIDRÁULICA SOBRE ESTEIRAS, CAÇAMBA 0,98M3, PESO OPERACIONAL 17T, POTÊNCIA BRUTA 119HP, OU EQUIVALENTE</t>
  </si>
  <si>
    <t>CHP/ESCAVADEIRA HIDRÁULICA SOBRE ESTEIRAS, CAÇAMBA 1,3M3, PESO OPERACIONAL 22T, POTÊNCIA BRUTA 156HP, OU EQUIVALENTE</t>
  </si>
  <si>
    <t>CHP/ROÇADEIRA COSTAL COM MOTOR A GASOLINA DE *32* CC</t>
  </si>
  <si>
    <t>CHI/ROÇADEIRA COSTAL COM MOTOR A GASOLINA DE *32* CC</t>
  </si>
  <si>
    <t>CHP/GRADE DE DISCOS MECÂNICA 20X24" COM 20 DISCOS 24" X 6MM  COM PNEUS PARA TRANSPORTE</t>
  </si>
  <si>
    <t>CHP/ GUINDASTE HIDRÁULICO AUTOPROPELIDO, COM LANÇA TELESCÓPICA 28,80 M, CAPACIDADE MÁXIMA 30 T, POTÊNCIA 97 KW, TRAÇÃO 4 X 4</t>
  </si>
  <si>
    <t>CHI/ GUINDASTE HIDRÁULICO AUTOPROPELIDO, COM LANÇA TELESCÓPICA 28,80 M, CAPACIDADE MÁXIMA 30 T, POTÊNCIA 97 KW, TRAÇÃO 4 X 4</t>
  </si>
  <si>
    <t>CHP/GRUPO DE SOLDAGEM COM GERADOR A DIESEL PARA SOLDA ELÉTRICA, SOBRE 02 RODAS, COM MOTOR 4 CILINDROS, 375A TN5 B/56 C/3 KVA, OU EQUIVALENTE</t>
  </si>
  <si>
    <t>CHI/GRUPO DE SOLDAGEM COM GERADOR A DIESEL PARA SOLDA ELÉTRICA, SOBRE 02 RODAS, COM MOTOR 4 CILINDROS, 375A TN5 B/56 C/3 KVA, OU EQUIVALENTE</t>
  </si>
  <si>
    <t>CHP/MOTONIVELADORA POTÊNCIA BASICA LÍQUIDA (PRIMEIRA MARCHA) 125HP/93KW , PESO BRUTO 16T, LARGURA DA LÂMINA DE 3,7 M, OU EQUIVALENTE</t>
  </si>
  <si>
    <t>CHI/MOTONIVELADORA POTÊNCIA BASICA LÍQUIDA (PRIMEIRA MARCHA) 125HP/93KW , PESO BRUTO 16T, LARGURA DA LÂMINA DE 3,7 M, OU EQUIVALENTE</t>
  </si>
  <si>
    <t>CHP/TRATOR DE ESTEIRAS, POTÊNCIA DE 347 HP, PESO OPERACIONAL DE 38,5 T, COM LÂMINA COM CAPACIDADE DE 8,70M3</t>
  </si>
  <si>
    <t>CHI/TRATOR DE ESTEIRAS, POTÊNCIA DE 347 HP, PESO OPERACIONAL DE 38,5 T, COM LÂMINA COM CAPACIDADE DE 8,70M3</t>
  </si>
  <si>
    <t>CHP/TRATOR DE ESTEIRAS, POTÊNCIA DE 177HP/132KW, PESO OPERACIONAL DE 16,5T, COM LÂMINA COM CAPACIDADE DE 3,18M3, OU EQUIVALENTE</t>
  </si>
  <si>
    <t>CHI/TRATOR DE ESTEIRAS, POTÊNCIA DE 177HP/132KW, PESO OPERACIONAL DE 16,5T, COM LÂMINA COM CAPACIDADE DE 3,18M3, OU EQUIVALENTE</t>
  </si>
  <si>
    <t>CHP/TRATOR DE PNEUS COM POTÊNCIA DE 85 CV, TRAÇÃO 4X4, COM VASSOURA MECÂNICA ACOPLADA</t>
  </si>
  <si>
    <t>CHI/TRATOR DE PNEUS COM POTÊNCIA DE 85 CV, TRAÇÃO 4X4, COM VASSOURA MECÂNICA ACOPLADA</t>
  </si>
  <si>
    <t>CHP/TRATOR DE PNEUS COM POTÊNCIA DE 105 CV, TRAÇÃO 4 X 4, PESO COM LASTRO DE 5500 KG, OU EQUIVALENTE</t>
  </si>
  <si>
    <t>CHI/TRATOR DE PNEUS COM POTÊNCIA DE 105 CV, TRAÇÃO 4 X 4, PESO COM LASTRO DE 5500 KG, OU EQUIVALENTE</t>
  </si>
  <si>
    <t>CHP/VIBRADOR DE IMERSÃO COM MANGOTE DE 45MM</t>
  </si>
  <si>
    <t>CHI/VIBRADOR DE IMERSÃO COM MANGOTE DE 45MM</t>
  </si>
  <si>
    <t>CHP/RÉGUA VIBRATÓRIA PARA CONCRETO COMPRIMENTO 4 METROS A GASOLINA</t>
  </si>
  <si>
    <t>CHI/RÉGUA VIBRATÓRIA PARA CONCRETO COMPRIMENTO 4 METROS A GASOLINA</t>
  </si>
  <si>
    <t>CHP/MOTOSSERRA PORTÁTIL COM MOTOR A GASOLINA DE 60 CILINDRADAS, OU EQUIVALENTE</t>
  </si>
  <si>
    <t>CHI/MOTOSSERRA PORTÁTIL COM MOTOR A GASOLINA DE 60 CILINDRADAS, OU EQUIVALENTE</t>
  </si>
  <si>
    <t>CHP/SERRA CIRCULAR DE BANCADA, MOTOR ELÉTRICO 1800W, COIFA PARA DISCO 10", OU EQUIVALENTE</t>
  </si>
  <si>
    <t>CHI/SERRA CIRCULAR DE BANCADA, MOTOR ELÉTRICO 1800W, COIFA PARA DISCO 10", OU EQUIVALENTE</t>
  </si>
  <si>
    <t>VIBROACABADORA DE ASFALTO SOBRE ESTEIRAS, LARGURA DE PAVIMENTO 2,13 M A 4,55 M POTÊNCIA. 74 KW/100 HP, CAPACIDADE 400 T/H OU EQUIVALENTE</t>
  </si>
  <si>
    <t>FRESADORA DE ASFALTO A FRIO SOBRE RODAS, LARGURA DE FRESAGEM 1,00 M, POTÊNCIA 155 KW/208 HP OU EQUIVALENTE</t>
  </si>
  <si>
    <t>VASSOURA MECÂNICA REBOCÁVEL COM ESCOVA CILÍNDRICA LARGURA ÚTIL DE VARRIMENTO = 2,44M OU EQUIVALENTE</t>
  </si>
  <si>
    <t>BOMBA HIDRÁULICA SUBMERSÍVEL 2" 36 M3/H COM 20M DE MANGUEIRA</t>
  </si>
  <si>
    <t>BOMBA HIDRÁULICA SUBMERSÍVEL 3" 72 M3/H COM 20M DE MANGUEIRA</t>
  </si>
  <si>
    <t>CAMINHÃO TOCO, PESO BRUTO TOTAL 10.000 KG, CARGA ÚTIL MÁXIMA 7.200 KG, DISTÂNCIA ENTRE EIXOS 4,50 M, POTÊNCIA 190 CV (INCLUI CABINE E CHASSI, NÃO INCLUI CARROCERIA) OU EQUIVALENTE</t>
  </si>
  <si>
    <t>CAMINHÃO TOCO, PESO BRUTO TOTAL 15.000 KG, CARGA ÚTIL MÁXIMA 9.800 KG, DISTÂNCIA ENTRE EIXOS 5,00 M, POTÊNCIA 200 CV (INCLUI CABINE E CHASSI, NÃO INCLUI CARROCERIA) OU EQUIVALENTE</t>
  </si>
  <si>
    <t>ROLO COMPACTADOR VIBRATÓRIO TANDEM, AÇO LISO, POTÊNCIA 57 HP, PESO SEM/COM LASTRO 6,5/9,4 T, LARGURA DE TRABALHO 1,20 M OU EQUIVALENTE</t>
  </si>
  <si>
    <t>ROLO COMPACTADOR VIBRATÓRIO DE UM CILINDRO LISO DE AÇO, POTÊNCIA 125 HP, PESO SEM/COM LASTRO 10,75/12,92 T, IMPACTO DINÂMICO 31,5/18,5 T, LARGURA TRABALHO 2,15 M OU EQUIVALENTE</t>
  </si>
  <si>
    <t>ROMPEDOR PNEUMÁTICO MANUAL, PADRÃO, PESO DE 30 KG, OU EQUIVALENTE</t>
  </si>
  <si>
    <t>MARTELO DEMOLIDOR ELÉTRICO, 2.000 W,  1.000 IMPACTOS POR MINUTO, FORÇA DE IMPACTO ENTRE 62 E 69 J, PESO DE 30 KG, OU EQUIVALENTE</t>
  </si>
  <si>
    <t>RETROESCAVADEIRA SOBRE RODAS COM CARREGADEIRA, TRAÇÃO 4X4, POTÊNCIA 88 HP, CAÇAMBA CARREGADEIRA CAPACIDADE MÍNIMA 1 M3, CAÇAMBA RETRO CAPACIDADE 0,26 M3, PESO OPERACIONAL MÍNIMO 6.674 KG, PROFUNDIDADE ESCAVAÇÃO MÁXIMA. 4,37 M REF 36531</t>
  </si>
  <si>
    <t>MINIESCAVADEIRA SOBRE ESTEIRAS, POTÊNCIA LÍQUIDA DE *30* HP, PESO OPERACIONAL DE *3.500* KG REF 37520</t>
  </si>
  <si>
    <t>ESCAVADEIRA HIDRÁULICA SOBRE ESTEIRAS, CAÇAMBA 0,98M3, PESO OPERACIONAL 17T, POTÊNCIA BRUTA 119HP, OU EQUIVALENTE</t>
  </si>
  <si>
    <t>ESCAVADEIRA HIDRÁULICA SOBRE ESTEIRAS, CAÇAMBA 1,3M3, PESO OPERACIONAL 22T, POTÊNCIA BRUTA 156HP, OU EQUIVALENTE</t>
  </si>
  <si>
    <t>GRADE DE DISCOS MECÂNICA 20X24" COM 20 DISCOS 24" X 6MM  COM PNEUS PARA TRANSPORTE</t>
  </si>
  <si>
    <t>GUINDASTE HIDRÁULICO AUTOPROPELIDO, COM LANÇA TELESCÓPICA 28,80 M, CAPACIDADE MÁXIMA 30 T, POTÊNCIA 97 KW, TRAÇÃO 4 X 4</t>
  </si>
  <si>
    <t>GRUPO DE SOLDAGEM COM GERADOR A DIESEL PARA SOLDA ELÉTRICA, SOBRE 02 RODAS, COM MOTOR 4 CILINDROS, 375A TN5 B/56 C/3 KVA, OU EQUIVALENTE</t>
  </si>
  <si>
    <t>MOTONIVELADORA POTÊNCIA BASICA LÍQUIDA (PRIMEIRA MARCHA) 125HP/93KW , PESO BRUTO 16T, LARGURA DA LÂMINA DE 3,7 M, OU EQUIVALENTE</t>
  </si>
  <si>
    <t>MOTOSSERRA PORTÁTIL COM MOTOR A GASOLINA DE 60 CILINDRADAS, OU EQUIVALENTE</t>
  </si>
  <si>
    <t>ROÇADEIRA COSTAL COM MOTOR A GASOLINA DE *32* CC</t>
  </si>
  <si>
    <t>TRATOR DE ESTEIRAS, POTÊNCIA DE 347 HP, PESO OPERACIONAL DE 38,5 T, COM LÂMINA COM CAPACIDADE DE 8,70M3</t>
  </si>
  <si>
    <t>TRATOR DE ESTEIRAS, POTÊNCIA DE 177HP/132KW, PESO OPERACIONAL DE 16,5T, COM LÂMINA COM CAPACIDADE DE 3,18M3, OU EQUIVALENTE</t>
  </si>
  <si>
    <t>TRATOR DE PNEUS COM POTÊNCIA DE 85 CV, TRAÇÃO 4X4, COM VASSOURA MECÂNICA ACOPLADA REF 7640</t>
  </si>
  <si>
    <t>TRATOR DE PNEUS COM POTÊNCIA DE 105 CV, TRAÇÃO 4 X 4, PESO COM LASTRO DE 5500 KG, OU EQUIVALENTE</t>
  </si>
  <si>
    <t>MANGOTE PARA VIBRADOR DE IMERSÃO PENDULAR D= 45MM x 5M, OU EQUIVALENTE</t>
  </si>
  <si>
    <t>MOTOR PAPA VIBRADOR DE IMERSÃO TRIFÁSICO 220/380V 2CV, OU EQUIVALENTE</t>
  </si>
  <si>
    <t>LOCAÇÃO VEÍCULO TIPO PICAPE LEVE COM SEGURO</t>
  </si>
  <si>
    <t>LOCAÇÃO VEÍCULO UTILITÁRIO 4 PORTAS E 7 LUGARES COM SEGURO</t>
  </si>
  <si>
    <t>LOCAÇÃO VEÍCULO POPULAR MOTOR 1.0 COM AR E SEGURO</t>
  </si>
  <si>
    <t>REBOQUE PARA BANHEIRO QUÍMICO EM ESTRUTURA DE AÇO, COM INSTALAÇÃO ELÉTRICA DE ACORDO COM NORMAS DE TRÂNSITO, ENGATE RÁPIDO, ESCADA DE ACESSO, PINTURA ANTICORROSIVA, DUAS RODAS COM PNEUS, ESTEPE, MACACO MECÂNICO COM SUPORTE E CAPACIDADE 500KG (OU EQUIVALE</t>
  </si>
  <si>
    <t>SERRA CIRCULAR DE BANCADA, MOTOR ELÉTRICO 1800W, COIFA PARA DISCO 10", OU EQUIVALENTE</t>
  </si>
  <si>
    <t>EQUIPE DE REDE LIGAÇÃO ESGOTO COPASA</t>
  </si>
  <si>
    <t>OPERADOR DE BETONEIRA ESTACIONÁRIA / MISTURADOR</t>
  </si>
  <si>
    <t>OPERADOR DE MARTELETE OU MARTELETEIRO</t>
  </si>
  <si>
    <t>MOTORISTA DE VEÍCULO LEVE</t>
  </si>
  <si>
    <t>MOTORISTA DE VEÍCULO PESADO</t>
  </si>
  <si>
    <t>OPERADOR DE PAVIMENTADORA / MESA VIBROACABADORA</t>
  </si>
  <si>
    <t>OPERADOR DE COMPRESSOR DE AR OU COMPRESSORISTA</t>
  </si>
  <si>
    <t>OPERADOR DE TRATOR DE PNEUS</t>
  </si>
  <si>
    <t>OPERADOR DE ESCAVADEIRA</t>
  </si>
  <si>
    <t>OPERADOR DE ROÇADEIRA</t>
  </si>
  <si>
    <t>OPERADOR DE MÁQUINAS E TRATORES DIVERSOS - TERRAPLANAGEM</t>
  </si>
  <si>
    <t>OPERADOR DE USINA DE ASFALTO, DE SOLOS OU DE CONCRETO</t>
  </si>
  <si>
    <t>CHEFE DE SETOR ADMINISTRATIVO (NÍVEL SUPERIOR)</t>
  </si>
  <si>
    <t>APONTADOR OU APROPRIADOR DE MÃO DE OBRA</t>
  </si>
  <si>
    <t>AUXILIAR DE ENCANADOR OU BOMBEIRO HIDRÁULICO/ELETRICISTA</t>
  </si>
  <si>
    <t>AUXILIAR DE TOPÓGRAFO</t>
  </si>
  <si>
    <t>ENCARREGADO GERAL DE OBRAS</t>
  </si>
  <si>
    <t>ENCANADOR OU BOMBEIRO HIDRÁULICO</t>
  </si>
  <si>
    <t>POCEIRO / ESCAVADOR DE VALAS E TUBULÕES</t>
  </si>
  <si>
    <t>IMPERMEABILIZADOR</t>
  </si>
  <si>
    <t>VIDRACEIRO</t>
  </si>
  <si>
    <t>SERVENTE DE OBRAS</t>
  </si>
  <si>
    <t>TOPÓGRAFO INTERMEDIÁRIO</t>
  </si>
  <si>
    <t>TÉCNICO EM SEGURANÇA DO TRABALHO</t>
  </si>
  <si>
    <t>ENGENHEIRO JÚNIOR (CARGA HORÁRIA 8H/DIA)</t>
  </si>
  <si>
    <t>ENGENHEIRO SÊNIOR (CARGA HORÁRIA 8H/DIA)</t>
  </si>
  <si>
    <t>ENGENHEIRO INTERMEDIÁRIO (CARGA HORÁRIA 8H/DIA)</t>
  </si>
  <si>
    <t>ENGENHEIRO TRAINEE (CARGA HORÁRIA 8H/DIA)</t>
  </si>
  <si>
    <t>ENGENHEIRO TRAINEE (CARGA HORÁRIA 6H/DIA)</t>
  </si>
  <si>
    <t>ENGENHEIRO TRAINEE (CARGA HORÁRIA 7H/DIA)</t>
  </si>
  <si>
    <t>ENGENHEIRO JÚNIOR (CARGA HORÁRIA 6H/DIA)</t>
  </si>
  <si>
    <t>ENGENHEIRO JÚNIOR (CARGA HORÁRIA 7H/DIA)</t>
  </si>
  <si>
    <t>ENGENHEIRO INTERMEDIÁRIO (CARGA HORÁRIA 6H/DIA)</t>
  </si>
  <si>
    <t>ENGENHEIRO INTERMEDIÁRIO (CARGA HORÁRIA 7H/DIA)</t>
  </si>
  <si>
    <t>ENGENHEIRO SÊNIOR (CARGA HORÁRIA 6H/DIA)</t>
  </si>
  <si>
    <t>ENGENHEIRO SÊNIOR (CARGA HORÁRIA 7H/DIA)</t>
  </si>
  <si>
    <t>ENGENHEIRO SÊNIOR - PROJETO</t>
  </si>
  <si>
    <t>ENGENHEIRO INTERMEDIÁRIO - PROJETO</t>
  </si>
  <si>
    <t>ENGENHEIRO JÚNIOR - PROJETO</t>
  </si>
  <si>
    <t>AUXILIAR DE ARQUITETURA PARA PROJETOS</t>
  </si>
  <si>
    <t>PROJETISTA SÊNIOR - PROJETO</t>
  </si>
  <si>
    <t>PROJETISTA INTERMEDIÁRIO - PROJETO</t>
  </si>
  <si>
    <t>PROJETISTA JÚNIOR - PROJETO</t>
  </si>
  <si>
    <t>TÉCNICO SÊNIOR - PROJETO</t>
  </si>
  <si>
    <t>TÉCNICO INTERMEDIÁRIO - PROJETO</t>
  </si>
  <si>
    <t>TÉCNICO JÚNIOR - PROJETO</t>
  </si>
  <si>
    <t>DESENHISTA TÉCNICO / CADISTA - PROJETO</t>
  </si>
  <si>
    <t>AUXILIAR ADMINISTRATIVO SÊNIOR - PROJETO</t>
  </si>
  <si>
    <t>AUXILIAR ADMINISTRATIVO INTERMEDIÁRIO - PROJETO</t>
  </si>
  <si>
    <t>AUXILIAR ADMINISTRATIVO JÚNIOR - PROJETO</t>
  </si>
  <si>
    <t>ENGENHEIRO CONSULTOR - SUPERVISÃO</t>
  </si>
  <si>
    <t>ENGENHEIRO COORDENADOR - SUPERVISÃO</t>
  </si>
  <si>
    <t>ENGENHEIRO SÊNIOR - SUPERVISÃO</t>
  </si>
  <si>
    <t>ENGENHEIRO INTERMEDIÁRIO - SUPERVISÃO</t>
  </si>
  <si>
    <t>ENGENHEIRO JÚNIOR - SUPERVISÃO</t>
  </si>
  <si>
    <t>AUXILIAR DE ENGENHARIA - SUPERVISÃO</t>
  </si>
  <si>
    <t>AUXILIAR DE ARQUITETURA PARA OBRAS</t>
  </si>
  <si>
    <t>TÉCNICO SÊNIOR - SUPERVISÃO</t>
  </si>
  <si>
    <t>TÉCNICO INTERMEDIÁRIO - SUPERVISÃO</t>
  </si>
  <si>
    <t>TÉCNICO JÚNIOR - SUPERVISÃO</t>
  </si>
  <si>
    <t>DESENHISTA PROJETISTA - SUPERVISÃO</t>
  </si>
  <si>
    <t>DESENHISTA TÉCNICO/CADISTA - SUPERVISÃO</t>
  </si>
  <si>
    <t>DESENHISTA COPISTA - SUPERVISÃO</t>
  </si>
  <si>
    <t>TOPÓGRAFO SÊNIOR - SUPERVISÃO</t>
  </si>
  <si>
    <t>TOPÓGRAFO INTERMEDIÁRIO - SUPERVISÃO</t>
  </si>
  <si>
    <t>TOPÓGRAFO JÚNIOR - SUPERVISÃO</t>
  </si>
  <si>
    <t>NIVELADOR - SUPERVISÃO</t>
  </si>
  <si>
    <t>BALIZA - SUPERVISÃO</t>
  </si>
  <si>
    <t>AJUDANTE DE TOPOGRAFIA - SUPERVISÃO</t>
  </si>
  <si>
    <t>LABORATORISTA SÊNIOR - SUPERVISÃO</t>
  </si>
  <si>
    <t>LABORATORISTA JÚNIOR - SUPERVISÃO</t>
  </si>
  <si>
    <t>AUXILIAR DE LABORATÓRIO - SUPERVISÃO</t>
  </si>
  <si>
    <t>MOTORISTA - SUPERVISÃO</t>
  </si>
  <si>
    <t>APONTADOR - SUPERVISÃO</t>
  </si>
  <si>
    <t>SERVENTE - SUPERVISÃO</t>
  </si>
  <si>
    <t>AÇO CA-25, 12,5MM, VERGALHÃO REF 43054</t>
  </si>
  <si>
    <t>AÇO CA-50, 6,3MM, VERGALHÃO REF 32</t>
  </si>
  <si>
    <t>AÇO CA-50, 8,0MM, VERGALHÃO REF 33</t>
  </si>
  <si>
    <t>AÇO CA-50, 10,0MM, VERGALHÃO REF 34</t>
  </si>
  <si>
    <t>AÇO CA-50, 12,5MM, VERGALHÃO REF 43055</t>
  </si>
  <si>
    <t>AÇO CA-50, 16,0MM, VERGALHÃO REF 43055</t>
  </si>
  <si>
    <t>AÇO CA-50, 20,0MM, VERGALHÃO REF 43056</t>
  </si>
  <si>
    <t>AÇO CA-50, 25,0MM, VERGALHÃO REF 43056</t>
  </si>
  <si>
    <t>AÇO CA-50, 32,0MM, VERGALHÃO REF 43057</t>
  </si>
  <si>
    <t>AÇO CA-60, 4,2MM, VERGALHÃO REF 43059</t>
  </si>
  <si>
    <t>AÇO CA-60, 5,0MM, VERGALHÃO REF 43059</t>
  </si>
  <si>
    <t>AÇO CA-60, 6,0MM, VERGALHÃO REF 43059</t>
  </si>
  <si>
    <t>AÇO CA-50, 6,3MM, CORTADO E DOBRADO REF 34449</t>
  </si>
  <si>
    <t>AÇO CA-50, 8,0MM, CORTADO E DOBRADO</t>
  </si>
  <si>
    <t>AÇO CA-50, 10,0MM, CORTADO E DOBRADO REF 43058</t>
  </si>
  <si>
    <t>AÇO CA-50, 12,5MM, CORTADO E DOBRADO REF 43058</t>
  </si>
  <si>
    <t>AÇO CA-50, 16,0MM, CORTADO E DOBRADO REF 43058</t>
  </si>
  <si>
    <t>AÇO CA-50, 20,0MM, CORTADO E DOBRADO REF 43058</t>
  </si>
  <si>
    <t>AÇO CA-50, 25,0MM, CORTADO E DOBRADO</t>
  </si>
  <si>
    <t>AÇO CA-50, 32,0MM, CORTADO E DOBRADO</t>
  </si>
  <si>
    <t>AÇO CA-60, 4,2MM, CORTADO E DOBRADO REF 43061</t>
  </si>
  <si>
    <t>AÇO CA-60, 5,0MM, CORTADO E DOBRADO REF 43061</t>
  </si>
  <si>
    <t>AÇO CA-60, 6,0MM, CORTADO E DOBRADO REF 43062</t>
  </si>
  <si>
    <t>ESPAÇADOR / DISTANCIADOR CIRCULAR COM ENTRADA LATERAL, EM PLÁSTICO, PARA VERGALHÃO 4,2 A 12,5MM, COBRIMENTO 20MM REF 39017</t>
  </si>
  <si>
    <t>BARRA DE APOIO EM AÇO INOX RETA D=32MM L=40CM E=1,5MM</t>
  </si>
  <si>
    <t>BARRA DE APOIO EM AÇO INOX PARA LAVATÓRIO RETANGULAR D= 32MM L= 49 X 64 X 49CM E= 1,5MM</t>
  </si>
  <si>
    <t>BARRA DE APOIO EM AÇO INOX RETA D=32MM L=80CM E=1,5MM</t>
  </si>
  <si>
    <t>BARRA DE APOIO EM AÇO INOX LATERAL COM REFORÇO D=32MM L= 80CM E=1,5MM</t>
  </si>
  <si>
    <t>BARRA DE APOIO EM AÇO INOX PARA LAVATÓRIO DE CANTO D= 32MM E= 1,5MM</t>
  </si>
  <si>
    <t>BARRA DE APOIO EM AÇO INOX EM "L" D=32MM 70X70CM E=1,5MM</t>
  </si>
  <si>
    <t>FERRO REDONDO MECÂNICO SAE 1020 D= 1/2"</t>
  </si>
  <si>
    <t>METALON CHAPA 18 - 30 X 20MM / (50 X 30MM)</t>
  </si>
  <si>
    <t>GABIÃO CAIXA MALHA HEXAGONAL 8 X 10CM FIO 2,7MM 3,0 X 1,0 X 0,5M ZN/AL + PVC</t>
  </si>
  <si>
    <t>GABIÃO CAIXA MALHA HEXAGONAL 8 X 10CM FIO 2,7MM 3,0 X 1,0 X 0,5M ZN/AL</t>
  </si>
  <si>
    <t>GABIÃO CAIXA MALHA HEXAGONAL 8 X 10CM FIO 2,7MM 3,0 X 1,0 X 1,0M ZN/AL + PVC</t>
  </si>
  <si>
    <t>GABIÃO CAIXA MALHA HEXAGONAL 8 X 10CM FIO 2,7MM 3,0 X 1,0 X 1,0M ZN/AL</t>
  </si>
  <si>
    <t>GABIÃO MANTA (COLCHÃO) MALHA HEXAGONAL 6 X 8CM FIO 2MM 4,0 X 2,0 X 0,17M ZN/AL + PVC REF 34802</t>
  </si>
  <si>
    <t>GABIÃO MANTA (COLCHÃO) MALHA HEXAGONAL 6 X 8CM FIO 2MM 4,0 X 2,0 X 0,23M ZN/AL + PVC REF 11588</t>
  </si>
  <si>
    <t>GABIÃO MANTA (COLCHÃO) MALHA HEXAGONAL 6 X 8CM FIO 2MM 4,0 X 2,0 X 0,30M ZN/AL + PVC REF 34383</t>
  </si>
  <si>
    <t>GABIÃO SACO MALHA HEXAGONAL 8 X 10CM FIO 2,4MM DIMENSÕES: 3,0 X 0,65M ZN/AL + PVC REF 11594</t>
  </si>
  <si>
    <t>TELA ARAME GALVANIZADO Nº 22 MALHA 1" (PINTEIRO)</t>
  </si>
  <si>
    <t>TELA DE ARAME GALVANIZADO QUADRANGULAR / LOSANGULAR, FIO 2,11 MM (14 BWG), MALHA 5 X 5 CM, H= 2 M REF 7167</t>
  </si>
  <si>
    <t>TELA DE ARAME GALVANIZADO QUADRANGULAR / LOSANGULAR, FIO 2,77 MM (12 BWG), MALHA 5 X 5 CM, H= 2 M REF 7164</t>
  </si>
  <si>
    <t>TELA ARTÍSTICA GALVANIZADA FIO 12 MALHA = 1"</t>
  </si>
  <si>
    <t>TELA DE REFORÇO PARA ALVENARIA DE FACHADA, FIO D=1,24 MALHA 25 X 25 MM REF 37411</t>
  </si>
  <si>
    <t>TELA DE AÇO SOLDADA NERVURADA, CA-60, Q-196, (3,11 KG/M2), DIÂMETRO DO FIO = 5,0MM, PAINEL 2,45 X 6,00 M, ESPAÇAMENTO DA MALHA = 10 X 10 CM</t>
  </si>
  <si>
    <t>TELA DE AÇO SOLDADA NERVURADA, CA-60, Q-61, (0,97 KG/M2), DIÂMETRO DO FIO = 3,4MM, PAINEL 2,45x6,00 M, ESPAÇAMENTO DA MALHA = 15 X 15 CM</t>
  </si>
  <si>
    <t>TELA DE AÇO SOLDADA NERVURADA, CA-60, Q-75, (1,21 KG/M2), DIÂMETRO DO FIO = 3,8MM, PAINEL 2,45x6,00 M, ESPAÇAMENTO DA MALHA = 15 X 15 CM</t>
  </si>
  <si>
    <t>TELA DE AÇO SOLDADA NERVURADA CA-60, Q-113, (1,80 KG/M2), DIÂMETRO DO FIO = 3,8MM, PAINEL 2,45 X 6,00 M, ESPAÇAMENTO DA MALHA = 10 X 10 CM</t>
  </si>
  <si>
    <t>TELA DE AÇO SOLDADA NERVURADA CA-60, Q-138, (2,20 KG/M2), DIÂMETRO DO FIO = 4,2MM, PAINEL 2,45 X 6,00 M, ESPAÇAMENTO DA MALHA = 10 X 10 CM</t>
  </si>
  <si>
    <t>TELA DE AÇO SOLDADA NERVURADA, CA-60, Q-283, (4,48 KG/M2), DIÂMETRO DO FIO = 6,0MM, PAINEL 2,45 X 6,00 M, ESPAÇAMENTO DA MALHA 10 X 10 CM</t>
  </si>
  <si>
    <t>TELA DE AÇO SOLDADA NERVURADA, CA-60, Q-335, (5,37 KG/M2), DIÂMETRO DO FIO = 8,0MM, PAINEL 2,45 X 6,00 M, ESPAÇAMENTO DA MALHA 15 X 15 CM</t>
  </si>
  <si>
    <t>TELA DE AÇO SOLDADA NERVURADA, CA-60, Q-503, (7,97 KG/M2), DIÂMETRO DO FIO = 8,0MM, PAINEL 2,45 X 6,00 M, ESPAÇAMENTO DA MALHA 10 X 10 CM</t>
  </si>
  <si>
    <t>TELA DE AÇO SOLDADA NERVURADA, CA-60, Q-785, (12,45 KG/M2), DIÂMETRO DO FIO = 10,0MM, PAINEL 2,45 X 6,00 M, ESPAÇAMENTO DA MALHA 10 X 10 CM</t>
  </si>
  <si>
    <t>TELA DE AÇO SOLDADA NERVURADA, CA-60, Q-166, (2,63 KG/M2), DIÂMETRO DO FIO = 4,6MM, PAINEL 2,45 X 6,00 M, ESPAÇAMENTO DA MALHA 10 X 10 CM</t>
  </si>
  <si>
    <t>TELA DE AÇO SOLDADA NERVURADA, CA-60, Q-238, (3,77 KG/M2), DIÂMETRO DO FIO = 5,5MM, PAINEL 2,45 X 6,00 M, ESPAÇAMENTO DA MALHA 10 X 10 CM</t>
  </si>
  <si>
    <t>TELA DE AÇO SOLDADA NERVURADA, CA-60, Q-385, (6,10 KG/M2), DIÂMETRO DO FIO = 7,0MM, PAINEL 2,45 X 6,00 M, ESPAÇAMENTO DA MALHA 10 X 10 CM</t>
  </si>
  <si>
    <t>TELA DE AÇO SOLDADA NERVURADA, CA-60, Q-709, (11,23 KG/M2), DIÂMETRO DO FIO = 9,5MM, PAINEL 2,45 X 6,00 M, ESPAÇAMENTO DA MALHA 10 X 10 CM</t>
  </si>
  <si>
    <t>TELA DE AÇO SOLDADA NERVURADA CA-60, Q-92, (1,48 KG/M2), DIÂMETRO DO FIO = 4,2MM, PAINEL 2,45 X 6,00 M, ESPAÇAMENTO DA MALHA = 15 X 15 CM REF 21141</t>
  </si>
  <si>
    <t>TELA DE AÇO SOLDADA GALVANIZADA/ZINCADA PARA ALVENARIA, FIO D = 1,20 A 1,70 MM, MALHA 15 X 15 MM, (C X L) 50 X 7,5 CM REF 34557</t>
  </si>
  <si>
    <t>TELA DE AÇO SOLDADA GALVANIZADA/ZINCADA PARA ALVENARIA, FIO D = 1,20 A 1,70 MM, MALHA 15 X 15 MM, (C X L) 50 X 12 CM REF 34547</t>
  </si>
  <si>
    <t>TELA DE AÇO SOLDADA GALVANIZADA/ZINCADA PARA ALVENARIA, FIO D = 1,20 A 1,70 MM, MALHA 15 X 15 MM, (C X L) 50 X 17,5 CM REF 34548</t>
  </si>
  <si>
    <t>ARAME DE AÇO OVALADO 15 X 17 ( 45,7 KG, 700 KGF), ROLO 1000 M</t>
  </si>
  <si>
    <t>TELA PLÁSTICA LARANJA, TIPO TAPUME PARA SINALIZAÇÃO, MALHA RETANGULAR, ROLO 1.20 X 50 M (L X C)</t>
  </si>
  <si>
    <t>TUBO AÇO GALVANIZADO INDUSTRIAL REDONDO DN 2 1/4" (57,15 MM) OU 2 1/2" (63,50 MM) E=2,00MM, NBR 6591</t>
  </si>
  <si>
    <t>ADITIVO IMPERMEABILIZANTE DE PEGA NORMAL PARA ARGAMASSAS E CONCRETOS SEM ARMAÇÃO REF 123</t>
  </si>
  <si>
    <t>JUNTA DILATAÇÃO ELÁSTICA PARA CONCRETO (FUGENBAND OU EQUIVALENTE) O-12, ATÉ 5MCA</t>
  </si>
  <si>
    <t>JUNTA DILATAÇÃO ELÁSTICA PARA CONCRETO (FUGENBAND OU EQUIVALENTE) O-22, ATÉ 30MCA</t>
  </si>
  <si>
    <t>MANTA GEOTÊXTIL RESISTÊNCIA TRAÇÃO 16KN/M (300G/M2) REF 4019</t>
  </si>
  <si>
    <t>MANTA GEOTÊXTIL RESISTÊNCIA TRAÇÃO 9KN/M (180G/M2) REF 4013</t>
  </si>
  <si>
    <t>GEOGRELHA TECIDA COM FILAMENTOS DE POLIÉSTER + PVC, RESISTÊNCIA LONGITUDINAL: 90KN/M, RESISTÊNCIA TRANSVERSAL: 30KN/M, ALONGAMENTO = 12 POR CENTO REF 34804</t>
  </si>
  <si>
    <t>CIMENTO PORTLAND COMUM (CPIII-40) SC 50KG</t>
  </si>
  <si>
    <t>ARGAMASSA COLANTE AC I PARA CERÂMICAS</t>
  </si>
  <si>
    <t>REJUNTE BRANCO, CIMENTÍCIO</t>
  </si>
  <si>
    <t>GESSO EM PÓ PARA REVESTIMENTOS / MOLDURAS / SANCAS</t>
  </si>
  <si>
    <t>ÁGUA PARA FURAÇÃO DE ESTACA</t>
  </si>
  <si>
    <t>CALÇAMENTO POLIÉDRICO DE GNAISSE COM FRETE (PARA BH)</t>
  </si>
  <si>
    <t>PARALELEPÍPEDO GRANÍTICO OU BASÁLTICO, PARA PAVIMENTAÇÃO</t>
  </si>
  <si>
    <t>AGREGADO DE PEDREIRA PARA BASE / SUB-BASE (BICA CORRIDA), INCLUSIVE FRETE</t>
  </si>
  <si>
    <t>LAJE DE REDUÇAO 1,30 METROS</t>
  </si>
  <si>
    <t>PORTA DE MADEIRA, FOLHA MÉDIA DE 60 X 210CM, E= 35 MM, NÚCLEO SARRAFEADO, CAPA LISA EM HDF, ACABAMENTO EM PRIMER PARA PINTURA REF 10553</t>
  </si>
  <si>
    <t>PORTA DE MADEIRA, FOLHA MÉDIA DE 70 X 210CM, E= 35 MM, NÚCLEO SARRAFEADO, CAPA LISA EM HDF, ACABAMENTO EM PRIMER PARA PINTURA REF 10554</t>
  </si>
  <si>
    <t>PORTA DE MADEIRA, FOLHA MÉDIA DE 80 X 210CM, E= 35 MM, NÚCLEO SARRAFEADO, CAPA LISA EM HDF, ACABAMENTO EM PRIMER PARA PINTURA REF10555</t>
  </si>
  <si>
    <t>PORTA DE MADEIRA, FOLHA MÉDIA DE 90 X 210CM, E= 35 MM, NÚCLEO SARRAFEADO, CAPA LISA EM HDF, ACABAMENTO EM PRIMER PARA PINTURA REF 10556</t>
  </si>
  <si>
    <t>KIT PORTA PRONTA DE MADEIRA, FOLHA MÉDIA, 60 X 210CM, E= 35 MM, NÚCLEO SARRAFEADO, (INCLUI MARCO, ALIZARES DOBRADIÇAS E FECHADURAS) REF 39490</t>
  </si>
  <si>
    <t>KIT PORTA PRONTA DE MADEIRA, FOLHA MÉDIA, 70 X 210CM, E= 35 MM, NÚCLEO SARRAFEADO, (INCLUI MARCO, ALIZARES DOBRADIÇAS E FECHADURAS) REF 39490</t>
  </si>
  <si>
    <t>KIT PORTA PRONTA DE MADEIRA, FOLHA MÉDIA, 80 X 210CM, E= 35 MM, NÚCLEO SARRAFEADO, (INCLUI MARCO, ALIZARES DOBRADIÇAS E FECHADURAS) REF 39492</t>
  </si>
  <si>
    <t>KIT PORTA PRONTA DE MADEIRA, FOLHA MÉDIA, 90 X 210CM, E= 35 MM, NÚCLEO SARRAFEADO, (INCLUI MARCO, ALIZARES DOBRADIÇAS E FECHADURAS) REF 39493</t>
  </si>
  <si>
    <t>DIVISÓRIA CEGA, ESPESSURA 35MM, COM MIOLO COLMÉIA, REVESTIDA EM EUCAPLAC, OU EQUIVALENTE, COM PERFIS DE AÇO GALVANIZADO, INCLUSIVE INSTALAÇÃO</t>
  </si>
  <si>
    <t>FECHADURA TUBULAR PARA PORTA DE DIVISÓRIA ESPESSURA 35MM, BROCA 90MM, EM RESINA DE ABS CROMADA, OU EQUIVALENTE</t>
  </si>
  <si>
    <t>PUXADOR CENTRAL, TIPO ALÇA, EM ZAMAC CROMADO, COM ROSETAS, COMPRIMENTO 100 MM, PARA PORTA / JANELA EM MADEIRA OU METÁLICA - INCLUI PARAFUSOS</t>
  </si>
  <si>
    <t>RODÍZIO TORNEADO DE 1" COM PINO, PARA PORTAS E VENEZIANAS</t>
  </si>
  <si>
    <t>CANTONEIRA DE ALUMÍNIO SEXTAVADO PARA ARREMATES 17,6 X 14,2MM OU EQUIVALENTE</t>
  </si>
  <si>
    <t>LOCAÇÃO DE ANDAIME METÁLICO TIPO FACHADEIRO, LARGURA DE 1,20 M, ALTURA POR PEÇA DE 2,0M, INCLUINDO SAPATAS AJUSTÁVEIS, PISO METÁLICO E ESCADA</t>
  </si>
  <si>
    <t>LOCAÇÃO DE ANDAIME METÁLICO TUBULAR TIPO TORRE, LARGURA DE 1 ATÉ 1,5M, INCLUINDO ITENS NECESSÁRIOS A INSTALAÇÃO</t>
  </si>
  <si>
    <t>CHAPA DE AÇO FINA A FRIO BITOLA MSG 24, E= 0,60 MM (4,80KG/M2) REF 1327</t>
  </si>
  <si>
    <t>CHAPA DE AÇO FINA A QUENTE BITOLA MSG 18, E= 1,20 MM (9,60KG/M2)</t>
  </si>
  <si>
    <t>LOCAÇÃO DE ESCORA METÁLICA TELESCÓPICA, COM ALTURA REGULÁVEL DE 1,80 A 3,20 M, COM CAPACIDADE DE CARGA DE NO MÍNIMO 1000KGF (10 KN), INCLUSO TRIPÉ E FORCADO</t>
  </si>
  <si>
    <t>CHAPA DE AÇO GALVANIZADA BITOLA GSG 18, E= 1,25 MM (10,00KG/M2)</t>
  </si>
  <si>
    <t>CHAPA METÁLICA DOBRADA / TRAPEZOIDAL NÚMERO 18</t>
  </si>
  <si>
    <t>PERFIL "I" DE AÇO LAMINADO, "I" 152 X 22</t>
  </si>
  <si>
    <t>PERFIL "I" DE AÇO LAMINADO, "I" 203 X 34,3</t>
  </si>
  <si>
    <t>TELHA CERÂMICA TIPO FRANCESA, COMPRIMENTO DE 40 CM, RENDIMENTO DE 16 TELHAS / M2 REF 7175</t>
  </si>
  <si>
    <t>TELHA CERÂMICA TIPO PAULISTA, COMPRIMENTO DE 48 CM, RENDIMENTO DE 26 TELHAS / M2</t>
  </si>
  <si>
    <t>TELHA CERÂMICA TIPO PLAN, COMPRIMENTO DE 47 CM, RENDIMENTO DE 26 TELHAS / M2</t>
  </si>
  <si>
    <t>TELHA DE AÇO ZINCADO TRAPEZOIDAL, A= 40MM, E= 0,5 MM, SEM PINTURA REF 7243</t>
  </si>
  <si>
    <t>CUMEEIRA PARA TELHA CERÂMICA, COMPRIMENTO DE 41CM, RENDIMENTO DE 3 TELHAS / M REF 7181</t>
  </si>
  <si>
    <t>PARAFUSO COM ROSCA SOBERBA 4,8 X 75MM</t>
  </si>
  <si>
    <t>PARAFUSO ZINCADO ROSCA SOBERBA, CABEÇA SEXTAVADA, 5/16 " X 110MM, PARA FIXAÇÃO DE TELHA EM MADEIRA</t>
  </si>
  <si>
    <t>CONJUNTO DE VEDAÇÃO ELÁSTICA PARA TELHA ONDULADA</t>
  </si>
  <si>
    <t>MASSA DE VEDAÇÃO</t>
  </si>
  <si>
    <t>CALHA / RUFO DE CHAPA GALVANIZADA 22 GSG, DESENVOLVIMENTO = 1,0M</t>
  </si>
  <si>
    <t>CALHA / RUFO DE CHAPA GALVANIZADA 24 GSG, DESENVOLVIMENTO = 1,0M</t>
  </si>
  <si>
    <t>CALHA / RUFO DE CHAPA GALVANIZADA 26 GSG, DESENVOLVIMENTO = 1,0M</t>
  </si>
  <si>
    <t>REBITE NÚMERO 10</t>
  </si>
  <si>
    <t>GÁS DE COZINHA - GLP REF 4226</t>
  </si>
  <si>
    <t>ÓLEO DIESEL COMBUSTÍVEL COMUM</t>
  </si>
  <si>
    <t>CIMENTO ASFÁLTICO DE PETRÓLEO A GRANEL (CAP) 50/70 (COLETADO NA ANP ACRESCIDO DE ICMS)</t>
  </si>
  <si>
    <t>EMULSAO ASFALTICA CATIONICA RL-1C PARA USO EM PAVIMENTACAO ASFALTICA (COLETADO NA ANP ACRESCIDO DE ICMS)</t>
  </si>
  <si>
    <t>EMULSÃO ASFÁLTICA CATIÔNICA RR-1C PARA USO EM PAVIMENTAÇÃO ASFÁLTICA (COLETADO NA ANP ACRESCIDO DE ICMS)</t>
  </si>
  <si>
    <t>EMULSÃO ASFÁLTICA CATIÔNICA RR-2C PARA USO EM PAVIMENTAÇÃO ASFÁLTICA (COLETADO NA ANP ACRESCIDO DE ICMS)</t>
  </si>
  <si>
    <t>TRANSPORTE DE EQUIPAMENTOS EM CAMINHÃO TRUCADO</t>
  </si>
  <si>
    <t>TRANSPORTE DE EQUIPAMENTOS EM CARRETA SEMI REBOQUE 2 EIXOS</t>
  </si>
  <si>
    <t>TÁBUA DE MADEIRA APARELHADA 2,5 X 25CM REF 3990</t>
  </si>
  <si>
    <t>TÁBUA DE MADEIRA DE REFLORESTAMENTO APARELHADA E=2,5 L=30 CM (1"X12")</t>
  </si>
  <si>
    <t>PRANCHÃO DE PARAJU</t>
  </si>
  <si>
    <t>PEÇA DE MADEIRA DE PINUS 5,5 X 5,5CM REF 4513</t>
  </si>
  <si>
    <t>MADEIRA ROLIÇA D= 6 A 10 CM COMPRIMENTO 6 METROS</t>
  </si>
  <si>
    <t>MADEIRA ROLIÇA D= 11 A 15 CM COMPRIMENTO 6 METROS</t>
  </si>
  <si>
    <t>FORRO DE MADEIRA PINUS OU EQUIVALENTE DA REGIÃO, ENCAIXE MACHO / FÊMEA COM FRISO, 10 X 1CM (SEM COLOCAÇÃO) REF 3283</t>
  </si>
  <si>
    <t>TUBO AÇO GALVANIZADO DIN 2440 E= 2,65MM DN 1/2" COM COSTURA REF 7691</t>
  </si>
  <si>
    <t>TUBO AÇO GALVANIZADO DIN 2440 E= 2,65MM DN 3/4" COM COSTURA REF 7700</t>
  </si>
  <si>
    <t>TUBO AÇO GALVANIZADO DIN 2440 E= 3,35MM DN 1" COM COSTURA</t>
  </si>
  <si>
    <t>TUBO AÇO GALVANIZADO DIN 2440 E= 3,35MM DN 1 1/4" COM COSTURA REF 7698</t>
  </si>
  <si>
    <t>TUBO AÇO GALVANIZADO DIN 2440 E= 3,35MM DN 1 1/2" COM COSTURA REF 7697</t>
  </si>
  <si>
    <t>TUBO AÇO GALVANIZADO DIN 2440 E= 3,75MM DN 2" COM COSTURA REF 7696</t>
  </si>
  <si>
    <t>TUBO AÇO GALVANIZADO DIN 2440 E= 3,75MM DN 2 1/2" COM COSTURA REF 7701</t>
  </si>
  <si>
    <t>TUBO AÇO GALVANIZADO DIN 2440 E= 4,00MM DN 3" COM COSTURA REF 7694</t>
  </si>
  <si>
    <t>TUBO AÇO GALVANIZADO DIN 2440 E= 4,50MM DN 4" COM COSTURA REF 7693</t>
  </si>
  <si>
    <t>ADAPTADOR SOLDÁVEL LONGO COM FLANGES LIVRES PARA CAIXA D´ÁGUA D= 75MM (2 1/2")</t>
  </si>
  <si>
    <t>ADAPTADOR SOLDÁVEL CURTO COM FLANGES LIVRES PARA CAIXA D´ÁGUA D= 20MM (1/2")</t>
  </si>
  <si>
    <t>ADAPTADOR SOLDÁVEL CURTO COM FLANGES LIVRES PARA CAIXA D´ÁGUA D= 25MM (3/4")</t>
  </si>
  <si>
    <t>ADAPTADOR SOLDÁVEL CURTO COM FLANGES LIVRES PARA CAIXA D´ÁGUA D= 32MM (1")</t>
  </si>
  <si>
    <t>ADAPTADOR SOLDÁVEL CURTO COM FLANGES LIVRES PARA CAIXA D´ÁGUA D= 40MM (1 1/4")</t>
  </si>
  <si>
    <t>ADAPTADOR SOLDÁVEL CURTO COM FLANGES LIVRES PARA CAIXA D´ÁGUA D= 50MM (1 1/2")</t>
  </si>
  <si>
    <t>ADAPTADOR SOLDÁVEL CURTO COM FLANGES LIVRES PARA CAIXA D´ÁGUA D= 60MM (2")</t>
  </si>
  <si>
    <t>TUBO PVC ESGOTO PONTA E BOLSA SERIE NORMAL D= 50MM X 6M</t>
  </si>
  <si>
    <t>TUBO PVC ESGOTO PONTA E BOLSA SERIE NORMAL D= 75MM X 6M</t>
  </si>
  <si>
    <t>TUBO PVC ESGOTO PONTA E BOLSA SERIE NORMAL D= 100MM X 6M</t>
  </si>
  <si>
    <t>TUBO PVC ESGOTO PONTA E BOLSA SERIE NORMAL D= 150MM X 6M</t>
  </si>
  <si>
    <t>TUBO PVC ESGOTO PONTA E BOLSA SERIE NORMAL D= 200MM X 6M</t>
  </si>
  <si>
    <t>TUBO PVC ESGOTO PONTA E BOLSA SOLDÁVEL SERIE NORMAL D= 40MM X 6M</t>
  </si>
  <si>
    <t>ANEL DE BORRACHA PARA TUBO PVC ESGOTO SÉRIE NORMAL DN 50MM</t>
  </si>
  <si>
    <t>ANEL DE BORRACHA PARA TUBO PVC ESGOTO SÉRIE NORMAL DN 75MM</t>
  </si>
  <si>
    <t>ANEL DE BORRACHA PARA TUBO PVC ESGOTO SÉRIE NORMAL DN 100MM</t>
  </si>
  <si>
    <t>ANEL DE BORRACHA PARA TUBO PVC ESGOTO SÉRIE NORMAL DN 150MM</t>
  </si>
  <si>
    <t>ANEL DE BORRACHA PARA TUBO PVC ESGOTO SÉRIE NORMAL DN 200MM</t>
  </si>
  <si>
    <t>CAIXA D'ÁGUA DE POLIETILENO COM TAMPA 310 L</t>
  </si>
  <si>
    <t>CAIXA D'ÁGUA DE POLIETILENO COM TAMPA 500 L</t>
  </si>
  <si>
    <t>CAIXA D'ÁGUA DE POLIETILENO COM TAMPA 1000 L</t>
  </si>
  <si>
    <t>CHUVEIRO LORENZETTI TRADIÇÃO CROMADO OU EQUIVALENTE REF 1367</t>
  </si>
  <si>
    <t>DUCHINHA HIGIÊNICA ACQUA-JET 2195 DL FABRIMAR OU EQUIVALENTE</t>
  </si>
  <si>
    <t>ENGATE / RABICHO FLEXÍVEL INOX 1/2" X 40CM REF 11684</t>
  </si>
  <si>
    <t>TORNEIRA METÁLICA CROMADA, CANO CURTO, COM AREJADOR, SEM BICO PLÁSTICO, DE PAREDE, PARA USO GERAL, 1/2" OU 3/4" (1152 / 1154) REF 13984</t>
  </si>
  <si>
    <t>TUBO PARA VÁLVULA DE DESCARGA NÚMERO 18 COM ADAPTADOR 1 1/2", CIPLA/EQUIVALENTE</t>
  </si>
  <si>
    <t>TUBO LIGAÇÃO ÁGUA - VASO PVC CROMADO COM SOBRECANOPLA</t>
  </si>
  <si>
    <t>BOLSA DE LIGAÇÃO EM PVC FLEXÍVEL PARA VASO SANITÁRIO 40 MM (1 1/2") REF 6140</t>
  </si>
  <si>
    <t>GRELHA/PORTA GRELHA AÇO INOX FECHO GIRATÓRIO 150 X 150MM</t>
  </si>
  <si>
    <t>GRELHA/PORTA GRELHA AÇO INOX FECHO GIRATÓRIO 100 X 100MM</t>
  </si>
  <si>
    <t>REGISTRO PRESSÃO COM ACABAMENTO E CANOPLA CROMADA, SIMPLES, BITOLA 1/2" REF 6021</t>
  </si>
  <si>
    <t>REGISTRO PRESSÃO COM ACABAMENTO E CANOPLA CROMADA, SIMPLES, BITOLA 3/4" REF 6024</t>
  </si>
  <si>
    <t>REGISTRO PARA GÁS D= 1/2" NTP X 3/8" BM REF 11756</t>
  </si>
  <si>
    <t>REGISTRO DE GAVETA BRUTO 1510-B 3/4" FABRIMAR/EQUIVALENTE</t>
  </si>
  <si>
    <t>REGISTRO DE GÁS D=1/2" PARA FOGÃO INDUSTRIAL</t>
  </si>
  <si>
    <t>SIFÃO PARA LAVATÓRIO DE COPO REGULÁVEL 1X1 1/2" SIGMA/EQUIVALENTE REF 6136</t>
  </si>
  <si>
    <t>SIFÃO PARA PIA DE COPO REGULÁVEL 1 1/2X1 1/2" SIGMA/EQUIVALENTE</t>
  </si>
  <si>
    <t>SIFÃO / TUBO SINFONADO EXTENSÍVEL/SANFONADO, UNIVERSAL/SIMPLES, ENTRE 50 A 70 CM, DE PLÁSTICO BRANCO REF 44945</t>
  </si>
  <si>
    <t>TORNEIRA COZINHA BANCA SAÍDA LATERAL 1167-P 1/2" FABRIMAR/EQUIVALENTE</t>
  </si>
  <si>
    <t>TORNEIRA MISTURADOR PARA LAVATÓRIO REF217406 DOCOL/EQUIVALENTE</t>
  </si>
  <si>
    <t>TORNEIRA COZINHA BANCA SAIDA LATERAL 1167-DL 1/2" FABRIMAR/EQUIVALENTE</t>
  </si>
  <si>
    <t>TORNEIRA COZINHA PAREDE SAIDA LATERAL 1168-DL 1/2" FABRIMAR/EQUIVALENTE</t>
  </si>
  <si>
    <t>TORNEIRA COZINHA MISTURADOR BANCA 1256-DL FABRIMAR/EQUIVALENTE</t>
  </si>
  <si>
    <t>TORNEIRA PARA PIA COZINHA LINHA PERTUTTI DOCOL/EQUIVALENTE</t>
  </si>
  <si>
    <t>TORNEIRA PRESSÃO PRESMATIC REF.17160606 DOCOL/EQUIVALENTE</t>
  </si>
  <si>
    <t>TORNEIRA PRESSÃO PRESMATIC BENEFIT REF.490706 DOCOL/EQUIVALENTE</t>
  </si>
  <si>
    <t>TORNEIRA PARA LAVATÓRIO LINHA PERTUTTI DOCOL/EQUIVALENTE</t>
  </si>
  <si>
    <t>TORNEIRA DE BÓIA 1350 D= 1/2" DECA OU EQUIVALENTE</t>
  </si>
  <si>
    <t>TORNEIRA DE BÓIA 1350 D= 3/4" DECA OU EQUIVALENTE</t>
  </si>
  <si>
    <t>ORNEIRA DE BÓIA 1350 D= 1" DECA OU EQUIVALENTE</t>
  </si>
  <si>
    <t>CHAVE BÓIA AUTOMÁTICA 20A PARA RESERVATÓRIO LENZ/EQUIVALENTE</t>
  </si>
  <si>
    <t>TORNEIRA BÓIA PARA CAIXA D´ÁGUA 3/4", PLENA/EQUIVALENTE</t>
  </si>
  <si>
    <t>TORNEIRA PARA TANQUE 1153-JR 1/2" FABRIMAR/EQUIVALENTE</t>
  </si>
  <si>
    <t>TORNEIRA PARA LAVATÓRIO REF1194-AS 1/2" FABRIMAR/EQUIVALENTE</t>
  </si>
  <si>
    <t>TORNEIRA PARA LAVATÓRIO REF1194- 1/2" INNOVARE FABRIMAR/EQUIVALENTE</t>
  </si>
  <si>
    <t>ACABAMENTO PARA VÁLVULA DE DESCARGA ANTIVANDALISMO DOCOL 11/2 OU EQUIVALENTE</t>
  </si>
  <si>
    <t>VÁLVULA PARA PIA 3 1/2 X 1 1/2" 1623 CROMADO DARLIFLEX/EQUIVALENTE</t>
  </si>
  <si>
    <t>VÁLVULA PARA LAVATÓRIO COM LADRÃO 1603 7/8 DARLIFLEX/EQUIVALENTE</t>
  </si>
  <si>
    <t>VÁLVULA PARA TANQUE 1 1/4" 1606 CROMADA DARLIFLEX/EQUIVALENTE</t>
  </si>
  <si>
    <t>VÁLVULA PARA MICTÓRIO PRESMATIC SIMPLES D= 1/2" DOCOL/EQUIVALENTE</t>
  </si>
  <si>
    <t>VÁLVULA DE RETENÇÃO PÉ COM CRIVO D= 3/4" FABRIMAR/EQUIVALENTE</t>
  </si>
  <si>
    <t>VÁLVULA DE RETENÇÃO PÉ COM CRIVO D= 1" FABRIMAR/EQUIVALENTE</t>
  </si>
  <si>
    <t>VÁLVULA DE RETENÇÃO PÉ COM CRIVO D= 1 1/2" FABRIMAR/EQUIVALENTE</t>
  </si>
  <si>
    <t>VÁLVULA DE RETENÇÃO PÉ COM CRIVO D= 2" FABRIMAR/EQUIVALENTE</t>
  </si>
  <si>
    <t>VÁLVULA DE RETENÇÃO UNIVERSAL D= 3/4" FABRIMAR/EQUIVALENTE</t>
  </si>
  <si>
    <t>VÁLVULA DE RETENÇÃO UNIVERSAL D= 1" FABRIMAR/EQUIVALENTE</t>
  </si>
  <si>
    <t>VÁLVULA DE RETENÇÃO UNIVERSAL D= 1 1/2" FABRIMAR/EQUIVALENTE</t>
  </si>
  <si>
    <t>VÁLVULA DE RETENÇÃO UNIVERSAL D= 2" FABRIMAR/EQUIVALENTE</t>
  </si>
  <si>
    <t>VÁLVULA DESGARGA 3650 CR, COM ACABAMENTO D=1 1/2" FABRIMAR/EQUIVALENTE REF 10228</t>
  </si>
  <si>
    <t>VÁLVULA DE ESFERA EM LATÃO D=1/2" BSP (ÁGUA)</t>
  </si>
  <si>
    <t>VÁLVULA RETENÇÃO HORIZONTAL PORTINHOLA 13MM - 1/2"</t>
  </si>
  <si>
    <t>ACABAMENTO NECESSÁRIO PARA VÁLVULA DE DESCARGA BENEFIT DOCOL/EQUIVALENTE</t>
  </si>
  <si>
    <t>VÁLVULA DE DESCARGA 1 1/2" DOCOL/EQUIVALENTE REF 10228</t>
  </si>
  <si>
    <t>VÁLVULA RETENÇÃO HORIZONTAL PORTINHOLA 63MM - 2 1/2"</t>
  </si>
  <si>
    <t>VÁLVULA PVC PARA LAVATÓRIO SEM UNHO NÚMERO 11</t>
  </si>
  <si>
    <t>VÁLVULA REGULADORA GÁS PARA FOGÃO INDUSTRIAL 1 ESTÁGIO 20KG</t>
  </si>
  <si>
    <t>TÊ REVERSÍVEL PARA 2 BOTIJÕES ALIANÇA OU EQUIVALENTE</t>
  </si>
  <si>
    <t>KIT PADRÃO COPASA 1/2" DE METAL OU EQUIVALENTE</t>
  </si>
  <si>
    <t>KIT PADRÃO COPASA 3/4" DE METAL OU EQUIVALENTE</t>
  </si>
  <si>
    <t>KIT PADRÃO COPASA 1" DE METAL OU EQUIVALENTE</t>
  </si>
  <si>
    <t>EXTINTOR DE ÁGUA PRESSURIZADA CAPACIDADE= 10 L</t>
  </si>
  <si>
    <t>EXTINTOR DE GÁS CARBÔNICO (CO2) CAPACIDADE= 6KG</t>
  </si>
  <si>
    <t>EXTINTOR DE INCÊNDIO PO QUÍMICO CAPACIDADE= 6KG</t>
  </si>
  <si>
    <t>CHAVE STORZ EM ALUMÍNIO 1 1/2" PARA ABRIGO HIDRANTE</t>
  </si>
  <si>
    <t>ABRIGO PARA EXTINTOR INCÊNDIO 75 X 30 X 25 CM</t>
  </si>
  <si>
    <t>PRESSOSTATO DANFOS REGULÁVEL 0 A 10 KGS OU EQUIVALENTE</t>
  </si>
  <si>
    <t>EXTINTOR PÓ QUÍMICO SECO ABC 4KG CAPACIDADE 2-A : 20-B : C</t>
  </si>
  <si>
    <t>MANÔMETRO WILLY COM ESCALA DE LEITURA 0 A 100 PSI OU EQUIVALENTE</t>
  </si>
  <si>
    <t>EXTINTOR PÓ QUÍMICO SECO BC 20B : C</t>
  </si>
  <si>
    <t>CILINDRO DE PRESSÃO OU MOLA PNEUMÁTICA 520 X 152 MM 9L</t>
  </si>
  <si>
    <t>LUMINÁRIA DE EMERGÊNCIA FARÓIS DUPLOS HALOGÊNIO 55W WETZEL/EQUIVALENTE</t>
  </si>
  <si>
    <t>MANGUEIRA FIBRA SINTÉTICA TIPO 2 D= 38MM - 15 M</t>
  </si>
  <si>
    <t>MANGUEIRA FIBRA SINTÉTICA TIPO 2 D= 38MM - 20 M</t>
  </si>
  <si>
    <t>SINALIZADOR EM PVC PARA EXTINTOR DE INCÊNDIO</t>
  </si>
  <si>
    <t>CAIXA SIFONADA PVC COM GRELHA E PORTA GRELHA QUADRADA OU REDONDA BRANCA 150 X 150 X 50MM (DIÂMETRO X H X DIÂMETRO SAÍDA)</t>
  </si>
  <si>
    <t>CAIXA SIFONADA PVC COM GRELHA E PORTA GRELHA QUADRADA OU REDONDA BRANCA 150 X 185 X 75MM (DIÂMETRO X H X DIÂMETRO SAÍDA)</t>
  </si>
  <si>
    <t>CAIXA SIFONADA PVC COM GRELHA E PORTA GRELHA REDONDA BRANCA 100 X 100 X 50MM (DIÂMETRO X H X DIÂMETRO SAÍDA)</t>
  </si>
  <si>
    <t>CAIXA SIFONADA PVC SEM GRELHA E PORTA GRELHA 100 X 150 X 50MM (DIÂMETRO X H X DIÂMETRO SAÍDA)</t>
  </si>
  <si>
    <t>CAIXA SIFONADA 250 X 230 X 75MM COM TAMPA CEGA (DIÂMETRO X H X DIÂMETRO SAÍDA)</t>
  </si>
  <si>
    <t>CAIXA SIFONADA 250 X 172 X 50MM COM TAMPA CEGA (DIÂMETRO X H X DIÂMETRO SAÍDA)</t>
  </si>
  <si>
    <t>RALO SECO QUADRADO PVC COM GRELHA BRANCA 100 X 53 X 40MM</t>
  </si>
  <si>
    <t>RALO SEMI-HEMISFÉRICO TIPO ABACAXI EM FERRO FUNDIDO DN 50MM</t>
  </si>
  <si>
    <t>RALO SEMI-HEMISFÉRICO TIPO ABACAXI EM FERRO FUNDIDO DN 75MM</t>
  </si>
  <si>
    <t>RALO SEMI-HEMISFÉRICO TIPO ABACAXI EM FERRO FUNDIDO DN 100MM</t>
  </si>
  <si>
    <t>TERMINAL DE VENTILAÇÃO PVC D= 50 MM</t>
  </si>
  <si>
    <t>BOMBA 1/2HP D= 1 1/4" DANCOR MODELO CAM W-9 TRIFÁSICA OU EQUIVALENTE</t>
  </si>
  <si>
    <t>BOMBA 1 HP D= 1" DANCOR MODELO CAM W-6 OU EQUIVALENTE</t>
  </si>
  <si>
    <t>CONJUNTO MOTOBOMBA 3CV 220V TRIFÁSICO MODELO CAM W-16 OU EQUIVALENTE</t>
  </si>
  <si>
    <t>BOMBA LEVE 1,5CV - 220V - TRIFÁSICO VAZÃO = 250L/MINUTO</t>
  </si>
  <si>
    <t>LAVATÓRIO BRANCO PEQUENO L915 LINHA RAVENA DECA/EQUIVALENTE</t>
  </si>
  <si>
    <t>LAVATÓRIO SUSPENSO (46,5 X 34 CM) GUARAPARI LOGASA/EQUIVALENTE</t>
  </si>
  <si>
    <t>LAVATÓRIO DE PAREDE CELITE 02007 SAVEIRO/EQUIVALENTE</t>
  </si>
  <si>
    <t>LAVATÓRIO DE CANTO LINHA IZY L101 DECA/EQUIVALENTE</t>
  </si>
  <si>
    <t>LAVATÓRIO DE LOUÇA SOBRE COLUNA LINHA VOGUE PLUS/EQUIVALENTE</t>
  </si>
  <si>
    <t>COLUNA SUSPENSA MÉDIA UNIVERSAL REFCS117 DECA/EQUIVALENTE</t>
  </si>
  <si>
    <t>COLUNA SUSPENSA REF66201 PARA LAVATÓRIO LINHA FIT CELITE/EQUIVALENTE</t>
  </si>
  <si>
    <t>LAVATÓRIO REF66006 LINHA FIT CELITE/EQUIVALENTE</t>
  </si>
  <si>
    <t>LAVATÓRIO DE CANTO COR BRANCA L76 MASTER DECA/EQUIVALENTE</t>
  </si>
  <si>
    <t>VASO SANITÁRIO CONVENCIONAL BRANCA, AZALEA CELITE/EQUIVALENTE</t>
  </si>
  <si>
    <t>VASO SANITÁRIO BRANCA INFANTIL CELITE / EQUIVALENTE</t>
  </si>
  <si>
    <t>VASO SANITÁRIO COM CAIXA ACOPLADA BRANCO CELITE ECO/EQUIVALENTE</t>
  </si>
  <si>
    <t>VASO SANITÁRIO ESPECIAL DECA P510 SEM ABERTURA/EQUIVALENTE</t>
  </si>
  <si>
    <t>MICTÓRIO SIFONADO LOUÇA BRANCA CELITE/EQUIVALENTE</t>
  </si>
  <si>
    <t>MICTÓRIO AÇO INOX DESENVOLVIMENTO= 1,00M CHAPA 22</t>
  </si>
  <si>
    <t>MICTÓRIO AÇO INOX DESENVOLVIMENTO= 1,40M CHAPA 22</t>
  </si>
  <si>
    <t>CUBA PARA PIA AÇO INOX NÚMERO 1 METALPRESS/EQUIVALENTE</t>
  </si>
  <si>
    <t>CUBA PARA PIA AÇO INOX NÚMERO 2 METALPRESS/EQUIVALENTE</t>
  </si>
  <si>
    <t>TANQUE LOUÇA BRANCA 22L COM COLUNA CELITE/EQUIVALENTE</t>
  </si>
  <si>
    <t>COLUNA PARA TANQUE GRANDE/MÉDIO CELITE/EQUIVALENTE</t>
  </si>
  <si>
    <t>TANQUE DE AÇO INOXIDÁVEL 1 BOJO 63 X 51CM</t>
  </si>
  <si>
    <t>FILTRO RAVENA WP 200F, AQUALAR AP200, OU EQUIVALENTE</t>
  </si>
  <si>
    <t>BEBEDOURO, ATENDE 300 PESSOAS, BDF 300 IBBL/EQUIVALENTE</t>
  </si>
  <si>
    <t>PAPELEIRA DE LOUÇA BRANCA REF602 CELITE/EQUIVALENTE</t>
  </si>
  <si>
    <t>PORTA TOALHA PARA PAPEL LUXO AURIMAR CROMADO/EQUIVALENTE</t>
  </si>
  <si>
    <t>SABONETEIRA DE LOUCA BRANCA SEM ALÇA REF604 CELITE/EQUIVALENTE</t>
  </si>
  <si>
    <t>MEIA SABONETEIRA LOUÇA BRANCA REF604 CELITE/EQUIVALENTE</t>
  </si>
  <si>
    <t>PORTA SABÃO LÍQUIDO REFSG4001 COLUMBUS/EQUIVALENTE</t>
  </si>
  <si>
    <t>CABIDE DE LOUÇA BRANCA, DOIS GANCHOS, REF610 CELITE/EQUIVALENTE</t>
  </si>
  <si>
    <t>ASSENTO PLÁSTICO BRANCO SIMPLES REF 377</t>
  </si>
  <si>
    <t>ASSENTO PLÁSTICO BRANCO MACIO</t>
  </si>
  <si>
    <t>BANCO ARTICULADO EM AÇO INOX 70 X 45CM - PNE OU EQUIVALENTE REF 36215</t>
  </si>
  <si>
    <t>SOLUÇÃO LIMPADORA PARA PVC REF 20083</t>
  </si>
  <si>
    <t>MANGUEIRA DE 15M PARA JARDIM COM BICO,TIGRE OU EQUIVALENTE</t>
  </si>
  <si>
    <t>MANGOTE ESPIRAFLEX PARA BOMBA D= 2" COR LARANJA</t>
  </si>
  <si>
    <t>MANGOTE ESPIRAFLEX PARA BOMBA D= 3" COR LARANJA</t>
  </si>
  <si>
    <t>MANGUEIRA PLÁSTICA PARA GAS D= 3/8" X 1,20M</t>
  </si>
  <si>
    <t>ELETRODUTO DE PVC RÍGIDO ROSCÁVEL DE 1/2 ", SEM LUVA REF 2673</t>
  </si>
  <si>
    <t>ELETRODUTO DE PVC RÍGIDO ROSCÁVEL DE 3/4 ", SEM LUVA REF 2674</t>
  </si>
  <si>
    <t>ELETRODUTO DE PVC RÍGIDO ROSCÁVEL DE 1 ", SEM LUVA REF 2685</t>
  </si>
  <si>
    <t>ELETRODUTO DE PVC RÍGIDO ROSCÁVEL DE 1 1/4 ", SEM LUVA REF 2684</t>
  </si>
  <si>
    <t>ELETRODUTO PVC FLEXÍVEL CORRUGADO, COR AMARELA, DE 20 MM (1/2") REF 2689</t>
  </si>
  <si>
    <t>ELETRODUTO PVC FLEXÍVEL CORRUGADO, COR AMARELA, DE 25 MM (3/4") REF 2688</t>
  </si>
  <si>
    <t>ELETRODUTO PVC FLEXÍVEL CORRUGADO, COR AMARELA, DE 32 MM (1") REF 2690</t>
  </si>
  <si>
    <t>ELETRODUTO PVC FLEXÍVEL CORRUGADO, REFORÇADO, COR LARANJA, DE 20 MM (1/2") REF 39243</t>
  </si>
  <si>
    <t>ELETRODUTO PVC FLEXÍVEL CORRUGADO, REFORÇADO, COR LARANJA, DE 25 MM (3/4") REF 39244</t>
  </si>
  <si>
    <t>ELETRODUTO PVC FLEXÍVEL CORRUGADO, REFORÇADO, COR LARANJA, DE 32 MM (1") REF 39245</t>
  </si>
  <si>
    <t>ELETRODUTO PEAD FLEXÍVEL PAREDE SIMPLES, CORRUGAÇÃO HELICOIDAL, COR PRETA, COM SONDA, DE 1 1/2", PARA CABEAMENTO SUBTERRÂNEO REF 39246</t>
  </si>
  <si>
    <t>ELETRODUTO PEAD FLEXÍVEL PAREDE SIMPLES, CORRUGAÇÃO HELICOIDAL, COR PRETA, COM SONDA, DE 2", PARA CABEAMENTO SUBTERRÂNEO REF 2446</t>
  </si>
  <si>
    <t>ELETRODUTO PEAD FLEXÍVEL PAREDE SIMPLES, CORRUGAÇÃO HELICOIDAL, COR PRETA, COM SONDA, DE 3", PARA CABEAMENTO SUBTERRÂNEO REF 2442</t>
  </si>
  <si>
    <t>ELETRODUTO PEAD FLEXÍVEL PAREDE SIMPLES, CORRUGAÇÃO HELICOIDAL, COR PRETA, COM SONDA, DE 4", PARA CABEAMENTO SUBTERRÂNEO REF 39248</t>
  </si>
  <si>
    <t>ELETRODUTO GALVANIZADO À QUENTE, PESADO, PAREDE 2,65MM, 1"</t>
  </si>
  <si>
    <t>ELETRODUTO GALVANIZADO À QUENTE, PESADO, PAREDE 2,65MM, 1 1/4"</t>
  </si>
  <si>
    <t>ELETRODUTO GALVANIZADO À QUENTE, PESADO, PAREDE 3,00MM, 1 1/2"</t>
  </si>
  <si>
    <t>ELETRODUTO GALVANIZADO À QUENTE, PESADO, PAREDE 3,00MM, 2"</t>
  </si>
  <si>
    <t>ELETRODUTO GALVANIZADO À QUENTE, PESADO, PAREDE 3,35MM, 2 1/2"</t>
  </si>
  <si>
    <t>ELETRODUTO DE PVC RÍGIDO SOLDÁVEL, CLASSE B, DE 20 MM (1/2") REF 2676</t>
  </si>
  <si>
    <t>ELETRODUTO DE PVC RÍGIDO SOLDÁVEL, CLASSE B, DE 25 MM (3/4") REF 2678</t>
  </si>
  <si>
    <t>ELETRODUTO DE PVC RÍGIDO SOLDÁVEL, CLASSE B, DE 32 MM (1") REF 2679</t>
  </si>
  <si>
    <t>ELETRODUTO RÍGIDO EM AÇO ZINCADO OU GALVANIZADO, PESADO, DN 3/4"</t>
  </si>
  <si>
    <t>ELETRODUTO RÍGIDO EM AÇO ZINCADO OU GALVANIZADO, PESADO, DN 1"</t>
  </si>
  <si>
    <t>ELETRODUTO RÍGIDO EM AÇO ZINCADO OU GALVANIZADO, PESADO, DN 1 1/4"</t>
  </si>
  <si>
    <t>ELETRODUTO RÍGIDO EM AÇO ZINCADO OU GALVANIZADO, PESADO, DN 1 1/2"</t>
  </si>
  <si>
    <t>CAIXA DE LUZ 4" X 2" EM AÇO ESMALTADA</t>
  </si>
  <si>
    <t>CAIXA DE LUZ 4" X 4" EM AÇO ESMALTADA</t>
  </si>
  <si>
    <t>CAIXA DE PASSAGEM OCTOGONAL 4" X 4", EM AÇO ESMALTADA, COM FUNDO MÓVEL SIMPLES REF 10569</t>
  </si>
  <si>
    <t>CAIXA DE PASSAGEM NÚMERO 2, DE EMBUTIR, PADRÃO TELEBRÁS, DIMENSÕES 20 X 20 X 12 CM, EM CHAPA DE AÇO GALVANIZADO</t>
  </si>
  <si>
    <t>CAIXA DE PASSAGEM NÚMERO 3, DE EMBUTIR, PADRÃO TELEBRÁS, DIMENSÕES 40 X 40 X 12 CM, EM CHAPA DE AÇO GALVANIZADO</t>
  </si>
  <si>
    <t>CAIXA DE PASSAGEM NÚMERO 4, DE SOBREPOR, PADRÃO TELEBRÁS, DIMENSÕES 60 X 60 X 12 CM, EM CHAPA DE AÇO GALVANIZADO</t>
  </si>
  <si>
    <t>CAIXA DE PASSAGEM NÚMERO 5, DE SOBREPOR, PADRÃO TELEBRÁS, DIMENSÕES 80 X 80 X 12 CM, EM CHAPA DE AÇO GALVANIZADO</t>
  </si>
  <si>
    <t>TAMPÃO FOFO SIMPLES, CLASSE A15 CARGA MÁXIMA 1,5 T, 550 X 1100MM, REDE TELEFONE REF 11299</t>
  </si>
  <si>
    <t>TAMPÃO FOFO SIMPLES COM BASE, CLASSE A15 CARGA MÁXIMA 1,5 T, 400 X 600MM, REDE TELEFONE REF 14112</t>
  </si>
  <si>
    <t>CAIXA OCTOGONAL FUNDO MÓVEL EM PVC 4" X 4" AMARELA PARA ELETRODUTO FLEXÍVEL CORRUGADO REF 12001</t>
  </si>
  <si>
    <t>CAIXA DE PASSAGEM EM PVC 4" X 2" AMARELA PARA ELETRODUTO FLEXÍVEL CORRUGADO</t>
  </si>
  <si>
    <t>CAIXA DE PASSAGEM EM PVC 4" X 4" AMARELA PARA ELETRODUTO FLEXÍVEL CORRUGADO</t>
  </si>
  <si>
    <t>CAIXA ZC PRÉ-MOLDADA DE CONCRETO - CEMIG</t>
  </si>
  <si>
    <t>CAIXA PADRÃO CEMIG PARA MEDIDOR POLIFÁSICO E DISJUNTOR 46 X 35 X 21 CM-2 OU EQUIVALENTE REF 39809</t>
  </si>
  <si>
    <t>CAIXA PADRÃO CEMIG PARA MEDIDOR POLIFÁSICO E DISJUNTOR 55 X 60 X 24 CM-3 OU EQUIVALENTE</t>
  </si>
  <si>
    <t>CAIXA DE PASSAGEM EM ALUMÍNIO PARA PISO 300 X 300 X 120MM</t>
  </si>
  <si>
    <t>CAIXA PARA TELEFONE NÚMERO 6 EM AÇO 120 X 120 X 12CM</t>
  </si>
  <si>
    <t>QUADRO DE FORÇA PARA MOTOR DE 1,5CV 220V TRIFÁSICO</t>
  </si>
  <si>
    <t>QUADRO DE DISTRIBUIÇÃO COM BARRAMENTO TRIFÁSICO, DE EMBUTIR, EM CHAPA DE AÇO GALVANIZADO, PARA 18 DISJUNTORES DIN, 100 A REF 13395</t>
  </si>
  <si>
    <t>QUADRO DE FORÇA PARA MOTOR 3CV 220V TRIFÁSICO</t>
  </si>
  <si>
    <t>DISJUNTOR TERMOMAGNÉTICO TIPO NEMA, MONOPOLAR 40A, TENSÃO MÁXIMA DE 240V REF 2386</t>
  </si>
  <si>
    <t>DISJUNTOR TERMOMAGNÉTICO TIPO NEMA, MONOPOLAR 70A, TENSÃO MÁXIMA DE 240V REF 34689</t>
  </si>
  <si>
    <t>DISJUNTOR TERMOMAGNÉTICO TIPO NEMA, BIPOLAR 40A, TENSÃO MÁXIMA DE 240V</t>
  </si>
  <si>
    <t>DISJUNTOR TERMOMAGNÉTICO TIPO NEMA, BIPOLAR 60A, TENSÃO MÁXIMA DE 240V</t>
  </si>
  <si>
    <t>DISJUNTOR TERMOMAGNÉTICO TIPO NEMA, TRIPOLAR 40A, TENSÃO MÁXIMA DE 240V</t>
  </si>
  <si>
    <t>DISJUNTOR TERMOMAGNÉTICO TIPO NEMA, TRIPOLAR 60A, TENSÃO MÁXIMA DE 240V</t>
  </si>
  <si>
    <t>DISJUNTOR TERMOMAGNÉTICO TIPO NEMA, TRIPOLAR 70A, TENSÃO MÁXIMA DE 240V</t>
  </si>
  <si>
    <t>DISJUNTOR TERMOMAGNÉTICO TIPO NEMA, TRIPOLAR 100A, TENSÃO MÁXIMA DE 240V</t>
  </si>
  <si>
    <t>DISJUNTOR TERMOMAGNÉTICO TIPO NEMA, TRIPOLAR 120A, TENSÃO MÁXIMA DE 240V</t>
  </si>
  <si>
    <t>DISJUNTOR TERMOMAGNÉTICO TIPO NEMA, TRIPOLAR 150A, TENSÃO MÁXIMA DE 240V</t>
  </si>
  <si>
    <t>DISJUNTOR TERMOMAGNÉTICO TIPO NEMA, TRIPOLAR 175A, TENSÃO MÁXIMA DE 240V</t>
  </si>
  <si>
    <t>DISJUNTOR TERMOMAGNÉTICO TIPO NEMA, TRIPOLAR 200A, TENSÃO MÁXIMA DE 240V</t>
  </si>
  <si>
    <t>DISJUNTOR TERMOMAGNÉTICO TIPO DIN, MONOPOLAR 10A, CURVA B, TENSÃO MÁXIMA DE 240V REF 34653</t>
  </si>
  <si>
    <t>DISJUNTOR TERMOMAGNÉTICO TIPO DIN, MONOPOLAR 16A, CURVA B, TENSÃO MÁXIMA DE 240V REF 34653</t>
  </si>
  <si>
    <t>DISJUNTOR TERMOMAGNÉTICO TIPO DIN, MONOPOLAR 20A, CURVA B, TENSÃO MÁXIMA DE 240V REF 34653</t>
  </si>
  <si>
    <t>DISJUNTOR TERMOMAGNÉTICO TIPO DIN, MONOPOLAR 25A, CURVA B, TENSÃO MÁXIMA DE 240V REF 34653</t>
  </si>
  <si>
    <t>DISJUNTOR TERMOMAGNÉTICO TIPO DIN, MONOPOLAR 32A, CURVA B, TENSÃO MÁXIMA DE 240V REF 34653</t>
  </si>
  <si>
    <t>DISJUNTOR TERMOMAGNÉTICO TIPO DIN, MONOPOLAR 40A, CURVA B, TENSÃO MÁXIMA DE 240V REF 34686</t>
  </si>
  <si>
    <t>DISJUNTOR TERMOMAGNÉTICO TIPO DIN, MONOPOLAR 50A, CURVA B, TENSÃO MÁXIMA DE 240V REF 34686</t>
  </si>
  <si>
    <t>DISJUNTOR TERMOMAGNÉTICO TIPO DIN, MONOPOLAR 63A, CURVA B, TENSÃO MÁXIMA DE 240V REF 34688</t>
  </si>
  <si>
    <t>DISJUNTOR TERMOMAGNÉTICO TIPO DIN, BIPOLAR 10A, CURVA B, TENSÃO MÁXIMA DE 240V REF 34616</t>
  </si>
  <si>
    <t>DISJUNTOR TERMOMAGNÉTICO TIPO DIN, BIPOLAR 16A, CURVA B, TENSÃO MÁXIMA DE 240V REF 34616</t>
  </si>
  <si>
    <t>DISJUNTOR TERMOMAGNÉTICO TIPO DIN, BIPOLAR 20A, CURVA B, TENSÃO MÁXIMA DE 240V REF 34616</t>
  </si>
  <si>
    <t>DISJUNTOR TERMOMAGNÉTICO TIPO DIN, BIPOLAR 25A, CURVA B, TENSÃO MÁXIMA DE 240V REF 34616</t>
  </si>
  <si>
    <t>DISJUNTOR TERMOMAGNÉTICO TIPO DIN, BIPOLAR 32A, CURVA B, TENSÃO MÁXIMA DE 240V REF 34616</t>
  </si>
  <si>
    <t>DISJUNTOR TERMOMAGNÉTICO TIPO DIN, BIPOLAR 40A, CURVA B, TENSÃO MÁXIMA DE 240V REF 34623</t>
  </si>
  <si>
    <t>DISJUNTOR TERMOMAGNÉTICO TIPO DIN, BIPOLAR 50A, CURVA B, TENSÃO MÁXIMA DE 240V REF 34623</t>
  </si>
  <si>
    <t>DISJUNTOR TERMOMAGNÉTICO TIPO DIN, BIPOLAR 63A, CURVA B, TENSÃO MÁXIMA DE 240V REF 34628</t>
  </si>
  <si>
    <t>INTERRUPTOR DIFERENCIAL RESIDUAL 40A-30mA, BIPOLAR</t>
  </si>
  <si>
    <t>DISJUNTOR TERMOMAGNÉTICO TIPO DIN, TRIPOLAR 10A, CURVA B, TENSÃO MÁXIMA DE 240V  REF 34709</t>
  </si>
  <si>
    <t>DISJUNTOR TERMOMAGNÉTICO TIPO DIN, TRIPOLAR 16A, CURVA B, TENSÃO MÁXIMA DE 240V  REF 34709</t>
  </si>
  <si>
    <t>DISJUNTOR TERMOMAGNÉTICO TIPO DIN, TRIPOLAR 20A, CURVA B, TENSÃO MÁXIMA DE 240V  REF 34709</t>
  </si>
  <si>
    <t>DISJUNTOR TERMOMAGNÉTICO TIPO DIN, TRIPOLAR 25A, CURVA B, TENSÃO MÁXIMA DE 240V  REF 34709</t>
  </si>
  <si>
    <t>DISJUNTOR TERMOMAGNÉTICO TIPO DIN, TRIPOLAR 32A, CURVA B, TENSÃO MÁXIMA DE 240V  REF 34709</t>
  </si>
  <si>
    <t>DISJUNTOR TERMOMAGNÉTICO TIPO DIN, TRIPOLAR 40A, CURVA B, TENSÃO MÁXIMA DE 240V  REF 34709</t>
  </si>
  <si>
    <t>DISJUNTOR TERMOMAGNÉTICO TIPO DIN, TRIPOLAR 50A, CURVA B, TENSÃO MÁXIMA DE 240V  REF 34709</t>
  </si>
  <si>
    <t>DISJUNTOR TERMOMAGNÉTICO TIPO DIN, TRIPOLAR 63A, CURVA B, TENSÃO MÁXIMA DE 240V  REF 34714</t>
  </si>
  <si>
    <t>CHAVE MAGNÉTICA EXTERNA 1 X 30 A MODELO6904 TECNOWATT/EQUIVALENTE</t>
  </si>
  <si>
    <t>CHAVE MAGNÉTICA EXTERNA 1 X 50A MODELO6905 TECNOWATT/EQUIVALENTE</t>
  </si>
  <si>
    <t>CHAVE MAGNÉTICA EXTERNA 2 X 30A MODELO6906 TECNOWATT/EQUIVALENTE</t>
  </si>
  <si>
    <t>RELÉ FOTOELÉTRICO INTERNO E EXTERNO BIVOLT 1000 W, DE CONECTOR, SEM BASE</t>
  </si>
  <si>
    <t>RELÉ FOTOELÉTRICO 1800VA RM-10 220V</t>
  </si>
  <si>
    <t>BASE PARA RELÉ COM SUPORTE METÁLICO</t>
  </si>
  <si>
    <t>CABO DE COBRE, RÍGIDO, CLASSE 2, ISOLAÇÃO EM PVC/A, ANTICHAMA BWF-B, 1 CONDUTOR, 450/750V, SEÇÃO NOMINAL 150MM2 REF 990</t>
  </si>
  <si>
    <t>CABO DE COBRE, RÍGIDO, CLASSE 2, ISOLAÇÃO EM PVC/A, ANTICHAMA BWF-B, 1 CONDUTOR, 450/750V, SEÇÃO NOMINAL 185MM2</t>
  </si>
  <si>
    <t>CABO DE COBRE, RÍGIDO, CLASSE 2, ISOLAÇÃO EM PVC/A, ANTICHAMA BWF-B, 1 CONDUTOR, 450/750V, SEÇÃO NOMINAL 240MM2 REF 991</t>
  </si>
  <si>
    <t>FIO DE COBRE, SÓLIDO, CLASSE 1, ISOLAÇÃO EM PVC/A, ANTICHAMA BWF-B, 450/750V, SEÇÃO NOMINAL 1,5MM2 REF 938</t>
  </si>
  <si>
    <t>FIO DE COBRE, SÓLIDO, CLASSE 1, ISOLAÇÃO EM PVC/A, ANTICHAMA BWF-B, 450/750V, SEÇÃO NOMINAL 2,5MM2 REF 939</t>
  </si>
  <si>
    <t>FIO DE COBRE, SÓLIDO, CLASSE 1, ISOLAÇÃO EM PVC/A, ANTICHAMA BWF-B, 450/750V, SEÇÃO NOMINAL 4MM2 REF 944</t>
  </si>
  <si>
    <t>FIO DE COBRE, SÓLIDO, CLASSE 1, ISOLAÇÃO EM PVC/A, ANTICHAMA BWF-B, 450/750V, SEÇÃO NOMINAL 6MM2 REF 940</t>
  </si>
  <si>
    <t>FIO DE COBRE, SÓLIDO, CLASSE 1, ISOLAÇÃO EM PVC/A, ANTICHAMA BWF-B, 450/750V, SEÇÃO NOMINAL 10MM2 REF 937</t>
  </si>
  <si>
    <t>CABO DE COBRE, FLEXÍVEL, CLASSE 4 OU 5, ISOLAÇÃO EM PVC/A, ANTICHAMA BWF-B, 1 CONDUTOR, 450/750V, SEÇÃO NOMINAL 1,5MM2 REF 1013</t>
  </si>
  <si>
    <t>CABO DE COBRE, FLEXÍVEL, CLASSE 4 OU 5, ISOLAÇÃO EM PVC/A, ANTICHAMA BWF-B, 1 CONDUTOR, 450/750V, SEÇÃO NOMINAL 2,5MM2 REF 1014</t>
  </si>
  <si>
    <t>CABO DE COBRE, FLEXÍVEL, CLASSE 4 OU 5, ISOLAÇÃO EM PVC/A, ANTICHAMA BWF-B, 1 CONDUTOR, 450/750V, SEÇÃO NOMINAL 4MM2 REF 981</t>
  </si>
  <si>
    <t>CABO DE COBRE, FLEXÍVEL, CLASSE 4 OU 5, ISOLAÇÃO EM PVC/A, ANTICHAMA BWF-B, 1 CONDUTOR, 450/750V, SEÇÃO NOMINAL 6MM2 REF 982</t>
  </si>
  <si>
    <t>CABO DE COBRE, FLEXÍVEL, CLASSE 4 OU 5, ISOLAÇÃO EM PVC/A, ANTICHAMA BWF-B, 1 CONDUTOR, 450/750V, SEÇÃO NOMINAL 10MM2 REF 980</t>
  </si>
  <si>
    <t>CABO DE COBRE, FLEXÍVEL, CLASSE 4 OU 5, ISOLAÇÃO EM PVC/A, ANTICHAMA BWF-B, 1 CONDUTOR, 450/750V, SEÇÃO NOMINAL 16MM2 REF 979</t>
  </si>
  <si>
    <t>CABO DE COBRE, FLEXÍVEL, CLASSE 4 OU 5, ISOLAÇÃO EM PVC/A, ANTICHAMA BWF-B, 1 CONDUTOR, 450/750V, SEÇÃO NOMINAL 25MM2 REF 39232</t>
  </si>
  <si>
    <t>CABO DE COBRE, FLEXÍVEL, CLASSE 4 OU 5, ISOLAÇÃO EM PVC/A, ANTICHAMA BWF-B, 1 CONDUTOR, 450/750V, SEÇÃO NOMINAL 35MM2 REF 39233</t>
  </si>
  <si>
    <t>CABO DE COBRE, FLEXÍVEL, CLASSE 4 OU 5, ISOLAÇÃO EM PVC/A, ANTICHAMA BWF-B, 1 CONDUTOR, 450/750V, SEÇÃO NOMINAL 50MM2 REF 39234</t>
  </si>
  <si>
    <t>CABO DE COBRE, FLEXÍVEL, CLASSE 4 OU 5, ISOLAÇÃO EM PVC/A, ANTICHAMA BWF-B, 1 CONDUTOR, 450/750V, SEÇÃO NOMINAL 70MM2 REF 39235</t>
  </si>
  <si>
    <t>CABO DE COBRE, FLEXÍVEL, CLASSE 4 OU 5, ISOLAÇÃO EM PVC/A, ANTICHAMA BWF-B, 1 CONDUTOR, 450/750V, SEÇÃO NOMINAL 95MM2 REF 39236</t>
  </si>
  <si>
    <t>CABO DE COBRE, FLEXÍVEL, CLASSE 4 OU 5, ISOLAÇÃO EM PVC/A, ANTICHAMA BWF-B, 1 CONDUTOR, 450/750V, SEÇÃO NOMINAL 120MM2 REF 39237</t>
  </si>
  <si>
    <t>CABO DE COBRE, FLEXÍVEL, CLASSE 4 OU 5, ISOLAÇÃO EM PVC/A, ANTICHAMA BWF-B, COBERTURA PVC-ST1, ANTICHAMA BWF-B, 1 CONDUTOR, 0,6/1 KV, SEÇÃO NOMINAL 1,5MM2 REF 993</t>
  </si>
  <si>
    <t>CABO DE COBRE, FLEXÍVEL, CLASSE 4 OU 5, ISOLAÇÃO EM PVC/A, ANTICHAMA BWF-B, COBERTURA PVC-ST1, ANTICHAMA BWF-B, 1 CONDUTOR, 0,6/1 KV, SEÇÃO NOMINAL 2,5MM2 REF 1022</t>
  </si>
  <si>
    <t>CABO DE COBRE, FLEXÍVEL, CLASSE 4 OU 5, ISOLAÇÃO EM PVC/A, ANTICHAMA BWF-B, COBERTURA PVC-ST1, ANTICHAMA BWF-B, 1 CONDUTOR, 0,6/1 KV, SEÇÃO NOMINAL 4MM2 REF 1021</t>
  </si>
  <si>
    <t>CABO DE COBRE, FLEXÍVEL, CLASSE 4 OU 5, ISOLAÇÃO EM PVC/A, ANTICHAMA BWF-B, COBERTURA PVC-ST1, ANTICHAMA BWF-B, 1 CONDUTOR, 0,6/1 KV, SEÇÃO NOMINAL 6MM2 REF 994</t>
  </si>
  <si>
    <t>CABO DE COBRE, FLEXÍVEL, CLASSE 4 OU 5, ISOLAÇÃO EM PVC/A, ANTICHAMA BWF-B, COBERTURA PVC-ST1, ANTICHAMA BWF-B, 1 CONDUTOR, 0,6/1 KV, SEÇÃO NOMINAL 10MM2 REF 1020</t>
  </si>
  <si>
    <t>CABO DE COBRE, FLEXÍVEL, CLASSE 4 OU 5, ISOLAÇÃO EM PVC/A, ANTICHAMA BWF-B, COBERTURA PVC-ST1, ANTICHAMA BWF-B, 1 CONDUTOR, 0,6/1 KV, SEÇÃO NOMINAL 16MM2 REF 995</t>
  </si>
  <si>
    <t>CABO DE COBRE, FLEXÍVEL, CLASSE 4 OU 5, ISOLAÇÃO EM PVC/A, ANTICHAMA BWF-B, COBERTURA PVC-ST1, ANTICHAMA BWF-B, 1 CONDUTOR, 0,6/1 KV, SEÇÃO NOMINAL 25MM2 REF 996</t>
  </si>
  <si>
    <t>CABO DE COBRE, FLEXÍVEL, CLASSE 4 OU 5, ISOLAÇÃO EM PVC/A, ANTICHAMA BWF-B, COBERTURA PVC-ST1, ANTICHAMA BWF-B, 1 CONDUTOR, 0,6/1 KV, SEÇÃO NOMINAL 35MM2 REF 1019</t>
  </si>
  <si>
    <t>CABO DE COBRE, FLEXÍVEL, CLASSE 4 OU 5, ISOLAÇÃO EM PVC/A, ANTICHAMA BWF-B, COBERTURA PVC-ST1, ANTICHAMA BWF-B, 1 CONDUTOR, 0,6/1 KV, SEÇÃO NOMINAL 50MM2 REF 1018</t>
  </si>
  <si>
    <t>CABO DE COBRE, FLEXÍVEL, CLASSE 4 OU 5, ISOLAÇÃO EM PVC/A, ANTICHAMA BWF-B, COBERTURA PVC-ST1, ANTICHAMA BWF-B, 1 CONDUTOR, 0,6/1 KV, SEÇÃO NOMINAL 70MM2 REF 977</t>
  </si>
  <si>
    <t>CABO DE COBRE, FLEXÍVEL, CLASSE 4 OU 5, ISOLAÇÃO EM PVC/A, ANTICHAMA BWF-B, COBERTURA PVC-ST1, ANTICHAMA BWF-B, 1 CONDUTOR, 0,6/1 KV, SEÇÃO NOMINAL 95MM2 REF 998</t>
  </si>
  <si>
    <t>CABO DE COBRE, FLEXÍVEL, CLASSE 4 OU 5, ISOLAÇÃO EM PVC/A, ANTICHAMA BWF-B, COBERTURA PVC-ST1, ANTICHAMA BWF-B, 1 CONDUTOR, 0,6/1 KV, SEÇÃO NOMINAL 120MM2 REF 1017</t>
  </si>
  <si>
    <t>CABO TELEFÔNICO CI 50, 10 PARES, USO INTERNO REF 11919</t>
  </si>
  <si>
    <t>CABO TELEFÔNICO CI 50, 20 PARES, USO INTERNO REF 11920</t>
  </si>
  <si>
    <t>CABO TELEFÔNICO CI 50, 30 PARES, USO INTERNO REF 11921</t>
  </si>
  <si>
    <t>CABO TELEFÔNICO CI 50, 50 PARES, USO INTERNO REF 11922</t>
  </si>
  <si>
    <t>CABO TELEFÔNICO CCI 50, 2 PARES, USO INTERNO, SEM BLINDAGEM REF 11902</t>
  </si>
  <si>
    <t>CABO TELEFÔNICO CCI 50, 4 PARES, USO INTERNO, SEM BLINDAGEM REF 11904</t>
  </si>
  <si>
    <t>CABO TELEFÔNICO CCI 50, 6 PARES, USO INTERNO, SEM BLINDAGEM REF 11906</t>
  </si>
  <si>
    <t>CABO TELEFÔNICO CTP - APL - 50, 10 PARES, USO EXTERNO REF 11916</t>
  </si>
  <si>
    <t>CABO TELEFÔNICO CTP - APL - 50, 20 PARES, USO EXTERNO REF 11917</t>
  </si>
  <si>
    <t>CABO TELEFÔNICO CTP - APL - 50, 30 PARES, USO EXTERNO REF 11918</t>
  </si>
  <si>
    <t>CABO TELEFÔNICO CTP - APL - 50, 50 PARES, USO EXTERNO</t>
  </si>
  <si>
    <t>CABO ÓPTICO CFOA 4 FIBRAS OU EQUIVALENTE</t>
  </si>
  <si>
    <t>CONDULETE DE ALUMÍNIO TIPO C D= 3/4"</t>
  </si>
  <si>
    <t>CONDULETE DE ALUMÍNIO TIPO C D= 1"</t>
  </si>
  <si>
    <t>CONDULETE DE ALUMÍNIO TIPO C D= 1 1/4"</t>
  </si>
  <si>
    <t>INTERRUPTOR SIMPLES 10A, 250V, CONJUNTO MONTADO PARA EMBUTIR 4" X 2" (PLACA + SUPORTE + MÓDULO) REF 38062</t>
  </si>
  <si>
    <t>INTERRUPTOR PARALELO 10A, 250V, CONJUNTO MONTADO PARA EMBUTIR 4" X 2" (PLACA + SUPORTE + MÓDULO) REF 38063</t>
  </si>
  <si>
    <t>INTERRUPTOR BIPOLAR 10A, 250V, CONJUNTO MONTADO PARA EMBUTIR 4" X 2" (PLACA + SUPORTE + MÓDULO) REF 38064</t>
  </si>
  <si>
    <t>INTERRUPTOR INTERMEDIÁRIO 10A, 250V, CONJUNTO MONTADO PARA EMBUTIR 4" X 2" (PLACA + SUPORTE + MÓDULO) REF 38065</t>
  </si>
  <si>
    <t>INTERRUPTOR PARALELO 10A, 250V (APENAS MÓDULO) REF 38113</t>
  </si>
  <si>
    <t>INTERRUPTORES SIMPLES (2 MÓDULOS) 10A, 250V, CONJUNTO MONTADO PARA EMBUTIR 4" X 2" (PLACA + SUPORTE + MÓDULOS) REF 38068</t>
  </si>
  <si>
    <t>INTERRUPTOR SIMPLES + INTERRUPTOR PARALELO 10A, 250V, CONJUNTO MONTADO PARA EMBUTIR 4" X 2" (PLACA + SUPORTE + MÓDULOS) REF 38069</t>
  </si>
  <si>
    <t>INTERRUPTORES PARALELOS (2 MÓDULOS) 10A, 250V, CONJUNTO MONTADO PARA EMBUTIR 4" X 2" (PLACA + SUPORTE + MÓDULOS) REF 38070</t>
  </si>
  <si>
    <t>INTERRUPTORES SIMPLES (2 MÓDULOS) + 1 INTERRUPTOR PARALELO 10A, 250V, CONJUNTO MONTADO PARA EMBUTIR 4" X 2" (PLACA + SUPORTE + MÓDULOS) REF 38072</t>
  </si>
  <si>
    <t>INTERRUPTOR SIMPLES + 2 INTERRUPTORES PARALELOS 10A, 250V, CONJUNTO MONTADO PARA EMBUTIR 4" X 2" (PLACA + SUPORTE + MÓDULOS) REF 38073</t>
  </si>
  <si>
    <t>INTERRUPTORES SIMPLES (3 MÓDULOS) 10A, 250V, CONJUNTO MONTADO PARA EMBUTIR 4" X 2" (PLACA + SUPORTE + MÓDULOS) REF 38071</t>
  </si>
  <si>
    <t>TOMADA 2P+T 10A, 250V, CONJUNTO MONTADO PARA SOBREPOR 4" X 2" (CAIXA + MÓDULO) REF 12147</t>
  </si>
  <si>
    <t>TOMADA 2P+T 10A, 250V, CONJUNTO MONTADO PARA EMBUTIR 4" X 2" (PLACA + SUPORTE + MÓDULO) REF 7528</t>
  </si>
  <si>
    <t>TOMADA 2P+T 20A, 250V, CONJUNTO MONTADO PARA EMBUTIR 4" X 2" (PLACA + SUPORTE + MÓDULO) REF 38075</t>
  </si>
  <si>
    <t>TOMADA 2P+T 20A, 250V (APENAS MÓDULO) REF 38102</t>
  </si>
  <si>
    <t>BLOCO DE LIGAÇÃO INTERNA BLI-10 (PADRÃO TELEBRÁS)</t>
  </si>
  <si>
    <t>ANEL GUIA COM ROSCA SOBERBA AGS-1 - 25MM</t>
  </si>
  <si>
    <t>CAMPAINHA CIGARRA 127 V / 220 V, CONJUNTO MONTADO PARA EMBUTIR 4" X 2" (PLACA + SUPORTE + MÓDULO) REF 38085</t>
  </si>
  <si>
    <t>SUPORTE DE FIXAÇÃO PARA ESPELHO / PLACA 4" X 2", PARA 3 MÓDULOS, PARA INSTALAÇÃO DE TOMADAS E INTERRUPTORES (SOMENTE SUPORTE) REF 38099</t>
  </si>
  <si>
    <t>SUPORTE DE FIXAÇÃO PARA ESPELHO / PLACA 4" X 4", PARA 6 MÓDULOS, PARA INSTALAÇÃO DE TOMADAS E INTERRUPTORES (SOMENTE SUPORTE) REF 38100</t>
  </si>
  <si>
    <t>PLACA TERMOPLÁSTICA PARA CAIXA 2" X 4" REF8501 PIAL/EQUIVALENTE</t>
  </si>
  <si>
    <t>ESPELHO / PLACA CEGA 4" X 4", PARA INSTALAÇÃO DE TOMADAS E INTERRUPTORES REF 38095</t>
  </si>
  <si>
    <t>BLOCO PARA 50 PARES K110-50 SS PARA LIGAÇÃO OU EQUIVALENTE</t>
  </si>
  <si>
    <t>PAINEL CEGO, REFERÊNCIA KN-BLIND DA PLP OU EQUIVALENTE</t>
  </si>
  <si>
    <t>CONECTOR METÁLICO TIPO PARAFUSO FENDIDO (SPLIT BOLT), PARA CABOS 10MM2</t>
  </si>
  <si>
    <t>CONECTOR METÁLICO TIPO PARAFUSO FENDIDO (SPLIT BOLT), PARA CABOS ATÉ 6MM2</t>
  </si>
  <si>
    <t>CONECTOR METÁLICO TIPO PARAFUSO FENDIDO (SPLIT BOLT), PARA CABOS 16MM2</t>
  </si>
  <si>
    <t>CONECTOR METÁLICO TIPO PARAFUSO FENDIDO (SPLIT BOLT), PARA CABOS 25MM2</t>
  </si>
  <si>
    <t>CONECTOR METÁLICO TIPO PARAFUSO FENDIDO (SPLIT BOLT), PARA CABOS 35MM2</t>
  </si>
  <si>
    <t>CONECTOR METÁLICO TIPO PARAFUSO FENDIDO (SPLIT BOLT), PARA CABOS 50MM2</t>
  </si>
  <si>
    <t>CONECTOR METÁLICO TIPO PARAFUSO FENDIDO (SPLIT BOLT), PARA CABOS 70MM2</t>
  </si>
  <si>
    <t>CONECTOR METÁLICO TIPO PARAFUSO FENDIDO (SPLIT BOLT), PARA CABOS 95MM2</t>
  </si>
  <si>
    <t>TOMADA RJ11, 2 FIOS, CONJUNTO MONTADO PARA EMBUTIR 4" X 2" (PLACA + SUPORTE + MÓDULO)</t>
  </si>
  <si>
    <t>TOMADA RJ45, 8 FIOS, CATEGORIA 5E (APENAS MÓDULO)</t>
  </si>
  <si>
    <t>LUMINÁRIA DE EMERGÊNCIA 30 LEDS, POTÊNCIA 2W, BATERIA DE LÍTIO, AUTONOMIA DE 6 HORAS REF 38774</t>
  </si>
  <si>
    <t>LUMINÁRIA SOBREPOR PARA LÂMPADA 2 X 32W REFERÊNCIA LPT-22 ITAIM/EQUIVALENTE</t>
  </si>
  <si>
    <t>LUMINÁRIA SOBREP PARA 2 X 32W / 127V REFERÊNCIA OCT1369 INDELPA/EQUIVALENTE</t>
  </si>
  <si>
    <t>LUMINÁRIA DE SOBREPOR EM CHAPA DE AÇO PARA 2 LÂMPADAS FLUORESCENTES DE 18 W, PERFIL COMERCIAL (NÃO INCLUI REATOR E LÂMPADAS)</t>
  </si>
  <si>
    <t>LUMINÁRIA SOBREPOR 1 X 16W COM SOQUETE REF3540 ITAIM/EQUIVALENTE</t>
  </si>
  <si>
    <t>LUMINÁRIA SOBREPOR 2 X 14W COM SOQUETE REF3007 ITAIM/EQUIVALENTE</t>
  </si>
  <si>
    <t>LUMINÁRIA SOBREPOR 2 X 16W COM SOQUETE REF3540 ITAIM/EQUIVALENTE</t>
  </si>
  <si>
    <t>LUMINÁRIA SOBREPOR 2 X 28W COM SOQUETE REF3007 ITAIM/EQUIVALENTE</t>
  </si>
  <si>
    <t>LUMINÁRIA SOBREPOR 2 X 32W COM SOQUETE REF3540 ITAIM/EQUIVALENTE</t>
  </si>
  <si>
    <t>LUMINÁRIA EMBUTIR 1 X 16W COM SOQUETE REF2540 ITAIM/EQUIVALENTE</t>
  </si>
  <si>
    <t>LUMINÁRIA EMBUTIR 1 X 28W COM SOQUETE REF2837 ITAIM/EQUIVALENTE</t>
  </si>
  <si>
    <t>LUMINÁRIA EMBUTIR 1 X 32W COM SOQUETE REF2540 ITAIM/EQUIVALENTE</t>
  </si>
  <si>
    <t>LUMINÁRIA EMBUTIR 2 X 14W COM SOQUETE REF2007 ITAIM/EQUIVALENTE</t>
  </si>
  <si>
    <t>LUMINÁRIA EMBUTIR 2 X 16W COM SOQUETE REF2540 ITAIM/EQUIVALENTE</t>
  </si>
  <si>
    <t>LUMINÁRIA EMBUTIR 2 X 28W COM SOQUETE REF2007 ITAIM/EQUIVALENTE</t>
  </si>
  <si>
    <t>LUMINÁRIA EMBUTIR 2 X 32W COM SOQUETE REF2540 ITAIM/EQUIVALENTE</t>
  </si>
  <si>
    <t>GLOBO VIDRO ESFÉRICO LEITOSO 10 X 20CM</t>
  </si>
  <si>
    <t>ARANDELA EXTERNA DECORATIVA COMPACTA 20W WETZEL/EQUIVALENTE</t>
  </si>
  <si>
    <t>LUMINÁRIA TIPO TARTARUGA PARA ÁREA EXTERNA EM ALUMÍNIO, COM GRADE, PARA 1 LÂMPADA, BASE E27, POTÊNCIA MÁXIMA 40 / 60W (NÃO INCLUI LÂMPADA) REF 38775</t>
  </si>
  <si>
    <t>LUMINÁRIA ARANDELA TIPO MEIA-LUA COM VIDRO FOSCO 30 X 15CM, PARA 1 LÂMPADA, BASE E27, POTÊNCIA MÁXIMA 40 / 60W (NÃO INCLUI LÂMPADA) REF 38769</t>
  </si>
  <si>
    <t>SOQUETE DE PORCELANA BASE E27, FIXO DE TETO, PARA LÂMPADAS 12296</t>
  </si>
  <si>
    <t>SOQUETE DE PVC / TERMOPLÁSTICO BASE E27, COM RABICHO, PARA LÂMPADAS REF 13329</t>
  </si>
  <si>
    <t>LÂMPADA LED 6 W BIVOLT BRANCA, FORMATO TRADICIONAL (BASE E27) REF 38193</t>
  </si>
  <si>
    <t>LÂMPADA LED 10 W BIVOLT BRANCA, FORMATO TRADICIONAL (BASE E27) REF 38194</t>
  </si>
  <si>
    <t>LÂMPADA TUBULAR LED 18W 1800 A 2100 LUMENS SOQUETE G13 120CM</t>
  </si>
  <si>
    <t>GRAMPO METÁLICO TIPO OLHAL PARA HASTE DE ATERRAMENTO DE 3/4'', CONDUTOR DE 10 A 50MM2 REF 416</t>
  </si>
  <si>
    <t>ARMAÇÃO VERTICAL COM HASTE E CONTRA-PINO, EM CHAPA DE AÇO GALVANIZADO 3/16", COM 1 ESTRIBO, SEM ISOLADOR REF 1094</t>
  </si>
  <si>
    <t>ISOLADOR DE PORCELANA, TIPO ROLDANA, DIMENSÕES DE 72 X 72MM, PARA USO EM BAIXA TENSÃO REF 3398</t>
  </si>
  <si>
    <t>HASTE DE ATERRAMENTO EM AÇO COM 2,40M DE COMPRIMENTO E DN= 5/8", REVESTIDA COM BAIXA CAMADA DE COBRE, SEM CONECTOR REF 3379</t>
  </si>
  <si>
    <t>HASTE DE ATERRAMENTO 17,00MM X 2,40 COPPERWELD(3/4)/EQUIVALENTE</t>
  </si>
  <si>
    <t>HASTE DE ATERRAMENTO EM AÇO COM 3,00M DE COMPRIMENTO E DN= 3/4", REVESTIDA COM BAIXA CAMADA DE COBRE, COM CONECTOR TIPO GRAMPO</t>
  </si>
  <si>
    <t>HASTE ATERRAMENTO ZINCADO 25 X 25 X 2400MM PADRÃO CEMIG</t>
  </si>
  <si>
    <t>ABRAÇADEIRA, GALVANIZADA / ZINCADA, ROSCA SEM FIM, PARAFUSO INOX, LARGURA FITA 12,6 A 14 MM, D= 4" A 4 3/4" REF 11929</t>
  </si>
  <si>
    <t>ABRAÇADEIRA EM AÇO PARA AMARRAÇÃO DE ELETRODUTOS, TIPO D, COM 1/2" E PARAFUSO DE FIXAÇÃO REF 392</t>
  </si>
  <si>
    <t>ABRAÇADEIRA EM AÇO, TIPO U 3/4"</t>
  </si>
  <si>
    <t>TAMPÃO DE ALUMÍNIO 76MM</t>
  </si>
  <si>
    <t>TAMPÃO DE ALUMÍNIO 102MM</t>
  </si>
  <si>
    <t>TAMPÃO DE ALUMÍNIO 127MM</t>
  </si>
  <si>
    <t>CABEÇOTE DE ALUMÍNIO 1" REF 1050</t>
  </si>
  <si>
    <t>CABEÇOTE DE ALUMÍNIO 1 1/4" REF 1099</t>
  </si>
  <si>
    <t>CABEÇOTE DE ALUMÍNIO 1 1/2" REF 1049</t>
  </si>
  <si>
    <t>CABEÇOTE DE ALUMÍNIO 2" REF 1100</t>
  </si>
  <si>
    <t>CABEÇOTE DE ALUMÍNIO 2 1/2" REF 1101</t>
  </si>
  <si>
    <t>CAPTOR / TERMINAL AÉREO EM AÇO GALVANIZADO SEM BANDEIRA COM HASTE 3/8" X 250MM E FIXAÇÃO HORIZONTAL POR 1 FURO DE 3/8"</t>
  </si>
  <si>
    <t>CONECTOR DE PRESSÃO EM LATÃO ESTANHADO COM FURO Ø10MM PARA CABOS DE 35 - 70MM² (SPLIT-BOLT) REF 11855</t>
  </si>
  <si>
    <t>CAIXA DE EQUALIZAÇÃO EM POLIPROPILENO 180 X 145MM COM BARRAMENTO DE COBRE 6MM, 4 TERMINAIS 16MM2 E 1 TERMINAL 50MM2</t>
  </si>
  <si>
    <t>MOLDE PARA SOLDA EXOTÉRMICA HCL 5/8" 50-5 CLASSE 5 OU EQUIVALENTE</t>
  </si>
  <si>
    <t>ESPUMA EXPANSIVA DE POLIURETANO, APLICAÇÃO MANUAL - 500 ML REF 38124</t>
  </si>
  <si>
    <t>PRESILHA DE LATÃO PARA CABO DE 35 - 50MM2 + BUCHA S6</t>
  </si>
  <si>
    <t>CONECTOR MINI-GAR PARA CABOS DE 16 - 50MM2</t>
  </si>
  <si>
    <t>CAIXA DE EQUALIZAÇÃO 380 X 320 X 175 MM COM BARRAMENTO DE COBRE, 8 TERMINAIS 16MM2 E 1 TERMINAL 50MM2 USO INTERNO E EXTERNO</t>
  </si>
  <si>
    <t>FIXADOR OMEGA EM LATÃO PARA CABO 35MM2</t>
  </si>
  <si>
    <t>GRAMPO TIPO "X" EM COBRE DE 35MM2 - 50MM2</t>
  </si>
  <si>
    <t>PRESILHA DE LATÃO PARA CABO DE 16 - 25MM2 + BUCHA S6</t>
  </si>
  <si>
    <t>FIXADOR OMEGA EM LATÃO PARA CABO DE 16 - 25MM2</t>
  </si>
  <si>
    <t>CONECTOR DE MEDIÇÃO EM BRONZE ESTANHADO COM 1 PARAFUSO PARA CABOS DE 16 - 70MM2</t>
  </si>
  <si>
    <t>TERMINAL DE COMPRESSAO 1 FURO 16MM2 REF 1575</t>
  </si>
  <si>
    <t>CAIXA EQUALIZAÇÃO 210 X 210 X 90MM COM 9 TERMINAIS PARA USO INTERNO</t>
  </si>
  <si>
    <t>HASTE COBREADA ALTA CAMADA Ø5/8" X 2,40M (Ø14,3MM – EFETIVO)</t>
  </si>
  <si>
    <t>TERMINAL DE COMPRESSÃO 1 FURO 35MM2 REF 1577</t>
  </si>
  <si>
    <t>BARRA CHATA DE ALUMÍNIO 7/8" X 1/8" X 3000MM (70MM2) COM FUROS Ø7MM</t>
  </si>
  <si>
    <t>PARAFUSO FENDA AUTOTARRAXANTE INOX Ø4,2 X 32MM</t>
  </si>
  <si>
    <t>TERMINAL AÉREO EM AÇO GALVANIZADO DN 5/16", COMPRIMENTO DE 350MM, COM BASE DE FIXAÇÃO HORIZONTAL</t>
  </si>
  <si>
    <t>PARA RAIO FRANKLIN 4 PONTAS EM LATÃO CROMADO ROSCA 3/4" X 350MM REF 4274</t>
  </si>
  <si>
    <t>TERMINAL A COMPRESSÃO EM COBRE ESTANHADO PARA CABO 35MM2, 1 FURO E 1 COMPRESSÃO, PARA PARAFUSO DE FIXAÇÃO M8 REF 1577</t>
  </si>
  <si>
    <t>PARAFUSO SEXTAVADO ROSCA SOBERBA EM INOX ØM6 X 45MM</t>
  </si>
  <si>
    <t>CONECTOR DE PRESSÃO 35MM2 (SPLIT-BOLT) REF 11854</t>
  </si>
  <si>
    <t>TERMINAL TIPO CRUZ EM LATÃO PARA CABOS DE COBRE DE 16 - 50MM2</t>
  </si>
  <si>
    <t>SELANTE ELÁSTICO MONOCOMPONENTE A BASE DE POLIURETANO PARA JUNTAS DIVERSAS 310ML REF 142</t>
  </si>
  <si>
    <t>TERMINAL A COMPRESSÃO EM COBRE ESTANHADO PARA CABO 50MM2, 1 FURO E 1 COMPRESSÃO, PARA PARAFUSO DE FIXAÇÃO M8 REF 1578</t>
  </si>
  <si>
    <t>CAIXA DE EQUALIZAÇÃO EM AÇO 4000 X 400 X 155MM COM 11 TERMINAIS, USO INTERNO</t>
  </si>
  <si>
    <t>MOLDE PPS 35-2 PARA SOLDA EXOTÉRMICA CLASSE 2 OU EQUIVALENTE</t>
  </si>
  <si>
    <t>CAIXA DE INSPEÇÃO PVC Ø300 X 300MM COM TAMPA DE FERRO FUNDIDO</t>
  </si>
  <si>
    <t>SUPORTE EM LATÃO Ø1/4" X 200MM COM 2 PORCAS PARA FIXAÇÃO DE PRESILHAS</t>
  </si>
  <si>
    <t>RE-BAR Ø3/8" X 3,40M GALVANIZADA A FOGO (70MM2)</t>
  </si>
  <si>
    <t>TINTA ACRÍLICA PREMIUM PARA PISO REF 7348</t>
  </si>
  <si>
    <t>TINTA ESMALTE SINTÉTICO PREMIUM ACETINADO REF 7311</t>
  </si>
  <si>
    <t>VERNIZ SINTÉTICO BRILHANTE PARA MADEIRA, USO INTERNO E EXTERNO REF 10481</t>
  </si>
  <si>
    <t>TINTA ASFÁLTICA IMPERMEABILIZANTE DILUÍDA EM SOLVENTE, PARA MATERIAIS CIMENTÍCIOS, METAL E MADEIRA</t>
  </si>
  <si>
    <t>TINTA EPÓXI BRANCA REF 7304</t>
  </si>
  <si>
    <t>PRIMER EPÓXI / EPOXÍDICO REF 44072</t>
  </si>
  <si>
    <t>DILUENTE EPÓXI REF 5330</t>
  </si>
  <si>
    <t>MASSA PLÁSTICA (LATA COM 400 GRAMAS)</t>
  </si>
  <si>
    <t>SELADOR ACRÍLICO PAREDES INTERNAS/EXTERNAS REF 6085</t>
  </si>
  <si>
    <t>LIXA D'ÁGUA EM FOLHA, GRÃO 100</t>
  </si>
  <si>
    <t>LIXA EM FOLHA PARA PAREDE OU MADEIRA, NÚMERO 120 (COR VERMELHA)</t>
  </si>
  <si>
    <t>LAJE PRÉ-MOLDADA TRELIÇADA, UNIDIRECIONAL, BI-APOIADA, COM TRELIÇA METÁLICA TR08 E ENCHIMENTO EM EPS, SC=300KGF/M2, VÃO ATÉ 4 METROS, SEM COLOCAÇÃO</t>
  </si>
  <si>
    <t>LAJE PRÉ-MOLDADA TRELIÇADA, UNIDIRECIONAL, BI-APOIADA, COM TRELIÇA METÁLICA TR12 E ENCHIMENTO EM EPS, SC=300KGF/M2, VÃO ATÉ 5 METROS, SEM COLOCAÇÃO</t>
  </si>
  <si>
    <t>LAJE PRÉ-MOLDADA TRELIÇADA, UNIDIRECIONAL, BI-APOIADA, COM TRELIÇA METÁLICA TR16 E ENCHIMENTO EM EPS, SC=300KGF/M2, VÃO ATÉ 6 METROS, SEM COLOCAÇÃO</t>
  </si>
  <si>
    <t>LAJE PRÉ-MOLDADA TRELIÇADA, UNIDIRECIONAL, BI-APOIADA, COM TRELIÇA METÁLICA TR20 E ENCHIMENTO EM EPS, SC=300KGF/M2, VÃO ATÉ 8 METROS, SEM COLOCAÇÃO</t>
  </si>
  <si>
    <t>CHAPÉU DE MURO TRIANGULAR PRÉ-MOLDADO 20 X 100CM</t>
  </si>
  <si>
    <t>MEIO FIO EM CONCRETO PRÉ-MOLDADO FCK&gt;=20MPA, PADRÃO SUDECAP TIPO A, 30 X 14,2/12 (H X L1/L2), COMPRIMENTO 80 CM</t>
  </si>
  <si>
    <t>MEIO FIO EM CONCRETO PRÉ-MOLDADO FCK&gt;=20MPA, PADRÃO SUDECAP TIPO B, 40 X 15/12 (H X L1/L2), COMPRIMENTO 80CM REF 4061</t>
  </si>
  <si>
    <t>CORDÃO DE CONCRETO BOLEADO PRÉ-FABRICADO FCK&gt;=20 MPA, PADRÃO SUDECAP, COMPRIMENTO 1M</t>
  </si>
  <si>
    <t>DELIMITADOR FÍSICO DE CONCRETO FCK&gt;=20MPA, PADRÃO SUDECAP, 80CM</t>
  </si>
  <si>
    <t>MOURÃO CONCRETO CURVO, SEÇÃO "T", H= 2,80 M + CURVA COM 0,45M, COM FUROS PARA FIOS</t>
  </si>
  <si>
    <t>MOURÃO DE CONCRETO PONTA VIRADA SEÇÃO T, 3,2M, COM ESTICADOR</t>
  </si>
  <si>
    <t>MOURÃO DE CONCRETO RETO SEÇÃO T, 2,45M</t>
  </si>
  <si>
    <t>MOURÃO TIPO V, PRÉ-MOLDADO EM CONCRETO 25MPA, H= 3,0M OU EQUIVALENTE</t>
  </si>
  <si>
    <t>BLOQUETE / PISO INTERTRAVADO DE CONCRETO - MODELO RETANGULAR / TIJOLINHO / PAVER / HOLANDÊS / PARALELEPÍPEDO, 20 CM X 10 CM, E= 6 CM, RESISTÊNCIA DE 35 MPA, COR NATURAL REF 36155</t>
  </si>
  <si>
    <t>BLOQUETE / PISO INTERTRAVADO DE CONCRETO - MODELO ONDA / 16 FACES / RETANGULAR / TIJOLINHO / PAVER / HOLANDÊS / PARALELEPÍPEDO, 20 X 10 CM, E= 8 CM, RESISTÊNCIA DE 35 MPA, COLORIDO REF 36154</t>
  </si>
  <si>
    <t>BLOQUETE / PISO INTERTRAVADO DE CONCRETO - MODELO ONDA / 16 FACES / RETANGULAR / TIJOLINHO / PAVER / HOLANDÊS / PARALELEPÍPEDO, 20 X 10 CM, E= 8 CM, RESISTÊNCIA DE 35 MPA, COR NATURAL REF 36170</t>
  </si>
  <si>
    <t>BLOQUETE / PISO INTERTRAVADO DE CONCRETO - MODELO ONDA / 16 FACES / RETANGULAR / TIJOLINHO / PAVER / HOLANDÊS / PARALELEPÍPEDO, 20 X 10 CM, E= 10 CM, RESISTÊNCIA DE 35 MPA, COLORIDO</t>
  </si>
  <si>
    <t>BLOQUETE / PISO INTERTRAVADO DE CONCRETO - MODELO ONDA / 16 FACES / RETANGULAR / TIJOLINHO / PAVER / HOLANDÊS / PARALELEPÍPEDO, 20 X 10 CM, E= 10 CM, RESISTÊNCIA DE 50 MPA, COR NATURAL REF 40529</t>
  </si>
  <si>
    <t>BANCO PRÉ-MOLDADO DE CONCRETO 45 X 150 X 45CM</t>
  </si>
  <si>
    <t>CONJUNTO MESA E BANCOS DE CONCRETO PRÉ-FABRICADO FCK&gt;=20MPA, PADRÃO SUDECAP</t>
  </si>
  <si>
    <t>CONJUNTO ACESSÍVEL DE MESA E BANCOS DE CONCRETO PRÉ-FABRICADO FCK&gt;=20MPA, PADRÃO SUDECAP</t>
  </si>
  <si>
    <t>CAIXA GORDURA, SIMPLES, CONCRETO PRÉ-MOLDADO, CIRCULAR, COM TAMPA, D= 40 CM REF 11881</t>
  </si>
  <si>
    <t>CAIXA GORDURA DUPLA, CONCRETO PRÉ-MOLDADO, CIRCULAR, COM TAMPA, D= 60 CM</t>
  </si>
  <si>
    <t>FOSSA SÉPTICA D= 1,20M H= 4,0M</t>
  </si>
  <si>
    <t>SUMIDOURO CONCRETO PRÉ-MOLDADO, COMPLETO, PARA 10 CONTRIBUINTES</t>
  </si>
  <si>
    <t>PREGO DE AÇO POLIDO COM CABEÇA 18 X 30 (2 3/4 X 10) REF 5075</t>
  </si>
  <si>
    <t>PREGO DE AÇO POLIDO SEM CABEÇA 15 X 15 REF 39026</t>
  </si>
  <si>
    <t>PREGO DE AÇO POLIDO COM CABEÇA 15 X 18 (1 1/2 X 13) REF 5074</t>
  </si>
  <si>
    <t>PREGO DE AÇO POLIDO COM CABEÇA DUPLA 17 X 27 (2 1/2 X 11) REF 40304</t>
  </si>
  <si>
    <t>PREGO DE AÇO POLIDO COM CABEÇA 15 X 15 (1 1/4 X 13) REF 20247</t>
  </si>
  <si>
    <t>PREGO DE AÇO POLIDO COM CABEÇA 17 X 24 (2 1/4 X 11) REF 5073</t>
  </si>
  <si>
    <t>PINO DE AÇO COM FURO, HASTE = 27 MM (AÇÃO DIRETA) REF 37395</t>
  </si>
  <si>
    <t>GRAMPO DE AÇO POLIDO 1 " X 9MM REF 5076</t>
  </si>
  <si>
    <t>PARAFUSO DE 4,20 X 38MM EM AÇO ZINCADO COM ROSCA SOBERBA, CABEÇA CHATA E FENDA PHILLIPS</t>
  </si>
  <si>
    <t>BOTÃO ROSCA INTERNA CABEÇA CHATA MACIÇA, FORMATO REDONDO, METAL, 19MM, INCLUSO ARRUELA E PARAFUSO REF 44121</t>
  </si>
  <si>
    <t>ELETRODO REVESTIDO AWS - E7018, DIÂMETRO IGUAL A 4,00MM REF 10997</t>
  </si>
  <si>
    <t>ELETRODO REVESTIDO AWS - E6013, DIÂMETRO IGUAL A 2,50MM REF 11002</t>
  </si>
  <si>
    <t>BASCULANTE EM CHAPA COM 3 BÁSCULAS 80 X 80CM</t>
  </si>
  <si>
    <t>PERFIL DE ALUMÍNIO ANODIZADO REF 34360</t>
  </si>
  <si>
    <t>JANELA DE CORRER, EM ALUMÍNIO, 100 X 120CM, 2 FOLHAS MÓVEIS, COM VIDRO, SEM GUARNIÇÃO REF 36986</t>
  </si>
  <si>
    <t>JANELA DE CORRER, EM ALUMÍNIO, 100 X 120CM, 3 FOLHASS (2 VENEZIANAS E 1 VIDRO), COM VIDRO, SEM GUARNIÇÃO REF 44054</t>
  </si>
  <si>
    <t>JANELA DE CORRER, EM ALUMÍNIO, 120 X 150CM, 4 FOLHASS, COM VIDRO, SEM GUARNIÇÃO REF 34364</t>
  </si>
  <si>
    <t>JANELA DE CORRER, EM ALUMÍNIO, 100 X 150CM, 6 FOLHAS (2 VENEZIANAS FIXAS, 2 MÓVEIS E 2 VIDRO), COM VIDRO, SEM GUARNIÇÃO REF 44399</t>
  </si>
  <si>
    <t>PORTA DE ABRIR EM ALUMÍNIO COM LAMBRI HORIZONTAL / LAMINADA 80 X 210CM</t>
  </si>
  <si>
    <t>MOLDURA DE ACABAMENTO PARA ESQUADRIA DE ALUMÍNIO REF 36888</t>
  </si>
  <si>
    <t>BARRA APOIO DEFICIENTE FÍSICO TUBO D= 1 1/2" - CROMADA</t>
  </si>
  <si>
    <t>TIJOLO CERÂMICO MACIÇO REQUEIMADO 20 X 10 X 5CM COM FRETE REF 7258</t>
  </si>
  <si>
    <t>TIJOLO CERÂMICO FURADO 9 FUROS 29 X 19 X 14CM COM FRETE</t>
  </si>
  <si>
    <t>TIJOLO CERÂMICO FURADO 8 FUROS 29 X 19 X 9CM COM FRETE REF 7268</t>
  </si>
  <si>
    <t>TIJOLO CERÂMICO FURADO 9 FUROS 29 X 19 X 19CM COM FRETE REF 44464</t>
  </si>
  <si>
    <t>ELEMENTO VAZADO CERÂMICO QUADRADO (TIPO RETO OU REDONDO) DE 7 A 9 X 20 X 20 CM (L X A X C) REF 7272</t>
  </si>
  <si>
    <t>BLOCO CONCRETO VAZADO 9 X 19 X 39CM COM FRETE 4,5MPA</t>
  </si>
  <si>
    <t>BLOCO CONCRETO VAZADO 14 X 19 X 39CM COM FRETE 4,5MPA</t>
  </si>
  <si>
    <t>BLOCO CONCRETO VAZADO 19 X 19 X 39CM COM FRETE 4,5MPA</t>
  </si>
  <si>
    <t>BLOCO DE CONCRETO VAZADO 3,0MPA DE VEDAÇÃO 09 X 19 X 39CM COM FRETE REF 650</t>
  </si>
  <si>
    <t>BLOCO DE CONCRETO VAZADO 3,0MPA DE VEDAÇÃO 14 X 19 X 39CM COM FRETE REF 651</t>
  </si>
  <si>
    <t>BLOCO DE CONCRETO VAZADO 3,0MPA DE VEDAÇÃO 19 X 19 X 39CM COM FRETE REF 654</t>
  </si>
  <si>
    <t>BLOCO DE CONCRETO ESTRUTURAL 4,5 MPA DE 14 X 19 X 34 CM COM FRETE REF 38591</t>
  </si>
  <si>
    <t>MEIO BLOCO DE CONCRETO ESTRUTURAL 4,5 MPA DE 14 X 19 X 19 CM COM FRETE REF 38589</t>
  </si>
  <si>
    <t>MEIO BLOCO DE CONCRETO ESTRUTURAL 4,5 MPA DE 19 X 19 X 19 CM COM FRETE</t>
  </si>
  <si>
    <t>CANALETA DE CONCRETO ESTRUTURAL 4,5 MPA DE 14 X 19 X 39 CM COM FRETE REF 38600</t>
  </si>
  <si>
    <t>CANALETA DE CONCRETO ESTRUTURAL 4,5 MPA DE 19 X 19 X 39 CM COM FRETE</t>
  </si>
  <si>
    <t>BLOCO ESTRUTURAL CERÂMICO DE 14 X 19 X 39 CM E 6,0 MPA COM FRETE REF 34588</t>
  </si>
  <si>
    <t>BLOCO ESTRUTURAL CERÂMICO DE 14 X 19 X 34 CM E 6,0 MPA COM FRETE REF 38603</t>
  </si>
  <si>
    <t>BLOCO ESTRUTURAL CERÂMICO DE 14 X 19 X 29 CM E 6,0 MPA COM FRETE REF 34586</t>
  </si>
  <si>
    <t>MEIO BLOCO ESTRUTURAL CERÂMICO DE 14 X 19 X 19 CM E 6,0 MPA COM FRETE REF 34781</t>
  </si>
  <si>
    <t>MEIO BLOCO ESTRUTURAL CERÂMICO DE 14 X 19 X 14 CM E 6,0 MPA COM FRETE REF 34788</t>
  </si>
  <si>
    <t>CANALETA ESTRUTURAL CERÂMICA DE 14 X 19 X 39 CM E 6,0 MPA COM FRETE REF 34655</t>
  </si>
  <si>
    <t>CANALETA ESTRUTURAL CERÂMICA DE 14 X 19 X 29 CM E 6,0 MPA COM FRETE REF 34649</t>
  </si>
  <si>
    <t>ELEMENTO VAZADO DE CONCRETO, QUADRICULADO, 16 FUROS 50 x 50 x 7 CM REF 665</t>
  </si>
  <si>
    <t>DIVISÓRIA EM MÁRMORE, COM DUAS FACES POLIDAS, BRANCO COMUM, E= 3,0CM REF 10629</t>
  </si>
  <si>
    <t>DIVISORIA EM GRANITO, COM DUAS FACES POLIDAS, CINZA CORUMBÁ, E= 3,0 CM</t>
  </si>
  <si>
    <t>DIVISÓRIA EM GRANITO, COM DUAS FACES POLIDAS, TIPO ANDORINHA / QUARTZ / CASTELO / CORUMBÁ OU OUTROS EQUIVALENTES DA REGIÃO, E= 3,0CM REF 44476</t>
  </si>
  <si>
    <t>DIVISÓRIA EM ARDOSIA, COM DUAS FACES POLIDAS, E= 3,0 CM</t>
  </si>
  <si>
    <t>DIVISÓRIA DE ARDÓSIA E= 2CM (SEM POLIMENTO)</t>
  </si>
  <si>
    <t>PRATELEIRA GRANITO CINZA CORUMBÁ E= 2CM</t>
  </si>
  <si>
    <t>TUBO CONCRETO ARMADO, CLASSE PA-1, PONTA E BOLSA, DN 400MM REF 7745</t>
  </si>
  <si>
    <t>TUBO CONCRETO ARMADO, CLASSE PA-1, PONTA E BOLSA, DN 500MM REF 7714</t>
  </si>
  <si>
    <t>TUBO CONCRETO ARMADO, CLASSE PA-1, PONTA E BOLSA, DN 600MM REF 7725</t>
  </si>
  <si>
    <t>TUBO CONCRETO ARMADO, CLASSE PA-1, PONTA E BOLSA, DN 800MM REF 7750</t>
  </si>
  <si>
    <t>TUBO CONCRETO ARMADO, CLASSE PA-1, PONTA E BOLSA, DN 1000MM REF 7753</t>
  </si>
  <si>
    <t>TUBO CONCRETO ARMADO, CLASSE PA-1, PONTA E BOLSA, DN 1200MM REF 7757</t>
  </si>
  <si>
    <t>TUBO CONCRETO ARMADO, CLASSE PA-1, PONTA E BOLSA, DN 1500MM REF 7758</t>
  </si>
  <si>
    <t>TUBO CONCRETO ARMADO, CLASSE PA-2, PONTA E BOLSA, DN 400MM REF 7761</t>
  </si>
  <si>
    <t>TUBO CONCRETO ARMADO, CLASSE PA-2, PONTA E BOLSA, DN 500MM REF 7752</t>
  </si>
  <si>
    <t>TUBO CONCRETO ARMADO, CLASSE PA-2, PONTA E BOLSA, DN 600MM REF 7762</t>
  </si>
  <si>
    <t>TUBO CONCRETO ARMADO, CLASSE PA-2, PONTA E BOLSA, DN 800MM REF 7763</t>
  </si>
  <si>
    <t>TUBO CONCRETO ARMADO, CLASSE PA-2, PONTA E BOLSA, DN 1000MM REF 7765</t>
  </si>
  <si>
    <t>TUBO CONCRETO ARMADO, CLASSE PA-2, PONTA E BOLSA, DN 1200MM REF 7766</t>
  </si>
  <si>
    <t>TUBO CONCRETO ARMADO, CLASSE PA-2, PONTA E BOLSA, DN 1500MM REF 7767</t>
  </si>
  <si>
    <t>TUBO CONCRETO ARMADO, CLASSE PA-3, PONTA E BOLSA, DN 600MM REF 12578</t>
  </si>
  <si>
    <t>TUBO CONCRETO ARMADO, CLASSE PA-3, PONTA E BOLSA, DN 800MM REF 12580</t>
  </si>
  <si>
    <t>TUBO CONCRETO ARMADO, CLASSE PA-3, PONTA E BOLSA, DN 1000MM REF 12572</t>
  </si>
  <si>
    <t>TUBO CONCRETO ARMADO, CLASSE PA-3, PONTA E BOLSA, DN 1200MM REF 12574</t>
  </si>
  <si>
    <t>TUBO CONCRETO ARMADO, CLASSE PA-3, PONTA E BOLSA, DN 1500MM REF 12575</t>
  </si>
  <si>
    <t>TUBO CONCRETO ARMADO, CLASSE EA-2, PONTA E BOLSA, JUNTA ELÁSTICA, DN 400MM REF 7740</t>
  </si>
  <si>
    <t>TUBO CONCRETO ARMADO, CLASSE EA-2, PONTA E BOLSA, JUNTA ELÁSTICA, DN 500MM REF 7741</t>
  </si>
  <si>
    <t>TUBO CONCRETO ARMADO, CLASSE EA-2, PONTA E BOLSA, JUNTA ELÁSTICA, DN 600MM REF 7774</t>
  </si>
  <si>
    <t>TUBO CONCRETO ARMADO, CLASSE EA-2, PONTA E BOLSA, JUNTA ELÁSTICA, DN 800MM REF 7773</t>
  </si>
  <si>
    <t>TUBO CONCRETO ARMADO, CLASSE EA-2, PONTA E BOLSA, JUNTA ELÁSTICA, DN 1000MM REF 7720</t>
  </si>
  <si>
    <t>TUBO CONCRETO ARMADO, CLASSE EA-2, PONTA E BOLSA, JUNTA ELÁSTICA, DN 1500MM</t>
  </si>
  <si>
    <t>CALHA/CANALETA DE CONCRETO SIMPLES, TIPO MEIA CANA, D= 20 CM, PARA ÁGUA PLUVIAL REF 13115</t>
  </si>
  <si>
    <t>CALHA/CANALETA DE CONCRETO SIMPLES, TIPO MEIA CANA, D= 30 CM, PARA ÁGUA PLUVIAL REF 10541</t>
  </si>
  <si>
    <t>CALHA/CANALETA DE CONCRETO SIMPLES, TIPO MEIA CANA, D= 40 CM, PARA ÁGUA PLUVIAL REF 10542</t>
  </si>
  <si>
    <t>CALHA/CANALETA DE CONCRETO SIMPLES, TIPO MEIA CANA, D= 50 CM, PARA ÁGUA PLUVIAL REF 10543</t>
  </si>
  <si>
    <t>CALHA/CANALETA DE CONCRETO SIMPLES, TIPO MEIA CANA, D= 60 CM, PARA ÁGUA PLUVIAL REF 10544</t>
  </si>
  <si>
    <t>TAMPÃO FOFO ARTICULADO, CLASSE D400 CARGA MÁXIMA 40 T, REDONDO TAMPA 600 MM, REDE PLUVIAL/ESGOTO REF 6240</t>
  </si>
  <si>
    <t>TAMPÃO EM FERRO FUNDIDO T-19</t>
  </si>
  <si>
    <t>TAMPÃO FOFO ARTICULADO PARA REGISTRO, CLASSE A15 CARGA MÁXIMA 1,5T, 200 X 200MM REF 11289</t>
  </si>
  <si>
    <t>TAMPÃO DE FERRO FUNDIDO T-109 - PADRÃO COPASA</t>
  </si>
  <si>
    <t>CONJUNTO QUADRO E GRELHA DE FERRO FUNDIDO P= 199KG</t>
  </si>
  <si>
    <t>GRELHA FOFO SIMPLES COM REQUADRO, CARGA MÁXIMA 1,5 T, 200 X 1000MM, E= 15MM</t>
  </si>
  <si>
    <t>ANEL CA-1, D= 1000MM H= 300MM, MACHO - FÊMEA</t>
  </si>
  <si>
    <t>FITA DE PAPEL REFORÇADA COM LÂMINA DE METAL PARA REFORÇO DE CANTOS REF 39432</t>
  </si>
  <si>
    <t>SILICONE PARA ENVIDRAÇAMENTO ESTRUTURAL, 400G, PRETO REF 44120</t>
  </si>
  <si>
    <t>FITA DE ESPUMA PARA VEDAÇÃO E= 6 MM, 12 MM X 10M REF 44375</t>
  </si>
  <si>
    <t>TACO DE IPÊ EXTRA 7 X 21CM</t>
  </si>
  <si>
    <t>CERÂMICA ESMALTADA EXTRA, PEI MENOR OU IGUAL A 3, FORMATO MENOR OU IGUAL A 2025CM2 REF 536</t>
  </si>
  <si>
    <t>CERÂMICA ESMALTADA PARA FACHADAS, FORMATO APROXIMADO 7 X 26CM, FORNECIDAS EM PLACAS REF 44955</t>
  </si>
  <si>
    <t>CERÂMICA ESMALTADA EXTRA PARA PISO, PEI MAIOR OU IGUAL A 4, ÁREA ATÉ 2025CM2 REF 1287</t>
  </si>
  <si>
    <t>CERÂMICA EXTRA, PEI MENOR OU IGUAL A 3, 30 X 60CM</t>
  </si>
  <si>
    <t>CERÂMICA EXTRA, PEI MENOR OU IGUAL A 3, 60 X 60CM</t>
  </si>
  <si>
    <t>PORCELANATO RETIFICADO EXTRA, LISO, MONOCOLOR, ACETINADO OU POLIDO, DIMENSÕES 30 X 60CM</t>
  </si>
  <si>
    <t>PORCELANATO RETIFICADO EXTRA, LISO, MONOCOLOR, ACETINADO OU POLIDO, DIMENSÕES 60 X 60CM</t>
  </si>
  <si>
    <t>CERAMICA PARA FACHADAS, FORMATO APROXIMADO 10 X 10CM, FORNECIDAS EM PLACAS DE 30 X 30CM</t>
  </si>
  <si>
    <t>PEDRA ARDÓSIA, CINZA, 40 X 40CM, E= 1 CM REF 10731</t>
  </si>
  <si>
    <t>LADRILHO HIDRÁULICO, 20 X 20CM, E= 2CM, DADOS, COR NATURAL REF 3731</t>
  </si>
  <si>
    <t>LADRILHO HIDRÁULICO, 20 X 20CM, E= 2CM, DIRECIONAL, AMARELO/VERMELHO</t>
  </si>
  <si>
    <t>LADRILHO HIDRÁULICO, 20 X 20CM, E= 2CM, TÁTIL, AMARELO/VERMELHO REF 38135</t>
  </si>
  <si>
    <t>PISO / REVESTIMENTO EM MÁRMORE, POLIDO, BRANCO COMUM, FORMATO MAIOR OU IGUAL A 3025CM2, E= 2CM REF 4822</t>
  </si>
  <si>
    <t>BANCADA / BANCA EM MÁRMORE, POLIDO, BRANCO COMUM, E= 3 CM REF 11692</t>
  </si>
  <si>
    <t>GRANITO CINZA CORUMBÁ E= 2CM REF 10841</t>
  </si>
  <si>
    <t>GRANITO CINZA CORUMBÁ PARA BANCADA E= 2CM REF 11795</t>
  </si>
  <si>
    <t>COLA POLIURETANO - BICOMPONENTE</t>
  </si>
  <si>
    <t>SILICONE ACÉTICO USO GERAL, INCOLOR, 280G REF 39961</t>
  </si>
  <si>
    <t>ADESIVO ESTRUTURAL A BASE DE RESINA EPÓXI, BICOMPONENTE, PASTOSO (TIXOTRÓPICO)</t>
  </si>
  <si>
    <t>PISO DE BORRACHA PASTILHADO 50 X 50CM X 3MM SEM COLOCAÇÃO</t>
  </si>
  <si>
    <t>FORNECIMENTO E INSTALAÇÃO DE PISO EM BORRACHA RECICLADA MONOLÍTICA, ESPESSURA 70MM, BASE COM LASCAS DE PNEU RECICLADO (60MM) E CAMADA SUPERIOR PIGMENTADA COM AGLOMERADO DE PNEU (10MM)</t>
  </si>
  <si>
    <t>JUNTA PLÁSTICA DE DILATAÇÃO PARA PISOS, COR CINZA, 17 X 3MM (ALTURA X ESPESSURA)</t>
  </si>
  <si>
    <t>RODAPÉ OU RODABANCADA EM GRANITO, POLIDO, TIPO ANDORINHA / QUARTZ / CASTELO / CORUMBÁ OU OUTROS EQUIVALENTES DA REGIÃO, H= 10 CM, E= 2,0CM REF 20231</t>
  </si>
  <si>
    <t>RODAPÉ DE MADEIRA MACIÇA CUMARU / IPÊ CHAMPANHE OU EQUIVALENTE DA REGIÃO, 1,5 X 7CM REF 6186</t>
  </si>
  <si>
    <t>RODAPÉ EM MÁRMORE, POLIDO, BRANCO COMUM, L= 7CM, E= 2CM, CORTE RETO REF 4829</t>
  </si>
  <si>
    <t>RODAPÉ DE ARDÓSIA, H= 5CM / ( H= 7CM )</t>
  </si>
  <si>
    <t>SOLEIRA E PEITORIL DE ARDÓSIA E= 2CM</t>
  </si>
  <si>
    <t>SOLEIRA EM GRANITO, POLIDO, TIPO ANDORINHA / QUARTZ / CASTELO / CORUMBÁ OU OUTROS EQUIVALENTES DA REGIÃO, L= 15CM, E= 2,0CM REF 20232</t>
  </si>
  <si>
    <t>DISCO PARA ROÇADEIRA 80 DENTES</t>
  </si>
  <si>
    <t>CONJUNTO PARA FUTSAL COM PAR DE TRAVES OFICIAIS DE 3,00 X 2,00 M EM TUBO DE ACO GALVANIZADO 3" COM REQUADRO EM TUBO DE 1", PINTURA EM PRIMER COM TINTA ESMALTE SINTETICO E REDES DE POLIETILENO FIO 4 MM REF 25398</t>
  </si>
  <si>
    <t>TRAVE FUTEBOL CAMPO D= 100MM REDE NYLON DUPLO</t>
  </si>
  <si>
    <t>MASTROS TUBO PRETO D= 76MM SEM PEDESTAL PARA JUIZ</t>
  </si>
  <si>
    <t>REDE DE VOLEY RECREAÇÃO, 1 LONA (MARCA FILÓ)</t>
  </si>
  <si>
    <t>REDE DE PETECA RECREAÇÃO, 1 LONA (MARCA FILÓ)</t>
  </si>
  <si>
    <t>REDE NYLON DUPLO PARA TRAVE FUTEBOL DE CAMPO</t>
  </si>
  <si>
    <t>SACO DE RAFIA PARA ENTULHO, NOVO, LISO (SEM CLICHÊ), 60 X 90CM REF 37526</t>
  </si>
  <si>
    <t>ROTAÇÃO DIAGONAL DUPLA - APARELHO TRIPO CONJUGADO</t>
  </si>
  <si>
    <t>INFORME EM LONA IMPRESSÃO DIGITAL 720DPI COM ILHÓS</t>
  </si>
  <si>
    <t>PLACA DE INAUGURAÇÃO METÁLICA, 40CM X 60CM REF 10848</t>
  </si>
  <si>
    <t>PLACA DE AÇO ESMALTADA PARA IDENTIFICAÇÃO DE RUA, 45CM X 20CM REF 13521</t>
  </si>
  <si>
    <t>PLACA DE ALUMÍNIO FUNDIDO 3 X 3CM (NUMERAÇÃO PORTA)</t>
  </si>
  <si>
    <t>PLACA DE FERRO FUNDIDO 7 X 11CM (IDENTIFICAÇÃO CAIXA)</t>
  </si>
  <si>
    <t>PLACA ALUMÍNIO ANODIZADO NATURAL 25 X 25CM E= 1,5MM (IDENTIFICAÇÃO)</t>
  </si>
  <si>
    <t>PLACA CHAPA AÇO ESCOVADO 25 X 12CM E= 1,0MM (IDENTIFICAÇÃO)</t>
  </si>
  <si>
    <t>PLACA ALUMÍNIO ANODIZADO 70 X 61CM COM 6 INDICADORES</t>
  </si>
  <si>
    <t>PLACA 1,20 X 1,30M COM MOLDURA TUBO D= 50MM CHAPA 50CM</t>
  </si>
  <si>
    <t>PLACA 1,20 X 1,30M COM MOLDURA TUBO D= 50MM CHAPA 90CM</t>
  </si>
  <si>
    <t>PLACA CHAPA INOX ESCOVADO 70 X 28CM COM 2 INDICADORES FIXADO EM LAJE</t>
  </si>
  <si>
    <t>PLACA CHAPA INOX ESCOVADO 70 X 44CM COM 3 INDICADORES FIXADO EM LAJE</t>
  </si>
  <si>
    <t>PLACA ALUMÍNIO 15 X 15CM COM PICTOGRAMA, PELÍCULA ADESIVA</t>
  </si>
  <si>
    <t>PLACA 3,00 X 2,00M LONA, IMPRESSÃO DIGITAL, ESTRUTURA METALON 20 X 20CM</t>
  </si>
  <si>
    <t>PLACA 1,0 X 0,60M CHAPA GALVANIZADA 26, CAVALETE METALON 20 X 20CM</t>
  </si>
  <si>
    <t>PLACA 0,50 X 0,50M CHAPA GALVANIZADA 22, CAVALETE METALON 20 X 20CM</t>
  </si>
  <si>
    <t>PLACA 0,5 X 0,50M DUPLA FACE, CHAPA GALVANIZADA 22 EM CAVALETE</t>
  </si>
  <si>
    <t>CHAPINHA DE ALUMÍNIO / LATÃO D= 3CM COM NÚMERO IMPRESSO</t>
  </si>
  <si>
    <t>ANEL DE TEXTURA PARA CORRIMÃO D &lt;=1 1/2" PLÁSTICO, ABS PRETO OU CINZA</t>
  </si>
  <si>
    <t>ANEL DE TEXTURA PARA CORRIMÃO D &lt;=1 1/2" PLÁSTICO, ABS CROMADO</t>
  </si>
  <si>
    <t>ANEL DE TEXTURA PARA CORRIMÃO D &lt;=1 1/2" BORRACHA FLEXÍVEL, PRETO</t>
  </si>
  <si>
    <t>MESA ESCRITÓRIO, 2 GAVETAS, SIMPLES, PÉS DE METALON</t>
  </si>
  <si>
    <t>CADEIRA ALMOFADADA FIXA, SEM BRAÇO, ESTRUTURA DE METALON</t>
  </si>
  <si>
    <t>REFRIGERADOR COMPACTO (FRIGOBAR) ELECTROLUX 122L-RE120/EQUIVALENTE</t>
  </si>
  <si>
    <t>ARQUIVO DE AÇO 3 GAVETAS, MODELO OFÍCIO</t>
  </si>
  <si>
    <t>ARMÁRIO DE AÇO COM 2 PORTAS 170 X 72 X 40CM</t>
  </si>
  <si>
    <t>ARMÁRIO PARA ROUPAS COM 4 PORTAS 200 X 72 X 40CM</t>
  </si>
  <si>
    <t>AQUECEDOR PARA 25 MARMITAS 60 X 90CM - ELÉTRICO</t>
  </si>
  <si>
    <t>BÁSCULA PARA CAMINHÃO FORD CARGO 1519 OU 1319</t>
  </si>
  <si>
    <t>TANQUE DE AÇO PARA TRANSPORTE DE ÁGUA COM CAPACIDADE DE 6M3 (INCLUI MONTAGEM, NÃO INCLUI CAMINHÃO)</t>
  </si>
  <si>
    <t>TANQUE 10000L PARA CAMINHÃO PIPA</t>
  </si>
  <si>
    <t>TRANSPORTE EM CAÇAMBA (5M3)</t>
  </si>
  <si>
    <t>LIXEIRA PLÁSTICA COM TAMPA VAI E VEM, CAPACIDADE 100L, PARA ORGÂNICOS</t>
  </si>
  <si>
    <t>BIG BAG PARA RESÍDUOS COMUNS, CAPACIDADE APROXIMADA DE 1M3, PADRÃO CLUB FARM/EQUIVALENTE</t>
  </si>
  <si>
    <t>PAPEL HIGIÊNICO (ROLO - 300M)</t>
  </si>
  <si>
    <t>FITA DUPLA FACE TRANSFERÍVEL VHB 12MM X 20M UNITÁRIO 3M/EQUIVALENTE</t>
  </si>
  <si>
    <t>PRIMER PARA MANTA ASFÁLTICA A BASE DE ASFALTO MODIFICADO DILUÍDO EM SOLVENTE, APLICAÇÃO A FRIO REF 511</t>
  </si>
  <si>
    <t>SELANTE MONOCOMPONENTE A BASE DE SILICONE DE BAIXO MÓDULO, PARA JUNTAS DE PAVIMENTAÇÃO REF 43142</t>
  </si>
  <si>
    <t>MEMBRANA IMPERMEABILIZANTE ACRÍLICA MONOCOMPONENTE REF 43147</t>
  </si>
  <si>
    <t>ARGAMASSA POLIMÉRICA IMPERMEABILIZANTE SEMIFLEXÍVEL, BICOMPONENTE (MEMBRANA IMPERMEABILIZANTE ACRÍLICA) REF 135</t>
  </si>
  <si>
    <t>TELA DE POLIÉSTER PARA IMPERMEABILIZAÇÃO REF 4030</t>
  </si>
  <si>
    <t>MANTA LÍQUIDA DE BASE ASFÁLTICA MODIFICADA COM A ADIÇÃO DE ELASTÔMEROS DILUÍDOS EM SOLVENTE ORGÂNICO, APLICAÇÃO A FRIO (MEMBRANA IMPERMEABILIZANTE ASFÁLTICA) REF 626</t>
  </si>
  <si>
    <t>MANTA ASFÁLTICA ELASTOMÉRICA EM POLIÉSTER 3MM, TIPO III, CLASSE B, ACABAMENTO PP REF 4014</t>
  </si>
  <si>
    <t>MANTA ASFÁLTICA ELASTOMÉRICA EM POLIÉSTER 4MM, TIPO III, CLASSE B, ACABAMENTO PP REF 4015</t>
  </si>
  <si>
    <t>MANTA ASFÁLTICA ELASTOMÉRICA EM POLIÉSTER ALUMINIZADA 3MM, TIPO III, CLASSE B REF 11621</t>
  </si>
  <si>
    <t>CONE DE SINALIZAÇÃO EM PVC FLEXÍVEL, H= 70 / 76CM</t>
  </si>
  <si>
    <t>CONE DE SINALIZAÇÃO EM PVC RÍGIDO COM FAIXA REFLETIVA, H= 70 / 76CM</t>
  </si>
  <si>
    <t>SINALIZADOR A LED COM TRAVA ANTI-FURTO MONOLIGHT OU EQUIVALENTE</t>
  </si>
  <si>
    <t>SERVIÇO DE BOMBEAMENTO DE CONCRETO COM CONSUMO MÍNIMO DE 40M3 REF 44535</t>
  </si>
  <si>
    <t>MOBILIZAÇÃO E DESMOBILIZAÇÃO DE TRADO PARA ESTACA ESCAVAÇÃO MECÂNICA</t>
  </si>
  <si>
    <t>ESTACA BROCA MECANIZADA - PERFURAÇÃO D= 40CM</t>
  </si>
  <si>
    <t>ESTACA BROCA MECANIZADA - PERFURAÇÃO D= 25CM</t>
  </si>
  <si>
    <t>ESTACA BROCA MECANIZADA - PERFURAÇÃO D= 60CM</t>
  </si>
  <si>
    <t>ESTACA RAIZ D=310MM EM SOLO, EXCLUSIVE ARGAMASSSA, EXCLUSIVE ARMAÇÃO</t>
  </si>
  <si>
    <t>ESTACA RAIZ D=310MM EM ROCHA, EXCLUSIVE. ARGAMASSA, EXCLUSIVE ARMAÇÃO</t>
  </si>
  <si>
    <t>TARIFA "A" ENTRE 0 E 20M3, FORNECIMENTO DE ÁGUA REF 44480</t>
  </si>
  <si>
    <t>FORNECIMENTO DE GRAMA SÃO CARLOS (AXONOPUS COMPRESSUS) - MEIA SOMBRA</t>
  </si>
  <si>
    <t>MUDA DE RASTEIRA / FORRAÇÃO, AMENDOIM RASTEIRO / ONZE HORAS / AZULZINHA / IMPATIENS OU EQUIVALENTE DA REGIÃO (15 CM) - SOL -  REF 360</t>
  </si>
  <si>
    <t>FORNECIMENTO DE GRAMA ESMERALDAS (WILD ZOYSIA) - SOL</t>
  </si>
  <si>
    <t>ÁRVORE - SIBIPIRUNA - CAESLPINA PELTOHOROIDES H&gt;= 1,80M</t>
  </si>
  <si>
    <t>ÁRVORE - IPÊ ROXO - HANDROANTHUS IMPETIGINOSUS H= 2,50M</t>
  </si>
  <si>
    <t>ÁRVORE - IPÊ ROSA - TABEBUIA AVELLANEDAE H= 2,50M</t>
  </si>
  <si>
    <t>ÁRVORE - IPÊ BRANCO - TABEBUIA ROSEOALBA - H= 2,50M</t>
  </si>
  <si>
    <t>ÁRVORE - PAU FERRO - CAESALPINIA FERREA LEIOSCHYA H= 2,50M</t>
  </si>
  <si>
    <t>ÁRVORE - IPÊ AMARELO - HANDROANTHUS SERRATIFOLIUS - H= 2,50M</t>
  </si>
  <si>
    <t>ÁRVORE - PAU FERRO - CAESALPINIA FERREA LEIOSCHYA H&gt;= 1,80M</t>
  </si>
  <si>
    <t>ÁRVORE - OITI - LICANIA TOMENTOSA - H&gt;= 1,80M</t>
  </si>
  <si>
    <t>ÁRVORE - JACARANDÁ MIMOSO - CUSPIDIFOLIA H&gt;= 1,80M</t>
  </si>
  <si>
    <t>ÁRVORE - ESCUMILHA AFRICANA - LAGERSTROEMIA SPECIOSA - H&gt;= 1,80M</t>
  </si>
  <si>
    <t>ÁRVORE - JEQUITIBÁ BRANCO - CARINIANA ESTRELLENSIS - H&gt;= 1,80M</t>
  </si>
  <si>
    <t>ÁRVORE FRUTÍFERA - PITANGA, ARAÇÁ, ACEROLA, AMOREIRA, GRUMIXAMA, GOIABA, JABUTICABA - H&gt;= 1,80M</t>
  </si>
  <si>
    <t>POLIMENTO MECÂNICO DE PISO CONCRETO, NIVELAMENTO A LASER</t>
  </si>
  <si>
    <t>CALÇADA PORTUGUESA ASSENTADA</t>
  </si>
  <si>
    <t>IMPERMEABILIZAÇÃO, INFILTRAÇÃO CRISTALIZAÇÃO POSITIVA (RES)</t>
  </si>
  <si>
    <t>BANHEIRO QUÍMICO, 2 MANUTENÇÕES, 2 ROLOS PAPEL HIGIÊNICO</t>
  </si>
  <si>
    <t>BANHEIRO QUÍMICO COM SUPORTE SABONETE LÍQUIDO, LAVATÓRIO COM RESERVATÓRIO DE ÁGUA, CABINE DE POLIETILENO, PORTA PAPEL HIGIÊNICO, PORTA PAPEL TOALHA, ANTIDERRAPANTE, LIVRE/OCUPADO PAPEL HIGIÊNICO E LIMPEZA 2 VEZES POR SEMANA</t>
  </si>
  <si>
    <t>NÍVEL WILD N3 COM MICRÔMETRO (PRECISÃO +/- 0,2MM) OU EQUIVALENTE</t>
  </si>
  <si>
    <t>ESTAÇÃO TOTAL PRECISÃO MÍNIMA 2MM ALCANCE &gt;= 2500M</t>
  </si>
  <si>
    <t>RECEPTOR GPS PARA SISTEMA GNSS L1/L2 - PAR</t>
  </si>
  <si>
    <t>COMPUTADOR COM PERIFÉRICOS - PROCESSADOR I5 (EQUIVALENTE OU SUPERIOR) 8GB, RAM, HD 1 TB, PLACA DE VÍDEO 1GB E WINDOWS 10</t>
  </si>
  <si>
    <t>CÓPIA XEROGRÁFICA PRETO/BRANCO - FORMATO A2</t>
  </si>
  <si>
    <t>CÓPIA XEROGRÁFICA PRETO/BRANCO - FORMATO A1</t>
  </si>
  <si>
    <t>CÓPIA XEROGRÁFICA PRETO/BRANCO - FORMATO A0</t>
  </si>
  <si>
    <t>ENCADERNAÇÃO A4 ACETATO, PVC/CROMICOTE, COM ESPIRAL</t>
  </si>
  <si>
    <t>POÇO DE INSPEÇÃO EM SOLO, SEÇÃO TRANSVERSAL MÍNIMA 100CM OU CIRCULAR 120CM (NBR 9604:2016)</t>
  </si>
  <si>
    <t>SONDAGEM DE SOLO COM UTILIZAÇÃO DE PÁ E PICARETA</t>
  </si>
  <si>
    <t>MOBILIZAÇÃO E DESMOBILIZAÇÃO - SONDAGEM ROTATIVA NW</t>
  </si>
  <si>
    <t>INSTALAÇÃO DE SONDAGEM ROTATIVA NW, POR FURO</t>
  </si>
  <si>
    <t>PERFURAÇÃO EM SOLO COM SONDAGEM ROTATIVA NW</t>
  </si>
  <si>
    <t>PERFURAÇÃO DE SOLO COM COROA DE WIDIA SONDAGEM ROTATIVA NW</t>
  </si>
  <si>
    <t>PERFURAÇÃO COM COROA DIAMANTADA SONDAGEM ROTATIVA NW</t>
  </si>
  <si>
    <t>DETERMINAÇÃO DO TEOR DE UMIDADE DE SOLOS EM LABORATÓRIO (NBR 6457:2016 ANEXO A)</t>
  </si>
  <si>
    <t>DETERMINAÇÃO DA MASSA ESPECÍFICA, MASSA ESPECÍFICA APARENTE E ABSORÇÃO DE ÁGUA (NBR 6458:2016)</t>
  </si>
  <si>
    <t>ANÁLISE GRANULOMÉTRICA DE SOLOS POR PENEIRAMENTO (NBR 7181:2016)</t>
  </si>
  <si>
    <t>ANÁLISE GRANULOMÉTRICA DE SOLOS POR PENEIRAMENTO E SEDIMENTAÇÃO (NBR 7181:2016)</t>
  </si>
  <si>
    <t>COMPRESSÃO TRIAXIAL RÁPIDO NÃO ADENSADO E NÃO DRENADO (Q/UU) MÍNIMO 3 CORPOS DE PROVA</t>
  </si>
  <si>
    <t>COMPRESSÃO TRIAXIAL RÁPIDO NÃO ADENSADO E NÃO DRENADO (Q/UU) COM MEDIDAS DE PRESSÃO NEUTRA, MÍNIMO 3 CORPOS DE PROVA</t>
  </si>
  <si>
    <t>COMPRESSÃO TRIAXIAL RÁPIDO PRÉ-ADENSADO E NÃO DRENADO (R/CIU), MÍNIMO 3 CORPOS DE PROVA</t>
  </si>
  <si>
    <t>COMPRESSÃO TRIAXIAL RÁPIDO PRÉ-ADENSADO (R/CIU) COM MEDIDAS DE PRESSÃO NEUTRA, MÍNIMO 3 CORPOS DE PROVA</t>
  </si>
  <si>
    <t>COMPRESSÃO TRIAXIAL RÁPIDO PRÉ-ADENSADO SATURADO (R-SAT/CIU-SAT), MÍNIMO 3 CORPOS DE PROVA</t>
  </si>
  <si>
    <t>COMPRESSÃO TRIAXIAL RÁPIDO PRÉ-ADENSADO SATURADO (R-SAT/CIU-SAT) COM MEDIDAS PRESSÃO NEUTRA, MÍNIMO 3 CORPOS DE PROVA</t>
  </si>
  <si>
    <t>COMPRESSÃO TRIAXIAL LENTO SATURADO (CD), MÍNIMO 3 CORPOS DE PROVA</t>
  </si>
  <si>
    <t>ENSAIO DE CISALHAMENTO DIRETO RÁPIDO EM SOLOS (NBR ISO 12957-1:2013), MÍNIMO 3 CORPOS DE PROVA</t>
  </si>
  <si>
    <t>CISALHAMENTO DIRETO RÁPIDO SATURADO, MÍNIMO 3 CORPOS DE PROVA</t>
  </si>
  <si>
    <t>CISALHAMENTO DIRETO RÁPIDO PRÉ-ADENSADO, MÍNIMO 3 CORPOS DE PROVA</t>
  </si>
  <si>
    <t>CISALHAMENTO DIRETO RÁPIDO SATURADO PRÉ-ADENSADO, MÍNIMO 3 CORPOS DE PROVA</t>
  </si>
  <si>
    <t>DESENHISTA/MODELADOR TÉCNICO, INCLUSIVE ENCARGOS COMPLEMENTARES</t>
  </si>
  <si>
    <t>CO-3951</t>
  </si>
  <si>
    <t>PROJETO EXECUTIVO DE ENGRADAMENTO DE MADEIRA</t>
  </si>
  <si>
    <t>CO-3952</t>
  </si>
  <si>
    <t>PROJETO EXECUTIVO DE AUTOMAÇÃO</t>
  </si>
  <si>
    <t>CO-3953</t>
  </si>
  <si>
    <t>PROJETO EXECUTIVO DE SONORIZAÇÃO/ALARME/CFTV</t>
  </si>
  <si>
    <t>CO-4086</t>
  </si>
  <si>
    <t>PROJETO EXECUTIVO DE LINHA DE VIDA</t>
  </si>
  <si>
    <t>CO-4089</t>
  </si>
  <si>
    <t>PROJETO EXECUTIVO DE INFRAESTRUTURA VIÁRIA NO ESTACIONAMENTO</t>
  </si>
  <si>
    <t>CO-4090</t>
  </si>
  <si>
    <t>PROJETO EXECUTIVO DE SINALIZAÇÃO VIÁRIA INTERNA, HORIZONTAL E VERTICAL (ESTACIONAMENTO)</t>
  </si>
  <si>
    <t>CO-4091</t>
  </si>
  <si>
    <t>PROJETO DE ELEVADOR COM MEMORIAL DESCRITIVO</t>
  </si>
  <si>
    <t>CO-4092</t>
  </si>
  <si>
    <t>PROJETO DE ANDAIME FACHADEIRO COM EMISSÃO DE ART</t>
  </si>
  <si>
    <t>CO-4093</t>
  </si>
  <si>
    <t>PROJETO EXECUTIVO DE ESQUADRIAS</t>
  </si>
  <si>
    <t>CO-4094</t>
  </si>
  <si>
    <t>PROJETO EXECUTIVO DE GEOTECNIA</t>
  </si>
  <si>
    <t>LÂMPADA LED, BASE E27, POTÊNCIA DE 9W, BULBO A60, TEMPERATURA DA COR 6500K, TENSÃO 110-127V, EXCLUSIVE LUMINÁRIA</t>
  </si>
  <si>
    <t>LÂMPADA LED, BASE E27, POTÊNCIA DE 15W, BULBO A65, TEMPERATURA DA COR 6500K, TENSÃO 110-127V, EXCLUSIVE LUMINÁRIA</t>
  </si>
  <si>
    <t>LÂMPADA LED, BASE E27, POTÊNCIA DE 20W, BULBO A70, TEMPERATURA DA COR 6500K, TENSÃO 110-127V, EXCLUSIVE LUMINÁRIA</t>
  </si>
  <si>
    <t>PINTURA COM VERNIZ IMPREGNANTE EM SUPERFÍCIE DE MADEIRA, DUAS (2) DEMÃOS, ACABAMENTO TIPO FOSCO, COM APLICAÇÃO MANUAL, INCLUSIVE PREPARAÇÃO DA SUPERFÍCIE COM LIXAMENTO</t>
  </si>
  <si>
    <t>PINTURA ESMALTE BASE ÁGUA EM SUPERFÍCIES METÁLICAS, TRÊS (3) DEMÃOS, COM APLICAÇÃO MANUAL, EXCLUSIVE FUNDO ANTICORROSIVO E PREPARAÇÃO DA SUPERFÍCIE COM LIXAMENTO</t>
  </si>
  <si>
    <t>PINTURA ESMALTE BASE ÁGUA EM SUPERFÍCIE DE MADEIRA, TRÊS (3) DEMÃOS, COM APLICAÇÃO MANUAL, EXCLUSIVE FUNDO NIVELADOR E MASSA A ÓLEO, INCLUSIVE PREPARAÇÃO DA SUPERFÍCIE COM LIXAMENTO</t>
  </si>
  <si>
    <t>PINTURA ESMALTE BASE ÁGUA EM SUPERFÍCIE DE CONCRETO/ALVENARIA, TRÊS (3) DEMÃOS, COM APLICAÇÃO MANUAL, EXCLUSIVE SELADOR ACRÍLICO E MASSA ACRÍLICA/CORRIDA (PVA)</t>
  </si>
  <si>
    <t>ED-15823</t>
  </si>
  <si>
    <t>VIDRO COMUM TRANSPARENTE INCOLOR, ESP. 4MM, INCLUSIVE FORNECIMENTO, EXCLUSIVE CAIXILHO/PERFIL, VEDAÇÃO COM GUARNIÇÃO/GAXETA OU APLICAÇÃO DE MASSA DE VIDRACEIRO</t>
  </si>
  <si>
    <t>ED-16287</t>
  </si>
  <si>
    <t>MURO DIVISÓRIO DE TIJOLO FURADO COM ALTURA 180CM, COM PILARETES DE 16X9CM A CADA 250CM, SAPATA DE CONCRETO ARMADO 30X20CM E PINGADEIRA, REBOCADO E PINTADO A LÁTEX, INCLUSIVE ESCAVAÇÃO, APILOAMENTO E LASTRO</t>
  </si>
  <si>
    <t>ED-16319</t>
  </si>
  <si>
    <t>MURO DIVISÓRIO DE TIJOLO FURADO COM ALTURA 220CM, COM PILARETES DE 16X9CM A CADA 250CM, SAPATA DE CONCRETO ARMADO 30X20CM E PINGADEIRA, REBOCADO E PINTADO A LÁTEX, INCLUSIVE ESCAVAÇÃO, APILOAMENTO E LASTRO</t>
  </si>
  <si>
    <t>ED-16320</t>
  </si>
  <si>
    <t>MURO DIVISÓRIO DE TIJOLO FURADO COM ALTURA 250CM, COM PILARETES DE 16X9CM A CADA 250CM, SAPATA DE CONCRETO ARMADO 30X20CM E PINGADEIRA, REBOCADO E PINTADO A LÁTEX, INCLUSIVE ESCAVAÇÃO, APILOAMENTO E LASTRO</t>
  </si>
  <si>
    <t>ACABAMENTO PLÁSTICO COM ACIONAMENTO DUPLO, NA COR BRANCA, PARA CAIXA DE DESCARGA DE EMBUTIR, COMANDO DE ACIONAMENTO, INCLUSIVE ACESSÓRIOS PARA FIXAÇÃO</t>
  </si>
  <si>
    <t>ACABAMENTO ANTIVANDALISMO COM ACIONAMENTO DUPLO, EM AÇO INOX, PARA CAIXA DE DESCARGA DE EMBUTIR, COMANDO DE ACIONAMENTO, INCLUSIVE ACESSÓRIOS PARA FIXAÇÃO</t>
  </si>
  <si>
    <t>CHUVEIRO ELÉTRICO BRANCO, TENSÃO 127V/220V, POTÊNCIA 4600W/5500W, INCLUSIVE BRAÇO/CANO</t>
  </si>
  <si>
    <t>ED-16600</t>
  </si>
  <si>
    <t>DISPOSITIVO DE PROTEÇÃO CONTRA SURTOS (DPS) MONOPOLAR, CORRENTE DE INTERRUPÇÃO 20KA, INCLUSIVE TERMINAL ILHÓS</t>
  </si>
  <si>
    <t>ED-16601</t>
  </si>
  <si>
    <t>DISPOSITIVO DE PROTEÇÃO CONTRA SURTOS (DPS) MONOPOLAR, CORRENTE DE INTERRUPÇÃO 45KA, INCLUSIVE TERMINAL ILHÓS</t>
  </si>
  <si>
    <t>ED-16602</t>
  </si>
  <si>
    <t>DISPOSITIVO DE PROTEÇÃO CONTRA SURTOS (DPS) MONOPOLAR, CORRENTE DE INTERRUPÇÃO 60KA, INCLUSIVE TERMINAL ILHÓS</t>
  </si>
  <si>
    <t>CAIXA DE LIGAÇÃO/PASSAGEM EM PVC RÍGIDO PARA ELETRODUTO, COM SUPORTE PARA LAJOTA, OCTOGONAL COM FUNDO MÓVEL, DIMENSÃO 4"X4", EMBUTIDA EM LAJE PRÉ-MOLDADA, INCLUSIVE FIXAÇÃO</t>
  </si>
  <si>
    <t>PINTURA LÁTEX (PVA) EM SUPERFÍCIE DE MADEIRA, DUAS (2) DEMÃOS, COM APLICAÇÃO MANUAL, EXCLUSIVE SELADOR ACRÍLICO E MASSA ACRÍLICA/CORRIDA (PVA)</t>
  </si>
  <si>
    <t>ED-16749</t>
  </si>
  <si>
    <t>ENGATE FLEXÍVEL EM PVC, COMPRIMENTO DE 30CM, DIÂMETRO DE 1/2" (20MM), INCLUSIVE ACESSÓRIOS PARA INSTALAÇÃO</t>
  </si>
  <si>
    <t>ED-17544</t>
  </si>
  <si>
    <t>PINTURA COM FUNDO NIVELADOR EM SUPERFÍCIE DE MADEIRA OU ESQUADRIA DE MADEIRA, UMA (1) DEMÃO, INCLUSIVE PREPARAÇÃO DA SUPERFÍCIE COM LIXAMENTO, EXCLUSIVE MASSA A ÓLEO</t>
  </si>
  <si>
    <t>ED-17630</t>
  </si>
  <si>
    <t>PINTURA COM FUNDO GALVANIZADO EM ESQUADRIA E SUPERFÍCIE METÁLICA, UMA (1) DEMÃO, INCLUSIVE PREPARAÇÃO DA SUPERFÍCIE COM LIXAMENTO</t>
  </si>
  <si>
    <t>SONDAGEM DE ELETRODUTO/DUTOS COM ARAME GALVANIZADO, DIÂMETRO DO FIO 1,24MM, 18BWG, INCLUSIVE FORNECIMENTO</t>
  </si>
  <si>
    <t>ED-18300</t>
  </si>
  <si>
    <t>PREPARAÇÃO E PROTEÇÃO DE  SUPERFÍCIE COM FITA CREPE, PARA APLICAÇÃO DE RESINA, TINTA OU VERNIZ, EXCLUSIVE PINTURA</t>
  </si>
  <si>
    <t>ED-19640</t>
  </si>
  <si>
    <t>PINTURA ESMALTE BASE SOLVENTE EM GUARDA CORPO, COM OU SEM CORRIMÃO, DUAS (2) DEMÃOS, INCLUSIVE UMA (1) DEMÃO DE FUNDO ANTICORROSIVO</t>
  </si>
  <si>
    <t>ED-19975</t>
  </si>
  <si>
    <t>MOLDURA DE GESSO, LARGURA DE 10CM, INCLUSIVE FIXAÇÃO E REJUNTAMENTO</t>
  </si>
  <si>
    <t>ED-20344</t>
  </si>
  <si>
    <t>LIXAMENTO E DESBASTE MECANIZADO EM PISO DE CONCRETO</t>
  </si>
  <si>
    <t>ED-20378</t>
  </si>
  <si>
    <t>LIXAMENTO MECANIZADO EM PAREDE E TETO PARA REMOÇÃO DE TINTA ACRÍLICA/LÁTEX, MASSA PVA E GESSO</t>
  </si>
  <si>
    <t>ED-21095</t>
  </si>
  <si>
    <t>BANCADA EM GRANITO, COR CINZA ANDORINHA, ESP. 3CM, ACABAMENTO POLIDO, APOIADA EM CONSOLE DE METALON (50X30)MM, EXCLUSIVE RODABANCA/FRONTÃO, TESTEIRA/FAIXA, FURO EM BANCADA, CUBA METÁLICA, SIFÃO, TORNEIRA E ENGATE FLEXÍVEL</t>
  </si>
  <si>
    <t>ED-21096</t>
  </si>
  <si>
    <t>BANCADA EM GRANITO, COR CINZA ANDORINHA, ESP. 3CM, ACABAMENTO POLIDO, APOIADA EM ALVENARIA, EXCLUSIVE ALVENARIA, RODABANCA/FRONTÃO, TESTEIRA/FAIXA, FURO EM BANCADA, CUBA METÁLICA, VÁLVULA, SIFÃO, TORNEIRA E ENGATE FLEXÍVEL</t>
  </si>
  <si>
    <t>ED-21632</t>
  </si>
  <si>
    <t>BANCADA EM MÁRMORE, COR BRANCO COMUM, ESP. 2CM, ACABAMENTO POLIDO, APOIADA EM CONSOLE DE METALON (50X30)MM, EXCLUSIVE RODABANCA/FRONTÃO, TESTEIRA/FAIXA, FURO EM BANCADA, CUBA METÁLICA, VÁLVULA, SIFÃO, TORNEIRA E ENGATE FLEXÍVEL</t>
  </si>
  <si>
    <t>ED-21633</t>
  </si>
  <si>
    <t>BANCADA EM MÁRMORE, COR BRANCO COMUM, ESP. 2CM, ACABAMENTO POLIDO, APOIADA EM ALVENARIA, EXCLUSIVE ALVENARIA, RODABANCA/FRONTÃO, TESTEIRA/FAIXA, FURO EM BANCADA, CUBA METÁLICA, VÁLVULA, SIFÃO, TORNEIRA E ENGATE FLEXÍVEL</t>
  </si>
  <si>
    <t>TESTEIRA PARA BANCADA EM GRANITO, COR CINZA ANDORINHA, ESP. 2CM, ALTURA DE 3CM, INCLUSIVE POLIMENTO, CORTE/COLAGEM EM MEIA ESQUADRIA E MASSA PLÁSTICA NA COR DA PEDRA</t>
  </si>
  <si>
    <t>TESTEIRA PARA BANCADA EM GRANITO, COR CINZA ANDORINHA, ESP. 2CM, ALTURA DE 5CM, INCLUSIVE POLIMENTO, CORTE/COLAGEM EM MEIA ESQUADRIA E MASSA PLÁSTICA NA COR DA PEDRA</t>
  </si>
  <si>
    <t>ED-21862</t>
  </si>
  <si>
    <t>BANCADA EM MÁRMORE, COR BRANCO COMUM, ESP. 3CM, ACABAMENTO POLIDO, APOIADA EM CONSOLE DE METALON (50X30)MM, EXCLUSIVE RODABANCA/FRONTÃO, TESTEIRA/FAIXA, FURO EM BANCADA, CUBA METÁLICA, VÁLVULA, SIFÃO, TORNEIRA E ENGATE FLEXÍVEL</t>
  </si>
  <si>
    <t>ED-21863</t>
  </si>
  <si>
    <t>BANCADA EM MÁRMORE, COR BRANCO COMUM, ESP. 3CM, ACABAMENTO POLIDO, APOIADA EM ALVENARIA, EXCLUSIVE ALVENARIA, RODABANCA/FRONTÃO, TESTEIRA/FAIXA, FURO EM BANCADA, CUBA METÁLICA, VÁLVULA, SIFÃO, TORNEIRA E ENGATE FLEXÍVEL</t>
  </si>
  <si>
    <t>ED-21965</t>
  </si>
  <si>
    <t>RODABANCA/FRONTÃO PARA BANCADA EM ARDÓSIA, COR NATURAL, ESP. 2CM, ALTURA DE 7CM, INCLUSIVE REJUNTAMENTO EM MASSA PLÁSTICA NA COR DA PEDRA</t>
  </si>
  <si>
    <t>ED-21966</t>
  </si>
  <si>
    <t>RODABANCA/FRONTÃO PARA BANCADA EM ARDÓSIA, COR NATURAL, ESP. 2CM, ALTURA DE 10CM, INCLUSIVE REJUNTAMENTO EM MASSA PLÁSTICA NA COR DA PEDRA</t>
  </si>
  <si>
    <t>ED-21967</t>
  </si>
  <si>
    <t>FAIXA PARA BANCADA EM GRANITO, COR CINZA ANDORINHA, ESP. 2CM, ALTURA DE 3CM, INCLUSIVE POLIMENTO, CORTE/COLAGEM EM MEIA ESQUADRIA E MASSA PLÁSTICA NA COR DA PEDRA</t>
  </si>
  <si>
    <t>ED-21968</t>
  </si>
  <si>
    <t>FAIXA PARA BANCADA EM GRANITO, COR CINZA ANDORINHA, ESP. 2CM, ALTURA DE 5CM, INCLUSIVE POLIMENTO, CORTE/COLAGEM EM MEIA ESQUADRIA E MASSA PLÁSTICA NA COR DA PEDRA</t>
  </si>
  <si>
    <t>ED-21969</t>
  </si>
  <si>
    <t>FAIXA PARA BANCADA EM GRANITO, COR CINZA ANDORINHA, ESP. 2CM, ALTURA DE 10CM, INCLUSIVE POLIMENTO, CORTE/COLAGEM EM MEIA ESQUADRIA E MASSA PLÁSTICA NA COR DA PEDRA</t>
  </si>
  <si>
    <t>ED-21970</t>
  </si>
  <si>
    <t>FAIXA PARA BANCADA EM MÁRMORE, COR BRANCO COMUM, ESP. 2CM, ALTURA DE 3CM, INCLUSIVE POLIMENTO, CORTE/COLAGEM EM MEIA ESQUADRIA E MASSA PLÁSTICA NA COR DA PEDRA</t>
  </si>
  <si>
    <t>ED-21971</t>
  </si>
  <si>
    <t>FAIXA PARA BANCADA EM MÁRMORE, COR BRANCO COMUM, ESP. 2CM, ALTURA DE 5CM, INCLUSIVE POLIMENTO, CORTE/COLAGEM EM MEIA ESQUADRIA E MASSA PLÁSTICA NA COR DA PEDRA</t>
  </si>
  <si>
    <t>ED-21972</t>
  </si>
  <si>
    <t>FAIXA PARA BANCADA EM MÁRMORE, COR BRANCO COMUM, ESP. 2CM, ALTURA DE 10CM, INCLUSIVE POLIMENTO, CORTE/COLAGEM EM MEIA ESQUADRIA E MASSA PLÁSTICA NA COR DA PEDRA</t>
  </si>
  <si>
    <t>ED-21973</t>
  </si>
  <si>
    <t>TESTEIRA PARA BANCADA EM MÁRMORE, COR BRANCO COMUM, ESP. 2CM, ALTURA DE 3CM, INCLUSIVE POLIMENTO, CORTE/COLAGEM EM MEIA ESQUADRIA E MASSA PLÁSTICA NA COR DA PEDRA</t>
  </si>
  <si>
    <t>ED-21974</t>
  </si>
  <si>
    <t>TESTEIRA PARA BANCADA EM MÁRMORE, COR BRANCO COMUM, ESP. 2CM, ALTURA DE 5CM, INCLUSIVE POLIMENTO, CORTE/COLAGEM EM MEIA ESQUADRIA E MASSA PLÁSTICA NA COR DA PEDRA</t>
  </si>
  <si>
    <t>ED-21975</t>
  </si>
  <si>
    <t>TESTEIRA PARA BANCADA EM MÁRMORE, COR BRANCO COMUM, ESP. 2CM, ALTURA DE 10CM, INCLUSIVE POLIMENTO, CORTE/COLAGEM EM MEIA ESQUADRIA E MASSA PLÁSTICA NA COR DA PEDRA</t>
  </si>
  <si>
    <t>ED-21976</t>
  </si>
  <si>
    <t>FAIXA PARA BANCADA EM ARDÓSIA, COR NATURAL, ESP. 2CM, ALTURA DE 3CM, INCLUSIVE POLIMENTO, CORTE/COLAGEM EM MEIA ESQUADRIA E MASSA PLÁSTICA NA COR DA PEDRA</t>
  </si>
  <si>
    <t>ED-21977</t>
  </si>
  <si>
    <t>FAIXA PARA BANCADA EM ARDÓSIA, COR NATURAL, ESP. 2CM, ALTURA DE 5CM, INCLUSIVE POLIMENTO, CORTE/COLAGEM EM MEIA ESQUADRIA E MASSA PLÁSTICA NA COR DA PEDRA</t>
  </si>
  <si>
    <t>ED-21978</t>
  </si>
  <si>
    <t>FAIXA PARA BANCADA EM ARDÓSIA, COR NATURAL, ESP. 2CM, ALTURA DE 10CM, INCLUSIVE POLIMENTO, CORTE/COLAGEM EM MEIA ESQUADRIA E MASSA PLÁSTICA NA COR DA PEDRA</t>
  </si>
  <si>
    <t>ED-21979</t>
  </si>
  <si>
    <t>TESTEIRA PARA BANCADA EM ARDÓSIA, COR NATURAL, ESP. 2CM, ALTURA DE 3CM, INCLUSIVE POLIMENTO, CORTE/COLAGEM EM MEIA ESQUADRIA E MASSA PLÁSTICA NA COR DA PEDRA</t>
  </si>
  <si>
    <t>ED-21980</t>
  </si>
  <si>
    <t>TESTEIRA PARA BANCADA EM ARDÓSIA, COR NATURAL, ESP. 2CM, ALTURA DE 5CM, INCLUSIVE POLIMENTO, CORTE/COLAGEM EM MEIA ESQUADRIA E MASSA PLÁSTICA NA COR DA PEDRA</t>
  </si>
  <si>
    <t>ED-21981</t>
  </si>
  <si>
    <t>TESTEIRA PARA BANCADA EM ARDÓSIA, COR NATURAL, ESP. 2CM, ALTURA DE 10CM, INCLUSIVE POLIMENTO, CORTE/COLAGEM EM MEIA ESQUADRIA E MASSA PLÁSTICA NA COR DA PEDRA</t>
  </si>
  <si>
    <t>ED-22142</t>
  </si>
  <si>
    <t>BANCADA EM ARDÓSIA, COR NATURAL, ESP. 3CM, ACABAMENTO POLIDO, APOIADA EM CONSOLE DE METALON (50X30)MM, EXCLUSIVE RODABANCA/FRONTÃO, TESTEIRA/FAIXA, FURO EM BANCADA, CUBA METÁLICA, VÁLVULA, SIFÃO, TORNEIRA E ENGATE FLEXÍVEL</t>
  </si>
  <si>
    <t>ED-22143</t>
  </si>
  <si>
    <t>BANCADA EM ARDÓSIA, COR NATURAL, ESP. 3CM, ACABAMENTO POLIDO, APOIADA EM ALVENARIA, EXCLUSIVE ALVENARIA, RODABANCA/FRONTÃO, TESTEIRA/FAIXA, FURO EM BANCADA, CUBA METÁLICA, VÁLVULA, SIFÃO, TORNEIRA E ENGATE FLEXÍVEL</t>
  </si>
  <si>
    <t>ED-22215</t>
  </si>
  <si>
    <t>POSTE DE AÇO GALVANIZADO PARA ILUMINAÇÃO PÚBLICA, ALTURA LIVRE MÍNIMA DE 6M, COM LUMINÁRIA DE LED, POTÊNCIA DE 200W, 1 PÉTALA, INCLUSIVE FIAÇÃO, SUPORTE, RELÉ E FUNDAÇÃO</t>
  </si>
  <si>
    <t>ED-22216</t>
  </si>
  <si>
    <t>POSTE DE AÇO GALVANIZADO PARA ILUMINAÇÃO PÚBLICA, ALTURA LIVRE MÍNIMA DE 6M, COM LUMINÁRIA DE LED, POTÊNCIA DE 200W CADA, 2 PÉTALAS, INCLUSIVE FIAÇÃO, SUPORTES, RELÉ E FUNDAÇÃO DE CONCRETO</t>
  </si>
  <si>
    <t>ED-22217</t>
  </si>
  <si>
    <t>LUMINÁRIA PÚBLICA DE LED, POTÊNCIA DE 200W, EXCLUSIVE SUPORTE E POSTE</t>
  </si>
  <si>
    <t>ED-22218</t>
  </si>
  <si>
    <t>LUMINÁRIA PÚBLICA DE LED, POTÊNCIA DE 300W, EXCLUSIVE SUPORTE E POSTE</t>
  </si>
  <si>
    <t>ED-22342</t>
  </si>
  <si>
    <t>CAIXA DE INSPEÇÃO, TIPO "ZD" GARAGEM, PADRÃO CEMIG, DIMENSÃO (100X75)CM, ALTURA 120CM, COM TAMPA E ARO ARTICULADO EM FERRO FUNDIDO, INCLUSIVE ESCAVAÇÃO, APILOAMENTO, LASTRO DE BRITA, REATERRO E TRANSPORTE E RETIRADA DO MATERIAL ESCAVADO (EM CAÇAMBA)</t>
  </si>
  <si>
    <t>ED-22350</t>
  </si>
  <si>
    <t>REFLETOR DE LED, POTÊNCIA DE 200W, EXCLUSIVE SUPORTE E POSTE</t>
  </si>
  <si>
    <t>ED-22351</t>
  </si>
  <si>
    <t>REFLETOR DE LED, POTÊNCIA DE 300W, EXCLUSIVE SUPORTE E POSTE</t>
  </si>
  <si>
    <t>ED-22377</t>
  </si>
  <si>
    <t>POSTE DE CONCRETO PARA ILUMINAÇÃO PÚBLICA, ALTURA LIVRE MÍNIMA DE 9M, COM LUMINÁRIA DE LED, POTÊNCIA DE 300W, UM (1) BRAÇO, INCLUSIVE FIAÇÃO, SUPORTE, RELÉ E FUNDAÇÃO</t>
  </si>
  <si>
    <t>ED-22378</t>
  </si>
  <si>
    <t>POSTE DE CONCRETO PARA ILUMINAÇÃO PÚBLICA, ALTURA LIVRE MÍNIMA DE 9M, COM LUMINÁRIA DE LED, POTÊNCIA DE 300W CADA, DOIS (2) BRAÇOS, INCLUSIVE FIAÇÃO, SUPORTE, RELÉ E FUNDAÇÃO</t>
  </si>
  <si>
    <t>ED-22379</t>
  </si>
  <si>
    <t>POSTE DE AÇO GALVANIZADO, ALTURA LIVRE MÍNIMA DE 6M, COM 1 REFLETOR DE LED, POTÊNCIA DE 200W, INCLUSIVE FIAÇÃO, SUPORTE E FUNDAÇÃO</t>
  </si>
  <si>
    <t>ED-22380</t>
  </si>
  <si>
    <t>POSTE DE AÇO GALVANIZADO, ALTURA LIVRE MÍNIMA DE 6M, COM 2 REFLETORES DE LED, POTÊNCIA DE 200W CADA, INCLUSIVE FIAÇÃO, SUPORTE E FUNDAÇÃO</t>
  </si>
  <si>
    <t>ED-22381</t>
  </si>
  <si>
    <t>POSTE DE AÇO GALVANIZADO, ALTURA LIVRE MÍNIMA DE 6M, COM 4 REFLETORES DE LED, POTÊNCIA DE 200W CADA, INCLUSIVE FIAÇÃO, SUPORTE E FUNDAÇÃO</t>
  </si>
  <si>
    <t>ED-22382</t>
  </si>
  <si>
    <t>POSTE DE CONCRETO, ALTURA LIVRE MÍNIMA DE 9M, COM 8 REFLETORES DE LED, POTÊNCIA DE 300W CADA, INCLUSIVE FIAÇÃO, SUPORTE E FUNDAÇÃO</t>
  </si>
  <si>
    <t>ED-22383</t>
  </si>
  <si>
    <t>POSTE DE CONCRETO, ALTURA LIVRE MÍNIMA DE 9M, COM 10 REFLETORES DE LED, POTÊNCIA DE 300W CADA, INCLUSIVE FIAÇÃO, SUPORTE E FUNDAÇÃO</t>
  </si>
  <si>
    <t>TORNEIRA METÁLICA HOSPITALAR, ABERTURA ALAVANCA 1/4 DE VOLTA, ACABAMENTO CROMADO, COM AREJADOR, APLICAÇÃO DE PAREDE</t>
  </si>
  <si>
    <t>TORNEIRA METÁLICA HOSPITALAR, ABERTURA ALAVANCA 1/4 DE VOLTA, ACABAMENTO CROMADO, COM AREJADOR, APLICAÇÃO DE MESA, INCLUSIVE ENGATE FLEXÍVEL METÁLICO</t>
  </si>
  <si>
    <t>ED-22883</t>
  </si>
  <si>
    <t>IRRIGAÇÃO E CONSERVAÇÃO DE GRAMÍNEAS, FORRAÇÕES E VEGETAÇÃO EM GERAL, COM UTILIZAÇÃO DE CAMINHÃO PIPA</t>
  </si>
  <si>
    <t>TORNEIRA METÁLICA PARA TANQUE, ACABAMENTO CROMADO, COM AREJADOR</t>
  </si>
  <si>
    <t>LAVATÓRIO DE CANTO DE LOUÇA BRANCA SEM COLUNA, TAMANHO PEQUENO, INCLUSIVE ACESSÓRIOS DE FIXAÇÃO COM PARAFUSO CASTELO, VÁLVULA DE ESCOAMENTO DE METAL COM ACABAMENTO CROMADO, SIFÃO DE METAL TIPO COPO COM ACABAMENTO CROMADO, E REJUNTAMENTO, EXCLUSIVE TORNEIRA E ENGATE FLEXÍVEL</t>
  </si>
  <si>
    <t>ED-25562</t>
  </si>
  <si>
    <t>ARMÁRIO SOB BANCADA EM MDF LAMINADO BRANCO FOSCO, FORNECIMENTO INCLUSIVE TODOS ACESSÓRIOS E INSTALAÇÃO</t>
  </si>
  <si>
    <t>PINTURA ESMALTE BASE SOLVENTE EM SUPERFÍCIE DE MADEIRA, DUAS (2) DEMÃOS, COM APLICAÇÃO MANUAL, INCLUSIVE UMA (1) DEMÃO DE FUNDO NIVELADOR E PREPARAÇÃO DA SUPERFÍCIE COM LIXAMENTO, EXCLUSIVE MASSA A ÓLEO</t>
  </si>
  <si>
    <t>PINTURA ESMALTE BASE SOLVENTE EM SUPERFÍCIE DE MADEIRA, DUAS (2) DEMÃOS, COM APLICAÇÃO MANUAL, INCLUSIVE PREPARAÇÃO DA SUPERFÍCIE COM LIXAMENTO, EXCLUSIVE FUNDO NIVELADOR E MASSA A ÓLEO</t>
  </si>
  <si>
    <t>CAIXA PARA PROTEÇÃO GERAL, TIPO CM-8, DIMENSÃO CONFORME PADRÃO CEMIG, EXCLUSIVE BARRAMENTO E DISJUNTOR, INCLUSIVE INSTALAÇÃO</t>
  </si>
  <si>
    <t>RODAFORRO EM PVC, TIPO "U", NA COR BRANCA, PARA FORRO EM RÉGUA DE PVC, INCLUSIVE ACESSÓRIOS PARA FIXAÇÃO</t>
  </si>
  <si>
    <t>TORNEIRA METÁLICA ANTIVANDALISMO, FECHAMENTO AUTOMÁTICO, ACABAMENTO CROMADO, APLICAÇÃO DE PAREDE, INCLUSIVE ACESSÓRIOS</t>
  </si>
  <si>
    <t>CAIXA D'ÁGUA DE POLIETILENO, CAPACIDADE DE 3.000L, INCLUSIVE TAMPA, TORNEIRA DE BOIA, EXTRAVASOR, TUBO DE LIMPEZA E ACESSÓRIOS, EXCLUSIVE TUBULAÇÃO DE ENTRADA/SAÍDA DE ÁGUA</t>
  </si>
  <si>
    <t>CAIXA D'ÁGUA DE POLIETILENO, CAPACIDADE DE 5.000L, INCLUSIVE TAMPA, TORNEIRA DE BOIA, EXTRAVASOR, TUBO DE LIMPEZA E ACESSÓRIOS, EXCLUSIVE TUBULAÇÃO DE ENTRADA/SAÍDA DE ÁGUA</t>
  </si>
  <si>
    <t>CAIXA D'ÁGUA DE POLIETILENO, CAPACIDADE DE 310L, INCLUSIVE TAMPA, TORNEIRA DE BOIA, EXTRAVASOR, TUBO DE LIMPEZA E ACESSÓRIOS, EXCLUSIVE TUBULAÇÃO DE ENTRADA/SAÍDA DE ÁGUA</t>
  </si>
  <si>
    <t>TORNEIRA METÁLICA PARA BEBEDOURO, FECHAMENTO AUTOMÁTICO, ACABAMENTO CROMADO, APLICAÇÃO DE PAREDE</t>
  </si>
  <si>
    <t>CORRIMÃO INTERMEDIÁRIO SIMPLES EM TUBO GALVANIZADO, COM COSTURA, CLASSE LEVE (NBR-5580), DIÂMETRO DE 1.1/2", ESP. 3MM, FIXADO EM PISO COM MONTANTE VERTICAL, DIÂMETRO DE 1.1/2", INCLUSIVE SUPORTE PARA CORRIMÃO EM BARRA CHATA (1"X1/2"), EXCLUSIVE PINTURA</t>
  </si>
  <si>
    <t>CORRIMÃO DUPLO EM TUBO GALVANIZADO, COM COSTURA, DIÂMETRO DE 1.1/2", ESP. 3MM, FIXADO EM ALVENARIA, INCLUSIVE SUPORTE PARA CORRIMÃO EM BARRA CHATA (1"X1/2"), EXCLUSIVE PINTURA</t>
  </si>
  <si>
    <t>CORRIMÃO DUPLO EM TUBO GALVANIZADO, COM COSTURA, DIÂMETRO DE 1.1/2", ESP. 3MM, FIXADO EM PISO COM MONTANTE VERTICAL, DIÂMETRO DE 1.1/2", INCLUSIVE SUPORTE PARA CORRIMÃO EM BARRA CHATA (1"X1/2"), EXCLUSIVE PINTURA</t>
  </si>
  <si>
    <t>CORRIMÃO INTERMEDIÁRIO DUPLO EM TUBO GALVANIZADO, COM COSTURA, DIÂMETRO DE 1.1/2", ESP. 3MM, FIXADO EM PISO COM MONTANTE VERTICAL, DIÂMETRO DE 1.1/2", INCLUSIVE SUPORTE PARA CORRIMÃO EM BARRA CHATA (1"X1/2"), EXCLUSIVE PINTURA</t>
  </si>
  <si>
    <t>GUARDA-CORPO INTERNO, ALTURA 110CM, EM TUBO GALVANIZADO, COM COSTURA, DIÂMETRO DE 2", ESP. 3MM, GRADIL COM QUADRO EM BARRA CHATA (1.1/4"X3/16") E DIVISÃO VERTICAL EM BARRA CHATA (1.1/2"X3/16"), INCLUSIVE CORRIMÃO SIMPLES, EXCLUSIVE PINTURA</t>
  </si>
  <si>
    <t>GUARDA-CORPO INTERNO, ALTURA 110CM, EM TUBO GALVANIZADO, COM COSTURA, DIÂMETRO DE 2", ESP. 3MM, GRADIL COM QUADRO EM BARRA CHATA (1.1/4"X3/16") E DIVISÃO VERTICAL EM BARRA CHATA (1.1/2"X3/16"), INCLUSIVE CORRIMÃO DUPLO, EXCLUSIVE PINTURA</t>
  </si>
  <si>
    <t>GUARDA-CORPO INTERNO, ALTURA 110CM, EM TUBO GALVANIZADO, COM COSTURA, DIÂMETRO DE 2", ESP. 3MM, GRADIL COM QUADRO EM BARRA CHATA (1.1/4"X3/16") E DIVISÃO VERTICAL EM BARRA CHATA (1.1/2"X3/16"), EXCLUSIVE PINTURA</t>
  </si>
  <si>
    <t>GUARDA-CORPO EXTERNO, ALTURA 130CM, EM TUBO GALVANIZADO, COM COSTURA, DIÂMETRO DE 2", ESP. 3MM, GRADIL COM QUADRO EM BARRA CHATA (1.1/4"X3/16") E DIVISÃO VERTICAL EM BARRA CHATA (1.1/2"X3/16"), INCLUSIVE CORRIMÃO SIMPLES, EXCLUSIVE PINTURA</t>
  </si>
  <si>
    <t>GUARDA-CORPO EXTERNO, ALTURA 130CM, EM TUBO GALVANIZADO, COM COSTURA, DIÂMETRO DE 2", ESP. 3MM, GRADIL COM QUADRO EM BARRA CHATA (1.1/4"X3/16") E DIVISÃO VERTICAL EM BARRA CHATA (1.1/2"X3/16"), INCLUSIVE CORRIMÃO DUPLO, EXCLUSIVE PINTURA</t>
  </si>
  <si>
    <t>GUARDA-CORPO EXTERNO, ALTURA 130CM, EM TUBO GALVANIZADO, COM COSTURA, DIÂMETRO DE 2", ESP. 3MM, GRADIL COM QUADRO EM BARRA CHATA (1.1/4"X3/16") E DIVISÃO VERTICAL EM BARRA CHATA (1.1/2"X3/16"), EXCLUSIVE PINTURA</t>
  </si>
  <si>
    <t>GUARDA-CORPO INTERNO, ALTURA 110CM, EM TUBO GALVANIZADO, COM COSTURA, DIÂMETRO DE 2", ESP. 3MM, GRADIL COM DIVISÃO HORIZONTAL EM TUBO GALVANIZADO, COM COSTURA, DIÂMETRO DE 1", ESP. 3MM, INCLUSIVE CORRIMÃO SIMPLES, EXCLUSIVE PINTURA</t>
  </si>
  <si>
    <t>GUARDA-CORPO INTERNO, ALTURA 110CM, EM TUBO GALVANIZADO, COM COSTURA, DIÂMETRO DE 2", ESP. 3MM, GRADIL COM DIVISÃO HORIZONTAL EM TUBO GALVANIZADO, COM COSTURA, DIÂMETRO DE 1", ESP. 3MM, INCLUSIVE CORRIMÃO DUPLO, EXCLUSIVE PINTURA</t>
  </si>
  <si>
    <t>GUARDA-CORPO INTERNO, ALTURA 110CM, EM TUBO GALVANIZADO, COM COSTURA, DIÂMETRO DE 2", ESP. 3MM, GRADIL COM DIVISÃO HORIZONTAL EM TUBO GALVANIZADO, COM COSTURA, DIÂMETRO DE 1", ESP. 3MM, EXCLUSIVE PINTURA</t>
  </si>
  <si>
    <t>GUARDA-CORPO EXTERNO, ALTURA 130CM, EM TUBO GALVANIZADO, COM COSTURA, DIÂMETRO DE 2", ESP. 3MM, GRADIL COM DIVISÃO HORIZONTAL EM TUBO GALVANIZADO, COM COSTURA, DIÂMETRO DE 1", ESP. 3MM, INCLUSIVE CORRIMÃO SIMPLES, EXCLUSIVE PINTURA</t>
  </si>
  <si>
    <t>GUARDA-CORPO EXTERNO, ALTURA 130CM, EM TUBO GALVANIZADO, COM COSTURA, DIÂMETRO DE 2", ESP. 3MM, GRADIL COM DIVISÃO HORIZONTAL EM TUBO GALVANIZADO, COM COSTURA, DIÂMETRO DE 1", ESP. 3MM, EXCLUSIVE PINTURA</t>
  </si>
  <si>
    <t>GUARDA-CORPO INTERNO, ALTURA 110CM, EM TUBO GALVANIZADO, COM COSTURA, DIÂMETRO DE 2", ESP. 3MM, GRADIL COM DIVISÃO VERTICAL EM TUBO GALVANIZADO, COM COSTURA, DIÂMETRO DE 1", ESP. 3MM, INCLUSIVE CORRIMÃO SIMPLES, EXCLUSIVE PINTURA</t>
  </si>
  <si>
    <t>GUARDA-CORPO INTERNO, ALTURA 110CM, EM TUBO GALVANIZADO, COM COSTURA, DIÂMETRO DE 2", ESP. 3MM, GRADIL COM DIVISÃO VERTICAL EM TUBO GALVANIZADO, COM COSTURA, DIÂMETRO DE 1", ESP. 3MM, INCLUSIVE CORRIMÃO DUPLO, EXCLUSIVE PINTURA</t>
  </si>
  <si>
    <t>GUARDA-CORPO INTERNO, ALTURA 110CM, EM TUBO GALVANIZADO, COM COSTURA, DIÂMETRO DE 2", ESP. 3MM, GRADIL COM DIVISÃO VERTICAL EM TUBO GALVANIZADO, COM COSTURA, DIÂMETRO DE 1", ESP. 3MM, EXCLUSIVE PINTURA</t>
  </si>
  <si>
    <t>GUARDA-CORPO EXTERNO, ALTURA 130CM, EM TUBO GALVANIZADO, COM COSTURA, DIÂMETRO DE 2", ESP. 3MM, GRADIL COM DIVISÃO VERTICAL EM TUBO GALVANIZADO, COM COSTURA, DIÂMETRO DE 1", ESP. 3MM, INCLUSIVE CORRIMÃO SIMPLES, EXCLUSIVE PINTURA</t>
  </si>
  <si>
    <t>GUARDA-CORPO EXTERNO, ALTURA 130CM, EM TUBO GALVANIZADO, COM COSTURA, DIÂMETRO DE 2", ESP. 3MM, GRADIL COM DIVISÃO VERTICAL EM TUBO GALVANIZADO, COM COSTURA, DIÂMETRO DE 1", ESP. 3MM, INCLUSIVE CORRIMÃO DUPLO, EXCLUSIVE PINTURA</t>
  </si>
  <si>
    <t>GUARDA-CORPO EXTERNO, ALTURA 130CM, EM TUBO GALVANIZADO, COM COSTURA, DIÂMETRO DE 2", ESP. 3MM, GRADIL COM DIVISÃO VERTICAL EM TUBO GALVANIZADO, COM COSTURA, DIÂMETRO DE 1", ESP. 3MM, EXCLUSIVE PINTURA</t>
  </si>
  <si>
    <t>PATCH CORD RJ45/RJ45, UTP QUATRO (4) PARES METÁLICO, CATEGORIA TIPO 6, PINAGEM T568A (VOZ), COMPRIMENTO DOIS (2) METROS</t>
  </si>
  <si>
    <t>TORNEIRA PLÁSTICA PARA TANQUE/IRRIGAÇÃO, BICO COM ROSCA</t>
  </si>
  <si>
    <t>DUCHA PLÁSTICA, SAÍDA COM DIÂMETRO DE 5", INCLUSIVE ACESSÓRIOS</t>
  </si>
  <si>
    <t>DISTRIBUIDOR/DISPENSER PARA ÁLCOOL EM GEL OU SABONETE LÍQUIDO, EM PLÁSTICO, CAPACIDADE RESERVATÓRIO 800ML, INCLUSIVE ACESSÓRIOS PARA FIXAÇÃO</t>
  </si>
  <si>
    <t>ASSENTO PLÁSTICO PARA BACIA SANITÁRIA, NA COR BRANCA, PADRÃO POPULAR, INCLUSIVE ACESSÓRIOS PARA FIXAÇÃO</t>
  </si>
  <si>
    <t>BANCO ARTICULADO EM AÇO INOX COM CANTOS ARREDONDADOS, LARGURA DE 45CM, COMPRIMENTO DE 70CM, PARA ACESSIBILIDADE (PMR/PCR), INSTALADO EM PAREDE, INCLUSIVE ACESSÓRIOS PARA FIXAÇÃO</t>
  </si>
  <si>
    <t>BARRA DE APOIO EM AÇO INOX POLIDO RETA, DIÂMETRO DE 1.1/4", PARA ACESSIBILIDADE (PMR/PCR), COMPRIMENTO 80CM, INSTALADO EM PAREDE, INCLUSIVE ACESSÓRIOS PARA FIXAÇÃO</t>
  </si>
  <si>
    <t>BARRA DE APOIO EM AÇO INOX POLIDO RETA, DIÂMETRO DE 1.1/4", PARA ACESSIBILIDADE (PMR/PCR), COMPRIMENTO 100CM, INSTALADO EM PAREDE, INCLUSIVE ACESSÓRIOS PARA FIXAÇÃO</t>
  </si>
  <si>
    <t>BARRA DE APOIO EM AÇO INOX POLIDO RETA, DIÂMETRO DE 1.1/4", PARA ACESSIBILIDADE (PMR/PCR), COMPRIMENTO 90CM, INSTALADO EM PAREDE, INCLUSIVE ACESSÓRIOS PARA FIXAÇÃO</t>
  </si>
  <si>
    <t>BARRA DE APOIO EM AÇO INOX POLIDO RETA, DIÂMETRO DE 1.1/4", PARA ACESSIBILIDADE (PMR/PCR), COMPRIMENTO 40CM, INSTALADO EM PORTA/PAREDE, INCLUSIVE ACESSÓRIOS PARA FIXAÇÃO</t>
  </si>
  <si>
    <t>BARRA DE APOIO EM AÇO INOX POLIDO RETA, DIÂMETRO DE 1.1/4", PARA ACESSIBILIDADE (PMR/PCR), COMPRIMENTO 70CM, INSTALADO EM PAREDE, INCLUSIVE ACESSÓRIOS PARA FIXAÇÃO</t>
  </si>
  <si>
    <t>BARRA DE APOIO EM AÇO INOX POLIDO EM "L", DIÂMETRO DE 1.1/4", PARA ACESSIBILIDADE (PMR/PCR), COMPRIMENTO 140CM, INSTALADO EM PAREDE, INCLUSIVE ACESSÓRIOS PARA FIXAÇÃO</t>
  </si>
  <si>
    <t>BARRA DE APOIO EM AÇO INOX POLIDO RETA, DIÂMETRO DE 1.1/4", PARA ACESSIBILIDADE (PMR/PCR), COMPRIMENTO 120CM, INSTALADO EM PAREDE, INCLUSIVE ACESSÓRIOS PARA FIXAÇÃO</t>
  </si>
  <si>
    <t>BARRA DE APOIO EM AÇO INOX POLIDO PARA LAVATÓRIO DE CANTO, DIÂMETRO DE 1.1/4", PARA ACESSIBILIDADE (PMR/PCR), INSTALADO EM PAREDE, INCLUSIVE ACESSÓRIOS PARA FIXAÇÃO</t>
  </si>
  <si>
    <t>BEBEDOURO DE COLUNA/PRESSÃO,TIPO ADULTO COM ACABAMENTO EM AÇO INOX, PRESSÃO DA REDE MÍNIMA REFERENCIAL DE 6M.C.A, INCLUSIVE ACESSÓRIOS</t>
  </si>
  <si>
    <t>BEBEDOURO DE COLUNA/PRESSÃO,TIPO ADULTO COM ACABAMENTO EM PINTURA ELETROSTÁTICA, NA COR BRANCA, PRESSÃO DA REDE MÍNIMA REFERENCIAL DE 6M.C.A, INCLUSIVE ACESSÓRIOS</t>
  </si>
  <si>
    <t>BEBEDOURO CONJUGADO DE COLUNA/PRESSÃO,TIPO ADULTO E INFANTIL COM ACABAMENTO EM AÇO INOX, NA COR BRANCA, PRESSÃO DA REDE MÍNIMA REFERENCIAL DE 6M.C.A, INCLUSIVE ACESSÓRIOS</t>
  </si>
  <si>
    <t>BEBEDOURO CONJUGADO DE COLUNA/PRESSÃO,TIPO ADULTO E INFANTIL COM ACABAMENTO EM PINTURA ELETROSTÁTICA, NA COR BRANCA, PRESSÃO DA REDE MÍNIMA REFERENCIAL DE 6M.C.A, INCLUSIVE ACESSÓRIOS</t>
  </si>
  <si>
    <t>CABIDE DE LOUÇA COM DOIS (2) GANCHOS, NA COR BRANCA, ASSENTAMENTO EM ARGAMASSA INDUSTRIALIZADA, INCLUSIVE REJUNTAMENTO</t>
  </si>
  <si>
    <t>TOALHEIRO/CABIDE EM TUBO, ACABAMENTO CROMADO, TIPO SIMPLES, COMPRIMENTO DE 60CM, INCLUSIVE ACESSÓRIOS PARA FIXAÇÃO</t>
  </si>
  <si>
    <t>CABIDE METÁLICO, GANCHO SIMPLES, ACABAMENTO CROMADO, INCLUSIVE ACESSÓRIOS PARA FIXAÇÃO</t>
  </si>
  <si>
    <t>FILTRO DE ÁGUA POTÁVEL, DIÂMETRO DE 1/2", CLASSE DE FILTRAGEM TIPO D, INCLUSIVE ACESSÓRIOS PARA INSTALAÇÃO</t>
  </si>
  <si>
    <t>PAPELEIRA DE LOUÇA COM ROLETE, NA COR BRANCA, ASSENTAMENTO COM ARGAMASSA INDUSTRIALIZADA, INCLUSIVE REJUNTAMENTO</t>
  </si>
  <si>
    <t>DISTRIBUIDOR/DISPENSER PARA PORTA PAPEL TOALHA PARA INTERFOLHAS DE DUAS (2) OU TRÊS (3) DOBRAS, EM AÇO INOX, INCLUSIVE ACESSÓRIOS PARA FIXAÇÃO</t>
  </si>
  <si>
    <t>DISTRIBUIDOR/DISPENSER PARA PAPEL HIGIÊNICO EM AÇO INOX, ACABAMENTO POLIDO OU ESCOVADO, TIPO SOBREPOR, INCLUSIVE ACESSÓRIOS DE FIXAÇÃO</t>
  </si>
  <si>
    <t>DISTRIBUIDOR/DISPENSER PARA PORTA PAPEL TOALHA PARA INTERFOLHAS DE DUAS (2) OU TRÊS (3) DOBRAS, EM PLÁSTICO, INCLUSIVE ACESSÓRIOS PARA FIXAÇÃO</t>
  </si>
  <si>
    <t>DISTRIBUIDOR/DISPENSER PARA PAPEL HIGIÊNICO EM PLÁSTICO, TIPO SOBREPOR, INCLUSIVE ACESSÓRIOS DE FIXAÇÃO</t>
  </si>
  <si>
    <t>DISTRIBUIDOR/DISPENSER PARA ÁLCOOL EM GEL OU SABONETE LÍQUIDO, EM AÇO INOX, CAPACIDADE RESERVATÓRIO 800ML, INCLUSIVE ACESSÓRIOS PARA FIXAÇÃO</t>
  </si>
  <si>
    <t>MEIA SABONETEIRA DE LOUÇA, NA COR BRANCA, ASSENTAMENTO COM ARGAMASSA INDUSTRIALIZADA, INCLUSIVE REJUNTAMENTO</t>
  </si>
  <si>
    <t>SABONETEIRA DE LOUÇA, NA COR BRANCA, ASSENTAMENTO COM ARGAMASSA INDUSTRIALIZADA, INCLUSIVE REJUNTAMENTO</t>
  </si>
  <si>
    <t>SABONETEIRA EM AÇO INOX, ACABAMENTO POLIDO, TIPO CONCHA, DE SOBREPOR, INCLUSIVE ACESSÓRIOS PARA FIXAÇÃO</t>
  </si>
  <si>
    <t>DISTRIBUIDOR/DISPENSER PARA ÁLCOOL EM GEL OU SABONETE LÍQUIDO, EM PLÁSTICO, CAPACIDADE RESERVATÓRIO 1500ML, INCLUSIVE ACESSÓRIOS PARA FIXAÇÃO</t>
  </si>
  <si>
    <t>ALVENARIA DE VEDAÇÃO COM BLOCO DE CONCRETO, ESP. 14CM, INCLUSIVE ARGAMASSA PARA ASSENTAMENTO</t>
  </si>
  <si>
    <t>ALVENARIA DE VEDAÇÃO COM BLOCO DE CONCRETO, ESP. 19CM, INCLUSIVE ARGAMASSA PARA ASSENTAMENTO</t>
  </si>
  <si>
    <t>ALVENARIA ESTRUTURAL COM BLOCO DE CONCRETO, ESP. 9CM, (FBK 4,5MPA), INCLUSIVE ARGAMASSA PARA ASSENTAMENTO</t>
  </si>
  <si>
    <t>ALVENARIA ESTRUTURAL COM BLOCO DE CONCRETO, ESP. 14CM, (FBK 4,5MPA), INCLUSIVE ARGAMASSA PARA ASSENTAMENTO</t>
  </si>
  <si>
    <t>ALVENARIA ESTRUTURAL COM BLOCO DE CONCRETO, ESP. 19CM, (FBK 4,5MPA), INCLUSIVE ARGAMASSA PARA ASSENTAMENTO</t>
  </si>
  <si>
    <t>PINTURA ESMALTE BASE SOLVENTE EM POSTES OU TUBULAÇÕES, COM DIÂMETRO MENORES QUE 3.1/2" (88,9MM), COM DUAS (2) DEMÃOS, INCLUSIVE PREPARAÇÃO DA SUPERFÍCIE COM LIXAMENTO</t>
  </si>
  <si>
    <t>BANCADA EM AÇO INOXIDÁVEL, ESP. 4CM, PREENCHIDA COM CONCRETO E TELA DE AÇO Q-138, ACABAMENTO POLIDO, APOIADO EM CONSOLE DE CANTONEIRA, ESP. 1/8" OU 3,17MM, INCLUSIVE CUBA E RODABANCA/FRONTÃO, EXCLUSIVE VÁLVULA, SIFÃO E TORNEIRA</t>
  </si>
  <si>
    <t>BANCADA EM CONCRETO, COR NATURAL, ESP. 4CM, APOIADA EM ALVENARIA, EXCLUSIVE ALVENARIA, RODABANCA/FRONTÃO, TESTEIRA/FAIXA, FURO EM BANCADA, CUBA METÁLICA, VÁLVULA, SIFÃO, TORNEIRA E ENGATE FLEXÍVEL</t>
  </si>
  <si>
    <t>BANCADA EM CONCRETO, COR NATURAL, ESP. 4CM, APOIADA EM CONSOLE DE METALON (50X30)MM, INCLUSIVE TESTEIRA/FAIXA E FURO EM BANCADA, EXCLUSIVE ALVENARIA, RODABANCA/FRONTÃO, CUBA METÁLICA, VÁLVULA, SIFÃO, TORNEIRA E ENGATE FLEXÍVEL</t>
  </si>
  <si>
    <t>RODABANCA/FRONTÃO PARA BANCADA EM MÁRMORE, COR BRANCO COMUM, ESP. 2CM, ALTURA DE 7CM, INCLUSIVE REJUNTAMENTO EM MASSA PLÁSTICA NA COR DA PEDRA</t>
  </si>
  <si>
    <t>RODABANCA/FRONTÃO PARA BANCADA EM MÁRMORE, COR BRANCO COMUM, ESP. 2CM, ALTURA DE 10CM, INCLUSIVE REJUNTAMENTO EM MASSA PLÁSTICA NA COR DA PEDRA</t>
  </si>
  <si>
    <t>ANILHA, TIPO MARCADOR, PARA IDENTIFICAÇÃO DE CABOS, DIÂMETRO MÁXIMO DE 6MM2, CONTENDO 500 UNIDADES, INCLUSIVE INSTALAÇÃO EM CABO</t>
  </si>
  <si>
    <t>ANILHA, TIPO MARCADOR, PARA IDENTIFICAÇÃO DE CABOS, DIÂMETRO MÁXIMO DE 16MM2, CONTENDO 500 UNIDADES, INCLUSIVE INSTALAÇÃO EM CABO</t>
  </si>
  <si>
    <t>CABO COAXIAL, SÉRIE RG-59, CONDUTOR EM FIO DE COBRE NU COM BLINDAGEM TRANÇA FORMADA POR FIOS DE COBRE MALHA 67%, COM IMPEDÂNCIA DE 75OHM</t>
  </si>
  <si>
    <t>CABO COAXIAL, SÉRIE RG-59, CONDUTOR EM FIO DE COBRE NU COM BLINDAGEM TRANÇA FORMADA POR FIOS DE COBRE MALHA 97%, COM IMPEDÂNCIA DE 75OHM</t>
  </si>
  <si>
    <t>CERTIFICAÇÃO DE GARANTIA DE TRANSMISSÃO DE CABOS LÓGICOS, CAT. 5E/6/6A</t>
  </si>
  <si>
    <t>ESTABILIZADOR COM TENSÃO DE ENTRADA COM FAIXA DE 80V ATÉ 150V, FREQUÊNCIA 60HZ, TENSÃO DE SAÍDA 110V COM POTÊNCIA MÁXIMA 5KVA, INCLUSIVE INSTALAÇÃO</t>
  </si>
  <si>
    <t>PATCH CORD RJ45/RJ45, UTP QUATRO (4) PARES METÁLICO, CATEGORIA TIPO 6, PINAGEM T568A (VOZ), COMPRIMENTO TRÊS (3) METROS</t>
  </si>
  <si>
    <t>PATCH PANEL VINTE E QUATRO (24) POSIÇÕES, CATEGORIA 6, ALTURA DE 44,45MM (1U) PARA RACK DE 19"", INCLUSIVE GUIA TRASEIRO, EXCLUSIVE BASTIDOR/RACK DE REDE</t>
  </si>
  <si>
    <t>PATCH PANEL QUARENTA E OITO (48) POSIÇÕES, CATEGORIA 6, ALTURA DE 44,45MM (1U) PARA RACK DE 19", INCLUSIVE GUIA TRASEIRO, EXCLUSIVE BASTIDOR/RACK DE REDE</t>
  </si>
  <si>
    <t>GAVETA DE VENTILAÇÃO COM QUATRO (4) VENTILADORES, ALTURA DE 44,45MM (1U) PARA RACK DE 19", EXCLUSIVE BASTIDOR/RACK DE REDE</t>
  </si>
  <si>
    <t>ORGANIZADOR DE CABOS, ALTURA DE 44,45MM (1U) PARA RACK DE 19"", EXCLUSIVE BASTIDOR/RACK DE REDE</t>
  </si>
  <si>
    <t>TAMPA CEGA, ALTURA DE 44,45MM (1U) PARA RACK DE 19"", EXCLUSIVE BASTIDOR/RACK DE REDE</t>
  </si>
  <si>
    <t>CAIXA PARA CANALETA COM TOMADA DE DADOS (CONECTOR RJ45 CAT.6E) PARA SISTEMA "X",  TIPO SOBREPOR, INCLUSIVE ACESSÓRIOS PARA FIXAÇÃO</t>
  </si>
  <si>
    <t>CINTA DE AMARRAÇÃO DE ALVENARIA COM BLOCO DE CONCRETO ESTRUTURAL, CANALETA TIPO "U", ESP. 9CM, (FBK 4,5MPA), INCLUSIVE ARGAMASSA PARA ASSENTAMENTO, EXCLUSIVE GRAUTE E ARMAÇÃO</t>
  </si>
  <si>
    <t>CINTA DE AMARRAÇÃO DE ALVENARIA COM BLOCO DE CONCRETO ESTRUTURAL, CANALETA TIPO "U", ESP. 14CM, (FBK 4,5MPA), INCLUSIVE ARGAMASSA PARA ASSENTAMENTO, EXCLUSIVE GRAUTE E ARMAÇÃO</t>
  </si>
  <si>
    <t>CINTA DE AMARRAÇÃO DE ALVENARIA COM BLOCO DE CONCRETO ESTRUTURAL, CANALETA TIPO "U", ESP. 19CM, (FBK 4,5MPA), INCLUSIVE ARGAMASSA PARA ASSENTAMENTO, EXCLUSIVE GRAUTE E ARMAÇÃO</t>
  </si>
  <si>
    <t>CINTA DE AMARRAÇÃO DE ALVENARIA COM BLOCO DE CONCRETO ESTRUTURAL, CANALETA TIPO "J", ESP. 14CM, (FBK 4,5MPA), INCLUSIVE ARGAMASSA PARA ASSENTAMENTO, EXCLUSIVE GRAUTE E ARMAÇÃO</t>
  </si>
  <si>
    <t>CAIXA RETENTORA DE AREIA (50X60X70)CM, INCLUSIVE REVESTIMENTO INTERNO EM ARGAMASSA COM ADITIVO IMPERMEABILIZANTE, TAMPA DE CONCRETO, ESCAVAÇÃO E REATERRO, EXCLUSIVE CARGA E TRANSPORTE DE MATERIAL ESCAVADO</t>
  </si>
  <si>
    <t>CAIXA RETENTORA DE AREIA (100X100X100)CM, INCLUSIVE REVESTIMENTO INTERNO EM ARGAMASSA COM ADITIVO IMPERMEABILIZANTE, TAMPA DE CONCRETO, ESCAVAÇÃO E REATERRO, EXCLUSIVE CARGA E TRANSPORTE DE MATERIAL ESCAVADO</t>
  </si>
  <si>
    <t>DESCIDA D'ÁGUA TIPO DEGRAU DN 500, EXCLUSIVE BOTA FORA</t>
  </si>
  <si>
    <t>DESCIDA D'ÁGUA TIPO DEGRAU DN 600, EXCLUSIVE BOTA FORA</t>
  </si>
  <si>
    <t>DESCIDA D'ÁGUA TIPO DEGRAU DN 700, EXCLUSIVE BOTA FORA</t>
  </si>
  <si>
    <t>DESCIDA D'ÁGUA TIPO DEGRAU DN 800, EXCLUSIVE BOTA FORA</t>
  </si>
  <si>
    <t>DESCIDA D'ÁGUA TIPO DEGRAU DN 900, EXCLUSIVE BOTA FORA</t>
  </si>
  <si>
    <t>DESCIDA D'ÁGUA TIPO DEGRAU DN 1000, EXCLUSIVE BOTA FORA</t>
  </si>
  <si>
    <t>DESCIDA D'ÁGUA TIPO DEGRAU DN 1100, EXCLUSIVE BOTA FORA</t>
  </si>
  <si>
    <t>DESCIDA D'ÁGUA TIPO DEGRAU DN 1200, EXCLUSIVE BOTA FORA</t>
  </si>
  <si>
    <t>DESCIDA D'ÁGUA TIPO DEGRAU DN 1300, EXCLUSIVE BOTA FORA</t>
  </si>
  <si>
    <t>DESCIDA D'ÁGUA TIPO DEGRAU DN 1500, EXCLUSIVE BOTA FORA</t>
  </si>
  <si>
    <t>DESCIDA D'ÁGUA TIPO CALHA DN 500, EXCLUSIVE BOTA FORA</t>
  </si>
  <si>
    <t>DESCIDA D'ÁGUA TIPO CALHA DN 600, EXCLUSIVE BOTA FORA</t>
  </si>
  <si>
    <t>DESCIDA D'ÁGUA TIPO CALHA DN 700, EXCLUSIVE BOTA FORA</t>
  </si>
  <si>
    <t>DESCIDA D'ÁGUA TIPO CALHA DN 800, EXCLUSIVE BOTA FORA</t>
  </si>
  <si>
    <t>DESCIDA D'ÁGUA TIPO CALHA DN 900, EXCLUSIVE BOTA FORA</t>
  </si>
  <si>
    <t>DESCIDA D'ÁGUA TIPO CALHA DN 1000, EXCLUSIVE BOTA FORA</t>
  </si>
  <si>
    <t>DESCIDA D'ÁGUA TIPO CALHA DN 1100, EXCLUSIVE BOTA FORA</t>
  </si>
  <si>
    <t>DESCIDA D'ÁGUA TIPO CALHA DN 1200, EXCLUSIVE BOTA FORA</t>
  </si>
  <si>
    <t>DESCIDA D'ÁGUA TIPO CALHA DN 1300, EXCLUSIVE BOTA FORA</t>
  </si>
  <si>
    <t>DESCIDA D'ÁGUA TIPO CALHA DN 1500, EXCLUSIVE BOTA FORA</t>
  </si>
  <si>
    <t>CABO MULTIPOLAR ISOLADO DE QUATRO (4) VIAS, CLASSE 5, DIÂMETRO DA SEÇÃO  DE 0,5MM2, TEMPERATURA DE TRABALHO 105°C, TENSÃO NOMINAL DE OPERAÇÃO 600V</t>
  </si>
  <si>
    <t>CAIXA PRÉ MOLDADA PARA ATERRAMENTO COM TAMPA EM CONCRETO, DIMENSÃO (25X25X50)CM, INCLUSIVE ESCAVAÇÃO, REATERRO E BOTA-FORA</t>
  </si>
  <si>
    <t>CABO TELEFÔNICO, PARA COMUNICAÇÃO INTERNA COM BLINDAGEM EM ALUMÍNIO E POLIETILENO, COM DEZ (10) PARES, DIÂMETRO DO CONDUTOR DE 0,50MM (CI-50.10)</t>
  </si>
  <si>
    <t>CABO TELEFÔNICO, PARA COMUNICAÇÃO INTERNA COM BLINDAGEM EM ALUMÍNIO E POLIETILENO, COM VINTE (20) PARES, DIÂMETRO DO CONDUTOR DE 0,50MM (CI-50.20)</t>
  </si>
  <si>
    <t>CABO TELEFÔNICO, PARA COMUNICAÇÃO INTERNA COM BLINDAGEM EM ALUMÍNIO E POLIETILENO, COM TRINTA (30) PARES, DIÂMETRO DO CONDUTOR DE 0,50MM (CI-50.30)</t>
  </si>
  <si>
    <t>CABO TELEFÔNICO, PARA COMUNICAÇÃO INTERNA COM BLINDAGEM EM ALUMÍNIO E POLIETILENO, COM CINQUENTA (50) PARES, DIÂMETRO DO CONDUTOR DE 0,50MM (CI-50.50)</t>
  </si>
  <si>
    <t>CABO TELEFÔNICO, PARA COMUNICAÇÃO INTERNA COM BLINDAGEM EM ALUMÍNIO E POLIETILENO, COM CEM (100) PARES, DIÂMETRO DO CONDUTOR DE 0,50MM (CI-50.100)</t>
  </si>
  <si>
    <t>CABO TELEFÔNICO, PARA COMUNICAÇÃO EXTERNA COM BLINDAGEM EM ALUMÍNIO E POLIETILENO, COM UM (1) PAR, DIÂMETRO DO CONDUTOR DE 0,50MM (CCE-APL-50.1)</t>
  </si>
  <si>
    <t>CABO TELEFÔNICO, PARA COMUNICAÇÃO EXTERNA COM BLINDAGEM EM ALUMÍNIO E POLIETILENO, COM TRÊS (3) PARES, DIÂMETRO DO CONDUTOR DE 0,50MM (CCE-APL-50.3)</t>
  </si>
  <si>
    <t>CABO TELEFÔNICO, PARA COMUNICAÇÃO EXTERNA COM BLINDAGEM EM ALUMÍNIO E POLIETILENO, COM QUATRO (4) PARES, DIÂMETRO DO CONDUTOR DE 0,50MM (CCE-APL-50.4)</t>
  </si>
  <si>
    <t>CABO TELEFÔNICO, PARA COMUNICAÇÃO EXTERNA COM BLINDAGEM EM ALUMÍNIO E POLIETILENO, COM CINCO (5) PARES, DIÂMETRO DO CONDUTOR DE 0,50MM (CCE-APL-50.5)</t>
  </si>
  <si>
    <t>CABO TELEFÔNICO, PARA COMUNICAÇÃO EXTERNA COM BLINDAGEM EM ALUMÍNIO E POLIETILENO, COM SEIS (6) PARES, DIÂMETRO DO CONDUTOR DE 0,50MM (CCE-APL-50.6)</t>
  </si>
  <si>
    <t>CABO ISOLADO DE COBRE FLEXÍVEL, CLASSE 5, ISOLAMENTO TIPO LSHF/ATOX, NÃO HALOGENADO E ANTICHAMA, DIÂMETRO DA SEÇÃO DE 1,5MM2, TEMPERATURA DE TRABALHO 70°C, TENSÃO NOMINAL DE OPERAÇÃO 450/750V</t>
  </si>
  <si>
    <t>CABO ISOLADO DE COBRE FLEXÍVEL, CLASSE 5, ISOLAMENTO TIPO LSHF/ATOX, NÃO HALOGENADO E ANTICHAMA, DIÂMETRO DA SEÇÃO DE 2,5MM2, TEMPERATURA DE TRABALHO 70°C, TENSÃO NOMINAL DE OPERAÇÃO 450/750V</t>
  </si>
  <si>
    <t>CABO ISOLADO DE COBRE FLEXÍVEL, CLASSE 5, ISOLAMENTO TIPO LSHF/ATOX, NÃO HALOGENADO E ANTICHAMA, DIÂMETRO DA SEÇÃO DE 4MM2, TEMPERATURA DE TRABALHO 70°C, TENSÃO NOMINAL DE OPERAÇÃO 450/750V</t>
  </si>
  <si>
    <t>CABO ISOLADO DE COBRE FLEXÍVEL, CLASSE 5, ISOLAMENTO TIPO LSHF/ATOX, NÃO HALOGENADO E ANTICHAMA, DIÂMETRO DA SEÇÃO DE 6MM2, TEMPERATURA DE TRABALHO 70°C, TENSÃO NOMINAL DE OPERAÇÃO 450/750V</t>
  </si>
  <si>
    <t>CABO ISOLADO DE COBRE FLEXÍVEL, CLASSE 5, ISOLAMENTO TIPO LSHF/ATOX, NÃO HALOGENADO E ANTICHAMA, DIÂMETRO DA SEÇÃO DE 10MM2, TEMPERATURA DE TRABALHO 70°C, TENSÃO NOMINAL DE OPERAÇÃO 450/750V</t>
  </si>
  <si>
    <t>CABO ISOLADO DE COBRE FLEXÍVEL, CLASSE 5, ISOLAMENTO TIPO LSHF/ATOX, NÃO HALOGENADO E ANTICHAMA, DIÂMETRO DA SEÇÃO DE 16MM2, TEMPERATURA DE TRABALHO 70°C, TENSÃO NOMINAL DE OPERAÇÃO 450/750V</t>
  </si>
  <si>
    <t>CABO ISOLADO DE COBRE FLEXÍVEL, CLASSE 5, ISOLAMENTO TIPO LSHF/ATOX, NÃO HALOGENADO E ANTICHAMA, DIÂMETRO DA SEÇÃO DE 25MM2, TEMPERATURA DE TRABALHO 70°C, TENSÃO NOMINAL DE OPERAÇÃO 450/750V</t>
  </si>
  <si>
    <t>CABO ISOLADO DE COBRE FLEXÍVEL, CLASSE 5, ISOLAMENTO TIPO LSHF/ATOX, NÃO HALOGENADO E ANTICHAMA, DIÂMETRO DA SEÇÃO DE 35MM2, TEMPERATURA DE TRABALHO 70°C, TENSÃO NOMINAL DE OPERAÇÃO 450/750V</t>
  </si>
  <si>
    <t>CABO UNIPOLAR DE COBRE FLEXÍVEL, CLASSE 5, ISOLAMENTO TIPO EPR/HEPR, NÃO HALOGENADO E ANTICHAMA, DIÂMETRO DA SEÇÃO DE 1,5MM2, TEMPERATURA DE TRABALHO 90°C, TENSÃO NOMINAL DE OPERAÇÃO 0,6/1KV</t>
  </si>
  <si>
    <t>CABO UNIPOLAR DE COBRE FLEXÍVEL, CLASSE 5, ISOLAMENTO TIPO EPR/HEPR, NÃO HALOGENADO E ANTICHAMA, DIÂMETRO DA SEÇÃO DE 2,5MM2, TEMPERATURA DE TRABALHO 90°C, TENSÃO NOMINAL DE OPERAÇÃO 0,6/1KV</t>
  </si>
  <si>
    <t>CABO UNIPOLAR DE COBRE FLEXÍVEL, CLASSE 5, ISOLAMENTO TIPO EPR/HEPR, NÃO HALOGENADO E ANTICHAMA, DIÂMETRO DA SEÇÃO DE 4MM2, TEMPERATURA DE TRABALHO 90°C, TENSÃO NOMINAL DE OPERAÇÃO 0,6/1KV</t>
  </si>
  <si>
    <t>CABO UNIPOLAR DE COBRE FLEXÍVEL, CLASSE 5, ISOLAMENTO TIPO EPR/HEPR, NÃO HALOGENADO E ANTICHAMA, DIÂMETRO DA SEÇÃO DE 6MM2, TEMPERATURA DE TRABALHO 90°C, TENSÃO NOMINAL DE OPERAÇÃO 0,6/1KV</t>
  </si>
  <si>
    <t>CABO UNIPOLAR DE COBRE FLEXÍVEL, CLASSE 5, ISOLAMENTO TIPO EPR/HEPR, NÃO HALOGENADO E ANTICHAMA, DIÂMETRO DA SEÇÃO DE 10MM2, TEMPERATURA DE TRABALHO 90°C, TENSÃO NOMINAL DE OPERAÇÃO 0,6/1KV</t>
  </si>
  <si>
    <t>CABO UNIPOLAR DE COBRE FLEXÍVEL, CLASSE 5, ISOLAMENTO TIPO EPR/HEPR, NÃO HALOGENADO E ANTICHAMA, DIÂMETRO DA SEÇÃO DE 16MM2, TEMPERATURA DE TRABALHO 90°C, TENSÃO NOMINAL DE OPERAÇÃO 0,6/1KV</t>
  </si>
  <si>
    <t>CABO UNIPOLAR DE COBRE FLEXÍVEL, CLASSE 5, ISOLAMENTO TIPO EPR/HEPR, NÃO HALOGENADO E ANTICHAMA, DIÂMETRO DA SEÇÃO DE 25MM2, TEMPERATURA DE TRABALHO 90°C, TENSÃO NOMINAL DE OPERAÇÃO 0,6/1KV</t>
  </si>
  <si>
    <t>CABO UNIPOLAR DE COBRE FLEXÍVEL, CLASSE 5, ISOLAMENTO TIPO EPR/HEPR, NÃO HALOGENADO E ANTICHAMA, DIÂMETRO DA SEÇÃO DE 35MM2, TEMPERATURA DE TRABALHO 90°C, TENSÃO NOMINAL DE OPERAÇÃO 0,6/1KV</t>
  </si>
  <si>
    <t>CABO UNIPOLAR DE COBRE FLEXÍVEL, CLASSE 5, ISOLAMENTO TIPO EPR/HEPR, NÃO HALOGENADO E ANTICHAMA, DIÂMETRO DA SEÇÃO DE 50MM2, TEMPERATURA DE TRABALHO 90°C, TENSÃO NOMINAL DE OPERAÇÃO 0,6/1KV</t>
  </si>
  <si>
    <t>CABO UNIPOLAR DE COBRE FLEXÍVEL, CLASSE 5, ISOLAMENTO TIPO EPR/HEPR, NÃO HALOGENADO E ANTICHAMA, DIÂMETRO DA SEÇÃO DE 70MM2, TEMPERATURA DE TRABALHO 90°C, TENSÃO NOMINAL DE OPERAÇÃO 0,6/1KV</t>
  </si>
  <si>
    <t>CABO UNIPOLAR DE COBRE FLEXÍVEL, CLASSE 5, ISOLAMENTO TIPO EPR/HEPR, NÃO HALOGENADO E ANTICHAMA, DIÂMETRO DA SEÇÃO DE 95MM2, TEMPERATURA DE TRABALHO 90°C, TENSÃO NOMINAL DE OPERAÇÃO 0,6/1KV</t>
  </si>
  <si>
    <t>CABO UNIPOLAR DE COBRE FLEXÍVEL, CLASSE 5, ISOLAMENTO TIPO EPR/HEPR, NÃO HALOGENADO E ANTICHAMA, DIÂMETRO DA SEÇÃO DE 120MM2, TEMPERATURA DE TRABALHO 90°C, TENSÃO NOMINAL DE OPERAÇÃO 0,6/1KV</t>
  </si>
  <si>
    <t>CABO UNIPOLAR DE COBRE FLEXÍVEL, CLASSE 5, ISOLAMENTO TIPO EPR/HEPR, NÃO HALOGENADO E ANTICHAMA, DIÂMETRO DA SEÇÃO DE 150MM2, TEMPERATURA DE TRABALHO 90°C, TENSÃO NOMINAL DE OPERAÇÃO 0,6/1KV</t>
  </si>
  <si>
    <t>CABO UNIPOLAR DE COBRE FLEXÍVEL, CLASSE 5, ISOLAMENTO TIPO EPR/HEPR, NÃO HALOGENADO E ANTICHAMA, DIÂMETRO DA SEÇÃO DE 185MM2, TEMPERATURA DE TRABALHO 90°C, TENSÃO NOMINAL DE OPERAÇÃO 0,6/1KV</t>
  </si>
  <si>
    <t>CABO UNIPOLAR DE COBRE FLEXÍVEL, CLASSE 5, ISOLAMENTO TIPO EPR/HEPR, NÃO HALOGENADO E ANTICHAMA, DIÂMETRO DA SEÇÃO DE 240MM2, TEMPERATURA DE TRABALHO 90°C, TENSÃO NOMINAL DE OPERAÇÃO 0,6/1KV</t>
  </si>
  <si>
    <t>CABO UNIPOLAR DE COBRE FLEXÍVEL, CLASSE 5, ISOLAMENTO TIPO EPR/HEPR, NÃO HALOGENADO E ANTICHAMA, DIÂMETRO DA SEÇÃO DE 300MM2, TEMPERATURA DE TRABALHO 90°C, TENSÃO NOMINAL DE OPERAÇÃO 0,6/1KV</t>
  </si>
  <si>
    <t>CAMPAINHA DE SOBREPOR, TIPO CIGARRA, TENSÃO 127V OU 220V, INCLUSIVE ACESSÓRIOS PARA FIXAÇÃO</t>
  </si>
  <si>
    <t>CAMPAINHA DE EMBUTIR, TIPO CIGARRA, TENSÃO 110V, COM PLACA 4"X2", INCLUSIVE ACESSÓRIOS PARA FIXAÇÃO</t>
  </si>
  <si>
    <t>CANALETA PARA PASSAGEM DE CABOS EM PVC, TIPO RECORTE FECHADO, DIMENSÃO (20X10)MM, INCLUSIVE CONEXÕES E FIXAÇÃO</t>
  </si>
  <si>
    <t>CANALETA PARA PASSAGEM DE CABOS EM PVC, TIPO RECORTE FECHADO, DIMENSÃO (50X10)MM, INCLUSIVE CONEXÕES E FIXAÇÃO</t>
  </si>
  <si>
    <t>CAIXA DE PASSAGEM EM ALVENARIA E TAMPA DE CONCRETO, FUNDO DE BRITA, TIPO 1, DIMENSÃO (30X30X40)CM, INCLUSIVE ESCAVAÇÃO, REATERRO E BOTA-FORA</t>
  </si>
  <si>
    <t>CAIXA DE PASSAGEM EM ALVENARIA E TAMPA DE CONCRETO, FUNDO DE BRITA, TIPO 1, DIMENSÃO (40X40X60)CM, INCLUSIVE ESCAVAÇÃO, REATERRO E BOTA-FORA</t>
  </si>
  <si>
    <t>CAIXA DE PASSAGEM EM ALVENARIA E TAMPA DE CONCRETO, FUNDO DE BRITA, TIPO 1, DIMENSÃO (50X50X60)CM, INCLUSIVE ESCAVAÇÃO, REATERRO E BOTA-FORA</t>
  </si>
  <si>
    <t>CAIXA DE PASSAGEM EM ALVENARIA E TAMPA DE CONCRETO, FUNDO DE BRITA, TIPO 1, DIMENSÃO (25X25X50)CM, INCLUSIVE ESCAVAÇÃO, REATERRO E BOTA-FORA</t>
  </si>
  <si>
    <t>CAIXA DE LIGAÇÃO/PASSAGEM EM PVC RÍGIDO PARA ELETRODUTO, DIMENSÃO 4"X2", EMBUTIDA EM ALVENARIA, INCLUSIVE FIXAÇÃO</t>
  </si>
  <si>
    <t>CAIXA DE LIGAÇÃO/PASSAGEM EM PVC RÍGIDO PARA ELETRODUTO, DIMENSÃO 4"X4", EMBUTIDA EM ALVENARIA, INCLUSIVE FIXAÇÃO</t>
  </si>
  <si>
    <t>CAIXA DE LIGAÇÃO/PASSAGEM EM PVC RÍGIDO PARA ELETRODUTO, OCTOGONAL COM FUNDO MÓVEL, DIMENSÃO 4"X4", EMBUTIDA EM LAJE, INCLUSIVE FIXAÇÃO</t>
  </si>
  <si>
    <t>CAIXA DE LIGAÇÃO/PASSAGEM EM PVC RÍGIDO PARA ELETRODUTO, OCTOGONAL COM FUNDO FIXO REFORÇADO, DIMENSÃO 4"X4", EMBUTIDA EM LAJE, INCLUSIVE FIXAÇÃO</t>
  </si>
  <si>
    <t>CAIXA DE LIGAÇÃO/PASSAGEM EM PVC RÍGIDO PARA ELETRODUTO, OCTOGONAL COM ANEL DESLIZANTE, DIMENSÃO 3"X3", EMBUTIDA EM LAJE, INCLUSIVE FIXAÇÃO</t>
  </si>
  <si>
    <t>CAIXA DE LIGAÇÃO/PASSAGEM EM PVC RÍGIDO PARA ELETRODUTO ROSCÁVEL, DIMENSÃO 4"X2", EMBUTIDA EM ALVENARIA, INCLUSIVE FIXAÇÃO</t>
  </si>
  <si>
    <t>CAIXA DE LIGAÇÃO/PASSAGEM EM PVC RÍGIDO PARA ELETRODUTO ROSCÁVEL, DIMENSÃO 4"X4", EMBUTIDA EM ALVENARIA, INCLUSIVE FIXAÇÃO</t>
  </si>
  <si>
    <t>CAIXA DE LIGAÇÃO/PASSAGEM EM PVC RÍGIDO PARA ELETRODUTO, DIMENSÃO 4"X2", EMBUTIDA EM PAREDE EM CHAPA DE GESSO ACARTONADO (DRYWALL), INCLUSIVE FIXAÇÃO</t>
  </si>
  <si>
    <t>CAIXA DE LIGAÇÃO/PASSAGEM EM PVC RÍGIDO PARA ELETRODUTO, DIMENSÃO 4"X4", EMBUTIDA EM PAREDE EM CHAPA DE GESSO ACARTONADO (DRYWALL), INCLUSIVE FIXAÇÃO</t>
  </si>
  <si>
    <t>CAIXA ESTANQUE DE LIGAÇÃO/PASSAGEM EM PVC RÍGIDO PARA ELETRODUTO, DIMENSÃO 4"X2", EMBUTIDA EM ALVENARIA, INCLUSIVE FIXAÇÃO</t>
  </si>
  <si>
    <t>FIO TELEFÔNICO (FI) EM COBRE ELETROLÍTICO ESTANHADO DE SEÇÃO MACIÇA, ESP. 0,60MM (2X0,60MM), UM (1) PAR TORCIDO, ISOLAMENTO EM CLORETO DE POLIVINILA (PVC)</t>
  </si>
  <si>
    <t>FIO TELEFÔNICO EXTERNO (FE) EM AÇO COBREADO DE SEÇÃO MACIÇA, ESP. 1,60MM (2X1,60MM), UM (1) PAR TORCIDO, ISOLAMENTO EM POLIETILENO TERMOPLÁSTICO (PE)</t>
  </si>
  <si>
    <t>HASTE PARA ATERRAMENTO COPPERWELD COM NÚCLE DE AÇO, REVESTIMENTO EM COBRE, DIÂMETRO DE 3/4", COMPRIMENTO DE 240CM, TIPO ALTA CAMADA, EXCLUSIVE CAIXA DE INSPEÇÃO COM TAMPA EM FERRO FUNDIDO E GRAMPO PARA HASTE</t>
  </si>
  <si>
    <t>LÂMPADA MISTA, BASE E27, POTÊNCIA DE 160W, TENSÃO 220V, EXCLUSIVE LUMINÁRIA</t>
  </si>
  <si>
    <t>PERFILADO LISO (38X19)MM EM CHAPA DE AÇO GALVANIZADO N°18, COM TRATAMENTO PRÉ-ZINCADO, INCLUSIVE FIXAÇÃO SUPERIOR, CONEXÕES E ACESSÓRIOS, EXCLUSIVE TAMPA DE ENCAIXE</t>
  </si>
  <si>
    <t>CONJUNTO DE UMA (1) PLACA CEGA 3"X3", TIPO REDONDA, INCLUSIVE ACESSÓRIOS PARA FIXAÇÃO</t>
  </si>
  <si>
    <t>POSTE TELECÔNICO RETO EM AÇO GALVANIZADO, ALTURA DE 9M, EXCLUSIVE BRAÇO E LUMINÁRIAS/REFLETORES</t>
  </si>
  <si>
    <t>CIMALHA/RODAFORRO EM MADEIRA, TIPO MEIA CANA, PARA ACABAMENTO EM FORRO DE MADEIRA, INCLUSIVE ACESSÓRIOS PARA FIXAÇÃO</t>
  </si>
  <si>
    <t>CAIXA D'ÁGUA DE POLIETILENO, CAPACIDADE DE 250L, INCLUSIVE TAMPA, TORNEIRA DE BOIA, EXTRAVASOR, TUBO DE LIMPEZA E ACESSÓRIOS, EXCLUSIVE TUBULAÇÃO DE ENTRADA/SAÍDA DE ÁGUA</t>
  </si>
  <si>
    <t>CAIXA D'ÁGUA DE POLIETILENO, CAPACIDADE DE 500L, INCLUSIVE TAMPA, TORNEIRA DE BOIA, EXTRAVASOR, TUBO DE LIMPEZA E ACESSÓRIOS, EXCLUSIVE TUBULAÇÃO DE ENTRADA/SAÍDA DE ÁGUA</t>
  </si>
  <si>
    <t>CAIXA D'ÁGUA DE POLIETILENO, CAPACIDADE DE 1.000L, INCLUSIVE TAMPA, TORNEIRA DE BOIA, EXTRAVASOR, TUBO DE LIMPEZA E ACESSÓRIOS, EXCLUSIVE TUBULAÇÃO DE ENTRADA/SAÍDA DE ÁGUA</t>
  </si>
  <si>
    <t>CAIXA D'ÁGUA DE POLIETILENO, CAPACIDADE DE 1.500L, INCLUSIVE TAMPA, TORNEIRA DE BOIA, EXTRAVASOR, TUBO DE LIMPEZA E ACESSÓRIOS, EXCLUSIVE TUBULAÇÃO DE ENTRADA/SAÍDA DE ÁGUA</t>
  </si>
  <si>
    <t>CAIXA DE DESCARGA PLÁSTICA, TIPO SUSPENSA, INCLUSIVE ACESSÓRIOS PARA FIXAÇÃO E ENGATE FLEXÍVEL EM PVC, DIÂMETRO DE 1/2" (20MM), EXCLUSIVE TUBO LONGO DE DESCIDA PARA CAIXA DE DESCARGA</t>
  </si>
  <si>
    <t>CUBA EM AÇO INOXIDÁVEL DE EMBUTIR, AISI 304, APLICAÇÃO PARA PIA (465X330X115)MM, NÚMERO 1, ASSENTAMENTO EM BANCADA, INCLUSIVE VÁLVULA DE ESCOAMENTO DE METAL COM ACABAMENTO CROMADO, SIFÃO DE METAL TIPO COPO COM ACABAMENTO CROMADO</t>
  </si>
  <si>
    <t>CUBA EM AÇO INOXIDÁVEL DE EMBUTIR, AISI 304, APLICAÇÃO PARA PIA (560X330X115)MM, NÚMERO 2, ASSENTAMENTO EM BANCADA, INCLUSIVE VÁLVULA DE ESCOAMENTO DE METAL COM ACABAMENTO CROMADO, SIFÃO DE METAL TIPO COPO COM ACABAMENTO CROMADO</t>
  </si>
  <si>
    <t>CUBA DE LOUÇA BRANCA DE EMBUTIR, FORMATO OVAL, INCLUSIVE VÁLVULA DE ESCOAMENTO DE METAL COM ACABAMENTO CROMADO, SIFÃO DE METAL TIPO COPO COM ACABAMENTO CROMADO</t>
  </si>
  <si>
    <t>CUBA DE LOUÇA BRANCA DE SOBREPOR, FORMATO OVAL, INCLUSIVE VÁLVULA DE ESCOAMENTO DE METAL COM ACABAMENTO CROMADO, SIFÃO DE METAL TIPO COPO COM ACABAMENTO CROMADO</t>
  </si>
  <si>
    <t>LAVATÓRIO DE LOUÇA BRANCA SEM COLUNA, TAMANHO PEQUENO, INCLUSIVE ACESSÓRIOS DE FIXAÇÃO, VÁLVULA DE ESCOAMENTO DE METAL COM ACABAMENTO CROMADO, SIFÃO DE METAL TIPO COPO COM ACABAMENTO CROMADO E REJUNTAMENTO, EXCLUSIVE TORNEIRA E ENGATE FLEXÍVEL</t>
  </si>
  <si>
    <t>LAVATÓRIO DE LOUÇA BRANCA COM COLUNA, TAMANHO MÉDIO, INCLUSIVE ACESSÓRIOS DE FIXAÇÃO, VÁLVULA DE ESCOAMENTO DE METAL COM ACABAMENTO CROMADO, SIFÃO DE METAL TIPO COPO COM ACABAMENTO CROMADO E REJUNTAMENTO, EXCLUSIVE TORNEIRA E ENGATE FLEXÍVEL</t>
  </si>
  <si>
    <t>LAVATÓRIO DE LOUÇA BRANCA SEM COLUNA, TAMANHO MÉDIO, INCLUSIVE ACESSÓRIOS DE FIXAÇÃO, VÁLVULA DE ESCOAMENTO DE METAL COM ACABAMENTO CROMADO, SIFÃO DE METAL TIPO COPO COM ACABAMENTO CROMADO E REJUNTAMENTO, EXCLUSIVE TORNEIRA E ENGATE FLEXÍVEL</t>
  </si>
  <si>
    <t>MICTÓRIO COLETIVO, EM AÇO INOXIDÁVEL, TIPO AISI 304, CHAPA 22, COM DESENVOLVIMENTO DE 140CM, INCLUSIVE VÁLVULA DE ESCOAMENTO DE METAL NA COR CROMADA, SIFÃO DE METAL TIPO COPO NA COR CROMADA, FORNECIMENTO E INSTALAÇÃO</t>
  </si>
  <si>
    <t>MICTÓRIO COLETIVO, EM AÇO INOXIDÁVEL, TIPO AISI 304, CHAPA 22, COM DESENVOLVIMENTO DE 100CM, INCLUSIVE VÁLVULA DE ESCOAMENTO DE METAL NA COR CROMADA, SIFÃO DE METAL TIPO COPO NA COR CROMADA, FORNECIMENTO E INSTALAÇÃO</t>
  </si>
  <si>
    <t>CUBA EM AÇO INOXIDÁVEL DE EMBUTIR, AISI 304, APLICAÇÃO PARA TANQUE (600X600X400)MM, ASSENTAMENTO EM BANCADA, INCLUSIVE VÁLVULA DE ESCOAMENTO DE METAL COM ACABAMENTO CROMADO, SIFÃO DE METAL TIPO COPO COM ACABAMENTO CROMADO</t>
  </si>
  <si>
    <t>CUBA EM AÇO INOXIDÁVEL DE SOBREPOR, AISI 304, APLICAÇÃO PARA TANQUE (630X515X260)MM, ASSENTAMENTO EM BANCADA, INCLUSIVE VÁLVULA DE ESCOAMENTO DE METAL COM ACABAMENTO CROMADO, SIFÃO DE METAL TIPO COPO COM ACABAMENTO CROMADO</t>
  </si>
  <si>
    <t>TANQUE DE LOUÇA BRANCA COM COLUNA, CAPACIDADE 22 LITROS, INCLUSIVE ACESSÓRIOS DE FIXAÇÃO E REJUNTAMENTO, EXCLUSIVE TORNEIRA, VÁLVULA DE ESCOAMENTO E SIFÃO</t>
  </si>
  <si>
    <t>TANQUE DE LOUÇA BRANCA COM COLUNA, CAPACIDADE 22 LITROS, INCLUSIVE ACESSÓRIOS DE FIXAÇÃO, VÁLVULA DE ESCOAMENTO DE METAL COM ACABAMENTO CROMADO, SIFÃO DE METAL TIPO COPO COM ACABAMENTO CROMADO E REJUNTAMENTO, EXCLUSIVE TORNEIRA</t>
  </si>
  <si>
    <t>TANQUE DE POLIPROPILENO, CAPACIDADE 15 LITROS, INCLUSIVE ACESSÓRIOS DE FIXAÇÃO, VÁLVULA DE ESCOAMENTO DE PLÁSTICO (PVC) NA COR BRANCA E SIFÃO DE PLÁSTICO (PVC) TIPO COPO NA COR BRANCA, EXCLUSIVE TORNEIRA</t>
  </si>
  <si>
    <t>TANQUE DE POLIPROPILENO, CAPACIDADE 24 LITROS, INCLUSIVE ACESSÓRIOS DE FIXAÇÃO, VÁLVULA DE ESCOAMENTO DE PLÁSTICO (PVC) NA COR BRANCA E SIFÃO DE PLÁSTICO (PVC) TIPO COPO NA COR BRANCA, EXCLUSIVE TORNEIRA</t>
  </si>
  <si>
    <t>BACIA SANITÁRIA (VASO) DE LOUÇA CONVENCIONAL, COR BRANCA, INCLUSIVE ACESSÓRIOS DE FIXAÇÃO/VEDAÇÃO E REJUNTAMENTO, EXCLUSIVE ASSENTO, VÁLVULA DE DESCARGA E TUBO DE LIGAÇÃO</t>
  </si>
  <si>
    <t>BACIA SANITÁRIA (VASO) DE LOUÇA COM CAIXA ACOPLADA, COR BRANCA, INCLUSIVE ACESSÓRIOS DE FIXAÇÃO/VEDAÇÃO, ENGATE FLEXÍVEL METÁLICO E REJUNTAMENTO, EXCLUSIVE ASSENTO</t>
  </si>
  <si>
    <t>BACIA SANITÁRIA (VASO) DE LOUÇA CONVENCIONAL, COR BRANCA, INCLUSIVE ACESSÓRIOS DE FIXAÇÃO/VEDAÇÃO, VÁLVULA DE DESCARGA METÁLICA COM ACIONAMENTO DUPLO, TUBO DE LIGAÇÃO DE LATÃO COM CANOPLA E REJUNTAMENTO, EXCLUSIVE ASSENTO</t>
  </si>
  <si>
    <t>BACIA SANITÁRIA (VASO) DE LOUÇA CONVENCIONAL INFANTIL, COR BRANCA, INCLUSIVE ACESSÓRIOS DE FIXAÇÃO/VEDAÇÃO, VÁLVULA DE DESCARGA METÁLICA COM ACIONAMENTO DUPLO, TUBO DE LIGAÇÃO DE LATÃO COM CANOPLA E REJUNTAMENTO</t>
  </si>
  <si>
    <t>BACIA SANITÁRIA (TURCA) DE LOUÇA, COR BRANCA, INCLUSIVE ACESSÓRIOS DE FIXAÇÃO/VEDAÇÃO E REJUNTAMENTO, EXCLUSIVE VÁLVULA DE DESCARGA</t>
  </si>
  <si>
    <t>BACIA SANITÁRIA (VASO) DE LOUÇA CONVENCIONAL ACESSÍVEL (PCR/PMR), COR BRANCA, INCLUSIVE SÓCULO NA BASE, ACESSÓRIOS DE FIXAÇÃO/VEDAÇÃO, VÁLVULA DE DESCARGA METÁLICA COM ACIONAMENTO DUPLO, TUBO DE LIGAÇÃO DE LATÃO COM CANOPLA,E REJUNTAMENTO, EXCLUSIVE ASSENTO</t>
  </si>
  <si>
    <t>BOLSA DE LIGAÇÃO DE BORRACHA, DIÂMETRO DE 1.1/2", PARA VASO SANITÁRIO, EXCLUSIVE TUBO DE LIGAÇÃO</t>
  </si>
  <si>
    <t>CHUVEIRO ELÉTRICO CROMADO, TENSÃO 127V/220V, POTÊNCIA 5500W/6800W, INCLUSIVE BRAÇO/CANO</t>
  </si>
  <si>
    <t>CHUVEIRO ELÉTRICO COM RESISTÊNCIA BLINDADA, TENSÃO 127V/220V, POTÊNCIA 5500W/6800W, INCLUSIVE BRAÇO/CANO</t>
  </si>
  <si>
    <t>DUCHA HIGIÊNICA COM REGISTRO PARA CONTROLE DE FLUXO DE ÁGUA, DIÂMETRO DE 1/2" (20MM), INCLUSIVE ACESSÓRIOS</t>
  </si>
  <si>
    <t>ENGATE FLEXÍVEL METÁLICO, COMPRIMENTO DE 40CM, DIÂMETRO DE 1/2" (20MM), INCLUSIVE ACESSÓRIOS</t>
  </si>
  <si>
    <t>TUBO DE LIGAÇÃO DE ÁGUA EM PVC PARA BACIA SANITÁRIA (VASO), DIÂMETRO DE 1.1/2", COMPRIMENTO 20CM, ACABAMENTO CROMADO, INCLUSIVE CANOPLA, BOLSA ESPUDE E ACESSÓRIOS</t>
  </si>
  <si>
    <t>PARAFUSO CASTELO, NÚMERO 8, INCLUSIVE ARRUELA E BUCHA PARA FIXAÇÃO</t>
  </si>
  <si>
    <t>SIFÃO DE METAL PARA LAVATÓRIO, TIPO COPO COM ACABAMENTO CROMADO, DIÂMETRO DE (1"X1.1/2"), INCLUSIVE ACESSÓRIOS</t>
  </si>
  <si>
    <t>SIFÃO DE METAL PARA PIA, TIPO COPO COM ACABAMENTO CROMADO, DIÂMETRO DE (1.1/2"X1.1/2" OU 2"), INCLUSIVE ACESSÓRIOS</t>
  </si>
  <si>
    <t>TORNEIRA METÁLICA PARA IRRIGAÇÃO/JARDIM, ACABAMENTO CROMADO, APLICAÇÃO DE PAREDE</t>
  </si>
  <si>
    <t>TORNEIRA METÁLICA PARA PIA, BICA MÓVEL, ABERTURA 1/4 DE VOLTA, ACABAMENTO CROMADO, COM AREJADOR, APLICAÇÃO DE MESA, INCLUSIVE ENGATE FLEXÍVEL METÁLICO</t>
  </si>
  <si>
    <t>TORNEIRA METÁLICA PARA PIA, BICA MÓVEL, ABERTURA 1/4 DE VOLTA, ACABAMENTO CROMADO, COM AREJADOR, APLICAÇÃO DE PAREDE</t>
  </si>
  <si>
    <t>TORNEIRA METÁLICA PARA PIA, ABERTURA 1/4 DE VOLTA, ACABAMENTO CROMADO, COM AREJADOR, APLICAÇÃO DE PAREDE</t>
  </si>
  <si>
    <t>TORNEIRA METÁLICA PARA PIA, ABERTURA 1/4 DE VOLTA, ACABAMENTO CROMADO, SEM AREJADOR, APLICAÇÃO DE PAREDE</t>
  </si>
  <si>
    <t>TORNEIRA METÁLICA PARA BEBEDOURO, ACABAMENTO CROMADO, APLICAÇÃO DE PAREDE</t>
  </si>
  <si>
    <t>TORNEIRA METÁLICA PARA LAVATÓRIO, FECHAMENTO AUTOMÁTICO, ACABAMENTO CROMADO, COM AREJADOR, APLICAÇÃO DE MESA, INCLUSIVE ENGATE FLEXÍVEL METÁLICO</t>
  </si>
  <si>
    <t>TORNEIRA METÁLICA PARA LAVATÓRIO, ABERTURA 1/4 DE VOLTA, ACABAMENTO CROMADO, COM AREJADOR, APLICAÇÃO DE MESA, INCLUSIVE ENGATE FLEXÍVEL METÁLICO</t>
  </si>
  <si>
    <t>TORNEIRA METÁLICA PARA TANQUE, ACABAMENTO CROMADO, BICO COM ROSCA</t>
  </si>
  <si>
    <t>TUBO DE LIGAÇÃO DE ÁGUA METÁLICO PARA BACIA SANITÁRIA (VASO), DIÂMETRO DE 1.1/2", COMPRIMENTO 20CM, INCLUSIVE CANOPLA, BOLSA ESPUDE E ACESSÓRIOS</t>
  </si>
  <si>
    <t>TUBO LONGO DE DESCIDA PARA CAIXA DE DESCARGA, EM PVC, TIPO SOBREPOR, DIÂMETRO DE 40MM (1.1/2"), COMPRIMENTO 160CM, INCLUSIVE BOLSA ESPUDE E ACESSÓRIOS</t>
  </si>
  <si>
    <t>TUBO PARA DESCARGA, EM PVC, INCLUSIVE JOELHO AZUL, DIÂMETRO DE 40MM (1.1/2") E ACESSÓRIOS</t>
  </si>
  <si>
    <t>VÁLVULA DE ESCOAMENTO METÁLICA, PARA PIA DE COZINHA AMERICANA, ACABAMENTO CROMADO, DIÂMETRO DE 3.1/2", INCLUSIVE ACESSÓRIOS</t>
  </si>
  <si>
    <t>VÁLVULA DE ESCOAMENTO METÁLICA, PARA PIA DE COZINHA AMERICANA, ACABAMENTO CROMADO, DIÂMETRO DE 4.1/2", INCLUSIVE ACESSÓRIOS</t>
  </si>
  <si>
    <t>VÁLVULA DE DESCARGA COM REGISTRO INTERNO, ACIONAMENTO SIMPLES, DIÂMETRO DE 1.1/2" (50MM), INCLUSIVE ACABAMENTO DA VÁLVULA</t>
  </si>
  <si>
    <t>VÁLVULA DE ESCOAMENTO METÁLICA PARA LAVATÓRIO COM LADRÃO, SAÍDA DO DIÂMETRO DE 1", INCLUSIVE ACESSÓRIOS</t>
  </si>
  <si>
    <t>VÁLVULA DE ESCOAMENTO DE METAL PARA TANQUE, DIÂMETRO DE 1.1/4", ACABAMENTO CROMADO, INCLUSIVE ACESSÓRIOS</t>
  </si>
  <si>
    <t>PLANTIO E PREPARO DE COVAS PARA ÁRVORES COM ALTURA MÉDIA DE 2,00M, DIMENSÕES (60X60X60)CM, EXCLUSIVE FORNECIMENTO DAS MUDAS</t>
  </si>
  <si>
    <t>PINTURA ACRÍLICA EM PAREDE, DUAS (2) DEMÃOS, COM APLICAÇÃO MANUAL, EXCLUSIVE SELADOR ACRÍLICO E MASSA ACRÍLICA/CORRIDA (PVA)</t>
  </si>
  <si>
    <t>PINTURA ACRÍLICA EM TETO, DUAS (2) DEMÃOS, COM APLICAÇÃO MANUAL, EXCLUSIVE SELADOR ACRÍLICO E MASSA ACRÍLICA/CORRIDA (PVA)</t>
  </si>
  <si>
    <t>PINTURA ACRÍLICA EM PAREDE, TRÊS (3) DEMÃOS, COM APLICAÇÃO MANUAL EXCLUSIVE SELADOR ACRÍLICO E MASSA ACRÍLICA/CORRIDA (PVA)</t>
  </si>
  <si>
    <t>PINTURA ACRÍLICA EM TETO, TRÊS (3) DEMÃOS, COM APLICAÇÃO MANUAL, EXCLUSIVE SELADOR ACRÍLICO E MASSA ACRÍLICA/CORRIDA (PVA)</t>
  </si>
  <si>
    <t>PINTURA ACRÍLICA EM PAREDE, DUAS (2) DEMÃOS, INCLUSIVE UMA (1) DEMÃO DE MASSA CORRIDA (PVA), COM APLICAÇÃO MANUAL, EXCLUSIVE SELADOR ACRÍLICO</t>
  </si>
  <si>
    <t>PINTURA ACRÍLICA EM TETO, DUAS (2) DEMÃOS, COM APLICAÇÃO MANUAL, INCLUSIVE UMA (1) DEMÃO DE MASSA CORRIDA (PVA), EXCLUSIVE SELADOR ACRÍLICO</t>
  </si>
  <si>
    <t>PINTURA ACRÍLICA PARA PISO EM PASSEIO/SUPERFÍCIE CIMENTADA, DUAS (2) DEMÃOS, COM APLICAÇÃO MANUAL</t>
  </si>
  <si>
    <t>PINTURA ACRÍLICA PARA PISO EM FAIXA DE DEMARCAÇÃO DE QUADRA, COM APLICAÇÃO MANUAL, DUAS (2) DEMÃOS, FAIXA COM LARGURA DE 5 CM</t>
  </si>
  <si>
    <t>PINTURA ACRÍLICA PARA PISO EM QUADRAS ESPORTIVA, DUAS (2) DEMÃOS, COM APLICAÇÃO MANUAL</t>
  </si>
  <si>
    <t>PINTURA ACRÍLICA PARA PISO EM FAIXA DE DEMARCAÇÃO DE QUADRA, QUATRO (4) DEMÃOS, COM APLICAÇÃO MANUAL FAIXA COM LARGURA DE 5 CM</t>
  </si>
  <si>
    <t>PINTURA ACRÍLICA PARA PISO EM QUADRAS ESPORTIVA, QUATRO (4) DEMÃOS, COM APLICAÇÃO MANUAL</t>
  </si>
  <si>
    <t>PINTURA COM RESINA ACRÍLICA EM PISOS CIMENTADOS, DUAS (2) DEMÃOS, COM APLICAÇÃO MANUAL, INCLUSIVE PREPARAÇÃO E LIMPEZA DA SUPERFÍCIE</t>
  </si>
  <si>
    <t>PINTURA COM TINTA A BASE DE BORRACHA CLORADA EM FAIXAS DE DEMARCAÇÃO DE PISO, COM LARGURA DE 5CM, DUAS (2) DEMÃOS, COM APLICAÇÃO MECANIZADA</t>
  </si>
  <si>
    <t>PINTURA COM TINTA A BASE DE BORRACHA CLORADA EM TELHAS DE FIBROCIMENTO, DUAS (2) DEMÃOS, COM APLICAÇÃO MANUAL</t>
  </si>
  <si>
    <t>PINTURA COM TINTA A BASE DE BORRACHA CLORADA EM REVESTIMENTO CIMENTÍCIO OU CONCRETO, DUAS (2) DEMÃOS, COM APLICAÇÃO MANUAL</t>
  </si>
  <si>
    <t>PINTURA COM TINTA A BASE DE BORRACHA CLORADA EM FAIXAS DE DEMARCAÇÃO DE QUADRA, COM LARGURA DE 5CM, DUAS (2) DEMÃOS, COM APLICAÇÃO MECANIZADA</t>
  </si>
  <si>
    <t>PINTURA EM CAIAÇÃO PARA AMBIENTE INTERNO,TRÊS (3) DEMÃOS, COM APLICAÇÃO MANUAL, INCLUSIVE PIGMENTO E FIXADOR DE CAL</t>
  </si>
  <si>
    <t>PINTURA EM CAIAÇÃO PARA AMBIENTE EXTERNO,TRÊS (3) DEMÃOS, COM APLICAÇÃO MANUAL, INCLUSIVE PIGMENTO E FIXADOR DE CAL</t>
  </si>
  <si>
    <t>PINTURA EPÓXI EM SUPERFÍCIES DE AÇO CARBONO, DUAS (2) DEMÃOS, COM APLICAÇÃO MANUAL</t>
  </si>
  <si>
    <t>PINTURA EPÓXI EM FAIXAS DE DEMARCAÇÃO DE PISO, LARGURA DE 5 CM, DUAS (2) DEMÃOS, COM APLICAÇÃO MANUAL</t>
  </si>
  <si>
    <t>PINTURA ESMALTE BASE SOLVENTE EM ESQUADRIAS DE FERRO, DUAS (2) DEMÃOS, COM APLICAÇÃO MANUAL, INCLUSIVE UMA (1) DEMÃO DE FUNDO ANTICORROSIVO</t>
  </si>
  <si>
    <t>PINTURA ESMALTE BASE SOLVENTE EM ESTRUTURA DE AÇO CARBONO, DUAS (2) DEMÃOS, COM APLICAÇÃO MANUAL, EXCLUSIVE FUNDO ANTICORROSIVO E PREPARAÇÃO DA SUPERFÍCIE COM LIXAMENTO</t>
  </si>
  <si>
    <t>PINTURA ESMALTE BASE SOLVENTE EM ESQUADRIA DE MADEIRA, DUAS (2) DEMÃOS, COM APLICAÇÃO MANUAL, INCLUSIVE UMA (1) DEMÃO DE FUNDO NIVELADOR E PREPARAÇÃO DA SUPERFÍCIE COM LIXAMENTO, EXCLUSIVE MASSA A ÓLEO</t>
  </si>
  <si>
    <t>PINTURA ESMALTE BASE SOLVENTE EM SUPERFÍCIES METÁLICAS, DUAS (2) DEMÃOS, COM APLICAÇÃO MANUAL, INCLUSIVE UMA (1) DEMÃO DE FUNDO ANTICORROSIVO</t>
  </si>
  <si>
    <t>PINTURA ESMALTE BASE SOLVENTE EM TUBO GALVANIZADO, DUAS (2) DEMÃOS, COM APLICAÇÃO MANUAL, INCLUSIVE UMA (1) DEMÃO DE FUNDO ANTICORROSIVO</t>
  </si>
  <si>
    <t>PINTURA ESMALTE BASE SOLVENTE EM ESTRUTURA METÁLICA, DUAS (2) DEMÃOS, COM APLICAÇÃO MANUAL, INCLUSIVE UMA (1) DEMÃO FUNDO GALVANIZADO</t>
  </si>
  <si>
    <t>PINTURA LÁTEX (PVA) EM PAREDE, DUAS (2) DEMÃOS, COM APLICAÇÃO MANUAL, EXCLUSIVE SELADOR ACRÍLICO E MASSA ACRÍLICA/CORRIDA (PVA)</t>
  </si>
  <si>
    <t>PINTURA LÁTEX (PVA) EM TETO, DUAS (2) DEMÃOS, COM APLICAÇÃO MANUAL, EXCLUSIVE SELADOR ACRÍLICO E MASSA ACRÍLICA/CORRIDA (PVA)</t>
  </si>
  <si>
    <t>PINTURA LÁTEX (PVA) EM PAREDE, TRÊS (3) DEMÃOS, COM APLICAÇÃO MANUAL, EXCLUSIVE SELADOR ACRÍLICO E MASSA ACRÍLICA/CORRIDA (PVA)</t>
  </si>
  <si>
    <t>PINTURA LÁTEX (PVA) EM TETO, TRÊS (3) DEMÃOS, COM APLICAÇÃO MANUAL, EXCLUSIVE SELADOR ACRÍLICO E MASSA ACRÍLICA/CORRIDA (PVA)</t>
  </si>
  <si>
    <t>PINTURA LÁTEX (PVA) EM PAREDE, DUAS (2) DEMÃOS, COM APLICAÇÃO MANUAL, INCLUSIVE UMA (1) DEMÃO DE MASSA CORRIDA (PVA), EXCLUSIVE SELADOR ACRÍLICO</t>
  </si>
  <si>
    <t>PINTURA LÁTEX (PVA) EM TETO, DUAS (2) DEMÃOS, COM APLICAÇÃO MANUAL, INCLUSIVE UMA (1) DEMÃO DE MASSA CORRIDA (PVA), EXCLUSIVE SELADOR ACRÍLICO</t>
  </si>
  <si>
    <t>PINTURA LÁTEX (PVA) EM RODAPÉ OU MOLDURAS, ALTURA DE 5 CM A 7C M, COM APLICAÇÃO MANUAL, EXCLUSIVE SELADOR ACRÍLICO</t>
  </si>
  <si>
    <t>LIXAMENTO MANUAL EM SUPERFÍCIE DE MADEIRA PARA REMOÇÃO DE TINTA E/OU VERNIZ</t>
  </si>
  <si>
    <t>LIXAMENTO MANUAL EM SUPERFÍCIE METÁLICA PARA REMOÇÃO DE TINTA E/OU FUNDO ANTICORROSIVA</t>
  </si>
  <si>
    <t>PINTURA ESMALTE BASE SOLVENTE EM SUPERFÍCIE DE CONCRETO/ALVENARIA, DUAS (2) DEMÃOS, COM APLICAÇÃO MANUAL, EXCLUSIVE SELADOR ACRÍLICO E MASSA ACRÍLICA/CORRIDA (PVA)</t>
  </si>
  <si>
    <t>PINTURA ESMALTE BASE SOLVENTE EM SUPERFÍCIE DE CONCRETO/ALVENARIA, TRÊS (3) DEMÃOS, COM APLICAÇÃO MANUAL, EXCLUSIVE SELADOR ACRÍLICO E MASSA ACRÍLICA/CORRIDA (PVA)</t>
  </si>
  <si>
    <t>PINTURA PRESERVATIVA COM CUPINICIDA EM MADEIRA SECA, DUAS (2) DEMÃOS, COM APLICAÇÃO MANUAL, INCLUSIVE DUAS (2) DEMÃOS DE VERNIZ SINTÉTICO MARÍTIMO, ACABAMENTO TIPO FOSCO</t>
  </si>
  <si>
    <t>PINTURA PRESERVATIVA COM CUPINICIDA EM MADEIRA SECA, DUAS (2) DEMÃOS, COM APLICAÇÃO MANUAL, EXCLUSIVE APLICAÇÃO DE VERNIZ</t>
  </si>
  <si>
    <t>PINTURA COM RESINA ACRÍLICA EM CONCRETO, DUAS (2) DEMÃOS, COM APLICAÇÃO MANUAL, INCLUSIVE UMA (1) DEMÃO DE SELADOR ACRÍLICO</t>
  </si>
  <si>
    <t>PINTURA A BASE DE RESINA DE SILICONE EM CONCRETO OU ALVENARIA APARENTE, DUAS (2) DEMÃOS, COM APLICAÇÃO MANUAL</t>
  </si>
  <si>
    <t>PINTURA PARA SINALIZAÇÃO DE VAGA DE ESTACIONAMENTO PARA PORTADORES DE NECESSIDADES ESPECIAIS SOBRE PAVIMENTAÇÃO URBANA, DUAS (2) DEMÃOS, COM APLICAÇÃO MANUAL, INCLUSIVE ÁREA DE PROTEÇÃO DE ESTACIONAMENTO</t>
  </si>
  <si>
    <t>PINTURA COM VERNIZ ACRÍLICO EM ALVENARIA OU CONCRETO, DUAS (2) DEMÃOS, COM APLICAÇÃO MANUAL, INCLUSIVE PREPARAÇÃO DA SUPERFÍCIE COM LIXAMENTO</t>
  </si>
  <si>
    <t>PINTURA COM VERNIZ SINTÉTICO MARÍTIMO EM ESQUADRIAS DE MADEIRA, DUAS (2) DEMÃOS, ACABAMENTO TIPO BRILHANTE, COM APLICAÇÃO MANUAL, INCLUSIVE PREPARAÇÃO DA SUPERFÍCIE COM LIXAMENTO</t>
  </si>
  <si>
    <t>PINTURA COM VERNIZ SINTÉTICO MARÍTIMO EM ESQUADRIAS DE MADEIRA, DUAS (2) DEMÃOS, ACABAMENTO TIPO ACETINADO (BRILHO SÚTIL), COM APLICAÇÃO MANUAL, INCLUSIVE PREPARAÇÃO DA SUPERFÍCIE COM LIXAMENTO</t>
  </si>
  <si>
    <t>PINTURA COM VERNIZ SINTÉTICO MARÍTIMO EM ESQUADRIAS DE MADEIRA, DUAS (2) DEMÃOS, ACABAMENTO TIPO FOSCO, COM APLICAÇÃO MANUAL, INCLUSIVE PREPARAÇÃO DA SUPERFÍCIE COM LIXAMENTO</t>
  </si>
  <si>
    <t>PINTURA COM VERNIZ SINTÉTICO MARÍTIMO EM RÉGUAS PARA FIXAÇÃO CARTAZES E PROTEÇÃO DE CARTEIRAS, COM LARGURA DE 10CM, ESP. 2CM, DUAS (2) DEMÃOS, ACABAMENTO TIPO FOSCO, COM APLICAÇÃO MANUAL, INCLUSIVE PREPARAÇÃO DA SUPERFÍCIE COM LIXAMENTO</t>
  </si>
  <si>
    <t>PINTURA COM FUNDO ANTICORROSIVO (ZARCÃO) EM ESQUADRIA E SUPERFÍCIE METÁLICA, UMA (1) DEMÃO, INCLUSIVE PREPARAÇÃO DA SUPERFÍCIE COM LIXAMENTO</t>
  </si>
  <si>
    <t>PISO PODOTÁTIL DE BORRACHA, ALERTA OU DIRECIONAL, ESP. 5MM, COLORIDA, INCLUSIVE ASSENTAMENTO COM COLA DE CONTATO</t>
  </si>
  <si>
    <t>PRATELEIRA EM ARDÓSIA, COR NATURAL, ESP. 2CM, ACABAMENTO POLIDO, APOIADA EM ALVENARIA, EXCLUSIVE ALVENARIA</t>
  </si>
  <si>
    <t>PRATELEIRA EM ARDÓSIA, COR NATURAL, ESP. 2CM, ACABAMENTO POLIDO, APOIADA EM CONSOLE DE METALON (30X20)MM, INCLUSIVE FIXAÇÃO</t>
  </si>
  <si>
    <t>PRATELEIRA EM CONCRETO PRÉ- MOLDADO, ESP. 4CM, ACABAMENTO NATADO, APOIADA EM ALVENARIA, EXCLUSIVE ALVENARIA</t>
  </si>
  <si>
    <t>PRATELEIRA EM CONCRETO PRÉ- MOLDADO, ESP. 4CM, ACABAMENTO NATADO, APOIADA EM CONSOLE DE METALON (30X20)MM, INCLUSIVE FIXAÇÃO</t>
  </si>
  <si>
    <t>PRATELEIRA EM GRANITO, COR CINZA ANDORINHA, ESP. 2CM, ACABAMENTO POLIDO, APOIADA EM ALVENARIA, EXCLUSIVE ALVENARIA</t>
  </si>
  <si>
    <t>PRATELEIRA EM GRANITO, COR CINZA ANDORINHA, ESP. 2CM, ACABAMENTO POLIDO, APOIADA EM CONSOLE DE METALON (30X20)MM, INCLUSIVE FIXAÇÃO</t>
  </si>
  <si>
    <t>PRATELEIRA DE MADEIRA, COM ACABAMENTO EM VERNIZ, ESP. 3CM, APOIADA EM CONSOLE DE METALON (30X20)MM, INCLUSIVE FIXAÇÃO E APLICAÇÃO DE VERNIZ SINTÉTICO MARÍTIMO, DUAS (2) DEMÃOS, ACABAMENTO TIPO BRILHANTE</t>
  </si>
  <si>
    <t>PRATELEIRA DE MADEIRA, COM ACABAMENTO TINTA ESMALTE, ESP. 3CM, APOIADA EM CONSOLE DE METALON (30X20)MM, INCLUSIVE FIXAÇÃO, APLICAÇÃO DE TINTA ESMALTE, DUAS (2) DEMÃOS E FUNDO NIVELADOR, UMA (1) DEMÃO, EXCLUSIVE MASSA A ÓLEO</t>
  </si>
  <si>
    <t>PRATELEIRA EM MÁRMORE, COR BRANCO COMUM, ESP. 2CM, ACABAMENTO POLIDO, APOIADA EM ALVENARIA, EXCLUSIVE ALVENARIA</t>
  </si>
  <si>
    <t>PRATELEIRA EM MÁRMORE, COR BRANCO COMUM, ESP. 2CM, ACABAMENTO POLIDO, APOIADA EM CONSOLE DE METALON (30X20)MM, INCLUSIVE FIXAÇÃO</t>
  </si>
  <si>
    <t>SEGREGADOR/BATE-RODAS PARA ESTACIONAMENTO ENGASTADO, EM TUBO GALVANIZADO, DIÂMETRO DE 3" (75MM), ACABAMENTO EM PINTURA ESMALTE, INCLUSIVE ESCAVAÇÃO, CHUMBAMENTO, FORNECIMENTO DE CONCRETO E BOTA-FORA DO MATERIAL</t>
  </si>
  <si>
    <t>CORRIMÃO SIMPLES EM TUBO GALVANIZADO, COM COSTURA, DIÂMETRO DE 1.1/2", ESP. 3MM, FIXADO EM ALVENARIA, INCLUSIVE SUPORTE PARA CORRIMÃO EM BARRA CHATA (1"X1/2"), EXCLUSIVE PINTURA</t>
  </si>
  <si>
    <t>CORRIMÃO SIMPLES EM TUBO GALVANIZADO, COM COSTURA, DIÂMETRO DE 1.1/2", ESP. 3MM, FIXADO EM PISO COM MONTANTE VERTICAL, DIÂMETRO DE 1.1/2", INCLUSIVE SUPORTE PARA CORRIMÃO EM BARRA CHATA (1"X1/2"), EXCLUSIVE PINTURA</t>
  </si>
  <si>
    <t>DEGRAU DE ESCADA PARA RESERVATÓRIO DE MÁQUINA/BOMBA ENGASTADO NA ALVENARIA, EM BARRA REDONDA, DIÂMETRO DE 7/8" (22,22MM) E CHUMBADORES EM AÇO, TIPO ANDORINHA, INCLUSIVE FIXAÇÃO E PINTURA ESMALTE SINTÉTICO, DUAS (2) DEMÃOS COM UMA (1) DEMÃO DE FUNDO ANTICORROSIVO</t>
  </si>
  <si>
    <t>ESCADA MARINHEIRO COM GAIOLA DE PROTEÇÃO, EM BARRA CHATA, LARGURA DE 1.1/2" (38,10MM), ESP. 1/4" (6,35MM), COM MONTANTE EM BARRA CHATA, LARGURA DE 3/4" (19,05MM), COMPRIMENTO DE 5CM, ESP. 1/4" (6,35MM) E DEGRAU COM DIÂMETRO DE 1/2" (12,7MM), ESPAÇAMENTO DE 35CM, E CHUMBADORES EM AÇO, TIPO ANDORINHA, INCLUSIVE FIXAÇÃO E PINTURA ESMALTE SINTÉTICO, DUAS (2) DEMÃOS COM UMA (1) DEMÃO DE FUNDO ANTICORROSIVO</t>
  </si>
  <si>
    <t>ESCADA MARINHEIRO SEM GAIOLA DE PROTEÇÃO, EM TUBO GALVANIZADO, COM DIÂMETRO DE 3/4", DEGRAU COM DIÂMETRO DE 1/2", ESPAÇAMENTO DE 35CM, E CHUMBADORES EM AÇO, TIPO ANDORINHA, INCLUSIVE FIXAÇÃO E PINTURA ESMALTE SINTÉTICO, DUAS (2) DEMÃOS COM UMA (1) DEMÃO DE FUNDO ANTICORROSIVO</t>
  </si>
  <si>
    <t>MASTRO DE FACHADA PARA BANDEIRA EM TUBO GALVANIZADO, COM COMPRIMENTO DE 3M, INCLUSIVE PINTURA ESMALTE, COM DUAS (2) DEMÃOS E ACESSÓRIOS PARA FIXAÇÃO, EXCLUSIVE FORNECIMENTO DE ANDAIME OU PLATAFORMA</t>
  </si>
  <si>
    <t>SOLEIRA DE ARDÓSIA, COR NATURAL, ESP. 2CM, ACABAMENTO POLIDO, ASSENTAMENTO COM ARGAMASSA INDUSTRIALIZADA, INCLUSIVE REJUNTAMENTO</t>
  </si>
  <si>
    <t>SOLEIRA DE GRANITO, COR CINZA ANDORINHA, ESP. 2CM, ACABAMENTO POLIDO, ASSENTAMENTO COM ARGAMASSA INDUSTRIALIZADA, INCLUSIVE REJUNTAMENTO</t>
  </si>
  <si>
    <t>SOLEIRA DE MÁRMORE, COR BRANCO COMUM, ESP. 2CM, ACABAMENTO POLIDO, ASSENTAMENTO COM ARGAMASSA INDUSTRIALIZADA, INCLUSIVE REJUNTAMENTO</t>
  </si>
  <si>
    <t>ABRAÇADEIRA GUIA PARA MASTROS SIMPLES, DIÂMETRO DE 1.1/2", PARA UMA (1) DESCIDA, EXCLUSIVE MASTRO</t>
  </si>
  <si>
    <t>ABRAÇADEIRA GUIA PARA MASTROS SIMPLES, DIÂMETRO DE 2", PARA UMA (1) DESCIDA, EXCLUSIVE MASTRO</t>
  </si>
  <si>
    <t>ABRAÇADEIRA GUIA PARA MASTROS SIMPLES, DIÂMETRO DE 1.1/2", PARA DUAS (2) DESCIDAS, EXCLUSIVE MASTRO</t>
  </si>
  <si>
    <t>ABRAÇADEIRA GUIA PARA MASTROS SIMPLES, DIÂMETRO DE 2", PARA DUAS (2) DESCIDAS, EXCLUSIVE MASTRO</t>
  </si>
  <si>
    <t>RE-BAR, DIÂMETRO DE 8MM, COMPRIMENTO DE 400CM, INCLUSIVE TRÊS (3) CLIPS PARA EMENDA</t>
  </si>
  <si>
    <t>RE-BAR, DIÂMETRO DE 10MM, COMPRIMENTO DE 300CM, INCLUSIVE TRÊS (3) CLIPS PARA EMENDA</t>
  </si>
  <si>
    <t>RE-BAR, DIÂMETRO DE 3/8", COMPRIMENTO DE 340CM, INCLUSIVE TRÊS (3) CLIPS PARA EMENDA</t>
  </si>
  <si>
    <t>CORDOALHA EM AÇO GALVANIZADO, DIÂMETRO DE 3/8", COM SETE (7) FIOS</t>
  </si>
  <si>
    <t>CORDOALHA FLEXÍVEL DE COBRE ESTANHADO, DIMENSÃO (25X300)MM, COM QUATRO (4) FUROS COM DIÂMETRO DE 11MM</t>
  </si>
  <si>
    <t>CURVA DE ALUMÍNIO, DIMENSÃO 3/4"X1/4", COMPRIMENTO DE 30CM</t>
  </si>
  <si>
    <t>CURVA DE ALUMÍNIO, DIMENSÃO 7/8"X1/8", COMPRIMENTO DE 30CM</t>
  </si>
  <si>
    <t>CURVA DE COBRE, DIMENSÃO 3/4"X3/16", COMPRIMENTO DE 30CM</t>
  </si>
  <si>
    <t>CAIXA DE EQUALIZAÇÃO EM AÇO, COM ACABAMENTO EM PINTURA EPÓXI, PARA USO INTERNO OU EXTERNO, COM NOVE (9) TERMINAIS, LARGURA E COMPRIMENTO DE APROXIMADAMENTE 35CM, INCLUSIVE ACESSÓRIOS PARA FIXAÇÃO</t>
  </si>
  <si>
    <t>FUSÍVEL DE RETARDO, TIPO DIAZED, CLASSE GL/GG, COM CORRENTE DE 63A, COM TENSÃO DE 500V, EXCLUSIVE BASE PARA FUSÍVEL</t>
  </si>
  <si>
    <t>FUSÍVEL DE RETARDO, TIPO DIAZED, CLASSE GL/GG, COM CORRENTE DE 35A, COM TENSÃO DE 500V, EXCLUSIVE BASE PARA FUSÍVEL</t>
  </si>
  <si>
    <t>HASTE PARA ATERRAMENTO COPPERWELD COM NÚCLE DE AÇO, REVESTIMENTO EM COBRE, DIÂMETRO DE 3/4", COMPRIMENTO DE 300CM, TIPO ALTA CAMADA, EXCLUSIVE CAIXA DE INSPEÇÃO COM TAMPA EM FERRO FUNDIDO E GRAMPO PARA HASTE</t>
  </si>
  <si>
    <t>MASTRO PARA PÁRA-RAIOS SIMPLES EM AÇO GALVANIZADO, ALTURA DE 3 M, DIÂMETRO DE 40MM (1.1/2"), INCLUSIVE CONJUNTO DE CORDOALHAS PARA ESTAIAMENTO, BASE PARA MASTRO , SUPORTE ISOLADOR, CABO DE COBRE NÚ, CAPTOR FRANKLIN EM AÇO INOX E ACESSÓRIOS PARA FIXAÇÃO</t>
  </si>
  <si>
    <t>CAPTOR FRANKLIN EM AÇO INOX, COM QUATRO (4) PONTOS, ACABAMENTO POLIDO, DE UMA (1) DESCIDA, COMPRIMENTO DE 35CM, EXCLUSIVE MASTRO</t>
  </si>
  <si>
    <t>TERMINAL À COMPRESSÃO EM COBRE ESTANHADO, COM DOIS (2) FUROS PARA CABO COM DIÂMETRO DE 16MM2, EXCLUSIVE CABO</t>
  </si>
  <si>
    <t>TERMINAL À COMPRESSÃO EM COBRE ESTANHADO, COM DOIS (2) FUROS PARA CABO COM DIÂMETRO DE 25MM2, EXCLUSIVE CABO</t>
  </si>
  <si>
    <t>TERMINAL À COMPRESSÃO EM COBRE ESTANHADO, COM DOIS (2) FUROS PARA CABO COM DIÂMETRO DE 35MM2, EXCLUSIVE CABO</t>
  </si>
  <si>
    <t>TERMINAL À COMPRESSÃO EM COBRE ESTANHADO, COM DOIS (2) FUROS PARA CABO COM DIÂMETRO DE 50MM2, EXCLUSIVE CABO</t>
  </si>
  <si>
    <t>CAIXA DE TELEFONIA/REDE/CFTV, DIMENSÃO (20X20)CM, EM CHAPA DE AÇO GALVANIZADO, TIPO DE EMBUTIR, COM FECHO E ACABAMENTO EM PINTURA ELETROSTÁTICA, INCLUSIVE FIXAÇÃO</t>
  </si>
  <si>
    <t>LÂMPADA LED COM SENSOR DE PRESENÇA, BASE E27, POTÊNCIA DE 9W, BULBO A60, TEMPERATURA DA COR 6500K, TENSÃO 110-127V, EXCLUSIVE LUMINÁRIA</t>
  </si>
  <si>
    <t>BACIA SANITÁRIA (VASO) DE LOUÇA CONVENCIONAL ACESSÍVEL (PCR/PMR), COR BRANCA, INCLUSIVE ACESSÓRIOS DE FIXAÇÃO/VEDAÇÃO, VÁLVULA DE DESCARGA METÁLICA COM ACIONAMENTO DUPLO, TUBO DE LIGAÇÃO DE LATÃO COM CANOPLA E REJUNTAMENTO, EXCLUSIVE ASSENTO</t>
  </si>
  <si>
    <t>BACIA SANITÁRIA (VASO) DE LOUÇA CONVENCIONAL ACESSÍVEL (PCR/PMR), COR BRANCA, INCLUSIVE ACESSÓRIOS DE FIXAÇÃO/VEDAÇÃO E REJUNTAMENTO, EXCLUSIVE ASSENTO, VÁLVULA DE DESCARGA E TUBO DE LIGAÇÃO</t>
  </si>
  <si>
    <t>ELETRODUTO FLEXÍVEL, EM AÇO GALVANIZADO, DIÂMETRO DE 20MM (3/4"), REVESTIDO EXTERNAMENTE COM PVC, NA COR PRETA, INCLUSIVE ACESSÓRIOS PARA FIXAÇÃO E CONEXÕES</t>
  </si>
  <si>
    <t>ELETRODUTO FLEXÍVEL, EM AÇO GALVANIZADO, DIÂMETRO DE 25MM (1"), REVESTIDO EXTERNAMENTE COM PVC, NA COR PRETA, INCLUSIVE ACESSÓRIOS PARA FIXAÇÃO E CONEXÕES</t>
  </si>
  <si>
    <t>ELETRODUTO FLEXÍVEL, EM AÇO GALVANIZADO, DIÂMETRO DE 32MM (1.1/4"), REVESTIDO EXTERNAMENTE COM PVC, NA COR PRETA, INCLUSIVE ACESSÓRIOS PARA FIXAÇÃO E CONEXÕES</t>
  </si>
  <si>
    <t>ELETRODUTO FLEXÍVEL, EM AÇO GALVANIZADO, DIÂMETRO DE 40MM (1.1/2"), REVESTIDO EXTERNAMENTE COM PVC, NA COR PRETA, INCLUSIVE ACESSÓRIOS PARA FIXAÇÃO E CONEXÕES</t>
  </si>
  <si>
    <t>ELETRODUTO FLEXÍVEL, EM AÇO GALVANIZADO, DIÂMETRO DE 50MM (2"), REVESTIDO EXTERNAMENTE COM PVC, NA COR PRETA, INCLUSIVE ACESSÓRIOS PARA FIXAÇÃO E CONEXÕES</t>
  </si>
  <si>
    <t>ELETRODUTO FLEXÍVEL, EM AÇO GALVANIZADO, DIÂMETRO DE 60MM (2.1/2"), REVESTIDO EXTERNAMENTE COM PVC, NA COR PRETA, INCLUSIVE ACESSÓRIOS PARA FIXAÇÃO E CONEXÕES</t>
  </si>
  <si>
    <t>PINTURA COM VERNIZ SINTÉTICO MARÍTIMO EM BATE MACA DE MADEIRA SEM CORRIMÃO, COM LARGURA DE 15CM, ESP. 2CM, DUAS (2) DEMÃOS, ACABAMENTO TIPO FOSCO, COM APLICAÇÃO MANUAL, INCLUSIVE PREPARAÇÃO DA SUPERFÍCIE COM LIXAMENTO</t>
  </si>
  <si>
    <t>VÁLVULA DE DESCARGA COM REGISTRO INTERNO, ACIONAMENTO DUPLO, DIÂMETRO DE 1.1/2" (50MM), INCLUSIVE ACABAMENTO DA VÁLVULA</t>
  </si>
  <si>
    <t>BACIA SANITÁRIA (VASO) DE LOUÇA CONVENCIONAL INFANTIL, COR BRANCA, INCLUSIVE ACESSÓRIOS DE FIXAÇÃO/VEDAÇÃO E REJUNTAMENTO, EXCLUSIVE ASSENTO, VÁLVULA DE DESCARGA E TUBO DE LIGAÇÃO</t>
  </si>
  <si>
    <t>TUBO DE LIGAÇÃO DE ÁGUA PARA BACIA SANITÁRIA (VASO), DIÂMETRO DE 1.1/2", COMPRIMENTO 25CM, INCLUSIVE CANOPLA, BOLSA ESPUDE E ACESSÓRIOS</t>
  </si>
  <si>
    <t>TANQUE DE MÁRMORE SINTÉTICO SIMPLES, CAPACIDADE 20 LITROS, INCLUSIVE ACESSÓRIOS DE FIXAÇÃO, VÁLVULA DE ESCOAMENTO DE METAL COM ACABAMENTO CROMADO E SIFÃO DE METAL TIPO COPO COM ACABAMENTO CROMADO, EXCLUSIVE TORNEIRA</t>
  </si>
  <si>
    <t>TANQUE DE MÁRMORE SINTÉTICO DUPLO, CAPACIDADE 37 LITROS, INCLUSIVE ACESSÓRIOS DE FIXAÇÃO, VÁLVULA DE ESCOAMENTO DE METAL COM ACABAMENTO CROMADO E SIFÃO DE METAL TIPO COPO COM ACABAMENTO CROMADO, EXCLUSIVE TORNEIRA</t>
  </si>
  <si>
    <t>MASTRO DE PÁTIO PARA BANDEIRA EM TUBO GALVANIZADO FLANGEADO, ALTURA LIVRE 6M, INCLUSIVE PINTURA ESMALTE, COM DUAS (2) DEMÃOS, EXCLUSIVE BASE DE CONCRETO</t>
  </si>
  <si>
    <t>CONJUNTO DE TRÊS (3) MASTROS DE PÁTIO PARA BANDEIRAS EM TUBO GALVANIZADO FLANGEADO, COM DOIS (2) MASTROS DE 6M DE ALTURA E UM (1) MASTRO DE 7M DE ALTURA, INCLUSIVE PINTURA ESMALTE, COM DUAS (2) DEMÃOS E BASE DE CONCRETO</t>
  </si>
  <si>
    <t>MASTRO DE PÁTIO PARA BANDEIRA EM TUBO GALVANIZADO FLANGEADO, ALTURA LIVRE 7M, INCLUSIVE PINTURA ESMALTE, COM DUAS (2) DEMÃOS, EXCLUSIVE BASE DE CONCRETO</t>
  </si>
  <si>
    <t>PINTURA EPÓXI EM PAREDE, DUAS (2) DEMÃOS, COM APLICAÇÃO MANUAL EXCLUSIVE SELADOR ACRÍLICO E MASSA ACRÍLICA/CORRIDA (PVA)</t>
  </si>
  <si>
    <t>PINTURA EPÓXI EM PAREDE, TRÊS (3) DEMÃOS, COM APLICAÇÃO MANUAL, EXCLUSIVE SELADOR ACRÍLICO E MASSA ACRÍLICA/CORRIDA (PVA)</t>
  </si>
  <si>
    <t>PINTURA EPÓXI EM PAREDE, DUAS (2) DEMÃOS, COM APLICAÇÃO MANUAL INCLUSIVE UMA (1) DEMÃO DE MASSA ACRÍLICA, EXCLUSIVE SELADOR ACRÍLICO</t>
  </si>
  <si>
    <t>PINTURA EPÓXI EM PISO, DUAS (2) DEMÃOS, COM APLICAÇÃO MANUAL INCLUSIVE UMA (1) DEMÃO DE PRIMER EPÓXI E PREPARAÇÃO DA SUPERFÍCIE, ESP. 4MM, COM ARGAMASSA AUTONIVELANTE</t>
  </si>
  <si>
    <t>PINTURA EPÓXI EM PISO, DUAS (2) DEMÃOS, COM APLICAÇÃO MANUAL, INCLUSIVE UMA (1) DEMÃO DE PRIMER EPÓXI</t>
  </si>
  <si>
    <t>PINTURA EPÓXI EM PISO, DUAS (2) DEMÃOS, EXCLUSIVE PRIMER EPÓXI, INCLUSIVE LIMPEZA DA SUPERFÍCIE</t>
  </si>
  <si>
    <t>EM PROCESSO DE DESATIVAÇÃO - MAQUINA ELÉTRICA (APLICAÇÃO: POLIMENTO DE PISO) - IPRM</t>
  </si>
  <si>
    <t>MOURÃO ROLIÇO (DIÂMETRO DA SEÇÃO*: 11 A 14CM|ALTURA*: 220CM|TIPO DE MADEIRA: EUCALIPTO IMUNIZADO) *VALORES REFERENCIAIS APROXIMADOS</t>
  </si>
  <si>
    <t>EM PROCESSO DE DESATIVAÇÃO - TUBO DE CONCRETO PERFURADO (APLICAÇÃO DRENAGEM|ENCAIXE: MACHO E FÊMEA|DIÂMETRO: 150MM) - IPRM</t>
  </si>
  <si>
    <t>TINTA (TIPO: BORRACHA CLORADA|ACABAMENTO: SEMIBRILHO|APLICAÇÃO: CONCRETO, PISO, PAREDES DE RESERVATÓRIOS, BANHEIROS, REFEITORIOS ETC.)</t>
  </si>
  <si>
    <t>TUBO DE LIGAÇÃO PARA BACIA SANITÁRIA (MATERIAL: LATÃO|ACABAMENTO: CROMADO|COMPRIMENTO: 250MM|DIÂMETRO DA SEÇÃO: 1.1/2"|CANOPLA: INCLUSO|BOLSA ESPUDE: INCLUSO)</t>
  </si>
  <si>
    <t>TUBO DE LIGAÇÃO PARA BACIA SANITÁRIA (MATERIAL: LATÃO|ACABAMENTO: CROMADO|COMPRIMENTO: 200MM|DIÂMETRO DA SEÇÃO: 1.1/2"|CANOPLA: INCLUSO|BOLSA ESPUDE: INCLUSO)</t>
  </si>
  <si>
    <t>TUBO PARA DESCARGA COM JOELHO AZUL (MATERIAL: PVC|DIÂMETRO DA SEÇÃO: 1.1/2"|COMPRIMENTO*: 83CM|ANEL DE VEDAÇÃO: INCLUSO)*VALORES REFERENCIAIS APROXIMADOS</t>
  </si>
  <si>
    <t>RALO SECO REDONDO (MATERIAL: PVC|ALTURA: 50MM|DIÂMETRO DE SAÍDA: 40MM|DIÂMETRO: 100MM|GRELHA PVC: INCLUSO|FORMATO DA GRELHA: REDONDO)</t>
  </si>
  <si>
    <t>ASSENTO PLÁSTICO PARA BACIA SANITÁRIA (COR: BRANCO|PADRÃO: POPULAR|ACESSÓRIOS: INCLUSO)</t>
  </si>
  <si>
    <t>CAIXA DE DESCARGA PLÁSTICA SUSPENSA (VOLUME: 9L|ACESSÓRIOS: INCLUSO)</t>
  </si>
  <si>
    <t>CABO UNIPOLAR DE COBRE FLEXÍVEL (ISOLAMENTO: POLÍMERO TERMOFIXO|TIPO: EPR - NÃO HALOGENADO|TENSÃO NOMINAL DE OPERAÇÃO: 0,6/1KV|TEMPERATURA DE TRABALHO: 90°C|ENCORDOAMENTO: CLASSE 5|SEÇÃO TRANSVERSAL: 1,5MM2|APLICAÇÃO: BAIXA TENSÃO)</t>
  </si>
  <si>
    <t>CABO UNIPOLAR DE COBRE FLEXÍVEL (ISOLAMENTO: POLÍMERO TERMOFIXO|TIPO: EPR - NÃO HALOGENADO|TENSÃO NOMINAL DE OPERAÇÃO: 0,6/1KV|TEMPERATURA DE TRABALHO: 90°C|ENCORDOAMENTO: CLASSE 5|SEÇÃO TRANSVERSAL: 70MM2|APLICAÇÃO: BAIXA TENSÃO)</t>
  </si>
  <si>
    <t>CABO UNIPOLAR DE COBRE FLEXÍVEL (ISOLAMENTO: POLÍMERO TERMOFIXO|TIPO: EPR - NÃO HALOGENADO|TENSÃO NOMINAL DE OPERAÇÃO: 0,6/1KV|TEMPERATURA DE TRABALHO: 90°C|ENCORDOAMENTO: CLASSE 5|SEÇÃO TRANSVERSAL: 95MM2|APLICAÇÃO: BAIXA TENSÃO)</t>
  </si>
  <si>
    <t>CABO UNIPOLAR DE COBRE FLEXÍVEL (ISOLAMENTO: POLÍMERO TERMOFIXO|TIPO: EPR - NÃO HALOGENADO|TENSÃO NOMINAL DE OPERAÇÃO: 0,6/1KV|TEMPERATURA DE TRABALHO: 90°C|ENCORDOAMENTO: CLASSE 5|SEÇÃO TRANSVERSAL: 120MM2|APLICAÇÃO: BAIXA TENSÃO)</t>
  </si>
  <si>
    <t>CABO UNIPOLAR DE COBRE FLEXÍVEL (ISOLAMENTO: POLÍMERO TERMOFIXO|TIPO: EPR - NÃO HALOGENADO|TENSÃO NOMINAL DE OPERAÇÃO: 0,6/1KV|TEMPERATURA DE TRABALHO: 90°C|ENCORDOAMENTO: CLASSE 5|SEÇÃO TRANSVERSAL: 150MM2|APLICAÇÃO: BAIXA TENSÃO)</t>
  </si>
  <si>
    <t>CABO UNIPOLAR DE COBRE FLEXÍVEL (ISOLAMENTO: POLÍMERO TERMOFIXO|TIPO: EPR - NÃO HALOGENADO|TENSÃO NOMINAL DE OPERAÇÃO: 0,6/1KV|TEMPERATURA DE TRABALHO: 90°C|ENCORDOAMENTO: CLASSE 5|SEÇÃO TRANSVERSAL: 185MM2|APLICAÇÃO: BAIXA TENSÃO)</t>
  </si>
  <si>
    <t>CABO UNIPOLAR DE COBRE FLEXÍVEL (ISOLAMENTO: POLÍMERO TERMOFIXO|TIPO: EPR - NÃO HALOGENADO|TENSÃO NOMINAL DE OPERAÇÃO: 0,6/1KV|TEMPERATURA DE TRABALHO: 90°C|ENCORDOAMENTO: CLASSE 5|SEÇÃO TRANSVERSAL: 240MM2|APLICAÇÃO: BAIXA TENSÃO)</t>
  </si>
  <si>
    <t>CABO UNIPOLAR DE COBRE FLEXÍVEL (ISOLAMENTO: POLÍMERO TERMOFIXO|TIPO: EPR - NÃO HALOGENADO|TENSÃO NOMINAL DE OPERAÇÃO: 0,6/1KV|TEMPERATURA DE TRABALHO: 90°C|ENCORDOAMENTO: CLASSE 5|SEÇÃO TRANSVERSAL: 300MM2|APLICAÇÃO: BAIXA TENSÃO)</t>
  </si>
  <si>
    <t>CABO UNIPOLAR DE COBRE FLEXÍVEL (ISOLAMENTO: POLÍMERO TERMOFIXO|TIPO: EPR - NÃO HALOGENADO|TENSÃO NOMINAL DE OPERAÇÃO: 0,6/1KV|TEMPERATURA DE TRABALHO: 90°C|ENCORDOAMENTO: CLASSE 5|SEÇÃO TRANSVERSAL: 2,5MM2|APLICAÇÃO: BAIXA TENSÃO)</t>
  </si>
  <si>
    <t>CABO UNIPOLAR DE COBRE FLEXÍVEL (ISOLAMENTO: POLÍMERO TERMOFIXO|TIPO: EPR - NÃO HALOGENADO|TENSÃO NOMINAL DE OPERAÇÃO: 0,6/1KV|TEMPERATURA DE TRABALHO: 90°C|ENCORDOAMENTO: CLASSE 5|SEÇÃO TRANSVERSAL: 4MM2|APLICAÇÃO: BAIXA TENSÃO)</t>
  </si>
  <si>
    <t>CABO UNIPOLAR DE COBRE FLEXÍVEL (ISOLAMENTO: POLÍMERO TERMOFIXO|TIPO: EPR - NÃO HALOGENADO|TENSÃO NOMINAL DE OPERAÇÃO: 0,6/1KV|TEMPERATURA DE TRABALHO: 90°C|ENCORDOAMENTO: CLASSE 5|SEÇÃO TRANSVERSAL: 6MM2|APLICAÇÃO: BAIXA TENSÃO)</t>
  </si>
  <si>
    <t>CABO UNIPOLAR DE COBRE FLEXÍVEL (ISOLAMENTO: POLÍMERO TERMOFIXO|TIPO: EPR - NÃO HALOGENADO|TENSÃO NOMINAL DE OPERAÇÃO: 0,6/1KV|TEMPERATURA DE TRABALHO: 90°C|ENCORDOAMENTO: CLASSE 5|SEÇÃO TRANSVERSAL: 10MM2|APLICAÇÃO: BAIXA TENSÃO)</t>
  </si>
  <si>
    <t>CABO UNIPOLAR DE COBRE FLEXÍVEL (ISOLAMENTO: POLÍMERO TERMOFIXO|TIPO: EPR - NÃO HALOGENADO|TENSÃO NOMINAL DE OPERAÇÃO: 0,6/1KV|TEMPERATURA DE TRABALHO: 90°C|ENCORDOAMENTO: CLASSE 5|SEÇÃO TRANSVERSAL: 16MM2|APLICAÇÃO: BAIXA TENSÃO)</t>
  </si>
  <si>
    <t>CABO UNIPOLAR DE COBRE FLEXÍVEL (ISOLAMENTO: POLÍMERO TERMOFIXO|TIPO: EPR - NÃO HALOGENADO|TENSÃO NOMINAL DE OPERAÇÃO: 0,6/1KV|TEMPERATURA DE TRABALHO: 90°C|ENCORDOAMENTO: CLASSE 5|SEÇÃO TRANSVERSAL: 25MM2|APLICAÇÃO: BAIXA TENSÃO)</t>
  </si>
  <si>
    <t>CABO UNIPOLAR DE COBRE FLEXÍVEL (ISOLAMENTO: POLÍMERO TERMOFIXO|TIPO: EPR - NÃO HALOGENADO|TENSÃO NOMINAL DE OPERAÇÃO: 0,6/1KV|TEMPERATURA DE TRABALHO: 90°C|ENCORDOAMENTO: CLASSE 5|SEÇÃO TRANSVERSAL: 35MM2|APLICAÇÃO: BAIXA TENSÃO)</t>
  </si>
  <si>
    <t>CABO UNIPOLAR DE COBRE FLEXÍVEL (ISOLAMENTO: POLÍMERO TERMOFIXO|TIPO: EPR - NÃO HALOGENADO|TENSÃO NOMINAL DE OPERAÇÃO: 0,6/1KV|TEMPERATURA DE TRABALHO: 90°C|ENCORDOAMENTO: CLASSE 5|SEÇÃO TRANSVERSAL: 50MM2|APLICAÇÃO: BAIXA TENSÃO)</t>
  </si>
  <si>
    <t>CABO ISOLADO DE COBRE FLEXÍVEL (ISOLAMENTO: POLÍMERO TERMOPLÁSTICO|TIPO: LSHF/ATOX - NÃO HALOGENADO|TENSÃO NOMINAL DE OPERAÇÃO: 450/750V|TEMPERATURA DE TRABALHO: 70°C|ENCORDOAMENTO: CLASSE 5|SEÇÃO TRANSVERSAL: 1,5MM2|APLICAÇÃO: BAIXA TENSÃO)</t>
  </si>
  <si>
    <t>CABO ISOLADO DE COBRE FLEXÍVEL (ISOLAMENTO: POLÍMERO TERMOPLÁSTICO|TIPO: LSHF/ATOX - NÃO HALOGENADO|TENSÃO NOMINAL DE OPERAÇÃO: 450/750V|TEMPERATURA DE TRABALHO: 70°C|ENCORDOAMENTO: CLASSE 5|SEÇÃO TRANSVERSAL: 2,5MM2|APLICAÇÃO: BAIXA TENSÃO)</t>
  </si>
  <si>
    <t>CABO ISOLADO DE COBRE FLEXÍVEL (ISOLAMENTO: POLÍMERO TERMOPLÁSTICO|TIPO: LSHF/ATOX - NÃO HALOGENADO|TENSÃO NOMINAL DE OPERAÇÃO: 450/750V|TEMPERATURA DE TRABALHO: 70°C|ENCORDOAMENTO: CLASSE 5|SEÇÃO TRANSVERSAL: 4MM2|APLICAÇÃO: BAIXA TENSÃO)</t>
  </si>
  <si>
    <t>CABO ISOLADO DE COBRE FLEXÍVEL (ISOLAMENTO: POLÍMERO TERMOPLÁSTICO|TIPO: LSHF/ATOX - NÃO HALOGENADO|TENSÃO NOMINAL DE OPERAÇÃO: 450/750V|TEMPERATURA DE TRABALHO: 70°C|ENCORDOAMENTO: CLASSE 5|SEÇÃO TRANSVERSAL: 6MM2|APLICAÇÃO: BAIXA TENSÃO)</t>
  </si>
  <si>
    <t>CABO ISOLADO DE COBRE FLEXÍVEL (ISOLAMENTO: POLÍMERO TERMOPLÁSTICO|TIPO: LSHF/ATOX - NÃO HALOGENADO|TENSÃO NOMINAL DE OPERAÇÃO: 450/750V|TEMPERATURA DE TRABALHO: 70°C|ENCORDOAMENTO: CLASSE 5|SEÇÃO TRANSVERSAL: 10MM2|APLICAÇÃO: BAIXA TENSÃO)</t>
  </si>
  <si>
    <t>CABO ISOLADO DE COBRE FLEXÍVEL (ISOLAMENTO: POLÍMERO TERMOPLÁSTICO|TIPO: LSHF/ATOX - NÃO HALOGENADO|TENSÃO NOMINAL DE OPERAÇÃO: 450/750V|TEMPERATURA DE TRABALHO: 70°C|ENCORDOAMENTO: CLASSE 5|SEÇÃO TRANSVERSAL: 16MM2|APLICAÇÃO: BAIXA TENSÃO)</t>
  </si>
  <si>
    <t>CABO ISOLADO DE COBRE FLEXÍVEL (ISOLAMENTO: POLÍMERO TERMOPLÁSTICO|TIPO: LSHF/ATOX - NÃO HALOGENADO|TENSÃO NOMINAL DE OPERAÇÃO: 450/750V|TEMPERATURA DE TRABALHO: 70°C|ENCORDOAMENTO: CLASSE 5|SEÇÃO TRANSVERSAL: 25MM2|APLICAÇÃO: BAIXA TENSÃO)</t>
  </si>
  <si>
    <t>CABO ISOLADO DE COBRE FLEXÍVEL (ISOLAMENTO: POLÍMERO TERMOPLÁSTICO|TIPO: LSHF/ATOX - NÃO HALOGENADO|TENSÃO NOMINAL DE OPERAÇÃO: 450/750V|TEMPERATURA DE TRABALHO: 70°C|ENCORDOAMENTO: CLASSE 5|SEÇÃO TRANSVERSAL: 35MM2|APLICAÇÃO: BAIXA TENSÃO)</t>
  </si>
  <si>
    <t>PLACA (TIPO DA PLACA: 3"X3"|QUANTIDADE DE MÓDULOS: CEGA|MATERIAL: PLÁSTICO|SUPORTE: INCLUSO|FORMATO: REDONDO|ACESSÓRIOS: INCLUSO)</t>
  </si>
  <si>
    <t>CAIXA DE EQUALIZAÇÃO (TIPO: SOBREPOR|QUANTIDADE DE TERMINAIS: 9|MATERIAL: AÇO|ACABAMENTO: PINTURA EPÓXI|LARGURA*: 350MCM|COMPRIMENTO*: 350MM|PROFUNDIDADE*: 170MM|APLICAÇÃO: SISTEMA DE PROTEÇÃO CONTRA DESCARGAS ATMOSFÉRICAS)*VALORES REREFENCIAIS APROXIMADO</t>
  </si>
  <si>
    <t>PAPELEIRA PARA PAPEL HIGIÊNICO (MATERIAL: PLÁSTICO|CAPACIDADE DO ROLO: 300-500[M]|ACESSÓRIOS: INCLUSO)</t>
  </si>
  <si>
    <t>BANCO ARTICULADO COM CANTOS ARREDONDADOS(MATERIAL: AÇO INOX E FÓRMICA|SUPERFÍCIE: ANTIDERRAPANTE E IMPERMEÁVEL|LARGURA: 45CM|COMPRIMENTO: 70CM|CAPACIDADE: 150KG|ACESSÓRIOS: INCLUSO)</t>
  </si>
  <si>
    <t>BLOCO CANALETA DE CONCRETO (TIPO: ESTRUTURAL|FORMATO TIPO: "U"|LARGURA: 14CM|COMPRIMENTO: 39CM|ALTURA: 19CM|FBK: 4,5MPA)</t>
  </si>
  <si>
    <t>BLOCO CANALETA DE CONCRETO (TIPO: ESTRUTURAL|FORMATO TIPO: "J"|DIMENSÃO: (14X19X19X31)CM|LARGURA: 14CM|COMPRIMENTO: 19CM|ALTURA ABA MENOR: 19CM|ALTURA ABA MAIOR: 31CM|FBK: 4,5MPA)</t>
  </si>
  <si>
    <t>BLOCO CANALETA DE CONCRETO (TIPO: ESTRUTURAL|FORMATO TIPO: "U"|LARGURA: 9CM|COMPRIMENTO: 39CM|ALTURA: 19CM|FBK: 4,5MPA)</t>
  </si>
  <si>
    <t>BLOCO DE CONCRETO (TIPO: VEDAÇÃO|LARGURA: 9CM|ALTURA: 19CM|COMPRIMENTO: 39CM|CLASSE: D)</t>
  </si>
  <si>
    <t>TOMADA DE REDE (TIPO: LÓGICA|CONECTOR: RJ45|APLICAÇÃO: CANALETA SISTEMA "X" OU EQUIVALENTE|LINHA: SOBREPOR|CAIXA: NÃO INCLUSO|PLACA: INCLUSO|SUPORTES E ACESSÓRIOS: INCLUSO)</t>
  </si>
  <si>
    <t>BLOCO DE CONCRETO (TIPO: VEDAÇÃO|LARGURA: 14CM|ALTURA: 19CM|COMPRIMENTO: 39CM|CLASSE: D)</t>
  </si>
  <si>
    <t>BLOCO DE CONCRETO (TIPO: VEDAÇÃO|LARGURA: 19CM|ALTURA: 19CM|COMPRIMENTO: 39CM|CLASSE: D)</t>
  </si>
  <si>
    <t>GAVETA DE VENTILAÇÃO (NÚMERO DE VENTILADOR: 4|UNIDADE DE RACK: 1U|LARGURA: 19"[482,60MM]|ALTURA: 1,75"[44,45MM OU 1U]|APLICAÇÃO: BASTIDOR/RACK DE REDE)</t>
  </si>
  <si>
    <t>BLOCO DE CONCRETO (TIPO: ESTRUTURAL|LARGURA: 9CM|ALTURA: 19CM|COMPRIMENTO: 39CM|FBK: 4,5MPA)</t>
  </si>
  <si>
    <t>BLOCO DE CONCRETO (TIPO: ESTRUTURAL|LARGURA: 14CM|ALTURA: 19CM|COMPRIMENTO: 39CM|FBK: 4,5MPA)</t>
  </si>
  <si>
    <t>TOALHEIRO (TIPO: CROMADO|BARRA: SIMPLES|COMPRIMENTO: 60CM|ACESSÓRIOS: INCLUSO)</t>
  </si>
  <si>
    <t>CABIDE METÁLICO (TIPO: GANCHO SIMPLES|ACABAMENTO: CROMADO|ACESSÓRIOS: INCLUSOS)</t>
  </si>
  <si>
    <t>BLOCO DE CONCRETO (TIPO: ESTRUTURAL|LARGURA: 19CM|ALTURA: 19CM|COMPRIMENTO: 39CM|FBK: 4,5MPA)</t>
  </si>
  <si>
    <t>BANCO ARTICULADO (MATERIAL: AÇO INOX AISI 304|ACABAMENTO: POLIDO|CANTOS: ARREDONDADOS|CARGA MÍNIMA SUPORTADA: 150KG|COMPRIMENTO: 70CM|PROFUNDIDADE: 45CM|INSTALAÇÃO: PAREDE|ACESSÓRIOS: INCLUSO CANOPLAS, PARAFUSOS E BUCHAS)</t>
  </si>
  <si>
    <t>DISPOSITIVO DE PROTEÇÃO CONTRA SURTOS (QUANTIDADE DE PÓLOS: MONOPOLAR|CLASSE: I-II|TENSÃO DE OPERAÇÃO: 175V-275V|CORRENTE DE DESCARGA MÁXIMA: 60KA)</t>
  </si>
  <si>
    <t>COBERTURA/COBRE BOLSA (MATERIAL: METAL|ACABAMENTO: CROMADO|APLICAÇÃO: BACIA SANITÁRIA)</t>
  </si>
  <si>
    <t>TUBO LONGO DE DESCIDA PARA CAIXA DE DESCARGA SOBREPOR (DIÂMETRO DA SEÇÃO: 40MM 1.1/2"/COMPRIMENTO 160CM|ACESSÓRIOS: INCLUSO)</t>
  </si>
  <si>
    <t>PORTA PAPEL-TOALHA (INTERFOLHAS: 2 OU 3 DOBRAS|MATERIAL: PLÁSTICO|ACESSÓRIOS: INCLUSO)</t>
  </si>
  <si>
    <t>DISTRIBUIDOR/DISPENSER (MATERIAL: AÇO INOX |CAPACIDADE RESERVATÓRIO: 800ML|DIMENSÃO*: (19X11)CM|PROFUNDIDADE*: 5CM|ACESSÓRIOS: INCLUSO|APLICAÇÃO: ÁLCOOL EM GEL OU SABONETE LÍQUIDO)* VALORES REFERENCIAIS APROXIMADOS</t>
  </si>
  <si>
    <t>SABONETEIRA (TIPO: CONCHA|FIXAÇÃO: SOBREPOR|MATERIAL: INOX|ACABAMENTO: POLIDO|ACESSÓRIOS: INCLUSO)</t>
  </si>
  <si>
    <t>DISTRIBUIDOR/DISPENSER (MATERIAL: PLÁSTICO|COR: BRANCA|CAPACIDADE RESERVATÓRIO: 800ML|DIMENSÃO*: (26X11)CM|PROFUNDIDADE*: 11CM|ACESSÓRIOS: INCLUSO|APLICAÇÃO: ÁLCOOL EM GEL OU SABONETE LÍQUIDO)* VALORES REFERENCIAIS APROXIMADOS</t>
  </si>
  <si>
    <t>PORTA PAPEL-TOALHA (INTERFOLHAS: 2 OU 3 DOBRAS|MATERIAL: AÇO INOX|ACESSÓRIOS: INCLUSO)</t>
  </si>
  <si>
    <t>ARDÓSIA (COR: NATURAL|ACABAMENTO: POLIDO|ESPESSURA: 3CM|DENSIDADE: 2,8G/CM3*|PESO: 56KG/M2) *FONTE NBR 6120</t>
  </si>
  <si>
    <t>CHAPA DE GRANITO (COR: CINZA ANDORINHA|TIPO: POLIDO|ESPESSURA: 3CM) - IPRM</t>
  </si>
  <si>
    <t>CABO TELEFÔNICO (TIPO: CCE-APL-50|DIÂMETRO EXTERNO*: 9,0MM|DIÂMETRO CONDUTOR: 0,5MM|NÚMERO DE CONDUTORES: 5|APLICAÇÃO: INSTALAÇÃO INTERNA|MASSA LINEAR*: 0,067KG/M)*VALORES REFERENCIAIS APROXIMADOS</t>
  </si>
  <si>
    <t>CABO TELEFÔNICO (TIPO: CCE-APL-50|DIÂMETRO EXTERNO*: 9,5MM|DIÂMETRO CONDUTOR: 0,5MM|NÚMERO DE CONDUTORES: 6|APLICAÇÃO: INSTALAÇÃO INTERNA|MASSA LINEAR*: 0,074KG/M)*VALORES REFERENCIAIS APROXIMADOS</t>
  </si>
  <si>
    <t>CABO TELEFÔNICO (TIPO: CTP-APL-SN-50|DIÂMETRO EXTERNO*: 13,5MM|DIÂMETRO CONDUTOR: 0,5MM|NÚMERO DE CONDUTORES: 10|APLICAÇÃO: INSTALAÇÃO EXTERNA|MASSA LINEAR*: 0,125KG/M)*VALORES REFERENCIAIS APROXIMADOS</t>
  </si>
  <si>
    <t>CABO TELEFÔNICO (TIPO: CTP-APL-SN-50|DIÂMETRO EXTERNO*: 15,0MM|DIÂMETRO CONDUTOR: 0,5MM|NÚMERO DE CONDUTORES: 20|APLICAÇÃO: INSTALAÇÃO EXTERNA|MASSA LINEAR*: 0,180KG/M)*VALORES REFERENCIAIS APROXIMADOS</t>
  </si>
  <si>
    <t>CABO TELEFÔNICO (TIPO: CTP-APL-SN-50|DIÂMETRO EXTERNO*: 17,0MM|DIÂMETRO CONDUTOR: 0,5MM|NÚMERO DE CONDUTORES: 30|APLICAÇÃO: INSTALAÇÃO EXTERNA|MASSA LINEAR*: 0,235KG/M)*VALORES REFERENCIAIS APROXIMADOS</t>
  </si>
  <si>
    <t>CABO TELEFÔNICO (TIPO: CTP-APL-SN-50|DIÂMETRO EXTERNO*: 19,5MM|DIÂMETRO CONDUTOR: 0,5MM|NÚMERO DE CONDUTORES: 50|APLICAÇÃO: INSTALAÇÃO EXTERNA|MASSA LINEAR*: 0,350KG/M)*VALORES REFERENCIAIS APROXIMADOS</t>
  </si>
  <si>
    <t>CABO TELEFÔNICO (TIPO: CTP-APL-SN-50|DIÂMETRO EXTERNO*: 26,0MM|DIÂMETRO CONDUTOR: 0,5MM|NÚMERO DE CONDUTORES: 100|APLICAÇÃO: INSTALAÇÃO EXTERNA|MASSA LINEAR*: 1,150KG/M)*VALORES REFERENCIAIS APROXIMADOS</t>
  </si>
  <si>
    <t>CABO TELEFÔNICO (TIPO: CI-50|DIÂMETRO EXTERNO*: 10,0MM|DIÂMETRO CONDUTOR: 0,5MM|NÚMERO DE CONDUTORES: 10|APLICAÇÃO: INSTALAÇÃO INTERNA|MASSA LINEAR*: 0,105KG/M)*VALORES REFERENCIAIS APROXIMADOS</t>
  </si>
  <si>
    <t>CABO TELEFÔNICO (TIPO: CI-50|DIÂMETRO EXTERNO*: 12,5MM|DIÂMETRO CONDUTOR: 0,5MM|NÚMERO DE CONDUTORES: 20|APLICAÇÃO: INSTALAÇÃO INTERNA|MASSA LINEAR*: 0,170KG/M)*VALORES REFERENCIAIS APROXIMADOS</t>
  </si>
  <si>
    <t>CABO TELEFÔNICO (TIPO: CI-50|DIÂMETRO EXTERNO*: 14,5MM|DIÂMETRO CONDUTOR: 0,5MM|NÚMERO DE CONDUTORES: 30|APLICAÇÃO: INSTALAÇÃO INTERNA|MASSA LINEAR*: 0,240KG/M)*VALORES REFERENCIAIS APROXIMADOS</t>
  </si>
  <si>
    <t>CABO TELEFÔNICO (TIPO: CI-50|DIÂMETRO EXTERNO*: 17,5MM|DIÂMETRO CONDUTOR: 0,5MM|NÚMERO DE CONDUTORES: 50|APLICAÇÃO: INSTALAÇÃO INTERNA|MASSA LINEAR*: 0,365KG/M)*VALORES REFERENCIAIS APROXIMADOS</t>
  </si>
  <si>
    <t>CABO TELEFÔNICO (TIPO: CI-50|DIÂMETRO EXTERNO*: 22,5MM|DIÂMETRO CONDUTOR: 0,5MM|NÚMERO DE CONDUTORES: 100|APLICAÇÃO: INSTALAÇÃO INTERNA|MASSA LINEAR*: 0,655KG/M)*VALORES REFERENCIAIS APROXIMADOS</t>
  </si>
  <si>
    <t>CABO TELEFÔNICO (TIPO: CCE-APL-50|DIÂMETRO EXTERNO*: 7,5MM|DIÂMETRO CONDUTOR: 0,5MM|NÚMERO DE CONDUTORES: 2|APLICAÇÃO: INSTALAÇÃO INTERNA|MASSA LINEAR*: 0,043KG/M)*VALORES REFERENCIAIS APROXIMADOS</t>
  </si>
  <si>
    <t>CABO TELEFÔNICO (TIPO: CCE-APL-50|DIÂMETRO EXTERNO*: 8,0MM|DIÂMETRO CONDUTOR: 0,5MM|NÚMERO DE CONDUTORES: 3|APLICAÇÃO: INSTALAÇÃO INTERNA|MASSA LINEAR*: 0,051KG/M)*VALORES REFERENCIAIS APROXIMADOS</t>
  </si>
  <si>
    <t>TELHA DE FIBRA VEGETAL (MODELO: TRADICIONAL OU CLÁSSFICA|IMPERMEABLIZAÇÃO: BETUME|COMPRIMENTO*: 200CM|LARGURA*: 95CM|ESPESSURA: 3MM|PESO: 6,5KG)*VALORES REFERENCIAIS APROXIMADOS</t>
  </si>
  <si>
    <t>CABO TELEFÔNICO (TIPO: CCE-APL-50|DIÂMETRO EXTERNO*: 8,5MM|DIÂMETRO CONDUTOR: 0,5MM|NÚMERO DE CONDUTORES: 4|APLICAÇÃO: INSTALAÇÃO INTERNA|MASSA LINEAR*: 0,057KG/M)*VALORES REFERENCIAIS APROXIMADOS</t>
  </si>
  <si>
    <t>DISTRIBUIDOR/DISPENSER (MATERIAL: PLÁSTICO|COR: BRANCA|CAPACIDADE RESERVATÓRIO: 1500ML|DIMENSÃO*: (26X15)CM|PROFUNDIDADE*: 13CM|ACESSÓRIOS: INCLUSO|APLICAÇÃO: ÁLCOOL EM GEL OU SABONETE LÍQUIDO)* VALORES REFERENCIAIS APROXIMADOS</t>
  </si>
  <si>
    <t>BLOCO CANALETA DE CONCRETO (TIPO: ESTRUTURAL|FORMATO TIPO: "U"|LARGURA: 19CM|COMPRIMENTO: 39CM|ALTURA: 19CM|FBK: 4,5MPA)</t>
  </si>
  <si>
    <t>REVESTIMENTO EM MÁRMORE PARA PISO/PAREDE (COR: BRANCO COMUM|TIPO: POLIDO|ESPESSURA: 2CM) - IPRM</t>
  </si>
  <si>
    <t>TABELA DE BASQUETE (LARGURA: 180CM*|ALTURA: 105CM*|MATERIAL DA TABELA: CHAPA METÁLICA |ARO E REDE: INCLUSOS|POSTE METÁLICO E SUPORTE DE PISO: INCLUSOS|PINTURA: ESMALTE) *VALORES REFERENCIAIS APROXIMADOS</t>
  </si>
  <si>
    <t>GRANILHA/GRANA/PEDRISCO OU AGREGADO (MATERIAL: MÁRMORE, GRANITO, QUARTZO E CALCÁRIO|COR: PRETO, CINZA, PALHA OU BRANCO|APLICAÇÃO: GRANILITE, MARMORITE OU PISO INDUSTRIAL)</t>
  </si>
  <si>
    <t>CLIPS/GRAMPO (DIÂMETRO NOMINAL: 3/8" [9,53MM]|MATERIAL: AÇO|ACABAMENTO: GALVANIZADO|SÉRIE: PESADO|APLICAÇÃO: USO GERAL PARA CABOS OU BARRAS)</t>
  </si>
  <si>
    <t>EM PROCESSO DE DESATIVAÇÃO - MANÔMETRO ANALÓGICO (ROSCA: 1/2" NPT|FAIXA DE OPERAÇÃO: 600MBAR [8,70PSI]) - IPRM</t>
  </si>
  <si>
    <t>EM PROCESSO DE DESATIVAÇÃO - MANÔMETRO ANALÓGICO (ROSCA: 1/4" NPT|FAIXA DE OPERAÇÃO: 600MBAR [8,70PSI]) - IPRM</t>
  </si>
  <si>
    <t>MEIO BLOCO DE CONCRETO (TIPO: VEDAÇÃO|LARGURA: 9CM|ALTURA: 19CM|COMPRIMENTO: 19CM|CLASSE: D)</t>
  </si>
  <si>
    <t>LAVATÓRIO INOX COLETIVO (MATERIAL: AÇO INOX AISI 304|CHAPA: 22|ESPESSURA: 0,8MM|LARGURA*: 41CM|ALTURA*: 39CM) *MEDIDAS REFERENCIAIS APROXIMADAS</t>
  </si>
  <si>
    <t>MEIO BLOCO DE CONCRETO (TIPO: VEDAÇÃO|LARGURA: 14CM|ALTURA: 19CM|COMPRIMENTO: 19CM|CLASSE: D)</t>
  </si>
  <si>
    <t>MEIO BLOCO DE CONCRETO (TIPO: VEDAÇÃO|LARGURA: 19CM|ALTURA: 19CM|COMPRIMENTO: 19CM|CLASSE: D)</t>
  </si>
  <si>
    <t>ROLDANA PARA PORTÃO (TIPO: U OU MEIA CANA|DIÂMETRO: 3"|CAPACIDADE DE CARGA*: 200KG|MATERIAL: AÇO|ACABAMENTO: ZINCADO|PESO*: 0,535KG)*VALORES REFERENCIAIS APROXIMADOS</t>
  </si>
  <si>
    <t>MATED-16754</t>
  </si>
  <si>
    <t>BOLSA ESPUDE (MATERIAL: PLÁSTICO|COR: BRANCA|DIÂMETRO: 1.1/2"|APLICAÇÃO: TUBO DE LIGAÇÃO)</t>
  </si>
  <si>
    <t>MATED-16795</t>
  </si>
  <si>
    <t>ROLDANA PARA PORTÃO (TIPO: V|DIÂMETRO: 2"|CARGA DE CARGA*: 185KG|MATERIAL: AÇO|ACABAMENTO: ZINCADO|CAIXA FECHADA COM PARAFUSO E ROLDANA: INCLUSO|PESO*: 0,315KG)*VALORES REFERENCIAIS APROXIMADOS</t>
  </si>
  <si>
    <t>MATED-16802</t>
  </si>
  <si>
    <t>PARAFUSO OLHAL DE SUSPENSÃO (TIPO: M6|DIÂMETRO EXTERNO: 36MM|DIÂMETRO INTERNO*: 20MM|MATERIAL: AÇOGALVANIZADO|CARGA DE CARGA*: 70KG|PESO: 0,05KG)*VALORES REFERENCIAIS APROXIMADOS</t>
  </si>
  <si>
    <t>DISPOSITIVO DE PROTEÇÃO CONTRA SURTOS (QUANTIDADE DE PÓLOS: MONOPOLAR|CLASSE: I-II|TENSÃO DE OPERAÇÃO: 175V-275V|CORRENTE DE DESCARGA MÁXIMA: 45KA)</t>
  </si>
  <si>
    <t>DISPOSITIVO DE PROTEÇÃO CONTRA SURTOS (QUANTIDADE DE PÓLOS: MONOPOLAR|CLASSE: I-II|TENSÃO DE OPERAÇÃO: 175V-275V|CORRENTE DE DESCARGA MÁXIMA: 20KA)</t>
  </si>
  <si>
    <t>TAMPA PARA CONDULETE (MATERIAL: ALUMÍNIO|TIPO: INTERRUPTOR|QUANTIDADE DE POSTOS: 1|CONDULETES: 1"[25MM]|PARAFUSOS: INCLUSOS)</t>
  </si>
  <si>
    <t>TAMPA PARA CONDULETE (MATERIAL: ALUMÍNIO|TIPO: TOMADA|QUANTIDADE DE POSTOS: 1|CONDULETES: 1"[25MM]|PARAFUSOS: INCLUSOS)</t>
  </si>
  <si>
    <t>MATED-18280</t>
  </si>
  <si>
    <t>PAPEL PARDO (TIPO: KRAFT|GRAMATURA: 80G/M2|LARGURA*: 120CM|COMPRIMENTO DA BOBINA*: 150M|PESO*: 14,4KG)* VALORES REFERENCIAIS APROXIMADOS</t>
  </si>
  <si>
    <t>CONJUNTO PARA POLIMENTO (APLICAÇÃO: ALUMÍNIO E AÇO INOX|ACABAMENTO: PRÉ-POLIMENTO, POLIMENTO E LUSTRO|INCLUSO: DISCOS DE ESMERIL E BARRAS)</t>
  </si>
  <si>
    <t>MATED-19934</t>
  </si>
  <si>
    <t>MOLDURA DE GESSO (LARGURA: 10CM)</t>
  </si>
  <si>
    <t>MATED-20316</t>
  </si>
  <si>
    <t>INSERTO DE DESBASTE DIAMANTADO (GRÃO: 36)</t>
  </si>
  <si>
    <t>MATED-20317</t>
  </si>
  <si>
    <t>INSERTO DE DESBASTE DIAMANTADO (GRÃO: 60)</t>
  </si>
  <si>
    <t>MATED-20381</t>
  </si>
  <si>
    <t>DISCO DE LIXA (DIÂMETRO: 225MM[9"]|GRÃO 180)</t>
  </si>
  <si>
    <t>CONJUNTO PARA POLIMENTO (APLICAÇÃO: MÁRMORE E GRANITO|ACABAMENTO: PRÉ-POLIMENTO, POLIMENTO E LUSTRO|INCLUSO: LIXA DIAMANTADA)</t>
  </si>
  <si>
    <t>MATED-21102</t>
  </si>
  <si>
    <t>MÁRMORE (COR: BRANCO COMUM|ACABAMENTO: POLIDO|ESPESSURA: 3CM|DENSIDADE: 2,8G/CM3*|PESO: 56KG/M2) *FONTE NBR 6120</t>
  </si>
  <si>
    <t>MATED-21988</t>
  </si>
  <si>
    <t>TAMPÃO E ARO (APLICAÇÃO: CAIXA PADRÃO CEMIG|TIPO: ZD|INSTALAÇÃO: GARAGEM|MATERIAL: FERRO FUNDIDO|COMPRIMENTO*: 1200MM|LARGURA*: 950MM)*VALORES REFERENCIAIS APROXIMADOS</t>
  </si>
  <si>
    <t>MATED-22212</t>
  </si>
  <si>
    <t>LUMINÁRIA PÚBLICA (TIPO: LED|POTÊNCIA: 200W|LÚMENS: 20000LM|COR DA LUZ: BRANCA|TEMPERATURA DA COR: 6000K-6500K|GRAU DE PROTEÇÃO: IP66|TENSÃO: 127/220V)</t>
  </si>
  <si>
    <t>MATED-22213</t>
  </si>
  <si>
    <t>LUMINÁRIA PÚBLICA (TIPO: LED|POTÊNCIA: 300W|LÚMENS: 33000LM|COR DA LUZ: BRANCA|TEMPERATURA DA COR: 6000K-6500K|GRAU DE PROTEÇÃO: IP66|TENSÃO: 127/220V)</t>
  </si>
  <si>
    <t>MATED-22353</t>
  </si>
  <si>
    <t>REFLETOR (TIPO: LED|POTÊNCIA: 200W|LÚMENS: 20000LM|COR DA LUZ: BRANCA|TEMPERATURA DA COR: 6000K-6500K|GRAU DE PROTEÇÃO: IP66|TENSÃO: 110/220V)</t>
  </si>
  <si>
    <t>MATED-22354</t>
  </si>
  <si>
    <t>REFLETOR (TIPO: LED|POTÊNCIA: 300W|LÚMENS: 33000LM|COR DA LUZ: BRANCA|TEMPERATURA DA COR: 6000K-6500K|GRAU DE PROTEÇÃO: IP66|TENSÃO: 110/220V)</t>
  </si>
  <si>
    <t>MATED-22376</t>
  </si>
  <si>
    <t>SUPORTE PARA REFLETOR (TIPO: CRUZETA|MATERIAL: AÇO GALVANIZADO|NÚMERO DE PROJETORES: 4|ACESSÓRIOS DE FIXAÇÃO: INCLUSOS)</t>
  </si>
  <si>
    <t>MATED-22384</t>
  </si>
  <si>
    <t>POSTE DE AÇO GALVANIZADO PARA ILUMINAÇÃO PÚBLICA (MODELO: TELECÔNICO RETO|COMPRIMENTO: 6M|FIXAÇÃO: FLANGE COM CHUMBADORES)</t>
  </si>
  <si>
    <t>MATED-22388</t>
  </si>
  <si>
    <t>BRAÇO CURVO PARA LUMINÁRIA PÚBLICA (MATERIAL: AÇO GALVANIZADO|COMPRIMENTO: 150CM|DIÂMETRO: 48MM*) *VALORES REFERENCIAIS APROXIMADOS</t>
  </si>
  <si>
    <t>MATED-22455</t>
  </si>
  <si>
    <t>CINTA CIRCULAR (DIÂMETRO: 180MM|MATERIAL: AÇO GALVANIZADO)</t>
  </si>
  <si>
    <t>MATED-25493</t>
  </si>
  <si>
    <t>CHAPA DE MDF LAMINADO (ESPESSURA: 15MM|ACABAMENTO: BRANCO FOSCO|LAMINAÇÃO: DUAS FACES)</t>
  </si>
  <si>
    <t>MATED-25497</t>
  </si>
  <si>
    <t>DOBRADIÇA PARA MÓVEL EM MDF (TIPO: RETA|FURO: 35MM|PARAFUSOS DE FIXAÇÃO: INCLUSOS)</t>
  </si>
  <si>
    <t>MATED-25549</t>
  </si>
  <si>
    <t>PARAFUSO (ROSCA: AUTOATARRAXANTE|CABEÇA: CHATA PHILIPS|TIPO: CHIPBOARD|COMPRIMENTO:16MM|DIÂMETRO:4MM)</t>
  </si>
  <si>
    <t>MATED-25551</t>
  </si>
  <si>
    <t>PARAFUSO (ROSCA: AUTOATARRAXANTE|CABEÇA: CHATA PHILIPS|TIPO: CHIPBOARD|COMPRIMENTO:25MM|DIÂMETRO:4MM)</t>
  </si>
  <si>
    <t>MATED-25552</t>
  </si>
  <si>
    <t>FITA DE BORDA (COR: BRANCO FOSCO|LARGURA: 22MM|MATERIAL: PVC)</t>
  </si>
  <si>
    <t>ESPÉCIE VEGETAL (TIPO: FORRAÇÃO|NOME POPULAR: CLOROFITO|GÊNERO: CHLOROPHYTUM)</t>
  </si>
  <si>
    <t>TUBO DE LIGAÇÃO PARA BACIA SANITÁRIA (MATERIAL: PVC|ACABAMENTO: CROMADO|COMPRIMENTO: 250MM|DIÂMETRO DA SEÇÃO: 1.1/2"|CANOPLA: INCLUSO|BOLSA ESPUDE: INCLUSO)</t>
  </si>
  <si>
    <t>TORNEIRA METÁLICA ANTIVANDALISMO (APLICAÇÃO: LAVATÓRIO|BICO: LISO|ABERTURA: PRESSÃO|ACABAMENTO: CROMADO|BITOLA: 3/4"|INSTALAÇÃO: PAREDE|ACESSÓRIOS: INCLUSO|REFERÊNCIA: 1176.C)</t>
  </si>
  <si>
    <t>ROLDANA COM REGULAGEM E ROLAMENTO (REFERÊNCIA: ROL-440|CAPACIDADE DE CARGA*: 40KG)*VALORES REFERENCIAIS APROXIMADOS</t>
  </si>
  <si>
    <t>ROLDANA DUPLA COM REGULAGEM E ROLAMENTO (REFERÊNCIA: ROL-439|CAPACIDADE DE CARGA*: 80KG)*VALORES REFERENCIAIS APROXIMADOS</t>
  </si>
  <si>
    <t>CONCRETO DOSADO EM CENTRAL BOMBEÁVEL (RESISTÊNCIA:30MPA|BRITA: 0|SLUMP: 22+-3|CONSUMO MÍNIMO DE CIMENTO: 400KG/M3|APLICAÇÃO: HÉLICE CONTÍNUA)</t>
  </si>
  <si>
    <t>PACOTE DE PAPEL TOALHA (TIPO: INTERFOLHADO DE FOLHA SIMPLES|QUANTIDADE: 1000 FOLHAS)</t>
  </si>
  <si>
    <t>MOSQUETÃO OVAL COM FECHAMENTO EM ROSCA E TRAVA DUPLA (MATERIAL: AÇO|CARGA DE RUPTURA MÍNIMA: 22KN)</t>
  </si>
  <si>
    <t>CAIXA DE INSPEÇÃO (MATERIAL: POLIPROPILENO|COR: PRETA|DIÂMETRO*: 300MM|COMPRIMENTO*: 300MM|TAMPA: NÃO INCLUSO|APLICAÇÃO: INSPEÇÃO DE ELETRICIDADE OU SISTEMA DE PROTEÇÃO CONTRA DESCARGAS ATMOSFÉRICAS) *VALORES REREFENCIAIS APROXIMADOS</t>
  </si>
  <si>
    <t>MEIO BLOCO DE CONCRETO (TIPO: ESTRUTURAL|LARGURA: 14CM|ALTURA: 19CM|COMPRIMENTO: 19CM|FBK: 4,5MPA)</t>
  </si>
  <si>
    <t>MEIO BLOCO DE CONCRETO (TIPO: ESTRUTURAL|LARGURA: 19CM|ALTURA: 19CM|COMPRIMENTO: 19CM|FBK: 4,5MPA)</t>
  </si>
  <si>
    <t>MEIO BLOCO DE CONCRETO (TIPO: ESTRUTURAL|LARGURA: 9CM|ALTURA: 19CM|COMPRIMENTO: 19CM|FBK: 4,5MPA)</t>
  </si>
  <si>
    <t>CONCRETO DOSADO EM CENTRAL CONVENCIONAL (RESISTÊNCIA: 10,0MPA|BRITA: 0 E 1|SLUMP: 60+-10)</t>
  </si>
  <si>
    <t>CONCRETO DOSADO EM CENTRAL CONVENCIONAL (RESISTÊNCIA: 15,0MPA|BRITA: 0 E 1|SLUMP: 60+-10)</t>
  </si>
  <si>
    <t>CONCRETO DOSADO EM CENTRAL CONVENCIONAL (RESISTÊNCIA: 20,0MPA|BRITA: 0 E 1|SLUMP: 60+-10)</t>
  </si>
  <si>
    <t>CONCRETO DOSADO EM CENTRAL CONVENCIONAL (RESISTÊNCIA: 25,0MPA|BRITA: 0 E 1|SLUMP: 60+-10)</t>
  </si>
  <si>
    <t>CONCRETO DOSADO EM CENTRAL CONVENCIONAL (RESISTÊNCIA: 30,0MPA|BRITA: 0 E 1|SLUMP: 60+-10)</t>
  </si>
  <si>
    <t>CONCRETO DOSADO EM CENTRAL CONVENCIONAL (RESISTÊNCIA: 35,0MPA|BRITA: 0 E 1|SLUMP: 60+-10)</t>
  </si>
  <si>
    <t>CONCRETO DOSADO EM CENTRAL CONVENCIONAL (RESISTÊNCIA: 40,0MPA|BRITA: 0 E 1|SLUMP: 60+-10)</t>
  </si>
  <si>
    <t>CONCRETO DOSADO EM CENTRAL CONVENCIONAL (RESISTÊNCIA: 45,0MPA|BRITA: 0 E 1|SLUMP: 60+-10)</t>
  </si>
  <si>
    <t>NÃO USAR - EM PROCESSO DE DESATIVAÇÃO - GRAXA (BASE: CÁLCIO|DENSIDADE: 0,85 G/CM3|APLICAÇÃO: LUBRIFICANTE) - IPRM</t>
  </si>
  <si>
    <t>GASOLINA COMUM - DISTRIBUIDOR</t>
  </si>
  <si>
    <t>ÓLEO DIESEL - DISTRIBUIDOR</t>
  </si>
  <si>
    <t>MATRO-6034</t>
  </si>
  <si>
    <t>MOURÃO DE MADEIRA - H = 2,20 M E D = 0,10 M - 1ª CATEGORIA - EUCALIPTO TRATADO OU SIMILAR DA REGIÃO - NÃO APARELHADA</t>
  </si>
  <si>
    <t>MATRO-6035</t>
  </si>
  <si>
    <t>MOURÃO DE MADEIRA - H = 2,50 M E D = 0,15 M - 1ª CATEGORIA - EUCALIPTO TRATADO OU SIMILAR DA REGIÃO - NÃO APARELHADA</t>
  </si>
  <si>
    <t>MATRO-6857</t>
  </si>
  <si>
    <t>COMPENSADO DE VIROLA - E = 6,00 MM</t>
  </si>
  <si>
    <t>MORO-21006</t>
  </si>
  <si>
    <t>OPERADOR DE EQUIPAMENTO DE MERGULHO</t>
  </si>
  <si>
    <t>MORO-2200</t>
  </si>
  <si>
    <t>BOMBEIRO HIDRÁULICO</t>
  </si>
  <si>
    <t>MORO-3092</t>
  </si>
  <si>
    <t>PILOTO FLUVIAL</t>
  </si>
  <si>
    <t>MORO-3093</t>
  </si>
  <si>
    <t>CONDUTOR MAQUINISTA FLUVIAL</t>
  </si>
  <si>
    <t>MORO-3094</t>
  </si>
  <si>
    <t>MESTRE FLUVIAL</t>
  </si>
  <si>
    <t>MORO-3095</t>
  </si>
  <si>
    <t>MARINHEIRO DE MÁQUINAS</t>
  </si>
  <si>
    <t>MORO-3096</t>
  </si>
  <si>
    <t>MARINHEIRO DE CONVÉS</t>
  </si>
  <si>
    <t>MORO-4127</t>
  </si>
  <si>
    <t>PERFURADOR DE TUBULÃO</t>
  </si>
  <si>
    <t>MORO-9527</t>
  </si>
  <si>
    <t>MERGULHADOR RASO AUXILIAR DE SUPERFÍCIE</t>
  </si>
  <si>
    <t>MORO-9528</t>
  </si>
  <si>
    <t>MERGULHADOR RASO DEPENDENTE</t>
  </si>
  <si>
    <t>MORO-9529</t>
  </si>
  <si>
    <t>MERGULHADOR RASO DEPENDENTE DE EMERGÊNCIA</t>
  </si>
  <si>
    <t>SUB-BASE DE CONCRETO USINADA EM CENTRAL DE CONCRETO DE 150 M3/H E COMPACTADA COM ROLO - BRITA PRODUZIDA (EXECUÇÃO, INCLUINDO O FORNECIMENTO E CARGA DO CIMENTO, BRITA E DO CONCRETO, EXCLUI O TRANSPORTE DO CIMENTO, BRITA E CONCRETO)</t>
  </si>
  <si>
    <t>SUB-BASE DE CONCRETO USINADA EM CENTRAL DE CONCRETO DE 150 M3/H E COMPACTADA COM ROLO - BRITA COMERCIAL (EXECUÇÃO, INCLUINDO O FORNECIMENTO E CARGA DO CIMENTO, BRITA E DO CONCRETO, EXCLUI O TRANSPORTE DO CIMENTO, BRITA E CONCRETO)</t>
  </si>
  <si>
    <t>RO-00459</t>
  </si>
  <si>
    <t>CONCRETO ASFÁLTICO USINADO EM USINA DE ASFALTO GRAVIMÉTRICA 120T/H - FAIXA A - AREIA EXTRAÍDA E BRITA PRODUZIDA (EXECUÇÃO, INCLUINDO O FORNECIMENTO E A CARGA DA AREIA, BRITA E MASSA, EXCLUI O TRANSPORTE DA AREIA, BRITA E MASSA E O FORNECIMENTO E TRANSPORTE DO MATERIAL BETUMINOSO)</t>
  </si>
  <si>
    <t>RO-00460</t>
  </si>
  <si>
    <t>CONCRETO ASFÁLTICO USINADO EM USINA DE ASFALTO GRAVIMÉTRICA 120T/H - FAIXA A - AREIA E BRITA COMERCIAIS (EXECUÇÃO, INCLUINDO O FORNECIMENTO E A CARGA DA AREIA, BRITA E MASSA, EXCLUI O TRANSPORTE DA AREIA, BRITA E MASSA E O FORNECIMENTO E TRANSPORTE DO MATERIAL BETUMINOSO)</t>
  </si>
  <si>
    <t>RO-00461</t>
  </si>
  <si>
    <t>CONCRETO ASFÁLTICO USINADO EM USINA DE ASFALTO GRAVIMÉTRICA 120T/H - FAIXA B - AREIA EXTRAÍDA E BRITA PRODUZIDA (EXECUÇÃO, INCLUINDO O FORNECIMENTO E A CARGA DA AREIA, BRITA E MASSA, EXCLUI O TRANSPORTE DA AREIA, BRITA E MASSA E O FORNECIMENTO E TRANSPORTE DO MATERIAL BETUMINOSO)</t>
  </si>
  <si>
    <t>RO-00462</t>
  </si>
  <si>
    <t>CONCRETO ASFÁLTICO USINADO EM USINA DE ASFALTO GRAVIMÉTRICA 120T/H - FAIXA B - AREIA E BRITA COMERCIAIS (EXECUÇÃO, INCLUINDO O FORNECIMENTO E A CARGA DA AREIA, BRITA E MASSA, EXCLUI O TRANSPORTE DA AREIA, BRITA E MASSA E O FORNECIMENTO E TRANSPORTE DO MATERIAL BETUMINOSO)</t>
  </si>
  <si>
    <t>RO-00463</t>
  </si>
  <si>
    <t>CONCRETO ASFÁLTICO USINADO EM USINA DE ASFALTO GRAVIMÉTRICA 120T/H - FAIXA C - AREIA EXTRAÍDA E BRITA PRODUZIDA (EXECUÇÃO, INCLUINDO O FORNECIMENTO E A CARGA DA AREIA, BRITA E MASSA, EXCLUI O TRANSPORTE DA AREIA, BRITA E MASSA E O FORNECIMENTO E TRANSPORTE DO MATERIAL BETUMINOSO)</t>
  </si>
  <si>
    <t>RO-00464</t>
  </si>
  <si>
    <t>CONCRETO ASFÁLTICO USINADO EM USINA DE ASFALTO GRAVIMÉTRICA 120T/H - FAIXA C - AREIA E BRITA COMERCIAIS (EXECUÇÃO, INCLUINDO O FORNECIMENTO E A CARGA DA AREIA, BRITA E MASSA, EXCLUI O TRANSPORTE DA AREIA, BRITA E MASSA E O FORNECIMENTO E TRANSPORTE DO MATERIAL BETUMINOSO)</t>
  </si>
  <si>
    <t>RO-00465</t>
  </si>
  <si>
    <t>CONCRETO ASFÁLTICO USINADO EM USINA DE ASFALTO GRAVIMÉTRICA 120T/H COM ASFALTO POLÍMERO - FAIXA A - AREIA EXTRAÍDA E BRITA PRODUZIDA (EXECUÇÃO, INCLUINDO O FORNECIMENTO E A CARGA DA AREIA, BRITA E MASSA, EXCLUI O TRANSPORTE DA AREIA, BRITA E MASSA E O FORNECIMENTO E TRANSPORTE DO MATERIAL BETUMINOSO)</t>
  </si>
  <si>
    <t>RO-00466</t>
  </si>
  <si>
    <t>CONCRETO ASFÁLTICO USINADO EM USINA DE ASFALTO GRAVIMÉTRICA 120T/H COM ASFALTO POLÍMERO - FAIXA A - AREIA E BRITA COMERCIAIS (EXECUÇÃO, INCLUINDO O FORNECIMENTO E A CARGA DA AREIA, BRITA E MASSA, EXCLUI O TRANSPORTE DA AREIA, BRITA E MASSA E O FORNECIMENTO E TRANSPORTE DO MATERIAL BETUMINOSO)</t>
  </si>
  <si>
    <t>RO-00467</t>
  </si>
  <si>
    <t>CONCRETO ASFÁLTICO USINADO EM USINA DE ASFALTO GRAVIMÉTRICA 120T/H COM ASFALTO POLÍMERO - FAIXA B - AREIA EXTRAÍDA E BRITA PRODUZIDA (EXECUÇÃO, INCLUINDO O FORNECIMENTO E A CARGA DA AREIA, BRITA E MASSA, EXCLUI O TRANSPORTE DA AREIA, BRITA E MASSA E O FORNECIMENTO E TRANSPORTE DO MATERIAL BETUMINOSO)</t>
  </si>
  <si>
    <t>RO-00469</t>
  </si>
  <si>
    <t>CONCRETO ASFÁLTICO USINADO EM USINA DE ASFALTO GRAVIMÉTRICA 120T/H COM ASFALTO POLÍMERO - FAIXA C - AREIA EXTRAÍDA E BRITA PRODUZIDA (EXECUÇÃO, INCLUINDO O FORNECIMENTO E A CARGA DA AREIA, BRITA E MASSA, EXCLUI O TRANSPORTE DA AREIA, BRITA E MASSA E O FORNECIMENTO E TRANSPORTE DO MATERIAL BETUMINOSO)</t>
  </si>
  <si>
    <t>RO-00470</t>
  </si>
  <si>
    <t>CONCRETO ASFÁLTICO USINADO EM USINA DE ASFALTO GRAVIMÉTRICA 120T/H COM ASFALTO POLÍMERO - FAIXA C - AREIA E BRITA COMERCIAIS (EXECUÇÃO, INCLUINDO O FORNECIMENTO E A CARGA DA AREIA, BRITA E MASSA, EXCLUI O TRANSPORTE DA AREIA, BRITA E MASSA E O FORNECIMENTO E TRANSPORTE DO MATERIAL BETUMINOSO)</t>
  </si>
  <si>
    <t>RO-00471</t>
  </si>
  <si>
    <t>CONCRETO ASFÁLTICO USINADO EM USINA DE ASFALTO GRAVIMÉTRICA 120T/H COM BORRACHA - FAIXA A - BRITA PRODUZIDA (EXECUÇÃO, INCLUINDO O FORNECIMENTO E A CARGA DA BRITA E MASSA, EXCLUI O TRANSPORTE DA BRITA E MASSA E O FORNECIMENTO E TRANSPORTE DO MATERIAL BETUMINOSO)</t>
  </si>
  <si>
    <t>RO-00472</t>
  </si>
  <si>
    <t>CONCRETO ASFÁLTICO USINADO EM USINA DE ASFALTO GRAVIMÉTRICA 120T/H COM BORRACHA - FAIXA A - BRITA COMERCIAL (EXECUÇÃO, INCLUINDO O FORNECIMENTO E A CARGA DA BRITA E MASSA, EXCLUI O TRANSPORTE DA BRITA E MASSA E O FORNECIMENTO E TRANSPORTE DO MATERIAL BETUMINOSO)</t>
  </si>
  <si>
    <t>RO-00473</t>
  </si>
  <si>
    <t>CONCRETO ASFÁLTICO USINADO EM USINA DE ASFALTO GRAVIMÉTRICA 120T/H COM BORRACHA - FAIXA B - BRITA PRODUZIDA (EXECUÇÃO, INCLUINDO O FORNECIMENTO E A CARGA DA BRITA E MASSA, EXCLUI O TRANSPORTE DA  BRITA E MASSA E O FORNECIMENTO E TRANSPORTE DO MATERIAL BETUMINOSO)</t>
  </si>
  <si>
    <t>RO-00474</t>
  </si>
  <si>
    <t>CONCRETO ASFÁLTICO USINADO EM USINA DE ASFALTO GRAVIMÉTRICA 120T/H COM BORRACHA - FAIXA B - BRITA COMERCIAL (EXECUÇÃO, INCLUINDO O FORNECIMENTO E A CARGA DA BRITA E MASSA, EXCLUI O TRANSPORTE DA  BRITA E MASSA E O FORNECIMENTO E TRANSPORTE DO MATERIAL BETUMINOSO)</t>
  </si>
  <si>
    <t>RO-00475</t>
  </si>
  <si>
    <t>CONCRETO ASFÁLTICO USINADO EM USINA DE ASFALTO GRAVIMÉTRICA 120T/H COM BORRACHA - FAIXA C - BRITA PRODUZIDA (EXECUÇÃO, INCLUINDO O FORNECIMENTO E A CARGA DA BRITA E MASSA, EXCLUI O TRANSPORTE DA  BRITA E MASSA E O FORNECIMENTO E TRANSPORTE DO MATERIAL BETUMINOSO)</t>
  </si>
  <si>
    <t>RO-00476</t>
  </si>
  <si>
    <t>CONCRETO ASFÁLTICO USINADO EM USINA DE ASFALTO GRAVIMÉTRICA 120T/H COM BORRACHA - FAIXA C - BRITA COMERCIAL (EXECUÇÃO, INCLUINDO O FORNECIMENTO E A CARGA DA BRITA E MASSA, EXCLUI O TRANSPORTE DA  BRITA E MASSA E O FORNECIMENTO E TRANSPORTE DO MATERIAL BETUMINOSO)</t>
  </si>
  <si>
    <t>RO-00477</t>
  </si>
  <si>
    <t>CONCRETO ASFÁLTICO USINADO EM USINA DE ASFALTO GRAVIMÉTRICA 120T/H COM BORRACHA (GAP GRADED) - BRITA PRODUZIDA (EXECUÇÃO, INCLUINDO O FORNECIMENTO E CARGA DA BRITA E MASSA, EXCLUI O TRANSPORTE DA BRITA E MASSA E O FORNECIMENTO E TRANSPORTE DO MATERIAL BETUMINOSO ATÉ A OBRA)</t>
  </si>
  <si>
    <t>RO-00478</t>
  </si>
  <si>
    <t>CONCRETO ASFÁLTICO USINADO EM USINA DE ASFALTO GRAVIMÉTRICA 120T/H COM BORRACHA (GAP GRADED) - BRITA COMERCIAL (EXECUÇÃO, INCLUINDO O FORNECIMENTO E CARGA DA BRITA E MASSA, EXCLUI O TRANSPORTE DA BRITA E MASSA E O FORNECIMENTO E TRANSPORTE DO MATERIAL BETUMINOSO ATÉ A OBRA)</t>
  </si>
  <si>
    <t>PAVIMENTO DE CONCRETO USINADO EM CENTRAL DE CONCRETO DE 150 M3/H E APLICADO COM EQUIPAMENTO FÔRMA-TRILHO - AREIA EXTRAÍDA E BRITA PRODUZIDA (EXECUÇÃO, INCLUINDO O FORNECIMENTO E CARGA DO CIMENO, AREIA, BRITA E DO CONCRETO, EXCLUI O TRANSPORTE DO CIMENTO. AREIA, BRITA E CONCRETO)</t>
  </si>
  <si>
    <t>PAVIMENTO DE CONCRETO USINADO EM CENTRAL DE CONCRETO DE 150 M3/H E APLICADO COM EQUIPAMENTO FÔRMA-TRILHO - AREIA E BRITA COMERCIAIS (EXECUÇÃO, INCLUINDO O FORNECIMENTO E CARGA DO CIMENO, AREIA, BRITA E DO CONCRETO, EXCLUI O TRANSPORTE DO CIMENTO. AREIA, BRITA E CONCRETO)</t>
  </si>
  <si>
    <t>PAVIMENTO DE CONCRETO USINADO EM CENTRAL DE CONCRETO DE 150 M3/H E APLICADO COM FÔRMAS DESLIZANTES - AREIA EXTRAÍDA E BRITA PRODUZIDA (EXECUÇÃO, INCLUINDO O FORNECIMENTO E CARGA DO CIMENO, AREIA, BRITA E DO CONCRETO, EXCLUI O TRANSPORTE DO CIMENTO. AREIA, BRITA E CONCRETO)</t>
  </si>
  <si>
    <t>PAVIMENTO DE CONCRETO USINADO EM CENTRAL DE CONCRETO DE 150 M3/H E APLICADO COM FÔRMAS DESLIZANTES - AREIA E BRITA COMERCIAIS (EXECUÇÃO, INCLUINDO O FORNECIMENTO E CARGA DO CIMENO, AREIA, BRITA E DO CONCRETO, EXCLUI O TRANSPORTE DO CIMENTO. AREIA, BRITA E CONCRETO)</t>
  </si>
  <si>
    <t>PAVIMENTO DE CONCRETO USINADO EM CENTRAL DE CONCRETO DE 150 M3/H E COMPACTADO COM ROLO - BRITA PRODUZIDA (EXECUÇÃO, INCLUINDO O FORNECIMENTO E CARGA DO CIMENTO, BRITA E DO CONCRETO, EXCLUI O TRANSPORTE DO CIMENTO, BRITA E CONCRETO)</t>
  </si>
  <si>
    <t>PAVIMENTO DE CONCRETO USINADO EM CENTRAL DE CONCRETO DE 150 M3/H E COMPACTADO COM ROLO - BRITA COMERCIAL (EXECUÇÃO, INCLUINDO O FORNECIMENTO E CARGA DO CIMENO, BRITA E DO CONCRETO, EXCLUI O TRANSPORTE DO CIMENTO, BRITA E CONCRETO)</t>
  </si>
  <si>
    <t>CHUMBADOR TIPO ESPERA EM AÇO A36 PARA FIXAÇÃO DE ESTRUTURA METÁLICA EM CONCRETO - FORNECIMENTO E INSTALAÇÃO</t>
  </si>
  <si>
    <t>RO-00546</t>
  </si>
  <si>
    <t>ARGAMASSA CONFECCIONADA EM BETONEIRA E LANÇAMENTO MANUAL DE CIMENTO E AREIA 1:3 - AREIA COMERCIAL (EXECUÇÃO, INCLUINDO FORNECIMENTO DE TODOS OS MATERIAIS E A CARGA DA AREIA, EXCLUI TRANSPORTE DA AREIA)</t>
  </si>
  <si>
    <t>RO-00547</t>
  </si>
  <si>
    <t>ARGAMASSA CONFECCIONADA EM BETONEIRA E LANÇAMENTO MANUAL DE CIMENTO E AREIA 1:3 - AREIA EXTRAÍDA (EXECUÇÃO, INCLUINDO FORNECIMENTO DE TODOS OS MATERIAIS E A CARGA DA AREIA, EXCLUI TRANSPORTE DA AREIA)</t>
  </si>
  <si>
    <t>RO-00548</t>
  </si>
  <si>
    <t>ARGAMASSA CONFECCIONADA EM BETONEIRA E LANÇAMENTO MANUAL DE CIMENTO, CAL HIDRATADA E AREIA 1:0,5:3,5 - AREIA COMERCIAL (EXECUÇÃO, INCLUINDO FORNECIMENTO DE TODOS OS MATERIAIS E A CARGA DA AREIA E DA CAL, EXCLUI TRANSPORTE DA AREIA E DA CAL)</t>
  </si>
  <si>
    <t>RO-00549</t>
  </si>
  <si>
    <t>ARGAMASSA CONFECCIONADA EM BETONEIRA E LANÇAMENTO MANUAL DE CIMENTO, CAL HIDRATADA E AREIA 1:0,5:3,5 - AREIA EXTRAÍDA (EXECUÇÃO, INCLUINDO FORNECIMENTO DE TODOS OS MATERIAIS E A CARGA DA AREIA E DA CAL, EXCLUI TRANSPORTE DA AREIA E DA CAL)</t>
  </si>
  <si>
    <t>RO-00550</t>
  </si>
  <si>
    <t>ARGAMASSA CONFECCIONADA EM BETONEIRA E LANÇAMENTO MANUAL DE CIMENTO E AREIA 1:3 COM 8% DE MICROSSÍLICA - AREIA COMERCIAL (EXECUÇÃO, INCLUINDO FORNECIMENTO DE TODOS OS MATERIAIS E A CARGA DA AREIA, EXCLUI TRANSPORTE DA AREIA)</t>
  </si>
  <si>
    <t>RO-00551</t>
  </si>
  <si>
    <t>ARGAMASSA CONFECCIONADA EM BETONEIRA E LANÇAMENTO MANUAL DE CIMENTO E AREIA 1:3 COM 8% DE MICROSSÍLICA - AREIA EXTRAÍDA (EXECUÇÃO, INCLUINDO FORNECIMENTO DE TODOS OS MATERIAIS E A CARGA DA AREIA, EXCLUI TRANSPORTE DA AREIA)</t>
  </si>
  <si>
    <t>RO-00552</t>
  </si>
  <si>
    <t>ARGAMASSA CONFECCIONADA EM BETONEIRA E LANÇAMENTO MANUAL DE CIMENTO E AREIA 1:3 COM 1,25% DE SILICATO DE ALUMÍNIO - AREIA COMERCIAL (EXECUÇÃO, INCLUINDO FORNECIMENTO DE TODOS OS MATERIAIS E A CARGA DA AREIA, EXCLUI TRANSPORTE DA AREIA)</t>
  </si>
  <si>
    <t>RO-00553</t>
  </si>
  <si>
    <t>ARGAMASSA CONFECCIONADA EM BETONEIRA E LANÇAMENTO MANUAL DE CIMENTO E AREIA 1:3 COM 1,25% DE SILICATO DE ALUMÍNIO - AREIA EXTRAÍDA (EXECUÇÃO, INCLUINDO FORNECIMENTO DE TODOS OS MATERIAIS E A CARGA DA AREIA, EXCLUI TRANSPORTE DA AREIA)</t>
  </si>
  <si>
    <t>RO-00554</t>
  </si>
  <si>
    <t>ARGAMASSA CONFECCIONADA EM MISTURADOR E LANÇAMENTO MANUAL PARA REPAROS E GRAUTEAMENTO (EXECUÇÃO, INCLUINDO FORNECIMENTO E CARGA DOS MATERIAIS, EXCLUI TRANSPORTE)</t>
  </si>
  <si>
    <t>RO-00555</t>
  </si>
  <si>
    <t>ARGAMASSA AUTOADENSÁVEL CONFECCIONADA EM MISTURADOR E LANÇAMENTO MANUAL PARA REPAROS E GRAUTEAMENTO (EXECUÇÃO, INCLUINDO FORNECIMENTO E CARGA DOS MATERIAIS, EXCLUI TRANSPORTE)</t>
  </si>
  <si>
    <t>RO-00556</t>
  </si>
  <si>
    <t>MICROCONCRETO CONFECCIONADO EM MISTURADOR E LANÇAMENTO MANUAL PARA REPAROS E GRAUTEAMENTO (EXECUÇÃO, INCLUINDO FORNECIMENTO E CARGA DOS MATERIAIS, EXCLUI TRANSPORTE)</t>
  </si>
  <si>
    <t>RO-00557</t>
  </si>
  <si>
    <t>CONCRETO MAGRO CONFECCIONADO EM BETONEIRA E LANÇAMENTO MANUAL - AREIA E BRITA COMERCIAIS (EXECUÇÃO, INCLUINDO FORNECIMENTO DE TODOS OS MATERIAIS E A CARGA DA AREIA E BRITA, EXCLUI TRANSPORTE DA AREIA E DA BRITA)</t>
  </si>
  <si>
    <t>RO-00558</t>
  </si>
  <si>
    <t>CONCRETO MAGRO CONFECCIONADO EM BETONEIRA E LANÇAMENTO MANUAL - AREIA EXTRAÍDA E BRITA PRODUZIDA (EXECUÇÃO, INCLUINDO FORNECIMENTO DE TODOS OS MATERIAIS E A CARGA DA AREIA E BRITA, EXCLUI TRANSPORTE DA AREIA E DA BRITA)</t>
  </si>
  <si>
    <t>RO-00559</t>
  </si>
  <si>
    <t>CONCRETO CICLÓPICO CONFECCIONADO EM BETONEIRA E LANÇAMENTO MANUAL COM FCK = 15 MPA - AREIA, BRITA E PEDRA DE MÃO COMERCIAIS (EXECUÇÃO, INCLUINDO FORNECIMENTO DE TODOS OS MATERIAIS E A CARGA DA AREIA, BRITA E PEDRA DE MÃO, EXCLUI TRANSPORTE DA AREIA, DA BRITA E DA PEDRA DE MÃO)</t>
  </si>
  <si>
    <t>RO-00560</t>
  </si>
  <si>
    <t>CONCRETO CICLÓPICO CONFECCIONADO EM BETONEIRA E LANÇAMENTO MANUAL COM FCK = 15 MPA - AREIA EXTRAÍDA, BRITA E PEDRA DE MÃO PRODUZIDAS (EXECUÇÃO, INCLUINDO FORNECIMENTO DE TODOS OS MATERIAIS E A CARGA DA AREIA, BRITA E PEDRA DE MÃO, EXCLUI TRANSPORTE DA AREIA, DA BRITA E DA PEDRA DE MÃO)</t>
  </si>
  <si>
    <t>RO-00561</t>
  </si>
  <si>
    <t>CONCRETO CICLÓPICO CONFECCIONADO EM BETONEIRA E LANÇAMENTO MANUAL COM FCK = 20 MPA - AREIA, BRITA E PEDRA DE MÃO COMERCIAIS (EXECUÇÃO, INCLUINDO FORNECIMENTO DE TODOS OS MATERIAIS E A CARGA DA AREIA, BRITA E PEDRA DE MÃO, EXCLUI TRANSPORTE DA AREIA, DA BRITA E DA PEDRA DE MÃO)</t>
  </si>
  <si>
    <t>RO-00562</t>
  </si>
  <si>
    <t>CONCRETO CICLÓPICO CONFECCIONADO EM BETONEIRA E LANÇAMENTO MANUAL COM FCK = 20 MPA - AREIA EXTRAÍDA, BRITA E PEDRA DE MÃO PRODUZIDAS (EXECUÇÃO, INCLUINDO FORNECIMENTO DE TODOS OS MATERIAIS E A CARGA DA AREIA, BRITA E PEDRA DE MÃO, EXCLUI TRANSPORTE DA AREIA, DA BRITA E DA PEDRA DE MÃO)</t>
  </si>
  <si>
    <t>RO-00563</t>
  </si>
  <si>
    <t>CONCRETO CONFECCIONADO EM BETONEIRA E LANÇAMENTO MANUAL COM FCK = 15 MPA - AREIA E BRITA COMERCIAIS (EXECUÇÃO, INCLUINDO FORNECIMENTO DE TODOS OS MATERIAIS E A CARGA DA AREIA E BRITA, EXCLUI TRANSPORTE DA AREIA E DA BRITA)</t>
  </si>
  <si>
    <t>RO-00564</t>
  </si>
  <si>
    <t>CONCRETO CONFECCIONADO EM BETONEIRA E LANÇAMENTO MANUAL COM FCK = 15 MPA - AREIA EXTRAÍDA E BRITA PRODUZIDA (EXECUÇÃO, INCLUINDO FORNECIMENTO DE TODOS OS MATERIAIS E A CARGA DA AREIA E BRITA, EXCLUI TRANSPORTE DA AREIA E DA BRITA)</t>
  </si>
  <si>
    <t>RO-00565</t>
  </si>
  <si>
    <t>CONCRETO CONFECCIONADO EM BETONEIRA E LANÇAMENTO MANUAL COM FCK = 20 MPA - AREIA E BRITA COMERCIAIS (EXECUÇÃO, INCLUINDO FORNECIMENTO DE TODOS OS MATERIAIS E A CARGA DA AREIA E BRITA, EXCLUI TRANSPORTE DA AREIA E DA BRITA)</t>
  </si>
  <si>
    <t>RO-00566</t>
  </si>
  <si>
    <t>CONCRETO CONFECCIONADO EM BETONEIRA E LANÇAMENTO MANUAL COM FCK = 20 MPA - AREIA EXTRAÍDA E BRITA PRODUZIDA (EXECUÇÃO, INCLUINDO FORNECIMENTO DE TODOS OS MATERIAIS E A CARGA DA AREIA E BRITA, EXCLUI TRANSPORTE DA AREIA E DA BRITA)</t>
  </si>
  <si>
    <t>RO-00567</t>
  </si>
  <si>
    <t>CONCRETO CONFECCIONADO EM BETONEIRA E LANÇAMENTO MANUAL COM FCK = 25 MPA - AREIA E BRITA COMERCIAIS (EXECUÇÃO, INCLUINDO FORNECIMENTO DE TODOS OS MATERIAIS E A CARGA DA AREIA E BRITA, EXCLUI TRANSPORTE DA AREIA E DA BRITA)</t>
  </si>
  <si>
    <t>RO-00568</t>
  </si>
  <si>
    <t>CONCRETO CONFECCIONADO EM BETONEIRA E LANÇAMENTO MANUAL COM FCK = 25 MPA - AREIA EXTRAÍDA E BRITA PRODUZIDA (EXECUÇÃO, INCLUINDO FORNECIMENTO DE TODOS OS MATERIAIS E A CARGA DA AREIA E BRITA, EXCLUI TRANSPORTE DA AREIA E DA BRITA)</t>
  </si>
  <si>
    <t>RO-00569</t>
  </si>
  <si>
    <t>CONCRETO CONFECCIONADO EM BETONEIRA E LANÇAMENTO MANUAL COM FCK = 30 MPA - AREIA E BRITA COMERCIAIS (EXECUÇÃO, INCLUINDO FORNECIMENTO DE TODOS OS MATERIAIS E A CARGA DA AREIA E BRITA, EXCLUI TRANSPORTE DA AREIA E DA BRITA)</t>
  </si>
  <si>
    <t>RO-00570</t>
  </si>
  <si>
    <t>CONCRETO CONFECCIONADO EM BETONEIRA E LANÇAMENTO MANUAL COM FCK = 30 MPA - AREIA EXTRAÍDA E BRITA PRODUZIDA (EXECUÇÃO, INCLUINDO FORNECIMENTO DE TODOS OS MATERIAIS E A CARGA DA AREIA E BRITA, EXCLUI TRANSPORTE DA AREIA E DA BRITA)</t>
  </si>
  <si>
    <t>RO-00571</t>
  </si>
  <si>
    <t>CONCRETO CONFECCIONADO EM CENTRAL DOSADORA DE 30 M3/H COM FCK = 20 MPA - AREIA E BRITA COMERCIAIS (EXECUÇÃO, INCLUINDO FORNECIMENTO DE TODOS OS MATERIAIS E A CARGA DA AREIA E BRITA, EXCLUI O LANÇAMENTO DO CONCRETO E O TRANSPORTE DA AREIA E DA BRITA)</t>
  </si>
  <si>
    <t>RO-00572</t>
  </si>
  <si>
    <t>CONCRETO CONFECCIONADO EM CENTRAL DOSADORA DE 30 M3/H COM FCK = 20 MPA - AREIA EXTRAÍDA E BRITA PRODUZIDA (EXECUÇÃO, INCLUINDO FORNECIMENTO DE TODOS OS MATERIAIS E A CARGA DA AREIA E BRITA, EXCLUI O LANÇAMENTO DO CONCRETO E O TRANSPORTE DA AREIA E DA BRITA)</t>
  </si>
  <si>
    <t>RO-00573</t>
  </si>
  <si>
    <t>CONCRETO CONFECCIONADO EM CENTRAL DOSADORA DE 30 M3/H COM FCK = 25 MPA - AREIA E BRITA COMERCIAIS (EXECUÇÃO, INCLUINDO FORNECIMENTO DE TODOS OS MATERIAIS E A CARGA DA AREIA E BRITA, EXCLUI O LANÇAMENTO DO CONCRETO E O TRANSPORTE DA AREIA E DA BRITA)</t>
  </si>
  <si>
    <t>RO-00574</t>
  </si>
  <si>
    <t>CONCRETO CONFECCIONADO EM CENTRAL DOSADORA DE 30 M3/H COM FCK = 25 MPA - AREIA EXTRAÍDA E BRITA PRODUZIDA (EXECUÇÃO, INCLUINDO FORNECIMENTO DE TODOS OS MATERIAIS E A CARGA DA AREIA E BRITA, EXCLUI O LANÇAMENTO DO CONCRETO E O TRANSPORTE DA AREIA E DA BRITA)</t>
  </si>
  <si>
    <t>RO-00575</t>
  </si>
  <si>
    <t>CONCRETO CONFECCIONADO EM CENTRAL DOSADORA DE 30 M3/H COM FCK = 30 MPA - AREIA E BRITA COMERCIAIS (EXECUÇÃO, INCLUINDO FORNECIMENTO DE TODOS OS MATERIAIS E A CARGA DA AREIA E BRITA, EXCLUI O LANÇAMENTO DO CONCRETO E O TRANSPORTE DA AREIA E DA BRITA)</t>
  </si>
  <si>
    <t>RO-00576</t>
  </si>
  <si>
    <t>CONCRETO CONFECCIONADO EM CENTRAL DOSADORA DE 30 M3/H COM FCK = 30 MPA - AREIA EXTRAÍDA E BRITA PRODUZIDA (EXECUÇÃO, INCLUINDO FORNECIMENTO DE TODOS OS MATERIAIS E A CARGA DA AREIA E BRITA, EXCLUI O LANÇAMENTO DO CONCRETO E O TRANSPORTE DA AREIA E DA BRITA)</t>
  </si>
  <si>
    <t>RO-00577</t>
  </si>
  <si>
    <t>CONCRETO PARA BOMBEAMENTO CONFECCIONADO EM CENTRAL DOSADORA DE 30 M3/H COM FCK = 25 MPA - AREIA E BRITA COMERCIAIS (EXECUÇÃO, INCLUINDO FORNECIMENTO DE TODOS OS MATERIAIS E A CARGA DA AREIA E BRITA, EXCLUI O LANÇAMENTO DO CONCRETO E O TRANSPORTE DA AREIA E DA BRITA)</t>
  </si>
  <si>
    <t>RO-00578</t>
  </si>
  <si>
    <t>CONCRETO PARA BOMBEAMENTO CONFECCIONADO EM CENTRAL DOSADORA DE 30 M3/H COM FCK = 25 MPA - AREIA EXTRAÍDA E BRITA PRODUZIDA (EXECUÇÃO, INCLUINDO FORNECIMENTO DE TODOS OS MATERIAIS E A CARGA DA AREIA E BRITA, EXCLUI O LANÇAMENTO DO CONCRETO E O TRANSPORTE DA AREIA E DA BRITA)</t>
  </si>
  <si>
    <t>RO-00579</t>
  </si>
  <si>
    <t>CONCRETO PARA BOMBEAMENTO CONFECCIONADO EM CENTRAL DOSADORA DE 30 M3/H COM FCK = 30 MPA - AREIA E BRITA COMERCIAIS (EXECUÇÃO, INCLUINDO FORNECIMENTO DE TODOS OS MATERIAIS E A CARGA DA AREIA E BRITA, EXCLUI O LANÇAMENTO DO CONCRETO E O TRANSPORTE DA AREIA E DA BRITA)</t>
  </si>
  <si>
    <t>RO-00580</t>
  </si>
  <si>
    <t>CONCRETO PARA BOMBEAMENTO CONFECCIONADO EM CENTRAL DOSADORA DE 30 M3/H COM FCK = 30 MPA - AREIA EXTRAÍDA E BRITA PRODUZIDA (EXECUÇÃO, INCLUINDO FORNECIMENTO DE TODOS OS MATERIAIS E A CARGA DA AREIA E BRITA, EXCLUI O LANÇAMENTO DO CONCRETO E O TRANSPORTE DA AREIA E DA BRITA)</t>
  </si>
  <si>
    <t>RO-00581</t>
  </si>
  <si>
    <t>CONCRETO PARA BOMBEAMENTO CONFECCIONADO EM CENTRAL DOSADORA DE 30 M3/H COM FCK = 35 MPA - AREIA E BRITA COMERCIAIS (EXECUÇÃO, INCLUINDO FORNECIMENTO DE TODOS OS MATERIAIS E A CARGA DA AREIA E BRITA, EXCLUI O LANÇAMENTO DO CONCRETO E O TRANSPORTE DA AREIA E DA BRITA)</t>
  </si>
  <si>
    <t>RO-00582</t>
  </si>
  <si>
    <t>CONCRETO PARA BOMBEAMENTO CONFECCIONADO EM CENTRAL DOSADORA DE 30 M3/H COM FCK = 35 MPA - AREIA EXTRAÍDA E BRITA PRODUZIDA (EXECUÇÃO, INCLUINDO FORNECIMENTO DE TODOS OS MATERIAIS E A CARGA DA AREIA E BRITA, EXCLUI O LANÇAMENTO DO CONCRETO E O TRANSPORTE DA AREIA E DA BRITA)</t>
  </si>
  <si>
    <t>RO-00583</t>
  </si>
  <si>
    <t>CONCRETO PARA BOMBEAMENTO CONFECCIONADO EM CENTRAL DOSADORA DE 30 M3/H COM FCK = 40 MPA - AREIA E BRITA COMERCIAIS (EXECUÇÃO, INCLUINDO FORNECIMENTO DE TODOS OS MATERIAIS E A CARGA DA AREIA E BRITA, EXCLUI O LANÇAMENTO DO CONCRETO E O TRANSPORTE DA AREIA E DA BRITA)</t>
  </si>
  <si>
    <t>RO-00584</t>
  </si>
  <si>
    <t>CONCRETO PARA BOMBEAMENTO CONFECCIONADO EM CENTRAL DOSADORA DE 30 M3/H COM FCK = 40 MPA - AREIA EXTRAÍDA E BRITA PRODUZIDA (EXECUÇÃO, INCLUINDO FORNECIMENTO DE TODOS OS MATERIAIS E A CARGA DA AREIA E BRITA, EXCLUI O LANÇAMENTO DO CONCRETO E O TRANSPORTE DA AREIA E DA BRITA)</t>
  </si>
  <si>
    <t>RO-00585</t>
  </si>
  <si>
    <t>CONCRETO COM 8% DE MICROSSÍLICA CONFECCIONADO EM CENTRAL DOSADORA DE 30 M3/H COM FCK = 40 MPA - AREIA E BRITA COMERCIAIS (EXECUÇÃO, INCLUINDO FORNECIMENTO DE TODOS OS MATERIAIS E A CARGA DA AREIA E BRITA, EXCLUI O LANÇAMENTO DO CONCRETO E O TRANSPORTE DA AREIA E DA BRITA)</t>
  </si>
  <si>
    <t>RO-00586</t>
  </si>
  <si>
    <t>CONCRETO COM 8% DE MICROSSÍLICA CONFECCIONADO EM CENTRAL DOSADORA DE 30 M3/H COM FCK = 40 MPA - AREIA EXTRAÍDA E BRITA PRODUZIDA (EXECUÇÃO, INCLUINDO FORNECIMENTO DE TODOS OS MATERIAIS E A CARGA DA AREIA E BRITA, EXCLUI O LANÇAMENTO DO CONCRETO E O TRANSPORTE DA AREIA E DA BRITA)</t>
  </si>
  <si>
    <t>RO-00587</t>
  </si>
  <si>
    <t>CONCRETO COM 10% DE MICROSSÍLICA CONFECCIONADO EM CENTRAL DOSADORA DE 30 M3/H COM FCK = 45 MPA - AREIA E BRITA COMERCIAIS (EXECUÇÃO, INCLUINDO FORNECIMENTO DE TODOS OS MATERIAIS E A CARGA DA AREIA E BRITA, EXCLUI O LANÇAMENTO DO CONCRETO E O TRANSPORTE DA AREIA E DA BRITA)</t>
  </si>
  <si>
    <t>RO-00588</t>
  </si>
  <si>
    <t>CONCRETO COM 10% DE MICROSSÍLICA CONFECCIONADO EM CENTRAL DOSADORA DE 30 M3/H COM FCK = 45 MPA - AREIA EXTRAÍDA E BRITA PRODUZIDA (EXECUÇÃO, INCLUINDO FORNECIMENTO DE TODOS OS MATERIAIS E A CARGA DA AREIA E BRITA, EXCLUI O LANÇAMENTO DO CONCRETO E O TRANSPORTE DA AREIA E DA BRITA)</t>
  </si>
  <si>
    <t>RO-00589</t>
  </si>
  <si>
    <t>CONCRETO SUBMERSO CONFECCIONADO EM CENTRAL DOSADORA DE 30 M3/H COM FCK = 25 MPA - AREIA E BRITA COMERCIAIS (EXECUÇÃO, INCLUINDO FORNECIMENTO DE TODOS OS MATERIAIS E A CARGA DA AREIA E BRITA, EXCLUI O LANÇAMENTO DO CONCRETO E O TRANSPORTE DA AREIA E DA BRITA)</t>
  </si>
  <si>
    <t>RO-00590</t>
  </si>
  <si>
    <t>CONCRETO SUBMERSO CONFECCIONADO EM CENTRAL DOSADORA DE 30 M3/H COM FCK = 25 MPA - AREIA EXTRAÍDA E BRITA PRODUZIDA (EXECUÇÃO, INCLUINDO FORNECIMENTO DE TODOS OS MATERIAIS E A CARGA DA AREIA E BRITA, EXCLUI O LANÇAMENTO DO CONCRETO E O TRANSPORTE DA AREIA E DA BRITA)</t>
  </si>
  <si>
    <t>RO-00591</t>
  </si>
  <si>
    <t>CONCRETO AUTOADENSÁVEL COM SILICATO DE ALUMÍNIO CONFECCIONADO EM CENTRAL DOSADORA DE 30 M3/H COM FCK = 25 MPA - AREIA E BRITA COMERCIAIS (EXECUÇÃO, INCLUINDO FORNECIMENTO DE TODOS OS MATERIAIS E A CARGA DA AREIA E BRITA, EXCLUI O LANÇAMENTO DO CONCRETO E O TRANSPORTE DA AREIA E DA BRITA)</t>
  </si>
  <si>
    <t>RO-00592</t>
  </si>
  <si>
    <t>CONCRETO AUTOADENSÁVEL COM SILICATO DE ALUMÍNIO CONFECCIONADO EM CENTRAL DOSADORA DE 30 M3/H COM FCK = 25 MPA - AREIA EXTRAÍDA E BRITA PRODUZIDA (EXECUÇÃO, INCLUINDO FORNECIMENTO DE TODOS OS MATERIAIS E A CARGA DA AREIA E BRITA, EXCLUI O LANÇAMENTO DO CONCRETO E O TRANSPORTE DA AREIA E DA BRITA)</t>
  </si>
  <si>
    <t>RO-00593</t>
  </si>
  <si>
    <t>CONCRETO CONFECCIONADO EM CENTRAL DOSADORA DE 30 M3/H COM FCTM,K = 4,5 MPA - AREIA E BRITA COMERCIAIS (EXECUÇÃO, INCLUINDO FORNECIMENTO DE TODOS OS MATERIAIS E A CARGA DA AREIA E BRITA, EXCLUI O LANÇAMENTO DO CONCRETO E O TRANSPORTE DA AREIA E DA BRITA)</t>
  </si>
  <si>
    <t>RO-00594</t>
  </si>
  <si>
    <t>CONCRETO CONFECCIONADO EM CENTRAL DOSADORA DE 30 M3/H COM FCTM,K = 4,5 MPA - AREIA EXTRAÍDA E BRITA PRODUZIDA (EXECUÇÃO, INCLUINDO FORNECIMENTO DE TODOS OS MATERIAIS E A CARGA DA AREIA E BRITA, EXCLUI O LANÇAMENTO DO CONCRETO E O TRANSPORTE DA AREIA E DA BRITA)</t>
  </si>
  <si>
    <t>RO-00595</t>
  </si>
  <si>
    <t>CONCRETO CONFECCIONADO EM CENTRAL DOSADORA DE 40 M3/H COM FCK = 20 MPA - AREIA E BRITA COMERCIAIS (EXECUÇÃO, INCLUINDO FORNECIMENTO DE TODOS OS MATERIAIS E A CARGA DA AREIA E BRITA, EXCLUI O LANÇAMENTO DO CONCRETO E O TRANSPORTE DA AREIA E DA BRITA)</t>
  </si>
  <si>
    <t>RO-00596</t>
  </si>
  <si>
    <t>CONCRETO CONFECCIONADO EM CENTRAL DOSADORA DE 40 M3/H COM FCK = 20 MPA - AREIA EXTRAÍDA E BRITA PRODUZIDA (EXECUÇÃO, INCLUINDO FORNECIMENTO DE TODOS OS MATERIAIS E A CARGA DA AREIA E BRITA, EXCLUI O LANÇAMENTO DO CONCRETO E O TRANSPORTE DA AREIA E DA BRITA)</t>
  </si>
  <si>
    <t>RO-00597</t>
  </si>
  <si>
    <t>CONCRETO CONFECCIONADO EM CENTRAL DOSADORA DE 40 M3/H COM FCK = 25 MPA - AREIA E BRITA COMERCIAIS (EXECUÇÃO, INCLUINDO FORNECIMENTO DE TODOS OS MATERIAIS E A CARGA DA AREIA E BRITA, EXCLUI O LANÇAMENTO DO CONCRETO E O TRANSPORTE DA AREIA E DA BRITA)</t>
  </si>
  <si>
    <t>RO-00598</t>
  </si>
  <si>
    <t>CONCRETO CONFECCIONADO EM CENTRAL DOSADORA DE 40 M3/H COM FCK = 25 MPA - AREIA EXTRAÍDA E BRITA PRODUZIDA (EXECUÇÃO, INCLUINDO FORNECIMENTO DE TODOS OS MATERIAIS E A CARGA DA AREIA E BRITA, EXCLUI O LANÇAMENTO DO CONCRETO E O TRANSPORTE DA AREIA E DA BRITA)</t>
  </si>
  <si>
    <t>RO-00599</t>
  </si>
  <si>
    <t>CONCRETO CONFECCIONADO EM CENTRAL DOSADORA DE 40 M3/H COM FCK = 30 MPA - AREIA E BRITA COMERCIAIS (EXECUÇÃO, INCLUINDO FORNECIMENTO DE TODOS OS MATERIAIS E A CARGA DA AREIA E BRITA, EXCLUI O LANÇAMENTO DO CONCRETO E O TRANSPORTE DA AREIA E DA BRITA)</t>
  </si>
  <si>
    <t>RO-00600</t>
  </si>
  <si>
    <t>CONCRETO CONFECCIONADO EM CENTRAL DOSADORA DE 40 M3/H COM FCK = 30 MPA - AREIA EXTRAÍDA E BRITA PRODUZIDA (EXECUÇÃO, INCLUINDO FORNECIMENTO DE TODOS OS MATERIAIS E A CARGA DA AREIA E BRITA, EXCLUI O LANÇAMENTO DO CONCRETO E O TRANSPORTE DA AREIA E DA BRITA)</t>
  </si>
  <si>
    <t>RO-00601</t>
  </si>
  <si>
    <t>CONCRETO PARA BOMBEAMENTO CONFECCIONADO EM CENTRAL DOSADORA DE 40 M3/H COM FCK = 25 MPA - AREIA E BRITA COMERCIAIS (EXECUÇÃO, INCLUINDO FORNECIMENTO DE TODOS OS MATERIAIS E A CARGA DA AREIA E BRITA, EXCLUI O LANÇAMENTO DO CONCRETO E O TRANSPORTE DA AREIA E DA BRITA)</t>
  </si>
  <si>
    <t>RO-00602</t>
  </si>
  <si>
    <t>CONCRETO PARA BOMBEAMENTO CONFECCIONADO EM CENTRAL DOSADORA DE 40 M3/H COM FCK = 25 MPA - AREIA EXTRAÍDA E BRITA PRODUZIDA (EXECUÇÃO, INCLUINDO FORNECIMENTO DE TODOS OS MATERIAIS E A CARGA DA AREIA E BRITA, EXCLUI O LANÇAMENTO DO CONCRETO E O TRANSPORTE DA AREIA E DA BRITA)</t>
  </si>
  <si>
    <t>RO-00603</t>
  </si>
  <si>
    <t>CONCRETO PARA BOMBEAMENTO CONFECCIONADO EM CENTRAL DOSADORA DE 40 M3/H COM FCK = 30 MPA - AREIA E BRITA COMERCIAIS (EXECUÇÃO, INCLUINDO FORNECIMENTO DE TODOS OS MATERIAIS E A CARGA DA AREIA E BRITA, EXCLUI O LANÇAMENTO DO CONCRETO E O TRANSPORTE DA AREIA E DA BRITA)</t>
  </si>
  <si>
    <t>RO-00604</t>
  </si>
  <si>
    <t>CONCRETO PARA BOMBEAMENTO CONFECCIONADO EM CENTRAL DOSADORA DE 40 M3/H COM FCK = 30 MPA - AREIA EXTRAÍDA E BRITA PRODUZIDA (EXECUÇÃO, INCLUINDO FORNECIMENTO DE TODOS OS MATERIAIS E A CARGA DA AREIA E BRITA, EXCLUI O LANÇAMENTO DO CONCRETO E O TRANSPORTE DA AREIA E DA BRITA)</t>
  </si>
  <si>
    <t>RO-00605</t>
  </si>
  <si>
    <t>CONCRETO PARA BOMBEAMENTO CONFECCIONADO EM CENTRAL DOSADORA DE 40 M3/H COM FCK = 35 MPA - AREIA E BRITA COMERCIAIS (EXECUÇÃO, INCLUINDO FORNECIMENTO E CARGA DOS MATERIAIS, EXCLUI TRANSPORTE E LANÇAMENTO)</t>
  </si>
  <si>
    <t>RO-00606</t>
  </si>
  <si>
    <t>CONCRETO PARA BOMBEAMENTO CONFECCIONADO EM CENTRAL DOSADORA DE 40 M3/H COM FCK = 35 MPA - AREIA EXTRAÍDA E BRITA PRODUZIDA (EXECUÇÃO, INCLUINDO FORNECIMENTO DE TODOS OS MATERIAIS E A CARGA DA AREIA E BRITA, EXCLUI O LANÇAMENTO DO CONCRETO E O TRANSPORTE DA AREIA E DA BRITA)</t>
  </si>
  <si>
    <t>RO-00607</t>
  </si>
  <si>
    <t>CONCRETO PARA BOMBEAMENTO CONFECCIONADO EM CENTRAL DOSADORA DE 40 M3/H COM FCK = 40 MPA - AREIA E BRITA COMERCIAIS (EXECUÇÃO, INCLUINDO FORNECIMENTO DE TODOS OS MATERIAIS E A CARGA DA AREIA E BRITA, EXCLUI O LANÇAMENTO DO CONCRETO E O TRANSPORTE DA AREIA E DA BRITA)</t>
  </si>
  <si>
    <t>RO-00608</t>
  </si>
  <si>
    <t>CONCRETO PARA BOMBEAMENTO CONFECCIONADO EM CENTRAL DOSADORA DE 40 M3/H COM FCK = 40 MPA - AREIA EXTRAÍDA E BRITA PRODUZIDA (EXECUÇÃO, INCLUINDO FORNECIMENTO DE TODOS OS MATERIAIS E A CARGA DA AREIA E BRITA, EXCLUI O LANÇAMENTO DO CONCRETO E O TRANSPORTE DA AREIA E DA BRITA)</t>
  </si>
  <si>
    <t>CORPO DE BUEIRO SIMPLES TUBULAR DE CONCRETO D = 0,60 M PA1 - AREIA EXTRAÍDA E BRITA PRODUZIDA (EXECUÇÃO, INCLUINDO FORNECIMENTO, CARGA E TRANSPORTE DE TODOS OS MATERIAIS, EXCLUI ESCAVAÇÃO) - (CADERNO DE DRENAGEM RT 01.47.D)</t>
  </si>
  <si>
    <t>CORPO DE BUEIRO SIMPLES TUBULAR DE CONCRETO D = 0,60 M PA1 - AREIA E BRITA COMERCIAIS (EXECUÇÃO, INCLUINDO FORNECIMENTO, CARGA E TRANSPORTE DE TODOS OS MATERIAIS, EXCLUI ESCAVAÇÃO) - (CADERNO DE DRENAGEM RT 01.47.D)</t>
  </si>
  <si>
    <t>CORPO DE BUEIRO SIMPLES TUBULAR DE CONCRETO D = 0,80 M PA1 - AREIA EXTRAÍDA E BRITA PRODUZIDA (EXECUÇÃO, INCLUINDO FORNECIMENTO, CARGA E TRANSPORTE DE TODOS OS MATERIAIS, EXCLUI ESCAVAÇÃO) - (CADERNO DE DRENAGEM RT 01.47.D)</t>
  </si>
  <si>
    <t>CORPO DE BUEIRO SIMPLES TUBULAR DE CONCRETO D = 0,80 M PA1 - AREIA E BRITA COMERCIAIS (EXECUÇÃO, INCLUINDO FORNECIMENTO, CARGA E TRANSPORTE DE TODOS OS MATERIAIS, EXCLUI ESCAVAÇÃO) - (CADERNO DE DRENAGEM RT 01.47.D)</t>
  </si>
  <si>
    <t>CORPO DE BUEIRO SIMPLES TUBULAR DE CONCRETO D = 1,00 M PA1 - AREIA EXTRAÍDA E BRITA PRODUZIDA (EXECUÇÃO, INCLUINDO FORNECIMENTO, CARGA E TRANSPORTE DE TODOS OS MATERIAIS, EXCLUI ESCAVAÇÃO) - (CADERNO DE DRENAGEM RT 01.47.D)</t>
  </si>
  <si>
    <t>CORPO DE BUEIRO SIMPLES TUBULAR DE CONCRETO D = 1,00 M PA1 - AREIA E BRITA COMERCIAIS (EXECUÇÃO, INCLUINDO FORNECIMENTO, CARGA E TRANSPORTE DE TODOS OS MATERIAIS, EXCLUI ESCAVAÇÃO) - (CADERNO DE DRENAGEM RT 01.47.D)</t>
  </si>
  <si>
    <t>CORPO DE BUEIRO SIMPLES TUBULAR DE CONCRETO D = 1,20 M PA1 - AREIA EXTRAÍDA E BRITA PRODUZIDA (EXECUÇÃO, INCLUINDO FORNECIMENTO, CARGA E TRANSPORTE DE TODOS OS MATERIAIS, EXCLUI ESCAVAÇÃO) - (CADERNO DE DRENAGEM RT 01.47.D)</t>
  </si>
  <si>
    <t>CORPO DE BUEIRO SIMPLES TUBULAR DE CONCRETO D = 1,20 M PA1 - AREIA E BRITA COMERCIAIS (EXECUÇÃO, INCLUINDO FORNECIMENTO, CARGA E TRANSPORTE DE TODOS OS MATERIAIS, EXCLUI ESCAVAÇÃO) - (CADERNO DE DRENAGEM RT 01.47.D)</t>
  </si>
  <si>
    <t>CORPO DE BUEIRO SIMPLES TUBULAR DE CONCRETO D = 1,50 M PA1 - AREIA EXTRAÍDA E BRITA PRODUZIDA (EXECUÇÃO, INCLUINDO FORNECIMENTO, CARGA E TRANSPORTE DE TODOS OS MATERIAIS, EXCLUI ESCAVAÇÃO) - (CADERNO DE DRENAGEM RT 01.47.D)</t>
  </si>
  <si>
    <t>CORPO DE BUEIRO SIMPLES TUBULAR DE CONCRETO D = 1,50 M PA1 - AREIA E BRITA COMERCIAIS (EXECUÇÃO, INCLUINDO FORNECIMENTO, CARGA E TRANSPORTE DE TODOS OS MATERIAIS, EXCLUI ESCAVAÇÃO) - (CADERNO DE DRENAGEM RT 01.47.D)</t>
  </si>
  <si>
    <t>CORPO DE BUEIRO SIMPLES TUBULAR DE CONCRETO D = 0,60 M PA2 - AREIA EXTRAÍDA E BRITA PRODUZIDA (EXECUÇÃO, INCLUINDO FORNECIMENTO, CARGA E TRANSPORTE DE TODOS OS MATERIAIS, EXCLUI ESCAVAÇÃO) - (CADERNO DE DRENAGEM RT 01.47.D)</t>
  </si>
  <si>
    <t>CORPO DE BUEIRO SIMPLES TUBULAR DE CONCRETO D = 0,60 M PA2 - AREIA E BRITA COMERCIAIS (EXECUÇÃO, INCLUINDO FORNECIMENTO, CARGA E TRANSPORTE DE TODOS OS MATERIAIS, EXCLUI ESCAVAÇÃO) - (CADERNO DE DRENAGEM RT 01.47.D)</t>
  </si>
  <si>
    <t>CORPO DE BUEIRO SIMPLES TUBULAR DE CONCRETO D = 0,80 M PA2 - AREIA EXTRAÍDA E BRITA PRODUZIDA (EXECUÇÃO, INCLUINDO FORNECIMENTO, CARGA E TRANSPORTE DE TODOS OS MATERIAIS, EXCLUI ESCAVAÇÃO) - (CADERNO DE DRENAGEM RT 01.47.D)</t>
  </si>
  <si>
    <t>CORPO DE BUEIRO SIMPLES TUBULAR DE CONCRETO D = 0,80 M PA2 - AREIA E BRITA COMERCIAIS (EXECUÇÃO, INCLUINDO FORNECIMENTO, CARGA E TRANSPORTE DE TODOS OS MATERIAIS, EXCLUI ESCAVAÇÃO) - (CADERNO DE DRENAGEM RT 01.47.D)</t>
  </si>
  <si>
    <t>CORPO DE BUEIRO SIMPLES TUBULAR DE CONCRETO D = 1,00 M PA2 - AREIA EXTRAÍDA E BRITA PRODUZIDA (EXECUÇÃO, INCLUINDO FORNECIMENTO, CARGA E TRANSPORTE DE TODOS OS MATERIAIS, EXCLUI ESCAVAÇÃO) - (CADERNO DE DRENAGEM RT 01.47.D)</t>
  </si>
  <si>
    <t>CORPO DE BUEIRO SIMPLES TUBULAR DE CONCRETO D = 1,00 M PA2 - AREIA E BRITA COMERCIAIS (EXECUÇÃO, INCLUINDO FORNECIMENTO, CARGA E TRANSPORTE DE TODOS OS MATERIAIS, EXCLUI ESCAVAÇÃO) - (CADERNO DE DRENAGEM RT 01.47.D)</t>
  </si>
  <si>
    <t>CORPO DE BUEIRO SIMPLES TUBULAR DE CONCRETO D = 1,20 M PA2 - AREIA EXTRAÍDA E BRITA PRODUZIDA (EXECUÇÃO, INCLUINDO FORNECIMENTO, CARGA E TRANSPORTE DE TODOS OS MATERIAIS, EXCLUI ESCAVAÇÃO) - (CADERNO DE DRENAGEM RT 01.47.D)</t>
  </si>
  <si>
    <t>CORPO DE BUEIRO SIMPLES TUBULAR DE CONCRETO D = 1,20 M PA2 - AREIA E BRITA COMERCIAIS (EXECUÇÃO, INCLUINDO FORNECIMENTO, CARGA E TRANSPORTE DE TODOS OS MATERIAIS, EXCLUI ESCAVAÇÃO) - (CADERNO DE DRENAGEM RT 01.47.D)</t>
  </si>
  <si>
    <t>CORPO DE BUEIRO SIMPLES TUBULAR DE CONCRETO D = 1,50 M PA2 - AREIA EXTRAÍDA E BRITA PRODUZIDA (EXECUÇÃO, INCLUINDO FORNECIMENTO, CARGA E TRANSPORTE DE TODOS OS MATERIAIS, EXCLUI ESCAVAÇÃO) - (CADERNO DE DRENAGEM RT 01.47.D)</t>
  </si>
  <si>
    <t>CORPO DE BUEIRO SIMPLES TUBULAR DE CONCRETO D = 1,50 M PA2 - AREIA E BRITA COMERCIAIS (EXECUÇÃO, INCLUINDO FORNECIMENTO, CARGA E TRANSPORTE DE TODOS OS MATERIAIS, EXCLUI ESCAVAÇÃO) - (CADERNO DE DRENAGEM RT 01.47.D)</t>
  </si>
  <si>
    <t>CORPO DE BUEIRO SIMPLES TUBULAR DE CONCRETO D = 0,60 M PA3 - AREIA EXTRAÍDA E BRITA PRODUZIDA (EXECUÇÃO, INCLUINDO FORNECIMENTO, CARGA E TRANSPORTE DE TODOS OS MATERIAIS, EXCLUI ESCAVAÇÃO) - (CADERNO DE DRENAGEM RT 01.47.D)</t>
  </si>
  <si>
    <t>CORPO DE BUEIRO SIMPLES TUBULAR DE CONCRETO D = 0,60 M PA3 - AREIA E BRITA COMERCIAIS (EXECUÇÃO, INCLUINDO FORNECIMENTO, CARGA E TRANSPORTE DE TODOS OS MATERIAIS, EXCLUI ESCAVAÇÃO) - (CADERNO DE DRENAGEM RT 01.47.D)</t>
  </si>
  <si>
    <t>CORPO DE BUEIRO SIMPLES TUBULAR DE CONCRETO D = 0,80 M PA3 - AREIA EXTRAÍDA E BRITA PRODUZIDA (EXECUÇÃO, INCLUINDO FORNECIMENTO, CARGA E TRANSPORTE DE TODOS OS MATERIAIS, EXCLUI ESCAVAÇÃO) - (CADERNO DE DRENAGEM RT 01.47.D)</t>
  </si>
  <si>
    <t>CORPO DE BUEIRO SIMPLES TUBULAR DE CONCRETO D = 0,80 M PA3 - AREIA E BRITA COMERCIAIS (EXECUÇÃO, INCLUINDO FORNECIMENTO, CARGA E TRANSPORTE DE TODOS OS MATERIAIS, EXCLUI ESCAVAÇÃO) - (CADERNO DE DRENAGEM RT 01.47.D)</t>
  </si>
  <si>
    <t>CORPO DE BUEIRO SIMPLES TUBULAR DE CONCRETO D = 1,00 M PA3 - AREIA EXTRAÍDA E BRITA PRODUZIDA (EXECUÇÃO, INCLUINDO FORNECIMENTO, CARGA E TRANSPORTE DE TODOS OS MATERIAIS, EXCLUI ESCAVAÇÃO) - (CADERNO DE DRENAGEM RT 01.47.D)</t>
  </si>
  <si>
    <t>CORPO DE BUEIRO SIMPLES TUBULAR DE CONCRETO D = 1,00 M PA3 - AREIA E BRITA COMERCIAIS (EXECUÇÃO, INCLUINDO FORNECIMENTO, CARGA E TRANSPORTE DE TODOS OS MATERIAIS, EXCLUI ESCAVAÇÃO) - (CADERNO DE DRENAGEM RT 01.47.D)</t>
  </si>
  <si>
    <t>CORPO DE BUEIRO SIMPLES TUBULAR DE CONCRETO D = 1,20 M PA3 - AREIA EXTRAÍDA E BRITA PRODUZIDA (EXECUÇÃO, INCLUINDO FORNECIMENTO, CARGA E TRANSPORTE DE TODOS OS MATERIAIS, EXCLUI ESCAVAÇÃO) - (CADERNO DE DRENAGEM RT 01.47.D)</t>
  </si>
  <si>
    <t>CORPO DE BUEIRO SIMPLES TUBULAR DE CONCRETO D = 1,20 M PA3 - AREIA E BRITA COMERCIAIS (EXECUÇÃO, INCLUINDO FORNECIMENTO, CARGA E TRANSPORTE DE TODOS OS MATERIAIS, EXCLUI ESCAVAÇÃO) - (CADERNO DE DRENAGEM RT 01.47.D)</t>
  </si>
  <si>
    <t>CORPO DE BUEIRO SIMPLES TUBULAR DE CONCRETO D = 1,50 M PA3 - AREIA EXTRAÍDA E BRITA PRODUZIDA (EXECUÇÃO, INCLUINDO FORNECIMENTO, CARGA E TRANSPORTE DE TODOS OS MATERIAIS, EXCLUI ESCAVAÇÃO) - (CADERNO DE DRENAGEM RT 01.47.D)</t>
  </si>
  <si>
    <t>CORPO DE BUEIRO SIMPLES TUBULAR DE CONCRETO D = 1,50 M PA3 - AREIA E BRITA COMERCIAIS (EXECUÇÃO, INCLUINDO FORNECIMENTO, CARGA E TRANSPORTE DE TODOS OS MATERIAIS, EXCLUI ESCAVAÇÃO) - (CADERNO DE DRENAGEM RT 01.47.D)</t>
  </si>
  <si>
    <t>BOCA DE BUEIRO SIMPLES TUBULAR DE CONCRETO D = 0,60 M - ESCONSIDADE 0° - AREIA E BRITA COMERCIAIS - ALAS ESCONSAS (EXECUÇÃO, INCLUINDO FORNECIMENTO, CARGA E TRANSPORTE DE TODOS OS MATERIAIS, EXCLUI ESCAVAÇÃO) - (CADERNO DE DRENAGEM RT 01.47.D)</t>
  </si>
  <si>
    <t>BOCA DE BUEIRO SIMPLES TUBULAR DE CONCRETO D = 0,60 M - ESCONSIDADE 0° - AREIA EXTRAÍDA E BRITA PRODUZIDA - ALAS ESCONSAS (EXECUÇÃO, INCLUINDO FORNECIMENTO, CARGA E TRANSPORTE DE TODOS OS MATERIAIS, EXCLUI ESCAVAÇÃO) - (CADERNO DE DRENAGEM RT 01.47.D)</t>
  </si>
  <si>
    <t>BOCA DE BUEIRO SIMPLES TUBULAR DE CONCRETO D = 0,60 M - ESCONSIDADE 15° - AREIA E BRITA COMERCIAIS - ALAS ESCONSAS (EXECUÇÃO, INCLUINDO FORNECIMENTO, CARGA E TRANSPORTE DE TODOS OS MATERIAIS, EXCLUI ESCAVAÇÃO) - (CADERNO DE DRENAGEM RT 01.47.D)</t>
  </si>
  <si>
    <t>BOCA DE BUEIRO SIMPLES TUBULAR DE CONCRETO D = 0,60 M - ESCONSIDADE 15° - AREIA EXTRAÍDA E BRITA PRODUZIDA - ALAS ESCONSAS (EXECUÇÃO, INCLUINDO FORNECIMENTO, CARGA E TRANSPORTE DE TODOS OS MATERIAIS, EXCLUI ESCAVAÇÃO) - (CADERNO DE DRENAGEM RT 01.47.D)</t>
  </si>
  <si>
    <t>BOCA DE BUEIRO SIMPLES TUBULAR DE CONCRETO D = 0,60 M - ESCONSIDADE 30° - AREIA E BRITA COMERCIAIS - ALAS ESCONSAS (EXECUÇÃO, INCLUINDO FORNECIMENTO, CARGA E TRANSPORTE DE TODOS OS MATERIAIS, EXCLUI ESCAVAÇÃO) - (CADERNO DE DRENAGEM RT 01.47.D)</t>
  </si>
  <si>
    <t>BOCA DE BUEIRO SIMPLES TUBULAR DE CONCRETO D = 0,60 M - ESCONSIDADE 30° - AREIA EXTRAÍDA E BRITA PRODUZIDA - ALAS ESCONSAS (EXECUÇÃO, INCLUINDO FORNECIMENTO, CARGA E TRANSPORTE DE TODOS OS MATERIAIS, EXCLUI ESCAVAÇÃO) - (CADERNO DE DRENAGEM RT 01.47.D)</t>
  </si>
  <si>
    <t>BOCA DE BUEIRO SIMPLES TUBULAR DE CONCRETO D = 0,60 M - ESCONSIDADE 45° - AREIA E BRITA COMERCIAIS - ALAS ESCONSAS (EXECUÇÃO, INCLUINDO FORNECIMENTO, CARGA E TRANSPORTE DE TODOS OS MATERIAIS, EXCLUI ESCAVAÇÃO) - (CADERNO DE DRENAGEM RT 01.47.D)</t>
  </si>
  <si>
    <t>BOCA DE BUEIRO SIMPLES TUBULAR DE CONCRETO D = 0,60 M - ESCONSIDADE 45° - AREIA EXTRAÍDA E BRITA PRODUZIDA - ALAS ESCONSAS (EXECUÇÃO, INCLUINDO FORNECIMENTO, CARGA E TRANSPORTE DE TODOS OS MATERIAIS, EXCLUI ESCAVAÇÃO) - (CADERNO DE DRENAGEM RT 01.47.D)</t>
  </si>
  <si>
    <t>BOCA DE BUEIRO SIMPLES TUBULAR DE CONCRETO D = 0,80 M - ESCONSIDADE 0° - AREIA E BRITA COMERCIAIS - ALAS ESCONSAS (EXECUÇÃO, INCLUINDO FORNECIMENTO, CARGA E TRANSPORTE DE TODOS OS MATERIAIS, EXCLUI ESCAVAÇÃO) - (CADERNO DE DRENAGEM RT 01.47.D)</t>
  </si>
  <si>
    <t>BOCA DE BUEIRO SIMPLES TUBULAR DE CONCRETO D = 0,80 M - ESCONSIDADE 0° - AREIA EXTRAÍDA E BRITA PRODUZIDA - ALAS ESCONSAS (EXECUÇÃO, INCLUINDO FORNECIMENTO, CARGA E TRANSPORTE DE TODOS OS MATERIAIS, EXCLUI ESCAVAÇÃO) - (CADERNO DE DRENAGEM RT 01.47.D)</t>
  </si>
  <si>
    <t>BOCA DE BUEIRO SIMPLES TUBULAR DE CONCRETO D = 0,80 M - ESCONSIDADE 15° - AREIA E BRITA COMERCIAIS - ALAS ESCONSAS (EXECUÇÃO, INCLUINDO FORNECIMENTO, CARGA E TRANSPORTE DE TODOS OS MATERIAIS, EXCLUI ESCAVAÇÃO) - (CADERNO DE DRENAGEM RT 01.47.D)</t>
  </si>
  <si>
    <t>BOCA DE BUEIRO SIMPLES TUBULAR DE CONCRETO D = 0,80 M - ESCONSIDADE 15° - AREIA EXTRAÍDA E BRITA PRODUZIDA - ALAS ESCONSAS (EXECUÇÃO, INCLUINDO FORNECIMENTO, CARGA E TRANSPORTE DE TODOS OS MATERIAIS, EXCLUI ESCAVAÇÃO) - (CADERNO DE DRENAGEM RT 01.47.D)</t>
  </si>
  <si>
    <t>BOCA DE BUEIRO SIMPLES TUBULAR DE CONCRETO D = 0,80 M - ESCONSIDADE 30° - AREIA E BRITA COMERCIAIS - ALAS ESCONSAS (EXECUÇÃO, INCLUINDO FORNECIMENTO, CARGA E TRANSPORTE DE TODOS OS MATERIAIS, EXCLUI ESCAVAÇÃO) - (CADERNO DE DRENAGEM RT 01.47.D)</t>
  </si>
  <si>
    <t>BOCA DE BUEIRO SIMPLES TUBULAR DE CONCRETO D = 0,80 M - ESCONSIDADE 30° - AREIA EXTRAÍDA E BRITA PRODUZIDA - ALAS ESCONSAS (EXECUÇÃO, INCLUINDO FORNECIMENTO, CARGA E TRANSPORTE DE TODOS OS MATERIAIS, EXCLUI ESCAVAÇÃO) - (CADERNO DE DRENAGEM RT 01.47.D)</t>
  </si>
  <si>
    <t>BOCA DE BUEIRO SIMPLES TUBULAR DE CONCRETO D = 0,80 M - ESCONSIDADE 45° - AREIA E BRITA COMERCIAIS - ALAS ESCONSAS (EXECUÇÃO, INCLUINDO FORNECIMENTO, CARGA E TRANSPORTE DE TODOS OS MATERIAIS, EXCLUI ESCAVAÇÃO) - (CADERNO DE DRENAGEM RT 01.47.D)</t>
  </si>
  <si>
    <t>BOCA DE BUEIRO SIMPLES TUBULAR DE CONCRETO D = 0,80 M - ESCONSIDADE 45° - AREIA EXTRAÍDA E BRITA PRODUZIDA - ALAS ESCONSAS (EXECUÇÃO, INCLUINDO FORNECIMENTO, CARGA E TRANSPORTE DE TODOS OS MATERIAIS, EXCLUI ESCAVAÇÃO) - (CADERNO DE DRENAGEM RT 01.47.D)</t>
  </si>
  <si>
    <t>BOCA DE BUEIRO SIMPLES TUBULAR DE CONCRETO D = 1,00 M - ESCONSIDADE 0° - AREIA E BRITA COMERCIAIS - ALAS ESCONSAS (EXECUÇÃO, INCLUINDO FORNECIMENTO, CARGA E TRANSPORTE DE TODOS OS MATERIAIS, EXCLUI ESCAVAÇÃO) - (CADERNO DE DRENAGEM RT 01.47.D)</t>
  </si>
  <si>
    <t>BOCA DE BUEIRO SIMPLES TUBULAR DE CONCRETO D = 1,00 M - ESCONSIDADE 0° - AREIA EXTRAÍDA E BRITA PRODUZIDA - ALAS ESCONSAS (EXECUÇÃO, INCLUINDO FORNECIMENTO, CARGA E TRANSPORTE DE TODOS OS MATERIAIS, EXCLUI ESCAVAÇÃO) - (CADERNO DE DRENAGEM RT 01.47.D)</t>
  </si>
  <si>
    <t>BOCA DE BUEIRO SIMPLES TUBULAR DE CONCRETO D = 1,00 M - ESCONSIDADE 15° - AREIA E BRITA COMERCIAIS - ALAS ESCONSAS (EXECUÇÃO, INCLUINDO FORNECIMENTO, CARGA E TRANSPORTE DE TODOS OS MATERIAIS, EXCLUI ESCAVAÇÃO) - (CADERNO DE DRENAGEM RT 01.47.D)</t>
  </si>
  <si>
    <t>BOCA DE BUEIRO SIMPLES TUBULAR DE CONCRETO D = 1,00 M - ESCONSIDADE 15° - AREIA EXTRAÍDA E BRITA PRODUZIDA - ALAS ESCONSAS (EXECUÇÃO, INCLUINDO FORNECIMENTO, CARGA E TRANSPORTE DE TODOS OS MATERIAIS, EXCLUI ESCAVAÇÃO) - (CADERNO DE DRENAGEM RT 01.47.D)</t>
  </si>
  <si>
    <t>BOCA DE BUEIRO SIMPLES TUBULAR DE CONCRETO D = 1,00 M - ESCONSIDADE 30° - AREIA E BRITA COMERCIAIS - ALAS ESCONSAS (EXECUÇÃO, INCLUINDO FORNECIMENTO, CARGA E TRANSPORTE DE TODOS OS MATERIAIS, EXCLUI ESCAVAÇÃO) - (CADERNO DE DRENAGEM RT 01.47.D)</t>
  </si>
  <si>
    <t>BOCA DE BUEIRO SIMPLES TUBULAR DE CONCRETO D = 1,00 M - ESCONSIDADE 30° - AREIA EXTRAÍDA E BRITA PRODUZIDA - ALAS ESCONSAS (EXECUÇÃO, INCLUINDO FORNECIMENTO, CARGA E TRANSPORTE DE TODOS OS MATERIAIS, EXCLUI ESCAVAÇÃO) - (CADERNO DE DRENAGEM RT 01.47.D)</t>
  </si>
  <si>
    <t>BOCA DE BUEIRO SIMPLES TUBULAR DE CONCRETO D = 1,00 M - ESCONSIDADE 45° - AREIA E BRITA COMERCIAIS - ALAS ESCONSAS (EXECUÇÃO, INCLUINDO FORNECIMENTO, CARGA E TRANSPORTE DE TODOS OS MATERIAIS, EXCLUI ESCAVAÇÃO) - (CADERNO DE DRENAGEM RT 01.47.D)</t>
  </si>
  <si>
    <t>BOCA DE BUEIRO SIMPLES TUBULAR DE CONCRETO D = 1,00 M - ESCONSIDADE 45° - AREIA EXTRAÍDA E BRITA PRODUZIDA - ALAS ESCONSAS (EXECUÇÃO, INCLUINDO FORNECIMENTO, CARGA E TRANSPORTE DE TODOS OS MATERIAIS, EXCLUI ESCAVAÇÃO) - (CADERNO DE DRENAGEM RT 01.47.D)</t>
  </si>
  <si>
    <t>BOCA DE BUEIRO SIMPLES TUBULAR DE CONCRETO D = 1,20 M - ESCONSIDADE 0° - AREIA E BRITA COMERCIAIS - ALAS ESCONSAS (EXECUÇÃO, INCLUINDO FORNECIMENTO, CARGA E TRANSPORTE DE TODOS OS MATERIAIS, EXCLUI ESCAVAÇÃO) - (CADERNO DE DRENAGEM RT 01.47.D)</t>
  </si>
  <si>
    <t>BOCA DE BUEIRO SIMPLES TUBULAR DE CONCRETO D = 1,20 M - ESCONSIDADE 0° - AREIA EXTRAÍDA E BRITA PRODUZIDA - ALAS ESCONSAS (EXECUÇÃO, INCLUINDO FORNECIMENTO, CARGA E TRANSPORTE DE TODOS OS MATERIAIS, EXCLUI ESCAVAÇÃO) - (CADERNO DE DRENAGEM RT 01.47.D)</t>
  </si>
  <si>
    <t>BOCA DE BUEIRO SIMPLES TUBULAR DE CONCRETO D = 1,20 M - ESCONSIDADE 15° - AREIA E BRITA COMERCIAIS - ALAS ESCONSAS (EXECUÇÃO, INCLUINDO FORNECIMENTO, CARGA E TRANSPORTE DE TODOS OS MATERIAIS, EXCLUI ESCAVAÇÃO) - (CADERNO DE DRENAGEM RT 01.47.D)</t>
  </si>
  <si>
    <t>BOCA DE BUEIRO SIMPLES TUBULAR DE CONCRETO D = 1,20 M - ESCONSIDADE 15° - AREIA EXTRAÍDA E BRITA PRODUZIDA - ALAS ESCONSAS (EXECUÇÃO, INCLUINDO FORNECIMENTO, CARGA E TRANSPORTE DE TODOS OS MATERIAIS, EXCLUI ESCAVAÇÃO) - (CADERNO DE DRENAGEM RT 01.47.D)</t>
  </si>
  <si>
    <t>BOCA DE BUEIRO SIMPLES TUBULAR DE CONCRETO D = 1,20 M - ESCONSIDADE 30° - AREIA E BRITA COMERCIAIS - ALAS ESCONSAS (EXECUÇÃO, INCLUINDO FORNECIMENTO, CARGA E TRANSPORTE DE TODOS OS MATERIAIS, EXCLUI ESCAVAÇÃO) - (CADERNO DE DRENAGEM RT 01.47.D)</t>
  </si>
  <si>
    <t>BOCA DE BUEIRO SIMPLES TUBULAR DE CONCRETO D = 1,20 M - ESCONSIDADE 30° - AREIA EXTRAÍDA E BRITA PRODUZIDA - ALAS ESCONSAS (EXECUÇÃO, INCLUINDO FORNECIMENTO, CARGA E TRANSPORTE DE TODOS OS MATERIAIS, EXCLUI ESCAVAÇÃO) - (CADERNO DE DRENAGEM RT 01.47.D)</t>
  </si>
  <si>
    <t>BOCA DE BUEIRO SIMPLES TUBULAR DE CONCRETO D = 1,20 M - ESCONSIDADE 45° - AREIA E BRITA COMERCIAIS - ALAS ESCONSAS (EXECUÇÃO, INCLUINDO FORNECIMENTO, CARGA E TRANSPORTE DE TODOS OS MATERIAIS, EXCLUI ESCAVAÇÃO) - (CADERNO DE DRENAGEM RT 01.47.D)</t>
  </si>
  <si>
    <t>BOCA DE BUEIRO SIMPLES TUBULAR DE CONCRETO D = 1,20 M - ESCONSIDADE 45° - AREIA EXTRAÍDA E BRITA PRODUZIDA - ALAS ESCONSAS (EXECUÇÃO, INCLUINDO FORNECIMENTO, CARGA E TRANSPORTE DE TODOS OS MATERIAIS, EXCLUI ESCAVAÇÃO) - (CADERNO DE DRENAGEM RT 01.47.D)</t>
  </si>
  <si>
    <t>BOCA DE BUEIRO SIMPLES TUBULAR DE CONCRETO D = 1,50 M - ESCONSIDADE 0° - AREIA E BRITA COMERCIAIS - ALAS ESCONSAS (EXECUÇÃO, INCLUINDO FORNECIMENTO, CARGA E TRANSPORTE DE TODOS OS MATERIAIS, EXCLUI ESCAVAÇÃO) - (CADERNO DE DRENAGEM RT 01.47.D)</t>
  </si>
  <si>
    <t>BOCA DE BUEIRO SIMPLES TUBULAR DE CONCRETO D = 1,50 M - ESCONSIDADE 0° - AREIA EXTRAÍDA E BRITA PRODUZIDA - ALAS ESCONSAS (EXECUÇÃO, INCLUINDO FORNECIMENTO, CARGA E TRANSPORTE DE TODOS OS MATERIAIS, EXCLUI ESCAVAÇÃO) - (CADERNO DE DRENAGEM RT 01.47.D)</t>
  </si>
  <si>
    <t>BOCA DE BUEIRO SIMPLES TUBULAR DE CONCRETO D = 1,50 M - ESCONSIDADE 15° - AREIA E BRITA COMERCIAIS - ALAS ESCONSAS (EXECUÇÃO, INCLUINDO FORNECIMENTO, CARGA E TRANSPORTE DE TODOS OS MATERIAIS, EXCLUI ESCAVAÇÃO) - (CADERNO DE DRENAGEM RT 01.47.D)</t>
  </si>
  <si>
    <t>BOCA DE BUEIRO SIMPLES TUBULAR DE CONCRETO D = 1,50 M - ESCONSIDADE 15° - AREIA EXTRAÍDA E BRITA PRODUZIDA - ALAS ESCONSAS (EXECUÇÃO, INCLUINDO FORNECIMENTO, CARGA E TRANSPORTE DE TODOS OS MATERIAIS, EXCLUI ESCAVAÇÃO) - (CADERNO DE DRENAGEM RT 01.47.D)</t>
  </si>
  <si>
    <t>BOCA DE BUEIRO SIMPLES TUBULAR DE CONCRETO D = 1,50 M - ESCONSIDADE 30° - AREIA E BRITA COMERCIAIS - ALAS ESCONSAS (EXECUÇÃO, INCLUINDO FORNECIMENTO, CARGA E TRANSPORTE DE TODOS OS MATERIAIS, EXCLUI ESCAVAÇÃO) - (CADERNO DE DRENAGEM RT 01.47.D)</t>
  </si>
  <si>
    <t>BOCA DE BUEIRO SIMPLES TUBULAR DE CONCRETO D = 1,50 M - ESCONSIDADE 30° - AREIA EXTRAÍDA E BRITA PRODUZIDA - ALAS ESCONSAS (EXECUÇÃO, INCLUINDO FORNECIMENTO, CARGA E TRANSPORTE DE TODOS OS MATERIAIS, EXCLUI ESCAVAÇÃO) - (CADERNO DE DRENAGEM RT 01.47.D)</t>
  </si>
  <si>
    <t>BOCA DE BUEIRO SIMPLES TUBULAR DE CONCRETO D = 1,50 M - ESCONSIDADE 45° - AREIA E BRITA COMERCIAIS - ALAS ESCONSAS (EXECUÇÃO, INCLUINDO FORNECIMENTO, CARGA E TRANSPORTE DE TODOS OS MATERIAIS, EXCLUI ESCAVAÇÃO) - (CADERNO DE DRENAGEM RT 01.47.D)</t>
  </si>
  <si>
    <t>BOCA DE BUEIRO SIMPLES TUBULAR DE CONCRETO D = 1,50 M - ESCONSIDADE 45° - AREIA EXTRAÍDA E BRITA PRODUZIDA - ALAS ESCONSAS (EXECUÇÃO, INCLUINDO FORNECIMENTO, CARGA E TRANSPORTE DE TODOS OS MATERIAIS, EXCLUI ESCAVAÇÃO) - (CADERNO DE DRENAGEM RT 01.47.D)</t>
  </si>
  <si>
    <t>CORPO DE BUEIRO DUPLO TUBULAR DE CONCRETO D = 1,00 M PA1 - AREIA EXTRAÍDA E BRITA PRODUZIDA (EXECUÇÃO, INCLUINDO FORNECIMENTO, CARGA E TRANSPORTE DE TODOS OS MATERIAIS, EXCLUI ESCAVAÇÃO) - (CADERNO DE DRENAGEM RT 01.47.D)</t>
  </si>
  <si>
    <t>CORPO DE BUEIRO DUPLO TUBULAR DE CONCRETO D = 1,00 M PA1 - AREIA E BRITA COMERCIAIS (EXECUÇÃO, INCLUINDO FORNECIMENTO, CARGA E TRANSPORTE DE TODOS OS MATERIAIS, EXCLUI ESCAVAÇÃO) - (CADERNO DE DRENAGEM RT 01.47.D)</t>
  </si>
  <si>
    <t>CORPO DE BUEIRO DUPLO TUBULAR DE CONCRETO D = 1,20 M PA1 - AREIA EXTRAÍDA E BRITA PRODUZIDA (EXECUÇÃO, INCLUINDO FORNECIMENTO, CARGA E TRANSPORTE DE TODOS OS MATERIAIS, EXCLUI ESCAVAÇÃO) - (CADERNO DE DRENAGEM RT 01.47.D)</t>
  </si>
  <si>
    <t>CORPO DE BUEIRO DUPLO TUBULAR DE CONCRETO D = 1,20 M PA1 - AREIA E BRITA COMERCIAIS (EXECUÇÃO, INCLUINDO FORNECIMENTO, CARGA E TRANSPORTE DE TODOS OS MATERIAIS, EXCLUI ESCAVAÇÃO) - (CADERNO DE DRENAGEM RT 01.47.D)</t>
  </si>
  <si>
    <t>CORPO DE BUEIRO DUPLO TUBULAR DE CONCRETO D = 1,50 M PA1 - AREIA EXTRAÍDA E BRITA PRODUZIDA (EXECUÇÃO, INCLUINDO FORNECIMENTO, CARGA E TRANSPORTE DE TODOS OS MATERIAIS, EXCLUI ESCAVAÇÃO) - (CADERNO DE DRENAGEM RT 01.47.D)</t>
  </si>
  <si>
    <t>CORPO DE BUEIRO DUPLO TUBULAR DE CONCRETO D = 1,50 M PA1 - AREIA E BRITA COMERCIAIS (EXECUÇÃO, INCLUINDO FORNECIMENTO, CARGA E TRANSPORTE DE TODOS OS MATERIAIS, EXCLUI ESCAVAÇÃO) - (CADERNO DE DRENAGEM RT 01.47.D)</t>
  </si>
  <si>
    <t>CORPO DE BUEIRO DUPLO TUBULAR DE CONCRETO D = 1,00 M PA2 - AREIA EXTRAÍDA E BRITA PRODUZIDA (EXECUÇÃO, INCLUINDO FORNECIMENTO, CARGA E TRANSPORTE DE TODOS OS MATERIAIS, EXCLUI ESCAVAÇÃO) - (CADERNO DE DRENAGEM RT 01.47.D)</t>
  </si>
  <si>
    <t>CORPO DE BUEIRO DUPLO TUBULAR DE CONCRETO D = 1,00 M PA2 - AREIA E BRITA COMERCIAIS (EXECUÇÃO, INCLUINDO FORNECIMENTO, CARGA E TRANSPORTE DE TODOS OS MATERIAIS, EXCLUI ESCAVAÇÃO) - (CADERNO DE DRENAGEM RT 01.47.D)</t>
  </si>
  <si>
    <t>CORPO DE BUEIRO DUPLO TUBULAR DE CONCRETO D = 1,20 M PA2 - AREIA EXTRAÍDA E BRITA PRODUZIDA (EXECUÇÃO, INCLUINDO FORNECIMENTO, CARGA E TRANSPORTE DE TODOS OS MATERIAIS, EXCLUI ESCAVAÇÃO) - (CADERNO DE DRENAGEM RT 01.47.D)</t>
  </si>
  <si>
    <t>CORPO DE BUEIRO DUPLO TUBULAR DE CONCRETO D = 1,20 M PA2 - AREIA E BRITA COMERCIAIS (EXECUÇÃO, INCLUINDO FORNECIMENTO, CARGA E TRANSPORTE DE TODOS OS MATERIAIS, EXCLUI ESCAVAÇÃO) - (CADERNO DE DRENAGEM RT 01.47.D)</t>
  </si>
  <si>
    <t>CORPO DE BUEIRO DUPLO TUBULAR DE CONCRETO D = 1,50 M PA2 - AREIA EXTRAÍDA E BRITA PRODUZIDA (EXECUÇÃO, INCLUINDO FORNECIMENTO, CARGA E TRANSPORTE DE TODOS OS MATERIAIS, EXCLUI ESCAVAÇÃO) - (CADERNO DE DRENAGEM RT 01.47.D)</t>
  </si>
  <si>
    <t>CORPO DE BUEIRO DUPLO TUBULAR DE CONCRETO D = 1,50 M PA2 - AREIA E BRITA COMERCIAIS (EXECUÇÃO, INCLUINDO FORNECIMENTO, CARGA E TRANSPORTE DE TODOS OS MATERIAIS, EXCLUI ESCAVAÇÃO) - (CADERNO DE DRENAGEM RT 01.47.D)</t>
  </si>
  <si>
    <t>CORPO DE BUEIRO DUPLO TUBULAR DE CONCRETO D = 1,00 M PA3 - AREIA EXTRAÍDA E BRITA PRODUZIDA (EXECUÇÃO, INCLUINDO FORNECIMENTO, CARGA E TRANSPORTE DE TODOS OS MATERIAIS, EXCLUI ESCAVAÇÃO) - (CADERNO DE DRENAGEM RT 01.47.D)</t>
  </si>
  <si>
    <t>CORPO DE BUEIRO DUPLO TUBULAR DE CONCRETO D = 1,00 M PA3 - AREIA E BRITA COMERCIAIS (EXECUÇÃO, INCLUINDO FORNECIMENTO, CARGA E TRANSPORTE DE TODOS OS MATERIAIS, EXCLUI ESCAVAÇÃO) - (CADERNO DE DRENAGEM RT 01.47.D)</t>
  </si>
  <si>
    <t>CORPO DE BUEIRO DUPLO TUBULAR DE CONCRETO D = 1,20 M PA3 - AREIA EXTRAÍDA E BRITA PRODUZIDA (EXECUÇÃO, INCLUINDO FORNECIMENTO, CARGA E TRANSPORTE DE TODOS OS MATERIAIS, EXCLUI ESCAVAÇÃO) - (CADERNO DE DRENAGEM RT 01.47.D)</t>
  </si>
  <si>
    <t>CORPO DE BUEIRO DUPLO TUBULAR DE CONCRETO D = 1,20 M PA3 - AREIA E BRITA COMERCIAIS (EXECUÇÃO, INCLUINDO FORNECIMENTO, CARGA E TRANSPORTE DE TODOS OS MATERIAIS, EXCLUI ESCAVAÇÃO) - (CADERNO DE DRENAGEM RT 01.47.D)</t>
  </si>
  <si>
    <t>CORPO DE BUEIRO DUPLO TUBULAR DE CONCRETO D = 1,50 M PA3 - AREIA EXTRAÍDA E BRITA PRODUZIDA (EXECUÇÃO, INCLUINDO FORNECIMENTO, CARGA E TRANSPORTE DE TODOS OS MATERIAIS, EXCLUI ESCAVAÇÃO) - (CADERNO DE DRENAGEM RT 01.47.D)</t>
  </si>
  <si>
    <t>CORPO DE BUEIRO DUPLO TUBULAR DE CONCRETO D = 1,50 M PA3 - AREIA E BRITA COMERCIAIS (EXECUÇÃO, INCLUINDO FORNECIMENTO, CARGA E TRANSPORTE DE TODOS OS MATERIAIS, EXCLUI ESCAVAÇÃO) - (CADERNO DE DRENAGEM RT 01.47.D)</t>
  </si>
  <si>
    <t>BOCA DE BUEIRO DUPLO TUBULAR DE CONCRETO D = 1,00 M - ESCONSIDADE 0° - AREIA E BRITA COMERCIAIS - ALAS ESCONSAS (EXECUÇÃO, INCLUINDO FORNECIMENTO, CARGA E TRANSPORTE DE TODOS OS MATERIAIS, EXCLUI ESCAVAÇÃO) - (CADERNO DE DRENAGEM RT 01.47.D)</t>
  </si>
  <si>
    <t>BOCA DE BUEIRO DUPLO TUBULAR DE CONCRETO D = 1,00 M - ESCONSIDADE 0° - AREIA EXTRAÍDA E BRITA PRODUZIDA - ALAS ESCONSAS (EXECUÇÃO, INCLUINDO FORNECIMENTO, CARGA E TRANSPORTE DE TODOS OS MATERIAIS, EXCLUI ESCAVAÇÃO) - (CADERNO DE DRENAGEM RT 01.47.D)</t>
  </si>
  <si>
    <t>BOCA DE BUEIRO DUPLO TUBULAR DE CONCRETO D = 1,00 M - ESCONSIDADE 15° - AREIA E BRITA COMERCIAIS - ALAS ESCONSAS (EXECUÇÃO, INCLUINDO FORNECIMENTO, CARGA E TRANSPORTE DE TODOS OS MATERIAIS, EXCLUI ESCAVAÇÃO) - (CADERNO DE DRENAGEM RT 01.47.D)</t>
  </si>
  <si>
    <t>BOCA DE BUEIRO DUPLO TUBULAR DE CONCRETO D = 1,00 M - ESCONSIDADE 15° - AREIA EXTRAÍDA E BRITA PRODUZIDA - ALAS ESCONSAS (EXECUÇÃO, INCLUINDO FORNECIMENTO, CARGA E TRANSPORTE DE TODOS OS MATERIAIS, EXCLUI ESCAVAÇÃO) - (CADERNO DE DRENAGEM RT 01.47.D)</t>
  </si>
  <si>
    <t>BOCA DE BUEIRO DUPLO TUBULAR DE CONCRETO D = 1,00 M - ESCONSIDADE 30° - AREIA E BRITA COMERCIAIS - ALAS ESCONSAS (EXECUÇÃO, INCLUINDO FORNECIMENTO, CARGA E TRANSPORTE DE TODOS OS MATERIAIS, EXCLUI ESCAVAÇÃO) - (CADERNO DE DRENAGEM RT 01.47.D)</t>
  </si>
  <si>
    <t>BOCA DE BUEIRO DUPLO TUBULAR DE CONCRETO D = 1,00 M - ESCONSIDADE 30° - AREIA EXTRAÍDA E BRITA PRODUZIDA - ALAS ESCONSAS (EXECUÇÃO, INCLUINDO FORNECIMENTO, CARGA E TRANSPORTE DE TODOS OS MATERIAIS, EXCLUI ESCAVAÇÃO) - (CADERNO DE DRENAGEM RT 01.47.D)</t>
  </si>
  <si>
    <t>BOCA DE BUEIRO DUPLO TUBULAR DE CONCRETO D = 1,00 M - ESCONSIDADE 45° - AREIA E BRITA COMERCIAIS - ALAS ESCONSAS (EXECUÇÃO, INCLUINDO FORNECIMENTO, CARGA E TRANSPORTE DE TODOS OS MATERIAIS, EXCLUI ESCAVAÇÃO) - (CADERNO DE DRENAGEM RT 01.47.D)</t>
  </si>
  <si>
    <t>BOCA DE BUEIRO DUPLO TUBULAR DE CONCRETO D = 1,00 M - ESCONSIDADE 45° - AREIA EXTRAÍDA E BRITA PRODUZIDA - ALAS ESCONSAS (EXECUÇÃO, INCLUINDO FORNECIMENTO, CARGA E TRANSPORTE DE TODOS OS MATERIAIS, EXCLUI ESCAVAÇÃO) - (CADERNO DE DRENAGEM RT 01.47.D)</t>
  </si>
  <si>
    <t>BOCA DE BUEIRO DUPLO TUBULAR DE CONCRETO D = 1,20 M - ESCONSIDADE 0° - AREIA E BRITA COMERCIAIS - ALAS ESCONSAS (EXECUÇÃO, INCLUINDO FORNECIMENTO, CARGA E TRANSPORTE DE TODOS OS MATERIAIS, EXCLUI ESCAVAÇÃO) - (CADERNO DE DRENAGEM RT 01.47.D)</t>
  </si>
  <si>
    <t>BOCA DE BUEIRO DUPLO TUBULAR DE CONCRETO D = 1,20 M - ESCONSIDADE 0° - AREIA EXTRAÍDA E BRITA PRODUZIDA - ALAS ESCONSAS (EXECUÇÃO, INCLUINDO FORNECIMENTO, CARGA E TRANSPORTE DE TODOS OS MATERIAIS, EXCLUI ESCAVAÇÃO) - (CADERNO DE DRENAGEM RT 01.47.D)</t>
  </si>
  <si>
    <t>BOCA DE BUEIRO DUPLO TUBULAR DE CONCRETO D = 1,20 M - ESCONSIDADE 15° - AREIA E BRITA COMERCIAIS - ALAS ESCONSAS (EXECUÇÃO, INCLUINDO FORNECIMENTO, CARGA E TRANSPORTE DE TODOS OS MATERIAIS, EXCLUI ESCAVAÇÃO) - (CADERNO DE DRENAGEM RT 01.47.D)</t>
  </si>
  <si>
    <t>BOCA DE BUEIRO DUPLO TUBULAR DE CONCRETO D = 1,20 M - ESCONSIDADE 15° - AREIA EXTRAÍDA E BRITA PRODUZIDA - ALAS ESCONSAS (EXECUÇÃO, INCLUINDO FORNECIMENTO, CARGA E TRANSPORTE DE TODOS OS MATERIAIS, EXCLUI ESCAVAÇÃO) - (CADERNO DE DRENAGEM RT 01.47.D)</t>
  </si>
  <si>
    <t>BOCA DE BUEIRO DUPLO TUBULAR DE CONCRETO D = 1,20 M - ESCONSIDADE 30° - AREIA E BRITA COMERCIAIS - ALAS ESCONSAS (EXECUÇÃO, INCLUINDO FORNECIMENTO, CARGA E TRANSPORTE DE TODOS OS MATERIAIS, EXCLUI ESCAVAÇÃO) - (CADERNO DE DRENAGEM RT 01.47.D)</t>
  </si>
  <si>
    <t>BOCA DE BUEIRO DUPLO TUBULAR DE CONCRETO D = 1,20 M - ESCONSIDADE 30° - AREIA EXTRAÍDA E BRITA PRODUZIDA - ALAS ESCONSAS (EXECUÇÃO, INCLUINDO FORNECIMENTO, CARGA E TRANSPORTE DE TODOS OS MATERIAIS, EXCLUI ESCAVAÇÃO) - (CADERNO DE DRENAGEM RT 01.47.D)</t>
  </si>
  <si>
    <t>BOCA DE BUEIRO DUPLO TUBULAR DE CONCRETO D = 1,20 M - ESCONSIDADE 45° - AREIA E BRITA COMERCIAIS - ALAS ESCONSAS (EXECUÇÃO, INCLUINDO FORNECIMENTO, CARGA E TRANSPORTE DE TODOS OS MATERIAIS, EXCLUI ESCAVAÇÃO) - (CADERNO DE DRENAGEM RT 01.47.D)</t>
  </si>
  <si>
    <t>BOCA DE BUEIRO DUPLO TUBULAR DE CONCRETO D = 1,20 M - ESCONSIDADE 45° - AREIA EXTRAÍDA E BRITA PRODUZIDA - ALAS ESCONSAS (EXECUÇÃO, INCLUINDO FORNECIMENTO, CARGA E TRANSPORTE DE TODOS OS MATERIAIS, EXCLUI ESCAVAÇÃO) - (CADERNO DE DRENAGEM RT 01.47.D)</t>
  </si>
  <si>
    <t>BOCA DE BUEIRO DUPLO TUBULAR DE CONCRETO D = 1,50 M - ESCONSIDADE 0° - AREIA E BRITA COMERCIAIS - ALAS ESCONSAS (EXECUÇÃO, INCLUINDO FORNECIMENTO, CARGA E TRANSPORTE DE TODOS OS MATERIAIS, EXCLUI ESCAVAÇÃO) - (CADERNO DE DRENAGEM RT 01.47.D)</t>
  </si>
  <si>
    <t>BOCA DE BUEIRO DUPLO TUBULAR DE CONCRETO D = 1,50 M - ESCONSIDADE 0° - AREIA EXTRAÍDA E BRITA PRODUZIDA - ALAS ESCONSAS (EXECUÇÃO, INCLUINDO FORNECIMENTO, CARGA E TRANSPORTE DE TODOS OS MATERIAIS, EXCLUI ESCAVAÇÃO) - (CADERNO DE DRENAGEM RT 01.47.D)</t>
  </si>
  <si>
    <t>BOCA DE BUEIRO DUPLO TUBULAR DE CONCRETO D = 1,50 M - ESCONSIDADE 15° - AREIA E BRITA COMERCIAIS - ALAS ESCONSAS (EXECUÇÃO, INCLUINDO FORNECIMENTO, CARGA E TRANSPORTE DE TODOS OS MATERIAIS, EXCLUI ESCAVAÇÃO) - (CADERNO DE DRENAGEM RT 01.47.D)</t>
  </si>
  <si>
    <t>BOCA DE BUEIRO DUPLO TUBULAR DE CONCRETO D = 1,50 M - ESCONSIDADE 15° - AREIA EXTRAÍDA E BRITA PRODUZIDA - ALAS ESCONSAS (EXECUÇÃO, INCLUINDO FORNECIMENTO, CARGA E TRANSPORTE DE TODOS OS MATERIAIS, EXCLUI ESCAVAÇÃO) - (CADERNO DE DRENAGEM RT 01.47.D)</t>
  </si>
  <si>
    <t>BOCA DE BUEIRO DUPLO TUBULAR DE CONCRETO D = 1,50 M - ESCONSIDADE 30° - AREIA E BRITA COMERCIAIS - ALAS ESCONSAS (EXECUÇÃO, INCLUINDO FORNECIMENTO, CARGA E TRANSPORTE DE TODOS OS MATERIAIS, EXCLUI ESCAVAÇÃO) - (CADERNO DE DRENAGEM RT 01.47.D)</t>
  </si>
  <si>
    <t>BOCA DE BUEIRO DUPLO TUBULAR DE CONCRETO D = 1,50 M - ESCONSIDADE 30° - AREIA EXTRAÍDA E BRITA PRODUZIDA - ALAS ESCONSAS (EXECUÇÃO, INCLUINDO FORNECIMENTO, CARGA E TRANSPORTE DE TODOS OS MATERIAIS, EXCLUI ESCAVAÇÃO) - (CADERNO DE DRENAGEM RT 01.47.D)</t>
  </si>
  <si>
    <t>BOCA DE BUEIRO DUPLO TUBULAR DE CONCRETO D = 1,50 M - ESCONSIDADE 45° - AREIA E BRITA COMERCIAIS - ALAS ESCONSAS (EXECUÇÃO, INCLUINDO FORNECIMENTO, CARGA E TRANSPORTE DE TODOS OS MATERIAIS, EXCLUI ESCAVAÇÃO) - (CADERNO DE DRENAGEM RT 01.47.D)</t>
  </si>
  <si>
    <t>BOCA DE BUEIRO DUPLO TUBULAR DE CONCRETO D = 1,50 M - ESCONSIDADE 45° - AREIA EXTRAÍDA E BRITA PRODUZIDA - ALAS ESCONSAS (EXECUÇÃO, INCLUINDO FORNECIMENTO, CARGA E TRANSPORTE DE TODOS OS MATERIAIS, EXCLUI ESCAVAÇÃO) - (CADERNO DE DRENAGEM RT 01.47.D)</t>
  </si>
  <si>
    <t>CORPO DE BUEIRO TRIPLO TUBULAR DE CONCRETO D = 1,00 M PA1 - AREIA EXTRAÍDA E BRITA PRODUZIDA (EXECUÇÃO, INCLUINDO FORNECIMENTO, CARGA E TRANSPORTE DE TODOS OS MATERIAIS, EXCLUI ESCAVAÇÃO) - (CADERNO DE DRENAGEM RT 01.47.D)</t>
  </si>
  <si>
    <t>CORPO DE BUEIRO TRIPLO TUBULAR DE CONCRETO D = 1,00 M PA1 - AREIA E BRITA COMERCIAIS (EXECUÇÃO, INCLUINDO FORNECIMENTO, CARGA E TRANSPORTE DE TODOS OS MATERIAIS, EXCLUI ESCAVAÇÃO) - (CADERNO DE DRENAGEM RT 01.47.D)</t>
  </si>
  <si>
    <t>CORPO DE BUEIRO TRIPLO TUBULAR DE CONCRETO D = 1,00 M PA2 - AREIA EXTRAÍDA E BRITA PRODUZIDA (EXECUÇÃO, INCLUINDO FORNECIMENTO, CARGA E TRANSPORTE DE TODOS OS MATERIAIS, EXCLUI ESCAVAÇÃO) - (CADERNO DE DRENAGEM RT 01.47.D)</t>
  </si>
  <si>
    <t>CORPO DE BUEIRO TRIPLO TUBULAR DE CONCRETO D = 1,00 M PA2 - AREIA E BRITA COMERCIAIS (EXECUÇÃO, INCLUINDO FORNECIMENTO, CARGA E TRANSPORTE DE TODOS OS MATERIAIS, EXCLUI ESCAVAÇÃO) - (CADERNO DE DRENAGEM RT 01.47.D)</t>
  </si>
  <si>
    <t>CORPO DE BUEIRO TRIPLO TUBULAR DE CONCRETO D = 1,00 M PA3 - AREIA EXTRAÍDA E BRITA PRODUZIDA (EXECUÇÃO, INCLUINDO FORNECIMENTO, CARGA E TRANSPORTE DE TODOS OS MATERIAIS, EXCLUI ESCAVAÇÃO) - (CADERNO DE DRENAGEM RT 01.47.D)</t>
  </si>
  <si>
    <t>CORPO DE BUEIRO TRIPLO TUBULAR DE CONCRETO D = 1,00 M PA3 - AREIA E BRITA COMERCIAIS (EXECUÇÃO, INCLUINDO FORNECIMENTO, CARGA E TRANSPORTE DE TODOS OS MATERIAIS, EXCLUI ESCAVAÇÃO) - (CADERNO DE DRENAGEM RT 01.47.D)</t>
  </si>
  <si>
    <t>CORPO DE BUEIRO TRIPLO TUBULAR DE CONCRETO D = 1,20 M PA1 - AREIA EXTRAÍDA E BRITA PRODUZIDA (EXECUÇÃO, INCLUINDO FORNECIMENTO, CARGA E TRANSPORTE DE TODOS OS MATERIAIS, EXCLUI ESCAVAÇÃO) - (CADERNO DE DRENAGEM RT 01.47.D)</t>
  </si>
  <si>
    <t>CORPO DE BUEIRO TRIPLO TUBULAR DE CONCRETO D = 1,20 M PA1 - AREIA E BRITA COMERCIAIS (EXECUÇÃO, INCLUINDO FORNECIMENTO, CARGA E TRANSPORTE DE TODOS OS MATERIAIS, EXCLUI ESCAVAÇÃO) - (CADERNO DE DRENAGEM RT 01.47.D)</t>
  </si>
  <si>
    <t>CORPO DE BUEIRO TRIPLO TUBULAR DE CONCRETO D = 1,20 M PA2 - AREIA EXTRAÍDA E BRITA PRODUZIDA (EXECUÇÃO, INCLUINDO FORNECIMENTO, CARGA E TRANSPORTE DE TODOS OS MATERIAIS, EXCLUI ESCAVAÇÃO) - (CADERNO DE DRENAGEM RT 01.47.D)</t>
  </si>
  <si>
    <t>CORPO DE BUEIRO TRIPLO TUBULAR DE CONCRETO D = 1,20 M PA2 - AREIA E BRITA COMERCIAIS (EXECUÇÃO, INCLUINDO FORNECIMENTO, CARGA E TRANSPORTE DE TODOS OS MATERIAIS, EXCLUI ESCAVAÇÃO) - (CADERNO DE DRENAGEM RT 01.47.D)</t>
  </si>
  <si>
    <t>CORPO DE BUEIRO TRIPLO TUBULAR DE CONCRETO D = 1,20 M PA3 - AREIA EXTRAÍDA E BRITA PRODUZIDA (EXECUÇÃO, INCLUINDO FORNECIMENTO, CARGA E TRANSPORTE DE TODOS OS MATERIAIS, EXCLUI ESCAVAÇÃO) - (CADERNO DE DRENAGEM RT 01.47.D)</t>
  </si>
  <si>
    <t>CORPO DE BUEIRO TRIPLO TUBULAR DE CONCRETO D = 1,20 M PA3 - AREIA E BRITA COMERCIAIS (EXECUÇÃO, INCLUINDO FORNECIMENTO, CARGA E TRANSPORTE DE TODOS OS MATERIAIS, EXCLUI ESCAVAÇÃO) - (CADERNO DE DRENAGEM RT 01.47.D)</t>
  </si>
  <si>
    <t>CORPO DE BUEIRO TRIPLO TUBULAR DE CONCRETO D = 1,50 M PA1 - AREIA EXTRAÍDA E BRITA PRODUZIDA (EXECUÇÃO, INCLUINDO FORNECIMENTO, CARGA E TRANSPORTE DE TODOS OS MATERIAIS, EXCLUI ESCAVAÇÃO) - (CADERNO DE DRENAGEM RT 01.47.D)</t>
  </si>
  <si>
    <t>CORPO DE BUEIRO TRIPLO TUBULAR DE CONCRETO D = 1,50 M PA1 - AREIA E BRITA COMERCIAIS (EXECUÇÃO, INCLUINDO FORNECIMENTO, CARGA E TRANSPORTE DE TODOS OS MATERIAIS, EXCLUI ESCAVAÇÃO) - (CADERNO DE DRENAGEM RT 01.47.D)</t>
  </si>
  <si>
    <t>CORPO DE BUEIRO TRIPLO TUBULAR DE CONCRETO D = 1,50 M PA2 - AREIA EXTRAÍDA E BRITA PRODUZIDA (EXECUÇÃO, INCLUINDO FORNECIMENTO, CARGA E TRANSPORTE DE TODOS OS MATERIAIS, EXCLUI ESCAVAÇÃO) - (CADERNO DE DRENAGEM RT 01.47.D)</t>
  </si>
  <si>
    <t>CORPO DE BUEIRO TRIPLO TUBULAR DE CONCRETO D = 1,50 M PA2 - AREIA E BRITA COMERCIAIS (EXECUÇÃO, INCLUINDO FORNECIMENTO, CARGA E TRANSPORTE DE TODOS OS MATERIAIS, EXCLUI ESCAVAÇÃO) - (CADERNO DE DRENAGEM RT 01.47.D)</t>
  </si>
  <si>
    <t>CORPO DE BUEIRO TRIPLO TUBULAR DE CONCRETO D = 1,50 M PA3 - AREIA EXTRAÍDA E BRITA PRODUZIDA (EXECUÇÃO, INCLUINDO FORNECIMENTO, CARGA E TRANSPORTE DE TODOS OS MATERIAIS, EXCLUI ESCAVAÇÃO) - (CADERNO DE DRENAGEM RT 01.47.D)</t>
  </si>
  <si>
    <t>CORPO DE BUEIRO TRIPLO TUBULAR DE CONCRETO D = 1,50 M PA3 - AREIA E BRITA COMERCIAIS (EXECUÇÃO, INCLUINDO FORNECIMENTO, CARGA E TRANSPORTE DE TODOS OS MATERIAIS, EXCLUI ESCAVAÇÃO) - (CADERNO DE DRENAGEM RT 01.47.D)</t>
  </si>
  <si>
    <t>BOCA DE BUEIRO TRIPLO TUBULAR DE CONCRETO D = 1,00 M - ESCONSIDADE 0° - AREIA E BRITA COMERCIAIS - ALAS ESCONSAS (EXECUÇÃO, INCLUINDO FORNECIMENTO, CARGA E TRANSPORTE DE TODOS OS MATERIAIS, EXCLUI ESCAVAÇÃO) - (CADERNO DE DRENAGEM RT 01.47.D)</t>
  </si>
  <si>
    <t>BOCA DE BUEIRO TRIPLO TUBULAR DE CONCRETO D = 1,00 M - ESCONSIDADE 0° - AREIA EXTRAÍDA E BRITA PRODUZIDA - ALAS ESCONSAS (EXECUÇÃO, INCLUINDO FORNECIMENTO, CARGA E TRANSPORTE DE TODOS OS MATERIAIS, EXCLUI ESCAVAÇÃO) - (CADERNO DE DRENAGEM RT 01.47.D)</t>
  </si>
  <si>
    <t>BOCA DE BUEIRO TRIPLO TUBULAR DE CONCRETO D = 1,00 M - ESCONSIDADE 15° - AREIA E BRITA COMERCIAIS - ALAS ESCONSAS (EXECUÇÃO, INCLUINDO FORNECIMENTO, CARGA E TRANSPORTE DE TODOS OS MATERIAIS, EXCLUI ESCAVAÇÃO) - (CADERNO DE DRENAGEM RT 01.47.D)</t>
  </si>
  <si>
    <t>BOCA DE BUEIRO TRIPLO TUBULAR DE CONCRETO D = 1,00 M - ESCONSIDADE 15° - AREIA EXTRAÍDA E BRITA PRODUZIDA - ALAS ESCONSAS (EXECUÇÃO, INCLUINDO FORNECIMENTO, CARGA E TRANSPORTE DE TODOS OS MATERIAIS, EXCLUI ESCAVAÇÃO) - (CADERNO DE DRENAGEM RT 01.47.D)</t>
  </si>
  <si>
    <t>BOCA DE BUEIRO TRIPLO TUBULAR DE CONCRETO D = 1,00 M - ESCONSIDADE 30° - AREIA E BRITA COMERCIAIS - ALAS ESCONSAS (EXECUÇÃO, INCLUINDO FORNECIMENTO, CARGA E TRANSPORTE DE TODOS OS MATERIAIS, EXCLUI ESCAVAÇÃO) - (CADERNO DE DRENAGEM RT 01.47.D)</t>
  </si>
  <si>
    <t>BOCA DE BUEIRO TRIPLO TUBULAR DE CONCRETO D = 1,00 M - ESCONSIDADE 30° - AREIA EXTRAÍDA E BRITA PRODUZIDA - ALAS ESCONSAS (EXECUÇÃO, INCLUINDO FORNECIMENTO, CARGA E TRANSPORTE DE TODOS OS MATERIAIS, EXCLUI ESCAVAÇÃO) - (CADERNO DE DRENAGEM RT 01.47.D)</t>
  </si>
  <si>
    <t>BOCA DE BUEIRO TRIPLO TUBULAR DE CONCRETO D = 1,00 M - ESCONSIDADE 45° - AREIA E BRITA COMERCIAIS - ALAS ESCONSAS (EXECUÇÃO, INCLUINDO FORNECIMENTO, CARGA E TRANSPORTE DE TODOS OS MATERIAIS, EXCLUI ESCAVAÇÃO) - (CADERNO DE DRENAGEM RT 01.47.D)</t>
  </si>
  <si>
    <t>BOCA DE BUEIRO TRIPLO TUBULAR DE CONCRETO D = 1,00 M - ESCONSIDADE 45° - AREIA EXTRAÍDA E BRITA PRODUZIDA - ALAS ESCONSAS (EXECUÇÃO, INCLUINDO FORNECIMENTO, CARGA E TRANSPORTE DE TODOS OS MATERIAIS, EXCLUI ESCAVAÇÃO) - (CADERNO DE DRENAGEM RT 01.47.D)</t>
  </si>
  <si>
    <t>BOCA DE BUEIRO TRIPLO TUBULAR DE CONCRETO D = 1,20 M - ESCONSIDADE 0° - AREIA E BRITA COMERCIAIS - ALAS ESCONSAS (EXECUÇÃO, INCLUINDO FORNECIMENTO, CARGA E TRANSPORTE DE TODOS OS MATERIAIS, EXCLUI ESCAVAÇÃO) - (CADERNO DE DRENAGEM RT 01.47.D)</t>
  </si>
  <si>
    <t>BOCA DE BUEIRO TRIPLO TUBULAR DE CONCRETO D = 1,20 M - ESCONSIDADE 0° - AREIA EXTRAÍDA E BRITA PRODUZIDA - ALAS ESCONSAS (EXECUÇÃO, INCLUINDO FORNECIMENTO, CARGA E TRANSPORTE DE TODOS OS MATERIAIS, EXCLUI ESCAVAÇÃO) - (CADERNO DE DRENAGEM RT 01.47.D)</t>
  </si>
  <si>
    <t>BOCA DE BUEIRO TRIPLO TUBULAR DE CONCRETO D = 1,20 M - ESCONSIDADE 15° - AREIA E BRITA COMERCIAIS - ALAS ESCONSAS (EXECUÇÃO, INCLUINDO FORNECIMENTO, CARGA E TRANSPORTE DE TODOS OS MATERIAIS, EXCLUI ESCAVAÇÃO) - (CADERNO DE DRENAGEM RT 01.47.D)</t>
  </si>
  <si>
    <t>BOCA DE BUEIRO TRIPLO TUBULAR DE CONCRETO D = 1,20 M - ESCONSIDADE 15° - AREIA EXTRAÍDA E BRITA PRODUZIDA - ALAS ESCONSAS (EXECUÇÃO, INCLUINDO FORNECIMENTO, CARGA E TRANSPORTE DE TODOS OS MATERIAIS, EXCLUI ESCAVAÇÃO) - (CADERNO DE DRENAGEM RT 01.47.D)</t>
  </si>
  <si>
    <t>BOCA DE BUEIRO TRIPLO TUBULAR DE CONCRETO D = 1,20 M - ESCONSIDADE 30° - AREIA E BRITA COMERCIAIS - ALAS ESCONSAS (EXECUÇÃO, INCLUINDO FORNECIMENTO, CARGA E TRANSPORTE DE TODOS OS MATERIAIS, EXCLUI ESCAVAÇÃO) - (CADERNO DE DRENAGEM RT 01.47.D)</t>
  </si>
  <si>
    <t>BOCA DE BUEIRO TRIPLO TUBULAR DE CONCRETO D = 1,20 M - ESCONSIDADE 30° - AREIA EXTRAÍDA E BRITA PRODUZIDA - ALAS ESCONSAS (EXECUÇÃO, INCLUINDO FORNECIMENTO, CARGA E TRANSPORTE DE TODOS OS MATERIAIS, EXCLUI ESCAVAÇÃO) - (CADERNO DE DRENAGEM RT 01.47.D)</t>
  </si>
  <si>
    <t>BOCA DE BUEIRO TRIPLO TUBULAR DE CONCRETO D = 1,20 M - ESCONSIDADE 45° - AREIA E BRITA COMERCIAIS - ALAS ESCONSAS (EXECUÇÃO, INCLUINDO FORNECIMENTO, CARGA E TRANSPORTE DE TODOS OS MATERIAIS, EXCLUI ESCAVAÇÃO) - (CADERNO DE DRENAGEM RT 01.47.D)</t>
  </si>
  <si>
    <t>BOCA DE BUEIRO TRIPLO TUBULAR DE CONCRETO D = 1,20 M - ESCONSIDADE 45° - AREIA EXTRAÍDA E BRITA PRODUZIDA - ALAS ESCONSAS (EXECUÇÃO, INCLUINDO FORNECIMENTO, CARGA E TRANSPORTE DE TODOS OS MATERIAIS, EXCLUI ESCAVAÇÃO) - (CADERNO DE DRENAGEM RT 01.47.D)</t>
  </si>
  <si>
    <t>BOCA DE BUEIRO TRIPLO TUBULAR DE CONCRETO D = 1,50 M - ESCONSIDADE 0° - AREIA E BRITA COMERCIAIS - ALAS ESCONSAS (EXECUÇÃO, INCLUINDO FORNECIMENTO, CARGA E TRANSPORTE DE TODOS OS MATERIAIS, EXCLUI ESCAVAÇÃO) - (CADERNO DE DRENAGEM RT 01.47.D)</t>
  </si>
  <si>
    <t>BOCA DE BUEIRO TRIPLO TUBULAR DE CONCRETO D = 1,50 M - ESCONSIDADE 0° - AREIA EXTRAÍDA E BRITA PRODUZIDA - ALAS ESCONSAS (EXECUÇÃO, INCLUINDO FORNECIMENTO, CARGA E TRANSPORTE DE TODOS OS MATERIAIS, EXCLUI ESCAVAÇÃO) - (CADERNO DE DRENAGEM RT 01.47.D)</t>
  </si>
  <si>
    <t>BOCA DE BUEIRO TRIPLO TUBULAR DE CONCRETO D = 1,50 M - ESCONSIDADE 15° - AREIA E BRITA COMERCIAIS - ALAS ESCONSAS (EXECUÇÃO, INCLUINDO FORNECIMENTO, CARGA E TRANSPORTE DE TODOS OS MATERIAIS, EXCLUI ESCAVAÇÃO) - (CADERNO DE DRENAGEM RT 01.47.D)</t>
  </si>
  <si>
    <t>BOCA DE BUEIRO TRIPLO TUBULAR DE CONCRETO D = 1,50 M - ESCONSIDADE 15° - AREIA EXTRAÍDA E BRITA PRODUZIDA - ALAS ESCONSAS (EXECUÇÃO, INCLUINDO FORNECIMENTO, CARGA E TRANSPORTE DE TODOS OS MATERIAIS, EXCLUI ESCAVAÇÃO) - (CADERNO DE DRENAGEM RT 01.47.D)</t>
  </si>
  <si>
    <t>BOCA DE BUEIRO TRIPLO TUBULAR DE CONCRETO D = 1,50 M - ESCONSIDADE 30° - AREIA E BRITA COMERCIAIS - ALAS ESCONSAS (EXECUÇÃO, INCLUINDO FORNECIMENTO, CARGA E TRANSPORTE DE TODOS OS MATERIAIS, EXCLUI ESCAVAÇÃO) - (CADERNO DE DRENAGEM RT 01.47.D)</t>
  </si>
  <si>
    <t>BOCA DE BUEIRO TRIPLO TUBULAR DE CONCRETO D = 1,50 M - ESCONSIDADE 30° - AREIA EXTRAÍDA E BRITA PRODUZIDA - ALAS ESCONSAS (EXECUÇÃO, INCLUINDO FORNECIMENTO, CARGA E TRANSPORTE DE TODOS OS MATERIAIS, EXCLUI ESCAVAÇÃO) - (CADERNO DE DRENAGEM RT 01.47.D)</t>
  </si>
  <si>
    <t>BOCA DE BUEIRO TRIPLO TUBULAR DE CONCRETO D = 1,50 M - ESCONSIDADE 45° - AREIA E BRITA COMERCIAIS - ALAS ESCONSAS (EXECUÇÃO, INCLUINDO FORNECIMENTO, CARGA E TRANSPORTE DE TODOS OS MATERIAIS, EXCLUI ESCAVAÇÃO) - (CADERNO DE DRENAGEM RT 01.47.D)</t>
  </si>
  <si>
    <t>BOCA DE BUEIRO TRIPLO TUBULAR DE CONCRETO D = 1,50 M - ESCONSIDADE 45° - AREIA EXTRAÍDA E BRITA PRODUZIDA - ALAS ESCONSAS (EXECUÇÃO, INCLUINDO FORNECIMENTO, CARGA E TRANSPORTE DE TODOS OS MATERIAIS, EXCLUI ESCAVAÇÃO) - (CADERNO DE DRENAGEM RT 01.47.D)</t>
  </si>
  <si>
    <t>DENTES PARA BUEIROS SIMPLES D = 0,60 M - AREIA E BRITA COMERCIAIS (EXECUÇÃO, INCLUINDO FORNECIMENTO, CARGA E TRANSPORTE DE TODOS OS MATERIAIS, EXCLUI ESCAVAÇÃO) - (CADERNO DE DRENAGEM RT 01.47.D)</t>
  </si>
  <si>
    <t>DENTES PARA BUEIROS SIMPLES D = 0,60 M - AREIA EXTRAÍDA E BRITA PRODUZIDA (EXECUÇÃO, INCLUINDO FORNECIMENTO, CARGA E TRANSPORTE DE TODOS OS MATERIAIS, EXCLUI ESCAVAÇÃO) - (CADERNO DE DRENAGEM RT 01.47.D)</t>
  </si>
  <si>
    <t>DENTES PARA BUEIROS SIMPLES D = 0,80 M - AREIA E BRITA COMERCIAIS (EXECUÇÃO, INCLUINDO FORNECIMENTO, CARGA E TRANSPORTE DE TODOS OS MATERIAIS, EXCLUI ESCAVAÇÃO) - (CADERNO DE DRENAGEM RT 01.47.D)</t>
  </si>
  <si>
    <t>DENTES PARA BUEIROS SIMPLES D = 0,80 M - AREIA EXTRAÍDA E BRITA PRODUZIDA (EXECUÇÃO, INCLUINDO FORNECIMENTO, CARGA E TRANSPORTE DE TODOS OS MATERIAIS, EXCLUI ESCAVAÇÃO) - (CADERNO DE DRENAGEM RT 01.47.D)</t>
  </si>
  <si>
    <t>DENTES PARA BUEIROS SIMPLES D = 1,00 M - AREIA E BRITA COMERCIAIS (EXECUÇÃO, INCLUINDO FORNECIMENTO, CARGA E TRANSPORTE DE TODOS OS MATERIAIS, EXCLUI ESCAVAÇÃO) - (CADERNO DE DRENAGEM RT 01.47.D)</t>
  </si>
  <si>
    <t>DENTES PARA BUEIROS SIMPLES D = 1,00 M - AREIA EXTRAÍDA E BRITA PRODUZIDA (EXECUÇÃO, INCLUINDO FORNECIMENTO, CARGA E TRANSPORTE DE TODOS OS MATERIAIS, EXCLUI ESCAVAÇÃO) - (CADERNO DE DRENAGEM RT 01.47.D)</t>
  </si>
  <si>
    <t>DENTES PARA BUEIROS SIMPLES D = 1,20 M - AREIA E BRITA COMERCIAIS (EXECUÇÃO, INCLUINDO FORNECIMENTO, CARGA E TRANSPORTE DE TODOS OS MATERIAIS, EXCLUI ESCAVAÇÃO) - (CADERNO DE DRENAGEM RT 01.47.D)</t>
  </si>
  <si>
    <t>DENTES PARA BUEIROS SIMPLES D = 1,20 M - AREIA EXTRAÍDA E BRITA PRODUZIDA (EXECUÇÃO, INCLUINDO FORNECIMENTO, CARGA E TRANSPORTE DE TODOS OS MATERIAIS, EXCLUI ESCAVAÇÃO) - (CADERNO DE DRENAGEM RT 01.47.D)</t>
  </si>
  <si>
    <t>DENTES PARA BUEIROS SIMPLES D = 1,50 M - AREIA E BRITA COMERCIAIS (EXECUÇÃO, INCLUINDO FORNECIMENTO, CARGA E TRANSPORTE DE TODOS OS MATERIAIS, EXCLUI ESCAVAÇÃO) - (CADERNO DE DRENAGEM RT 01.47.D)</t>
  </si>
  <si>
    <t>DENTES PARA BUEIROS SIMPLES D = 1,50 M - AREIA EXTRAÍDA E BRITA PRODUZIDA (EXECUÇÃO, INCLUINDO FORNECIMENTO, CARGA E TRANSPORTE DE TODOS OS MATERIAIS, EXCLUI ESCAVAÇÃO) - (CADERNO DE DRENAGEM RT 01.47.D)</t>
  </si>
  <si>
    <t>DENTES PARA BUEIROS DUPLOS D = 1,00 M - AREIA E BRITA COMERCIAIS (EXECUÇÃO, INCLUINDO FORNECIMENTO, CARGA E TRANSPORTE DE TODOS OS MATERIAIS, EXCLUI ESCAVAÇÃO) - (CADERNO DE DRENAGEM RT 01.47.D)</t>
  </si>
  <si>
    <t>DENTES PARA BUEIROS DUPLOS D = 1,00 M - AREIA EXTRAÍDA E BRITA PRODUZIDA (EXECUÇÃO, INCLUINDO FORNECIMENTO, CARGA E TRANSPORTE DE TODOS OS MATERIAIS, EXCLUI ESCAVAÇÃO) - (CADERNO DE DRENAGEM RT 01.47.D)</t>
  </si>
  <si>
    <t>DENTES PARA BUEIROS DUPLOS D = 1,20 M - AREIA E BRITA COMERCIAIS (EXECUÇÃO, INCLUINDO FORNECIMENTO, CARGA E TRANSPORTE DE TODOS OS MATERIAIS, EXCLUI ESCAVAÇÃO) - (CADERNO DE DRENAGEM RT 01.47.D)</t>
  </si>
  <si>
    <t>DENTES PARA BUEIROS DUPLOS D = 1,20 M - AREIA EXTRAÍDA E BRITA PRODUZIDA (EXECUÇÃO, INCLUINDO FORNECIMENTO, CARGA E TRANSPORTE DE TODOS OS MATERIAIS, EXCLUI ESCAVAÇÃO) - (CADERNO DE DRENAGEM RT 01.47.D)</t>
  </si>
  <si>
    <t>DENTES PARA BUEIROS DUPLOS D = 1,50 M - AREIA E BRITA COMERCIAIS (EXECUÇÃO, INCLUINDO FORNECIMENTO, CARGA E TRANSPORTE DE TODOS OS MATERIAIS, EXCLUI ESCAVAÇÃO) - (CADERNO DE DRENAGEM RT 01.47.D)</t>
  </si>
  <si>
    <t>DENTES PARA BUEIROS DUPLOS D = 1,50 M - AREIA EXTRAÍDA E BRITA PRODUZIDA (EXECUÇÃO, INCLUINDO FORNECIMENTO, CARGA E TRANSPORTE DE TODOS OS MATERIAIS, EXCLUI ESCAVAÇÃO) - (CADERNO DE DRENAGEM RT 01.47.D)</t>
  </si>
  <si>
    <t>DENTES PARA BUEIROS TRIPLOS D = 1,00 M - AREIA E BRITA COMERCIAIS (EXECUÇÃO, INCLUINDO FORNECIMENTO, CARGA E TRANSPORTE DE TODOS OS MATERIAIS, EXCLUI ESCAVAÇÃO) - (CADERNO DE DRENAGEM RT 01.47.D)</t>
  </si>
  <si>
    <t>DENTES PARA BUEIROS TRIPLOS D = 1,00 M - AREIA EXTRAÍDA E BRITA PRODUZIDA (EXECUÇÃO, INCLUINDO FORNECIMENTO, CARGA E TRANSPORTE DE TODOS OS MATERIAIS, EXCLUI ESCAVAÇÃO) - (CADERNO DE DRENAGEM RT 01.47.D)</t>
  </si>
  <si>
    <t>DENTES PARA BUEIROS TRIPLOS D = 1,20 M - AREIA E BRITA COMERCIAIS (EXECUÇÃO, INCLUINDO FORNECIMENTO, CARGA E TRANSPORTE DE TODOS OS MATERIAIS, EXCLUI ESCAVAÇÃO) - (CADERNO DE DRENAGEM RT 01.47.D)</t>
  </si>
  <si>
    <t>DENTES PARA BUEIROS TRIPLOS D = 1,20 M - AREIA EXTRAÍDA E BRITA PRODUZIDA (EXECUÇÃO, INCLUINDO FORNECIMENTO, CARGA E TRANSPORTE DE TODOS OS MATERIAIS, EXCLUI ESCAVAÇÃO) - (CADERNO DE DRENAGEM RT 01.47.D)</t>
  </si>
  <si>
    <t>DENTES PARA BUEIROS TRIPLOS D = 1,50 M - AREIA E BRITA COMERCIAIS (EXECUÇÃO, INCLUINDO FORNECIMENTO, CARGA E TRANSPORTE DE TODOS OS MATERIAIS, EXCLUI ESCAVAÇÃO) - (CADERNO DE DRENAGEM RT 01.47.D)</t>
  </si>
  <si>
    <t>DENTES PARA BUEIROS TRIPLOS D = 1,50 M - AREIA EXTRAÍDA E BRITA PRODUZIDA (EXECUÇÃO, INCLUINDO FORNECIMENTO, CARGA E TRANSPORTE DE TODOS OS MATERIAIS, EXCLUI ESCAVAÇÃO) - (CADERNO DE DRENAGEM RT 01.47.D)</t>
  </si>
  <si>
    <t>RO-00802</t>
  </si>
  <si>
    <t>CONCRETO PROJETADO VIA SECA FCK = 30 MPA APLICADO EM PISOS (EXECUÇÃO, INCLUINDO O FORNECIMENTO DO CONCRETO, EXCLUI O TRANSPORTE DOS AGREGADOS)</t>
  </si>
  <si>
    <t>RO-00803</t>
  </si>
  <si>
    <t>CONCRETO PROJETADO VIA SECA FCK = 30 MPA APLICADO EM SUPERFÍCIES INCLINADAS E VERTICAIS (EXECUÇÃO, INCLUINDO O FORNECIMENTO DO CONCRETO, EXCLUI O TRANSPORTE DOS AGREGADOS)</t>
  </si>
  <si>
    <t>RO-00804</t>
  </si>
  <si>
    <t>CONCRETO PROJETADO VIA SECA FCK = 30 MPA APLICADO EM TETO (EXECUÇÃO, INCLUINDO O FORNECIMENTO DO CONCRETO, EXCLUI O TRANSPORTE DOS AGREGADOS)</t>
  </si>
  <si>
    <t>RO-00805</t>
  </si>
  <si>
    <t>CONCRETO PROJETADO VIA SECA FCK = 40 MPA APLICADO EM PISOS (EXECUÇÃO, INCLUINDO O FORNECIMENTO DO CONCRETO, EXCLUI O TRANSPORTE DOS AGREGADOS)</t>
  </si>
  <si>
    <t>RO-00806</t>
  </si>
  <si>
    <t>CONCRETO PROJETADO VIA SECA FCK = 40 MPA APLICADO EM SUPERFÍCIES INCLINADAS E VERTICAIS (EXECUÇÃO, INCLUINDO O FORNECIMENTO DO CONCRETO, EXCLUI O TRANSPORTE DOS AGREGADOS)</t>
  </si>
  <si>
    <t>RO-00807</t>
  </si>
  <si>
    <t>CONCRETO PROJETADO VIA SECA FCK = 40 MPA APLICADO EM TETO (EXECUÇÃO, INCLUINDO O FORNECIMENTO DO CONCRETO, EXCLUI O TRANSPORTE DOS AGREGADOS)</t>
  </si>
  <si>
    <t>RO-00808</t>
  </si>
  <si>
    <t>CONCRETO FCK = 30 MPA PARA PROJEÇÃO VIA SECA - CONFECÇÃO EM BETONEIRA - AREIA E BRITA COMERCIAIS (EXECUÇÃO, INCLUINDO FORNECIMENTO E CARGA DOS MATERIAIS, EXCLUI TRANSPORTE)</t>
  </si>
  <si>
    <t>RO-00809</t>
  </si>
  <si>
    <t>CONCRETO FCK = 30 MPA PARA PROJEÇÃO VIA SECA - CONFECÇÃO EM BETONEIRA - AREIA EXTRAÍDA E BRITA PRODUZIDA (EXECUÇÃO, INCLUINDO FORNECIMENTO E CARGA DOS MATERIAIS, EXCLUI TRANSPORTE)</t>
  </si>
  <si>
    <t>RO-00810</t>
  </si>
  <si>
    <t>CONCRETO FCK = 40 MPA PARA PROJEÇÃO VIA SECA - CONFECÇÃO EM BETONEIRA - AREIA E BRITA COMERCIAIS (EXECUÇÃO, INCLUINDO FORNECIMENTO E CARGA DOS MATERIAIS, EXCLUI TRANSPORTE)</t>
  </si>
  <si>
    <t>RO-00811</t>
  </si>
  <si>
    <t>CONCRETO FCK = 40 MPA PARA PROJEÇÃO VIA SECA - CONFECÇÃO EM BETONEIRA - AREIA EXTRAÍDA E BRITA PRODUZIDA (EXECUÇÃO, INCLUINDO FORNECIMENTO E CARGA DOS MATERIAIS, EXCLUI TRANSPORTE)</t>
  </si>
  <si>
    <t>RO-01156</t>
  </si>
  <si>
    <t>FORMAS DE COMPENSADO RESINADO 14 MM - USO GERAL - UTILIZAÇÃO DE 3 VEZES - CONFECÇÃO, INSTALAÇÃO E RETIRADA (INCLUINDO FORNECIMENTO E TRANSPORTE DE TODOS OS MATERIAIS)</t>
  </si>
  <si>
    <t>RO-14075</t>
  </si>
  <si>
    <t>RO-17506</t>
  </si>
  <si>
    <t>CM2</t>
  </si>
  <si>
    <t>RO-17508</t>
  </si>
  <si>
    <t>RO-17509</t>
  </si>
  <si>
    <t>RO-17510</t>
  </si>
  <si>
    <t>RO-17511</t>
  </si>
  <si>
    <t>RO-17512</t>
  </si>
  <si>
    <t>RO-17513</t>
  </si>
  <si>
    <t>CORTE A PLASMA MANUAL EM CHAPA DE AÇO-CARBONO COM ESPESSURA DE 4,00 A 8,00 MM</t>
  </si>
  <si>
    <t>RO-17514</t>
  </si>
  <si>
    <t>CORTE A PLASMA MANUAL EM CHAPA DE ALUMÍNIO COM ESPESSURA DE 1,50 MM</t>
  </si>
  <si>
    <t>RO-17515</t>
  </si>
  <si>
    <t>DOBRAMENTO DE CHAPAS METÁLICAS COM ESPESSURAS DE 6,30 A 10,00 MM</t>
  </si>
  <si>
    <t>RO-17516</t>
  </si>
  <si>
    <t>SOLDA DE CHAPAS DE AÇO COM ESPESSURA DE 12,5 MM COM MAÇARICO OXIACETILENO</t>
  </si>
  <si>
    <t>RO-17519</t>
  </si>
  <si>
    <t>SOLDA TIPO MIG/MAG SEMIAUTOMÁTICA</t>
  </si>
  <si>
    <t>RO-19746</t>
  </si>
  <si>
    <t>FÔRMAS DE COMPENSADO PLASTIFICADO 10,00 MM - USO GERAL - UTILIZAÇÃO DE 1 VEZ - CONFECÇÃO, INSTALAÇÃO E RETIRADA (INCLUINDO FORNECIMENTO E TRANSPORTE DE TODOS OS MATERIAIS)</t>
  </si>
  <si>
    <t>RO-19750</t>
  </si>
  <si>
    <t>FÔRMAS DE COMPENSADO PLASTIFICADO 10,00 MM - USO GERAL - UTILIZAÇÃO DE 2 VEZES - CONFECÇÃO, INSTALAÇÃO E RETIRADA (INCLUINDO FORNECIMENTO E TRANSPORTE DE TODOS OS MATERIAIS)</t>
  </si>
  <si>
    <t>RO-19751</t>
  </si>
  <si>
    <t>FÔRMAS DE COMPENSADO PLASTIFICADO 10,00 MM - USO GERAL - UTILIZAÇÃO DE 3 VEZES - CONFECÇÃO, INSTALAÇÃO E RETIRADA (INCLUINDO FORNECIMENTO E TRANSPORTE DE TODOS OS MATERIAIS)</t>
  </si>
  <si>
    <t>RO-19752</t>
  </si>
  <si>
    <t>FÔRMAS DE COMPENSADO PLASTIFICADO 12,00 MM - USO GERAL - UTILIZAÇÃO DE 1 VEZ - CONFECÇÃO, INSTALAÇÃO E RETIRADA (INCLUINDO FORNECIMENTO E TRANSPORTE DE TODOS OS MATERIAIS)</t>
  </si>
  <si>
    <t>RO-19753</t>
  </si>
  <si>
    <t>FÔRMAS DE COMPENSADO PLASTIFICADO 12,00 MM - USO GERAL - UTILIZAÇÃO DE 2 VEZES - CONFECÇÃO, INSTALAÇÃO E RETIRADA (INCLUINDO FORNECIMENTO E TRANSPORTE DE TODOS OS MATERIAIS)</t>
  </si>
  <si>
    <t>RO-19754</t>
  </si>
  <si>
    <t>FÔRMAS DE COMPENSADO PLASTIFICADO 12,00 MM - USO GERAL - UTILIZAÇÃO DE 3 VEZES - CONFECÇÃO, INSTALAÇÃO E RETIRADA (INCLUINDO FORNECIMENTO E TRANSPORTE DE TODOS OS MATERIAIS)</t>
  </si>
  <si>
    <t>RO-19755</t>
  </si>
  <si>
    <t>FÔRMAS DE COMPENSADO PLASTIFICADO 14,00 MM - USO GERAL - UTILIZAÇÃO DE 1 VEZ - CONFECÇÃO, INSTALAÇÃO E RETIRADA (INCLUINDO FORNECIMENTO E TRANSPORTE DE TODOS OS MATERIAIS)</t>
  </si>
  <si>
    <t>RO-19756</t>
  </si>
  <si>
    <t>FÔRMAS DE COMPENSADO PLASTIFICADO 14,00 MM - USO GERAL - UTILIZAÇÃO DE 2 VEZES - CONFECÇÃO, INSTALAÇÃO E RETIRADA (INCLUINDO FORNECIMENTO E TRANSPORTE DE TODOS OS MATERIAIS)</t>
  </si>
  <si>
    <t>RO-19757</t>
  </si>
  <si>
    <t>FÔRMAS DE COMPENSADO PLASTIFICADO 14,00 MM - USO GERAL - UTILIZAÇÃO DE 3 VEZES - CONFECÇÃO, INSTALAÇÃO E RETIRADA (INCLUINDO FORNECIMENTO E TRANSPORTE DE TODOS OS MATERIAIS)</t>
  </si>
  <si>
    <t>RO-19758</t>
  </si>
  <si>
    <t>FÔRMAS DE COMPENSADO RESINADO 10,00 MM - USO GERAL - UTILIZAÇÃO DE 1 VEZ - CONFECÇÃO, INSTALAÇÃO E RETIRADA (INCLUINDO FORNECIMENTO E TRANSPORTE DE TODOS OS MATERIAIS)</t>
  </si>
  <si>
    <t>RO-19759</t>
  </si>
  <si>
    <t>FÔRMAS DE COMPENSADO RESINADO 10,00 MM - USO GERAL - UTILIZAÇÃO DE 2 VEZES - CONFECÇÃO, INSTALAÇÃO E RETIRADA (INCLUINDO FORNECIMENTO E TRANSPORTE DE TODOS OS MATERIAIS)</t>
  </si>
  <si>
    <t>RO-19760</t>
  </si>
  <si>
    <t>FÔRMAS DE COMPENSADO RESINADO 10,00 MM - USO GERAL - UTILIZAÇÃO DE 3 VEZES - CONFECÇÃO, INSTALAÇÃO E RETIRADA (INCLUINDO FORNECIMENTO E TRANSPORTE DE TODOS OS MATERIAIS)</t>
  </si>
  <si>
    <t>RO-19761</t>
  </si>
  <si>
    <t>FÔRMAS DE COMPENSADO RESINADO 12,00 MM - USO GERAL - UTILIZAÇÃO DE 1 VEZ - CONFECÇÃO, INSTALAÇÃO E RETIRADA (INCLUINDO FORNECIMENTO E TRANSPORTE DE TODOS OS MATERIAIS)</t>
  </si>
  <si>
    <t>RO-19762</t>
  </si>
  <si>
    <t>FÔRMAS DE COMPENSADO RESINADO 12,00 MM - USO GERAL - UTILIZAÇÃO DE 2 VEZES - CONFECÇÃO, INSTALAÇÃO E RETIRADA (INCLUINDO FORNECIMENTO E TRANSPORTE DE TODOS OS MATERIAIS)</t>
  </si>
  <si>
    <t>RO-19763</t>
  </si>
  <si>
    <t>FÔRMAS DE COMPENSADO RESINADO 12,00 MM - USO GERAL - UTILIZAÇÃO DE 3 VEZES - CONFECÇÃO, INSTALAÇÃO E RETIRADA (INCLUINDO FORNECIMENTO E TRANSPORTE DE TODOS OS MATERIAIS)</t>
  </si>
  <si>
    <t>RO-19764</t>
  </si>
  <si>
    <t>FÔRMAS DE COMPENSADO RESINADO 14,00 MM - USO GERAL - UTILIZAÇÃO DE 1 VEZ - CONFECÇÃO, INSTALAÇÃO E RETIRADA (INCLUINDO FORNECIMENTO E TRANSPORTE DE TODOS OS MATERIAIS)</t>
  </si>
  <si>
    <t>RO-19765</t>
  </si>
  <si>
    <t>FÔRMAS DE COMPENSADO RESINADO 14,00 MM - USO GERAL - UTILIZAÇÃO DE 2 VEZES - CONFECÇÃO, INSTALAÇÃO E RETIRADA (INCLUINDO FORNECIMENTO E TRANSPORTE DE TODOS OS MATERIAIS)</t>
  </si>
  <si>
    <t>RO-19766</t>
  </si>
  <si>
    <t>FÔRMAS CURVAS DE COMPENSADO PLASTIFICADO 10,00 MM - USO GERAL - UTILIZAÇÃO DE 2 VEZES - CONFECÇÃO, INSTALAÇÃO E RETIRADA (INCLUINDO FORNECIMENTO E TRANSPORTE DE TODOS OS MATERIAIS)</t>
  </si>
  <si>
    <t>RO-19767</t>
  </si>
  <si>
    <t>FÔRMAS CURVAS DE COMPENSADO RESINADO 10,00 MM - USO GERAL - UTILIZAÇÃO DE 2 VEZES - CONFECÇÃO, INSTALAÇÃO E RETIRADA (INCLUINDO FORNECIMENTO E TRANSPORTE DE TODOS OS MATERIAIS)</t>
  </si>
  <si>
    <t>RO-19768</t>
  </si>
  <si>
    <t>FÔRMAS DE TÁBUAS DE PINUS - UTILIZAÇÃO DE 1 VEZ - CONFECÇÃO, INSTALAÇÃO E RETIRADA (INCLUINDO FORNECIMENTO E TRANSPORTE DE TODOS OS MATERIAIS)</t>
  </si>
  <si>
    <t>RO-19772</t>
  </si>
  <si>
    <t>FÔRMA EM CHAPA METÁLICA 1/8" PARA CABEÇA DE TIRANTES - UTILIZAÇÃO DE 50 VEZES - CONFECÇÃO, INSTALAÇÃO E RETIRADA (INCLUINDO FORNECIMENTO E TRANSPORTE DE TODOS OS MATERIAIS)</t>
  </si>
  <si>
    <t>RO-19777</t>
  </si>
  <si>
    <t>FÔRMA DE PAPELÃO PARA PILAR DE CONCRETO - D = 600,00 MM - CONFECÇÃO, INSTALAÇÃO E RETIRADA (INCLUINDO FORNECIMENTO E TRANSPORTE DE TODOS OS MATERIAIS)</t>
  </si>
  <si>
    <t>RO-19836</t>
  </si>
  <si>
    <t>LAMINADO ELASTOPLÁSTICO PARA SINALIZAÇÃO HORIZONTAL - ESPESSURA DE 1,50 MM - FORNECIMENTO E IMPLANTAÇÃO (INCLUINDO FORNECIMENTO E TRANSPORTE DE TODOS OS MATERIAIS)</t>
  </si>
  <si>
    <t>RO-19837</t>
  </si>
  <si>
    <t>PINTURA DE FAIXA COM TERMOPLÁSTICO EM ALTO RELEVO TIPO I POR EXTRUSÃO - RELEVO DUPLO COM BASE (INCLUINDO FORNECIMENTO E TRANSPORTE DE TODOS OS MATERIAIS)</t>
  </si>
  <si>
    <t>RO-19838</t>
  </si>
  <si>
    <t>PINTURA DE FAIXA COM TERMOPLÁSTICO EM ALTO RELEVO TIPO II POR EXTRUSÃO - RELEVO SIMPLES RANHURADO COM BASE (INCLUINDO FORNECIMENTO E TRANSPORTE DE TODOS OS MATERIAIS)</t>
  </si>
  <si>
    <t>RO-19839</t>
  </si>
  <si>
    <t>PINTURA DE FAIXA COM TERMOPLÁSTICO EM ALTO RELEVO TIPO III POR EXTRUSÃO - RELEVO SIMPLES COM BASE (INCLUINDO FORNECIMENTO E TRANSPORTE DE TODOS OS MATERIAIS)</t>
  </si>
  <si>
    <t>RO-19840</t>
  </si>
  <si>
    <t>PINTURA DE FAIXA COM TERMOPLÁSTICO EM ALTO RELEVO TIPO IV POR EXTRUSÃO - RELEVO SIMPLES SEM BASE (INCLUINDO FORNECIMENTO E TRANSPORTE DE TODOS OS MATERIAIS)</t>
  </si>
  <si>
    <t>RO-19841</t>
  </si>
  <si>
    <t>PINTURA DE FAIXA COM TERMOPLÁSTICO EM ALTO RELEVO TIPO V POR EXTRUSÃO - RELEVO MULTIPONTOS SEM BASE (GOTAS) (INCLUINDO FORNECIMENTO E TRANSPORTE DE TODOS OS MATERIAIS)</t>
  </si>
  <si>
    <t>RO-19842</t>
  </si>
  <si>
    <t>PINTURA DE FAIXA COM TERMOPLÁSTICO EM ALTO RELEVO TIPO VI POR EXTRUSÃO - RELEVO MULTIPONTOS SEM BASE (CALOTAS) (INCLUINDO FORNECIMENTO E TRANSPORTE DE TODOS OS MATERIAIS)</t>
  </si>
  <si>
    <t>RO-19843</t>
  </si>
  <si>
    <t>PINTURA DE FAIXA COM TERMOPLÁSTICO POR ASPERSÃO - ESPESSURA DE 1,50 MM (INCLUINDO FORNECIMENTO E TRANSPORTE DE TODOS OS MATERIAIS)</t>
  </si>
  <si>
    <t>RO-19844</t>
  </si>
  <si>
    <t>PINTURA DE FAIXA COM TINTA ACRÍLICA - ESPESSURA ÚMIDA DE 0,40 MM (INCLUINDO FORNECIMENTO E TRANSPORTE DE TODOS OS MATERIAIS)</t>
  </si>
  <si>
    <t>RO-19845</t>
  </si>
  <si>
    <t>PINTURA DE FAIXA COM TINTA ACRÍLICA - ESPESSURA ÚMIDA DE 0,60 MM (INCLUINDO FORNECIMENTO E TRANSPORTE DE TODOS OS MATERIAIS)</t>
  </si>
  <si>
    <t>RO-19846</t>
  </si>
  <si>
    <t>PINTURA DE FAIXA COM TINTA ACRÍLICA EMULSIONADA EM ÁGUA - ESPESSURA ÚMIDA DE 0,30 MM (INCLUINDO FORNECIMENTO E TRANSPORTE DE TODOS OS MATERIAIS)</t>
  </si>
  <si>
    <t>RO-19847</t>
  </si>
  <si>
    <t>PINTURA DE FAIXA COM TINTA ACRÍLICA EMULSIONADA EM ÁGUA - ESPESSURA ÚMIDA DE 0,50 MM (INCLUINDO FORNECIMENTO E TRANSPORTE DE TODOS OS MATERIAIS)</t>
  </si>
  <si>
    <t>RO-19848</t>
  </si>
  <si>
    <t>PINTURA DE SETAS E ZEBRADOS COM TERMOPLÁSTICO POR ASPERSÃO - ESPESSURA DE 1,50 MM (INCLUINDO FORNECIMENTO E TRANSPORTE DE TODOS OS MATERIAIS)</t>
  </si>
  <si>
    <t>RO-19849</t>
  </si>
  <si>
    <t>PINTURA DE SETAS E ZEBRADOS COM TERMOPLÁSTICO POR EXTRUSÃO - ESPESSURA DE 3,00 MM (INCLUINDO FORNECIMENTO E TRANSPORTE DE TODOS OS MATERIAIS)</t>
  </si>
  <si>
    <t>RO-19852</t>
  </si>
  <si>
    <t>PINTURA DE SETAS E ZEBRADOS COM TINTA ACRÍLICA - ESPESSURA ÚMIDA DE 0,40 MM (INCLUINDO FORNECIMENTO E TRANSPORTE DE TODOS OS MATERIAIS)</t>
  </si>
  <si>
    <t>RO-19855</t>
  </si>
  <si>
    <t>PINTURA DE SETAS E ZEBRADOS COM TINTA ACRÍLICA - ESPESSURA ÚMIDA DE 0,60 MM (INCLUINDO FORNECIMENTO E TRANSPORTE DE TODOS OS MATERIAIS)</t>
  </si>
  <si>
    <t>RO-19856</t>
  </si>
  <si>
    <t>PINTURA DE SETAS E ZEBRADOS COM TINTA ACRÍLICA EMULSIONADA EM ÁGUA - ESPESSURA ÚMIDA DE 0,30 MM (INCLUINDO FORNECIMENTO E TRANSPORTE DE TODOS OS MATERIAIS)</t>
  </si>
  <si>
    <t>RO-19857</t>
  </si>
  <si>
    <t>PINTURA DE SETAS E ZEBRADOS COM TINTA ACRÍLICA EMULSIONADA EM ÁGUA - ESPESSURA ÚMIDA DE 0,50 MM (INCLUINDO FORNECIMENTO E TRANSPORTE DE TODOS OS MATERIAIS)</t>
  </si>
  <si>
    <t>RO-19858</t>
  </si>
  <si>
    <t>MANUTENÇÃO/RECOMPOSIÇÃO DE SINALIZAÇÃO - PINTURA DE FAIXA COM TINTA ACRÍLICA - ESPESSURA ÚMIDA DE 0,40 MM (INCLUINDO FORNECIMENTO E TRANSPORTE DE TODOS OS MATERIAIS)</t>
  </si>
  <si>
    <t>RO-19859</t>
  </si>
  <si>
    <t>MANUTENÇÃO/RECOMPOSIÇÃO DE SINALIZAÇÃO - PINTURA DE FAIXA COM TINTA ACRÍLICA - ESPESSURA ÚMIDA DE 0,60 MM (INCLUINDO FORNECIMENTO E TRANSPORTE DE TODOS OS MATERIAIS)</t>
  </si>
  <si>
    <t>RO-19860</t>
  </si>
  <si>
    <t>MANUTENÇÃO/RECOMPOSIÇÃO DE SINALIZAÇÃO - PINTURA DE FAIXA COM TINTA ACRÍLICA EMULSIONADA EM ÁGUA - ESPESSURA ÚMIDA DE 0,30 MM (INCLUINDO FORNECIMENTO E TRANSPORTE DE TODOS OS MATERIAIS)</t>
  </si>
  <si>
    <t>RO-19861</t>
  </si>
  <si>
    <t>MANUTENÇÃO/RECOMPOSIÇÃO DE SINALIZAÇÃO - PINTURA DE FAIXA COM TINTA ACRÍLICA EMULSIONADA EM ÁGUA - ESPESSURA ÚMIDA DE 0,50 MM (INCLUINDO FORNECIMENTO E TRANSPORTE DE TODOS OS MATERIAIS)</t>
  </si>
  <si>
    <t>RO-19862</t>
  </si>
  <si>
    <t>PINTURA DE FAIXA COM PLÁSTICO A FRIO BICOMPONENTE À BASE DE RESINAS METACRÍLICAS POR DISPERSÃO (ESTRUTURA)  (INCLUINDO FORNECIMENTO E TRANSPORTE DE TODOS OS MATERIAIS)</t>
  </si>
  <si>
    <t>RO-19863</t>
  </si>
  <si>
    <t>PINTURA DE FAIXA COM PLÁSTICO A FRIO BICOMPONENTE À BASE DE RESINAS METACRÍLICAS POR EXTRUSÃO (ALTO RELEVO)  (INCLUINDO FORNECIMENTO E TRANSPORTE DE TODOS OS MATERIAIS)</t>
  </si>
  <si>
    <t>RO-19864</t>
  </si>
  <si>
    <t>PINTURA DE FAIXA COM PLÁSTICO A FRIO BICOMPONENTE À BASE DE RESINAS METACRÍLICAS POR EXTRUSÃO (PLANO) - ESPESSURA DE 1,50 MM (INCLUINDO FORNECIMENTO E TRANSPORTE DE TODOS OS MATERIAIS)</t>
  </si>
  <si>
    <t>RO-19865</t>
  </si>
  <si>
    <t>PINTURA DE FAIXA COM PLÁSTICO A FRIO BICOMPONENTE À BASE DE RESINAS METACRÍLICAS POR EXTRUSÃO (PLANO) - ESPESSURA DE 3,00 MM (INCLUINDO FORNECIMENTO E TRANSPORTE DE TODOS OS MATERIAIS)</t>
  </si>
  <si>
    <t>RO-19866</t>
  </si>
  <si>
    <t>PINTURA DE FAIXA COM PLÁSTICO A FRIO TRICOMPONENTE À BASE DE RESINAS METACRÍLICAS POR ASPERSÃO - ESPESSURA DE 0,60 MM (INCLUINDO FORNECIMENTO E TRANSPORTE DE TODOS OS MATERIAIS)</t>
  </si>
  <si>
    <t>RO-19867</t>
  </si>
  <si>
    <t>APLICAÇÃO DE PRIMER PROMOTOR DE ADERÊNCIA EM PAVIMENTO DE CONCRETO PARA RECEBIMENTO DE PINTURA DE FAIXA COM SISTEMA A QUENTE (INCLUINDO FORNECIMENTO E TRANSPORTE DE TODOS OS MATERIAIS)</t>
  </si>
  <si>
    <t>RO-19868</t>
  </si>
  <si>
    <t>APLICAÇÃO DE PRIMER PROMOTOR DE ADERÊNCIA EM PAVIMENTO DE CONCRETO PARA RECEBIMENTO DE PINTURA DE FAIXA COM SISTEMA A FRIO (INCLUINDO FORNECIMENTO E TRANSPORTE DE TODOS OS MATERIAIS)</t>
  </si>
  <si>
    <t>RO-19869</t>
  </si>
  <si>
    <t>REMOÇÃO DE SINALIZAÇÃO HORIZONTAL COM MAÇARICO (INCLUINDO FORNECIMENTO E TRANSPORTE DE TODOS OS MATERIAIS)</t>
  </si>
  <si>
    <t>RO-19870</t>
  </si>
  <si>
    <t>RO-19871</t>
  </si>
  <si>
    <t>REMOÇÃO DE SINALIZAÇÃO HORIZONTAL TIPO PINTURA ACRÍLICA POR JATEAMENTO ABRASIVO ÚMIDO COM VIDRO - UTILIZAÇÃO DE 3 VEZES (INCLUINDO FORNECIMENTO E TRANSPORTE DE TODOS OS MATERIAIS)</t>
  </si>
  <si>
    <t>RO-19872</t>
  </si>
  <si>
    <t>TERMOPLÁSTICO PRÉ-FORMADO PARA SINALIZAÇÃO HORIZONTAL - ESPESSURA DE 2,00 MM - FORNECIMENTO E IMPLANTAÇÃO (INCLUINDO FORNECIMENTO E TRANSPORTE DE TODOS OS MATERIAIS)</t>
  </si>
  <si>
    <t>RO-19874</t>
  </si>
  <si>
    <t>APLICAÇÃO DE PRIMER PROMOTOR DE ADERÊNCIA EM PAVIMENTO DE CONCRETO COM SISTEMA A QUENTE PARA RECEBIMENTO DE PINTURA DE SETAS E ZEBRADOS (INCLUINDO FORNECIMENTO E TRANSPORTE DE TODOS OS MATERIAIS)</t>
  </si>
  <si>
    <t>RO-19875</t>
  </si>
  <si>
    <t>APLICAÇÃO DE PRIMER PROMOTOR DE ADERÊNCIA EM PAVIMENTO DE CONCRETO COM SISTEMA A FRIO PARA RECEBIMENTO DE PINTURA DE SETAS E ZEBRADOS (INCLUINDO FORNECIMENTO E TRANSPORTE DE TODOS OS MATERIAIS)</t>
  </si>
  <si>
    <t>RO-19876</t>
  </si>
  <si>
    <t>APLICAÇÃO DE DEMARCAÇÃO DE CONTRASTE NA COR PRETA EM PAVIMENTO DE CONCRETO PARA RECEBIMENTO DE PINTURA DE FAIXA A QUENTE (INCLUINDO FORNECIMENTO E TRANSPORTE DE TODOS OS MATERIAIS)</t>
  </si>
  <si>
    <t>RO-19877</t>
  </si>
  <si>
    <t>APLICAÇÃO DE DEMARCAÇÃO DE CONTRASTE NA COR PRETA EM PAVIMENTO DE CONCRETO PARA RECEBIMENTO DE PINTURA DE FAIXA A FRIO (INCLUINDO FORNECIMENTO E TRANSPORTE DE TODOS OS MATERIAIS)</t>
  </si>
  <si>
    <t>RO-19878</t>
  </si>
  <si>
    <t>APLICAÇÃO DE DEMARCAÇÃO DE CONTRASTE NA COR PRETA EM PAVIMENTO DE CONCRETO COM SISTEMA A QUENTE PARA RECEBIMENTO DE PINTURA DE SETAS E ZEBRADOS (INCLUINDO FORNECIMENTO E TRANSPORTE DE TODOS OS MATERIAIS)</t>
  </si>
  <si>
    <t>RO-19879</t>
  </si>
  <si>
    <t>APLICAÇÃO DE DEMARCAÇÃO DE CONTRASTE NA COR PRETA EM PAVIMENTO DE CONCRETO COM SISTEMA A FRIO PARA RECEBIMENTO DE PINTURA DE SETAS E ZEBRADOS (INCLUINDO FORNECIMENTO E TRANSPORTE DE TODOS OS MATERIAIS)</t>
  </si>
  <si>
    <t>RO-2162</t>
  </si>
  <si>
    <t>RO-2163</t>
  </si>
  <si>
    <t>RO-2164</t>
  </si>
  <si>
    <t>CORTE DE CHAPAS DE AÇO COM ESPESSURA DE 10 MM COM MAÇARICO OXIACETILENO</t>
  </si>
  <si>
    <t>RO-2165</t>
  </si>
  <si>
    <t>ESCORAMENTO COM ESTACAS DE PERFIS METÁLICOS W 250 X 38,50 KG/M, ESPAÇADAS EM 1,50 M, INTERCALADAS COM PRANCHA DE MADEIRA COM ESPESSURA DE 5,00 CM, FICHA DE 0,20 A 0,40 H E C = 9,00 M - SEM REAPROVEITAMENTO - FORNECIMENTO E INSTALAÇÃO</t>
  </si>
  <si>
    <t>RO-2166</t>
  </si>
  <si>
    <t>SOLDA DE CHAPAS DE AÇO COM ESPESSURA DE 6,3 MM COM MAÇARICO OXIACETILENO</t>
  </si>
  <si>
    <t>RO-2167</t>
  </si>
  <si>
    <t>SOLDA DE CHAPAS DE AÇO COM ESPESSURA DE 8 MM COM MAÇARICO OXIACETILENO</t>
  </si>
  <si>
    <t>RO-2168</t>
  </si>
  <si>
    <t>SOLDA DE CHAPAS DE AÇO COM ESPESSURA DE 9,5 MM COM MAÇARICO OXIACETILENO</t>
  </si>
  <si>
    <t>RO-2169</t>
  </si>
  <si>
    <t>ESTRONCAS PARA VALAS COM D = 15,00 CM - MADEIRA SEM REAPROVEITAMENTO</t>
  </si>
  <si>
    <t>RO-2170</t>
  </si>
  <si>
    <t>SOLDA DE CHAPAS DE AÇO COM ESPESSURA DE 16 MM COM MAÇARICO OXIACETILENO</t>
  </si>
  <si>
    <t>RO-2171</t>
  </si>
  <si>
    <t>RO-24322</t>
  </si>
  <si>
    <t>CONCRETO POROSO CONFECCIONADO EM BETONEIRA E LANÇAMENTO MANUAL PARA TUBOS DE DRENAGEM COM FCK = 25 MPA - AREIA E BRITA COMERCIAIS (EXECUÇÃO, INCLUINDO FORNECIMENTO DE TODOS OS MATERIAIS E A CARGA DA AREIA E BRITA, EXCLUI TRANSPORTE DA AREIA E DA BRITA)</t>
  </si>
  <si>
    <t>RO-24323</t>
  </si>
  <si>
    <t>CONCRETO POROSO CONFECCIONADO EM BETONEIRA E LANÇAMENTO MANUAL PARA TUBOS DE DRENAGEM COM FCK = 25 MPA - AREIA EXTRAÍDA E BRITA PRODUZIDA (EXECUÇÃO, INCLUINDO FORNECIMENTO DE TODOS OS MATERIAIS E A CARGA DA AREIA E BRITA, EXCLUI TRANSPORTE DA AREIA E DA BRITA)</t>
  </si>
  <si>
    <t>RO-24324</t>
  </si>
  <si>
    <t>CONCRETO CONFECCIONADO EM BETONEIRA E LANÇAMENTO MANUAL PARA PRÉ-MOLDADOS (MOURÕES) COM FCK = 25 MPA - AREIA E BRITA COMERCIAIS (EXECUÇÃO, INCLUINDO FORNECIMENTO DE TODOS OS MATERIAIS E A CARGA DA AREIA E BRITA, EXCLUI TRANSPORTE DA AREIA E DA BRITA)</t>
  </si>
  <si>
    <t>RO-24325</t>
  </si>
  <si>
    <t>CONCRETO CONFECCIONADO EM BETONEIRA E LANÇAMENTO MANUAL PARA PRÉ-MOLDADOS (MOURÕES) COM FCK = 25 MPA - AREIA EXTRAÍDA E BRITA PRODUZIDA (EXECUÇÃO, INCLUINDO FORNECIMENTO DE TODOS OS MATERIAIS E A CARGA DA AREIA E BRITA, EXCLUI TRANSPORTE DA AREIA E DA BRITA)</t>
  </si>
  <si>
    <t>RO-5952</t>
  </si>
  <si>
    <t>CORTE DE PERFIL METÁLICO COM MÁQUINA POLICORTE COM ESPESSURA ATÉ 1/4"</t>
  </si>
  <si>
    <t>RO-5959</t>
  </si>
  <si>
    <t>FÔRMAS DE TÁBUAS DE PINUS - UTILIZAÇÃO DE 2 VEZES - CONFECÇÃO, INSTALAÇÃO E RETIRADA</t>
  </si>
  <si>
    <t>RO-6790</t>
  </si>
  <si>
    <t>CORPO DE BUEIRO SIMPLES CELULAR DE CONCRETO MOLDADO EM LOCO, DE 1,50 X 1,50 M COM ALTURA DE ATERRO DE 0,00 A 1,00 M - AREIA E BRITA COMERCIAIS (EXECUÇÃO, INCLUINDO FORNECIMENTO, CARGA E TRANSPORTE DE TODOS OS MATERIAIS, EXCLUI ESCAVAÇÃO) - (CADERNO DE BUEIROS CELULARES RT 01.45)</t>
  </si>
  <si>
    <t>CORPO DE BUEIRO SIMPLES CELULAR DE CONCRETO MOLDADO EM LOCO, DE 1,50 X 1,50 M COM ALTURA DE ATERRO DE 0,00 A 1,00 M - AREIA EXTRAÍDA E BRITA PRODUZIDA (EXECUÇÃO, INCLUINDO FORNECIMENTO, CARGA E TRANSPORTE DE TODOS OS MATERIAIS, EXCLUI ESCAVAÇÃO) - (CADERNO DE BUEIROS CELULARES RT 01.45)</t>
  </si>
  <si>
    <t>CORPO DE BUEIRO SIMPLES CELULAR DE CONCRETO MOLDADO EM LOCO, DE 1,50 X 1,50 M COM ALTURA DE ATERRO DE 1,00 A 2,50 M - AREIA E BRITA COMERCIAIS (EXECUÇÃO, INCLUINDO FORNECIMENTO, CARGA E TRANSPORTE DE TODOS OS MATERIAIS, EXCLUI ESCAVAÇÃO) - (CADERNO DE BUEIROS CELULARES RT 01.45)</t>
  </si>
  <si>
    <t>CORPO DE BUEIRO SIMPLES CELULAR DE CONCRETO MOLDADO EM LOCO, DE 1,50 X 1,50 M COM ALTURA DE ATERRO DE 1,00 A 2,50 M - AREIA EXTRAÍDA E BRITA PRODUZIDA (EXECUÇÃO, INCLUINDO FORNECIMENTO, CARGA E TRANSPORTE DE TODOS OS MATERIAIS, EXCLUI ESCAVAÇÃO) - (CADERNO DE BUEIROS CELULARES RT 01.45)</t>
  </si>
  <si>
    <t>CORPO DE BUEIRO SIMPLES CELULAR DE CONCRETO MOLDADO EM LOCO, DE 1,50 X 1,50 M COM ALTURA DE ATERRO DE 2,50 A 5,00 M - AREIA E BRITA COMERCIAIS (EXECUÇÃO, INCLUINDO FORNECIMENTO, CARGA E TRANSPORTE DE TODOS OS MATERIAIS, EXCLUI ESCAVAÇÃO) - (CADERNO DE BUEIROS CELULARES RT 01.45)</t>
  </si>
  <si>
    <t>CORPO DE BUEIRO SIMPLES CELULAR DE CONCRETO MOLDADO EM LOCO, DE 1,50 X 1,50 M COM ALTURA DE ATERRO DE 2,50 A 5,00 M - AREIA EXTRAÍDA E BRITA PRODUZIDA (EXECUÇÃO, INCLUINDO FORNECIMENTO, CARGA E TRANSPORTE DE TODOS OS MATERIAIS, EXCLUI ESCAVAÇÃO) - (CADERNO DE BUEIROS CELULARES RT 01.45)</t>
  </si>
  <si>
    <t>CORPO DE BUEIRO SIMPLES CELULAR DE CONCRETO MOLDADO EM LOCO, DE 1,50 X 1,50 M COM ALTURA DE ATERRO DE 5,00 A 7,50 M - AREIA E BRITA COMERCIAIS (EXECUÇÃO, INCLUINDO FORNECIMENTO, CARGA E TRANSPORTE DE TODOS OS MATERIAIS, EXCLUI ESCAVAÇÃO) - (CADERNO DE BUEIROS CELULARES RT 01.45)</t>
  </si>
  <si>
    <t>CORPO DE BUEIRO SIMPLES CELULAR DE CONCRETO MOLDADO EM LOCO, DE 1,50 X 1,50 M COM ALTURA DE ATERRO DE 5,00 A 7,50 M - AREIA EXTRAÍDA E BRITA PRODUZIDA (EXECUÇÃO, INCLUINDO FORNECIMENTO, CARGA E TRANSPORTE DE TODOS OS MATERIAIS, EXCLUI ESCAVAÇÃO) - (CADERNO DE BUEIROS CELULARES RT 01.45)</t>
  </si>
  <si>
    <t>CORPO DE BUEIRO SIMPLES CELULAR DE CONCRETO MOLDADO EM LOCO, DE 2,00 X 2,00 M COM ALTURA DE ATERRO DE 0,00 A 1,00 M - AREIA E BRITA COMERCIAIS (EXECUÇÃO, INCLUINDO FORNECIMENTO, CARGA E TRANSPORTE DE TODOS OS MATERIAIS, EXCLUI ESCAVAÇÃO) - (CADERNO DE BUEIROS CELULARES RT 01.45)</t>
  </si>
  <si>
    <t>CORPO DE BUEIRO SIMPLES CELULAR DE CONCRETO MOLDADO EM LOCO, DE 2,00 X 2,00 M COM ALTURA DE ATERRO DE 0,00 A 1,00 M - AREIA EXTRAÍDA E BRITA PRODUZIDA (EXECUÇÃO, INCLUINDO FORNECIMENTO, CARGA E TRANSPORTE DE TODOS OS MATERIAIS, EXCLUI ESCAVAÇÃO) - (CADERNO DE BUEIROS CELULARES RT 01.45)</t>
  </si>
  <si>
    <t>CORPO DE BUEIRO SIMPLES CELULAR DE CONCRETO MOLDADO EM LOCO, DE 2,00 X 2,00 M COM ALTURA DE ATERRO DE 1,00 A 2,50 M - AREIA E BRITA COMERCIAIS (EXECUÇÃO, INCLUINDO FORNECIMENTO, CARGA E TRANSPORTE DE TODOS OS MATERIAIS, EXCLUI ESCAVAÇÃO) - (CADERNO DE BUEIROS CELULARES RT 01.45)</t>
  </si>
  <si>
    <t>CORPO DE BUEIRO SIMPLES CELULAR DE CONCRETO MOLDADO EM LOCO, DE 2,00 X 2,00 M COM ALTURA DE ATERRO DE 1,00 A 2,50 M - AREIA EXTRAÍDA E BRITA PRODUZIDA (EXECUÇÃO, INCLUINDO FORNECIMENTO, CARGA E TRANSPORTE DE TODOS OS MATERIAIS, EXCLUI ESCAVAÇÃO) - (CADERNO DE BUEIROS CELULARES RT 01.45)</t>
  </si>
  <si>
    <t>CORPO DE BUEIRO SIMPLES CELULAR DE CONCRETO MOLDADO EM LOCO, DE 2,00 X 2,00 M COM ALTURA DE ATERRO DE 2,50 A 5,00 M - AREIA E BRITA COMERCIAIS (EXECUÇÃO, INCLUINDO FORNECIMENTO, CARGA E TRANSPORTE DE TODOS OS MATERIAIS, EXCLUI ESCAVAÇÃO) - (CADERNO DE BUEIROS CELULARES RT 01.45)</t>
  </si>
  <si>
    <t>CORPO DE BUEIRO SIMPLES CELULAR DE CONCRETO MOLDADO EM LOCO, DE 2,00 X 2,00 M COM ALTURA DE ATERRO DE 2,50 A 5,00 M - AREIA EXTRAÍDA E BRITA PRODUZIDA (EXECUÇÃO, INCLUINDO FORNECIMENTO, CARGA E TRANSPORTE DE TODOS OS MATERIAIS, EXCLUI ESCAVAÇÃO) - (CADERNO DE BUEIROS CELULARES RT 01.45)</t>
  </si>
  <si>
    <t>CORPO DE BUEIRO SIMPLES CELULAR DE CONCRETO MOLDADO EM LOCO, DE 2,00 X 2,00 M COM ALTURA DE ATERRO DE 5,00 A 7,50 M - AREIA E BRITA COMERCIAIS (EXECUÇÃO, INCLUINDO FORNECIMENTO, CARGA E TRANSPORTE DE TODOS OS MATERIAIS, EXCLUI ESCAVAÇÃO) - (CADERNO DE BUEIROS CELULARES RT 01.45)</t>
  </si>
  <si>
    <t>CORPO DE BUEIRO SIMPLES CELULAR DE CONCRETO MOLDADO EM LOCO, DE 2,00 X 2,00 M COM ALTURA DE ATERRO DE 5,00 A 7,50 M - AREIA EXTRAÍDA E BRITA PRODUZIDA (EXECUÇÃO, INCLUINDO FORNECIMENTO, CARGA E TRANSPORTE DE TODOS OS MATERIAIS, EXCLUI ESCAVAÇÃO) - (CADERNO DE BUEIROS CELULARES RT 01.45)</t>
  </si>
  <si>
    <t>CORPO DE BUEIRO SIMPLES CELULAR DE CONCRETO MOLDADO EM LOCO, DE 2,00 X 2,50 M COM ALTURA DE ATERRO DE 0,00 A 1,00 M - AREIA E BRITA COMERCIAIS (EXECUÇÃO, INCLUINDO FORNECIMENTO, CARGA E TRANSPORTE DE TODOS OS MATERIAIS, EXCLUI ESCAVAÇÃO) - (CADERNO DE BUEIROS CELULARES RT 01.45)</t>
  </si>
  <si>
    <t>CORPO DE BUEIRO SIMPLES CELULAR DE CONCRETO MOLDADO EM LOCO, DE 2,00 X 2,50 M COM ALTURA DE ATERRO DE 0,00 A 1,00 M - AREIA EXTRAÍDA E BRITA PRODUZIDA (EXECUÇÃO, INCLUINDO FORNECIMENTO, CARGA E TRANSPORTE DE TODOS OS MATERIAIS, EXCLUI ESCAVAÇÃO) - (CADERNO DE BUEIROS CELULARES RT 01.45)</t>
  </si>
  <si>
    <t>CORPO DE BUEIRO SIMPLES CELULAR DE CONCRETO MOLDADO EM LOCO, DE 2,00 X 2,50 M COM ALTURA DE ATERRO DE 1,00 A 2,50 M - AREIA E BRITA COMERCIAIS (EXECUÇÃO, INCLUINDO FORNECIMENTO, CARGA E TRANSPORTE DE TODOS OS MATERIAIS, EXCLUI ESCAVAÇÃO) - (CADERNO DE BUEIROS CELULARES RT 01.45)</t>
  </si>
  <si>
    <t>CORPO DE BUEIRO SIMPLES CELULAR DE CONCRETO MOLDADO EM LOCO, DE 2,00 X 2,50 M COM ALTURA DE ATERRO DE 1,00 A 2,50 M - AREIA EXTRAÍDA E BRITA PRODUZIDA (EXECUÇÃO, INCLUINDO FORNECIMENTO, CARGA E TRANSPORTE DE TODOS OS MATERIAIS, EXCLUI ESCAVAÇÃO) - (CADERNO DE BUEIROS CELULARES RT 01.45)</t>
  </si>
  <si>
    <t>CORPO DE BUEIRO SIMPLES CELULAR DE CONCRETO MOLDADO EM LOCO, DE 2,00 X 2,50 M COM ALTURA DE ATERRO DE 2,50 A 5,00 M - AREIA E BRITA COMERCIAIS (EXECUÇÃO, INCLUINDO FORNECIMENTO, CARGA E TRANSPORTE DE TODOS OS MATERIAIS, EXCLUI ESCAVAÇÃO) - (CADERNO DE BUEIROS CELULARES RT 01.45)</t>
  </si>
  <si>
    <t>CORPO DE BUEIRO SIMPLES CELULAR DE CONCRETO MOLDADO EM LOCO, DE 2,00 X 2,50 M COM ALTURA DE ATERRO DE 2,50 A 5,00 M - AREIA EXTRAÍDA E BRITA PRODUZIDA (EXECUÇÃO, INCLUINDO FORNECIMENTO, CARGA E TRANSPORTE DE TODOS OS MATERIAIS, EXCLUI ESCAVAÇÃO) - (CADERNO DE BUEIROS CELULARES RT 01.45)</t>
  </si>
  <si>
    <t>CORPO DE BUEIRO SIMPLES CELULAR DE CONCRETO MOLDADO EM LOCO, DE 2,00 X 2,50 M COM ALTURA DE ATERRO DE 5,00 A 7,50 M - AREIA E BRITA COMERCIAIS (EXECUÇÃO, INCLUINDO FORNECIMENTO, CARGA E TRANSPORTE DE TODOS OS MATERIAIS, EXCLUI ESCAVAÇÃO) - (CADERNO DE BUEIROS CELULARES RT 01.45)</t>
  </si>
  <si>
    <t>CORPO DE BUEIRO SIMPLES CELULAR DE CONCRETO MOLDADO EM LOCO, DE 2,00 X 2,50 M COM ALTURA DE ATERRO DE 5,00 A 7,50 M - AREIA EXTRAÍDA E BRITA PRODUZIDA (EXECUÇÃO, INCLUINDO FORNECIMENTO, CARGA E TRANSPORTE DE TODOS OS MATERIAIS, EXCLUI ESCAVAÇÃO) - (CADERNO DE BUEIROS CELULARES RT 01.45)</t>
  </si>
  <si>
    <t>CORPO DE BUEIRO SIMPLES CELULAR DE CONCRETO MOLDADO EM LOCO, DE 2,00 X 3,00 M COM ALTURA DE ATERRO DE 0,00 A 1,00 M - AREIA E BRITA COMERCIAIS (EXECUÇÃO, INCLUINDO FORNECIMENTO, CARGA E TRANSPORTE DE TODOS OS MATERIAIS, EXCLUI ESCAVAÇÃO) - (CADERNO DE BUEIROS CELULARES RT 01.45)</t>
  </si>
  <si>
    <t>CORPO DE BUEIRO SIMPLES CELULAR DE CONCRETO MOLDADO EM LOCO, DE 2,00 X 3,00 M COM ALTURA DE ATERRO DE 0,00 A 1,00 M - AREIA EXTRAÍDA E BRITA PRODUZIDA (EXECUÇÃO, INCLUINDO FORNECIMENTO, CARGA E TRANSPORTE DE TODOS OS MATERIAIS, EXCLUI ESCAVAÇÃO) - (CADERNO DE BUEIROS CELULARES RT 01.45)</t>
  </si>
  <si>
    <t>CORPO DE BUEIRO SIMPLES CELULAR DE CONCRETO MOLDADO EM LOCO, DE 2,00 X 3,00 M COM ALTURA DE ATERRO DE 1,00 A 2,50 M - AREIA E BRITA COMERCIAIS (EXECUÇÃO, INCLUINDO FORNECIMENTO, CARGA E TRANSPORTE DE TODOS OS MATERIAIS, EXCLUI ESCAVAÇÃO) - (CADERNO DE BUEIROS CELULARES RT 01.45)</t>
  </si>
  <si>
    <t>CORPO DE BUEIRO SIMPLES CELULAR DE CONCRETO MOLDADO EM LOCO, DE 2,00 X 3,00 M COM ALTURA DE ATERRO DE 1,00 A 2,50 M - AREIA EXTRAÍDA E BRITA PRODUZIDA (EXECUÇÃO, INCLUINDO FORNECIMENTO, CARGA E TRANSPORTE DE TODOS OS MATERIAIS, EXCLUI ESCAVAÇÃO) - (CADERNO DE BUEIROS CELULARES RT 01.45)</t>
  </si>
  <si>
    <t>CORPO DE BUEIRO SIMPLES CELULAR DE CONCRETO MOLDADO EM LOCO, DE 2,00 X 3,00 M COM ALTURA DE ATERRO DE 2,50 A 5,00 M - AREIA E BRITA COMERCIAIS (EXECUÇÃO, INCLUINDO FORNECIMENTO, CARGA E TRANSPORTE DE TODOS OS MATERIAIS, EXCLUI ESCAVAÇÃO) - (CADERNO DE BUEIROS CELULARES RT 01.45)</t>
  </si>
  <si>
    <t>CORPO DE BUEIRO SIMPLES CELULAR DE CONCRETO MOLDADO EM LOCO, DE 2,00 X 3,00 M COM ALTURA DE ATERRO DE 2,50 A 5,00 M - AREIA EXTRAÍDA E BRITA PRODUZIDA (EXECUÇÃO, INCLUINDO FORNECIMENTO, CARGA E TRANSPORTE DE TODOS OS MATERIAIS, EXCLUI ESCAVAÇÃO) - (CADERNO DE BUEIROS CELULARES RT 01.45)</t>
  </si>
  <si>
    <t>CORPO DE BUEIRO SIMPLES CELULAR DE CONCRETO MOLDADO EM LOCO, DE 2,00 X 3,00 M COM ALTURA DE ATERRO DE 5,00 A 7,50 M - AREIA E BRITA COMERCIAIS (EXECUÇÃO, INCLUINDO FORNECIMENTO, CARGA E TRANSPORTE DE TODOS OS MATERIAIS, EXCLUI ESCAVAÇÃO) - (CADERNO DE BUEIROS CELULARES RT 01.45)</t>
  </si>
  <si>
    <t>CORPO DE BUEIRO SIMPLES CELULAR DE CONCRETO MOLDADO EM LOCO, DE 2,00 X 3,00 M COM ALTURA DE ATERRO DE 5,00 A 7,50 M - AREIA EXTRAÍDA E BRITA PRODUZIDA (EXECUÇÃO, INCLUINDO FORNECIMENTO, CARGA E TRANSPORTE DE TODOS OS MATERIAIS, EXCLUI ESCAVAÇÃO) - (CADERNO DE BUEIROS CELULARES RT 01.45)</t>
  </si>
  <si>
    <t>CORPO DE BUEIRO SIMPLES CELULAR DE CONCRETO MOLDADO EM LOCO, DE 2,50 X 2,50 M COM ALTURA DE ATERRO DE 0,00 A 1,00 M - AREIA E BRITA COMERCIAIS (EXECUÇÃO, INCLUINDO FORNECIMENTO, CARGA E TRANSPORTE DE TODOS OS MATERIAIS, EXCLUI ESCAVAÇÃO) - (CADERNO DE BUEIROS CELULARES RT 01.45)</t>
  </si>
  <si>
    <t>CORPO DE BUEIRO SIMPLES CELULAR DE CONCRETO MOLDADO EM LOCO, DE 2,50 X 2,50 M COM ALTURA DE ATERRO DE 0,00 A 1,00 M - AREIA EXTRAÍDA E BRITA PRODUZIDA (EXECUÇÃO, INCLUINDO FORNECIMENTO, CARGA E TRANSPORTE DE TODOS OS MATERIAIS, EXCLUI ESCAVAÇÃO) - (CADERNO DE BUEIROS CELULARES RT 01.45)</t>
  </si>
  <si>
    <t>CORPO DE BUEIRO SIMPLES CELULAR DE CONCRETO MOLDADO EM LOCO, DE 2,50 X 2,50 M COM ALTURA DE ATERRO DE 1,00 A 2,50 M - AREIA E BRITA COMERCIAIS (EXECUÇÃO, INCLUINDO FORNECIMENTO, CARGA E TRANSPORTE DE TODOS OS MATERIAIS, EXCLUI ESCAVAÇÃO) - (CADERNO DE BUEIROS CELULARES RT 01.45)</t>
  </si>
  <si>
    <t>CORPO DE BUEIRO SIMPLES CELULAR DE CONCRETO MOLDADO EM LOCO, DE 2,50 X 2,50 M COM ALTURA DE ATERRO DE 1,00 A 2,50 M - AREIA EXTRAÍDA E BRITA PRODUZIDA (EXECUÇÃO, INCLUINDO FORNECIMENTO, CARGA E TRANSPORTE DE TODOS OS MATERIAIS, EXCLUI ESCAVAÇÃO) - (CADERNO DE BUEIROS CELULARES RT 01.45)</t>
  </si>
  <si>
    <t>CORPO DE BUEIRO SIMPLES CELULAR DE CONCRETO MOLDADO EM LOCO, DE 2,50 X 2,50 M COM ALTURA DE ATERRO DE 2,50 A 5,00 M - AREIA E BRITA COMERCIAIS (EXECUÇÃO, INCLUINDO FORNECIMENTO, CARGA E TRANSPORTE DE TODOS OS MATERIAIS, EXCLUI ESCAVAÇÃO) - (CADERNO DE BUEIROS CELULARES RT 01.45)</t>
  </si>
  <si>
    <t>CORPO DE BUEIRO SIMPLES CELULAR DE CONCRETO MOLDADO EM LOCO, DE 2,50 X 2,50 M COM ALTURA DE ATERRO DE 2,50 A 5,00 M - AREIA EXTRAÍDA E BRITA PRODUZIDA (EXECUÇÃO, INCLUINDO FORNECIMENTO, CARGA E TRANSPORTE DE TODOS OS MATERIAIS, EXCLUI ESCAVAÇÃO) - (CADERNO DE BUEIROS CELULARES RT 01.45)</t>
  </si>
  <si>
    <t>CORPO DE BUEIRO SIMPLES CELULAR DE CONCRETO MOLDADO EM LOCO, DE 2,50 X 2,50 M COM ALTURA DE ATERRO DE 5,00 A 7,50 M - AREIA E BRITA COMERCIAIS (EXECUÇÃO, INCLUINDO FORNECIMENTO, CARGA E TRANSPORTE DE TODOS OS MATERIAIS, EXCLUI ESCAVAÇÃO) - (CADERNO DE BUEIROS CELULARES RT 01.45)</t>
  </si>
  <si>
    <t>CORPO DE BUEIRO SIMPLES CELULAR DE CONCRETO MOLDADO EM LOCO, DE 2,50 X 2,50 M COM ALTURA DE ATERRO DE 5,00 A 7,50 M - AREIA EXTRAÍDA E BRITA PRODUZIDA (EXECUÇÃO, INCLUINDO FORNECIMENTO, CARGA E TRANSPORTE DE TODOS OS MATERIAIS, EXCLUI ESCAVAÇÃO) - (CADERNO DE BUEIROS CELULARES RT 01.45)</t>
  </si>
  <si>
    <t>CORPO DE BUEIRO SIMPLES CELULAR DE CONCRETO MOLDADO EM LOCO, DE 2,50 X 3,00 M COM ALTURA DE ATERRO DE 0,00 A 1,00 M - AREIA E BRITA COMERCIAIS (EXECUÇÃO, INCLUINDO FORNECIMENTO, CARGA E TRANSPORTE DE TODOS OS MATERIAIS, EXCLUI ESCAVAÇÃO) - (CADERNO DE BUEIROS CELULARES RT 01.45)</t>
  </si>
  <si>
    <t>CORPO DE BUEIRO SIMPLES CELULAR DE CONCRETO MOLDADO EM LOCO, DE 2,50 X 3,00 M COM ALTURA DE ATERRO DE 0,00 A 1,00 M - AREIA EXTRAÍDA E BRITA PRODUZIDA (EXECUÇÃO, INCLUINDO FORNECIMENTO, CARGA E TRANSPORTE DE TODOS OS MATERIAIS, EXCLUI ESCAVAÇÃO) - (CADERNO DE BUEIROS CELULARES RT 01.45)</t>
  </si>
  <si>
    <t>CORPO DE BUEIRO SIMPLES CELULAR DE CONCRETO MOLDADO EM LOCO, DE 2,50 X 3,00 M COM ALTURA DE ATERRO DE 1,00 A 2,50 M - AREIA E BRITA COMERCIAIS (EXECUÇÃO, INCLUINDO FORNECIMENTO, CARGA E TRANSPORTE DE TODOS OS MATERIAIS, EXCLUI ESCAVAÇÃO) - (CADERNO DE BUEIROS CELULARES RT 01.45)</t>
  </si>
  <si>
    <t>CORPO DE BUEIRO SIMPLES CELULAR DE CONCRETO MOLDADO EM LOCO, DE 2,50 X 3,00 M COM ALTURA DE ATERRO DE 1,00 A 2,50 M - AREIA EXTRAÍDA E BRITA PRODUZIDA (EXECUÇÃO, INCLUINDO FORNECIMENTO, CARGA E TRANSPORTE DE TODOS OS MATERIAIS, EXCLUI ESCAVAÇÃO) - (CADERNO DE BUEIROS CELULARES RT 01.45)</t>
  </si>
  <si>
    <t>CORPO DE BUEIRO SIMPLES CELULAR DE CONCRETO MOLDADO EM LOCO, DE 2,50 X 3,00 M COM ALTURA DE ATERRO DE 2,50 A 5,00 M - AREIA E BRITA COMERCIAIS (EXECUÇÃO, INCLUINDO FORNECIMENTO, CARGA E TRANSPORTE DE TODOS OS MATERIAIS, EXCLUI ESCAVAÇÃO) - (CADERNO DE BUEIROS CELULARES RT 01.45)</t>
  </si>
  <si>
    <t>CORPO DE BUEIRO SIMPLES CELULAR DE CONCRETO MOLDADO EM LOCO, DE 2,50 X 3,00 M COM ALTURA DE ATERRO DE 2,50 A 5,00 M - AREIA EXTRAÍDA E BRITA PRODUZIDA (EXECUÇÃO, INCLUINDO FORNECIMENTO, CARGA E TRANSPORTE DE TODOS OS MATERIAIS, EXCLUI ESCAVAÇÃO) - (CADERNO DE BUEIROS CELULARES RT 01.45)</t>
  </si>
  <si>
    <t>CORPO DE BUEIRO SIMPLES CELULAR DE CONCRETO MOLDADO EM LOCO, DE 2,50 X 3,00 M COM ALTURA DE ATERRO DE 5,00 A 7,50 M - AREIA E BRITA COMERCIAIS (EXECUÇÃO, INCLUINDO FORNECIMENTO, CARGA E TRANSPORTE DE TODOS OS MATERIAIS, EXCLUI ESCAVAÇÃO) - (CADERNO DE BUEIROS CELULARES RT 01.45)</t>
  </si>
  <si>
    <t>CORPO DE BUEIRO SIMPLES CELULAR DE CONCRETO MOLDADO EM LOCO, DE 2,50 X 3,00 M COM ALTURA DE ATERRO DE 5,00 A 7,50 M - AREIA EXTRAÍDA E BRITA PRODUZIDA (EXECUÇÃO, INCLUINDO FORNECIMENTO, CARGA E TRANSPORTE DE TODOS OS MATERIAIS, EXCLUI ESCAVAÇÃO) - (CADERNO DE BUEIROS CELULARES RT 01.45)</t>
  </si>
  <si>
    <t>CORPO DE BUEIRO SIMPLES CELULAR DE CONCRETO MOLDADO EM LOCO, DE 3,00 X 2,00 M COM ALTURA DE ATERRO DE 0,00 A 1,00 M - AREIA E BRITA COMERCIAIS (EXECUÇÃO, INCLUINDO FORNECIMENTO, CARGA E TRANSPORTE DE TODOS OS MATERIAIS, EXCLUI ESCAVAÇÃO) - (CADERNO DE BUEIROS CELULARES RT 01.45)</t>
  </si>
  <si>
    <t>CORPO DE BUEIRO SIMPLES CELULAR DE CONCRETO MOLDADO EM LOCO, DE 3,00 X 2,00 M COM ALTURA DE ATERRO DE 0,00 A 1,00 M - AREIA EXTRAÍDA E BRITA PRODUZIDA (EXECUÇÃO, INCLUINDO FORNECIMENTO, CARGA E TRANSPORTE DE TODOS OS MATERIAIS, EXCLUI ESCAVAÇÃO) - (CADERNO DE BUEIROS CELULARES RT 01.45)</t>
  </si>
  <si>
    <t>CORPO DE BUEIRO SIMPLES CELULAR DE CONCRETO MOLDADO EM LOCO, DE 3,00 X 2,00 M COM ALTURA DE ATERRO DE 1,00 A 2,50 M - AREIA E BRITA COMERCIAIS (EXECUÇÃO, INCLUINDO FORNECIMENTO, CARGA E TRANSPORTE DE TODOS OS MATERIAIS, EXCLUI ESCAVAÇÃO) - (CADERNO DE BUEIROS CELULARES RT 01.45)</t>
  </si>
  <si>
    <t>CORPO DE BUEIRO SIMPLES CELULAR DE CONCRETO MOLDADO EM LOCO, DE 3,00 X 2,00 M COM ALTURA DE ATERRO DE 1,00 A 2,50 M - AREIA EXTRAÍDA E BRITA PRODUZIDA (EXECUÇÃO, INCLUINDO FORNECIMENTO, CARGA E TRANSPORTE DE TODOS OS MATERIAIS, EXCLUI ESCAVAÇÃO) - (CADERNO DE BUEIROS CELULARES RT 01.45)</t>
  </si>
  <si>
    <t>CORPO DE BUEIRO SIMPLES CELULAR DE CONCRETO MOLDADO EM LOCO, DE 3,00 X 2,00 M COM ALTURA DE ATERRO DE 2,50 A 5,00 M - AREIA E BRITA COMERCIAIS (EXECUÇÃO, INCLUINDO FORNECIMENTO, CARGA E TRANSPORTE DE TODOS OS MATERIAIS, EXCLUI ESCAVAÇÃO) - (CADERNO DE BUEIROS CELULARES RT 01.45)</t>
  </si>
  <si>
    <t>CORPO DE BUEIRO SIMPLES CELULAR DE CONCRETO MOLDADO EM LOCO, DE 3,00 X 2,00 M COM ALTURA DE ATERRO DE 2,50 A 5,00 M - AREIA EXTRAÍDA E BRITA PRODUZIDA (EXECUÇÃO, INCLUINDO FORNECIMENTO, CARGA E TRANSPORTE DE TODOS OS MATERIAIS, EXCLUI ESCAVAÇÃO) - (CADERNO DE BUEIROS CELULARES RT 01.45)</t>
  </si>
  <si>
    <t>CORPO DE BUEIRO SIMPLES CELULAR DE CONCRETO MOLDADO EM LOCO, DE 3,00 X 2,00 M COM ALTURA DE ATERRO DE 5,00 A 7,50 M - AREIA E BRITA COMERCIAIS (EXECUÇÃO, INCLUINDO FORNECIMENTO, CARGA E TRANSPORTE DE TODOS OS MATERIAIS, EXCLUI ESCAVAÇÃO) - (CADERNO DE BUEIROS CELULARES RT 01.45)</t>
  </si>
  <si>
    <t>CORPO DE BUEIRO SIMPLES CELULAR DE CONCRETO MOLDADO EM LOCO, DE 3,00 X 2,00 M COM ALTURA DE ATERRO DE 5,00 A 7,50 M - AREIA EXTRAÍDA E BRITA PRODUZIDA (EXECUÇÃO, INCLUINDO FORNECIMENTO, CARGA E TRANSPORTE DE TODOS OS MATERIAIS, EXCLUI ESCAVAÇÃO) - (CADERNO DE BUEIROS CELULARES RT 01.45)</t>
  </si>
  <si>
    <t>CORPO DE BUEIRO SIMPLES CELULAR DE CONCRETO MOLDADO EM LOCO, DE 3,00 X 2,50 M COM ALTURA DE ATERRO DE 0,00 A 1,00 M - AREIA E BRITA COMERCIAIS (EXECUÇÃO, INCLUINDO FORNECIMENTO, CARGA E TRANSPORTE DE TODOS OS MATERIAIS, EXCLUI ESCAVAÇÃO) - (CADERNO DE BUEIROS CELULARES RT 01.45)</t>
  </si>
  <si>
    <t>CORPO DE BUEIRO SIMPLES CELULAR DE CONCRETO MOLDADO EM LOCO, DE 3,00 X 2,50 M COM ALTURA DE ATERRO DE 0,00 A 1,00 M - AREIA EXTRAÍDA E BRITA PRODUZIDA (EXECUÇÃO, INCLUINDO FORNECIMENTO, CARGA E TRANSPORTE DE TODOS OS MATERIAIS, EXCLUI ESCAVAÇÃO) - (CADERNO DE BUEIROS CELULARES RT 01.45)</t>
  </si>
  <si>
    <t>CORPO DE BUEIRO SIMPLES CELULAR DE CONCRETO MOLDADO EM LOCO, DE 3,00 X 2,50 M COM ALTURA DE ATERRO DE 1,00 A 2,50 M - AREIA E BRITA COMERCIAIS (EXECUÇÃO, INCLUINDO FORNECIMENTO, CARGA E TRANSPORTE DE TODOS OS MATERIAIS, EXCLUI ESCAVAÇÃO) - (CADERNO DE BUEIROS CELULARES RT 01.45)</t>
  </si>
  <si>
    <t>CORPO DE BUEIRO SIMPLES CELULAR DE CONCRETO MOLDADO EM LOCO, DE 3,00 X 2,50 M COM ALTURA DE ATERRO DE 1,00 A 2,50 M - AREIA EXTRAÍDA E BRITA PRODUZIDA (EXECUÇÃO, INCLUINDO FORNECIMENTO, CARGA E TRANSPORTE DE TODOS OS MATERIAIS, EXCLUI ESCAVAÇÃO) - (CADERNO DE BUEIROS CELULARES RT 01.45)</t>
  </si>
  <si>
    <t>CORPO DE BUEIRO SIMPLES CELULAR DE CONCRETO MOLDADO EM LOCO, DE 3,00 X 2,50 M COM ALTURA DE ATERRO DE 2,50 A 5,00 M - AREIA E BRITA COMERCIAIS (EXECUÇÃO, INCLUINDO FORNECIMENTO, CARGA E TRANSPORTE DE TODOS OS MATERIAIS, EXCLUI ESCAVAÇÃO) - (CADERNO DE BUEIROS CELULARES RT 01.45)</t>
  </si>
  <si>
    <t>CORPO DE BUEIRO SIMPLES CELULAR DE CONCRETO MOLDADO EM LOCO, DE 3,00 X 2,50 M COM ALTURA DE ATERRO DE 2,50 A 5,00 M - AREIA EXTRAÍDA E BRITA PRODUZIDA (EXECUÇÃO, INCLUINDO FORNECIMENTO, CARGA E TRANSPORTE DE TODOS OS MATERIAIS, EXCLUI ESCAVAÇÃO) - (CADERNO DE BUEIROS CELULARES RT 01.45)</t>
  </si>
  <si>
    <t>CORPO DE BUEIRO SIMPLES CELULAR DE CONCRETO MOLDADO EM LOCO, DE 3,00 X 2,50 M COM ALTURA DE ATERRO DE 5,00 A 7,50 M - AREIA E BRITA COMERCIAIS (EXECUÇÃO, INCLUINDO FORNECIMENTO, CARGA E TRANSPORTE DE TODOS OS MATERIAIS, EXCLUI ESCAVAÇÃO) - (CADERNO DE BUEIROS CELULARES RT 01.45)</t>
  </si>
  <si>
    <t>CORPO DE BUEIRO SIMPLES CELULAR DE CONCRETO MOLDADO EM LOCO, DE 3,00 X 2,50 M COM ALTURA DE ATERRO DE 5,00 A 7,50 M - AREIA EXTRAÍDA E BRITA PRODUZIDA (EXECUÇÃO, INCLUINDO FORNECIMENTO, CARGA E TRANSPORTE DE TODOS OS MATERIAIS, EXCLUI ESCAVAÇÃO) - (CADERNO DE BUEIROS CELULARES RT 01.45)</t>
  </si>
  <si>
    <t>CORPO DE BUEIRO SIMPLES CELULAR DE CONCRETO MOLDADO EM LOCO, DE 3,00 X 3,00 M COM ALTURA DE ATERRO DE 0,00 A 1,00 M - AREIA E BRITA COMERCIAIS (EXECUÇÃO, INCLUINDO FORNECIMENTO, CARGA E TRANSPORTE DE TODOS OS MATERIAIS, EXCLUI ESCAVAÇÃO) - (CADERNO DE BUEIROS CELULARES RT 01.45)</t>
  </si>
  <si>
    <t>CORPO DE BUEIRO SIMPLES CELULAR DE CONCRETO MOLDADO EM LOCO, DE 3,00 X 3,00 M COM ALTURA DE ATERRO DE 0,00 A 1,00 M - AREIA EXTRAÍDA E BRITA PRODUZIDA (EXECUÇÃO, INCLUINDO FORNECIMENTO, CARGA E TRANSPORTE DE TODOS OS MATERIAIS, EXCLUI ESCAVAÇÃO) - (CADERNO DE BUEIROS CELULARES RT 01.45)</t>
  </si>
  <si>
    <t>CORPO DE BUEIRO SIMPLES CELULAR DE CONCRETO MOLDADO EM LOCO, DE 3,00 X 3,00 M COM ALTURA DE ATERRO DE 1,00 A 2,50 M - AREIA E BRITA COMERCIAIS (EXECUÇÃO, INCLUINDO FORNECIMENTO, CARGA E TRANSPORTE DE TODOS OS MATERIAIS, EXCLUI ESCAVAÇÃO) - (CADERNO DE BUEIROS CELULARES RT 01.45)</t>
  </si>
  <si>
    <t>CORPO DE BUEIRO SIMPLES CELULAR DE CONCRETO MOLDADO EM LOCO, DE 3,00 X 3,00 M COM ALTURA DE ATERRO DE 1,00 A 2,50 M - AREIA EXTRAÍDA E BRITA PRODUZIDA (EXECUÇÃO, INCLUINDO FORNECIMENTO, CARGA E TRANSPORTE DE TODOS OS MATERIAIS, EXCLUI ESCAVAÇÃO) - (CADERNO DE BUEIROS CELULARES RT 01.45)</t>
  </si>
  <si>
    <t>CORPO DE BUEIRO SIMPLES CELULAR DE CONCRETO MOLDADO EM LOCO, DE 3,00 X 3,00 M COM ALTURA DE ATERRO DE 2,50 A 5,00 M - AREIA E BRITA COMERCIAIS (EXECUÇÃO, INCLUINDO FORNECIMENTO, CARGA E TRANSPORTE DE TODOS OS MATERIAIS, EXCLUI ESCAVAÇÃO) - (CADERNO DE BUEIROS CELULARES RT 01.45)</t>
  </si>
  <si>
    <t>CORPO DE BUEIRO SIMPLES CELULAR DE CONCRETO MOLDADO EM LOCO, DE 3,00 X 3,00 M COM ALTURA DE ATERRO DE 2,50 A 5,00 M - AREIA EXTRAÍDA E BRITA PRODUZIDA (EXECUÇÃO, INCLUINDO FORNECIMENTO, CARGA E TRANSPORTE DE TODOS OS MATERIAIS, EXCLUI ESCAVAÇÃO) - (CADERNO DE BUEIROS CELULARES RT 01.45)</t>
  </si>
  <si>
    <t>CORPO DE BUEIRO SIMPLES CELULAR DE CONCRETO MOLDADO EM LOCO, DE 3,00 X 3,00 M COM ALTURA DE ATERRO DE 5,00 A 7,50 M - AREIA E BRITA COMERCIAIS (EXECUÇÃO, INCLUINDO FORNECIMENTO, CARGA E TRANSPORTE DE TODOS OS MATERIAIS, EXCLUI ESCAVAÇÃO) - (CADERNO DE BUEIROS CELULARES RT 01.45)</t>
  </si>
  <si>
    <t>CORPO DE BUEIRO SIMPLES CELULAR DE CONCRETO MOLDADO EM LOCO, DE 3,00 X 3,00 M COM ALTURA DE ATERRO DE 5,00 A 7,50 M - AREIA EXTRAÍDA E BRITA PRODUZIDA (EXECUÇÃO, INCLUINDO FORNECIMENTO, CARGA E TRANSPORTE DE TODOS OS MATERIAIS, EXCLUI ESCAVAÇÃO) - (CADERNO DE BUEIROS CELULARES RT 01.45)</t>
  </si>
  <si>
    <t>CORPO DE BUEIRO SIMPLES CELULAR DE CONCRETO MOLDADO EM LOCO, DE 3,50 X 2,50 M COM ALTURA DE ATERRO DE 0,00 A 1,00 M - AREIA E BRITA COMERCIAIS (EXECUÇÃO, INCLUINDO FORNECIMENTO, CARGA E TRANSPORTE DE TODOS OS MATERIAIS, EXCLUI ESCAVAÇÃO) - (CADERNO DE BUEIROS CELULARES RT 01.45)</t>
  </si>
  <si>
    <t>CORPO DE BUEIRO SIMPLES CELULAR DE CONCRETO MOLDADO EM LOCO, DE 3,50 X 2,50 M COM ALTURA DE ATERRO DE 0,00 A 1,00 M - AREIA EXTRAÍDA E BRITA PRODUZIDA (EXECUÇÃO, INCLUINDO FORNECIMENTO, CARGA E TRANSPORTE DE TODOS OS MATERIAIS, EXCLUI ESCAVAÇÃO) - (CADERNO DE BUEIROS CELULARES RT 01.45)</t>
  </si>
  <si>
    <t>CORPO DE BUEIRO SIMPLES CELULAR DE CONCRETO MOLDADO EM LOCO, DE 3,50 X 2,50 M COM ALTURA DE ATERRO DE 1,00 A 2,50 M - AREIA E BRITA COMERCIAIS (EXECUÇÃO, INCLUINDO FORNECIMENTO, CARGA E TRANSPORTE DE TODOS OS MATERIAIS, EXCLUI ESCAVAÇÃO) - (CADERNO DE BUEIROS CELULARES RT 01.45)</t>
  </si>
  <si>
    <t>CORPO DE BUEIRO SIMPLES CELULAR DE CONCRETO MOLDADO EM LOCO, DE 3,50 X 2,50 M COM ALTURA DE ATERRO DE 1,00 A 2,50 M - AREIA EXTRAÍDA E BRITA PRODUZIDA (EXECUÇÃO, INCLUINDO FORNECIMENTO, CARGA E TRANSPORTE DE TODOS OS MATERIAIS, EXCLUI ESCAVAÇÃO) - (CADERNO DE BUEIROS CELULARES RT 01.45)</t>
  </si>
  <si>
    <t>CORPO DE BUEIRO SIMPLES CELULAR DE CONCRETO MOLDADO EM LOCO, DE 3,50 X 2,50 M COM ALTURA DE ATERRO DE 2,50 A 5,00 M - AREIA E BRITA COMERCIAIS (EXECUÇÃO, INCLUINDO FORNECIMENTO, CARGA E TRANSPORTE DE TODOS OS MATERIAIS, EXCLUI ESCAVAÇÃO) - (CADERNO DE BUEIROS CELULARES RT 01.45)</t>
  </si>
  <si>
    <t>CORPO DE BUEIRO SIMPLES CELULAR DE CONCRETO MOLDADO EM LOCO, DE 3,50 X 2,50 M COM ALTURA DE ATERRO DE 2,50 A 5,00 M - AREIA EXTRAÍDA E BRITA PRODUZIDA (EXECUÇÃO, INCLUINDO FORNECIMENTO, CARGA E TRANSPORTE DE TODOS OS MATERIAIS, EXCLUI ESCAVAÇÃO) - (CADERNO DE BUEIROS CELULARES RT 01.45)</t>
  </si>
  <si>
    <t>CORPO DE BUEIRO SIMPLES CELULAR DE CONCRETO MOLDADO EM LOCO, DE 3,50 X 2,50 M COM ALTURA DE ATERRO DE 5,00 A 7,50 M - AREIA E BRITA COMERCIAIS (EXECUÇÃO, INCLUINDO FORNECIMENTO, CARGA E TRANSPORTE DE TODOS OS MATERIAIS, EXCLUI ESCAVAÇÃO) - (CADERNO DE BUEIROS CELULARES RT 01.45)</t>
  </si>
  <si>
    <t>CORPO DE BUEIRO SIMPLES CELULAR DE CONCRETO MOLDADO EM LOCO, DE 3,50 X 2,50 M COM ALTURA DE ATERRO DE 5,00 A 7,50 M - AREIA EXTRAÍDA E BRITA PRODUZIDA (EXECUÇÃO, INCLUINDO FORNECIMENTO, CARGA E TRANSPORTE DE TODOS OS MATERIAIS, EXCLUI ESCAVAÇÃO) - (CADERNO DE BUEIROS CELULARES RT 01.45)</t>
  </si>
  <si>
    <t>CORPO DE BUEIRO SIMPLES CELULAR DE CONCRETO MOLDADO EM LOCO, DE 3,50 X 3,00 M COM ALTURA DE ATERRO DE 0,00 A 1,00 M - AREIA E BRITA COMERCIAIS (EXECUÇÃO, INCLUINDO FORNECIMENTO, CARGA E TRANSPORTE DE TODOS OS MATERIAIS, EXCLUI ESCAVAÇÃO) - (CADERNO DE BUEIROS CELULARES RT 01.45)</t>
  </si>
  <si>
    <t>CORPO DE BUEIRO SIMPLES CELULAR DE CONCRETO MOLDADO EM LOCO, DE 3,50 X 3,00 M COM ALTURA DE ATERRO DE 0,00 A 1,00 M - AREIA EXTRAÍDA E BRITA PRODUZIDA (EXECUÇÃO, INCLUINDO FORNECIMENTO, CARGA E TRANSPORTE DE TODOS OS MATERIAIS, EXCLUI ESCAVAÇÃO) - (CADERNO DE BUEIROS CELULARES RT 01.45)</t>
  </si>
  <si>
    <t>CORPO DE BUEIRO SIMPLES CELULAR DE CONCRETO MOLDADO EM LOCO, DE 3,50 X 3,00 M COM ALTURA DE ATERRO DE 1,00 A 2,50 M - AREIA E BRITA COMERCIAIS (EXECUÇÃO, INCLUINDO FORNECIMENTO, CARGA E TRANSPORTE DE TODOS OS MATERIAIS, EXCLUI ESCAVAÇÃO) - (CADERNO DE BUEIROS CELULARES RT 01.45)</t>
  </si>
  <si>
    <t>CORPO DE BUEIRO SIMPLES CELULAR DE CONCRETO MOLDADO EM LOCO, DE 3,50 X 3,00 M COM ALTURA DE ATERRO DE 1,00 A 2,50 M - AREIA EXTRAÍDA E BRITA PRODUZIDA (EXECUÇÃO, INCLUINDO FORNECIMENTO, CARGA E TRANSPORTE DE TODOS OS MATERIAIS, EXCLUI ESCAVAÇÃO) - (CADERNO DE BUEIROS CELULARES RT 01.45)</t>
  </si>
  <si>
    <t>CORPO DE BUEIRO SIMPLES CELULAR DE CONCRETO MOLDADO EM LOCO, DE 3,50 X 3,00 M COM ALTURA DE ATERRO DE 2,50 A 5,00 M - AREIA E BRITA COMERCIAIS (EXECUÇÃO, INCLUINDO FORNECIMENTO, CARGA E TRANSPORTE DE TODOS OS MATERIAIS, EXCLUI ESCAVAÇÃO) - (CADERNO DE BUEIROS CELULARES RT 01.45)</t>
  </si>
  <si>
    <t>CORPO DE BUEIRO SIMPLES CELULAR DE CONCRETO MOLDADO EM LOCO, DE 3,50 X 3,00 M COM ALTURA DE ATERRO DE 2,50 A 5,00 M - AREIA EXTRAÍDA E BRITA PRODUZIDA (EXECUÇÃO, INCLUINDO FORNECIMENTO, CARGA E TRANSPORTE DE TODOS OS MATERIAIS, EXCLUI ESCAVAÇÃO) - (CADERNO DE BUEIROS CELULARES RT 01.45)</t>
  </si>
  <si>
    <t>CORPO DE BUEIRO SIMPLES CELULAR DE CONCRETO MOLDADO EM LOCO, DE 3,50 X 3,00 M COM ALTURA DE ATERRO DE 5,00 A 7,50 M - AREIA E BRITA COMERCIAIS (EXECUÇÃO, INCLUINDO FORNECIMENTO, CARGA E TRANSPORTE DE TODOS OS MATERIAIS, EXCLUI ESCAVAÇÃO) - (CADERNO DE BUEIROS CELULARES RT 01.45)</t>
  </si>
  <si>
    <t>CORPO DE BUEIRO SIMPLES CELULAR DE CONCRETO MOLDADO EM LOCO, DE 3,50 X 3,00 M COM ALTURA DE ATERRO DE 5,00 A 7,50 M - AREIA EXTRAÍDA E BRITA PRODUZIDA (EXECUÇÃO, INCLUINDO FORNECIMENTO, CARGA E TRANSPORTE DE TODOS OS MATERIAIS, EXCLUI ESCAVAÇÃO) - (CADERNO DE BUEIROS CELULARES RT 01.45)</t>
  </si>
  <si>
    <t>CORPO DE BUEIRO SIMPLES CELULAR DE CONCRETO MOLDADO EM LOCO, DE 3,50 X 3,50 M COM ALTURA DE ATERRO DE 0,00 A 1,00 M - AREIA E BRITA COMERCIAIS (EXECUÇÃO, INCLUINDO FORNECIMENTO, CARGA E TRANSPORTE DE TODOS OS MATERIAIS, EXCLUI ESCAVAÇÃO) - (CADERNO DE BUEIROS CELULARES RT 01.45)</t>
  </si>
  <si>
    <t>CORPO DE BUEIRO SIMPLES CELULAR DE CONCRETO MOLDADO EM LOCO, DE 3,50 X 3,50 M COM ALTURA DE ATERRO DE 0,00 A 1,00 M - AREIA EXTRAÍDA E BRITA PRODUZIDA (EXECUÇÃO, INCLUINDO FORNECIMENTO, CARGA E TRANSPORTE DE TODOS OS MATERIAIS, EXCLUI ESCAVAÇÃO) - (CADERNO DE BUEIROS CELULARES RT 01.45)</t>
  </si>
  <si>
    <t>CORPO DE BUEIRO SIMPLES CELULAR DE CONCRETO MOLDADO EM LOCO, DE 3,50 X 3,50 M COM ALTURA DE ATERRO DE 1,00 A 2,50 M - AREIA E BRITA COMERCIAIS (EXECUÇÃO, INCLUINDO FORNECIMENTO, CARGA E TRANSPORTE DE TODOS OS MATERIAIS, EXCLUI ESCAVAÇÃO) - (CADERNO DE BUEIROS CELULARES RT 01.45)</t>
  </si>
  <si>
    <t>CORPO DE BUEIRO SIMPLES CELULAR DE CONCRETO MOLDADO EM LOCO, DE 3,50 X 3,50 M COM ALTURA DE ATERRO DE 1,00 A 2,50 M - AREIA EXTRAÍDA E BRITA PRODUZIDA (EXECUÇÃO, INCLUINDO FORNECIMENTO, CARGA E TRANSPORTE DE TODOS OS MATERIAIS, EXCLUI ESCAVAÇÃO) - (CADERNO DE BUEIROS CELULARES RT 01.45)</t>
  </si>
  <si>
    <t>CORPO DE BUEIRO SIMPLES CELULAR DE CONCRETO MOLDADO EM LOCO, DE 3,50 X 3,50 M COM ALTURA DE ATERRO DE 2,50 A 5,00 M - AREIA E BRITA COMERCIAIS (EXECUÇÃO, INCLUINDO FORNECIMENTO, CARGA E TRANSPORTE DE TODOS OS MATERIAIS, EXCLUI ESCAVAÇÃO) - (CADERNO DE BUEIROS CELULARES RT 01.45)</t>
  </si>
  <si>
    <t>CORPO DE BUEIRO SIMPLES CELULAR DE CONCRETO MOLDADO EM LOCO, DE 3,50 X 3,50 M COM ALTURA DE ATERRO DE 2,50 A 5,00 M - AREIA EXTRAÍDA E BRITA PRODUZIDA (EXECUÇÃO, INCLUINDO FORNECIMENTO, CARGA E TRANSPORTE DE TODOS OS MATERIAIS, EXCLUI ESCAVAÇÃO) - (CADERNO DE BUEIROS CELULARES RT 01.45)</t>
  </si>
  <si>
    <t>CORPO DE BUEIRO SIMPLES CELULAR DE CONCRETO MOLDADO EM LOCO, DE 3,50 X 3,50 M COM ALTURA DE ATERRO DE 5,00 A 7,50 M - AREIA E BRITA COMERCIAIS (EXECUÇÃO, INCLUINDO FORNECIMENTO, CARGA E TRANSPORTE DE TODOS OS MATERIAIS, EXCLUI ESCAVAÇÃO) - (CADERNO DE BUEIROS CELULARES RT 01.45)</t>
  </si>
  <si>
    <t>CORPO DE BUEIRO SIMPLES CELULAR DE CONCRETO MOLDADO EM LOCO, DE 3,50 X 3,50 M COM ALTURA DE ATERRO DE 5,00 A 7,50 M - AREIA EXTRAÍDA E BRITA PRODUZIDA (EXECUÇÃO, INCLUINDO FORNECIMENTO, CARGA E TRANSPORTE DE TODOS OS MATERIAIS, EXCLUI ESCAVAÇÃO) - (CADERNO DE BUEIROS CELULARES RT 01.45)</t>
  </si>
  <si>
    <t>CORPO DE BUEIRO SIMPLES CELULAR DE CONCRETO MOLDADO EM LOCO, DE 4,00 X 3,00 M COM ALTURA DE ATERRO DE 0,00 A 1,00 M - AREIA E BRITA COMERCIAIS (EXECUÇÃO, INCLUINDO FORNECIMENTO, CARGA E TRANSPORTE DE TODOS OS MATERIAIS, EXCLUI ESCAVAÇÃO) - (CADERNO DE BUEIROS CELULARES RT 01.45)</t>
  </si>
  <si>
    <t>CORPO DE BUEIRO SIMPLES CELULAR DE CONCRETO MOLDADO EM LOCO, DE 4,00 X 3,00 M COM ALTURA DE ATERRO DE 0,00 A 1,00 M - AREIA EXTRAÍDA E BRITA PRODUZIDA (EXECUÇÃO, INCLUINDO FORNECIMENTO, CARGA E TRANSPORTE DE TODOS OS MATERIAIS, EXCLUI ESCAVAÇÃO) - (CADERNO DE BUEIROS CELULARES RT 01.45)</t>
  </si>
  <si>
    <t>CORPO DE BUEIRO SIMPLES CELULAR DE CONCRETO MOLDADO EM LOCO, DE 4,00 X 3,00 M COM ALTURA DE ATERRO DE 1,00 A 2,50 M - AREIA E BRITA COMERCIAIS (EXECUÇÃO, INCLUINDO FORNECIMENTO, CARGA E TRANSPORTE DE TODOS OS MATERIAIS, EXCLUI ESCAVAÇÃO) - (CADERNO DE BUEIROS CELULARES RT 01.45)</t>
  </si>
  <si>
    <t>CORPO DE BUEIRO SIMPLES CELULAR DE CONCRETO MOLDADO EM LOCO, DE 4,00 X 3,00 M COM ALTURA DE ATERRO DE 1,00 A 2,50 M - AREIA EXTRAÍDA E BRITA PRODUZIDA (EXECUÇÃO, INCLUINDO FORNECIMENTO, CARGA E TRANSPORTE DE TODOS OS MATERIAIS, EXCLUI ESCAVAÇÃO) - (CADERNO DE BUEIROS CELULARES RT 01.45)</t>
  </si>
  <si>
    <t>CORPO DE BUEIRO SIMPLES CELULAR DE CONCRETO MOLDADO EM LOCO, DE 4,00 X 3,00 M COM ALTURA DE ATERRO DE 2,50 A 5,00 M - AREIA E BRITA COMERCIAIS (EXECUÇÃO, INCLUINDO FORNECIMENTO, CARGA E TRANSPORTE DE TODOS OS MATERIAIS, EXCLUI ESCAVAÇÃO) - (CADERNO DE BUEIROS CELULARES RT 01.45)</t>
  </si>
  <si>
    <t>CORPO DE BUEIRO SIMPLES CELULAR DE CONCRETO MOLDADO EM LOCO, DE 4,00 X 3,00 M COM ALTURA DE ATERRO DE 2,50 A 5,00 M - AREIA EXTRAÍDA E BRITA PRODUZIDA (EXECUÇÃO, INCLUINDO FORNECIMENTO, CARGA E TRANSPORTE DE TODOS OS MATERIAIS, EXCLUI ESCAVAÇÃO) - (CADERNO DE BUEIROS CELULARES RT 01.45)</t>
  </si>
  <si>
    <t>CORPO DE BUEIRO SIMPLES CELULAR DE CONCRETO MOLDADO EM LOCO, DE 4,00 X 3,00 M COM ALTURA DE ATERRO DE 5,00 A 7,50 M - AREIA E BRITA COMERCIAIS (EXECUÇÃO, INCLUINDO FORNECIMENTO, CARGA E TRANSPORTE DE TODOS OS MATERIAIS, EXCLUI ESCAVAÇÃO) - (CADERNO DE BUEIROS CELULARES RT 01.45)</t>
  </si>
  <si>
    <t>CORPO DE BUEIRO SIMPLES CELULAR DE CONCRETO MOLDADO EM LOCO, DE 4,00 X 3,00 M COM ALTURA DE ATERRO DE 5,00 A 7,50 M - AREIA EXTRAÍDA E BRITA PRODUZIDA (EXECUÇÃO, INCLUINDO FORNECIMENTO, CARGA E TRANSPORTE DE TODOS OS MATERIAIS, EXCLUI ESCAVAÇÃO) - (CADERNO DE BUEIROS CELULARES RT 01.45)</t>
  </si>
  <si>
    <t>CORPO DE BUEIRO SIMPLES CELULAR DE CONCRETO MOLDADO EM LOCO, DE 4,00 X 4,00 M COM ALTURA DE ATERRO DE 0,00 A 1,00 M - AREIA E BRITA COMERCIAIS (EXECUÇÃO, INCLUINDO FORNECIMENTO, CARGA E TRANSPORTE DE TODOS OS MATERIAIS, EXCLUI ESCAVAÇÃO) - (CADERNO DE BUEIROS CELULARES RT 01.45)</t>
  </si>
  <si>
    <t>CORPO DE BUEIRO SIMPLES CELULAR DE CONCRETO MOLDADO EM LOCO, DE 4,00 X 4,00 M COM ALTURA DE ATERRO DE 0,00 A 1,00 M - AREIA EXTRAÍDA E BRITA PRODUZIDA (EXECUÇÃO, INCLUINDO FORNECIMENTO, CARGA E TRANSPORTE DE TODOS OS MATERIAIS, EXCLUI ESCAVAÇÃO) - (CADERNO DE BUEIROS CELULARES RT 01.45)</t>
  </si>
  <si>
    <t>CORPO DE BUEIRO SIMPLES CELULAR DE CONCRETO MOLDADO EM LOCO, DE 4,00 X 4,00 M COM ALTURA DE ATERRO DE 1,00 A 2,50 M - AREIA E BRITA COMERCIAIS (EXECUÇÃO, INCLUINDO FORNECIMENTO, CARGA E TRANSPORTE DE TODOS OS MATERIAIS, EXCLUI ESCAVAÇÃO) - (CADERNO DE BUEIROS CELULARES RT 01.45)</t>
  </si>
  <si>
    <t>CORPO DE BUEIRO SIMPLES CELULAR DE CONCRETO MOLDADO EM LOCO, DE 4,00 X 4,00 M COM ALTURA DE ATERRO DE 1,00 A 2,50 M - AREIA EXTRAÍDA E BRITA PRODUZIDA (EXECUÇÃO, INCLUINDO FORNECIMENTO, CARGA E TRANSPORTE DE TODOS OS MATERIAIS, EXCLUI ESCAVAÇÃO) - (CADERNO DE BUEIROS CELULARES RT 01.45)</t>
  </si>
  <si>
    <t>CORPO DE BUEIRO SIMPLES CELULAR DE CONCRETO MOLDADO EM LOCO, DE 4,00 X 4,00 M COM ALTURA DE ATERRO DE 2,50 A 5,00 M - AREIA E BRITA COMERCIAIS (EXECUÇÃO, INCLUINDO FORNECIMENTO, CARGA E TRANSPORTE DE TODOS OS MATERIAIS, EXCLUI ESCAVAÇÃO) - (CADERNO DE BUEIROS CELULARES RT 01.45)</t>
  </si>
  <si>
    <t>CORPO DE BUEIRO SIMPLES CELULAR DE CONCRETO MOLDADO EM LOCO, DE 4,00 X 4,00 M COM ALTURA DE ATERRO DE 2,50 A 5,00 M - AREIA EXTRAÍDA E BRITA PRODUZIDA (EXECUÇÃO, INCLUINDO FORNECIMENTO, CARGA E TRANSPORTE DE TODOS OS MATERIAIS, EXCLUI ESCAVAÇÃO) - (CADERNO DE BUEIROS CELULARES RT 01.45)</t>
  </si>
  <si>
    <t>CORPO DE BUEIRO SIMPLES CELULAR DE CONCRETO MOLDADO EM LOCO, DE 4,00 X 4,00 M COM ALTURA DE ATERRO DE 5,00 A 7,50 M - AREIA E BRITA COMERCIAIS (EXECUÇÃO, INCLUINDO FORNECIMENTO, CARGA E TRANSPORTE DE TODOS OS MATERIAIS, EXCLUI ESCAVAÇÃO) - (CADERNO DE BUEIROS CELULARES RT 01.45)</t>
  </si>
  <si>
    <t>CORPO DE BUEIRO SIMPLES CELULAR DE CONCRETO MOLDADO EM LOCO, DE 4,00 X 4,00 M COM ALTURA DE ATERRO DE 5,00 A 7,50 M - AREIA EXTRAÍDA E BRITA PRODUZIDA (EXECUÇÃO, INCLUINDO FORNECIMENTO, CARGA E TRANSPORTE DE TODOS OS MATERIAIS, EXCLUI ESCAVAÇÃO) - (CADERNO DE BUEIROS CELULARES RT 01.45)</t>
  </si>
  <si>
    <t>BOCA DE BUEIRO SIMPLES CELULAR DE CONCRETO MOLDADO EM LOCO, DE 1,50 X 1,50 M COM ESCONSIDADE DE 0º - AREIA E BRITA COMERCIAIS (EXECUÇÃO, INCLUINDO FORNECIMENTO, CARGA E TRANSPORTE DE TODOS OS MATERIAIS, EXCLUI ESCAVAÇÃO) - (CADERNO DE BUEIROS CELULARES RT 01.45)</t>
  </si>
  <si>
    <t>BOCA DE BUEIRO SIMPLES CELULAR DE CONCRETO MOLDADO EM LOCO, DE 1,50 X 1,50 M COM ESCONSIDADE DE 0º - AREIA EXTRAÍDA E BRITA PRODUZIDA (EXECUÇÃO, INCLUINDO FORNECIMENTO, CARGA E TRANSPORTE DE TODOS OS MATERIAIS, EXCLUI ESCAVAÇÃO) - (CADERNO DE BUEIROS CELULARES RT 01.45)</t>
  </si>
  <si>
    <t>BOCA DE BUEIRO SIMPLES CELULAR DE CONCRETO MOLDADO EM LOCO, DE 1,50 X 1,50 M COM ESCONSIDADE DE 15º - AREIA E BRITA COMERCIAIS (EXECUÇÃO, INCLUINDO FORNECIMENTO, CARGA E TRANSPORTE DE TODOS OS MATERIAIS, EXCLUI ESCAVAÇÃO) - (CADERNO DE BUEIROS CELULARES RT 01.45)</t>
  </si>
  <si>
    <t>BOCA DE BUEIRO SIMPLES CELULAR DE CONCRETO MOLDADO EM LOCO, DE 1,50 X 1,50 M COM ESCONSIDADE DE 15º - AREIA EXTRAÍDA E BRITA PRODUZIDA (EXECUÇÃO, INCLUINDO FORNECIMENTO, CARGA E TRANSPORTE DE TODOS OS MATERIAIS, EXCLUI ESCAVAÇÃO) - (CADERNO DE BUEIROS CELULARES RT 01.45)</t>
  </si>
  <si>
    <t>BOCA DE BUEIRO SIMPLES CELULAR DE CONCRETO MOLDADO EM LOCO, DE 1,50 X 1,50 M COM ESCONSIDADE DE 30º - AREIA E BRITA COMERCIAIS (EXECUÇÃO, INCLUINDO FORNECIMENTO, CARGA E TRANSPORTE DE TODOS OS MATERIAIS, EXCLUI ESCAVAÇÃO) - (CADERNO DE BUEIROS CELULARES RT 01.45)</t>
  </si>
  <si>
    <t>BOCA DE BUEIRO SIMPLES CELULAR DE CONCRETO MOLDADO EM LOCO, DE 1,50 X 1,50 M COM ESCONSIDADE DE 30º - AREIA EXTRAÍDA E BRITA PRODUZIDA (EXECUÇÃO, INCLUINDO FORNECIMENTO, CARGA E TRANSPORTE DE TODOS OS MATERIAIS, EXCLUI ESCAVAÇÃO) - (CADERNO DE BUEIROS CELULARES RT 01.45)</t>
  </si>
  <si>
    <t>BOCA DE BUEIRO SIMPLES CELULAR DE CONCRETO MOLDADO EM LOCO, DE 1,50 X 1,50 M COM ESCONSIDADE DE 45º - AREIA E BRITA COMERCIAIS (EXECUÇÃO, INCLUINDO FORNECIMENTO, CARGA E TRANSPORTE DE TODOS OS MATERIAIS, EXCLUI ESCAVAÇÃO) - (CADERNO DE BUEIROS CELULARES RT 01.45)</t>
  </si>
  <si>
    <t>BOCA DE BUEIRO SIMPLES CELULAR DE CONCRETO MOLDADO EM LOCO, DE 1,50 X 1,50 M COM ESCONSIDADE DE 45º - AREIA EXTRAÍDA E BRITA PRODUZIDA (EXECUÇÃO, INCLUINDO FORNECIMENTO, CARGA E TRANSPORTE DE TODOS OS MATERIAIS, EXCLUI ESCAVAÇÃO) - (CADERNO DE BUEIROS CELULARES RT 01.45)</t>
  </si>
  <si>
    <t>BOCA DE BUEIRO SIMPLES CELULAR DE CONCRETO MOLDADO EM LOCO, DE 2,00 X 2,00 M COM ESCONSIDADE DE 0º - AREIA E BRITA COMERCIAIS (EXECUÇÃO, INCLUINDO FORNECIMENTO, CARGA E TRANSPORTE DE TODOS OS MATERIAIS, EXCLUI ESCAVAÇÃO) - (CADERNO DE BUEIROS CELULARES RT 01.45)</t>
  </si>
  <si>
    <t>BOCA DE BUEIRO SIMPLES CELULAR DE CONCRETO MOLDADO EM LOCO, DE 2,00 X 2,00 M COM ESCONSIDADE DE 0º - AREIA EXTRAÍDA E BRITA PRODUZIDA (EXECUÇÃO, INCLUINDO FORNECIMENTO, CARGA E TRANSPORTE DE TODOS OS MATERIAIS, EXCLUI ESCAVAÇÃO) - (CADERNO DE BUEIROS CELULARES RT 01.45)</t>
  </si>
  <si>
    <t>BOCA DE BUEIRO SIMPLES CELULAR DE CONCRETO MOLDADO EM LOCO, DE 2,00 X 2,00 M COM ESCONSIDADE DE 15º - AREIA E BRITA COMERCIAIS (EXECUÇÃO, INCLUINDO FORNECIMENTO, CARGA E TRANSPORTE DE TODOS OS MATERIAIS, EXCLUI ESCAVAÇÃO) - (CADERNO DE BUEIROS CELULARES RT 01.45)</t>
  </si>
  <si>
    <t>BOCA DE BUEIRO SIMPLES CELULAR DE CONCRETO MOLDADO EM LOCO, DE 2,00 X 2,00 M COM ESCONSIDADE DE 15º - AREIA EXTRAÍDA E BRITA PRODUZIDA (EXECUÇÃO, INCLUINDO FORNECIMENTO, CARGA E TRANSPORTE DE TODOS OS MATERIAIS, EXCLUI ESCAVAÇÃO) - (CADERNO DE BUEIROS CELULARES RT 01.45)</t>
  </si>
  <si>
    <t>BOCA DE BUEIRO SIMPLES CELULAR DE CONCRETO MOLDADO EM LOCO, DE 2,00 X 2,00 M COM ESCONSIDADE DE 30º - AREIA E BRITA COMERCIAIS (EXECUÇÃO, INCLUINDO FORNECIMENTO, CARGA E TRANSPORTE DE TODOS OS MATERIAIS, EXCLUI ESCAVAÇÃO) - (CADERNO DE BUEIROS CELULARES RT 01.45)</t>
  </si>
  <si>
    <t>BOCA DE BUEIRO SIMPLES CELULAR DE CONCRETO MOLDADO EM LOCO, DE 2,00 X 2,00 M COM ESCONSIDADE DE 30º - AREIA EXTRAÍDA E BRITA PRODUZIDA (EXECUÇÃO, INCLUINDO FORNECIMENTO, CARGA E TRANSPORTE DE TODOS OS MATERIAIS, EXCLUI ESCAVAÇÃO) - (CADERNO DE BUEIROS CELULARES RT 01.45)</t>
  </si>
  <si>
    <t>BOCA DE BUEIRO SIMPLES CELULAR DE CONCRETO MOLDADO EM LOCO, DE 2,00 X 2,00 M COM ESCONSIDADE DE 45º - AREIA E BRITA COMERCIAIS (EXECUÇÃO, INCLUINDO FORNECIMENTO, CARGA E TRANSPORTE DE TODOS OS MATERIAIS, EXCLUI ESCAVAÇÃO) - (CADERNO DE BUEIROS CELULARES RT 01.45)</t>
  </si>
  <si>
    <t>BOCA DE BUEIRO SIMPLES CELULAR DE CONCRETO MOLDADO EM LOCO, DE 2,00 X 2,00 M COM ESCONSIDADE DE 45º - AREIA EXTRAÍDA E BRITA PRODUZIDA (EXECUÇÃO, INCLUINDO FORNECIMENTO, CARGA E TRANSPORTE DE TODOS OS MATERIAIS, EXCLUI ESCAVAÇÃO) - (CADERNO DE BUEIROS CELULARES RT 01.45)</t>
  </si>
  <si>
    <t>BOCA DE BUEIRO SIMPLES CELULAR DE CONCRETO MOLDADO EM LOCO, DE 2,00 X 2,50 M COM ESCONSIDADE DE 0º - AREIA E BRITA COMERCIAIS (EXECUÇÃO, INCLUINDO FORNECIMENTO, CARGA E TRANSPORTE DE TODOS OS MATERIAIS, EXCLUI ESCAVAÇÃO) - (CADERNO DE BUEIROS CELULARES RT 01.45)</t>
  </si>
  <si>
    <t>BOCA DE BUEIRO SIMPLES CELULAR DE CONCRETO MOLDADO EM LOCO, DE 2,00 X 2,50 M COM ESCONSIDADE DE 0º - AREIA EXTRAÍDA E BRITA PRODUZIDA (EXECUÇÃO, INCLUINDO FORNECIMENTO, CARGA E TRANSPORTE DE TODOS OS MATERIAIS, EXCLUI ESCAVAÇÃO) - (CADERNO DE BUEIROS CELULARES RT 01.45)</t>
  </si>
  <si>
    <t>BOCA DE BUEIRO SIMPLES CELULAR DE CONCRETO MOLDADO EM LOCO, DE 2,00 X 2,50 M COM ESCONSIDADE DE 15º - AREIA E BRITA COMERCIAIS (EXECUÇÃO, INCLUINDO FORNECIMENTO, CARGA E TRANSPORTE DE TODOS OS MATERIAIS, EXCLUI ESCAVAÇÃO) - (CADERNO DE BUEIROS CELULARES RT 01.45)</t>
  </si>
  <si>
    <t>BOCA DE BUEIRO SIMPLES CELULAR DE CONCRETO MOLDADO EM LOCO, DE 2,00 X 2,50 M COM ESCONSIDADE DE 15º - AREIA EXTRAÍDA E BRITA PRODUZIDA (EXECUÇÃO, INCLUINDO FORNECIMENTO, CARGA E TRANSPORTE DE TODOS OS MATERIAIS, EXCLUI ESCAVAÇÃO) - (CADERNO DE BUEIROS CELULARES RT 01.45)</t>
  </si>
  <si>
    <t>BOCA DE BUEIRO SIMPLES CELULAR DE CONCRETO MOLDADO EM LOCO, DE 2,00 X 2,50 M COM ESCONSIDADE DE 30º - AREIA E BRITA COMERCIAIS (EXECUÇÃO, INCLUINDO FORNECIMENTO, CARGA E TRANSPORTE DE TODOS OS MATERIAIS, EXCLUI ESCAVAÇÃO) - (CADERNO DE BUEIROS CELULARES RT 01.45)</t>
  </si>
  <si>
    <t>BOCA DE BUEIRO SIMPLES CELULAR DE CONCRETO MOLDADO EM LOCO, DE 2,00 X 2,50 M COM ESCONSIDADE DE 30º - AREIA EXTRAÍDA E BRITA PRODUZIDA (EXECUÇÃO, INCLUINDO FORNECIMENTO, CARGA E TRANSPORTE DE TODOS OS MATERIAIS, EXCLUI ESCAVAÇÃO) - (CADERNO DE BUEIROS CELULARES RT 01.45)</t>
  </si>
  <si>
    <t>BOCA DE BUEIRO SIMPLES CELULAR DE CONCRETO MOLDADO EM LOCO, DE 2,00 X 2,50 M COM ESCONSIDADE DE 45º - AREIA E BRITA COMERCIAIS (EXECUÇÃO, INCLUINDO FORNECIMENTO, CARGA E TRANSPORTE DE TODOS OS MATERIAIS, EXCLUI ESCAVAÇÃO) - (CADERNO DE BUEIROS CELULARES RT 01.45)</t>
  </si>
  <si>
    <t>BOCA DE BUEIRO SIMPLES CELULAR DE CONCRETO MOLDADO EM LOCO, DE 2,00 X 2,50 M COM ESCONSIDADE DE 45º - AREIA EXTRAÍDA E BRITA PRODUZIDA (EXECUÇÃO, INCLUINDO FORNECIMENTO, CARGA E TRANSPORTE DE TODOS OS MATERIAIS, EXCLUI ESCAVAÇÃO) - (CADERNO DE BUEIROS CELULARES RT 01.45)</t>
  </si>
  <si>
    <t>BOCA DE BUEIRO SIMPLES CELULAR DE CONCRETO MOLDADO EM LOCO, DE 2,00 X 3,00 M COM ESCONSIDADE DE 0º - AREIA E BRITA COMERCIAIS (EXECUÇÃO, INCLUINDO FORNECIMENTO, CARGA E TRANSPORTE DE TODOS OS MATERIAIS, EXCLUI ESCAVAÇÃO) - (CADERNO DE BUEIROS CELULARES RT 01.45)</t>
  </si>
  <si>
    <t>BOCA DE BUEIRO SIMPLES CELULAR DE CONCRETO MOLDADO EM LOCO, DE 2,00 X 3,00 M COM ESCONSIDADE DE 0º - AREIA EXTRAÍDA E BRITA PRODUZIDA (EXECUÇÃO, INCLUINDO FORNECIMENTO, CARGA E TRANSPORTE DE TODOS OS MATERIAIS, EXCLUI ESCAVAÇÃO) - (CADERNO DE BUEIROS CELULARES RT 01.45)</t>
  </si>
  <si>
    <t>BOCA DE BUEIRO SIMPLES CELULAR DE CONCRETO MOLDADO EM LOCO, DE 2,00 X 3,00 M COM ESCONSIDADE DE 15º - AREIA E BRITA COMERCIAIS (EXECUÇÃO, INCLUINDO FORNECIMENTO, CARGA E TRANSPORTE DE TODOS OS MATERIAIS, EXCLUI ESCAVAÇÃO) - (CADERNO DE BUEIROS CELULARES RT 01.45)</t>
  </si>
  <si>
    <t>BOCA DE BUEIRO SIMPLES CELULAR DE CONCRETO MOLDADO EM LOCO, DE 2,00 X 3,00 M COM ESCONSIDADE DE 15º - AREIA EXTRAÍDA E BRITA PRODUZIDA (EXECUÇÃO, INCLUINDO FORNECIMENTO, CARGA E TRANSPORTE DE TODOS OS MATERIAIS, EXCLUI ESCAVAÇÃO) - (CADERNO DE BUEIROS CELULARES RT 01.45)</t>
  </si>
  <si>
    <t>BOCA DE BUEIRO SIMPLES CELULAR DE CONCRETO MOLDADO EM LOCO, DE 2,00 X 3,00 M COM ESCONSIDADE DE 30º - AREIA E BRITA COMERCIAIS (EXECUÇÃO, INCLUINDO FORNECIMENTO, CARGA E TRANSPORTE DE TODOS OS MATERIAIS, EXCLUI ESCAVAÇÃO) - (CADERNO DE BUEIROS CELULARES RT 01.45)</t>
  </si>
  <si>
    <t>BOCA DE BUEIRO SIMPLES CELULAR DE CONCRETO MOLDADO EM LOCO, DE 2,00 X 3,00 M COM ESCONSIDADE DE 30º - AREIA EXTRAÍDA E BRITA PRODUZIDA (EXECUÇÃO, INCLUINDO FORNECIMENTO, CARGA E TRANSPORTE DE TODOS OS MATERIAIS, EXCLUI ESCAVAÇÃO) - (CADERNO DE BUEIROS CELULARES RT 01.45)</t>
  </si>
  <si>
    <t>BOCA DE BUEIRO SIMPLES CELULAR DE CONCRETO MOLDADO EM LOCO, DE 2,00 X 3,00 M COM ESCONSIDADE DE 45º - AREIA E BRITA COMERCIAIS (EXECUÇÃO, INCLUINDO FORNECIMENTO, CARGA E TRANSPORTE DE TODOS OS MATERIAIS, EXCLUI ESCAVAÇÃO) - (CADERNO DE BUEIROS CELULARES RT 01.45)</t>
  </si>
  <si>
    <t>BOCA DE BUEIRO SIMPLES CELULAR DE CONCRETO MOLDADO EM LOCO, DE 2,00 X 3,00 M COM ESCONSIDADE DE 45º - AREIA EXTRAÍDA E BRITA PRODUZIDA (EXECUÇÃO, INCLUINDO FORNECIMENTO, CARGA E TRANSPORTE DE TODOS OS MATERIAIS, EXCLUI ESCAVAÇÃO) - (CADERNO DE BUEIROS CELULARES RT 01.45)</t>
  </si>
  <si>
    <t>BOCA DE BUEIRO SIMPLES CELULAR DE CONCRETO MOLDADO EM LOCO, DE 2,50 X 2,50 M COM ESCONSIDADE DE 0º - AREIA E BRITA COMERCIAIS (EXECUÇÃO, INCLUINDO FORNECIMENTO, CARGA E TRANSPORTE DE TODOS OS MATERIAIS, EXCLUI ESCAVAÇÃO) - (CADERNO DE BUEIROS CELULARES RT 01.45)</t>
  </si>
  <si>
    <t>BOCA DE BUEIRO SIMPLES CELULAR DE CONCRETO MOLDADO EM LOCO, DE 2,50 X 2,50 M COM ESCONSIDADE DE 0º - AREIA EXTRAÍDA E BRITA PRODUZIDA (EXECUÇÃO, INCLUINDO FORNECIMENTO, CARGA E TRANSPORTE DE TODOS OS MATERIAIS, EXCLUI ESCAVAÇÃO) - (CADERNO DE BUEIROS CELULARES RT 01.45)</t>
  </si>
  <si>
    <t>BOCA DE BUEIRO SIMPLES CELULAR DE CONCRETO MOLDADO EM LOCO, DE 2,50 X 2,50 M COM ESCONSIDADE DE 15º - AREIA E BRITA COMERCIAIS (EXECUÇÃO, INCLUINDO FORNECIMENTO, CARGA E TRANSPORTE DE TODOS OS MATERIAIS, EXCLUI ESCAVAÇÃO) - (CADERNO DE BUEIROS CELULARES RT 01.45)</t>
  </si>
  <si>
    <t>BOCA DE BUEIRO SIMPLES CELULAR DE CONCRETO MOLDADO EM LOCO, DE 2,50 X 2,50 M COM ESCONSIDADE DE 15º - AREIA EXTRAÍDA E BRITA PRODUZIDA (EXECUÇÃO, INCLUINDO FORNECIMENTO, CARGA E TRANSPORTE DE TODOS OS MATERIAIS, EXCLUI ESCAVAÇÃO) - (CADERNO DE BUEIROS CELULARES RT 01.45)</t>
  </si>
  <si>
    <t>BOCA DE BUEIRO SIMPLES CELULAR DE CONCRETO MOLDADO EM LOCO, DE 2,50 X 2,50 M COM ESCONSIDADE DE 30º - AREIA E BRITA COMERCIAIS (EXECUÇÃO, INCLUINDO FORNECIMENTO, CARGA E TRANSPORTE DE TODOS OS MATERIAIS, EXCLUI ESCAVAÇÃO) - (CADERNO DE BUEIROS CELULARES RT 01.45)</t>
  </si>
  <si>
    <t>BOCA DE BUEIRO SIMPLES CELULAR DE CONCRETO MOLDADO EM LOCO, DE 2,50 X 2,50 M COM ESCONSIDADE DE 30º - AREIA EXTRAÍDA E BRITA PRODUZIDA (EXECUÇÃO, INCLUINDO FORNECIMENTO, CARGA E TRANSPORTE DE TODOS OS MATERIAIS, EXCLUI ESCAVAÇÃO) - (CADERNO DE BUEIROS CELULARES RT 01.45)</t>
  </si>
  <si>
    <t>BOCA DE BUEIRO SIMPLES CELULAR DE CONCRETO MOLDADO EM LOCO, DE 2,50 X 2,50 M COM ESCONSIDADE DE 45º - AREIA E BRITA COMERCIAIS (EXECUÇÃO, INCLUINDO FORNECIMENTO, CARGA E TRANSPORTE DE TODOS OS MATERIAIS, EXCLUI ESCAVAÇÃO) - (CADERNO DE BUEIROS CELULARES RT 01.45)</t>
  </si>
  <si>
    <t>BOCA DE BUEIRO SIMPLES CELULAR DE CONCRETO MOLDADO EM LOCO, DE 2,50 X 2,50 M COM ESCONSIDADE DE 45º - AREIA EXTRAÍDA E BRITA PRODUZIDA (EXECUÇÃO, INCLUINDO FORNECIMENTO, CARGA E TRANSPORTE DE TODOS OS MATERIAIS, EXCLUI ESCAVAÇÃO) - (CADERNO DE BUEIROS CELULARES RT 01.45)</t>
  </si>
  <si>
    <t>BOCA DE BUEIRO SIMPLES CELULAR DE CONCRETO MOLDADO EM LOCO, DE 2,50 X 3,00 M COM ESCONSIDADE DE 0º - AREIA E BRITA COMERCIAIS (EXECUÇÃO, INCLUINDO FORNECIMENTO, CARGA E TRANSPORTE DE TODOS OS MATERIAIS, EXCLUI ESCAVAÇÃO) - (CADERNO DE BUEIROS CELULARES RT 01.45)</t>
  </si>
  <si>
    <t>BOCA DE BUEIRO SIMPLES CELULAR DE CONCRETO MOLDADO EM LOCO, DE 2,50 X 3,00 M COM ESCONSIDADE DE 0º - AREIA EXTRAÍDA E BRITA PRODUZIDA (EXECUÇÃO, INCLUINDO FORNECIMENTO, CARGA E TRANSPORTE DE TODOS OS MATERIAIS, EXCLUI ESCAVAÇÃO) - (CADERNO DE BUEIROS CELULARES RT 01.45)</t>
  </si>
  <si>
    <t>BOCA DE BUEIRO SIMPLES CELULAR DE CONCRETO MOLDADO EM LOCO, DE 2,50 X 3,00 M COM ESCONSIDADE DE 15º - AREIA E BRITA COMERCIAIS (EXECUÇÃO, INCLUINDO FORNECIMENTO, CARGA E TRANSPORTE DE TODOS OS MATERIAIS, EXCLUI ESCAVAÇÃO) - (CADERNO DE BUEIROS CELULARES RT 01.45)</t>
  </si>
  <si>
    <t>BOCA DE BUEIRO SIMPLES CELULAR DE CONCRETO MOLDADO EM LOCO, DE 2,50 X 3,00 M COM ESCONSIDADE DE 15º - AREIA EXTRAÍDA E BRITA PRODUZIDA (EXECUÇÃO, INCLUINDO FORNECIMENTO, CARGA E TRANSPORTE DE TODOS OS MATERIAIS, EXCLUI ESCAVAÇÃO) - (CADERNO DE BUEIROS CELULARES RT 01.45)</t>
  </si>
  <si>
    <t>BOCA DE BUEIRO SIMPLES CELULAR DE CONCRETO MOLDADO EM LOCO, DE 2,50 X 3,00 M COM ESCONSIDADE DE 30º - AREIA E BRITA COMERCIAIS (EXECUÇÃO, INCLUINDO FORNECIMENTO, CARGA E TRANSPORTE DE TODOS OS MATERIAIS, EXCLUI ESCAVAÇÃO) - (CADERNO DE BUEIROS CELULARES RT 01.45)</t>
  </si>
  <si>
    <t>BOCA DE BUEIRO SIMPLES CELULAR DE CONCRETO MOLDADO EM LOCO, DE 2,50 X 3,00 M COM ESCONSIDADE DE 30º - AREIA EXTRAÍDA E BRITA PRODUZIDA (EXECUÇÃO, INCLUINDO FORNECIMENTO, CARGA E TRANSPORTE DE TODOS OS MATERIAIS, EXCLUI ESCAVAÇÃO) - (CADERNO DE BUEIROS CELULARES RT 01.45)</t>
  </si>
  <si>
    <t>BOCA DE BUEIRO SIMPLES CELULAR DE CONCRETO MOLDADO EM LOCO, DE 2,50 X 3,00 M COM ESCONSIDADE DE 45º - AREIA E BRITA COMERCIAIS (EXECUÇÃO, INCLUINDO FORNECIMENTO, CARGA E TRANSPORTE DE TODOS OS MATERIAIS, EXCLUI ESCAVAÇÃO) - (CADERNO DE BUEIROS CELULARES RT 01.45)</t>
  </si>
  <si>
    <t>BOCA DE BUEIRO SIMPLES CELULAR DE CONCRETO MOLDADO EM LOCO, DE 2,50 X 3,00 M COM ESCONSIDADE DE 45º - AREIA EXTRAÍDA E BRITA PRODUZIDA (EXECUÇÃO, INCLUINDO FORNECIMENTO, CARGA E TRANSPORTE DE TODOS OS MATERIAIS, EXCLUI ESCAVAÇÃO) - (CADERNO DE BUEIROS CELULARES RT 01.45)</t>
  </si>
  <si>
    <t>BOCA DE BUEIRO SIMPLES CELULAR DE CONCRETO MOLDADO EM LOCO, DE 3,00 X 2,00 M COM ESCONSIDADE DE 0º - AREIA E BRITA COMERCIAIS (EXECUÇÃO, INCLUINDO FORNECIMENTO, CARGA E TRANSPORTE DE TODOS OS MATERIAIS, EXCLUI ESCAVAÇÃO) - (CADERNO DE BUEIROS CELULARES RT 01.45)</t>
  </si>
  <si>
    <t>BOCA DE BUEIRO SIMPLES CELULAR DE CONCRETO MOLDADO EM LOCO, DE 3,00 X 2,00 M COM ESCONSIDADE DE 0º - AREIA EXTRAÍDA E BRITA PRODUZIDA (EXECUÇÃO, INCLUINDO FORNECIMENTO, CARGA E TRANSPORTE DE TODOS OS MATERIAIS, EXCLUI ESCAVAÇÃO) - (CADERNO DE BUEIROS CELULARES RT 01.45)</t>
  </si>
  <si>
    <t>BOCA DE BUEIRO SIMPLES CELULAR DE CONCRETO MOLDADO EM LOCO, DE 3,00 X 2,00 M COM ESCONSIDADE DE 15º - AREIA E BRITA COMERCIAIS (EXECUÇÃO, INCLUINDO FORNECIMENTO, CARGA E TRANSPORTE DE TODOS OS MATERIAIS, EXCLUI ESCAVAÇÃO) - (CADERNO DE BUEIROS CELULARES RT 01.45)</t>
  </si>
  <si>
    <t>BOCA DE BUEIRO SIMPLES CELULAR DE CONCRETO MOLDADO EM LOCO, DE 3,00 X 2,00 M COM ESCONSIDADE DE 15º - AREIA EXTRAÍDA E BRITA PRODUZIDA (EXECUÇÃO, INCLUINDO FORNECIMENTO, CARGA E TRANSPORTE DE TODOS OS MATERIAIS, EXCLUI ESCAVAÇÃO) - (CADERNO DE BUEIROS CELULARES RT 01.45)</t>
  </si>
  <si>
    <t>BOCA DE BUEIRO SIMPLES CELULAR DE CONCRETO MOLDADO EM LOCO, DE 3,00 X 2,00 M COM ESCONSIDADE DE 30º - AREIA E BRITA COMERCIAIS (EXECUÇÃO, INCLUINDO FORNECIMENTO, CARGA E TRANSPORTE DE TODOS OS MATERIAIS, EXCLUI ESCAVAÇÃO) - (CADERNO DE BUEIROS CELULARES RT 01.45)</t>
  </si>
  <si>
    <t>BOCA DE BUEIRO SIMPLES CELULAR DE CONCRETO MOLDADO EM LOCO, DE 3,00 X 2,00 M COM ESCONSIDADE DE 30º - AREIA EXTRAÍDA E BRITA PRODUZIDA (EXECUÇÃO, INCLUINDO FORNECIMENTO, CARGA E TRANSPORTE DE TODOS OS MATERIAIS, EXCLUI ESCAVAÇÃO) - (CADERNO DE BUEIROS CELULARES RT 01.45)</t>
  </si>
  <si>
    <t>BOCA DE BUEIRO SIMPLES CELULAR DE CONCRETO MOLDADO EM LOCO, DE 3,00 X 2,00 M COM ESCONSIDADE DE 45º - AREIA E BRITA COMERCIAIS (EXECUÇÃO, INCLUINDO FORNECIMENTO, CARGA E TRANSPORTE DE TODOS OS MATERIAIS, EXCLUI ESCAVAÇÃO) - (CADERNO DE BUEIROS CELULARES RT 01.45)</t>
  </si>
  <si>
    <t>BOCA DE BUEIRO SIMPLES CELULAR DE CONCRETO MOLDADO EM LOCO, DE 3,00 X 2,00 M COM ESCONSIDADE DE 45º - AREIA EXTRAÍDA E BRITA PRODUZIDA (EXECUÇÃO, INCLUINDO FORNECIMENTO, CARGA E TRANSPORTE DE TODOS OS MATERIAIS, EXCLUI ESCAVAÇÃO) - (CADERNO DE BUEIROS CELULARES RT 01.45)</t>
  </si>
  <si>
    <t>BOCA DE BUEIRO SIMPLES CELULAR DE CONCRETO MOLDADO EM LOCO, DE 3,00 X 2,50 M COM ESCONSIDADE DE 0º - AREIA E BRITA COMERCIAIS (EXECUÇÃO, INCLUINDO FORNECIMENTO, CARGA E TRANSPORTE DE TODOS OS MATERIAIS, EXCLUI ESCAVAÇÃO) - (CADERNO DE BUEIROS CELULARES RT 01.45)</t>
  </si>
  <si>
    <t>BOCA DE BUEIRO SIMPLES CELULAR DE CONCRETO MOLDADO EM LOCO, DE 3,00 X 2,50 M COM ESCONSIDADE DE 0º - AREIA EXTRAÍDA E BRITA PRODUZIDA (EXECUÇÃO, INCLUINDO FORNECIMENTO, CARGA E TRANSPORTE DE TODOS OS MATERIAIS, EXCLUI ESCAVAÇÃO) - (CADERNO DE BUEIROS CELULARES RT 01.45)</t>
  </si>
  <si>
    <t>BOCA DE BUEIRO SIMPLES CELULAR DE CONCRETO MOLDADO EM LOCO, DE 3,00 X 2,50 M COM ESCONSIDADE DE 15º - AREIA E BRITA COMERCIAIS (EXECUÇÃO, INCLUINDO FORNECIMENTO, CARGA E TRANSPORTE DE TODOS OS MATERIAIS, EXCLUI ESCAVAÇÃO) - (CADERNO DE BUEIROS CELULARES RT 01.45)</t>
  </si>
  <si>
    <t>BOCA DE BUEIRO SIMPLES CELULAR DE CONCRETO MOLDADO EM LOCO, DE 3,00 X 2,50 M COM ESCONSIDADE DE 15º - AREIA EXTRAÍDA E BRITA PRODUZIDA (EXECUÇÃO, INCLUINDO FORNECIMENTO, CARGA E TRANSPORTE DE TODOS OS MATERIAIS, EXCLUI ESCAVAÇÃO) - (CADERNO DE BUEIROS CELULARES RT 01.45)</t>
  </si>
  <si>
    <t>BOCA DE BUEIRO SIMPLES CELULAR DE CONCRETO MOLDADO EM LOCO, DE 3,00 X 2,50 M COM ESCONSIDADE DE 30º - AREIA E BRITA COMERCIAIS (EXECUÇÃO, INCLUINDO FORNECIMENTO, CARGA E TRANSPORTE DE TODOS OS MATERIAIS, EXCLUI ESCAVAÇÃO) - (CADERNO DE BUEIROS CELULARES RT 01.45)</t>
  </si>
  <si>
    <t>BOCA DE BUEIRO SIMPLES CELULAR DE CONCRETO MOLDADO EM LOCO, DE 3,00 X 2,50 M COM ESCONSIDADE DE 30º - AREIA EXTRAÍDA E BRITA PRODUZIDA (EXECUÇÃO, INCLUINDO FORNECIMENTO, CARGA E TRANSPORTE DE TODOS OS MATERIAIS, EXCLUI ESCAVAÇÃO) - (CADERNO DE BUEIROS CELULARES RT 01.45)</t>
  </si>
  <si>
    <t>BOCA DE BUEIRO SIMPLES CELULAR DE CONCRETO MOLDADO EM LOCO, DE 3,00 X 2,50 M COM ESCONSIDADE DE 45º - AREIA E BRITA COMERCIAIS (EXECUÇÃO, INCLUINDO FORNECIMENTO, CARGA E TRANSPORTE DE TODOS OS MATERIAIS, EXCLUI ESCAVAÇÃO) - (CADERNO DE BUEIROS CELULARES RT 01.45)</t>
  </si>
  <si>
    <t>BOCA DE BUEIRO SIMPLES CELULAR DE CONCRETO MOLDADO EM LOCO, DE 3,00 X 2,50 M COM ESCONSIDADE DE 45º - AREIA EXTRAÍDA E BRITA PRODUZIDA (EXECUÇÃO, INCLUINDO FORNECIMENTO, CARGA E TRANSPORTE DE TODOS OS MATERIAIS, EXCLUI ESCAVAÇÃO) - (CADERNO DE BUEIROS CELULARES RT 01.45)</t>
  </si>
  <si>
    <t>BOCA DE BUEIRO SIMPLES CELULAR DE CONCRETO MOLDADO EM LOCO, DE 3,00 X 3,00 M COM ESCONSIDADE DE 0º - AREIA E BRITA COMERCIAIS (EXECUÇÃO, INCLUINDO FORNECIMENTO, CARGA E TRANSPORTE DE TODOS OS MATERIAIS, EXCLUI ESCAVAÇÃO) - (CADERNO DE BUEIROS CELULARES RT 01.45)</t>
  </si>
  <si>
    <t>BOCA DE BUEIRO SIMPLES CELULAR DE CONCRETO MOLDADO EM LOCO, DE 3,00 X 3,00 M COM ESCONSIDADE DE 0º - AREIA EXTRAÍDA E BRITA PRODUZIDA (EXECUÇÃO, INCLUINDO FORNECIMENTO, CARGA E TRANSPORTE DE TODOS OS MATERIAIS, EXCLUI ESCAVAÇÃO) - (CADERNO DE BUEIROS CELULARES RT 01.45)</t>
  </si>
  <si>
    <t>BOCA DE BUEIRO SIMPLES CELULAR DE CONCRETO MOLDADO EM LOCO, DE 3,00 X 3,00 M COM ESCONSIDADE DE 15º - AREIA E BRITA COMERCIAIS (EXECUÇÃO, INCLUINDO FORNECIMENTO, CARGA E TRANSPORTE DE TODOS OS MATERIAIS, EXCLUI ESCAVAÇÃO) - (CADERNO DE BUEIROS CELULARES RT 01.45)</t>
  </si>
  <si>
    <t>BOCA DE BUEIRO SIMPLES CELULAR DE CONCRETO MOLDADO EM LOCO, DE 3,00 X 3,00 M COM ESCONSIDADE DE 15º - AREIA EXTRAÍDA E BRITA PRODUZIDA (EXECUÇÃO, INCLUINDO FORNECIMENTO, CARGA E TRANSPORTE DE TODOS OS MATERIAIS, EXCLUI ESCAVAÇÃO) - (CADERNO DE BUEIROS CELULARES RT 01.45)</t>
  </si>
  <si>
    <t>BOCA DE BUEIRO SIMPLES CELULAR DE CONCRETO MOLDADO EM LOCO, DE 3,00 X 3,00 M COM ESCONSIDADE DE 30º - AREIA E BRITA COMERCIAIS (EXECUÇÃO, INCLUINDO FORNECIMENTO, CARGA E TRANSPORTE DE TODOS OS MATERIAIS, EXCLUI ESCAVAÇÃO) - (CADERNO DE BUEIROS CELULARES RT 01.45)</t>
  </si>
  <si>
    <t>BOCA DE BUEIRO SIMPLES CELULAR DE CONCRETO MOLDADO EM LOCO, DE 3,00 X 3,00 M COM ESCONSIDADE DE 30º - AREIA EXTRAÍDA E BRITA PRODUZIDA (EXECUÇÃO, INCLUINDO FORNECIMENTO, CARGA E TRANSPORTE DE TODOS OS MATERIAIS, EXCLUI ESCAVAÇÃO) - (CADERNO DE BUEIROS CELULARES RT 01.45)</t>
  </si>
  <si>
    <t>BOCA DE BUEIRO SIMPLES CELULAR DE CONCRETO MOLDADO EM LOCO, DE 3,00 X 3,00 M COM ESCONSIDADE DE 45º - AREIA E BRITA COMERCIAIS (EXECUÇÃO, INCLUINDO FORNECIMENTO, CARGA E TRANSPORTE DE TODOS OS MATERIAIS, EXCLUI ESCAVAÇÃO) - (CADERNO DE BUEIROS CELULARES RT 01.45)</t>
  </si>
  <si>
    <t>BOCA DE BUEIRO SIMPLES CELULAR DE CONCRETO MOLDADO EM LOCO, DE 3,00 X 3,00 M COM ESCONSIDADE DE 45º - AREIA EXTRAÍDA E BRITA PRODUZIDA (EXECUÇÃO, INCLUINDO FORNECIMENTO, CARGA E TRANSPORTE DE TODOS OS MATERIAIS, EXCLUI ESCAVAÇÃO) - (CADERNO DE BUEIROS CELULARES RT 01.45)</t>
  </si>
  <si>
    <t>BOCA DE BUEIRO SIMPLES CELULAR DE CONCRETO MOLDADO EM LOCO, DE 3,50 X 2,50 M COM ESCONSIDADE DE 0º - AREIA E BRITA COMERCIAIS (EXECUÇÃO, INCLUINDO FORNECIMENTO, CARGA E TRANSPORTE DE TODOS OS MATERIAIS, EXCLUI ESCAVAÇÃO) - (CADERNO DE BUEIROS CELULARES RT 01.45)</t>
  </si>
  <si>
    <t>BOCA DE BUEIRO SIMPLES CELULAR DE CONCRETO MOLDADO EM LOCO, DE 3,50 X 2,50 M COM ESCONSIDADE DE 0º - AREIA EXTRAÍDA E BRITA PRODUZIDA (EXECUÇÃO, INCLUINDO FORNECIMENTO, CARGA E TRANSPORTE DE TODOS OS MATERIAIS, EXCLUI ESCAVAÇÃO) - (CADERNO DE BUEIROS CELULARES RT 01.45)</t>
  </si>
  <si>
    <t>BOCA DE BUEIRO SIMPLES CELULAR DE CONCRETO MOLDADO EM LOCO, DE 3,50 X 2,50 M COM ESCONSIDADE DE 15º - AREIA E BRITA COMERCIAIS (EXECUÇÃO, INCLUINDO FORNECIMENTO, CARGA E TRANSPORTE DE TODOS OS MATERIAIS, EXCLUI ESCAVAÇÃO) - (CADERNO DE BUEIROS CELULARES RT 01.45)</t>
  </si>
  <si>
    <t>BOCA DE BUEIRO SIMPLES CELULAR DE CONCRETO MOLDADO EM LOCO, DE 3,50 X 2,50 M COM ESCONSIDADE DE 15º - AREIA EXTRAÍDA E BRITA PRODUZIDA (EXECUÇÃO, INCLUINDO FORNECIMENTO, CARGA E TRANSPORTE DE TODOS OS MATERIAIS, EXCLUI ESCAVAÇÃO) - (CADERNO DE BUEIROS CELULARES RT 01.45)</t>
  </si>
  <si>
    <t>BOCA DE BUEIRO SIMPLES CELULAR DE CONCRETO MOLDADO EM LOCO, DE 3,50 X 2,50 M COM ESCONSIDADE DE 30º - AREIA E BRITA COMERCIAIS (EXECUÇÃO, INCLUINDO FORNECIMENTO, CARGA E TRANSPORTE DE TODOS OS MATERIAIS, EXCLUI ESCAVAÇÃO) - (CADERNO DE BUEIROS CELULARES RT 01.45)</t>
  </si>
  <si>
    <t>BOCA DE BUEIRO SIMPLES CELULAR DE CONCRETO MOLDADO EM LOCO, DE 3,50 X 2,50 M COM ESCONSIDADE DE 30º - AREIA EXTRAÍDA E BRITA PRODUZIDA (EXECUÇÃO, INCLUINDO FORNECIMENTO, CARGA E TRANSPORTE DE TODOS OS MATERIAIS, EXCLUI ESCAVAÇÃO) - (CADERNO DE BUEIROS CELULARES RT 01.45)</t>
  </si>
  <si>
    <t>BOCA DE BUEIRO SIMPLES CELULAR DE CONCRETO MOLDADO EM LOCO, DE 3,50 X 2,50 M COM ESCONSIDADE DE 45º - AREIA E BRITA COMERCIAIS (EXECUÇÃO, INCLUINDO FORNECIMENTO, CARGA E TRANSPORTE DE TODOS OS MATERIAIS, EXCLUI ESCAVAÇÃO) - (CADERNO DE BUEIROS CELULARES RT 01.45)</t>
  </si>
  <si>
    <t>BOCA DE BUEIRO SIMPLES CELULAR DE CONCRETO MOLDADO EM LOCO, DE 3,50 X 2,50 M COM ESCONSIDADE DE 45º - AREIA EXTRAÍDA E BRITA PRODUZIDA (EXECUÇÃO, INCLUINDO FORNECIMENTO, CARGA E TRANSPORTE DE TODOS OS MATERIAIS, EXCLUI ESCAVAÇÃO) - (CADERNO DE BUEIROS CELULARES RT 01.45)</t>
  </si>
  <si>
    <t>BOCA DE BUEIRO SIMPLES CELULAR DE CONCRETO MOLDADO EM LOCO, DE 3,50 X 3,00 M COM ESCONSIDADE DE 0º - AREIA E BRITA COMERCIAIS (EXECUÇÃO, INCLUINDO FORNECIMENTO, CARGA E TRANSPORTE DE TODOS OS MATERIAIS, EXCLUI ESCAVAÇÃO) - (CADERNO DE BUEIROS CELULARES RT 01.45)</t>
  </si>
  <si>
    <t>BOCA DE BUEIRO SIMPLES CELULAR DE CONCRETO MOLDADO EM LOCO, DE 3,50 X 3,00 M COM ESCONSIDADE DE 0º - AREIA EXTRAÍDA E BRITA PRODUZIDA (EXECUÇÃO, INCLUINDO FORNECIMENTO, CARGA E TRANSPORTE DE TODOS OS MATERIAIS, EXCLUI ESCAVAÇÃO) - (CADERNO DE BUEIROS CELULARES RT 01.45)</t>
  </si>
  <si>
    <t>BOCA DE BUEIRO SIMPLES CELULAR DE CONCRETO MOLDADO EM LOCO, DE 3,50 X 3,00 M COM ESCONSIDADE DE 15º - AREIA E BRITA COMERCIAIS (EXECUÇÃO, INCLUINDO FORNECIMENTO, CARGA E TRANSPORTE DE TODOS OS MATERIAIS, EXCLUI ESCAVAÇÃO) - (CADERNO DE BUEIROS CELULARES RT 01.45)</t>
  </si>
  <si>
    <t>BOCA DE BUEIRO SIMPLES CELULAR DE CONCRETO MOLDADO EM LOCO, DE 3,50 X 3,00 M COM ESCONSIDADE DE 15º - AREIA EXTRAÍDA E BRITA PRODUZIDA (EXECUÇÃO, INCLUINDO FORNECIMENTO, CARGA E TRANSPORTE DE TODOS OS MATERIAIS, EXCLUI ESCAVAÇÃO) - (CADERNO DE BUEIROS CELULARES RT 01.45)</t>
  </si>
  <si>
    <t>BOCA DE BUEIRO SIMPLES CELULAR DE CONCRETO MOLDADO EM LOCO, DE 3,50 X 3,00 M COM ESCONSIDADE DE 30º - AREIA E BRITA COMERCIAIS (EXECUÇÃO, INCLUINDO FORNECIMENTO, CARGA E TRANSPORTE DE TODOS OS MATERIAIS, EXCLUI ESCAVAÇÃO) - (CADERNO DE BUEIROS CELULARES RT 01.45)</t>
  </si>
  <si>
    <t>BOCA DE BUEIRO SIMPLES CELULAR DE CONCRETO MOLDADO EM LOCO, DE 3,50 X 3,00 M COM ESCONSIDADE DE 30º - AREIA EXTRAÍDA E BRITA PRODUZIDA (EXECUÇÃO, INCLUINDO FORNECIMENTO, CARGA E TRANSPORTE DE TODOS OS MATERIAIS, EXCLUI ESCAVAÇÃO) - (CADERNO DE BUEIROS CELULARES RT 01.45)</t>
  </si>
  <si>
    <t>BOCA DE BUEIRO SIMPLES CELULAR DE CONCRETO MOLDADO EM LOCO, DE 3,50 X 3,00 M COM ESCONSIDADE DE 45º - AREIA E BRITA COMERCIAIS (EXECUÇÃO, INCLUINDO FORNECIMENTO, CARGA E TRANSPORTE DE TODOS OS MATERIAIS, EXCLUI ESCAVAÇÃO) - (CADERNO DE BUEIROS CELULARES RT 01.45)</t>
  </si>
  <si>
    <t>BOCA DE BUEIRO SIMPLES CELULAR DE CONCRETO MOLDADO EM LOCO, DE 3,50 X 3,00 M COM ESCONSIDADE DE 45º - AREIA EXTRAÍDA E BRITA PRODUZIDA (EXECUÇÃO, INCLUINDO FORNECIMENTO, CARGA E TRANSPORTE DE TODOS OS MATERIAIS, EXCLUI ESCAVAÇÃO) - (CADERNO DE BUEIROS CELULARES RT 01.45)</t>
  </si>
  <si>
    <t>BOCA DE BUEIRO SIMPLES CELULAR DE CONCRETO MOLDADO EM LOCO, DE 3,50 X 3,50 M COM ESCONSIDADE DE 0º - AREIA E BRITA COMERCIAIS (EXECUÇÃO, INCLUINDO FORNECIMENTO, CARGA E TRANSPORTE DE TODOS OS MATERIAIS, EXCLUI ESCAVAÇÃO) - (CADERNO DE BUEIROS CELULARES RT 01.45)</t>
  </si>
  <si>
    <t>BOCA DE BUEIRO SIMPLES CELULAR DE CONCRETO MOLDADO EM LOCO, DE 3,50 X 3,50 M COM ESCONSIDADE DE 0º - AREIA EXTRAÍDA E BRITA PRODUZIDA (EXECUÇÃO, INCLUINDO FORNECIMENTO, CARGA E TRANSPORTE DE TODOS OS MATERIAIS, EXCLUI ESCAVAÇÃO) - (CADERNO DE BUEIROS CELULARES RT 01.45)</t>
  </si>
  <si>
    <t>BOCA DE BUEIRO SIMPLES CELULAR DE CONCRETO MOLDADO EM LOCO, DE 3,50 X 3,50 M COM ESCONSIDADE DE 15º - AREIA E BRITA COMERCIAIS (EXECUÇÃO, INCLUINDO FORNECIMENTO, CARGA E TRANSPORTE DE TODOS OS MATERIAIS, EXCLUI ESCAVAÇÃO) - (CADERNO DE BUEIROS CELULARES RT 01.45)</t>
  </si>
  <si>
    <t>BOCA DE BUEIRO SIMPLES CELULAR DE CONCRETO MOLDADO EM LOCO, DE 3,50 X 3,50 M COM ESCONSIDADE DE 15º - AREIA EXTRAÍDA E BRITA PRODUZIDA (EXECUÇÃO, INCLUINDO FORNECIMENTO, CARGA E TRANSPORTE DE TODOS OS MATERIAIS, EXCLUI ESCAVAÇÃO) - (CADERNO DE BUEIROS CELULARES RT 01.45)</t>
  </si>
  <si>
    <t>BOCA DE BUEIRO SIMPLES CELULAR DE CONCRETO MOLDADO EM LOCO, DE 3,50 X 3,50 M COM ESCONSIDADE DE 30º - AREIA E BRITA COMERCIAIS (EXECUÇÃO, INCLUINDO FORNECIMENTO, CARGA E TRANSPORTE DE TODOS OS MATERIAIS, EXCLUI ESCAVAÇÃO) - (CADERNO DE BUEIROS CELULARES RT 01.45)</t>
  </si>
  <si>
    <t>BOCA DE BUEIRO SIMPLES CELULAR DE CONCRETO MOLDADO EM LOCO, DE 3,50 X 3,50 M COM ESCONSIDADE DE 30º - AREIA EXTRAÍDA E BRITA PRODUZIDA (EXECUÇÃO, INCLUINDO FORNECIMENTO, CARGA E TRANSPORTE DE TODOS OS MATERIAIS, EXCLUI ESCAVAÇÃO) - (CADERNO DE BUEIROS CELULARES RT 01.45)</t>
  </si>
  <si>
    <t>BOCA DE BUEIRO SIMPLES CELULAR DE CONCRETO MOLDADO EM LOCO, DE 3,50 X 3,50 M COM ESCONSIDADE DE 45º - AREIA E BRITA COMERCIAIS (EXECUÇÃO, INCLUINDO FORNECIMENTO, CARGA E TRANSPORTE DE TODOS OS MATERIAIS, EXCLUI ESCAVAÇÃO) - (CADERNO DE BUEIROS CELULARES RT 01.45)</t>
  </si>
  <si>
    <t>BOCA DE BUEIRO SIMPLES CELULAR DE CONCRETO MOLDADO EM LOCO, DE 3,50 X 3,50 M COM ESCONSIDADE DE 45º - AREIA EXTRAÍDA E BRITA PRODUZIDA (EXECUÇÃO, INCLUINDO FORNECIMENTO, CARGA E TRANSPORTE DE TODOS OS MATERIAIS, EXCLUI ESCAVAÇÃO) - (CADERNO DE BUEIROS CELULARES RT 01.45)</t>
  </si>
  <si>
    <t>BOCA DE BUEIRO SIMPLES CELULAR DE CONCRETO MOLDADO EM LOCO, DE 4,00 X 3,00 M COM ESCONSIDADE DE 0º - AREIA E BRITA COMERCIAIS (EXECUÇÃO, INCLUINDO FORNECIMENTO, CARGA E TRANSPORTE DE TODOS OS MATERIAIS, EXCLUI ESCAVAÇÃO) - (CADERNO DE BUEIROS CELULARES RT 01.45)</t>
  </si>
  <si>
    <t>BOCA DE BUEIRO SIMPLES CELULAR DE CONCRETO MOLDADO EM LOCO, DE 4,00 X 3,00 M COM ESCONSIDADE DE 0º - AREIA EXTRAÍDA E BRITA PRODUZIDA (EXECUÇÃO, INCLUINDO FORNECIMENTO, CARGA E TRANSPORTE DE TODOS OS MATERIAIS, EXCLUI ESCAVAÇÃO) - (CADERNO DE BUEIROS CELULARES RT 01.45)</t>
  </si>
  <si>
    <t>BOCA DE BUEIRO SIMPLES CELULAR DE CONCRETO MOLDADO EM LOCO, DE 4,00 X 3,00 M COM ESCONSIDADE DE 15º - AREIA E BRITA COMERCIAIS (EXECUÇÃO, INCLUINDO FORNECIMENTO, CARGA E TRANSPORTE DE TODOS OS MATERIAIS, EXCLUI ESCAVAÇÃO) - (CADERNO DE BUEIROS CELULARES RT 01.45)</t>
  </si>
  <si>
    <t>BOCA DE BUEIRO SIMPLES CELULAR DE CONCRETO MOLDADO EM LOCO, DE 4,00 X 3,00 M COM ESCONSIDADE DE 15º - AREIA EXTRAÍDA E BRITA PRODUZIDA (EXECUÇÃO, INCLUINDO FORNECIMENTO, CARGA E TRANSPORTE DE TODOS OS MATERIAIS, EXCLUI ESCAVAÇÃO) - (CADERNO DE BUEIROS CELULARES RT 01.45)</t>
  </si>
  <si>
    <t>BOCA DE BUEIRO SIMPLES CELULAR DE CONCRETO MOLDADO EM LOCO, DE 4,00 X 3,00 M COM ESCONSIDADE DE 30º - AREIA E BRITA COMERCIAIS (EXECUÇÃO, INCLUINDO FORNECIMENTO, CARGA E TRANSPORTE DE TODOS OS MATERIAIS, EXCLUI ESCAVAÇÃO) - (CADERNO DE BUEIROS CELULARES RT 01.45)</t>
  </si>
  <si>
    <t>BOCA DE BUEIRO SIMPLES CELULAR DE CONCRETO MOLDADO EM LOCO, DE 4,00 X 3,00 M COM ESCONSIDADE DE 30º - AREIA EXTRAÍDA E BRITA PRODUZIDA (EXECUÇÃO, INCLUINDO FORNECIMENTO, CARGA E TRANSPORTE DE TODOS OS MATERIAIS, EXCLUI ESCAVAÇÃO) - (CADERNO DE BUEIROS CELULARES RT 01.45)</t>
  </si>
  <si>
    <t>BOCA DE BUEIRO SIMPLES CELULAR DE CONCRETO MOLDADO EM LOCO, DE 4,00 X 3,00 M COM ESCONSIDADE DE 45º - AREIA E BRITA COMERCIAIS (EXECUÇÃO, INCLUINDO FORNECIMENTO, CARGA E TRANSPORTE DE TODOS OS MATERIAIS, EXCLUI ESCAVAÇÃO) - (CADERNO DE BUEIROS CELULARES RT 01.45)</t>
  </si>
  <si>
    <t>BOCA DE BUEIRO SIMPLES CELULAR DE CONCRETO MOLDADO EM LOCO, DE 4,00 X 3,00 M COM ESCONSIDADE DE 45º - AREIA EXTRAÍDA E BRITA PRODUZIDA (EXECUÇÃO, INCLUINDO FORNECIMENTO, CARGA E TRANSPORTE DE TODOS OS MATERIAIS, EXCLUI ESCAVAÇÃO) - (CADERNO DE BUEIROS CELULARES RT 01.45)</t>
  </si>
  <si>
    <t>BOCA DE BUEIRO SIMPLES CELULAR DE CONCRETO MOLDADO EM LOCO, DE 4,00 X 4,00 M COM ESCONSIDADE DE 0º - AREIA E BRITA COMERCIAIS (EXECUÇÃO, INCLUINDO FORNECIMENTO, CARGA E TRANSPORTE DE TODOS OS MATERIAIS, EXCLUI ESCAVAÇÃO) - (CADERNO DE BUEIROS CELULARES RT 01.45)</t>
  </si>
  <si>
    <t>BOCA DE BUEIRO SIMPLES CELULAR DE CONCRETO MOLDADO EM LOCO, DE 4,00 X 4,00 M COM ESCONSIDADE DE 0º - AREIA EXTRAÍDA E BRITA PRODUZIDA (EXECUÇÃO, INCLUINDO FORNECIMENTO, CARGA E TRANSPORTE DE TODOS OS MATERIAIS, EXCLUI ESCAVAÇÃO) - (CADERNO DE BUEIROS CELULARES RT 01.45)</t>
  </si>
  <si>
    <t>BOCA DE BUEIRO SIMPLES CELULAR DE CONCRETO MOLDADO EM LOCO, DE 4,00 X 4,00 M COM ESCONSIDADE DE 15º - AREIA E BRITA COMERCIAIS (EXECUÇÃO, INCLUINDO FORNECIMENTO, CARGA E TRANSPORTE DE TODOS OS MATERIAIS, EXCLUI ESCAVAÇÃO) - (CADERNO DE BUEIROS CELULARES RT 01.45)</t>
  </si>
  <si>
    <t>BOCA DE BUEIRO SIMPLES CELULAR DE CONCRETO MOLDADO EM LOCO, DE 4,00 X 4,00 M COM ESCONSIDADE DE 15º - AREIA EXTRAÍDA E BRITA PRODUZIDA (EXECUÇÃO, INCLUINDO FORNECIMENTO, CARGA E TRANSPORTE DE TODOS OS MATERIAIS, EXCLUI ESCAVAÇÃO) - (CADERNO DE BUEIROS CELULARES RT 01.45)</t>
  </si>
  <si>
    <t>BOCA DE BUEIRO SIMPLES CELULAR DE CONCRETO MOLDADO EM LOCO, DE 4,00 X 4,00 M COM ESCONSIDADE DE 30º - AREIA E BRITA COMERCIAIS (EXECUÇÃO, INCLUINDO FORNECIMENTO, CARGA E TRANSPORTE DE TODOS OS MATERIAIS, EXCLUI ESCAVAÇÃO) - (CADERNO DE BUEIROS CELULARES RT 01.45)</t>
  </si>
  <si>
    <t>BOCA DE BUEIRO SIMPLES CELULAR DE CONCRETO MOLDADO EM LOCO, DE 4,00 X 4,00 M COM ESCONSIDADE DE 30º - AREIA EXTRAÍDA E BRITA PRODUZIDA (EXECUÇÃO, INCLUINDO FORNECIMENTO, CARGA E TRANSPORTE DE TODOS OS MATERIAIS, EXCLUI ESCAVAÇÃO) - (CADERNO DE BUEIROS CELULARES RT 01.45)</t>
  </si>
  <si>
    <t>BOCA DE BUEIRO SIMPLES CELULAR DE CONCRETO MOLDADO EM LOCO, DE 4,00 X 4,00 M COM ESCONSIDADE DE 45º - AREIA E BRITA COMERCIAIS (EXECUÇÃO, INCLUINDO FORNECIMENTO, CARGA E TRANSPORTE DE TODOS OS MATERIAIS, EXCLUI ESCAVAÇÃO) - (CADERNO DE BUEIROS CELULARES RT 01.45)</t>
  </si>
  <si>
    <t>BOCA DE BUEIRO SIMPLES CELULAR DE CONCRETO MOLDADO EM LOCO, DE 4,00 X 4,00 M COM ESCONSIDADE DE 45º - AREIA EXTRAÍDA E BRITA PRODUZIDA (EXECUÇÃO, INCLUINDO FORNECIMENTO, CARGA E TRANSPORTE DE TODOS OS MATERIAIS, EXCLUI ESCAVAÇÃO) - (CADERNO DE BUEIROS CELULARES RT 01.45)</t>
  </si>
  <si>
    <t>CORPO DE BUEIRO DUPLO CELULAR DE CONCRETO MOLDADO EM LOCO, DE 2,00 X 2,00 M COM ALTURA DE ATERRO DE 0,00 A 1,00 M - AREIA E BRITA COMERCIAIS (EXECUÇÃO, INCLUINDO FORNECIMENTO, CARGA E TRANSPORTE DE TODOS OS MATERIAIS, EXCLUI ESCAVAÇÃO) - (CADERNO DE BUEIROS CELULARES RT 01.45)</t>
  </si>
  <si>
    <t>CORPO DE BUEIRO DUPLO CELULAR DE CONCRETO MOLDADO EM LOCO, DE 2,00 X 2,00 M COM ALTURA DE ATERRO DE 0,00 A 1,00 M - AREIA EXTRAÍDA E BRITA PRODUZIDA (EXECUÇÃO, INCLUINDO FORNECIMENTO, CARGA E TRANSPORTE DE TODOS OS MATERIAIS, EXCLUI ESCAVAÇÃO) - (CADERNO DE BUEIROS CELULARES RT 01.45)</t>
  </si>
  <si>
    <t>CORPO DE BUEIRO DUPLO CELULAR DE CONCRETO MOLDADO EM LOCO, DE 2,00 X 2,00 M COM ALTURA DE ATERRO DE 1,00 A 2,50 M - AREIA E BRITA COMERCIAIS (EXECUÇÃO, INCLUINDO FORNECIMENTO, CARGA E TRANSPORTE DE TODOS OS MATERIAIS, EXCLUI ESCAVAÇÃO) - (CADERNO DE BUEIROS CELULARES RT 01.45)</t>
  </si>
  <si>
    <t>CORPO DE BUEIRO DUPLO CELULAR DE CONCRETO MOLDADO EM LOCO, DE 2,00 X 2,00 M COM ALTURA DE ATERRO DE 1,00 A 2,50 M - AREIA EXTRAÍDA E BRITA PRODUZIDA (EXECUÇÃO, INCLUINDO FORNECIMENTO, CARGA E TRANSPORTE DE TODOS OS MATERIAIS, EXCLUI ESCAVAÇÃO) - (CADERNO DE BUEIROS CELULARES RT 01.45)</t>
  </si>
  <si>
    <t>CORPO DE BUEIRO DUPLO CELULAR DE CONCRETO MOLDADO EM LOCO, DE 2,00 X 2,00 M COM ALTURA DE ATERRO DE 2,50 A 5,00 M - AREIA E BRITA COMERCIAIS (EXECUÇÃO, INCLUINDO FORNECIMENTO, CARGA E TRANSPORTE DE TODOS OS MATERIAIS, EXCLUI ESCAVAÇÃO) - (CADERNO DE BUEIROS CELULARES RT 01.45)</t>
  </si>
  <si>
    <t>CORPO DE BUEIRO DUPLO CELULAR DE CONCRETO MOLDADO EM LOCO, DE 2,00 X 2,00 M COM ALTURA DE ATERRO DE 2,50 A 5,00 M - AREIA EXTRAÍDA E BRITA PRODUZIDA (EXECUÇÃO, INCLUINDO FORNECIMENTO, CARGA E TRANSPORTE DE TODOS OS MATERIAIS, EXCLUI ESCAVAÇÃO) - (CADERNO DE BUEIROS CELULARES RT 01.45)</t>
  </si>
  <si>
    <t>CORPO DE BUEIRO DUPLO CELULAR DE CONCRETO MOLDADO EM LOCO, DE 2,00 X 2,00 M COM ALTURA DE ATERRO DE 5,00 A 7,50 M - AREIA E BRITA COMERCIAIS (EXECUÇÃO, INCLUINDO FORNECIMENTO, CARGA E TRANSPORTE DE TODOS OS MATERIAIS, EXCLUI ESCAVAÇÃO) - (CADERNO DE BUEIROS CELULARES RT 01.45)</t>
  </si>
  <si>
    <t>CORPO DE BUEIRO DUPLO CELULAR DE CONCRETO MOLDADO EM LOCO, DE 2,00 X 2,00 M COM ALTURA DE ATERRO DE 5,00 A 7,50 M - AREIA EXTRAÍDA E BRITA PRODUZIDA (EXECUÇÃO, INCLUINDO FORNECIMENTO, CARGA E TRANSPORTE DE TODOS OS MATERIAIS, EXCLUI ESCAVAÇÃO) - (CADERNO DE BUEIROS CELULARES RT 01.45)</t>
  </si>
  <si>
    <t>CORPO DE BUEIRO DUPLO CELULAR DE CONCRETO MOLDADO EM LOCO, DE 2,00 X 2,50 M COM ALTURA DE ATERRO DE 0,00 A 1,00 M - AREIA E BRITA COMERCIAIS (EXECUÇÃO, INCLUINDO FORNECIMENTO, CARGA E TRANSPORTE DE TODOS OS MATERIAIS, EXCLUI ESCAVAÇÃO) - (CADERNO DE BUEIROS CELULARES RT 01.45)</t>
  </si>
  <si>
    <t>CORPO DE BUEIRO DUPLO CELULAR DE CONCRETO MOLDADO EM LOCO, DE 2,00 X 2,50 M COM ALTURA DE ATERRO DE 0,00 A 1,00 M - AREIA EXTRAÍDA E BRITA PRODUZIDA (EXECUÇÃO, INCLUINDO FORNECIMENTO, CARGA E TRANSPORTE DE TODOS OS MATERIAIS, EXCLUI ESCAVAÇÃO) - (CADERNO DE BUEIROS CELULARES RT 01.45)</t>
  </si>
  <si>
    <t>CORPO DE BUEIRO DUPLO CELULAR DE CONCRETO MOLDADO EM LOCO, DE 2,00 X 2,50 M COM ALTURA DE ATERRO DE 1,00 A 2,50 M - AREIA E BRITA COMERCIAIS (EXECUÇÃO, INCLUINDO FORNECIMENTO, CARGA E TRANSPORTE DE TODOS OS MATERIAIS, EXCLUI ESCAVAÇÃO) - (CADERNO DE BUEIROS CELULARES RT 01.45)</t>
  </si>
  <si>
    <t>CORPO DE BUEIRO DUPLO CELULAR DE CONCRETO MOLDADO EM LOCO, DE 2,00 X 2,50 M COM ALTURA DE ATERRO DE 1,00 A 2,50 M - AREIA EXTRAÍDA E BRITA PRODUZIDA (EXECUÇÃO, INCLUINDO FORNECIMENTO, CARGA E TRANSPORTE DE TODOS OS MATERIAIS, EXCLUI ESCAVAÇÃO) - (CADERNO DE BUEIROS CELULARES RT 01.45)</t>
  </si>
  <si>
    <t>CORPO DE BUEIRO DUPLO CELULAR DE CONCRETO MOLDADO EM LOCO, DE 2,00 X 2,50 M COM ALTURA DE ATERRO DE 2,50 A 5,00 M - AREIA E BRITA COMERCIAIS (EXECUÇÃO, INCLUINDO FORNECIMENTO, CARGA E TRANSPORTE DE TODOS OS MATERIAIS, EXCLUI ESCAVAÇÃO) - (CADERNO DE BUEIROS CELULARES RT 01.45)</t>
  </si>
  <si>
    <t>CORPO DE BUEIRO DUPLO CELULAR DE CONCRETO MOLDADO EM LOCO, DE 2,00 X 2,50 M COM ALTURA DE ATERRO DE 2,50 A 5,00 M - AREIA EXTRAÍDA E BRITA PRODUZIDA (EXECUÇÃO, INCLUINDO FORNECIMENTO, CARGA E TRANSPORTE DE TODOS OS MATERIAIS, EXCLUI ESCAVAÇÃO) - (CADERNO DE BUEIROS CELULARES RT 01.45)</t>
  </si>
  <si>
    <t>CORPO DE BUEIRO DUPLO CELULAR DE CONCRETO MOLDADO EM LOCO, DE 2,00 X 2,50 M COM ALTURA DE ATERRO DE 5,00 A 7,50 M - AREIA E BRITA COMERCIAIS (EXECUÇÃO, INCLUINDO FORNECIMENTO, CARGA E TRANSPORTE DE TODOS OS MATERIAIS, EXCLUI ESCAVAÇÃO) - (CADERNO DE BUEIROS CELULARES RT 01.45)</t>
  </si>
  <si>
    <t>CORPO DE BUEIRO DUPLO CELULAR DE CONCRETO MOLDADO EM LOCO, DE 2,00 X 2,50 M COM ALTURA DE ATERRO DE 5,00 A 7,50 M - AREIA EXTRAÍDA E BRITA PRODUZIDA (EXECUÇÃO, INCLUINDO FORNECIMENTO, CARGA E TRANSPORTE DE TODOS OS MATERIAIS, EXCLUI ESCAVAÇÃO) - (CADERNO DE BUEIROS CELULARES RT 01.45)</t>
  </si>
  <si>
    <t>CORPO DE BUEIRO DUPLO CELULAR DE CONCRETO MOLDADO EM LOCO, DE 2,00 X 3,00 M COM ALTURA DE ATERRO DE 0,00 A 1,00 M - AREIA E BRITA COMERCIAIS (EXECUÇÃO, INCLUINDO FORNECIMENTO, CARGA E TRANSPORTE DE TODOS OS MATERIAIS, EXCLUI ESCAVAÇÃO) - (CADERNO DE BUEIROS CELULARES RT 01.45)</t>
  </si>
  <si>
    <t>CORPO DE BUEIRO DUPLO CELULAR DE CONCRETO MOLDADO EM LOCO, DE 2,00 X 3,00 M COM ALTURA DE ATERRO DE 0,00 A 1,00 M - AREIA EXTRAÍDA E BRITA PRODUZIDA (EXECUÇÃO, INCLUINDO FORNECIMENTO, CARGA E TRANSPORTE DE TODOS OS MATERIAIS, EXCLUI ESCAVAÇÃO) - (CADERNO DE BUEIROS CELULARES RT 01.45)</t>
  </si>
  <si>
    <t>CORPO DE BUEIRO DUPLO CELULAR DE CONCRETO MOLDADO EM LOCO, DE 2,00 X 3,00 M COM ALTURA DE ATERRO DE 1,00 A 2,50 M - AREIA E BRITA COMERCIAIS (EXECUÇÃO, INCLUINDO FORNECIMENTO, CARGA E TRANSPORTE DE TODOS OS MATERIAIS, EXCLUI ESCAVAÇÃO) - (CADERNO DE BUEIROS CELULARES RT 01.45)</t>
  </si>
  <si>
    <t>CORPO DE BUEIRO DUPLO CELULAR DE CONCRETO MOLDADO EM LOCO, DE 2,00 X 3,00 M COM ALTURA DE ATERRO DE 1,00 A 2,50 M - AREIA EXTRAÍDA E BRITA PRODUZIDA (EXECUÇÃO, INCLUINDO FORNECIMENTO, CARGA E TRANSPORTE DE TODOS OS MATERIAIS, EXCLUI ESCAVAÇÃO) - (CADERNO DE BUEIROS CELULARES RT 01.45)</t>
  </si>
  <si>
    <t>CORPO DE BUEIRO DUPLO CELULAR DE CONCRETO MOLDADO EM LOCO, DE 2,00 X 3,00 M COM ALTURA DE ATERRO DE 2,50 A 5,00 M - AREIA E BRITA COMERCIAIS (EXECUÇÃO, INCLUINDO FORNECIMENTO, CARGA E TRANSPORTE DE TODOS OS MATERIAIS, EXCLUI ESCAVAÇÃO) - (CADERNO DE BUEIROS CELULARES RT 01.45)</t>
  </si>
  <si>
    <t>CORPO DE BUEIRO DUPLO CELULAR DE CONCRETO MOLDADO EM LOCO, DE 2,00 X 3,00 M COM ALTURA DE ATERRO DE 2,50 A 5,00 M - AREIA EXTRAÍDA E BRITA PRODUZIDA (EXECUÇÃO, INCLUINDO FORNECIMENTO, CARGA E TRANSPORTE DE TODOS OS MATERIAIS, EXCLUI ESCAVAÇÃO) - (CADERNO DE BUEIROS CELULARES RT 01.45)</t>
  </si>
  <si>
    <t>CORPO DE BUEIRO DUPLO CELULAR DE CONCRETO MOLDADO EM LOCO, DE 2,00 X 3,00 M COM ALTURA DE ATERRO DE 5,00 A 7,50 M - AREIA E BRITA COMERCIAIS (EXECUÇÃO, INCLUINDO FORNECIMENTO, CARGA E TRANSPORTE DE TODOS OS MATERIAIS, EXCLUI ESCAVAÇÃO) - (CADERNO DE BUEIROS CELULARES RT 01.45)</t>
  </si>
  <si>
    <t>CORPO DE BUEIRO DUPLO CELULAR DE CONCRETO MOLDADO EM LOCO, DE 2,00 X 3,00 M COM ALTURA DE ATERRO DE 5,00 A 7,50 M - AREIA EXTRAÍDA E BRITA PRODUZIDA (EXECUÇÃO, INCLUINDO FORNECIMENTO, CARGA E TRANSPORTE DE TODOS OS MATERIAIS, EXCLUI ESCAVAÇÃO) - (CADERNO DE BUEIROS CELULARES RT 01.45)</t>
  </si>
  <si>
    <t>CORPO DE BUEIRO DUPLO CELULAR DE CONCRETO MOLDADO EM LOCO, DE 2,50 X 2,50 M COM ALTURA DE ATERRO DE 0,00 A 1,00 M - AREIA E BRITA COMERCIAIS (EXECUÇÃO, INCLUINDO FORNECIMENTO, CARGA E TRANSPORTE DE TODOS OS MATERIAIS, EXCLUI ESCAVAÇÃO) - (CADERNO DE BUEIROS CELULARES RT 01.45)</t>
  </si>
  <si>
    <t>CORPO DE BUEIRO DUPLO CELULAR DE CONCRETO MOLDADO EM LOCO, DE 2,50 X 2,50 M COM ALTURA DE ATERRO DE 0,00 A 1,00 M - AREIA EXTRAÍDA E BRITA PRODUZIDA (EXECUÇÃO, INCLUINDO FORNECIMENTO, CARGA E TRANSPORTE DE TODOS OS MATERIAIS, EXCLUI ESCAVAÇÃO) - (CADERNO DE BUEIROS CELULARES RT 01.45)</t>
  </si>
  <si>
    <t>CORPO DE BUEIRO DUPLO CELULAR DE CONCRETO MOLDADO EM LOCO, DE 2,50 X 2,50 M COM ALTURA DE ATERRO DE 1,00 A 2,50 M - AREIA E BRITA COMERCIAIS (EXECUÇÃO, INCLUINDO FORNECIMENTO, CARGA E TRANSPORTE DE TODOS OS MATERIAIS, EXCLUI ESCAVAÇÃO) - (CADERNO DE BUEIROS CELULARES RT 01.45)</t>
  </si>
  <si>
    <t>CORPO DE BUEIRO DUPLO CELULAR DE CONCRETO MOLDADO EM LOCO, DE 2,50 X 2,50 M COM ALTURA DE ATERRO DE 1,00 A 2,50 M - AREIA EXTRAÍDA E BRITA PRODUZIDA (EXECUÇÃO, INCLUINDO FORNECIMENTO, CARGA E TRANSPORTE DE TODOS OS MATERIAIS, EXCLUI ESCAVAÇÃO) - (CADERNO DE BUEIROS CELULARES RT 01.45)</t>
  </si>
  <si>
    <t>CORPO DE BUEIRO DUPLO CELULAR DE CONCRETO MOLDADO EM LOCO, DE 2,50 X 2,50 M COM ALTURA DE ATERRO DE 2,50 A 5,00 M - AREIA E BRITA COMERCIAIS (EXECUÇÃO, INCLUINDO FORNECIMENTO, CARGA E TRANSPORTE DE TODOS OS MATERIAIS, EXCLUI ESCAVAÇÃO) - (CADERNO DE BUEIROS CELULARES RT 01.45)</t>
  </si>
  <si>
    <t>CORPO DE BUEIRO DUPLO CELULAR DE CONCRETO MOLDADO EM LOCO, DE 2,50 X 2,50 M COM ALTURA DE ATERRO DE 2,50 A 5,00 M - AREIA EXTRAÍDA E BRITA PRODUZIDA (EXECUÇÃO, INCLUINDO FORNECIMENTO, CARGA E TRANSPORTE DE TODOS OS MATERIAIS, EXCLUI ESCAVAÇÃO) - (CADERNO DE BUEIROS CELULARES RT 01.45)</t>
  </si>
  <si>
    <t>CORPO DE BUEIRO DUPLO CELULAR DE CONCRETO MOLDADO EM LOCO, DE 2,50 X 2,50 M COM ALTURA DE ATERRO DE 5,00 A 7,50 M - AREIA E BRITA COMERCIAIS (EXECUÇÃO, INCLUINDO FORNECIMENTO, CARGA E TRANSPORTE DE TODOS OS MATERIAIS, EXCLUI ESCAVAÇÃO) - (CADERNO DE BUEIROS CELULARES RT 01.45)</t>
  </si>
  <si>
    <t>CORPO DE BUEIRO DUPLO CELULAR DE CONCRETO MOLDADO EM LOCO, DE 2,50 X 2,50 M COM ALTURA DE ATERRO DE 5,00 A 7,50 M - AREIA EXTRAÍDA E BRITA PRODUZIDA (EXECUÇÃO, INCLUINDO FORNECIMENTO, CARGA E TRANSPORTE DE TODOS OS MATERIAIS, EXCLUI ESCAVAÇÃO) - (CADERNO DE BUEIROS CELULARES RT 01.45)</t>
  </si>
  <si>
    <t>CORPO DE BUEIRO DUPLO CELULAR DE CONCRETO MOLDADO EM LOCO, DE 2,50 X 3,00 M COM ALTURA DE ATERRO DE 0,00 A 1,00 M - AREIA E BRITA COMERCIAIS (EXECUÇÃO, INCLUINDO FORNECIMENTO, CARGA E TRANSPORTE DE TODOS OS MATERIAIS, EXCLUI ESCAVAÇÃO) - (CADERNO DE BUEIROS CELULARES RT 01.45)</t>
  </si>
  <si>
    <t>CORPO DE BUEIRO DUPLO CELULAR DE CONCRETO MOLDADO EM LOCO, DE 2,50 X 3,00 M COM ALTURA DE ATERRO DE 0,00 A 1,00 M - AREIA EXTRAÍDA E BRITA PRODUZIDA (EXECUÇÃO, INCLUINDO FORNECIMENTO, CARGA E TRANSPORTE DE TODOS OS MATERIAIS, EXCLUI ESCAVAÇÃO) - (CADERNO DE BUEIROS CELULARES RT 01.45)</t>
  </si>
  <si>
    <t>CORPO DE BUEIRO DUPLO CELULAR DE CONCRETO MOLDADO EM LOCO, DE 2,50 X 3,00 M COM ALTURA DE ATERRO DE 1,00 A 2,50 M - AREIA E BRITA COMERCIAIS (EXECUÇÃO, INCLUINDO FORNECIMENTO, CARGA E TRANSPORTE DE TODOS OS MATERIAIS, EXCLUI ESCAVAÇÃO) - (CADERNO DE BUEIROS CELULARES RT 01.45)</t>
  </si>
  <si>
    <t>CORPO DE BUEIRO DUPLO CELULAR DE CONCRETO MOLDADO EM LOCO, DE 2,50 X 3,00 M COM ALTURA DE ATERRO DE 1,00 A 2,50 M - AREIA EXTRAÍDA E BRITA PRODUZIDA (EXECUÇÃO, INCLUINDO FORNECIMENTO, CARGA E TRANSPORTE DE TODOS OS MATERIAIS, EXCLUI ESCAVAÇÃO) - (CADERNO DE BUEIROS CELULARES RT 01.45)</t>
  </si>
  <si>
    <t>CORPO DE BUEIRO DUPLO CELULAR DE CONCRETO MOLDADO EM LOCO, DE 2,50 X 3,00 M COM ALTURA DE ATERRO DE 2,50 A 5,00 M - AREIA E BRITA COMERCIAIS (EXECUÇÃO, INCLUINDO FORNECIMENTO, CARGA E TRANSPORTE DE TODOS OS MATERIAIS, EXCLUI ESCAVAÇÃO) - (CADERNO DE BUEIROS CELULARES RT 01.45)</t>
  </si>
  <si>
    <t>CORPO DE BUEIRO DUPLO CELULAR DE CONCRETO MOLDADO EM LOCO, DE 2,50 X 3,00 M COM ALTURA DE ATERRO DE 2,50 A 5,00 M - AREIA EXTRAÍDA E BRITA PRODUZIDA (EXECUÇÃO, INCLUINDO FORNECIMENTO, CARGA E TRANSPORTE DE TODOS OS MATERIAIS, EXCLUI ESCAVAÇÃO) - (CADERNO DE BUEIROS CELULARES RT 01.45)</t>
  </si>
  <si>
    <t>CORPO DE BUEIRO DUPLO CELULAR DE CONCRETO MOLDADO EM LOCO, DE 2,50 X 3,00 M COM ALTURA DE ATERRO DE 5,00 A 7,50 M - AREIA E BRITA COMERCIAIS (EXECUÇÃO, INCLUINDO FORNECIMENTO, CARGA E TRANSPORTE DE TODOS OS MATERIAIS, EXCLUI ESCAVAÇÃO) - (CADERNO DE BUEIROS CELULARES RT 01.45)</t>
  </si>
  <si>
    <t>CORPO DE BUEIRO DUPLO CELULAR DE CONCRETO MOLDADO EM LOCO, DE 2,50 X 3,00 M COM ALTURA DE ATERRO DE 5,00 A 7,50 M - AREIA EXTRAÍDA E BRITA PRODUZIDA (EXECUÇÃO, INCLUINDO FORNECIMENTO, CARGA E TRANSPORTE DE TODOS OS MATERIAIS, EXCLUI ESCAVAÇÃO) - (CADERNO DE BUEIROS CELULARES RT 01.45)</t>
  </si>
  <si>
    <t>CORPO DE BUEIRO DUPLO CELULAR DE CONCRETO MOLDADO EM LOCO, DE 3,00 X 2,00 M COM ALTURA DE ATERRO DE 0,00 A 1,00 M - AREIA E BRITA COMERCIAIS (EXECUÇÃO, INCLUINDO FORNECIMENTO, CARGA E TRANSPORTE DE TODOS OS MATERIAIS, EXCLUI ESCAVAÇÃO) - (CADERNO DE BUEIROS CELULARES RT 01.45)</t>
  </si>
  <si>
    <t>CORPO DE BUEIRO DUPLO CELULAR DE CONCRETO MOLDADO EM LOCO, DE 3,00 X 2,00 M COM ALTURA DE ATERRO DE 0,00 A 1,00 M - AREIA EXTRAÍDA E BRITA PRODUZIDA (EXECUÇÃO, INCLUINDO FORNECIMENTO, CARGA E TRANSPORTE DE TODOS OS MATERIAIS, EXCLUI ESCAVAÇÃO) - (CADERNO DE BUEIROS CELULARES RT 01.45)</t>
  </si>
  <si>
    <t>CORPO DE BUEIRO DUPLO CELULAR DE CONCRETO MOLDADO EM LOCO, DE 3,00 X 2,00 M COM ALTURA DE ATERRO DE 1,00 A 2,50 M - AREIA E BRITA COMERCIAIS (EXECUÇÃO, INCLUINDO FORNECIMENTO, CARGA E TRANSPORTE DE TODOS OS MATERIAIS, EXCLUI ESCAVAÇÃO) - (CADERNO DE BUEIROS CELULARES RT 01.45)</t>
  </si>
  <si>
    <t>CORPO DE BUEIRO DUPLO CELULAR DE CONCRETO MOLDADO EM LOCO, DE 3,00 X 2,00 M COM ALTURA DE ATERRO DE 1,00 A 2,50 M - AREIA EXTRAÍDA E BRITA PRODUZIDA (EXECUÇÃO, INCLUINDO FORNECIMENTO, CARGA E TRANSPORTE DE TODOS OS MATERIAIS, EXCLUI ESCAVAÇÃO) - (CADERNO DE BUEIROS CELULARES RT 01.45)</t>
  </si>
  <si>
    <t>CORPO DE BUEIRO DUPLO CELULAR DE CONCRETO MOLDADO EM LOCO, DE 3,00 X 2,00 M COM ALTURA DE ATERRO DE 2,50 A 5,00 M - AREIA E BRITA COMERCIAIS (EXECUÇÃO, INCLUINDO FORNECIMENTO, CARGA E TRANSPORTE DE TODOS OS MATERIAIS, EXCLUI ESCAVAÇÃO) - (CADERNO DE BUEIROS CELULARES RT 01.45)</t>
  </si>
  <si>
    <t>CORPO DE BUEIRO DUPLO CELULAR DE CONCRETO MOLDADO EM LOCO, DE 3,00 X 2,00 M COM ALTURA DE ATERRO DE 2,50 A 5,00 M - AREIA EXTRAÍDA E BRITA PRODUZIDA (EXECUÇÃO, INCLUINDO FORNECIMENTO, CARGA E TRANSPORTE DE TODOS OS MATERIAIS, EXCLUI ESCAVAÇÃO) - (CADERNO DE BUEIROS CELULARES RT 01.45)</t>
  </si>
  <si>
    <t>CORPO DE BUEIRO DUPLO CELULAR DE CONCRETO MOLDADO EM LOCO, DE 3,00 X 2,00 M COM ALTURA DE ATERRO DE 5,00 A 7,50 M - AREIA E BRITA COMERCIAIS (EXECUÇÃO, INCLUINDO FORNECIMENTO, CARGA E TRANSPORTE DE TODOS OS MATERIAIS, EXCLUI ESCAVAÇÃO) - (CADERNO DE BUEIROS CELULARES RT 01.45)</t>
  </si>
  <si>
    <t>CORPO DE BUEIRO DUPLO CELULAR DE CONCRETO MOLDADO EM LOCO, DE 3,00 X 2,00 M COM ALTURA DE ATERRO DE 5,00 A 7,50 M - AREIA EXTRAÍDA E BRITA PRODUZIDA (EXECUÇÃO, INCLUINDO FORNECIMENTO, CARGA E TRANSPORTE DE TODOS OS MATERIAIS, EXCLUI ESCAVAÇÃO) - (CADERNO DE BUEIROS CELULARES RT 01.45)</t>
  </si>
  <si>
    <t>CORPO DE BUEIRO DUPLO CELULAR DE CONCRETO MOLDADO EM LOCO, DE 3,00 X 2,50 M COM ALTURA DE ATERRO DE 0,00 A 1,00 M - AREIA E BRITA COMERCIAIS (EXECUÇÃO, INCLUINDO FORNECIMENTO, CARGA E TRANSPORTE DE TODOS OS MATERIAIS, EXCLUI ESCAVAÇÃO) - (CADERNO DE BUEIROS CELULARES RT 01.45)</t>
  </si>
  <si>
    <t>CORPO DE BUEIRO DUPLO CELULAR DE CONCRETO MOLDADO EM LOCO, DE 3,00 X 2,50 M COM ALTURA DE ATERRO DE 0,00 A 1,00 M - AREIA EXTRAÍDA E BRITA PRODUZIDA (EXECUÇÃO, INCLUINDO FORNECIMENTO, CARGA E TRANSPORTE DE TODOS OS MATERIAIS, EXCLUI ESCAVAÇÃO) - (CADERNO DE BUEIROS CELULARES RT 01.45)</t>
  </si>
  <si>
    <t>CORPO DE BUEIRO DUPLO CELULAR DE CONCRETO MOLDADO EM LOCO, DE 3,00 X 2,50 M COM ALTURA DE ATERRO DE 1,00 A 2,50 M - AREIA E BRITA COMERCIAIS (EXECUÇÃO, INCLUINDO FORNECIMENTO, CARGA E TRANSPORTE DE TODOS OS MATERIAIS, EXCLUI ESCAVAÇÃO) - (CADERNO DE BUEIROS CELULARES RT 01.45)</t>
  </si>
  <si>
    <t>CORPO DE BUEIRO DUPLO CELULAR DE CONCRETO MOLDADO EM LOCO, DE 3,00 X 2,50 M COM ALTURA DE ATERRO DE 1,00 A 2,50 M - AREIA EXTRAÍDA E BRITA PRODUZIDA (EXECUÇÃO, INCLUINDO FORNECIMENTO, CARGA E TRANSPORTE DE TODOS OS MATERIAIS, EXCLUI ESCAVAÇÃO) - (CADERNO DE BUEIROS CELULARES RT 01.45)</t>
  </si>
  <si>
    <t>CORPO DE BUEIRO DUPLO CELULAR DE CONCRETO MOLDADO EM LOCO, DE 3,00 X 2,50 M COM ALTURA DE ATERRO DE 2,50 A 5,00 M - AREIA E BRITA COMERCIAIS (EXECUÇÃO, INCLUINDO FORNECIMENTO, CARGA E TRANSPORTE DE TODOS OS MATERIAIS, EXCLUI ESCAVAÇÃO) - (CADERNO DE BUEIROS CELULARES RT 01.45)</t>
  </si>
  <si>
    <t>CORPO DE BUEIRO DUPLO CELULAR DE CONCRETO MOLDADO EM LOCO, DE 3,00 X 2,50 M COM ALTURA DE ATERRO DE 2,50 A 5,00 M - AREIA EXTRAÍDA E BRITA PRODUZIDA (EXECUÇÃO, INCLUINDO FORNECIMENTO, CARGA E TRANSPORTE DE TODOS OS MATERIAIS, EXCLUI ESCAVAÇÃO) - (CADERNO DE BUEIROS CELULARES RT 01.45)</t>
  </si>
  <si>
    <t>CORPO DE BUEIRO DUPLO CELULAR DE CONCRETO MOLDADO EM LOCO, DE 3,00 X 2,50 M COM ALTURA DE ATERRO DE 5,00 A 7,50 M - AREIA E BRITA COMERCIAIS (EXECUÇÃO, INCLUINDO FORNECIMENTO, CARGA E TRANSPORTE DE TODOS OS MATERIAIS, EXCLUI ESCAVAÇÃO) - (CADERNO DE BUEIROS CELULARES RT 01.45)</t>
  </si>
  <si>
    <t>CORPO DE BUEIRO DUPLO CELULAR DE CONCRETO MOLDADO EM LOCO, DE 3,00 X 2,50 M COM ALTURA DE ATERRO DE 5,00 A 7,50 M - AREIA EXTRAÍDA E BRITA PRODUZIDA (EXECUÇÃO, INCLUINDO FORNECIMENTO, CARGA E TRANSPORTE DE TODOS OS MATERIAIS, EXCLUI ESCAVAÇÃO) - (CADERNO DE BUEIROS CELULARES RT 01.45)</t>
  </si>
  <si>
    <t>CORPO DE BUEIRO DUPLO CELULAR DE CONCRETO MOLDADO EM LOCO, DE 3,00 X 3,00 M COM ALTURA DE ATERRO DE 0,00 A 1,00 M - AREIA E BRITA COMERCIAIS (EXECUÇÃO, INCLUINDO FORNECIMENTO, CARGA E TRANSPORTE DE TODOS OS MATERIAIS, EXCLUI ESCAVAÇÃO) - (CADERNO DE BUEIROS CELULARES RT 01.45)</t>
  </si>
  <si>
    <t>CORPO DE BUEIRO DUPLO CELULAR DE CONCRETO MOLDADO EM LOCO, DE 3,00 X 3,00 M COM ALTURA DE ATERRO DE 0,00 A 1,00 M - AREIA EXTRAÍDA E BRITA PRODUZIDA (EXECUÇÃO, INCLUINDO FORNECIMENTO, CARGA E TRANSPORTE DE TODOS OS MATERIAIS, EXCLUI ESCAVAÇÃO) - (CADERNO DE BUEIROS CELULARES RT 01.45)</t>
  </si>
  <si>
    <t>CORPO DE BUEIRO DUPLO CELULAR DE CONCRETO MOLDADO EM LOCO, DE 3,00 X 3,00 M COM ALTURA DE ATERRO DE 1,00 A 2,50 M - AREIA E BRITA COMERCIAIS (EXECUÇÃO, INCLUINDO FORNECIMENTO, CARGA E TRANSPORTE DE TODOS OS MATERIAIS, EXCLUI ESCAVAÇÃO) - (CADERNO DE BUEIROS CELULARES RT 01.45)</t>
  </si>
  <si>
    <t>CORPO DE BUEIRO DUPLO CELULAR DE CONCRETO MOLDADO EM LOCO, DE 3,00 X 3,00 M COM ALTURA DE ATERRO DE 1,00 A 2,50 M - AREIA EXTRAÍDA E BRITA PRODUZIDA (EXECUÇÃO, INCLUINDO FORNECIMENTO, CARGA E TRANSPORTE DE TODOS OS MATERIAIS, EXCLUI ESCAVAÇÃO) - (CADERNO DE BUEIROS CELULARES RT 01.45)</t>
  </si>
  <si>
    <t>CORPO DE BUEIRO DUPLO CELULAR DE CONCRETO MOLDADO EM LOCO, DE 3,00 X 3,00 M COM ALTURA DE ATERRO DE 2,50 A 5,00 M - AREIA E BRITA COMERCIAIS (EXECUÇÃO, INCLUINDO FORNECIMENTO, CARGA E TRANSPORTE DE TODOS OS MATERIAIS, EXCLUI ESCAVAÇÃO) - (CADERNO DE BUEIROS CELULARES RT 01.45)</t>
  </si>
  <si>
    <t>CORPO DE BUEIRO DUPLO CELULAR DE CONCRETO MOLDADO EM LOCO, DE 3,00 X 3,00 M COM ALTURA DE ATERRO DE 2,50 A 5,00 M - AREIA EXTRAÍDA E BRITA PRODUZIDA (EXECUÇÃO, INCLUINDO FORNECIMENTO, CARGA E TRANSPORTE DE TODOS OS MATERIAIS, EXCLUI ESCAVAÇÃO) - (CADERNO DE BUEIROS CELULARES RT 01.45)</t>
  </si>
  <si>
    <t>CORPO DE BUEIRO DUPLO CELULAR DE CONCRETO MOLDADO EM LOCO, DE 3,00 X 3,00 M COM ALTURA DE ATERRO DE 5,00 A 7,50 M - AREIA E BRITA COMERCIAIS (EXECUÇÃO, INCLUINDO FORNECIMENTO, CARGA E TRANSPORTE DE TODOS OS MATERIAIS, EXCLUI ESCAVAÇÃO) - (CADERNO DE BUEIROS CELULARES RT 01.45)</t>
  </si>
  <si>
    <t>CORPO DE BUEIRO DUPLO CELULAR DE CONCRETO MOLDADO EM LOCO, DE 3,00 X 3,00 M COM ALTURA DE ATERRO DE 5,00 A 7,50 M - AREIA EXTRAÍDA E BRITA PRODUZIDA (EXECUÇÃO, INCLUINDO FORNECIMENTO, CARGA E TRANSPORTE DE TODOS OS MATERIAIS, EXCLUI ESCAVAÇÃO) - (CADERNO DE BUEIROS CELULARES RT 01.45)</t>
  </si>
  <si>
    <t>CORPO DE BUEIRO DUPLO CELULAR DE CONCRETO MOLDADO EM LOCO, DE 3,50 X 2,50 M COM ALTURA DE ATERRO DE 0,00 A 1,00 M - AREIA E BRITA COMERCIAIS (EXECUÇÃO, INCLUINDO FORNECIMENTO, CARGA E TRANSPORTE DE TODOS OS MATERIAIS, EXCLUI ESCAVAÇÃO) - (CADERNO DE BUEIROS CELULARES RT 01.45)</t>
  </si>
  <si>
    <t>CORPO DE BUEIRO DUPLO CELULAR DE CONCRETO MOLDADO EM LOCO, DE 3,50 X 2,50 M COM ALTURA DE ATERRO DE 0,00 A 1,00 M - AREIA EXTRAÍDA E BRITA PRODUZIDA (EXECUÇÃO, INCLUINDO FORNECIMENTO, CARGA E TRANSPORTE DE TODOS OS MATERIAIS, EXCLUI ESCAVAÇÃO) - (CADERNO DE BUEIROS CELULARES RT 01.45)</t>
  </si>
  <si>
    <t>CORPO DE BUEIRO DUPLO CELULAR DE CONCRETO MOLDADO EM LOCO, DE 3,50 X 2,50 M COM ALTURA DE ATERRO DE 1,00 A 2,50 M - AREIA E BRITA COMERCIAIS (EXECUÇÃO, INCLUINDO FORNECIMENTO, CARGA E TRANSPORTE DE TODOS OS MATERIAIS, EXCLUI ESCAVAÇÃO) - (CADERNO DE BUEIROS CELULARES RT 01.45)</t>
  </si>
  <si>
    <t>CORPO DE BUEIRO DUPLO CELULAR DE CONCRETO MOLDADO EM LOCO, DE 3,50 X 2,50 M COM ALTURA DE ATERRO DE 1,00 A 2,50 M - AREIA EXTRAÍDA E BRITA PRODUZIDA (EXECUÇÃO, INCLUINDO FORNECIMENTO, CARGA E TRANSPORTE DE TODOS OS MATERIAIS, EXCLUI ESCAVAÇÃO) - (CADERNO DE BUEIROS CELULARES RT 01.45)</t>
  </si>
  <si>
    <t>CORPO DE BUEIRO DUPLO CELULAR DE CONCRETO MOLDADO EM LOCO, DE 3,50 X 2,50 M COM ALTURA DE ATERRO DE 2,50 A 5,00 M - AREIA E BRITA COMERCIAIS (EXECUÇÃO, INCLUINDO FORNECIMENTO, CARGA E TRANSPORTE DE TODOS OS MATERIAIS, EXCLUI ESCAVAÇÃO) - (CADERNO DE BUEIROS CELULARES RT 01.45)</t>
  </si>
  <si>
    <t>CORPO DE BUEIRO DUPLO CELULAR DE CONCRETO MOLDADO EM LOCO, DE 3,50 X 2,50 M COM ALTURA DE ATERRO DE 2,50 A 5,00 M - AREIA EXTRAÍDA E BRITA PRODUZIDA (EXECUÇÃO, INCLUINDO FORNECIMENTO, CARGA E TRANSPORTE DE TODOS OS MATERIAIS, EXCLUI ESCAVAÇÃO) - (CADERNO DE BUEIROS CELULARES RT 01.45)</t>
  </si>
  <si>
    <t>CORPO DE BUEIRO DUPLO CELULAR DE CONCRETO MOLDADO EM LOCO, DE 3,50 X 2,50 M COM ALTURA DE ATERRO DE 5,00 A 7,50 M - AREIA E BRITA COMERCIAIS (EXECUÇÃO, INCLUINDO FORNECIMENTO, CARGA E TRANSPORTE DE TODOS OS MATERIAIS, EXCLUI ESCAVAÇÃO) - (CADERNO DE BUEIROS CELULARES RT 01.45)</t>
  </si>
  <si>
    <t>CORPO DE BUEIRO DUPLO CELULAR DE CONCRETO MOLDADO EM LOCO, DE 3,50 X 2,50 M COM ALTURA DE ATERRO DE 5,00 A 7,50 M - AREIA EXTRAÍDA E BRITA PRODUZIDA (EXECUÇÃO, INCLUINDO FORNECIMENTO, CARGA E TRANSPORTE DE TODOS OS MATERIAIS, EXCLUI ESCAVAÇÃO) - (CADERNO DE BUEIROS CELULARES RT 01.45)</t>
  </si>
  <si>
    <t>CORPO DE BUEIRO DUPLO CELULAR DE CONCRETO MOLDADO EM LOCO, DE 3,50 X 3,00 M COM ALTURA DE ATERRO DE 0,00 A 1,00 M - AREIA E BRITA COMERCIAIS (EXECUÇÃO, INCLUINDO FORNECIMENTO, CARGA E TRANSPORTE DE TODOS OS MATERIAIS, EXCLUI ESCAVAÇÃO) - (CADERNO DE BUEIROS CELULARES RT 01.45)</t>
  </si>
  <si>
    <t>CORPO DE BUEIRO DUPLO CELULAR DE CONCRETO MOLDADO EM LOCO, DE 3,50 X 3,00 M COM ALTURA DE ATERRO DE 0,00 A 1,00 M - AREIA EXTRAÍDA E BRITA PRODUZIDA (EXECUÇÃO, INCLUINDO FORNECIMENTO, CARGA E TRANSPORTE DE TODOS OS MATERIAIS, EXCLUI ESCAVAÇÃO) - (CADERNO DE BUEIROS CELULARES RT 01.45)</t>
  </si>
  <si>
    <t>CORPO DE BUEIRO DUPLO CELULAR DE CONCRETO MOLDADO EM LOCO, DE 3,50 X 3,00 M COM ALTURA DE ATERRO DE 1,00 A 2,50 M - AREIA E BRITA COMERCIAIS (EXECUÇÃO, INCLUINDO FORNECIMENTO, CARGA E TRANSPORTE DE TODOS OS MATERIAIS, EXCLUI ESCAVAÇÃO) - (CADERNO DE BUEIROS CELULARES RT 01.45)</t>
  </si>
  <si>
    <t>CORPO DE BUEIRO DUPLO CELULAR DE CONCRETO MOLDADO EM LOCO, DE 3,50 X 3,00 M COM ALTURA DE ATERRO DE 1,00 A 2,50 M - AREIA EXTRAÍDA E BRITA PRODUZIDA (EXECUÇÃO, INCLUINDO FORNECIMENTO, CARGA E TRANSPORTE DE TODOS OS MATERIAIS, EXCLUI ESCAVAÇÃO) - (CADERNO DE BUEIROS CELULARES RT 01.45)</t>
  </si>
  <si>
    <t>CORPO DE BUEIRO DUPLO CELULAR DE CONCRETO MOLDADO EM LOCO, DE 3,50 X 3,00 M COM ALTURA DE ATERRO DE 2,50 A 5,00 M - AREIA E BRITA COMERCIAIS (EXECUÇÃO, INCLUINDO FORNECIMENTO, CARGA E TRANSPORTE DE TODOS OS MATERIAIS, EXCLUI ESCAVAÇÃO) - (CADERNO DE BUEIROS CELULARES RT 01.45)</t>
  </si>
  <si>
    <t>CORPO DE BUEIRO DUPLO CELULAR DE CONCRETO MOLDADO EM LOCO, DE 3,50 X 3,00 M COM ALTURA DE ATERRO DE 2,50 A 5,00 M - AREIA EXTRAÍDA E BRITA PRODUZIDA (EXECUÇÃO, INCLUINDO FORNECIMENTO, CARGA E TRANSPORTE DE TODOS OS MATERIAIS, EXCLUI ESCAVAÇÃO) - (CADERNO DE BUEIROS CELULARES RT 01.45)</t>
  </si>
  <si>
    <t>CORPO DE BUEIRO DUPLO CELULAR DE CONCRETO MOLDADO EM LOCO, DE 3,50 X 3,00 M COM ALTURA DE ATERRO DE 5,00 A 7,50 M - AREIA E BRITA COMERCIAIS (EXECUÇÃO, INCLUINDO FORNECIMENTO, CARGA E TRANSPORTE DE TODOS OS MATERIAIS, EXCLUI ESCAVAÇÃO) - (CADERNO DE BUEIROS CELULARES RT 01.45)</t>
  </si>
  <si>
    <t>CORPO DE BUEIRO DUPLO CELULAR DE CONCRETO MOLDADO EM LOCO, DE 3,50 X 3,00 M COM ALTURA DE ATERRO DE 5,00 A 7,50 M - AREIA EXTRAÍDA E BRITA PRODUZIDA (EXECUÇÃO, INCLUINDO FORNECIMENTO, CARGA E TRANSPORTE DE TODOS OS MATERIAIS, EXCLUI ESCAVAÇÃO) - (CADERNO DE BUEIROS CELULARES RT 01.45)</t>
  </si>
  <si>
    <t>CORPO DE BUEIRO DUPLO CELULAR DE CONCRETO MOLDADO EM LOCO, DE 3,50 X 3,50 M COM ALTURA DE ATERRO DE 0,00 A 1,00 M - AREIA E BRITA COMERCIAIS (EXECUÇÃO, INCLUINDO FORNECIMENTO, CARGA E TRANSPORTE DE TODOS OS MATERIAIS, EXCLUI ESCAVAÇÃO) - (CADERNO DE BUEIROS CELULARES RT 01.45)</t>
  </si>
  <si>
    <t>CORPO DE BUEIRO DUPLO CELULAR DE CONCRETO MOLDADO EM LOCO, DE 3,50 X 3,50 M COM ALTURA DE ATERRO DE 0,00 A 1,00 M - AREIA EXTRAÍDA E BRITA PRODUZIDA (EXECUÇÃO, INCLUINDO FORNECIMENTO, CARGA E TRANSPORTE DE TODOS OS MATERIAIS, EXCLUI ESCAVAÇÃO) - (CADERNO DE BUEIROS CELULARES RT 01.45)</t>
  </si>
  <si>
    <t>CORPO DE BUEIRO DUPLO CELULAR DE CONCRETO MOLDADO EM LOCO, DE 3,50 X 3,50 M COM ALTURA DE ATERRO DE 1,00 A 2,50 M - AREIA E BRITA COMERCIAIS (EXECUÇÃO, INCLUINDO FORNECIMENTO, CARGA E TRANSPORTE DE TODOS OS MATERIAIS, EXCLUI ESCAVAÇÃO) - (CADERNO DE BUEIROS CELULARES RT 01.45)</t>
  </si>
  <si>
    <t>CORPO DE BUEIRO DUPLO CELULAR DE CONCRETO MOLDADO EM LOCO, DE 3,50 X 3,50 M COM ALTURA DE ATERRO DE 1,00 A 2,50 M - AREIA EXTRAÍDA E BRITA PRODUZIDA (EXECUÇÃO, INCLUINDO FORNECIMENTO, CARGA E TRANSPORTE DE TODOS OS MATERIAIS, EXCLUI ESCAVAÇÃO) - (CADERNO DE BUEIROS CELULARES RT 01.45)</t>
  </si>
  <si>
    <t>CORPO DE BUEIRO DUPLO CELULAR DE CONCRETO MOLDADO EM LOCO, DE 3,50 X 3,50 M COM ALTURA DE ATERRO DE 2,50 A 5,00 M - AREIA E BRITA COMERCIAIS (EXECUÇÃO, INCLUINDO FORNECIMENTO, CARGA E TRANSPORTE DE TODOS OS MATERIAIS, EXCLUI ESCAVAÇÃO) - (CADERNO DE BUEIROS CELULARES RT 01.45)</t>
  </si>
  <si>
    <t>CORPO DE BUEIRO DUPLO CELULAR DE CONCRETO MOLDADO EM LOCO, DE 3,50 X 3,50 M COM ALTURA DE ATERRO DE 2,50 A 5,00 M - AREIA EXTRAÍDA E BRITA PRODUZIDA (EXECUÇÃO, INCLUINDO FORNECIMENTO, CARGA E TRANSPORTE DE TODOS OS MATERIAIS, EXCLUI ESCAVAÇÃO) - (CADERNO DE BUEIROS CELULARES RT 01.45)</t>
  </si>
  <si>
    <t>CORPO DE BUEIRO DUPLO CELULAR DE CONCRETO MOLDADO EM LOCO, DE 3,50 X 3,50 M COM ALTURA DE ATERRO DE 5,00 A 7,50 M - AREIA E BRITA COMERCIAIS (EXECUÇÃO, INCLUINDO FORNECIMENTO, CARGA E TRANSPORTE DE TODOS OS MATERIAIS, EXCLUI ESCAVAÇÃO) - (CADERNO DE BUEIROS CELULARES RT 01.45)</t>
  </si>
  <si>
    <t>CORPO DE BUEIRO DUPLO CELULAR DE CONCRETO MOLDADO EM LOCO, DE 3,50 X 3,50 M COM ALTURA DE ATERRO DE 5,00 A 7,50 M - AREIA EXTRAÍDA E BRITA PRODUZIDA (EXECUÇÃO, INCLUINDO FORNECIMENTO, CARGA E TRANSPORTE DE TODOS OS MATERIAIS, EXCLUI ESCAVAÇÃO) - (CADERNO DE BUEIROS CELULARES RT 01.45)</t>
  </si>
  <si>
    <t>CORPO DE BUEIRO DUPLO CELULAR DE CONCRETO MOLDADO EM LOCO, DE 4,00 X 3,00 M COM ALTURA DE ATERRO DE 0,00 A 1,00 M - AREIA E BRITA COMERCIAIS (EXECUÇÃO, INCLUINDO FORNECIMENTO, CARGA E TRANSPORTE DE TODOS OS MATERIAIS, EXCLUI ESCAVAÇÃO) - (CADERNO DE BUEIROS CELULARES RT 01.45)</t>
  </si>
  <si>
    <t>CORPO DE BUEIRO DUPLO CELULAR DE CONCRETO MOLDADO EM LOCO, DE 4,00 X 3,00 M COM ALTURA DE ATERRO DE 0,00 A 1,00 M - AREIA EXTRAÍDA E BRITA PRODUZIDA (EXECUÇÃO, INCLUINDO FORNECIMENTO, CARGA E TRANSPORTE DE TODOS OS MATERIAIS, EXCLUI ESCAVAÇÃO) - (CADERNO DE BUEIROS CELULARES RT 01.45)</t>
  </si>
  <si>
    <t>CORPO DE BUEIRO DUPLO CELULAR DE CONCRETO MOLDADO EM LOCO, DE 4,00 X 3,00 M COM ALTURA DE ATERRO DE 1,00 A 2,50 M - AREIA E BRITA COMERCIAIS (EXECUÇÃO, INCLUINDO FORNECIMENTO, CARGA E TRANSPORTE DE TODOS OS MATERIAIS, EXCLUI ESCAVAÇÃO) - (CADERNO DE BUEIROS CELULARES RT 01.45)</t>
  </si>
  <si>
    <t>CORPO DE BUEIRO DUPLO CELULAR DE CONCRETO MOLDADO EM LOCO, DE 4,00 X 3,00 M COM ALTURA DE ATERRO DE 1,00 A 2,50 M - AREIA EXTRAÍDA E BRITA PRODUZIDA (EXECUÇÃO, INCLUINDO FORNECIMENTO, CARGA E TRANSPORTE DE TODOS OS MATERIAIS, EXCLUI ESCAVAÇÃO) - (CADERNO DE BUEIROS CELULARES RT 01.45)</t>
  </si>
  <si>
    <t>CORPO DE BUEIRO DUPLO CELULAR DE CONCRETO MOLDADO EM LOCO, DE 4,00 X 3,00 M COM ALTURA DE ATERRO DE 2,50 A 5,00 M - AREIA E BRITA COMERCIAIS (EXECUÇÃO, INCLUINDO FORNECIMENTO, CARGA E TRANSPORTE DE TODOS OS MATERIAIS, EXCLUI ESCAVAÇÃO) - (CADERNO DE BUEIROS CELULARES RT 01.45)</t>
  </si>
  <si>
    <t>CORPO DE BUEIRO DUPLO CELULAR DE CONCRETO MOLDADO EM LOCO, DE 4,00 X 3,00 M COM ALTURA DE ATERRO DE 2,50 A 5,00 M - AREIA EXTRAÍDA E BRITA PRODUZIDA (EXECUÇÃO, INCLUINDO FORNECIMENTO, CARGA E TRANSPORTE DE TODOS OS MATERIAIS, EXCLUI ESCAVAÇÃO) - (CADERNO DE BUEIROS CELULARES RT 01.45)</t>
  </si>
  <si>
    <t>CORPO DE BUEIRO DUPLO CELULAR DE CONCRETO MOLDADO EM LOCO, DE 4,00 X 3,00 M COM ALTURA DE ATERRO DE 5,00 A 7,50 M - AREIA E BRITA COMERCIAIS (EXECUÇÃO, INCLUINDO FORNECIMENTO, CARGA E TRANSPORTE DE TODOS OS MATERIAIS, EXCLUI ESCAVAÇÃO) - (CADERNO DE BUEIROS CELULARES RT 01.45)</t>
  </si>
  <si>
    <t>CORPO DE BUEIRO DUPLO CELULAR DE CONCRETO MOLDADO EM LOCO, DE 4,00 X 3,00 M COM ALTURA DE ATERRO DE 5,00 A 7,50 M - AREIA EXTRAÍDA E BRITA PRODUZIDA (EXECUÇÃO, INCLUINDO FORNECIMENTO, CARGA E TRANSPORTE DE TODOS OS MATERIAIS, EXCLUI ESCAVAÇÃO) - (CADERNO DE BUEIROS CELULARES RT 01.45)</t>
  </si>
  <si>
    <t>CORPO DE BUEIRO DUPLO CELULAR DE CONCRETO MOLDADO EM LOCO, DE 4,00 X 3,50 M COM ALTURA DE ATERRO DE 0,00 A 1,00 M - AREIA E BRITA COMERCIAIS (EXECUÇÃO, INCLUINDO FORNECIMENTO, CARGA E TRANSPORTE DE TODOS OS MATERIAIS, EXCLUI ESCAVAÇÃO) - (CADERNO DE BUEIROS CELULARES RT 01.45)</t>
  </si>
  <si>
    <t>CORPO DE BUEIRO DUPLO CELULAR DE CONCRETO MOLDADO EM LOCO, DE 4,00 X 3,50 M COM ALTURA DE ATERRO DE 0,00 A 1,00 M - AREIA EXTRAÍDA E BRITA PRODUZIDA (EXECUÇÃO, INCLUINDO FORNECIMENTO, CARGA E TRANSPORTE DE TODOS OS MATERIAIS, EXCLUI ESCAVAÇÃO) - (CADERNO DE BUEIROS CELULARES RT 01.45)</t>
  </si>
  <si>
    <t>CORPO DE BUEIRO DUPLO CELULAR DE CONCRETO MOLDADO EM LOCO, DE 4,00 X 3,50 M COM ALTURA DE ATERRO DE 1,00 A 2,50 M - AREIA E BRITA COMERCIAIS (EXECUÇÃO, INCLUINDO FORNECIMENTO, CARGA E TRANSPORTE DE TODOS OS MATERIAIS, EXCLUI ESCAVAÇÃO) - (CADERNO DE BUEIROS CELULARES RT 01.45)</t>
  </si>
  <si>
    <t>CORPO DE BUEIRO DUPLO CELULAR DE CONCRETO MOLDADO EM LOCO, DE 4,00 X 3,50 M COM ALTURA DE ATERRO DE 1,00 A 2,50 M - AREIA EXTRAÍDA E BRITA PRODUZIDA (EXECUÇÃO, INCLUINDO FORNECIMENTO, CARGA E TRANSPORTE DE TODOS OS MATERIAIS, EXCLUI ESCAVAÇÃO) - (CADERNO DE BUEIROS CELULARES RT 01.45)</t>
  </si>
  <si>
    <t>CORPO DE BUEIRO DUPLO CELULAR DE CONCRETO MOLDADO EM LOCO, DE 4,00 X 3,50 M COM ALTURA DE ATERRO DE 2,50 A 5,00 M - AREIA E BRITA COMERCIAIS (EXECUÇÃO, INCLUINDO FORNECIMENTO, CARGA E TRANSPORTE DE TODOS OS MATERIAIS, EXCLUI ESCAVAÇÃO) - (CADERNO DE BUEIROS CELULARES RT 01.45)</t>
  </si>
  <si>
    <t>CORPO DE BUEIRO DUPLO CELULAR DE CONCRETO MOLDADO EM LOCO, DE 4,00 X 3,50 M COM ALTURA DE ATERRO DE 2,50 A 5,00 M - AREIA EXTRAÍDA E BRITA PRODUZIDA (EXECUÇÃO, INCLUINDO FORNECIMENTO, CARGA E TRANSPORTE DE TODOS OS MATERIAIS, EXCLUI ESCAVAÇÃO) - (CADERNO DE BUEIROS CELULARES RT 01.45)</t>
  </si>
  <si>
    <t>CORPO DE BUEIRO DUPLO CELULAR DE CONCRETO MOLDADO EM LOCO, DE 4,00 X 3,50 M COM ALTURA DE ATERRO DE 5,00 A 7,50 M - AREIA E BRITA COMERCIAIS (EXECUÇÃO, INCLUINDO FORNECIMENTO, CARGA E TRANSPORTE DE TODOS OS MATERIAIS, EXCLUI ESCAVAÇÃO) - (CADERNO DE BUEIROS CELULARES RT 01.45)</t>
  </si>
  <si>
    <t>CORPO DE BUEIRO DUPLO CELULAR DE CONCRETO MOLDADO EM LOCO, DE 4,00 X 3,50 M COM ALTURA DE ATERRO DE 5,00 A 7,50 M - AREIA EXTRAÍDA E BRITA PRODUZIDA (EXECUÇÃO, INCLUINDO FORNECIMENTO, CARGA E TRANSPORTE DE TODOS OS MATERIAIS, EXCLUI ESCAVAÇÃO) - (CADERNO DE BUEIROS CELULARES RT 01.45)</t>
  </si>
  <si>
    <t>CORPO DE BUEIRO DUPLO CELULAR DE CONCRETO MOLDADO EM LOCO, DE 4,00 X 4,00 M COM ALTURA DE ATERRO DE 0,00 A 1,00 M - AREIA E BRITA COMERCIAIS (EXECUÇÃO, INCLUINDO FORNECIMENTO, CARGA E TRANSPORTE DE TODOS OS MATERIAIS, EXCLUI ESCAVAÇÃO) - (CADERNO DE BUEIROS CELULARES RT 01.45)</t>
  </si>
  <si>
    <t>CORPO DE BUEIRO DUPLO CELULAR DE CONCRETO MOLDADO EM LOCO, DE 4,00 X 4,00 M COM ALTURA DE ATERRO DE 0,00 A 1,00 M - AREIA EXTRAÍDA E BRITA PRODUZIDA (EXECUÇÃO, INCLUINDO FORNECIMENTO, CARGA E TRANSPORTE DE TODOS OS MATERIAIS, EXCLUI ESCAVAÇÃO) - (CADERNO DE BUEIROS CELULARES RT 01.45)</t>
  </si>
  <si>
    <t>CORPO DE BUEIRO DUPLO CELULAR DE CONCRETO MOLDADO EM LOCO, DE 4,00 X 4,00 M COM ALTURA DE ATERRO DE 1,00 A 2,50 M - AREIA E BRITA COMERCIAIS (EXECUÇÃO, INCLUINDO FORNECIMENTO, CARGA E TRANSPORTE DE TODOS OS MATERIAIS, EXCLUI ESCAVAÇÃO) - (CADERNO DE BUEIROS CELULARES RT 01.45)</t>
  </si>
  <si>
    <t>CORPO DE BUEIRO DUPLO CELULAR DE CONCRETO MOLDADO EM LOCO, DE 4,00 X 4,00 M COM ALTURA DE ATERRO DE 1,00 A 2,50 M - AREIA EXTRAÍDA E BRITA PRODUZIDA (EXECUÇÃO, INCLUINDO FORNECIMENTO, CARGA E TRANSPORTE DE TODOS OS MATERIAIS, EXCLUI ESCAVAÇÃO) - (CADERNO DE BUEIROS CELULARES RT 01.45)</t>
  </si>
  <si>
    <t>CORPO DE BUEIRO DUPLO CELULAR DE CONCRETO MOLDADO EM LOCO, DE 4,00 X 4,00 M COM ALTURA DE ATERRO DE 2,50 A 5,00 M - AREIA E BRITA COMERCIAIS (EXECUÇÃO, INCLUINDO FORNECIMENTO, CARGA E TRANSPORTE DE TODOS OS MATERIAIS, EXCLUI ESCAVAÇÃO) - (CADERNO DE BUEIROS CELULARES RT 01.45)</t>
  </si>
  <si>
    <t>CORPO DE BUEIRO DUPLO CELULAR DE CONCRETO MOLDADO EM LOCO, DE 4,00 X 4,00 M COM ALTURA DE ATERRO DE 2,50 A 5,00 M - AREIA EXTRAÍDA E BRITA PRODUZIDA (EXECUÇÃO, INCLUINDO FORNECIMENTO, CARGA E TRANSPORTE DE TODOS OS MATERIAIS, EXCLUI ESCAVAÇÃO) - (CADERNO DE BUEIROS CELULARES RT 01.45)</t>
  </si>
  <si>
    <t>CORPO DE BUEIRO DUPLO CELULAR DE CONCRETO MOLDADO EM LOCO, DE 4,00 X 4,00 M COM ALTURA DE ATERRO DE 5,00 A 7,50 M - AREIA E BRITA COMERCIAIS (EXECUÇÃO, INCLUINDO FORNECIMENTO, CARGA E TRANSPORTE DE TODOS OS MATERIAIS, EXCLUI ESCAVAÇÃO) - (CADERNO DE BUEIROS CELULARES RT 01.45)</t>
  </si>
  <si>
    <t>CORPO DE BUEIRO DUPLO CELULAR DE CONCRETO MOLDADO EM LOCO, DE 4,00 X 4,00 M COM ALTURA DE ATERRO DE 5,00 A 7,50 M - AREIA EXTRAÍDA E BRITA PRODUZIDA (EXECUÇÃO, INCLUINDO FORNECIMENTO, CARGA E TRANSPORTE DE TODOS OS MATERIAIS, EXCLUI ESCAVAÇÃO) - (CADERNO DE BUEIROS CELULARES RT 01.45)</t>
  </si>
  <si>
    <t>BOCA DE BUEIRO DUPLO CELULAR DE CONCRETO MOLDADO EM LOCO, DE 2,00 X 2,00 M COM ESCONSIDADE DE 0º - AREIA E BRITA COMERCIAIS (EXECUÇÃO, INCLUINDO FORNECIMENTO, CARGA E TRANSPORTE DE TODOS OS MATERIAIS, EXCLUI ESCAVAÇÃO) - (CADERNO DE BUEIROS CELULARES RT 01.45)</t>
  </si>
  <si>
    <t>BOCA DE BUEIRO DUPLO CELULAR DE CONCRETO MOLDADO EM LOCO, DE 2,00 X 2,00 M COM ESCONSIDADE DE 0º - AREIA EXTRAÍDA E BRITA PRODUZIDA (EXECUÇÃO, INCLUINDO FORNECIMENTO, CARGA E TRANSPORTE DE TODOS OS MATERIAIS, EXCLUI ESCAVAÇÃO) - (CADERNO DE BUEIROS CELULARES RT 01.45)</t>
  </si>
  <si>
    <t>BOCA DE BUEIRO DUPLO CELULAR DE CONCRETO MOLDADO EM LOCO, DE 2,00 X 2,00 M COM ESCONSIDADE DE 15º - AREIA E BRITA COMERCIAIS (EXECUÇÃO, INCLUINDO FORNECIMENTO, CARGA E TRANSPORTE DE TODOS OS MATERIAIS, EXCLUI ESCAVAÇÃO) - (CADERNO DE BUEIROS CELULARES RT 01.45)</t>
  </si>
  <si>
    <t>BOCA DE BUEIRO DUPLO CELULAR DE CONCRETO MOLDADO EM LOCO, DE 2,00 X 2,00 M COM ESCONSIDADE DE 15º - AREIA EXTRAÍDA E BRITA PRODUZIDA (EXECUÇÃO, INCLUINDO FORNECIMENTO, CARGA E TRANSPORTE DE TODOS OS MATERIAIS, EXCLUI ESCAVAÇÃO) - (CADERNO DE BUEIROS CELULARES RT 01.45)</t>
  </si>
  <si>
    <t>BOCA DE BUEIRO DUPLO CELULAR DE CONCRETO MOLDADO EM LOCO, DE 2,00 X 2,00 M COM ESCONSIDADE DE 30º - AREIA E BRITA COMERCIAIS (EXECUÇÃO, INCLUINDO FORNECIMENTO, CARGA E TRANSPORTE DE TODOS OS MATERIAIS, EXCLUI ESCAVAÇÃO) - (CADERNO DE BUEIROS CELULARES RT 01.45)</t>
  </si>
  <si>
    <t>BOCA DE BUEIRO DUPLO CELULAR DE CONCRETO MOLDADO EM LOCO, DE 2,00 X 2,00 M COM ESCONSIDADE DE 30º - AREIA EXTRAÍDA E BRITA PRODUZIDA (EXECUÇÃO, INCLUINDO FORNECIMENTO, CARGA E TRANSPORTE DE TODOS OS MATERIAIS, EXCLUI ESCAVAÇÃO) - (CADERNO DE BUEIROS CELULARES RT 01.45)</t>
  </si>
  <si>
    <t>BOCA DE BUEIRO DUPLO CELULAR DE CONCRETO MOLDADO EM LOCO, DE 2,00 X 2,00 M COM ESCONSIDADE DE 45º - AREIA E BRITA COMERCIAIS (EXECUÇÃO, INCLUINDO FORNECIMENTO, CARGA E TRANSPORTE DE TODOS OS MATERIAIS, EXCLUI ESCAVAÇÃO) - (CADERNO DE BUEIROS CELULARES RT 01.45)</t>
  </si>
  <si>
    <t>BOCA DE BUEIRO DUPLO CELULAR DE CONCRETO MOLDADO EM LOCO, DE 2,00 X 2,00 M COM ESCONSIDADE DE 45º - AREIA EXTRAÍDA E BRITA PRODUZIDA (EXECUÇÃO, INCLUINDO FORNECIMENTO, CARGA E TRANSPORTE DE TODOS OS MATERIAIS, EXCLUI ESCAVAÇÃO) - (CADERNO DE BUEIROS CELULARES RT 01.45)</t>
  </si>
  <si>
    <t>BOCA DE BUEIRO DUPLO CELULAR DE CONCRETO MOLDADO EM LOCO, DE 2,00 X 2,50 M COM ESCONSIDADE DE 0º - AREIA E BRITA COMERCIAIS (EXECUÇÃO, INCLUINDO FORNECIMENTO, CARGA E TRANSPORTE DE TODOS OS MATERIAIS, EXCLUI ESCAVAÇÃO) - (CADERNO DE BUEIROS CELULARES RT 01.45)</t>
  </si>
  <si>
    <t>BOCA DE BUEIRO DUPLO CELULAR DE CONCRETO MOLDADO EM LOCO, DE 2,00 X 2,50 M COM ESCONSIDADE DE 0º - AREIA EXTRAÍDA E BRITA PRODUZIDA (EXECUÇÃO, INCLUINDO FORNECIMENTO, CARGA E TRANSPORTE DE TODOS OS MATERIAIS, EXCLUI ESCAVAÇÃO) - (CADERNO DE BUEIROS CELULARES RT 01.45)</t>
  </si>
  <si>
    <t>BOCA DE BUEIRO DUPLO CELULAR DE CONCRETO MOLDADO EM LOCO, DE 2,00 X 2,50 M COM ESCONSIDADE DE 15º - AREIA E BRITA COMERCIAIS (EXECUÇÃO, INCLUINDO FORNECIMENTO, CARGA E TRANSPORTE DE TODOS OS MATERIAIS, EXCLUI ESCAVAÇÃO) - (CADERNO DE BUEIROS CELULARES RT 01.45)</t>
  </si>
  <si>
    <t>BOCA DE BUEIRO DUPLO CELULAR DE CONCRETO MOLDADO EM LOCO, DE 2,00 X 2,50 M COM ESCONSIDADE DE 15º - AREIA EXTRAÍDA E BRITA PRODUZIDA (EXECUÇÃO, INCLUINDO FORNECIMENTO, CARGA E TRANSPORTE DE TODOS OS MATERIAIS, EXCLUI ESCAVAÇÃO) - (CADERNO DE BUEIROS CELULARES RT 01.45)</t>
  </si>
  <si>
    <t>BOCA DE BUEIRO DUPLO CELULAR DE CONCRETO MOLDADO EM LOCO, DE 2,00 X 2,50 M COM ESCONSIDADE DE 30º - AREIA E BRITA COMERCIAIS (EXECUÇÃO, INCLUINDO FORNECIMENTO, CARGA E TRANSPORTE DE TODOS OS MATERIAIS, EXCLUI ESCAVAÇÃO) - (CADERNO DE BUEIROS CELULARES RT 01.45)</t>
  </si>
  <si>
    <t>BOCA DE BUEIRO DUPLO CELULAR DE CONCRETO MOLDADO EM LOCO, DE 2,00 X 2,50 M COM ESCONSIDADE DE 30º - AREIA EXTRAÍDA E BRITA PRODUZIDA (EXECUÇÃO, INCLUINDO FORNECIMENTO, CARGA E TRANSPORTE DE TODOS OS MATERIAIS, EXCLUI ESCAVAÇÃO) - (CADERNO DE BUEIROS CELULARES RT 01.45)</t>
  </si>
  <si>
    <t>BOCA DE BUEIRO DUPLO CELULAR DE CONCRETO MOLDADO EM LOCO, DE 2,00 X 2,50 M COM ESCONSIDADE DE 45º - AREIA E BRITA COMERCIAIS (EXECUÇÃO, INCLUINDO FORNECIMENTO, CARGA E TRANSPORTE DE TODOS OS MATERIAIS, EXCLUI ESCAVAÇÃO) - (CADERNO DE BUEIROS CELULARES RT 01.45)</t>
  </si>
  <si>
    <t>BOCA DE BUEIRO DUPLO CELULAR DE CONCRETO MOLDADO EM LOCO, DE 2,00 X 2,50 M COM ESCONSIDADE DE 45º - AREIA EXTRAÍDA E BRITA PRODUZIDA (EXECUÇÃO, INCLUINDO FORNECIMENTO, CARGA E TRANSPORTE DE TODOS OS MATERIAIS, EXCLUI ESCAVAÇÃO) - (CADERNO DE BUEIROS CELULARES RT 01.45)</t>
  </si>
  <si>
    <t>BOCA DE BUEIRO DUPLO CELULAR DE CONCRETO MOLDADO EM LOCO, DE 2,00 X 3,00 M COM ESCONSIDADE DE 0º - AREIA E BRITA COMERCIAIS (EXECUÇÃO, INCLUINDO FORNECIMENTO, CARGA E TRANSPORTE DE TODOS OS MATERIAIS, EXCLUI ESCAVAÇÃO) - (CADERNO DE BUEIROS CELULARES RT 01.45)</t>
  </si>
  <si>
    <t>BOCA DE BUEIRO DUPLO CELULAR DE CONCRETO MOLDADO EM LOCO, DE 2,00 X 3,00 M COM ESCONSIDADE DE 0º - AREIA EXTRAÍDA E BRITA PRODUZIDA (EXECUÇÃO, INCLUINDO FORNECIMENTO, CARGA E TRANSPORTE DE TODOS OS MATERIAIS, EXCLUI ESCAVAÇÃO) - (CADERNO DE BUEIROS CELULARES RT 01.45)</t>
  </si>
  <si>
    <t>BOCA DE BUEIRO DUPLO CELULAR DE CONCRETO MOLDADO EM LOCO, DE 2,00 X 3,00 M COM ESCONSIDADE DE 15º - AREIA E BRITA COMERCIAIS (EXECUÇÃO, INCLUINDO FORNECIMENTO, CARGA E TRANSPORTE DE TODOS OS MATERIAIS, EXCLUI ESCAVAÇÃO) - (CADERNO DE BUEIROS CELULARES RT 01.45)</t>
  </si>
  <si>
    <t>BOCA DE BUEIRO DUPLO CELULAR DE CONCRETO MOLDADO EM LOCO, DE 2,00 X 3,00 M COM ESCONSIDADE DE 15º - AREIA EXTRAÍDA E BRITA PRODUZIDA (EXECUÇÃO, INCLUINDO FORNECIMENTO, CARGA E TRANSPORTE DE TODOS OS MATERIAIS, EXCLUI ESCAVAÇÃO) - (CADERNO DE BUEIROS CELULARES RT 01.45)</t>
  </si>
  <si>
    <t>BOCA DE BUEIRO DUPLO CELULAR DE CONCRETO MOLDADO EM LOCO, DE 2,00 X 3,00 M COM ESCONSIDADE DE 30º - AREIA E BRITA COMERCIAIS (EXECUÇÃO, INCLUINDO FORNECIMENTO, CARGA E TRANSPORTE DE TODOS OS MATERIAIS, EXCLUI ESCAVAÇÃO) - (CADERNO DE BUEIROS CELULARES RT 01.45)</t>
  </si>
  <si>
    <t>BOCA DE BUEIRO DUPLO CELULAR DE CONCRETO MOLDADO EM LOCO, DE 2,00 X 3,00 M COM ESCONSIDADE DE 30º - AREIA EXTRAÍDA E BRITA PRODUZIDA (EXECUÇÃO, INCLUINDO FORNECIMENTO, CARGA E TRANSPORTE DE TODOS OS MATERIAIS, EXCLUI ESCAVAÇÃO) - (CADERNO DE BUEIROS CELULARES RT 01.45)</t>
  </si>
  <si>
    <t>BOCA DE BUEIRO DUPLO CELULAR DE CONCRETO MOLDADO EM LOCO, DE 2,00 X 3,00 M COM ESCONSIDADE DE 45º - AREIA E BRITA COMERCIAIS (EXECUÇÃO, INCLUINDO FORNECIMENTO, CARGA E TRANSPORTE DE TODOS OS MATERIAIS, EXCLUI ESCAVAÇÃO) - (CADERNO DE BUEIROS CELULARES RT 01.45)</t>
  </si>
  <si>
    <t>BOCA DE BUEIRO DUPLO CELULAR DE CONCRETO MOLDADO EM LOCO, DE 2,00 X 3,00 M COM ESCONSIDADE DE 45º - AREIA EXTRAÍDA E BRITA PRODUZIDA (EXECUÇÃO, INCLUINDO FORNECIMENTO, CARGA E TRANSPORTE DE TODOS OS MATERIAIS, EXCLUI ESCAVAÇÃO) - (CADERNO DE BUEIROS CELULARES RT 01.45)</t>
  </si>
  <si>
    <t>BOCA DE BUEIRO DUPLO CELULAR DE CONCRETO MOLDADO EM LOCO, DE 2,50 X 2,50 M COM ESCONSIDADE DE 0º - AREIA E BRITA COMERCIAIS (EXECUÇÃO, INCLUINDO FORNECIMENTO, CARGA E TRANSPORTE DE TODOS OS MATERIAIS, EXCLUI ESCAVAÇÃO) - (CADERNO DE BUEIROS CELULARES RT 01.45)</t>
  </si>
  <si>
    <t>BOCA DE BUEIRO DUPLO CELULAR DE CONCRETO MOLDADO EM LOCO, DE 2,50 X 2,50 M COM ESCONSIDADE DE 0º - AREIA EXTRAÍDA E BRITA PRODUZIDA (EXECUÇÃO, INCLUINDO FORNECIMENTO, CARGA E TRANSPORTE DE TODOS OS MATERIAIS, EXCLUI ESCAVAÇÃO) - (CADERNO DE BUEIROS CELULARES RT 01.45)</t>
  </si>
  <si>
    <t>BOCA DE BUEIRO DUPLO CELULAR DE CONCRETO MOLDADO EM LOCO, DE 2,50 X 2,50 M COM ESCONSIDADE DE 15º - AREIA E BRITA COMERCIAIS (EXECUÇÃO, INCLUINDO FORNECIMENTO, CARGA E TRANSPORTE DE TODOS OS MATERIAIS, EXCLUI ESCAVAÇÃO) - (CADERNO DE BUEIROS CELULARES RT 01.45)</t>
  </si>
  <si>
    <t>BOCA DE BUEIRO DUPLO CELULAR DE CONCRETO MOLDADO EM LOCO, DE 2,50 X 2,50 M COM ESCONSIDADE DE 15º - AREIA EXTRAÍDA E BRITA PRODUZIDA (EXECUÇÃO, INCLUINDO FORNECIMENTO, CARGA E TRANSPORTE DE TODOS OS MATERIAIS, EXCLUI ESCAVAÇÃO) - (CADERNO DE BUEIROS CELULARES RT 01.45)</t>
  </si>
  <si>
    <t>BOCA DE BUEIRO DUPLO CELULAR DE CONCRETO MOLDADO EM LOCO, DE 2,50 X 2,50 M COM ESCONSIDADE DE 30º - AREIA E BRITA COMERCIAIS (EXECUÇÃO, INCLUINDO FORNECIMENTO, CARGA E TRANSPORTE DE TODOS OS MATERIAIS, EXCLUI ESCAVAÇÃO) - (CADERNO DE BUEIROS CELULARES RT 01.45)</t>
  </si>
  <si>
    <t>BOCA DE BUEIRO DUPLO CELULAR DE CONCRETO MOLDADO EM LOCO, DE 2,50 X 2,50 M COM ESCONSIDADE DE 30º - AREIA EXTRAÍDA E BRITA PRODUZIDA (EXECUÇÃO, INCLUINDO FORNECIMENTO, CARGA E TRANSPORTE DE TODOS OS MATERIAIS, EXCLUI ESCAVAÇÃO) - (CADERNO DE BUEIROS CELULARES RT 01.45)</t>
  </si>
  <si>
    <t>BOCA DE BUEIRO DUPLO CELULAR DE CONCRETO MOLDADO EM LOCO, DE 2,50 X 2,50 M COM ESCONSIDADE DE 45º - AREIA E BRITA COMERCIAIS (EXECUÇÃO, INCLUINDO FORNECIMENTO, CARGA E TRANSPORTE DE TODOS OS MATERIAIS, EXCLUI ESCAVAÇÃO) - (CADERNO DE BUEIROS CELULARES RT 01.45)</t>
  </si>
  <si>
    <t>BOCA DE BUEIRO DUPLO CELULAR DE CONCRETO MOLDADO EM LOCO, DE 2,50 X 2,50 M COM ESCONSIDADE DE 45º - AREIA EXTRAÍDA E BRITA PRODUZIDA (EXECUÇÃO, INCLUINDO FORNECIMENTO, CARGA E TRANSPORTE DE TODOS OS MATERIAIS, EXCLUI ESCAVAÇÃO) - (CADERNO DE BUEIROS CELULARES RT 01.45)</t>
  </si>
  <si>
    <t>BOCA DE BUEIRO DUPLO CELULAR DE CONCRETO MOLDADO EM LOCO, DE 2,50 X 3,00 M COM ESCONSIDADE DE 0º - AREIA E BRITA COMERCIAIS (EXECUÇÃO, INCLUINDO FORNECIMENTO, CARGA E TRANSPORTE DE TODOS OS MATERIAIS, EXCLUI ESCAVAÇÃO) - (CADERNO DE BUEIROS CELULARES RT 01.45)</t>
  </si>
  <si>
    <t>BOCA DE BUEIRO DUPLO CELULAR DE CONCRETO MOLDADO EM LOCO, DE 2,50 X 3,00 M COM ESCONSIDADE DE 0º - AREIA EXTRAÍDA E BRITA PRODUZIDA (EXECUÇÃO, INCLUINDO FORNECIMENTO, CARGA E TRANSPORTE DE TODOS OS MATERIAIS, EXCLUI ESCAVAÇÃO) - (CADERNO DE BUEIROS CELULARES RT 01.45)</t>
  </si>
  <si>
    <t>BOCA DE BUEIRO DUPLO CELULAR DE CONCRETO MOLDADO EM LOCO, DE 2,50 X 3,00 M COM ESCONSIDADE DE 15º - AREIA E BRITA COMERCIAIS (EXECUÇÃO, INCLUINDO FORNECIMENTO, CARGA E TRANSPORTE DE TODOS OS MATERIAIS, EXCLUI ESCAVAÇÃO) - (CADERNO DE BUEIROS CELULARES RT 01.45)</t>
  </si>
  <si>
    <t>BOCA DE BUEIRO DUPLO CELULAR DE CONCRETO MOLDADO EM LOCO, DE 2,50 X 3,00 M COM ESCONSIDADE DE 15º - AREIA EXTRAÍDA E BRITA PRODUZIDA (EXECUÇÃO, INCLUINDO FORNECIMENTO, CARGA E TRANSPORTE DE TODOS OS MATERIAIS, EXCLUI ESCAVAÇÃO) - (CADERNO DE BUEIROS CELULARES RT 01.45)</t>
  </si>
  <si>
    <t>BOCA DE BUEIRO DUPLO CELULAR DE CONCRETO MOLDADO EM LOCO, DE 2,50 X 3,00 M COM ESCONSIDADE DE 30º - AREIA E BRITA COMERCIAIS (EXECUÇÃO, INCLUINDO FORNECIMENTO, CARGA E TRANSPORTE DE TODOS OS MATERIAIS, EXCLUI ESCAVAÇÃO) - (CADERNO DE BUEIROS CELULARES RT 01.45)</t>
  </si>
  <si>
    <t>BOCA DE BUEIRO DUPLO CELULAR DE CONCRETO MOLDADO EM LOCO, DE 2,50 X 3,00 M COM ESCONSIDADE DE 30º - AREIA EXTRAÍDA E BRITA PRODUZIDA (EXECUÇÃO, INCLUINDO FORNECIMENTO, CARGA E TRANSPORTE DE TODOS OS MATERIAIS, EXCLUI ESCAVAÇÃO) - (CADERNO DE BUEIROS CELULARES RT 01.45)</t>
  </si>
  <si>
    <t>BOCA DE BUEIRO DUPLO CELULAR DE CONCRETO MOLDADO EM LOCO, DE 2,50 X 3,00 M COM ESCONSIDADE DE 45º - AREIA E BRITA COMERCIAIS (EXECUÇÃO, INCLUINDO FORNECIMENTO, CARGA E TRANSPORTE DE TODOS OS MATERIAIS, EXCLUI ESCAVAÇÃO) - (CADERNO DE BUEIROS CELULARES RT 01.45)</t>
  </si>
  <si>
    <t>BOCA DE BUEIRO DUPLO CELULAR DE CONCRETO MOLDADO EM LOCO, DE 2,50 X 3,00 M COM ESCONSIDADE DE 45º - AREIA EXTRAÍDA E BRITA PRODUZIDA (EXECUÇÃO, INCLUINDO FORNECIMENTO, CARGA E TRANSPORTE DE TODOS OS MATERIAIS, EXCLUI ESCAVAÇÃO) - (CADERNO DE BUEIROS CELULARES RT 01.45)</t>
  </si>
  <si>
    <t>BOCA DE BUEIRO DUPLO CELULAR DE CONCRETO MOLDADO EM LOCO, DE 3,00 X 2,00 M COM ESCONSIDADE DE 0º - AREIA E BRITA COMERCIAIS (EXECUÇÃO, INCLUINDO FORNECIMENTO, CARGA E TRANSPORTE DE TODOS OS MATERIAIS, EXCLUI ESCAVAÇÃO) - (CADERNO DE BUEIROS CELULARES RT 01.45)</t>
  </si>
  <si>
    <t>BOCA DE BUEIRO DUPLO CELULAR DE CONCRETO MOLDADO EM LOCO, DE 3,00 X 2,00 M COM ESCONSIDADE DE 0º - AREIA EXTRAÍDA E BRITA PRODUZIDA (EXECUÇÃO, INCLUINDO FORNECIMENTO, CARGA E TRANSPORTE DE TODOS OS MATERIAIS, EXCLUI ESCAVAÇÃO) - (CADERNO DE BUEIROS CELULARES RT 01.45)</t>
  </si>
  <si>
    <t>BOCA DE BUEIRO DUPLO CELULAR DE CONCRETO MOLDADO EM LOCO, DE 3,00 X 2,00 M COM ESCONSIDADE DE 15º - AREIA E BRITA COMERCIAIS (EXECUÇÃO, INCLUINDO FORNECIMENTO, CARGA E TRANSPORTE DE TODOS OS MATERIAIS, EXCLUI ESCAVAÇÃO) - (CADERNO DE BUEIROS CELULARES RT 01.45)</t>
  </si>
  <si>
    <t>BOCA DE BUEIRO DUPLO CELULAR DE CONCRETO MOLDADO EM LOCO, DE 3,00 X 2,00 M COM ESCONSIDADE DE 15º - AREIA EXTRAÍDA E BRITA PRODUZIDA (EXECUÇÃO, INCLUINDO FORNECIMENTO, CARGA E TRANSPORTE DE TODOS OS MATERIAIS, EXCLUI ESCAVAÇÃO) - (CADERNO DE BUEIROS CELULARES RT 01.45)</t>
  </si>
  <si>
    <t>BOCA DE BUEIRO DUPLO CELULAR DE CONCRETO MOLDADO EM LOCO, DE 3,00 X 2,00 M COM ESCONSIDADE DE 30º - AREIA E BRITA COMERCIAIS (EXECUÇÃO, INCLUINDO FORNECIMENTO, CARGA E TRANSPORTE DE TODOS OS MATERIAIS, EXCLUI ESCAVAÇÃO) - (CADERNO DE BUEIROS CELULARES RT 01.45)</t>
  </si>
  <si>
    <t>BOCA DE BUEIRO DUPLO CELULAR DE CONCRETO MOLDADO EM LOCO, DE 3,00 X 2,00 M COM ESCONSIDADE DE 30º - AREIA EXTRAÍDA E BRITA PRODUZIDA (EXECUÇÃO, INCLUINDO FORNECIMENTO, CARGA E TRANSPORTE DE TODOS OS MATERIAIS, EXCLUI ESCAVAÇÃO) - (CADERNO DE BUEIROS CELULARES RT 01.45)</t>
  </si>
  <si>
    <t>BOCA DE BUEIRO DUPLO CELULAR DE CONCRETO MOLDADO EM LOCO, DE 3,00 X 2,00 M COM ESCONSIDADE DE 45º - AREIA E BRITA COMERCIAIS (EXECUÇÃO, INCLUINDO FORNECIMENTO, CARGA E TRANSPORTE DE TODOS OS MATERIAIS, EXCLUI ESCAVAÇÃO) - (CADERNO DE BUEIROS CELULARES RT 01.45)</t>
  </si>
  <si>
    <t>BOCA DE BUEIRO DUPLO CELULAR DE CONCRETO MOLDADO EM LOCO, DE 3,00 X 2,00 M COM ESCONSIDADE DE 45º - AREIA EXTRAÍDA E BRITA PRODUZIDA (EXECUÇÃO, INCLUINDO FORNECIMENTO, CARGA E TRANSPORTE DE TODOS OS MATERIAIS, EXCLUI ESCAVAÇÃO) - (CADERNO DE BUEIROS CELULARES RT 01.45)</t>
  </si>
  <si>
    <t>BOCA DE BUEIRO DUPLO CELULAR DE CONCRETO MOLDADO EM LOCO, DE 3,00 X 2,50 M COM ESCONSIDADE DE 0º - AREIA E BRITA COMERCIAIS (EXECUÇÃO, INCLUINDO FORNECIMENTO, CARGA E TRANSPORTE DE TODOS OS MATERIAIS, EXCLUI ESCAVAÇÃO) - (CADERNO DE BUEIROS CELULARES RT 01.45)</t>
  </si>
  <si>
    <t>BOCA DE BUEIRO DUPLO CELULAR DE CONCRETO MOLDADO EM LOCO, DE 3,00 X 2,50 M COM ESCONSIDADE DE 0º - AREIA EXTRAÍDA E BRITA PRODUZIDA (EXECUÇÃO, INCLUINDO FORNECIMENTO, CARGA E TRANSPORTE DE TODOS OS MATERIAIS, EXCLUI ESCAVAÇÃO) - (CADERNO DE BUEIROS CELULARES RT 01.45)</t>
  </si>
  <si>
    <t>BOCA DE BUEIRO DUPLO CELULAR DE CONCRETO MOLDADO EM LOCO, DE 3,00 X 2,50 M COM ESCONSIDADE DE 15º - AREIA E BRITA COMERCIAIS (EXECUÇÃO, INCLUINDO FORNECIMENTO, CARGA E TRANSPORTE DE TODOS OS MATERIAIS, EXCLUI ESCAVAÇÃO) - (CADERNO DE BUEIROS CELULARES RT 01.45)</t>
  </si>
  <si>
    <t>BOCA DE BUEIRO DUPLO CELULAR DE CONCRETO MOLDADO EM LOCO, DE 3,00 X 2,50 M COM ESCONSIDADE DE 15º - AREIA EXTRAÍDA E BRITA PRODUZIDA (EXECUÇÃO, INCLUINDO FORNECIMENTO, CARGA E TRANSPORTE DE TODOS OS MATERIAIS, EXCLUI ESCAVAÇÃO) - (CADERNO DE BUEIROS CELULARES RT 01.45)</t>
  </si>
  <si>
    <t>BOCA DE BUEIRO DUPLO CELULAR DE CONCRETO MOLDADO EM LOCO, DE 3,00 X 2,50 M COM ESCONSIDADE DE 30º - AREIA E BRITA COMERCIAIS (EXECUÇÃO, INCLUINDO FORNECIMENTO, CARGA E TRANSPORTE DE TODOS OS MATERIAIS, EXCLUI ESCAVAÇÃO) - (CADERNO DE BUEIROS CELULARES RT 01.45)</t>
  </si>
  <si>
    <t>BOCA DE BUEIRO DUPLO CELULAR DE CONCRETO MOLDADO EM LOCO, DE 3,00 X 2,50 M COM ESCONSIDADE DE 30º - AREIA EXTRAÍDA E BRITA PRODUZIDA (EXECUÇÃO, INCLUINDO FORNECIMENTO, CARGA E TRANSPORTE DE TODOS OS MATERIAIS, EXCLUI ESCAVAÇÃO) - (CADERNO DE BUEIROS CELULARES RT 01.45)</t>
  </si>
  <si>
    <t>BOCA DE BUEIRO DUPLO CELULAR DE CONCRETO MOLDADO EM LOCO, DE 3,00 X 2,50 M COM ESCONSIDADE DE 45º - AREIA E BRITA COMERCIAIS (EXECUÇÃO, INCLUINDO FORNECIMENTO, CARGA E TRANSPORTE DE TODOS OS MATERIAIS, EXCLUI ESCAVAÇÃO) - (CADERNO DE BUEIROS CELULARES RT 01.45)</t>
  </si>
  <si>
    <t>BOCA DE BUEIRO DUPLO CELULAR DE CONCRETO MOLDADO EM LOCO, DE 3,00 X 2,50 M COM ESCONSIDADE DE 45º - AREIA EXTRAÍDA E BRITA PRODUZIDA (EXECUÇÃO, INCLUINDO FORNECIMENTO, CARGA E TRANSPORTE DE TODOS OS MATERIAIS, EXCLUI ESCAVAÇÃO) - (CADERNO DE BUEIROS CELULARES RT 01.45)</t>
  </si>
  <si>
    <t>BOCA DE BUEIRO DUPLO CELULAR DE CONCRETO MOLDADO EM LOCO, DE 3,00 X 3,00 M COM ESCONSIDADE DE 0º - AREIA E BRITA COMERCIAIS (EXECUÇÃO, INCLUINDO FORNECIMENTO, CARGA E TRANSPORTE DE TODOS OS MATERIAIS, EXCLUI ESCAVAÇÃO) - (CADERNO DE BUEIROS CELULARES RT 01.45)</t>
  </si>
  <si>
    <t>BOCA DE BUEIRO DUPLO CELULAR DE CONCRETO MOLDADO EM LOCO, DE 3,00 X 3,00 M COM ESCONSIDADE DE 0º - AREIA EXTRAÍDA E BRITA PRODUZIDA (EXECUÇÃO, INCLUINDO FORNECIMENTO, CARGA E TRANSPORTE DE TODOS OS MATERIAIS, EXCLUI ESCAVAÇÃO) - (CADERNO DE BUEIROS CELULARES RT 01.45)</t>
  </si>
  <si>
    <t>BOCA DE BUEIRO DUPLO CELULAR DE CONCRETO MOLDADO EM LOCO, DE 3,00 X 3,00 M COM ESCONSIDADE DE 15º - AREIA E BRITA COMERCIAIS (EXECUÇÃO, INCLUINDO FORNECIMENTO, CARGA E TRANSPORTE DE TODOS OS MATERIAIS, EXCLUI ESCAVAÇÃO) - (CADERNO DE BUEIROS CELULARES RT 01.45)</t>
  </si>
  <si>
    <t>BOCA DE BUEIRO DUPLO CELULAR DE CONCRETO MOLDADO EM LOCO, DE 3,00 X 3,00 M COM ESCONSIDADE DE 15º - AREIA EXTRAÍDA E BRITA PRODUZIDA (EXECUÇÃO, INCLUINDO FORNECIMENTO, CARGA E TRANSPORTE DE TODOS OS MATERIAIS, EXCLUI ESCAVAÇÃO) - (CADERNO DE BUEIROS CELULARES RT 01.45)</t>
  </si>
  <si>
    <t>BOCA DE BUEIRO DUPLO CELULAR DE CONCRETO MOLDADO EM LOCO, DE 3,00 X 3,00 M COM ESCONSIDADE DE 30º - AREIA E BRITA COMERCIAIS (EXECUÇÃO, INCLUINDO FORNECIMENTO, CARGA E TRANSPORTE DE TODOS OS MATERIAIS, EXCLUI ESCAVAÇÃO) - (CADERNO DE BUEIROS CELULARES RT 01.45)</t>
  </si>
  <si>
    <t>BOCA DE BUEIRO DUPLO CELULAR DE CONCRETO MOLDADO EM LOCO, DE 3,00 X 3,00 M COM ESCONSIDADE DE 30º - AREIA EXTRAÍDA E BRITA PRODUZIDA (EXECUÇÃO, INCLUINDO FORNECIMENTO, CARGA E TRANSPORTE DE TODOS OS MATERIAIS, EXCLUI ESCAVAÇÃO) - (CADERNO DE BUEIROS CELULARES RT 01.45)</t>
  </si>
  <si>
    <t>BOCA DE BUEIRO DUPLO CELULAR DE CONCRETO MOLDADO EM LOCO, DE 3,00 X 3,00 M COM ESCONSIDADE DE 45º - AREIA E BRITA COMERCIAIS (EXECUÇÃO, INCLUINDO FORNECIMENTO, CARGA E TRANSPORTE DE TODOS OS MATERIAIS, EXCLUI ESCAVAÇÃO) - (CADERNO DE BUEIROS CELULARES RT 01.45)</t>
  </si>
  <si>
    <t>BOCA DE BUEIRO DUPLO CELULAR DE CONCRETO MOLDADO EM LOCO, DE 3,00 X 3,00 M COM ESCONSIDADE DE 45º - AREIA EXTRAÍDA E BRITA PRODUZIDA (EXECUÇÃO, INCLUINDO FORNECIMENTO, CARGA E TRANSPORTE DE TODOS OS MATERIAIS, EXCLUI ESCAVAÇÃO) - (CADERNO DE BUEIROS CELULARES RT 01.45)</t>
  </si>
  <si>
    <t>BOCA DE BUEIRO DUPLO CELULAR DE CONCRETO MOLDADO EM LOCO, DE 3,50 X 2,50 M COM ESCONSIDADE DE 0º - AREIA E BRITA COMERCIAIS (EXECUÇÃO, INCLUINDO FORNECIMENTO, CARGA E TRANSPORTE DE TODOS OS MATERIAIS, EXCLUI ESCAVAÇÃO) - (CADERNO DE BUEIROS CELULARES RT 01.45)</t>
  </si>
  <si>
    <t>BOCA DE BUEIRO DUPLO CELULAR DE CONCRETO MOLDADO EM LOCO, DE 3,50 X 2,50 M COM ESCONSIDADE DE 0º - AREIA EXTRAÍDA E BRITA PRODUZIDA (EXECUÇÃO, INCLUINDO FORNECIMENTO, CARGA E TRANSPORTE DE TODOS OS MATERIAIS, EXCLUI ESCAVAÇÃO) - (CADERNO DE BUEIROS CELULARES RT 01.45)</t>
  </si>
  <si>
    <t>BOCA DE BUEIRO DUPLO CELULAR DE CONCRETO MOLDADO EM LOCO, DE 3,50 X 2,50 M COM ESCONSIDADE DE 15º - AREIA E BRITA COMERCIAIS (EXECUÇÃO, INCLUINDO FORNECIMENTO, CARGA E TRANSPORTE DE TODOS OS MATERIAIS, EXCLUI ESCAVAÇÃO) - (CADERNO DE BUEIROS CELULARES RT 01.45)</t>
  </si>
  <si>
    <t>BOCA DE BUEIRO DUPLO CELULAR DE CONCRETO MOLDADO EM LOCO, DE 3,50 X 2,50 M COM ESCONSIDADE DE 15º - AREIA EXTRAÍDA E BRITA PRODUZIDA (EXECUÇÃO, INCLUINDO FORNECIMENTO, CARGA E TRANSPORTE DE TODOS OS MATERIAIS, EXCLUI ESCAVAÇÃO) - (CADERNO DE BUEIROS CELULARES RT 01.45)</t>
  </si>
  <si>
    <t>BOCA DE BUEIRO DUPLO CELULAR DE CONCRETO MOLDADO EM LOCO, DE 3,50 X 2,50 M COM ESCONSIDADE DE 30º - AREIA E BRITA COMERCIAIS (EXECUÇÃO, INCLUINDO FORNECIMENTO, CARGA E TRANSPORTE DE TODOS OS MATERIAIS, EXCLUI ESCAVAÇÃO) - (CADERNO DE BUEIROS CELULARES RT 01.45)</t>
  </si>
  <si>
    <t>BOCA DE BUEIRO DUPLO CELULAR DE CONCRETO MOLDADO EM LOCO, DE 3,50 X 2,50 M COM ESCONSIDADE DE 30º - AREIA EXTRAÍDA E BRITA PRODUZIDA (EXECUÇÃO, INCLUINDO FORNECIMENTO, CARGA E TRANSPORTE DE TODOS OS MATERIAIS, EXCLUI ESCAVAÇÃO) - (CADERNO DE BUEIROS CELULARES RT 01.45)</t>
  </si>
  <si>
    <t>BOCA DE BUEIRO DUPLO CELULAR DE CONCRETO MOLDADO EM LOCO, DE 3,50 X 2,50 M COM ESCONSIDADE DE 45º - AREIA E BRITA COMERCIAIS (EXECUÇÃO, INCLUINDO FORNECIMENTO, CARGA E TRANSPORTE DE TODOS OS MATERIAIS, EXCLUI ESCAVAÇÃO) - (CADERNO DE BUEIROS CELULARES RT 01.45)</t>
  </si>
  <si>
    <t>BOCA DE BUEIRO DUPLO CELULAR DE CONCRETO MOLDADO EM LOCO, DE 3,50 X 2,50 M COM ESCONSIDADE DE 45º - AREIA EXTRAÍDA E BRITA PRODUZIDA (EXECUÇÃO, INCLUINDO FORNECIMENTO, CARGA E TRANSPORTE DE TODOS OS MATERIAIS, EXCLUI ESCAVAÇÃO) - (CADERNO DE BUEIROS CELULARES RT 01.45)</t>
  </si>
  <si>
    <t>BOCA DE BUEIRO DUPLO CELULAR DE CONCRETO MOLDADO EM LOCO, DE 3,50 X 3,00 M COM ESCONSIDADE DE 0º - AREIA E BRITA COMERCIAIS (EXECUÇÃO, INCLUINDO FORNECIMENTO, CARGA E TRANSPORTE DE TODOS OS MATERIAIS, EXCLUI ESCAVAÇÃO) - (CADERNO DE BUEIROS CELULARES RT 01.45)</t>
  </si>
  <si>
    <t>BOCA DE BUEIRO DUPLO CELULAR DE CONCRETO MOLDADO EM LOCO, DE 3,50 X 3,00 M COM ESCONSIDADE DE 0º - AREIA EXTRAÍDA E BRITA PRODUZIDA (EXECUÇÃO, INCLUINDO FORNECIMENTO, CARGA E TRANSPORTE DE TODOS OS MATERIAIS, EXCLUI ESCAVAÇÃO) - (CADERNO DE BUEIROS CELULARES RT 01.45)</t>
  </si>
  <si>
    <t>BOCA DE BUEIRO DUPLO CELULAR DE CONCRETO MOLDADO EM LOCO, DE 3,50 X 3,00 M COM ESCONSIDADE DE 15º - AREIA E BRITA COMERCIAIS (EXECUÇÃO, INCLUINDO FORNECIMENTO, CARGA E TRANSPORTE DE TODOS OS MATERIAIS, EXCLUI ESCAVAÇÃO) - (CADERNO DE BUEIROS CELULARES RT 01.45)</t>
  </si>
  <si>
    <t>BOCA DE BUEIRO DUPLO CELULAR DE CONCRETO MOLDADO EM LOCO, DE 3,50 X 3,00 M COM ESCONSIDADE DE 15º - AREIA EXTRAÍDA E BRITA PRODUZIDA (EXECUÇÃO, INCLUINDO FORNECIMENTO, CARGA E TRANSPORTE DE TODOS OS MATERIAIS, EXCLUI ESCAVAÇÃO) - (CADERNO DE BUEIROS CELULARES RT 01.45)</t>
  </si>
  <si>
    <t>BOCA DE BUEIRO DUPLO CELULAR DE CONCRETO MOLDADO EM LOCO, DE 3,50 X 3,00 M COM ESCONSIDADE DE 30º - AREIA E BRITA COMERCIAIS (EXECUÇÃO, INCLUINDO FORNECIMENTO, CARGA E TRANSPORTE DE TODOS OS MATERIAIS, EXCLUI ESCAVAÇÃO) - (CADERNO DE BUEIROS CELULARES RT 01.45)</t>
  </si>
  <si>
    <t>BOCA DE BUEIRO DUPLO CELULAR DE CONCRETO MOLDADO EM LOCO, DE 3,50 X 3,00 M COM ESCONSIDADE DE 30º - AREIA EXTRAÍDA E BRITA PRODUZIDA (EXECUÇÃO, INCLUINDO FORNECIMENTO, CARGA E TRANSPORTE DE TODOS OS MATERIAIS, EXCLUI ESCAVAÇÃO) - (CADERNO DE BUEIROS CELULARES RT 01.45)</t>
  </si>
  <si>
    <t>BOCA DE BUEIRO DUPLO CELULAR DE CONCRETO MOLDADO EM LOCO, DE 3,50 X 3,00 M COM ESCONSIDADE DE 45º - AREIA E BRITA COMERCIAIS (EXECUÇÃO, INCLUINDO FORNECIMENTO, CARGA E TRANSPORTE DE TODOS OS MATERIAIS, EXCLUI ESCAVAÇÃO) - (CADERNO DE BUEIROS CELULARES RT 01.45)</t>
  </si>
  <si>
    <t>BOCA DE BUEIRO DUPLO CELULAR DE CONCRETO MOLDADO EM LOCO, DE 3,50 X 3,00 M COM ESCONSIDADE DE 45º - AREIA EXTRAÍDA E BRITA PRODUZIDA (EXECUÇÃO, INCLUINDO FORNECIMENTO, CARGA E TRANSPORTE DE TODOS OS MATERIAIS, EXCLUI ESCAVAÇÃO) - (CADERNO DE BUEIROS CELULARES RT 01.45)</t>
  </si>
  <si>
    <t>BOCA DE BUEIRO DUPLO CELULAR DE CONCRETO MOLDADO EM LOCO, DE 3,50 X 3,50 M COM ESCONSIDADE DE 0º - AREIA E BRITA COMERCIAIS (EXECUÇÃO, INCLUINDO FORNECIMENTO, CARGA E TRANSPORTE DE TODOS OS MATERIAIS, EXCLUI ESCAVAÇÃO) - (CADERNO DE BUEIROS CELULARES RT 01.45)</t>
  </si>
  <si>
    <t>BOCA DE BUEIRO DUPLO CELULAR DE CONCRETO MOLDADO EM LOCO, DE 3,50 X 3,50 M COM ESCONSIDADE DE 0º - AREIA EXTRAÍDA E BRITA PRODUZIDA (EXECUÇÃO, INCLUINDO FORNECIMENTO, CARGA E TRANSPORTE DE TODOS OS MATERIAIS, EXCLUI ESCAVAÇÃO) - (CADERNO DE BUEIROS CELULARES RT 01.45)</t>
  </si>
  <si>
    <t>BOCA DE BUEIRO DUPLO CELULAR DE CONCRETO MOLDADO EM LOCO, DE 3,50 X 3,50 M COM ESCONSIDADE DE 15º - AREIA E BRITA COMERCIAIS (EXECUÇÃO, INCLUINDO FORNECIMENTO, CARGA E TRANSPORTE DE TODOS OS MATERIAIS, EXCLUI ESCAVAÇÃO) - (CADERNO DE BUEIROS CELULARES RT 01.45)</t>
  </si>
  <si>
    <t>BOCA DE BUEIRO DUPLO CELULAR DE CONCRETO MOLDADO EM LOCO, DE 3,50 X 3,50 M COM ESCONSIDADE DE 15º - AREIA EXTRAÍDA E BRITA PRODUZIDA (EXECUÇÃO, INCLUINDO FORNECIMENTO, CARGA E TRANSPORTE DE TODOS OS MATERIAIS, EXCLUI ESCAVAÇÃO) - (CADERNO DE BUEIROS CELULARES RT 01.45)</t>
  </si>
  <si>
    <t>BOCA DE BUEIRO DUPLO CELULAR DE CONCRETO MOLDADO EM LOCO, DE 3,50 X 3,50 M COM ESCONSIDADE DE 30º - AREIA E BRITA COMERCIAIS (EXECUÇÃO, INCLUINDO FORNECIMENTO, CARGA E TRANSPORTE DE TODOS OS MATERIAIS, EXCLUI ESCAVAÇÃO) - (CADERNO DE BUEIROS CELULARES RT 01.45)</t>
  </si>
  <si>
    <t>BOCA DE BUEIRO DUPLO CELULAR DE CONCRETO MOLDADO EM LOCO, DE 3,50 X 3,50 M COM ESCONSIDADE DE 30º - AREIA EXTRAÍDA E BRITA PRODUZIDA (EXECUÇÃO, INCLUINDO FORNECIMENTO, CARGA E TRANSPORTE DE TODOS OS MATERIAIS, EXCLUI ESCAVAÇÃO) - (CADERNO DE BUEIROS CELULARES RT 01.45)</t>
  </si>
  <si>
    <t>BOCA DE BUEIRO DUPLO CELULAR DE CONCRETO MOLDADO EM LOCO, DE 3,50 X 3,50 M COM ESCONSIDADE DE 45º - AREIA E BRITA COMERCIAIS (EXECUÇÃO, INCLUINDO FORNECIMENTO, CARGA E TRANSPORTE DE TODOS OS MATERIAIS, EXCLUI ESCAVAÇÃO) - (CADERNO DE BUEIROS CELULARES RT 01.45)</t>
  </si>
  <si>
    <t>BOCA DE BUEIRO DUPLO CELULAR DE CONCRETO MOLDADO EM LOCO, DE 3,50 X 3,50 M COM ESCONSIDADE DE 45º - AREIA EXTRAÍDA E BRITA PRODUZIDA (EXECUÇÃO, INCLUINDO FORNECIMENTO, CARGA E TRANSPORTE DE TODOS OS MATERIAIS, EXCLUI ESCAVAÇÃO) - (CADERNO DE BUEIROS CELULARES RT 01.45)</t>
  </si>
  <si>
    <t>BOCA DE BUEIRO DUPLO CELULAR DE CONCRETO MOLDADO EM LOCO, DE 4,00 X 3,00 M COM ESCONSIDADE DE 0º - AREIA E BRITA COMERCIAIS (EXECUÇÃO, INCLUINDO FORNECIMENTO, CARGA E TRANSPORTE DE TODOS OS MATERIAIS, EXCLUI ESCAVAÇÃO) - (CADERNO DE BUEIROS CELULARES RT 01.45)</t>
  </si>
  <si>
    <t>BOCA DE BUEIRO DUPLO CELULAR DE CONCRETO MOLDADO EM LOCO, DE 4,00 X 3,00 M COM ESCONSIDADE DE 0º - AREIA EXTRAÍDA E BRITA PRODUZIDA (EXECUÇÃO, INCLUINDO FORNECIMENTO, CARGA E TRANSPORTE DE TODOS OS MATERIAIS, EXCLUI ESCAVAÇÃO) - (CADERNO DE BUEIROS CELULARES RT 01.45)</t>
  </si>
  <si>
    <t>BOCA DE BUEIRO DUPLO CELULAR DE CONCRETO MOLDADO EM LOCO, DE 4,00 X 3,00 M COM ESCONSIDADE DE 15º - AREIA E BRITA COMERCIAIS (EXECUÇÃO, INCLUINDO FORNECIMENTO, CARGA E TRANSPORTE DE TODOS OS MATERIAIS, EXCLUI ESCAVAÇÃO) - (CADERNO DE BUEIROS CELULARES RT 01.45)</t>
  </si>
  <si>
    <t>BOCA DE BUEIRO DUPLO CELULAR DE CONCRETO MOLDADO EM LOCO, DE 4,00 X 3,00 M COM ESCONSIDADE DE 15º - AREIA EXTRAÍDA E BRITA PRODUZIDA (EXECUÇÃO, INCLUINDO FORNECIMENTO, CARGA E TRANSPORTE DE TODOS OS MATERIAIS, EXCLUI ESCAVAÇÃO) - (CADERNO DE BUEIROS CELULARES RT 01.45)</t>
  </si>
  <si>
    <t>BOCA DE BUEIRO DUPLO CELULAR DE CONCRETO MOLDADO EM LOCO, DE 4,00 X 3,00 M COM ESCONSIDADE DE 30º - AREIA E BRITA COMERCIAIS (EXECUÇÃO, INCLUINDO FORNECIMENTO, CARGA E TRANSPORTE DE TODOS OS MATERIAIS, EXCLUI ESCAVAÇÃO) - (CADERNO DE BUEIROS CELULARES RT 01.45)</t>
  </si>
  <si>
    <t>BOCA DE BUEIRO DUPLO CELULAR DE CONCRETO MOLDADO EM LOCO, DE 4,00 X 3,00 M COM ESCONSIDADE DE 30º - AREIA EXTRAÍDA E BRITA PRODUZIDA (EXECUÇÃO, INCLUINDO FORNECIMENTO, CARGA E TRANSPORTE DE TODOS OS MATERIAIS, EXCLUI ESCAVAÇÃO) - (CADERNO DE BUEIROS CELULARES RT 01.45)</t>
  </si>
  <si>
    <t>BOCA DE BUEIRO DUPLO CELULAR DE CONCRETO MOLDADO EM LOCO, DE 4,00 X 3,00 M COM ESCONSIDADE DE 45º - AREIA E BRITA COMERCIAIS (EXECUÇÃO, INCLUINDO FORNECIMENTO, CARGA E TRANSPORTE DE TODOS OS MATERIAIS, EXCLUI ESCAVAÇÃO) - (CADERNO DE BUEIROS CELULARES RT 01.45)</t>
  </si>
  <si>
    <t>BOCA DE BUEIRO DUPLO CELULAR DE CONCRETO MOLDADO EM LOCO, DE 4,00 X 3,00 M COM ESCONSIDADE DE 45º - AREIA EXTRAÍDA E BRITA PRODUZIDA (EXECUÇÃO, INCLUINDO FORNECIMENTO, CARGA E TRANSPORTE DE TODOS OS MATERIAIS, EXCLUI ESCAVAÇÃO) - (CADERNO DE BUEIROS CELULARES RT 01.45)</t>
  </si>
  <si>
    <t>BOCA DE BUEIRO DUPLO CELULAR DE CONCRETO MOLDADO EM LOCO, DE 4,00 X 3,50 M COM ESCONSIDADE DE 0º - AREIA E BRITA COMERCIAIS (EXECUÇÃO, INCLUINDO FORNECIMENTO, CARGA E TRANSPORTE DE TODOS OS MATERIAIS, EXCLUI ESCAVAÇÃO) - (CADERNO DE BUEIROS CELULARES RT 01.45)</t>
  </si>
  <si>
    <t>BOCA DE BUEIRO DUPLO CELULAR DE CONCRETO MOLDADO EM LOCO, DE 4,00 X 3,50 M COM ESCONSIDADE DE 0º - AREIA EXTRAÍDA E BRITA PRODUZIDA (EXECUÇÃO, INCLUINDO FORNECIMENTO, CARGA E TRANSPORTE DE TODOS OS MATERIAIS, EXCLUI ESCAVAÇÃO) - (CADERNO DE BUEIROS CELULARES RT 01.45)</t>
  </si>
  <si>
    <t>BOCA DE BUEIRO DUPLO CELULAR DE CONCRETO MOLDADO EM LOCO, DE 4,00 X 3,50 M COM ESCONSIDADE DE 15º - AREIA E BRITA COMERCIAIS (EXECUÇÃO, INCLUINDO FORNECIMENTO, CARGA E TRANSPORTE DE TODOS OS MATERIAIS, EXCLUI ESCAVAÇÃO) - (CADERNO DE BUEIROS CELULARES RT 01.45)</t>
  </si>
  <si>
    <t>BOCA DE BUEIRO DUPLO CELULAR DE CONCRETO MOLDADO EM LOCO, DE 4,00 X 3,50 M COM ESCONSIDADE DE 15º - AREIA EXTRAÍDA E BRITA PRODUZIDA (EXECUÇÃO, INCLUINDO FORNECIMENTO, CARGA E TRANSPORTE DE TODOS OS MATERIAIS, EXCLUI ESCAVAÇÃO) - (CADERNO DE BUEIROS CELULARES RT 01.45)</t>
  </si>
  <si>
    <t>BOCA DE BUEIRO DUPLO CELULAR DE CONCRETO MOLDADO EM LOCO, DE 4,00 X 3,50 M COM ESCONSIDADE DE 30º - AREIA E BRITA COMERCIAIS (EXECUÇÃO, INCLUINDO FORNECIMENTO, CARGA E TRANSPORTE DE TODOS OS MATERIAIS, EXCLUI ESCAVAÇÃO) - (CADERNO DE BUEIROS CELULARES RT 01.45)</t>
  </si>
  <si>
    <t>BOCA DE BUEIRO DUPLO CELULAR DE CONCRETO MOLDADO EM LOCO, DE 4,00 X 3,50 M COM ESCONSIDADE DE 30º - AREIA EXTRAÍDA E BRITA PRODUZIDA (EXECUÇÃO, INCLUINDO FORNECIMENTO, CARGA E TRANSPORTE DE TODOS OS MATERIAIS, EXCLUI ESCAVAÇÃO) - (CADERNO DE BUEIROS CELULARES RT 01.45)</t>
  </si>
  <si>
    <t>BOCA DE BUEIRO DUPLO CELULAR DE CONCRETO MOLDADO EM LOCO, DE 4,00 X 3,50 M COM ESCONSIDADE DE 45º - AREIA E BRITA COMERCIAIS (EXECUÇÃO, INCLUINDO FORNECIMENTO, CARGA E TRANSPORTE DE TODOS OS MATERIAIS, EXCLUI ESCAVAÇÃO) - (CADERNO DE BUEIROS CELULARES RT 01.45)</t>
  </si>
  <si>
    <t>BOCA DE BUEIRO DUPLO CELULAR DE CONCRETO MOLDADO EM LOCO, DE 4,00 X 3,50 M COM ESCONSIDADE DE 45º - AREIA EXTRAÍDA E BRITA PRODUZIDA (EXECUÇÃO, INCLUINDO FORNECIMENTO, CARGA E TRANSPORTE DE TODOS OS MATERIAIS, EXCLUI ESCAVAÇÃO) - (CADERNO DE BUEIROS CELULARES RT 01.45)</t>
  </si>
  <si>
    <t>BOCA DE BUEIRO DUPLO CELULAR DE CONCRETO MOLDADO EM LOCO, DE 4,00 X 4,00 M COM ESCONSIDADE DE 0º - AREIA E BRITA COMERCIAIS (EXECUÇÃO, INCLUINDO FORNECIMENTO, CARGA E TRANSPORTE DE TODOS OS MATERIAIS, EXCLUI ESCAVAÇÃO) - (CADERNO DE BUEIROS CELULARES RT 01.45)</t>
  </si>
  <si>
    <t>BOCA DE BUEIRO DUPLO CELULAR DE CONCRETO MOLDADO EM LOCO, DE 4,00 X 4,00 M COM ESCONSIDADE DE 0º - AREIA EXTRAÍDA E BRITA PRODUZIDA (EXECUÇÃO, INCLUINDO FORNECIMENTO, CARGA E TRANSPORTE DE TODOS OS MATERIAIS, EXCLUI ESCAVAÇÃO) - (CADERNO DE BUEIROS CELULARES RT 01.45)</t>
  </si>
  <si>
    <t>BOCA DE BUEIRO DUPLO CELULAR DE CONCRETO MOLDADO EM LOCO, DE 4,00 X 4,00 M COM ESCONSIDADE DE 15º - AREIA E BRITA COMERCIAIS (EXECUÇÃO, INCLUINDO FORNECIMENTO, CARGA E TRANSPORTE DE TODOS OS MATERIAIS, EXCLUI ESCAVAÇÃO) - (CADERNO DE BUEIROS CELULARES RT 01.45)</t>
  </si>
  <si>
    <t>BOCA DE BUEIRO DUPLO CELULAR DE CONCRETO MOLDADO EM LOCO, DE 4,00 X 4,00 M COM ESCONSIDADE DE 15º - AREIA EXTRAÍDA E BRITA PRODUZIDA (EXECUÇÃO, INCLUINDO FORNECIMENTO, CARGA E TRANSPORTE DE TODOS OS MATERIAIS, EXCLUI ESCAVAÇÃO) - (CADERNO DE BUEIROS CELULARES RT 01.45)</t>
  </si>
  <si>
    <t>BOCA DE BUEIRO DUPLO CELULAR DE CONCRETO MOLDADO EM LOCO, DE 4,00 X 4,00 M COM ESCONSIDADE DE 30º - AREIA E BRITA COMERCIAIS (EXECUÇÃO, INCLUINDO FORNECIMENTO, CARGA E TRANSPORTE DE TODOS OS MATERIAIS, EXCLUI ESCAVAÇÃO) - (CADERNO DE BUEIROS CELULARES RT 01.45)</t>
  </si>
  <si>
    <t>BOCA DE BUEIRO DUPLO CELULAR DE CONCRETO MOLDADO EM LOCO, DE 4,00 X 4,00 M COM ESCONSIDADE DE 30º - AREIA EXTRAÍDA E BRITA PRODUZIDA (EXECUÇÃO, INCLUINDO FORNECIMENTO, CARGA E TRANSPORTE DE TODOS OS MATERIAIS, EXCLUI ESCAVAÇÃO) - (CADERNO DE BUEIROS CELULARES RT 01.45)</t>
  </si>
  <si>
    <t>BOCA DE BUEIRO DUPLO CELULAR DE CONCRETO MOLDADO EM LOCO, DE 4,00 X 4,00 M COM ESCONSIDADE DE 45º - AREIA E BRITA COMERCIAIS (EXECUÇÃO, INCLUINDO FORNECIMENTO, CARGA E TRANSPORTE DE TODOS OS MATERIAIS, EXCLUI ESCAVAÇÃO) - (CADERNO DE BUEIROS CELULARES RT 01.45)</t>
  </si>
  <si>
    <t>BOCA DE BUEIRO DUPLO CELULAR DE CONCRETO MOLDADO EM LOCO, DE 4,00 X 4,00 M COM ESCONSIDADE DE 45º - AREIA EXTRAÍDA E BRITA PRODUZIDA (EXECUÇÃO, INCLUINDO FORNECIMENTO, CARGA E TRANSPORTE DE TODOS OS MATERIAIS, EXCLUI ESCAVAÇÃO) - (CADERNO DE BUEIROS CELULARES RT 01.45)</t>
  </si>
  <si>
    <t>CORPO DE BUEIRO TRIPLO CELULAR DE CONCRETO MOLDADO EM LOCO, DE 2,00 X 2,00 M COM ALTURA DE ATERRO DE 0,00 A 1,00 M - AREIA E BRITA COMERCIAIS (EXECUÇÃO, INCLUINDO FORNECIMENTO, CARGA E TRANSPORTE DE TODOS OS MATERIAIS, EXCLUI ESCAVAÇÃO) - (CADERNO DE BUEIROS CELULARES RT 01.45)</t>
  </si>
  <si>
    <t>CORPO DE BUEIRO TRIPLO CELULAR DE CONCRETO MOLDADO EM LOCO, DE 2,00 X 2,00 M COM ALTURA DE ATERRO DE 0,00 A 1,00 M - AREIA EXTRAÍDA E BRITA PRODUZIDA (EXECUÇÃO, INCLUINDO FORNECIMENTO, CARGA E TRANSPORTE DE TODOS OS MATERIAIS, EXCLUI ESCAVAÇÃO) - (CADERNO DE BUEIROS CELULARES RT 01.45)</t>
  </si>
  <si>
    <t>CORPO DE BUEIRO TRIPLO CELULAR DE CONCRETO MOLDADO EM LOCO, DE 2,00 X 2,00 M COM ALTURA DE ATERRO DE 1,00 A 2,50 M - AREIA E BRITA COMERCIAIS (EXECUÇÃO, INCLUINDO FORNECIMENTO, CARGA E TRANSPORTE DE TODOS OS MATERIAIS, EXCLUI ESCAVAÇÃO) - (CADERNO DE BUEIROS CELULARES RT 01.45)</t>
  </si>
  <si>
    <t>CORPO DE BUEIRO TRIPLO CELULAR DE CONCRETO MOLDADO EM LOCO, DE 2,00 X 2,00 M COM ALTURA DE ATERRO DE 1,00 A 2,50 M - AREIA EXTRAÍDA E BRITA PRODUZIDA (EXECUÇÃO, INCLUINDO FORNECIMENTO, CARGA E TRANSPORTE DE TODOS OS MATERIAIS, EXCLUI ESCAVAÇÃO) - (CADERNO DE BUEIROS CELULARES RT 01.45)</t>
  </si>
  <si>
    <t>CORPO DE BUEIRO TRIPLO CELULAR DE CONCRETO MOLDADO EM LOCO, DE 2,00 X 2,00 M COM ALTURA DE ATERRO DE 2,50 A 5,00 M - AREIA E BRITA COMERCIAIS (EXECUÇÃO, INCLUINDO FORNECIMENTO, CARGA E TRANSPORTE DE TODOS OS MATERIAIS, EXCLUI ESCAVAÇÃO) - (CADERNO DE BUEIROS CELULARES RT 01.45)</t>
  </si>
  <si>
    <t>CORPO DE BUEIRO TRIPLO CELULAR DE CONCRETO MOLDADO EM LOCO, DE 2,00 X 2,00 M COM ALTURA DE ATERRO DE 2,50 A 5,00 M - AREIA EXTRAÍDA E BRITA PRODUZIDA (EXECUÇÃO, INCLUINDO FORNECIMENTO, CARGA E TRANSPORTE DE TODOS OS MATERIAIS, EXCLUI ESCAVAÇÃO) - (CADERNO DE BUEIROS CELULARES RT 01.45)</t>
  </si>
  <si>
    <t>CORPO DE BUEIRO TRIPLO CELULAR DE CONCRETO MOLDADO EM LOCO, DE 2,00 X 2,00 M COM ALTURA DE ATERRO DE 5,00 A 7,50 M - AREIA E BRITA COMERCIAIS (EXECUÇÃO, INCLUINDO FORNECIMENTO, CARGA E TRANSPORTE DE TODOS OS MATERIAIS, EXCLUI ESCAVAÇÃO) - (CADERNO DE BUEIROS CELULARES RT 01.45)</t>
  </si>
  <si>
    <t>CORPO DE BUEIRO TRIPLO CELULAR DE CONCRETO MOLDADO EM LOCO, DE 2,00 X 2,00 M COM ALTURA DE ATERRO DE 5,00 A 7,50 M - AREIA EXTRAÍDA E BRITA PRODUZIDA (EXECUÇÃO, INCLUINDO FORNECIMENTO, CARGA E TRANSPORTE DE TODOS OS MATERIAIS, EXCLUI ESCAVAÇÃO) - (CADERNO DE BUEIROS CELULARES RT 01.45)</t>
  </si>
  <si>
    <t>CORPO DE BUEIRO TRIPLO CELULAR DE CONCRETO MOLDADO EM LOCO, DE 3,00 X 2,00 M COM ALTURA DE ATERRO DE 0,00 A 1,00 M - AREIA E BRITA COMERCIAIS (EXECUÇÃO, INCLUINDO FORNECIMENTO, CARGA E TRANSPORTE DE TODOS OS MATERIAIS, EXCLUI ESCAVAÇÃO) - (CADERNO DE BUEIROS CELULARES RT 01.45)</t>
  </si>
  <si>
    <t>CORPO DE BUEIRO TRIPLO CELULAR DE CONCRETO MOLDADO EM LOCO, DE 3,00 X 2,00 M COM ALTURA DE ATERRO DE 0,00 A 1,00 M - AREIA EXTRAÍDA E BRITA PRODUZIDA (EXECUÇÃO, INCLUINDO FORNECIMENTO, CARGA E TRANSPORTE DE TODOS OS MATERIAIS, EXCLUI ESCAVAÇÃO) - (CADERNO DE BUEIROS CELULARES RT 01.45)</t>
  </si>
  <si>
    <t>CORPO DE BUEIRO TRIPLO CELULAR DE CONCRETO MOLDADO EM LOCO, DE 3,00 X 2,00 M COM ALTURA DE ATERRO DE 1,00 A 2,50 M - AREIA E BRITA COMERCIAIS (EXECUÇÃO, INCLUINDO FORNECIMENTO, CARGA E TRANSPORTE DE TODOS OS MATERIAIS, EXCLUI ESCAVAÇÃO) - (CADERNO DE BUEIROS CELULARES RT 01.45)</t>
  </si>
  <si>
    <t>CORPO DE BUEIRO TRIPLO CELULAR DE CONCRETO MOLDADO EM LOCO, DE 3,00 X 2,00 M COM ALTURA DE ATERRO DE 1,00 A 2,50 M - AREIA EXTRAÍDA E BRITA PRODUZIDA (EXECUÇÃO, INCLUINDO FORNECIMENTO, CARGA E TRANSPORTE DE TODOS OS MATERIAIS, EXCLUI ESCAVAÇÃO) - (CADERNO DE BUEIROS CELULARES RT 01.45)</t>
  </si>
  <si>
    <t>CORPO DE BUEIRO TRIPLO CELULAR DE CONCRETO MOLDADO EM LOCO, DE 3,00 X 2,00 M COM ALTURA DE ATERRO DE 2,50 A 5,00 M - AREIA E BRITA COMERCIAIS (EXECUÇÃO, INCLUINDO FORNECIMENTO, CARGA E TRANSPORTE DE TODOS OS MATERIAIS, EXCLUI ESCAVAÇÃO) - (CADERNO DE BUEIROS CELULARES RT 01.45)</t>
  </si>
  <si>
    <t>CORPO DE BUEIRO TRIPLO CELULAR DE CONCRETO MOLDADO EM LOCO, DE 3,00 X 2,00 M COM ALTURA DE ATERRO DE 2,50 A 5,00 M - AREIA EXTRAÍDA E BRITA PRODUZIDA (EXECUÇÃO, INCLUINDO FORNECIMENTO, CARGA E TRANSPORTE DE TODOS OS MATERIAIS, EXCLUI ESCAVAÇÃO) - (CADERNO DE BUEIROS CELULARES RT 01.45)</t>
  </si>
  <si>
    <t>CORPO DE BUEIRO TRIPLO CELULAR DE CONCRETO MOLDADO EM LOCO, DE 3,00 X 2,00 M COM ALTURA DE ATERRO DE 5,00 A 7,50 M - AREIA E BRITA COMERCIAIS (EXECUÇÃO, INCLUINDO FORNECIMENTO, CARGA E TRANSPORTE DE TODOS OS MATERIAIS, EXCLUI ESCAVAÇÃO) - (CADERNO DE BUEIROS CELULARES RT 01.45)</t>
  </si>
  <si>
    <t>CORPO DE BUEIRO TRIPLO CELULAR DE CONCRETO MOLDADO EM LOCO, DE 3,00 X 2,00 M COM ALTURA DE ATERRO DE 5,00 A 7,50 M - AREIA EXTRAÍDA E BRITA PRODUZIDA (EXECUÇÃO, INCLUINDO FORNECIMENTO, CARGA E TRANSPORTE DE TODOS OS MATERIAIS, EXCLUI ESCAVAÇÃO) - (CADERNO DE BUEIROS CELULARES RT 01.45)</t>
  </si>
  <si>
    <t>CORPO DE BUEIRO TRIPLO CELULAR DE CONCRETO MOLDADO EM LOCO, DE 3,00 X 3,00 M COM ALTURA DE ATERRO DE 0,00 A 1,00 M - AREIA E BRITA COMERCIAIS (EXECUÇÃO, INCLUINDO FORNECIMENTO, CARGA E TRANSPORTE DE TODOS OS MATERIAIS, EXCLUI ESCAVAÇÃO) - (CADERNO DE BUEIROS CELULARES RT 01.45)</t>
  </si>
  <si>
    <t>CORPO DE BUEIRO TRIPLO CELULAR DE CONCRETO MOLDADO EM LOCO, DE 3,00 X 3,00 M COM ALTURA DE ATERRO DE 0,00 A 1,00 M - AREIA EXTRAÍDA E BRITA PRODUZIDA (EXECUÇÃO, INCLUINDO FORNECIMENTO, CARGA E TRANSPORTE DE TODOS OS MATERIAIS, EXCLUI ESCAVAÇÃO) - (CADERNO DE BUEIROS CELULARES RT 01.45)</t>
  </si>
  <si>
    <t>CORPO DE BUEIRO TRIPLO CELULAR DE CONCRETO MOLDADO EM LOCO, DE 3,00 X 3,00 M COM ALTURA DE ATERRO DE 1,00 A 2,50 M - AREIA E BRITA COMERCIAIS (EXECUÇÃO, INCLUINDO FORNECIMENTO, CARGA E TRANSPORTE DE TODOS OS MATERIAIS, EXCLUI ESCAVAÇÃO) - (CADERNO DE BUEIROS CELULARES RT 01.45)</t>
  </si>
  <si>
    <t>CORPO DE BUEIRO TRIPLO CELULAR DE CONCRETO MOLDADO EM LOCO, DE 3,00 X 3,00 M COM ALTURA DE ATERRO DE 1,00 A 2,50 M - AREIA EXTRAÍDA E BRITA PRODUZIDA (EXECUÇÃO, INCLUINDO FORNECIMENTO, CARGA E TRANSPORTE DE TODOS OS MATERIAIS, EXCLUI ESCAVAÇÃO) - (CADERNO DE BUEIROS CELULARES RT 01.45)</t>
  </si>
  <si>
    <t>CORPO DE BUEIRO TRIPLO CELULAR DE CONCRETO MOLDADO EM LOCO, DE 3,00 X 3,00 M COM ALTURA DE ATERRO DE 2,50 A 5,00 M - AREIA E BRITA COMERCIAIS (EXECUÇÃO, INCLUINDO FORNECIMENTO, CARGA E TRANSPORTE DE TODOS OS MATERIAIS, EXCLUI ESCAVAÇÃO) - (CADERNO DE BUEIROS CELULARES RT 01.45)</t>
  </si>
  <si>
    <t>CORPO DE BUEIRO TRIPLO CELULAR DE CONCRETO MOLDADO EM LOCO, DE 3,00 X 3,00 M COM ALTURA DE ATERRO DE 2,50 A 5,00 M - AREIA EXTRAÍDA E BRITA PRODUZIDA (EXECUÇÃO, INCLUINDO FORNECIMENTO, CARGA E TRANSPORTE DE TODOS OS MATERIAIS, EXCLUI ESCAVAÇÃO) - (CADERNO DE BUEIROS CELULARES RT 01.45)</t>
  </si>
  <si>
    <t>CORPO DE BUEIRO TRIPLO CELULAR DE CONCRETO MOLDADO EM LOCO, DE 3,00 X 3,00 M COM ALTURA DE ATERRO DE 5,00 A 7,50 M - AREIA E BRITA COMERCIAIS (EXECUÇÃO, INCLUINDO FORNECIMENTO, CARGA E TRANSPORTE DE TODOS OS MATERIAIS, EXCLUI ESCAVAÇÃO) - (CADERNO DE BUEIROS CELULARES RT 01.45)</t>
  </si>
  <si>
    <t>CORPO DE BUEIRO TRIPLO CELULAR DE CONCRETO MOLDADO EM LOCO, DE 3,00 X 3,00 M COM ALTURA DE ATERRO DE 5,00 A 7,50 M - AREIA EXTRAÍDA E BRITA PRODUZIDA (EXECUÇÃO, INCLUINDO FORNECIMENTO, CARGA E TRANSPORTE DE TODOS OS MATERIAIS, EXCLUI ESCAVAÇÃO) - (CADERNO DE BUEIROS CELULARES RT 01.45)</t>
  </si>
  <si>
    <t>CORPO DE BUEIRO TRIPLO CELULAR DE CONCRETO MOLDADO EM LOCO, DE 3,50 X 3,00 M COM ALTURA DE ATERRO DE 0,00 A 1,00 M - AREIA E BRITA COMERCIAIS (EXECUÇÃO, INCLUINDO FORNECIMENTO, CARGA E TRANSPORTE DE TODOS OS MATERIAIS, EXCLUI ESCAVAÇÃO) - (CADERNO DE BUEIROS CELULARES RT 01.45)</t>
  </si>
  <si>
    <t>CORPO DE BUEIRO TRIPLO CELULAR DE CONCRETO MOLDADO EM LOCO, DE 3,50 X 3,00 M COM ALTURA DE ATERRO DE 0,00 A 1,00 M - AREIA EXTRAÍDA E BRITA PRODUZIDA (EXECUÇÃO, INCLUINDO FORNECIMENTO, CARGA E TRANSPORTE DE TODOS OS MATERIAIS, EXCLUI ESCAVAÇÃO) - (CADERNO DE BUEIROS CELULARES RT 01.45)</t>
  </si>
  <si>
    <t>CORPO DE BUEIRO TRIPLO CELULAR DE CONCRETO MOLDADO EM LOCO, DE 3,50 X 3,00 M COM ALTURA DE ATERRO DE 1,00 A 2,50 M - AREIA E BRITA COMERCIAIS (EXECUÇÃO, INCLUINDO FORNECIMENTO, CARGA E TRANSPORTE DE TODOS OS MATERIAIS, EXCLUI ESCAVAÇÃO) - (CADERNO DE BUEIROS CELULARES RT 01.45)</t>
  </si>
  <si>
    <t>CORPO DE BUEIRO TRIPLO CELULAR DE CONCRETO MOLDADO EM LOCO, DE 3,50 X 3,00 M COM ALTURA DE ATERRO DE 1,00 A 2,50 M - AREIA EXTRAÍDA E BRITA PRODUZIDA (EXECUÇÃO, INCLUINDO FORNECIMENTO, CARGA E TRANSPORTE DE TODOS OS MATERIAIS, EXCLUI ESCAVAÇÃO) - (CADERNO DE BUEIROS CELULARES RT 01.45)</t>
  </si>
  <si>
    <t>CORPO DE BUEIRO TRIPLO CELULAR DE CONCRETO MOLDADO EM LOCO, DE 3,50 X 3,00 M COM ALTURA DE ATERRO DE 2,50 A 5,00 M - AREIA E BRITA COMERCIAIS (EXECUÇÃO, INCLUINDO FORNECIMENTO, CARGA E TRANSPORTE DE TODOS OS MATERIAIS, EXCLUI ESCAVAÇÃO) - (CADERNO DE BUEIROS CELULARES RT 01.45)</t>
  </si>
  <si>
    <t>CORPO DE BUEIRO TRIPLO CELULAR DE CONCRETO MOLDADO EM LOCO, DE 3,50 X 3,00 M COM ALTURA DE ATERRO DE 2,50 A 5,00 M - AREIA EXTRAÍDA E BRITA PRODUZIDA (EXECUÇÃO, INCLUINDO FORNECIMENTO, CARGA E TRANSPORTE DE TODOS OS MATERIAIS, EXCLUI ESCAVAÇÃO) - (CADERNO DE BUEIROS CELULARES RT 01.45)</t>
  </si>
  <si>
    <t>CORPO DE BUEIRO TRIPLO CELULAR DE CONCRETO MOLDADO EM LOCO, DE 3,50 X 3,00 M COM ALTURA DE ATERRO DE 5,00 A 7,50 M - AREIA E BRITA COMERCIAIS (EXECUÇÃO, INCLUINDO FORNECIMENTO, CARGA E TRANSPORTE DE TODOS OS MATERIAIS, EXCLUI ESCAVAÇÃO) - (CADERNO DE BUEIROS CELULARES RT 01.45)</t>
  </si>
  <si>
    <t>CORPO DE BUEIRO TRIPLO CELULAR DE CONCRETO MOLDADO EM LOCO, DE 3,50 X 3,00 M COM ALTURA DE ATERRO DE 5,00 A 7,50 M - AREIA EXTRAÍDA E BRITA PRODUZIDA (EXECUÇÃO, INCLUINDO FORNECIMENTO, CARGA E TRANSPORTE DE TODOS OS MATERIAIS, EXCLUI ESCAVAÇÃO) - (CADERNO DE BUEIROS CELULARES RT 01.45)</t>
  </si>
  <si>
    <t>BOCA DE BUEIRO TRIPLO CELULAR DE CONCRETO MOLDADO EM LOCO, DE 2,00 X 2,00 M COM ESCONSIDADE DE 0º - AREIA E BRITA COMERCIAIS (EXECUÇÃO, INCLUINDO FORNECIMENTO, CARGA E TRANSPORTE DE TODOS OS MATERIAIS, EXCLUI ESCAVAÇÃO) - (CADERNO DE BUEIROS CELULARES RT 01.45)</t>
  </si>
  <si>
    <t>BOCA DE BUEIRO TRIPLO CELULAR DE CONCRETO MOLDADO EM LOCO, DE 2,00 X 2,00 M COM ESCONSIDADE DE 0º - AREIA EXTRAÍDA E BRITA PRODUZIDA (EXECUÇÃO, INCLUINDO FORNECIMENTO, CARGA E TRANSPORTE DE TODOS OS MATERIAIS, EXCLUI ESCAVAÇÃO) - (CADERNO DE BUEIROS CELULARES RT 01.45)</t>
  </si>
  <si>
    <t>BOCA DE BUEIRO TRIPLO CELULAR DE CONCRETO MOLDADO EM LOCO, DE 2,00 X 2,00 M COM ESCONSIDADE DE 15º - AREIA E BRITA COMERCIAIS (EXECUÇÃO, INCLUINDO FORNECIMENTO, CARGA E TRANSPORTE DE TODOS OS MATERIAIS, EXCLUI ESCAVAÇÃO) - (CADERNO DE BUEIROS CELULARES RT 01.45)</t>
  </si>
  <si>
    <t>BOCA DE BUEIRO TRIPLO CELULAR DE CONCRETO MOLDADO EM LOCO, DE 2,00 X 2,00 M COM ESCONSIDADE DE 15º - AREIA EXTRAÍDA E BRITA PRODUZIDA (EXECUÇÃO, INCLUINDO FORNECIMENTO, CARGA E TRANSPORTE DE TODOS OS MATERIAIS, EXCLUI ESCAVAÇÃO) - (CADERNO DE BUEIROS CELULARES RT 01.45)</t>
  </si>
  <si>
    <t>BOCA DE BUEIRO TRIPLO CELULAR DE CONCRETO MOLDADO EM LOCO, DE 2,00 X 2,00 M COM ESCONSIDADE DE 30º - AREIA E BRITA COMERCIAIS (EXECUÇÃO, INCLUINDO FORNECIMENTO, CARGA E TRANSPORTE DE TODOS OS MATERIAIS, EXCLUI ESCAVAÇÃO) - (CADERNO DE BUEIROS CELULARES RT 01.45)</t>
  </si>
  <si>
    <t>BOCA DE BUEIRO TRIPLO CELULAR DE CONCRETO MOLDADO EM LOCO, DE 2,00 X 2,00 M COM ESCONSIDADE DE 30º - AREIA EXTRAÍDA E BRITA PRODUZIDA (EXECUÇÃO, INCLUINDO FORNECIMENTO, CARGA E TRANSPORTE DE TODOS OS MATERIAIS, EXCLUI ESCAVAÇÃO) - (CADERNO DE BUEIROS CELULARES RT 01.45)</t>
  </si>
  <si>
    <t>BOCA DE BUEIRO TRIPLO CELULAR DE CONCRETO MOLDADO EM LOCO, DE 2,00 X 2,00 M COM ESCONSIDADE DE 45º - AREIA E BRITA COMERCIAIS (EXECUÇÃO, INCLUINDO FORNECIMENTO, CARGA E TRANSPORTE DE TODOS OS MATERIAIS, EXCLUI ESCAVAÇÃO) - (CADERNO DE BUEIROS CELULARES RT 01.45)</t>
  </si>
  <si>
    <t>BOCA DE BUEIRO TRIPLO CELULAR DE CONCRETO MOLDADO EM LOCO, DE 2,00 X 2,00 M COM ESCONSIDADE DE 45º - AREIA EXTRAÍDA E BRITA PRODUZIDA (EXECUÇÃO, INCLUINDO FORNECIMENTO, CARGA E TRANSPORTE DE TODOS OS MATERIAIS, EXCLUI ESCAVAÇÃO) - (CADERNO DE BUEIROS CELULARES RT 01.45)</t>
  </si>
  <si>
    <t>BOCA DE BUEIRO TRIPLO CELULAR DE CONCRETO MOLDADO EM LOCO, DE 3,00 X 2,00 M COM ESCONSIDADE DE 0º - AREIA E BRITA COMERCIAIS (EXECUÇÃO, INCLUINDO FORNECIMENTO, CARGA E TRANSPORTE DE TODOS OS MATERIAIS, EXCLUI ESCAVAÇÃO) - (CADERNO DE BUEIROS CELULARES RT 01.45)</t>
  </si>
  <si>
    <t>BOCA DE BUEIRO TRIPLO CELULAR DE CONCRETO MOLDADO EM LOCO, DE 3,00 X 2,00 M COM ESCONSIDADE DE 0º - AREIA EXTRAÍDA E BRITA PRODUZIDA (EXECUÇÃO, INCLUINDO FORNECIMENTO, CARGA E TRANSPORTE DE TODOS OS MATERIAIS, EXCLUI ESCAVAÇÃO) - (CADERNO DE BUEIROS CELULARES RT 01.45)</t>
  </si>
  <si>
    <t>BOCA DE BUEIRO TRIPLO CELULAR DE CONCRETO MOLDADO EM LOCO, DE 3,00 X 2,00 M COM ESCONSIDADE DE 15º - AREIA E BRITA COMERCIAIS (EXECUÇÃO, INCLUINDO FORNECIMENTO, CARGA E TRANSPORTE DE TODOS OS MATERIAIS, EXCLUI ESCAVAÇÃO) - (CADERNO DE BUEIROS CELULARES RT 01.45)</t>
  </si>
  <si>
    <t>BOCA DE BUEIRO TRIPLO CELULAR DE CONCRETO MOLDADO EM LOCO, DE 3,00 X 2,00 M COM ESCONSIDADE DE 15º - AREIA EXTRAÍDA E BRITA PRODUZIDA (EXECUÇÃO, INCLUINDO FORNECIMENTO, CARGA E TRANSPORTE DE TODOS OS MATERIAIS, EXCLUI ESCAVAÇÃO) - (CADERNO DE BUEIROS CELULARES RT 01.45)</t>
  </si>
  <si>
    <t>BOCA DE BUEIRO TRIPLO CELULAR DE CONCRETO MOLDADO EM LOCO, DE 3,00 X 2,00 M COM ESCONSIDADE DE 30º - AREIA E BRITA COMERCIAIS (EXECUÇÃO, INCLUINDO FORNECIMENTO, CARGA E TRANSPORTE DE TODOS OS MATERIAIS, EXCLUI ESCAVAÇÃO) - (CADERNO DE BUEIROS CELULARES RT 01.45)</t>
  </si>
  <si>
    <t>BOCA DE BUEIRO TRIPLO CELULAR DE CONCRETO MOLDADO EM LOCO, DE 3,00 X 2,00 M COM ESCONSIDADE DE 30º - AREIA EXTRAÍDA E BRITA PRODUZIDA (EXECUÇÃO, INCLUINDO FORNECIMENTO, CARGA E TRANSPORTE DE TODOS OS MATERIAIS, EXCLUI ESCAVAÇÃO) - (CADERNO DE BUEIROS CELULARES RT 01.45)</t>
  </si>
  <si>
    <t>BOCA DE BUEIRO TRIPLO CELULAR DE CONCRETO MOLDADO EM LOCO, DE 3,00 X 2,00 M COM ESCONSIDADE DE 45º - AREIA E BRITA COMERCIAIS (EXECUÇÃO, INCLUINDO FORNECIMENTO, CARGA E TRANSPORTE DE TODOS OS MATERIAIS, EXCLUI ESCAVAÇÃO) - (CADERNO DE BUEIROS CELULARES RT 01.45)</t>
  </si>
  <si>
    <t>BOCA DE BUEIRO TRIPLO CELULAR DE CONCRETO MOLDADO EM LOCO, DE 3,00 X 2,00 M COM ESCONSIDADE DE 45º - AREIA EXTRAÍDA E BRITA PRODUZIDA (EXECUÇÃO, INCLUINDO FORNECIMENTO, CARGA E TRANSPORTE DE TODOS OS MATERIAIS, EXCLUI ESCAVAÇÃO) - (CADERNO DE BUEIROS CELULARES RT 01.45)</t>
  </si>
  <si>
    <t>BOCA DE BUEIRO TRIPLO CELULAR DE CONCRETO MOLDADO EM LOCO, DE 3,00 X 3,00 M COM ESCONSIDADE DE 0º - AREIA E BRITA COMERCIAIS (EXECUÇÃO, INCLUINDO FORNECIMENTO, CARGA E TRANSPORTE DE TODOS OS MATERIAIS, EXCLUI ESCAVAÇÃO) - (CADERNO DE BUEIROS CELULARES RT 01.45)</t>
  </si>
  <si>
    <t>BOCA DE BUEIRO TRIPLO CELULAR DE CONCRETO MOLDADO EM LOCO, DE 3,00 X 3,00 M COM ESCONSIDADE DE 0º - AREIA EXTRAÍDA E BRITA PRODUZIDA (EXECUÇÃO, INCLUINDO FORNECIMENTO, CARGA E TRANSPORTE DE TODOS OS MATERIAIS, EXCLUI ESCAVAÇÃO) - (CADERNO DE BUEIROS CELULARES RT 01.45)</t>
  </si>
  <si>
    <t>BOCA DE BUEIRO TRIPLO CELULAR DE CONCRETO MOLDADO EM LOCO, DE 3,00 X 3,00 M COM ESCONSIDADE DE 15º - AREIA E BRITA COMERCIAIS (EXECUÇÃO, INCLUINDO FORNECIMENTO, CARGA E TRANSPORTE DE TODOS OS MATERIAIS, EXCLUI ESCAVAÇÃO) - (CADERNO DE BUEIROS CELULARES RT 01.45)</t>
  </si>
  <si>
    <t>BOCA DE BUEIRO TRIPLO CELULAR DE CONCRETO MOLDADO EM LOCO, DE 3,00 X 3,00 M COM ESCONSIDADE DE 15º - AREIA EXTRAÍDA E BRITA PRODUZIDA (EXECUÇÃO, INCLUINDO FORNECIMENTO, CARGA E TRANSPORTE DE TODOS OS MATERIAIS, EXCLUI ESCAVAÇÃO) - (CADERNO DE BUEIROS CELULARES RT 01.45)</t>
  </si>
  <si>
    <t>BOCA DE BUEIRO TRIPLO CELULAR DE CONCRETO MOLDADO EM LOCO, DE 3,00 X 3,00 M COM ESCONSIDADE DE 30º - AREIA E BRITA COMERCIAIS (EXECUÇÃO, INCLUINDO FORNECIMENTO, CARGA E TRANSPORTE DE TODOS OS MATERIAIS, EXCLUI ESCAVAÇÃO) - (CADERNO DE BUEIROS CELULARES RT 01.45)</t>
  </si>
  <si>
    <t>BOCA DE BUEIRO TRIPLO CELULAR DE CONCRETO MOLDADO EM LOCO, DE 3,00 X 3,00 M COM ESCONSIDADE DE 30º - AREIA EXTRAÍDA E BRITA PRODUZIDA (EXECUÇÃO, INCLUINDO FORNECIMENTO, CARGA E TRANSPORTE DE TODOS OS MATERIAIS, EXCLUI ESCAVAÇÃO) - (CADERNO DE BUEIROS CELULARES RT 01.45)</t>
  </si>
  <si>
    <t>BOCA DE BUEIRO TRIPLO CELULAR DE CONCRETO MOLDADO EM LOCO, DE 3,00 X 3,00 M COM ESCONSIDADE DE 45º - AREIA E BRITA COMERCIAIS (EXECUÇÃO, INCLUINDO FORNECIMENTO, CARGA E TRANSPORTE DE TODOS OS MATERIAIS, EXCLUI ESCAVAÇÃO) - (CADERNO DE BUEIROS CELULARES RT 01.45)</t>
  </si>
  <si>
    <t>BOCA DE BUEIRO TRIPLO CELULAR DE CONCRETO MOLDADO EM LOCO, DE 3,00 X 3,00 M COM ESCONSIDADE DE 45º - AREIA EXTRAÍDA E BRITA PRODUZIDA (EXECUÇÃO, INCLUINDO FORNECIMENTO, CARGA E TRANSPORTE DE TODOS OS MATERIAIS, EXCLUI ESCAVAÇÃO) - (CADERNO DE BUEIROS CELULARES RT 01.45)</t>
  </si>
  <si>
    <t>BOCA DE BUEIRO TRIPLO CELULAR DE CONCRETO MOLDADO EM LOCO, DE 3,50 X 3,50 M COM ESCONSIDADE DE 0º - AREIA E BRITA COMERCIAIS (EXECUÇÃO, INCLUINDO FORNECIMENTO, CARGA E TRANSPORTE DE TODOS OS MATERIAIS, EXCLUI ESCAVAÇÃO) - (CADERNO DE BUEIROS CELULARES RT 01.45)</t>
  </si>
  <si>
    <t>BOCA DE BUEIRO TRIPLO CELULAR DE CONCRETO MOLDADO EM LOCO, DE 3,50 X 3,50 M COM ESCONSIDADE DE 0º - AREIA EXTRAÍDA E BRITA PRODUZIDA (EXECUÇÃO, INCLUINDO FORNECIMENTO, CARGA E TRANSPORTE DE TODOS OS MATERIAIS, EXCLUI ESCAVAÇÃO) - (CADERNO DE BUEIROS CELULARES RT 01.45)</t>
  </si>
  <si>
    <t>BOCA DE BUEIRO TRIPLO CELULAR DE CONCRETO MOLDADO EM LOCO, DE 3,50 X 3,50 M COM ESCONSIDADE DE 15º - AREIA E BRITA COMERCIAIS (EXECUÇÃO, INCLUINDO FORNECIMENTO, CARGA E TRANSPORTE DE TODOS OS MATERIAIS, EXCLUI ESCAVAÇÃO) - (CADERNO DE BUEIROS CELULARES RT 01.45)</t>
  </si>
  <si>
    <t>BOCA DE BUEIRO TRIPLO CELULAR DE CONCRETO MOLDADO EM LOCO, DE 3,50 X 3,50 M COM ESCONSIDADE DE 15º - AREIA EXTRAÍDA E BRITA PRODUZIDA (EXECUÇÃO, INCLUINDO FORNECIMENTO, CARGA E TRANSPORTE DE TODOS OS MATERIAIS, EXCLUI ESCAVAÇÃO) - (CADERNO DE BUEIROS CELULARES RT 01.45)</t>
  </si>
  <si>
    <t>BOCA DE BUEIRO TRIPLO CELULAR DE CONCRETO MOLDADO EM LOCO, DE 3,50 X 3,50 M COM ESCONSIDADE DE 30º - AREIA E BRITA COMERCIAIS (EXECUÇÃO, INCLUINDO FORNECIMENTO, CARGA E TRANSPORTE DE TODOS OS MATERIAIS, EXCLUI ESCAVAÇÃO) - (CADERNO DE BUEIROS CELULARES RT 01.45)</t>
  </si>
  <si>
    <t>BOCA DE BUEIRO TRIPLO CELULAR DE CONCRETO MOLDADO EM LOCO, DE 3,50 X 3,50 M COM ESCONSIDADE DE 30º - AREIA EXTRAÍDA E BRITA PRODUZIDA (EXECUÇÃO, INCLUINDO FORNECIMENTO, CARGA E TRANSPORTE DE TODOS OS MATERIAIS, EXCLUI ESCAVAÇÃO) - (CADERNO DE BUEIROS CELULARES RT 01.45)</t>
  </si>
  <si>
    <t>BOCA DE BUEIRO TRIPLO CELULAR DE CONCRETO MOLDADO EM LOCO, DE 3,50 X 3,50 M COM ESCONSIDADE DE 45º - AREIA E BRITA COMERCIAIS (EXECUÇÃO, INCLUINDO FORNECIMENTO, CARGA E TRANSPORTE DE TODOS OS MATERIAIS, EXCLUI ESCAVAÇÃO) - (CADERNO DE BUEIROS CELULARES RT 01.45)</t>
  </si>
  <si>
    <t>BOCA DE BUEIRO TRIPLO CELULAR DE CONCRETO MOLDADO EM LOCO, DE 3,50 X 3,50 M COM ESCONSIDADE DE 45º - AREIA EXTRAÍDA E BRITA PRODUZIDA (EXECUÇÃO, INCLUINDO FORNECIMENTO, CARGA E TRANSPORTE DE TODOS OS MATERIAIS, EXCLUI ESCAVAÇÃO) - (CADERNO DE BUEIROS CELULARES RT 01.45)</t>
  </si>
  <si>
    <t>RO-8815</t>
  </si>
  <si>
    <t>CORTE A PLASMA MANUAL EM CHAPA DE AÇO-CARBONO COM ESPESSURA DE 9,00 A 25,00 MM</t>
  </si>
  <si>
    <t>RO-8816</t>
  </si>
  <si>
    <t>RO-9516</t>
  </si>
  <si>
    <t>CORTE DE TUBOS DE AÇO GALVANIZADO COM ESPESSURA DE ATÉ 3,75 MM COM ESMERILHADEIRA ELÉTRICA MANUAL</t>
  </si>
  <si>
    <t>RAP ESTRELA DO SUL</t>
  </si>
  <si>
    <r>
      <t xml:space="preserve">LOCAÇÃO DE BANHEIRO QUÍMICO, DIMENSÕES (110X120X230)CM, LINHA PADRÃO, CONTENDO UMA (1) PIA/HIGIENIZADOR DE MÃOS, INCLUSIVE MANUTENÇÃO E MOBILIZAÇÃO/DESMOBILIZAÇÃO, </t>
    </r>
    <r>
      <rPr>
        <u/>
        <sz val="11"/>
        <rFont val="Times New Roman"/>
        <family val="1"/>
      </rPr>
      <t>CONSIDERANDO 1 UNIDADE1</t>
    </r>
  </si>
  <si>
    <r>
      <t xml:space="preserve">FORNECIMENTO E COLOCAÇÃO DE PLACA DE OBRA EM CHAPA GALVANIZADA #26, ESP. 0,45MM, DIMENSÃO </t>
    </r>
    <r>
      <rPr>
        <b/>
        <sz val="11"/>
        <rFont val="Times New Roman"/>
        <family val="1"/>
      </rPr>
      <t>3x1,5 M</t>
    </r>
    <r>
      <rPr>
        <sz val="11"/>
        <rFont val="Times New Roman"/>
        <family val="1"/>
      </rPr>
      <t>, PLOTADA COM ADESIVO VINÍLICO, AFIXADA COM REBITES 4,8x40MM, EM ESTRUTURA METÁLICA DE METALON 20x20MM, ESP. 1,25MM, INCLUSIVE SUPORTE EM EUCALIPTO AUTOCLAVADO PINTADO COM TINTA PVA DUAS (2) DEMÃOS</t>
    </r>
  </si>
  <si>
    <r>
      <t xml:space="preserve">FORNECIMENTO E PLANTIO DE GRAMA ESMERALDA EM PLACAS, </t>
    </r>
    <r>
      <rPr>
        <u/>
        <sz val="11"/>
        <rFont val="Times New Roman"/>
        <family val="1"/>
      </rPr>
      <t>INCLUSIVE TERRA VEGETAL E CONSERVAÇÃO POR TRINTA (30) DIAS</t>
    </r>
  </si>
  <si>
    <t>INSTALACAO PROVISORIA PADRÃO CEMIG TIPO C3, DEMANDA PROVÁVEL DE 23,1 ATÉ 27,0KW (3F+N)</t>
  </si>
  <si>
    <t>CONTAINER 6,00X2,40X2,82M, COM ISOLAMENTO TÉRMICO</t>
  </si>
  <si>
    <t>BETONEIRA, CAPACIDADE NOMINAL 400 L, CAPACIDADE DE MISTURA 280 L, MOTOR ELETRICO TRIFASICO 220/380 V, POTENCIA 2 CV, SEM CARREGADOR</t>
  </si>
  <si>
    <t>BETONEIRA, CAPACIDADE NOMINAL 400 L, CAPACIDADE DE MISTURA 310 L, MOTOR A DIESEL, POTENCIA 5 CV, SEM CARREGADOR</t>
  </si>
  <si>
    <t>ELEMENTO PRE-MOLDADO PARA TRANSICAO EXCENTRICA EM CONCRETO ARMADO, DN *1200* MM, FURO CIRCULAR DN 600 MM, ESPESSURA *12* CM</t>
  </si>
  <si>
    <t>ELEMENTO PRE-MOLDADO PARA TRANSICAO EXCENTRICA EM CONCRETO ARMADO, DN *1500* MM, FURO CIRCULAR DN 600 MM, ESPESSURA 15 CM</t>
  </si>
  <si>
    <t>BETONEIRA, CAPACIDADE NOMINAL 400 L, CAPACIDADE DE MISTURA 310 L, MOTOR A GASOLINA, POTENCIA 5,5 CV, SEM CARREGADOR</t>
  </si>
  <si>
    <t>BETONEIRA, CAPACIDADE NOMINAL 600 L, CAPACIDADE DE MISTURA 360 L, MOTOR ELETRICO TRIFASICO 220/380V, POTENCIA 4CV, SEM CARREGADOR</t>
  </si>
  <si>
    <t>BETONEIRA, CAPACIDADE NOMINAL 600 L, CAPACIDADE DE MISTURA 440 L, MOTOR A DIESEL, POTENCIA 10 CV, COM CARREGADOR</t>
  </si>
  <si>
    <t>PLACA DE FIBRA MINERAL PARA FORRO, DE 625 X 625 MM, E = 15 MM, BORDA RETA, COM PINTURA ANTIMOFO (NAO INCLUI PERFIS)</t>
  </si>
  <si>
    <t>PLACA DE FIBRA MINERAL PARA FORRO, DE 1250 X 625 MM, E = 15 MM, BORDA RETA, COM PINTURA ANTIMOFO (NAO INCLUI PERFIS)</t>
  </si>
  <si>
    <t>PLACA DE FIBRA MINERAL PARA FORRO, DE 625 X 625 MM, E = 15 MM, BORDA REBAIXADA PARA PERFIL 24 MM, COM PINTURA ANTIMOFO (NAO INCLUI PERFIS)</t>
  </si>
  <si>
    <t>COTOVELO HORIZONTAL RETO 90 GRAUS, PARA ELETROCALHA, EM CHAPA LISA DE ACO GALVANIZADO ESPESSURA #22, 100 X 50 MM (L X A), SEM VIROLA, SEM TAMPA</t>
  </si>
  <si>
    <t>COTOVELO HORIZONTAL RETO 90 GRAUS, PARA ELETROCALHA, EM CHAPA LISA DE ACO GALVANIZADO ESPESSURA #22, 125 X 50 MM (L X A), SEM VIROLA, SEM TAMPA</t>
  </si>
  <si>
    <t>COTOVELO HORIZONTAL RETO 90 GRAUS, PARA ELETROCALHA, EM CHAPA LISA DE ACO GALVANIZADO ESPESSURA # 22, 150 X 50 MM (L X A), SEM VIROLA, SEM TAMPA</t>
  </si>
  <si>
    <t>COTOVELO HORIZONTAL RETO 90 GRAUS, PARA ELETROCALHA, EM CHAPA LISA DE ACO GALVANIZADO ESPESSURA #22, 200 X 50 MM (L X A), SEM VIROLA, SEM TAMPA</t>
  </si>
  <si>
    <t>COTOVELO HORIZONTAL RETO 90 GRAUS, PARA ELETROCALHA, EM CHAPA LISA DE ACO GALVANIZADO ESPESSURA #22, 250 X 50 MM (L X A), SEM VIROLA, SEM TAMPA</t>
  </si>
  <si>
    <t>COTOVELO HORIZONTAL RETO 90 GRAUS, PARA ELETROCALHA, EM CHAPA LISA DE ACO GALVANIZADO ESPESSURA #18, 300 X 50 MM (L X A), SEM VIROLA, SEM TAMPA</t>
  </si>
  <si>
    <t>COTOVELO HORIZONTAL RETO 90 GRAUS, PARA ELETROCALHA, EM CHAPA LISA DE ACO GALVANIZADO ESPESSURA #18, 400 X 50 MM (L X A), SEM VIROLA, SEM TAMPA</t>
  </si>
  <si>
    <t>COTOVELO HORIZONTAL RETO 90 GRAUS, PARA ELETROCALHA, EM CHAPA LISA DE ACO GALVANIZADO ESPESSURA #22, 50 X 50 MM (L X A), SEM VIROLA, SEM TAMPA</t>
  </si>
  <si>
    <t>COTOVELO HORIZONTAL RETO 90 GRAUS, PARA ELETROCALHA, EM CHAPA LISA DE ACO GALVANIZADO ESPESSURA #16, 500 X 50 MM (L X A), SEM VIROLA, SEM TAMPA</t>
  </si>
  <si>
    <t>COTOVELO HORIZONTAL RETO 90 GRAUS, PARA ELETROCALHA, EM CHAPA LISA DE ACO GALVANIZADO ESPESSURA #16, 600 X 50 MM (L X A), SEM VIROLA, SEM TAMPA</t>
  </si>
  <si>
    <t>COTOVELO HORIZONTAL RETO 90 GRAUS, PARA ELETROCALHA, EM CHAPA LISA DE ACO GALVANIZADO ESPESSURA #14, 700 X 50 MM (L X A), SEM VIROLA, SEM TAMPA</t>
  </si>
  <si>
    <t>COTOVELO HORIZONTAL RETO 90 GRAUS, PARA ELETROCALHA, EM CHAPA LISA DE ACO GALVANIZADO ESPESSURA #22, 75 X 50 MM (L X A), SEM VIROLA, SEM TAMPA</t>
  </si>
  <si>
    <t>COTOVELO HORIZONTAL RETO 90 GRAUS, PARA ELETROCALHA, EM CHAPA LISA DE ACO GALVANIZADO ESPESSURA #14, 800 X 50 MM (L X A), SEM VIROLA, SEM TAMPA</t>
  </si>
  <si>
    <t>EMENDA INTERNA, TIPO U, BASE LISA, PARA ELETROCALHA, EM CHAPA DE ACO GALVANIZADO ESPESSURA #22, 125 X 50 MM (L X A)</t>
  </si>
  <si>
    <t>COTOVELO HORIZONTAL RETO, 90 GRAUS, PARA ELETROCALHA, EM CHAPA PERFURADA DE ACO GALVANIZADO ESPESSURA #22, 100 X 50 MM (L X A), SEM VIROLA, SEM TAMPA</t>
  </si>
  <si>
    <t>COTOVELO HORIZONTAL RETO 90 GRAUS, PARA ELETROCALHA, EM CHAPA PERFURADA DE ACO GALVANIZADO ESPESSURA #22, 125 X 50 MM (L X A), SEM VIROLA, SEM TAMPA</t>
  </si>
  <si>
    <t>COTOVELO HORIZONTAL RETO 90 GRAUS, PARA ELETROCALHA, EM CHAPA PERFURADA DE ACO GALVANIZADO ESPESSURA #22, 150 X 50 MM (L X A), SEM VIROLA, SEM TAMPA</t>
  </si>
  <si>
    <t>COTOVELO HORIZONTAL RETO 90 GRAUS, PARA ELETROCALHA, EM CHAPA PERFURADA DE ACO GALVANIZADO ESPESSURA #22, 200 X 50 MM (L X A), SEM VIROLA, SEM TAMPA</t>
  </si>
  <si>
    <t>COTOVELO HORIZONTAL RETO 90 GRAUS, PARA ELETROCALHA, EM CHAPA PERFURADA DE ACO GALVANIZADO ESPESSURA #22, 250 X 50 MM (L X A), SEM VIROLA, SEM TAMPA</t>
  </si>
  <si>
    <t>COTOVELO HORIZONTAL RETO 90 GRAUS, PARA ELETROCALHA, EM CHAPA PERFURADA DE ACO GALVANIZADO ESPESSURA #18, 300 X 50 MM (L X A), SEM VIROLA, SEM TAMPA</t>
  </si>
  <si>
    <t>COTOVELO HORIZONTAL RETO 90 GRAUS, PARA ELETROCALHA, EM CHAPA PERFURADA DE ACO GALVANIZADO ESPESSURA #18, 400 X 50 MM (L X A), SEM VIROLA, SEM TAMPA</t>
  </si>
  <si>
    <t>COTOVELO HORIZONTAL RETO 90 GRAUS, PARA ELETROCALHA, EM CHAPA PERFURADA DE ACO GALVANIZADO ESPESSURA #16, 500 X 50 MM (L X A), SEM VIROLA, SEM TAMPA</t>
  </si>
  <si>
    <t>COTOVELO HORIZONTAL RETO 90 GRAUS, PARA ELETROCALHA, EM CHAPA PERFURADA DE ACO GALVANIZADO ESPESSURA #22, 50 X 50 MM (L X A), SEM VIROLA, SEM TAMPA</t>
  </si>
  <si>
    <t>COTOVELO HORIZONTAL RETO 90 GRAUS, PARA ELETROCALHA, EM CHAPA PERFURADA DE ACO GALVANIZADO ESPESSURA #16, 600 X 50 MM (L X A), SEM VIROLA, SEM TAMPA</t>
  </si>
  <si>
    <t>COTOVELO HORIZONTAL RETO 90 GRAUS PARA ELETROCALHA, EM CHAPA PERFURADA DE ACO GALVANIZADO ESPESSURA #14, 700 X 50 MM (L X A), SEM VIROLA, SEM TAMPA</t>
  </si>
  <si>
    <t>COTOVELO HORIZONTAL RETO 90 GRAUS, PARA ELETROCALHA, EM CHAPA PERFURADA DE ACO GALVANIZADO ESPESSURA #22, 75 X 50 MM (L X A), SEM VIROLA, SEM TAMPA</t>
  </si>
  <si>
    <t>COTOVELO HORIZONTAL RETO 90 GRAUS, PARA ELETROCALHA, EM CHAPA PERFURADA DE ACO GALVANIZADO ESPESSURA #14, 800 X 50 MM (L X A), SEM VIROLA, SEM TAMPA</t>
  </si>
  <si>
    <t>CURVA HORIZONTAL 90 GRAUS PERFURADA, PARA ELETROCALHA, EM CHAPA DE ACO GALVANIZADO ESPESSURA #22, 100 X 50 MM (L X A), SEM VIROLA, SEM TAMPA</t>
  </si>
  <si>
    <t>CURVA HORIZONTAL 90 GRAUS PERFURADA, PARA ELETROCALHA, EM CHAPA DE ACO GALVANIZADO ESPESSURA #22, 125 X 50 MM (L X A), SEM VIROLA, SEM TAMPA</t>
  </si>
  <si>
    <t>CURVA HORIZONTAL 90 GRAUS PERFURADA, PARA ELETROCALHA, EM CHAPA DE ACO GALVANIZADO ESPESSURA #22, 150 X 50 MM (L X A), SEM VIROLA, SEM TAMPA</t>
  </si>
  <si>
    <t>CURVA HORIZONTAL 90 GRAUS PERFURADA, PARA ELETROCALHA, EM CHAPA DE ACO GALVANIZADO ESPESSURA #22, 200 X 50 MM (L X A), SEM VIROLA, SEM TAMPA</t>
  </si>
  <si>
    <t>CURVA HORIZONTAL 90 GRAUS PERFURADA, PARA ELETROCALHA, EM CHAPA DE ACO GALVANIZADO ESPESSURA #22, 250 X 50 MM (L X A), SEM VIROLA, SEM TAMPA</t>
  </si>
  <si>
    <t>CURVA HORIZONTAL 90 GRAUS PERFURADA, PARA ELETROCALHA, EM CHAPA DE ACO GALVANIZADO ESPESSURA #18, 300 X 50 MM (L X A), SEM VIROLA, SEM TAMPA</t>
  </si>
  <si>
    <t>CURVA HORIZONTAL 90 GRAUS PERFURADA, PARA ELETROCALHA, EM CHAPA DE ACO GALVANIZADO ESPESSURA #18, 400 X 50 MM (L X A), SEM VIROLA, SEM TAMPA</t>
  </si>
  <si>
    <t>CURVA HORIZONTAL 90 GRAUS PERFURADA, PARA ELETROCALHA, EM CHAPA DE ACO GALVANIZADO ESPESSURA #16, 500 X 50 MM (L X A), SEM VIROLA, SEM TAMPA</t>
  </si>
  <si>
    <t>CURVA HORIZONTAL 90 GRAUS PERFURADA, PARA ELETROCALHA, EM CHAPA DE ACO GALVANIZADO ESPESSURA #22, 50 X 50 MM (L X A), SEM VIROLA, SEM TAMPA</t>
  </si>
  <si>
    <t>CURVA HORIZONTAL 90 GRAUS PERFURADA, PARA ELETROCALHA, EM CHAPA DE ACO GALVANIZADO ESPESSURA #16, 600 X 50 MM (L X A), SEM VIROLA, SEM TAMPA</t>
  </si>
  <si>
    <t>CURVA HORIZONTAL 90 GRAUS PERFURADA, PARA ELETROCALHA, EM CHAPA DE ACO GALVANIZADO ESPESSURA #14, 700 X 50 MM (L X A), SEM VIROLA, SEM TAMPA</t>
  </si>
  <si>
    <t>CURVA HORIZONTAL 90 GRAUS PERFURADA, PARA ELETROCALHA, EM CHAPA DE ACO GALVANIZADO ESPESSURA #22, 75 X 50 MM (L X A), SEM VIROLA, SEM TAMPA</t>
  </si>
  <si>
    <t>CURVA HORIZONTAL 90 GRAUS PERFURADA, PARA ELETROCALHA, EM CHAPA DE ACO GALVANIZADO ESPESSURA #14, 800 X 50 MM (L X A), SEM VIROLA, SEM TAMPA</t>
  </si>
  <si>
    <t>EMENDA INTERNA, TIPO U, BASE LISA, PARA ELETROCALHA, EM CHAPA DE ACO GALVANIZADO ESPESSURA #22, 200 X 50 MM (L X A)</t>
  </si>
  <si>
    <t>REDUCAO CONCENTRICA PARA ELETROCALHA, PERFURADA, EM CHAPA DE ACO GALVANIZADO ESPESSURA #22, (100 X 75 MM) X 50 MM (L X A), SEM VIROLA, SEM TAMPA</t>
  </si>
  <si>
    <t>REDUCAO CONCENTRICA PARA ELETROCALHA, PERFURADA, EM CHAPA DE ACO GALVANIZADO ESPESSURA #22, (125 X100 MM) X 50 MM (L X A), SEM VIROLA, SEM TAMPA</t>
  </si>
  <si>
    <t>REDUCAO CONCENTRICA PARA ELETROCALHA, PERFURADA, EM CHAPA DE ACO GALVANIZADO ESPESSURA #22, (150 X125 MM) X 50 MM (L X A), SEM VIROLA, SEM TAMPA</t>
  </si>
  <si>
    <t>REDUCAO CONCENTRICA PARA ELETROCALHA, PERFURADA, EM CHAPA DE ACO GALVANIZADO ESPESSURA #22, (200 X 150 MM) X 50 MM (L X A), SEM VIROLA, SEM TAMPA</t>
  </si>
  <si>
    <t>REDUCAO CONCENTRICA PARA ELETROCALHA, PERFURADA, EM CHAPA DE ACO GALVANIZADO ESPESSURA #22, (75 X 50 MM) X 50 MM (L X A), SEM VIROLA, SEM TAMPA</t>
  </si>
  <si>
    <t>REDUCAO CONCENTRICA PARA ELETROCALHA, PERFURADA, EM CHAPA DE ACO GALVANIZADO ESPESSURA #22, (250 X 200 MM) X 50 MM (L X A), SEM VIROLA, SEM TAMPA</t>
  </si>
  <si>
    <t>REDUCAO CONCENTRICA PARA ELETROCALHA, PERFURADA, EM CHAPA DE ACO GALVANIZADO ESPESSURA #18, (300 X 250 MM) X 50 MM (L X A), SEM VIROLA, SEM TAMPA</t>
  </si>
  <si>
    <t>REDUCAO CONCENTRICA PARA ELETROCALHA, PERFURADA, EM CHAPA DE ACO GALVANIZADO ESPESSURA #18, (400 X 300 MM) X 50 MM (L X A), SEM VIROLA, SEM TAMPA</t>
  </si>
  <si>
    <t>REDUCAO CONCENTRICA PARA ELETROCALHA, PERFURADA, EM CHAPA DE ACO GALVANIZADO ESPESSURA #16, (500 X 400 MM) X 50 MM (L X A), SEM VIROLA, SEM TAMPA</t>
  </si>
  <si>
    <t>REDUCAO CONCENTRICA PARA ELETROCALHA, PERFURADA, EM CHAPA DE ACO GALVANIZADO ESPESSURA #16, (600 X 500 MM) X 50 MM, SEM VIROLA, SEM TAMPA</t>
  </si>
  <si>
    <t>REDUCAO CONCENTRICA PARA ELETROCALHA, PERFURADA, EM CHAPA DE ACO GALVANIZADO ESPESSURA #14, (800 X 700 MM) X 50 MM, SEM VIROLA, SEM TAMPA</t>
  </si>
  <si>
    <t>TALA PARA EMENDA DE ELETROCALHA, SIMPLES / RETA, LISA OU PERFURADA, EM CHAPA DE ACO GALVANIZADO #22, ALTURA 50 MM</t>
  </si>
  <si>
    <t>TE HORIZONTAL 90 GRAUS, PARA ELETROCALHA, EM CHAPA DE ACO GALVANIZADO, ESPESSURA #22, 100 X 50 MM (L X A), SEM VIROLA, SEM TAMPA</t>
  </si>
  <si>
    <t>TE HORIZONTAL 90 GRAUS, PARA ELETROCALHA, EM CHAPA DE ACO GALVANIZADO, ESPESSURA #22, 125 X 50 MM (L X A), SEM VIROLA, SEM TAMPA</t>
  </si>
  <si>
    <t>TE HORIZONTAL 90 GRAUS, PARA ELETROCALHA, EM CHAPA DE ACO GALVANIZADO, ESPESSURA #22, 150 X 50 MM (L X A), SEM VIROLA, SEM TAMPA</t>
  </si>
  <si>
    <t>TE HORIZONTAL 90 GRAUS, PARA ELETROCALHA, EM CHAPA DE ACO GALVANIZADO, ESPESSURA #22, 200 X 50 MM (L X A), SEM VIROLA, SEM TAMPA</t>
  </si>
  <si>
    <t>TE HORIZONTAL 90 GRAUS, PARA ELETROCALHA, EM CHAPA DE ACO GALVANIZADO, ESPESSURA #22, 250 X 50 MM (L X A), SEM VIROLA, SEM TAMPA</t>
  </si>
  <si>
    <t>TE HORIZONTAL 90 GRAUS, PARA ELETROCALHA, EM CHAPA DE ACO GALVANIZADO, ESPESSURA #18, 300 X 50 MM (L X A), SEM VIROLA, SEM TAMPA</t>
  </si>
  <si>
    <t>TE HORIZONTAL 90 GRAUS, PARA ELETROCALHA, EM CHAPA DE ACO GALVANIZADO, ESPESSURA #18, 400 X 50 MM (L X A), SEM VIROLA, SEM TAMPA</t>
  </si>
  <si>
    <t>TE HORIZONTAL 90 GRAUS, PARA ELETROCALHA, EM CHAPA DE ACO GALVANIZADO, ESPESSURA #16, 500 X 50 MM (L X A), SEM VIROLA, SEM TAMPA</t>
  </si>
  <si>
    <t>TE HORIZONTAL 90 GRAUS, PARA ELETROCALHA, EM CHAPA DE ACO GALVANIZADO, ESPESSURA #22, 50 X 50 MM (L X A), SEM VIROLA, SEM TAMPA</t>
  </si>
  <si>
    <t>TE HORIZONTAL 90 GRAUS, PARA ELETROCALHA, EM CHAPA DE ACO GALVANIZADO, ESPESSURA #16, 600 X 50 MM (L X A), SEM VIROLA, SEM TAMPA</t>
  </si>
  <si>
    <t>TE HORIZONTAL 90 GRAUS, PARA ELETROCALHA, EM CHAPA DE ACO GALVANIZADO, ESPESSURA #14, 700 X 50 MM (L X A), SEM VIROLA, SEM TAMPA</t>
  </si>
  <si>
    <t>TE HORIZONTAL 90 GRAUS, PARA ELETROCALHA, EM CHAPA DE ACO GALVANIZADO, ESPESSURA #22, 75 X 50 MM (L X A), SEM VIROLA, SEM TAMPA</t>
  </si>
  <si>
    <t>TE HORIZONTAL 90 GRAUS, PARA ELETROCALHA, EM CHAPA DE ACO GALVANIZADO, ESPESSURA #14, 800 X 50 MM (L X A), SEM VIROLA, SEM TAMPA</t>
  </si>
  <si>
    <t>REDUCAO CONCENTRICA PARA ELETROCALHA, PERFURADA, EM CHAPA DE ACO GALVANIZADO ESPESSURA #14, (700 X 600 MM) X 50 MM, SEM VIROLA, SEM TAMPA</t>
  </si>
  <si>
    <t>EMENDA INTERNA, TIPO U, BASE LISA, PARA ELETROCALHA, EM CHAPA DE ACO GALVANIZADO ESPESSURA #22, 250 X 50 MM (L X A)</t>
  </si>
  <si>
    <t>EMENDA INTERNA, TIPO U, BASE LISA, PARA ELETROCALHA, EM CHAPA DE ACO GALVANIZADO ESPESSURA #22, 75 X 50 MM (L X A)</t>
  </si>
  <si>
    <t>EMENDA INTERNA, TIPO U, BASE LISA, PARA ELETROCALHA, EM CHAPA DE ACO GALVANIZADO ESPESSURA #22, 100 X 50 MM (L X A)</t>
  </si>
  <si>
    <t>EMENDA INTERNA, TIPO U, BASE LISA, PARA ELETROCALHA, EM CHAPA DE ACO GALVANIZADO ESPESSURA #22, 150 X 50 MM (L X A)</t>
  </si>
  <si>
    <t>EMENDA INTERNA, TIPO U, BASE LISA, PARA ELETROCALHA, EM CHAPA DE ACO GALVANIZADO ESPESSURA #18, 300 X 50 MM (L X A)</t>
  </si>
  <si>
    <t>EMENDA INTERNA, TIPO U, BASE LISA, PARA ELETROCALHA, EM CHAPA DE ACO GALVANIZADO ESPESSURA #18, 400 X 50 MM (L X A)</t>
  </si>
  <si>
    <t>EMENDA INTERNA, TIPO U, BASE LISA, PARA ELETROCALHA, EM CHAPA DE ACO GALVANIZADO ESPESSURA #16, 500 X 50 MM (L X A)</t>
  </si>
  <si>
    <t>EMENDA INTERNA, TIPO U, BASE LISA, PARA ELETROCALHA, EM CHAPA DE ACO GALVANIZADO ESPESSURA #16, 600 X 50 MM (L X A)</t>
  </si>
  <si>
    <t>EMENDA INTERNA, TIPO U, BASE LISA, PARA ELETROCALHA, EM CHAPA DE ACO GALVANIZADO ESPESSURA #14, 700 X 50 MM (L X A)</t>
  </si>
  <si>
    <t>EMENDA INTERNA, TIPO U, BASE LISA, PARA ELETROCALHA, EM CHAPA DE ACO GALVANIZADO ESPESSURA #14, 800 X 50 MM (L X A)</t>
  </si>
  <si>
    <t>EMENDA INTERNA, TIPO U, BASE LISA, PARA ELETROCALHA, EM CHAPA DE ACO GALVANIZADO ESPESSURA #22, 50 X 50 MM (L X A)</t>
  </si>
  <si>
    <t>ALICATE AMPERIMETRO, TENSAO AC/DC, CAPACIDADE MAXIMA 1000 A</t>
  </si>
  <si>
    <t>DETECTOR DE TENSAO 90 V A 1000 V (CAT IV)</t>
  </si>
  <si>
    <t>COMPRESSOR DE AR PROFISSIONAL 10 PCM, *110* L, 140 PSI, 110/220 VOLTS, MONOFASICO</t>
  </si>
  <si>
    <t>FURADEIRA ELETRICA DE IMPACTO 1/2", 600 W</t>
  </si>
  <si>
    <t>MARTELO PERFURADOR PNEUMATICO MANUAL, HASTE 19 X 108 MM, *11* KG</t>
  </si>
  <si>
    <t>KIT DE PORTA-PRONTA DE MADEIRA EM ACABAMENTO MELAMÍNICO BRANCO, FOLHA LEVE OU MÉDIA, 60X210CM, EXCLUSIVE FECHADURA, FIXAÇÃO COM PREENCHIMENTO PARCIAL DE ESPUMA EXPANSIVA - FORNECIMENTO E INSTALAÇÃO. AF_10/2025</t>
  </si>
  <si>
    <t>KIT DE PORTA-PRONTA DE MADEIRA EM ACABAMENTO MELAMÍNICO BRANCO, FOLHA LEVE OU MÉDIA, 70X210CM, EXCLUSIVE FECHADURA, FIXAÇÃO COM PREENCHIMENTO PARCIAL DE ESPUMA EXPANSIVA - FORNECIMENTO E INSTALAÇÃO. AF_10/2025</t>
  </si>
  <si>
    <t>KIT DE PORTA-PRONTA DE MADEIRA EM ACABAMENTO MELAMÍNICO BRANCO, FOLHA LEVE OU MÉDIA, 80X210CM, EXCLUSIVE FECHADURA, FIXAÇÃO COM PREENCHIMENTO PARCIAL DE ESPUMA EXPANSIVA - FORNECIMENTO E INSTALAÇÃO. AF_10/2025</t>
  </si>
  <si>
    <t>KIT DE PORTA-PRONTA DE MADEIRA EM ACABAMENTO MELAMÍNICO BRANCO, FOLHA PESADA OU SUPERPESADA, 80X210CM, FIXAÇÃO COM PREENCHIMENTO PARCIAL DE ESPUMA EXPANSIVA - FORNECIMENTO E INSTALAÇÃO. AF_10/2025</t>
  </si>
  <si>
    <t>KIT DE PORTA-PRONTA DE MADEIRA EM ACABAMENTO MELAMÍNICO BRANCO, FOLHA PESADA OU SUPERPESADA, 90X210CM, FIXAÇÃO COM PREENCHIMENTO TOTAL DE ESPUMA EXPANSIVA - FORNECIMENTO E INSTALAÇÃO. AF_10/2025</t>
  </si>
  <si>
    <t>KIT DE PORTA-PRONTA DE MADEIRA EM ACABAMENTO MELAMÍNICO BRANCO, FOLHA LEVE OU MÉDIA, E BATENTE METÁLICO, 60X210CM, FIXAÇÃO COM ARGAMASSA - FORNECIMENTO E INSTALAÇÃO. AF_10/2025</t>
  </si>
  <si>
    <t>KIT DE PORTA-PRONTA DE MADEIRA EM ACABAMENTO MELAMÍNICO BRANCO, FOLHA LEVE OU MÉDIA, E BATENTE METÁLICO, 80X210CM, FIXAÇÃO COM ARGAMASSA - FORNECIMENTO E INSTALAÇÃO. AF_10/2025</t>
  </si>
  <si>
    <t>KIT DE PORTA-PRONTA DE MADEIRA EM ACABAMENTO MELAMÍNICO BRANCO, FOLHA LEVE OU MÉDIA, E BATENTE METÁLICO, 90X210CM, FIXAÇÃO COM ARGAMASSA - FORNECIMENTO E INSTALAÇÃO. AF_10/2025</t>
  </si>
  <si>
    <t>KIT DE PORTA-PRONTA DE MADEIRA EM ACABAMENTO MELAMÍNICO BRANCO, FOLHA PESADA OU SUPERPESADA, E BATENTE METÁLICO, 80X210CM, FIXAÇÃO COM ARGAMASSA - FORNECIMENTO E INSTALAÇÃO. AF_10/2025</t>
  </si>
  <si>
    <t>KIT DE PORTA-PRONTA DE MADEIRA EM ACABAMENTO MELAMÍNICO BRANCO, FOLHA PESADA OU SUPERPESADA, E BATENTE METÁLICO, 90X210CM, FIXAÇÃO COM ARGAMASSA - FORNECIMENTO E INSTALAÇÃO. AF_10/2025</t>
  </si>
  <si>
    <t>BATENTE PARA PORTA DE MADEIRA, PADRÃO MÉDIO - FORNECIMENTO E MONTAGEM. AF_10/2025</t>
  </si>
  <si>
    <t>BATENTE PARA PORTA DE MADEIRA, FIXAÇÃO COM ARGAMASSA, PADRÃO MÉDIO - FORNECIMENTO E INSTALAÇÃO. AF_10/2025</t>
  </si>
  <si>
    <t>PORTA DE MADEIRA PARA PINTURA, SEMI-OCA (LEVE OU MÉDIA), 60X210CM, ESPESSURA DE 3,5CM, INCLUSO DOBRADIÇAS - FORNECIMENTO E INSTALAÇÃO. AF_10/2025</t>
  </si>
  <si>
    <t>PORTA DE MADEIRA PARA PINTURA, SEMI-OCA (LEVE OU MÉDIA), 70X210CM, ESPESSURA DE 3,5CM, INCLUSO DOBRADIÇAS - FORNECIMENTO E INSTALAÇÃO. AF_10/2025</t>
  </si>
  <si>
    <t>PORTA DE MADEIRA PARA PINTURA, SEMI-OCA (LEVE OU MÉDIA), 80X210CM, ESPESSURA DE 3,5CM, INCLUSO DOBRADIÇAS - FORNECIMENTO E INSTALAÇÃO. AF_10/2025</t>
  </si>
  <si>
    <t>PORTA DE MADEIRA PARA PINTURA, SEMI-OCA (LEVE OU MÉDIA), 90X210CM, ESPESSURA DE 3,5CM, INCLUSO DOBRADIÇAS - FORNECIMENTO E INSTALAÇÃO. AF_10/2025</t>
  </si>
  <si>
    <t>PORTA DE MADEIRA PARA PINTURA, SEMI-OCA (PESADA OU SUPERPESADA), 80X210CM, ESPESSURA DE 3,5CM, INCLUSO DOBRADIÇAS - FORNECIMENTO E INSTALAÇÃO. AF_10/2025</t>
  </si>
  <si>
    <t>PORTA DE MADEIRA, MACIÇA (PESADA OU SUPERPESADA), 90X210CM, ESPESSURA DE 3,5CM, INCLUSO DOBRADIÇAS - FORNECIMENTO E INSTALAÇÃO. AF_10/2025</t>
  </si>
  <si>
    <t>FECHADURA DE EMBUTIR COM CILINDRO, EXTERNA, COMPLETA, ACABAMENTO PADRÃO MÉDIO, INCLUSO EXECUÇÃO DE FURO - FORNECIMENTO E INSTALAÇÃO. AF_10/2025</t>
  </si>
  <si>
    <t>FECHADURA DE EMBUTIR SEM CILINDRO, PARA PORTA DE BANHEIRO, COMPLETA, ACABAMENTO PADRÃO MÉDIO, INCLUSO EXECUÇÃO DE FURO - FORNECIMENTO E INSTALAÇÃO. AF_10/2025</t>
  </si>
  <si>
    <t>PORTA CORTA-FOGO 90X210X4CM - FORNECIMENTO E INSTALAÇÃO. AF_10/2025</t>
  </si>
  <si>
    <t>KIT DE PORTA DE MADEIRA PARA PINTURA, SEMI-OCA (LEVE OU MÉDIA), PADRÃO MÉDIO, 60X210CM, ESPESSURA DE 3,5CM, ITENS INCLUSOS: DOBRADIÇAS, MONTAGEM E INSTALAÇÃO DO BATENTE, FECHADURA COM EXECUÇÃO DO FURO - FORNECIMENTO E INSTALAÇÃO. AF_10/2025</t>
  </si>
  <si>
    <t>KIT DE PORTA DE MADEIRA PARA PINTURA, SEMI-OCA (LEVE OU MÉDIA), PADRÃO MÉDIO, 70X210CM, ESPESSURA DE 3,5CM, ITENS INCLUSOS: DOBRADIÇAS, MONTAGEM E INSTALAÇÃO DO BATENTE, FECHADURA COM EXECUÇÃO DO FURO - FORNECIMENTO E INSTALAÇÃO. AF_10/2025</t>
  </si>
  <si>
    <t>KIT DE PORTA DE MADEIRA PARA PINTURA, SEMI-OCA (LEVE OU MÉDIA), PADRÃO MÉDIO, 80X210CM, ESPESSURA DE 3,5CM, ITENS INCLUSOS: DOBRADIÇAS, MONTAGEM E INSTALAÇÃO DO BATENTE, FECHADURA COM EXECUÇÃO DO FURO - FORNECIMENTO E INSTALAÇÃO. AF_10/2025</t>
  </si>
  <si>
    <t>KIT DE PORTA DE MADEIRA PARA PINTURA, SEMI-OCA (LEVE OU MÉDIA), PADRÃO MÉDIO, 90X210CM, ESPESSURA DE 3,5CM, ITENS INCLUSOS: DOBRADIÇAS, MONTAGEM E INSTALAÇÃO DO BATENTE, FECHADURA COM EXECUÇÃO DO FURO - FORNECIMENTO E INSTALAÇÃO. AF_10/2025</t>
  </si>
  <si>
    <t>KIT DE PORTA DE MADEIRA PARA PINTURA, SEMI-OCA (PESADA OU SUPERPESADA), PADRÃO MÉDIO, 80X210CM, ESPESSURA DE 3,5CM, ITENS INCLUSOS: DOBRADIÇAS, MONTAGEM E INSTALAÇÃO DO BATENTE, FECHADURA COM EXECUÇÃO DO FURO - FORNECIMENTO E INSTALAÇÃO. AF_10/2025</t>
  </si>
  <si>
    <t>KIT DE PORTA DE MADEIRA PARA PINTURA, SEMI-OCA (PESADA OU SUPERPESADA), PADRÃO MÉDIO, 90X210CM, ESPESSURA DE 3,5CM, ITENS INCLUSOS: DOBRADIÇAS, MONTAGEM E INSTALAÇÃO DO BATENTE, FECHADURA COM EXECUÇÃO DO FURO - FORNECIMENTO E INSTALAÇÃO. AF_10/2025</t>
  </si>
  <si>
    <t>KIT DE PORTA DE MADEIRA PARA PINTURA, SEMI-OCA (LEVE OU MÉDIA), PADRÃO MÉDIO, 60X210CM, ESPESSURA DE 3,5CM, ITENS INCLUSOS: DOBRADIÇAS, MONTAGEM E INSTALAÇÃO DO BATENTE, SEM FECHADURA - FORNECIMENTO E INSTALAÇÃO. AF_10/2025</t>
  </si>
  <si>
    <t>KIT DE PORTA DE MADEIRA PARA PINTURA, SEMI-OCA (LEVE OU MÉDIA), PADRÃO MÉDIO, 70X210CM, ESPESSURA DE 3,5CM, ITENS INCLUSOS: DOBRADIÇAS, MONTAGEM E INSTALAÇÃO DO BATENTE, SEM FECHADURA - FORNECIMENTO E INSTALAÇÃO. AF_10/2025</t>
  </si>
  <si>
    <t>KIT DE PORTA DE MADEIRA PARA PINTURA, SEMI-OCA (LEVE OU MÉDIA), PADRÃO MÉDIO, 80X210CM, ESPESSURA DE 3,5CM, ITENS INCLUSOS: DOBRADIÇAS, MONTAGEM E INSTALAÇÃO DO BATENTE, SEM FECHADURA - FORNECIMENTO E INSTALAÇÃO. AF_10/2025</t>
  </si>
  <si>
    <t>KIT DE PORTA DE MADEIRA PARA PINTURA, SEMI-OCA (LEVE OU MÉDIA), PADRÃO MÉDIO, 90X210CM, ESPESSURA DE 3,5CM, ITENS INCLUSOS: DOBRADIÇAS, MONTAGEM E INSTALAÇÃO DO BATENTE, SEM FECHADURA - FORNECIMENTO E INSTALAÇÃO. AF_10/2025</t>
  </si>
  <si>
    <t>KIT DE PORTA DE MADEIRA PARA PINTURA, SEMI-OCA (PESADA OU SUPERPESADA), PADRÃO MÉDIO, 80X210CM, ESPESSURA DE 3,5CM, ITENS INCLUSOS: DOBRADIÇAS, MONTAGEM E INSTALAÇÃO DO BATENTE, SEM FECHADURA - FORNECIMENTO E INSTALAÇÃO. AF_10/2025</t>
  </si>
  <si>
    <t>KIT DE PORTA DE MADEIRA PARA PINTURA, SEMI-OCA (PESADA OU SUPERPESADA), PADRÃO MÉDIO, 90X210CM, ESPESSURA DE 3,5CM, ITENS INCLUSOS: DOBRADIÇAS, MONTAGEM E INSTALAÇÃO DO BATENTE, SEM FECHADURA - FORNECIMENTO E INSTALAÇÃO. AF_10/2025</t>
  </si>
  <si>
    <t>PORTA DE MADEIRA PARA VERNIZ, SEMI-OCA (LEVE OU MÉDIA), 60X210CM, ESPESSURA DE 3,5CM, INCLUSO DOBRADIÇAS - FORNECIMENTO E INSTALAÇÃO. AF_10/2025</t>
  </si>
  <si>
    <t>PORTA DE MADEIRA PARA VERNIZ, SEMI-OCA (LEVE OU MÉDIA), 70X210CM, ESPESSURA DE 3,5CM, INCLUSO DOBRADIÇAS - FORNECIMENTO E INSTALAÇÃO. AF_10/2025</t>
  </si>
  <si>
    <t>PORTA DE MADEIRA PARA VERNIZ, SEMI-OCA (LEVE OU MÉDIA), 80X210CM, ESPESSURA DE 3,5CM, INCLUSO DOBRADIÇAS - FORNECIMENTO E INSTALAÇÃO. AF_10/2025</t>
  </si>
  <si>
    <t>PORTA DE MADEIRA PARA VERNIZ, SEMI-OCA (LEVE OU MÉDIA), 90X210CM, ESPESSURA DE 3,5CM, INCLUSO DOBRADIÇAS - FORNECIMENTO E INSTALAÇÃO. AF_10/2025</t>
  </si>
  <si>
    <t>KIT DE PORTA DE MADEIRA PARA VERNIZ, SEMI-OCA (LEVE OU MÉDIA), PADRÃO MÉDIO, 60X210CM, ESPESSURA DE 3,5CM, ITENS INCLUSOS: DOBRADIÇAS, MONTAGEM E INSTALAÇÃO DO BATENTE, SEM FECHADURA - FORNECIMENTO E INSTALAÇÃO. AF_10/2025</t>
  </si>
  <si>
    <t>KIT DE PORTA DE MADEIRA PARA VERNIZ, SEMI-OCA (LEVE OU MÉDIA), PADRÃO MÉDIO, 70X210CM, ESPESSURA DE 3,5CM, ITENS INCLUSOS: DOBRADIÇAS, MONTAGEM E INSTALAÇÃO DO BATENTE, SEM FECHADURA - FORNECIMENTO E INSTALAÇÃO. AF_10/2025</t>
  </si>
  <si>
    <t>KIT DE PORTA DE MADEIRA PARA VERNIZ, SEMI-OCA (LEVE OU MÉDIA), PADRÃO MÉDIO, 80X210CM, ESPESSURA DE 3,5CM, ITENS INCLUSOS: DOBRADIÇAS, MONTAGEM E INSTALAÇÃO DO BATENTE, SEM FECHADURA - FORNECIMENTO E INSTALAÇÃO. AF_10/2025</t>
  </si>
  <si>
    <t>KIT DE PORTA DE MADEIRA PARA VERNIZ, SEMI-OCA (LEVE OU MÉDIA), PADRÃO MÉDIO, 90X210CM, ESPESSURA DE 3,5CM, ITENS INCLUSOS: DOBRADIÇAS, MONTAGEM E INSTALAÇÃO DO BATENTE, SEM FECHADURA - FORNECIMENTO E INSTALAÇÃO. AF_10/2025</t>
  </si>
  <si>
    <t>BATENTE PARA PORTA DE MADEIRA, PADRÃO POPULAR - FORNECIMENTO E MONTAGEM. AF_10/2025</t>
  </si>
  <si>
    <t>BATENTE PARA PORTA DE MADEIRA, FIXAÇÃO COM ARGAMASSA, PADRÃO POPULAR. FORNECIMENTO E INSTALAÇÃO. AF_10/2025</t>
  </si>
  <si>
    <t>PORTA DE MADEIRA FRISADA, SEMI-OCA (LEVE OU MÉDIA), 60X210CM, ESPESSURA DE 3CM, INCLUSO DOBRADIÇAS - FORNECIMENTO E INSTALAÇÃO. AF_10/2025</t>
  </si>
  <si>
    <t>PORTA DE MADEIRA FRISADA, SEMI-OCA (LEVE OU MÉDIA), 70X210CM, ESPESSURA DE 3CM, INCLUSO DOBRADIÇAS - FORNECIMENTO E INSTALAÇÃO. AF_10/2025</t>
  </si>
  <si>
    <t>PORTA DE MADEIRA FRISADA, SEMI-OCA (LEVE OU MÉDIA), 80X210CM, ESPESSURA DE 3,5CM, INCLUSO DOBRADIÇAS - FORNECIMENTO E INSTALAÇÃO. AF_10/2025</t>
  </si>
  <si>
    <t>PORTA DE MADEIRA TIPO VENEZIANA, 80X210CM, ESPESSURA DE 3CM, INCLUSO DOBRADIÇAS - FORNECIMENTO E INSTALAÇÃO. AF_10/2025</t>
  </si>
  <si>
    <t>PORTA DE MADEIRA, TIPO MEXICANA, MACIÇA (PESADA OU SUPERPESADA), 80X210CM, ESPESSURA DE 3,5CM, INCLUSO DOBRADIÇAS - FORNECIMENTO E INSTALAÇÃO. AF_10/2025</t>
  </si>
  <si>
    <t>FECHADURA DE EMBUTIR COM CILINDRO, EXTERNA, COMPLETA, ACABAMENTO PADRÃO POPULAR, INCLUSO EXECUÇÃO DE FURO - FORNECIMENTO E INSTALAÇÃO. AF_10/2025</t>
  </si>
  <si>
    <t>FECHADURA DE EMBUTIR SEM CILINDRO, PARA PORTA DE BANHEIRO, COMPLETA, ACABAMENTO PADRÃO POPULAR, INCLUSO EXECUÇÃO DE FURO - FORNECIMENTO E INSTALAÇÃO. AF_10/2025</t>
  </si>
  <si>
    <t>FECHADURA DE EMBUTIR SEM CILINDRO, PARA PORTAS INTERNAS, COMPLETA, ACABAMENTO PADRÃO MÉDIO, COM EXECUÇÃO DE FURO - FORNECIMENTO E INSTALAÇÃO. AF_10/2025</t>
  </si>
  <si>
    <t>FECHADURA DE EMBUTIR SEM CILINDRO, PARA PORTAS INTERNAS, COMPLETA, ACABAMENTO PADRÃO POPULAR, COM EXECUÇÃO DE FURO - FORNECIMENTO E INSTALAÇÃO. AF_10/2025</t>
  </si>
  <si>
    <t>KIT DE PORTA DE MADEIRA PARA PINTURA, SEMI-OCA (LEVE OU MÉDIA), PADRÃO POPULAR, 60X210CM, ESPESSURA DE 3,5CM, ITENS INCLUSOS: DOBRADIÇAS, MONTAGEM E INSTALAÇÃO DO BATENTE, FECHADURA COM EXECUÇÃO DO FURO - FORNECIMENTO E INSTALAÇÃO. AF_10/2025</t>
  </si>
  <si>
    <t>KIT DE PORTA DE MADEIRA PARA PINTURA, SEMI-OCA (LEVE OU MÉDIA), PADRÃO POPULAR, 70X210CM, ESPESSURA DE 3,5CM, ITENS INCLUSOS: DOBRADIÇAS, MONTAGEM E INSTALAÇÃO DO BATENTE, FECHADURA COM EXECUÇÃO DO FURO - FORNECIMENTO E INSTALAÇÃO. AF_10/2025</t>
  </si>
  <si>
    <t>KIT DE PORTA DE MADEIRA PARA PINTURA, SEMI-OCA (LEVE OU MÉDIA), PADRÃO POPULAR, 80X210CM, ESPESSURA DE 3,5CM, ITENS INCLUSOS: DOBRADIÇAS, MONTAGEM E INSTALAÇÃO DO BATENTE, FECHADURA COM EXECUÇÃO DO FURO - FORNECIMENTO E INSTALAÇÃO. AF_10/2025</t>
  </si>
  <si>
    <t>KIT DE PORTA DE MADEIRA PARA PINTURA, SEMI-OCA (LEVE OU MÉDIA), PADRÃO POPULAR, 90X210CM, ESPESSURA DE 3,5CM, ITENS INCLUSOS: DOBRADIÇAS, MONTAGEM E INSTALAÇÃO DO BATENTE, FECHADURA COM EXECUÇÃO DO FURO - FORNECIMENTO E INSTALAÇÃO. AF_10/2025</t>
  </si>
  <si>
    <t>KIT DE PORTA DE MADEIRA PARA PINTURA, SEMI-OCA (PESADA OU SUPERPESADA), PADRÃO POPULAR, 80X210CM, ESPESSURA DE 3,5CM, ITENS INCLUSOS: DOBRADIÇAS, MONTAGEM E INSTALAÇÃO DO BATENTE, FECHADURA COM EXECUÇÃO DO FURO - FORNECIMENTO E INSTALAÇÃO. AF_10/2025</t>
  </si>
  <si>
    <t>KIT DE PORTA DE MADEIRA PARA PINTURA, SEMI-OCA (PESADA OU SUPERPESADA), PADRÃO POPULAR, 90X210CM, ESPESSURA DE 3,5CM, ITENS INCLUSOS: DOBRADIÇAS, MONTAGEM E INSTALAÇÃO DO BATENTE, FECHADURA COM EXECUÇÃO DO FURO - FORNECIMENTO E INSTALAÇÃO. AF_10/2025</t>
  </si>
  <si>
    <t>KIT DE PORTA DE MADEIRA PARA PINTURA, SEMI-OCA (LEVE OU MÉDIA), PADRÃO POPULAR, 60X210CM, ESPESSURA DE 3,5CM, ITENS INCLUSOS: DOBRADIÇAS, MONTAGEM E INSTALAÇÃO DO BATENTE, SEM FECHADURA - FORNECIMENTO E INSTALAÇÃO. AF_10/2025</t>
  </si>
  <si>
    <t>KIT DE PORTA DE MADEIRA PARA PINTURA, SEMI-OCA (LEVE OU MÉDIA), PADRÃO POPULAR, 70X210CM, ESPESSURA DE 3,5CM, ITENS INCLUSOS: DOBRADIÇAS, MONTAGEM E INSTALAÇÃO DO BATENTE, SEM FECHADURA - FORNECIMENTO E INSTALAÇÃO. AF_10/2025</t>
  </si>
  <si>
    <t>KIT DE PORTA DE MADEIRA PARA PINTURA, SEMI-OCA (LEVE OU MÉDIA), PADRÃO POPULAR, 80X210CM, ESPESSURA DE 3,5CM, ITENS INCLUSOS: DOBRADIÇAS, MONTAGEM E INSTALAÇÃO DO BATENTE, SEM FECHADURA - FORNECIMENTO E INSTALAÇÃO. AF_10/2025</t>
  </si>
  <si>
    <t>KIT DE PORTA DE MADEIRA PARA PINTURA, SEMI-OCA (LEVE OU MÉDIA), PADRÃO POPULAR, 90X210CM, ESPESSURA DE 3,5CM, ITENS INCLUSOS: DOBRADIÇAS, MONTAGEM E INSTALAÇÃO DO BATENTE, SEM FECHADURA - FORNECIMENTO E INSTALAÇÃO. AF_10/2025</t>
  </si>
  <si>
    <t>KIT DE PORTA DE MADEIRA PARA PINTURA, SEMI-OCA (PESADA OU SUPERPESADA), PADRÃO POPULAR, 80X210CM, ESPESSURA DE 3,5CM, ITENS INCLUSOS: DOBRADIÇAS, MONTAGEM E INSTALAÇÃO DO BATENTE, SEM FECHADURA - FORNECIMENTO E INSTALAÇÃO. AF_10/2025</t>
  </si>
  <si>
    <t>KIT DE PORTA DE MADEIRA PARA PINTURA, SEMI-OCA (PESADA OU SUPERPESADA), PADRÃO POPULAR, 90X210CM, ESPESSURA DE 3,5CM, ITENS INCLUSOS: DOBRADIÇAS, MONTAGEM E INSTALAÇÃO DO BATENTE, SEM FECHADURA - FORNECIMENTO E INSTALAÇÃO. AF_10/2025</t>
  </si>
  <si>
    <t>KIT DE PORTA DE MADEIRA PARA VERNIZ, SEMI-OCA (LEVE OU MÉDIA), PADRÃO POPULAR, 60X210CM, ESPESSURA DE 3,5CM, ITENS INCLUSOS: DOBRADIÇAS, MONTAGEM E INSTALAÇÃO DO BATENTE, SEM FECHADURA - FORNECIMENTO E INSTALAÇÃO. AF_10/2025</t>
  </si>
  <si>
    <t>KIT DE PORTA DE MADEIRA PARA VERNIZ, SEMI-OCA (LEVE OU MÉDIA), PADRÃO POPULAR, 70X210CM, ESPESSURA DE 3,5CM, ITENS INCLUSOS: DOBRADIÇAS, MONTAGEM E INSTALAÇÃO DO BATENTE, SEM FECHADURA - FORNECIMENTO E INSTALAÇÃO. AF_10/2025</t>
  </si>
  <si>
    <t>KIT DE PORTA DE MADEIRA PARA VERNIZ, SEMI-OCA (LEVE OU MÉDIA), PADRÃO POPULAR, 80X210CM, ESPESSURA DE 3,5CM, ITENS INCLUSOS: DOBRADIÇAS, MONTAGEM E INSTALAÇÃO DO BATENTE, SEM FECHADURA - FORNECIMENTO E INSTALAÇÃO. AF_10/2025</t>
  </si>
  <si>
    <t>KIT DE PORTA DE MADEIRA PARA VERNIZ, SEMI-OCA (LEVE OU MÉDIA), PADRÃO POPULAR, 90X210CM, ESPESSURA DE 3,5CM, ITENS INCLUSOS: DOBRADIÇAS, MONTAGEM E INSTALAÇÃO DO BATENTE, SEM FECHADURA - FORNECIMENTO E INSTALAÇÃO. AF_10/2025</t>
  </si>
  <si>
    <t>KIT DE PORTA DE MADEIRA FRISADA, SEMI-OCA (LEVE OU MÉDIA), PADRÃO MÉDIO 60X210CM, ESPESSURA DE 3CM, ITENS INCLUSOS: DOBRADIÇAS, MONTAGEM E INSTALAÇÃO DO BATENTE, SEM FECHADURA - FORNECIMENTO E INSTALAÇÃO. AF_10/2025</t>
  </si>
  <si>
    <t>KIT DE PORTA DE MADEIRA FRISADA, SEMI-OCA (LEVE OU MÉDIA), PADRÃO POPULAR, 60X210CM, ESPESSURA DE 3CM, ITENS INCLUSOS: DOBRADIÇAS, MONTAGEM E INSTALAÇÃO DO BATENTE, SEM FECHADURA - FORNECIMENTO E INSTALAÇÃO. AF_10/2025</t>
  </si>
  <si>
    <t>KIT DE PORTA DE MADEIRA FRISADA, SEMI-OCA (LEVE OU MÉDIA), PADRÃO MÉDIO, 70X210CM, ESPESSURA DE 3CM, ITENS INCLUSOS: DOBRADIÇAS, MONTAGEM E INSTALAÇÃO DO BATENTE, SEM FECHADURA - FORNECIMENTO E INSTALAÇÃO. AF_10/2025</t>
  </si>
  <si>
    <t>KIT DE PORTA DE MADEIRA FRISADA, SEMI-OCA (LEVE OU MÉDIA), PADRÃO POPULAR, 70X210CM, ESPESSURA DE 3CM, ITENS INCLUSOS: DOBRADIÇAS, MONTAGEM E INSTALAÇÃO DO BATENTE, SEM FECHADURA - FORNECIMENTO E INSTALAÇÃO. AF_10/2025</t>
  </si>
  <si>
    <t>KIT DE PORTA DE MADEIRA FRISADA, SEMI-OCA (LEVE OU MÉDIA), PADRÃO MÉDIO, 80X210CM, ESPESSURA DE 3,5CM, ITENS INCLUSOS: DOBRADIÇAS, MONTAGEM E INSTALAÇÃO DO BATENTE, SEM FECHADURA - FORNECIMENTO E INSTALAÇÃO. AF_10/2025</t>
  </si>
  <si>
    <t>KIT DE PORTA DE MADEIRA FRISADA, SEMI-OCA (LEVE OU MÉDIA), PADRÃO POPULAR, 80X210CM, ESPESSURA DE 3,5CM, ITENS INCLUSOS: DOBRADIÇAS, MONTAGEM E INSTALAÇÃO DO BATENTE, SEM FECHADURA - FORNECIMENTO E INSTALAÇÃO. AF_10/2025</t>
  </si>
  <si>
    <t>KIT DE PORTA DE MADEIRA TIPO VENEZIANA, PADRÃO MÉDIO, 80X210CM, ESPESSURA DE 3CM, ITENS INCLUSOS: DOBRADIÇAS, MONTAGEM E INSTALAÇÃO DO BATENTE, SEM FECHADURA - FORNECIMENTO E INSTALAÇÃO. AF_10/2025</t>
  </si>
  <si>
    <t>KIT DE PORTA DE MADEIRA TIPO VENEZIANA, PADRÃO POPULAR, 80X210CM, ESPESSURA DE 3CM, ITENS INCLUSOS: DOBRADIÇAS, MONTAGEM E INSTALAÇÃO DO BATENTE, SEM FECHADURA - FORNECIMENTO E INSTALAÇÃO. AF_10/2025</t>
  </si>
  <si>
    <t>KIT DE PORTA DE MADEIRA TIPO MEXICANA, MACIÇA (PESADA OU SUPERPESADA), PADRÃO MÉDIO, 80X210CM, ESPESSURA DE 3CM, ITENS INCLUSOS: DOBRADIÇAS, MONTAGEM E INSTALAÇÃO DO BATENTE, SEM FECHADURA - FORNECIMENTO E INSTALAÇÃO. AF_10/2025</t>
  </si>
  <si>
    <t>KIT DE PORTA DE MADEIRA TIPO MEXICANA, MACIÇA (PESADA OU SUPERPESADA), PADRÃO POPULAR, 80X210CM, ESPESSURA DE 3CM, ITENS INCLUSOS: DOBRADIÇAS, MONTAGEM E INSTALAÇÃO DO BATENTE, SEM FECHADURA - FORNECIMENTO E INSTALAÇÃO. AF_10/2025</t>
  </si>
  <si>
    <t>INSTALAÇÃO DE TESOURA (INTEIRA OU MEIA), EM AÇO, PARA VÃOS MAIORES OU IGUAIS A 3,0 M E MENORES QUE 6,0 M, INCLUSO IÇAMENTO, EXCLUSIVE PINTURA. AF_10/2025_PE</t>
  </si>
  <si>
    <t>INSTALAÇÃO DE TESOURA (INTEIRA OU MEIA), EM AÇO, PARA VÃOS MAIORES OU IGUAIS A 6,0 M E MENORES QUE 8,0 M, INCLUSO IÇAMENTO, EXCLUSIVE PINTURA. AF_10/2025_PE</t>
  </si>
  <si>
    <t>INSTALAÇÃO DE TESOURA (INTEIRA OU MEIA), EM AÇO, PARA VÃOS MAIORES OU IGUAIS A 8,0 M E MENORES QUE 10,0 M, INCLUSO IÇAMENTO, EXCLUSIVE PINTURA. AF_10/2025_PE</t>
  </si>
  <si>
    <t>INSTALAÇÃO DE TESOURA (INTEIRA OU MEIA), EM AÇO, PARA VÃOS MAIORES OU IGUAIS A 10,0 M E MENORES OU IGUAIS A 12,0 M, INCLUSO IÇAMENTO, EXCLUSIVE PINTURA. AF_10/2025_PE</t>
  </si>
  <si>
    <t>INSTALAÇÃO DE TESOURA (INTEIRA OU MEIA), BIAPOIADA, EM MADEIRA NÃO APARELHADA, PARA VÃOS MAIORES OU IGUAIS A 3,0 M E MENORES QUE 6,0 M, INCLUSO IÇAMENTO. AF_10/2025</t>
  </si>
  <si>
    <t>INSTALAÇÃO DE TESOURA (INTEIRA OU MEIA), BIAPOIADA, EM MADEIRA NÃO APARELHADA, PARA VÃOS MAIORES OU IGUAIS A 6,0 M E MENORES QUE 8,0 M, INCLUSO IÇAMENTO. AF_10/2025</t>
  </si>
  <si>
    <t>INSTALAÇÃO DE TESOURA (INTEIRA OU MEIA), BIAPOIADA, EM MADEIRA NÃO APARELHADA, PARA VÃOS MAIORES OU IGUAIS A 8,0 M E MENORES QUE 10,0 M, INCLUSO IÇAMENTO. AF_10/2025</t>
  </si>
  <si>
    <t>INSTALAÇÃO DE TESOURA (INTEIRA OU MEIA), BIAPOIADA, EM MADEIRA NÃO APARELHADA, PARA VÃOS MAIORES OU IGUAIS A 10,0 M E MENORES QUE 12,0 M, INCLUSO IÇAMENTO. AF_10/2025</t>
  </si>
  <si>
    <t>FABRICAÇÃO E INSTALAÇÃO DE TESOURA INTEIRA EM MADEIRA NÃO APARELHADA, VÃO DE 3 M, PARA TELHA CERÂMICA OU DE CONCRETO, INCLUSO IÇAMENTO. AF_10/2025</t>
  </si>
  <si>
    <t>FABRICAÇÃO E INSTALAÇÃO DE TESOURA INTEIRA EM MADEIRA NÃO APARELHADA, VÃO DE 4 M, PARA TELHA CERÂMICA OU DE CONCRETO, INCLUSO IÇAMENTO. AF_10/2025</t>
  </si>
  <si>
    <t>FABRICAÇÃO E INSTALAÇÃO DE TESOURA INTEIRA EM MADEIRA NÃO APARELHADA, VÃO DE 5 M, PARA TELHA CERÂMICA OU DE CONCRETO, INCLUSO IÇAMENTO. AF_10/2025</t>
  </si>
  <si>
    <t>FABRICAÇÃO E INSTALAÇÃO DE TESOURA INTEIRA EM MADEIRA NÃO APARELHADA, VÃO DE 6 M, PARA TELHA CERÂMICA OU DE CONCRETO, INCLUSO IÇAMENTO. AF_10/2025</t>
  </si>
  <si>
    <t>FABRICAÇÃO E INSTALAÇÃO DE TESOURA INTEIRA EM MADEIRA NÃO APARELHADA, VÃO DE 7 M, PARA TELHA CERÂMICA OU DE CONCRETO, INCLUSO IÇAMENTO. AF_10/2025</t>
  </si>
  <si>
    <t>FABRICAÇÃO E INSTALAÇÃO DE TESOURA INTEIRA EM MADEIRA NÃO APARELHADA, VÃO DE 8 M, PARA TELHA CERÂMICA OU DE CONCRETO, INCLUSO IÇAMENTO. AF_10/2025</t>
  </si>
  <si>
    <t>FABRICAÇÃO E INSTALAÇÃO DE TESOURA INTEIRA EM MADEIRA NÃO APARELHADA, VÃO DE 9 M, PARA TELHA CERÂMICA OU DE CONCRETO, INCLUSO IÇAMENTO. AF_10/2025</t>
  </si>
  <si>
    <t>FABRICAÇÃO E INSTALAÇÃO DE TESOURA INTEIRA EM MADEIRA NÃO APARELHADA, VÃO DE 10 M, PARA TELHA CERÂMICA OU DE CONCRETO, INCLUSO IÇAMENTO. AF_10/2025</t>
  </si>
  <si>
    <t>FABRICAÇÃO E INSTALAÇÃO DE TESOURA INTEIRA EM MADEIRA NÃO APARELHADA, VÃO DE 11 M, PARA TELHA CERÂMICA OU DE CONCRETO, INCLUSO IÇAMENTO. AF_10/2025</t>
  </si>
  <si>
    <t>FABRICAÇÃO E INSTALAÇÃO DE TESOURA INTEIRA EM MADEIRA NÃO APARELHADA, VÃO DE 12 M, PARA TELHA CERÂMICA OU DE CONCRETO, INCLUSO IÇAMENTO. AF_10/2025</t>
  </si>
  <si>
    <t>FABRICAÇÃO E INSTALAÇÃO DE TESOURA INTEIRA EM MADEIRA NÃO APARELHADA, VÃO DE 3 M, PARA TELHA ONDULADA DE FIBROCIMENTO, METÁLICA, PLÁSTICA OU TERMOACÚSTICA, INCLUSO IÇAMENTO. AF_10/2025</t>
  </si>
  <si>
    <t>FABRICAÇÃO E INSTALAÇÃO DE TESOURA INTEIRA EM MADEIRA NÃO APARELHADA, VÃO DE 4 M, PARA TELHA ONDULADA DE FIBROCIMENTO, METÁLICA, PLÁSTICA OU TERMOACÚSTICA, INCLUSO IÇAMENTO. AF_10/2025</t>
  </si>
  <si>
    <t>FABRICAÇÃO E INSTALAÇÃO DE TESOURA INTEIRA EM MADEIRA NÃO APARELHADA, VÃO DE 5 M, PARA TELHA ONDULADA DE FIBROCIMENTO, METÁLICA, PLÁSTICA OU TERMOACÚSTICA, INCLUSO IÇAMENTO. AF_10/2025</t>
  </si>
  <si>
    <t>FABRICAÇÃO E INSTALAÇÃO DE TESOURA INTEIRA EM MADEIRA NÃO APARELHADA, VÃO DE 6 M, PARA TELHA ONDULADA DE FIBROCIMENTO, METÁLICA, PLÁSTICA OU TERMOACÚSTICA, INCLUSO IÇAMENTO. AF_10/2025</t>
  </si>
  <si>
    <t>FABRICAÇÃO E INSTALAÇÃO DE TESOURA INTEIRA EM MADEIRA NÃO APARELHADA, VÃO DE 7 M, PARA TELHA ONDULADA DE FIBROCIMENTO, METÁLICA, PLÁSTICA OU TERMOACÚSTICA, INCLUSO IÇAMENTO. AF_10/2025</t>
  </si>
  <si>
    <t>FABRICAÇÃO E INSTALAÇÃO DE TESOURA INTEIRA EM MADEIRA NÃO APARELHADA, VÃO DE 8 M, PARA TELHA ONDULADA DE FIBROCIMENTO, METÁLICA, PLÁSTICA OU TERMOACÚSTICA, INCLUSO IÇAMENTO. AF_10/2025</t>
  </si>
  <si>
    <t>FABRICAÇÃO E INSTALAÇÃO DE TESOURA INTEIRA EM MADEIRA NÃO APARELHADA, VÃO DE 9 M, PARA TELHA ONDULADA DE FIBROCIMENTO, METÁLICA, PLÁSTICA OU TERMOACÚSTICA, INCLUSO IÇAMENTO. AF_10/2025</t>
  </si>
  <si>
    <t>FABRICAÇÃO E INSTALAÇÃO DE TESOURA INTEIRA EM MADEIRA NÃO APARELHADA, VÃO DE 10 M, PARA TELHA ONDULADA DE FIBROCIMENTO, METÁLICA, PLÁSTICA OU TERMOACÚSTICA, INCLUSO IÇAMENTO. AF_10/2025</t>
  </si>
  <si>
    <t>FABRICAÇÃO E INSTALAÇÃO DE TESOURA INTEIRA EM MADEIRA NÃO APARELHADA, VÃO DE 11 M, PARA TELHA ONDULADA DE FIBROCIMENTO, METÁLICA, PLÁSTICA OU TERMOACÚSTICA, INCLUSO IÇAMENTO. AF_10/2025</t>
  </si>
  <si>
    <t>FABRICAÇÃO E INSTALAÇÃO DE TESOURA INTEIRA EM MADEIRA NÃO APARELHADA, VÃO DE 12 M, PARA TELHA ONDULADA DE FIBROCIMENTO, METÁLICA, PLÁSTICA OU TERMOACÚSTICA, INCLUSO IÇAMENTO. AF_10/2025</t>
  </si>
  <si>
    <t>FABRICAÇÃO E INSTALAÇÃO DE TESOURA INTEIRA EM AÇO, VÃO DE 3 M, PARA TELHA CERÂMICA OU DE CONCRETO, INCLUSO IÇAMENTO, EXCLUSIVE PINTURA. AF_10/2025</t>
  </si>
  <si>
    <t>FABRICAÇÃO E INSTALAÇÃO DE TESOURA INTEIRA EM AÇO, VÃO DE 4 M, PARA TELHA CERÂMICA OU DE CONCRETO, INCLUSO IÇAMENTO, EXCLUSIVE PINTURA. AF_10/2025</t>
  </si>
  <si>
    <t>FABRICAÇÃO E INSTALAÇÃO DE TESOURA INTEIRA EM AÇO, VÃO DE 5 M, PARA TELHA CERÂMICA OU DE CONCRETO, INCLUSO IÇAMENTO, EXCLUSIVE PINTURA. AF_10/2025</t>
  </si>
  <si>
    <t>FABRICAÇÃO E INSTALAÇÃO DE TESOURA INTEIRA EM AÇO, VÃO DE 6 M, PARA TELHA CERÂMICA OU DE CONCRETO, INCLUSO IÇAMENTO, EXCLUSIVE PINTURA. AF_10/2025</t>
  </si>
  <si>
    <t>FABRICAÇÃO E INSTALAÇÃO DE TESOURA INTEIRA EM AÇO, VÃO DE 7 M, PARA TELHA CERÂMICA OU DE CONCRETO, INCLUSO IÇAMENTO, EXCLUSIVE PINTURA. AF_10/2025</t>
  </si>
  <si>
    <t>FABRICAÇÃO E INSTALAÇÃO DE TESOURA INTEIRA EM AÇO, VÃO DE 8 M, PARA TELHA CERÂMICA OU DE CONCRETO, INCLUSO IÇAMENTO, EXCLUSIVE PINTURA. AF_10/2025</t>
  </si>
  <si>
    <t>FABRICAÇÃO E INSTALAÇÃO DE TESOURA INTEIRA EM AÇO, VÃO DE 9 M, PARA TELHA CERÂMICA OU DE CONCRETO, INCLUSO IÇAMENTO, EXCLUSIVE PINTURA. AF_10/2025</t>
  </si>
  <si>
    <t>FABRICAÇÃO E INSTALAÇÃO DE TESOURA INTEIRA EM AÇO, VÃO DE 10 M, PARA TELHA CERÂMICA OU DE CONCRETO, INCLUSO IÇAMENTO, EXCLUSIVE PINTURA. AF_10/2025</t>
  </si>
  <si>
    <t>FABRICAÇÃO E INSTALAÇÃO DE TESOURA INTEIRA EM AÇO, VÃO DE 11 M, PARA TELHA CERÂMICA OU DE CONCRETO, INCLUSO IÇAMENTO, EXCLUSIVE PINTURA. AF_10/2025</t>
  </si>
  <si>
    <t>FABRICAÇÃO E INSTALAÇÃO DE TESOURA INTEIRA EM AÇO, VÃO DE 12 M, PARA TELHA CERÂMICA OU DE CONCRETO, INCLUSO IÇAMENTO, EXCLUSIVE PINTURA. AF_10/2025</t>
  </si>
  <si>
    <t>FABRICAÇÃO E INSTALAÇÃO DE TESOURA INTEIRA EM AÇO, VÃO DE 3 M, PARA TELHA ONDULADA DE FIBROCIMENTO, METÁLICA, PLÁSTICA OU TERMOACÚSTICA, INCLUSO IÇAMENTO, EXCLUSIVE PINTURA. AF_10/2025</t>
  </si>
  <si>
    <t>FABRICAÇÃO E INSTALAÇÃO DE TESOURA INTEIRA EM AÇO, VÃO DE 4 M, PARA TELHA ONDULADA DE FIBROCIMENTO, METÁLICA, PLÁSTICA OU TERMOACÚSTICA, INCLUSO IÇAMENTO, EXCLUSIVE PINTURA. AF_10/2025</t>
  </si>
  <si>
    <t>FABRICAÇÃO E INSTALAÇÃO DE TESOURA INTEIRA EM AÇO, VÃO DE 5 M, PARA TELHA ONDULADA DE FIBROCIMENTO, METÁLICA, PLÁSTICA OU TERMOACÚSTICA, INCLUSO IÇAMENTO, EXCLUSIVE PINTURA. AF_10/2025</t>
  </si>
  <si>
    <t>FABRICAÇÃO E INSTALAÇÃO DE TESOURA INTEIRA EM AÇO, VÃO DE 6 M, PARA TELHA ONDULADA DE FIBROCIMENTO, METÁLICA, PLÁSTICA OU TERMOACÚSTICA, INCLUSO IÇAMENTO, EXCLUSIVE PINTURA. AF_10/2025</t>
  </si>
  <si>
    <t>FABRICAÇÃO E INSTALAÇÃO DE TESOURA INTEIRA EM AÇO, VÃO DE 7 M, PARA TELHA ONDULADA DE FIBROCIMENTO, METÁLICA, PLÁSTICA OU TERMOACÚSTICA, INCLUSO IÇAMENTO, EXCLUSIVE PINTURA. AF_10/2025</t>
  </si>
  <si>
    <t>FABRICAÇÃO E INSTALAÇÃO DE TESOURA INTEIRA EM AÇO, VÃO DE 8 M, PARA TELHA ONDULADA DE FIBROCIMENTO, METÁLICA, PLÁSTICA OU TERMOACÚSTICA, INCLUSO IÇAMENTO, EXCLUSIVE PINTURA. AF_10/2025</t>
  </si>
  <si>
    <t>FABRICAÇÃO E INSTALAÇÃO DE TESOURA INTEIRA EM AÇO, VÃO DE 9 M, PARA TELHA ONDULADA DE FIBROCIMENTO, METÁLICA, PLÁSTICA OU TERMOACÚSTICA, INCLUSO IÇAMENTO, EXCLUSIVE PINTURA. AF_10/2025</t>
  </si>
  <si>
    <t>FABRICAÇÃO E INSTALAÇÃO DE TESOURA INTEIRA EM AÇO, VÃO DE 10 M, PARA TELHA ONDULADA DE FIBROCIMENTO, METÁLICA, PLÁSTICA OU TERMOACÚSTICA, INCLUSO IÇAMENTO, EXCLUSIVE PINTURA. AF_10/2025</t>
  </si>
  <si>
    <t>FABRICAÇÃO E INSTALAÇÃO DE TESOURA INTEIRA EM AÇO, VÃO DE 11 M, PARA TELHA ONDULADA DE FIBROCIMENTO, METÁLICA, PLÁSTICA OU TERMOACÚSTICA, INCLUSO IÇAMENTO, EXCLUSIVE PINTURA. AF_10/2025</t>
  </si>
  <si>
    <t>FABRICAÇÃO E INSTALAÇÃO DE TESOURA INTEIRA EM AÇO, VÃO DE 12 M, PARA TELHA ONDULADA DE FIBROCIMENTO, METÁLICA, PLÁSTICA OU TERMOACÚSTICA, INCLUSO IÇAMENTO, EXCLUSIVE PINTURA. AF_10/2025</t>
  </si>
  <si>
    <t>PORTA DE ALUMÍNIO DE ABRIR PARA VIDRO SEM GUARNIÇÃO, 87X210CM, FIXAÇÃO COM PARAFUSOS, INCLUSIVE VIDROS - FORNECIMENTO E INSTALAÇÃO. AF_10/2025</t>
  </si>
  <si>
    <t>PORTA EM AÇO DE ABRIR PARA VIDRO SEM GUARNIÇÃO, 87X210CM, FIXAÇÃO COM PARAFUSOS, EXCLUSIVE VIDROS - FORNECIMENTO E INSTALAÇÃO. AF_10/2025</t>
  </si>
  <si>
    <t>PORTA EM AÇO DE ABRIR TIPO VENEZIANA SEM GUARNIÇÃO, 87X210CM, FIXAÇÃO COM PARAFUSOS - FORNECIMENTO E INSTALAÇÃO. AF_10/2025</t>
  </si>
  <si>
    <t>PATCH PANEL 24 PORTAS, CATEGORIA 5E - FORNECIMENTO E INSTALAÇÃO. AF_08/2025</t>
  </si>
  <si>
    <t>PATCH PANEL 24 PORTAS, CATEGORIA 6 - FORNECIMENTO E INSTALAÇÃO. AF_08/2025</t>
  </si>
  <si>
    <t>PATCH PANEL 48 PORTAS, CATEGORIA 6 - FORNECIMENTO E INSTALAÇÃO. AF_08/2025</t>
  </si>
  <si>
    <t>RACK FECHADO 44U PARA SERVIDOR - FORNECIMENTO E INSTALAÇÃO. AF_08/2025</t>
  </si>
  <si>
    <t>BLOCO DE ENGATE RÁPIDO PARA BASTIDOR TIPO M10 - FORNECIMENTO E INSTALAÇÃO. AF_08/2025</t>
  </si>
  <si>
    <t>TOMADA DE REDE RJ45 - FORNECIMENTO E INSTALAÇÃO. AF_08/2025</t>
  </si>
  <si>
    <t>TOMADA PARA TELEFONE RJ11 - FORNECIMENTO E INSTALAÇÃO. AF_08/2025</t>
  </si>
  <si>
    <t>PATCH PANEL 48 PORTAS, CATEGORIA 5E - FORNECIMENTO E INSTALAÇÃO. AF_08/2025</t>
  </si>
  <si>
    <t>LIMPEZA DE BANCADA DE PIA COM PLACA DE ROCHA E CUBA DE INOX, INCLUSIVE METAIS CORRESPONDENTES. AF_10/2025_PS</t>
  </si>
  <si>
    <t>LIMPEZA DE TANQUE OU LAVATÓRIO DE LOUÇA ISOLADO, INCLUSIVE METAIS CORRESPONDENTES. AF_10/2025_PS</t>
  </si>
  <si>
    <t>LIMPEZA DE BANCADA COM PLACA DE ROCHA E CUBA DE LOUÇA, INCLUSIVE METAIS CORRESPONDENTES. AF_10/2025_PS</t>
  </si>
  <si>
    <t>LIMPEZA DE BACIA SANITÁRIA, BIDÊ OU MICTÓRIO EM LOUÇA, INCLUSIVE METAIS CORRESPONDENTES. AF_10/2025_PS</t>
  </si>
  <si>
    <t>FABRICAÇÃO E INSTALAÇÃO DE MEIA TESOURA DE MADEIRA NÃO APARELHADA, COM VÃO DE 3 M, PARA TELHA CERÂMICA OU DE CONCRETO, INCLUSO IÇAMENTO. AF_10/2025</t>
  </si>
  <si>
    <t>FABRICAÇÃO E INSTALAÇÃO DE MEIA TESOURA DE MADEIRA NÃO APARELHADA, COM VÃO DE 4 M, PARA TELHA CERÂMICA OU DE CONCRETO, INCLUSO IÇAMENTO. AF_10/2025</t>
  </si>
  <si>
    <t>FABRICAÇÃO E INSTALAÇÃO DE MEIA TESOURA DE MADEIRA NÃO APARELHADA, COM VÃO DE 5 M, PARA TELHA CERÂMICA OU DE CONCRETO, INCLUSO IÇAMENTO. AF_10/2025</t>
  </si>
  <si>
    <t>FABRICAÇÃO E INSTALAÇÃO DE MEIA TESOURA DE MADEIRA NÃO APARELHADA, COM VÃO DE 6 M, PARA TELHA CERÂMICA OU DE CONCRETO, INCLUSO IÇAMENTO. AF_10/2025</t>
  </si>
  <si>
    <t>FABRICAÇÃO E INSTALAÇÃO DE MEIA TESOURA DE MADEIRA NÃO APARELHADA, COM VÃO DE 7 M, PARA TELHA CERÂMICA OU DE CONCRETO, INCLUSO IÇAMENTO. AF_10/2025</t>
  </si>
  <si>
    <t>FABRICAÇÃO E INSTALAÇÃO DE MEIA TESOURA DE MADEIRA NÃO APARELHADA, COM VÃO DE 8 M, PARA TELHA CERÂMICA OU DE CONCRETO, INCLUSO IÇAMENTO. AF_10/2025</t>
  </si>
  <si>
    <t>FABRICAÇÃO E INSTALAÇÃO DE MEIA TESOURA DE MADEIRA NÃO APARELHADA, COM VÃO DE 9 M, PARA TELHA CERÂMICA OU DE CONCRETO, INCLUSO IÇAMENTO. AF_10/2025</t>
  </si>
  <si>
    <t>FABRICAÇÃO E INSTALAÇÃO DE MEIA TESOURA DE MADEIRA NÃO APARELHADA, COM VÃO DE 10 M, PARA TELHA CERÂMICA OU DE CONCRETO, INCLUSO IÇAMENTO. AF_10/2025</t>
  </si>
  <si>
    <t>FABRICAÇÃO E INSTALAÇÃO DE MEIA TESOURA DE MADEIRA NÃO APARELHADA, COM VÃO DE 11 M, PARA TELHA CERÂMICA OU DE CONCRETO, INCLUSO IÇAMENTO. AF_10/2025</t>
  </si>
  <si>
    <t>FABRICAÇÃO E INSTALAÇÃO DE MEIA TESOURA DE MADEIRA NÃO APARELHADA, COM VÃO DE 12 M, PARA TELHA CERÂMICA OU DE CONCRETO, INCLUSO IÇAMENTO. AF_10/2025</t>
  </si>
  <si>
    <t>FABRICAÇÃO E INSTALAÇÃO DE MEIA TESOURA DE MADEIRA NÃO APARELHADA, COM VÃO DE 3 M, PARA TELHA ONDULADA DE FIBROCIMENTO, ALUMÍNIO, PLÁSTICA OU TERMOACÚSTICA, INCLUSO IÇAMENTO. AF_10/2025</t>
  </si>
  <si>
    <t>FABRICAÇÃO E INSTALAÇÃO DE MEIA TESOURA DE MADEIRA NÃO APARELHADA, COM VÃO DE 4 M, PARA TELHA ONDULADA DE FIBROCIMENTO, ALUMÍNIO, PLÁSTICA OU TERMOACÚSTICA, INCLUSO IÇAMENTO. AF_10/2025</t>
  </si>
  <si>
    <t>FABRICAÇÃO E INSTALAÇÃO DE MEIA TESOURA DE MADEIRA NÃO APARELHADA, COM VÃO DE 5 M, PARA TELHA ONDULADA DE FIBROCIMENTO, ALUMÍNIO, PLÁSTICA OU TERMOACÚSTICA, INCLUSO IÇAMENTO. AF_10/2025</t>
  </si>
  <si>
    <t>FABRICAÇÃO E INSTALAÇÃO DE MEIA TESOURA DE MADEIRA NÃO APARELHADA, COM VÃO DE 6 M, PARA TELHA ONDULADA DE FIBROCIMENTO, ALUMÍNIO, PLÁSTICA OU TERMOACÚSTICA, INCLUSO IÇAMENTO. AF_10/2025</t>
  </si>
  <si>
    <t>FABRICAÇÃO E INSTALAÇÃO DE MEIA TESOURA DE MADEIRA NÃO APARELHADA, COM VÃO DE 7 M, PARA TELHA ONDULADA DE FIBROCIMENTO, ALUMÍNIO, PLÁSTICA OU TERMOACÚSTICA, INCLUSO IÇAMENTO. AF_10/2025</t>
  </si>
  <si>
    <t>FABRICAÇÃO E INSTALAÇÃO DE MEIA TESOURA DE MADEIRA NÃO APARELHADA, COM VÃO DE 8 M, PARA TELHA ONDULADA DE FIBROCIMENTO, ALUMÍNIO, PLÁSTICA OU TERMOACÚSTICA, INCLUSO IÇAMENTO. AF_10/2025</t>
  </si>
  <si>
    <t>FABRICAÇÃO E INSTALAÇÃO DE MEIA TESOURA DE MADEIRA NÃO APARELHADA, COM VÃO DE 9 M, PARA TELHA ONDULADA DE FIBROCIMENTO, ALUMÍNIO, PLÁSTICA OU TERMOACÚSTICA, INCLUSO IÇAMENTO. AF_10/2025</t>
  </si>
  <si>
    <t>FABRICAÇÃO E INSTALAÇÃO DE MEIA TESOURA DE MADEIRA NÃO APARELHADA, COM VÃO DE 10 M, PARA TELHA ONDULADA DE FIBROCIMENTO, ALUMÍNIO, PLÁSTICA OU TERMOACÚSTICA, INCLUSO IÇAMENTO. AF_10/2025</t>
  </si>
  <si>
    <t>FABRICAÇÃO E INSTALAÇÃO DE MEIA TESOURA DE MADEIRA NÃO APARELHADA, COM VÃO DE 11 M, PARA TELHA ONDULADA DE FIBROCIMENTO, ALUMÍNIO, PLÁSTICA OU TERMOACÚSTICA, INCLUSO IÇAMENTO. AF_10/2025</t>
  </si>
  <si>
    <t>FABRICAÇÃO E INSTALAÇÃO DE MEIA TESOURA DE MADEIRA NÃO APARELHADA, COM VÃO DE 12 M, PARA TELHA ONDULADA DE FIBROCIMENTO, ALUMÍNIO, PLÁSTICA OU TERMOACÚSTICA, INCLUSO IÇAMENTO. AF_10/2025</t>
  </si>
  <si>
    <t>RACK ABERTO EM COLUNA 44U PARA SERVIDOR - FORNECIMENTO E INSTALAÇÃO. AF_08/2025</t>
  </si>
  <si>
    <t>CAIXA DE PASSAGEM PARA TELEFONE 15X15X10CM (SOBREPOR) - FORNECIMENTO E INSTALAÇÃO. AF_08/2025</t>
  </si>
  <si>
    <t>CAIXA DE PASSAGEM PARA TELEFONE 80X80X15CM (SOBREPOR) - FORNECIMENTO E INSTALAÇÃO. AF_08/2025</t>
  </si>
  <si>
    <t>QUADRO DE DISTRIBUIÇÃO PARA TELEFONE N.2, 20X20X12CM EM CHAPA METÁLICA, DE EMBUTIR, SEM ACESSÓRIOS, PADRÃO TELEBRAS - FORNECIMENTO E INSTALAÇÃO. AF_08/2025</t>
  </si>
  <si>
    <t>QUADRO DE DISTRIBUICÃO PARA TELEFONE N.3, 40X40X12CM EM CHAPA METÁLICA, DE EMBUTIR, SEM ACESSÓRIOS, PADRÃO TELEBRAS - FORNECIMENTO E INSTALAÇÃO. AF_08/2025</t>
  </si>
  <si>
    <t>QUADRO DE DISTRIBUICÃO PARA TELEFONE N.4, 60X60X12CM EM CHAPA METÁLICA, DE EMBUTIR, SEM ACESSÓRIOS, PADRÃO TELEBRAS - FORNECIMENTO E INSTALAÇÃO. AF_08/2025</t>
  </si>
  <si>
    <t>QUADRO DE DISTRIBUIÇÃO PARA TELEFONE N.5, 80X80X12CM EM CHAPA METÁLICA, DE EMBUTIR, SEM ACESSÓRIOS, PADRÃO TELEBRAS - FORNECIMENTO E INSTALAÇÃO. AF_08/2025</t>
  </si>
  <si>
    <t>KIT DE PORTA-PRONTA DE MADEIRA EM ACABAMENTO MELAMÍNICO BRANCO, FOLHA LEVE OU MÉDIA, 90X210, EXCLUSIVE FECHADURA, FIXAÇÃO COM PREENCHIMENTO TOTAL DE ESPUMA EXPANSIVA - FORNECIMENTO E INSTALAÇÃO. AF_10/2025</t>
  </si>
  <si>
    <t>BATENTE PARA PORTA COM BANDEIRA, FIXAÇÃO COM PARAFUSO E BUCHA. AF_10/2025</t>
  </si>
  <si>
    <t>KIT DE PORTA DE MADEIRA PARA VERNIZ, SEMI-OCA (LEVE OU MÉDIA), PADRÃO MÉDIO, 60X210CM, ESPESSURA DE 3,5CM, ITENS INCLUSOS: DOBRADIÇAS, MONTAGEM E INSTALAÇÃO DE BATENTE, FECHADURA COM EXECUÇÃO DO FURO - FORNECIMENTO E INSTALAÇÃO. AF_10/2025</t>
  </si>
  <si>
    <t>KIT DE PORTA DE MADEIRA PARA VERNIZ, SEMI-OCA (LEVE OU MÉDIA), PADRÃO POPULAR, 60X210CM, ESPESSURA DE 3,5CM, ITENS INCLUSOS: DOBRADIÇAS, MONTAGEM E INSTALAÇÃO DE BATENTE, FECHADURA COM EXECUÇÃO DO FURO - FORNECIMENTO E INSTALAÇÃO. AF_10/2025</t>
  </si>
  <si>
    <t>KIT DE PORTA DE MADEIRA PARA VERNIZ, SEMI-OCA (LEVE OU MÉDIA), PADRÃO MÉDIO, 70X210CM, ESPESSURA DE 3,5CM, ITENS INCLUSOS: DOBRADIÇAS, MONTAGEM E INSTALAÇÃO DE BATENTE, FECHADURA COM EXECUÇÃO DO FURO - FORNECIMENTO E INSTALAÇÃO. AF_10/2025</t>
  </si>
  <si>
    <t>KIT DE PORTA DE MADEIRA FRISADA, SEMI-OCA (LEVE OU MÉDIA), PADRÃO MÉDIO, 70X210CM, ESPESSURA DE 3CM, ITENS INCLUSOS: DOBRADIÇAS, MONTAGEM E INSTALAÇÃO DE BATENTE, FECHADURA COM EXECUÇÃO DO FURO - FORNECIMENTO E INSTALAÇÃO. AF_10/2025</t>
  </si>
  <si>
    <t>KIT DE PORTA DE MADEIRA FRISADA, SEMI-OCA (LEVE OU MÉDIA), PADRÃO POPULAR, 70X210CM, ESPESSURA DE 3CM, ITENS INCLUSOS: DOBRADIÇAS, MONTAGEM E INSTALAÇÃO DE BATENTE, FECHADURA COM EXECUÇÃO DO FURO - FORNECIMENTO E INSTALAÇÃO. AF_10/2025</t>
  </si>
  <si>
    <t>KIT DE PORTA DE MADEIRA PARA VERNIZ, SEMI-OCA (LEVE OU MÉDIA), PADRÃO MÉDIO, 80X210CM, ESPESSURA DE 3,5CM, ITENS INCLUSOS: DOBRADIÇAS, MONTAGEM E INSTALAÇÃO DE BATENTE, FECHADURA COM EXECUÇÃO DO FURO - FORNECIMENTO E INSTALAÇÃO. AF_10/2025</t>
  </si>
  <si>
    <t>KIT DE PORTA DE MADEIRA PARA VERNIZ, SEMI-OCA (LEVE OU MÉDIA), PADRÃO POPULAR, 80X210CM, ESPESSURA DE 3,5CM, ITENS INCLUSOS: DOBRADIÇAS, MONTAGEM E INSTALAÇÃO DE BATENTE, FECHADURA COM EXECUÇÃO DO FURO - FORNECIMENTO E INSTALAÇÃO. AF_10/2025</t>
  </si>
  <si>
    <t>KIT DE PORTA DE MADEIRA PARA VERNIZ, SEMI-OCA (LEVE OU MÉDIA), PADRÃO MÉDIO, 90X210CM, ESPESSURA DE 3,5CM, ITENS INCLUSOS: DOBRADIÇAS, MONTAGEM E INSTALAÇÃO DE BATENTE, FECHADURA COM EXECUÇÃO DO FURO - FORNECIMENTO E INSTALAÇÃO. AF_10/2025</t>
  </si>
  <si>
    <t>KIT DE PORTA DE MADEIRA PARA VERNIZ, SEMI-OCA (LEVE OU MÉDIA), PADRÃO POPULAR, 90X210CM, ESPESSURA DE 3CM, ITENS INCLUSOS: DOBRADIÇAS, MONTAGEM E INSTALAÇÃO DE BATENTE, FECHADURA COM EXECUÇÃO DO FURO - FORNECIMENTO E INSTALAÇÃO. AF_10/2025</t>
  </si>
  <si>
    <t>KIT DE PORTA DE MADEIRA FRISADA, SEMI-OCA (LEVE OU MÉDIA), PADRÃO MÉDIO, 60X210CM, ESPESSURA DE 3,5CM, ITENS INCLUSOS: DOBRADIÇAS, MONTAGEM E INSTALAÇÃO DE BATENTE, FECHADURA COM EXECUÇÃO DO FURO - FORNECIMENTO E INSTALAÇÃO. AF_10/2025</t>
  </si>
  <si>
    <t>KIT DE PORTA DE MADEIRA FRISADA, SEMI-OCA (LEVE OU MÉDIA), PADRÃO POPULAR, 60X210CM, ESPESSURA DE 3CM, ITENS INCLUSOS: DOBRADIÇAS, MONTAGEM E INSTALAÇÃO DE BATENTE, FECHADURA COM EXECUÇÃO DO FURO - FORNECIMENTO E INSTALAÇÃO. AF_10/2025</t>
  </si>
  <si>
    <t>KIT DE PORTA DE MADEIRA FRISADA, SEMI-OCA (LEVE OU MÉDIA), PADRÃO MÉDIO, 80X210CM, ESPESSURA DE 3,5CM, ITENS INCLUSOS: DOBRADIÇAS, MONTAGEM E INSTALAÇÃO DE BATENTE, FECHADURA COM EXECUÇÃO DO FURO - FORNECIMENTO E INSTALAÇÃO. AF_10/2025</t>
  </si>
  <si>
    <t>KIT DE PORTA DE MADEIRA FRISADA, SEMI-OCA (LEVE OU MÉDIA), PADRÃO POPULAR, 80X210CM, ESPESSURA DE 3,5CM, ITENS INCLUSOS: DOBRADIÇAS, MONTAGEM E INSTALAÇÃO DE BATENTE, FECHADURA COM EXECUÇÃO DO FURO - FORNECIMENTO E INSTALAÇÃO. AF_10/2025</t>
  </si>
  <si>
    <t>KIT DE PORTA DE MADEIRA TIPO VENEZIANA, 80X210CM (ESPESSURA DE 3CM), PADRÃO MÉDIO, ITENS INCLUSOS: DOBRADIÇAS, MONTAGEM E INSTALAÇÃO DE BATENTE, FECHADURA COM EXECUÇÃO DO FURO - FORNECIMENTO E INSTALAÇÃO. AF_10/2025</t>
  </si>
  <si>
    <t>KIT DE PORTA DE MADEIRA TIPO VENEZIANA, 80X210CM (ESPESSURA DE 3CM), PADRÃO POPULAR, ITENS INCLUSOS: DOBRADIÇAS, MONTAGEM E INSTALAÇÃO DE BATENTE, FECHADURA COM EXECUÇÃO DO FURO - FORNECIMENTO E INSTALAÇÃO. AF_10/2025</t>
  </si>
  <si>
    <t>KIT DE PORTA DE MADEIRA TIPO MEXICANA, MACIÇA (PESADA OU SUPERPESADA), PADRÃO MÉDIO, 80X210CM, ESPESSURA DE 3,5CM, ITENS INCLUSOS: DOBRADIÇAS, MONTAGEM E INSTALAÇÃO DE BATENTE, FECHADURA COM EXECUÇÃO DO FURO - FORNECIMENTO E INSTALAÇÃO. AF_10/2025</t>
  </si>
  <si>
    <t>KIT DE PORTA DE MADEIRA TIPO MEXICANA, MACIÇA (PESADA OU SUPERPESADA), PADRÃO POPULAR, 80X210CM, ESPESSURA DE 3,5CM, ITENS INCLUSOS: DOBRADIÇAS, MONTAGEM E INSTALAÇÃO DE BATENTE, FECHADURA COM EXECUÇÃO DO FURO - FORNECIMENTO E INSTALAÇÃO. AF_10/2025</t>
  </si>
  <si>
    <t>RECOLOCAÇÃO DE FOLHAS DE PORTA DE MADEIRA LEVE OU MÉDIA DE 60CM DE LARGURA, CONSIDERANDO REAPROVEITAMENTO DO MATERIAL. AF_10/2025</t>
  </si>
  <si>
    <t>RECOLOCAÇÃO DE FOLHAS DE PORTA DE MADEIRA LEVE OU MÉDIA DE 70CM DE LARGURA, CONSIDERANDO REAPROVEITAMENTO DO MATERIAL. AF_10/2025</t>
  </si>
  <si>
    <t>RECOLOCAÇÃO DE FOLHAS DE PORTA DE MADEIRA LEVE OU MÉDIA DE 80CM DE LARGURA, CONSIDERANDO REAPROVEITAMENTO DO MATERIAL. AF_10/2025</t>
  </si>
  <si>
    <t>RECOLOCAÇÃO DE FOLHAS DE PORTA DE MADEIRA LEVE OU MÉDIA DE 90CM DE LARGURA, CONSIDERANDO REAPROVEITAMENTO DO MATERIAL. AF_10/2025</t>
  </si>
  <si>
    <t>RECOLOCAÇÃO DE FOLHAS DE PORTA DE MADEIRA PESADA OU SUPERPESADA DE 80CM DE LARGURA, CONSIDERANDO REAPROVEITAMENTO DO MATERIAL. AF_10/2025</t>
  </si>
  <si>
    <t>PORTA DE MADEIRA COMPENSADA LISA PARA PINTURA, 120X210X3,5CM, 2 FOLHAS, INCLUSO ADUELA 2A, ALIZAR 2A E DOBRADIÇAS. AF_10/2025</t>
  </si>
  <si>
    <t>PUXADOR CENTRAL PARA ESQUADRIA DE MADEIRA. AF_10/2025</t>
  </si>
  <si>
    <t>PORTA CADEADO ZINCADO OXIDADO PRETO COM CADEADO DE AÇO INOX, LARGURA DE *50* MM. AF_10/2025</t>
  </si>
  <si>
    <t>TARJETA TIPO LIVRE/OCUPADO PARA PORTA DE BANHEIRO. AF_10/2025</t>
  </si>
  <si>
    <t>CREMONA EM LATÃO CROMADO OU POLIDO, COMPLETA. AF_10/2025</t>
  </si>
  <si>
    <t>FECHO DE EMBUTIR TIPO UNHA 22CM. AF_10/2025</t>
  </si>
  <si>
    <t>FECHO DE EMBUTIR TIPO UNHA 40CM. AF_10/2025</t>
  </si>
  <si>
    <t>DOBRADIÇA EM AÇO/FERRO, 3" X 21/2", E=1,9 A 2MM, SEN ANEL, CROMADO OU ZINCADO, TAMPA BOLA, COM PARAFUSOS. AF_10/2025</t>
  </si>
  <si>
    <t>DOBRADIÇA TIPO VAI E VEM EM LATÃO POLIDO 3". AF_10/2025</t>
  </si>
  <si>
    <t>KIT DE PORTA DE MADEIRA PARA VERNIZ, SEMI-OCA (LEVE OU MÉDIA), PADRÃO POPULAR, 70X210CM, ESPESSURA DE 3,5CM, ITENS INCLUSOS: DOBRADIÇAS, MONTAGEM E INSTALAÇÃO DE BATENTE, FECHADURA COM EXECUÇÃO DO FURO - FORNECIMENTO E INSTALAÇÃO. AF_10/2025</t>
  </si>
  <si>
    <t>ENTRADA DE ENERGIA ELÉTRICA, AÉREA, MONOFÁSICA, COM CAIXA DE SOBREPOR, CABO DE 10 MM2 E DISJUNTOR DIN 50A (NÃO INCLUSO O POSTE DE CONCRETO). AF_07/2020</t>
  </si>
  <si>
    <t>ENTRADA DE ENERGIA ELÉTRICA, AÉREA, MONOFÁSICA, COM CAIXA DE SOBREPOR, CABO DE 16 MM2 E DISJUNTOR DIN 50A (NÃO INCLUSO O POSTE DE CONCRETO). AF_07/2020</t>
  </si>
  <si>
    <t>ENTRADA DE ENERGIA ELÉTRICA, AÉREA, MONOFÁSICA, COM CAIXA DE SOBREPOR, CABO DE 25 MM2 E DISJUNTOR DIN 50A (NÃO INCLUSO O POSTE DE CONCRETO). AF_07/2020</t>
  </si>
  <si>
    <t>ENTRADA DE ENERGIA ELÉTRICA, AÉREA, MONOFÁSICA, COM CAIXA DE SOBREPOR, CABO DE 35 MM2 E DISJUNTOR DIN 50A (NÃO INCLUSO O POSTE DE CONCRETO). AF_07/2020</t>
  </si>
  <si>
    <t>ENTRADA DE ENERGIA ELÉTRICA, AÉREA, MONOFÁSICA, COM CAIXA DE EMBUTIR, CABO DE 10 MM2 E DISJUNTOR DIN 50A (NÃO INCLUSO O POSTE DE CONCRETO). AF_07/2020</t>
  </si>
  <si>
    <t>ENTRADA DE ENERGIA ELÉTRICA, AÉREA, MONOFÁSICA, COM CAIXA DE EMBUTIR, CABO DE 16 MM2 E DISJUNTOR DIN 50A (NÃO INCLUSO O POSTE DE CONCRETO). AF_07/2020</t>
  </si>
  <si>
    <t>ENTRADA DE ENERGIA ELÉTRICA, AÉREA, MONOFÁSICA, COM CAIXA DE EMBUTIR, CABO DE 25 MM2 E DISJUNTOR DIN 50A (NÃO INCLUSO O POSTE DE CONCRETO). AF_07/2020</t>
  </si>
  <si>
    <t>ENTRADA DE ENERGIA ELÉTRICA, AÉREA, MONOFÁSICA, COM CAIXA DE EMBUTIR, CABO DE 35 MM2 E DISJUNTOR DIN 50A (NÃO INCLUSO O POSTE DE CONCRETO). AF_07/2020</t>
  </si>
  <si>
    <t>ENTRADA DE ENERGIA ELÉTRICA, SUBTERRÂNEA, MONOFÁSICA, COM CAIXA DE SOBREPOR, CABO DE 10 MM2 E DISJUNTOR DIN 50A (NÃO INCLUSA MURETA DE ALVENARIA). AF_07/2020</t>
  </si>
  <si>
    <t>ENTRADA DE ENERGIA ELÉTRICA, SUBTERRÂNEA, MONOFÁSICA, COM CAIXA DE SOBREPOR, CABO DE 16 MM2 E DISJUNTOR DIN 50A (NÃO INCLUSA MURETA DE ALVENARIA). AF_07/2020</t>
  </si>
  <si>
    <t>ENTRADA DE ENERGIA ELÉTRICA, SUBTERRÂNEA, MONOFÁSICA, COM CAIXA DE SOBREPOR, CABO DE 25 MM2 E DISJUNTOR DIN 50A (NÃO INCLUSA MURETA DE ALVENARIA). AF_07/2020</t>
  </si>
  <si>
    <t>ENTRADA DE ENERGIA ELÉTRICA, SUBTERRÂNEA, MONOFÁSICA, COM CAIXA DE SOBREPOR, CABO DE 35 MM2 E DISJUNTOR DIN 50A (NÃO INCLUSA MURETA DE ALVENARIA). AF_07/2020</t>
  </si>
  <si>
    <t>ENTRADA DE ENERGIA ELÉTRICA, SUBTERRÂNEA, MONOFÁSICA, COM CAIXA DE EMBUTIR, CABO DE 10 MM2 E DISJUNTOR DIN 50A (NÃO INCLUSA MURETA DE ALVENARIA). AF_07/2020</t>
  </si>
  <si>
    <t>ENTRADA DE ENERGIA ELÉTRICA, SUBTERRÂNEA, MONOFÁSICA, COM CAIXA DE EMBUTIR, CABO DE 16 MM2 E DISJUNTOR DIN 50A (NÃO INCLUSA MURETA DE ALVENARIA). AF_07/2020</t>
  </si>
  <si>
    <t>ENTRADA DE ENERGIA ELÉTRICA, SUBTERRÂNEA, MONOFÁSICA, COM CAIXA DE EMBUTIR, CABO DE 25 MM2 E DISJUNTOR DIN 50A (NÃO INCLUSA MURETA DE ALVENARIA). AF_07/2020</t>
  </si>
  <si>
    <t>ENTRADA DE ENERGIA ELÉTRICA, SUBTERRÂNEA, MONOFÁSICA, COM CAIXA DE EMBUTIR, CABO DE 35 MM2 E DISJUNTOR DIN 50A (NÃO INCLUSA MURETA DE ALVENARIA). AF_07/2020</t>
  </si>
  <si>
    <t>BOMBA CENTRÍFUGA, MONOFÁSICA, 0,5 CV OU 0,49 HP, HM 6 A 20 M, Q 1,2 A 8,3 M3/H - FORNECIMENTO E INSTALAÇÃO. AF_11/2025_PS</t>
  </si>
  <si>
    <t>INSTALAÇÃO DE BOMBA CENTRÍFUGA, MONOFÁSICA, 0,5 CV OU 0,49 HP, HM 6 A 20 M, Q 1,2 A 8,3 M3/H (SEM FORNECIMENTO). AF_11/2025_PS</t>
  </si>
  <si>
    <t>BOMBA CENTRÍFUGA, TRIFÁSICA, 1,0 CV OU 0,99 HP, HM 14 A 40 M, Q 0,6 A 8,4 M3/H - FORNECIMENTO E INSTALAÇÃO. AF_11/2025_PS</t>
  </si>
  <si>
    <t>INSTALAÇÃO DE BOMBA CENTRÍFUGA, TRIFÁSICA, 1,0 CV OU 0,99 HP, HM 14 A 40 M, Q 0,6 A 8,4 M3/H (SEM FORNECIMENTO). AF_11/2025_PS</t>
  </si>
  <si>
    <t>BOMBA CENTRÍFUGA, TRIFÁSICA, 1,5 CV OU 1,48 HP, HM 10 A 70 M, Q 1,8 A 5,3 M3/H - FORNECIMENTO E INSTALAÇÃO. AF_11/2025_PS</t>
  </si>
  <si>
    <t>BOMBA CENTRÍFUGA, TRIFÁSICA, 1,5 CV OU 1,48 HP, HM 10 A 24 M, Q 6,1 A 21,9 M3/H - FORNECIMENTO E INSTALAÇÃO. AF_11/2025_PS</t>
  </si>
  <si>
    <t>INSTALAÇÃO DE BOMBA CENTRÍFUGA, TRIFÁSICA, 1,5 CV OU 1,48 HP (SEM FORNECIMENTO). AF_11/2025_PS</t>
  </si>
  <si>
    <t>BOMBA CENTRÍFUGA, TRIFÁSICA, 3 CV OU 2,96 HP, HM 34 A 40 M, Q 8,6 A 14,8 M3/H - FORNECIMENTO E INSTALAÇÃO. AF_11/2025_PS</t>
  </si>
  <si>
    <t>INSTALAÇÃO DE BOMBA CENTRÍFUGA, TRIFÁSICA, 3 CV OU 2,96 HP, HM 34 A 40 M, Q 8,6 A 14,8 M3/H (SEM FORNECIMENTO). AF_11/2025_PS</t>
  </si>
  <si>
    <t>INSTALAÇÃO DE MOTO BOMBA HORIZONTAL ATÉ 10 CV, HM 75 A 80 M, Q 25,4 A 48 M3/H (SEM FORNECIMENTO). AF_11/2025_PS</t>
  </si>
  <si>
    <t>BOMBA CENTRÍFUGA, TRIFÁSICA, 10 CV OU 9,86 HP, HM 85 A 140 M, Q 4,2 A 14,9 M3/H - FORNECIMENTO E INSTALAÇÃO. AF_11/2025_PS</t>
  </si>
  <si>
    <t>INSTALAÇÃO DE BOMBA CENTRÍFUGA, TRIFÁSICA, 10 CV OU 9,86 HP, HM 85 A 140 M, Q 4,2 A 14,9 M3/H (SEM FORNECIMENTO). AF_11/2025_PS</t>
  </si>
  <si>
    <t>BOMBA SUBMERSÍVEL, TRIFÁSICA, 3,80 CV OU 3,75 HP, HM 5 A 25,5 M, Q 3,6 A 61,2 M3/H - FORNECIMENTO E INSTALAÇÃO. AF_11/2025</t>
  </si>
  <si>
    <t>INSTALAÇÃO DE BOMBA SUBMERSÍVEL, TRIFÁSICA, 3,80 CV OU 3,75 HP, HM 5 A 25,5 M, Q 3,6 A 61,2 M3/H (SEM FORNECIMENTO). AF_11/2025</t>
  </si>
  <si>
    <t>INSTALAÇÃO DE MOTO BOMBA SUBMERSÍVEL ATÉ 10 CV, HM 21 M (SEM FORNECIMENTO). AF_11/2025</t>
  </si>
  <si>
    <t>INSTALAÇÃO DE MOTO BOMBA SUBMERSÍVEL DE 11 A 25 CV, HM 33 M (SEM FORNECIMENTO). AF_11/2025</t>
  </si>
  <si>
    <t>INSTALAÇÃO DE QUADRO ELÉTRICO PARA 1 BOMBA TRIFÁSICA ATÉ 25 CV CADA (NÃO INCLUI O FORNECIMENTO DO QUADRO). AF_11/2025</t>
  </si>
  <si>
    <t>CHAVE DE BOIA AUTOMÁTICA SUPERIOR/INFERIOR 15A/250V - FORNECIMENTO E INSTALAÇÃO. AF_11/2025</t>
  </si>
  <si>
    <t>INSTALAÇÃO DE MOTO BOMBA HORIZONTAL DE 12,5 A 25 CV, HM 140 M (SEM FORNECIMENTO). AF_11/2025_PS</t>
  </si>
  <si>
    <t>PORTA PIVOTANTE DE VIDRO TEMPERADO, 90X210 CM, ESPESSURA 10 MM, INCLUSIVE ACESSÓRIOS. AF_11/2025</t>
  </si>
  <si>
    <t>PORTA PIVOTANTE DE VIDRO TEMPERADO, 2 FOLHAS DE 90X210 CM, ESPESSURA DE 10 MM, INCLUSIVE ACESSÓRIOS. AF_11/2025</t>
  </si>
  <si>
    <t>PORTA DE ABRIR COM MOLA HIDRÁULICA, EM VIDRO TEMPERADO, 90X210 CM, ESPESSURA 10 MM, INCLUSIVE ACESSÓRIOS. AF_11/2025</t>
  </si>
  <si>
    <t>PORTA DE ABRIR COM MOLA HIDRÁULICA, EM VIDRO TEMPERADO, 2 FOLHAS DE 90X210 CM, ESPESSURA DE 10 MM, INCLUSIVE ACESSÓRIOS. AF_11/2025</t>
  </si>
  <si>
    <t>MOLA HIDRAULICA DE PISO PARA PORTA DE VIDRO TEMPERADO. AF_11/2025</t>
  </si>
  <si>
    <t>JOGO DE FERRAGENS CROMADAS PARA PORTA DE VIDRO TEMPERADO, UMA FOLHA COMPOSTO DE DOBRADICAS SUPERIOR E INFERIOR, TRINCO, FECHADURA, CONTRA FECHADURA COM CAPUCHINHO SEM MOLA E PUXADOR. AF_11/2025</t>
  </si>
  <si>
    <t>BASTIDOR PARA BLOCO M10 - FORNECIMENTO E INSTALAÇÃO. AF_08/2025</t>
  </si>
  <si>
    <t>PORTA-PRONTA DE MADEIRA, FOLHA LEVE OU MÉDIA, 70X210CM, FIXAÇÃO COM PREENCHIMENTO TOTAL DE ESPUMA EXPANSIVA - FORNECIMENTO E INSTALAÇÃO. AF_10/2025</t>
  </si>
  <si>
    <t>PORTA-PRONTA DE MADEIRA, FOLHA LEVE OU MÉDIA, 80X210CM, FIXAÇÃO COM PREENCHIMENTO TOTAL DE ESPUMA EXPANSIVA - FORNECIMENTO E INSTALAÇÃO. AF_10/2025</t>
  </si>
  <si>
    <t>PORTA-PRONTA DE MADEIRA, FOLHA PESADA OU SUPERPESADA, 80X210CM, FIXAÇÃO COM PREENCHIMENTO TOTAL DE ESPUMA EXPANSIVA - FORNECIMENTO E INSTALAÇÃO. AF_10/2025</t>
  </si>
  <si>
    <t>PORTA DE ALUMÍNIO DE ABRIR, P/ VIDRO, C/ GUARNIÇÃO, 87X210CM, FIXAÇÃO COM ARGAMASSA. AF_10/2025</t>
  </si>
  <si>
    <t>PORTA DE AÇO DE ABRIR, P/ VIDRO, C/ GUARNIÇÃO, 87X210CM, FIXAÇÃO COM ARGAMASSA. AF_10/2025</t>
  </si>
  <si>
    <t>RECOLOCACAO DE FOLHAS DE PORTA DE MADEIRA PESADA OU SUPER PESADA DE 90 CM DE LARGURA, CONSIDERANDO REAPROVEITAMENTO DO MATERIAL. AF_10/2025</t>
  </si>
  <si>
    <t>INSTALAÇÃO DE TESOURA (INTEIRA OU MEIA), BIAPOIADA, EM MADEIRA NÃO APARELHADA, PARA VÃOS MAIORES OU IGUAIS A 12,0 M E MENORES QUE 14,0 M, INCLUSO IÇAMENTO. AF_10/2025</t>
  </si>
  <si>
    <t>INSTALAÇÃO DE TESOURA (INTEIRA OU MEIA), BIAPOIADA, EM MADEIRA NÃO APARELHADA, PARA VÃOS MAIORES OU IGUAIS A 14,0 M E MENORES QUE 16,0 M, INCLUSO IÇAMENTO. AF_10/2025</t>
  </si>
  <si>
    <t>INSTALAÇÃO DE TESOURA (INTEIRA OU MEIA), BIAPOIADA, EM MADEIRA NÃO APARELHADA, PARA VÃOS MAIORES OU IGUAIS A 16,0 M E MENORES QUE 18,0 M, INCLUSO IÇAMENTO. AF_10/2025</t>
  </si>
  <si>
    <t>LIMPEZA DE RODAS DE CAMINHÕES COM JATO DE ALTA PRESSÃO, POR EIXO. AF_10/2025</t>
  </si>
  <si>
    <t>INSTALAÇÃO DE QUADRO ELÉTRICO PARA 2 BOMBAS TRIFÁSICAS ATÉ 25 CV CADA (NÃO INCLUI O FORNECIMENTO DO QUADRO). AF_11/2025</t>
  </si>
  <si>
    <t>DISJUNTOR TERMOMAGNETICO PARA TRILHO DIN (IEC), TRIPOLAR, 10 A, PARA QUADRO DE BOMBA - FORNECIMENTO E INSTALAÇÃO. AF_11/2025</t>
  </si>
  <si>
    <t>DISJUNTOR TERMOMAGNETICO PARA TRILHO DIN (IEC), TRIPOLAR, 16 A, PARA QUADRO DE BOMBA - FORNECIMENTO E INSTALAÇÃO. AF_11/2025</t>
  </si>
  <si>
    <t>DISJUNTOR TERMOMAGNETICO PARA TRILHO DIN (IEC), TRIPOLAR, 20 A, PARA QUADRO DE BOMBA - FORNECIMENTO E INSTALAÇÃO. AF_11/2025</t>
  </si>
  <si>
    <t>DISJUNTOR TERMOMAGNETICO PARA TRILHO DIN (IEC), TRIPOLAR, 25 A, PARA QUADRO DE BOMBA - FORNECIMENTO E INSTALAÇÃO. AF_11/2025</t>
  </si>
  <si>
    <t>DISJUNTOR TERMOMAGNETICO PARA TRILHO DIN (IEC), TRIPOLAR, 32 A, PARA QUADRO DE BOMBA - FORNECIMENTO E INSTALAÇÃO. AF_11/2025</t>
  </si>
  <si>
    <t>DISJUNTOR TERMOMAGNETICO PARA TRILHO DIN (IEC), TRIPOLAR, 40 A, PARA QUADRO DE BOMBA - FORNECIMENTO E INSTALAÇÃO. AF_11/2025</t>
  </si>
  <si>
    <t>DISJUNTOR TERMOMAGNETICO PARA TRILHO DIN (IEC), TRIPOLAR, 50 A, PARA QUADRO DE BOMBA - FORNECIMENTO E INSTALAÇÃO. AF_11/2025</t>
  </si>
  <si>
    <t>DISJUNTOR TERMOMAGNETICO PARA TRILHO DIN (IEC), TRIPOLAR, 63 A, PARA QUADRO DE BOMBA - FORNECIMENTO E INSTALAÇÃO. AF_11/2025</t>
  </si>
  <si>
    <t>CONTATOR TRIPOLAR, CORRENTE DE 9 A, TENSAO NOMINAL DE *500* V, CATEGORIA AC-2 E AC-3, PARA QUADRO DE BOMBA - FORNECIMENTO E INSTALAÇÃO. AF_11/2025</t>
  </si>
  <si>
    <t>CONTATOR TRIPOLAR, CORRENTE DE 12 A, TENSAO NOMINAL DE *500* V, CATEGORIA AC-2 E AC-3, PARA QUADRO DE BOMBA - FORNECIMENTO E INSTALAÇÃO. AF_11/2025</t>
  </si>
  <si>
    <t>CONTATOR TRIPOLAR, CORRENTE DE *22* A, TENSAO NOMINAL DE *500* V, CATEGORIA AC-2 E AC-3, PARA QUADRO DE BOMBA - FORNECIMENTO E INSTALAÇÃO. AF_11/2025</t>
  </si>
  <si>
    <t>CONTATOR TRIPOLAR, CORRENTE DE 25 A, TENSAO NOMINAL DE *500* V, CATEGORIA AC-2 E AC-3, PARA QUADRO DE BOMBA - FORNECIMENTO E INSTALAÇÃO. AF_11/2025</t>
  </si>
  <si>
    <t>CONTATOR TRIPOLAR, CORRENTE DE 32 A, TENSAO NOMINAL DE *500* V, CATEGORIA AC-2 E AC-3, PARA QUADRO DE BOMBA - FORNECIMENTO E INSTALAÇÃO. AF_11/2025</t>
  </si>
  <si>
    <t>RELÉ TÉRMICO 32 A 40 A PARA 220 V OU 22 A 32 A PARA 380 V, PARA QUADRO DE BOMBA - FORNECIMENTO E INSTALAÇÃO. AF_11/2025</t>
  </si>
  <si>
    <t>CONTATOR TRIPOLAR, CORRENTE DE *38* A, TENSAO NOMINAL DE *500* V, CATEGORIA AC-2 E AC-3, PARA QUADRO DE BOMBA - FORNECIMENTO E INSTALAÇÃO. AF_11/2025</t>
  </si>
  <si>
    <t>CONTATOR TRIPOLAR, CORRENTE DE 45 A, TENSAO NOMINAL DE *500* V, CATEGORIA AC-2 E AC-3, PARA QUADRO DE BOMBA - FORNECIMENTO E INSTALAÇÃO. AF_11/2025</t>
  </si>
  <si>
    <t>PORTA DE ABRIR COM MOLA HIDRÁULICA, EM VIDRO TEMPERADO, 70X210 CM, ESPESSURA 10 MM, INCLUSIVE ACESSÓRIOS. AF_11/2025</t>
  </si>
  <si>
    <t>PORTA DE ABRIR COM MOLA HIDRÁULICA, EM VIDRO TEMPERADO, 80X210 CM, ESPESSURA 10 MM, INCLUSIVE ACESSÓRIOS. AF_11/2025</t>
  </si>
  <si>
    <t>PORTA DE ABRIR COM MOLA HIDRÁULICA, EM VIDRO TEMPERADO, 120X210 CM, ESPESSURA 10 MM, INCLUSIVE ACESSÓRIOS. AF_11/2025</t>
  </si>
  <si>
    <t>ELETROCALHA LISA OU PERFURADA, TIPO U, EM CHAPA DE ACO GALVANIZADO A FOGO, ESPESSURA #22, DE 50 X 50 MM (L X A), SEM VIROLA, SEM TAMPA</t>
  </si>
  <si>
    <t>ELETROCALHA LISA OU PERFURADA, TIPO U, EM CHAPA DE ACO GALVANIZADO A FOGO, ESPESSURA # 22, DE 200 X 50 MM (L X A), SEM VIROLA, SEM TAMPA</t>
  </si>
  <si>
    <t>ELETROCALHA LISA OU PERFURADA TIPO U, EM CHAPA DE ACO GALVANIZADO A FOGO, ESPESSURA # 22, DE 125 X 50 MM (L X A), SEM VIROLA, SEM TAMPA</t>
  </si>
  <si>
    <t>ELETROCALHA LISA OU PERFURADA TIPO U, EM CHAPA DE ACO GALVANIZADO A FOGO, ESPESSURA # 22, DE 250 X 50 MM (L X A), SEM VIROLA, SEM TAMPA</t>
  </si>
  <si>
    <t>ELETROCALHA LISA OU PERFURADA TIPO U, EM CHAPA DE ACO GALVANIZADO A FOGO, ESPESSURA # 22, DE 100 X 50 MM (L X A), SEM VIROLA, SEM TAMPA</t>
  </si>
  <si>
    <t>ELETROCALHA LISA OU PERFURADA TIPO U, EM CHAPA DE ACO GALVANIZADO A FOGO, ESPESSURA # 22, DE 150 X 50 MM (L X A), SEM VIROLA, SEM TAMPA</t>
  </si>
  <si>
    <t>ELETROCALHA LISA OU PERFURADA TIPO U, EM CHAPA DE ACO GALVANIZADO A FOGO, ESPESSURA # 22, DE 75 X 50 MM (L X A), SEM VIROLA, SEM TAMPA</t>
  </si>
  <si>
    <t>ELETROCALHA LISA OU PERFURADA TIPO U, EM CHAPA DE ACO GALVANIZADO A FOGO, ESPESSURA # 18, DE 300 X 50 MM (L X A), SEM VIROLA, SEM TAMPA</t>
  </si>
  <si>
    <t>ELETROCALHA LISA OU PERFURADA TIPO U, EM CHAPA DE ACO GALVANIZADO A FOGO, ESPESSURA # 18, DE 400 X 50 MM (L X A), SEM VIROLA, SEM TAMPA</t>
  </si>
  <si>
    <t>ELETROCALHA LISA OU PERFURADA TIPO U, EM CHAPA DE ACO GALVANIZADO A FOGO, ESPESSURA # 16, DE 500 X 50 MM (L X A), SEM VIROLA, SEM TAMPA</t>
  </si>
  <si>
    <t>ELETROCALHA LISA OU PERFURADA TIPO U, EM CHAPA DE ACO GALVANIZADO A FOGO, ESPESSURA # 16, DE 600 X 50 MM (L X A), SEM VIROLA, SEM TAMPA</t>
  </si>
  <si>
    <t>ELETROCALHA LISA OU PERFURADA TIPO U, EM CHAPA DE ACO GALVANIZADO A FOGO, ESPESSURA # 14, DE 700 X 50 MM (L X A), SEM VIROLA, SEM TAMPA</t>
  </si>
  <si>
    <t>ELETROCALHA LISA OU PERFURADA TIPO U, EM CHAPA DE ACO GALVANIZADO A FOGO, ESPESSURA # 14, DE 800 X 50 MM (L X A), SEM VIROLA, SEM TAMPA</t>
  </si>
  <si>
    <t>CABO TELEFÔNICO CCI-50 1 PAR, INSTALADO EM ENTRADA DE EDIFICAÇÃO - FORNECIMENTO E INSTALAÇÃO. AF_08/2025</t>
  </si>
  <si>
    <t>CABO TELEFÔNICO CCI-50 2 PARES, SEM BLINDAGEM, INSTALADO EM ENTRADA DE EDIFICAÇÃO - FORNECIMENTO E INSTALAÇÃO. AF_08/2025</t>
  </si>
  <si>
    <t>CABO TELEFÔNICO CCI-50 3 PARES, SEM BLINDAGEM, INSTALADO EM ENTRADA DE EDIFICAÇÃO - FORNECIMENTO E INSTALAÇÃO. AF_08/2025</t>
  </si>
  <si>
    <t>CABO TELEFÔNICO CCI-50 4 PARES, SEM BLINDAGEM, INSTALADO EM ENTRADA DE EDIFICAÇÃO - FORNECIMENTO E INSTALAÇÃO. AF_08/2025</t>
  </si>
  <si>
    <t>CABO TELEFÔNICO CCI-50 5 PARES, SEM BLINDAGEM, INSTALADO EM ENTRADA DE EDIFICAÇÃO - FORNECIMENTO E INSTALAÇÃO. AF_08/2025</t>
  </si>
  <si>
    <t>CABO TELEFÔNICO CCI-50 6 PARES, SEM BLINDAGEM, INSTALADO EM ENTRADA DE EDIFICAÇÃO - FORNECIMENTO E INSTALAÇÃO. AF_08/2025</t>
  </si>
  <si>
    <t>CABO TELEFÔNICO CI-50 10 PARES INSTALADO EM ENTRADA DE EDIFICAÇÃO - FORNECIMENTO E INSTALAÇÃO. AF_08/2025</t>
  </si>
  <si>
    <t>CABO TELEFÔNICO CI-50 20 PARES INSTALADO EM ENTRADA DE EDIFICAÇÃO - FORNECIMENTO E INSTALAÇÃO. AF_08/2025</t>
  </si>
  <si>
    <t>CABO TELEFÔNICO CI-50 30 PARES INSTALADO EM ENTRADA DE EDIFICAÇÃO - FORNECIMENTO E INSTALAÇÃO. AF_08/2025</t>
  </si>
  <si>
    <t>CABO TELEFÔNICO CI-50 50 PARES INSTALADO EM ENTRADA DE EDIFICAÇÃO - FORNECIMENTO E INSTALAÇÃO. AF_08/2025</t>
  </si>
  <si>
    <t>CABO TELEFÔNICO CI-50 75 PARES INSTALADO EM ENTRADA DE EDIFICAÇÃO - FORNECIMENTO E INSTALAÇÃO. AF_08/2025</t>
  </si>
  <si>
    <t>CABO TELEFÔNICO CI-50 200 PARES INSTALADO EM ENTRADA DE EDIFICAÇÃO - FORNECIMENTO E INSTALAÇÃO. AF_08/2025</t>
  </si>
  <si>
    <t>CABO TELEFÔNICO CCI-50 4 PARES, SEM BLINDAGEM, INSTALADO EM PRUMADA - FORNECIMENTO E INSTALAÇÃO. AF_08/2025</t>
  </si>
  <si>
    <t>CABO TELEFÔNICO CCI-50 5 PARES, SEM BLINDAGEM, INSTALADO EM PRUMADA - FORNECIMENTO E INSTALAÇÃO. AF_08/2025</t>
  </si>
  <si>
    <t>CABO TELEFÔNICO CCI-50 6 PARES, SEM BLINDAGEM, INSTALADO EM PRUMADA - FORNECIMENTO E INSTALAÇÃO. AF_08/2025</t>
  </si>
  <si>
    <t>CABO TELEFÔNICO CI-50 10 PARES INSTALADO EM PRUMADA - FORNECIMENTO E INSTALAÇÃO. AF_08/2025</t>
  </si>
  <si>
    <t>CABO TELEFÔNICO CI-50 20 PARES INSTALADO EM PRUMADA - FORNECIMENTO E INSTALAÇÃO. AF_08/2025</t>
  </si>
  <si>
    <t>CABO TELEFÔNICO CI-50 30 PARES INSTALADO EM PRUMADA - FORNECIMENTO E INSTALAÇÃO. AF_08/2025</t>
  </si>
  <si>
    <t>CABO TELEFÔNICO CI-50 50 PARES INSTALADO EM PRUMADA - FORNECIMENTO E INSTALAÇÃO. AF_08/2025</t>
  </si>
  <si>
    <t>CABO TELEFÔNICO CCI-50 1 PAR, SEM BLINDAGEM, INSTALADO EM DISTRIBUIÇÃO DE EDIFICAÇÃO RESIDENCIAL - FORNECIMENTO E INSTALAÇÃO. AF_08/2025</t>
  </si>
  <si>
    <t>CABO TELEFÔNICO CCI-50 2 PARES, SEM BLINDAGEM, INSTALADO EM DISTRIBUIÇÃO DE EDIFICAÇÃO RESIDENCIAL - FORNECIMENTO E INSTALAÇÃO. AF_08/2025</t>
  </si>
  <si>
    <t>CABO TELEFÔNICO CCI-50 3 PARES, SEM BLINDAGEM, INSTALADO EM DISTRIBUIÇÃO DE EDIFICAÇÃO RESIDENCIAL - FORNECIMENTO E INSTALAÇÃO. AF_08/2025</t>
  </si>
  <si>
    <t>CABO TELEFÔNICO CCI-50 4 PARES, SEM BLINDAGEM, INSTALADO EM DISTRIBUIÇÃO DE EDIFICAÇÃO RESIDENCIAL - FORNECIMENTO E INSTALAÇÃO. AF_08/2025</t>
  </si>
  <si>
    <t>CABO TELEFÔNICO CCI-50 5 PARES, SEM BLINDAGEM, INSTALADO EM DISTRIBUIÇÃO DE EDIFICAÇÃO RESIDENCIAL - FORNECIMENTO E INSTALAÇÃO. AF_08/2025</t>
  </si>
  <si>
    <t>CABO TELEFÔNICO CCI-50 6 PARES, SEM BLINDAGEM, INSTALADO EM DISTRIBUIÇÃO DE EDIFICAÇÃO RESIDENCIAL - FORNECIMENTO E INSTALAÇÃO. AF_08/2025</t>
  </si>
  <si>
    <t>CABO TELEFÔNICO CI-50 10 PARES INSTALADO EM DISTRIBUIÇÃO DE EDIFICAÇÃO RESIDENCIAL - FORNECIMENTO E INSTALAÇÃO. AF_08/2025</t>
  </si>
  <si>
    <t>CABO TELEFÔNICO CCI-50 1 PAR, SEM BLINDAGEM, INSTALADO EM DISTRIBUIÇÃO DE EDIFICAÇÃO INSTITUCIONAL - FORNECIMENTO E INSTALAÇÃO. AF_08/2025</t>
  </si>
  <si>
    <t>CABO TELEFÔNICO CCI-50 2 PARES, SEM BLINDAGEM, INSTALADO EM DISTRIBUIÇÃO DE EDIFICAÇÃO INSTITUCIONAL - FORNECIMENTO E INSTALAÇÃO. AF_08/2025</t>
  </si>
  <si>
    <t>CABO TELEFÔNICO CCI-50 3 PARES, SEM BLINDAGEM, INSTALADO EM DISTRIBUIÇÃO DE EDIFICAÇÃO INSTITUCIONAL - FORNECIMENTO E INSTALAÇÃO. AF_08/2025</t>
  </si>
  <si>
    <t>CABO TELEFÔNICO CCI-50 4 PARES, SEM BLINDAGEM, INSTALADO EM DISTRIBUIÇÃO DE EDIFICAÇÃO INSTITUCIONAL - FORNECIMENTO E INSTALAÇÃO. AF_08/2025</t>
  </si>
  <si>
    <t>CABO TELEFÔNICO CCI-50 5 PARES, SEM BLINDAGEM, INSTALADO EM DISTRIBUIÇÃO DE EDIFICAÇÃO INSTITUCIONAL - FORNECIMENTO E INSTALAÇÃO. AF_08/2025</t>
  </si>
  <si>
    <t>CABO TELEFÔNICO CCI-50 6 PARES, SEM BLINDAGEM, INSTALADO EM DISTRIBUIÇÃO DE EDIFICAÇÃO INSTITUCIONAL - FORNECIMENTO E INSTALAÇÃO. AF_08/2025</t>
  </si>
  <si>
    <t>CABO TELEFÔNICO CI-50 10 PARES INSTALADO EM DISTRIBUIÇÃO DE EDIFICAÇÃO INSTITUCIONAL - FORNECIMENTO E INSTALAÇÃO. AF_08/2025</t>
  </si>
  <si>
    <t>CABO ELETRÔNICO CATEGORIA 5E, INSTALADO EM EDIFICAÇÃO RESIDENCIAL - FORNECIMENTO E INSTALAÇÃO. AF_08/2025</t>
  </si>
  <si>
    <t>CABO ELETRÔNICO CATEGORIA 5E, INSTALADO EM EDIFICAÇÃO INSTITUCIONAL - FORNECIMENTO E INSTALAÇÃO. AF_08/2025</t>
  </si>
  <si>
    <t>CABO ELETRÔNICO CATEGORIA 6, INSTALADO EM EDIFICAÇÃO RESIDENCIAL - FORNECIMENTO E INSTALAÇÃO. AF_08/2025</t>
  </si>
  <si>
    <t>CABO ELETRÔNICO CATEGORIA 6, INSTALADO EM EDIFICAÇÃO INSTITUCIONAL - FORNECIMENTO E INSTALAÇÃO. AF_08/2025</t>
  </si>
  <si>
    <t>CABO ELETRÔNICO CATEGORIA 6A, INSTALADO EM EDIFICAÇÃO RESIDENCIAL - FORNECIMENTO E INSTALAÇÃO. AF_08/2025</t>
  </si>
  <si>
    <t>CABO ELETRÔNICO CATEGORIA 6A, INSTALADO EM EDIFICAÇÃO INSTITUCIONAL - FORNECIMENTO E INSTALAÇÃO. AF_08/2025</t>
  </si>
  <si>
    <t>CABO COAXIAL RG6 95% - FORNECIMENTO E INSTALAÇÃO. AF_08/2025</t>
  </si>
  <si>
    <t>CABO TELEFÔNICO CTP-APL-50 10 PARES INSTALADO EM ENTRADA DE EDIFICAÇÃO - FORNECIMENTO E INSTALAÇÃO. AF_08/2025</t>
  </si>
  <si>
    <t>CABO TELEFÔNICO CTP-APL-50 20 PARES INSTALADO EM ENTRADA DE EDIFICAÇÃO - FORNECIMENTO E INSTALAÇÃO. AF_08/2025</t>
  </si>
  <si>
    <t>CABO TELEFÔNICO CTP-APL-50 30 PARES INSTALADO EM ENTRADA DE EDIFICAÇÃO - FORNECIMENTO E INSTALAÇÃO. AF_08/2025</t>
  </si>
  <si>
    <t>GUARDA-CORPO DE AÇO GALVANIZADO DE 1,10M, MONTANTES TUBULARES DE 1.1/4" ESPAÇADOS 1,20M, TRAVESSA SUPERIOR DE 1.1/2", GRADIL FORMADO POR TUBOS HORIZONTAIS DE 1" E VERTICAIS DE 3/4", FIXADO COM ADESIVO ESTRUTURAL EPOXI. AF_10/2025_PS</t>
  </si>
  <si>
    <t>CORRIMÃO SIMPLES FIXADO EM PAREDE, DIÂMETRO EXTERNO = 1 1/2", EM AÇO GALVANIZADO. AF_10/2025_PS</t>
  </si>
  <si>
    <t>CORRIMÃO SIMPLES FIXADO EM PAREDE, DIÂMETRO EXTERNO = 1 1/2", EM ALUMÍNIO. AF_10/2025_PS</t>
  </si>
  <si>
    <t>CABO COAXIAL RG11 95% - FORNECIMENTO E INSTALAÇÃO. AF_08/2025</t>
  </si>
  <si>
    <t>CABO COAXIAL RG59 95% - FORNECIMENTO E INSTALAÇÃO. AF_08/2025</t>
  </si>
  <si>
    <t>ALIZAR DE 5X1,5CM PARA PORTA FIXADO COM PREGOS, PADRÃO MÉDIO - FORNECIMENTO E INSTALAÇÃO. AF_10/2025</t>
  </si>
  <si>
    <t>ALIZAR DE 5X1,5CM PARA PORTA FIXADO COM PREGOS, PADRÃO POPULAR - FORNECIMENTO E INSTALAÇÃO. AF_10/2025</t>
  </si>
  <si>
    <t>ESTACA RAIZ, DIÂMETRO DE 20 CM, SEM PRESENÇA DE ROCHA (EXCLUSIVE MOBILIZAÇÃO E DESMOBILIZAÇÃO). AF_03/2020</t>
  </si>
  <si>
    <t>ESTACA RAIZ, DIÂMETRO DE 31 CM, SEM PRESENÇA DE ROCHA (EXCLUSIVE MOBILIZAÇÃO E DESMOBILIZAÇÃO). AF_03/2020</t>
  </si>
  <si>
    <t>ESTACA RAIZ, DIÂMETRO DE 40 CM, SEM PRESENÇA DE ROCHA (EXCLUSIVE MOBILIZAÇÃO E DESMOBILIZAÇÃO). AF_03/2020</t>
  </si>
  <si>
    <t>ESTACA RAIZ, DIÂMETRO DE 45 CM, SEM PRESENÇA DE ROCHA (EXCLUSIVE MOBILIZAÇÃO E DESMOBILIZAÇÃO). AF_03/2020</t>
  </si>
  <si>
    <t>ESTACA RAIZ, DIÂMETRO DE 20 CM, PERFURADA EM ROCHA (EXCLUSIVE MOBILIZAÇÃO E DESMOBILIZAÇÃO). AF_03/2020</t>
  </si>
  <si>
    <t>ESTACA RAIZ, DIÂMETRO DE 31 CM, PERFURADA EM ROCHA (EXCLUSIVE MOBILIZAÇÃO E DESMOBILIZAÇÃO). AF_03/2020</t>
  </si>
  <si>
    <t>ESTACA RAIZ, DIÂMETRO DE 40 CM, PERFURADA EM ROCHA (EXCLUSIVE MOBILIZAÇÃO E DESMOBILIZAÇÃO). AF_03/2020</t>
  </si>
  <si>
    <t>ESTACA RAIZ, DIÂMETRO DE 45 CM, PERFURADA EM ROCHA (EXCLUSIVE MOBILIZAÇÃO E DESMOBILIZAÇÃO). AF_03/2020</t>
  </si>
  <si>
    <t>ALIZAR DE 5X1,5CM PARA PORTA FIXADO COM PREGOS - SOMENTE INSTALAÇÃO. AF_10/2025</t>
  </si>
  <si>
    <t>EXECUÇÃO DE VALETA DE CONCRETO MOLDADO IN LOCO, ESPESSURA DE 0,08 M, GEOMETRIA TRAPEIZOIDAL, COM DIMENSÕES INTERNAS: B1=1,6 M; B2=1,0 M; H=0,3 M. AF_05/2025</t>
  </si>
  <si>
    <t>EXECUÇÃO DE VALETA DE CONCRETO MOLDADO IN LOCO, ESPESSURA DE 0,08 M, GEOMETRIA TRAPEIZOIDAL, COM DIMENSÕES INTERNAS: B1=1,2 M; B2=0,6 M; H=0,3 M. AF_05/2025</t>
  </si>
  <si>
    <t>EXECUÇÃO DE VALETA DE CONCRETO MOLDADO IN LOCO, ESPESSURA DE 0,08 M, GEOMETRIA TRAPEIZOIDAL, COM DIMENSÕES INTERNAS: B1=0,6M; B2=0,20 M; H=0,20 M. AF_05/2025</t>
  </si>
  <si>
    <t>EXECUÇÃO DE VALETA DE CONCRETO MOLDADO IN LOCO, ESPESSURA DE 0,08 M, GEOMETRIA TRAPEIZOIDAL, COM DIMENSÕES INTERNAS: B1=0,7 M; B2=0,30 M; H=0,20 M. AF_05/2025</t>
  </si>
  <si>
    <t>EXECUÇÃO DE VALETA DE CONCRETO MOLDADO IN LOCO, ESPESSURA DE 0,08 M, GEOMETRIA TRAPEIZOIDAL, COM DIMENSÕES INTERNAS: B1=0,8 M; B2=0,30 M; H=0,25 M. AF_05/2025</t>
  </si>
  <si>
    <t>EXECUÇÃO DE VALETA DE CONCRETO MOLDADO IN LOCO, ESPESSURA DE 0,08 M, GEOMETRIA TRAPEIZOIDAL, COM DIMENSÕES INTERNAS: B1=0,9 M; B2=0,30 M; H=0,30 M. AF_05/2025</t>
  </si>
  <si>
    <t>EXECUÇÃO DE VALETA DE CONCRETO MOLDADO IN LOCO, ESPESSURA DE 0,08 M, GEOMETRIA TRAPEIZOIDAL, COM DIMENSÕES INTERNAS: B1=*1,0* M; B2=0,40 M; H=*0,30* M. AF_05/2025</t>
  </si>
  <si>
    <t>EXECUÇÃO DE VALETA DE CONCRETO MOLDADO IN LOCO, ESPESSURA DE 0,08 M, GEOMETRIA TRAPEIZOIDAL, COM DIMENSÕES INTERNAS: B1=*1,2* M; B2=*0,4* M; H= 0,4 M. AF_05/2025</t>
  </si>
  <si>
    <t>EXECUÇÃO DE VALETA DE CONCRETO MOLDADO IN LOCO, ESPESSURA DE 0,08 M, GEOMETRIA TRAPEIZOIDAL, COM DIMENSÕES INTERNAS: B1=*1,5* M; B2=*0,50* M; H=*0,50* M. AF_05/2025</t>
  </si>
  <si>
    <t>EXECUÇÃO DE VALETA DE CONCRETO MOLDADO IN LOCO, ESPESSURA DE 0,08 M, GEOMETRIA TRAPEIZOIDAL, COM DIMENSÕES INTERNAS: B1=*1,8* M; B2=*0,60* M; H=*0,6* M. AF_05/2025</t>
  </si>
  <si>
    <t>EXECUÇÃO DE VALETA DE CONCRETO MOLDADO IN LOCO, ESPESSURA DE 0,08 M, GEOMETRIA TRAPEIZOIDAL, COM DIMENSÕES INTERNAS: B1=*2,0* M; B2=*0,8* M; H=0,6 M. AF_05/2025</t>
  </si>
  <si>
    <t>EXECUÇÃO DE VALETA DE CONCRETO ARMADO MOLDADO IN LOCO, ESPESSURA DE 0,08 M, GEOMETRIA TRAPEIZOIDAL, COM DIMENSÕES INTERNAS: B1=0,6 M; B2=0,20 M; H=0,20 M. AF_05/2025</t>
  </si>
  <si>
    <t>EXECUÇÃO DE VALETA DE CONCRETO ARMADO MOLDADO IN LOCO, ESPESSURA DE 0,08 M, GEOMETRIA TRAPEIZOIDAL, COM DIMENSÕES INTERNAS: B1=0,7 M; B2=0,30 M; H=0,20 M. AF_05/2025</t>
  </si>
  <si>
    <t>EXECUÇÃO DE VALETA DE CONCRETO ARMADO MOLDADO IN LOCO, ESPESSURA DE 0,08 M, GEOMETRIA TRAPEIZOIDAL, COM DIMENSÕES INTERNAS: B1=0,8 M; B2=0,30 M; H=0,25 M. AF_05/2025</t>
  </si>
  <si>
    <t>EXECUÇÃO DE VALETA DE CONCRETO ARMADO MOLDADO IN LOCO, ESPESSURA DE 0,08 M, GEOMETRIA TRAPEIZOIDAL, COM DIMENSÕES INTERNAS: B1=0,9 M; B2=0,30 M; H=0,30 M. AF_05/2025</t>
  </si>
  <si>
    <t>EXECUÇÃO DE VALETA DE CONCRETO ARMADO MOLDADO IN LOCO, ESPESSURA DE 0,08 M, GEOMETRIA TRAPEIZOIDAL, COM DIMENSÕES INTERNAS: B1=1,0 M; B2=0,40 M; H=0,30 M. AF_05/2025</t>
  </si>
  <si>
    <t>EXECUÇÃO DE VALETA DE CONCRETO ARMADO MOLDADO IN LOCO, ESPESSURA DE 0,08 M, GEOMETRIA TRAPEIZOIDAL, COM DIMENSÕES INTERNAS: B1=1,1 M; B2=0,40 M; H=0,35 M. AF_05/2025</t>
  </si>
  <si>
    <t>EXECUÇÃO DE VALETA DE CONCRETO ARMADO MOLDADO IN LOCO, ESPESSURA DE 0,08 M, GEOMETRIA TRAPEIZOIDAL, COM DIMENSÕES INTERNAS: B1=*1,20* M; B2=*0,4* M; H=0,4 M. AF_05/2025</t>
  </si>
  <si>
    <t>LAJE PRE-MOLDADA CONVENCIONAL (LAJOTAS + VIGOTAS) PARA FORRO, UNIDIRECIONAL, SOBRECARGA DE 100 KG/M2, VAO ATE 4 M (SEM COLOCACAO)</t>
  </si>
  <si>
    <t>LAJE PRE-MOLDADA CONVENCIONAL (LAJOTAS + VIGOTAS) PARA PISO, UNIDIRECIONAL, SOBRECARGA DE 350 KG/M2, VAO ATE 4,5 M (SEM COLOCACAO)</t>
  </si>
  <si>
    <t>LAJE PRE-MOLDADA CONVENCIONAL (LAJOTAS + VIGOTAS) PARA FORRO, UNIDIRECIONAL, SOBRECARGA DE 100 KG/M2, VAO ATE 4,5 M (SEM COLOCACAO)</t>
  </si>
  <si>
    <t>FORRO DE FIBRA MINERAL EM PLACAS DE 625 X 625 MM, E = 15 MM, BORDA RETA, COM PINTURA ANTIMOFO, APOIADO EM PERFIL DE ACO GALVANIZADO COM 24 MM DE BASE - INSTALADO</t>
  </si>
  <si>
    <t>FORRO DE FIBRA MINERAL EM PLACAS DE 1250 X 625 MM, E = 15 MM, BORDA RETA, COM PINTURA ANTIMOFO, APOIADO EM PERFIL DE ACO GALVANIZADO COM 24 MM DE BASE - INSTALADO</t>
  </si>
  <si>
    <t>FORRO DE FIBRA MINERAL EM PLACAS DE 625 X 625 MM, E = 15/16 MM, BORDA REBAIXADA, COM PINTURA ANTIMOFO, APOIADO EM PERFIL DE ACO GALVANIZADO COM 24 MM DE BASE - INSTALADO</t>
  </si>
  <si>
    <t>PAINEL ESTRUTURAL PARA LAJE SECA REVESTIDO EM PLACA CIMENTICIA, DE *1,20 X 2,50* M, E = 55 MM</t>
  </si>
  <si>
    <t>EXECUÇÃO DE REVESTIMENTO DE CONCRETO PROJETADO COM ESPESSURA DE 7 CM, ARMADO COM TELA, INCLINAÇÃO MENOR QUE 90°, APLICAÇÃO CONTÍNUA, UTILIZANDO EQUIPAMENTO DE PROJEÇÃO COM 6 M3/H DE CAPACIDADE. AF_07/2024</t>
  </si>
  <si>
    <t>EXECUÇÃO DE REVESTIMENTO DE CONCRETO PROJETADO COM ESPESSURA DE 10 CM, ARMADO COM TELA, INCLINAÇÃO MENOR QUE 90°, APLICAÇÃO CONTÍNUA, UTILIZANDO EQUIPAMENTO DE PROJEÇÃO COM 6 M3/H DE CAPACIDADE. AF_07/2024</t>
  </si>
  <si>
    <t>EXECUÇÃO DE REVESTIMENTO DE CONCRETO PROJETADO COM ESPESSURA DE 7 CM, ARMADO COM TELA, INCLINAÇÃO DE 90°, APLICAÇÃO CONTÍNUA, UTILIZANDO EQUIPAMENTO DE PROJEÇÃO COM 6 M3/H DE CAPACIDADE. AF_07/2024</t>
  </si>
  <si>
    <t>EXECUÇÃO DE REVESTIMENTO DE CONCRETO PROJETADO COM ESPESSURA DE 10 CM, ARMADO COM TELA, INCLINAÇÃO DE 90°, APLICAÇÃO CONTÍNUA, UTILIZANDO EQUIPAMENTO DE PROJEÇÃO COM 6 M3/H DE CAPACIDADE. AF_07/2024</t>
  </si>
  <si>
    <t>EXECUÇÃO DE REVESTIMENTO DE CONCRETO PROJETADO COM ESPESSURA DE 7 CM, ARMADO COM TELA, INCLINAÇÃO MENOR QUE 90°, APLICAÇÃO CONTÍNUA, UTILIZANDO EQUIPAMENTO DE PROJEÇÃO COM 3 M3/H DE CAPACIDADE. AF_07/2024</t>
  </si>
  <si>
    <t>EXECUÇÃO DE REVESTIMENTO DE CONCRETO PROJETADO COM ESPESSURA DE 10 CM, ARMADO COM TELA, INCLINAÇÃO MENOR QUE 90°, APLICAÇÃO CONTÍNUA, UTILIZANDO EQUIPAMENTO DE PROJEÇÃO COM 3 M3/H DE CAPACIDADE. AF_07/2024</t>
  </si>
  <si>
    <t>EXECUÇÃO DE REVESTIMENTO DE CONCRETO PROJETADO COM ESPESSURA DE 7 CM, ARMADO COM TELA, INCLINAÇÃO DE 90°, APLICAÇÃO CONTÍNUA, UTILIZANDO EQUIPAMENTO DE PROJEÇÃO COM 3 M3/H DE CAPACIDADE. AF_07/2024</t>
  </si>
  <si>
    <t>EXECUÇÃO DE REVESTIMENTO DE CONCRETO PROJETADO COM ESPESSURA DE 10 CM, ARMADO COM TELA, INCLINAÇÃO DE 90°, APLICAÇÃO CONTÍNUA, UTILIZANDO EQUIPAMENTO DE PROJEÇÃO COM 3 M3/H DE CAPACIDADE. AF_07/2024</t>
  </si>
  <si>
    <t>EXECUÇÃO DE REVESTIMENTO DE CONCRETO PROJETADO COM ESPESSURA DE 7 CM, ARMADO COM FIBRAS DE AÇO, INCLINAÇÃO MENOR QUE 90°, APLICAÇÃO CONTÍNUA, UTILIZANDO EQUIPAMENTO DE PROJEÇÃO COM 6 M3/H DE CAPACIDADE. AF_07/2024</t>
  </si>
  <si>
    <t>EXECUÇÃO DE REVESTIMENTO DE CONCRETO PROJETADO COM ESPESSURA DE 10 CM, ARMADO COM FIBRAS DE AÇO, INCLINAÇÃO MENOR QUE 90°, APLICAÇÃO CONTÍNUA, UTILIZANDO EQUIPAMENTO DE PROJEÇÃO COM 6 M3/H DE CAPACIDADE. AF_07/2024</t>
  </si>
  <si>
    <t>EXECUÇÃO DE REVESTIMENTO DE CONCRETO PROJETADO COM ESPESSURA DE 7 CM, ARMADO COM FIBRAS DE AÇO, INCLINAÇÃO DE 90°, APLICAÇÃO CONTÍNUA, UTILIZANDO EQUIPAMENTO DE PROJEÇÃO COM 6 M3/H DE CAPACIDADE. AF_07/2024</t>
  </si>
  <si>
    <t>EXECUÇÃO DE REVESTIMENTO DE CONCRETO PROJETADO COM ESPESSURA DE 10 CM, ARMADO COM FIBRAS DE AÇO, INCLINAÇÃO DE 90°, APLICAÇÃO CONTÍNUA, UTILIZANDO EQUIPAMENTO DE PROJEÇÃO COM 6 M3/H DE CAPACIDADE. AF_07/2024</t>
  </si>
  <si>
    <t>EXECUÇÃO DE REVESTIMENTO DE CONCRETO PROJETADO COM ESPESSURA DE 7 CM, ARMADO COM FIBRAS DE AÇO, INCLINAÇÃO MENOR QUE 90°, APLICAÇÃO CONTÍNUA, UTILIZANDO EQUIPAMENTO DE PROJEÇÃO COM 3 M3/H DE CAPACIDADE. AF_07/2024</t>
  </si>
  <si>
    <t>EXECUÇÃO DE REVESTIMENTO DE CONCRETO PROJETADO COM ESPESSURA DE 10 CM, ARMADO COM FIBRAS DE AÇO, INCLINAÇÃO MENOR QUE 90°, APLICAÇÃO CONTÍNUA, UTILIZANDO EQUIPAMENTO DE PROJEÇÃO COM 3 M3/H DE CAPACIDADE. AF_07/2024</t>
  </si>
  <si>
    <t>EXECUÇÃO DE REVESTIMENTO DE CONCRETO PROJETADO COM ESPESSURA DE 7 CM, ARMADO COM FIBRAS DE AÇO, INCLINAÇÃO DE 90°, APLICAÇÃO CONTÍNUA, UTILIZANDO EQUIPAMENTO DE PROJEÇÃO COM 3 M3/H DE CAPACIDADE. AF_07/2024</t>
  </si>
  <si>
    <t>EXECUÇÃO DE REVESTIMENTO DE CONCRETO PROJETADO COM ESPESSURA DE 10 CM, ARMADO COM FIBRAS DE AÇO, INCLINAÇÃO DE 90°, APLICAÇÃO CONTÍNUA, UTILIZANDO EQUIPAMENTO DE PROJEÇÃO COM 3 M3/H DE CAPACIDADE. AF_07/2024</t>
  </si>
  <si>
    <t>EXECUÇÃO DE REVESTIMENTO DE CONCRETO PROJETADO COM ESPESSURA DE 7 CM, ARMADO COM TELA, INCLINAÇÃO MENOR QUE 90°, APLICAÇÃO DESCONTÍNUA, UTILIZANDO EQUIPAMENTO DE PROJEÇÃO COM 6 M3/H DE CAPACIDADE. AF_07/2024</t>
  </si>
  <si>
    <t>EXECUÇÃO DE REVESTIMENTO DE CONCRETO PROJETADO COM ESPESSURA DE 10 CM, ARMADO COM TELA, INCLINAÇÃO MENOR QUE 90°, APLICAÇÃO DESCONTÍNUA, UTILIZANDO EQUIPAMENTO DE PROJEÇÃO COM 6 M3/H DE CAPACIDADE. AF_07/2024</t>
  </si>
  <si>
    <t>EXECUÇÃO DE REVESTIMENTO DE CONCRETO PROJETADO COM ESPESSURA DE 7 CM, ARMADO COM TELA, INCLINAÇÃO DE 90°, APLICAÇÃO DESCONTÍNUA, UTILIZANDO EQUIPAMENTO DE PROJEÇÃO COM 6 M3/H DE CAPACIDADE. AF_07/2024</t>
  </si>
  <si>
    <t>EXECUÇÃO DE REVESTIMENTO DE CONCRETO PROJETADO COM ESPESSURA DE 10 CM, ARMADO COM TELA, INCLINAÇÃO DE 90°, APLICAÇÃO DESCONTÍNUA, UTILIZANDO EQUIPAMENTO DE PROJEÇÃO COM 6 M3/H DE CAPACIDADE. AF_07/2024</t>
  </si>
  <si>
    <t>EXECUÇÃO DE REVESTIMENTO DE CONCRETO PROJETADO COM ESPESSURA DE 7 CM, ARMADO COM TELA, INCLINAÇÃO MENOR QUE 90°, APLICAÇÃO DESCONTÍNUA, UTILIZANDO EQUIPAMENTO DE PROJEÇÃO COM 3 M3/H DE CAPACIDADE. AF_07/2024</t>
  </si>
  <si>
    <t>EXECUÇÃO DE REVESTIMENTO DE CONCRETO PROJETADO COM ESPESSURA DE 10 CM, ARMADO COM TELA, INCLINAÇÃO MENOR QUE 90°, APLICAÇÃO DESCONTÍNUA, UTILIZANDO EQUIPAMENTO DE PROJEÇÃO COM 3 M3/H DE CAPACIDADE. AF_07/2024</t>
  </si>
  <si>
    <t>EXECUÇÃO DE REVESTIMENTO DE CONCRETO PROJETADO COM ESPESSURA DE 7 CM, ARMADO COM TELA, INCLINAÇÃO DE 90°, APLICAÇÃO DESCONTÍNUA, UTILIZANDO EQUIPAMENTO DE PROJEÇÃO COM 3 M3/H DE CAPACIDADE. AF_07/2024</t>
  </si>
  <si>
    <t>EXECUÇÃO DE REVESTIMENTO DE CONCRETO PROJETADO COM ESPESSURA DE 10 CM, ARMADO COM TELA, INCLINAÇÃO DE 90°, APLICAÇÃO DESCONTÍNUA, UTILIZANDO EQUIPAMENTO DE PROJEÇÃO COM 3 M3/H DE CAPACIDADE. AF_07/2024</t>
  </si>
  <si>
    <t>EXECUÇÃO DE REVESTIMENTO DE CONCRETO PROJETADO COM ESPESSURA DE 7 CM, ARMADO COM FIBRAS DE AÇO, INCLINAÇÃO MENOR QUE 90°, APLICAÇÃO DESCONTÍNUA, UTILIZANDO EQUIPAMENTO DE PROJEÇÃO COM 6 M3/H DE CAPACIDADE. AF_07/2024</t>
  </si>
  <si>
    <t>EXECUÇÃO DE REVESTIMENTO DE CONCRETO PROJETADO COM ESPESSURA DE 10 CM, ARMADO COM FIBRAS DE AÇO, INCLINAÇÃO MENOR QUE 90°, APLICAÇÃO DESCONTÍNUA, UTILIZANDO EQUIPAMENTO DE PROJEÇÃO COM 6 M3/H DE CAPACIDADE. AF_07/2024</t>
  </si>
  <si>
    <t>EXECUÇÃO DE REVESTIMENTO DE CONCRETO PROJETADO COM ESPESSURA DE 7 CM, ARMADO COM FIBRAS DE AÇO, INCLINAÇÃO DE 90°, APLICAÇÃO DESCONTÍNUA, UTILIZANDO EQUIPAMENTO DE PROJEÇÃO COM 6 M3/H DE CAPACIDADE. AF_07/2024</t>
  </si>
  <si>
    <t>EXECUÇÃO DE REVESTIMENTO DE CONCRETO PROJETADO COM ESPESSURA DE 10 CM, ARMADO COM FIBRAS DE AÇO, INCLINAÇÃO DE 90°, APLICAÇÃO DESCONTÍNUA, UTILIZANDO EQUIPAMENTO DE PROJEÇÃO COM 6 M3/H DE CAPACIDADE. AF_07/2024</t>
  </si>
  <si>
    <t>EXECUÇÃO DE REVESTIMENTO DE CONCRETO PROJETADO COM ESPESSURA DE 7 CM, ARMADO COM FIBRAS DE AÇO, INCLINAÇÃO MENOR QUE 90°, APLICAÇÃO DESCONTÍNUA, UTILIZANDO EQUIPAMENTO DE PROJEÇÃO COM 3 M3/H DE CAPACIDADE. AF_07/2024</t>
  </si>
  <si>
    <t>EXECUÇÃO DE REVESTIMENTO DE CONCRETO PROJETADO COM ESPESSURA DE 10 CM, ARMADO COM FIBRAS DE AÇO, INCLINAÇÃO MENOR QUE 90°, APLICAÇÃO DESCONTÍNUA, UTILIZANDO EQUIPAMENTO DE PROJEÇÃO COM 3 M3/H DE CAPACIDADE. AF_07/2024</t>
  </si>
  <si>
    <t>EXECUÇÃO DE REVESTIMENTO DE CONCRETO PROJETADO COM ESPESSURA DE 7 CM, ARMADO COM FIBRAS DE AÇO, INCLINAÇÃO DE 90°, APLICAÇÃO DESCONTÍNUA, UTILIZANDO EQUIPAMENTO DE PROJEÇÃO COM 3 M3/H DE CAPACIDADE. AF_07/2024</t>
  </si>
  <si>
    <t>EXECUÇÃO DE REVESTIMENTO DE CONCRETO PROJETADO COM ESPESSURA DE 10 CM, ARMADO COM FIBRAS DE AÇO, INCLINAÇÃO DE 90°, APLICAÇÃO DESCONTÍNUA, UTILIZANDO EQUIPAMENTO DE PROJEÇÃO COM 3 M3/H DE CAPACIDADE. AF_07/2024</t>
  </si>
  <si>
    <t>PORTA EM ALUMÍNIO DE ABRIR TIPO VENEZIANA COM GUARNIÇÃO, FIXAÇÃO COM PARAFUSOS - FORNECIMENTO E INSTALAÇÃO. AF_10/2025</t>
  </si>
  <si>
    <t>TRAMA DE MADEIRA COMPOSTA POR RIPAS, CAIBROS E TERÇAS PARA TELHADOS DE ATÉ 2 ÁGUAS PARA TELHA CERÂMICA OU DE CONCRETO, INCLUSO TRANSPORTE VERTICAL. AF_10/2025</t>
  </si>
  <si>
    <t>TRAMA DE MADEIRA COMPOSTA POR RIPAS, CAIBROS E TERÇAS PARA TELHADOS DE MAIS QUE 2 ÁGUAS PARA TELHA CERÂMICA OU DE CONCRETO, INCLUSO TRANSPORTE VERTICAL. AF_10/2025</t>
  </si>
  <si>
    <t>TRAMA DE MADEIRA COMPOSTA POR TERÇAS PARA TELHADOS DE ATÉ 2 ÁGUAS PARA TELHA ONDULADA DE FIBROCIMENTO, METÁLICA, PLÁSTICA OU TERMOACÚSTICA, INCLUSO TRANSPORTE VERTICAL. AF_10/2025</t>
  </si>
  <si>
    <t>TRAMA DE MADEIRA COMPOSTA POR TERÇAS PARA TELHADOS DE ATÉ 2 ÁGUAS PARA TELHA ESTRUTURAL DE FIBROCIMENTO, INCLUSO TRANSPORTE VERTICAL. AF_10/2025</t>
  </si>
  <si>
    <t>TRAMA DE AÇO COMPOSTA POR RIPAS, CAIBROS E TERÇAS PARA TELHADOS DE ATÉ 2 ÁGUAS PARA TELHA DE ENCAIXE DE CERÂMICA OU DE CONCRETO, INCLUSO TRANSPORTE VERTICAL, EXCLUSIVE PINTURA. AF_10/2025</t>
  </si>
  <si>
    <t>TRAMA DE AÇO COMPOSTA POR RIPAS E CAIBROS PARA TELHADOS DE ATÉ 2 ÁGUAS PARA TELHA DE ENCAIXE DE CERÂMICA OU DE CONCRETO, INCLUSO TRANSPORTE VERTICAL, EXCLUSIVE PINTURA. AF_10/2025</t>
  </si>
  <si>
    <t>TRAMA DE AÇO COMPOSTA POR RIPAS PARA TELHADOS DE ATÉ 2 ÁGUAS PARA TELHA DE ENCAIXE DE CERÂMICA OU DE CONCRETO, INCLUSO TRANSPORTE VERTICAL, EXCLUSIVE PINTURA. AF_10/2025</t>
  </si>
  <si>
    <t>TRAMA DE AÇO COMPOSTA POR RIPAS, CAIBROS E TERÇAS PARA TELHADOS DE MAIS DE 2 ÁGUAS PARA TELHA DE ENCAIXE DE CERÂMICA OU DE CONCRETO, INCLUSO TRANSPORTE VERTICAL, EXCLUSIVE PINTURA. AF_10/2025</t>
  </si>
  <si>
    <t>TRAMA DE AÇO COMPOSTA POR RIPAS E CAIBROS PARA TELHADOS DE MAIS DE 2 ÁGUAS PARA TELHA DE ENCAIXE DE CERÂMICA OU DE CONCRETO, INCLUSO TRANSPORTE VERTICAL, EXCLUSIVE PINTURA. AF_10/2025</t>
  </si>
  <si>
    <t>TRAMA DE AÇO COMPOSTA POR RIPAS PARA TELHADOS DE MAIS DE 2 ÁGUAS PARA TELHA DE ENCAIXE DE CERÂMICA OU DE CONCRETO, INCLUSO TRANSPORTE VERTICAL, EXCLUSIVE PINTURA. AF_10/2025</t>
  </si>
  <si>
    <t>TRAMA DE AÇO COMPOSTA POR RIPAS, CAIBROS E TERÇAS PARA TELHADOS DE ATÉ 2 ÁGUAS PARA TELHA CERÂMICA CAPA-CANAL, INCLUSO TRANSPORTE VERTICAL, EXCLUSIVE PINTURA. AF_10/2025</t>
  </si>
  <si>
    <t>TRAMA DE AÇO COMPOSTA POR RIPAS E CAIBROS PARA TELHADOS DE ATÉ 2 ÁGUAS PARA TELHA CERÂMICA CAPA-CANAL, INCLUSO TRANSPORTE VERTICAL, EXCLUSIVE PINTURA. AF_10/2025</t>
  </si>
  <si>
    <t>TRAMA DE AÇO COMPOSTA POR RIPAS PARA TELHADOS DE ATÉ 2 ÁGUAS PARA TELHA CERÂMICA CAPA-CANAL, INCLUSO TRANSPORTE VERTICAL, EXCLUSIVE PINTURA. AF_10/2025</t>
  </si>
  <si>
    <t>TRAMA DE AÇO COMPOSTA POR RIPAS, CAIBROS E TERÇAS PARA TELHADOS DE MAIS DE 2 ÁGUAS PARA TELHA CERÂMICA CAPA-CANAL, INCLUSO TRANSPORTE VERTICAL, EXCLUSIVE PINTURA. AF_10/2025</t>
  </si>
  <si>
    <t>TRAMA DE AÇO COMPOSTA POR RIPAS E CAIBROS PARA TELHADOS DE MAIS DE 2 ÁGUAS PARA TELHA CERÂMICA CAPA-CANAL, INCLUSO TRANSPORTE VERTICAL, EXCLUSIVE PINTURA. AF_10/2025</t>
  </si>
  <si>
    <t>TRAMA DE AÇO COMPOSTA POR RIPAS PARA TELHADOS DE MAIS DE 2 ÁGUAS PARA TELHA CERÂMICA CAPA-CANAL, INCLUSO TRANSPORTE VERTICAL, EXCLUSIVE PINTURA. AF_10/2025</t>
  </si>
  <si>
    <t>TRAMA DE AÇO COMPOSTA POR TERÇAS PARA TELHADOS DE ATÉ 2 ÁGUAS PARA TELHA ONDULADA DE FIBROCIMENTO, METÁLICA, PLÁSTICA OU TERMOACÚSTICA, INCLUSO TRANSPORTE VERTICAL, EXCLUSIVE PINTURA. AF_10/2025_PS</t>
  </si>
  <si>
    <t>TRAMA DE AÇO COMPOSTA POR TERÇAS PARA TELHADOS DE ATÉ 2 ÁGUAS PARA TELHA ESTRUTURAL DE FIBROCIMENTO, INCLUSO TRANSPORTE VERTICAL, EXCLUSIVE PINTURA. AF_10/2025</t>
  </si>
  <si>
    <t>FRESAGEM DE PAVIMENTO ASFÁLTICO, COM LARGURA DA VIA MAIOR QUE 6,00 M E MENOR OU IGUAL 10,00 M, EM LOCAIS COM NIVEL BAIXO DE INTERFERÊNCIA. AF_10/2025</t>
  </si>
  <si>
    <t>LIMPEZA DE PISO CERÂMICO OU PORCELANATO COM VASSOURA A SECO. AF_10/2025</t>
  </si>
  <si>
    <t>LIMPEZA DE PISO CERÂMICO OU PORCELANATO COM PANO ÚMIDO. AF_10/2025_PS</t>
  </si>
  <si>
    <t>LIMPEZA DE PISO CERÂMICO OU COM PEDRAS RÚSTICAS UTILIZANDO ÁCIDO MURIÁTICO. AF_10/2025_PS</t>
  </si>
  <si>
    <t>LIMPEZA DE REVESTIMENTO CERÂMICO EM PAREDE COM PANO ÚMIDO. AF_10/2025_PS</t>
  </si>
  <si>
    <t>LIMPEZA DE PISO DE LADRILHO HIDRÁULICO COM PANO ÚMIDO. AF_10/2025_PS</t>
  </si>
  <si>
    <t>LIMPEZA DE PISO CERÂMICO/ PORCELANATO/ MÁRMORE/ GRANITO UTILIZANDO DETERGENTE NEUTRO E ESCOVAÇÃO MANUAL. AF_10/2025_PS</t>
  </si>
  <si>
    <t>LIMPEZA DE CONTRAPISO COM VASSOURA A SECO. AF_10/2025</t>
  </si>
  <si>
    <t>LIMPEZA DE REVESTIMENTO CERÂMICO/ MÁRMORE/ GRANITO EM PAREDE UTILIZANDO DETERGENTE NEUTRO E ESCOVAÇÃO MANUAL. AF_10/2025_PS</t>
  </si>
  <si>
    <t>LIMPEZA DE SUPERFÍCIE PISO OU PAREDE COM JATO DE ALTA PRESSÃO. AF_10/2025</t>
  </si>
  <si>
    <t>LIMPEZA DE BANCADA COM PLACA DE ROCHA (MÁRMORE OU GRANITO). AF_10/2025_PS</t>
  </si>
  <si>
    <t>LIMPEZA DE JANELA INTEIRAMENTE DE VIDRO. AF_10/2025_PS</t>
  </si>
  <si>
    <t>LIMPEZA DE JANELA DE VIDRO COM CAIXILHO EM AÇO/ALUMÍNIO/PVC. AF_10/2025_PS</t>
  </si>
  <si>
    <t>LIMPEZA DE PORTA DE MADEIRA. AF_10/2025_PS</t>
  </si>
  <si>
    <t>LIMPEZA DE PORTA INTEIRAMENTE DE VIDRO. AF_10/2025_PS</t>
  </si>
  <si>
    <t>LIMPEZA DE PORTA EM AÇO/ALUMÍNIO. AF_10/2025_PS</t>
  </si>
  <si>
    <t>LIMPEZA DE PORTA DE VIDRO COM CAIXILHO EM AÇO/ ALUMÍNIO/ PVC. AF_10/2025_PS</t>
  </si>
  <si>
    <t>LIMPEZA DE FORRO REMOVÍVEL COM PANO ÚMIDO. AF_10/2025_PS</t>
  </si>
  <si>
    <t>GRADIL EM AÇO FIXADO EM VÃOS DE JANELAS, FORMADO POR BARRAS CHATAS DE 25X4,8 MM. AF_10/2025</t>
  </si>
  <si>
    <t>GRADIL EM ALUMÍNIO FIXADO EM VÃOS DE JANELAS, FORMADO POR TUBOS DE 3/4". AF_10/2025</t>
  </si>
  <si>
    <t>FABRICAÇÃO E INSTALAÇÃO DE PONTALETES DE MADEIRA NÃO APARELHADA PARA TELHADOS COM ATÉ 2 ÁGUAS E COM TELHA CERÂMICA (ENCAIXE/CAPA CANAL) OU DE CONCRETO EM EDIFÍCIO RESIDENCIAL TÉRREO/SOBRADO, INCLUSO TRANSPORTE VERTICAL. AF_10/2025</t>
  </si>
  <si>
    <t>FABRICAÇÃO E INSTALAÇÃO DE PONTALETES DE MADEIRA NÃO APARELHADA PARA TELHADOS COM ATÉ 2 ÁGUAS E COM TELHA CERÂMICA (ENCAIXE/CAPA CANAL) OU DE CONCRETO EM EDIFÍCIO RESIDENCIAL DE MÚLTIPLOS PAVIMENTOS, INCLUSO TRANSPORTE VERTICAL. AF_10/2025</t>
  </si>
  <si>
    <t>FABRICAÇÃO E INSTALAÇÃO DE PONTALETES DE MADEIRA NÃO APARELHADA PARA TELHADOS COM ATÉ 2 ÁGUAS E COM TELHA CERÂMICA (ENCAIXE/CAPA CANAL) OU DE CONCRETO EM EDIFÍCIO INSTITUCIONAL TÉRREO, INCLUSO TRANSPORTE VERTICAL. AF_10/2025</t>
  </si>
  <si>
    <t>FABRICAÇÃO E INSTALAÇÃO DE PONTALETES DE MADEIRA NÃO APARELHADA PARA TELHADOS COM ATÉ 2 ÁGUAS E COM TELHA ONDULADA DE FIBROCIMENTO, ALUMÍNIO OU PLÁSTICA EM EDIFÍCIO RESIDENCIAL TÉRREO/SOBRADO, INCLUSO TRANSPORTE VERTICAL. AF_10/2025</t>
  </si>
  <si>
    <t>FABRICAÇÃO E INSTALAÇÃO DE PONTALETES DE MADEIRA NÃO APARELHADA PARA TELHADOS COM ATÉ 2 ÁGUAS E COM TELHA ONDULADA DE FIBROCIMENTO, ALUMÍNIO OU PLÁSTICA EM EDIFÍCIO RESIDENCIAL DE MÚLTIPLOS PAVIMENTOS, INCLUSO TRANSPORTE VERTICAL. AF_10/2025</t>
  </si>
  <si>
    <t>FABRICAÇÃO E INSTALAÇÃO DE PONTALETES DE MADEIRA NÃO APARELHADA PARA TELHADOS COM ATÉ 2 ÁGUAS E COM TELHA ONDULADA DE FIBROCIMENTO, ALUMÍNIO OU PLÁSTICA EM EDIFÍCIO INSTITUCIONAL TÉRREO, INCLUSO TRANSPORTE VERTICAL. AF_10/2025</t>
  </si>
  <si>
    <t>FABRICAÇÃO E INSTALAÇÃO DE PONTALETES DE MADEIRA NÃO APARELHADA PARA TELHADOS COM MAIS QUE 2 ÁGUAS E COM TELHA CERÂMICA (ENCAIXE/CAPA CANAL) OU DE CONCRETO EM EDIFÍCIO RESIDENCIAL TÉRREO/SOBRADO, INCLUSO TRANSPORTE VERTICAL. AF_10/2025</t>
  </si>
  <si>
    <t>FABRICAÇÃO E INSTALAÇÃO DE PONTALETES DE MADEIRA NÃO APARELHADA PARA TELHADOS COM MAIS QUE 2 ÁGUAS E COM TELHA CERÂMICA (ENCAIXE/CAPA CANAL) OU DE CONCRETO EM EDIFÍCIO RESIDENCIAL DE MÚLTIPLOS PAVIMENTOS. AF_10/2025</t>
  </si>
  <si>
    <t>FABRICAÇÃO E INSTALAÇÃO DE PONTALETES DE MADEIRA NÃO APARELHADA PARA TELHADOS COM MAIS QUE 2 ÁGUAS E COM TELHA CERÂMICA (ENCAIXE/CAPA CANAL) OU DE CONCRETO EM EDIFÍCIO INSTITUCIONAL TÉRREO, INCLUSO TRANSPORTE VERTICAL. AF_10/2025</t>
  </si>
  <si>
    <t>RETIRADA E RECOLOCAÇÃO DE RIPA DE MADEIRA EM TELHADOS DE ATÉ 2 ÁGUAS COM TELHA CERÂMICA OU DE CONCRETO DE ENCAIXE, INCLUSO TRANSPORTE VERTICAL. AF_10/2025</t>
  </si>
  <si>
    <t>RETIRADA E RECOLOCAÇÃO DE CAIBRO DE MADEIRA EM TELHADOS DE ATÉ 2 ÁGUAS COM TELHA CERÂMICA OU DE CONCRETO DE ENCAIXE, INCLUSO TRANSPORTE VERTICAL. AF_10/2025</t>
  </si>
  <si>
    <t>RETIRADA E RECOLOCAÇÃO DE RIPA DE MADEIRA EM TELHADOS DE MAIS DE 2 ÁGUAS COM TELHA CERÂMICA OU DE CONCRETO DE ENCAIXE, INCLUSO TRANSPORTE VERTICAL. AF_10/2025</t>
  </si>
  <si>
    <t>RETIRADA E RECOLOCAÇÃO DE CAIBRO DE MADEIRA EM TELHADOS DE MAIS DE 2 ÁGUAS COM TELHA CERÂMICA OU DE CONCRETO DE ENCAIXE, INCLUSO TRANSPORTE VERTICAL. AF_10/2025</t>
  </si>
  <si>
    <t>RETIRADA E RECOLOCAÇÃO DE RIPA DE MADEIRA EM TELHADOS DE ATÉ 2 ÁGUAS COM TELHA CERÂMICA CAPA-CANAL, INCLUSO TRANSPORTE VERTICAL. AF_10/2025</t>
  </si>
  <si>
    <t>RETIRADA E RECOLOCAÇÃO DE CAIBRO DE MADEIRA EM TELHADOS DE ATÉ 2 ÁGUAS COM TELHA CERÂMICA CAPA-CANAL, INCLUSO TRANSPORTE VERTICAL. AF_10/2025</t>
  </si>
  <si>
    <t>RETIRADA E RECOLOCAÇÃO DE RIPA DE MADEIRA EM TELHADOS DE MAIS DE 2 ÁGUAS COM TELHA CERÂMICA CAPA-CANAL, INCLUSO TRANSPORTE VERTICAL. AF_10/2025</t>
  </si>
  <si>
    <t>RETIRADA E RECOLOCAÇÃO DE CAIBRO DE MADEIRA EM TELHADOS DE MAIS DE 2 ÁGUAS COM TELHA CERÂMICA CAPA-CANAL, INCLUSO TRANSPORTE VERTICAL. AF_10/2025</t>
  </si>
  <si>
    <t>JANELA DE MADEIRA CEDRINHO/ ANGELIM COMERCIAL/ CURUPIXA/ CUMARU OU EQUIVALENTE, CAIXA DO BATENTE/ MARCO 10 CM, COM 6 FOLHAS (2 VENEZIANAS FIXAS, 2 VENEZIANAS DE CORRER E 2 FOLHAS DE CORRER PARA VIDRO, VIDROS NÃO INCLUSOS), COM GUARNIÇÃO/ ALIZAR, COM FERRAGENS, FIXAÇÃO COM PARAFUSOS E ESPUMA EXPANSIVA, EXCLUSIVE CONTRAMARCO - FORNECIMENTO E INSTALAÇÃO. AF_11/2024</t>
  </si>
  <si>
    <t>PORTA DE FERRO, DE ABRIR, TIPO GRADE COM CHAPA, COM GUARNIÇÕES. AF_10/2025</t>
  </si>
  <si>
    <t>PORTA DE CORRER DE ALUMÍNIO, COM DUAS FOLHAS PARA VIDRO, INCLUSO VIDRO LISO INCOLOR, FECHADURA E PUXADOR, SEM ALIZAR. AF_10/2025</t>
  </si>
  <si>
    <t>LAJE PRÉ-MOLDADA UNIDIRECIONAL, BIAPOIADA, PARA PISO, ENCHIMENTO EM CERÂMICA, VIGOTA CONVENCIONAL, ALTURA TOTAL DA LAJE "LT" = 12 CM (ENCHIMENTO+CAPA) = (8+4). AF_08/2025</t>
  </si>
  <si>
    <t>LAJE PRÉ-MOLDADA UNIDIRECIONAL, BIAPOIADA, PARA FORRO, ENCHIMENTO EM CERÂMICA, VIGOTA CONVENCIONAL, ALTURA TOTAL DA LAJE "LT" = 12 CM (ENCHIMENTO+CAPA) = (8+4). AF_08/2025</t>
  </si>
  <si>
    <t>INSTALAÇÃO DE VIDRO LISO INCOLOR, E = 3 MM, EM ESQUADRIA DE MADEIRA, FIXADO COM BAGUETE. AF_11/2025</t>
  </si>
  <si>
    <t>INSTALAÇÃO DE VIDRO LISO INCOLOR, E = 4 MM, EM ESQUADRIA DE MADEIRA, FIXADO COM BAGUETE. AF_11/2025</t>
  </si>
  <si>
    <t>INSTALAÇÃO DE VIDRO LISO FUMÊ, E = 4 MM, EM ESQUADRIA DE MADEIRA, FIXADO COM BAGUETE. AF_11/2025</t>
  </si>
  <si>
    <t>INSTALAÇÃO DE VIDRO LISO INCOLOR, E = 5 MM, EM ESQUADRIA DE MADEIRA, FIXADO COM BAGUETE. AF_11/2025</t>
  </si>
  <si>
    <t>INSTALAÇÃO DE VIDRO LISO FUMÊ, E = 5 MM, EM ESQUADRIA DE MADEIRA, FIXADO COM BAGUETE. AF_11/2025</t>
  </si>
  <si>
    <t>INSTALAÇÃO DE VIDRO LISO INCOLOR, E = 6 MM, EM ESQUADRIA DE MADEIRA, FIXADO COM BAGUETE. AF_11/2025</t>
  </si>
  <si>
    <t>INSTALAÇÃO DE VIDRO LISO FUMÊ, E = 6 MM, EM ESQUADRIA DE MADEIRA, FIXADO COM BAGUETE. AF_11/2025</t>
  </si>
  <si>
    <t>INSTALAÇÃO DE VIDRO LISO INCOLOR, E = 8 MM, EM ESQUADRIA DE MADEIRA, FIXADO COM BAGUETE. AF_11/2025</t>
  </si>
  <si>
    <t>INSTALAÇÃO DE VIDRO LISO INCOLOR, E = 10 MM, EM ESQUADRIA DE MADEIRA, FIXADO COM BAGUETE. AF_11/2025</t>
  </si>
  <si>
    <t>INSTALAÇÃO DE VIDRO IMPRESSO, E = 4 MM, EM ESQUADRIA DE MADEIRA, FIXADO COM BAGUETE. AF_11/2025</t>
  </si>
  <si>
    <t>INSTALAÇÃO DE VIDRO LISO INCOLOR, E = 3 MM, EM ESQUADRIA DE ALUMÍNIO OU PVC, FIXADO COM BAGUETE. AF_11/2025</t>
  </si>
  <si>
    <t>INSTALAÇÃO DE VIDRO LISO INCOLOR, E = 4 MM, EM ESQUADRIA DE ALUMÍNIO OU PVC, FIXADO COM BAGUETE. AF_11/2025</t>
  </si>
  <si>
    <t>INSTALAÇÃO DE VIDRO LISO FUMÊ, E = 4 MM, EM ESQUADRIA DE ALUMÍNIO OU PVC, FIXADO COM BAGUETE. AF_11/2025</t>
  </si>
  <si>
    <t>INSTALAÇÃO DE VIDRO LISO INCOLOR, E = 5 MM, EM ESQUADRIA DE ALUMÍNIO OU PVC, FIXADO COM BAGUETE. AF_11/2025</t>
  </si>
  <si>
    <t>INSTALAÇÃO DE VIDRO LISO FUMÊ, E = 5 MM, EM ESQUADRIA DE ALUMÍNIO OU PVC, FIXADO COM BAGUETE. AF_11/2025</t>
  </si>
  <si>
    <t>INSTALAÇÃO DE VIDRO LISO INCOLOR, E = 6 MM, EM ESQUADRIA DE ALUMÍNIO OU PVC, FIXADO COM BAGUETE. AF_11/2025</t>
  </si>
  <si>
    <t>INSTALAÇÃO DE VIDRO LISO FUMÊ, E = 6 MM, EM ESQUADRIA DE ALUMÍNIO OU PVC, FIXADO COM BAGUETE. AF_11/2025</t>
  </si>
  <si>
    <t>INSTALAÇÃO DE VIDRO LISO INCOLOR, E = 8 MM, EM ESQUADRIA DE ALUMÍNIO OU PVC, FIXADO COM BAGUETE. AF_11/2025</t>
  </si>
  <si>
    <t>INSTALAÇÃO DE VIDRO LISO INCOLOR, E = 10 MM, EM ESQUADRIA DE ALUMÍNIO OU PVC, FIXADO COM BAGUETE. AF_11/2025</t>
  </si>
  <si>
    <t>INSTALAÇÃO DE VIDRO IMPRESSO, E = 4 MM, EM ESQUADRIA DE ALUMÍNIO OU PVC, FIXADO COM BAGUETE. AF_11/2025</t>
  </si>
  <si>
    <t>INSTALAÇÃO DE VIDRO ARAMADO, E = 6 MM, EM ESQUADRIA DE ALUMÍNIO OU PVC, FIXADO COM BAGUETE. AF_11/2025</t>
  </si>
  <si>
    <t>INSTALAÇÃO DE VIDRO ARAMADO, E = 7 MM, EM ESQUADRIA DE ALUMÍNIO OU PVC, FIXADO COM BAGUETE. AF_11/2025</t>
  </si>
  <si>
    <t>INSTALAÇÃO DE VIDRO TEMPERADO, E = 6 MM, ENCAIXADO EM PERFIL U. AF_11/2025</t>
  </si>
  <si>
    <t>INSTALAÇÃO DE VIDRO TEMPERADO, E = 8 MM, ENCAIXADO EM PERFIL U. AF_11/2025</t>
  </si>
  <si>
    <t>INSTALAÇÃO DE VIDRO TEMPERADO, E = 10 MM, ENCAIXADO EM PERFIL U. AF_11/2025</t>
  </si>
  <si>
    <t>REMOÇÃO DE VIDRO LISO COMUM DE ESQUADRIA COM BAGUETE DE MADEIRA. AF_11/2025</t>
  </si>
  <si>
    <t>REMOÇÃO DE VIDRO LISO COMUM DE ESQUADRIA COM BAGUETE DE ALUMÍNIO OU PVC. AF_11/2025</t>
  </si>
  <si>
    <t>REMOÇÃO DE VIDRO TEMPERADO FIXADO EM PERFIL U. AF_11/2025</t>
  </si>
  <si>
    <t>DIVISÓRIA FIXA EM VIDRO TEMPERADO 10 MM, SEM ABERTURA. AF_10/2025_PS</t>
  </si>
  <si>
    <t>DIVISORIA SANITÁRIA, EM GRANITO CINZA POLIDO, ESP = 3CM, ASSENTADO COM ARGAMASSA COLANTE AC III-E. AF_10/2025</t>
  </si>
  <si>
    <t>DIVISORIA SANITÁRIA, EM MÁRMORE BRANCO POLIDO, ESP = 3CM, ASSENTADO COM ARGAMASSA COLANTE AC III-E. AF_10/2025</t>
  </si>
  <si>
    <t>DIVISORIA SANITÁRIA, EM PAINEL DE GRANILITE, ESP = 3CM, ASSENTADO COM ARGAMASSA COLANTE AC III-E. AF_10/2025</t>
  </si>
  <si>
    <t>FORRO EM FIBRA MINERAL, PARA AMBIENTES COMERCIAIS, INCLUSIVE ESTRUTURA DE FIXAÇÃO. AF_08/2023_PS</t>
  </si>
  <si>
    <t>CONTENÇÃO EM PERFIL PRANCHADO COM PRANCHÃO DE MADEIRA, PERFIS ESPAÇADOS A 1,5 M PARA 1 SUBSOLO. AF_11/2024</t>
  </si>
  <si>
    <t>CONTENÇÃO EM PERFIL PRANCHADO COM PRANCHÃO DE MADEIRA, PERFIS ESPAÇADOS A 1,5 M PARA 2 OU MAIS SUBSOLOS. AF_11/2024</t>
  </si>
  <si>
    <t>CONTENÇÃO EM PERFIL PRANCHADO COM PRANCHÃO DE MADEIRA, PERFIS ESPAÇADOS A 2 M PARA 1 SUBSOLO. AF_11/2024</t>
  </si>
  <si>
    <t>CONTENÇÃO EM PERFIL PRANCHADO COM PRANCHÃO DE MADEIRA, PERFIS ESPAÇADOS A 2 M PARA 2 OU MAIS SUBSOLOS. AF_11/2024</t>
  </si>
  <si>
    <t>LAJE PRÉ-MOLDADA UNIDIRECIONAL, BIAPOIADA, PARA FORRO, ENCHIMENTO EM CERÂMICA, VIGOTA TRELIÇADA, ALTURA TOTAL DA LAJE "LT" = 12 CM (ENCHIMENTO+CAPA) = (8+4). AF_08/2025</t>
  </si>
  <si>
    <t>LAJE PRÉ-MOLDADA UNIDIRECIONAL, BIAPOIADA, PARA FORRO, ENCHIMENTO EM EPS, VIGOTA TRELIÇADA, ALTURA TOTAL DA LAJE "LT" = 12 CM (ENCHIMENTO+CAPA) = (8+4). AF_08/2025</t>
  </si>
  <si>
    <t>FRESAGEM DE PAVIMENTO ASFÁLTICO, COM LARGURA DA VIA MENOR OU IGUAL 6,00 M, EM LOCAIS COM NIVEL BAIXO DE INTERFERÊNCIA. AF_10/2025</t>
  </si>
  <si>
    <t>FRESAGEM DE PAVIMENTO ASFÁLTICO, COM LARGURA DA VIA MAIOR QUE 10,00 M, EM LOCAIS COM NIVEL BAIXO DE INTERFERÊNCIA. AF_10/2025</t>
  </si>
  <si>
    <t>FRESAGEM DE PAVIMENTO ASFÁLTICO, COM LARGURA DA VIA MENOR OU IGUAL 6,00 M, EM LOCAIS COM NIVEL ALTO DE INTERFERÊNCIA. AF_10/2025</t>
  </si>
  <si>
    <t>FRESAGEM DE PAVIMENTO ASFÁLTICO, COM LARGURA DA VIA MAIOR QUE 6,00 M E MENOR OU IGUAL 10,00 M, EM LOCAIS COM NIVEL ALTO DE INTERFERÊNCIA. AF_10/2025</t>
  </si>
  <si>
    <t>FRESAGEM DE PAVIMENTO ASFÁLTICO, COM LARGURA DA VIA MAIOR QUE 10,00 M, EM LOCAIS COM NIVEL ALTO DE INTERFERÊNCIA. AF_10/2025</t>
  </si>
  <si>
    <t>LIMPEZA DE PISO VINÍLICO COM VASSOURA E PANO ÚMIDO. AF_10/2025_PS</t>
  </si>
  <si>
    <t>LIMPEZA DE RUA COM CAMINHÃO PIPA. AF_10/2025</t>
  </si>
  <si>
    <t>LIMPEZA DE RUA COM JATO DE ALTA PRESSÃO. AF_10/2025</t>
  </si>
  <si>
    <t>LIMPEZA DE GRADIL. AF_10/2025_PS</t>
  </si>
  <si>
    <t>RETIRADA DE SALVA PISO DO CHÃO. AF_10/2025</t>
  </si>
  <si>
    <t>COMPRESSOR DE AR, VAZAO DE 10 PCM, RESERVATORIO 100 L, PRESSAO DE TRABALHO ENTRE 6,9 E 9,7 BAR, POTENCIA 2 HP, TENSAO 110/220 V - DEPRECIAÇÃO. AF_05/2023</t>
  </si>
  <si>
    <t>COMPRESSOR DE AR, VAZAO DE 10 PCM, RESERVATORIO 100 L, PRESSAO DE TRABALHO ENTRE 6,9 E 9,7 BAR, POTENCIA 2 HP, TENSAO 110/220 V - JUROS. AF_05/2023</t>
  </si>
  <si>
    <t>COMPRESSOR DE AR, VAZAO DE 10 PCM, RESERVATORIO 100 L, PRESSAO DE TRABALHO ENTRE 6,9 E 9,7 BAR, POTENCIA 2 HP, TENSAO 110/220 V - MANUTENÇÃO. AF_05/2023</t>
  </si>
  <si>
    <t>MARTELO PERFURADOR PNEUMÁTICO MANUAL, HASTE 19 X 108 MM, *11* KG - DEPRECIAÇÃO. AF_02/2025</t>
  </si>
  <si>
    <t>MARTELO PERFURADOR PNEUMÁTICO MANUAL, HASTE 19 X 108 MM, *11* KG - JUROS. AF_02/2025</t>
  </si>
  <si>
    <t>MARTELO PERFURADOR PNEUMÁTICO MANUAL, HASTE 19 X 108 MM, *11* KG - MANUTENÇÃO. AF_02/2025</t>
  </si>
  <si>
    <t>USINA DE LAMA ASFÁLTICA, PROD 30 A 50 T/H, SILO DE AGREGADO 7 M3, RESERVATÓRIOS PARA EMULSÃO E ÁGUA DE 2,3 M3 CADA, MISTURADOR TIPO PUG MILL MONTADA SOBRE CAVALO MECÂNICO TRAÇÃO 4 X 2, PESO BRUTO 16000 KG, CAPACIDADE MÁXIMA DE TRAÇÃO DE 36000 KG, POTÊNCIA 286 CV, EXCLUSIVE SEMIREBOQUE - DEPRECIAÇÃO. AF_08/2025</t>
  </si>
  <si>
    <t>USINA DE LAMA ASFÁLTICA, PROD 30 A 50 T/H, SILO DE AGREGADO 7 M3, RESERVATÓRIOS PARA EMULSÃO E ÁGUA DE 2,3 M3 CADA, MISTURADOR TIPO PUG MILL MONTADA SOBRE CAVALO MECÂNICO TRAÇÃO 4 X 2, PESO BRUTO 16000 KG, CAPACIDADE MÁXIMA DE TRAÇÃO DE 36000 KG, POTÊNCIA 286 CV, EXCLUSIVE SEMIREBOQUE - JUROS. AF_08/2025</t>
  </si>
  <si>
    <t>USINA DE LAMA ASFÁLTICA, PROD 30 A 50 T/H, SILO DE AGREGADO 7 M3, RESERVATÓRIOS PARA EMULSÃO E ÁGUA DE 2,3 M3 CADA, MISTURADOR TIPO PUG MILL MONTADA SOBRE CAVALO MECÂNICO TRAÇÃO 4 X 2, PESO BRUTO 16000 KG, CAPACIDADE MÁXIMA DE TRAÇÃO DE 36000 KG, POTÊNCIA 286 CV, EXCLUSIVE SEMIREBOQUE - MANUTENÇÃO. AF_08/2025</t>
  </si>
  <si>
    <t>USINA DE LAMA ASFÁLTICA, PROD 30 A 50 T/H, SILO DE AGREGADO 7 M3, RESERVATÓRIOS PARA EMULSÃO E ÁGUA DE 2,3 M3 CADA, MISTURADOR TIPO PUG MILL MONTADA SOBRE CAVALO MECÂNICO TRAÇÃO 4 X 2, PESO BRUTO 16000 KG, CAPACIDADE MÁXIMA DE TRAÇÃO DE 36000 KG, POTÊNCIA 286 CV, EXCLUSIVE SEMIREBOQUE - IMPOSTOS E SEGUROS. AF_08/2025</t>
  </si>
  <si>
    <t>USINA DE LAMA ASFÁLTICA, PROD 30 A 50 T/H, SILO DE AGREGADO 7 M3, RESERVATÓRIOS PARA EMULSÃO E ÁGUA DE 2,3 M3 CADA, MISTURADOR TIPO PUG MILL MONTADA SOBRE CAVALO MECÂNICO TRAÇÃO 4 X 2, PESO BRUTO 16000 KG, CAPACIDADE MÁXIMA DE TRAÇÃO DE 36000 KG, POTÊNCIA 286 CV, EXCLUSIVE SEMIREBOQUE - MATERIAIS NA OPERAÇÃO. AF_08/2025</t>
  </si>
  <si>
    <t>BOMBA DE INJEÇÃO, ELÉTRICA, TRIFÁSICA, POTÊNCIA 7,5 CV - MATERIAIS NA OPERAÇÃO. AF_08/2025</t>
  </si>
  <si>
    <t>CAMINHÃO PIPA 14.000 L TRUCADO, PESO BRUTO TOTAL 23.000 KG, CARGA ÚTIL MÁXIMA 16.540 KG, DISTÂNCIA ENTRE EIXOS 4,8 M, POTÊNCIA 256 CV, INCLUSIVE TANQUE DE AÇO PARA TRANSPORTE DE ÁGUA - DEPRECIAÇÃO. AF_10/2025</t>
  </si>
  <si>
    <t>CAMINHÃO PIPA 14.000 L TRUCADO, PESO BRUTO TOTAL 23.000 KG, CARGA ÚTIL MÁXIMA 16.540 KG, DISTÂNCIA ENTRE EIXOS 4,8 M, POTÊNCIA 256 CV, INCLUSIVE TANQUE DE AÇO PARA TRANSPORTE DE ÁGUA - JUROS. AF_10/2025</t>
  </si>
  <si>
    <t>CAMINHÃO PIPA 14.000 L TRUCADO, PESO BRUTO TOTAL 23.000 KG, CARGA ÚTIL MÁXIMA 16.540 KG, DISTÂNCIA ENTRE EIXOS 4,8 M, POTÊNCIA 256 CV, INCLUSIVE TANQUE DE AÇO PARA TRANSPORTE DE ÁGUA - MANUTENÇÃO. AF_10/2025</t>
  </si>
  <si>
    <t>CAMINHÃO PIPA 14.000 L TRUCADO, PESO BRUTO TOTAL 23.000 KG, CARGA ÚTIL MÁXIMA 16.540 KG, DISTÂNCIA ENTRE EIXOS 4,8 M, POTÊNCIA 256 CV, INCLUSIVE TANQUE DE AÇO PARA TRANSPORTE DE ÁGUA - IMPOSTOS E SEGUROS. AF_10/2025</t>
  </si>
  <si>
    <t>CAMINHÃO PIPA 14.000 L TRUCADO, PESO BRUTO TOTAL 23.000 KG, CARGA ÚTIL MÁXIMA 16.540 KG, DISTÂNCIA ENTRE EIXOS 4,8 M, POTÊNCIA 256 CV, INCLUSIVE TANQUE DE AÇO PARA TRANSPORTE DE ÁGUA - MATERIAIS NA OPERAÇÃO. AF_10/2025</t>
  </si>
  <si>
    <t>CAMINHÃO TOCO, PBT 23.000 KG, CARGA ÚTIL MÁX. 16.540 KG, DIST. ENTRE EIXOS 4,8 M, POTÊNCIA 256 CV, INCLUSIVE CARROCERIA FIXA ABERTA DE MADEIRA P/ TRANSPORTE GERAL DE CARGA SECA, DIMEN. APROX. 2,6 X 12,50 X 0,50 M - DEPRECIAÇÃO. AF_10/2025</t>
  </si>
  <si>
    <t>CAMINHÃO TOCO, PBT 23.000 KG, CARGA ÚTIL MÁX. 16.540 KG, DIST. ENTRE EIXOS 4,8 M, POTÊNCIA 256 CV, INCLUSIVE CARROCERIA FIXA ABERTA DE MADEIRA P/ TRANSPORTE GERAL DE CARGA SECA, DIMEN. APROX. 2,6 X 12,50 X 0,50 M - JUROS. AF_10/2025</t>
  </si>
  <si>
    <t>CAMINHÃO TOCO, PBT 23.000 KG, CARGA ÚTIL MÁX. 16.540 KG, DIST. ENTRE EIXOS 4,8 M, POTÊNCIA 256 CV, INCLUSIVE CARROCERIA FIXA ABERTA DE MADEIRA P/ TRANSPORTE GERAL DE CARGA SECA, DIMEN. APROX. 2,6 X 12,50 X 0,50 M - MANUTENÇÃO. AF_10/2025</t>
  </si>
  <si>
    <t>CAMINHÃO TOCO, PBT 23.000 KG, CARGA ÚTIL MÁX. 16.540 KG, DIST. ENTRE EIXOS 4,8 M, POTÊNCIA 256 CV, INCLUSIVE CARROCERIA FIXA ABERTA DE MADEIRA P/ TRANSPORTE GERAL DE CARGA SECA, DIMEN. APROX. 2,6 X 12,50 X 0,50 M - IMPOSTOS E SEGUROS. AF_10/2025</t>
  </si>
  <si>
    <t>CAMINHÃO TOCO, PBT 23.000 KG, CARGA ÚTIL MÁX. 16.540 KG, DIST. ENTRE EIXOS 4,8 M, POTÊNCIA 256 CV, INCLUSIVE CARROCERIA FIXA ABERTA DE MADEIRA P/ TRANSPORTE GERAL DE CARGA SECA, DIMEN. APROX. 2,6 X 12,50 X 0,50 M - MATERIAIS NA OPERAÇÃO. AF_10/2025</t>
  </si>
  <si>
    <t>POLIGUINDASTE, CAPACIDADE MÁXIMA DE CARGA 8000 KG, PARA TRANSPORTE DE CAÇAMBAS ESTACIONÁRIAS, INCLUSIVE CAMINHÃO TOCO PBT 14.300 KG, POTÊNCIA DE 185 CV - MATERIAIS NA OPERAÇÃO. AF_10/2025</t>
  </si>
  <si>
    <t>CAVALO MECÂNICO TRAÇÃO 6X2, PBT COMBINADO 56.000 KG, CAPACIDADE MÁX. TRAÇÃO 66.000 KG, POTÊNCIA 360 CV, INCLUSIVE CARROCERIA FIXA ABERTA DE MADEIRA P/ TRANSPORTE GERAL DE CARGA SECA, DIMEN. APROX. 2,6 X 14,50 X 0,50 M - MATERIAIS NA OPERAÇÃO. AF_10/2025</t>
  </si>
  <si>
    <t>GUINDAUTO HIDRÁULICO, CAPACIDADE MÁXIMA DE CARGA 14340 KG, MOMENTO MÁXIMO DE CARGA 42,3 TM, ALCANCE MÁXIMO HORIZONTAL16,80 M, INCLUSIVE CAMINHÃO TOCO PBT 23.000 KG, POTÊNCIA DE 256 CV - DEPRECIAÇÃO. AF_10/2025</t>
  </si>
  <si>
    <t>GUINDAUTO HIDRÁULICO, CAPACIDADE MÁXIMA DE CARGA 14340 KG, MOMENTO MÁXIMO DE CARGA 42,3 TM, ALCANCE MÁXIMO HORIZONTAL16,80 M, INCLUSIVE CAMINHÃO TOCO PBT 23.000 KG, POTÊNCIA DE 256 CV - JUROS. AF_10/2025</t>
  </si>
  <si>
    <t>GUINDAUTO HIDRÁULICO, CAPACIDADE MÁXIMA DE CARGA 14340 KG, MOMENTO MÁXIMO DE CARGA 42,3 TM, ALCANCE MÁXIMO HORIZONTAL16,80 M, INCLUSIVE CAMINHÃO TOCO PBT 23.000 KG, POTÊNCIA DE 256 CV - MANUTENÇÃO. AF_10/2025</t>
  </si>
  <si>
    <t>GUINDAUTO HIDRÁULICO, CAPACIDADE MÁXIMA DE CARGA 14340 KG, MOMENTO MÁXIMO DE CARGA 42,3 TM, ALCANCE MÁXIMO HORIZONTAL16,80 M, INCLUSIVE CAMINHÃO TOCO PBT 23.000 KG, POTÊNCIA DE 256 CV - IMPOSTOS E SEGUROS. AF_10/2025</t>
  </si>
  <si>
    <t>GUINDAUTO HIDRÁULICO, CAPACIDADE MÁXIMA DE CARGA 14340 KG, MOMENTO MÁXIMO DE CARGA 42,3 TM, ALCANCE MÁXIMO HORIZONTAL16,80 M, INCLUSIVE CAMINHÃO TOCO PBT 23.000 KG, POTÊNCIA DE 256 CV - MATERIAIS NA OPERAÇÃO. AF_10/2025</t>
  </si>
  <si>
    <t>PENEIRA ROTATIVA COM MOTOR ELÉTRICO MONOFÁSICO DE *0,5 A 1,0* CV, CILINDRO COM DIÂMETRO DE *0,48 A 0,85* M E COMPRIMENTO DE *1,0 A 1,65* M - MATERIAIS NA OPERAÇÃO. AF_11/2025</t>
  </si>
  <si>
    <t>VIBROACABADORA DE ASFALTO SOBRE ESTEIRAS, LARG. PAVIM. MÁX. 8,00 M, POT. 100 KW/ 134 HP, CAP. 600 T/ H - DEPRECIAÇÃO. AF_11/2025</t>
  </si>
  <si>
    <t>VIBROACABADORA DE ASFALTO SOBRE ESTEIRAS, LARG. PAVIM. MÁX. 8,00 M, POT. 100 KW/ 134 HP, CAP. 600 T/ H - JUROS. AF_11/2025</t>
  </si>
  <si>
    <t>VIBROACABADORA DE ASFALTO SOBRE ESTEIRAS, LARG. PAVIM. MÁX. 8,00 M, POT. 100 KW/ 134 HP, CAP. 600 T/ H - MANUTENÇÃO. AF_11/2025</t>
  </si>
  <si>
    <t>VIBROACABADORA DE ASFALTO SOBRE ESTEIRAS, LARG. PAVIM. MÁX. 8,00 M, POT. 100 KW/ 134 HP, CAP. 600 T/ H - MATERIAIS NA OPERAÇÃO. AF_11/2025</t>
  </si>
  <si>
    <t>VIBROACABADORA DE ASFALTO SOBRE ESTEIRAS, LARG. PAVIM. 2,60 M A 5,75 M, POT. 110 HP, CAP. 450 T/ H - DEPRECIAÇÃO. AF_11/2025</t>
  </si>
  <si>
    <t>VIBROACABADORA DE ASFALTO SOBRE ESTEIRAS, LARG. PAVIM. 2,60 M A 5,75 M, POT. 110 HP, CAP. 450 T/ H - JUROS. AF_11/2025</t>
  </si>
  <si>
    <t>VIBROACABADORA DE ASFALTO SOBRE ESTEIRAS, LARG. PAVIM. 2,60 M A 5,75 M, POT. 110 HP, CAP. 450 T/ H - MANUTENÇÃO. AF_11/2025</t>
  </si>
  <si>
    <t>VIBROACABADORA DE ASFALTO SOBRE ESTEIRAS, LARG. PAVIM. 2,60 M A 5,75 M, POT. 110 HP, CAP. 450 T/ H - MATERIAIS NA OPERAÇÃO. AF_11/2025</t>
  </si>
  <si>
    <t>VIBROACABADORA DE ASFALTO SOBRE RODAS, LARGURA DE PAVIMENTAÇÃO DE 1,70 A 4,20 M, POTÊNCIA 78 KW/105 HP, CAPACIDADE 300 T/H - DEPRECIAÇÃO. AF_11/2025</t>
  </si>
  <si>
    <t>VIBROACABADORA DE ASFALTO SOBRE RODAS, LARGURA DE PAVIMENTAÇÃO DE 1,70 A 4,20 M, POTÊNCIA 78 KW/105 HP, CAPACIDADE 300 T/H - JUROS. AF_11/2025</t>
  </si>
  <si>
    <t>VIBROACABADORA DE ASFALTO SOBRE RODAS, LARGURA DE PAVIMENTAÇÃO DE 1,70 A 4,20 M, POTÊNCIA 78 KW/105 HP, CAPACIDADE 300 T/H - MANUTENÇÃO. AF_11/2025</t>
  </si>
  <si>
    <t>VIBROACABADORA DE ASFALTO SOBRE RODAS, LARGURA DE PAVIMENTAÇÃO DE 1,70 A 4,20 M, POTÊNCIA 78 KW/105 HP, CAPACIDADE 300 T/H - MATERIAIS NA OPERAÇÃO. AF_11/2025</t>
  </si>
  <si>
    <t>ESCAVADEIRA HIDRÁULICA SOBRE ESTEIRA, PESO OPERACIONAL 21,00 T, POTÊNCIA NOMINAL 155 HP, COM MARTELO VIBRATÓRIO HIDRÁULICO *1200 A 2200* KG - MATERIAIS NA OPERAÇÃO. AF_11/2025</t>
  </si>
  <si>
    <t>EXECUÇÃO DE PAVIMENTO COM APLICAÇÃO DE CONCRETO ASFÁLTICO, CAMADA DE ROLAMENTO - EXCLUSIVE CARGA E TRANSPORTE. AF_10/2025</t>
  </si>
  <si>
    <t>EXECUÇÃO DE PAVIMENTO COM APLICAÇÃO DE CONCRETO ASFÁLTICO, CAMADA DE BINDER - EXCLUSIVE CARGA E TRANSPORTE. AF_10/2025</t>
  </si>
  <si>
    <t>USINAGEM DE BRITA GRADUADA SIMPLES. AF_09/2025</t>
  </si>
  <si>
    <t>USINAGEM DE BRITA GRADUADA TRATADA COM CIMENTO. AF_09/2025</t>
  </si>
  <si>
    <t>USINAGEM DE CONCRETO PARA COMPACTAÇÃO COM ROLO. AF_09/2025</t>
  </si>
  <si>
    <t>USINAGEM DE SOLO JAZIDA MELHORADO COM CIMENTO 2%. AF_09/2025</t>
  </si>
  <si>
    <t>USINAGEM DE SOLO JAZIDA MELHORADO COM CIMENTO 4%. AF_09/2025</t>
  </si>
  <si>
    <t>USINAGEM DE SOLO JAZIDA MELHORADO COM CIMENTO 6%. AF_09/2025</t>
  </si>
  <si>
    <t>USINAGEM DE SOLO  JAZIDA MELHORADO COM CIMENTO 8%. AF_09/2025</t>
  </si>
  <si>
    <t>USINAGEM DE SOLO BRITA 40%-60%, UTILIZANDO BRITA COMERCIAL. AF_09/2025</t>
  </si>
  <si>
    <t>USINAGEM DE SOLO BRITA 50%-50%, UTILIZANDO BRITA COMERCIAL. AF_09/2025</t>
  </si>
  <si>
    <t>USINAGEM DE SOLO BRITA 40%-60% COM 4% DE CIMENTO, UTILIZANDO BRITA COMERCIAL. AF_09/2025</t>
  </si>
  <si>
    <t>USINAGEM DE SOLO BRITA 40%-60% COM 6% DE CIMENTO, UTILIZANDO BRITA COMERCIAL. AF_09/2025</t>
  </si>
  <si>
    <t>USINAGEM DE SOLO BRITA 40%-60% COM 8% DE CIMENTO, UTILIZANDO BRITA COMERCIAL. AF_09/2025</t>
  </si>
  <si>
    <t>USINAGEM DE SOLO BRITA 50%-50% COM 4% DE CIMENTO, UTILIZANDO BRITA COMERCIAL. AF_09/2025</t>
  </si>
  <si>
    <t>USINAGEM DE SOLO BRITA 50%-50% COM 6% DE CIMENTO, UTILIZANDO BRITA COMERCIAL. AF_09/2025</t>
  </si>
  <si>
    <t>USINAGEM DE SOLO BRITA 50%-50% COM 8% DE CIMENTO, UTILIZANDO BRITA COMERCIAL. AF_09/2025</t>
  </si>
  <si>
    <t>CONSTRUÇÃO DE BASE E SUB-BASE PARA PAVIMENTAÇÃO DE SOLO (PREDOMINANTEMENTE ARGILOSO) BRITA - 40%-60%, MISTURA EM USINA, COM ESPESSURA DE 10 CM - EXCLUSIVE CARGA E TRANSPORTE. AF_09/2024</t>
  </si>
  <si>
    <t>RECONSTRUÇÃO DE BASE E SUB-BASE PARA PAVIMENTAÇÃO DE SOLO (PREDOMINANTEMENTE ARGILOSO) BRITA - 40%-60%, MISTURA EM USINA, COM ESPESSURA DE 10 CM - EXCLUSIVE CARGA E TRANSPORTE. AF_09/2024</t>
  </si>
  <si>
    <t>CONSTRUÇÃO DE BASE E SUB-BASE PARA PAVIMENTAÇÃO DE SOLO (PREDOMINANTEMENTE ARGILOSO) BRITA - 50%-50%, MISTURA EM USINA, COM ESPESSURA DE 10 CM - EXCLUSIVE CARGA E TRANSPORTE. AF_09/2024</t>
  </si>
  <si>
    <t>RECONSTRUÇÃO DE BASE E SUB-BASE PARA PAVIMENTAÇÃO DE SOLO (PREDOMINANTEMENTE ARGILOSO) BRITA - 50%-50%, MISTURA EM USINA, COM ESPESSURA DE 10 CM - EXCLUSIVE CARGA E TRANSPORTE. AF_09/2024</t>
  </si>
  <si>
    <t>CONSTRUÇÃO DE BASE E SUB-BASE PARA PAVIMENTAÇÃO DE SOLO (PREDOMINANTEMENTE ARENOSO) MELHORADO COM CIMENTO - 2%, MISTURA EM USINA, COM ESPESSURA DE 10 CM - EXCLUSIVE CARGA E TRANSPORTE. AF_09/2024</t>
  </si>
  <si>
    <t>CONSTRUÇÃO DE BASE E SUB-BASE PARA PAVIMENTAÇÃO DE SOLO (PREDOMINANTEMENTE ARENOSO) MELHORADO COM CIMENTO - 4%, MISTURA EM USINA, COM ESPESSURA DE 10 CM - EXCLUSIVE CARGA E TRANSPORTE. AF_09/2024</t>
  </si>
  <si>
    <t>CONSTRUÇÃO DE BASE E SUB-BASE PARA PAVIMENTAÇÃO DE SOLO (PREDOMINANTEMENTE ARENOSO) COM CIMENTO - 6%, MISTURA EM USINA, COM ESPESSURA DE 10 CM - EXCLUSIVE CARGA E TRANSPORTE. AF_09/2024</t>
  </si>
  <si>
    <t>CONSTRUÇÃO DE BASE E SUB-BASE PARA PAVIMENTAÇÃO DE SOLO (PREDOMINANTEMENTE ARENOSO) COM CIMENTO - 8%, MISTURA EM USINA, COM ESPESSURA DE 10 CM - EXCLUSIVE CARGA E TRANSPORTE. AF_09/2024</t>
  </si>
  <si>
    <t>RECONSTRUÇÃO DE BASE E SUB-BASE PARA PAVIMENTAÇÃO DE SOLO (PREDOMINANTEMENTE ARENOSO) MELHORADO COM CIMENTO - 2%, MISTURA EM USINA, COM ESPESSURA DE 10 CM - EXCLUSIVE CARGA E TRANSPORTE. AF_09/2024</t>
  </si>
  <si>
    <t>RECONSTRUÇÃO DE BASE E SUB-BASE PARA PAVIMENTAÇÃO DE SOLO (PREDOMINANTEMENTE ARENOSO) MELHORADO COM CIMENTO - 4%, MISTURA EM USINA, COM ESPESSURA DE 10 CM - EXCLUSIVE CARGA E TRANSPORTE. AF_09/2024</t>
  </si>
  <si>
    <t>RECONSTRUÇÃO DE BASE E SUB-BASE PARA PAVIMENTAÇÃO DE SOLO (PREDOMINANTEMENTE ARENOSO) COM CIMENTO - 6%, MISTURA EM USINA, COM ESPESSURA DE 10 CM - EXCLUSIVE CARGA E TRANSPORTE. AF_09/2024</t>
  </si>
  <si>
    <t>RECONSTRUÇÃO DE BASE E SUB-BASE PARA PAVIMENTAÇÃO DE SOLO (PREDOMINANTEMENTE ARENOSO) COM CIMENTO - 8%, MISTURA EM USINA, COM ESPESSURA DE 10 CM - EXCLUSIVE CARGA E TRANSPORTE. AF_09/2024</t>
  </si>
  <si>
    <t>CONSTRUÇÃO DE BASE E SUB-BASE PARA PAVIMENTAÇÃO DE SOLO (PREDOMINANTEMENTE ARENOSO) MELHORADO COM CIMENTO - 2%, MISTURA EM USINA, COM ESPESSURA DE 15 CM - EXCLUSIVE CARGA E TRANSPORTE. AF_09/2024</t>
  </si>
  <si>
    <t>CONSTRUÇÃO DE BASE E SUB-BASE PARA PAVIMENTAÇÃO DE SOLO (PREDOMINANTEMENTE ARENOSO) MELHORADO COM CIMENTO - 4%, MISTURA EM USINA, COM ESPESSURA DE 15 CM - EXCLUSIVE CARGA E TRANSPORTE. AF_09/2024</t>
  </si>
  <si>
    <t>CONSTRUÇÃO DE BASE E SUB-BASE PARA PAVIMENTAÇÃO DE SOLO (PREDOMINANTEMENTE ARENOSO) COM CIMENTO - 6%, MISTURA EM USINA, COM ESPESSURA DE 15 CM - EXCLUSIVE CARGA E TRANSPORTE. AF_09/2024</t>
  </si>
  <si>
    <t>CONSTRUÇÃO DE BASE E SUB-BASE PARA PAVIMENTAÇÃO DE SOLO (PREDOMINANTEMENTE ARENOSO) COM CIMENTO - 8%, MISTURA EM USINA, COM ESPESSURA DE 15 CM - EXCLUSIVE CARGA E TRANSPORTE. AF_09/2024</t>
  </si>
  <si>
    <t>RECONSTRUÇÃO DE BASE E SUB-BASE PARA PAVIMENTAÇÃO DE SOLO (PREDOMINANTEMENTE ARENOSO) MELHORADO COM CIMENTO - 2%, MISTURA EM USINA, COM ESPESSURA DE 15 CM - EXCLUSIVE CARGA E TRANSPORTE. AF_09/2024</t>
  </si>
  <si>
    <t>RECONSTRUÇÃO DE BASE E SUB-BASE PARA PAVIMENTAÇÃO DE SOLO (PREDOMINANTEMENTE ARENOSO) MELHORADO COM CIMENTO - 4%, MISTURA EM USINA, COM ESPESSURA DE 15 CM - EXCLUSIVE CARGA E TRANSPORTE. AF_09/2024</t>
  </si>
  <si>
    <t>RECONSTRUÇÃO DE BASE E SUB-BASE PARA PAVIMENTAÇÃO DE SOLO (PREDOMINANTEMENTE ARENOSO) COM CIMENTO - 6%, MISTURA EM USINA, COM ESPESSURA DE 15 CM - EXCLUSIVE CARGA E TRANSPORTE. AF_09/2024</t>
  </si>
  <si>
    <t>RECONSTRUÇÃO DE BASE E SUB-BASE PARA PAVIMENTAÇÃO DE SOLO (PREDOMINANTEMENTE ARENOSO) COM CIMENTO - 8%, MISTURA EM USINA, COM ESPESSURA DE 15 CM - EXCLUSIVE CARGA E TRANSPORTE. AF_09/2024</t>
  </si>
  <si>
    <t>CONSTRUÇÃO DE BASE E SUB-BASE PARA PAVIMENTAÇÃO DE SOLO (PREDOMINANTEMENTE ARENOSO) MELHORADO COM CIMENTO - 2%, MISTURA EM USINA, COM ESPESSURA DE 20 CM - EXCLUSIVE CARGA E TRANSPORTE. AF_09/2024</t>
  </si>
  <si>
    <t>CONSTRUÇÃO DE BASE E SUB-BASE PARA PAVIMENTAÇÃO DE SOLO (PREDOMINANTEMENTE ARENOSO) MELHORADO COM CIMENTO - 4%, MISTURA EM USINA, COM ESPESSURA DE 20 CM - EXCLUSIVE CARGA E TRANSPORTE. AF_09/2024</t>
  </si>
  <si>
    <t>CONSTRUÇÃO DE BASE E SUB-BASE PARA PAVIMENTAÇÃO DE SOLO (PREDOMINANTEMENTE ARENOSO) COM CIMENTO - 6%, MISTURA EM USINA, COM ESPESSURA DE 20 CM - EXCLUSIVE CARGA E TRANSPORTE. AF_09/2024</t>
  </si>
  <si>
    <t>CONSTRUÇÃO DE BASE E SUB-BASE PARA PAVIMENTAÇÃO DE SOLO (PREDOMINANTEMENTE ARENOSO) COM CIMENTO - 8%, MISTURA EM USINA, COM ESPESSURA DE 20 CM - EXCLUSIVE CARGA E TRANSPORTE. AF_09/2024</t>
  </si>
  <si>
    <t>RECONSTRUÇÃO DE BASE E SUB-BASE PARA PAVIMENTAÇÃO DE SOLO (PREDOMINANTEMENTE ARENOSO) MELHORADO COM CIMENTO - 2%, MISTURA EM USINA, COM ESPESSURA DE 20 CM - EXCLUSIVE CARGA E TRANSPORTE. AF_09/2024</t>
  </si>
  <si>
    <t>RECONSTRUÇÃO DE BASE E SUB-BASE PARA PAVIMENTAÇÃO DE SOLO (PREDOMINANTEMENTE ARENOSO) MELHORADO COM CIMENTO - 4%, MISTURA EM USINA, COM ESPESSURA DE 20 CM - EXCLUSIVE CARGA E TRANSPORTE. AF_09/2024</t>
  </si>
  <si>
    <t>RECONSTRUÇÃO DE BASE E SUB-BASE PARA PAVIMENTAÇÃO DE SOLO (PREDOMINANTEMENTE ARENOSO) COM CIMENTO - 6%, MISTURA EM USINA, COM ESPESSURA DE 20 CM - EXCLUSIVE CARGA E TRANSPORTE. AF_09/2024</t>
  </si>
  <si>
    <t>RECONSTRUÇÃO DE BASE E SUB-BASE PARA PAVIMENTAÇÃO DE SOLO (PREDOMINANTEMENTE ARENOSO) COM CIMENTO - 8%, MISTURA EM USINA, COM ESPESSURA DE 20 CM - EXCLUSIVE CARGA E TRANSPORTE. AF_09/2024</t>
  </si>
  <si>
    <t>RECONSTRUÇÃO DE BASE E SUB-BASE PARA PAVIMENTAÇÃO DE SOLO (PREDOMINANTEMENTE ARENOSO) BRITA - 40%-60%, MISTURA EM USINA, COM ESPESSURA DE 10 CM - EXCLUSIVE CARGA E TRANSPORTE. AF_09/2024</t>
  </si>
  <si>
    <t>RECONSTRUÇÃO DE BASE E SUB-BASE PARA PAVIMENTAÇÃO DE SOLO (PREDOMINANTEMENTE ARENOSO) BRITA - 50%-50%, MISTURA EM USINA, COM ESPESSURA DE 10 CM - EXCLUSIVE CARGA E TRANSPORTE. AF_09/2024</t>
  </si>
  <si>
    <t>CONSTRUÇÃO DE BASE E SUB-BASE PARA PAVIMENTAÇÃO DE SOLO (PREDOMINANTEMENTE ARENOSO) BRITA - 40%-60% COM CIMENTO - 4%, MISTURA EM USINA, COM ESPESSURA DE 10 CM - EXCLUSIVE CARGA E TRANSPORTE. AF_09/2024</t>
  </si>
  <si>
    <t>CONSTRUÇÃO DE BASE E SUB-BASE PARA PAVIMENTAÇÃO DE SOLO (PREDOMINANTEMENTE ARENOSO) BRITA - 40%-60% COM CIMENTO - 6%, MISTURA EM USINA, COM ESPESSURA DE 10 CM - EXCLUSIVE CARGA E TRANSPORTE. AF_09/2024</t>
  </si>
  <si>
    <t>CONSTRUÇÃO DE BASE E SUB-BASE PARA PAVIMENTAÇÃO DE SOLO (PREDOMINANTEMENTE ARENOSO) BRITA - 40%-60% COM CIMENTO - 8%, MISTURA EM USINA, COM ESPESSURA DE 10 CM - EXCLUSIVE CARGA E TRANSPORTE. AF_09/2024</t>
  </si>
  <si>
    <t>RECONSTRUÇÃO DE BASE E SUB-BASE PARA PAVIMENTAÇÃO DE SOLO (PREDOMINANTEMENTE ARENOSO) BRITA - 40%-60% COM CIMENTO - 4%, MISTURA EM USINA, COM ESPESSURA DE 10 CM - EXCLUSIVE CARGA E TRANSPORTE. AF_09/2024</t>
  </si>
  <si>
    <t>RECONSTRUÇÃO DE BASE E SUB-BASE PARA PAVIMENTAÇÃO DE SOLO (PREDOMINANTEMENTE ARENOSO) BRITA - 40%-60% COM CIMENTO - 6%, MISTURA EM USINA, COM ESPESSURA DE 10 CM - EXCLUSIVE CARGA E TRANSPORTE. AF_09/2024</t>
  </si>
  <si>
    <t>RECONSTRUÇÃO DE BASE E SUB-BASE PARA PAVIMENTAÇÃO DE SOLO (PREDOMINANTEMENTE ARENOSO) BRITA - 40%-60% COM CIMENTO - 8%, MISTURA EM USINA, COM ESPESSURA DE 10 CM - EXCLUSIVE CARGA E TRANSPORTE. AF_09/2024</t>
  </si>
  <si>
    <t>CONSTRUÇÃO DE BASE E SUB-BASE PARA PAVIMENTAÇÃO DE SOLO (PREDOMINANTEMENTE ARENOSO) BRITA - 40%-60% COM CIMENTO - 4%, MISTURA EM USINA, COM ESPESSURA DE 15 CM - EXCLUSIVE CARGA E TRANSPORTE. AF_09/2024</t>
  </si>
  <si>
    <t>CONSTRUÇÃO DE BASE E SUB-BASE PARA PAVIMENTAÇÃO DE SOLO (PREDOMINANTEMENTE ARENOSO) BRITA - 40%-60% COM CIMENTO - 6%, MISTURA EM USINA, COM ESPESSURA DE 15 CM - EXCLUSIVE CARGA E TRANSPORTE. AF_09/2024</t>
  </si>
  <si>
    <t>CONSTRUÇÃO DE BASE E SUB-BASE PARA PAVIMENTAÇÃO DE SOLO (PREDOMINANTEMENTE ARENOSO) BRITA - 40%-60% COM CIMENTO - 8%, MISTURA EM USINA, COM ESPESSURA DE 15 CM - EXCLUSIVE CARGA E TRANSPORTE. AF_09/2024</t>
  </si>
  <si>
    <t>RECONSTRUÇÃO DE BASE E SUB-BASE PARA PAVIMENTAÇÃO DE SOLO (PREDOMINANTEMENTE ARENOSO) BRITA - 40%-60% COM CIMENTO - 4%, MISTURA EM USINA, COM ESPESSURA DE 15 CM - EXCLUSIVE CARGA E TRANSPORTE. AF_09/2024</t>
  </si>
  <si>
    <t>RECONSTRUÇÃO DE BASE E SUB-BASE PARA PAVIMENTAÇÃO DE SOLO (PREDOMINANTEMENTE ARENOSO) BRITA - 40%-60% COM CIMENTO - 6%, MISTURA EM USINA, COM ESPESSURA DE 15 CM - EXCLUSIVE CARGA E TRANSPORTE. AF_09/2024</t>
  </si>
  <si>
    <t>RECONSTRUÇÃO DE BASE E SUB-BASE PARA PAVIMENTAÇÃO DE SOLO (PREDOMINANTEMENTE ARENOSO) BRITA - 40%-60% COM CIMENTO - 8%, MISTURA EM USINA, COM ESPESSURA DE 15 CM - EXCLUSIVE CARGA E TRANSPORTE. AF_09/2024</t>
  </si>
  <si>
    <t>CONSTRUÇÃO DE BASE E SUB-BASE PARA PAVIMENTAÇÃO DE SOLO (PREDOMINANTEMENTE ARENOSO) BRITA - 40%-60% COM CIMENTO - 4%, MISTURA EM USINA, COM ESPESSURA DE 20 CM - EXCLUSIVE CARGA E TRANSPORTE. AF_09/2024</t>
  </si>
  <si>
    <t>CONSTRUÇÃO DE BASE E SUB-BASE PARA PAVIMENTAÇÃO DE SOLO (PREDOMINANTEMENTE ARENOSO) BRITA - 40%-60% COM CIMENTO - 6%, MISTURA EM USINA, COM ESPESSURA DE 20 CM - EXCLUSIVE CARGA E TRANSPORTE. AF_09/2024</t>
  </si>
  <si>
    <t>CONSTRUÇÃO DE BASE E SUB-BASE PARA PAVIMENTAÇÃO DE SOLO (PREDOMINANTEMENTE ARENOSO) BRITA - 40%-60% COM CIMENTO - 8%, MISTURA EM USINA, COM ESPESSURA DE 20 CM - EXCLUSIVE CARGA E TRANSPORTE. AF_09/2024</t>
  </si>
  <si>
    <t>RECONSTRUÇÃO DE BASE E SUB-BASE PARA PAVIMENTAÇÃO DE SOLO (PREDOMINANTEMENTE ARENOSO) BRITA - 40%-60% COM CIMENTO - 4%, MISTURA EM USINA, COM ESPESSURA DE 20 CM - EXCLUSIVE CARGA E TRANSPORTE. AF_09/2024</t>
  </si>
  <si>
    <t>RECONSTRUÇÃO DE BASE E SUB-BASE PARA PAVIMENTAÇÃO DE SOLO (PREDOMINANTEMENTE ARENOSO) BRITA - 40%-60% COM CIMENTO - 6%, MISTURA EM USINA, COM ESPESSURA DE 20 CM - EXCLUSIVE CARGA E TRANSPORTE. AF_09/2024</t>
  </si>
  <si>
    <t>RECONSTRUÇÃO DE BASE E SUB-BASE PARA PAVIMENTAÇÃO DE SOLO (PREDOMINANTEMENTE ARENOSO) BRITA - 40%-60% COM CIMENTO - 8%, MISTURA EM USINA, COM ESPESSURA DE 20 CM - EXCLUSIVE CARGA E TRANSPORTE. AF_09/2024</t>
  </si>
  <si>
    <t>CONSTRUÇÃO DE BASE E SUB-BASE PARA PAVIMENTAÇÃO DE SOLO (PREDOMINANTEMENTE ARENOSO) BRITA - 50%-50% COM CIMENTO - 4%, MISTURA EM USINA, COM ESPESSURA DE 10 CM - EXCLUSIVE CARGA E TRANSPORTE. AF_09/2024</t>
  </si>
  <si>
    <t>CONSTRUÇÃO DE BASE E SUB-BASE PARA PAVIMENTAÇÃO DE SOLO (PREDOMINANTEMENTE ARENOSO) BRITA - 50%-50% COM CIMENTO - 6%, MISTURA EM USINA, COM ESPESSURA DE 10 CM - EXCLUSIVE CARGA E TRANSPORTE. AF_09/2024</t>
  </si>
  <si>
    <t>CONSTRUÇÃO DE BASE E SUB-BASE PARA PAVIMENTAÇÃO DE SOLO (PREDOMINANTEMENTE ARENOSO) BRITA - 50%-50% COM CIMENTO - 8%, MISTURA EM USINA, COM ESPESSURA DE 10 CM - EXCLUSIVE CARGA E TRANSPORTE. AF_09/2024</t>
  </si>
  <si>
    <t>RECONSTRUÇÃO DE BASE E SUB-BASE PARA PAVIMENTAÇÃO DE SOLO (PREDOMINANTEMENTE ARENOSO) BRITA - 50%-50% COM CIMENTO - 4%, MISTURA EM USINA, COM ESPESSURA DE 10 CM - EXCLUSIVE CARGA E TRANSPORTE. AF_09/2024</t>
  </si>
  <si>
    <t>RECONSTRUÇÃO DE BASE E SUB-BASE PARA PAVIMENTAÇÃO DE SOLO (PREDOMINANTEMENTE ARENOSO) BRITA - 50%-50% COM CIMENTO - 6%, MISTURA EM USINA, COM ESPESSURA DE 10 CM - EXCLUSIVE CARGA E TRANSPORTE. AF_09/2024</t>
  </si>
  <si>
    <t>RECONSTRUÇÃO DE BASE E SUB-BASE PARA PAVIMENTAÇÃO DE SOLO (PREDOMINANTEMENTE ARENOSO) BRITA - 50%-50% COM CIMENTO - 8%, MISTURA EM USINA, COM ESPESSURA DE 10 CM - EXCLUSIVE CARGA E TRANSPORTE. AF_09/2024</t>
  </si>
  <si>
    <t>CONSTRUÇÃO DE BASE E SUB-BASE PARA PAVIMENTAÇÃO DE SOLO (PREDOMINANTEMENTE ARENOSO) BRITA - 50%-50% COM CIMENTO - 4%, MISTURA EM USINA, COM ESPESSURA DE 15 CM - EXCLUSIVE CARGA E TRANSPORTE. AF_09/2024</t>
  </si>
  <si>
    <t>CONSTRUÇÃO DE BASE E SUB-BASE PARA PAVIMENTAÇÃO DE SOLO (PREDOMINANTEMENTE ARENOSO) BRITA - 50%-50% COM CIMENTO - 6%, MISTURA EM USINA, COM ESPESSURA DE 15 CM - EXCLUSIVE CARGA E TRANSPORTE. AF_09/2024</t>
  </si>
  <si>
    <t>CONSTRUÇÃO DE BASE E SUB-BASE PARA PAVIMENTAÇÃO DE SOLO (PREDOMINANTEMENTE ARENOSO) BRITA - 50%-50% COM CIMENTO - 8%, MISTURA EM USINA, COM ESPESSURA DE 15 CM - EXCLUSIVE CARGA E TRANSPORTE. AF_09/2024</t>
  </si>
  <si>
    <t>RECONSTRUÇÃO DE BASE E SUB-BASE PARA PAVIMENTAÇÃO DE SOLO (PREDOMINANTEMENTE ARENOSO) BRITA - 50%-50% COM CIMENTO - 4%, MISTURA EM USINA, COM ESPESSURA DE 15 CM - EXCLUSIVE CARGA E TRANSPORTE. AF_09/2024</t>
  </si>
  <si>
    <t>RECONSTRUÇÃO DE BASE E SUB-BASE PARA PAVIMENTAÇÃO DE SOLO (PREDOMINANTEMENTE ARENOSO) BRITA - 50%-50% COM CIMENTO - 6%, MISTURA EM USINA, COM ESPESSURA DE 15 CM - EXCLUSIVE CARGA E TRANSPORTE. AF_09/2024</t>
  </si>
  <si>
    <t>RECONSTRUÇÃO DE BASE E SUB-BASE PARA PAVIMENTAÇÃO DE SOLO (PREDOMINANTEMENTE ARENOSO) BRITA - 50%-50% COM CIMENTO - 8%, MISTURA EM USINA, COM ESPESSURA DE 15 CM - EXCLUSIVE CARGA E TRANSPORTE. AF_09/2024</t>
  </si>
  <si>
    <t>CONSTRUÇÃO DE BASE E SUB-BASE PARA PAVIMENTAÇÃO DE SOLO (PREDOMINANTEMENTE ARENOSO) BRITA - 50%-50% COM CIMENTO - 4%, MISTURA EM USINA, COM ESPESSURA DE 20 CM - EXCLUSIVE CARGA E TRANSPORTE. AF_09/2024</t>
  </si>
  <si>
    <t>CONSTRUÇÃO DE BASE E SUB-BASE PARA PAVIMENTAÇÃO DE SOLO (PREDOMINANTEMENTE ARENOSO) BRITA - 50%-50% COM CIMENTO - 6%, MISTURA EM USINA, COM ESPESSURA DE 20 CM - EXCLUSIVE CARGA E TRANSPORTE. AF_09/2024</t>
  </si>
  <si>
    <t>CONSTRUÇÃO DE BASE E SUB-BASE PARA PAVIMENTAÇÃO DE SOLO (PREDOMINANTEMENTE ARENOSO) BRITA - 50%-50% COM CIMENTO - 8%, MISTURA EM USINA, COM ESPESSURA DE 20 CM - EXCLUSIVE CARGA E TRANSPORTE. AF_09/2024</t>
  </si>
  <si>
    <t>RECONSTRUÇÃO DE BASE E SUB-BASE PARA PAVIMENTAÇÃO DE SOLO (PREDOMINANTEMENTE ARENOSO) BRITA - 50%-50% COM CIMENTO - 4%, MISTURA EM USINA, COM ESPESSURA DE 20 CM - EXCLUSIVE CARGA E TRANSPORTE. AF_09/2024</t>
  </si>
  <si>
    <t>RECONSTRUÇÃO DE BASE E SUB-BASE PARA PAVIMENTAÇÃO DE SOLO (PREDOMINANTEMENTE ARENOSO) BRITA - 50%-50% COM CIMENTO - 6%, MISTURA EM USINA, COM ESPESSURA DE 20 CM - EXCLUSIVE CARGA E TRANSPORTE. AF_09/2024</t>
  </si>
  <si>
    <t>RECONSTRUÇÃO DE BASE E SUB-BASE PARA PAVIMENTAÇÃO DE SOLO (PREDOMINANTEMENTE ARENOSO) BRITA - 50%-50% COM CIMENTO - 8%, MISTURA EM USINA, COM ESPESSURA DE 20 CM - EXCLUSIVE CARGA E TRANSPORTE. AF_09/2024</t>
  </si>
  <si>
    <t>CONSTRUÇÃO DE BASE E SUB-BASE PARA PAVIMENTAÇÃO DE SOLO (PREDOMINANTEMENTE ARENOSO) BRITA - 40%-60%, MISTURA EM USINA, COM ESPESSURA DE 10 CM - EXCLUSIVE CARGA E TRANSPORTE. AF_09/2024</t>
  </si>
  <si>
    <t>CONSTRUÇÃO DE BASE E SUB-BASE PARA PAVIMENTAÇÃO DE SOLO (PREDOMINANTEMENTE ARENOSO) BRITA - 40%-60%, MISTURA EM USINA, COM ESPESSURA DE 15 CM - EXCLUSIVE CARGA E TRANSPORTE. AF_09/2024</t>
  </si>
  <si>
    <t>RECONSTRUÇÃO DE BASE E SUB-BASE PARA PAVIMENTAÇÃO DE SOLO (PREDOMINANTEMENTE ARENOSO) BRITA - 40%-60%, MISTURA EM USINA, COM ESPESSURA DE 15 CM - EXCLUSIVE CARGA E TRANSPORTE. AF_09/2024</t>
  </si>
  <si>
    <t>CONSTRUÇÃO DE BASE E SUB-BASE PARA PAVIMENTAÇÃO DE SOLO (PREDOMINANTEMENTE ARENOSO) BRITA - 40%-60%, MISTURA EM USINA, COM ESPESSURA DE 20 CM - EXCLUSIVE CARGA E TRANSPORTE. AF_09/2024</t>
  </si>
  <si>
    <t>RECONSTRUÇÃO DE BASE E SUB-BASE PARA PAVIMENTAÇÃO DE SOLO (PREDOMINANTEMENTE ARENOSO) BRITA - 40%-60%, MISTURA EM USINA, COM ESPESSURA DE 20 CM - EXCLUSIVE CARGA E TRANSPORTE. AF_09/2024</t>
  </si>
  <si>
    <t>CONSTRUÇÃO DE BASE E SUB-BASE PARA PAVIMENTAÇÃO DE SOLO (PREDOMINANTEMENTE ARENOSO) BRITA - 50%-50%, MISTURA EM USINA, COM ESPESSURA DE 10 CM - EXCLUSIVE CARGA E TRANSPORTE. AF_09/2024</t>
  </si>
  <si>
    <t>CONSTRUÇÃO DE BASE E SUB-BASE PARA PAVIMENTAÇÃO DE SOLO (PREDOMINANTEMENTE ARENOSO) BRITA - 50%-50%, MISTURA EM USINA, COM ESPESSURA DE 15 CM - EXCLUSIVE CARGA E TRANSPORTE. AF_09/2024</t>
  </si>
  <si>
    <t>RECONSTRUÇÃO DE BASE E SUB-BASE PARA PAVIMENTAÇÃO DE SOLO (PREDOMINANTEMENTE ARENOSO) BRITA - 50%-50%, MISTURA EM USINA, COM ESPESSURA DE 15 CM - EXCLUSIVE CARGA E TRANSPORTE. AF_09/2024</t>
  </si>
  <si>
    <t>CONSTRUÇÃO DE BASE E SUB-BASE PARA PAVIMENTAÇÃO DE SOLO (PREDOMINANTEMENTE ARENOSO) BRITA - 50%-50%, MISTURA EM USINA, COM ESPESSURA DE 20 CM - EXCLUSIVE CARGA E TRANSPORTE. AF_09/2024</t>
  </si>
  <si>
    <t>RECONSTRUÇÃO DE BASE E SUB-BASE PARA PAVIMENTAÇÃO DE SOLO (PREDOMINANTEMENTE ARENOSO) BRITA - 50%-50%, MISTURA EM USINA, COM ESPESSURA DE 20 CM - EXCLUSIVE CARGA E TRANSPORTE. AF_09/2024</t>
  </si>
  <si>
    <t>CONSTRUÇÃO DE BASE E SUB-BASE PARA PAVIMENTAÇÃO DE SOLO (PREDOMINANTEMENTE ARGILOSO) BRITA - 40%-60%, MISTURA EM USINA, COM ESPESSURA DE 15 CM - EXCLUSIVE CARGA E TRANSPORTE. AF_09/2024</t>
  </si>
  <si>
    <t>RECONSTRUÇÃO DE BASE E SUB-BASE PARA PAVIMENTAÇÃO DE SOLO (PREDOMINANTEMENTE ARGILOSO) BRITA - 40%-60%, MISTURA EM USINA, COM ESPESSURA DE 15 CM - EXCLUSIVE CARGA E TRANSPORTE. AF_09/2024</t>
  </si>
  <si>
    <t>CONSTRUÇÃO DE BASE E SUB-BASE PARA PAVIMENTAÇÃO DE SOLO (PREDOMINANTEMENTE ARGILOSO) BRITA - 40%-60%, MISTURA EM USINA, COM ESPESSURA DE 20 CM - EXCLUSIVE CARGA E TRANSPORTE. AF_09/2024</t>
  </si>
  <si>
    <t>RECONSTRUÇÃO DE BASE E SUB-BASE PARA PAVIMENTAÇÃO DE SOLO (PREDOMINANTEMENTE ARGILOSO) BRITA - 40%-60%, MISTURA EM USINA, COM ESPESSURA DE 20 CM - EXCLUSIVE CARGA E TRANSPORTE. AF_09/2024</t>
  </si>
  <si>
    <t>CONSTRUÇÃO DE BASE E SUB-BASE PARA PAVIMENTAÇÃO DE SOLO (PREDOMINANTEMENTE ARGILOSO) BRITA - 50%-50%, MISTURA EM USINA, COM ESPESSURA DE 15 CM - EXCLUSIVE CARGA E TRANSPORTE. AF_09/2024</t>
  </si>
  <si>
    <t>RECONSTRUÇÃO DE BASE E SUB-BASE PARA PAVIMENTAÇÃO DE SOLO (PREDOMINANTEMENTE ARGILOSO) BRITA - 50%-50%, MISTURA EM USINA, COM ESPESSURA DE 15 CM - EXCLUSIVE CARGA E TRANSPORTE. AF_09/2024</t>
  </si>
  <si>
    <t>CONSTRUÇÃO DE BASE E SUB-BASE PARA PAVIMENTAÇÃO DE SOLO (PREDOMINANTEMENTE ARGILOSO) BRITA - 50%-50%, MISTURA EM USINA, COM ESPESSURA DE 20 CM - EXCLUSIVE CARGA E TRANSPORTE. AF_09/2024</t>
  </si>
  <si>
    <t>RECONSTRUÇÃO DE BASE E SUB-BASE PARA PAVIMENTAÇÃO DE SOLO (PREDOMINANTEMENTE ARGILOSO) BRITA - 50%-50%, MISTURA EM USINA, COM ESPESSURA DE 20 CM - EXCLUSIVE CARGA E TRANSPORTE. AF_09/2024</t>
  </si>
  <si>
    <t>USINAGEM DE SOLO JAZIDA MELHORADO COM CIMENTO 3%. AF_09/2025</t>
  </si>
  <si>
    <t>REMOÇÃO DE ENTULHO CLASSE A (ALVENARIA, CONCRETO, ARGAMASSAS E CERÂMICOS) POR DUTO DE ENTULHO E ACONDICIONAMENTO FINAL EM CAÇAMBA ESTACIONÁRIA. EXCLUSO FRETE. AF_09/2025</t>
  </si>
  <si>
    <t>REMOÇÃO DE ENTULHO CLASSE B (PLASTICO/ PAPEL/ METAL) ARMAZENADO INICIALMENTE EM BOMBONAS E ACONDICIONAMENTO FINAL EM ABRIGOS COBERTOS. EXCLUSO FRETE. AF_09/2025</t>
  </si>
  <si>
    <t>REMOÇÃO DE ENTULHO CLASSE B (PEÇAS MAIORES DE MADEIRA) TRANSPORTADOS POR GRUA. ACONDICIONAMENTO FINAL EM CAIXA ROLL ON/ ROLL OFF. EXCLUSO FRETE. AF_09/2025</t>
  </si>
  <si>
    <t>REMOÇÃO DE ENTULHO CLASSE B (PEÇAS MAIORES DE MADEIRA) TRANSPORTADOS POR CREMALHEIRA. ACONDICIONAMENTO FINAL EM CAIXA ROLL ON/ ROLL OFF. EXCLUSO FRETE. AF_09/2025</t>
  </si>
  <si>
    <t>REMOÇÃO DE ENTULHO CLASSE B (FRAGMENTOS DE MADEIRA) TRANSPORTADOS POR GRUA. ACONDICIONAMENTO FINAL CAÇAMBA ESTACIONÁRIA. EXCLUSO FRETE. AF_09/2025</t>
  </si>
  <si>
    <t>REMOÇÃO DE ENTULHO CLASSE B (FRAGMENTOS DE MADEIRA) TRANSPORTADOS POR CREMALHEIRA. ACONDICIONAMENTO FINAL CAÇAMBA ESTACIONÁRIA. EXCLUSO FRETE. AF_09/2025</t>
  </si>
  <si>
    <t>REMOÇÃO DE ENTULHO CLASSE B (FRAGMENTOS E RESÍDUOS DE GESSO) TRANSPORTADOS POR CREMALHEIRA. ACONDICIONAMENTO FINAL CAÇAMBA ESTACIONÁRIA. EXCLUSO FRETE. AF_09/2025</t>
  </si>
  <si>
    <t>REMOÇÃO DE ENTULHO CLASSE B (PEÇAS MAIORES DE GESSO ACARTONADO) TRANSPORTADOS POR CREMALHEIRA. ACONDICIONAMENTO FINAL CAÇAMBA ESTACIONÁRIA. EXCLUSO FRETE. AF_09/2025</t>
  </si>
  <si>
    <t>REMOÇÃO DE ENTULHO CLASSE B (LATAS OU BALDES VAZIOS NÃO CONTAMINADOS DE 18 LITROS) TRANSPORTADAS POR CREMALHEIRA. ACONDICIONAMENTO FINAL EM BAIAS. EXCLUSO FRETE. AF_09/2025</t>
  </si>
  <si>
    <t>REMOÇÃO DE ENTULHO CLASSE B (BALDES VAZIOS NÃO CONTAMINADOS DE 29 LITROS) TRANSPORTADAS POR CREMALHEIRA. ACONDICIONAMENTO FINAL EM BAIAS. EXCLUSO FRETE. AF_09/2025</t>
  </si>
  <si>
    <t>ESCAVAÇÃO MANUAL DE TUNNEL LINER EM SOLO DE PRIMEIRA CATEGORIA. AF_10/2025</t>
  </si>
  <si>
    <t>ESCAVAÇÃO MANUAL DE TUNNEL LINER EM SOLO DE SEGUNDA CATEGORIA. AF_10/2025</t>
  </si>
  <si>
    <t>FABRICAÇÃO E INSTALAÇÃO DE TESOURA (INTEIRA OU MEIA) EM AÇO, VÃOS MAIORES OU IGUAIS A 3,0 M E MENORES QUE 6,0 M, INCLUSO IÇAMENTO, EXCLUSIVE PINTURA. AF_10/2025</t>
  </si>
  <si>
    <t>FABRICAÇÃO E INSTALAÇÃO DE TESOURA (INTEIRA OU MEIA) EM AÇO, VÃOS MAIORES OU IGUAIS A 6,0 M E MENORES OU IGUAIS A 12,0 M, INCLUSO IÇAMENTO, EXCLUSIVE PINTURA. AF_10/2025</t>
  </si>
  <si>
    <t>TRAMA DE AÇO COMPOSTA POR TERÇAS PARA TELHADOS DE ATÉ 2 ÁGUAS PARA TELHA ONDULADA DE FIBROCIMENTO, METÁLICA, PLÁSTICA OU TERMOACÚSTICA, INCLUSO TRANSPORTE VERTICAL (EM KG). EXCLUSIVE PINTURA. AF_10/2025_PS</t>
  </si>
  <si>
    <t>COMPRESSOR DE AR, VAZAO DE 10 PCM, RESERVATORIO 100 L, PRESSAO DE TRABALHO ENTRE 6,9 E 9,7 BAR, POTENCIA 2 HP, TENSAO 110/220 V - CHP DIURNO. AF_05/2023</t>
  </si>
  <si>
    <t>MARTELO PERFURADOR PNEUMÁTICO MANUAL, HASTE 19 X 108 MM, *11* KG - CHP DIURNO. AF_02/2025</t>
  </si>
  <si>
    <t>USINA DE LAMA ASFÁLTICA, PROD 30 A 50 T/H, SILO DE AGREGADO 7 M3, RESERVATÓRIOS PARA EMULSÃO E ÁGUA DE 2,3 M3 CADA, MISTURADOR TIPO PUG MILL MONTADA SOBRE CAVALO MECÂNICO TRAÇÃO 4 X 2, PESO BRUTO 16000 KG, CAPACIDADE MÁXIMA DE TRAÇÃO DE 36000 KG, POTÊNCIA 286 CV, EXCLUSIVE SEMIREBOQUE- CHP DIURNO. AF_08/2025</t>
  </si>
  <si>
    <t>CAMINHÃO PIPA 14.000 L TRUCADO, PESO BRUTO TOTAL 23.000 KG, CARGA ÚTIL MÁXIMA 16.540 KG, DISTÂNCIA ENTRE EIXOS 4,8 M, POTÊNCIA 256 CV, INCLUSIVE TANQUE DE AÇO PARA TRANSPORTE DE ÁGUA - CHP DIURNO. AF_10/2025</t>
  </si>
  <si>
    <t>CAMINHÃO TOCO, PBT 23.000 KG, CARGA ÚTIL MÁX. 16.540 KG, DIST. ENTRE EIXOS 4,8 M, POTÊNCIA 256 CV, INCLUSIVE CARROCERIA FIXA ABERTA DE MADEIRA P/ TRANSPORTE GERAL DE CARGA SECA, DIMEN. APROX. 2,6 X 12,50 X 0,50 M - CHP DIURNO. AF_10/2025</t>
  </si>
  <si>
    <t>GUINDAUTO HIDRÁULICO, CAPACIDADE MÁXIMA DE CARGA 14340 KG, MOMENTO MÁXIMO DE CARGA 42,3 TM, ALCANCE MÁXIMO HORIZONTAL16,80 M, INCLUSIVE CAMINHÃO TOCO PBT 23.000 KG, POTÊNCIA DE 256 CV - CHP DIURNO. AF_10/2025</t>
  </si>
  <si>
    <t>VIBROACABADORA DE ASFALTO SOBRE ESTEIRAS, LARG. PAVIM. MÁX. 8,00 M, POT. 100 KW/ 134 HP, CAP. 600 T/ H - CHP DIURNO. AF_11/2025</t>
  </si>
  <si>
    <t>VIBROACABADORA DE ASFALTO SOBRE ESTEIRAS, LARG. PAVIM. 2,60 M A 5,75 M, POT. 110 HP, CAP. 450 T/ H - CHP DIURNO. AF_11/2025</t>
  </si>
  <si>
    <t>VIBROACABADORA DE ASFALTO SOBRE RODAS, LARGURA DE PAVIMENTAÇÃO DE 1,70 A 4,20 M, POTÊNCIA 78 KW/105 HP, CAPACIDADE 300 T/H - CHP DIURNO. AF_11/2025</t>
  </si>
  <si>
    <t>COMPRESSOR DE AR, VAZAO DE 10 PCM, RESERVATORIO 100 L, PRESSAO DE TRABALHO ENTRE 6,9 E 9,7 BAR POTENCIA 2 HP, TENSAO 110/220 V - CHI DIURNO. AF_05/2023</t>
  </si>
  <si>
    <t>MARTELO PERFURADOR PNEUMÁTICO MANUAL, HASTE 19 X 108 MM, *11* KG - CHI DIURNO. AF_02/2025</t>
  </si>
  <si>
    <t>USINA DE LAMA ASFÁLTICA, PROD 30 A 50 T/H, SILO DE AGREGADO 7 M3, RESERVATÓRIOS PARA EMULSÃO E ÁGUA DE 2,3 M3 CADA, MISTURADOR TIPO PUG MILL MONTADA SOBRE CAVALO MECÂNICO TRAÇÃO 4 X 2, PESO BRUTO 16000 KG, CAPACIDADE MÁXIMA DE TRAÇÃO DE 36000 KG, POTÊNCIA 286 CV, EXCLUSIVE SEMIREBOQUE - CHI DIURNO. AF_08/2025</t>
  </si>
  <si>
    <t>CAMINHÃO PIPA 14.000 L TRUCADO, PESO BRUTO TOTAL 23.000 KG, CARGA ÚTIL MÁXIMA 16.540 KG, DISTÂNCIA ENTRE EIXOS 4,8 M, POTÊNCIA 256 CV, INCLUSIVE TANQUE DE AÇO PARA TRANSPORTE DE ÁGUA - CHI DIURNO. AF_10/2025</t>
  </si>
  <si>
    <t>CAMINHÃO TOCO, PBT 23.000 KG, CARGA ÚTIL MÁX. 16.540 KG, DIST. ENTRE EIXOS 4,8 M, POTÊNCIA 256 CV, INCLUSIVE CARROCERIA FIXA ABERTA DE MADEIRA P/ TRANSPORTE GERAL DE CARGA SECA, DIMEN. APROX. 2,6 X 12,50 X 0,50 M - CHI DIURNO. AF_10/2025</t>
  </si>
  <si>
    <t>GUINDAUTO HIDRÁULICO, CAPACIDADE MÁXIMA DE CARGA 14340 KG, MOMENTO MÁXIMO DE CARGA 42,3 TM, ALCANCE MÁXIMO HORIZONTAL16,80 M, INCLUSIVE CAMINHÃO TOCO PBT 23.000 KG, POTÊNCIA DE 256 CV - CHI DIURNO. AF_10/2025</t>
  </si>
  <si>
    <t>VIBROACABADORA DE ASFALTO SOBRE ESTEIRAS, LARG. PAVIM. MÁX. 8,00 M, POT. 100 KW/ 134 HP, CAP. 600 T/ H - CHI DIURNO. AF_11/2025</t>
  </si>
  <si>
    <t>VIBROACABADORA DE ASFALTO SOBRE ESTEIRAS, LARG. PAVIM. 2,60 M A 5,75 M, POT. 110 HP, CAP. 450 T/ H - CHI DIURNO. AF_11/2025</t>
  </si>
  <si>
    <t>VIBROACABADORA DE ASFALTO SOBRE RODAS, LARGURA DE PAVIMENTAÇÃO DE 1,70 A 4,20 M, POTÊNCIA 78 KW/105 HP, CAPACIDADE 300 T/H - CHI DIURNO. AF_11/2025</t>
  </si>
  <si>
    <t>(B)CURVA 45º FOFO FF PN16 DN 100</t>
  </si>
  <si>
    <t>(B)CURVA 90º FOFO FF PN16 DN  75</t>
  </si>
  <si>
    <t>(B)CURVA PE 90º FOFO FF PN16 DN 150</t>
  </si>
  <si>
    <t>EXTREMIDADE FOFO BF JE PN/1016 DN  75</t>
  </si>
  <si>
    <t>EXTREMIDADE FOFO BF JE PN10/16 DN 100</t>
  </si>
  <si>
    <t>EXTREMIDADE FOFO BF JE PN10/16 DN 150</t>
  </si>
  <si>
    <t>EXTREMIDADE FOFO PF PN10/16 DN 100</t>
  </si>
  <si>
    <t>EXTREMIDADE FOFO PF PN10/16 DN 150</t>
  </si>
  <si>
    <t>FLANGE AV.FOFO PN10/16 DN 75</t>
  </si>
  <si>
    <t>FLANGE AV.FOFO PN10/16 DN 150</t>
  </si>
  <si>
    <t>FLANGE CEGO FOFO PN10/16 DN 75</t>
  </si>
  <si>
    <t>(B)FLANGE CEGO FOFO PN16 DN 100</t>
  </si>
  <si>
    <t>(B)FLANGE CEGO FOFO PN16 DN 150</t>
  </si>
  <si>
    <t>(B)CARRETEL COMPLETO FOFO PN10 DN 100</t>
  </si>
  <si>
    <t>(B)CARRETEL COMPLETO FOFO PN10 DN 150</t>
  </si>
  <si>
    <t>JUNCAO FOFO FFF PN10/16 DN 100</t>
  </si>
  <si>
    <t>(B)PLACA REDUCAO FOFO PN16 DN 100X 50</t>
  </si>
  <si>
    <t>REDUCAO EXC.FOFO FF PN10/16 DN 100X50</t>
  </si>
  <si>
    <t>REDUCAO FOFO FF PN10/16 DN 75X 50</t>
  </si>
  <si>
    <t>REDUCAO FOFO FF PN10/16 DN 100X75</t>
  </si>
  <si>
    <t>REDUCAO FOFO FF PN10/16 DN 150X100</t>
  </si>
  <si>
    <t>TE FOFO FFF PN10/16 DN 75</t>
  </si>
  <si>
    <t>(B)TE FOFO FFF PN16 DN 100</t>
  </si>
  <si>
    <t>(B)TE FOFO FFF PN16 DN 150</t>
  </si>
  <si>
    <t>(B)TE RED.FOFO FFF PN16 DN 100X  75</t>
  </si>
  <si>
    <t>TE RED.FOFO FFF PN10/16 DN 150X75</t>
  </si>
  <si>
    <t>TE RED.FOFO FFF PN10/16 DN 150X100</t>
  </si>
  <si>
    <t>CURVA 45º FOFO FF PN10/16 DN 100</t>
  </si>
  <si>
    <t>CURVA 90º FOFO FF PN10/16 DN 100</t>
  </si>
  <si>
    <t>CURVA 90º FOFO FF PN10/16 DN 150</t>
  </si>
  <si>
    <t>(B)CURVA 90º FOFO FF PN16 DN  50</t>
  </si>
  <si>
    <t>CURVA PE 90º FOFO FF PN10/16 DN 100</t>
  </si>
  <si>
    <t>CURVA PE 90º FOFO FF PN10/16 DN 150</t>
  </si>
  <si>
    <t>(B)EXTREMIDADE FOFO BF JE PN10 DN  50</t>
  </si>
  <si>
    <t>(B)EXTREMIDADE FOFO BF JE PN10 DN  75</t>
  </si>
  <si>
    <t>EXTREMIDADE FOFO BF JE PN10/16 DN 50</t>
  </si>
  <si>
    <t>(B)EXTREMIDADE FOFO PF PN10 DN 100</t>
  </si>
  <si>
    <t>(B)EXTREMIDADE FOFO PF PN10 DN 150</t>
  </si>
  <si>
    <t>EXTREMIDADE FOFO PF PN10/16 DN 50</t>
  </si>
  <si>
    <t>FLANGE CEGO FOFO PN10/16 DN 50</t>
  </si>
  <si>
    <t>(B)FLANGE CEGO FOFO PN10 DN  75</t>
  </si>
  <si>
    <t>FLANGE CEGO FOFO PN10/16 DN 100</t>
  </si>
  <si>
    <t>FLANGE CEGO FOFO PN10/16 DN 150</t>
  </si>
  <si>
    <t>PLACA REDUCAO FOFO PN10/16 DN 100X50</t>
  </si>
  <si>
    <t>REDUCAO EXC.FOFO FF PN10/16 DN 100X75</t>
  </si>
  <si>
    <t>(B)REDUCAO EXC.FOFO FF PN10 DN 150X  75</t>
  </si>
  <si>
    <t>TE FOFO FFF PN10/16 DN 100</t>
  </si>
  <si>
    <t>TE FOFO FFF PN10/16 DN 150</t>
  </si>
  <si>
    <t>TE FOFO FFF PN10/16 DN 50</t>
  </si>
  <si>
    <t>TE RED.FOFO FBB JE PN10/16 DN  75X50</t>
  </si>
  <si>
    <t>TE RED.FOFO FFF PN10/16 DN 100 X 75</t>
  </si>
  <si>
    <t>TOCO FOFO FF EMIN5,35 PN10/16DN150X0,25M</t>
  </si>
  <si>
    <t>TE RED.FOFO FFF PN10/16 DN 150X50</t>
  </si>
  <si>
    <t>TE RED.FOFO FFF PN10/16 DN 100X50</t>
  </si>
  <si>
    <t>(B)O FOFO FF EMIN 4,8MM PN10 DN100X0,50M</t>
  </si>
  <si>
    <t>(B)O FOFO FF EMIN 4,8MM PN10 DN100X0,25M</t>
  </si>
  <si>
    <t>TOCO FOFO FF EMIN 4,8 PN10/16DN100X0,50M</t>
  </si>
  <si>
    <t>TE RED.FOFO FFF PN10/16 DN 75X50</t>
  </si>
  <si>
    <t>REDUCAO FOFO FF PN10/16 DN 100X50</t>
  </si>
  <si>
    <t>(B)CURVA 22º30' FOFO FF PN16 DN 150</t>
  </si>
  <si>
    <t>(B)TE RED.FOFO FFF PN10 DN 150X  80</t>
  </si>
  <si>
    <t>(B)EXTREMIDADE FOFO BF JE PN16 DN  80</t>
  </si>
  <si>
    <t>(B)TE RED.FOFO FFF PN16 DN 100X  80</t>
  </si>
  <si>
    <t>(B)REDUCAO FOFO FF PN10 DN  80X  50</t>
  </si>
  <si>
    <t>EXTREMIDADE FOFO BF JE PN10/16 DN  80</t>
  </si>
  <si>
    <t>(B)CURVA 90º FOFO ESG.FF PN10 DN 100</t>
  </si>
  <si>
    <t>TE FOFO FFF PN10/16 DN 80</t>
  </si>
  <si>
    <t>TUBO FOFO PF PN10 DN150X1,10M</t>
  </si>
  <si>
    <t>TUBO FOFO BF PN10 DN100X1,00M</t>
  </si>
  <si>
    <t>TUBO FOFO FF PN10 DN100X5,80M</t>
  </si>
  <si>
    <t>TUBO FOFO FF PN10 DN200X1,50M</t>
  </si>
  <si>
    <t>TUBO FOFO FF PN10 DN150X5,00M</t>
  </si>
  <si>
    <t>TUBO FOFO PF PN10 DN150X4,00M</t>
  </si>
  <si>
    <t>TUBO FOFO PF PN10 DN150X2,50M</t>
  </si>
  <si>
    <t>TUBO FOFO PF PN10 DN100X2,00M</t>
  </si>
  <si>
    <t>TUBO FOFO PF PN10 DN100X1,00M</t>
  </si>
  <si>
    <t>TUBO FOFO PF PN10 DN100X3,00M</t>
  </si>
  <si>
    <t>TUBO FOFO PF PN10 DN150X1,50M</t>
  </si>
  <si>
    <t>TUBO FOFO PF PN10 DN150X1,00M</t>
  </si>
  <si>
    <t>TUBO FOFO FF PN10 DN100X2,70M</t>
  </si>
  <si>
    <t>TUBO FOFO FF PN10 DN100X1,00M</t>
  </si>
  <si>
    <t>TUBO FOFO FF PN10 DN150X3,00M</t>
  </si>
  <si>
    <t>TUBO FOFO FF PN10 DN150X2,00M</t>
  </si>
  <si>
    <t>TUBO FOFO FF PN10 DN100X2,00M</t>
  </si>
  <si>
    <t>TUBO FOFO PF PN10 DN100X0,60M</t>
  </si>
  <si>
    <t>TUBO FOFO BF PN10 DN 80X1,00M</t>
  </si>
  <si>
    <t>TUBO FOFO ESG PF PN10 DN200X5,80M</t>
  </si>
  <si>
    <t>BECKER -COPO GRIFFIN- FORMA BAIXA 4000ML</t>
  </si>
  <si>
    <t>BECKER -COPO GRIFFIN- FORMA BAIXA   25ML</t>
  </si>
  <si>
    <t>FUNIL SEPARAÇÃO SQUIBB 1 L COM ROLHA PE</t>
  </si>
  <si>
    <t>FRASCO DBO TRANSP.CAP.300ML SEM CERT.RBC</t>
  </si>
  <si>
    <t>FUNIL DE SEPARACAO 500ML.</t>
  </si>
  <si>
    <t>FRASCO KITAZATO 125 ML</t>
  </si>
  <si>
    <t>DISCO CORTE ESMERILHAD. 7" X 1/8" X 7/8"</t>
  </si>
  <si>
    <t>DISCO DESBASTE ESMERILHAD. 7”X ¼”X 7/8</t>
  </si>
  <si>
    <t>DISCO CORTE ESMERILHA.4 1/2"X 1/8"X 7/8"</t>
  </si>
  <si>
    <t>DISCO CORTE ESMERILHA 12X1/8X3/4"</t>
  </si>
  <si>
    <t>GAS GLP - RECARGA BOTIJAO 20 KG</t>
  </si>
  <si>
    <t>GAS GLP - RECARGA BOTIJAO 45 KG</t>
  </si>
  <si>
    <t>(B)RESPIRADOR SEMIFAC C/FIL 1-P2 VAPORES</t>
  </si>
  <si>
    <t>CAPUZ DE LONA COROA 160MM ABA 1000MM</t>
  </si>
  <si>
    <t>B RESPIRADOR SEG. SEMIFAC CLASSE 1-P2</t>
  </si>
  <si>
    <t>B AVENTAL SEGURAN. PVC 1000X650MM 0,28MM</t>
  </si>
  <si>
    <t>PLACA SERIE PERIGO:"ALTA TENSAO"</t>
  </si>
  <si>
    <t>PLACA  ATENCAO PROIB.TRANS PEDEST S/ADUT</t>
  </si>
  <si>
    <t>PLACA :"USAR LUVAS"</t>
  </si>
  <si>
    <t>PLACA SERIE AVISO: "MANTENHA PORTA.25X18</t>
  </si>
  <si>
    <t>PLACA SERIE SEGURANCA:  CHUV/LAVA 25X18</t>
  </si>
  <si>
    <t>PLACA SÉRIE PERIGO "EQUIP.ELÉTRICO 25X18</t>
  </si>
  <si>
    <t>PLACA SERIE PERIGO: "EQUI ELETRICO 35X25</t>
  </si>
  <si>
    <t>PLACA SERIE PERIGO "ALTA TENSAO 25X18 CM</t>
  </si>
  <si>
    <t>PLACA SERIE PERIGO NAO ACIONE 25X18 CM</t>
  </si>
  <si>
    <t>PLACA SERIE PERIGO: "PLATAFORMA....35X25</t>
  </si>
  <si>
    <t>ETIQUETA AUTO-ADES "PERIGO EQUIP ELETR"</t>
  </si>
  <si>
    <t>PLACA IDENTIFICACAO EM ALUMINIO 80X330MM</t>
  </si>
  <si>
    <t>CHAPA ACO 1020 ANTIDER. 1000X2000X3/16"</t>
  </si>
  <si>
    <t>CHAPA ACO 1020   1/2" X 1.000 X 2.000MM</t>
  </si>
  <si>
    <t>CHAPA ACO 1020   3/4" X 1.000 X 2.000MM</t>
  </si>
  <si>
    <t>VIGA I  4"X2.5/8"X6,43MM</t>
  </si>
  <si>
    <t>ESCOVA LIMPEZA VIDRARIAS TAM.PEQ 250 MM</t>
  </si>
  <si>
    <t>ESCOVA LIMPEZA DE VIDRARIAS MEDIA 300 MM</t>
  </si>
  <si>
    <t>ESCOVA LIMPEZA VIDRARIAS GRANDE 410 MM</t>
  </si>
  <si>
    <t>ESCOVA LIMPEZA DE VIDRARIAS 520 MM</t>
  </si>
  <si>
    <t>GRADE SUPORTE PARA TUBOS DE ENSAIO-24 UN</t>
  </si>
  <si>
    <t>BOIA SEGURANCA SALVA-VIDAS POLIETILENO</t>
  </si>
  <si>
    <t>CHAPA ACO 1" 1M X 2M</t>
  </si>
  <si>
    <t>TUBO FOFO FF PN10 DN100X3,00M</t>
  </si>
  <si>
    <t>TE FOFO ESG.FFF PN10/16 DN 150</t>
  </si>
  <si>
    <t>TUBO FOFO FF PN10 DN100X1,50M</t>
  </si>
  <si>
    <t>TUBO FOFO PF PN10 DN150X2,00M</t>
  </si>
  <si>
    <t>TUBO FOFO PP DN100X5,80M</t>
  </si>
  <si>
    <t>TUBO FOFO FF PN10 DN150X4,50M</t>
  </si>
  <si>
    <t>TUBO FOFO ESG FF PN10 DN100X2,50M</t>
  </si>
  <si>
    <t>TUBO FOFO ESG FF PN10 DN 80X2,00M</t>
  </si>
  <si>
    <t>PURGADOR/AQUECEDOR P/ MANIFOLD DE CLORO</t>
  </si>
  <si>
    <t>LIXEIRA COM PEDAL EM ACO INOX CAP. 20L</t>
  </si>
  <si>
    <t>RESPIRADOR DESCARTAVEL C/VALVULA CLPFF2</t>
  </si>
  <si>
    <t>TUBO FOFO ESG PF PN10 DN400X3,10M</t>
  </si>
  <si>
    <t>PLACA DE ATENÇÃO "NÃO ACIONE"</t>
  </si>
  <si>
    <t>TUBO FOFO ESG PF PN10 DN150X5,80M</t>
  </si>
  <si>
    <t>LUVA BIPART. P/BOLSA DN 350mm P/VAZAM</t>
  </si>
  <si>
    <t>LUVA BIPART.P/VAZAMEN. EM BOLSA DN 250mm</t>
  </si>
  <si>
    <t>TUBO FOFO ESG PF PN10 DN150X0,60M</t>
  </si>
  <si>
    <t>PLACA DE ATENCAO "NAO OPERE"  30X25CM</t>
  </si>
  <si>
    <t>PLACA DE ATENÇÃO "EM MANUTENÇÃO"  MAGNÉT</t>
  </si>
  <si>
    <t>NOBREAK 220/220V 600VA 4TOMADAS</t>
  </si>
  <si>
    <t>B)INVERSOR DE FREQUENCIA TRIF. 15CV 220V</t>
  </si>
  <si>
    <t>PLACA IDENTIFICACAO "REATORES ANAEROBIOS</t>
  </si>
  <si>
    <t>TUBO FOFO ESG FF PN10/16 DN150X1,10M</t>
  </si>
  <si>
    <t>PLACA SINALIZACAO "R-19 VELOCIDADE MAX.</t>
  </si>
  <si>
    <t>TRAVA-QUEDA PARA CORDA</t>
  </si>
  <si>
    <t>CHAPA XADREZ ACO 1020 ANTID.1845X1055</t>
  </si>
  <si>
    <t>PLACA "AREA SEGURANCA"1,40x1,20 C/ POSTE</t>
  </si>
  <si>
    <t>PLACA IDENT.AREAS OPERAIONAIS 2,00X1,50M</t>
  </si>
  <si>
    <t>VALVULA RET.FECH.RAP.FF PN10 DN600</t>
  </si>
  <si>
    <t>MACACAO P/PROD. QUIMICOS TAM. GG</t>
  </si>
  <si>
    <t>MACACAO P/PROD. QUIMICOS TAM. G</t>
  </si>
  <si>
    <t>MACACAO P/ PROD. QUIMICOS TAM. M</t>
  </si>
  <si>
    <t>CURVA 90º FOFO FF PN10/16 DN 80</t>
  </si>
  <si>
    <t>TE RED.FOFO FFF PN10/16 DN 150X80</t>
  </si>
  <si>
    <t>TE RED.FOFO FBB JE PN10/16 DN 150X100</t>
  </si>
  <si>
    <t>(B)PLACA REDUCAO FOFO PN16 DN 150X100</t>
  </si>
  <si>
    <t>PLACA :"PERIGO ESGOTO" 66 X 47CM</t>
  </si>
  <si>
    <t>TUBO FOFO FF PN10 DN 80X2,00M</t>
  </si>
  <si>
    <t>PLACA PERIGO AREA VERTEDOURO 1,20X1,40M</t>
  </si>
  <si>
    <t>FRASCO ERLENMEYER BOCA LARGA 125 ML</t>
  </si>
  <si>
    <t>PLACA - "IDENTIFICACAO DE EXTINTOR INCE"</t>
  </si>
  <si>
    <t>HACH-SURFACTANTE ANIONICO 0,1 A 4,0mg/l</t>
  </si>
  <si>
    <t>TUBO FOFO FF PN10 DN 80X3,60M</t>
  </si>
  <si>
    <t>TUBO FOFO FF PN10 DN200X2,00</t>
  </si>
  <si>
    <t>TUBO FOFO FF PN10 DN150X5,80</t>
  </si>
  <si>
    <t>TUBO FOFO PF PN10 DN100X1,40M</t>
  </si>
  <si>
    <t>TRANSMISSOR NIVEL HIDROS.100MCA CAB.130M</t>
  </si>
  <si>
    <t>PLACA DE SINALIZACAO IT-15/COD. S-01</t>
  </si>
  <si>
    <t>PLACA DE SINALIZACAO IT-15/COD. S-02</t>
  </si>
  <si>
    <t>PLACA DE SINALIZACAO IT-15/COD. S-03</t>
  </si>
  <si>
    <t>PLACA DE SINALIZACAO IT-15/COD. S-08</t>
  </si>
  <si>
    <t>PLACA DE SINALIZACAO IT-15/COD. S-09</t>
  </si>
  <si>
    <t>PLACA REDUCAO FOFO PN10/16 DN 150x100</t>
  </si>
  <si>
    <t>ANEL ACO ASTM A36 Øe=250mm Øi=110mm</t>
  </si>
  <si>
    <t>ANEL ACO ASTM A36 Øe=240mm Øi=110mm</t>
  </si>
  <si>
    <t>TUBO FOFO FF PN10 DN200X3,50M</t>
  </si>
  <si>
    <t>TUBO FOFO PF PN10 DN100x4,50</t>
  </si>
  <si>
    <t>TUBO FOFO PF PN10 DN200X4,50</t>
  </si>
  <si>
    <t>TUBO FOFO PF PN10 DN150X5,00</t>
  </si>
  <si>
    <t>PLACA SINALIZ.BASE 136MM IT-15/CBMMG:A-5</t>
  </si>
  <si>
    <t>TUBO FOFO ESG FF PN10 DN200X0,60M</t>
  </si>
  <si>
    <t>TUBO FOFO ESG FF PN10 DN250X1,90M</t>
  </si>
  <si>
    <t>WALLACE-DETECTOR DE GAS CLORO-EVOQUA</t>
  </si>
  <si>
    <t>TUBO FOFO ESG PF PN10 DN500X0,60M</t>
  </si>
  <si>
    <t>NOBREAK 220V 5000VA</t>
  </si>
  <si>
    <t>TUBO FOFO FF PN10 DN 80X0,30M</t>
  </si>
  <si>
    <t>TUBO FOFO FF EM PN10 DN100X0,90M</t>
  </si>
  <si>
    <t>TUBO FOFO FF PN10 DN100X5,60</t>
  </si>
  <si>
    <t>WALLACE-MONITOR DETECTOR DE GAS CLORO</t>
  </si>
  <si>
    <t>BLOQUEADOR FLUXO INFLAVEL REDES 150A300</t>
  </si>
  <si>
    <t>BLOQUEADOR FLUXO INFLAVEL REDES 300-600</t>
  </si>
  <si>
    <t>CAIXA PROTECAO E CONJUNTO LIGACAO D/AGUA</t>
  </si>
  <si>
    <t>DISPOSITIVO P/CAIXA PROT.HIDROMETRO DN15</t>
  </si>
  <si>
    <t>SIRENE PARA MANOMETRO CLORO 80DB</t>
  </si>
  <si>
    <t>PLACA D/SINAL.ESPACO CONFINADO 200X300MM</t>
  </si>
  <si>
    <t>ABRACADEIRA BIPAR. DE   90 PN25/88-100MM</t>
  </si>
  <si>
    <t>TRANSMISSOR NIVEL/VAZAO 0 A 15MCA 35 VDC</t>
  </si>
  <si>
    <t>ANEL ACO CARB. ASTM A36 Ø(235-45)mm 3/4"</t>
  </si>
  <si>
    <t>ANEL ACO CARB.ASTM A36 Ø(305-145)mm 3/4"</t>
  </si>
  <si>
    <t>ANEL ACO CARB.ASTM A36 Ø(345-195)mm 1"</t>
  </si>
  <si>
    <t>ANEL ACO CARB.ASTM A36 Ø(430-245)mm 1"</t>
  </si>
  <si>
    <t>ANEL ACO CARB.ASTM A36 Ø(490-295)mm 1¼"</t>
  </si>
  <si>
    <t>ANEL ACO CARB.ASTM A36 Ø(555-345)mm 1⅜"</t>
  </si>
  <si>
    <t>ANEL ACO CARB.ASTM A36 Ø(620-395)mm 1⅜"</t>
  </si>
  <si>
    <t>ANEL ACO CARB.ASTM A36 Ø(730-495)mm 1½"</t>
  </si>
  <si>
    <t>ANEL ACO CARB.ASTM A36 Ø(845-595)mm 1¾"</t>
  </si>
  <si>
    <t>VALVULA B.FL.BI-E.BD.A.E.I.P PN10 DN800</t>
  </si>
  <si>
    <t>PLACA DE SINALIZACAO IT-15/COD. S-04</t>
  </si>
  <si>
    <t>PLACA DE SINALIZACAO IT-15/COD. S-05</t>
  </si>
  <si>
    <t>PLACA DE SINALIZACAO IT-15/COD. S-06</t>
  </si>
  <si>
    <t>PLACA DE SINALIZACAO IT-15/COD. S-07</t>
  </si>
  <si>
    <t>PLACA DE SINALIZACAO IT-15/COD. S-11</t>
  </si>
  <si>
    <t>PLACA DE SINALIZAÇÃO IT-15/COD. S-13</t>
  </si>
  <si>
    <t>PLACA DE SINALIZAÇÃO IT-15/COD. C-01</t>
  </si>
  <si>
    <t>FLOWSERVE - LUVA ESPECIAL BOMBA 32 ENM</t>
  </si>
  <si>
    <t>FLOWSERVE - TUBO INT. ENCAIXE B. 32 ENM</t>
  </si>
  <si>
    <t>FLOWSERVE-EIXO INTERMEDIAR. BOMBA 32 EMM</t>
  </si>
  <si>
    <t>FLOWSERVE - BUCHA ROSCADA BOMBA 32 ENM</t>
  </si>
  <si>
    <t>FLOWSERVE - BUCHA BOMBA 32 ENM</t>
  </si>
  <si>
    <t>FLOWSERVE - BUCHA DE SINO BOMBA 32 ENM</t>
  </si>
  <si>
    <t>COLETE SALVA VIDAS TAM.G 55A110KG</t>
  </si>
  <si>
    <t>BECKER GRADUADO  POLIPROPILENO 150 ML</t>
  </si>
  <si>
    <t>TOCO FOFO FF EMIN5,35 PN10/16DN150X0,50M</t>
  </si>
  <si>
    <t>PLACA “DEGRAUS RISCO DE QUEDA” 30X20CM</t>
  </si>
  <si>
    <t>PLACA DE AVISO “PROIBIDO FUMAR” 25X18CM</t>
  </si>
  <si>
    <t>PLACA DE AVISO “AREA RESTRITA” 35X25CM</t>
  </si>
  <si>
    <t>PLACA DE AVISO "UTILIZE O CORR." 25X18CM</t>
  </si>
  <si>
    <t>PLACA DE AVISO "ESTACIONE DE RE" 35X25CM</t>
  </si>
  <si>
    <t>PLACA PERIGO “PROD.QUIMICOS”35X25CM</t>
  </si>
  <si>
    <t>PLACA PERIGO “INFLAMAVEL”35X25CM</t>
  </si>
  <si>
    <t>PLACA PERIGO “RISCO DE EXPLOSAO”35X25CM</t>
  </si>
  <si>
    <t>PLACA PERIGO “110 VOLTS” 27X19CM</t>
  </si>
  <si>
    <t>PLACA PERIGO “380 VOLTS” 27X19CM</t>
  </si>
  <si>
    <t>PLACA PERIGO “440 VOLTS” 27X19CM</t>
  </si>
  <si>
    <t>PLACA ATENCAO “AREA EM CONSTR.”50X35CM</t>
  </si>
  <si>
    <t>PLACA ATENCAO “MOV.DE MAQUINAS”50X35CM</t>
  </si>
  <si>
    <t>PLACA ATENCAO “TETO BAIXO”35X25CM</t>
  </si>
  <si>
    <t>PLACA ATENCAO “AREA DE MOV.CARGA”50X35CM</t>
  </si>
  <si>
    <t>PLACA ATENCAO “AREA ARMAZ.CILIND”35X25CM</t>
  </si>
  <si>
    <t>PLACA ATENCAO “EVIT.CONT.C/ PELE”35X25CM</t>
  </si>
  <si>
    <t>PLACA ATENCAO “PART.AUTOMATICA”13X8,5CM</t>
  </si>
  <si>
    <t>PLACA SINALIZAC.USE ABAFADOR 350X250X2MM</t>
  </si>
  <si>
    <t>PLACA SINAL.USE MASCARA RESP.350X250X2MM</t>
  </si>
  <si>
    <t>PLACA SINAL.USE LUVAS.350X250X2MM</t>
  </si>
  <si>
    <t>PLACA SINAL.USO OBRIG.EPI´S .500X350X3MM</t>
  </si>
  <si>
    <t>PLACA SINAL.USO OBRIG.EPI´S .350X250X2MM</t>
  </si>
  <si>
    <t>PLACA SINALIZACAO IT-15 CBMMG CODIGO P4</t>
  </si>
  <si>
    <t>PLACA SINALIZACAO IT-15 CBMMG CODIGO A2</t>
  </si>
  <si>
    <t>PLACA SINALIZACAO IT-15 CBMMG CODIGO S10</t>
  </si>
  <si>
    <t>PLACA SINALIZACAO IT-15 CBMMG CODIGO S14</t>
  </si>
  <si>
    <t>PLACA SINALIZACAO IT-15 CBMMG CODIGO S18</t>
  </si>
  <si>
    <t>PLACA SINALIZACAO IT-15 CBMMG CODIGO E1</t>
  </si>
  <si>
    <t>PLACA SINALIZACAO IT-15 CBMMG CODIGO E2</t>
  </si>
  <si>
    <t>PLACA SINALIZACAO IT-15 CBMMG CODIGO E8</t>
  </si>
  <si>
    <t>PLACA AVISO"MASCARA AUTONOMA"20X30CM</t>
  </si>
  <si>
    <t>PLACA PERIGO “PROIB.PISAR NA SUP"35X25CM</t>
  </si>
  <si>
    <t>PLACA PERIGO “RISCO DE AFOGAMEN”50X35CM</t>
  </si>
  <si>
    <t>PLACA ATENCAO “EVITE QUEDAS”18X25CM</t>
  </si>
  <si>
    <t>PLACA SEGURANCA“USE FAIXA  PED”50X35CM</t>
  </si>
  <si>
    <t>PLACA SEGURANCA“CUID.LEV.PESO"35X25CM</t>
  </si>
  <si>
    <t>MIELE-INSERTO P/LAVADORA-98 INJETORES</t>
  </si>
  <si>
    <t>PERFIL "W"  6000x207x134MM</t>
  </si>
  <si>
    <t>CESTO LAVAGEM FUNIL, BEQUER E OUTROS</t>
  </si>
  <si>
    <t>CESTO LAVAGEM TUBOS ATE 165MM</t>
  </si>
  <si>
    <t>CESTO LAVAGEM DE TUBOS ATE 200MM</t>
  </si>
  <si>
    <t>CESTO PARA LAVAGEM DE PLACA PETRI</t>
  </si>
  <si>
    <t>MODULO LAVAGEM PIPETAS ALTURA ATE 45CM</t>
  </si>
  <si>
    <t>MODULO LAVAGEM PIPETAS ALTURA ATE 55CM</t>
  </si>
  <si>
    <t>MODULO LAVAGEM VIDRARIAS GRANDES</t>
  </si>
  <si>
    <t>BASE PARA MAQUINA LAVAR VIDRARIA</t>
  </si>
  <si>
    <t>SUPORTE PARA LAVAGEM DE PROVETAS ATE 2L</t>
  </si>
  <si>
    <t>CESTO PARA LAVAGEM DE VIDRO DE RELOGIO</t>
  </si>
  <si>
    <t>PLACA SERIE PERIGO "220V" 270X190X2 MM</t>
  </si>
  <si>
    <t>PLACA AVISO PROIBIDO FUMAR 250X180X2MM</t>
  </si>
  <si>
    <t>PLACA SINAL PONTO ENCONTRO 500X350X2MM</t>
  </si>
  <si>
    <t>PLACA SINALIZACAO IT-15 CBMMG CODIGO E13</t>
  </si>
  <si>
    <t>PLACA SINALIZACAO IT-15 CBMMG CODIGO E14</t>
  </si>
  <si>
    <t>PLACA SINALIZACAO IT-15 CBMMG CODIGO E15</t>
  </si>
  <si>
    <t>PLACA SINALIZACAO IT-15 CBMMG CODIGO E16</t>
  </si>
  <si>
    <t>PLACA SINALIZACAO IT-15 CBMMG CODIGO M4</t>
  </si>
  <si>
    <t>BLOQUEADOR FLUXO INFLAVEL REDES 500-1000</t>
  </si>
  <si>
    <t>PLACA SERIE PERIGO:"PERIGO-PROIBIDO</t>
  </si>
  <si>
    <t>PLACA SERIE PERIGO:"PERIGO-TOXICO"</t>
  </si>
  <si>
    <t>SUPORTE PARA 2 CONES IMHOFF EM PP</t>
  </si>
  <si>
    <t>PLACA SINA.EPIS OBRIG.350X250X2MM ANEXO1</t>
  </si>
  <si>
    <t>PLACA SINA.EPIS OBRIG.350X250X2MM ANEXO2</t>
  </si>
  <si>
    <t>PLACA SINA.EPIS OBRIG.350X250X2MM ANEXO3</t>
  </si>
  <si>
    <t>PLACA SINA.EPIS OBRIG.350X250X2MM ANEXO4</t>
  </si>
  <si>
    <t>TUBO FOFO ESG FF EM PN10/16 DN150X3,45M</t>
  </si>
  <si>
    <t>DETERGENTE ALCALINO LAVADORA MIELE</t>
  </si>
  <si>
    <t>DETERGENTE MODERAD ACIDO LAVADORA MIELE</t>
  </si>
  <si>
    <t>VALVULA RET.FECH.RAP.FF PN16 DN700</t>
  </si>
  <si>
    <t>VALVULA B.W.C.BD.D.IN.A.E.I.M.PN10 DN250</t>
  </si>
  <si>
    <t>VALVULA B.W.C.BD.D.IN.A.E.I.M.PN10 DN300</t>
  </si>
  <si>
    <t>VALVULA B.W.C.BD.D.IN.A.E.I.M.PN10 DN350</t>
  </si>
  <si>
    <t>VALVULA B.FL.BI-E.BD.A.E.I.P PN16 DN600</t>
  </si>
  <si>
    <t>VALVULA RET.FECH.RAP.FF PN16 DN600</t>
  </si>
  <si>
    <t>GE MULTIN-RELE 859 P/PROTECAO  MOTOR</t>
  </si>
  <si>
    <t>PLACA IDENTIF.PROIBICAO 1,40X1,20M TAM.P</t>
  </si>
  <si>
    <t>TESTADOR CABOS PROFIB-DP/PA FIELDB FOUN</t>
  </si>
  <si>
    <t>TESTADOR DE CABOS ETHERNET INDUSTRIAL</t>
  </si>
  <si>
    <t>TRANSMISSOR NIVEL RADAR 80GHZ 20M</t>
  </si>
  <si>
    <t>BLOQUEADOR FLUXO INFLAVEL REDES 400-800</t>
  </si>
  <si>
    <t>CABO UPLINK TIPO ACTIVE OPTICAL CABLES</t>
  </si>
  <si>
    <t>MODULO MEMORIA DRAM DDR4 16GB</t>
  </si>
  <si>
    <t>FLOWSERVE-CHAVETA QUAD.5/8X9.375 24QL19</t>
  </si>
  <si>
    <t>FLOWSERVE-ANEL ESCORA ROTOR 24QL19</t>
  </si>
  <si>
    <t>FLOWSERVE-COLAR PROTETOR SUP. 24QL19</t>
  </si>
  <si>
    <t>FLOWSERVE-COLAR PROTETOR INF.24QL19</t>
  </si>
  <si>
    <t>FLOWSERVE-EIXO CORPO BOMBA 2.3/4 24QL19</t>
  </si>
  <si>
    <t>FLOWSERVE-EIXO INTERM 2.3/4X120 24QL19</t>
  </si>
  <si>
    <t>FLOWSERVE-EIXO SUPERIOR 2.3/4X75.300</t>
  </si>
  <si>
    <t>FLOWSERVE-LUVA ACOPLAM.EIXO 2.3/4 24QL19</t>
  </si>
  <si>
    <t>FLOWSERVE-ANEL DESGASTE ROT.SUP.24QL19</t>
  </si>
  <si>
    <t>FLOWSERVE-ANEL DESGASTE ROT.INF.24QL19</t>
  </si>
  <si>
    <t>FLOWSERVE-ANEL DESG.SINO INFER. 24QL19</t>
  </si>
  <si>
    <t>FLOWSERVE-ANEL DESG.SINO SUPER. 24QL19</t>
  </si>
  <si>
    <t>FLOWSERVE-BUCHA DO SINO SUPER. 24QL19</t>
  </si>
  <si>
    <t>FLOWSERVE-BUCHA MANCAL DESCARGA 24QL19</t>
  </si>
  <si>
    <t>FLOWSERVE -TUBO INTERNO SUP 5" X 774MM</t>
  </si>
  <si>
    <t>FLOWSERVE-TUBO INTERN ENCAIXE 5"X1457MM</t>
  </si>
  <si>
    <t>FLOWSERVE-TUBO INTER ENCAIXE 5"X1316,5MM</t>
  </si>
  <si>
    <t>FLOWSERVE-ANEL ESCORA BIPARTID BV 24QL19</t>
  </si>
  <si>
    <t>FLOWSERVE-CHAVETA DA LUVA 24QL19 GR410</t>
  </si>
  <si>
    <t>FLOWSERVE-BUCHA SINO INFERIOR 24QL19</t>
  </si>
  <si>
    <t>FLOWSERVE-SINO INFERIOR BOMBA 24QL19</t>
  </si>
  <si>
    <t>FLOWSERVE-SINO SUPERIOR BOMBA 24QL19</t>
  </si>
  <si>
    <t>PLACA SERIE PERIGO QUEIMADOR GAS 35X25CM</t>
  </si>
  <si>
    <t>GE MULTILIN – RELE DE PROTECAO F60</t>
  </si>
  <si>
    <t>GE MULTILIN – RELE DE PROTECAO T35</t>
  </si>
  <si>
    <t>CAPACETE SEG. CLASSE B C/PROTETOR E ABAF</t>
  </si>
  <si>
    <t>MIELE-MODULO LAVAGEM PROVETAS ATE 100ML</t>
  </si>
  <si>
    <t>AVENTAL SEGURANCA PVC 1200X650MM 0,28MM</t>
  </si>
  <si>
    <t>BEBEDOURO INDUSTRIAL 50L COLUNA INOX</t>
  </si>
  <si>
    <t>ARMARIO ROUPEIRO DE ACO - 16 PORTAS</t>
  </si>
  <si>
    <t>ARQUIVO DE ACO 4 GAVETAS</t>
  </si>
  <si>
    <t>MESA DE ESCRITORIO COM GAVETAS</t>
  </si>
  <si>
    <t>CADEIRA DE ESCRITORIO GIRATORIA</t>
  </si>
  <si>
    <t>MESA DE PLASTICO QUADRADA 70 X 70 CM</t>
  </si>
  <si>
    <t>CADEIRA DE PLASTICO</t>
  </si>
  <si>
    <t>MARMITEIRO ELETRICO 110V CAP 18 MARMITAS</t>
  </si>
  <si>
    <t>VENTILADOR DE MESA 30 CM - HELICE 6 PAS</t>
  </si>
  <si>
    <t>GELADEIRA  240L - 1 PORTA - 110V</t>
  </si>
  <si>
    <t>IMPRESSORA MULTIFUNCIONAL LASER</t>
  </si>
  <si>
    <t>TONER PRETO LASER</t>
  </si>
  <si>
    <t>LEITOR DE CODIGO DE BARRAS</t>
  </si>
  <si>
    <t>RELOGIO DE PONTO DIGITAL ELETRONICO</t>
  </si>
  <si>
    <t>GARRAFAO TERMICO 5 LITROS</t>
  </si>
  <si>
    <t>LUMINARIA DE EMERGENCIA LED - 2 FAROIS</t>
  </si>
  <si>
    <t>EXTINTOR DE PO QUIMICO SECO ABC 6KG</t>
  </si>
  <si>
    <t>LIMPA VIDROS - 500 ML</t>
  </si>
  <si>
    <t>VASSOURA PIACAVA TRADICIONAL</t>
  </si>
  <si>
    <t>RODO PLASTICO/ ALUMINIO 40 CM COM CABO</t>
  </si>
  <si>
    <t>PANO PARA LIMPEZA</t>
  </si>
  <si>
    <t>PAPEL HIGIENICO 30 METROS</t>
  </si>
  <si>
    <t>CANETA ESFEROGRAFICA AZUL 1.0MM</t>
  </si>
  <si>
    <t>LAPISEIRA TECNICA 0.7MM COM GRAFITE</t>
  </si>
  <si>
    <t>AR CONDICIONADO SPLIT 12.000 BTUs</t>
  </si>
  <si>
    <t>MARTELO HIDRAULICO VIBRATORIO MV-40T</t>
  </si>
  <si>
    <t>MARTELO VIBR COM UNID HIDRAULICA 486 KW</t>
  </si>
  <si>
    <t>CAVALO MECANICO 6X2 PBT 23000 KG 265 KW</t>
  </si>
  <si>
    <t>SEMIRREBOQUE COM 3 EIXOS</t>
  </si>
  <si>
    <t>GUINDASTE SOBRE ESTEIRAS - 220 KW</t>
  </si>
  <si>
    <t>CAVALO MECANICO 6X4 PBT 23000 KG 323 KW</t>
  </si>
  <si>
    <t>SEMIRREBOQUE COM 4 EIXOS</t>
  </si>
  <si>
    <t>DOLLY INTERMEDIARIO 2 EIXOS SEMIRREBOQUE</t>
  </si>
  <si>
    <t>SEGURO CARGA - TRANSPORTE  EQUIPAMENTOS</t>
  </si>
  <si>
    <t>CANTEIRO DE OBRAS (UNIDADES FISICAS) TIPO A1 PADRAO COPASA IMPLANTACAO E REMOCAO</t>
  </si>
  <si>
    <t>CANTEIRO DE OBRAS (UNIDADES FISICAS) TIPO A2 PADRAO COPASA IMPLANTACAO E REMOCAO</t>
  </si>
  <si>
    <t>CANTEIRO DE OBRAS (UNIDADES FISICAS) TIPO A3 PADRAO COPASA IMPLANTACAO E REMOCAO</t>
  </si>
  <si>
    <t>CANTEIRO DE OBRAS (UNIDADES FISICAS) TIPO A4 PADRAO COPASA IMPLANTACAO E REMOCAO</t>
  </si>
  <si>
    <t>CANTEIRO DE OBRAS (UNIDADES FISICAS) TIPO A5 PADRAO COPASA IMPLANTACAO E REMOCAO</t>
  </si>
  <si>
    <t>CANTEIRO DE OBRAS (UNIDADES FISICAS) TIPO A6 PADRAO COPASA IMPLANTACAO E REMOCAO</t>
  </si>
  <si>
    <t>CANTEIRO DE OBRAS (UNIDADES FISICAS) TIPO A7 PADRAO COPASA IMPLANTACAO E REMOCAO</t>
  </si>
  <si>
    <t>INSTALACAO DE HIDROMETRO DIAMETRO 1/2", CLASSE METROLOGICA "C",PARA MEDICAO INDIVIDUALIZADA E LEITURA REMOTA.</t>
  </si>
  <si>
    <t>INSTALACAO DE HIDROMETRO DIAMETRO 1/2", CLASSE METROLOGICA "C",PARA MEDICAO INDIVIDUALIZADA E LEITURA REMOTA.(COMEVENTUAIS)</t>
  </si>
  <si>
    <t>INSTALACAO DE HIDROMETRO DIAMETRO 3/4", CLASSE METROLOGICA "C",PARA MEDICAO INDIVIDUALIZADA E LEITURA REMOTA.</t>
  </si>
  <si>
    <t>INSTALACAO DE HIDROMETRO DIAMETRO 3/4", CLASSE METROLOGICA "C",PARA MEDICAO INDIVIDUALIZADA E LEITURA REMOTA.(COMEVENTUAIS)</t>
  </si>
  <si>
    <t>INSTALACAO DE HIDROMETRO DIAMETRO 1", CLASSE METROLOGICA "C",PARA MEDICAO INDIVIDUALIZADA E LEITURA REMOTA.</t>
  </si>
  <si>
    <t>INSTALACAO DE HIDROMETRO DIAMETRO 1", CLASSE METROLOGICA "C",PARA MEDICAO INDIVIDUALIZADA E LEITURA REMOTA.(COMEVENTUAIS)</t>
  </si>
  <si>
    <t>CABO UNIPOLAR ANTICH 0,6/1KV 35MM2</t>
  </si>
  <si>
    <t>VIGA I 6"X 3.3/8" ALMA 6,4MM</t>
  </si>
  <si>
    <t>CHAPA DE ACO 1020 1.1/2" -LAMINADA</t>
  </si>
  <si>
    <t>TUBO MECANICO ACO ASTM A36 10" SCH40</t>
  </si>
  <si>
    <t>TUBO PVC DEFOFO PB JE DN500X6M</t>
  </si>
  <si>
    <t>TUBO MECANICO ACO ASTM A36 12" SCH40</t>
  </si>
  <si>
    <t>TUBO ACO PRETO C/COSTURA DN10 BARRAS 3M</t>
  </si>
  <si>
    <t>CHAPA ACO CARBONO SAE 1020 # 2"</t>
  </si>
  <si>
    <t>ESTACA PRANCHA METALICA</t>
  </si>
  <si>
    <t>PINTURA LOGOTIPO PADRAO COPASA SOBRE SUPERFICIES METALICAS.</t>
  </si>
  <si>
    <t>PLANO DE INTERNET BANDA LARGA 500 MEGA</t>
  </si>
  <si>
    <t>PLANO DE TELEFONIA FIXA</t>
  </si>
  <si>
    <t>SOLUÇÃO "CLORIDRATO HIDROXILAMINA 1L</t>
  </si>
  <si>
    <t>PERFIL/VIGA W250 MM "I" OU "H"</t>
  </si>
  <si>
    <t>HACH-KIT DE PADROES DE ABSORBANCIA</t>
  </si>
  <si>
    <t>PENEIRA GRANULOMETRICA 20 MESH INOX STD</t>
  </si>
  <si>
    <t>CANELEIRA DE SEGURANCA DE POLIURETANO</t>
  </si>
  <si>
    <t>LUVA SEGURANÇA RASPA SERVIÇOS  PESADOS</t>
  </si>
  <si>
    <t>MERCK-CUBETA P/TERMOREATOR TR 420 E 620</t>
  </si>
  <si>
    <t>PRE-FILTRO MICROFIBRA VIDRO 47MM 0,7MICR</t>
  </si>
  <si>
    <t>LUVA LATEX MED/HOSP TAM.P CX C/100 UN</t>
  </si>
  <si>
    <t>LUVA LATEX MED/HOSP TAM.M CX C/100 UN</t>
  </si>
  <si>
    <t>ALCOOL LIQUIDO</t>
  </si>
  <si>
    <t>DETERGENTE LIQUIDO NEUTRO</t>
  </si>
  <si>
    <t>DESINFETANTE</t>
  </si>
  <si>
    <t>TOALHAS DE PAPEL INTERFOLHADAS - 1000 FO</t>
  </si>
  <si>
    <t>SABONETE LIQUIDO</t>
  </si>
  <si>
    <t>PAPEL SULFITE A4 - 75G - 500 FOLHAS</t>
  </si>
  <si>
    <t>PLACA DE ACESSO À INFORMAÇÃO, EM CHAPA DE AÇO E=0,60MM, COM ADESIVO VINÍLICO, FIXADA COM REBITES, TAMANHO 1,00X0,70 M</t>
  </si>
  <si>
    <t>CAIXA PRÉ-FABRICADA DE CONCRETO ARMADO 0,3X0,3X0,3 (CXLXH), COM TAMPA, REF 41627</t>
  </si>
  <si>
    <t>CAIXA PRÉ-FABRICADA DE CONCRETO ARMADO 0,4X0,4X0,4 (CXLXH), COM TAMPA, REF 41628</t>
  </si>
  <si>
    <t>CAIXA PRÉ-FABRICADA DE CONCRETO ARMADO 0,6X0,6X0,5 (CXLXH), COM TAMPA, REF 41629</t>
  </si>
  <si>
    <t>CAIXA PRÉ-FABRICADA DE CONCRETO ARMADO 0,3X0,3X0,3 (CXLXH), SEM TAMPA REF 43434</t>
  </si>
  <si>
    <t>CAIXA PRÉ-FABRICADA DE CONCRETO ARMADO 0,4X0,4X0,4 (CXLXH), SEM TAMPA REF 43435</t>
  </si>
  <si>
    <t>CAIXA PRÉ-FABRICADA DE CONCRETO ARMADO 0,6X0,6X0,5 (CXLXH), SEM TAMPA REF 43436</t>
  </si>
  <si>
    <t>CAIXA PRÉ-FABRICADA DE CONCRETO ARMADO 0,8X0,8X0,5 (CXLXH), SEM TAMPA, REF 43437</t>
  </si>
  <si>
    <t>CAIXA PRÉ-FABRICADA DE CONCRETO ARMADO 1,0X1,0X0,5 (CXLXH), SEM TAMPA, REF 44230</t>
  </si>
  <si>
    <t>CARROCERIA DE MADEIRA PARA CAMINHÃO - 7 M</t>
  </si>
  <si>
    <t>PLOTAGEM DE ADESIVO VINÍLICO ATÉ 4 CORES PARA PLACAS LISAS - LARGURA ATÉ 1 M</t>
  </si>
  <si>
    <t>CALCÁRIO DOLOMÍTICO</t>
  </si>
  <si>
    <t>ED-26306</t>
  </si>
  <si>
    <t>PORTA DE CHAPA (PC), MEDIDAS (80X210)CM, CONFORME CADERNO DE PROJETO PADRÃO PENITENCIÁRIA-MG (DETALHE EQ3A), INCLUSIVE FORNECIMENTO, INSTALAÇÃO, FERRAGENS, MARCO E PINTURA ESMALTE SINTÉTICO, DUAS (2) DEMÃOS COM UMA (1) DEMÃO DE FUNDO ANTICORROSIVO</t>
  </si>
  <si>
    <t>ED-26307</t>
  </si>
  <si>
    <t>PORTA DE CHAPA (PC), MEDIDAS (70X210)CM, CONFORME CADERNO DE PROJETO PADRÃO PENITENCIÁRIA-MG (DETALHE EQ3A), INCLUSIVE FORNECIMENTO, INSTALAÇÃO, FERRAGENS, MARCO E PINTURA ESMALTE SINTÉTICO, DUAS (2) DEMÃOS COM UMA (1) DEMÃO DE FUNDO ANTICORROSIVO</t>
  </si>
  <si>
    <t>ED-26605</t>
  </si>
  <si>
    <t>LUMINÁRIA ARANDELA TIPO TARTARUGA COMPLETA, PARA UMA (1) LÂMPADA LED, POTÊNCIA 9W, BULBO A60, FORNECIMENTO E INSTALAÇÃO, INCLUSIVE BASE E LÂMPADA</t>
  </si>
  <si>
    <t>ED-26606</t>
  </si>
  <si>
    <t>LUMINÁRIA ARANDELA TIPO TARTARUGA BLINDADA COMPLETA, PARA UMA (1) LÂMPADA LED, POTÊNCIA 9W, BULBO A60, FORNECIMENTO E INSTALAÇÃO, INCLUSIVE BASE E LÂMPADA</t>
  </si>
  <si>
    <t>ED-49381</t>
  </si>
  <si>
    <t>SOQUETES PARA LÂMPADA FLUORESCENTE/LED TUBULAR, BASE G13 (PAR), COM SISTEMA DE ANTIVIBRATÓRIO E SEM SUPORTE PARA STARTER, FORNECIMENTO E INSTALAÇÃO</t>
  </si>
  <si>
    <t>LUMINÁRIA ARANDELA TIPO TARTARUGA, PARA UMA (1) LÂMPADA BASE E-27, POTÊNCIA MÁXIMA 60W, FORNECIMENTO E INSTALAÇÃO, EXCLUSIVE LÂMPADA</t>
  </si>
  <si>
    <t>LUMINÁRIA ARANDELA TIPO TARTARUGA BLINDADA, PARA UMA (1) LÂMPADA BASE E-27, POTÊNCIA MÁXIMA 60W, FORNECIMENTO E INSTALAÇÃO, EXCLUSIVE LÂMPADA</t>
  </si>
  <si>
    <t>TELHA DE FIBROCIMENTO DE CUMEEIRA (TIPO: ARTICULADA|COMPRIMENTO: 110CM|CONJUNTO: INFERIOR E SUPERIOR|ESPESSURA: 6MM)</t>
  </si>
  <si>
    <t>BARRA CHATA (MATERIAL: ALUMÍNIO|LARGURA: 7/8"[ 22,23MM]|ESPESSURA: 1/8"[3,18MM]|COMPRIMENTO DA BARRA: 3M|APLICAÇÃO: SISTEMA DE PROTEÇÃO CONTRA DESCARGAS ATMOSFÉRICAS) - IPRM</t>
  </si>
  <si>
    <t>CURVA DE ALUMÍNIO HORIZONTAL (SEÇÃO: 3/4"X1/4"|DESENVOLVIMENTO: 300MM|ÂNGULO: 90º|QUANTIDADE DE FURO: 4|FURO: INCLUSO)</t>
  </si>
  <si>
    <t>CURVA DE ALUMÍNIO HORIZONTAL (SEÇÃO: 7/8"X1/8"|DESENVOLVIMENTO: 300MM|ÂNGULO: 90º|QUANTIDADE DE FURO: 4|FURO: INCLUSO)</t>
  </si>
  <si>
    <t>CURVA DE COBRE (SEÇÃO: 3/4"X3/16"|DESENVOLVIMENTO: 300MM|ÂNGULO: 90º|QUANTIDADE DE FURO: 4|FURO: INCLUSO)</t>
  </si>
  <si>
    <t>LUMINÁRIA DE TETO/ARANDELA (MODELO: TARTARUGA BLINDADA|ACABAMENTO: ALUMÍNIO REFORÇADO COM PINTURA ELETROSTÁTICA|DIFUSOR: LENTE EM POLICARBONATO RESISTENTE|QUANTIDADE DE LÂMPADAS: 1|SOQUETE: E27|POTÊNCIA MÁXIMA*: 60W|SOQUETE: INCLUSO|LÂMPADA: NÃO INCLUSA)*</t>
  </si>
  <si>
    <t>LUMINÁRIA DE TETO/ARANDELA (MODELO: TARTARUGA|ACABAMENTO: FERRO COM PINTURA ELETROSTÁTICA|DIFUSOR: VIDRO TRANSPARENTE|QUANTIDADE DE LÂMPADAS: 1|SOQUETE: E27|POTÊNCIA MÁXIMA*: 60W|SOQUETE: INCLUSO|LÂMPADA: NÃO INCLUSA)*VALORES REFERENCIAIS APROXIMADOS</t>
  </si>
  <si>
    <t>TANQUE EM AÇO INOXIDÁVEL RETANGULAR SIMPLES (TIPO: SOBREPOR|MATERIAL: AÇO AISI 304|ACABAMENTO: BRILHANTE|COMPRIMENTO*: 630MM|LARGURA*: 515MM|ALTURA*: 260MM|VÁLVULA DE ESCOAMENTO: INCLUSO)*VALORES REFERENCIAIS APROXIMADOS</t>
  </si>
  <si>
    <t>CAMPAINHA (SOM: CIGARRA|TIPO: EMBUTIR|DIMENSÃO: 2"X4"|TENSÃO: 127V OU 220V|PLACA: INCLUSO|SUPORTE: INCLUSO|ACESSÓRIOS: INCLUSO)</t>
  </si>
  <si>
    <t>LUMINÁRIA PLAFON (TIPO: REDONDA|DIÂMETRO: 25CM|ACABAMENTO: ALUMÍNIO COM VIDRO FOSCO|QUANTIDADE DE LÂMPADAS: 1|BASE-SOQUETE: E27|POTÊNCIA MÁXIMA*: 20W|SOQUETE: INCLUSO|LÂMPADA: NÃO INCLUSA)*VALORES REFERENCIAIS APROXIMADOS</t>
  </si>
  <si>
    <t>LUMINÁRIA DE TETO COM BASE (MODELO: PLAFONIER|BASE: PLÁSTICO-POLIPROPILENO|SOQUETE: INCLUSO|TIPO DE SOQUETE: E27|MATERIAL DO SOQUETE: PORCELANA|POTÊNCIA MÁXIMA LÂMPADA*: 60W|SOQUETE: INCLUSO|LÂMPADA: NÃO INCLUSA)*VALORES REFERENCIAIS APROXIMADOS</t>
  </si>
  <si>
    <t>INATIVADO NÃO USAR - TAMPA DE PROTEÇÃO PARA HIDRÔMETRO PADRÃO CONCESSIONÁRIA LOCAL (APLICAÇÃO: EMBUTIDO PAREDE|MATERIAL: AÇO GALVANIZADO|PINTURA: ELETROSTÁTICA|COMPRIMENTO: 60CM|ALTURA: 50CM)</t>
  </si>
  <si>
    <t>MATED-26428</t>
  </si>
  <si>
    <t>ABRAÇADEIRA DE CUNHA (TIPO: D|MATERIAL: AÇO GALVANIZADO|BITOLA: 1/2"|CUNHA: INCLUSO|PARAFUSOS: NÃO INCLUSO)</t>
  </si>
  <si>
    <t>MATED-26429</t>
  </si>
  <si>
    <t>ABRAÇADEIRA DE CUNHA (TIPO: D|MATERIAL: AÇO GALVANIZADO|BITOLA: 3/4"|CUNHA: INCLUSO|PARAFUSOS: NÃO INCLUSO)</t>
  </si>
  <si>
    <t>MATED-26430</t>
  </si>
  <si>
    <t>ABRAÇADEIRA DE CUNHA (TIPO: D|MATERIAL: AÇO GALVANIZADO|BITOLA: 1"|CUNHA: INCLUSO|PARAFUSOS: NÃO INCLUSO)</t>
  </si>
  <si>
    <t>MATED-26431</t>
  </si>
  <si>
    <t>ABRAÇADEIRA DE CUNHA (TIPO: D|MATERIAL: AÇO GALVANIZADO|BITOLA: 1.1/4"|CUNHA: INCLUSO|PARAFUSOS: NÃO INCLUSO)</t>
  </si>
  <si>
    <t>MATED-26432</t>
  </si>
  <si>
    <t>ABRAÇADEIRA DE CUNHA (TIPO: D|MATERIAL: AÇO GALVANIZADO|BITOLA: 1.1/2"|CUNHA: INCLUSO|PARAFUSOS: NÃO INCLUSO)</t>
  </si>
  <si>
    <t>MATED-26433</t>
  </si>
  <si>
    <t>ABRAÇADEIRA DE CUNHA (TIPO: D|MATERIAL: AÇO GALVANIZADO|BITOLA: 2"|CUNHA: INCLUSO|PARAFUSOS: NÃO INCLUSO)</t>
  </si>
  <si>
    <t>MATED-26435</t>
  </si>
  <si>
    <t>ABRAÇADEIRA DE CUNHA (TIPO: D|MATERIAL: AÇO GALVANIZADO|BITOLA: 2.1/2"|CUNHA: INCLUSO|PARAFUSOS: NÃO INCLUSO)</t>
  </si>
  <si>
    <t>MATED-26436</t>
  </si>
  <si>
    <t>ABRAÇADEIRA DE CUNHA (TIPO: D|MATERIAL: AÇO GALVANIZADO|BITOLA: 3"|CUNHA: INCLUSO|PARAFUSOS: NÃO INCLUSO)</t>
  </si>
  <si>
    <t>MATED-26437</t>
  </si>
  <si>
    <t>ABRAÇADEIRA DE CUNHA (TIPO: D|MATERIAL: AÇO GALVANIZADO|BITOLA: 4"|CUNHA: INCLUSO|PARAFUSOS: NÃO INCLUSO)</t>
  </si>
  <si>
    <t>MATED-26513</t>
  </si>
  <si>
    <t>CANTONEIRA GALVANIZADA PARA FACHADA AERADA (MATERIAL: AÇO INOX)</t>
  </si>
  <si>
    <t>MATED-26514</t>
  </si>
  <si>
    <t>SUPORTE SIMPLES PARA FACHADA AERADA PARA FACHADA AERADA (MATERIAL: AÇO INOX)</t>
  </si>
  <si>
    <t>MATED-26515</t>
  </si>
  <si>
    <t>SUPORTE DUPLO PARA FACHADA AERADA (MATERIAL: AÇO INOX)</t>
  </si>
  <si>
    <t>MATED-26517</t>
  </si>
  <si>
    <t>SUPORTE PARA TRAVAMENTO SUPERIOR PARA FACHADA AERADA (MATERIAL: AÇO INOX)</t>
  </si>
  <si>
    <t>MATED-26518</t>
  </si>
  <si>
    <t>CALÇO PLÁSTICO ESPAÇADOR PARA FACHADA AERADA (ESPESSURA: 5MM)</t>
  </si>
  <si>
    <t>MATED-26519</t>
  </si>
  <si>
    <t>SUPORTE PARA TRAVAMENTO INFERIOR PARA FACHADA AERADA (MATERIAL: AÇO INOX)</t>
  </si>
  <si>
    <t>MATED-26546</t>
  </si>
  <si>
    <t>PARAFUSO (ROSCA: MÁQUINA|CABEÇA: SEXTAVADA|MATERIAL: AÇO|ACABAMENTO: ZINCADO|COMPRIMENTO: 25MM [1"]|DIÂMETRO: 6,35MM [1/4"])</t>
  </si>
  <si>
    <t>MATED-26565</t>
  </si>
  <si>
    <t>CHUMBADOR EXPANSÍVEL (TIPO: PBA SEXTAVADO|MATERIAL: AÇO CARBONO|COMPRIMENTO: 3.1/4"|DIÂMETRO DA ROSCA: 1/4")</t>
  </si>
  <si>
    <t>LUMINÁRIA ARANDELA (TIPO: MEIA-LUA|DIÂMETRO*: 30CM|ACABAMENTO: ALUMÍNIO COM VIDRO FOSCO|QUANTIDADE DE LÂMPADAS: 1|BASE-SOQUETE: E27|POTÊNCIA MÁXIMA*: 60W|SOQUETE: INCLUSO|LÂMPADA: NÃO INCLUSA)*VALORES REFERENCIAIS APROXIMADOS</t>
  </si>
  <si>
    <t>CORDOLHA DE COBRE NÚ, SEÇÃO TRANSVERSAL DE 16MM2, PARA ELEMENTOS DE CAPTAÇÃO/ANEL DE CINTAMENTO (SPDA), INCLUSIVE PRESILHA DE FIXAÇÃO</t>
  </si>
  <si>
    <t>CORDOLHA DE COBRE NÚ, SEÇÃO TRANSVERSAL DE 25MM2, PARA ELEMENTOS DE CAPTAÇÃO/ANEL DE CINTAMENTO (SPDA), INCLUSIVE PRESILHA DE FIXAÇÃO</t>
  </si>
  <si>
    <t>CORDOLHA DE COBRE NÚ, SEÇÃO TRANSVERSAL DE 35MM2, PARA ELEMENTOS DE CAPTAÇÃO/ANEL DE CINTAMENTO (SPDA), INCLUSIVE PRESILHA DE FIXAÇÃO</t>
  </si>
  <si>
    <t>CORDOLHA DE COBRE NÚ, SEÇÃO TRANSVERSAL DE 50MM2, PARA ELEMENTOS DE CAPTAÇÃO/ANEL DE CINTAMENTO (SPDA), INCLUSIVE PRESILHA DE FIXAÇÃO</t>
  </si>
  <si>
    <t>CORDOLHA DE COBRE NÚ, SEÇÃO TRANSVERSAL DE 16MM2, PARA ELEMENTOS DE CAPTAÇÃO/ ANEL DE CINTAMENTO/ DESCIDA (SPDA), INCLUSIVE SUPORTE E ISOLADOR</t>
  </si>
  <si>
    <t>CORDOLHA DE COBRE NÚ, SEÇÃO TRANSVERSAL DE 25MM2, PARA ELEMENTOS DE CAPTAÇÃO/ ANEL DE CINTAMENTO/ DESCIDA (SPDA), INCLUSIVE SUPORTE E ISOLADOR</t>
  </si>
  <si>
    <t>CORDOLHA DE COBRE NÚ, SEÇÃO TRANSVERSAL DE 35MM2, PARA ELEMENTOS DE CAPTAÇÃO/ ANEL DE CINTAMENTO/ DESCIDA (SPDA), INCLUSIVE SUPORTE E ISOLADOR</t>
  </si>
  <si>
    <t>CORDOLHA DE COBRE NÚ, SEÇÃO TRANSVERSAL DE 50MM2, PARA ELEMENTOS DE CAPTAÇÃO/ ANEL DE CINTAMENTO/ DESCIDA (SPDA), INCLUSIVE SUPORTE E ISOLADOR</t>
  </si>
  <si>
    <t>VERGALHÃO DE AÇO COM ROSCA TOTAL PARA PERFILADO, DIÂMETRO DE 3/8" (10MM), INCLUSIVE ACESSÓRIOS E FIXAÇÃO</t>
  </si>
  <si>
    <t>VERGALHÃO DE AÇO COM ROSCA TOTAL PARA PERFILADO, DIÂMETRO DE 5/16" (8MM), INCLUSIVE ACESSÓRIOS E FIXAÇÃO</t>
  </si>
  <si>
    <t>ELETRODUTO FLEXÍVEL CORRUGADO EM PVC, ANTI-CHAMA, DIÂMETRO DE 20MM (1/2"), APLICADO EM ALVENARIA, EXCLUSIVE RASGO</t>
  </si>
  <si>
    <t>ELETRODUTO FLEXÍVEL CORRUGADO EM PVC, ANTI-CHAMA, DIÂMETRO DE 25MM (3/4"), APLICADO EM ALVENARIA, EXCLUSIVE RASGO</t>
  </si>
  <si>
    <t>ELETRODUTO FLEXÍVEL CORRUGADO EM PVC, ANTI-CHAMA, DIÂMETRO DE 32MM (1"), APLICADO EM ALVENARIA, EXCLUSIVE RASGO</t>
  </si>
  <si>
    <t>ELETROCALHA LISA (100X50)MM EM CHAPA DE AÇO GALVANIZADO, ESP. 1,25MM (MSG 18), COM TRATAMENTO PRÉ-ZINCADO, INCLUSIVE TAMPA DE ENCAIXE, FIXAÇÃO SUPERIOR, CONEXÕES E ACESSÓRIOS</t>
  </si>
  <si>
    <t>ELETROCALHA LISA (100X100)MM EM CHAPA DE AÇO GALVANIZADO, ESP. 1,25MM (MSG 18), COM TRATAMENTO PRÉ-ZINCADO, INCLUSIVE TAMPA DE ENCAIXE, FIXAÇÃO SUPERIOR, CONEXÕES E ACESSÓRIOS</t>
  </si>
  <si>
    <t>ELETROCALHA LISA (150X50)MM EM CHAPA DE AÇO GALVANIZADO, ESP. 1,25MM (MSG 18), COM TRATAMENTO PRÉ-ZINCADO, INCLUSIVE TAMPA DE ENCAIXE, FIXAÇÃO SUPERIOR, CONEXÕES E ACESSÓRIOS</t>
  </si>
  <si>
    <t>ELETROCALHA LISA (150X100)MM EM CHAPA DE AÇO GALVANIZADO, ESP. 1,25MM (MSG 18), COM TRATAMENTO PRÉ-ZINCADO, INCLUSIVE TAMPA DE ENCAIXE, FIXAÇÃO SUPERIOR, CONEXÕES E ACESSÓRIOS</t>
  </si>
  <si>
    <t>ELETROCALHA LISA (200X50)MM EM CHAPA DE AÇO GALVANIZADO, ESP. 1,25MM (MSG 18), COM TRATAMENTO PRÉ-ZINCADO, INCLUSIVE TAMPA DE ENCAIXE, FIXAÇÃO SUPERIOR, CONEXÕES E ACESSÓRIOS</t>
  </si>
  <si>
    <t>ELETROCALHA LISA (200X100)MM EM CHAPA DE AÇO GALVANIZADO, ESP. 1,25MM (MSG 18), COM TRATAMENTO PRÉ-ZINCADO, INCLUSIVE TAMPA DE ENCAIXE, FIXAÇÃO SUPERIOR, CONEXÕES E ACESSÓRIOS</t>
  </si>
  <si>
    <t>ELETROCALHA LISA (300X50)MM EM CHAPA DE AÇO GALVANIZADO, ESP. 1,25MM (MSG 18), COM TRATAMENTO PRÉ-ZINCADO, INCLUSIVE TAMPA DE ENCAIXE, FIXAÇÃO SUPERIOR, CONEXÕES E ACESSÓRIOS</t>
  </si>
  <si>
    <t>ELETROCALHA LISA (300X100)MM EM CHAPA DE AÇO GALVANIZADO, ESP. 1,25MM (MSG 18), COM TRATAMENTO PRÉ-ZINCADO, INCLUSIVE TAMPA DE ENCAIXE, FIXAÇÃO SUPERIOR, CONEXÕES E ACESSÓRIOS</t>
  </si>
  <si>
    <t>ELETROCALHA LISA (400X100)MM EM CHAPA DE AÇO GALVANIZADO, ESP. 1,25MM (MSG 18), COM TRATAMENTO PRÉ-ZINCADO, INCLUSIVE TAMPA DE ENCAIXE, FIXAÇÃO SUPERIOR, CONEXÕES E ACESSÓRIOS</t>
  </si>
  <si>
    <t>ELETROCALHA PERFURADA (100X50)MM EM CHAPA DE AÇO GALVANIZADO, ESP. 1,25MM (MSG 18), COM TRATAMENTO PRÉ-ZINCADO, INCLUSIVE TAMPA DE ENCAIXE, FIXAÇÃO SUPERIOR, CONEXÕES E ACESSÓRIOS</t>
  </si>
  <si>
    <t>ELETROCALHA PERFURADA (100X100)MM EM CHAPA DE AÇO GALVANIZADO, ESP. 1,25MM (MSG 18), COM TRATAMENTO PRÉ-ZINCADO, INCLUSIVE TAMPA DE ENCAIXE, FIXAÇÃO SUPERIOR, CONEXÕES E ACESSÓRIOS</t>
  </si>
  <si>
    <t>ELETROCALHA PERFURADA (150X50)MM EM CHAPA DE AÇO GALVANIZADO, ESP. 1,25MM (MSG 18), COM TRATAMENTO PRÉ-ZINCADO, INCLUSIVE TAMPA DE ENCAIXE, FIXAÇÃO SUPERIOR, CONEXÕES E ACESSÓRIOS</t>
  </si>
  <si>
    <t>ELETROCALHA PERFURADA (150X100)MM EM CHAPA DE AÇO GALVANIZADO, ESP. 1,25MM (MSG 18), COM TRATAMENTO PRÉ-ZINCADO, INCLUSIVE TAMPA DE ENCAIXE, FIXAÇÃO SUPERIOR, CONEXÕES E ACESSÓRIOS</t>
  </si>
  <si>
    <t>ELETROCALHA PERFURADA (200X50)MM EM CHAPA DE AÇO GALVANIZADO, ESP. 1,25MM (MSG 18), COM TRATAMENTO PRÉ-ZINCADO, INCLUSIVE TAMPA DE ENCAIXE, FIXAÇÃO SUPERIOR, CONEXÕES E ACESSÓRIOS</t>
  </si>
  <si>
    <t>ELETROCALHA PERFURADA (200X100)MM EM CHAPA DE AÇO GALVANIZADO, ESP. 1,25MM (MSG 18), COM TRATAMENTO PRÉ-ZINCADO, INCLUSIVE TAMPA DE ENCAIXE, FIXAÇÃO SUPERIOR, CONEXÕES E ACESSÓRIOS</t>
  </si>
  <si>
    <t>ELETROCALHA PERFURADA (300X50)MM EM CHAPA DE AÇO GALVANIZADO, ESP. 1,25MM (MSG 18), COM TRATAMENTO PRÉ-ZINCADO, INCLUSIVE TAMPA DE ENCAIXE, FIXAÇÃO SUPERIOR, CONEXÕES E ACESSÓRIOS</t>
  </si>
  <si>
    <t>ELETROCALHA PERFURADA (300X100)MM EM CHAPA DE AÇO GALVANIZADO, ESP. 1,25MM (MSG 18), COM TRATAMENTO PRÉ-ZINCADO, INCLUSIVE TAMPA DE ENCAIXE, FIXAÇÃO SUPERIOR, CONEXÕES E ACESSÓRIOS</t>
  </si>
  <si>
    <t>ELETROCALHA PERFURADA (400X100)MM EM CHAPA DE AÇO GALVANIZADO, ESP. 1,25MM (MSG 18), COM TRATAMENTO PRÉ-ZINCADO, INCLUSIVE TAMPA DE ENCAIXE, FIXAÇÃO SUPERIOR, CONEXÕES E ACESSÓRIOS</t>
  </si>
  <si>
    <t>ED-26131</t>
  </si>
  <si>
    <t>VALA DE INFILTRAÇÃO PARA EFLUENTE, COM SEÇÃO TRAPEZOIDAL DE 40X120X40CM (1,53M2/M), INCLUSIVE ESCAVAÇÃO E BOTA FORA</t>
  </si>
  <si>
    <t>ED-26132</t>
  </si>
  <si>
    <t>VALA DE INFILTRAÇÃO PARA EFLUENTE, COM SEÇÃO TRAPEZOIDAL DE 50X150X50CM (1,91M2/M), INCLUSIVE ESCAVAÇÃO E BOTA FORA</t>
  </si>
  <si>
    <t>ED-26133</t>
  </si>
  <si>
    <t>VALA DE INFILTRAÇÃO PARA EFLUENTE, COM SEÇÃO TRAPEZOIDAL DE 60X180X60CM (2,30M2/M), INCLUSIVE ESCAVAÇÃO E BOTA FORA</t>
  </si>
  <si>
    <t>ED-26134</t>
  </si>
  <si>
    <t>VALA DE INFILTRAÇÃO PARA EFLUENTE, COM SEÇÃO TRAPEZOIDAL DE 70X210X70CM (2,68M2/M), INCLUSIVE ESCAVAÇÃO E BOTA FORA</t>
  </si>
  <si>
    <t>ED-26135</t>
  </si>
  <si>
    <t>VALA DE INFILTRAÇÃO PARA EFLUENTE, COM SEÇÃO TRAPEZOIDAL DE 80X240X80CM (3,06M2/M), INCLUSIVE ESCAVAÇÃO E BOTA FORA</t>
  </si>
  <si>
    <t>ED-26136</t>
  </si>
  <si>
    <t>VALA DE INFILTRAÇÃO PARA EFLUENTE, COM SEÇÃO TRAPEZOIDAL DE 90X270X90CM (3,45M2/M), INCLUSIVE ESCAVAÇÃO E BOTA FORA</t>
  </si>
  <si>
    <t>ED-26137</t>
  </si>
  <si>
    <t>VALA DE INFILTRAÇÃO PARA EFLUENTE, COM SEÇÃO TRAPEZOIDAL DE 100X300X100CM (3,83M2/M), INCLUSIVE ESCAVAÇÃO E BOTA FORA</t>
  </si>
  <si>
    <t>ED-26526</t>
  </si>
  <si>
    <t>ELETRODUTO DE PVC RÍGIDO ROSCÁVEL, DIÂMETRO DE 16MM (1/2"), INSTALAÇÃO EMBUTIDA OU ENTERRADA, INCLUSIVE CONEXÕES, EXCLUSIVE RASGO EM ALVENARIA/CONCRETO OU ESCAVAÇÃO</t>
  </si>
  <si>
    <t>ED-26527</t>
  </si>
  <si>
    <t>ELETRODUTO DE PVC RÍGIDO ROSCÁVEL, DIÂMETRO DE 20MM (3/4"), INSTALAÇÃO EMBUTIDA OU ENTERRADA, INCLUSIVE CONEXÕES, EXCLUSIVE RASGO EM ALVENARIA/CONCRETO OU ESCAVAÇÃO</t>
  </si>
  <si>
    <t>ED-26528</t>
  </si>
  <si>
    <t>ELETRODUTO DE PVC RÍGIDO ROSCÁVEL, DIÂMETRO DE 25MM (1"), INSTALAÇÃO EMBUTIDA OU ENTERRADA, INCLUSIVE CONEXÕES, EXCLUSIVE RASGO EM ALVENARIA/CONCRETO OU ESCAVAÇÃO</t>
  </si>
  <si>
    <t>ED-26529</t>
  </si>
  <si>
    <t>ELETRODUTO DE PVC RÍGIDO ROSCÁVEL, DIÂMETRO DE 32MM (1.1/4"), INSTALAÇÃO EMBUTIDA OU ENTERRADA, INCLUSIVE CONEXÕES, EXCLUSIVE RASGO EM ALVENARIA/CONCRETO OU ESCAVAÇÃO</t>
  </si>
  <si>
    <t>ED-26530</t>
  </si>
  <si>
    <t>ELETRODUTO DE PVC RÍGIDO ROSCÁVEL, DIÂMETRO DE 40MM (1.1/2"), INSTALAÇÃO EMBUTIDA OU ENTERRADA, INCLUSIVE CONEXÕES, EXCLUSIVE RASGO EM ALVENARIA/CONCRETO OU ESCAVAÇÃO</t>
  </si>
  <si>
    <t>ED-26531</t>
  </si>
  <si>
    <t>ELETRODUTO DE PVC RÍGIDO ROSCÁVEL, DIÂMETRO DE 50MM (2"), INSTALAÇÃO EMBUTIDA OU ENTERRADA, INCLUSIVE CONEXÕES, EXCLUSIVE RASGO EM ALVENARIA/CONCRETO OU ESCAVAÇÃO</t>
  </si>
  <si>
    <t>ED-26532</t>
  </si>
  <si>
    <t>ELETRODUTO DE PVC RÍGIDO ROSCÁVEL, DIÂMETRO DE 60MM (2.1/2"), INSTALAÇÃO EMBUTIDA OU ENTERRADA, INCLUSIVE CONEXÕES, EXCLUSIVE RASGO EM ALVENARIA/CONCRETO OU ESCAVAÇÃO</t>
  </si>
  <si>
    <t>ED-26533</t>
  </si>
  <si>
    <t>ELETRODUTO DE PVC RÍGIDO ROSCÁVEL, DIÂMETRO DE 75MM (3"), INSTALAÇÃO EMBUTIDA OU ENTERRADA, INCLUSIVE CONEXÕES, EXCLUSIVE RASGO EM ALVENARIA/CONCRETO OU ESCAVAÇÃO</t>
  </si>
  <si>
    <t>ED-26534</t>
  </si>
  <si>
    <t>ELETRODUTO DE PVC RÍGIDO ROSCÁVEL, DIÂMETRO DE 100MM (4"), INSTALAÇÃO EMBUTIDA OU ENTERRADA, INCLUSIVE CONEXÕES, EXCLUSIVE RASGO EM ALVENARIA/CONCRETO OU ESCAVAÇÃO</t>
  </si>
  <si>
    <t>ED-26535</t>
  </si>
  <si>
    <t>ELETRODUTO DE PVC RÍGIDO ROSCÁVEL, DIÂMETRO DE 16MM (1/2"), INSTALAÇÃO APARENTE OU SOBRE FORRO COM ABRAÇADEIRA METÁLICA DE CUNHA, TIPO "D", INCLUSIVE ACESSÓRIOS PARA FIXAÇÃO E CONEXÕES</t>
  </si>
  <si>
    <t>ED-26536</t>
  </si>
  <si>
    <t>ELETRODUTO DE PVC RÍGIDO ROSCÁVEL, DIÂMETRO DE 20MM (3/4"), INSTALAÇÃO APARENTE OU SOBRE FORRO COM ABRAÇADEIRA METÁLICA DE CUNHA, TIPO "D", INCLUSIVE ACESSÓRIOS PARA FIXAÇÃO E CONEXÕES</t>
  </si>
  <si>
    <t>ED-26537</t>
  </si>
  <si>
    <t>ELETRODUTO DE PVC RÍGIDO ROSCÁVEL, DIÂMETRO DE 25MM (1"), INSTALAÇÃO APARENTE OU SOBRE FORRO COM ABRAÇADEIRA METÁLICA DE CUNHA, TIPO "D", INCLUSIVE ACESSÓRIOS PARA FIXAÇÃO E CONEXÕES</t>
  </si>
  <si>
    <t>ED-26538</t>
  </si>
  <si>
    <t>ELETRODUTO DE PVC RÍGIDO ROSCÁVEL, DIÂMETRO DE 32MM (1.1/4"), INSTALAÇÃO APARENTE OU SOBRE FORRO COM ABRAÇADEIRA METÁLICA DE CUNHA, TIPO "D", INCLUSIVE ACESSÓRIOS PARA FIXAÇÃO E CONEXÕES</t>
  </si>
  <si>
    <t>ED-26539</t>
  </si>
  <si>
    <t>ELETRODUTO DE PVC RÍGIDO ROSCÁVEL, DIÂMETRO DE 40MM (1.1/2"), INSTALAÇÃO APARENTE OU SOBRE FORRO COM ABRAÇADEIRA METÁLICA DE CUNHA, TIPO "D", INCLUSIVE ACESSÓRIOS PARA FIXAÇÃO E CONEXÕES</t>
  </si>
  <si>
    <t>ED-26541</t>
  </si>
  <si>
    <t>ELETRODUTO DE PVC RÍGIDO ROSCÁVEL, DIÂMETRO DE 50MM (2"), INSTALAÇÃO APARENTE OU SOBRE FORRO COM ABRAÇADEIRA METÁLICA DE CUNHA, TIPO "D", INCLUSIVE ACESSÓRIOS PARA FIXAÇÃO E CONEXÕES</t>
  </si>
  <si>
    <t>ED-26543</t>
  </si>
  <si>
    <t>ELETRODUTO DE PVC RÍGIDO ROSCÁVEL, DIÂMETRO DE 60MM (2.1/2"), INSTALAÇÃO APARENTE OU SOBRE FORRO COM ABRAÇADEIRA METÁLICA DE CUNHA, TIPO "D", INCLUSIVE ACESSÓRIOS PARA FIXAÇÃO E CONEXÕES</t>
  </si>
  <si>
    <t>ED-26544</t>
  </si>
  <si>
    <t>ELETRODUTO DE PVC RÍGIDO ROSCÁVEL, DIÂMETRO DE 75MM (3"), INSTALAÇÃO APARENTE OU SOBRE FORRO COM ABRAÇADEIRA METÁLICA DE CUNHA, TIPO "D", INCLUSIVE ACESSÓRIOS PARA FIXAÇÃO E CONEXÕES</t>
  </si>
  <si>
    <t>ED-26545</t>
  </si>
  <si>
    <t>ELETRODUTO DE PVC RÍGIDO ROSCÁVEL, DIÂMETRO DE 100MM (4"), INSTALAÇÃO APARENTE OU SOBRE FORRO COM ABRAÇADEIRA METÁLICA DE CUNHA, TIPO "D", INCLUSIVE ACESSÓRIOS PARA FIXAÇÃO E CONEXÕES</t>
  </si>
  <si>
    <t>ED-26658</t>
  </si>
  <si>
    <t>DUTO CORRUGADO HELICOIDAL, EM POLIETILENO DE ALTA DENSIDADE (PEAD), DIÂMETRO DE 1.1/4", PARA CABO SUBTERRÂNEO, EXCLUSIVE ESCAVAÇÃO</t>
  </si>
  <si>
    <t>ED-26659</t>
  </si>
  <si>
    <t>DUTO CORRUGADO HELICOIDAL, EM POLIETILENO DE ALTA DENSIDADE (PEAD), DIÂMETRO DE 1.1/2", PARA CABO SUBTERRÂNEO, EXCLUSIVE ESCAVAÇÃO</t>
  </si>
  <si>
    <t>ED-26660</t>
  </si>
  <si>
    <t>DUTO CORRUGADO HELICOIDAL, EM POLIETILENO DE ALTA DENSIDADE (PEAD), DIÂMETRO DE 2", PARA CABO SUBTERRÂNEO, EXCLUSIVE ESCAVAÇÃO</t>
  </si>
  <si>
    <t>ED-26661</t>
  </si>
  <si>
    <t>DUTO CORRUGADO HELICOIDAL, EM POLIETILENO DE ALTA DENSIDADE (PEAD), DIÂMETRO DE 3", PARA CABO SUBTERRÂNEO, EXCLUSIVE ESCAVAÇÃO</t>
  </si>
  <si>
    <t>ED-26662</t>
  </si>
  <si>
    <t>DUTO CORRUGADO HELICOIDAL, EM POLIETILENO DE ALTA DENSIDADE (PEAD), DIÂMETRO DE 4", PARA CABO SUBTERRÂNEO, EXCLUSIVE ESCAVAÇÃO</t>
  </si>
  <si>
    <t>ED-26664</t>
  </si>
  <si>
    <t>DUTO CORRUGADO HELICOIDAL, EM POLIETILENO DE ALTA DENSIDADE (PEAD), DIÂMETRO DE 5", PARA CABO SUBTERRÂNEO, EXCLUSIVE ESCAVAÇÃO</t>
  </si>
  <si>
    <t>ED-26665</t>
  </si>
  <si>
    <t>DUTO CORRUGADO HELICOIDAL, EM POLIETILENO DE ALTA DENSIDADE (PEAD), DIÂMETRO DE 6", PARA CABO SUBTERRÂNEO, EXCLUSIVE ESCAVAÇÃO</t>
  </si>
  <si>
    <t>CABO TELEFÔNICO, PARA COMUNICAÇÃO EXTERNA COM BLINDAGEM EM ALUMÍNIO E POLIETILENO, COM DEZ (10) PARES, DIÂMETRO DO CONDUTOR ESTANHADO DE 0,50MM (CTP-APL-SN-50.10)</t>
  </si>
  <si>
    <t>CABO TELEFÔNICO, PARA COMUNICAÇÃO EXTERNA COM BLINDAGEM EM ALUMÍNIO E POLIETILENO, COM VINTE (20) PARES, DIÂMETRO DO CONDUTOR ESTANHADO DE 0,50MM (CTP-APL-SN-50.20)</t>
  </si>
  <si>
    <t>CABO TELEFÔNICO, PARA COMUNICAÇÃO EXTERNA COM BLINDAGEM EM ALUMÍNIO E POLIETILENO, COM TRINTA (30) PARES, DIÂMETRO DO CONDUTOR ESTANHADO DE 0,50MM (CTP-APL-SN-50.30)</t>
  </si>
  <si>
    <t>CABO TELEFÔNICO, PARA COMUNICAÇÃO EXTERNA COM BLINDAGEM EM ALUMÍNIO E POLIETILENO, COM CINQUENTA (50) PARES, DIÂMETRO DO CONDUTOR ESTANHADO DE 0,50MM (CTP-APL-SN-50.50)</t>
  </si>
  <si>
    <t>CABO TELEFÔNICO, PARA COMUNICAÇÃO EXTERNA COM BLINDAGEM EM ALUMÍNIO E POLIETILENO, COM CEM (100) PARES, DIÂMETRO DO CONDUTOR ESTANHADO DE 0,50MM (CTP-APL-SN-50.100)</t>
  </si>
  <si>
    <t>CORDOLHA DE COBRE NÚ, SEÇÃO TRANSVERSAL DE 10MM2, ENTERRADO PARA SISTEMA DE ATERRAMENTO, EXCLUSIVE ESCAVAÇÃO E REATERRO</t>
  </si>
  <si>
    <t>CORDOLHA DE COBRE NÚ, SEÇÃO TRANSVERSAL DE 16MM2, ENTERRADO PARA SISTEMA DE ATERRAMENTO, EXCLUSIVE ESCAVAÇÃO E REATERRO</t>
  </si>
  <si>
    <t>CORDOLHA DE COBRE NÚ, SEÇÃO TRANSVERSAL DE 25MM2, ENTERRADO PARA SISTEMA DE ATERRAMENTO, EXCLUSIVE ESCAVAÇÃO E REATERRO</t>
  </si>
  <si>
    <t>CORDOLHA DE COBRE NÚ, SEÇÃO TRANSVERSAL DE 35MM2, ENTERRADO PARA SISTEMA DE ATERRAMENTO, EXCLUSIVE ESCAVAÇÃO E REATERRO</t>
  </si>
  <si>
    <t>CORDOLHA DE COBRE NÚ, SEÇÃO TRANSVERSAL DE 50MM2, ENTERRADO PARA SISTEMA DE ATERRAMENTO, EXCLUSIVE ESCAVAÇÃO E REATERRO</t>
  </si>
  <si>
    <t>CORDOLHA DE COBRE NÚ, SEÇÃO TRANSVERSAL DE 70MM2, ENTERRADO PARA SISTEMA DE ATERRAMENTO, EXCLUSIVE ESCAVAÇÃO E REATERRO</t>
  </si>
  <si>
    <t>CORDOLHA DE COBRE NÚ, SEÇÃO TRANSVERSAL DE 95MM2, ENTERRADO PARA SISTEMA DE ATERRAMENTO, EXCLUSIVE ESCAVAÇÃO E REATERRO</t>
  </si>
  <si>
    <t>INATIVADO - NÃO UTILIZAR - DUTO CORRUGADO EM POLIETILENO DE ALTA DENSIDADE (PEAD), DIÂMETRO DE 150MM (6"), EXCLUSIVE ENVELOPAMENTO</t>
  </si>
  <si>
    <t>ELETRODUTO DE AÇO GALVANIZADO LEVE, DIÂMETRO DE 15MM (1/2"), INSTALAÇÃO APARENTE OU SOBRE FORRO COM ABRAÇADEIRA METÁLICA DE CUNHA, TIPO "D", INCLUSIVE ACESSÓRIOS PARA FIXAÇÃO E CONEXÕES</t>
  </si>
  <si>
    <t>ELETRODUTO DE AÇO GALVANIZADO LEVE, DIÂMETRO DE 20MM (3/4"), INSTALAÇÃO APARENTE OU SOBRE FORRO COM ABRAÇADEIRA METÁLICA DE CUNHA, TIPO "D", INCLUSIVE ACESSÓRIOS PARA FIXAÇÃO E CONEXÕES</t>
  </si>
  <si>
    <t>ELETRODUTO DE AÇO GALVANIZADO LEVE, DIÂMETRO DE 25MM (1"), INSTALAÇÃO APARENTE OU SOBRE FORRO COM ABRAÇADEIRA METÁLICA DE CUNHA, TIPO "D", INCLUSIVE ACESSÓRIOS PARA FIXAÇÃO E CONEXÕES</t>
  </si>
  <si>
    <t>ELETRODUTO DE AÇO GALVANIZADO MÉDIO, DIÂMETRO DE 32MM (1.1/4"), INSTALAÇÃO APARENTE OU SOBRE FORRO COM ABRAÇADEIRA METÁLICA DE CUNHA, TIPO "D", INCLUSIVE ACESSÓRIOS PARA FIXAÇÃO E CONEXÕES</t>
  </si>
  <si>
    <t>ELETRODUTO DE AÇO GALVANIZADO MÉDIO, DIÂMETRO DE 40MM (1.1/2"), INSTALAÇÃO APARENTE OU SOBRE FORRO COM ABRAÇADEIRA METÁLICA DE CUNHA, TIPO "D", INCLUSIVE ACESSÓRIOS PARA FIXAÇÃO E CONEXÕES</t>
  </si>
  <si>
    <t>ELETRODUTO DE AÇO GALVANIZADO MÉDIO, DIÂMETRO DE 50MM (2"), INSTALAÇÃO APARENTE OU SOBRE FORRO COM ABRAÇADEIRA METÁLICA DE CUNHA, TIPO "D", INCLUSIVE ACESSÓRIOS PARA FIXAÇÃO E CONEXÕES</t>
  </si>
  <si>
    <t>ELETRODUTO DE AÇO GALVANIZADO MÉDIO, DIÂMETRO DE 65MM (2.1/2"), INSTALAÇÃO APARENTE OU SOBRE FORRO COM ABRAÇADEIRA METÁLICA DE CUNHA, TIPO "D", INCLUSIVE ACESSÓRIOS PARA FIXAÇÃO E CONEXÕES</t>
  </si>
  <si>
    <t>ELETRODUTO DE AÇO GALVANIZADO MÉDIO, DIÂMETRO DE 80MM (3"), INSTALAÇÃO APARENTE OU SOBRE FORRO COM ABRAÇADEIRA METÁLICA DE CUNHA, TIPO "D", INCLUSIVE ACESSÓRIOS PARA FIXAÇÃO E CONEXÕES</t>
  </si>
  <si>
    <t>ELETRODUTO DE AÇO GALVANIZADO MÉDIO, DIÂMETRO DE 100MM (4"), INSTALAÇÃO APARENTE OU SOBRE FORRO COM ABRAÇADEIRA METÁLICA DE CUNHA, TIPO "D", INCLUSIVE ACESSÓRIOS PARA FIXAÇÃO E CONEXÕES</t>
  </si>
  <si>
    <t>ELETRODUTO DE AÇO GALVANIZADO PESADO, DIÂMETRO DE 15MM (1/2"), INSTALAÇÃO APARENTE OU SOBRE FORRO COM ABRAÇADEIRA METÁLICA DE CUNHA, TIPO "D", INCLUSIVE ACESSÓRIOS PARA FIXAÇÃO E CONEXÕES</t>
  </si>
  <si>
    <t>ELETRODUTO DE AÇO GALVANIZADO PESADO, DIÂMETRO DE 20MM (3/4"), INSTALAÇÃO APARENTE OU SOBRE FORRO COM ABRAÇADEIRA METÁLICA DE CUNHA, TIPO "D", INCLUSIVE ACESSÓRIOS PARA FIXAÇÃO E CONEXÕES</t>
  </si>
  <si>
    <t>ELETRODUTO DE AÇO GALVANIZADO PESADO, DIÂMETRO DE 25MM (1"), INSTALAÇÃO APARENTE OU SOBRE FORRO COM ABRAÇADEIRA METÁLICA DE CUNHA, TIPO "D", INCLUSIVE ACESSÓRIOS PARA FIXAÇÃO E CONEXÕES</t>
  </si>
  <si>
    <t>ELETRODUTO DE AÇO GALVANIZADO PESADO, DIÂMETRO DE 32MM (1.1/4"), INSTALAÇÃO APARENTE OU SOBRE FORRO COM ABRAÇADEIRA METÁLICA DE CUNHA, TIPO "D", INCLUSIVE ACESSÓRIOS PARA FIXAÇÃO E CONEXÕES</t>
  </si>
  <si>
    <t>ELETRODUTO DE AÇO GALVANIZADO PESADO, DIÂMETRO DE 40MM (1.1/2"), INSTALAÇÃO APARENTE OU SOBRE FORRO COM ABRAÇADEIRA METÁLICA DE CUNHA, TIPO "D", INCLUSIVE ACESSÓRIOS PARA FIXAÇÃO E CONEXÕES</t>
  </si>
  <si>
    <t>ELETRODUTO DE AÇO GALVANIZADO PESADO, DIÂMETRO DE 50MM (2"), INSTALAÇÃO APARENTE OU SOBRE FORRO COM ABRAÇADEIRA METÁLICA DE CUNHA, TIPO "D", INCLUSIVE ACESSÓRIOS PARA FIXAÇÃO E CONEXÕES</t>
  </si>
  <si>
    <t>ELETRODUTO DE AÇO GALVANIZADO PESADO, DIÂMETRO DE 65MM (2.1/2"), INSTALAÇÃO APARENTE OU SOBRE FORRO COM ABRAÇADEIRA METÁLICA DE CUNHA, TIPO "D", INCLUSIVE ACESSÓRIOS PARA FIXAÇÃO E CONEXÕES</t>
  </si>
  <si>
    <t>ELETRODUTO DE AÇO GALVANIZADO PESADO, DIÂMETRO DE 80MM (3"), INSTALAÇÃO APARENTE OU SOBRE FORRO COM ABRAÇADEIRA METÁLICA DE CUNHA, TIPO "D", INCLUSIVE ACESSÓRIOS PARA FIXAÇÃO E CONEXÕES</t>
  </si>
  <si>
    <t>ELETRODUTO DE AÇO GALVANIZADO PESADO, DIÂMETRO DE 100MM (4"), INSTALAÇÃO APARENTE OU SOBRE FORRO COM ABRAÇADEIRA METÁLICA DE CUNHA, TIPO "D", INCLUSIVE ACESSÓRIOS PARA FIXAÇÃO E CONEXÕES</t>
  </si>
  <si>
    <t>ELETRODUTO FLEXÍVEL CORRUGADO EM PVC, ANTI-CHAMA, DIÂMETRO DE 20MM (1/2"), APLICADO EM ALVENARIA, INCLUSIVE RASGO</t>
  </si>
  <si>
    <t>ELETRODUTO FLEXÍVEL CORRUGADO EM PVC, ANTI-CHAMA, DIÂMETRO DE 25MM (3/4"), APLICADO EM ALVENARIA, INCLUSIVE RASGO</t>
  </si>
  <si>
    <t>ELETRODUTO FLEXÍVEL CORRUGADO EM PVC, ANTI-CHAMA, DIÂMETRO DE 32MM (1"), APLICADO EM ALVENARIA, INCLUSIVE RASGO</t>
  </si>
  <si>
    <t>VERGALHÃO DE AÇO COM ROSCA TOTAL PARA PERFILADO, DIÂMETRO DE  1/4" (6MM), INCLUSIVE ACESSÓRIOS E FIXAÇÃO</t>
  </si>
  <si>
    <t>ED-9553</t>
  </si>
  <si>
    <t>FIXAÇÃO DE TUBO/ELETRODUTO, INSTALAÇÃO APARENTE OU SOBRE FORRO, COM ABRAÇADEIRA METÁLICA DE CUNHA, TIPO D, PARA TUBO COM DIÂMETRO DE 1/2", ESPAÇAMENTO A CADA 200CM, INCLUSIVE BUCHA E PARAFUSO</t>
  </si>
  <si>
    <t>ED-9554</t>
  </si>
  <si>
    <t>FIXAÇÃO DE TUBO/ELETRODUTO, INSTALAÇÃO APARENTE OU SOBRE FORRO, COM ABRAÇADEIRA METÁLICA DE CUNHA, TIPO D, PARA TUBO COM DIÂMETRO DE 3/4", ESPAÇAMENTO A CADA 200CM, INCLUSIVE BUCHA E PARAFUSO</t>
  </si>
  <si>
    <t>ED-9555</t>
  </si>
  <si>
    <t>FIXAÇÃO DE TUBO/ELETRODUTO, INSTALAÇÃO APARENTE OU SOBRE FORRO, COM ABRAÇADEIRA METÁLICA DE CUNHA, TIPO D, PARA TUBO COM DIÂMETRO DE 1", ESPAÇAMENTO A CADA 200CM, INCLUSIVE BUCHA E PARAFUSO</t>
  </si>
  <si>
    <t>ED-9556</t>
  </si>
  <si>
    <t>FIXAÇÃO DE TUBO/ELETRODUTO, INSTALAÇÃO APARENTE OU SOBRE FORRO, COM ABRAÇADEIRA METÁLICA DE CUNHA, TIPO D, PARA TUBO COM DIÂMETRO DE 1.1/4", ESPAÇAMENTO A CADA 150CM, INCLUSIVE BUCHA E PARAFUSO</t>
  </si>
  <si>
    <t>ED-9557</t>
  </si>
  <si>
    <t>FIXAÇÃO DE TUBO/ELETRODUTO, INSTALAÇÃO APARENTE OU SOBRE FORRO, COM ABRAÇADEIRA METÁLICA DE CUNHA, TIPO D, PARA TUBO COM DIÂMETRO DE 1.1/2", ESPAÇAMENTO A CADA 150CM, INCLUSIVE BUCHA E PARAFUSO</t>
  </si>
  <si>
    <t>ED-9558</t>
  </si>
  <si>
    <t>FIXAÇÃO DE TUBO/ELETRODUTO, INSTALAÇÃO APARENTE OU SOBRE FORRO, COM ABRAÇADEIRA METÁLICA DE CUNHA, TIPO D, PARA TUBO COM DIÂMETRO DE 2", ESPAÇAMENTO A CADA 150CM, INCLUSIVE BUCHA E PARAFUSO</t>
  </si>
  <si>
    <t>ED-9559</t>
  </si>
  <si>
    <t>FIXAÇÃO DE TUBO/ELETRODUTO, INSTALAÇÃO APARENTE OU SOBRE FORRO, COM ABRAÇADEIRA METÁLICA DE CUNHA, TIPO D, PARA TUBO COM DIÂMETRO DE 2.1/2", ESPAÇAMENTO A CADA 150CM, INCLUSIVE BUCHA E PARAFUSO</t>
  </si>
  <si>
    <t>ED-9560</t>
  </si>
  <si>
    <t>FIXAÇÃO DE TUBO/ELETRODUTO, INSTALAÇÃO APARENTE OU SOBRE FORRO, COM ABRAÇADEIRA METÁLICA DE CUNHA, TIPO D, PARA TUBO COM DIÂMETRO DE 3", ESPAÇAMENTO A CADA 150CM, INCLUSIVE BUCHA E PARAFUSO</t>
  </si>
  <si>
    <t>ED-9562</t>
  </si>
  <si>
    <t>FIXAÇÃO DE TUBO/ELETRODUTO, INSTALAÇÃO APARENTE OU SOBRE FORRO, COM ABRAÇADEIRA METÁLICA DE CUNHA, TIPO D, PARA TUBO COM DIÂMETRO DE 4", ESPAÇAMENTO A CADA 150CM, INCLUSIVE BUCHA E PARAFUSO</t>
  </si>
  <si>
    <t>ED-9567</t>
  </si>
  <si>
    <t>FIXAÇÃO DE TUBO, INSTALAÇÃO APARENTE OU SOBRE FORRO, COM ABRAÇADEIRA METÁLICA FLEXÍVEL, PARA TUBO COM DIÂMETRO DE 2", ESPAÇAMENTO A CADA 150CM, INCLUSIVE BUCHA E PARAFUSO</t>
  </si>
  <si>
    <t>ED-9568</t>
  </si>
  <si>
    <t>FIXAÇÃO DE TUBO, INSTALAÇÃO APARENTE OU SOBRE FORRO, COM ABRAÇADEIRA METÁLICA FLEXÍVEL, PARA TUBO COM DIÂMETRO DE 3", ESPAÇAMENTO A CADA 150CM, INCLUSIVE BUCHA E PARAFUSO</t>
  </si>
  <si>
    <t>ED-9569</t>
  </si>
  <si>
    <t>FIXAÇÃO DE TUBO, INSTALAÇÃO APARENTE OU SOBRE FORRO, COM ABRAÇADEIRA METÁLICA FLEXÍVEL, PARA TUBO COM DIÂMETRO DE 4", ESPAÇAMENTO A CADA 150CM, INCLUSIVE BUCHA E PARAFUSO</t>
  </si>
  <si>
    <t>ED-9570</t>
  </si>
  <si>
    <t>FIXAÇÃO DE TUBO, INSTALAÇÃO APARENTE OU SOBRE FORRO, COM ABRAÇADEIRA METÁLICA FLEXÍVEL, PARA TUBO COM DIÂMETRO DE 5", ESPAÇAMENTO A CADA 150CM, INCLUSIVE BUCHA E PARAFUSO</t>
  </si>
  <si>
    <t>ED-9571</t>
  </si>
  <si>
    <t>FIXAÇÃO DE TUBO, INSTALAÇÃO APARENTE OU SOBRE FORRO, COM ABRAÇADEIRA METÁLICA FLEXÍVEL, PARA TUBO COM DIÂMETRO DE 6", ESPAÇAMENTO A CADA 100CM, INCLUSIVE BUCHA E PARAFUSO</t>
  </si>
  <si>
    <t>ED-9572</t>
  </si>
  <si>
    <t>FIXAÇÃO DE TUBO, INSTALAÇÃO APARENTE OU SOBRE FORRO, COM ABRAÇADEIRA METÁLICA FLEXÍVEL, PARA TUBO COM DIÂMETRO DE 8", ESPAÇAMENTO A CADA 100CM, INCLUSIVE BUCHA E PARAFUSO</t>
  </si>
  <si>
    <t>CORDOLHA DE COBRE NÚ (SEÇÃO TRANSVERSAL: 95MM2|NÚMEROS DE FIOS: 7|DIÂMETRO DOS FIOS: 4,12MM|CLASSE: 2A)</t>
  </si>
  <si>
    <t>DUTO CORRUGADO HELICOIDAL (TIPO: FLEXÍVEL|MATERIAL: POLIETILENO DE ALTA DENSIDADE [PEAD]|COR: PRETA|DIÂMETRO NOMINAL: 1.1/2"|DIÂMETRO INTERNO*: 43MM) *VALORES REFERENCIAIS APROXIMADOS</t>
  </si>
  <si>
    <t>DUTO CORRUGADO HELICOIDAL (TIPO: FLEXÍVEL|MATERIAL: POLIETILENO DE ALTA DENSIDADE [PEAD]|COR: PRETA|DIÂMETRO NOMINAL: 2"|DIÂMETRO INTERNO*: 50,8MM) *VALORES REFERENCIAIS APROXIMADOS</t>
  </si>
  <si>
    <t>DUTO CORRUGADO HELICOIDAL (TIPO: FLEXÍVEL|MATERIAL: POLIETILENO DE ALTA DENSIDADE [PEAD]|COR: PRETA|DIÂMETRO NOMINAL: 3"|DIÂMETRO INTERNO*: 75MM) *VALORES REFERENCIAIS APROXIMADOS</t>
  </si>
  <si>
    <t>DUTO CORRUGADO HELICOIDAL (TIPO: FLEXÍVEL|MATERIAL: POLIETILENO DE ALTA DENSIDADE [PEAD]|COR: PRETA|DIÂMETRO NOMINAL: 4"|DIÂMETRO INTERNO*: 103MM) *VALORES REFERENCIAIS APROXIMADOS</t>
  </si>
  <si>
    <t>DUTO CORRUGADO HELICOIDAL (TIPO: FLEXÍVEL|MATERIAL: POLIETILENO DE ALTA DENSIDADE [PEAD]|COR: PRETA|DIÂMETRO NOMINAL: 5"|DIÂMETRO INTERNO*: 128MM) *VALORES REFERENCIAIS APROXIMADOS</t>
  </si>
  <si>
    <t>DUTO CORRUGADO HELICOIDAL (TIPO: FLEXÍVEL|MATERIAL: POLIETILENO DE ALTA DENSIDADE [PEAD]|COR: PRETA|DIÂMETRO NOMINAL: 6"|DIÂMETRO INTERNO*: 155MM) *VALORES REFERENCIAIS APROXIMADOS</t>
  </si>
  <si>
    <t>BARRA CHATA (MATERIAL: ALUMÍNIO|LARGURA: 3/4" [19,05MM]|ESPESSURA: 1/4"[6,35MM]|COMPRIMENTO DA BARRA: 3M|APLICAÇÃO: SISTEMA DE PROTEÇÃO CONTRA DESCARGAS ATMOSFÉRICAS)</t>
  </si>
  <si>
    <t>CORDOLHA DE COBRE NÚ (SEÇÃO TRANSVERSAL: 10MM2|NÚMEROS DE FIOS: 7|DIÂMETRO DOS FIOS: 1,36MM|CLASSE: 2A)</t>
  </si>
  <si>
    <t>CORDOLHA DE COBRE NÚ (SEÇÃO TRANSVERSAL: 16MM2|NÚMEROS DE FIOS: 7|DIÂMETRO DOS FIOS: 1,70MM|CLASSE: 2A)</t>
  </si>
  <si>
    <t>CORDOLHA DE COBRE NÚ (SEÇÃO TRANSVERSAL: 25MM2|NÚMEROS DE FIOS: 7|DIÂMETRO DOS FIOS: 2,06MM|CLASSE: 2A)</t>
  </si>
  <si>
    <t>CORDOLHA DE COBRE NÚ (SEÇÃO TRANSVERSAL: 35MM2|NÚMEROS DE FIOS: 7|DIÂMETRO DOS FIOS: 2,50MM|CLASSE: 2A)</t>
  </si>
  <si>
    <t>CORDOLHA DE COBRE NÚ (SEÇÃO TRANSVERSAL: 50MM2|NÚMEROS DE FIOS: 7|DIÂMETRO DOS FIOS: 3,00MM|CLASSE: 2A)</t>
  </si>
  <si>
    <t>CORDOLHA DE COBRE NÚ (SEÇÃO TRANSVERSAL: 70MM2|NÚMEROS DE FIOS: 7|DIÂMETRO DOS FIOS: 3,45MM|CLASSE: 2A)</t>
  </si>
  <si>
    <t>DUTO CORRUGADO HELICOIDAL (TIPO: FLEXÍVEL|MATERIAL: POLIETILENO DE ALTA DENSIDADE [PEAD]|COR: PRETA|DIÂMETRO NOMINAL: 1.1/4"|DIÂMETRO INTERNO*: 31,5MM) *VALORES REFERENCIAIS APROXIMADOS</t>
  </si>
  <si>
    <t>PORTÃO EM CHAPA DE AÇO, TIPO DIAMANTE, ESP. 1,20MM (MSG-18), COM REQUADRO EM CANTONEIRA DE AÇO 1.1/4"X1/8", INCLUSIVE CADEADO, EXCLUSIVE PINTURA</t>
  </si>
  <si>
    <t>PISO VINÍLICO EM PLACA (MATERIAL: SEMI-FLEXÍVEL|LARGURA*: 30CM|COMPRIMENTO*: 30CM|ESPESSURA: 2MM|CLASSIFICAÇÃO DE USO: COMERCIAL 33|APLICAÇÃO: PISO E PARADE) *VALORES REFERENCIAIS APROXIMADOS</t>
  </si>
  <si>
    <t>INATIVADO NÃO USAR - CHAPA DE MÁRMORE (COR: BRANCO COMUM|TIPO: POLIDO|ESPESSURA: 3CM)</t>
  </si>
  <si>
    <t>INATIVADO NÃO USAR - PEITORIL/SOLEIRA EM MÁRMORE (COR: BRANCO COMUM|TIPO: POLIDO|ESPESSURA: 2CM)</t>
  </si>
  <si>
    <t>INATIVADO NÃO USAR - PEITORIL/SOLEIRA EM MÁRMORE (COR: BRANCO COMUM|TIPO: POLIDO|ESPESSURA: 3CM)</t>
  </si>
  <si>
    <t>INATIVADO NÃO USAR - CHAPA DE MÁRMORE (COR: BRANCO COMUM|TIPO: POLIDO|ESPESSURA: 2CM)</t>
  </si>
  <si>
    <t>INATIVADO NÃO USAR - PORTA DE ABRIR, 01 FOLHA, EM CHAPA 14 SAE 1020 - PADRÃO SEDS</t>
  </si>
  <si>
    <t>INATIVADO NÃO USAR - PORTA DE ABRIR, 02 FOLHAS, EM CHAPA 14 SAE 1020 - PADRÃO SEDS</t>
  </si>
  <si>
    <t>PISO VINÍLICO EM RÉGUA (MATERIAL: FLEXÍVEL|ACABAMENTO: AMADEIRADO|CLASSIFICAÇÃO DE USO: COMERCIAL 32|ESPESSURA MÍNIMA*: 2MM|CAPA DE USO: 0,4MM|DIMENSÕES*: 18X120CM) *VALORES REFERENCIAIS APROXIMADOS</t>
  </si>
  <si>
    <t>MATRO-15204</t>
  </si>
  <si>
    <t>AREIA FINA</t>
  </si>
  <si>
    <t>MATRO-15595</t>
  </si>
  <si>
    <t>AREIA MÉDIA</t>
  </si>
  <si>
    <t>INATIVADO NÃO USAR - ALUMÍNIO ESTRUTURAL (TIPO DE ACABAMENTO: NATURAL)</t>
  </si>
  <si>
    <t>GRAUTE (BASE: CIMENTÍCIA COM AREIA DE QUARTZO E ADITIVOS ESPEICIAIS|APLICAÇÃO: USO GERAL|DENSIDADE: 2.000KG/M3|RESISTÊNCIA AOS 28 DIAS: 50MPA|RENDIMENTO*: 80SC/M3[DE 25KG])*VALORES REFERENCIAIS APROXIMADOS</t>
  </si>
  <si>
    <t>MATRO-14099</t>
  </si>
  <si>
    <t>CAL HIDRATADA PARA CAIAÇÃO</t>
  </si>
  <si>
    <t>MOURÃO PRÉ-MOLDADO DE CONCRETO, TIPO CALHA V, HT= 3,00 M</t>
  </si>
  <si>
    <t>ENGENHEIRO DE OBRA, NÍVEL PLENO, COM ENCARGOS SOCIAIS (4 H/DIA X 5,5 DIAS/SEM X 4 SEM/MÊS X 5 MESES)</t>
  </si>
  <si>
    <t>ENCARREGADO GERAL, COM ENCARGOS SOCIAIS (1 ENCARREGADO X 8 H/DIA X 5,5 DIAS/SEM X 4 SEM/MÊS X 5 MESES)</t>
  </si>
  <si>
    <t>TECNICO EM SEGURANCA DO TRABALHO (4 H/DIA X 5,5 DIAS/SEM X 4 SEM/MÊS X 5 MESES)</t>
  </si>
  <si>
    <t>VIGIA NOTURNO COM ENCARGOS COMPLEMENTARES (2 VIGIAS X 12 H/DIA X 7 DIAS/SEM X 4 SEM/MÊS X 5 MESES)</t>
  </si>
  <si>
    <t>4.1.5</t>
  </si>
  <si>
    <t>REATERRO COMPACTADO COM PLACA VIBRATORIA</t>
  </si>
  <si>
    <t>ESTACAS</t>
  </si>
  <si>
    <t>BLOCOS DE FUNDAÇÃO</t>
  </si>
  <si>
    <t>VIGAS BALDRAMES</t>
  </si>
  <si>
    <t>PILARES</t>
  </si>
  <si>
    <t>VIGAS</t>
  </si>
  <si>
    <t>ALVENARIA COM BLOCO CHEIO</t>
  </si>
  <si>
    <t>DRENAGEM</t>
  </si>
  <si>
    <t>MUROS DE ARRIMO</t>
  </si>
  <si>
    <t>4.4.8</t>
  </si>
  <si>
    <t>4.4.9</t>
  </si>
  <si>
    <t>4.4.10</t>
  </si>
  <si>
    <t>4.4.11</t>
  </si>
  <si>
    <t>4.6.2</t>
  </si>
  <si>
    <t>área</t>
  </si>
  <si>
    <t>blocos</t>
  </si>
  <si>
    <t>pilar (unid)</t>
  </si>
  <si>
    <t>pilar (m)</t>
  </si>
  <si>
    <t>baldrame (m)</t>
  </si>
  <si>
    <t>viga (m)</t>
  </si>
  <si>
    <t>estaca (unid)</t>
  </si>
  <si>
    <t>estaca (m)</t>
  </si>
  <si>
    <t>4.2.4</t>
  </si>
  <si>
    <t>ESTACA BROCA DE CONCRETO, FCK 20 MPA, DIÂMETRO DE 30 CM, ESCAVAÇÃO MANUAL COM TRADO CONCHA, INTEIRAMENTE ARMADA COM AÇO DE 12,5 MM E 5,0 MM</t>
  </si>
  <si>
    <t>ESCAVAÇÃO MANUAL PARA BLOCO DE COROAMENTO OU SAPATA, SEM PREVISÃO DE FÔRMA</t>
  </si>
  <si>
    <t>LASTRO DE CONCRETO MAGRO, APLICADO EM BLOCOS DE COROAMENTO OU SAPATAS</t>
  </si>
  <si>
    <t>CONCRETAGEM DE BLOCOS DE COROAMENTO E VIGAS BALDRAMES, FCK 30 MPA, COM USO DE BOMBA  LANÇAMENTO, ADENSAMENTO E ACABAMENTO</t>
  </si>
  <si>
    <t>ARMAÇÃO DE BLOCO, VIGA BALDRAME OU SAPATA UTILIZANDO AÇO CA-50 DE 10 MM - MONTAGEM</t>
  </si>
  <si>
    <t>ESCAVAÇÃO MANUAL DE VALA PARA VIGA BALDRAME, SEM PREVISÃO DE FÔRMA</t>
  </si>
  <si>
    <t>GRAUTEAMENTO VERTICAL EM ALVENARIA ESTRUTURAL</t>
  </si>
  <si>
    <t>CHAPISCO APLICADO EM ALVENARIA (SEM PRESENÇA DE VÃOS) E ESTRUTURAS DE CONCRETO DE FACHADA, COM COLHER DE PEDREIRO.  ARGAMASSA TRAÇO 1:3 COM PREPARO EM BETONEIRA 400L</t>
  </si>
  <si>
    <t>EMBOÇO OU MASSA ÚNICA EM ARGAMASSA TRAÇO 1:2:8, PREPARO MECÂNICO COM BETONEIRA 400 L, APLICADA MANUALMENTE EM PANOS CEGOS DE FACHADA (SEM PRESENÇA DE VÃOS), ESPESSURA DE 45 MM</t>
  </si>
  <si>
    <t>ATERRO MANUAL DE VALAS COM AREIA PARA ATERRO E COMPACTAÇÃO MECANIZADA</t>
  </si>
  <si>
    <t>CONCRETAGEM DE BLOCOS DE COROAMENTO E VIGAS BALDRAMES, COM CONCRETO USINADO, CLASSE DE RESISTENCIA C30, BRITA 0 E 1, SLUMP = 100 +/- 20 MM, COM BOMBEAMENTO, LANÇAMENTO, ADENSAMENTO E ACABAMENTO</t>
  </si>
  <si>
    <t>ARMAÇÃO DE BLOCO, VIGA BALDRAME OU SAPATA UTILIZANDO AÇO CA-50 DE 8 MM - MONTAGEM</t>
  </si>
  <si>
    <t>ARMAÇÃO DE PILAR OU VIGA DE ESTRUTURA CONVENCIONAL DE CONCRETO ARMADO UTILIZANDO AÇO CA-50 DE 8,0 MM - MONTAGEM</t>
  </si>
  <si>
    <t>CONCRETAGEM DE PILARES, COM CONCRETO USINADO BOMBEAVEL, CLASSE DE RESISTENCIA C25, BRITA 0 E 1, SLUMP = 100 +/- 20 MM, COM USO DE BOMBA, LANÇAMENTO, ADENSAMENTO E ACABAMENTO</t>
  </si>
  <si>
    <t>ARMAÇÃO DE PILAR OU VIGA DE ESTRUTURA CONVENCIONAL DE CONCRETO ARMADO UTILIZANDO AÇO CA-50 DE 10,0 MM - MONTAGEM</t>
  </si>
  <si>
    <t>CONCRETAGEM DE VIGAS  COM CONCRETO USINADO BOMBEAVEL, CLASSE DE RESISTENCIA C25, BRITA 0 E 1, SLUMP = 100 +/- 20 MM, COM USO DE BOMBA, LANÇAMENTO, ADENSAMENTO E ACABAMENTO</t>
  </si>
  <si>
    <t>DRENO BARBACÃ, DN 50MM, COM MATERIAL DRENANTE (BRITA E MANTA GEOTEXTIL), COMPRIMENTO 50CM</t>
  </si>
  <si>
    <t>CANALETA MEIA CANA PRÉ-MOLDADA DE CONCRETO (D = 30 CM) - FORNECIMENTO E INSTALAÇÃO</t>
  </si>
  <si>
    <t>PROJETO EXECUTIVO DE INSTALAÇÕES HIDRÁULICAS</t>
  </si>
  <si>
    <t>UND</t>
  </si>
  <si>
    <t>CORDOALHA DE COBRE NU 50 MM², ENTERRADA, SEM ISOLADOR - FORNECIMENTO E INSTALAÇÃO. AF_12/2017</t>
  </si>
  <si>
    <t>HASTE DE ATERRAMENTO 5/8  PARA SPDA - FORNECIMENTO E INSTALAÇÃO. AF_12/2017</t>
  </si>
  <si>
    <t>DISCRIMINAÇÃO DAS PARCELAS</t>
  </si>
  <si>
    <t>DIFERENCIADO</t>
  </si>
  <si>
    <t>CUSTO DIRETO</t>
  </si>
  <si>
    <t>CD</t>
  </si>
  <si>
    <t>ADMINISTRAÇÃO CENTRAL</t>
  </si>
  <si>
    <t>AC</t>
  </si>
  <si>
    <t>LUCRO BRUTO</t>
  </si>
  <si>
    <t>DESPESAS FINANCEIRAS</t>
  </si>
  <si>
    <t>DF</t>
  </si>
  <si>
    <t>SEGUROS, GARANTIAS E RISCO</t>
  </si>
  <si>
    <t>SEGUROS + GARANTIAS</t>
  </si>
  <si>
    <t>S</t>
  </si>
  <si>
    <t>RISCO(*)</t>
  </si>
  <si>
    <t>R</t>
  </si>
  <si>
    <t>TRIBUTOS</t>
  </si>
  <si>
    <t>I</t>
  </si>
  <si>
    <t>PV</t>
  </si>
  <si>
    <t>ISS</t>
  </si>
  <si>
    <t>-</t>
  </si>
  <si>
    <t>PIS</t>
  </si>
  <si>
    <t>COFINS</t>
  </si>
  <si>
    <t>CPRB</t>
  </si>
  <si>
    <t>INSS</t>
  </si>
  <si>
    <t>FÓRMULA DO BDI</t>
  </si>
  <si>
    <t>(1 + (AC + S + G + R)) x (1 + DF) x  (1 + L)</t>
  </si>
  <si>
    <t>(1 - (I + CPRB))</t>
  </si>
  <si>
    <t>PARCELA DO NUMERADOR</t>
  </si>
  <si>
    <t>PARCELA DO DENOMINADOR</t>
  </si>
  <si>
    <t>OBSERVAÇÕES</t>
  </si>
  <si>
    <t>IMPLANTAÇÃO DO RESERVATÓRIO ESTRELA DO SUL
PLANILHA DE CÁLCULO DO BDI</t>
  </si>
  <si>
    <t>COF</t>
  </si>
  <si>
    <t>04.229.520/0001-21</t>
  </si>
  <si>
    <t>Ubirajara A Santos tel. 31 9 9984-9061</t>
  </si>
  <si>
    <t>METALÚRGICA RPL LTDA</t>
  </si>
  <si>
    <t>FORTMETAL METALURGICA LTDA</t>
  </si>
  <si>
    <t>02.899.143/0001-02</t>
  </si>
  <si>
    <t>Proposta nº 0297/26
tamiris@rplreservatorios.com.br</t>
  </si>
  <si>
    <t>TOTAL</t>
  </si>
  <si>
    <t>FORNECIMENTO E MONTAGEM DE RESERVATÓRIO, COM CAPACIDADE DE ARMAZENAMENTO DE ÁGUA DE 1000 M³, A SER IMPLANTADO NO BAIRRO ESTRELA DO SUL, MODELO CILÍNDRICO APOIADO SOBRE BASE DE CONCRETO COM DIÂMETRO APROXIMADO DE 14,5 M, CONSTRUÍDO EM CHAPA METÁLICA DE AÇO CARBONO, CONSIDERANDO OS SEGUINTES ACESSÓRIOS INCLUSOS: ESCADA FIXA TIPO MARINHEIRO INTERNA E EXTERNA, SENDO A EXTERNA COM GUARDA-CORPO; BOCAL PARA INSPEÇÃO NA TAMPA SUPERIOR COM DIÂMETRO MÍNIMO DE 500 MM; CONEXÕES DE ENTRADA DE ÁGUA; CONEXÕES DE SAÍDA DE ÁGUA; DRENO PARA LIMPEZA; EXTRAVASOR; BOIA; SUPORTES COM ABRAÇADEIRAS PARA FIXAÇÃO DA TUBULAÇÃO; CORRIMÃO DE BORDA NO TETO COM 1,0 M DE ALTURA E SUPORTE DE PARA-RAIO E AINDA CONSIDERANDO ESTRUTURA TOTALMENTE REVESTIDA, CONFORME DESCRIÇÃO COMPLEMENTAR CONTIDA NO TERMO DE REFERÊNCIA, ANEXO DO EDITAL</t>
  </si>
  <si>
    <t>ARMAÇÃO DE LAJE DE ESTRUTURA CONVENCIONAL DE CONCRETO ARMADO UTILIZANDO AÇO CA-50 DE 10,0 MM - MONTAGEM</t>
  </si>
  <si>
    <t>MONTAGEM E DESMONTAGEM DE FÔRMA DE VIGA, ESCORAMENTO DE MADEIRA, EM CHAPA DE MADEIRA COMPENSADA RESINADA, 2 UTILIZAÇÕES</t>
  </si>
  <si>
    <t>ARMAÇÃO DE VIGA DE ESTRUTURA CONVENCIONAL DE CONCRETO ARMADO UTILIZANDO AÇO CA-50 DE 6,30 MM - MONTAGEM</t>
  </si>
  <si>
    <t>ARMAÇÃO DE VIGA DE ESTRUTURA CONVENCIONAL DE CONCRETO ARMADO UTILIZANDO AÇO CA-50 DE 10,0 MM - MONTAGEM</t>
  </si>
  <si>
    <t>CONCRETO ESTRUTURAL, USINADO, COM FCK 35MPA, FORNECIMENTO, LANÇAMENTO, ADENSAMENTO E ACABAMENTO</t>
  </si>
  <si>
    <t>SERVIÇO DE BOMBEAMENTO DE CONCRETO</t>
  </si>
  <si>
    <t>4.4.12</t>
  </si>
  <si>
    <t>4.4.13</t>
  </si>
  <si>
    <t>4.4.14</t>
  </si>
  <si>
    <t>SISTEMA DE PREVENÇÃO CONTRA DESCARGAS ATMOSFÉRICAS - SPDA</t>
  </si>
  <si>
    <t>4.5.6</t>
  </si>
  <si>
    <t>4.5.7</t>
  </si>
  <si>
    <t>4.6.2.1</t>
  </si>
  <si>
    <t>4.6.2.2</t>
  </si>
  <si>
    <t>4.6.2.3</t>
  </si>
  <si>
    <t>5.2</t>
  </si>
  <si>
    <t>5.3</t>
  </si>
  <si>
    <t>5.4</t>
  </si>
  <si>
    <t>5.5</t>
  </si>
  <si>
    <t>5.6</t>
  </si>
  <si>
    <t>5.7</t>
  </si>
  <si>
    <t>5.8</t>
  </si>
  <si>
    <t>5.9</t>
  </si>
  <si>
    <t>5.10</t>
  </si>
  <si>
    <t>5.11</t>
  </si>
  <si>
    <t>5.12</t>
  </si>
  <si>
    <t>5.13</t>
  </si>
  <si>
    <t>2.1</t>
  </si>
  <si>
    <t>2.2</t>
  </si>
  <si>
    <t>2.3</t>
  </si>
  <si>
    <t>2.4</t>
  </si>
  <si>
    <t>BASE DO RESERVATÓRIO</t>
  </si>
  <si>
    <t>Mês 5</t>
  </si>
  <si>
    <t>DIPAWA RESERVATÓRIOS METÁLICOS LTDA</t>
  </si>
  <si>
    <t>55.456.602/0001-40</t>
  </si>
  <si>
    <t>Proposta nº 17874
Cássia Nazaré de Souza
14 3404-3844</t>
  </si>
  <si>
    <t>1.2.16</t>
  </si>
  <si>
    <t>1.2.17</t>
  </si>
  <si>
    <t>1.2.18</t>
  </si>
  <si>
    <t>4.6.3</t>
  </si>
  <si>
    <t>PAVIMENTAÇÃO</t>
  </si>
  <si>
    <t>EXECUÇÃO DE PAVIMENTO EM PISO INTERTRAVADO, COM BLOCO RETANGULAR DE 20 X 10 CM, ESPESSURA 10 CM, INCLUSO MATERIAIS.</t>
  </si>
  <si>
    <t>GUIA (MEIO-FIO) EM TRECHO RETO, CONFECCIONADA EM CONCRETO PRÉ-FABRICADO, DIMENSÕES 100X15X13X30 CM (COMPRIMENTO X BASE INFERIOR X BASE SUPERIOR X ALTURA)</t>
  </si>
  <si>
    <t>4.6.4</t>
  </si>
  <si>
    <t>ILUMINAÇÃO</t>
  </si>
  <si>
    <t>4.6.4.1</t>
  </si>
  <si>
    <t>POSTE DE AÇO GALVANIZADO, ALTURA LIVRE MÍNIMA DE 6M, COM 1 LUMINÁRIA DE LED, POTÊNCIA DE 200W, INCLUSIVE FIAÇÃO, SUPORTE E FUNDAÇÃO</t>
  </si>
  <si>
    <t>ESCAVAÇÃO MANUAL DE VALA (SOLO SECO), PROFUNDIDADE ATE 1,50 M</t>
  </si>
  <si>
    <t>ESCAVACAO MECÂNICA DE VALAS (SOLO SECO), PROFUNDIDADE ATE 1,50 M</t>
  </si>
  <si>
    <t>ESCAVAÇÃO MECÂNICA EM ROCHA BRANDA, À FRIO</t>
  </si>
  <si>
    <t>REATERRO E COMPACTAÇÃO DE VALAS OU CAVAS DE FUNDAÇÃO, COM COMPACTADOR DE PLACA VIBRATÓRIA, COM CONTROLE DO GRAU DE COMPACTAÇÃO EM 97% PN</t>
  </si>
  <si>
    <t>CARGA MANOBRA E DESCARGA MECÂNICA DE SOLO UTILIZANDO CAMINHAO BASCULANTE E PÁ CARREGADEIRA SOBRE PNEUS.</t>
  </si>
  <si>
    <t>M³X KM</t>
  </si>
  <si>
    <t>EXECUCAO DE DRENO VERTICAL COM PEDRISCO E MANTA GEOTÊXTIL, DIAMETRO 150 MM</t>
  </si>
  <si>
    <t xml:space="preserve">ESTRIBO PARA PV E SIMILARES PADRÃO COPASA 037, INCLUINDO ASSENTAMENTO                                                                                                                                                                                       </t>
  </si>
  <si>
    <t>BLOCO DE ANCORAGEM EM CONCRETO ESTRUTURAL, FCK 20 MPA, INCLUINDO FORMA E ARMAÇÃO</t>
  </si>
  <si>
    <t>SEINFRA</t>
  </si>
  <si>
    <t>4.6.1.4</t>
  </si>
  <si>
    <t>4.6.1.5</t>
  </si>
  <si>
    <t>4.6.1.6</t>
  </si>
  <si>
    <t>4.6.1.7</t>
  </si>
  <si>
    <t>4.6.1.8</t>
  </si>
  <si>
    <t>4.6.1.9</t>
  </si>
  <si>
    <t>4.6.1.10</t>
  </si>
  <si>
    <t>4.6.1.11</t>
  </si>
  <si>
    <t>4.6.1.12</t>
  </si>
  <si>
    <t>4.6.1.13</t>
  </si>
  <si>
    <t>4.6.1.14</t>
  </si>
  <si>
    <t>4.6.1.15</t>
  </si>
  <si>
    <t>4.6.1.16</t>
  </si>
  <si>
    <t>4.6.1.17</t>
  </si>
  <si>
    <t>4.6.1.18</t>
  </si>
  <si>
    <t>4.6.1.19</t>
  </si>
  <si>
    <t>ACERTO E VERIFICAÇÃO DO NIVELAMENTO DE FUNDO DE VALAS</t>
  </si>
  <si>
    <t>AÇO CA 50 #10,0 MM, FORNECIMENTO E ARMAÇÃO</t>
  </si>
  <si>
    <t>CONCRETO ESTRUTURAL PARA LAJES FCK 20 MPA, (CONSUMO MÍNIMO DE CIMENTO 350 KG/M3) PREPARO EM BETONEIRA, INCLUSIVE LANCAMENTO E ADENSAMENTO</t>
  </si>
  <si>
    <t>ALVENARIA ELEVAÇÃO E=20CM, COM BLOCOS DE CONCRETO 39x19x19 CM, PREENCHIDO COM CONCRETO MAGRO, COM INSERÇÃO DE HASTES DE AÇO CA-50 #10,0MM, CONFORME PROJETO</t>
  </si>
  <si>
    <t>FORMA PLANA EM CHAPA DE MADEIRA COMPENSADA RESINADA, E = 14 MM, PARA LAJES DE FUNDO DA CAIXA</t>
  </si>
  <si>
    <t>ARMAÇÃO PARA EXECUÇÃO DE LAJE, PISO DE CONCRETO OU LAJE SOBRE SOLO, COM USO DE TELA Q-138</t>
  </si>
  <si>
    <t>REVESTIMENTO IMPERMEABILIZANTE, COM SIKA 1 OU SIMILAR, PARTE INTERNA</t>
  </si>
  <si>
    <t>PINTURA IMPERMEABILIZANTE COM TINTA ASFALTICA, PARTE EXTERNA</t>
  </si>
  <si>
    <t xml:space="preserve">EXECUCAO DE DRENO VERTICAL COM PEDRISCO E MANTA GEOTÊXTIL, DIAMETRO 150 MM </t>
  </si>
  <si>
    <t>LOCACAO DE PERFURATRIZ PNEUMATICA DE PESO MEDIO, * 24 * KG, PARA ROCHA</t>
  </si>
  <si>
    <t>DN 85 MM</t>
  </si>
  <si>
    <t>PVC PBA</t>
  </si>
  <si>
    <t>DN 110 MM</t>
  </si>
  <si>
    <t>PVC DEFOFO</t>
  </si>
  <si>
    <t>DN 150 MM</t>
  </si>
  <si>
    <t>CHEGADA</t>
  </si>
  <si>
    <t>SAÍDA</t>
  </si>
  <si>
    <t>4X</t>
  </si>
  <si>
    <t>CAIXA DE DESCARGA 1,20 X 1,20</t>
  </si>
  <si>
    <t>CAIXAS DE DESCARGA E SAÍDA</t>
  </si>
  <si>
    <t>4.6.2.4</t>
  </si>
  <si>
    <t>4.6.2.5</t>
  </si>
  <si>
    <t>4.6.2.6</t>
  </si>
  <si>
    <t>4.6.2.7</t>
  </si>
  <si>
    <t>4.6.2.8</t>
  </si>
  <si>
    <t>4.6.2.9</t>
  </si>
  <si>
    <t>4.6.2.10</t>
  </si>
  <si>
    <t>4.6.2.11</t>
  </si>
  <si>
    <t>4.6.2.12</t>
  </si>
  <si>
    <t>4.6.2.13</t>
  </si>
  <si>
    <t>4.6.2.14</t>
  </si>
  <si>
    <t>4.6.2.15</t>
  </si>
  <si>
    <t>4.6.2.16</t>
  </si>
  <si>
    <t>4.6.2.17</t>
  </si>
  <si>
    <t>4.6.2.18</t>
  </si>
  <si>
    <t>4.6.2.19</t>
  </si>
  <si>
    <t>CONEXÕES DE ENTRADA, SAÍDA E DESCARGA</t>
  </si>
  <si>
    <t>4.6.3.1</t>
  </si>
  <si>
    <t>ADAPTADOR PVC/FOFO PB JE DN 85 X 85</t>
  </si>
  <si>
    <t>ADAPTADOR PVC/FOFO PB JE DN150X150</t>
  </si>
  <si>
    <t>I4654</t>
  </si>
  <si>
    <t>TUBO FOFO FLANGE E PONTA DN  100 MM PN10 L=5800</t>
  </si>
  <si>
    <t>I4665</t>
  </si>
  <si>
    <t>TUBO FOFO FLANGE E PONTA DN  150 MM PN10 L=5800</t>
  </si>
  <si>
    <t>I7215</t>
  </si>
  <si>
    <t>I3363</t>
  </si>
  <si>
    <t>CURVA 90 FoFo BB JUNTA ELÁSTICA PARA ÁGUA DN 100</t>
  </si>
  <si>
    <t>CURVA 90 FoFo BB JUNTA ELÁSTICA PARA ÁGUA DN 150</t>
  </si>
  <si>
    <t>I3425</t>
  </si>
  <si>
    <t>I3426</t>
  </si>
  <si>
    <t>CURVA 90 FoFo BB JUNTA ELÁSTICA PARA ÁGUA DN 85</t>
  </si>
  <si>
    <t>I7119</t>
  </si>
  <si>
    <t>REGISTRO DE GAVETA C/ FLANGES E CUNHA EMBORRACHADA CORPO CURTO C/ VOLANTE DN 250 PN10</t>
  </si>
  <si>
    <t>CURVA FoFo 45 FF PARA ÁGUA DN  250 PN10</t>
  </si>
  <si>
    <t>I5095</t>
  </si>
  <si>
    <t>I3411</t>
  </si>
  <si>
    <t>I4687</t>
  </si>
  <si>
    <t>I3350</t>
  </si>
  <si>
    <t>I3658</t>
  </si>
  <si>
    <t>TE FoFo FF DN  250 x 200 PN10</t>
  </si>
  <si>
    <t>I11856</t>
  </si>
  <si>
    <t>I3427</t>
  </si>
  <si>
    <t>I3654</t>
  </si>
  <si>
    <t>TE FoFo FF DN  200 x 200 PN10</t>
  </si>
  <si>
    <t>I11140</t>
  </si>
  <si>
    <t>I11138</t>
  </si>
  <si>
    <t>I11122</t>
  </si>
  <si>
    <t>I5094</t>
  </si>
  <si>
    <t>REGISTRO DE GAVETA C/ FLANGES E CUNHA EMBORRACHADA CORPO CURTO C/ VOLANTE DN 200 PN10</t>
  </si>
  <si>
    <t>I7120</t>
  </si>
  <si>
    <t>I3761</t>
  </si>
  <si>
    <t>I3762</t>
  </si>
  <si>
    <t>I11859</t>
  </si>
  <si>
    <t>I3428</t>
  </si>
  <si>
    <t>I11885</t>
  </si>
  <si>
    <t>ARRUELA BORRACHA P/ FLANGES DN 85 PN10 P/ ÁGUA</t>
  </si>
  <si>
    <t>EXTREMIDADE BF FLANGE JUNTA ELASTICA DN 85 PN10</t>
  </si>
  <si>
    <t>EXTREMIDADE BF FLANGE JUNTA ELASTICA DN 100 PN10</t>
  </si>
  <si>
    <t>EXTREMIDADE BF FLANGE JUNTA ELASTICA DN 150 PN10</t>
  </si>
  <si>
    <t>REDUÇÃO FoFo FF DN 200 x 85 PN10</t>
  </si>
  <si>
    <t>CURVA FoFo 90 FF PARA ÁGUA DN 85 PN10</t>
  </si>
  <si>
    <t>CURVA FoFo 90 FF PARA ÁGUA DN 100 PN10</t>
  </si>
  <si>
    <t>CURVA FoFo 90 FF PARA ÁGUA DN 150 PN10</t>
  </si>
  <si>
    <t>REDUÇÃO FoFo FF DN 200 x 150 PN10</t>
  </si>
  <si>
    <t>REDUÇÃO FoFo FF DN 200 x 100 PN10</t>
  </si>
  <si>
    <t>CURVA FoFo 90 FF PARA ÁGUA DN 250 PN10</t>
  </si>
  <si>
    <t>TOCO FoFo C/ FLANGES DN 250 PN10 L=500</t>
  </si>
  <si>
    <t>TOCO FoFo C/ FLANGES DN 150 PN10 L=500</t>
  </si>
  <si>
    <t>TOCO FoFo C/ FLANGES DN 200 PN10 L=250</t>
  </si>
  <si>
    <t>CURVA FoFo 90 FF PARA ÁGUA DN 200 PN10</t>
  </si>
  <si>
    <t>TUBO FoFo C/FLANGE E PONTA DN   85 PN10 L=5800</t>
  </si>
  <si>
    <t>TUBO FoFo C/FLANGE E PONTA DN  250 PN10 L=5800</t>
  </si>
  <si>
    <t>CURVA 45 FoFo BB JUNTA ELÁSTICA PARA ÁGUA DN 250</t>
  </si>
  <si>
    <t>TUBO FOFO FLANGE E PONTA DN 150 MM PN10 L=5800</t>
  </si>
  <si>
    <t>I6428</t>
  </si>
  <si>
    <t>ARRUELA BORRACHA P/ FLANGES DN 100 PN10 P/ ÁGUA</t>
  </si>
  <si>
    <t>I6420</t>
  </si>
  <si>
    <t>I6429</t>
  </si>
  <si>
    <t>ARRUELA BORRACHA P/ FLANGES DN 150 PN10 P/ ÁGUA</t>
  </si>
  <si>
    <t>I6430</t>
  </si>
  <si>
    <t>ARRUELA BORRACHA P/ FLANGES DN 200 PN10 P/ ÁGUA</t>
  </si>
  <si>
    <t>I6436</t>
  </si>
  <si>
    <t>ARRUELA BORRACHA P/ FLANGES DN 250 PN10 P/ ÁGUA</t>
  </si>
  <si>
    <t>I4241</t>
  </si>
  <si>
    <t>PARAFUSO C/ PORCAS PARA FLANGES DN 16 x 80</t>
  </si>
  <si>
    <t>I4242</t>
  </si>
  <si>
    <t>PARAFUSO C/ PORCAS PARA FLANGES DN 20 x 90</t>
  </si>
  <si>
    <t>4.6.3.2</t>
  </si>
  <si>
    <t>4.6.3.3</t>
  </si>
  <si>
    <t>4.6.3.4</t>
  </si>
  <si>
    <t>4.6.3.5</t>
  </si>
  <si>
    <t>4.6.3.6</t>
  </si>
  <si>
    <t>4.6.3.7</t>
  </si>
  <si>
    <t>4.6.3.8</t>
  </si>
  <si>
    <t>4.6.3.9</t>
  </si>
  <si>
    <t>4.6.3.10</t>
  </si>
  <si>
    <t>4.6.3.11</t>
  </si>
  <si>
    <t>4.6.3.12</t>
  </si>
  <si>
    <t>4.6.3.13</t>
  </si>
  <si>
    <t>4.6.3.14</t>
  </si>
  <si>
    <t>4.6.3.15</t>
  </si>
  <si>
    <t>4.6.3.16</t>
  </si>
  <si>
    <t>4.6.3.17</t>
  </si>
  <si>
    <t>4.6.3.18</t>
  </si>
  <si>
    <t>4.6.3.19</t>
  </si>
  <si>
    <t>4.6.3.20</t>
  </si>
  <si>
    <t>4.6.3.21</t>
  </si>
  <si>
    <t>4.6.3.22</t>
  </si>
  <si>
    <t>4.6.3.23</t>
  </si>
  <si>
    <t>4.6.3.24</t>
  </si>
  <si>
    <t>4.6.3.25</t>
  </si>
  <si>
    <t>4.6.3.26</t>
  </si>
  <si>
    <t>4.6.3.27</t>
  </si>
  <si>
    <t>4.6.3.28</t>
  </si>
  <si>
    <t>4.6.3.29</t>
  </si>
  <si>
    <t>4.6.3.30</t>
  </si>
  <si>
    <t>4.6.3.31</t>
  </si>
  <si>
    <t>4.6.3.32</t>
  </si>
  <si>
    <t>4.6.3.33</t>
  </si>
  <si>
    <t>4.6.3.34</t>
  </si>
  <si>
    <t>4.6.3.35</t>
  </si>
  <si>
    <t>4.6.3.36</t>
  </si>
  <si>
    <t>4.6.3.37</t>
  </si>
  <si>
    <t>4.6.3.38</t>
  </si>
  <si>
    <t>4.6.3.39</t>
  </si>
  <si>
    <t>4.6.3.40</t>
  </si>
  <si>
    <t>4.6.3.41</t>
  </si>
  <si>
    <t>4.6.3.42</t>
  </si>
  <si>
    <t>4.6.3.43</t>
  </si>
  <si>
    <t>MONTAGEM HIDRÁULICA</t>
  </si>
  <si>
    <t>CAIXA DE SAÍDA PARA DISTRIBUIÇÃO 1,60 X 1,60</t>
  </si>
  <si>
    <t>TOPOGRAFIA COM PLANIMETRIA</t>
  </si>
  <si>
    <t>5.14</t>
  </si>
  <si>
    <t>CAIXA ENTERRADA HIDRÁULICA RETANGULAR, EM ALVENARIA COM BLOCOS DE CONCRETO, DIMENSÕES INTERNAS: 0,6X0,6X0,6 M PARA REDE DE DRENAGEM</t>
  </si>
  <si>
    <t>4.6.1.20</t>
  </si>
  <si>
    <r>
      <t xml:space="preserve">SIG.
</t>
    </r>
    <r>
      <rPr>
        <b/>
        <vertAlign val="superscript"/>
        <sz val="8"/>
        <color theme="0"/>
        <rFont val="Times New Roman"/>
        <family val="1"/>
      </rPr>
      <t>(1)</t>
    </r>
  </si>
  <si>
    <r>
      <t>INC.</t>
    </r>
    <r>
      <rPr>
        <b/>
        <vertAlign val="superscript"/>
        <sz val="8"/>
        <color theme="0"/>
        <rFont val="Times New Roman"/>
        <family val="1"/>
      </rPr>
      <t>(5)</t>
    </r>
  </si>
  <si>
    <r>
      <t>MATERIAL</t>
    </r>
    <r>
      <rPr>
        <b/>
        <vertAlign val="superscript"/>
        <sz val="8"/>
        <color theme="0"/>
        <rFont val="Times New Roman"/>
        <family val="1"/>
      </rPr>
      <t>(3)</t>
    </r>
  </si>
  <si>
    <r>
      <t>ISS</t>
    </r>
    <r>
      <rPr>
        <vertAlign val="superscript"/>
        <sz val="8"/>
        <rFont val="Times New Roman"/>
        <family val="1"/>
      </rPr>
      <t>(2)</t>
    </r>
  </si>
  <si>
    <r>
      <rPr>
        <vertAlign val="superscript"/>
        <sz val="12"/>
        <rFont val="Times New Roman"/>
        <family val="1"/>
      </rPr>
      <t>BDI (CONFORME ACÓRDÃO Nº 2622/13 e LEI Nº 13.161 DE 31/08/15)</t>
    </r>
    <r>
      <rPr>
        <vertAlign val="superscript"/>
        <sz val="8"/>
        <rFont val="Times New Roman"/>
        <family val="1"/>
      </rPr>
      <t xml:space="preserve">
(1) </t>
    </r>
    <r>
      <rPr>
        <sz val="8"/>
        <rFont val="Times New Roman"/>
        <family val="1"/>
      </rPr>
      <t>SIGLA.</t>
    </r>
    <r>
      <rPr>
        <vertAlign val="superscript"/>
        <sz val="8"/>
        <rFont val="Times New Roman"/>
        <family val="1"/>
      </rPr>
      <t xml:space="preserve">
(2) </t>
    </r>
    <r>
      <rPr>
        <sz val="8"/>
        <rFont val="Times New Roman"/>
        <family val="1"/>
      </rPr>
      <t xml:space="preserve">QUANTO AO ISS O TCU ORIENTA OBSERVAR A LEGISLAÇÃO DO MUNICÍPIO. NO REFERIDO ACÓRDÃO O TCU PARTIU DA PREMISSA DE INCIDÊNCIA DO ISS EM 50% DO PREÇO DE VENDA, MARIANA ADOTA ISS DE 5% INCIDENTE SOBRE OBRAS E SERVIÇOS DE ENGENHARIA.
</t>
    </r>
    <r>
      <rPr>
        <vertAlign val="superscript"/>
        <sz val="8"/>
        <rFont val="Times New Roman"/>
        <family val="1"/>
      </rPr>
      <t xml:space="preserve">(3) </t>
    </r>
    <r>
      <rPr>
        <sz val="8"/>
        <rFont val="Times New Roman"/>
        <family val="1"/>
      </rPr>
      <t xml:space="preserve">BDI DIFERENCIADO A SER APLICADO EM CASOS DE FORNECIMENTO DE MATERIAIS E EQUIPAMENTOS. EX. CONJUNTO MOTOBOMBAS, TUBOS E CONEXÕES FOFO, QCM, QGBT, ETC. 
</t>
    </r>
    <r>
      <rPr>
        <vertAlign val="superscript"/>
        <sz val="8"/>
        <rFont val="Times New Roman"/>
        <family val="1"/>
      </rPr>
      <t xml:space="preserve">(4) </t>
    </r>
    <r>
      <rPr>
        <sz val="8"/>
        <rFont val="Times New Roman"/>
        <family val="1"/>
      </rPr>
      <t xml:space="preserve">BDI DIFERENCIADO A SER APLICADO PARA SERVIÇOS.
</t>
    </r>
    <r>
      <rPr>
        <vertAlign val="superscript"/>
        <sz val="8"/>
        <rFont val="Times New Roman"/>
        <family val="1"/>
      </rPr>
      <t xml:space="preserve">(5) </t>
    </r>
    <r>
      <rPr>
        <sz val="8"/>
        <rFont val="Times New Roman"/>
        <family val="1"/>
      </rPr>
      <t>INCIDÊNCIA.</t>
    </r>
  </si>
  <si>
    <t>FORNECIMENTO E MONTAGEM DE TANQUE RESERVATÓRIO METÁLICO DE 1.000 M³ - RAP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</si>
</sst>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4">
    <numFmt numFmtId="44" formatCode="_-&quot;R$&quot;\ * #,##0.00_-;\-&quot;R$&quot;\ * #,##0.00_-;_-&quot;R$&quot;\ * &quot;-&quot;??_-;_-@_-"/>
    <numFmt numFmtId="43" formatCode="_-* #,##0.00_-;\-* #,##0.00_-;_-* &quot;-&quot;??_-;_-@_-"/>
    <numFmt numFmtId="164" formatCode="&quot;R$&quot;#,##0.00;[Red]\-&quot;R$&quot;#,##0.00"/>
    <numFmt numFmtId="165" formatCode="0.0000%"/>
    <numFmt numFmtId="166" formatCode="_-[$R$-416]\ * #,##0.00_-;\-[$R$-416]\ * #,##0.00_-;_-[$R$-416]\ * &quot;-&quot;??_-;_-@_-"/>
    <numFmt numFmtId="167" formatCode="[$-416]mmm\-yy;@"/>
    <numFmt numFmtId="168" formatCode="&quot;R$&quot;\ #,##0.00"/>
    <numFmt numFmtId="169" formatCode="0.00000"/>
    <numFmt numFmtId="170" formatCode="_(* #,##0.00_);_(* \(#,##0.00\);_(* &quot;-&quot;??_);_(@_)"/>
    <numFmt numFmtId="171" formatCode="&quot;R$&quot;#,##0.00"/>
    <numFmt numFmtId="172" formatCode="0.000000"/>
    <numFmt numFmtId="173" formatCode="0.0%"/>
    <numFmt numFmtId="174" formatCode="0.000"/>
    <numFmt numFmtId="175" formatCode="0.000%"/>
  </numFmts>
  <fonts count="37" x14ac:knownFonts="1">
    <font>
      <sz val="11"/>
      <color theme="1"/>
      <name val="Aptos Narrow"/>
      <family val="2"/>
      <scheme val="minor"/>
    </font>
    <font>
      <sz val="11"/>
      <color theme="1"/>
      <name val="Aptos Narrow"/>
      <family val="2"/>
      <scheme val="minor"/>
    </font>
    <font>
      <b/>
      <sz val="11"/>
      <color theme="1"/>
      <name val="Arial"/>
      <family val="2"/>
    </font>
    <font>
      <sz val="8"/>
      <name val="Aptos Narrow"/>
      <family val="2"/>
      <scheme val="minor"/>
    </font>
    <font>
      <sz val="12"/>
      <name val="Aptos Narrow"/>
      <family val="2"/>
      <scheme val="minor"/>
    </font>
    <font>
      <sz val="11"/>
      <color theme="1"/>
      <name val="Arial"/>
      <family val="2"/>
    </font>
    <font>
      <b/>
      <sz val="11"/>
      <color rgb="FF000000"/>
      <name val="Arial"/>
      <family val="2"/>
    </font>
    <font>
      <sz val="11"/>
      <color rgb="FF000000"/>
      <name val="Arial"/>
      <family val="2"/>
    </font>
    <font>
      <u/>
      <sz val="11"/>
      <color rgb="FF000000"/>
      <name val="Arial"/>
      <family val="2"/>
    </font>
    <font>
      <sz val="11"/>
      <name val="Arial"/>
      <family val="2"/>
    </font>
    <font>
      <sz val="9"/>
      <name val="Arial"/>
      <family val="2"/>
    </font>
    <font>
      <sz val="10"/>
      <name val="Arial"/>
      <family val="2"/>
    </font>
    <font>
      <b/>
      <sz val="11"/>
      <color theme="0"/>
      <name val="Times New Roman"/>
      <family val="1"/>
    </font>
    <font>
      <sz val="11"/>
      <name val="Times New Roman"/>
      <family val="1"/>
    </font>
    <font>
      <b/>
      <sz val="11"/>
      <name val="Times New Roman"/>
      <family val="1"/>
    </font>
    <font>
      <sz val="10"/>
      <name val="Times New Roman"/>
      <family val="1"/>
    </font>
    <font>
      <b/>
      <sz val="10"/>
      <color theme="0"/>
      <name val="Times New Roman"/>
      <family val="1"/>
    </font>
    <font>
      <sz val="10"/>
      <color theme="1"/>
      <name val="Times New Roman"/>
      <family val="1"/>
    </font>
    <font>
      <sz val="11"/>
      <color theme="0"/>
      <name val="Times New Roman"/>
      <family val="1"/>
    </font>
    <font>
      <b/>
      <sz val="12"/>
      <name val="Times New Roman"/>
      <family val="1"/>
    </font>
    <font>
      <sz val="11"/>
      <color theme="1"/>
      <name val="Times New Roman"/>
      <family val="1"/>
    </font>
    <font>
      <u/>
      <sz val="11"/>
      <name val="Times New Roman"/>
      <family val="1"/>
    </font>
    <font>
      <sz val="11"/>
      <color rgb="FFFF0000"/>
      <name val="Times New Roman"/>
      <family val="1"/>
    </font>
    <font>
      <b/>
      <sz val="11"/>
      <color theme="1"/>
      <name val="Times New Roman"/>
      <family val="1"/>
    </font>
    <font>
      <sz val="12"/>
      <name val="Times New Roman"/>
      <family val="1"/>
    </font>
    <font>
      <sz val="8"/>
      <color theme="1"/>
      <name val="Times New Roman"/>
      <family val="1"/>
    </font>
    <font>
      <b/>
      <sz val="11"/>
      <color rgb="FF000000"/>
      <name val="Times New Roman"/>
      <family val="1"/>
    </font>
    <font>
      <sz val="11"/>
      <color rgb="FF000000"/>
      <name val="Times New Roman"/>
      <family val="1"/>
    </font>
    <font>
      <b/>
      <sz val="8"/>
      <color theme="0"/>
      <name val="Times New Roman"/>
      <family val="1"/>
    </font>
    <font>
      <b/>
      <vertAlign val="superscript"/>
      <sz val="8"/>
      <color theme="0"/>
      <name val="Times New Roman"/>
      <family val="1"/>
    </font>
    <font>
      <sz val="8"/>
      <name val="Times New Roman"/>
      <family val="1"/>
    </font>
    <font>
      <b/>
      <sz val="8"/>
      <name val="Times New Roman"/>
      <family val="1"/>
    </font>
    <font>
      <vertAlign val="superscript"/>
      <sz val="8"/>
      <name val="Times New Roman"/>
      <family val="1"/>
    </font>
    <font>
      <b/>
      <u/>
      <sz val="8"/>
      <name val="Times New Roman"/>
      <family val="1"/>
    </font>
    <font>
      <vertAlign val="superscript"/>
      <sz val="12"/>
      <name val="Times New Roman"/>
      <family val="1"/>
    </font>
    <font>
      <b/>
      <sz val="12"/>
      <color theme="1" tint="0.14999847407452621"/>
      <name val="Times New Roman"/>
      <family val="1"/>
    </font>
    <font>
      <b/>
      <sz val="11"/>
      <name val="Arial"/>
      <family val="2"/>
    </font>
  </fonts>
  <fills count="10">
    <fill>
      <patternFill patternType="none"/>
    </fill>
    <fill>
      <patternFill patternType="gray125"/>
    </fill>
    <fill>
      <patternFill patternType="solid">
        <fgColor theme="4"/>
        <bgColor theme="4"/>
      </patternFill>
    </fill>
    <fill>
      <patternFill patternType="solid">
        <fgColor rgb="FF156082"/>
        <bgColor indexed="64"/>
      </patternFill>
    </fill>
    <fill>
      <patternFill patternType="solid">
        <fgColor theme="4"/>
        <bgColor rgb="FF000000"/>
      </patternFill>
    </fill>
    <fill>
      <patternFill patternType="solid">
        <fgColor theme="4"/>
        <bgColor indexed="64"/>
      </patternFill>
    </fill>
    <fill>
      <patternFill patternType="solid">
        <fgColor rgb="FFFF0000"/>
        <bgColor indexed="64"/>
      </patternFill>
    </fill>
    <fill>
      <patternFill patternType="solid">
        <fgColor rgb="FFFFFF00"/>
        <bgColor indexed="64"/>
      </patternFill>
    </fill>
    <fill>
      <patternFill patternType="solid">
        <fgColor theme="0" tint="-4.9958800012207406E-2"/>
        <bgColor indexed="64"/>
      </patternFill>
    </fill>
    <fill>
      <patternFill patternType="solid">
        <fgColor rgb="FFDCE6F1"/>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top/>
      <bottom style="thin">
        <color auto="1"/>
      </bottom>
      <diagonal/>
    </border>
    <border>
      <left/>
      <right style="thin">
        <color auto="1"/>
      </right>
      <top/>
      <bottom style="thin">
        <color auto="1"/>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s>
  <cellStyleXfs count="9">
    <xf numFmtId="0" fontId="0" fillId="0" borderId="0"/>
    <xf numFmtId="43" fontId="1" fillId="0" borderId="0" applyFont="0" applyFill="0" applyBorder="0" applyAlignment="0" applyProtection="0"/>
    <xf numFmtId="9" fontId="1" fillId="0" borderId="0" applyFont="0" applyFill="0" applyBorder="0" applyAlignment="0" applyProtection="0"/>
    <xf numFmtId="0" fontId="10" fillId="0" borderId="0"/>
    <xf numFmtId="0" fontId="11" fillId="0" borderId="0"/>
    <xf numFmtId="44" fontId="1" fillId="0" borderId="0" applyFont="0" applyFill="0" applyBorder="0" applyAlignment="0" applyProtection="0"/>
    <xf numFmtId="0" fontId="11" fillId="0" borderId="0"/>
    <xf numFmtId="9" fontId="11" fillId="0" borderId="0"/>
    <xf numFmtId="0" fontId="11" fillId="0" borderId="0"/>
  </cellStyleXfs>
  <cellXfs count="273">
    <xf numFmtId="0" fontId="0" fillId="0" borderId="0" xfId="0"/>
    <xf numFmtId="0" fontId="0" fillId="0" borderId="0" xfId="0" applyAlignment="1">
      <alignment horizontal="center"/>
    </xf>
    <xf numFmtId="0" fontId="0" fillId="0" borderId="0" xfId="0" applyAlignment="1">
      <alignment horizontal="center" vertical="center"/>
    </xf>
    <xf numFmtId="43" fontId="0" fillId="0" borderId="0" xfId="1" applyFont="1"/>
    <xf numFmtId="0" fontId="0" fillId="0" borderId="0" xfId="0" applyAlignment="1">
      <alignment horizontal="left" vertical="center"/>
    </xf>
    <xf numFmtId="4" fontId="5" fillId="0" borderId="0" xfId="0" applyNumberFormat="1" applyFont="1" applyAlignment="1">
      <alignment horizontal="center" vertical="center"/>
    </xf>
    <xf numFmtId="0" fontId="5" fillId="0" borderId="0" xfId="0" applyFont="1" applyAlignment="1">
      <alignment horizontal="center" vertical="center"/>
    </xf>
    <xf numFmtId="49" fontId="2" fillId="0" borderId="1" xfId="0" applyNumberFormat="1" applyFont="1" applyBorder="1" applyAlignment="1">
      <alignment horizontal="left" vertical="center"/>
    </xf>
    <xf numFmtId="49" fontId="2" fillId="0" borderId="1" xfId="0" applyNumberFormat="1" applyFont="1" applyBorder="1" applyAlignment="1">
      <alignment horizontal="center" vertical="center"/>
    </xf>
    <xf numFmtId="49" fontId="6" fillId="0" borderId="1" xfId="0" applyNumberFormat="1" applyFont="1" applyBorder="1" applyAlignment="1">
      <alignment horizontal="justify" vertical="center"/>
    </xf>
    <xf numFmtId="4" fontId="2" fillId="0" borderId="1" xfId="0" applyNumberFormat="1" applyFont="1" applyBorder="1" applyAlignment="1">
      <alignment horizontal="center" vertical="center"/>
    </xf>
    <xf numFmtId="4" fontId="2" fillId="0" borderId="1" xfId="1" applyNumberFormat="1" applyFont="1" applyBorder="1" applyAlignment="1">
      <alignment horizontal="right" vertical="center"/>
    </xf>
    <xf numFmtId="49" fontId="5" fillId="0" borderId="1" xfId="0" applyNumberFormat="1" applyFont="1" applyBorder="1" applyAlignment="1">
      <alignment horizontal="left" vertical="center"/>
    </xf>
    <xf numFmtId="49" fontId="5" fillId="0" borderId="1" xfId="0" applyNumberFormat="1" applyFont="1" applyBorder="1" applyAlignment="1">
      <alignment horizontal="center" vertical="center"/>
    </xf>
    <xf numFmtId="49" fontId="7" fillId="0" borderId="1" xfId="0" applyNumberFormat="1" applyFont="1" applyBorder="1" applyAlignment="1">
      <alignment horizontal="justify" vertical="center"/>
    </xf>
    <xf numFmtId="4" fontId="5" fillId="0" borderId="1" xfId="0" applyNumberFormat="1" applyFont="1" applyBorder="1" applyAlignment="1">
      <alignment horizontal="center" vertical="center"/>
    </xf>
    <xf numFmtId="4" fontId="5" fillId="0" borderId="1" xfId="1" applyNumberFormat="1" applyFont="1" applyBorder="1" applyAlignment="1">
      <alignment horizontal="right" vertical="center"/>
    </xf>
    <xf numFmtId="0" fontId="5" fillId="0" borderId="1" xfId="0" applyFont="1" applyBorder="1" applyAlignment="1">
      <alignment horizontal="center" vertical="center"/>
    </xf>
    <xf numFmtId="0" fontId="7" fillId="0" borderId="1" xfId="0" applyFont="1" applyBorder="1" applyAlignment="1">
      <alignment horizontal="justify" vertical="center"/>
    </xf>
    <xf numFmtId="4" fontId="5" fillId="0" borderId="1" xfId="1" applyNumberFormat="1" applyFont="1" applyFill="1" applyBorder="1" applyAlignment="1">
      <alignment horizontal="right" vertical="center"/>
    </xf>
    <xf numFmtId="49" fontId="9" fillId="0" borderId="1" xfId="0" applyNumberFormat="1" applyFont="1" applyBorder="1" applyAlignment="1">
      <alignment horizontal="justify" vertical="center"/>
    </xf>
    <xf numFmtId="4" fontId="2" fillId="0" borderId="1" xfId="1" applyNumberFormat="1" applyFont="1" applyFill="1" applyBorder="1" applyAlignment="1">
      <alignment horizontal="right" vertical="center"/>
    </xf>
    <xf numFmtId="43" fontId="5" fillId="0" borderId="0" xfId="1" applyFont="1" applyAlignment="1">
      <alignment horizontal="center" vertical="center" wrapText="1"/>
    </xf>
    <xf numFmtId="43" fontId="5" fillId="0" borderId="0" xfId="1" applyFont="1" applyAlignment="1">
      <alignment horizontal="center" vertical="center"/>
    </xf>
    <xf numFmtId="165" fontId="5" fillId="0" borderId="0" xfId="0" applyNumberFormat="1" applyFont="1" applyAlignment="1">
      <alignment horizontal="center"/>
    </xf>
    <xf numFmtId="0" fontId="5" fillId="0" borderId="0" xfId="0" applyFont="1" applyAlignment="1">
      <alignment horizontal="center"/>
    </xf>
    <xf numFmtId="4" fontId="0" fillId="0" borderId="0" xfId="1" applyNumberFormat="1" applyFont="1" applyBorder="1"/>
    <xf numFmtId="4" fontId="0" fillId="0" borderId="0" xfId="0" applyNumberFormat="1" applyAlignment="1">
      <alignment horizontal="right" vertical="center"/>
    </xf>
    <xf numFmtId="0" fontId="5" fillId="0" borderId="7" xfId="0" applyFont="1" applyBorder="1" applyAlignment="1">
      <alignment horizontal="center" vertical="center"/>
    </xf>
    <xf numFmtId="0" fontId="5" fillId="0" borderId="3" xfId="0" applyFont="1" applyBorder="1" applyAlignment="1">
      <alignment horizontal="center" vertical="center"/>
    </xf>
    <xf numFmtId="4" fontId="5" fillId="0" borderId="3" xfId="1" applyNumberFormat="1" applyFont="1" applyBorder="1" applyAlignment="1">
      <alignment horizontal="center" vertical="center" wrapText="1"/>
    </xf>
    <xf numFmtId="4" fontId="5" fillId="0" borderId="3" xfId="1" applyNumberFormat="1" applyFont="1" applyBorder="1" applyAlignment="1">
      <alignment horizontal="center" vertical="center"/>
    </xf>
    <xf numFmtId="4" fontId="5" fillId="0" borderId="6" xfId="0" applyNumberFormat="1" applyFont="1" applyBorder="1" applyAlignment="1">
      <alignment horizontal="center" vertical="center"/>
    </xf>
    <xf numFmtId="2" fontId="4" fillId="0" borderId="0" xfId="3" applyNumberFormat="1" applyFont="1"/>
    <xf numFmtId="2" fontId="4" fillId="0" borderId="0" xfId="3" applyNumberFormat="1" applyFont="1" applyAlignment="1">
      <alignment horizontal="center"/>
    </xf>
    <xf numFmtId="2" fontId="4" fillId="0" borderId="0" xfId="3" applyNumberFormat="1" applyFont="1" applyAlignment="1">
      <alignment wrapText="1"/>
    </xf>
    <xf numFmtId="0" fontId="4" fillId="0" borderId="0" xfId="0" applyFont="1" applyAlignment="1">
      <alignment horizontal="left" wrapText="1"/>
    </xf>
    <xf numFmtId="14" fontId="4" fillId="0" borderId="0" xfId="3" applyNumberFormat="1" applyFont="1"/>
    <xf numFmtId="2" fontId="4" fillId="0" borderId="0" xfId="3" applyNumberFormat="1" applyFont="1" applyAlignment="1">
      <alignment horizontal="left" wrapText="1"/>
    </xf>
    <xf numFmtId="43" fontId="4" fillId="0" borderId="0" xfId="1" applyFont="1" applyFill="1" applyAlignment="1">
      <alignment horizontal="center"/>
    </xf>
    <xf numFmtId="4" fontId="5" fillId="0" borderId="3" xfId="0" applyNumberFormat="1" applyFont="1" applyBorder="1" applyAlignment="1">
      <alignment horizontal="center" vertical="center" wrapText="1"/>
    </xf>
    <xf numFmtId="49" fontId="5" fillId="0" borderId="5" xfId="0" applyNumberFormat="1" applyFont="1" applyBorder="1" applyAlignment="1">
      <alignment horizontal="left" vertical="center"/>
    </xf>
    <xf numFmtId="4" fontId="5" fillId="0" borderId="1" xfId="0" applyNumberFormat="1" applyFont="1" applyBorder="1" applyAlignment="1">
      <alignment horizontal="right" vertical="center"/>
    </xf>
    <xf numFmtId="173" fontId="5" fillId="0" borderId="1" xfId="0" applyNumberFormat="1" applyFont="1" applyBorder="1" applyAlignment="1">
      <alignment horizontal="center" vertical="center"/>
    </xf>
    <xf numFmtId="0" fontId="5" fillId="0" borderId="4" xfId="0" applyFont="1" applyBorder="1" applyAlignment="1">
      <alignment horizontal="center" vertical="center"/>
    </xf>
    <xf numFmtId="49" fontId="5" fillId="0" borderId="8" xfId="0" applyNumberFormat="1" applyFont="1" applyBorder="1" applyAlignment="1">
      <alignment horizontal="left" vertical="center"/>
    </xf>
    <xf numFmtId="49" fontId="5" fillId="0" borderId="2" xfId="0" applyNumberFormat="1" applyFont="1" applyBorder="1" applyAlignment="1">
      <alignment horizontal="center" vertical="center"/>
    </xf>
    <xf numFmtId="49" fontId="7" fillId="0" borderId="2" xfId="0" applyNumberFormat="1" applyFont="1" applyBorder="1" applyAlignment="1">
      <alignment horizontal="justify" vertical="center"/>
    </xf>
    <xf numFmtId="4" fontId="5" fillId="0" borderId="2" xfId="0" applyNumberFormat="1" applyFont="1" applyBorder="1" applyAlignment="1">
      <alignment horizontal="center" vertical="center"/>
    </xf>
    <xf numFmtId="4" fontId="5" fillId="0" borderId="2" xfId="1" applyNumberFormat="1" applyFont="1" applyFill="1" applyBorder="1" applyAlignment="1">
      <alignment horizontal="right" vertical="center"/>
    </xf>
    <xf numFmtId="2" fontId="12" fillId="5" borderId="2" xfId="3" applyNumberFormat="1" applyFont="1" applyFill="1" applyBorder="1" applyAlignment="1">
      <alignment horizontal="center" vertical="center" wrapText="1"/>
    </xf>
    <xf numFmtId="167" fontId="12" fillId="5" borderId="1" xfId="3" applyNumberFormat="1" applyFont="1" applyFill="1" applyBorder="1" applyAlignment="1" applyProtection="1">
      <alignment horizontal="center" vertical="center" wrapText="1"/>
      <protection locked="0"/>
    </xf>
    <xf numFmtId="170" fontId="13" fillId="0" borderId="1" xfId="3" applyNumberFormat="1" applyFont="1" applyBorder="1" applyAlignment="1">
      <alignment horizontal="center" vertical="center"/>
    </xf>
    <xf numFmtId="10" fontId="13" fillId="0" borderId="1" xfId="2" applyNumberFormat="1" applyFont="1" applyFill="1" applyBorder="1" applyAlignment="1" applyProtection="1">
      <alignment horizontal="center" vertical="center"/>
      <protection locked="0"/>
    </xf>
    <xf numFmtId="43" fontId="13" fillId="0" borderId="1" xfId="1" applyFont="1" applyFill="1" applyBorder="1" applyAlignment="1" applyProtection="1">
      <alignment horizontal="center" vertical="center"/>
      <protection locked="0"/>
    </xf>
    <xf numFmtId="168" fontId="13" fillId="0" borderId="1" xfId="1" applyNumberFormat="1" applyFont="1" applyFill="1" applyBorder="1" applyAlignment="1" applyProtection="1">
      <alignment horizontal="center" vertical="center"/>
      <protection locked="0"/>
    </xf>
    <xf numFmtId="2" fontId="13" fillId="0" borderId="1" xfId="3" applyNumberFormat="1" applyFont="1" applyBorder="1"/>
    <xf numFmtId="2" fontId="14" fillId="0" borderId="1" xfId="3" applyNumberFormat="1" applyFont="1" applyBorder="1" applyAlignment="1">
      <alignment horizontal="right" vertical="center" wrapText="1"/>
    </xf>
    <xf numFmtId="168" fontId="14" fillId="0" borderId="1" xfId="3" applyNumberFormat="1" applyFont="1" applyBorder="1" applyAlignment="1">
      <alignment horizontal="center" vertical="center" wrapText="1"/>
    </xf>
    <xf numFmtId="10" fontId="13" fillId="0" borderId="1" xfId="3" applyNumberFormat="1" applyFont="1" applyBorder="1" applyAlignment="1">
      <alignment horizontal="center" vertical="center"/>
    </xf>
    <xf numFmtId="171" fontId="13" fillId="0" borderId="1" xfId="3" applyNumberFormat="1" applyFont="1" applyBorder="1" applyAlignment="1">
      <alignment horizontal="center" vertical="center"/>
    </xf>
    <xf numFmtId="43" fontId="13" fillId="0" borderId="1" xfId="1" applyFont="1" applyFill="1" applyBorder="1" applyAlignment="1" applyProtection="1">
      <alignment horizontal="center" vertical="center"/>
    </xf>
    <xf numFmtId="10" fontId="13" fillId="0" borderId="1" xfId="2" applyNumberFormat="1" applyFont="1" applyFill="1" applyBorder="1" applyAlignment="1" applyProtection="1">
      <alignment horizontal="center" vertical="center"/>
    </xf>
    <xf numFmtId="10" fontId="14" fillId="0" borderId="1" xfId="3" applyNumberFormat="1" applyFont="1" applyBorder="1" applyAlignment="1">
      <alignment horizontal="center" vertical="center"/>
    </xf>
    <xf numFmtId="2" fontId="13" fillId="0" borderId="0" xfId="3" applyNumberFormat="1" applyFont="1" applyAlignment="1">
      <alignment wrapText="1"/>
    </xf>
    <xf numFmtId="0" fontId="14" fillId="0" borderId="0" xfId="0" applyFont="1" applyAlignment="1">
      <alignment horizontal="left" wrapText="1"/>
    </xf>
    <xf numFmtId="2" fontId="13" fillId="0" borderId="0" xfId="3" applyNumberFormat="1" applyFont="1"/>
    <xf numFmtId="2" fontId="13" fillId="0" borderId="0" xfId="3" applyNumberFormat="1" applyFont="1" applyAlignment="1">
      <alignment horizontal="center"/>
    </xf>
    <xf numFmtId="168" fontId="15" fillId="0" borderId="1" xfId="2" applyNumberFormat="1" applyFont="1" applyFill="1" applyBorder="1" applyAlignment="1">
      <alignment horizontal="center" vertical="center"/>
    </xf>
    <xf numFmtId="10" fontId="15" fillId="0" borderId="1" xfId="2" applyNumberFormat="1" applyFont="1" applyFill="1" applyBorder="1" applyAlignment="1">
      <alignment horizontal="center" vertical="center"/>
    </xf>
    <xf numFmtId="49" fontId="16" fillId="2" borderId="0" xfId="0" applyNumberFormat="1" applyFont="1" applyFill="1" applyAlignment="1">
      <alignment horizontal="center" vertical="center"/>
    </xf>
    <xf numFmtId="0" fontId="16" fillId="2" borderId="0" xfId="0" applyFont="1" applyFill="1" applyAlignment="1">
      <alignment horizontal="center" vertical="center"/>
    </xf>
    <xf numFmtId="0" fontId="15" fillId="0" borderId="0" xfId="0" applyFont="1" applyAlignment="1">
      <alignment vertical="center"/>
    </xf>
    <xf numFmtId="49" fontId="17" fillId="0" borderId="0" xfId="0" applyNumberFormat="1" applyFont="1" applyAlignment="1">
      <alignment horizontal="center" vertical="center"/>
    </xf>
    <xf numFmtId="49" fontId="17" fillId="0" borderId="0" xfId="0" applyNumberFormat="1" applyFont="1" applyAlignment="1">
      <alignment horizontal="justify" vertical="center"/>
    </xf>
    <xf numFmtId="0" fontId="17" fillId="0" borderId="0" xfId="0" applyFont="1" applyAlignment="1">
      <alignment horizontal="right" vertical="center"/>
    </xf>
    <xf numFmtId="49" fontId="17" fillId="6" borderId="0" xfId="0" applyNumberFormat="1" applyFont="1" applyFill="1" applyAlignment="1">
      <alignment horizontal="center" vertical="center"/>
    </xf>
    <xf numFmtId="49" fontId="17" fillId="6" borderId="0" xfId="0" applyNumberFormat="1" applyFont="1" applyFill="1" applyAlignment="1">
      <alignment horizontal="justify" vertical="center"/>
    </xf>
    <xf numFmtId="0" fontId="17" fillId="6" borderId="0" xfId="0" applyFont="1" applyFill="1" applyAlignment="1">
      <alignment horizontal="right" vertical="center"/>
    </xf>
    <xf numFmtId="0" fontId="15" fillId="6" borderId="0" xfId="0" applyFont="1" applyFill="1" applyAlignment="1">
      <alignment vertical="center"/>
    </xf>
    <xf numFmtId="49" fontId="15" fillId="0" borderId="0" xfId="0" applyNumberFormat="1" applyFont="1" applyAlignment="1">
      <alignment horizontal="center" vertical="center"/>
    </xf>
    <xf numFmtId="49" fontId="15" fillId="0" borderId="0" xfId="0" applyNumberFormat="1" applyFont="1" applyAlignment="1">
      <alignment horizontal="justify" vertical="center"/>
    </xf>
    <xf numFmtId="0" fontId="15" fillId="0" borderId="0" xfId="0" applyFont="1" applyAlignment="1">
      <alignment horizontal="right" vertical="center"/>
    </xf>
    <xf numFmtId="49" fontId="15" fillId="0" borderId="0" xfId="0" applyNumberFormat="1" applyFont="1" applyAlignment="1">
      <alignment vertical="center"/>
    </xf>
    <xf numFmtId="0" fontId="13" fillId="0" borderId="0" xfId="0" applyFont="1" applyAlignment="1">
      <alignment horizontal="center" vertical="center"/>
    </xf>
    <xf numFmtId="44" fontId="12" fillId="0" borderId="0" xfId="5" applyFont="1" applyAlignment="1">
      <alignment horizontal="center" vertical="center"/>
    </xf>
    <xf numFmtId="4" fontId="18" fillId="0" borderId="0" xfId="1" applyNumberFormat="1" applyFont="1" applyBorder="1" applyAlignment="1">
      <alignment horizontal="right" vertical="center"/>
    </xf>
    <xf numFmtId="10" fontId="18" fillId="0" borderId="0" xfId="0" applyNumberFormat="1" applyFont="1" applyAlignment="1">
      <alignment horizontal="center" vertical="center"/>
    </xf>
    <xf numFmtId="0" fontId="18" fillId="0" borderId="0" xfId="0" applyFont="1" applyAlignment="1">
      <alignment horizontal="center" vertical="center"/>
    </xf>
    <xf numFmtId="0" fontId="12" fillId="0" borderId="0" xfId="0" applyFont="1" applyAlignment="1">
      <alignment horizontal="center" vertical="center"/>
    </xf>
    <xf numFmtId="49" fontId="14" fillId="0" borderId="1" xfId="0" applyNumberFormat="1" applyFont="1" applyBorder="1" applyAlignment="1">
      <alignment horizontal="center" vertical="center"/>
    </xf>
    <xf numFmtId="49" fontId="19" fillId="0" borderId="1" xfId="0" applyNumberFormat="1" applyFont="1" applyBorder="1" applyAlignment="1">
      <alignment horizontal="justify" vertical="center"/>
    </xf>
    <xf numFmtId="4" fontId="14" fillId="0" borderId="1" xfId="0" applyNumberFormat="1" applyFont="1" applyBorder="1" applyAlignment="1">
      <alignment horizontal="center" vertical="center"/>
    </xf>
    <xf numFmtId="4" fontId="14" fillId="0" borderId="1" xfId="1" applyNumberFormat="1" applyFont="1" applyBorder="1" applyAlignment="1">
      <alignment horizontal="right" vertical="center"/>
    </xf>
    <xf numFmtId="4" fontId="14" fillId="0" borderId="1" xfId="1" applyNumberFormat="1" applyFont="1" applyFill="1" applyBorder="1" applyAlignment="1">
      <alignment horizontal="right" vertical="center"/>
    </xf>
    <xf numFmtId="4" fontId="13" fillId="0" borderId="0" xfId="0" applyNumberFormat="1" applyFont="1" applyAlignment="1">
      <alignment horizontal="center" vertical="center"/>
    </xf>
    <xf numFmtId="4" fontId="18" fillId="0" borderId="0" xfId="0" applyNumberFormat="1" applyFont="1" applyAlignment="1">
      <alignment horizontal="center" vertical="center"/>
    </xf>
    <xf numFmtId="49" fontId="14" fillId="0" borderId="1" xfId="0" applyNumberFormat="1" applyFont="1" applyBorder="1" applyAlignment="1">
      <alignment horizontal="justify" vertical="center"/>
    </xf>
    <xf numFmtId="0" fontId="20" fillId="0" borderId="0" xfId="0" applyFont="1"/>
    <xf numFmtId="0" fontId="13" fillId="0" borderId="0" xfId="0" applyFont="1"/>
    <xf numFmtId="44" fontId="12" fillId="0" borderId="0" xfId="5" applyFont="1"/>
    <xf numFmtId="0" fontId="18" fillId="0" borderId="0" xfId="0" applyFont="1"/>
    <xf numFmtId="4" fontId="18" fillId="0" borderId="0" xfId="0" applyNumberFormat="1" applyFont="1"/>
    <xf numFmtId="0" fontId="12" fillId="0" borderId="0" xfId="0" applyFont="1"/>
    <xf numFmtId="174" fontId="12" fillId="0" borderId="0" xfId="0" applyNumberFormat="1" applyFont="1"/>
    <xf numFmtId="49" fontId="13" fillId="0" borderId="1" xfId="0" applyNumberFormat="1" applyFont="1" applyBorder="1" applyAlignment="1">
      <alignment horizontal="center" vertical="center"/>
    </xf>
    <xf numFmtId="49" fontId="13" fillId="0" borderId="1" xfId="0" applyNumberFormat="1" applyFont="1" applyBorder="1" applyAlignment="1">
      <alignment horizontal="justify" vertical="center"/>
    </xf>
    <xf numFmtId="4" fontId="13" fillId="0" borderId="1" xfId="0" applyNumberFormat="1" applyFont="1" applyBorder="1" applyAlignment="1">
      <alignment horizontal="center" vertical="center"/>
    </xf>
    <xf numFmtId="4" fontId="13" fillId="0" borderId="1" xfId="1" applyNumberFormat="1" applyFont="1" applyBorder="1" applyAlignment="1">
      <alignment horizontal="right" vertical="center"/>
    </xf>
    <xf numFmtId="4" fontId="13" fillId="0" borderId="1" xfId="1" applyNumberFormat="1" applyFont="1" applyFill="1" applyBorder="1" applyAlignment="1">
      <alignment horizontal="right" vertical="center"/>
    </xf>
    <xf numFmtId="172" fontId="18" fillId="0" borderId="0" xfId="0" applyNumberFormat="1" applyFont="1"/>
    <xf numFmtId="174" fontId="18" fillId="0" borderId="0" xfId="0" applyNumberFormat="1" applyFont="1"/>
    <xf numFmtId="44" fontId="12" fillId="0" borderId="0" xfId="0" applyNumberFormat="1" applyFont="1"/>
    <xf numFmtId="0" fontId="13" fillId="0" borderId="1" xfId="0" applyFont="1" applyBorder="1" applyAlignment="1">
      <alignment horizontal="center" vertical="center"/>
    </xf>
    <xf numFmtId="49" fontId="13" fillId="0" borderId="1" xfId="4" applyNumberFormat="1" applyFont="1" applyBorder="1" applyAlignment="1">
      <alignment horizontal="justify" vertical="center" wrapText="1"/>
    </xf>
    <xf numFmtId="49" fontId="13" fillId="0" borderId="1" xfId="4" applyNumberFormat="1" applyFont="1" applyBorder="1" applyAlignment="1">
      <alignment horizontal="center" vertical="center" wrapText="1"/>
    </xf>
    <xf numFmtId="4" fontId="13" fillId="0" borderId="1" xfId="1" applyNumberFormat="1" applyFont="1" applyBorder="1" applyAlignment="1">
      <alignment horizontal="center" vertical="center" wrapText="1"/>
    </xf>
    <xf numFmtId="44" fontId="18" fillId="0" borderId="0" xfId="0" applyNumberFormat="1" applyFont="1"/>
    <xf numFmtId="0" fontId="13" fillId="0" borderId="1" xfId="0" applyFont="1" applyBorder="1" applyAlignment="1">
      <alignment horizontal="justify" vertical="center"/>
    </xf>
    <xf numFmtId="0" fontId="22" fillId="0" borderId="0" xfId="0" applyFont="1"/>
    <xf numFmtId="0" fontId="14" fillId="0" borderId="0" xfId="0" applyFont="1"/>
    <xf numFmtId="44" fontId="12" fillId="0" borderId="0" xfId="5" applyFont="1" applyFill="1"/>
    <xf numFmtId="44" fontId="18" fillId="0" borderId="0" xfId="5" applyFont="1"/>
    <xf numFmtId="49" fontId="13" fillId="0" borderId="0" xfId="0" applyNumberFormat="1" applyFont="1" applyAlignment="1">
      <alignment horizontal="center" vertical="center"/>
    </xf>
    <xf numFmtId="49" fontId="13" fillId="0" borderId="0" xfId="0" applyNumberFormat="1" applyFont="1" applyAlignment="1">
      <alignment horizontal="justify" vertical="center"/>
    </xf>
    <xf numFmtId="4" fontId="13" fillId="0" borderId="0" xfId="1" applyNumberFormat="1" applyFont="1" applyBorder="1" applyAlignment="1">
      <alignment horizontal="right" vertical="center"/>
    </xf>
    <xf numFmtId="168" fontId="13" fillId="0" borderId="1" xfId="1" applyNumberFormat="1" applyFont="1" applyFill="1" applyBorder="1"/>
    <xf numFmtId="0" fontId="20" fillId="0" borderId="1" xfId="0" applyFont="1" applyBorder="1" applyAlignment="1">
      <alignment horizontal="center" vertical="center"/>
    </xf>
    <xf numFmtId="49" fontId="20" fillId="0" borderId="1" xfId="0" applyNumberFormat="1" applyFont="1" applyBorder="1" applyAlignment="1">
      <alignment horizontal="center" vertical="center"/>
    </xf>
    <xf numFmtId="0" fontId="23" fillId="0" borderId="1" xfId="0" applyFont="1" applyBorder="1" applyAlignment="1">
      <alignment horizontal="center" vertical="center"/>
    </xf>
    <xf numFmtId="0" fontId="23" fillId="0" borderId="1" xfId="0" applyFont="1" applyBorder="1" applyAlignment="1">
      <alignment horizontal="justify" vertical="center"/>
    </xf>
    <xf numFmtId="4" fontId="20" fillId="0" borderId="1" xfId="0" applyNumberFormat="1" applyFont="1" applyBorder="1" applyAlignment="1">
      <alignment horizontal="center" vertical="center"/>
    </xf>
    <xf numFmtId="0" fontId="20" fillId="0" borderId="1" xfId="0" applyFont="1" applyBorder="1" applyAlignment="1">
      <alignment horizontal="right" vertical="center"/>
    </xf>
    <xf numFmtId="2" fontId="23" fillId="0" borderId="1" xfId="0" applyNumberFormat="1" applyFont="1" applyBorder="1" applyAlignment="1">
      <alignment horizontal="right" vertical="center"/>
    </xf>
    <xf numFmtId="49" fontId="23" fillId="0" borderId="1" xfId="0" applyNumberFormat="1" applyFont="1" applyBorder="1" applyAlignment="1">
      <alignment horizontal="center" vertical="center"/>
    </xf>
    <xf numFmtId="4" fontId="23" fillId="0" borderId="1" xfId="0" applyNumberFormat="1" applyFont="1" applyBorder="1" applyAlignment="1">
      <alignment horizontal="center" vertical="center"/>
    </xf>
    <xf numFmtId="0" fontId="23" fillId="0" borderId="1" xfId="0" applyFont="1" applyBorder="1" applyAlignment="1">
      <alignment horizontal="right" vertical="center"/>
    </xf>
    <xf numFmtId="0" fontId="20" fillId="0" borderId="1" xfId="0" applyFont="1" applyBorder="1" applyAlignment="1">
      <alignment horizontal="justify" vertical="center"/>
    </xf>
    <xf numFmtId="2" fontId="20" fillId="0" borderId="1" xfId="0" applyNumberFormat="1" applyFont="1" applyBorder="1" applyAlignment="1">
      <alignment horizontal="right" vertical="center"/>
    </xf>
    <xf numFmtId="0" fontId="23" fillId="0" borderId="0" xfId="0" applyFont="1"/>
    <xf numFmtId="2" fontId="20" fillId="0" borderId="1" xfId="0" applyNumberFormat="1" applyFont="1" applyBorder="1" applyAlignment="1">
      <alignment horizontal="center" vertical="center"/>
    </xf>
    <xf numFmtId="49" fontId="20" fillId="0" borderId="1" xfId="0" applyNumberFormat="1" applyFont="1" applyBorder="1"/>
    <xf numFmtId="0" fontId="23" fillId="0" borderId="1" xfId="0" applyFont="1" applyBorder="1" applyAlignment="1">
      <alignment horizontal="left" vertical="center"/>
    </xf>
    <xf numFmtId="0" fontId="20" fillId="0" borderId="1" xfId="0" applyFont="1" applyBorder="1" applyAlignment="1">
      <alignment horizontal="left" vertical="center"/>
    </xf>
    <xf numFmtId="0" fontId="20" fillId="0" borderId="0" xfId="0" applyFont="1" applyAlignment="1">
      <alignment horizontal="center" vertical="center"/>
    </xf>
    <xf numFmtId="49" fontId="20" fillId="0" borderId="0" xfId="0" applyNumberFormat="1" applyFont="1" applyAlignment="1">
      <alignment horizontal="center" vertical="center"/>
    </xf>
    <xf numFmtId="0" fontId="20" fillId="0" borderId="0" xfId="0" applyFont="1" applyAlignment="1">
      <alignment horizontal="right" vertical="center"/>
    </xf>
    <xf numFmtId="0" fontId="12" fillId="4" borderId="1" xfId="0" applyFont="1" applyFill="1" applyBorder="1" applyAlignment="1">
      <alignment horizontal="center" vertical="center" wrapText="1"/>
    </xf>
    <xf numFmtId="0" fontId="24" fillId="0" borderId="0" xfId="0" applyFont="1"/>
    <xf numFmtId="0" fontId="23" fillId="0" borderId="1" xfId="0" applyFont="1" applyBorder="1" applyAlignment="1">
      <alignment horizontal="justify" vertical="center" wrapText="1"/>
    </xf>
    <xf numFmtId="0" fontId="26" fillId="0" borderId="1" xfId="0" applyFont="1" applyBorder="1" applyAlignment="1">
      <alignment horizontal="center" vertical="center" wrapText="1"/>
    </xf>
    <xf numFmtId="14" fontId="23" fillId="0" borderId="1" xfId="0" applyNumberFormat="1" applyFont="1" applyBorder="1" applyAlignment="1">
      <alignment horizontal="center" vertical="center" wrapText="1"/>
    </xf>
    <xf numFmtId="166" fontId="23" fillId="0" borderId="1" xfId="0" applyNumberFormat="1" applyFont="1" applyBorder="1" applyAlignment="1">
      <alignment horizontal="center" vertical="center" wrapText="1"/>
    </xf>
    <xf numFmtId="166" fontId="24" fillId="0" borderId="0" xfId="0" applyNumberFormat="1" applyFont="1"/>
    <xf numFmtId="0" fontId="20" fillId="0" borderId="1" xfId="0" applyFont="1" applyBorder="1" applyAlignment="1">
      <alignment horizontal="center" vertical="center" wrapText="1"/>
    </xf>
    <xf numFmtId="0" fontId="27" fillId="0" borderId="1" xfId="0" applyFont="1" applyBorder="1" applyAlignment="1">
      <alignment horizontal="justify" vertical="center" wrapText="1"/>
    </xf>
    <xf numFmtId="1" fontId="27" fillId="0" borderId="1" xfId="0" applyNumberFormat="1" applyFont="1" applyBorder="1" applyAlignment="1">
      <alignment horizontal="center" vertical="center" wrapText="1"/>
    </xf>
    <xf numFmtId="0" fontId="27" fillId="0" borderId="1" xfId="0" applyFont="1" applyBorder="1" applyAlignment="1">
      <alignment horizontal="center" vertical="center" wrapText="1"/>
    </xf>
    <xf numFmtId="14" fontId="20" fillId="0" borderId="1" xfId="0" applyNumberFormat="1" applyFont="1" applyBorder="1" applyAlignment="1">
      <alignment horizontal="center" vertical="center" wrapText="1"/>
    </xf>
    <xf numFmtId="166" fontId="20" fillId="0" borderId="1" xfId="0" applyNumberFormat="1" applyFont="1" applyBorder="1" applyAlignment="1">
      <alignment horizontal="center" vertical="center" wrapText="1"/>
    </xf>
    <xf numFmtId="49" fontId="17" fillId="7" borderId="0" xfId="0" applyNumberFormat="1" applyFont="1" applyFill="1" applyAlignment="1">
      <alignment horizontal="justify" vertical="center"/>
    </xf>
    <xf numFmtId="49" fontId="14" fillId="0" borderId="5" xfId="0" applyNumberFormat="1" applyFont="1" applyBorder="1" applyAlignment="1">
      <alignment horizontal="left" vertical="center"/>
    </xf>
    <xf numFmtId="49" fontId="13" fillId="0" borderId="5" xfId="0" applyNumberFormat="1" applyFont="1" applyBorder="1" applyAlignment="1">
      <alignment horizontal="left" vertical="center"/>
    </xf>
    <xf numFmtId="164" fontId="14" fillId="0" borderId="4" xfId="0" applyNumberFormat="1" applyFont="1" applyBorder="1" applyAlignment="1">
      <alignment horizontal="center" vertical="center"/>
    </xf>
    <xf numFmtId="164" fontId="13" fillId="0" borderId="4" xfId="0" applyNumberFormat="1" applyFont="1" applyBorder="1" applyAlignment="1">
      <alignment horizontal="center" vertical="center"/>
    </xf>
    <xf numFmtId="49" fontId="12" fillId="2" borderId="7" xfId="0" applyNumberFormat="1" applyFont="1" applyFill="1" applyBorder="1" applyAlignment="1">
      <alignment horizontal="center" vertical="center"/>
    </xf>
    <xf numFmtId="49" fontId="12" fillId="2" borderId="3" xfId="0" applyNumberFormat="1" applyFont="1" applyFill="1" applyBorder="1" applyAlignment="1">
      <alignment horizontal="center" vertical="center"/>
    </xf>
    <xf numFmtId="49" fontId="12" fillId="3" borderId="3" xfId="0" applyNumberFormat="1" applyFont="1" applyFill="1" applyBorder="1" applyAlignment="1">
      <alignment horizontal="center" vertical="center"/>
    </xf>
    <xf numFmtId="4" fontId="12" fillId="2" borderId="3" xfId="0" applyNumberFormat="1" applyFont="1" applyFill="1" applyBorder="1" applyAlignment="1">
      <alignment horizontal="center" vertical="center"/>
    </xf>
    <xf numFmtId="4" fontId="12" fillId="2" borderId="3" xfId="1" applyNumberFormat="1" applyFont="1" applyFill="1" applyBorder="1" applyAlignment="1">
      <alignment horizontal="center" vertical="center" wrapText="1"/>
    </xf>
    <xf numFmtId="4" fontId="12" fillId="2" borderId="6" xfId="0" applyNumberFormat="1" applyFont="1" applyFill="1" applyBorder="1" applyAlignment="1">
      <alignment horizontal="center" vertical="center"/>
    </xf>
    <xf numFmtId="49" fontId="13" fillId="0" borderId="8" xfId="0" applyNumberFormat="1" applyFont="1" applyBorder="1" applyAlignment="1">
      <alignment horizontal="left" vertical="center"/>
    </xf>
    <xf numFmtId="49" fontId="13" fillId="0" borderId="2" xfId="0" applyNumberFormat="1" applyFont="1" applyBorder="1" applyAlignment="1">
      <alignment horizontal="center" vertical="center"/>
    </xf>
    <xf numFmtId="49" fontId="13" fillId="0" borderId="2" xfId="0" applyNumberFormat="1" applyFont="1" applyBorder="1" applyAlignment="1">
      <alignment horizontal="justify" vertical="center"/>
    </xf>
    <xf numFmtId="4" fontId="13" fillId="0" borderId="2" xfId="0" applyNumberFormat="1" applyFont="1" applyBorder="1" applyAlignment="1">
      <alignment horizontal="center" vertical="center"/>
    </xf>
    <xf numFmtId="4" fontId="13" fillId="0" borderId="2" xfId="1" applyNumberFormat="1" applyFont="1" applyBorder="1" applyAlignment="1">
      <alignment horizontal="right" vertical="center"/>
    </xf>
    <xf numFmtId="4" fontId="14" fillId="0" borderId="2" xfId="1" applyNumberFormat="1" applyFont="1" applyBorder="1" applyAlignment="1">
      <alignment horizontal="right" vertical="center"/>
    </xf>
    <xf numFmtId="4" fontId="14" fillId="0" borderId="2" xfId="1" applyNumberFormat="1" applyFont="1" applyFill="1" applyBorder="1" applyAlignment="1">
      <alignment horizontal="right" vertical="center"/>
    </xf>
    <xf numFmtId="164" fontId="13" fillId="0" borderId="10" xfId="0" applyNumberFormat="1" applyFont="1" applyBorder="1" applyAlignment="1">
      <alignment horizontal="center" vertical="center"/>
    </xf>
    <xf numFmtId="0" fontId="23" fillId="0" borderId="0" xfId="0" applyFont="1" applyAlignment="1">
      <alignment horizontal="center" vertical="top"/>
    </xf>
    <xf numFmtId="0" fontId="23" fillId="0" borderId="0" xfId="0" applyFont="1" applyAlignment="1">
      <alignment horizontal="center" vertical="center"/>
    </xf>
    <xf numFmtId="0" fontId="20" fillId="0" borderId="0" xfId="0" applyFont="1" applyAlignment="1">
      <alignment vertical="center"/>
    </xf>
    <xf numFmtId="4" fontId="12" fillId="2" borderId="6" xfId="1" applyNumberFormat="1" applyFont="1" applyFill="1" applyBorder="1" applyAlignment="1">
      <alignment horizontal="center" vertical="center"/>
    </xf>
    <xf numFmtId="4" fontId="14" fillId="0" borderId="4" xfId="1" applyNumberFormat="1" applyFont="1" applyFill="1" applyBorder="1" applyAlignment="1">
      <alignment horizontal="right" vertical="center"/>
    </xf>
    <xf numFmtId="4" fontId="13" fillId="0" borderId="4" xfId="1" applyNumberFormat="1" applyFont="1" applyBorder="1" applyAlignment="1">
      <alignment horizontal="right" vertical="center"/>
    </xf>
    <xf numFmtId="4" fontId="14" fillId="0" borderId="10" xfId="1" applyNumberFormat="1" applyFont="1" applyFill="1" applyBorder="1" applyAlignment="1">
      <alignment horizontal="right" vertical="center"/>
    </xf>
    <xf numFmtId="4" fontId="13" fillId="0" borderId="0" xfId="0" applyNumberFormat="1" applyFont="1"/>
    <xf numFmtId="10" fontId="13" fillId="0" borderId="0" xfId="2" applyNumberFormat="1" applyFont="1"/>
    <xf numFmtId="4" fontId="14" fillId="0" borderId="0" xfId="0" applyNumberFormat="1" applyFont="1"/>
    <xf numFmtId="43" fontId="14" fillId="0" borderId="1" xfId="1" applyFont="1" applyBorder="1" applyAlignment="1">
      <alignment horizontal="left" vertical="center" wrapText="1" indent="2"/>
    </xf>
    <xf numFmtId="172" fontId="13" fillId="0" borderId="0" xfId="0" applyNumberFormat="1" applyFont="1"/>
    <xf numFmtId="174" fontId="13" fillId="0" borderId="0" xfId="0" applyNumberFormat="1" applyFont="1"/>
    <xf numFmtId="172" fontId="13" fillId="0" borderId="0" xfId="0" applyNumberFormat="1" applyFont="1" applyAlignment="1">
      <alignment horizontal="right"/>
    </xf>
    <xf numFmtId="4" fontId="13" fillId="0" borderId="1" xfId="0" applyNumberFormat="1" applyFont="1" applyBorder="1" applyAlignment="1">
      <alignment horizontal="right" vertical="center"/>
    </xf>
    <xf numFmtId="10" fontId="18" fillId="0" borderId="0" xfId="0" applyNumberFormat="1" applyFont="1"/>
    <xf numFmtId="0" fontId="28" fillId="5" borderId="1" xfId="6" applyFont="1" applyFill="1" applyBorder="1" applyAlignment="1">
      <alignment horizontal="center" vertical="center" wrapText="1"/>
    </xf>
    <xf numFmtId="9" fontId="28" fillId="5" borderId="1" xfId="6" applyNumberFormat="1" applyFont="1" applyFill="1" applyBorder="1" applyAlignment="1">
      <alignment horizontal="center" vertical="center" wrapText="1"/>
    </xf>
    <xf numFmtId="10" fontId="30" fillId="0" borderId="1" xfId="6" applyNumberFormat="1" applyFont="1" applyBorder="1" applyAlignment="1">
      <alignment horizontal="left" vertical="center" wrapText="1"/>
    </xf>
    <xf numFmtId="10" fontId="31" fillId="0" borderId="1" xfId="6" applyNumberFormat="1" applyFont="1" applyBorder="1" applyAlignment="1">
      <alignment horizontal="center" vertical="center"/>
    </xf>
    <xf numFmtId="9" fontId="30" fillId="0" borderId="1" xfId="7" applyFont="1" applyBorder="1" applyAlignment="1">
      <alignment horizontal="center" vertical="center"/>
    </xf>
    <xf numFmtId="175" fontId="30" fillId="0" borderId="1" xfId="7" applyNumberFormat="1" applyFont="1" applyBorder="1" applyAlignment="1">
      <alignment horizontal="center" vertical="center"/>
    </xf>
    <xf numFmtId="10" fontId="30" fillId="0" borderId="1" xfId="7" applyNumberFormat="1" applyFont="1" applyBorder="1" applyAlignment="1">
      <alignment horizontal="center" vertical="center"/>
    </xf>
    <xf numFmtId="10" fontId="30" fillId="0" borderId="1" xfId="6" applyNumberFormat="1" applyFont="1" applyBorder="1" applyAlignment="1">
      <alignment horizontal="center" vertical="center"/>
    </xf>
    <xf numFmtId="10" fontId="31" fillId="0" borderId="1" xfId="7" applyNumberFormat="1" applyFont="1" applyBorder="1" applyAlignment="1">
      <alignment horizontal="center" vertical="center"/>
    </xf>
    <xf numFmtId="175" fontId="31" fillId="0" borderId="1" xfId="7" applyNumberFormat="1" applyFont="1" applyBorder="1" applyAlignment="1">
      <alignment horizontal="center" vertical="center"/>
    </xf>
    <xf numFmtId="10" fontId="30" fillId="0" borderId="1" xfId="2" applyNumberFormat="1" applyFont="1" applyBorder="1" applyAlignment="1">
      <alignment horizontal="center" vertical="center"/>
    </xf>
    <xf numFmtId="0" fontId="33" fillId="8" borderId="8" xfId="6" applyFont="1" applyFill="1" applyBorder="1" applyAlignment="1">
      <alignment horizontal="center" vertical="center"/>
    </xf>
    <xf numFmtId="0" fontId="31" fillId="8" borderId="7" xfId="6" applyFont="1" applyFill="1" applyBorder="1" applyAlignment="1">
      <alignment horizontal="center" vertical="center"/>
    </xf>
    <xf numFmtId="10" fontId="25" fillId="0" borderId="1" xfId="7" applyNumberFormat="1" applyFont="1" applyBorder="1" applyAlignment="1">
      <alignment horizontal="center" vertical="center"/>
    </xf>
    <xf numFmtId="10" fontId="31" fillId="9" borderId="1" xfId="7" applyNumberFormat="1" applyFont="1" applyFill="1" applyBorder="1" applyAlignment="1">
      <alignment horizontal="center" vertical="center"/>
    </xf>
    <xf numFmtId="49" fontId="12" fillId="2" borderId="1" xfId="0" applyNumberFormat="1" applyFont="1" applyFill="1" applyBorder="1" applyAlignment="1">
      <alignment horizontal="center" vertical="center"/>
    </xf>
    <xf numFmtId="49" fontId="12" fillId="3" borderId="1" xfId="0" applyNumberFormat="1" applyFont="1" applyFill="1" applyBorder="1" applyAlignment="1">
      <alignment horizontal="center" vertical="center"/>
    </xf>
    <xf numFmtId="4" fontId="12" fillId="2" borderId="1" xfId="0" applyNumberFormat="1" applyFont="1" applyFill="1" applyBorder="1" applyAlignment="1">
      <alignment horizontal="center" vertical="center"/>
    </xf>
    <xf numFmtId="4" fontId="12" fillId="2" borderId="1" xfId="1" applyNumberFormat="1" applyFont="1" applyFill="1" applyBorder="1" applyAlignment="1">
      <alignment horizontal="center" vertical="center" wrapText="1"/>
    </xf>
    <xf numFmtId="4" fontId="12" fillId="2" borderId="1" xfId="1" applyNumberFormat="1" applyFont="1" applyFill="1" applyBorder="1" applyAlignment="1">
      <alignment horizontal="center" vertical="center"/>
    </xf>
    <xf numFmtId="49" fontId="14" fillId="0" borderId="1" xfId="0" applyNumberFormat="1" applyFont="1" applyBorder="1" applyAlignment="1">
      <alignment horizontal="left" vertical="center"/>
    </xf>
    <xf numFmtId="49" fontId="13" fillId="0" borderId="1" xfId="0" applyNumberFormat="1" applyFont="1" applyBorder="1" applyAlignment="1">
      <alignment horizontal="left" vertical="center"/>
    </xf>
    <xf numFmtId="10" fontId="20" fillId="0" borderId="0" xfId="0" applyNumberFormat="1" applyFont="1"/>
    <xf numFmtId="2" fontId="24" fillId="0" borderId="0" xfId="3" applyNumberFormat="1" applyFont="1"/>
    <xf numFmtId="43" fontId="24" fillId="0" borderId="0" xfId="1" applyFont="1" applyFill="1" applyAlignment="1">
      <alignment horizontal="center"/>
    </xf>
    <xf numFmtId="2" fontId="24" fillId="0" borderId="0" xfId="3" applyNumberFormat="1" applyFont="1" applyAlignment="1">
      <alignment horizontal="center"/>
    </xf>
    <xf numFmtId="169" fontId="24" fillId="0" borderId="0" xfId="3" applyNumberFormat="1" applyFont="1"/>
    <xf numFmtId="9" fontId="24" fillId="0" borderId="0" xfId="2" applyFont="1" applyFill="1"/>
    <xf numFmtId="10" fontId="24" fillId="0" borderId="0" xfId="2" applyNumberFormat="1" applyFont="1" applyFill="1" applyBorder="1"/>
    <xf numFmtId="43" fontId="24" fillId="0" borderId="0" xfId="1" applyFont="1" applyFill="1" applyBorder="1"/>
    <xf numFmtId="2" fontId="24" fillId="0" borderId="0" xfId="3" applyNumberFormat="1" applyFont="1" applyAlignment="1">
      <alignment wrapText="1"/>
    </xf>
    <xf numFmtId="0" fontId="24" fillId="0" borderId="0" xfId="0" applyFont="1" applyAlignment="1">
      <alignment horizontal="left" wrapText="1"/>
    </xf>
    <xf numFmtId="14" fontId="24" fillId="0" borderId="0" xfId="3" applyNumberFormat="1" applyFont="1"/>
    <xf numFmtId="2" fontId="24" fillId="0" borderId="0" xfId="3" applyNumberFormat="1" applyFont="1" applyAlignment="1">
      <alignment horizontal="left" wrapText="1"/>
    </xf>
    <xf numFmtId="2" fontId="12" fillId="5" borderId="1" xfId="3" applyNumberFormat="1" applyFont="1" applyFill="1" applyBorder="1" applyAlignment="1">
      <alignment horizontal="center" vertical="center" wrapText="1"/>
    </xf>
    <xf numFmtId="43" fontId="13" fillId="0" borderId="1" xfId="1" applyFont="1" applyFill="1" applyBorder="1"/>
    <xf numFmtId="2" fontId="9" fillId="0" borderId="0" xfId="3" applyNumberFormat="1" applyFont="1" applyAlignment="1">
      <alignment wrapText="1"/>
    </xf>
    <xf numFmtId="0" fontId="36" fillId="0" borderId="0" xfId="0" applyFont="1" applyAlignment="1">
      <alignment horizontal="left" wrapText="1"/>
    </xf>
    <xf numFmtId="2" fontId="9" fillId="0" borderId="0" xfId="3" applyNumberFormat="1" applyFont="1"/>
    <xf numFmtId="2" fontId="9" fillId="0" borderId="0" xfId="3" applyNumberFormat="1" applyFont="1" applyAlignment="1">
      <alignment horizontal="center"/>
    </xf>
    <xf numFmtId="0" fontId="13" fillId="0" borderId="0" xfId="0" applyFont="1" applyAlignment="1">
      <alignment horizontal="center"/>
    </xf>
    <xf numFmtId="172" fontId="13" fillId="0" borderId="0" xfId="0" applyNumberFormat="1" applyFont="1" applyAlignment="1">
      <alignment horizontal="center"/>
    </xf>
    <xf numFmtId="0" fontId="13" fillId="0" borderId="2" xfId="0" applyFont="1" applyBorder="1" applyAlignment="1">
      <alignment horizontal="center" vertical="center" wrapText="1"/>
    </xf>
    <xf numFmtId="0" fontId="13" fillId="0" borderId="3" xfId="0" applyFont="1" applyBorder="1" applyAlignment="1">
      <alignment horizontal="center" vertical="center" wrapText="1"/>
    </xf>
    <xf numFmtId="49" fontId="13" fillId="0" borderId="2" xfId="0" applyNumberFormat="1" applyFont="1" applyBorder="1" applyAlignment="1" applyProtection="1">
      <alignment horizontal="justify" vertical="center" wrapText="1"/>
      <protection hidden="1"/>
    </xf>
    <xf numFmtId="0" fontId="13" fillId="0" borderId="3" xfId="0" applyFont="1" applyBorder="1" applyAlignment="1" applyProtection="1">
      <alignment horizontal="justify" vertical="center" wrapText="1"/>
      <protection hidden="1"/>
    </xf>
    <xf numFmtId="43" fontId="13" fillId="0" borderId="2" xfId="1" applyFont="1" applyBorder="1" applyAlignment="1">
      <alignment horizontal="left" vertical="center" wrapText="1" indent="2"/>
    </xf>
    <xf numFmtId="43" fontId="13" fillId="0" borderId="3" xfId="1" applyFont="1" applyBorder="1" applyAlignment="1">
      <alignment horizontal="left" vertical="center" wrapText="1" indent="2"/>
    </xf>
    <xf numFmtId="10" fontId="13" fillId="0" borderId="2" xfId="3" applyNumberFormat="1" applyFont="1" applyBorder="1" applyAlignment="1">
      <alignment horizontal="center" vertical="center"/>
    </xf>
    <xf numFmtId="10" fontId="13" fillId="0" borderId="3" xfId="3" applyNumberFormat="1" applyFont="1" applyBorder="1" applyAlignment="1">
      <alignment horizontal="center" vertical="center"/>
    </xf>
    <xf numFmtId="0" fontId="13" fillId="0" borderId="2" xfId="0" applyFont="1" applyBorder="1" applyAlignment="1" applyProtection="1">
      <alignment horizontal="left" vertical="center" wrapText="1"/>
      <protection hidden="1"/>
    </xf>
    <xf numFmtId="0" fontId="13" fillId="0" borderId="3" xfId="0" applyFont="1" applyBorder="1" applyAlignment="1" applyProtection="1">
      <alignment horizontal="left" vertical="center" wrapText="1"/>
      <protection hidden="1"/>
    </xf>
    <xf numFmtId="0" fontId="13" fillId="0" borderId="2" xfId="0" applyFont="1" applyBorder="1" applyAlignment="1" applyProtection="1">
      <alignment horizontal="justify" vertical="center" wrapText="1"/>
      <protection hidden="1"/>
    </xf>
    <xf numFmtId="167" fontId="12" fillId="5" borderId="4" xfId="3" applyNumberFormat="1" applyFont="1" applyFill="1" applyBorder="1" applyAlignment="1" applyProtection="1">
      <alignment horizontal="justify" vertical="center" wrapText="1"/>
      <protection locked="0"/>
    </xf>
    <xf numFmtId="167" fontId="12" fillId="5" borderId="9" xfId="3" applyNumberFormat="1" applyFont="1" applyFill="1" applyBorder="1" applyAlignment="1" applyProtection="1">
      <alignment horizontal="justify" vertical="center" wrapText="1"/>
      <protection locked="0"/>
    </xf>
    <xf numFmtId="167" fontId="12" fillId="5" borderId="5" xfId="3" applyNumberFormat="1" applyFont="1" applyFill="1" applyBorder="1" applyAlignment="1" applyProtection="1">
      <alignment horizontal="justify" vertical="center" wrapText="1"/>
      <protection locked="0"/>
    </xf>
    <xf numFmtId="2" fontId="15" fillId="0" borderId="4" xfId="3" applyNumberFormat="1" applyFont="1" applyBorder="1" applyAlignment="1">
      <alignment horizontal="right" vertical="center" wrapText="1"/>
    </xf>
    <xf numFmtId="2" fontId="15" fillId="0" borderId="9" xfId="3" applyNumberFormat="1" applyFont="1" applyBorder="1" applyAlignment="1">
      <alignment horizontal="right" vertical="center" wrapText="1"/>
    </xf>
    <xf numFmtId="2" fontId="15" fillId="0" borderId="5" xfId="3" applyNumberFormat="1" applyFont="1" applyBorder="1" applyAlignment="1">
      <alignment horizontal="right" vertical="center" wrapText="1"/>
    </xf>
    <xf numFmtId="0" fontId="35" fillId="8" borderId="1" xfId="6" applyFont="1" applyFill="1" applyBorder="1" applyAlignment="1">
      <alignment horizontal="center" vertical="center" wrapText="1"/>
    </xf>
    <xf numFmtId="0" fontId="28" fillId="5" borderId="1" xfId="6" applyFont="1" applyFill="1" applyBorder="1" applyAlignment="1">
      <alignment horizontal="center" vertical="center" wrapText="1"/>
    </xf>
    <xf numFmtId="0" fontId="30" fillId="0" borderId="1" xfId="6" applyFont="1" applyBorder="1" applyAlignment="1">
      <alignment horizontal="left" vertical="center"/>
    </xf>
    <xf numFmtId="0" fontId="31" fillId="0" borderId="1" xfId="6" applyFont="1" applyBorder="1" applyAlignment="1">
      <alignment horizontal="center" vertical="center"/>
    </xf>
    <xf numFmtId="0" fontId="30" fillId="0" borderId="1" xfId="6" applyFont="1" applyBorder="1" applyAlignment="1">
      <alignment horizontal="right" vertical="center"/>
    </xf>
    <xf numFmtId="175" fontId="31" fillId="0" borderId="1" xfId="7" applyNumberFormat="1" applyFont="1" applyBorder="1" applyAlignment="1">
      <alignment horizontal="center" vertical="center"/>
    </xf>
    <xf numFmtId="0" fontId="31" fillId="8" borderId="1" xfId="6" applyFont="1" applyFill="1" applyBorder="1" applyAlignment="1">
      <alignment horizontal="center" vertical="center"/>
    </xf>
    <xf numFmtId="0" fontId="30" fillId="9" borderId="1" xfId="6" applyFont="1" applyFill="1" applyBorder="1" applyAlignment="1">
      <alignment horizontal="left" vertical="center" wrapText="1"/>
    </xf>
    <xf numFmtId="0" fontId="33" fillId="8" borderId="10" xfId="6" applyFont="1" applyFill="1" applyBorder="1" applyAlignment="1">
      <alignment horizontal="center"/>
    </xf>
    <xf numFmtId="0" fontId="33" fillId="8" borderId="11" xfId="6" applyFont="1" applyFill="1" applyBorder="1" applyAlignment="1">
      <alignment horizontal="center"/>
    </xf>
    <xf numFmtId="0" fontId="31" fillId="8" borderId="6" xfId="6" applyFont="1" applyFill="1" applyBorder="1" applyAlignment="1">
      <alignment horizontal="center" vertical="top"/>
    </xf>
    <xf numFmtId="0" fontId="31" fillId="8" borderId="12" xfId="6" applyFont="1" applyFill="1" applyBorder="1" applyAlignment="1">
      <alignment horizontal="center" vertical="top"/>
    </xf>
    <xf numFmtId="10" fontId="31" fillId="9" borderId="4" xfId="7" applyNumberFormat="1" applyFont="1" applyFill="1" applyBorder="1" applyAlignment="1">
      <alignment horizontal="center" vertical="center"/>
    </xf>
    <xf numFmtId="10" fontId="31" fillId="9" borderId="5" xfId="7" applyNumberFormat="1" applyFont="1" applyFill="1" applyBorder="1" applyAlignment="1">
      <alignment horizontal="center" vertical="center"/>
    </xf>
    <xf numFmtId="0" fontId="13" fillId="0" borderId="1" xfId="0" applyFont="1" applyBorder="1" applyAlignment="1">
      <alignment horizontal="center" vertical="center" wrapText="1"/>
    </xf>
    <xf numFmtId="49" fontId="13" fillId="0" borderId="1" xfId="0" applyNumberFormat="1" applyFont="1" applyBorder="1" applyAlignment="1" applyProtection="1">
      <alignment horizontal="justify" vertical="center" wrapText="1"/>
      <protection hidden="1"/>
    </xf>
    <xf numFmtId="0" fontId="13" fillId="0" borderId="1" xfId="0" applyFont="1" applyBorder="1" applyAlignment="1" applyProtection="1">
      <alignment horizontal="justify" vertical="center" wrapText="1"/>
      <protection hidden="1"/>
    </xf>
    <xf numFmtId="168" fontId="13" fillId="0" borderId="1" xfId="0" applyNumberFormat="1" applyFont="1" applyBorder="1" applyAlignment="1">
      <alignment horizontal="center" vertical="center" wrapText="1"/>
    </xf>
    <xf numFmtId="10" fontId="13" fillId="0" borderId="1" xfId="3" applyNumberFormat="1" applyFont="1" applyBorder="1" applyAlignment="1">
      <alignment horizontal="center" vertical="center"/>
    </xf>
  </cellXfs>
  <cellStyles count="9">
    <cellStyle name="Moeda" xfId="5" builtinId="4"/>
    <cellStyle name="Normal" xfId="0" builtinId="0"/>
    <cellStyle name="Normal 10" xfId="6" xr:uid="{AE2F1F2B-DE80-4ED1-84A8-F5382908822C}"/>
    <cellStyle name="Normal 2" xfId="8" xr:uid="{C6E6C096-E7D7-440B-B7DE-2CD00F5FC354}"/>
    <cellStyle name="Normal_Plan1" xfId="3" xr:uid="{703B2142-B873-4A4F-A6AE-BA4830067378}"/>
    <cellStyle name="Normal_Planilha de fech Agrupada" xfId="4" xr:uid="{4A66924A-11FB-4CFB-8007-5A0A8A5A42E0}"/>
    <cellStyle name="Porcentagem" xfId="2" builtinId="5"/>
    <cellStyle name="Porcentagem 2 2" xfId="7" xr:uid="{FF407BB7-80CD-417D-8EAB-16B1AF638795}"/>
    <cellStyle name="Vírgula" xfId="1" builtinId="3"/>
  </cellStyles>
  <dxfs count="89">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ont>
        <condense val="0"/>
        <extend val="0"/>
        <color indexed="22"/>
      </font>
    </dxf>
    <dxf>
      <fill>
        <patternFill>
          <bgColor theme="0" tint="-0.24994659260841701"/>
        </patternFill>
      </fill>
    </dxf>
    <dxf>
      <fill>
        <patternFill>
          <bgColor theme="0" tint="-0.24994659260841701"/>
        </patternFill>
      </fill>
    </dxf>
    <dxf>
      <font>
        <condense val="0"/>
        <extend val="0"/>
        <color indexed="9"/>
      </font>
    </dxf>
    <dxf>
      <font>
        <condense val="0"/>
        <extend val="0"/>
        <color indexed="22"/>
      </font>
    </dxf>
    <dxf>
      <fill>
        <patternFill>
          <bgColor theme="0" tint="-0.24994659260841701"/>
        </patternFill>
      </fill>
    </dxf>
    <dxf>
      <font>
        <condense val="0"/>
        <extend val="0"/>
        <color indexed="9"/>
      </font>
    </dxf>
    <dxf>
      <font>
        <condense val="0"/>
        <extend val="0"/>
        <color indexed="22"/>
      </font>
    </dxf>
    <dxf>
      <fill>
        <patternFill>
          <bgColor theme="0" tint="-0.24994659260841701"/>
        </patternFill>
      </fill>
    </dxf>
    <dxf>
      <font>
        <condense val="0"/>
        <extend val="0"/>
        <color indexed="9"/>
      </font>
    </dxf>
    <dxf>
      <font>
        <strike val="0"/>
        <outline val="0"/>
        <shadow val="0"/>
        <vertAlign val="baseline"/>
        <sz val="1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top style="thin">
          <color indexed="64"/>
        </top>
        <bottom style="thin">
          <color indexed="64"/>
        </bottom>
      </border>
    </dxf>
    <dxf>
      <font>
        <strike val="0"/>
        <outline val="0"/>
        <shadow val="0"/>
        <vertAlign val="baseline"/>
        <sz val="11"/>
        <name val="Arial"/>
        <family val="2"/>
        <scheme val="none"/>
      </font>
      <numFmt numFmtId="173" formatCode="0.0%"/>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sz val="11"/>
        <name val="Arial"/>
        <family val="2"/>
        <scheme val="none"/>
      </font>
      <numFmt numFmtId="4" formatCode="#,##0.00"/>
      <fill>
        <patternFill patternType="none">
          <fgColor indexed="64"/>
          <bgColor auto="1"/>
        </patternFill>
      </fill>
      <alignment horizontal="righ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family val="2"/>
        <scheme val="none"/>
      </font>
      <numFmt numFmtId="4" formatCode="#,##0.00"/>
      <fill>
        <patternFill patternType="none">
          <fgColor indexed="64"/>
          <bgColor auto="1"/>
        </patternFill>
      </fill>
      <alignment horizontal="righ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family val="2"/>
        <scheme val="none"/>
      </font>
      <numFmt numFmtId="4" formatCode="#,##0.00"/>
      <fill>
        <patternFill patternType="none">
          <fgColor indexed="64"/>
          <bgColor auto="1"/>
        </patternFill>
      </fill>
      <alignment horizontal="righ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sz val="11"/>
        <name val="Arial"/>
        <family val="2"/>
        <scheme val="none"/>
      </font>
      <numFmt numFmtId="4" formatCode="#,##0.00"/>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sz val="11"/>
        <name val="Arial"/>
        <family val="2"/>
        <scheme val="none"/>
      </font>
      <numFmt numFmtId="30" formatCode="@"/>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sz val="11"/>
        <color rgb="FF000000"/>
        <name val="Arial"/>
        <family val="2"/>
        <scheme val="none"/>
      </font>
      <numFmt numFmtId="30" formatCode="@"/>
      <fill>
        <patternFill patternType="none">
          <fgColor indexed="64"/>
          <bgColor auto="1"/>
        </patternFill>
      </fill>
      <alignment horizontal="justify"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sz val="11"/>
        <name val="Arial"/>
        <family val="2"/>
        <scheme val="none"/>
      </font>
      <numFmt numFmtId="30" formatCode="@"/>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sz val="11"/>
        <name val="Arial"/>
        <family val="2"/>
        <scheme val="none"/>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style="thin">
          <color indexed="64"/>
        </right>
        <top style="thin">
          <color indexed="64"/>
        </top>
        <bottom style="thin">
          <color indexed="64"/>
        </bottom>
      </border>
    </dxf>
    <dxf>
      <border>
        <top style="thin">
          <color indexed="64"/>
        </top>
      </border>
    </dxf>
    <dxf>
      <border diagonalUp="0" diagonalDown="0">
        <left style="thin">
          <color indexed="64"/>
        </left>
        <right style="thin">
          <color indexed="64"/>
        </right>
        <top style="thin">
          <color indexed="64"/>
        </top>
        <bottom style="thin">
          <color indexed="64"/>
        </bottom>
      </border>
    </dxf>
    <dxf>
      <font>
        <strike val="0"/>
        <outline val="0"/>
        <shadow val="0"/>
        <vertAlign val="baseline"/>
        <sz val="11"/>
        <name val="Arial"/>
        <family val="2"/>
        <scheme val="none"/>
      </font>
      <numFmt numFmtId="176" formatCode="#.##000"/>
      <fill>
        <patternFill patternType="none">
          <fgColor indexed="64"/>
          <bgColor auto="1"/>
        </patternFill>
      </fill>
    </dxf>
    <dxf>
      <border>
        <bottom style="thin">
          <color indexed="64"/>
        </bottom>
      </border>
    </dxf>
    <dxf>
      <font>
        <strike val="0"/>
        <outline val="0"/>
        <shadow val="0"/>
        <vertAlign val="baseline"/>
        <sz val="11"/>
        <name val="Arial"/>
        <family val="2"/>
        <scheme val="none"/>
      </font>
      <numFmt numFmtId="4" formatCode="#,##0.00"/>
      <alignment horizontal="center" vertical="center" textRotation="0" wrapText="0" indent="0" justifyLastLine="0" shrinkToFit="0" readingOrder="0"/>
      <border diagonalUp="0" diagonalDown="0">
        <left style="thin">
          <color indexed="64"/>
        </left>
        <right style="thin">
          <color indexed="64"/>
        </right>
        <top/>
        <bottom/>
        <vertical style="thin">
          <color indexed="64"/>
        </vertical>
        <horizontal style="thin">
          <color indexed="64"/>
        </horizontal>
      </border>
    </dxf>
    <dxf>
      <font>
        <strike val="0"/>
        <outline val="0"/>
        <shadow val="0"/>
        <vertAlign val="baseline"/>
        <sz val="11"/>
        <name val="Arial"/>
        <family val="2"/>
        <scheme val="none"/>
      </font>
      <alignment horizontal="center" textRotation="0" wrapText="0" indent="0" justifyLastLine="0" shrinkToFit="0" readingOrder="0"/>
    </dxf>
    <dxf>
      <font>
        <strike val="0"/>
        <outline val="0"/>
        <shadow val="0"/>
        <vertAlign val="baseline"/>
        <sz val="11"/>
        <name val="Arial"/>
        <family val="2"/>
        <scheme val="none"/>
      </font>
      <numFmt numFmtId="165" formatCode="0.0000%"/>
      <alignment horizontal="center" textRotation="0" wrapText="0" indent="0" justifyLastLine="0" shrinkToFit="0" readingOrder="0"/>
    </dxf>
    <dxf>
      <font>
        <strike val="0"/>
        <outline val="0"/>
        <shadow val="0"/>
        <vertAlign val="baseline"/>
        <sz val="11"/>
        <name val="Arial"/>
        <family val="2"/>
        <scheme val="none"/>
      </font>
      <numFmt numFmtId="165" formatCode="0.0000%"/>
      <alignment horizontal="center" textRotation="0" wrapText="0" indent="0" justifyLastLine="0" shrinkToFit="0" readingOrder="0"/>
    </dxf>
    <dxf>
      <font>
        <b val="0"/>
        <i val="0"/>
        <strike val="0"/>
        <condense val="0"/>
        <extend val="0"/>
        <outline val="0"/>
        <shadow val="0"/>
        <u val="none"/>
        <vertAlign val="baseline"/>
        <sz val="11"/>
        <color theme="1"/>
        <name val="Arial"/>
        <family val="2"/>
        <scheme val="none"/>
      </font>
      <numFmt numFmtId="4" formatCode="#,##0.00"/>
      <alignment horizontal="righ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family val="2"/>
        <scheme val="none"/>
      </font>
      <numFmt numFmtId="4" formatCode="#,##0.00"/>
      <alignment horizontal="righ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sz val="11"/>
        <name val="Arial"/>
        <family val="2"/>
        <scheme val="none"/>
      </font>
      <numFmt numFmtId="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sz val="11"/>
        <name val="Arial"/>
        <family val="2"/>
        <scheme val="none"/>
      </font>
      <numFmt numFmtId="30" formatCode="@"/>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sz val="11"/>
        <color rgb="FF000000"/>
        <name val="Arial"/>
        <family val="2"/>
        <scheme val="none"/>
      </font>
      <numFmt numFmtId="30" formatCode="@"/>
      <alignment horizontal="justify"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sz val="11"/>
        <name val="Arial"/>
        <family val="2"/>
        <scheme val="none"/>
      </font>
      <numFmt numFmtId="30" formatCode="@"/>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sz val="11"/>
        <name val="Arial"/>
        <family val="2"/>
        <scheme val="none"/>
      </font>
      <numFmt numFmtId="30" formatCode="@"/>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sz val="11"/>
        <name val="Arial"/>
        <family val="2"/>
        <scheme val="none"/>
      </font>
      <numFmt numFmtId="176" formatCode="#.##000"/>
    </dxf>
    <dxf>
      <font>
        <strike val="0"/>
        <outline val="0"/>
        <shadow val="0"/>
        <vertAlign val="baseline"/>
        <sz val="11"/>
        <name val="Arial"/>
        <family val="2"/>
        <scheme val="none"/>
      </font>
      <numFmt numFmtId="4" formatCode="#,##0.00"/>
      <alignment horizontal="center" vertical="center" textRotation="0" wrapText="0" indent="0" justifyLastLine="0" shrinkToFit="0" readingOrder="0"/>
    </dxf>
    <dxf>
      <font>
        <b val="0"/>
        <i val="0"/>
        <strike val="0"/>
        <condense val="0"/>
        <extend val="0"/>
        <outline val="0"/>
        <shadow val="0"/>
        <u val="none"/>
        <vertAlign val="baseline"/>
        <sz val="11"/>
        <color auto="1"/>
        <name val="Times New Roman"/>
        <family val="1"/>
        <scheme val="none"/>
      </font>
      <numFmt numFmtId="4" formatCode="#,##0.00"/>
      <alignment horizontal="right" vertical="center" textRotation="0" wrapText="0" indent="0" justifyLastLine="0" shrinkToFit="0" readingOrder="0"/>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1"/>
        <color auto="1"/>
        <name val="Times New Roman"/>
        <family val="1"/>
        <scheme val="none"/>
      </font>
      <numFmt numFmtId="4" formatCode="#,##0.00"/>
      <alignment horizontal="righ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family val="1"/>
        <scheme val="none"/>
      </font>
      <numFmt numFmtId="4" formatCode="#,##0.00"/>
      <alignment horizontal="righ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family val="1"/>
        <scheme val="none"/>
      </font>
      <numFmt numFmtId="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family val="1"/>
        <scheme val="none"/>
      </font>
      <numFmt numFmtId="30" formatCode="@"/>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family val="1"/>
        <scheme val="none"/>
      </font>
      <numFmt numFmtId="30" formatCode="@"/>
      <alignment horizontal="justify"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family val="1"/>
        <scheme val="none"/>
      </font>
      <numFmt numFmtId="30" formatCode="@"/>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family val="1"/>
        <scheme val="none"/>
      </font>
      <numFmt numFmtId="30" formatCode="@"/>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family val="1"/>
        <scheme val="none"/>
      </font>
      <numFmt numFmtId="30" formatCode="@"/>
      <alignment horizontal="left" vertical="center" textRotation="0" wrapText="0" indent="0" justifyLastLine="0" shrinkToFit="0" readingOrder="0"/>
      <border diagonalUp="0" diagonalDown="0" outline="0">
        <left/>
        <right style="thin">
          <color indexed="64"/>
        </right>
        <top style="thin">
          <color indexed="64"/>
        </top>
        <bottom style="thin">
          <color indexed="64"/>
        </bottom>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family val="1"/>
        <scheme val="none"/>
      </font>
      <numFmt numFmtId="176" formatCode="#.##000"/>
      <alignment horizontal="right" vertical="center" textRotation="0" wrapText="0" indent="0" justifyLastLine="0" shrinkToFit="0" readingOrder="0"/>
    </dxf>
    <dxf>
      <border>
        <bottom style="thin">
          <color indexed="64"/>
        </bottom>
      </border>
    </dxf>
    <dxf>
      <font>
        <b/>
        <i val="0"/>
        <strike val="0"/>
        <condense val="0"/>
        <extend val="0"/>
        <outline val="0"/>
        <shadow val="0"/>
        <u val="none"/>
        <vertAlign val="baseline"/>
        <sz val="11"/>
        <color theme="0"/>
        <name val="Times New Roman"/>
        <family val="1"/>
        <scheme val="none"/>
      </font>
      <numFmt numFmtId="4" formatCode="#,##0.00"/>
      <fill>
        <patternFill patternType="solid">
          <fgColor theme="4"/>
          <bgColor theme="4"/>
        </patternFill>
      </fill>
      <alignment horizontal="center" vertical="center" textRotation="0" wrapText="0" indent="0" justifyLastLine="0" shrinkToFit="0" readingOrder="0"/>
      <border diagonalUp="0" diagonalDown="0" outline="0">
        <left style="thin">
          <color indexed="64"/>
        </left>
        <right style="thin">
          <color indexed="64"/>
        </right>
        <top/>
        <bottom/>
      </border>
    </dxf>
    <dxf>
      <font>
        <strike val="0"/>
        <outline val="0"/>
        <shadow val="0"/>
        <u val="none"/>
        <vertAlign val="baseline"/>
        <name val="Times New Roman"/>
        <family val="1"/>
        <scheme val="none"/>
      </font>
      <alignment horizontal="right" vertical="center" textRotation="0" wrapText="0" indent="0" justifyLastLine="0" shrinkToFit="0" readingOrder="0"/>
    </dxf>
    <dxf>
      <font>
        <strike val="0"/>
        <outline val="0"/>
        <shadow val="0"/>
        <u val="none"/>
        <vertAlign val="baseline"/>
        <name val="Times New Roman"/>
        <family val="1"/>
        <scheme val="none"/>
      </font>
      <alignment horizontal="right" vertical="center" textRotation="0" wrapText="0" indent="0" justifyLastLine="0" shrinkToFit="0" readingOrder="0"/>
    </dxf>
    <dxf>
      <font>
        <strike val="0"/>
        <outline val="0"/>
        <shadow val="0"/>
        <u val="none"/>
        <vertAlign val="baseline"/>
        <name val="Times New Roman"/>
        <family val="1"/>
        <scheme val="none"/>
      </font>
      <alignment horizontal="center" vertical="center" textRotation="0" wrapText="0" indent="0" justifyLastLine="0" shrinkToFit="0" readingOrder="0"/>
    </dxf>
    <dxf>
      <font>
        <strike val="0"/>
        <outline val="0"/>
        <shadow val="0"/>
        <u val="none"/>
        <vertAlign val="baseline"/>
        <name val="Times New Roman"/>
        <family val="1"/>
        <scheme val="none"/>
      </font>
      <alignment horizontal="center" vertical="center" textRotation="0" wrapText="0" indent="0" justifyLastLine="0" shrinkToFit="0" readingOrder="0"/>
    </dxf>
    <dxf>
      <font>
        <strike val="0"/>
        <outline val="0"/>
        <shadow val="0"/>
        <u val="none"/>
        <vertAlign val="baseline"/>
        <name val="Times New Roman"/>
        <family val="1"/>
        <scheme val="none"/>
      </font>
      <alignment horizontal="center" vertical="center" textRotation="0" wrapText="0" indent="0" justifyLastLine="0" shrinkToFit="0" readingOrder="0"/>
    </dxf>
    <dxf>
      <font>
        <strike val="0"/>
        <outline val="0"/>
        <shadow val="0"/>
        <u val="none"/>
        <vertAlign val="baseline"/>
        <name val="Times New Roman"/>
        <family val="1"/>
        <scheme val="none"/>
      </font>
      <numFmt numFmtId="30" formatCode="@"/>
      <alignment horizontal="center" vertical="center" textRotation="0" wrapText="0" indent="0" justifyLastLine="0" shrinkToFit="0" readingOrder="0"/>
    </dxf>
    <dxf>
      <font>
        <strike val="0"/>
        <outline val="0"/>
        <shadow val="0"/>
        <u val="none"/>
        <vertAlign val="baseline"/>
        <name val="Times New Roman"/>
        <family val="1"/>
        <scheme val="none"/>
      </font>
      <alignment horizontal="center" vertical="center" textRotation="0" wrapText="0" indent="0" justifyLastLine="0" shrinkToFit="0" readingOrder="0"/>
    </dxf>
    <dxf>
      <font>
        <strike val="0"/>
        <outline val="0"/>
        <shadow val="0"/>
        <u val="none"/>
        <vertAlign val="baseline"/>
        <name val="Times New Roman"/>
        <family val="1"/>
        <scheme val="none"/>
      </font>
      <alignment horizontal="center" vertical="center" textRotation="0" wrapText="0" indent="0" justifyLastLine="0" shrinkToFit="0" readingOrder="0"/>
    </dxf>
    <dxf>
      <font>
        <strike val="0"/>
        <outline val="0"/>
        <shadow val="0"/>
        <u val="none"/>
        <vertAlign val="baseline"/>
        <name val="Times New Roman"/>
        <family val="1"/>
        <scheme val="none"/>
      </font>
      <alignment horizontal="center" vertical="center" textRotation="0" wrapText="0" indent="0" justifyLastLine="0" shrinkToFit="0" readingOrder="0"/>
    </dxf>
    <dxf>
      <font>
        <strike val="0"/>
        <outline val="0"/>
        <shadow val="0"/>
        <u val="none"/>
        <vertAlign val="baseline"/>
        <name val="Times New Roman"/>
        <family val="1"/>
        <scheme val="none"/>
      </font>
    </dxf>
    <dxf>
      <font>
        <strike val="0"/>
        <outline val="0"/>
        <shadow val="0"/>
        <u val="none"/>
        <vertAlign val="baseline"/>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family val="1"/>
        <scheme val="none"/>
      </font>
      <numFmt numFmtId="30" formatCode="@"/>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family val="1"/>
        <scheme val="none"/>
      </font>
      <alignment horizontal="right" vertical="center" textRotation="0" wrapText="0" indent="0" justifyLastLine="0" shrinkToFit="0" readingOrder="0"/>
    </dxf>
    <dxf>
      <font>
        <b val="0"/>
        <i val="0"/>
        <strike val="0"/>
        <condense val="0"/>
        <extend val="0"/>
        <outline val="0"/>
        <shadow val="0"/>
        <u val="none"/>
        <vertAlign val="baseline"/>
        <sz val="10"/>
        <color theme="1"/>
        <name val="Times New Roman"/>
        <family val="1"/>
        <scheme val="none"/>
      </font>
      <alignment horizontal="right" vertical="center" textRotation="0" wrapText="0" indent="0" justifyLastLine="0" shrinkToFit="0" readingOrder="0"/>
    </dxf>
    <dxf>
      <font>
        <b val="0"/>
        <i val="0"/>
        <strike val="0"/>
        <condense val="0"/>
        <extend val="0"/>
        <outline val="0"/>
        <shadow val="0"/>
        <u val="none"/>
        <vertAlign val="baseline"/>
        <sz val="10"/>
        <color theme="1"/>
        <name val="Times New Roman"/>
        <family val="1"/>
        <scheme val="none"/>
      </font>
      <numFmt numFmtId="30" formatCode="@"/>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family val="1"/>
        <scheme val="none"/>
      </font>
      <numFmt numFmtId="30" formatCode="@"/>
      <alignment horizontal="justify" vertical="center" textRotation="0" wrapText="0" indent="0" justifyLastLine="0" shrinkToFit="0" readingOrder="0"/>
    </dxf>
    <dxf>
      <font>
        <b val="0"/>
        <i val="0"/>
        <strike val="0"/>
        <condense val="0"/>
        <extend val="0"/>
        <outline val="0"/>
        <shadow val="0"/>
        <u val="none"/>
        <vertAlign val="baseline"/>
        <sz val="10"/>
        <color theme="1"/>
        <name val="Times New Roman"/>
        <family val="1"/>
        <scheme val="none"/>
      </font>
      <numFmt numFmtId="30" formatCode="@"/>
      <alignment horizontal="center" vertical="center" textRotation="0" wrapText="0" indent="0" justifyLastLine="0" shrinkToFit="0" readingOrder="0"/>
    </dxf>
    <dxf>
      <border outline="0">
        <left style="thin">
          <color theme="4"/>
        </left>
        <right style="thin">
          <color theme="4"/>
        </right>
        <top style="thin">
          <color theme="4"/>
        </top>
      </border>
    </dxf>
    <dxf>
      <font>
        <b/>
        <i val="0"/>
        <strike val="0"/>
        <condense val="0"/>
        <extend val="0"/>
        <outline val="0"/>
        <shadow val="0"/>
        <u val="none"/>
        <vertAlign val="baseline"/>
        <sz val="10"/>
        <color theme="0"/>
        <name val="Times New Roman"/>
        <family val="1"/>
        <scheme val="none"/>
      </font>
      <numFmt numFmtId="30" formatCode="@"/>
      <fill>
        <patternFill patternType="solid">
          <fgColor theme="4"/>
          <bgColor theme="4"/>
        </patternFill>
      </fill>
      <alignment horizontal="center" vertical="center" textRotation="0" wrapText="0" indent="0" justifyLastLine="0" shrinkToFit="0" readingOrder="0"/>
    </dxf>
    <dxf>
      <font>
        <b val="0"/>
        <i val="0"/>
        <strike val="0"/>
        <condense val="0"/>
        <extend val="0"/>
        <outline val="0"/>
        <shadow val="0"/>
        <u val="none"/>
        <vertAlign val="baseline"/>
        <sz val="11"/>
        <color auto="1"/>
        <name val="Times New Roman"/>
        <family val="1"/>
        <scheme val="none"/>
      </font>
      <numFmt numFmtId="164" formatCode="&quot;R$&quot;#,##0.00;[Red]\-&quot;R$&quot;#,##0.00"/>
      <alignment horizontal="center" vertical="center" textRotation="0" wrapText="0" indent="0" justifyLastLine="0" shrinkToFit="0" readingOrder="0"/>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1"/>
        <color auto="1"/>
        <name val="Times New Roman"/>
        <family val="1"/>
        <scheme val="none"/>
      </font>
      <numFmt numFmtId="4" formatCode="#,##0.00"/>
      <alignment horizontal="righ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family val="1"/>
        <scheme val="none"/>
      </font>
      <numFmt numFmtId="4" formatCode="#,##0.00"/>
      <alignment horizontal="righ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family val="1"/>
        <scheme val="none"/>
      </font>
      <numFmt numFmtId="4" formatCode="#,##0.00"/>
      <alignment horizontal="righ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family val="1"/>
        <scheme val="none"/>
      </font>
      <numFmt numFmtId="4"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family val="1"/>
        <scheme val="none"/>
      </font>
      <numFmt numFmtId="30" formatCode="@"/>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family val="1"/>
        <scheme val="none"/>
      </font>
      <numFmt numFmtId="30" formatCode="@"/>
      <alignment horizontal="justify"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family val="1"/>
        <scheme val="none"/>
      </font>
      <numFmt numFmtId="30" formatCode="@"/>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family val="1"/>
        <scheme val="none"/>
      </font>
      <numFmt numFmtId="30" formatCode="@"/>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family val="1"/>
        <scheme val="none"/>
      </font>
      <numFmt numFmtId="30" formatCode="@"/>
      <alignment horizontal="left" vertical="center" textRotation="0" wrapText="0" indent="0" justifyLastLine="0" shrinkToFit="0" readingOrder="0"/>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family val="1"/>
        <scheme val="none"/>
      </font>
      <numFmt numFmtId="176" formatCode="#.##000"/>
      <alignment horizontal="right" vertical="center" textRotation="0" wrapText="0" indent="0" justifyLastLine="0" shrinkToFit="0" readingOrder="0"/>
    </dxf>
    <dxf>
      <border outline="0">
        <bottom style="thin">
          <color auto="1"/>
        </bottom>
      </border>
    </dxf>
    <dxf>
      <font>
        <b/>
        <i val="0"/>
        <strike val="0"/>
        <condense val="0"/>
        <extend val="0"/>
        <outline val="0"/>
        <shadow val="0"/>
        <u val="none"/>
        <vertAlign val="baseline"/>
        <sz val="11"/>
        <color theme="0"/>
        <name val="Times New Roman"/>
        <family val="1"/>
        <scheme val="none"/>
      </font>
      <numFmt numFmtId="4" formatCode="#,##0.00"/>
      <fill>
        <patternFill patternType="solid">
          <fgColor theme="4"/>
          <bgColor theme="4"/>
        </patternFill>
      </fill>
      <alignment horizontal="center" vertical="center" textRotation="0" wrapText="0" indent="0" justifyLastLine="0" shrinkToFit="0" readingOrder="0"/>
      <border diagonalUp="0" diagonalDown="0" outline="0">
        <left style="thin">
          <color indexed="64"/>
        </left>
        <right style="thin">
          <color indexed="64"/>
        </right>
        <top/>
        <bottom/>
      </border>
    </dxf>
  </dxfs>
  <tableStyles count="1" defaultTableStyle="TableStyleMedium2" defaultPivotStyle="PivotStyleLight16">
    <tableStyle name="Invisible" pivot="0" table="0" count="0" xr9:uid="{95593AC2-0779-4ACB-A2F2-872CA6597F3D}"/>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powerPivotData" Target="model/item.data"/><Relationship Id="rId2" Type="http://schemas.openxmlformats.org/officeDocument/2006/relationships/worksheet" Target="worksheets/sheet2.xml"/><Relationship Id="rId16" Type="http://schemas.openxmlformats.org/officeDocument/2006/relationships/sharedStrings" Target="sharedStrings.xml"/><Relationship Id="rId20"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onnections" Target="connection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7.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8.vml.rels><?xml version="1.0" encoding="UTF-8" standalone="yes"?>
<Relationships xmlns="http://schemas.openxmlformats.org/package/2006/relationships"><Relationship Id="rId1" Type="http://schemas.openxmlformats.org/officeDocument/2006/relationships/image" Target="../media/image2.png"/></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emers\OneDrive\Documentos\SAAE_Mariana\SAA%20NSra%20Aparecida\Projetos%20COMPASSO\OS053-SubsistemaNossaSenhoraAparecida-PRJ-65360-20240806\Or&#231;amento\PLN-EXE-ORC-MRN-SNSA-0101-REV01.xlsm" TargetMode="External"/><Relationship Id="rId1" Type="http://schemas.openxmlformats.org/officeDocument/2006/relationships/externalLinkPath" Target="file:///C:\Users\emers\OneDrive\Documentos\SAAE_Mariana\SAA%20NSra%20Aparecida\Projetos%20COMPASSO\OS053-SubsistemaNossaSenhoraAparecida-PRJ-65360-20240806\Or&#231;amento\PLN-EXE-ORC-MRN-SNSA-0101-REV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apa"/>
      <sheetName val="Memorial"/>
      <sheetName val="Anotações"/>
      <sheetName val="Resumo"/>
      <sheetName val="Orçamento"/>
      <sheetName val="Planilha1"/>
      <sheetName val="Curva ABC"/>
      <sheetName val="Cronograma"/>
      <sheetName val="BDI 1"/>
      <sheetName val="BDI 2"/>
      <sheetName val="Composições"/>
      <sheetName val="MC-Drenagem"/>
      <sheetName val="Cotação"/>
      <sheetName val="DMT"/>
      <sheetName val="MC-Pré-Moldado"/>
      <sheetName val="MC-Trans.-Agregados"/>
      <sheetName val="MC-Terrap."/>
      <sheetName val="MC-Dem.-Rem."/>
      <sheetName val="Banco_Servico"/>
      <sheetName val="MC-Dre-Conc."/>
      <sheetName val="MC-Dre-PEAD"/>
      <sheetName val="MC-Sinalização"/>
      <sheetName val="TABELA NBR"/>
      <sheetName val="Planilha2"/>
      <sheetName val="Procura_CPU"/>
      <sheetName val="Imagens"/>
      <sheetName val="Banco_Insumo"/>
      <sheetName val="Curva_Servico"/>
      <sheetName val="Curva_Insumo"/>
    </sheetNames>
    <sheetDataSet>
      <sheetData sheetId="0"/>
      <sheetData sheetId="1"/>
      <sheetData sheetId="2"/>
      <sheetData sheetId="3">
        <row r="2">
          <cell r="B2" t="str">
            <v>PREFEITURA MUNICIPAL DE MARIANA - MG</v>
          </cell>
        </row>
        <row r="3">
          <cell r="B3" t="str">
            <v>CONSÓRCIO DIAMANTE ENGENHARIA</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ow r="1">
          <cell r="A1" t="str">
            <v>PROJETA CONSULTORIA E SERVIÇOS LTDA.</v>
          </cell>
        </row>
        <row r="2">
          <cell r="A2" t="str">
            <v>OBJETIVA PROJETOS E SERVIÇOS LTDA.</v>
          </cell>
        </row>
        <row r="3">
          <cell r="A3" t="str">
            <v>PLATOR PROJETOS E SERVIÇOS AMBIENTAIS LTDA.</v>
          </cell>
        </row>
        <row r="4">
          <cell r="A4" t="str">
            <v>CONSÓRCIO VITÓRIA</v>
          </cell>
        </row>
        <row r="5">
          <cell r="A5" t="str">
            <v>CONSÓRCIO PAS</v>
          </cell>
        </row>
        <row r="6">
          <cell r="A6" t="str">
            <v>CONSÓRCIO PITÁGORAS</v>
          </cell>
        </row>
        <row r="7">
          <cell r="A7" t="str">
            <v>METAVERSO CONSÓRCIOS</v>
          </cell>
        </row>
        <row r="8">
          <cell r="A8" t="str">
            <v>CONSÓRCIO OPUS PROJETOS</v>
          </cell>
        </row>
        <row r="9">
          <cell r="A9" t="str">
            <v>CONSÓRCIO MINAS PROJETOS</v>
          </cell>
        </row>
        <row r="10">
          <cell r="A10" t="str">
            <v>CONSÓRCIO DIAMANTE ENGENHARIA</v>
          </cell>
        </row>
        <row r="20">
          <cell r="G20" t="str">
            <v>PREFEITURA MUNICIPAL DE ALFENAS - MG</v>
          </cell>
        </row>
        <row r="21">
          <cell r="G21" t="str">
            <v>PREFEITURA MUNICIPAL DE ALMENARA -MG</v>
          </cell>
        </row>
        <row r="22">
          <cell r="G22" t="str">
            <v>PREFEITURA MUNICIPAL DE ALVORADA DE MINAS - MG</v>
          </cell>
        </row>
        <row r="23">
          <cell r="G23" t="str">
            <v>PREFEITURA MUNICPAL DE ANAPOLIS - MG</v>
          </cell>
        </row>
        <row r="24">
          <cell r="G24" t="str">
            <v>PREFEITURA MUNICIPAL DE ARAGUARI - MG</v>
          </cell>
        </row>
        <row r="25">
          <cell r="G25" t="str">
            <v>PREFEITURA MUNICIPAL DE ARAXÁ- MG</v>
          </cell>
        </row>
        <row r="26">
          <cell r="G26" t="str">
            <v>PREFEITURA MUNICIPAL DE BARÃO DE COCAIS - MG</v>
          </cell>
        </row>
        <row r="27">
          <cell r="G27" t="str">
            <v>PREFEITURA MUNICIPAL DE BELA VISTA DE MINAS-MG</v>
          </cell>
        </row>
        <row r="28">
          <cell r="G28" t="str">
            <v>PREFEITURA MUNICIPAL DE BELO VALE - MG</v>
          </cell>
        </row>
        <row r="29">
          <cell r="G29" t="str">
            <v>PREFEITURA MUNICIPAL DE BOA ESPERANÇA- MG</v>
          </cell>
        </row>
        <row r="30">
          <cell r="G30" t="str">
            <v>PREFEITURA MUNICIPAL DE BOM DESPACHO - MG</v>
          </cell>
        </row>
        <row r="31">
          <cell r="G31" t="str">
            <v>PREFEITURA MUNICIPAL DE BONFIM - MG</v>
          </cell>
        </row>
        <row r="32">
          <cell r="G32" t="str">
            <v>CAMARA MUNICIPAL DE BRUMADINHO - MG</v>
          </cell>
        </row>
        <row r="33">
          <cell r="G33" t="str">
            <v>PREFEITURA MUNICIPAL DE CAMPANHA-MG</v>
          </cell>
        </row>
        <row r="34">
          <cell r="G34" t="str">
            <v xml:space="preserve">PREFEITURA MUNICPAL DE CAMPOS ALTOS -MG </v>
          </cell>
        </row>
        <row r="35">
          <cell r="G35" t="str">
            <v>CAEMA - MA</v>
          </cell>
        </row>
        <row r="36">
          <cell r="G36" t="str">
            <v>CEASA - MG</v>
          </cell>
        </row>
        <row r="37">
          <cell r="G37" t="str">
            <v>CAMARA MUNICIPAL DE BRUMADINHO - MG</v>
          </cell>
        </row>
        <row r="38">
          <cell r="G38" t="str">
            <v>CODEMGE</v>
          </cell>
        </row>
        <row r="39">
          <cell r="G39" t="str">
            <v>PREFEITURA MUNICIPAL DE CARMÓPOLIS DE MINAS - MG</v>
          </cell>
        </row>
        <row r="40">
          <cell r="G40" t="str">
            <v xml:space="preserve">PREFEITURA MUNICIPAL DE CARVOLHOPOLIS- MG </v>
          </cell>
        </row>
        <row r="41">
          <cell r="G41" t="str">
            <v>PREFEITURA MUNICIPAL DE CONCEIÇÃO DO MATO DENTRO - MG</v>
          </cell>
        </row>
        <row r="42">
          <cell r="G42" t="str">
            <v>PREFEITURA MUNICPAL DE CACHOEIRA DA PRATA- MG</v>
          </cell>
        </row>
        <row r="43">
          <cell r="G43" t="str">
            <v>PREFEITURA MUNICPAL DE CONCEIÇÃO DO PARÁ-MG</v>
          </cell>
        </row>
        <row r="44">
          <cell r="G44" t="str">
            <v>PREFEITURA MUNICIPAL DE CONSELHEIRO LAFAIETE-MG</v>
          </cell>
        </row>
        <row r="45">
          <cell r="G45" t="str">
            <v>PREFEITURA MUNICIPAL DE CONGONHAS - MG</v>
          </cell>
        </row>
        <row r="46">
          <cell r="G46" t="str">
            <v>DEPARTAMENTO DE EDIFICAÇÕES E DE RODOVIAS DO ESPIRITO SANTO DER/ES</v>
          </cell>
        </row>
        <row r="47">
          <cell r="G47" t="str">
            <v>DEER - MG</v>
          </cell>
        </row>
        <row r="48">
          <cell r="G48" t="str">
            <v>PREFEITURA MUNICIPAL DE DOM JOAQUIM - MG</v>
          </cell>
        </row>
        <row r="49">
          <cell r="G49" t="str">
            <v>PREFEITURA MUNICIPAL DE ENTRE RIOS DE MINAS - MG</v>
          </cell>
        </row>
        <row r="50">
          <cell r="G50" t="str">
            <v>PREFEITURA MUNICIPAL DE ELÓI MENDES-MG</v>
          </cell>
        </row>
        <row r="51">
          <cell r="G51" t="str">
            <v>PREFEITURA MUNICIPAL DE FERROS - MG</v>
          </cell>
        </row>
        <row r="52">
          <cell r="G52" t="str">
            <v>INSTITUTO FEDERAL DE MINAS GERAIS - SUDESTE</v>
          </cell>
        </row>
        <row r="53">
          <cell r="G53" t="str">
            <v>INSTITUTO FEDERAL DE MINAS GERAIS</v>
          </cell>
        </row>
        <row r="54">
          <cell r="G54" t="str">
            <v xml:space="preserve">PREFEITURA MUNICIPAL DE GOIANIA </v>
          </cell>
        </row>
        <row r="55">
          <cell r="G55" t="str">
            <v>PREFEITURA MUNICIPAL DE GUANHÃES-MG</v>
          </cell>
        </row>
        <row r="56">
          <cell r="G56" t="str">
            <v>PREFEITURA MUNICIPAL DE GUIMARÂNIA-MG</v>
          </cell>
        </row>
        <row r="57">
          <cell r="G57" t="str">
            <v>PREFEITURA MUNICIPAL DE ITAPEMIRIM-MG</v>
          </cell>
        </row>
        <row r="58">
          <cell r="G58" t="str">
            <v>PREFEITURA MUNICIPAL DE ITAGUARA-MG</v>
          </cell>
        </row>
        <row r="59">
          <cell r="G59" t="str">
            <v>PREFEITURA MUNICIPAL DE ILICÍNIA-MG</v>
          </cell>
        </row>
        <row r="60">
          <cell r="G60" t="str">
            <v>PREFEITURA MUNICIPAL DE ITUMIRIM-MG</v>
          </cell>
        </row>
        <row r="61">
          <cell r="G61" t="str">
            <v>PREFEITURA MUNICIPAL DE IGARAPÉ - MG</v>
          </cell>
        </row>
        <row r="62">
          <cell r="G62" t="str">
            <v>PREFEITURA MUNICIPAL DE ILHÉUS - BA</v>
          </cell>
        </row>
        <row r="63">
          <cell r="G63" t="str">
            <v>PREFEITURA MUNICIPAL DE ITATIAIUÇU - MG</v>
          </cell>
        </row>
        <row r="64">
          <cell r="G64" t="str">
            <v>PREFEITURA MUNICIPAL DE JABOTICATUBAS - MG</v>
          </cell>
        </row>
        <row r="65">
          <cell r="G65" t="str">
            <v>PREFEITURA MUNICIPAL DE JOÃO MONLEVADE-MG</v>
          </cell>
        </row>
        <row r="66">
          <cell r="G66" t="str">
            <v>PREFEITURA MUNICIPAL DE LAGOA GRANDE</v>
          </cell>
        </row>
        <row r="67">
          <cell r="G67" t="str">
            <v>PREFEITURA MUNICIPAL DE LAGOA SANTA - MG</v>
          </cell>
        </row>
        <row r="68">
          <cell r="G68" t="str">
            <v>PREFEITURA MUNICIPAL DE MARIANA - MG</v>
          </cell>
        </row>
        <row r="69">
          <cell r="G69" t="str">
            <v>PREFEITURA MUNICIPAL DE MACHADO-MG</v>
          </cell>
        </row>
        <row r="70">
          <cell r="G70" t="str">
            <v>PREFEITURA MUNICIPAL DE MÁRIO CAMPOS - MG</v>
          </cell>
        </row>
        <row r="71">
          <cell r="G71" t="str">
            <v>PREFEITURA MUNICIPAL DE MARTINHO CAMPOS-MG</v>
          </cell>
        </row>
        <row r="72">
          <cell r="G72" t="str">
            <v>PREFEITURA MUNICIPAL DE MATEUS LEME - MG</v>
          </cell>
        </row>
        <row r="73">
          <cell r="G73" t="str">
            <v>PREFEITURA MUNICIPAL DE MOEMA-MG</v>
          </cell>
        </row>
        <row r="74">
          <cell r="G74" t="str">
            <v>PREFEITURA MUNICIPAL DE MONSENHOR PAULO - MG</v>
          </cell>
        </row>
        <row r="75">
          <cell r="G75" t="str">
            <v>PREFEITURA MUNICIPAL DE OURO BRANCO - MG</v>
          </cell>
        </row>
        <row r="76">
          <cell r="G76" t="str">
            <v>PREFEITURA MUNICIPAL DE OURO PRETO - MG</v>
          </cell>
        </row>
        <row r="77">
          <cell r="G77" t="str">
            <v>PREFEITURA MUNICIPAL DE PARAGUAÇU-MG</v>
          </cell>
        </row>
        <row r="78">
          <cell r="G78" t="str">
            <v>PREFEITURA MUNICIPAL DE PIEDADE DOS GERAIS - MG</v>
          </cell>
        </row>
        <row r="79">
          <cell r="G79" t="str">
            <v>PREFEITURA MUNICIPAL DE PARACATU - MG</v>
          </cell>
        </row>
        <row r="80">
          <cell r="G80" t="str">
            <v>PREFEITURA MUNICIPAL DE PATOS DE MINAS - MG</v>
          </cell>
        </row>
        <row r="81">
          <cell r="G81" t="str">
            <v>PREFEITURA MUNICIPAL DE PERDÕES-MG</v>
          </cell>
        </row>
        <row r="82">
          <cell r="G82" t="str">
            <v>PREFEITURA MUNICIPAL DE POÇO FUNDO -MG</v>
          </cell>
        </row>
        <row r="83">
          <cell r="G83" t="str">
            <v>POLÍCIA MILITAR DE MINAS GERAIS</v>
          </cell>
        </row>
        <row r="84">
          <cell r="G84" t="str">
            <v>PREFEITURA MUNICIPAL DE RIO VERMELHO-MG</v>
          </cell>
        </row>
        <row r="85">
          <cell r="G85" t="str">
            <v>PREFEITURA MUNICIPAL DE RIBEIRÃO DAS NEVES-MG</v>
          </cell>
        </row>
        <row r="86">
          <cell r="G86" t="str">
            <v>PREFEITURA MUNICIPAL DE RIO BANANAL - ES</v>
          </cell>
        </row>
        <row r="87">
          <cell r="G87" t="str">
            <v>PREFEITURA MUNICIPAL DE SANTA BÁRBARA - MG</v>
          </cell>
        </row>
        <row r="88">
          <cell r="G88" t="str">
            <v>PREFEITURA MUNICIPAL DE SÃO JOAQUIM DE BICAS - MG</v>
          </cell>
        </row>
        <row r="89">
          <cell r="G89" t="str">
            <v>PREFEITURA MUNICIPAL DE SÃO GONÇALO DO RIO ABAIXO-MG</v>
          </cell>
        </row>
        <row r="90">
          <cell r="G90" t="str">
            <v>PREFEITURA MUNICIPAL DE SÃO SEBASTIÃO DO OESTE-MG</v>
          </cell>
        </row>
        <row r="91">
          <cell r="G91" t="str">
            <v>PREFEITURA MUNICIPAL DE SÃO JOSÉ DA LAPA - MG</v>
          </cell>
        </row>
        <row r="92">
          <cell r="G92" t="str">
            <v>PREFEITURA MUNICIPAL DE SÃO LUÍS - MA</v>
          </cell>
        </row>
        <row r="93">
          <cell r="G93" t="str">
            <v>PREFEITURA MUNICIPAL DE SARZEDO - MG</v>
          </cell>
        </row>
        <row r="94">
          <cell r="G94" t="str">
            <v>PREFEITURA MUNICIPAL DE SERRA - ES</v>
          </cell>
        </row>
        <row r="95">
          <cell r="G95" t="str">
            <v>PREFEITURA MUNICIPAL DE SERRANIA - MG</v>
          </cell>
        </row>
        <row r="96">
          <cell r="G96" t="str">
            <v>PREFEITURA MUNICIPAL DE SERRO - MG</v>
          </cell>
        </row>
        <row r="97">
          <cell r="G97" t="str">
            <v>PREFEITURA MUNICIPAL DE SETE LAGOAS - MG</v>
          </cell>
        </row>
        <row r="98">
          <cell r="G98" t="str">
            <v>SECRETARIA DE SEGURANÇA PÚBLICA DO ESPÍRITO SANTO</v>
          </cell>
        </row>
        <row r="99">
          <cell r="G99" t="str">
            <v>SEST SENAT</v>
          </cell>
        </row>
        <row r="100">
          <cell r="G100" t="str">
            <v>PREFEITURA MUNICIPAL DE TRÊS PONTAS-MG</v>
          </cell>
        </row>
        <row r="101">
          <cell r="G101" t="str">
            <v>TRIBUNAL DE JUSTIÇA MILITAR DE MINAS GERAIS</v>
          </cell>
        </row>
        <row r="102">
          <cell r="G102" t="str">
            <v>TRIBUNAL DE JUSTIÇA DE MINAS GERAIS</v>
          </cell>
        </row>
        <row r="103">
          <cell r="G103" t="str">
            <v>PREFEITURA MUNICIPAL DE UBERABA-MG</v>
          </cell>
        </row>
        <row r="104">
          <cell r="G104" t="str">
            <v>PREFEITURA MUNICIPAL DE VESPASIANO - MG</v>
          </cell>
        </row>
        <row r="105">
          <cell r="G105" t="str">
            <v>PREFEITURA MUNICIPAL DE VITÓRIA - ES</v>
          </cell>
        </row>
        <row r="106">
          <cell r="G106" t="str">
            <v>PREFEITURA MUNICIPAL DE RIO ACIMA - MG</v>
          </cell>
        </row>
      </sheetData>
      <sheetData sheetId="26"/>
      <sheetData sheetId="27"/>
      <sheetData sheetId="28"/>
    </sheetDataSet>
  </externalBook>
</externalLink>
</file>

<file path=xl/persons/person.xml><?xml version="1.0" encoding="utf-8"?>
<personList xmlns="http://schemas.microsoft.com/office/spreadsheetml/2018/threadedcomments" xmlns:x="http://schemas.openxmlformats.org/spreadsheetml/2006/mai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127FD947-30BA-4D30-A063-8EC3656E202D}" name="Tabela3" displayName="Tabela3" ref="A1:J227" totalsRowShown="0" headerRowDxfId="88" dataDxfId="86" headerRowBorderDxfId="87" tableBorderDxfId="85" totalsRowBorderDxfId="84" headerRowCellStyle="Vírgula" dataCellStyle="Vírgula">
  <autoFilter ref="A1:J227" xr:uid="{127FD947-30BA-4D30-A063-8EC3656E202D}"/>
  <tableColumns count="10">
    <tableColumn id="1" xr3:uid="{A1D67D23-A8DB-463D-A7F2-F28B765C10AF}" name="ITEM" dataDxfId="83"/>
    <tableColumn id="2" xr3:uid="{AD7AA35E-4CE1-44CA-B824-86200A62835B}" name="BASE" dataDxfId="82"/>
    <tableColumn id="3" xr3:uid="{D49C1C6A-199D-4BA9-9A35-2726E593F916}" name="CÓDIGO  " dataDxfId="81"/>
    <tableColumn id="4" xr3:uid="{7C1F5172-3084-490B-B499-F9A8209BE5CA}" name="DESCRIÇÃO" dataDxfId="80"/>
    <tableColumn id="5" xr3:uid="{5C4132CC-2A58-4824-9C7F-CE4BF94B79E3}" name="UNID." dataDxfId="79"/>
    <tableColumn id="6" xr3:uid="{766D9B69-80F8-420E-87EB-F12A3A5853E2}" name="QUANT." dataDxfId="78"/>
    <tableColumn id="7" xr3:uid="{47CF4B9F-F9DF-4C7A-B9C1-8C8EE8508765}" name="UNITÁRIO_x000a_SEM BDI" dataDxfId="77" dataCellStyle="Vírgula"/>
    <tableColumn id="8" xr3:uid="{07DD39B9-E601-4915-93DB-90C6A35227FC}" name="UNITÁRIO_x000a_COM BDI" dataDxfId="76" dataCellStyle="Vírgula"/>
    <tableColumn id="9" xr3:uid="{68A3E6F4-1C09-4BF3-AB54-B5CBD77881C8}" name="CUSTO TOTAL" dataDxfId="75" dataCellStyle="Vírgula"/>
    <tableColumn id="10" xr3:uid="{809E533B-DA0F-4C47-9D42-4D3464D0CCC6}" name="BDI" dataDxfId="74"/>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0378C13-83C2-4768-A997-7813F8FC4E89}" name="Tabela5" displayName="Tabela5" ref="A1:F30700" totalsRowShown="0" headerRowDxfId="73" tableBorderDxfId="72">
  <autoFilter ref="A1:F30700" xr:uid="{C0378C13-83C2-4768-A997-7813F8FC4E89}"/>
  <tableColumns count="6">
    <tableColumn id="1" xr3:uid="{FE40CABD-AA49-481E-A1E8-3DF3E471C7B6}" name="CÓD" dataDxfId="71"/>
    <tableColumn id="2" xr3:uid="{6FAB2663-A8ED-4007-8DDA-7E75A89F5F79}" name="DESCRIÇÃO" dataDxfId="70"/>
    <tableColumn id="3" xr3:uid="{53836F1D-91E0-455D-B801-B63DF082EC91}" name="UNID" dataDxfId="69"/>
    <tableColumn id="4" xr3:uid="{7D78A951-06C7-438B-9ACF-08D4C4E7A3D1}" name="VR ONERADO" dataDxfId="68"/>
    <tableColumn id="5" xr3:uid="{D323018B-527B-463F-8D22-4738C47003EB}" name="VR DESONERADO" dataDxfId="67"/>
    <tableColumn id="6" xr3:uid="{4AB0E0FB-77B7-40ED-979F-D46311A0F923}" name="REFERÊNCIA" dataDxfId="66"/>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65B1D7F9-02E0-4714-B5D2-35359D610240}" name="Tabela11" displayName="Tabela11" ref="A1:I44" totalsRowShown="0" headerRowDxfId="65" dataDxfId="64">
  <tableColumns count="9">
    <tableColumn id="1" xr3:uid="{D97B9292-9517-4782-B9BB-42D9B95A100E}" name="ID" dataDxfId="63"/>
    <tableColumn id="2" xr3:uid="{8B994B6F-020B-4ADB-9FD2-7749F9A06F70}" name="ITEM" dataDxfId="62"/>
    <tableColumn id="3" xr3:uid="{25402BCF-7F43-49F6-9739-F93FF7FFB131}" name="BASE" dataDxfId="61"/>
    <tableColumn id="4" xr3:uid="{8D7B2B81-0C6F-4881-BEC3-701C47DBD91B}" name="CÓDIGO" dataDxfId="60"/>
    <tableColumn id="6" xr3:uid="{7CA6AADE-6863-4175-A93C-379ED51DCAB8}" name="DESCRIÇÃO" dataDxfId="59"/>
    <tableColumn id="7" xr3:uid="{062068E3-C5F7-4B69-8431-6FFD927E3861}" name="UNID." dataDxfId="58"/>
    <tableColumn id="8" xr3:uid="{7936C7BA-72A7-402E-B951-9E7B8670EECF}" name="QUANT." dataDxfId="57"/>
    <tableColumn id="9" xr3:uid="{0099A3D7-3F8C-4B42-8896-EB3888D8A297}" name="R$ UNITÁRIO" dataDxfId="56"/>
    <tableColumn id="10" xr3:uid="{3679B428-4D72-4E63-8AF3-86C2DD61E20E}" name="R$ TOTAL" dataDxfId="55"/>
  </tableColumns>
  <tableStyleInfo name="TableStyleLight9" showFirstColumn="0" showLastColumn="0" showRowStripes="0"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8F017A72-6DD6-460A-90F5-B5C8754A6AD3}" name="Tabela36" displayName="Tabela36" ref="A1:I5" totalsRowShown="0" headerRowDxfId="54" dataDxfId="52" headerRowBorderDxfId="53" tableBorderDxfId="51" totalsRowBorderDxfId="50" headerRowCellStyle="Vírgula" dataCellStyle="Vírgula">
  <tableColumns count="9">
    <tableColumn id="1" xr3:uid="{2AEB8FE8-2C9D-4C86-916D-CDBB78895E50}" name="ITEM" dataDxfId="49"/>
    <tableColumn id="2" xr3:uid="{7B737F6C-AD5B-451B-9B33-B4AC65127A7D}" name="BASE" dataDxfId="48"/>
    <tableColumn id="3" xr3:uid="{CB7AE922-592F-4ED3-9CB8-741B38D294E4}" name="CÓDIGO  " dataDxfId="47"/>
    <tableColumn id="4" xr3:uid="{4D5F8B4E-2BFA-49D1-A68B-75EC16A2CDB3}" name="DESCRIÇÃO" dataDxfId="46"/>
    <tableColumn id="5" xr3:uid="{4048B6D2-A8A6-4A31-AFB9-FA10C5007063}" name="UNID." dataDxfId="45"/>
    <tableColumn id="6" xr3:uid="{121DF441-ACF6-4F70-B90E-BF40EAB29DF2}" name="QUANT." dataDxfId="44"/>
    <tableColumn id="7" xr3:uid="{8CD60489-727F-4C5A-923C-B30C5AA0EB2A}" name="UNITÁRIO_x000a_SEM BDI" dataDxfId="43" dataCellStyle="Vírgula"/>
    <tableColumn id="8" xr3:uid="{208CF49F-49BE-4699-BA45-1AFCF88FFF8A}" name="UNITÁRIO_x000a_COM BDI" dataDxfId="42" dataCellStyle="Vírgula"/>
    <tableColumn id="9" xr3:uid="{320F9F8D-57A5-42F3-AAEF-4757CF67DCEB}" name="TOTAL" dataDxfId="41" dataCellStyle="Vírgula"/>
  </tableColumns>
  <tableStyleInfo name="TableStyleLight9"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92D8A091-82D7-4362-9BA7-8AEE87B989D2}" name="Tabela25" displayName="Tabela25" ref="A1:J536" totalsRowShown="0" headerRowDxfId="40" dataDxfId="39">
  <autoFilter ref="A1:J536" xr:uid="{EF4E94CC-50F8-4430-9772-63D5957916E2}"/>
  <tableColumns count="10">
    <tableColumn id="1" xr3:uid="{AB2F0749-9FC0-459F-939F-2400143A6057}" name="ITEM" dataDxfId="38"/>
    <tableColumn id="2" xr3:uid="{E7154F49-F728-4826-8CCD-9ECA2BB487C1}" name="CÓDIGO  " dataDxfId="37"/>
    <tableColumn id="3" xr3:uid="{F9E52FEB-0351-46F0-BD18-CB91B82481B5}" name="DESCRIÇÃO" dataDxfId="36"/>
    <tableColumn id="4" xr3:uid="{F5417720-25A8-4698-82DD-508540BEA5D5}" name="UNID." dataDxfId="35"/>
    <tableColumn id="5" xr3:uid="{534C7D4C-C5F2-4E15-ADE1-0EDF8C56FACB}" name="QUANT." dataDxfId="34"/>
    <tableColumn id="7" xr3:uid="{E8FA35FD-1CA5-4040-AB18-72C1D25B3DB4}" name="UNITÁRIO_x000a_COM BDI" dataDxfId="33" dataCellStyle="Vírgula"/>
    <tableColumn id="8" xr3:uid="{2BD398BC-A238-4847-B238-8FD7D849D01F}" name="CUSTO TOTAL" dataDxfId="32" dataCellStyle="Vírgula"/>
    <tableColumn id="9" xr3:uid="{7A671A8A-4F97-4D60-8D15-5B60470E3F09}" name="% CUSTO TOTAL" dataDxfId="31"/>
    <tableColumn id="10" xr3:uid="{A06194DC-A719-4A61-A825-E6D5FB7612DD}" name="% ACUMULADA" dataDxfId="30"/>
    <tableColumn id="11" xr3:uid="{3D93E795-EC37-4C40-9129-FA0FA1A8D28E}" name="CURVA ABC" dataDxfId="29"/>
  </tableColumns>
  <tableStyleInfo name="TableStyleLight9"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EF4E94CC-50F8-4430-9772-63D5957916E2}" name="Tabela2" displayName="Tabela2" ref="A1:J449" totalsRowShown="0" headerRowDxfId="28" dataDxfId="26" headerRowBorderDxfId="27" tableBorderDxfId="25" totalsRowBorderDxfId="24">
  <autoFilter ref="A1:J449" xr:uid="{EF4E94CC-50F8-4430-9772-63D5957916E2}"/>
  <sortState xmlns:xlrd2="http://schemas.microsoft.com/office/spreadsheetml/2017/richdata2" ref="A2:J449">
    <sortCondition descending="1" ref="G1:G449"/>
  </sortState>
  <tableColumns count="10">
    <tableColumn id="1" xr3:uid="{DEE90DB4-9933-4EA0-8150-70228F846932}" name="ITEM" dataDxfId="23"/>
    <tableColumn id="2" xr3:uid="{310F61C5-C088-4E1A-827B-A6AE5E2CC4A2}" name="CÓDIGO  " dataDxfId="22"/>
    <tableColumn id="3" xr3:uid="{830F3646-E182-41B1-8B22-3141D6D6BD10}" name="DESCRIÇÃO" dataDxfId="21"/>
    <tableColumn id="4" xr3:uid="{9AEE9052-985B-462F-8F7E-0C29C8264015}" name="UNID." dataDxfId="20"/>
    <tableColumn id="5" xr3:uid="{131482D6-0AC1-4A30-A1A9-A005CB39C583}" name="QUANT." dataDxfId="19"/>
    <tableColumn id="7" xr3:uid="{A5F59C96-9F5E-4B78-AEDC-B7D1CCFDB9FE}" name="UNITÁRIO_x000a_COM BDI" dataDxfId="18" dataCellStyle="Vírgula"/>
    <tableColumn id="8" xr3:uid="{8CE0C6B3-B4D5-48ED-9764-C8E1AD6ED7B0}" name="CUSTO TOTAL" dataDxfId="17" dataCellStyle="Vírgula"/>
    <tableColumn id="9" xr3:uid="{90CA9DB9-06BC-436E-B475-07C4F39B97FC}" name="CUSTO TOTAL_x000a_ACUMULADO" dataDxfId="16">
      <calculatedColumnFormula>SUM($G$2:G2)</calculatedColumnFormula>
    </tableColumn>
    <tableColumn id="10" xr3:uid="{109A8423-784E-4190-A1E7-93EA813B6A57}" name="%_x000a_ACUMULADO" dataDxfId="15">
      <calculatedColumnFormula>Tabela2[[#This Row],[CUSTO TOTAL
ACUMULADO]]/$H$449</calculatedColumnFormula>
    </tableColumn>
    <tableColumn id="11" xr3:uid="{B8CD547B-D618-43B8-81FF-A66E84DF3144}" name="ID" dataDxfId="14"/>
  </tableColumns>
  <tableStyleInfo name="TableStyleLight9" showFirstColumn="0" showLastColumn="0" showRowStripes="1" showColumnStripes="0"/>
</table>
</file>

<file path=xl/theme/theme1.xml><?xml version="1.0" encoding="utf-8"?>
<a:theme xmlns:a="http://schemas.openxmlformats.org/drawingml/2006/main" name="Tema do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table" Target="../tables/table5.xml"/></Relationships>
</file>

<file path=xl/worksheets/_rels/sheet11.xml.rels><?xml version="1.0" encoding="UTF-8" standalone="yes"?>
<Relationships xmlns="http://schemas.openxmlformats.org/package/2006/relationships"><Relationship Id="rId3" Type="http://schemas.openxmlformats.org/officeDocument/2006/relationships/table" Target="../tables/table6.xml"/><Relationship Id="rId2" Type="http://schemas.openxmlformats.org/officeDocument/2006/relationships/vmlDrawing" Target="../drawings/vmlDrawing8.v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63C04A-C761-4753-8074-82B5E2CF1DA6}">
  <sheetPr codeName="Planilha1">
    <pageSetUpPr fitToPage="1"/>
  </sheetPr>
  <dimension ref="A1:AD973"/>
  <sheetViews>
    <sheetView topLeftCell="A139" zoomScale="90" zoomScaleNormal="90" workbookViewId="0">
      <selection activeCell="A2" sqref="A2"/>
    </sheetView>
  </sheetViews>
  <sheetFormatPr defaultColWidth="40.42578125" defaultRowHeight="15" x14ac:dyDescent="0.25"/>
  <cols>
    <col min="1" max="2" width="11.42578125" style="123" bestFit="1" customWidth="1"/>
    <col min="3" max="3" width="15.5703125" style="123" bestFit="1" customWidth="1"/>
    <col min="4" max="4" width="74.28515625" style="124" customWidth="1"/>
    <col min="5" max="5" width="9.140625" style="123" bestFit="1" customWidth="1"/>
    <col min="6" max="6" width="12.42578125" style="95" bestFit="1" customWidth="1"/>
    <col min="7" max="7" width="16" style="125" customWidth="1"/>
    <col min="8" max="8" width="14" style="125" customWidth="1"/>
    <col min="9" max="9" width="17.85546875" style="125" customWidth="1"/>
    <col min="10" max="10" width="9.7109375" style="84" hidden="1" customWidth="1"/>
    <col min="11" max="11" width="8.28515625" style="98" customWidth="1"/>
    <col min="12" max="13" width="8.7109375" style="98" hidden="1" customWidth="1"/>
    <col min="14" max="14" width="11.85546875" style="98" hidden="1" customWidth="1"/>
    <col min="15" max="15" width="8.7109375" style="98" hidden="1" customWidth="1"/>
    <col min="16" max="16" width="8.7109375" style="99" hidden="1" customWidth="1"/>
    <col min="17" max="17" width="10.28515625" style="99" hidden="1" customWidth="1"/>
    <col min="18" max="18" width="8.7109375" style="99" hidden="1" customWidth="1"/>
    <col min="19" max="19" width="12.28515625" style="99" hidden="1" customWidth="1"/>
    <col min="20" max="20" width="8.7109375" style="99" hidden="1" customWidth="1"/>
    <col min="21" max="21" width="11.42578125" style="99" customWidth="1"/>
    <col min="22" max="23" width="8.7109375" style="99" customWidth="1"/>
    <col min="24" max="24" width="21.140625" style="100" customWidth="1"/>
    <col min="25" max="25" width="15.5703125" style="101" customWidth="1"/>
    <col min="26" max="26" width="20.140625" style="101" customWidth="1"/>
    <col min="27" max="27" width="20" style="101" customWidth="1"/>
    <col min="28" max="28" width="14.7109375" style="99" customWidth="1"/>
    <col min="29" max="29" width="21.7109375" style="101" customWidth="1"/>
    <col min="30" max="30" width="40.42578125" style="103"/>
    <col min="31" max="174" width="14.7109375" style="99" customWidth="1"/>
    <col min="175" max="16384" width="40.42578125" style="99"/>
  </cols>
  <sheetData>
    <row r="1" spans="1:30" s="84" customFormat="1" ht="28.5" x14ac:dyDescent="0.25">
      <c r="A1" s="210" t="s">
        <v>1</v>
      </c>
      <c r="B1" s="210" t="s">
        <v>2</v>
      </c>
      <c r="C1" s="210" t="s">
        <v>3</v>
      </c>
      <c r="D1" s="211" t="s">
        <v>755</v>
      </c>
      <c r="E1" s="210" t="s">
        <v>4</v>
      </c>
      <c r="F1" s="212" t="s">
        <v>5</v>
      </c>
      <c r="G1" s="213" t="s">
        <v>30620</v>
      </c>
      <c r="H1" s="213" t="s">
        <v>30621</v>
      </c>
      <c r="I1" s="214" t="s">
        <v>6</v>
      </c>
      <c r="J1" s="170" t="s">
        <v>7</v>
      </c>
      <c r="X1" s="85"/>
      <c r="Y1" s="86" t="s">
        <v>13</v>
      </c>
      <c r="Z1" s="87">
        <v>0.28220000000000001</v>
      </c>
      <c r="AA1" s="88"/>
      <c r="AC1" s="88"/>
      <c r="AD1" s="89"/>
    </row>
    <row r="2" spans="1:30" x14ac:dyDescent="0.25">
      <c r="A2" s="215">
        <v>1</v>
      </c>
      <c r="B2" s="90"/>
      <c r="C2" s="90"/>
      <c r="D2" s="97" t="s">
        <v>30505</v>
      </c>
      <c r="E2" s="90"/>
      <c r="F2" s="92"/>
      <c r="G2" s="93"/>
      <c r="H2" s="93"/>
      <c r="I2" s="94">
        <f>SUBTOTAL(9,I3:I24)</f>
        <v>82842.639999999985</v>
      </c>
      <c r="J2" s="163"/>
      <c r="Z2" s="194">
        <v>0.1726</v>
      </c>
      <c r="AA2" s="102"/>
    </row>
    <row r="3" spans="1:30" x14ac:dyDescent="0.25">
      <c r="A3" s="215" t="s">
        <v>9</v>
      </c>
      <c r="B3" s="90"/>
      <c r="C3" s="90"/>
      <c r="D3" s="97" t="s">
        <v>8</v>
      </c>
      <c r="E3" s="90"/>
      <c r="F3" s="92"/>
      <c r="G3" s="93"/>
      <c r="H3" s="93"/>
      <c r="I3" s="94">
        <f>SUBTOTAL(9,I4:I5)</f>
        <v>7095.5999999999995</v>
      </c>
      <c r="J3" s="163"/>
      <c r="X3" s="100">
        <f>SUM(AA4:AA5)</f>
        <v>7095.5999999999995</v>
      </c>
      <c r="AD3" s="104">
        <f>SUM(AC4:AC5)</f>
        <v>7095.5999999999995</v>
      </c>
    </row>
    <row r="4" spans="1:30" ht="30" x14ac:dyDescent="0.25">
      <c r="A4" s="216" t="s">
        <v>10</v>
      </c>
      <c r="B4" s="105" t="s">
        <v>17</v>
      </c>
      <c r="C4" s="105">
        <v>100947</v>
      </c>
      <c r="D4" s="106" t="s">
        <v>30498</v>
      </c>
      <c r="E4" s="105" t="s">
        <v>742</v>
      </c>
      <c r="F4" s="107">
        <f>2*9*30</f>
        <v>540</v>
      </c>
      <c r="G4" s="108">
        <f>VLOOKUP('LOTE 01-ORÇAMENTO'!$C4,Tabela5[#All],5,0)</f>
        <v>2.25</v>
      </c>
      <c r="H4" s="108">
        <f>TRUNC(IF(J4="BDI 1",G4*(1+$Z$1),IF(J4="BDI 2",G4*(1+$Z$2),IF(J4="",0))),2)</f>
        <v>2.88</v>
      </c>
      <c r="I4" s="109">
        <f>ROUND(ROUND(F4,2)*ROUND(H4,2),2)</f>
        <v>1555.2</v>
      </c>
      <c r="J4" s="164" t="s">
        <v>13</v>
      </c>
      <c r="AA4" s="110">
        <f t="shared" ref="AA4:AA33" si="0">F4*H4</f>
        <v>1555.2</v>
      </c>
      <c r="AC4" s="111">
        <f t="shared" ref="AC4:AC38" si="1">H4*F4</f>
        <v>1555.2</v>
      </c>
    </row>
    <row r="5" spans="1:30" ht="30" x14ac:dyDescent="0.25">
      <c r="A5" s="216" t="s">
        <v>30500</v>
      </c>
      <c r="B5" s="105" t="s">
        <v>17</v>
      </c>
      <c r="C5" s="105">
        <v>100948</v>
      </c>
      <c r="D5" s="106" t="s">
        <v>30499</v>
      </c>
      <c r="E5" s="105" t="s">
        <v>742</v>
      </c>
      <c r="F5" s="107">
        <f>2*9*(300-30)</f>
        <v>4860</v>
      </c>
      <c r="G5" s="108">
        <f>VLOOKUP('LOTE 01-ORÇAMENTO'!$C5,Tabela5[#All],5,0)</f>
        <v>0.89</v>
      </c>
      <c r="H5" s="108">
        <f>TRUNC(IF(J5="BDI 1",G5*(1+$Z$1),IF(J5="BDI 2",G5*(1+$Z$2),IF(J5="",0))),2)</f>
        <v>1.1399999999999999</v>
      </c>
      <c r="I5" s="109">
        <f>ROUND(ROUND(F5,2)*ROUND(H5,2),2)</f>
        <v>5540.4</v>
      </c>
      <c r="J5" s="164" t="s">
        <v>13</v>
      </c>
      <c r="Z5" s="112">
        <f>SUM(X3:X6)</f>
        <v>49776.35</v>
      </c>
      <c r="AA5" s="110">
        <f t="shared" si="0"/>
        <v>5540.4</v>
      </c>
      <c r="AC5" s="111">
        <f t="shared" si="1"/>
        <v>5540.4</v>
      </c>
    </row>
    <row r="6" spans="1:30" x14ac:dyDescent="0.25">
      <c r="A6" s="215" t="s">
        <v>874</v>
      </c>
      <c r="B6" s="105"/>
      <c r="C6" s="105"/>
      <c r="D6" s="97" t="s">
        <v>30497</v>
      </c>
      <c r="E6" s="105"/>
      <c r="F6" s="107"/>
      <c r="G6" s="108"/>
      <c r="H6" s="108"/>
      <c r="I6" s="94">
        <f>SUBTOTAL(9,I7:I24)</f>
        <v>75747.040000000008</v>
      </c>
      <c r="J6" s="164"/>
      <c r="X6" s="100">
        <f>SUM(AA9:AA24)</f>
        <v>42680.75</v>
      </c>
      <c r="AA6" s="110">
        <f t="shared" si="0"/>
        <v>0</v>
      </c>
      <c r="AC6" s="111">
        <f t="shared" si="1"/>
        <v>0</v>
      </c>
      <c r="AD6" s="104">
        <f>SUM(AC9:AC24)</f>
        <v>42680.75</v>
      </c>
    </row>
    <row r="7" spans="1:30" x14ac:dyDescent="0.25">
      <c r="A7" s="216" t="s">
        <v>30506</v>
      </c>
      <c r="B7" s="105" t="s">
        <v>40</v>
      </c>
      <c r="C7" s="105">
        <v>10901</v>
      </c>
      <c r="D7" s="106" t="s">
        <v>32417</v>
      </c>
      <c r="E7" s="105" t="s">
        <v>29</v>
      </c>
      <c r="F7" s="107">
        <v>2</v>
      </c>
      <c r="G7" s="108">
        <f>VLOOKUP('LOTE 01-ORÇAMENTO'!$C7,BASE_PREÇOS!$A$20401:$F$23990,5,0)</f>
        <v>900</v>
      </c>
      <c r="H7" s="108">
        <f t="shared" ref="H7:H24" si="2">TRUNC(IF(J7="BDI 1",G7*(1+$Z$1),IF(J7="BDI 2",G7*(1+$Z$2),IF(J7="",0))),2)</f>
        <v>1153.98</v>
      </c>
      <c r="I7" s="109">
        <f t="shared" ref="I7:I24" si="3">ROUND(ROUND(F7,2)*ROUND(H7,2),2)</f>
        <v>2307.96</v>
      </c>
      <c r="J7" s="164" t="s">
        <v>13</v>
      </c>
      <c r="AA7" s="110"/>
      <c r="AC7" s="111"/>
      <c r="AD7" s="104"/>
    </row>
    <row r="8" spans="1:30" x14ac:dyDescent="0.25">
      <c r="A8" s="216" t="s">
        <v>30507</v>
      </c>
      <c r="B8" s="105" t="s">
        <v>40</v>
      </c>
      <c r="C8" s="105">
        <v>10911</v>
      </c>
      <c r="D8" s="106" t="s">
        <v>28893</v>
      </c>
      <c r="E8" s="105" t="s">
        <v>29</v>
      </c>
      <c r="F8" s="107">
        <v>2</v>
      </c>
      <c r="G8" s="108">
        <f>VLOOKUP('LOTE 01-ORÇAMENTO'!$C8,BASE_PREÇOS!$A$20401:$F$23990,5,0)</f>
        <v>900</v>
      </c>
      <c r="H8" s="108">
        <f t="shared" si="2"/>
        <v>1153.98</v>
      </c>
      <c r="I8" s="109">
        <f t="shared" si="3"/>
        <v>2307.96</v>
      </c>
      <c r="J8" s="164" t="s">
        <v>13</v>
      </c>
      <c r="AA8" s="110"/>
      <c r="AC8" s="111"/>
      <c r="AD8" s="104"/>
    </row>
    <row r="9" spans="1:30" x14ac:dyDescent="0.25">
      <c r="A9" s="216" t="s">
        <v>30508</v>
      </c>
      <c r="B9" s="105" t="s">
        <v>40</v>
      </c>
      <c r="C9" s="105">
        <v>10902</v>
      </c>
      <c r="D9" s="106" t="s">
        <v>30142</v>
      </c>
      <c r="E9" s="105" t="s">
        <v>21</v>
      </c>
      <c r="F9" s="107">
        <v>4</v>
      </c>
      <c r="G9" s="108">
        <f>VLOOKUP('LOTE 01-ORÇAMENTO'!$C9,BASE_PREÇOS!$A$20401:$F$23990,5,0)</f>
        <v>1450</v>
      </c>
      <c r="H9" s="108">
        <f t="shared" si="2"/>
        <v>1859.19</v>
      </c>
      <c r="I9" s="109">
        <f t="shared" si="3"/>
        <v>7436.76</v>
      </c>
      <c r="J9" s="164" t="s">
        <v>13</v>
      </c>
      <c r="AA9" s="110">
        <f t="shared" si="0"/>
        <v>7436.76</v>
      </c>
      <c r="AC9" s="111">
        <f t="shared" si="1"/>
        <v>7436.76</v>
      </c>
    </row>
    <row r="10" spans="1:30" x14ac:dyDescent="0.25">
      <c r="A10" s="216" t="s">
        <v>30509</v>
      </c>
      <c r="B10" s="105" t="s">
        <v>40</v>
      </c>
      <c r="C10" s="105">
        <v>895002</v>
      </c>
      <c r="D10" s="106" t="s">
        <v>36277</v>
      </c>
      <c r="E10" s="105" t="s">
        <v>21</v>
      </c>
      <c r="F10" s="107">
        <v>4</v>
      </c>
      <c r="G10" s="108">
        <f>VLOOKUP('LOTE 01-ORÇAMENTO'!$C10,BASE_PREÇOS!$A$20401:$F$23990,5,0)</f>
        <v>1200</v>
      </c>
      <c r="H10" s="108">
        <f t="shared" si="2"/>
        <v>1538.64</v>
      </c>
      <c r="I10" s="109">
        <f t="shared" si="3"/>
        <v>6154.56</v>
      </c>
      <c r="J10" s="164" t="s">
        <v>13</v>
      </c>
      <c r="AA10" s="110"/>
      <c r="AC10" s="111"/>
    </row>
    <row r="11" spans="1:30" x14ac:dyDescent="0.25">
      <c r="A11" s="216" t="s">
        <v>30510</v>
      </c>
      <c r="B11" s="105" t="s">
        <v>40</v>
      </c>
      <c r="C11" s="105">
        <v>410201</v>
      </c>
      <c r="D11" s="106" t="s">
        <v>29113</v>
      </c>
      <c r="E11" s="105" t="s">
        <v>29</v>
      </c>
      <c r="F11" s="107">
        <v>1</v>
      </c>
      <c r="G11" s="108">
        <f>VLOOKUP('LOTE 01-ORÇAMENTO'!$C11,BASE_PREÇOS!$A$20401:$F$23990,5,0)</f>
        <v>344.89</v>
      </c>
      <c r="H11" s="108">
        <f t="shared" si="2"/>
        <v>442.21</v>
      </c>
      <c r="I11" s="109">
        <f t="shared" si="3"/>
        <v>442.21</v>
      </c>
      <c r="J11" s="164" t="s">
        <v>13</v>
      </c>
      <c r="AA11" s="110"/>
      <c r="AC11" s="111"/>
    </row>
    <row r="12" spans="1:30" ht="30" x14ac:dyDescent="0.25">
      <c r="A12" s="216" t="s">
        <v>30511</v>
      </c>
      <c r="B12" s="105" t="s">
        <v>40</v>
      </c>
      <c r="C12" s="105">
        <v>10601</v>
      </c>
      <c r="D12" s="106" t="s">
        <v>36276</v>
      </c>
      <c r="E12" s="105" t="s">
        <v>29</v>
      </c>
      <c r="F12" s="107">
        <v>1</v>
      </c>
      <c r="G12" s="108">
        <f>VLOOKUP('LOTE 01-ORÇAMENTO'!$C12,BASE_PREÇOS!$A$20401:$F$23990,5,0)</f>
        <v>675.75</v>
      </c>
      <c r="H12" s="108">
        <f t="shared" si="2"/>
        <v>866.44</v>
      </c>
      <c r="I12" s="109">
        <f t="shared" si="3"/>
        <v>866.44</v>
      </c>
      <c r="J12" s="164" t="s">
        <v>13</v>
      </c>
      <c r="AA12" s="110"/>
      <c r="AC12" s="111"/>
    </row>
    <row r="13" spans="1:30" x14ac:dyDescent="0.25">
      <c r="A13" s="216" t="s">
        <v>30512</v>
      </c>
      <c r="B13" s="105" t="s">
        <v>40</v>
      </c>
      <c r="C13" s="113">
        <v>10417</v>
      </c>
      <c r="D13" s="106" t="s">
        <v>29413</v>
      </c>
      <c r="E13" s="105" t="s">
        <v>59</v>
      </c>
      <c r="F13" s="107">
        <v>60</v>
      </c>
      <c r="G13" s="108">
        <f>VLOOKUP('LOTE 01-ORÇAMENTO'!$C13,BASE_PREÇOS!$A$20401:$F$23990,5,0)</f>
        <v>99.48</v>
      </c>
      <c r="H13" s="108">
        <f t="shared" si="2"/>
        <v>127.55</v>
      </c>
      <c r="I13" s="109">
        <f t="shared" si="3"/>
        <v>7653</v>
      </c>
      <c r="J13" s="164" t="s">
        <v>13</v>
      </c>
      <c r="AA13" s="110"/>
      <c r="AC13" s="111"/>
    </row>
    <row r="14" spans="1:30" ht="30" x14ac:dyDescent="0.25">
      <c r="A14" s="216" t="s">
        <v>30513</v>
      </c>
      <c r="B14" s="105" t="s">
        <v>47</v>
      </c>
      <c r="C14" s="105">
        <v>37524</v>
      </c>
      <c r="D14" s="106" t="s">
        <v>30503</v>
      </c>
      <c r="E14" s="105" t="s">
        <v>59</v>
      </c>
      <c r="F14" s="107">
        <v>50</v>
      </c>
      <c r="G14" s="108">
        <f>VLOOKUP('LOTE 01-ORÇAMENTO'!$C14,Tabela5[#All],5,0)</f>
        <v>1.93</v>
      </c>
      <c r="H14" s="108">
        <f t="shared" si="2"/>
        <v>2.4700000000000002</v>
      </c>
      <c r="I14" s="109">
        <f t="shared" si="3"/>
        <v>123.5</v>
      </c>
      <c r="J14" s="164" t="s">
        <v>13</v>
      </c>
      <c r="AA14" s="110">
        <f t="shared" si="0"/>
        <v>123.50000000000001</v>
      </c>
      <c r="AC14" s="111">
        <f t="shared" si="1"/>
        <v>123.50000000000001</v>
      </c>
    </row>
    <row r="15" spans="1:30" x14ac:dyDescent="0.25">
      <c r="A15" s="216" t="s">
        <v>30514</v>
      </c>
      <c r="B15" s="105" t="s">
        <v>47</v>
      </c>
      <c r="C15" s="113">
        <v>65000222</v>
      </c>
      <c r="D15" s="114" t="s">
        <v>30650</v>
      </c>
      <c r="E15" s="115" t="s">
        <v>19</v>
      </c>
      <c r="F15" s="116">
        <f>4*5.5*4*3</f>
        <v>264</v>
      </c>
      <c r="G15" s="108">
        <f>VLOOKUP('LOTE 01-ORÇAMENTO'!$C15,Tabela5[#All],5,0)</f>
        <v>3.8</v>
      </c>
      <c r="H15" s="108">
        <f t="shared" si="2"/>
        <v>4.87</v>
      </c>
      <c r="I15" s="109">
        <f t="shared" si="3"/>
        <v>1285.68</v>
      </c>
      <c r="J15" s="164" t="s">
        <v>13</v>
      </c>
      <c r="AA15" s="110">
        <f t="shared" si="0"/>
        <v>1285.68</v>
      </c>
      <c r="AC15" s="111">
        <f t="shared" si="1"/>
        <v>1285.68</v>
      </c>
    </row>
    <row r="16" spans="1:30" ht="30" x14ac:dyDescent="0.25">
      <c r="A16" s="216" t="s">
        <v>30515</v>
      </c>
      <c r="B16" s="105" t="s">
        <v>11</v>
      </c>
      <c r="C16" s="105" t="s">
        <v>19631</v>
      </c>
      <c r="D16" s="114" t="s">
        <v>30653</v>
      </c>
      <c r="E16" s="115" t="s">
        <v>29</v>
      </c>
      <c r="F16" s="116">
        <v>8</v>
      </c>
      <c r="G16" s="108">
        <v>38.97</v>
      </c>
      <c r="H16" s="108">
        <f t="shared" si="2"/>
        <v>49.96</v>
      </c>
      <c r="I16" s="109">
        <f t="shared" si="3"/>
        <v>399.68</v>
      </c>
      <c r="J16" s="164" t="s">
        <v>13</v>
      </c>
      <c r="AA16" s="110">
        <f t="shared" si="0"/>
        <v>399.68</v>
      </c>
      <c r="AC16" s="111">
        <f t="shared" si="1"/>
        <v>399.68</v>
      </c>
    </row>
    <row r="17" spans="1:29" ht="30" x14ac:dyDescent="0.25">
      <c r="A17" s="216" t="s">
        <v>30516</v>
      </c>
      <c r="B17" s="105" t="s">
        <v>47</v>
      </c>
      <c r="C17" s="113">
        <v>65001242</v>
      </c>
      <c r="D17" s="114" t="s">
        <v>30654</v>
      </c>
      <c r="E17" s="115" t="s">
        <v>29</v>
      </c>
      <c r="F17" s="116">
        <v>5</v>
      </c>
      <c r="G17" s="108">
        <f>VLOOKUP('LOTE 01-ORÇAMENTO'!$C17,Tabela5[#All],5,0)</f>
        <v>151.69</v>
      </c>
      <c r="H17" s="108">
        <f t="shared" si="2"/>
        <v>194.49</v>
      </c>
      <c r="I17" s="109">
        <f t="shared" si="3"/>
        <v>972.45</v>
      </c>
      <c r="J17" s="164" t="s">
        <v>13</v>
      </c>
      <c r="AA17" s="110">
        <f t="shared" si="0"/>
        <v>972.45</v>
      </c>
      <c r="AC17" s="111">
        <f t="shared" si="1"/>
        <v>972.45</v>
      </c>
    </row>
    <row r="18" spans="1:29" ht="30" x14ac:dyDescent="0.25">
      <c r="A18" s="216" t="s">
        <v>30648</v>
      </c>
      <c r="B18" s="105" t="s">
        <v>11</v>
      </c>
      <c r="C18" s="105" t="s">
        <v>27366</v>
      </c>
      <c r="D18" s="114" t="s">
        <v>30655</v>
      </c>
      <c r="E18" s="115" t="s">
        <v>29</v>
      </c>
      <c r="F18" s="116">
        <v>10</v>
      </c>
      <c r="G18" s="108">
        <v>115.5</v>
      </c>
      <c r="H18" s="108">
        <f t="shared" si="2"/>
        <v>148.09</v>
      </c>
      <c r="I18" s="109">
        <f t="shared" si="3"/>
        <v>1480.9</v>
      </c>
      <c r="J18" s="164" t="s">
        <v>13</v>
      </c>
      <c r="AA18" s="110">
        <f t="shared" si="0"/>
        <v>1480.9</v>
      </c>
      <c r="AC18" s="111">
        <f t="shared" si="1"/>
        <v>1480.9</v>
      </c>
    </row>
    <row r="19" spans="1:29" ht="60" x14ac:dyDescent="0.25">
      <c r="A19" s="216" t="s">
        <v>30649</v>
      </c>
      <c r="B19" s="105" t="s">
        <v>11</v>
      </c>
      <c r="C19" s="105" t="s">
        <v>28519</v>
      </c>
      <c r="D19" s="106" t="s">
        <v>36273</v>
      </c>
      <c r="E19" s="105" t="s">
        <v>21</v>
      </c>
      <c r="F19" s="107">
        <v>4</v>
      </c>
      <c r="G19" s="108">
        <f>VLOOKUP('LOTE 01-ORÇAMENTO'!$C19,Tabela5[#All],5,0)</f>
        <v>1050</v>
      </c>
      <c r="H19" s="108">
        <f t="shared" si="2"/>
        <v>1346.31</v>
      </c>
      <c r="I19" s="109">
        <f t="shared" si="3"/>
        <v>5385.24</v>
      </c>
      <c r="J19" s="164" t="s">
        <v>13</v>
      </c>
      <c r="AA19" s="110">
        <f t="shared" si="0"/>
        <v>5385.24</v>
      </c>
      <c r="AC19" s="111">
        <f t="shared" si="1"/>
        <v>5385.24</v>
      </c>
    </row>
    <row r="20" spans="1:29" x14ac:dyDescent="0.25">
      <c r="A20" s="216" t="s">
        <v>30651</v>
      </c>
      <c r="B20" s="105" t="s">
        <v>40</v>
      </c>
      <c r="C20" s="113">
        <v>430103</v>
      </c>
      <c r="D20" s="106" t="s">
        <v>38053</v>
      </c>
      <c r="E20" s="105" t="s">
        <v>21</v>
      </c>
      <c r="F20" s="107">
        <v>0.5</v>
      </c>
      <c r="G20" s="108">
        <f>VLOOKUP('LOTE 01-ORÇAMENTO'!$C20,Tabela5[#All],5,0)</f>
        <v>18814.07</v>
      </c>
      <c r="H20" s="108">
        <f t="shared" si="2"/>
        <v>24123.4</v>
      </c>
      <c r="I20" s="109">
        <f t="shared" si="3"/>
        <v>12061.7</v>
      </c>
      <c r="J20" s="164" t="s">
        <v>13</v>
      </c>
      <c r="AA20" s="110">
        <f t="shared" si="0"/>
        <v>12061.7</v>
      </c>
      <c r="AC20" s="111">
        <f t="shared" si="1"/>
        <v>12061.7</v>
      </c>
    </row>
    <row r="21" spans="1:29" ht="30" x14ac:dyDescent="0.25">
      <c r="A21" s="216" t="s">
        <v>30652</v>
      </c>
      <c r="B21" s="105" t="s">
        <v>40</v>
      </c>
      <c r="C21" s="113">
        <v>950101</v>
      </c>
      <c r="D21" s="106" t="s">
        <v>29377</v>
      </c>
      <c r="E21" s="105" t="s">
        <v>101</v>
      </c>
      <c r="F21" s="107">
        <v>1</v>
      </c>
      <c r="G21" s="108">
        <f>VLOOKUP('LOTE 01-ORÇAMENTO'!$C21,Tabela5[#All],5,0)</f>
        <v>1200</v>
      </c>
      <c r="H21" s="108">
        <f t="shared" si="2"/>
        <v>1538.64</v>
      </c>
      <c r="I21" s="109">
        <f t="shared" si="3"/>
        <v>1538.64</v>
      </c>
      <c r="J21" s="164" t="s">
        <v>13</v>
      </c>
      <c r="AA21" s="110"/>
      <c r="AC21" s="111"/>
    </row>
    <row r="22" spans="1:29" ht="30" x14ac:dyDescent="0.25">
      <c r="A22" s="216" t="s">
        <v>37865</v>
      </c>
      <c r="B22" s="105" t="s">
        <v>40</v>
      </c>
      <c r="C22" s="113">
        <v>950103</v>
      </c>
      <c r="D22" s="106" t="s">
        <v>29378</v>
      </c>
      <c r="E22" s="105" t="s">
        <v>101</v>
      </c>
      <c r="F22" s="107">
        <v>4</v>
      </c>
      <c r="G22" s="108">
        <f>VLOOKUP('LOTE 01-ORÇAMENTO'!$C22,Tabela5[#All],5,0)</f>
        <v>400</v>
      </c>
      <c r="H22" s="108">
        <f t="shared" si="2"/>
        <v>512.88</v>
      </c>
      <c r="I22" s="109">
        <f t="shared" si="3"/>
        <v>2051.52</v>
      </c>
      <c r="J22" s="164" t="s">
        <v>13</v>
      </c>
      <c r="AA22" s="110"/>
      <c r="AC22" s="111"/>
    </row>
    <row r="23" spans="1:29" x14ac:dyDescent="0.25">
      <c r="A23" s="216" t="s">
        <v>37866</v>
      </c>
      <c r="B23" s="105" t="s">
        <v>40</v>
      </c>
      <c r="C23" s="113">
        <v>950102</v>
      </c>
      <c r="D23" s="106" t="s">
        <v>29651</v>
      </c>
      <c r="E23" s="105" t="s">
        <v>59</v>
      </c>
      <c r="F23" s="107">
        <f>20*4</f>
        <v>80</v>
      </c>
      <c r="G23" s="108">
        <f>VLOOKUP('LOTE 01-ORÇAMENTO'!$C23,Tabela5[#All],5,0)</f>
        <v>95</v>
      </c>
      <c r="H23" s="108">
        <f t="shared" si="2"/>
        <v>121.8</v>
      </c>
      <c r="I23" s="109">
        <f t="shared" si="3"/>
        <v>9744</v>
      </c>
      <c r="J23" s="164" t="s">
        <v>13</v>
      </c>
      <c r="AA23" s="110"/>
      <c r="AC23" s="111"/>
    </row>
    <row r="24" spans="1:29" ht="45" x14ac:dyDescent="0.25">
      <c r="A24" s="216" t="s">
        <v>37867</v>
      </c>
      <c r="B24" s="105" t="s">
        <v>47</v>
      </c>
      <c r="C24" s="113">
        <v>65001001</v>
      </c>
      <c r="D24" s="106" t="s">
        <v>30522</v>
      </c>
      <c r="E24" s="105" t="s">
        <v>21</v>
      </c>
      <c r="F24" s="107">
        <v>4</v>
      </c>
      <c r="G24" s="108">
        <f>VLOOKUP('LOTE 01-ORÇAMENTO'!$C24,Tabela5[#All],5,0)</f>
        <v>2638.99</v>
      </c>
      <c r="H24" s="108">
        <f t="shared" si="2"/>
        <v>3383.71</v>
      </c>
      <c r="I24" s="109">
        <f t="shared" si="3"/>
        <v>13534.84</v>
      </c>
      <c r="J24" s="164" t="s">
        <v>13</v>
      </c>
      <c r="AA24" s="110">
        <f t="shared" si="0"/>
        <v>13534.84</v>
      </c>
      <c r="AC24" s="111">
        <f t="shared" si="1"/>
        <v>13534.84</v>
      </c>
    </row>
    <row r="25" spans="1:29" x14ac:dyDescent="0.25">
      <c r="A25" s="215" t="s">
        <v>30616</v>
      </c>
      <c r="B25" s="90"/>
      <c r="C25" s="90"/>
      <c r="D25" s="97" t="s">
        <v>15</v>
      </c>
      <c r="E25" s="90"/>
      <c r="F25" s="92"/>
      <c r="G25" s="93"/>
      <c r="H25" s="93"/>
      <c r="I25" s="94">
        <f>SUBTOTAL(9,I26:I29)</f>
        <v>184014.40000000002</v>
      </c>
      <c r="J25" s="163"/>
      <c r="AA25" s="110">
        <f t="shared" si="0"/>
        <v>0</v>
      </c>
      <c r="AC25" s="111">
        <f t="shared" si="1"/>
        <v>0</v>
      </c>
    </row>
    <row r="26" spans="1:29" ht="30" x14ac:dyDescent="0.25">
      <c r="A26" s="216" t="s">
        <v>37856</v>
      </c>
      <c r="B26" s="105" t="s">
        <v>17</v>
      </c>
      <c r="C26" s="113">
        <v>90778</v>
      </c>
      <c r="D26" s="118" t="s">
        <v>37740</v>
      </c>
      <c r="E26" s="105" t="s">
        <v>19</v>
      </c>
      <c r="F26" s="107">
        <f>4*5.5*4*4</f>
        <v>352</v>
      </c>
      <c r="G26" s="108">
        <f>VLOOKUP('LOTE 01-ORÇAMENTO'!$C26,Tabela5[#All],5,0)</f>
        <v>123.73</v>
      </c>
      <c r="H26" s="108">
        <f t="shared" ref="H26:H29" si="4">TRUNC(IF(J26="BDI 1",G26*(1+$Z$1),IF(J26="BDI 2",G26*(1+$Z$2),IF(J26="",0))),2)</f>
        <v>158.63999999999999</v>
      </c>
      <c r="I26" s="109">
        <f t="shared" ref="I26:I29" si="5">ROUND(ROUND(F26,2)*ROUND(H26,2),2)</f>
        <v>55841.279999999999</v>
      </c>
      <c r="J26" s="164" t="s">
        <v>13</v>
      </c>
      <c r="AA26" s="110">
        <f t="shared" si="0"/>
        <v>55841.279999999999</v>
      </c>
      <c r="AC26" s="111">
        <f t="shared" si="1"/>
        <v>55841.279999999999</v>
      </c>
    </row>
    <row r="27" spans="1:29" ht="30" x14ac:dyDescent="0.25">
      <c r="A27" s="216" t="s">
        <v>37857</v>
      </c>
      <c r="B27" s="105" t="s">
        <v>17</v>
      </c>
      <c r="C27" s="105">
        <v>90776</v>
      </c>
      <c r="D27" s="118" t="s">
        <v>37741</v>
      </c>
      <c r="E27" s="105" t="s">
        <v>19</v>
      </c>
      <c r="F27" s="107">
        <f>1*8*5.5*4*4</f>
        <v>704</v>
      </c>
      <c r="G27" s="108">
        <f>VLOOKUP('LOTE 01-ORÇAMENTO'!$C27,Tabela5[#All],5,0)</f>
        <v>65.38</v>
      </c>
      <c r="H27" s="108">
        <f t="shared" si="4"/>
        <v>83.83</v>
      </c>
      <c r="I27" s="109">
        <f t="shared" si="5"/>
        <v>59016.32</v>
      </c>
      <c r="J27" s="164" t="s">
        <v>13</v>
      </c>
      <c r="AA27" s="110">
        <f t="shared" si="0"/>
        <v>59016.32</v>
      </c>
      <c r="AC27" s="111">
        <f t="shared" si="1"/>
        <v>59016.32</v>
      </c>
    </row>
    <row r="28" spans="1:29" ht="30" x14ac:dyDescent="0.25">
      <c r="A28" s="216" t="s">
        <v>37858</v>
      </c>
      <c r="B28" s="105" t="s">
        <v>17</v>
      </c>
      <c r="C28" s="105">
        <v>40943</v>
      </c>
      <c r="D28" s="118" t="s">
        <v>37742</v>
      </c>
      <c r="E28" s="105" t="s">
        <v>19</v>
      </c>
      <c r="F28" s="107">
        <f>4*5.5*4*4</f>
        <v>352</v>
      </c>
      <c r="G28" s="108">
        <f>VLOOKUP('LOTE 01-ORÇAMENTO'!$C28,Tabela5[#All],5,0)</f>
        <v>36.590000000000003</v>
      </c>
      <c r="H28" s="108">
        <f t="shared" si="4"/>
        <v>46.91</v>
      </c>
      <c r="I28" s="109">
        <f t="shared" si="5"/>
        <v>16512.32</v>
      </c>
      <c r="J28" s="164" t="s">
        <v>13</v>
      </c>
      <c r="AA28" s="110">
        <f t="shared" si="0"/>
        <v>16512.32</v>
      </c>
      <c r="AC28" s="111">
        <f t="shared" si="1"/>
        <v>16512.32</v>
      </c>
    </row>
    <row r="29" spans="1:29" ht="30" x14ac:dyDescent="0.25">
      <c r="A29" s="216" t="s">
        <v>37859</v>
      </c>
      <c r="B29" s="105" t="s">
        <v>40</v>
      </c>
      <c r="C29" s="105">
        <v>551096</v>
      </c>
      <c r="D29" s="118" t="s">
        <v>37743</v>
      </c>
      <c r="E29" s="105" t="s">
        <v>19</v>
      </c>
      <c r="F29" s="107">
        <f>1*12*7*4*4</f>
        <v>1344</v>
      </c>
      <c r="G29" s="108">
        <f>VLOOKUP('LOTE 01-ORÇAMENTO'!$C29,BASE_PREÇOS!$A$20401:$F$23990,5,0)</f>
        <v>30.55</v>
      </c>
      <c r="H29" s="108">
        <f t="shared" si="4"/>
        <v>39.17</v>
      </c>
      <c r="I29" s="109">
        <f t="shared" si="5"/>
        <v>52644.480000000003</v>
      </c>
      <c r="J29" s="164" t="s">
        <v>13</v>
      </c>
      <c r="AA29" s="110">
        <f t="shared" si="0"/>
        <v>52644.480000000003</v>
      </c>
      <c r="AC29" s="111">
        <f t="shared" si="1"/>
        <v>52644.480000000003</v>
      </c>
    </row>
    <row r="30" spans="1:29" x14ac:dyDescent="0.25">
      <c r="A30" s="215" t="s">
        <v>30582</v>
      </c>
      <c r="B30" s="90"/>
      <c r="C30" s="90"/>
      <c r="D30" s="97" t="s">
        <v>26</v>
      </c>
      <c r="E30" s="90"/>
      <c r="F30" s="92"/>
      <c r="G30" s="93"/>
      <c r="H30" s="93"/>
      <c r="I30" s="94">
        <f>SUBTOTAL(9,I31)</f>
        <v>1478.7</v>
      </c>
      <c r="J30" s="163"/>
      <c r="X30" s="100">
        <f>SUM(AA31)</f>
        <v>1478.7</v>
      </c>
      <c r="Z30" s="117">
        <f>X30</f>
        <v>1478.7</v>
      </c>
      <c r="AA30" s="110">
        <f t="shared" si="0"/>
        <v>0</v>
      </c>
      <c r="AC30" s="111">
        <f t="shared" si="1"/>
        <v>0</v>
      </c>
    </row>
    <row r="31" spans="1:29" ht="90" x14ac:dyDescent="0.25">
      <c r="A31" s="216" t="s">
        <v>25</v>
      </c>
      <c r="B31" s="105" t="s">
        <v>11</v>
      </c>
      <c r="C31" s="105" t="s">
        <v>27</v>
      </c>
      <c r="D31" s="106" t="s">
        <v>36274</v>
      </c>
      <c r="E31" s="105" t="s">
        <v>29</v>
      </c>
      <c r="F31" s="107">
        <v>1</v>
      </c>
      <c r="G31" s="108">
        <f>VLOOKUP('LOTE 01-ORÇAMENTO'!$C31,Tabela5[#All],5,0)</f>
        <v>1153.26</v>
      </c>
      <c r="H31" s="108">
        <f>TRUNC(IF(J31="BDI 1",G31*(1+$Z$1),IF(J31="BDI 2",G31*(1+$Z$2),IF(J31="",0))),2)</f>
        <v>1478.7</v>
      </c>
      <c r="I31" s="109">
        <f>ROUND(ROUND(F31,2)*ROUND(H31,2),2)</f>
        <v>1478.7</v>
      </c>
      <c r="J31" s="164" t="s">
        <v>13</v>
      </c>
      <c r="AA31" s="110">
        <f t="shared" si="0"/>
        <v>1478.7</v>
      </c>
      <c r="AC31" s="111">
        <f t="shared" si="1"/>
        <v>1478.7</v>
      </c>
    </row>
    <row r="32" spans="1:29" x14ac:dyDescent="0.25">
      <c r="A32" s="215">
        <v>4</v>
      </c>
      <c r="B32" s="90"/>
      <c r="C32" s="90"/>
      <c r="D32" s="97" t="s">
        <v>30661</v>
      </c>
      <c r="E32" s="90"/>
      <c r="F32" s="92"/>
      <c r="G32" s="93"/>
      <c r="H32" s="93"/>
      <c r="I32" s="94">
        <f>SUBTOTAL(9,I33:I211)</f>
        <v>654207.80000000005</v>
      </c>
      <c r="J32" s="163"/>
      <c r="AA32" s="110">
        <f t="shared" si="0"/>
        <v>0</v>
      </c>
      <c r="AC32" s="111">
        <f t="shared" si="1"/>
        <v>0</v>
      </c>
    </row>
    <row r="33" spans="1:30" x14ac:dyDescent="0.25">
      <c r="A33" s="215" t="s">
        <v>64</v>
      </c>
      <c r="B33" s="90"/>
      <c r="C33" s="90"/>
      <c r="D33" s="97" t="s">
        <v>30660</v>
      </c>
      <c r="E33" s="90"/>
      <c r="F33" s="92"/>
      <c r="G33" s="93"/>
      <c r="H33" s="93"/>
      <c r="I33" s="94">
        <f>SUBTOTAL(9,I34:I38)</f>
        <v>48897</v>
      </c>
      <c r="J33" s="163"/>
      <c r="AA33" s="110">
        <f t="shared" si="0"/>
        <v>0</v>
      </c>
      <c r="AC33" s="111">
        <f t="shared" si="1"/>
        <v>0</v>
      </c>
    </row>
    <row r="34" spans="1:30" s="119" customFormat="1" ht="60" x14ac:dyDescent="0.25">
      <c r="A34" s="216" t="s">
        <v>65</v>
      </c>
      <c r="B34" s="105" t="s">
        <v>11</v>
      </c>
      <c r="C34" s="105" t="s">
        <v>26048</v>
      </c>
      <c r="D34" s="106" t="s">
        <v>26049</v>
      </c>
      <c r="E34" s="105" t="s">
        <v>73</v>
      </c>
      <c r="F34" s="107">
        <f>ROUNDUP((((PI()*15)*0.25*0.5)+(((PI()*15^2)/4)*0.2))+((8.5*4*0.25*0.5)+(8.5*8.5*0.2)),0)</f>
        <v>60</v>
      </c>
      <c r="G34" s="108">
        <f>VLOOKUP('LOTE 01-ORÇAMENTO'!$C34,Tabela5[#All],5,0)</f>
        <v>347.08</v>
      </c>
      <c r="H34" s="108">
        <f t="shared" ref="H34:H38" si="6">TRUNC(IF(J34="BDI 1",G34*(1+$Z$1),IF(J34="BDI 2",G34*(1+$Z$2),IF(J34="",0))),2)</f>
        <v>445.02</v>
      </c>
      <c r="I34" s="109">
        <f t="shared" ref="I34:I38" si="7">ROUND(ROUND(F34,2)*ROUND(H34,2),2)</f>
        <v>26701.200000000001</v>
      </c>
      <c r="J34" s="164" t="s">
        <v>13</v>
      </c>
      <c r="X34" s="100"/>
      <c r="Y34" s="101"/>
      <c r="Z34" s="101"/>
      <c r="AA34" s="110">
        <v>7963.13</v>
      </c>
      <c r="AC34" s="111">
        <f t="shared" si="1"/>
        <v>26701.199999999997</v>
      </c>
      <c r="AD34" s="103"/>
    </row>
    <row r="35" spans="1:30" s="119" customFormat="1" ht="45" x14ac:dyDescent="0.25">
      <c r="A35" s="216" t="s">
        <v>30548</v>
      </c>
      <c r="B35" s="105" t="s">
        <v>11</v>
      </c>
      <c r="C35" s="105" t="s">
        <v>26040</v>
      </c>
      <c r="D35" s="106" t="s">
        <v>26041</v>
      </c>
      <c r="E35" s="105" t="s">
        <v>73</v>
      </c>
      <c r="F35" s="107">
        <f>ROUNDUP(F34*25%,0)</f>
        <v>15</v>
      </c>
      <c r="G35" s="108">
        <f>VLOOKUP('LOTE 01-ORÇAMENTO'!$C35,Tabela5[#All],5,0)</f>
        <v>498.69</v>
      </c>
      <c r="H35" s="108">
        <f t="shared" si="6"/>
        <v>639.41999999999996</v>
      </c>
      <c r="I35" s="109">
        <f t="shared" si="7"/>
        <v>9591.2999999999993</v>
      </c>
      <c r="J35" s="164" t="s">
        <v>13</v>
      </c>
      <c r="X35" s="100"/>
      <c r="Y35" s="101"/>
      <c r="Z35" s="101"/>
      <c r="AA35" s="110"/>
      <c r="AC35" s="111"/>
      <c r="AD35" s="103"/>
    </row>
    <row r="36" spans="1:30" ht="45" x14ac:dyDescent="0.25">
      <c r="A36" s="216" t="s">
        <v>30658</v>
      </c>
      <c r="B36" s="105" t="s">
        <v>17</v>
      </c>
      <c r="C36" s="105">
        <v>100982</v>
      </c>
      <c r="D36" s="106" t="s">
        <v>30346</v>
      </c>
      <c r="E36" s="105" t="s">
        <v>73</v>
      </c>
      <c r="F36" s="107">
        <f>(F34+F35)*1.5</f>
        <v>112.5</v>
      </c>
      <c r="G36" s="108">
        <f>VLOOKUP('LOTE 01-ORÇAMENTO'!$C36,Tabela5[#All],5,0)</f>
        <v>9.08</v>
      </c>
      <c r="H36" s="108">
        <f t="shared" si="6"/>
        <v>11.64</v>
      </c>
      <c r="I36" s="109">
        <f t="shared" si="7"/>
        <v>1309.5</v>
      </c>
      <c r="J36" s="164" t="s">
        <v>13</v>
      </c>
      <c r="AA36" s="110">
        <v>6915.04</v>
      </c>
      <c r="AC36" s="111">
        <f t="shared" si="1"/>
        <v>1309.5</v>
      </c>
    </row>
    <row r="37" spans="1:30" ht="30" x14ac:dyDescent="0.25">
      <c r="A37" s="216" t="s">
        <v>30659</v>
      </c>
      <c r="B37" s="105" t="s">
        <v>17</v>
      </c>
      <c r="C37" s="105">
        <v>95875</v>
      </c>
      <c r="D37" s="106" t="s">
        <v>30347</v>
      </c>
      <c r="E37" s="105" t="s">
        <v>75</v>
      </c>
      <c r="F37" s="107">
        <f>F36*20</f>
        <v>2250</v>
      </c>
      <c r="G37" s="108">
        <f>VLOOKUP('LOTE 01-ORÇAMENTO'!$C37,Tabela5[#All],5,0)</f>
        <v>2.4900000000000002</v>
      </c>
      <c r="H37" s="108">
        <f t="shared" si="6"/>
        <v>3.19</v>
      </c>
      <c r="I37" s="109">
        <f t="shared" si="7"/>
        <v>7177.5</v>
      </c>
      <c r="J37" s="164" t="s">
        <v>13</v>
      </c>
      <c r="AA37" s="110">
        <v>16092.59</v>
      </c>
      <c r="AC37" s="111">
        <f t="shared" si="1"/>
        <v>7177.5</v>
      </c>
    </row>
    <row r="38" spans="1:30" x14ac:dyDescent="0.25">
      <c r="A38" s="216" t="s">
        <v>37744</v>
      </c>
      <c r="B38" s="105" t="s">
        <v>17</v>
      </c>
      <c r="C38" s="105">
        <v>100574</v>
      </c>
      <c r="D38" s="106" t="s">
        <v>30348</v>
      </c>
      <c r="E38" s="105" t="s">
        <v>73</v>
      </c>
      <c r="F38" s="107">
        <f>F37</f>
        <v>2250</v>
      </c>
      <c r="G38" s="108">
        <f>VLOOKUP('LOTE 01-ORÇAMENTO'!$C38,Tabela5[#All],5,0)</f>
        <v>1.43</v>
      </c>
      <c r="H38" s="108">
        <f t="shared" si="6"/>
        <v>1.83</v>
      </c>
      <c r="I38" s="109">
        <f t="shared" si="7"/>
        <v>4117.5</v>
      </c>
      <c r="J38" s="164" t="s">
        <v>13</v>
      </c>
      <c r="AA38" s="110">
        <v>1067.67</v>
      </c>
      <c r="AC38" s="111">
        <f t="shared" si="1"/>
        <v>4117.5</v>
      </c>
    </row>
    <row r="39" spans="1:30" x14ac:dyDescent="0.25">
      <c r="A39" s="215" t="s">
        <v>76</v>
      </c>
      <c r="B39" s="90"/>
      <c r="C39" s="90"/>
      <c r="D39" s="97" t="s">
        <v>30665</v>
      </c>
      <c r="E39" s="90"/>
      <c r="F39" s="92"/>
      <c r="G39" s="93"/>
      <c r="H39" s="93"/>
      <c r="I39" s="93">
        <f>SUBTOTAL(9,I40:I43)</f>
        <v>121459.70999999999</v>
      </c>
      <c r="J39" s="163"/>
      <c r="X39" s="100">
        <f>SUM(AA40:AA43)</f>
        <v>65878.81</v>
      </c>
      <c r="Z39" s="117">
        <f>X39</f>
        <v>65878.81</v>
      </c>
      <c r="AA39" s="110">
        <f>F39*H39</f>
        <v>0</v>
      </c>
      <c r="AC39" s="111">
        <f t="shared" ref="AC39:AC93" si="8">H39*F39</f>
        <v>0</v>
      </c>
    </row>
    <row r="40" spans="1:30" x14ac:dyDescent="0.25">
      <c r="A40" s="216" t="s">
        <v>78</v>
      </c>
      <c r="B40" s="105" t="s">
        <v>47</v>
      </c>
      <c r="C40" s="105">
        <v>65000196</v>
      </c>
      <c r="D40" s="114" t="s">
        <v>17216</v>
      </c>
      <c r="E40" s="105" t="s">
        <v>73</v>
      </c>
      <c r="F40" s="107">
        <f>ROUNDUP((((((PI()*15^2)/4)*3)+(8.5*8.5*2.5)+(450*0.2))*1.3),0)</f>
        <v>1041</v>
      </c>
      <c r="G40" s="108">
        <f>VLOOKUP('LOTE 01-ORÇAMENTO'!$C40,Tabela5[#All],5,0)</f>
        <v>6.68</v>
      </c>
      <c r="H40" s="108">
        <f t="shared" ref="H40:H43" si="9">TRUNC(IF(J40="BDI 1",G40*(1+$Z$1),IF(J40="BDI 2",G40*(1+$Z$2),IF(J40="",0))),2)</f>
        <v>8.56</v>
      </c>
      <c r="I40" s="109">
        <f t="shared" ref="I40:I43" si="10">ROUND(ROUND(F40,2)*ROUND(H40,2),2)</f>
        <v>8910.9599999999991</v>
      </c>
      <c r="J40" s="164" t="s">
        <v>13</v>
      </c>
      <c r="AA40" s="110">
        <v>8786.7800000000007</v>
      </c>
      <c r="AC40" s="111">
        <f>H40*F40</f>
        <v>8910.9600000000009</v>
      </c>
    </row>
    <row r="41" spans="1:30" ht="60" x14ac:dyDescent="0.25">
      <c r="A41" s="216" t="s">
        <v>85</v>
      </c>
      <c r="B41" s="105" t="s">
        <v>17</v>
      </c>
      <c r="C41" s="105">
        <v>100973</v>
      </c>
      <c r="D41" s="106" t="s">
        <v>30451</v>
      </c>
      <c r="E41" s="105" t="s">
        <v>73</v>
      </c>
      <c r="F41" s="107">
        <f>F40*1.3</f>
        <v>1353.3</v>
      </c>
      <c r="G41" s="108">
        <f>VLOOKUP('LOTE 01-ORÇAMENTO'!$C41,Tabela5[#All],5,0)</f>
        <v>8.9499999999999993</v>
      </c>
      <c r="H41" s="108">
        <f t="shared" ref="H41" si="11">TRUNC(IF(J41="BDI 1",G41*(1+$Z$1),IF(J41="BDI 2",G41*(1+$Z$2),IF(J41="",0))),2)</f>
        <v>11.47</v>
      </c>
      <c r="I41" s="109">
        <f t="shared" ref="I41" si="12">ROUND(ROUND(F41,2)*ROUND(H41,2),2)</f>
        <v>15522.35</v>
      </c>
      <c r="J41" s="164" t="s">
        <v>13</v>
      </c>
      <c r="AA41" s="110"/>
      <c r="AC41" s="111"/>
    </row>
    <row r="42" spans="1:30" ht="30" x14ac:dyDescent="0.25">
      <c r="A42" s="216" t="s">
        <v>30662</v>
      </c>
      <c r="B42" s="105" t="s">
        <v>17</v>
      </c>
      <c r="C42" s="105">
        <v>95875</v>
      </c>
      <c r="D42" s="106" t="s">
        <v>30347</v>
      </c>
      <c r="E42" s="105" t="s">
        <v>30456</v>
      </c>
      <c r="F42" s="107">
        <f>F41*15</f>
        <v>20299.5</v>
      </c>
      <c r="G42" s="108">
        <f>VLOOKUP('LOTE 01-ORÇAMENTO'!$C42,Tabela5[#All],5,0)</f>
        <v>2.4900000000000002</v>
      </c>
      <c r="H42" s="108">
        <f t="shared" si="9"/>
        <v>3.19</v>
      </c>
      <c r="I42" s="109">
        <f>ROUND(ROUND(F42,2)*ROUND(H42,2),1)</f>
        <v>64755.4</v>
      </c>
      <c r="J42" s="164" t="s">
        <v>13</v>
      </c>
      <c r="AA42" s="110">
        <v>57092.03</v>
      </c>
      <c r="AC42" s="111">
        <f t="shared" si="8"/>
        <v>64755.404999999999</v>
      </c>
    </row>
    <row r="43" spans="1:30" x14ac:dyDescent="0.25">
      <c r="A43" s="216" t="s">
        <v>37767</v>
      </c>
      <c r="B43" s="105" t="s">
        <v>40</v>
      </c>
      <c r="C43" s="105">
        <v>403231</v>
      </c>
      <c r="D43" s="106" t="s">
        <v>37745</v>
      </c>
      <c r="E43" s="105" t="s">
        <v>763</v>
      </c>
      <c r="F43" s="107">
        <f>F40</f>
        <v>1041</v>
      </c>
      <c r="G43" s="108">
        <f>VLOOKUP('LOTE 01-ORÇAMENTO'!$C43,BASE_PREÇOS!$A$20401:$F$23990,5,0)</f>
        <v>24.18</v>
      </c>
      <c r="H43" s="108">
        <f t="shared" si="9"/>
        <v>31</v>
      </c>
      <c r="I43" s="109">
        <f t="shared" si="10"/>
        <v>32271</v>
      </c>
      <c r="J43" s="164" t="s">
        <v>13</v>
      </c>
      <c r="AA43" s="110"/>
      <c r="AC43" s="111"/>
    </row>
    <row r="44" spans="1:30" x14ac:dyDescent="0.25">
      <c r="A44" s="215" t="s">
        <v>92</v>
      </c>
      <c r="B44" s="90"/>
      <c r="C44" s="90"/>
      <c r="D44" s="97" t="s">
        <v>37753</v>
      </c>
      <c r="E44" s="90"/>
      <c r="F44" s="92"/>
      <c r="G44" s="93"/>
      <c r="H44" s="93"/>
      <c r="I44" s="93">
        <f>SUBTOTAL(9,I45:I84)</f>
        <v>126522.47000000002</v>
      </c>
      <c r="J44" s="163"/>
      <c r="AA44" s="110"/>
      <c r="AC44" s="111"/>
    </row>
    <row r="45" spans="1:30" x14ac:dyDescent="0.25">
      <c r="A45" s="215" t="s">
        <v>94</v>
      </c>
      <c r="B45" s="90"/>
      <c r="C45" s="90"/>
      <c r="D45" s="97" t="s">
        <v>37746</v>
      </c>
      <c r="E45" s="90"/>
      <c r="F45" s="92"/>
      <c r="G45" s="93"/>
      <c r="H45" s="93"/>
      <c r="I45" s="93">
        <f>SUBTOTAL(9,I46:I49)</f>
        <v>17481.439999999999</v>
      </c>
      <c r="J45" s="163"/>
      <c r="L45" s="127"/>
      <c r="M45" s="127" t="s">
        <v>37759</v>
      </c>
      <c r="N45" s="127" t="s">
        <v>37765</v>
      </c>
      <c r="O45" s="127" t="s">
        <v>37766</v>
      </c>
      <c r="P45" s="113" t="s">
        <v>37760</v>
      </c>
      <c r="Q45" s="113" t="s">
        <v>37761</v>
      </c>
      <c r="R45" s="113" t="s">
        <v>37762</v>
      </c>
      <c r="S45" s="113" t="s">
        <v>37763</v>
      </c>
      <c r="T45" s="113" t="s">
        <v>37764</v>
      </c>
      <c r="U45" s="84"/>
      <c r="V45" s="84"/>
      <c r="AA45" s="110"/>
      <c r="AC45" s="111"/>
    </row>
    <row r="46" spans="1:30" ht="45" x14ac:dyDescent="0.25">
      <c r="A46" s="216" t="s">
        <v>96</v>
      </c>
      <c r="B46" s="105" t="s">
        <v>17</v>
      </c>
      <c r="C46" s="128">
        <v>101176</v>
      </c>
      <c r="D46" s="106" t="s">
        <v>37768</v>
      </c>
      <c r="E46" s="105" t="s">
        <v>59</v>
      </c>
      <c r="F46" s="107">
        <f>ROUNDUP((52.5/1.3)*2*1.1,1)</f>
        <v>88.899999999999991</v>
      </c>
      <c r="G46" s="108">
        <f>VLOOKUP('LOTE 01-ORÇAMENTO'!$C46,Tabela5[#All],5,0)</f>
        <v>147.82</v>
      </c>
      <c r="H46" s="108">
        <f t="shared" ref="H46:H49" si="13">TRUNC(IF(J46="BDI 1",G46*(1+$Z$1),IF(J46="BDI 2",G46*(1+$Z$2),IF(J46="",0))),2)</f>
        <v>189.53</v>
      </c>
      <c r="I46" s="109">
        <f t="shared" ref="I46:I49" si="14">ROUND(ROUND(F46,2)*ROUND(H46,2),2)</f>
        <v>16849.22</v>
      </c>
      <c r="J46" s="164" t="s">
        <v>13</v>
      </c>
      <c r="L46" s="127">
        <v>15</v>
      </c>
      <c r="M46" s="127">
        <f>2*L46/2</f>
        <v>15</v>
      </c>
      <c r="N46" s="127">
        <f>L46/1.3</f>
        <v>11.538461538461538</v>
      </c>
      <c r="O46" s="127">
        <f>N46*2</f>
        <v>23.076923076923077</v>
      </c>
      <c r="P46" s="113">
        <f>N46</f>
        <v>11.538461538461538</v>
      </c>
      <c r="Q46" s="113">
        <f>P46</f>
        <v>11.538461538461538</v>
      </c>
      <c r="R46" s="113">
        <f>Q46*2</f>
        <v>23.076923076923077</v>
      </c>
      <c r="S46" s="113">
        <f>L46</f>
        <v>15</v>
      </c>
      <c r="T46" s="113">
        <f>L46*2</f>
        <v>30</v>
      </c>
      <c r="U46" s="84"/>
      <c r="V46" s="84"/>
      <c r="AA46" s="110"/>
      <c r="AC46" s="111"/>
    </row>
    <row r="47" spans="1:30" ht="60" x14ac:dyDescent="0.25">
      <c r="A47" s="216" t="s">
        <v>102</v>
      </c>
      <c r="B47" s="105" t="s">
        <v>17</v>
      </c>
      <c r="C47" s="105">
        <v>100973</v>
      </c>
      <c r="D47" s="106" t="s">
        <v>30451</v>
      </c>
      <c r="E47" s="105" t="s">
        <v>73</v>
      </c>
      <c r="F47" s="107">
        <f>ROUNDUP(F46*((PI()*0.3^2)/4)*1.3,1)</f>
        <v>8.1999999999999993</v>
      </c>
      <c r="G47" s="108">
        <f>VLOOKUP('LOTE 01-ORÇAMENTO'!$C47,Tabela5[#All],5,0)</f>
        <v>8.9499999999999993</v>
      </c>
      <c r="H47" s="108">
        <f t="shared" si="13"/>
        <v>11.47</v>
      </c>
      <c r="I47" s="109">
        <f t="shared" si="14"/>
        <v>94.05</v>
      </c>
      <c r="J47" s="164" t="s">
        <v>13</v>
      </c>
      <c r="L47" s="127">
        <v>25</v>
      </c>
      <c r="M47" s="127">
        <f>L47*2</f>
        <v>50</v>
      </c>
      <c r="N47" s="127">
        <f>L47/1.3</f>
        <v>19.23076923076923</v>
      </c>
      <c r="O47" s="127">
        <f t="shared" ref="O47:O48" si="15">N47*2</f>
        <v>38.46153846153846</v>
      </c>
      <c r="P47" s="113">
        <f t="shared" ref="P47:P48" si="16">N47</f>
        <v>19.23076923076923</v>
      </c>
      <c r="Q47" s="113">
        <f t="shared" ref="Q47:Q48" si="17">P47</f>
        <v>19.23076923076923</v>
      </c>
      <c r="R47" s="113">
        <f t="shared" ref="R47:R48" si="18">Q47*2</f>
        <v>38.46153846153846</v>
      </c>
      <c r="S47" s="113">
        <f t="shared" ref="S47:S48" si="19">L47</f>
        <v>25</v>
      </c>
      <c r="T47" s="113">
        <f t="shared" ref="T47:T48" si="20">L47*2</f>
        <v>50</v>
      </c>
      <c r="AA47" s="110"/>
      <c r="AC47" s="111"/>
    </row>
    <row r="48" spans="1:30" ht="30" x14ac:dyDescent="0.25">
      <c r="A48" s="216" t="s">
        <v>103</v>
      </c>
      <c r="B48" s="105" t="s">
        <v>17</v>
      </c>
      <c r="C48" s="105">
        <v>95875</v>
      </c>
      <c r="D48" s="106" t="s">
        <v>30347</v>
      </c>
      <c r="E48" s="105" t="s">
        <v>75</v>
      </c>
      <c r="F48" s="107">
        <f>F47*20</f>
        <v>164</v>
      </c>
      <c r="G48" s="108">
        <f>VLOOKUP('LOTE 01-ORÇAMENTO'!$C48,Tabela5[#All],5,0)</f>
        <v>2.4900000000000002</v>
      </c>
      <c r="H48" s="108">
        <f t="shared" si="13"/>
        <v>3.19</v>
      </c>
      <c r="I48" s="109">
        <f t="shared" si="14"/>
        <v>523.16</v>
      </c>
      <c r="J48" s="164" t="s">
        <v>13</v>
      </c>
      <c r="L48" s="127">
        <v>12.5</v>
      </c>
      <c r="M48" s="127">
        <f>L48*2/2</f>
        <v>12.5</v>
      </c>
      <c r="N48" s="127">
        <f t="shared" ref="N48" si="21">L48/1.3</f>
        <v>9.615384615384615</v>
      </c>
      <c r="O48" s="127">
        <f t="shared" si="15"/>
        <v>19.23076923076923</v>
      </c>
      <c r="P48" s="113">
        <f t="shared" si="16"/>
        <v>9.615384615384615</v>
      </c>
      <c r="Q48" s="113">
        <f t="shared" si="17"/>
        <v>9.615384615384615</v>
      </c>
      <c r="R48" s="113">
        <f t="shared" si="18"/>
        <v>19.23076923076923</v>
      </c>
      <c r="S48" s="113">
        <f t="shared" si="19"/>
        <v>12.5</v>
      </c>
      <c r="T48" s="113">
        <f t="shared" si="20"/>
        <v>25</v>
      </c>
      <c r="AA48" s="110"/>
      <c r="AC48" s="111"/>
    </row>
    <row r="49" spans="1:29" x14ac:dyDescent="0.25">
      <c r="A49" s="216" t="s">
        <v>104</v>
      </c>
      <c r="B49" s="105" t="s">
        <v>17</v>
      </c>
      <c r="C49" s="105">
        <v>100574</v>
      </c>
      <c r="D49" s="106" t="s">
        <v>30348</v>
      </c>
      <c r="E49" s="105" t="s">
        <v>73</v>
      </c>
      <c r="F49" s="107">
        <f>F47</f>
        <v>8.1999999999999993</v>
      </c>
      <c r="G49" s="108">
        <f>VLOOKUP('LOTE 01-ORÇAMENTO'!$C49,Tabela5[#All],5,0)</f>
        <v>1.43</v>
      </c>
      <c r="H49" s="108">
        <f t="shared" si="13"/>
        <v>1.83</v>
      </c>
      <c r="I49" s="109">
        <f t="shared" si="14"/>
        <v>15.01</v>
      </c>
      <c r="J49" s="164" t="s">
        <v>13</v>
      </c>
      <c r="L49" s="180">
        <f>SUM(L46:L48)</f>
        <v>52.5</v>
      </c>
      <c r="M49" s="179">
        <f>SUM(M46:M48)</f>
        <v>77.5</v>
      </c>
      <c r="N49" s="179">
        <f t="shared" ref="N49:T49" si="22">SUM(N46:N48)</f>
        <v>40.38461538461538</v>
      </c>
      <c r="O49" s="179">
        <f t="shared" si="22"/>
        <v>80.769230769230759</v>
      </c>
      <c r="P49" s="179">
        <f t="shared" si="22"/>
        <v>40.38461538461538</v>
      </c>
      <c r="Q49" s="179">
        <f>SUM(Q46:Q48)</f>
        <v>40.38461538461538</v>
      </c>
      <c r="R49" s="179">
        <f t="shared" si="22"/>
        <v>80.769230769230759</v>
      </c>
      <c r="S49" s="179">
        <f t="shared" si="22"/>
        <v>52.5</v>
      </c>
      <c r="T49" s="179">
        <f t="shared" si="22"/>
        <v>105</v>
      </c>
      <c r="AA49" s="110"/>
      <c r="AC49" s="111"/>
    </row>
    <row r="50" spans="1:29" x14ac:dyDescent="0.25">
      <c r="A50" s="215" t="s">
        <v>117</v>
      </c>
      <c r="B50" s="90"/>
      <c r="C50" s="90"/>
      <c r="D50" s="97" t="s">
        <v>37747</v>
      </c>
      <c r="E50" s="90"/>
      <c r="F50" s="92"/>
      <c r="G50" s="93"/>
      <c r="H50" s="93"/>
      <c r="I50" s="93">
        <f>SUBTOTAL(9,I51:I57)</f>
        <v>15982.669999999998</v>
      </c>
      <c r="J50" s="163"/>
      <c r="AA50" s="110"/>
      <c r="AC50" s="111"/>
    </row>
    <row r="51" spans="1:29" ht="30" x14ac:dyDescent="0.25">
      <c r="A51" s="216" t="s">
        <v>118</v>
      </c>
      <c r="B51" s="105" t="s">
        <v>17</v>
      </c>
      <c r="C51" s="105">
        <v>96522</v>
      </c>
      <c r="D51" s="106" t="s">
        <v>37769</v>
      </c>
      <c r="E51" s="105" t="s">
        <v>73</v>
      </c>
      <c r="F51" s="107">
        <f>ROUNDUP(41*0.5*0.7*0.55,1)</f>
        <v>7.8999999999999995</v>
      </c>
      <c r="G51" s="108">
        <f>VLOOKUP('LOTE 01-ORÇAMENTO'!$C51,Tabela5[#All],5,0)</f>
        <v>141.03</v>
      </c>
      <c r="H51" s="108">
        <f t="shared" ref="H51:H57" si="23">TRUNC(IF(J51="BDI 1",G51*(1+$Z$1),IF(J51="BDI 2",G51*(1+$Z$2),IF(J51="",0))),2)</f>
        <v>180.82</v>
      </c>
      <c r="I51" s="109">
        <f t="shared" ref="I51:I57" si="24">ROUND(ROUND(F51,2)*ROUND(H51,2),2)</f>
        <v>1428.48</v>
      </c>
      <c r="J51" s="164" t="s">
        <v>13</v>
      </c>
      <c r="AA51" s="110"/>
      <c r="AC51" s="111"/>
    </row>
    <row r="52" spans="1:29" ht="60" x14ac:dyDescent="0.25">
      <c r="A52" s="216" t="s">
        <v>119</v>
      </c>
      <c r="B52" s="105" t="s">
        <v>17</v>
      </c>
      <c r="C52" s="105">
        <v>100973</v>
      </c>
      <c r="D52" s="106" t="s">
        <v>30451</v>
      </c>
      <c r="E52" s="105" t="s">
        <v>73</v>
      </c>
      <c r="F52" s="107">
        <f>F51*1.3</f>
        <v>10.27</v>
      </c>
      <c r="G52" s="108">
        <f>VLOOKUP('LOTE 01-ORÇAMENTO'!$C52,Tabela5[#All],5,0)</f>
        <v>8.9499999999999993</v>
      </c>
      <c r="H52" s="108">
        <f t="shared" si="23"/>
        <v>11.47</v>
      </c>
      <c r="I52" s="109">
        <f t="shared" si="24"/>
        <v>117.8</v>
      </c>
      <c r="J52" s="164" t="s">
        <v>13</v>
      </c>
      <c r="AA52" s="110"/>
      <c r="AC52" s="111"/>
    </row>
    <row r="53" spans="1:29" ht="30" x14ac:dyDescent="0.25">
      <c r="A53" s="216" t="s">
        <v>120</v>
      </c>
      <c r="B53" s="105" t="s">
        <v>17</v>
      </c>
      <c r="C53" s="105">
        <v>95875</v>
      </c>
      <c r="D53" s="106" t="s">
        <v>30347</v>
      </c>
      <c r="E53" s="105" t="s">
        <v>75</v>
      </c>
      <c r="F53" s="107">
        <f>F52*20</f>
        <v>205.39999999999998</v>
      </c>
      <c r="G53" s="108">
        <f>VLOOKUP('LOTE 01-ORÇAMENTO'!$C53,Tabela5[#All],5,0)</f>
        <v>2.4900000000000002</v>
      </c>
      <c r="H53" s="108">
        <f t="shared" si="23"/>
        <v>3.19</v>
      </c>
      <c r="I53" s="109">
        <f t="shared" si="24"/>
        <v>655.23</v>
      </c>
      <c r="J53" s="164" t="s">
        <v>13</v>
      </c>
      <c r="AA53" s="110"/>
      <c r="AC53" s="111"/>
    </row>
    <row r="54" spans="1:29" x14ac:dyDescent="0.25">
      <c r="A54" s="216" t="s">
        <v>121</v>
      </c>
      <c r="B54" s="105" t="s">
        <v>17</v>
      </c>
      <c r="C54" s="105">
        <v>100574</v>
      </c>
      <c r="D54" s="106" t="s">
        <v>30348</v>
      </c>
      <c r="E54" s="105" t="s">
        <v>73</v>
      </c>
      <c r="F54" s="107">
        <f>F52</f>
        <v>10.27</v>
      </c>
      <c r="G54" s="108">
        <f>VLOOKUP('LOTE 01-ORÇAMENTO'!$C54,Tabela5[#All],5,0)</f>
        <v>1.43</v>
      </c>
      <c r="H54" s="108">
        <f t="shared" si="23"/>
        <v>1.83</v>
      </c>
      <c r="I54" s="109">
        <f t="shared" si="24"/>
        <v>18.79</v>
      </c>
      <c r="J54" s="164" t="s">
        <v>13</v>
      </c>
      <c r="AA54" s="110"/>
      <c r="AC54" s="111"/>
    </row>
    <row r="55" spans="1:29" ht="30" x14ac:dyDescent="0.25">
      <c r="A55" s="216" t="s">
        <v>123</v>
      </c>
      <c r="B55" s="105" t="s">
        <v>17</v>
      </c>
      <c r="C55" s="105">
        <v>96616</v>
      </c>
      <c r="D55" s="106" t="s">
        <v>37770</v>
      </c>
      <c r="E55" s="105" t="s">
        <v>73</v>
      </c>
      <c r="F55" s="107">
        <f>ROUNDUP(41*0.5*0.7*0.05,1)</f>
        <v>0.79999999999999993</v>
      </c>
      <c r="G55" s="108">
        <f>VLOOKUP('LOTE 01-ORÇAMENTO'!$C55,Tabela5[#All],5,0)</f>
        <v>884.51</v>
      </c>
      <c r="H55" s="108">
        <f t="shared" si="23"/>
        <v>1134.1099999999999</v>
      </c>
      <c r="I55" s="109">
        <f t="shared" si="24"/>
        <v>907.29</v>
      </c>
      <c r="J55" s="164" t="s">
        <v>13</v>
      </c>
      <c r="AA55" s="110"/>
      <c r="AC55" s="111"/>
    </row>
    <row r="56" spans="1:29" ht="60" x14ac:dyDescent="0.25">
      <c r="A56" s="216" t="s">
        <v>125</v>
      </c>
      <c r="B56" s="105" t="s">
        <v>17</v>
      </c>
      <c r="C56" s="105">
        <v>96557</v>
      </c>
      <c r="D56" s="106" t="s">
        <v>37778</v>
      </c>
      <c r="E56" s="105" t="s">
        <v>73</v>
      </c>
      <c r="F56" s="107">
        <f>ROUNDUP(41*0.5*0.7*0.5,1)</f>
        <v>7.1999999999999993</v>
      </c>
      <c r="G56" s="108">
        <f>VLOOKUP('LOTE 01-ORÇAMENTO'!$C56,Tabela5[#All],5,0)</f>
        <v>754.54</v>
      </c>
      <c r="H56" s="108">
        <f t="shared" si="23"/>
        <v>967.47</v>
      </c>
      <c r="I56" s="109">
        <f t="shared" si="24"/>
        <v>6965.78</v>
      </c>
      <c r="J56" s="164" t="s">
        <v>13</v>
      </c>
      <c r="AA56" s="110"/>
      <c r="AC56" s="111"/>
    </row>
    <row r="57" spans="1:29" ht="30" x14ac:dyDescent="0.25">
      <c r="A57" s="216" t="s">
        <v>126</v>
      </c>
      <c r="B57" s="105" t="s">
        <v>17</v>
      </c>
      <c r="C57" s="105">
        <v>96545</v>
      </c>
      <c r="D57" s="106" t="s">
        <v>37779</v>
      </c>
      <c r="E57" s="105" t="s">
        <v>116</v>
      </c>
      <c r="F57" s="107">
        <f>ROUNDUP(41*((6*1.4)+(8*1.2))*0.397,1)</f>
        <v>293</v>
      </c>
      <c r="G57" s="108">
        <f>VLOOKUP('LOTE 01-ORÇAMENTO'!$C57,Tabela5[#All],5,0)</f>
        <v>15.68</v>
      </c>
      <c r="H57" s="108">
        <f t="shared" si="23"/>
        <v>20.100000000000001</v>
      </c>
      <c r="I57" s="109">
        <f t="shared" si="24"/>
        <v>5889.3</v>
      </c>
      <c r="J57" s="164" t="s">
        <v>13</v>
      </c>
      <c r="AA57" s="110"/>
      <c r="AC57" s="111"/>
    </row>
    <row r="58" spans="1:29" x14ac:dyDescent="0.25">
      <c r="A58" s="215" t="s">
        <v>134</v>
      </c>
      <c r="B58" s="90"/>
      <c r="C58" s="90"/>
      <c r="D58" s="97" t="s">
        <v>37748</v>
      </c>
      <c r="E58" s="90"/>
      <c r="F58" s="92"/>
      <c r="G58" s="93"/>
      <c r="H58" s="93"/>
      <c r="I58" s="93">
        <f>SUBTOTAL(9,I59:I65)</f>
        <v>5896.42</v>
      </c>
      <c r="J58" s="163"/>
      <c r="AA58" s="110"/>
      <c r="AC58" s="111"/>
    </row>
    <row r="59" spans="1:29" ht="30" x14ac:dyDescent="0.25">
      <c r="A59" s="216" t="s">
        <v>136</v>
      </c>
      <c r="B59" s="105" t="s">
        <v>17</v>
      </c>
      <c r="C59" s="105">
        <v>96526</v>
      </c>
      <c r="D59" s="106" t="s">
        <v>37773</v>
      </c>
      <c r="E59" s="105" t="s">
        <v>73</v>
      </c>
      <c r="F59" s="107">
        <f>ROUNDUP((52.5-(41*0.5))*0.2*0.2,1)</f>
        <v>1.3</v>
      </c>
      <c r="G59" s="108">
        <f>VLOOKUP('LOTE 01-ORÇAMENTO'!$C59,Tabela5[#All],5,0)</f>
        <v>202.28</v>
      </c>
      <c r="H59" s="108">
        <f t="shared" ref="H59:H65" si="25">TRUNC(IF(J59="BDI 1",G59*(1+$Z$1),IF(J59="BDI 2",G59*(1+$Z$2),IF(J59="",0))),2)</f>
        <v>259.36</v>
      </c>
      <c r="I59" s="109">
        <f t="shared" ref="I59:I65" si="26">ROUND(ROUND(F59,2)*ROUND(H59,2),2)</f>
        <v>337.17</v>
      </c>
      <c r="J59" s="164" t="s">
        <v>13</v>
      </c>
      <c r="AA59" s="110"/>
      <c r="AC59" s="111"/>
    </row>
    <row r="60" spans="1:29" ht="60" x14ac:dyDescent="0.25">
      <c r="A60" s="216" t="s">
        <v>137</v>
      </c>
      <c r="B60" s="105" t="s">
        <v>17</v>
      </c>
      <c r="C60" s="105">
        <v>100973</v>
      </c>
      <c r="D60" s="106" t="s">
        <v>30451</v>
      </c>
      <c r="E60" s="105" t="s">
        <v>73</v>
      </c>
      <c r="F60" s="107">
        <f>F59*1.3</f>
        <v>1.6900000000000002</v>
      </c>
      <c r="G60" s="108">
        <f>VLOOKUP('LOTE 01-ORÇAMENTO'!$C60,Tabela5[#All],5,0)</f>
        <v>8.9499999999999993</v>
      </c>
      <c r="H60" s="108">
        <f t="shared" si="25"/>
        <v>11.47</v>
      </c>
      <c r="I60" s="109">
        <f t="shared" si="26"/>
        <v>19.38</v>
      </c>
      <c r="J60" s="164" t="s">
        <v>13</v>
      </c>
      <c r="AA60" s="110"/>
      <c r="AC60" s="111"/>
    </row>
    <row r="61" spans="1:29" ht="30" x14ac:dyDescent="0.25">
      <c r="A61" s="216" t="s">
        <v>138</v>
      </c>
      <c r="B61" s="105" t="s">
        <v>17</v>
      </c>
      <c r="C61" s="105">
        <v>95875</v>
      </c>
      <c r="D61" s="106" t="s">
        <v>30347</v>
      </c>
      <c r="E61" s="105" t="s">
        <v>75</v>
      </c>
      <c r="F61" s="107">
        <f>F60*20</f>
        <v>33.800000000000004</v>
      </c>
      <c r="G61" s="108">
        <f>VLOOKUP('LOTE 01-ORÇAMENTO'!$C61,Tabela5[#All],5,0)</f>
        <v>2.4900000000000002</v>
      </c>
      <c r="H61" s="108">
        <f t="shared" si="25"/>
        <v>3.19</v>
      </c>
      <c r="I61" s="109">
        <f t="shared" si="26"/>
        <v>107.82</v>
      </c>
      <c r="J61" s="164" t="s">
        <v>13</v>
      </c>
      <c r="AA61" s="110"/>
      <c r="AC61" s="111"/>
    </row>
    <row r="62" spans="1:29" x14ac:dyDescent="0.25">
      <c r="A62" s="216" t="s">
        <v>140</v>
      </c>
      <c r="B62" s="105" t="s">
        <v>17</v>
      </c>
      <c r="C62" s="105">
        <v>100574</v>
      </c>
      <c r="D62" s="106" t="s">
        <v>30348</v>
      </c>
      <c r="E62" s="105" t="s">
        <v>73</v>
      </c>
      <c r="F62" s="107">
        <f>F60</f>
        <v>1.6900000000000002</v>
      </c>
      <c r="G62" s="108">
        <f>VLOOKUP('LOTE 01-ORÇAMENTO'!$C62,Tabela5[#All],5,0)</f>
        <v>1.43</v>
      </c>
      <c r="H62" s="108">
        <f t="shared" si="25"/>
        <v>1.83</v>
      </c>
      <c r="I62" s="109">
        <f t="shared" si="26"/>
        <v>3.09</v>
      </c>
      <c r="J62" s="164" t="s">
        <v>13</v>
      </c>
      <c r="AA62" s="110"/>
      <c r="AC62" s="111"/>
    </row>
    <row r="63" spans="1:29" ht="30" x14ac:dyDescent="0.25">
      <c r="A63" s="216" t="s">
        <v>142</v>
      </c>
      <c r="B63" s="105" t="s">
        <v>17</v>
      </c>
      <c r="C63" s="105">
        <v>96616</v>
      </c>
      <c r="D63" s="106" t="s">
        <v>37770</v>
      </c>
      <c r="E63" s="105" t="s">
        <v>73</v>
      </c>
      <c r="F63" s="107">
        <f>ROUNDUP((52.5-(41*0.5))*0.2*0.05,1)</f>
        <v>0.4</v>
      </c>
      <c r="G63" s="108">
        <f>VLOOKUP('LOTE 01-ORÇAMENTO'!$C63,Tabela5[#All],5,0)</f>
        <v>884.51</v>
      </c>
      <c r="H63" s="108">
        <f t="shared" si="25"/>
        <v>1134.1099999999999</v>
      </c>
      <c r="I63" s="109">
        <f t="shared" si="26"/>
        <v>453.64</v>
      </c>
      <c r="J63" s="164" t="s">
        <v>13</v>
      </c>
      <c r="AA63" s="110"/>
      <c r="AC63" s="111"/>
    </row>
    <row r="64" spans="1:29" ht="45" x14ac:dyDescent="0.25">
      <c r="A64" s="216" t="s">
        <v>143</v>
      </c>
      <c r="B64" s="105" t="s">
        <v>17</v>
      </c>
      <c r="C64" s="105">
        <v>96557</v>
      </c>
      <c r="D64" s="106" t="s">
        <v>37771</v>
      </c>
      <c r="E64" s="105" t="s">
        <v>73</v>
      </c>
      <c r="F64" s="107">
        <f>ROUNDUP(52.5*0.2*0.2,1)</f>
        <v>2.1</v>
      </c>
      <c r="G64" s="108">
        <f>VLOOKUP('LOTE 01-ORÇAMENTO'!$C64,Tabela5[#All],5,0)</f>
        <v>754.54</v>
      </c>
      <c r="H64" s="108">
        <f t="shared" si="25"/>
        <v>967.47</v>
      </c>
      <c r="I64" s="109">
        <f t="shared" si="26"/>
        <v>2031.69</v>
      </c>
      <c r="J64" s="164" t="s">
        <v>13</v>
      </c>
      <c r="AA64" s="110"/>
      <c r="AC64" s="111"/>
    </row>
    <row r="65" spans="1:29" ht="30" x14ac:dyDescent="0.25">
      <c r="A65" s="216" t="s">
        <v>144</v>
      </c>
      <c r="B65" s="105" t="s">
        <v>17</v>
      </c>
      <c r="C65" s="105">
        <v>96546</v>
      </c>
      <c r="D65" s="106" t="s">
        <v>37772</v>
      </c>
      <c r="E65" s="105" t="s">
        <v>116</v>
      </c>
      <c r="F65" s="107">
        <f>ROUNDUP((52.5*4*0.617)+(350*0.72*0.154),1)</f>
        <v>168.4</v>
      </c>
      <c r="G65" s="108">
        <f>VLOOKUP('LOTE 01-ORÇAMENTO'!$C65,Tabela5[#All],5,0)</f>
        <v>13.64</v>
      </c>
      <c r="H65" s="108">
        <f t="shared" si="25"/>
        <v>17.48</v>
      </c>
      <c r="I65" s="109">
        <f t="shared" si="26"/>
        <v>2943.63</v>
      </c>
      <c r="J65" s="164" t="s">
        <v>13</v>
      </c>
      <c r="AA65" s="110"/>
      <c r="AC65" s="111"/>
    </row>
    <row r="66" spans="1:29" x14ac:dyDescent="0.25">
      <c r="A66" s="215" t="s">
        <v>165</v>
      </c>
      <c r="B66" s="90"/>
      <c r="C66" s="90"/>
      <c r="D66" s="97" t="s">
        <v>37749</v>
      </c>
      <c r="E66" s="90"/>
      <c r="F66" s="92"/>
      <c r="G66" s="93"/>
      <c r="H66" s="93"/>
      <c r="I66" s="93">
        <f>SUBTOTAL(9,I67:I69)</f>
        <v>13165.34</v>
      </c>
      <c r="J66" s="163"/>
      <c r="AA66" s="110"/>
      <c r="AC66" s="111"/>
    </row>
    <row r="67" spans="1:29" ht="45" x14ac:dyDescent="0.25">
      <c r="A67" s="216" t="s">
        <v>166</v>
      </c>
      <c r="B67" s="105" t="s">
        <v>17</v>
      </c>
      <c r="C67" s="105">
        <v>92419</v>
      </c>
      <c r="D67" s="106" t="s">
        <v>30372</v>
      </c>
      <c r="E67" s="105" t="s">
        <v>68</v>
      </c>
      <c r="F67" s="107">
        <f>ROUNDUP(41*0.2*4*2,1)</f>
        <v>65.599999999999994</v>
      </c>
      <c r="G67" s="108">
        <f>VLOOKUP('LOTE 01-ORÇAMENTO'!$C67,Tabela5[#All],5,0)</f>
        <v>87.69</v>
      </c>
      <c r="H67" s="108">
        <f t="shared" ref="H67:H69" si="27">TRUNC(IF(J67="BDI 1",G67*(1+$Z$1),IF(J67="BDI 2",G67*(1+$Z$2),IF(J67="",0))),2)</f>
        <v>112.43</v>
      </c>
      <c r="I67" s="109">
        <f t="shared" ref="I67:I69" si="28">ROUND(ROUND(F67,2)*ROUND(H67,2),2)</f>
        <v>7375.41</v>
      </c>
      <c r="J67" s="164" t="s">
        <v>13</v>
      </c>
      <c r="AA67" s="110"/>
      <c r="AC67" s="111"/>
    </row>
    <row r="68" spans="1:29" ht="60" x14ac:dyDescent="0.25">
      <c r="A68" s="216" t="s">
        <v>167</v>
      </c>
      <c r="B68" s="105" t="s">
        <v>17</v>
      </c>
      <c r="C68" s="105">
        <v>103672</v>
      </c>
      <c r="D68" s="106" t="s">
        <v>37781</v>
      </c>
      <c r="E68" s="105" t="s">
        <v>73</v>
      </c>
      <c r="F68" s="107">
        <f>ROUNDUP(41*0.2*0.2*2,1)</f>
        <v>3.3000000000000003</v>
      </c>
      <c r="G68" s="108">
        <f>VLOOKUP('LOTE 01-ORÇAMENTO'!$C68,Tabela5[#All],5,0)</f>
        <v>679.9</v>
      </c>
      <c r="H68" s="108">
        <f t="shared" si="27"/>
        <v>871.76</v>
      </c>
      <c r="I68" s="109">
        <f t="shared" si="28"/>
        <v>2876.81</v>
      </c>
      <c r="J68" s="164" t="s">
        <v>13</v>
      </c>
      <c r="AA68" s="110"/>
      <c r="AC68" s="111"/>
    </row>
    <row r="69" spans="1:29" ht="45" x14ac:dyDescent="0.25">
      <c r="A69" s="216" t="s">
        <v>169</v>
      </c>
      <c r="B69" s="105" t="s">
        <v>17</v>
      </c>
      <c r="C69" s="113">
        <v>92761</v>
      </c>
      <c r="D69" s="106" t="s">
        <v>37780</v>
      </c>
      <c r="E69" s="105" t="s">
        <v>116</v>
      </c>
      <c r="F69" s="107">
        <f>ROUNDUP(41*((2*4*0.397)+(14*0.68*0.154)),1)</f>
        <v>190.4</v>
      </c>
      <c r="G69" s="108">
        <f>VLOOKUP('LOTE 01-ORÇAMENTO'!$C69,Tabela5[#All],5,0)</f>
        <v>11.94</v>
      </c>
      <c r="H69" s="108">
        <f t="shared" si="27"/>
        <v>15.3</v>
      </c>
      <c r="I69" s="109">
        <f t="shared" si="28"/>
        <v>2913.12</v>
      </c>
      <c r="J69" s="164" t="s">
        <v>13</v>
      </c>
      <c r="AA69" s="110"/>
      <c r="AC69" s="111"/>
    </row>
    <row r="70" spans="1:29" x14ac:dyDescent="0.25">
      <c r="A70" s="215" t="s">
        <v>186</v>
      </c>
      <c r="B70" s="90"/>
      <c r="C70" s="90"/>
      <c r="D70" s="97" t="s">
        <v>37750</v>
      </c>
      <c r="E70" s="90"/>
      <c r="F70" s="92"/>
      <c r="G70" s="93"/>
      <c r="H70" s="93"/>
      <c r="I70" s="93">
        <f>SUBTOTAL(9,I71:I73)</f>
        <v>19434.22</v>
      </c>
      <c r="J70" s="163"/>
      <c r="AA70" s="110"/>
      <c r="AC70" s="111"/>
    </row>
    <row r="71" spans="1:29" ht="45" x14ac:dyDescent="0.25">
      <c r="A71" s="216" t="s">
        <v>187</v>
      </c>
      <c r="B71" s="105" t="s">
        <v>17</v>
      </c>
      <c r="C71" s="105">
        <v>92456</v>
      </c>
      <c r="D71" s="106" t="s">
        <v>30371</v>
      </c>
      <c r="E71" s="105" t="s">
        <v>68</v>
      </c>
      <c r="F71" s="107">
        <f>ROUNDUP((105*0.2*3),1)</f>
        <v>63</v>
      </c>
      <c r="G71" s="108">
        <f>VLOOKUP('LOTE 01-ORÇAMENTO'!$C71,Tabela5[#All],5,0)</f>
        <v>148.27000000000001</v>
      </c>
      <c r="H71" s="108">
        <f t="shared" ref="H71:H73" si="29">TRUNC(IF(J71="BDI 1",G71*(1+$Z$1),IF(J71="BDI 2",G71*(1+$Z$2),IF(J71="",0))),2)</f>
        <v>190.11</v>
      </c>
      <c r="I71" s="109">
        <f t="shared" ref="I71:I73" si="30">ROUND(ROUND(F71,2)*ROUND(H71,2),2)</f>
        <v>11976.93</v>
      </c>
      <c r="J71" s="164" t="s">
        <v>13</v>
      </c>
      <c r="AA71" s="110"/>
      <c r="AC71" s="111"/>
    </row>
    <row r="72" spans="1:29" ht="45" x14ac:dyDescent="0.25">
      <c r="A72" s="216" t="s">
        <v>188</v>
      </c>
      <c r="B72" s="105" t="s">
        <v>17</v>
      </c>
      <c r="C72" s="105">
        <v>103675</v>
      </c>
      <c r="D72" s="106" t="s">
        <v>37783</v>
      </c>
      <c r="E72" s="105" t="s">
        <v>73</v>
      </c>
      <c r="F72" s="107">
        <f>ROUNDUP((105*0.2*0.2)-(41*(0.2*0.2*0.2)),1)</f>
        <v>3.9</v>
      </c>
      <c r="G72" s="108">
        <f>VLOOKUP('LOTE 01-ORÇAMENTO'!$C72,Tabela5[#All],5,0)</f>
        <v>681.42</v>
      </c>
      <c r="H72" s="108">
        <f t="shared" si="29"/>
        <v>873.71</v>
      </c>
      <c r="I72" s="109">
        <f t="shared" si="30"/>
        <v>3407.47</v>
      </c>
      <c r="J72" s="164" t="s">
        <v>13</v>
      </c>
      <c r="AA72" s="110"/>
      <c r="AC72" s="111"/>
    </row>
    <row r="73" spans="1:29" ht="45" x14ac:dyDescent="0.25">
      <c r="A73" s="216" t="s">
        <v>189</v>
      </c>
      <c r="B73" s="105" t="s">
        <v>17</v>
      </c>
      <c r="C73" s="128">
        <v>92762</v>
      </c>
      <c r="D73" s="106" t="s">
        <v>37782</v>
      </c>
      <c r="E73" s="105" t="s">
        <v>116</v>
      </c>
      <c r="F73" s="107">
        <f>ROUNDUP((2*52.5*4*0.617)+(350*0.72*0.154),1)</f>
        <v>298</v>
      </c>
      <c r="G73" s="108">
        <f>VLOOKUP('LOTE 01-ORÇAMENTO'!$C73,Tabela5[#All],5,0)</f>
        <v>10.6</v>
      </c>
      <c r="H73" s="108">
        <f t="shared" si="29"/>
        <v>13.59</v>
      </c>
      <c r="I73" s="109">
        <f t="shared" si="30"/>
        <v>4049.82</v>
      </c>
      <c r="J73" s="164" t="s">
        <v>13</v>
      </c>
      <c r="AA73" s="110"/>
      <c r="AC73" s="111"/>
    </row>
    <row r="74" spans="1:29" x14ac:dyDescent="0.25">
      <c r="A74" s="215" t="s">
        <v>203</v>
      </c>
      <c r="B74" s="90"/>
      <c r="C74" s="90"/>
      <c r="D74" s="97" t="s">
        <v>37751</v>
      </c>
      <c r="E74" s="90"/>
      <c r="F74" s="92"/>
      <c r="G74" s="93"/>
      <c r="H74" s="93"/>
      <c r="I74" s="93">
        <f>SUBTOTAL(9,I75:I78)</f>
        <v>27948.949999999997</v>
      </c>
      <c r="J74" s="163"/>
      <c r="AA74" s="110"/>
      <c r="AC74" s="111"/>
    </row>
    <row r="75" spans="1:29" ht="30" x14ac:dyDescent="0.25">
      <c r="A75" s="216" t="s">
        <v>204</v>
      </c>
      <c r="B75" s="105" t="s">
        <v>40</v>
      </c>
      <c r="C75" s="105">
        <v>70603</v>
      </c>
      <c r="D75" s="106" t="s">
        <v>32676</v>
      </c>
      <c r="E75" s="105" t="s">
        <v>68</v>
      </c>
      <c r="F75" s="107">
        <f>ROUNDUP(40*2*0.8*1.3,1)</f>
        <v>83.2</v>
      </c>
      <c r="G75" s="108">
        <f>VLOOKUP('LOTE 01-ORÇAMENTO'!$C75,Tabela5[#All],5,0)</f>
        <v>91.1</v>
      </c>
      <c r="H75" s="108">
        <f t="shared" ref="H75:H78" si="31">TRUNC(IF(J75="BDI 1",G75*(1+$Z$1),IF(J75="BDI 2",G75*(1+$Z$2),IF(J75="",0))),2)</f>
        <v>116.8</v>
      </c>
      <c r="I75" s="109">
        <f t="shared" ref="I75:I78" si="32">ROUND(ROUND(F75,2)*ROUND(H75,2),2)</f>
        <v>9717.76</v>
      </c>
      <c r="J75" s="164" t="s">
        <v>13</v>
      </c>
      <c r="L75" s="181"/>
      <c r="AA75" s="110"/>
      <c r="AC75" s="111"/>
    </row>
    <row r="76" spans="1:29" x14ac:dyDescent="0.25">
      <c r="A76" s="216" t="s">
        <v>205</v>
      </c>
      <c r="B76" s="105" t="s">
        <v>17</v>
      </c>
      <c r="C76" s="105">
        <v>89993</v>
      </c>
      <c r="D76" s="106" t="s">
        <v>37774</v>
      </c>
      <c r="E76" s="105" t="s">
        <v>73</v>
      </c>
      <c r="F76" s="107">
        <f>ROUNDUP((F75/(0.19*0.39)*(0.11*0.11*0.19*2)),1)</f>
        <v>5.1999999999999993</v>
      </c>
      <c r="G76" s="108">
        <f>VLOOKUP('LOTE 01-ORÇAMENTO'!$C76,Tabela5[#All],5,0)</f>
        <v>1112.24</v>
      </c>
      <c r="H76" s="108">
        <f t="shared" si="31"/>
        <v>1426.11</v>
      </c>
      <c r="I76" s="109">
        <f t="shared" si="32"/>
        <v>7415.77</v>
      </c>
      <c r="J76" s="164" t="s">
        <v>13</v>
      </c>
      <c r="AA76" s="110"/>
      <c r="AC76" s="111"/>
    </row>
    <row r="77" spans="1:29" ht="60" x14ac:dyDescent="0.25">
      <c r="A77" s="216" t="s">
        <v>206</v>
      </c>
      <c r="B77" s="105" t="s">
        <v>17</v>
      </c>
      <c r="C77" s="105">
        <v>87894</v>
      </c>
      <c r="D77" s="106" t="s">
        <v>37775</v>
      </c>
      <c r="E77" s="105" t="s">
        <v>68</v>
      </c>
      <c r="F77" s="107">
        <f>ROUNDUP(52.5*2*1.1,1)</f>
        <v>115.5</v>
      </c>
      <c r="G77" s="108">
        <f>VLOOKUP('LOTE 01-ORÇAMENTO'!$C77,Tabela5[#All],5,0)</f>
        <v>7.18</v>
      </c>
      <c r="H77" s="108">
        <f t="shared" si="31"/>
        <v>9.1999999999999993</v>
      </c>
      <c r="I77" s="109">
        <f t="shared" si="32"/>
        <v>1062.5999999999999</v>
      </c>
      <c r="J77" s="164" t="s">
        <v>13</v>
      </c>
      <c r="AA77" s="110"/>
      <c r="AC77" s="111"/>
    </row>
    <row r="78" spans="1:29" ht="60" x14ac:dyDescent="0.25">
      <c r="A78" s="216" t="s">
        <v>207</v>
      </c>
      <c r="B78" s="105" t="s">
        <v>17</v>
      </c>
      <c r="C78" s="105">
        <v>87801</v>
      </c>
      <c r="D78" s="106" t="s">
        <v>37776</v>
      </c>
      <c r="E78" s="105" t="s">
        <v>68</v>
      </c>
      <c r="F78" s="107">
        <f>F77</f>
        <v>115.5</v>
      </c>
      <c r="G78" s="108">
        <f>VLOOKUP('LOTE 01-ORÇAMENTO'!$C78,Tabela5[#All],5,0)</f>
        <v>65.86</v>
      </c>
      <c r="H78" s="108">
        <f t="shared" si="31"/>
        <v>84.44</v>
      </c>
      <c r="I78" s="109">
        <f t="shared" si="32"/>
        <v>9752.82</v>
      </c>
      <c r="J78" s="164" t="s">
        <v>13</v>
      </c>
      <c r="AA78" s="110"/>
      <c r="AC78" s="111"/>
    </row>
    <row r="79" spans="1:29" x14ac:dyDescent="0.25">
      <c r="A79" s="215" t="s">
        <v>242</v>
      </c>
      <c r="B79" s="90"/>
      <c r="C79" s="90"/>
      <c r="D79" s="97" t="s">
        <v>37752</v>
      </c>
      <c r="E79" s="90"/>
      <c r="F79" s="92"/>
      <c r="G79" s="93"/>
      <c r="H79" s="93"/>
      <c r="I79" s="93">
        <f>SUBTOTAL(9,I80:I84)</f>
        <v>26613.43</v>
      </c>
      <c r="J79" s="163"/>
      <c r="AA79" s="110"/>
      <c r="AC79" s="111"/>
    </row>
    <row r="80" spans="1:29" ht="30" x14ac:dyDescent="0.25">
      <c r="A80" s="216" t="s">
        <v>243</v>
      </c>
      <c r="B80" s="105" t="s">
        <v>17</v>
      </c>
      <c r="C80" s="105">
        <v>94342</v>
      </c>
      <c r="D80" s="106" t="s">
        <v>37777</v>
      </c>
      <c r="E80" s="105" t="s">
        <v>73</v>
      </c>
      <c r="F80" s="107">
        <f>ROUNDUP((52.5*0.5*2),1)</f>
        <v>52.5</v>
      </c>
      <c r="G80" s="108">
        <f>VLOOKUP('LOTE 01-ORÇAMENTO'!$C80,Tabela5[#All],5,0)</f>
        <v>145.6</v>
      </c>
      <c r="H80" s="108">
        <f t="shared" ref="H80:H84" si="33">TRUNC(IF(J80="BDI 1",G80*(1+$Z$1),IF(J80="BDI 2",G80*(1+$Z$2),IF(J80="",0))),2)</f>
        <v>186.68</v>
      </c>
      <c r="I80" s="109">
        <f t="shared" ref="I80:I84" si="34">ROUND(ROUND(F80,2)*ROUND(H80,2),2)</f>
        <v>9800.7000000000007</v>
      </c>
      <c r="J80" s="164" t="s">
        <v>13</v>
      </c>
      <c r="AA80" s="110"/>
      <c r="AC80" s="111"/>
    </row>
    <row r="81" spans="1:30" ht="30" x14ac:dyDescent="0.25">
      <c r="A81" s="216" t="s">
        <v>244</v>
      </c>
      <c r="B81" s="105" t="s">
        <v>40</v>
      </c>
      <c r="C81" s="105">
        <v>51206</v>
      </c>
      <c r="D81" s="106" t="s">
        <v>37784</v>
      </c>
      <c r="E81" s="105" t="s">
        <v>29</v>
      </c>
      <c r="F81" s="107">
        <f>ROUNDUP((F75/(0.8*0.8)),1)</f>
        <v>130</v>
      </c>
      <c r="G81" s="108">
        <f>VLOOKUP('LOTE 01-ORÇAMENTO'!$C81,Tabela5[#All],5,0)</f>
        <v>25.4</v>
      </c>
      <c r="H81" s="108">
        <f t="shared" si="33"/>
        <v>32.56</v>
      </c>
      <c r="I81" s="109">
        <f t="shared" si="34"/>
        <v>4232.8</v>
      </c>
      <c r="J81" s="164" t="s">
        <v>13</v>
      </c>
      <c r="AA81" s="110"/>
      <c r="AC81" s="111"/>
    </row>
    <row r="82" spans="1:30" ht="30" x14ac:dyDescent="0.25">
      <c r="A82" s="216" t="s">
        <v>245</v>
      </c>
      <c r="B82" s="105" t="s">
        <v>17</v>
      </c>
      <c r="C82" s="105">
        <v>102990</v>
      </c>
      <c r="D82" s="106" t="s">
        <v>37785</v>
      </c>
      <c r="E82" s="105" t="s">
        <v>68</v>
      </c>
      <c r="F82" s="107">
        <f>ROUNDUP(52.5*2,1)</f>
        <v>105</v>
      </c>
      <c r="G82" s="108">
        <f>VLOOKUP('LOTE 01-ORÇAMENTO'!$C82,Tabela5[#All],5,0)</f>
        <v>64.430000000000007</v>
      </c>
      <c r="H82" s="108">
        <f t="shared" si="33"/>
        <v>82.61</v>
      </c>
      <c r="I82" s="109">
        <f t="shared" si="34"/>
        <v>8674.0499999999993</v>
      </c>
      <c r="J82" s="164" t="s">
        <v>13</v>
      </c>
      <c r="AA82" s="110"/>
      <c r="AC82" s="111"/>
    </row>
    <row r="83" spans="1:30" ht="75" x14ac:dyDescent="0.25">
      <c r="A83" s="216" t="s">
        <v>246</v>
      </c>
      <c r="B83" s="105" t="s">
        <v>11</v>
      </c>
      <c r="C83" s="105" t="s">
        <v>19093</v>
      </c>
      <c r="D83" s="106" t="s">
        <v>19094</v>
      </c>
      <c r="E83" s="105" t="s">
        <v>29</v>
      </c>
      <c r="F83" s="107">
        <v>4</v>
      </c>
      <c r="G83" s="108">
        <f>VLOOKUP('LOTE 01-ORÇAMENTO'!$C83,Tabela5[#All],5,0)</f>
        <v>497.42</v>
      </c>
      <c r="H83" s="108">
        <f t="shared" si="33"/>
        <v>637.79</v>
      </c>
      <c r="I83" s="109">
        <f t="shared" si="34"/>
        <v>2551.16</v>
      </c>
      <c r="J83" s="164" t="s">
        <v>13</v>
      </c>
      <c r="AA83" s="110"/>
      <c r="AC83" s="111"/>
    </row>
    <row r="84" spans="1:30" ht="45" x14ac:dyDescent="0.25">
      <c r="A84" s="216" t="s">
        <v>247</v>
      </c>
      <c r="B84" s="105" t="s">
        <v>11</v>
      </c>
      <c r="C84" s="105" t="s">
        <v>22511</v>
      </c>
      <c r="D84" s="106" t="s">
        <v>22512</v>
      </c>
      <c r="E84" s="105" t="s">
        <v>59</v>
      </c>
      <c r="F84" s="107">
        <v>8</v>
      </c>
      <c r="G84" s="108">
        <f>VLOOKUP('LOTE 01-ORÇAMENTO'!$C84,Tabela5[#All],5,0)</f>
        <v>132.07</v>
      </c>
      <c r="H84" s="108">
        <f t="shared" si="33"/>
        <v>169.34</v>
      </c>
      <c r="I84" s="109">
        <f t="shared" si="34"/>
        <v>1354.72</v>
      </c>
      <c r="J84" s="164" t="s">
        <v>13</v>
      </c>
      <c r="AA84" s="110"/>
      <c r="AC84" s="111"/>
    </row>
    <row r="85" spans="1:30" s="120" customFormat="1" x14ac:dyDescent="0.25">
      <c r="A85" s="215" t="s">
        <v>321</v>
      </c>
      <c r="B85" s="90"/>
      <c r="C85" s="90"/>
      <c r="D85" s="97" t="s">
        <v>37860</v>
      </c>
      <c r="E85" s="90"/>
      <c r="F85" s="92"/>
      <c r="G85" s="93"/>
      <c r="H85" s="93"/>
      <c r="I85" s="93">
        <f>SUBTOTAL(9,I86:I99)</f>
        <v>154171.67000000001</v>
      </c>
      <c r="J85" s="163"/>
      <c r="P85" s="99">
        <f t="shared" ref="P85:P211" si="35">F85*H85</f>
        <v>0</v>
      </c>
      <c r="U85" s="188"/>
      <c r="X85" s="100">
        <f>SUM(AA86:AA97)</f>
        <v>13533.58</v>
      </c>
      <c r="Y85" s="103"/>
      <c r="Z85" s="112">
        <f>X85</f>
        <v>13533.58</v>
      </c>
      <c r="AA85" s="110">
        <f>F85*H85</f>
        <v>0</v>
      </c>
      <c r="AC85" s="111">
        <f t="shared" si="8"/>
        <v>0</v>
      </c>
      <c r="AD85" s="103"/>
    </row>
    <row r="86" spans="1:30" x14ac:dyDescent="0.25">
      <c r="A86" s="216" t="s">
        <v>323</v>
      </c>
      <c r="B86" s="105" t="s">
        <v>47</v>
      </c>
      <c r="C86" s="105">
        <v>65000160</v>
      </c>
      <c r="D86" s="106" t="s">
        <v>309</v>
      </c>
      <c r="E86" s="105" t="s">
        <v>73</v>
      </c>
      <c r="F86" s="107">
        <f>ROUNDUP(((PI()*(7.8^2-7.2^2))*0.8),1)</f>
        <v>22.700000000000003</v>
      </c>
      <c r="G86" s="108">
        <f>VLOOKUP('LOTE 01-ORÇAMENTO'!$C86,Tabela5[#All],5,0)</f>
        <v>13.02</v>
      </c>
      <c r="H86" s="108">
        <f t="shared" ref="H86:H99" si="36">TRUNC(IF(J86="BDI 1",G86*(1+$Z$1),IF(J86="BDI 2",G86*(1+$Z$2),IF(J86="",0))),2)</f>
        <v>16.690000000000001</v>
      </c>
      <c r="I86" s="109">
        <f t="shared" ref="I86:I99" si="37">ROUND(ROUND(F86,2)*ROUND(H86,2),2)</f>
        <v>378.86</v>
      </c>
      <c r="J86" s="164" t="s">
        <v>13</v>
      </c>
      <c r="P86" s="99">
        <f t="shared" si="35"/>
        <v>378.86300000000006</v>
      </c>
      <c r="AA86" s="110">
        <v>333.68</v>
      </c>
      <c r="AC86" s="111">
        <f t="shared" si="8"/>
        <v>378.86300000000006</v>
      </c>
    </row>
    <row r="87" spans="1:30" ht="30" x14ac:dyDescent="0.25">
      <c r="A87" s="216" t="s">
        <v>360</v>
      </c>
      <c r="B87" s="105" t="s">
        <v>40</v>
      </c>
      <c r="C87" s="113">
        <v>403223</v>
      </c>
      <c r="D87" s="106" t="s">
        <v>30477</v>
      </c>
      <c r="E87" s="105" t="s">
        <v>68</v>
      </c>
      <c r="F87" s="107">
        <f>ROUNDUP(((PI()*15.3^2)/4)-(PI()*(7.65^2-7.35^2)),1)</f>
        <v>169.79999999999998</v>
      </c>
      <c r="G87" s="108">
        <f>VLOOKUP('LOTE 01-ORÇAMENTO'!$C87,BASE_PREÇOS!$A$20401:$F$23990,5,0)</f>
        <v>5.01</v>
      </c>
      <c r="H87" s="108">
        <f t="shared" si="36"/>
        <v>6.42</v>
      </c>
      <c r="I87" s="109">
        <f t="shared" si="37"/>
        <v>1090.1199999999999</v>
      </c>
      <c r="J87" s="164" t="s">
        <v>13</v>
      </c>
      <c r="P87" s="99">
        <f t="shared" si="35"/>
        <v>1090.116</v>
      </c>
      <c r="AA87" s="110">
        <v>1045.8599999999999</v>
      </c>
      <c r="AC87" s="111">
        <f t="shared" si="8"/>
        <v>1090.116</v>
      </c>
    </row>
    <row r="88" spans="1:30" ht="30" x14ac:dyDescent="0.25">
      <c r="A88" s="216" t="s">
        <v>372</v>
      </c>
      <c r="B88" s="105" t="s">
        <v>17</v>
      </c>
      <c r="C88" s="105">
        <v>93382</v>
      </c>
      <c r="D88" s="106" t="s">
        <v>30544</v>
      </c>
      <c r="E88" s="105" t="s">
        <v>73</v>
      </c>
      <c r="F88" s="107">
        <f>ROUNDUP(((PI()*(7.7^2-7.2^2))-(PI()*(7.65^2-7.35^2)))*0.7,1)</f>
        <v>6.5</v>
      </c>
      <c r="G88" s="108">
        <f>VLOOKUP('LOTE 01-ORÇAMENTO'!$C88,Tabela5[#All],5,0)</f>
        <v>26.51</v>
      </c>
      <c r="H88" s="108">
        <f t="shared" si="36"/>
        <v>33.99</v>
      </c>
      <c r="I88" s="109">
        <f t="shared" si="37"/>
        <v>220.94</v>
      </c>
      <c r="J88" s="164" t="s">
        <v>13</v>
      </c>
      <c r="L88" s="144"/>
      <c r="M88" s="144"/>
      <c r="P88" s="99">
        <f t="shared" si="35"/>
        <v>220.935</v>
      </c>
      <c r="AA88" s="110">
        <f>F88*H88</f>
        <v>220.935</v>
      </c>
      <c r="AC88" s="111">
        <f t="shared" si="8"/>
        <v>220.935</v>
      </c>
    </row>
    <row r="89" spans="1:30" ht="60" x14ac:dyDescent="0.25">
      <c r="A89" s="216" t="s">
        <v>388</v>
      </c>
      <c r="B89" s="105" t="s">
        <v>17</v>
      </c>
      <c r="C89" s="105">
        <v>100973</v>
      </c>
      <c r="D89" s="106" t="s">
        <v>30451</v>
      </c>
      <c r="E89" s="105" t="s">
        <v>73</v>
      </c>
      <c r="F89" s="107">
        <f>ROUNDUP((F86-F88)*1.3,1)</f>
        <v>21.1</v>
      </c>
      <c r="G89" s="108">
        <f>VLOOKUP('LOTE 01-ORÇAMENTO'!$C89,Tabela5[#All],5,0)</f>
        <v>8.9499999999999993</v>
      </c>
      <c r="H89" s="108">
        <f t="shared" si="36"/>
        <v>11.47</v>
      </c>
      <c r="I89" s="109">
        <f t="shared" si="37"/>
        <v>242.02</v>
      </c>
      <c r="J89" s="164" t="s">
        <v>13</v>
      </c>
      <c r="P89" s="99">
        <f t="shared" si="35"/>
        <v>242.01700000000002</v>
      </c>
      <c r="AA89" s="110">
        <v>163.32</v>
      </c>
      <c r="AC89" s="111">
        <f t="shared" si="8"/>
        <v>242.01700000000002</v>
      </c>
    </row>
    <row r="90" spans="1:30" ht="30" x14ac:dyDescent="0.25">
      <c r="A90" s="216" t="s">
        <v>391</v>
      </c>
      <c r="B90" s="105" t="s">
        <v>17</v>
      </c>
      <c r="C90" s="105">
        <v>95875</v>
      </c>
      <c r="D90" s="106" t="s">
        <v>30347</v>
      </c>
      <c r="E90" s="105" t="s">
        <v>30456</v>
      </c>
      <c r="F90" s="107">
        <f>ROUNDUP(F89*15,1)</f>
        <v>316.5</v>
      </c>
      <c r="G90" s="108">
        <f>VLOOKUP('LOTE 01-ORÇAMENTO'!$C90,Tabela5[#All],5,0)</f>
        <v>2.4900000000000002</v>
      </c>
      <c r="H90" s="108">
        <f t="shared" si="36"/>
        <v>3.19</v>
      </c>
      <c r="I90" s="109">
        <f t="shared" si="37"/>
        <v>1009.64</v>
      </c>
      <c r="J90" s="164" t="s">
        <v>13</v>
      </c>
      <c r="P90" s="99">
        <f t="shared" si="35"/>
        <v>1009.635</v>
      </c>
      <c r="AA90" s="110">
        <f>F90*H90</f>
        <v>1009.635</v>
      </c>
      <c r="AC90" s="111">
        <f t="shared" si="8"/>
        <v>1009.635</v>
      </c>
    </row>
    <row r="91" spans="1:30" ht="30" x14ac:dyDescent="0.25">
      <c r="A91" s="216" t="s">
        <v>397</v>
      </c>
      <c r="B91" s="105" t="s">
        <v>17</v>
      </c>
      <c r="C91" s="105">
        <v>100574</v>
      </c>
      <c r="D91" s="106" t="s">
        <v>30452</v>
      </c>
      <c r="E91" s="105" t="s">
        <v>73</v>
      </c>
      <c r="F91" s="107">
        <f>F89</f>
        <v>21.1</v>
      </c>
      <c r="G91" s="108">
        <f>VLOOKUP('LOTE 01-ORÇAMENTO'!$C91,Tabela5[#All],5,0)</f>
        <v>1.43</v>
      </c>
      <c r="H91" s="108">
        <f t="shared" si="36"/>
        <v>1.83</v>
      </c>
      <c r="I91" s="109">
        <f t="shared" si="37"/>
        <v>38.61</v>
      </c>
      <c r="J91" s="164" t="s">
        <v>13</v>
      </c>
      <c r="P91" s="99">
        <f t="shared" si="35"/>
        <v>38.613000000000007</v>
      </c>
      <c r="AA91" s="110">
        <v>25.28</v>
      </c>
      <c r="AC91" s="111">
        <f t="shared" si="8"/>
        <v>38.613000000000007</v>
      </c>
    </row>
    <row r="92" spans="1:30" ht="45" x14ac:dyDescent="0.25">
      <c r="A92" s="216" t="s">
        <v>399</v>
      </c>
      <c r="B92" s="105" t="s">
        <v>17</v>
      </c>
      <c r="C92" s="105">
        <v>94963</v>
      </c>
      <c r="D92" s="106" t="s">
        <v>30453</v>
      </c>
      <c r="E92" s="105" t="s">
        <v>73</v>
      </c>
      <c r="F92" s="107">
        <f>ROUNDUP(((PI()*15.3^2)/4)*0.05,1)</f>
        <v>9.1999999999999993</v>
      </c>
      <c r="G92" s="108">
        <f>VLOOKUP('LOTE 01-ORÇAMENTO'!$C92,Tabela5[#All],5,0)</f>
        <v>507.93</v>
      </c>
      <c r="H92" s="108">
        <f t="shared" si="36"/>
        <v>651.26</v>
      </c>
      <c r="I92" s="109">
        <f t="shared" si="37"/>
        <v>5991.59</v>
      </c>
      <c r="J92" s="164" t="s">
        <v>13</v>
      </c>
      <c r="P92" s="99">
        <f t="shared" si="35"/>
        <v>5991.5919999999996</v>
      </c>
      <c r="AA92" s="110">
        <v>5655.55</v>
      </c>
      <c r="AC92" s="111">
        <f t="shared" si="8"/>
        <v>5991.5919999999996</v>
      </c>
    </row>
    <row r="93" spans="1:30" ht="45" x14ac:dyDescent="0.25">
      <c r="A93" s="216" t="s">
        <v>37754</v>
      </c>
      <c r="B93" s="105" t="s">
        <v>17</v>
      </c>
      <c r="C93" s="105">
        <v>92451</v>
      </c>
      <c r="D93" s="106" t="s">
        <v>37830</v>
      </c>
      <c r="E93" s="105" t="s">
        <v>68</v>
      </c>
      <c r="F93" s="107">
        <f>ROUNDUP(((PI()*15.3)*0.7)+((PI()*15)*0.35),1)</f>
        <v>50.2</v>
      </c>
      <c r="G93" s="108">
        <f>VLOOKUP('LOTE 01-ORÇAMENTO'!$C93,Tabela5[#All],5,0)</f>
        <v>194.96</v>
      </c>
      <c r="H93" s="108">
        <f t="shared" si="36"/>
        <v>249.97</v>
      </c>
      <c r="I93" s="109">
        <f t="shared" si="37"/>
        <v>12548.49</v>
      </c>
      <c r="J93" s="164" t="s">
        <v>13</v>
      </c>
      <c r="P93" s="99">
        <f t="shared" si="35"/>
        <v>12548.494000000001</v>
      </c>
      <c r="AA93" s="110">
        <v>5079.32</v>
      </c>
      <c r="AC93" s="111">
        <f t="shared" si="8"/>
        <v>12548.494000000001</v>
      </c>
    </row>
    <row r="94" spans="1:30" x14ac:dyDescent="0.25">
      <c r="A94" s="216" t="s">
        <v>37755</v>
      </c>
      <c r="B94" s="105" t="s">
        <v>17</v>
      </c>
      <c r="C94" s="105">
        <v>42408</v>
      </c>
      <c r="D94" s="106" t="s">
        <v>7187</v>
      </c>
      <c r="E94" s="105" t="s">
        <v>68</v>
      </c>
      <c r="F94" s="107">
        <f>ROUNDUP(((PI()*19^2)/4),0)</f>
        <v>284</v>
      </c>
      <c r="G94" s="108">
        <f>VLOOKUP('LOTE 01-ORÇAMENTO'!$C94,Tabela5[#All],5,0)</f>
        <v>2.74</v>
      </c>
      <c r="H94" s="108">
        <f t="shared" si="36"/>
        <v>3.51</v>
      </c>
      <c r="I94" s="109">
        <f t="shared" si="37"/>
        <v>996.84</v>
      </c>
      <c r="J94" s="164" t="s">
        <v>13</v>
      </c>
      <c r="AA94" s="110"/>
      <c r="AC94" s="111"/>
    </row>
    <row r="95" spans="1:30" ht="30" x14ac:dyDescent="0.25">
      <c r="A95" s="216" t="s">
        <v>37756</v>
      </c>
      <c r="B95" s="105" t="s">
        <v>17</v>
      </c>
      <c r="C95" s="105">
        <v>92760</v>
      </c>
      <c r="D95" s="106" t="s">
        <v>37831</v>
      </c>
      <c r="E95" s="105" t="s">
        <v>116</v>
      </c>
      <c r="F95" s="107">
        <v>127</v>
      </c>
      <c r="G95" s="108">
        <f>VLOOKUP('LOTE 01-ORÇAMENTO'!$C95,Tabela5[#All],5,0)</f>
        <v>12.83</v>
      </c>
      <c r="H95" s="108">
        <f t="shared" si="36"/>
        <v>16.45</v>
      </c>
      <c r="I95" s="109">
        <f t="shared" si="37"/>
        <v>2089.15</v>
      </c>
      <c r="J95" s="164" t="s">
        <v>13</v>
      </c>
      <c r="AA95" s="110"/>
      <c r="AC95" s="111"/>
    </row>
    <row r="96" spans="1:30" ht="30" x14ac:dyDescent="0.25">
      <c r="A96" s="216" t="s">
        <v>37757</v>
      </c>
      <c r="B96" s="105" t="s">
        <v>17</v>
      </c>
      <c r="C96" s="105">
        <v>92762</v>
      </c>
      <c r="D96" s="106" t="s">
        <v>37832</v>
      </c>
      <c r="E96" s="105" t="s">
        <v>116</v>
      </c>
      <c r="F96" s="107">
        <v>474</v>
      </c>
      <c r="G96" s="108">
        <f>VLOOKUP('LOTE 01-ORÇAMENTO'!$C96,Tabela5[#All],5,0)</f>
        <v>10.6</v>
      </c>
      <c r="H96" s="108">
        <f t="shared" si="36"/>
        <v>13.59</v>
      </c>
      <c r="I96" s="109">
        <f t="shared" si="37"/>
        <v>6441.66</v>
      </c>
      <c r="J96" s="164" t="s">
        <v>13</v>
      </c>
      <c r="AA96" s="110"/>
      <c r="AC96" s="111"/>
    </row>
    <row r="97" spans="1:29" ht="30" x14ac:dyDescent="0.25">
      <c r="A97" s="216" t="s">
        <v>37835</v>
      </c>
      <c r="B97" s="105" t="s">
        <v>17</v>
      </c>
      <c r="C97" s="105">
        <v>92771</v>
      </c>
      <c r="D97" s="106" t="s">
        <v>37829</v>
      </c>
      <c r="E97" s="105" t="s">
        <v>116</v>
      </c>
      <c r="F97" s="107">
        <f>1972*2</f>
        <v>3944</v>
      </c>
      <c r="G97" s="108">
        <f>VLOOKUP('LOTE 01-ORÇAMENTO'!$C97,Tabela5[#All],5,0)</f>
        <v>10.130000000000001</v>
      </c>
      <c r="H97" s="108">
        <f t="shared" si="36"/>
        <v>12.98</v>
      </c>
      <c r="I97" s="109">
        <f t="shared" si="37"/>
        <v>51193.120000000003</v>
      </c>
      <c r="J97" s="164" t="s">
        <v>13</v>
      </c>
      <c r="AA97" s="110"/>
      <c r="AC97" s="111"/>
    </row>
    <row r="98" spans="1:29" ht="30" x14ac:dyDescent="0.25">
      <c r="A98" s="216" t="s">
        <v>37836</v>
      </c>
      <c r="B98" s="105" t="s">
        <v>11</v>
      </c>
      <c r="C98" s="105" t="s">
        <v>26080</v>
      </c>
      <c r="D98" s="106" t="s">
        <v>37833</v>
      </c>
      <c r="E98" s="105" t="s">
        <v>73</v>
      </c>
      <c r="F98" s="107">
        <f>ROUNDUP(((PI()*(7.65^2-7.35^2))*0.35)+(((PI()*15.3^2)/4)*0.35),1)</f>
        <v>69.3</v>
      </c>
      <c r="G98" s="108">
        <f>VLOOKUP('LOTE 01-ORÇAMENTO'!$C98,Tabela5[#All],5,0)</f>
        <v>749.52</v>
      </c>
      <c r="H98" s="108">
        <f t="shared" si="36"/>
        <v>961.03</v>
      </c>
      <c r="I98" s="109">
        <f t="shared" si="37"/>
        <v>66599.38</v>
      </c>
      <c r="J98" s="164" t="s">
        <v>13</v>
      </c>
      <c r="AA98" s="110"/>
      <c r="AC98" s="111"/>
    </row>
    <row r="99" spans="1:29" x14ac:dyDescent="0.25">
      <c r="A99" s="216" t="s">
        <v>37837</v>
      </c>
      <c r="B99" s="105" t="s">
        <v>40</v>
      </c>
      <c r="C99" s="128">
        <v>890501</v>
      </c>
      <c r="D99" s="106" t="s">
        <v>37834</v>
      </c>
      <c r="E99" s="105" t="s">
        <v>73</v>
      </c>
      <c r="F99" s="107">
        <f>F98</f>
        <v>69.3</v>
      </c>
      <c r="G99" s="108">
        <f>VLOOKUP('LOTE 01-ORÇAMENTO'!$C99,Tabela5[#All],5,0)</f>
        <v>60</v>
      </c>
      <c r="H99" s="108">
        <f t="shared" si="36"/>
        <v>76.930000000000007</v>
      </c>
      <c r="I99" s="109">
        <f t="shared" si="37"/>
        <v>5331.25</v>
      </c>
      <c r="J99" s="164" t="s">
        <v>13</v>
      </c>
      <c r="AA99" s="110"/>
      <c r="AC99" s="111"/>
    </row>
    <row r="100" spans="1:29" ht="28.5" x14ac:dyDescent="0.25">
      <c r="A100" s="215" t="s">
        <v>420</v>
      </c>
      <c r="B100" s="90"/>
      <c r="C100" s="90"/>
      <c r="D100" s="97" t="s">
        <v>37838</v>
      </c>
      <c r="E100" s="90"/>
      <c r="F100" s="107"/>
      <c r="G100" s="93"/>
      <c r="H100" s="93"/>
      <c r="I100" s="93">
        <f>SUBTOTAL(9,I101:I107)</f>
        <v>12887.789999999999</v>
      </c>
      <c r="J100" s="163"/>
      <c r="AA100" s="110"/>
      <c r="AC100" s="111"/>
    </row>
    <row r="101" spans="1:29" ht="30" x14ac:dyDescent="0.25">
      <c r="A101" s="216" t="s">
        <v>422</v>
      </c>
      <c r="B101" s="105" t="s">
        <v>40</v>
      </c>
      <c r="C101" s="113">
        <v>119248</v>
      </c>
      <c r="D101" s="106" t="s">
        <v>33179</v>
      </c>
      <c r="E101" s="105" t="s">
        <v>37787</v>
      </c>
      <c r="F101" s="107">
        <v>6</v>
      </c>
      <c r="G101" s="108">
        <f>VLOOKUP('LOTE 01-ORÇAMENTO'!$C101,Tabela5[#All],5,0)</f>
        <v>6.71</v>
      </c>
      <c r="H101" s="108">
        <f t="shared" ref="H101:H107" si="38">TRUNC(IF(J101="BDI 1",G101*(1+$Z$1),IF(J101="BDI 2",G101*(1+$Z$2),IF(J101="",0))),2)</f>
        <v>8.6</v>
      </c>
      <c r="I101" s="109">
        <f t="shared" ref="I101:I107" si="39">ROUND(ROUND(F101,2)*ROUND(H101,2),2)</f>
        <v>51.6</v>
      </c>
      <c r="J101" s="164" t="s">
        <v>13</v>
      </c>
      <c r="AA101" s="110"/>
      <c r="AC101" s="111"/>
    </row>
    <row r="102" spans="1:29" ht="30" x14ac:dyDescent="0.25">
      <c r="A102" s="216" t="s">
        <v>437</v>
      </c>
      <c r="B102" s="105" t="s">
        <v>40</v>
      </c>
      <c r="C102" s="113">
        <v>119221</v>
      </c>
      <c r="D102" s="106" t="s">
        <v>33164</v>
      </c>
      <c r="E102" s="105" t="s">
        <v>101</v>
      </c>
      <c r="F102" s="107">
        <v>6</v>
      </c>
      <c r="G102" s="108">
        <f>VLOOKUP('LOTE 01-ORÇAMENTO'!$C102,Tabela5[#All],5,0)</f>
        <v>3.11</v>
      </c>
      <c r="H102" s="108">
        <f t="shared" si="38"/>
        <v>3.98</v>
      </c>
      <c r="I102" s="109">
        <f t="shared" si="39"/>
        <v>23.88</v>
      </c>
      <c r="J102" s="164" t="s">
        <v>13</v>
      </c>
      <c r="AA102" s="110"/>
      <c r="AC102" s="111"/>
    </row>
    <row r="103" spans="1:29" ht="30" x14ac:dyDescent="0.25">
      <c r="A103" s="216" t="s">
        <v>447</v>
      </c>
      <c r="B103" s="105" t="s">
        <v>40</v>
      </c>
      <c r="C103" s="105">
        <v>96977</v>
      </c>
      <c r="D103" s="106" t="s">
        <v>37788</v>
      </c>
      <c r="E103" s="105" t="s">
        <v>59</v>
      </c>
      <c r="F103" s="107">
        <v>60</v>
      </c>
      <c r="G103" s="108">
        <f>VLOOKUP('LOTE 01-ORÇAMENTO'!$C103,Tabela5[#All],5,0)</f>
        <v>61.25</v>
      </c>
      <c r="H103" s="108">
        <f t="shared" si="38"/>
        <v>78.53</v>
      </c>
      <c r="I103" s="109">
        <f t="shared" si="39"/>
        <v>4711.8</v>
      </c>
      <c r="J103" s="164" t="s">
        <v>13</v>
      </c>
      <c r="AA103" s="110"/>
      <c r="AC103" s="111"/>
    </row>
    <row r="104" spans="1:29" ht="30" x14ac:dyDescent="0.25">
      <c r="A104" s="216" t="s">
        <v>453</v>
      </c>
      <c r="B104" s="105" t="s">
        <v>40</v>
      </c>
      <c r="C104" s="105">
        <v>96985</v>
      </c>
      <c r="D104" s="106" t="s">
        <v>37789</v>
      </c>
      <c r="E104" s="105" t="s">
        <v>37787</v>
      </c>
      <c r="F104" s="107">
        <v>6</v>
      </c>
      <c r="G104" s="108">
        <f>VLOOKUP('LOTE 01-ORÇAMENTO'!$C104,Tabela5[#All],5,0)</f>
        <v>103.25</v>
      </c>
      <c r="H104" s="108">
        <f t="shared" si="38"/>
        <v>132.38</v>
      </c>
      <c r="I104" s="109">
        <f t="shared" si="39"/>
        <v>794.28</v>
      </c>
      <c r="J104" s="164" t="s">
        <v>13</v>
      </c>
      <c r="AA104" s="110"/>
      <c r="AC104" s="111"/>
    </row>
    <row r="105" spans="1:29" x14ac:dyDescent="0.25">
      <c r="A105" s="216" t="s">
        <v>459</v>
      </c>
      <c r="B105" s="105" t="s">
        <v>40</v>
      </c>
      <c r="C105" s="113">
        <v>119249</v>
      </c>
      <c r="D105" s="106" t="s">
        <v>33180</v>
      </c>
      <c r="E105" s="105" t="s">
        <v>37787</v>
      </c>
      <c r="F105" s="107">
        <v>18</v>
      </c>
      <c r="G105" s="108">
        <f>VLOOKUP('LOTE 01-ORÇAMENTO'!$C105,Tabela5[#All],5,0)</f>
        <v>33.549999999999997</v>
      </c>
      <c r="H105" s="108">
        <f t="shared" si="38"/>
        <v>43.01</v>
      </c>
      <c r="I105" s="109">
        <f t="shared" si="39"/>
        <v>774.18</v>
      </c>
      <c r="J105" s="164" t="s">
        <v>13</v>
      </c>
      <c r="AA105" s="110"/>
      <c r="AC105" s="111"/>
    </row>
    <row r="106" spans="1:29" x14ac:dyDescent="0.25">
      <c r="A106" s="216" t="s">
        <v>37839</v>
      </c>
      <c r="B106" s="105" t="s">
        <v>40</v>
      </c>
      <c r="C106" s="113">
        <v>119204</v>
      </c>
      <c r="D106" s="106" t="s">
        <v>33151</v>
      </c>
      <c r="E106" s="105" t="s">
        <v>37787</v>
      </c>
      <c r="F106" s="107">
        <v>18</v>
      </c>
      <c r="G106" s="108">
        <f>VLOOKUP('LOTE 01-ORÇAMENTO'!$C106,Tabela5[#All],5,0)</f>
        <v>252.15</v>
      </c>
      <c r="H106" s="108">
        <f t="shared" si="38"/>
        <v>323.3</v>
      </c>
      <c r="I106" s="109">
        <f t="shared" si="39"/>
        <v>5819.4</v>
      </c>
      <c r="J106" s="164" t="s">
        <v>13</v>
      </c>
      <c r="AA106" s="110"/>
      <c r="AC106" s="111"/>
    </row>
    <row r="107" spans="1:29" x14ac:dyDescent="0.25">
      <c r="A107" s="216" t="s">
        <v>37840</v>
      </c>
      <c r="B107" s="105" t="s">
        <v>40</v>
      </c>
      <c r="C107" s="113">
        <v>119242</v>
      </c>
      <c r="D107" s="106" t="s">
        <v>33175</v>
      </c>
      <c r="E107" s="105" t="s">
        <v>37787</v>
      </c>
      <c r="F107" s="107">
        <v>1</v>
      </c>
      <c r="G107" s="108">
        <f>VLOOKUP('LOTE 01-ORÇAMENTO'!$C107,Tabela5[#All],5,0)</f>
        <v>555.80999999999995</v>
      </c>
      <c r="H107" s="108">
        <f t="shared" si="38"/>
        <v>712.65</v>
      </c>
      <c r="I107" s="109">
        <f t="shared" si="39"/>
        <v>712.65</v>
      </c>
      <c r="J107" s="164" t="s">
        <v>13</v>
      </c>
      <c r="AA107" s="110"/>
      <c r="AC107" s="111"/>
    </row>
    <row r="108" spans="1:29" x14ac:dyDescent="0.25">
      <c r="A108" s="215" t="s">
        <v>466</v>
      </c>
      <c r="B108" s="90"/>
      <c r="C108" s="90"/>
      <c r="D108" s="97" t="s">
        <v>37921</v>
      </c>
      <c r="E108" s="90"/>
      <c r="F108" s="107"/>
      <c r="G108" s="93"/>
      <c r="H108" s="93"/>
      <c r="I108" s="93">
        <f>SUBTOTAL(9,I109:I195)</f>
        <v>102418.26</v>
      </c>
      <c r="J108" s="163"/>
      <c r="AA108" s="110"/>
      <c r="AC108" s="111"/>
    </row>
    <row r="109" spans="1:29" x14ac:dyDescent="0.25">
      <c r="A109" s="215" t="s">
        <v>468</v>
      </c>
      <c r="B109" s="90"/>
      <c r="C109" s="90"/>
      <c r="D109" s="97" t="s">
        <v>37920</v>
      </c>
      <c r="E109" s="90"/>
      <c r="F109" s="107"/>
      <c r="G109" s="93"/>
      <c r="H109" s="93"/>
      <c r="I109" s="93">
        <f>SUBTOTAL(9,I110:I129)</f>
        <v>9822.33</v>
      </c>
      <c r="J109" s="163"/>
      <c r="AA109" s="110"/>
      <c r="AC109" s="111"/>
    </row>
    <row r="110" spans="1:29" ht="30" x14ac:dyDescent="0.25">
      <c r="A110" s="216" t="s">
        <v>469</v>
      </c>
      <c r="B110" s="105" t="s">
        <v>47</v>
      </c>
      <c r="C110" s="113">
        <v>65000152</v>
      </c>
      <c r="D110" s="106" t="s">
        <v>37876</v>
      </c>
      <c r="E110" s="105" t="s">
        <v>73</v>
      </c>
      <c r="F110" s="107">
        <f>(1.7*1.7*1.5)*50%</f>
        <v>2.1674999999999995</v>
      </c>
      <c r="G110" s="108">
        <f>VLOOKUP('LOTE 01-ORÇAMENTO'!$C110,Tabela5[#All],5,0)</f>
        <v>63.57</v>
      </c>
      <c r="H110" s="108">
        <f t="shared" ref="H110:H126" si="40">TRUNC(IF(J110="BDI 1",G110*(1+$Z$1),IF(J110="BDI 2",G110*(1+$Z$2),IF(J110="",0))),2)</f>
        <v>81.5</v>
      </c>
      <c r="I110" s="109">
        <f t="shared" ref="I110:I129" si="41">ROUND(ROUND(F110,2)*ROUND(H110,2),2)</f>
        <v>176.86</v>
      </c>
      <c r="J110" s="164" t="s">
        <v>13</v>
      </c>
      <c r="AA110" s="110"/>
      <c r="AC110" s="111"/>
    </row>
    <row r="111" spans="1:29" ht="30" x14ac:dyDescent="0.25">
      <c r="A111" s="216" t="s">
        <v>470</v>
      </c>
      <c r="B111" s="105" t="s">
        <v>47</v>
      </c>
      <c r="C111" s="113">
        <v>65000160</v>
      </c>
      <c r="D111" s="106" t="s">
        <v>37877</v>
      </c>
      <c r="E111" s="105" t="s">
        <v>73</v>
      </c>
      <c r="F111" s="107">
        <f>(1.7*1.7*1.5)</f>
        <v>4.3349999999999991</v>
      </c>
      <c r="G111" s="108">
        <f>VLOOKUP('LOTE 01-ORÇAMENTO'!$C111,Tabela5[#All],5,0)</f>
        <v>13.02</v>
      </c>
      <c r="H111" s="108">
        <f t="shared" si="40"/>
        <v>16.690000000000001</v>
      </c>
      <c r="I111" s="109">
        <f t="shared" si="41"/>
        <v>72.430000000000007</v>
      </c>
      <c r="J111" s="164" t="s">
        <v>13</v>
      </c>
      <c r="AA111" s="110"/>
      <c r="AC111" s="111"/>
    </row>
    <row r="112" spans="1:29" x14ac:dyDescent="0.25">
      <c r="A112" s="216" t="s">
        <v>471</v>
      </c>
      <c r="B112" s="105" t="s">
        <v>47</v>
      </c>
      <c r="C112" s="113">
        <v>65000168</v>
      </c>
      <c r="D112" s="106" t="s">
        <v>37878</v>
      </c>
      <c r="E112" s="105" t="s">
        <v>73</v>
      </c>
      <c r="F112" s="107">
        <f>(1.7*1.7*1.5)</f>
        <v>4.3349999999999991</v>
      </c>
      <c r="G112" s="108">
        <f>VLOOKUP('LOTE 01-ORÇAMENTO'!$C112,Tabela5[#All],5,0)</f>
        <v>325.63</v>
      </c>
      <c r="H112" s="108">
        <f t="shared" si="40"/>
        <v>417.52</v>
      </c>
      <c r="I112" s="109">
        <f t="shared" si="41"/>
        <v>1812.04</v>
      </c>
      <c r="J112" s="164" t="s">
        <v>13</v>
      </c>
      <c r="AA112" s="110"/>
      <c r="AC112" s="111"/>
    </row>
    <row r="113" spans="1:29" ht="45" x14ac:dyDescent="0.25">
      <c r="A113" s="216" t="s">
        <v>37886</v>
      </c>
      <c r="B113" s="105" t="s">
        <v>47</v>
      </c>
      <c r="C113" s="113">
        <v>65000174</v>
      </c>
      <c r="D113" s="106" t="s">
        <v>37879</v>
      </c>
      <c r="E113" s="105" t="s">
        <v>73</v>
      </c>
      <c r="F113" s="107">
        <f>((1.7*1.7*1.5)-(1.6*1.6*1.5))</f>
        <v>0.49499999999999833</v>
      </c>
      <c r="G113" s="108">
        <f>VLOOKUP('LOTE 01-ORÇAMENTO'!$C113,Tabela5[#All],5,0)</f>
        <v>35.31</v>
      </c>
      <c r="H113" s="108">
        <f t="shared" si="40"/>
        <v>45.27</v>
      </c>
      <c r="I113" s="109">
        <f t="shared" si="41"/>
        <v>22.18</v>
      </c>
      <c r="J113" s="164" t="s">
        <v>13</v>
      </c>
      <c r="AA113" s="110"/>
      <c r="AC113" s="111"/>
    </row>
    <row r="114" spans="1:29" ht="30" x14ac:dyDescent="0.25">
      <c r="A114" s="216" t="s">
        <v>37887</v>
      </c>
      <c r="B114" s="105" t="s">
        <v>17</v>
      </c>
      <c r="C114" s="113">
        <v>100973</v>
      </c>
      <c r="D114" s="106" t="s">
        <v>37880</v>
      </c>
      <c r="E114" s="105" t="s">
        <v>73</v>
      </c>
      <c r="F114" s="107">
        <f>F112*1.25</f>
        <v>5.4187499999999993</v>
      </c>
      <c r="G114" s="108">
        <f>VLOOKUP('LOTE 01-ORÇAMENTO'!$C114,Tabela5[#All],5,0)</f>
        <v>8.9499999999999993</v>
      </c>
      <c r="H114" s="108">
        <f t="shared" si="40"/>
        <v>11.47</v>
      </c>
      <c r="I114" s="109">
        <f t="shared" si="41"/>
        <v>62.17</v>
      </c>
      <c r="J114" s="164" t="s">
        <v>13</v>
      </c>
      <c r="AA114" s="110"/>
      <c r="AC114" s="111"/>
    </row>
    <row r="115" spans="1:29" ht="30" x14ac:dyDescent="0.25">
      <c r="A115" s="216" t="s">
        <v>37888</v>
      </c>
      <c r="B115" s="105" t="s">
        <v>17</v>
      </c>
      <c r="C115" s="105">
        <v>95875</v>
      </c>
      <c r="D115" s="106" t="s">
        <v>30347</v>
      </c>
      <c r="E115" s="105" t="s">
        <v>37881</v>
      </c>
      <c r="F115" s="107">
        <f>F114*15</f>
        <v>81.281249999999986</v>
      </c>
      <c r="G115" s="108">
        <f>VLOOKUP('LOTE 01-ORÇAMENTO'!$C115,Tabela5[#All],5,0)</f>
        <v>2.4900000000000002</v>
      </c>
      <c r="H115" s="108">
        <f t="shared" si="40"/>
        <v>3.19</v>
      </c>
      <c r="I115" s="109">
        <f t="shared" si="41"/>
        <v>259.27999999999997</v>
      </c>
      <c r="J115" s="164" t="s">
        <v>13</v>
      </c>
      <c r="AA115" s="110"/>
      <c r="AC115" s="111"/>
    </row>
    <row r="116" spans="1:29" x14ac:dyDescent="0.25">
      <c r="A116" s="216" t="s">
        <v>37889</v>
      </c>
      <c r="B116" s="105" t="s">
        <v>47</v>
      </c>
      <c r="C116" s="113">
        <v>65000172</v>
      </c>
      <c r="D116" s="106" t="s">
        <v>37902</v>
      </c>
      <c r="E116" s="105" t="s">
        <v>68</v>
      </c>
      <c r="F116" s="107">
        <f>1.7*1.7</f>
        <v>2.8899999999999997</v>
      </c>
      <c r="G116" s="108">
        <f>VLOOKUP('LOTE 01-ORÇAMENTO'!$C116,Tabela5[#All],5,0)</f>
        <v>10.199999999999999</v>
      </c>
      <c r="H116" s="108">
        <f t="shared" si="40"/>
        <v>13.07</v>
      </c>
      <c r="I116" s="109">
        <f t="shared" si="41"/>
        <v>37.770000000000003</v>
      </c>
      <c r="J116" s="164" t="s">
        <v>13</v>
      </c>
      <c r="AA116" s="110"/>
      <c r="AC116" s="111"/>
    </row>
    <row r="117" spans="1:29" ht="30" x14ac:dyDescent="0.25">
      <c r="A117" s="216" t="s">
        <v>37890</v>
      </c>
      <c r="B117" s="105" t="s">
        <v>47</v>
      </c>
      <c r="C117" s="113">
        <v>65003744</v>
      </c>
      <c r="D117" s="106" t="s">
        <v>17280</v>
      </c>
      <c r="E117" s="105" t="s">
        <v>73</v>
      </c>
      <c r="F117" s="107">
        <f>1.6*1.6*0.05</f>
        <v>0.12800000000000003</v>
      </c>
      <c r="G117" s="108">
        <f>VLOOKUP('LOTE 01-ORÇAMENTO'!$C117,Tabela5[#All],5,0)</f>
        <v>882.08</v>
      </c>
      <c r="H117" s="108">
        <f t="shared" si="40"/>
        <v>1131</v>
      </c>
      <c r="I117" s="109">
        <f t="shared" si="41"/>
        <v>147.03</v>
      </c>
      <c r="J117" s="164" t="s">
        <v>13</v>
      </c>
      <c r="AA117" s="110"/>
      <c r="AC117" s="111"/>
    </row>
    <row r="118" spans="1:29" ht="30" x14ac:dyDescent="0.25">
      <c r="A118" s="216" t="s">
        <v>37891</v>
      </c>
      <c r="B118" s="105" t="s">
        <v>47</v>
      </c>
      <c r="C118" s="113">
        <v>65000239</v>
      </c>
      <c r="D118" s="106" t="s">
        <v>37906</v>
      </c>
      <c r="E118" s="105" t="s">
        <v>68</v>
      </c>
      <c r="F118" s="107">
        <f>(1.6*0.12)*4</f>
        <v>0.76800000000000002</v>
      </c>
      <c r="G118" s="108">
        <f>VLOOKUP('LOTE 01-ORÇAMENTO'!$C118,Tabela5[#All],5,0)</f>
        <v>80.12</v>
      </c>
      <c r="H118" s="108">
        <f t="shared" si="40"/>
        <v>102.72</v>
      </c>
      <c r="I118" s="109">
        <f t="shared" si="41"/>
        <v>79.09</v>
      </c>
      <c r="J118" s="164" t="s">
        <v>13</v>
      </c>
      <c r="AA118" s="110"/>
      <c r="AC118" s="111"/>
    </row>
    <row r="119" spans="1:29" ht="30" x14ac:dyDescent="0.25">
      <c r="A119" s="216" t="s">
        <v>37892</v>
      </c>
      <c r="B119" s="105" t="s">
        <v>47</v>
      </c>
      <c r="C119" s="113">
        <v>65003743</v>
      </c>
      <c r="D119" s="106" t="s">
        <v>16576</v>
      </c>
      <c r="E119" s="105" t="s">
        <v>68</v>
      </c>
      <c r="F119" s="107">
        <f>F118</f>
        <v>0.76800000000000002</v>
      </c>
      <c r="G119" s="108">
        <f>VLOOKUP('LOTE 01-ORÇAMENTO'!$C119,Tabela5[#All],5,0)</f>
        <v>27.05</v>
      </c>
      <c r="H119" s="108">
        <f t="shared" si="40"/>
        <v>34.68</v>
      </c>
      <c r="I119" s="109">
        <f t="shared" si="41"/>
        <v>26.7</v>
      </c>
      <c r="J119" s="164" t="s">
        <v>13</v>
      </c>
      <c r="AA119" s="110"/>
      <c r="AC119" s="111"/>
    </row>
    <row r="120" spans="1:29" x14ac:dyDescent="0.25">
      <c r="A120" s="216" t="s">
        <v>37893</v>
      </c>
      <c r="B120" s="105" t="s">
        <v>47</v>
      </c>
      <c r="C120" s="113">
        <v>65000276</v>
      </c>
      <c r="D120" s="106" t="s">
        <v>37903</v>
      </c>
      <c r="E120" s="105" t="s">
        <v>116</v>
      </c>
      <c r="F120" s="107">
        <v>19</v>
      </c>
      <c r="G120" s="108">
        <f>VLOOKUP('LOTE 01-ORÇAMENTO'!$C120,Tabela5[#All],5,0)</f>
        <v>13.21</v>
      </c>
      <c r="H120" s="108">
        <f t="shared" si="40"/>
        <v>16.93</v>
      </c>
      <c r="I120" s="109">
        <f t="shared" si="41"/>
        <v>321.67</v>
      </c>
      <c r="J120" s="164" t="s">
        <v>13</v>
      </c>
      <c r="AA120" s="110"/>
      <c r="AC120" s="111"/>
    </row>
    <row r="121" spans="1:29" ht="30" x14ac:dyDescent="0.25">
      <c r="A121" s="216" t="s">
        <v>37894</v>
      </c>
      <c r="B121" s="105" t="s">
        <v>17</v>
      </c>
      <c r="C121" s="113">
        <v>97090</v>
      </c>
      <c r="D121" s="106" t="s">
        <v>37907</v>
      </c>
      <c r="E121" s="105" t="s">
        <v>116</v>
      </c>
      <c r="F121" s="107">
        <f>5.85</f>
        <v>5.85</v>
      </c>
      <c r="G121" s="108">
        <f>VLOOKUP('LOTE 01-ORÇAMENTO'!$C121,Tabela5[#All],5,0)</f>
        <v>14.1</v>
      </c>
      <c r="H121" s="108">
        <f t="shared" si="40"/>
        <v>18.07</v>
      </c>
      <c r="I121" s="109">
        <f t="shared" si="41"/>
        <v>105.71</v>
      </c>
      <c r="J121" s="164" t="s">
        <v>13</v>
      </c>
      <c r="AA121" s="110"/>
      <c r="AC121" s="111"/>
    </row>
    <row r="122" spans="1:29" ht="45" x14ac:dyDescent="0.25">
      <c r="A122" s="216" t="s">
        <v>37895</v>
      </c>
      <c r="B122" s="105" t="s">
        <v>37885</v>
      </c>
      <c r="C122" s="113" t="s">
        <v>26068</v>
      </c>
      <c r="D122" s="106" t="s">
        <v>37904</v>
      </c>
      <c r="E122" s="105" t="s">
        <v>73</v>
      </c>
      <c r="F122" s="107">
        <f>1.6*1.6*0.1</f>
        <v>0.25600000000000006</v>
      </c>
      <c r="G122" s="108">
        <f>VLOOKUP('LOTE 01-ORÇAMENTO'!$C122,Tabela5[#All],5,0)</f>
        <v>861.29</v>
      </c>
      <c r="H122" s="108">
        <f t="shared" si="40"/>
        <v>1104.3399999999999</v>
      </c>
      <c r="I122" s="109">
        <f t="shared" si="41"/>
        <v>287.13</v>
      </c>
      <c r="J122" s="164" t="s">
        <v>13</v>
      </c>
      <c r="AA122" s="110"/>
      <c r="AC122" s="111"/>
    </row>
    <row r="123" spans="1:29" ht="45" x14ac:dyDescent="0.25">
      <c r="A123" s="216" t="s">
        <v>37896</v>
      </c>
      <c r="B123" s="105" t="s">
        <v>47</v>
      </c>
      <c r="C123" s="113">
        <v>65000096</v>
      </c>
      <c r="D123" s="106" t="s">
        <v>37905</v>
      </c>
      <c r="E123" s="105" t="s">
        <v>68</v>
      </c>
      <c r="F123" s="107">
        <f>(1.6*1.2*2+1.2*1.2*2)</f>
        <v>6.72</v>
      </c>
      <c r="G123" s="108">
        <f>VLOOKUP('LOTE 01-ORÇAMENTO'!$C123,Tabela5[#All],5,0)</f>
        <v>82.69</v>
      </c>
      <c r="H123" s="108">
        <f t="shared" si="40"/>
        <v>106.02</v>
      </c>
      <c r="I123" s="109">
        <f t="shared" si="41"/>
        <v>712.45</v>
      </c>
      <c r="J123" s="164" t="s">
        <v>13</v>
      </c>
      <c r="AA123" s="110"/>
      <c r="AC123" s="111"/>
    </row>
    <row r="124" spans="1:29" ht="30" x14ac:dyDescent="0.25">
      <c r="A124" s="216" t="s">
        <v>37897</v>
      </c>
      <c r="B124" s="105" t="s">
        <v>47</v>
      </c>
      <c r="C124" s="113">
        <v>65000100</v>
      </c>
      <c r="D124" s="106" t="s">
        <v>37908</v>
      </c>
      <c r="E124" s="105" t="s">
        <v>68</v>
      </c>
      <c r="F124" s="107">
        <f>(1.25*1.2*4+1.25*1.25)</f>
        <v>7.5625</v>
      </c>
      <c r="G124" s="108">
        <f>VLOOKUP('LOTE 01-ORÇAMENTO'!$C124,Tabela5[#All],5,0)</f>
        <v>75.84</v>
      </c>
      <c r="H124" s="108">
        <f t="shared" si="40"/>
        <v>97.24</v>
      </c>
      <c r="I124" s="109">
        <f t="shared" si="41"/>
        <v>735.13</v>
      </c>
      <c r="J124" s="164" t="s">
        <v>13</v>
      </c>
      <c r="AA124" s="110"/>
      <c r="AC124" s="111"/>
    </row>
    <row r="125" spans="1:29" ht="30" x14ac:dyDescent="0.25">
      <c r="A125" s="216" t="s">
        <v>37898</v>
      </c>
      <c r="B125" s="105" t="s">
        <v>47</v>
      </c>
      <c r="C125" s="113">
        <v>65000102</v>
      </c>
      <c r="D125" s="106" t="s">
        <v>37909</v>
      </c>
      <c r="E125" s="105" t="s">
        <v>852</v>
      </c>
      <c r="F125" s="107">
        <f>1.65*1.2*4</f>
        <v>7.919999999999999</v>
      </c>
      <c r="G125" s="108">
        <f>VLOOKUP('LOTE 01-ORÇAMENTO'!$C125,Tabela5[#All],5,0)</f>
        <v>25.37</v>
      </c>
      <c r="H125" s="108">
        <f t="shared" si="40"/>
        <v>32.520000000000003</v>
      </c>
      <c r="I125" s="109">
        <f t="shared" si="41"/>
        <v>257.56</v>
      </c>
      <c r="J125" s="164" t="s">
        <v>13</v>
      </c>
      <c r="AA125" s="110"/>
      <c r="AC125" s="111"/>
    </row>
    <row r="126" spans="1:29" ht="30" x14ac:dyDescent="0.25">
      <c r="A126" s="216" t="s">
        <v>37899</v>
      </c>
      <c r="B126" s="105" t="s">
        <v>47</v>
      </c>
      <c r="C126" s="113">
        <v>65000331</v>
      </c>
      <c r="D126" s="106" t="s">
        <v>37883</v>
      </c>
      <c r="E126" s="105" t="s">
        <v>29</v>
      </c>
      <c r="F126" s="107">
        <f>4</f>
        <v>4</v>
      </c>
      <c r="G126" s="108">
        <f>VLOOKUP('LOTE 01-ORÇAMENTO'!$C126,Tabela5[#All],5,0)</f>
        <v>50.37</v>
      </c>
      <c r="H126" s="108">
        <f t="shared" si="40"/>
        <v>64.58</v>
      </c>
      <c r="I126" s="109">
        <f t="shared" si="41"/>
        <v>258.32</v>
      </c>
      <c r="J126" s="164" t="s">
        <v>13</v>
      </c>
      <c r="AA126" s="190"/>
      <c r="AC126" s="191"/>
    </row>
    <row r="127" spans="1:29" ht="30" x14ac:dyDescent="0.25">
      <c r="A127" s="216" t="s">
        <v>37900</v>
      </c>
      <c r="B127" s="105" t="s">
        <v>47</v>
      </c>
      <c r="C127" s="113">
        <v>65000152</v>
      </c>
      <c r="D127" s="106" t="s">
        <v>37876</v>
      </c>
      <c r="E127" s="105" t="s">
        <v>73</v>
      </c>
      <c r="F127" s="107">
        <f>25*0.6*0.5</f>
        <v>7.5</v>
      </c>
      <c r="G127" s="108">
        <f>VLOOKUP('LOTE 01-ORÇAMENTO'!$C127,Tabela5[#All],5,0)</f>
        <v>63.57</v>
      </c>
      <c r="H127" s="108">
        <f t="shared" ref="H127" si="42">TRUNC(IF(J127="BDI 1",G127*(1+$Z$1),IF(J127="BDI 2",G127*(1+$Z$2),IF(J127="",0))),2)</f>
        <v>81.5</v>
      </c>
      <c r="I127" s="109">
        <f t="shared" si="41"/>
        <v>611.25</v>
      </c>
      <c r="J127" s="164" t="s">
        <v>13</v>
      </c>
      <c r="AA127" s="190"/>
      <c r="AC127" s="191"/>
    </row>
    <row r="128" spans="1:29" ht="30" x14ac:dyDescent="0.25">
      <c r="A128" s="216" t="s">
        <v>37901</v>
      </c>
      <c r="B128" s="105" t="s">
        <v>40</v>
      </c>
      <c r="C128" s="113">
        <v>801006</v>
      </c>
      <c r="D128" s="106" t="s">
        <v>34369</v>
      </c>
      <c r="E128" s="105" t="s">
        <v>59</v>
      </c>
      <c r="F128" s="107">
        <v>25</v>
      </c>
      <c r="G128" s="108">
        <f>VLOOKUP('LOTE 01-ORÇAMENTO'!$C128,Tabela5[#All],5,0)</f>
        <v>64.78</v>
      </c>
      <c r="H128" s="108">
        <f t="shared" ref="H128" si="43">TRUNC(IF(J128="BDI 1",G128*(1+$Z$1),IF(J128="BDI 2",G128*(1+$Z$2),IF(J128="",0))),2)</f>
        <v>83.06</v>
      </c>
      <c r="I128" s="109">
        <f t="shared" si="41"/>
        <v>2076.5</v>
      </c>
      <c r="J128" s="164" t="s">
        <v>13</v>
      </c>
      <c r="AA128" s="190"/>
      <c r="AC128" s="191"/>
    </row>
    <row r="129" spans="1:29" ht="45" x14ac:dyDescent="0.25">
      <c r="A129" s="216" t="s">
        <v>38056</v>
      </c>
      <c r="B129" s="105" t="s">
        <v>17</v>
      </c>
      <c r="C129" s="113">
        <v>99260</v>
      </c>
      <c r="D129" s="106" t="s">
        <v>38055</v>
      </c>
      <c r="E129" s="105" t="s">
        <v>101</v>
      </c>
      <c r="F129" s="107">
        <v>3</v>
      </c>
      <c r="G129" s="108">
        <f>VLOOKUP('LOTE 01-ORÇAMENTO'!$C129,Tabela5[#All],5,0)</f>
        <v>457.83</v>
      </c>
      <c r="H129" s="108">
        <f t="shared" ref="H129" si="44">TRUNC(IF(J129="BDI 1",G129*(1+$Z$1),IF(J129="BDI 2",G129*(1+$Z$2),IF(J129="",0))),2)</f>
        <v>587.02</v>
      </c>
      <c r="I129" s="109">
        <f t="shared" si="41"/>
        <v>1761.06</v>
      </c>
      <c r="J129" s="164" t="s">
        <v>13</v>
      </c>
      <c r="AA129" s="190"/>
      <c r="AC129" s="191"/>
    </row>
    <row r="130" spans="1:29" x14ac:dyDescent="0.25">
      <c r="A130" s="215" t="s">
        <v>37758</v>
      </c>
      <c r="B130" s="90"/>
      <c r="C130" s="90"/>
      <c r="D130" s="97" t="s">
        <v>38052</v>
      </c>
      <c r="E130" s="90"/>
      <c r="F130" s="107"/>
      <c r="G130" s="93"/>
      <c r="H130" s="93"/>
      <c r="I130" s="93">
        <f>SUBTOTAL(9,I131:I149)</f>
        <v>8431.2599999999984</v>
      </c>
      <c r="J130" s="163"/>
    </row>
    <row r="131" spans="1:29" ht="30" x14ac:dyDescent="0.25">
      <c r="A131" s="216" t="s">
        <v>37841</v>
      </c>
      <c r="B131" s="105" t="s">
        <v>47</v>
      </c>
      <c r="C131" s="113">
        <v>65000152</v>
      </c>
      <c r="D131" s="106" t="s">
        <v>37876</v>
      </c>
      <c r="E131" s="105" t="s">
        <v>73</v>
      </c>
      <c r="F131" s="107">
        <f>(2.4*2.4*1.5)+(15*0.5*0.6)</f>
        <v>13.14</v>
      </c>
      <c r="G131" s="108">
        <f>VLOOKUP('LOTE 01-ORÇAMENTO'!$C131,Tabela5[#All],5,0)</f>
        <v>63.57</v>
      </c>
      <c r="H131" s="108">
        <f t="shared" ref="H131:H149" si="45">TRUNC(IF(J131="BDI 1",G131*(1+$Z$1),IF(J131="BDI 2",G131*(1+$Z$2),IF(J131="",0))),2)</f>
        <v>81.5</v>
      </c>
      <c r="I131" s="109">
        <f t="shared" ref="I131:I149" si="46">ROUND(ROUND(F131,2)*ROUND(H131,2),2)</f>
        <v>1070.9100000000001</v>
      </c>
      <c r="J131" s="164" t="s">
        <v>13</v>
      </c>
    </row>
    <row r="132" spans="1:29" ht="30" x14ac:dyDescent="0.25">
      <c r="A132" s="216" t="s">
        <v>37842</v>
      </c>
      <c r="B132" s="105" t="s">
        <v>47</v>
      </c>
      <c r="C132" s="113">
        <v>65000160</v>
      </c>
      <c r="D132" s="106" t="s">
        <v>37877</v>
      </c>
      <c r="E132" s="105" t="s">
        <v>73</v>
      </c>
      <c r="F132" s="107">
        <f>(2.4*2.4*1.5)</f>
        <v>8.64</v>
      </c>
      <c r="G132" s="108">
        <f>VLOOKUP('LOTE 01-ORÇAMENTO'!$C132,Tabela5[#All],5,0)</f>
        <v>13.02</v>
      </c>
      <c r="H132" s="108">
        <f t="shared" si="45"/>
        <v>16.690000000000001</v>
      </c>
      <c r="I132" s="109">
        <f t="shared" si="46"/>
        <v>144.19999999999999</v>
      </c>
      <c r="J132" s="164" t="s">
        <v>13</v>
      </c>
    </row>
    <row r="133" spans="1:29" x14ac:dyDescent="0.25">
      <c r="A133" s="216" t="s">
        <v>37843</v>
      </c>
      <c r="B133" s="105" t="s">
        <v>47</v>
      </c>
      <c r="C133" s="113">
        <v>65000168</v>
      </c>
      <c r="D133" s="106" t="s">
        <v>37878</v>
      </c>
      <c r="E133" s="105" t="s">
        <v>73</v>
      </c>
      <c r="F133" s="107">
        <f>(2.4*2.4*1.5)*50%</f>
        <v>4.32</v>
      </c>
      <c r="G133" s="108">
        <f>VLOOKUP('LOTE 01-ORÇAMENTO'!$C133,Tabela5[#All],5,0)</f>
        <v>325.63</v>
      </c>
      <c r="H133" s="108">
        <f t="shared" si="45"/>
        <v>417.52</v>
      </c>
      <c r="I133" s="109">
        <f t="shared" si="46"/>
        <v>1803.69</v>
      </c>
      <c r="J133" s="164" t="s">
        <v>13</v>
      </c>
    </row>
    <row r="134" spans="1:29" ht="45" x14ac:dyDescent="0.25">
      <c r="A134" s="216" t="s">
        <v>37922</v>
      </c>
      <c r="B134" s="105" t="s">
        <v>47</v>
      </c>
      <c r="C134" s="113">
        <v>65000174</v>
      </c>
      <c r="D134" s="106" t="s">
        <v>37879</v>
      </c>
      <c r="E134" s="105" t="s">
        <v>73</v>
      </c>
      <c r="F134" s="107">
        <f>((2.4*2.4*1.5)-(2.05*2.05*1.5))</f>
        <v>2.3362500000000015</v>
      </c>
      <c r="G134" s="108">
        <f>VLOOKUP('LOTE 01-ORÇAMENTO'!$C134,Tabela5[#All],5,0)</f>
        <v>35.31</v>
      </c>
      <c r="H134" s="108">
        <f t="shared" si="45"/>
        <v>45.27</v>
      </c>
      <c r="I134" s="109">
        <f t="shared" si="46"/>
        <v>105.93</v>
      </c>
      <c r="J134" s="164" t="s">
        <v>13</v>
      </c>
    </row>
    <row r="135" spans="1:29" ht="30" x14ac:dyDescent="0.25">
      <c r="A135" s="216" t="s">
        <v>37923</v>
      </c>
      <c r="B135" s="105" t="s">
        <v>17</v>
      </c>
      <c r="C135" s="113">
        <v>100973</v>
      </c>
      <c r="D135" s="106" t="s">
        <v>37880</v>
      </c>
      <c r="E135" s="105" t="s">
        <v>73</v>
      </c>
      <c r="F135" s="107">
        <f>F133*1.25</f>
        <v>5.4</v>
      </c>
      <c r="G135" s="108">
        <f>VLOOKUP('LOTE 01-ORÇAMENTO'!$C135,Tabela5[#All],5,0)</f>
        <v>8.9499999999999993</v>
      </c>
      <c r="H135" s="108">
        <f t="shared" si="45"/>
        <v>11.47</v>
      </c>
      <c r="I135" s="109">
        <f t="shared" si="46"/>
        <v>61.94</v>
      </c>
      <c r="J135" s="164" t="s">
        <v>13</v>
      </c>
    </row>
    <row r="136" spans="1:29" ht="30" x14ac:dyDescent="0.25">
      <c r="A136" s="216" t="s">
        <v>37924</v>
      </c>
      <c r="B136" s="105" t="s">
        <v>17</v>
      </c>
      <c r="C136" s="105">
        <v>95875</v>
      </c>
      <c r="D136" s="106" t="s">
        <v>30347</v>
      </c>
      <c r="E136" s="105" t="s">
        <v>37881</v>
      </c>
      <c r="F136" s="107">
        <f>F135*15</f>
        <v>81</v>
      </c>
      <c r="G136" s="108">
        <f>VLOOKUP('LOTE 01-ORÇAMENTO'!$C136,Tabela5[#All],5,0)</f>
        <v>2.4900000000000002</v>
      </c>
      <c r="H136" s="108">
        <f t="shared" si="45"/>
        <v>3.19</v>
      </c>
      <c r="I136" s="109">
        <f t="shared" si="46"/>
        <v>258.39</v>
      </c>
      <c r="J136" s="164" t="s">
        <v>13</v>
      </c>
    </row>
    <row r="137" spans="1:29" x14ac:dyDescent="0.25">
      <c r="A137" s="216" t="s">
        <v>37925</v>
      </c>
      <c r="B137" s="105" t="s">
        <v>47</v>
      </c>
      <c r="C137" s="113">
        <v>65000172</v>
      </c>
      <c r="D137" s="106" t="s">
        <v>37902</v>
      </c>
      <c r="E137" s="105" t="s">
        <v>68</v>
      </c>
      <c r="F137" s="107">
        <f>2.4*2.4</f>
        <v>5.76</v>
      </c>
      <c r="G137" s="108">
        <f>VLOOKUP('LOTE 01-ORÇAMENTO'!$C137,Tabela5[#All],5,0)</f>
        <v>10.199999999999999</v>
      </c>
      <c r="H137" s="108">
        <f t="shared" si="45"/>
        <v>13.07</v>
      </c>
      <c r="I137" s="109">
        <f t="shared" si="46"/>
        <v>75.28</v>
      </c>
      <c r="J137" s="164" t="s">
        <v>13</v>
      </c>
      <c r="AA137" s="190"/>
      <c r="AC137" s="191"/>
    </row>
    <row r="138" spans="1:29" ht="30" x14ac:dyDescent="0.25">
      <c r="A138" s="216" t="s">
        <v>37926</v>
      </c>
      <c r="B138" s="105" t="s">
        <v>47</v>
      </c>
      <c r="C138" s="113">
        <v>65003744</v>
      </c>
      <c r="D138" s="106" t="s">
        <v>17280</v>
      </c>
      <c r="E138" s="105" t="s">
        <v>73</v>
      </c>
      <c r="F138" s="107">
        <f>2.05*2.05*0.05</f>
        <v>0.21012500000000001</v>
      </c>
      <c r="G138" s="108">
        <f>VLOOKUP('LOTE 01-ORÇAMENTO'!$C138,Tabela5[#All],5,0)</f>
        <v>882.08</v>
      </c>
      <c r="H138" s="108">
        <f t="shared" si="45"/>
        <v>1131</v>
      </c>
      <c r="I138" s="109">
        <f t="shared" si="46"/>
        <v>237.51</v>
      </c>
      <c r="J138" s="164" t="s">
        <v>13</v>
      </c>
      <c r="AA138" s="190"/>
      <c r="AC138" s="191"/>
    </row>
    <row r="139" spans="1:29" ht="30" x14ac:dyDescent="0.25">
      <c r="A139" s="216" t="s">
        <v>37927</v>
      </c>
      <c r="B139" s="105" t="s">
        <v>47</v>
      </c>
      <c r="C139" s="113">
        <v>65000239</v>
      </c>
      <c r="D139" s="106" t="s">
        <v>37906</v>
      </c>
      <c r="E139" s="105" t="s">
        <v>68</v>
      </c>
      <c r="F139" s="107">
        <f>((2.05*0.12)*4)</f>
        <v>0.98399999999999987</v>
      </c>
      <c r="G139" s="108">
        <f>VLOOKUP('LOTE 01-ORÇAMENTO'!$C139,Tabela5[#All],5,0)</f>
        <v>80.12</v>
      </c>
      <c r="H139" s="108">
        <f t="shared" si="45"/>
        <v>102.72</v>
      </c>
      <c r="I139" s="109">
        <f t="shared" si="46"/>
        <v>100.67</v>
      </c>
      <c r="J139" s="164" t="s">
        <v>13</v>
      </c>
      <c r="AA139" s="190"/>
      <c r="AC139" s="191"/>
    </row>
    <row r="140" spans="1:29" ht="30" x14ac:dyDescent="0.25">
      <c r="A140" s="216" t="s">
        <v>37928</v>
      </c>
      <c r="B140" s="105" t="s">
        <v>47</v>
      </c>
      <c r="C140" s="113">
        <v>65003743</v>
      </c>
      <c r="D140" s="106" t="s">
        <v>16576</v>
      </c>
      <c r="E140" s="105" t="s">
        <v>68</v>
      </c>
      <c r="F140" s="107">
        <f>F139</f>
        <v>0.98399999999999987</v>
      </c>
      <c r="G140" s="108">
        <f>VLOOKUP('LOTE 01-ORÇAMENTO'!$C140,Tabela5[#All],5,0)</f>
        <v>27.05</v>
      </c>
      <c r="H140" s="108">
        <f t="shared" si="45"/>
        <v>34.68</v>
      </c>
      <c r="I140" s="109">
        <f t="shared" si="46"/>
        <v>33.99</v>
      </c>
      <c r="J140" s="164" t="s">
        <v>13</v>
      </c>
      <c r="AA140" s="190"/>
      <c r="AC140" s="191"/>
    </row>
    <row r="141" spans="1:29" x14ac:dyDescent="0.25">
      <c r="A141" s="216" t="s">
        <v>37929</v>
      </c>
      <c r="B141" s="105" t="s">
        <v>47</v>
      </c>
      <c r="C141" s="113">
        <v>65000276</v>
      </c>
      <c r="D141" s="106" t="s">
        <v>37903</v>
      </c>
      <c r="E141" s="105" t="s">
        <v>116</v>
      </c>
      <c r="F141" s="107">
        <v>21</v>
      </c>
      <c r="G141" s="108">
        <f>VLOOKUP('LOTE 01-ORÇAMENTO'!$C141,Tabela5[#All],5,0)</f>
        <v>13.21</v>
      </c>
      <c r="H141" s="108">
        <f t="shared" si="45"/>
        <v>16.93</v>
      </c>
      <c r="I141" s="109">
        <f t="shared" si="46"/>
        <v>355.53</v>
      </c>
      <c r="J141" s="164" t="s">
        <v>13</v>
      </c>
      <c r="AA141" s="190"/>
      <c r="AC141" s="191"/>
    </row>
    <row r="142" spans="1:29" ht="30" x14ac:dyDescent="0.25">
      <c r="A142" s="216" t="s">
        <v>37930</v>
      </c>
      <c r="B142" s="105" t="s">
        <v>17</v>
      </c>
      <c r="C142" s="113">
        <v>97090</v>
      </c>
      <c r="D142" s="106" t="s">
        <v>37907</v>
      </c>
      <c r="E142" s="105" t="s">
        <v>116</v>
      </c>
      <c r="F142" s="107">
        <v>9.3000000000000007</v>
      </c>
      <c r="G142" s="108">
        <f>VLOOKUP('LOTE 01-ORÇAMENTO'!$C142,Tabela5[#All],5,0)</f>
        <v>14.1</v>
      </c>
      <c r="H142" s="108">
        <f t="shared" si="45"/>
        <v>18.07</v>
      </c>
      <c r="I142" s="109">
        <f t="shared" si="46"/>
        <v>168.05</v>
      </c>
      <c r="J142" s="164" t="s">
        <v>13</v>
      </c>
      <c r="AA142" s="190"/>
      <c r="AC142" s="191"/>
    </row>
    <row r="143" spans="1:29" ht="45" x14ac:dyDescent="0.25">
      <c r="A143" s="216" t="s">
        <v>37931</v>
      </c>
      <c r="B143" s="105" t="s">
        <v>37885</v>
      </c>
      <c r="C143" s="113" t="s">
        <v>26068</v>
      </c>
      <c r="D143" s="106" t="s">
        <v>37904</v>
      </c>
      <c r="E143" s="105" t="s">
        <v>73</v>
      </c>
      <c r="F143" s="107">
        <f>2.05*2.05*0.1</f>
        <v>0.42025000000000001</v>
      </c>
      <c r="G143" s="108">
        <f>VLOOKUP('LOTE 01-ORÇAMENTO'!$C143,Tabela5[#All],5,0)</f>
        <v>861.29</v>
      </c>
      <c r="H143" s="108">
        <f t="shared" si="45"/>
        <v>1104.3399999999999</v>
      </c>
      <c r="I143" s="109">
        <f t="shared" si="46"/>
        <v>463.82</v>
      </c>
      <c r="J143" s="164" t="s">
        <v>13</v>
      </c>
      <c r="AA143" s="190"/>
      <c r="AC143" s="191"/>
    </row>
    <row r="144" spans="1:29" ht="45" x14ac:dyDescent="0.25">
      <c r="A144" s="216" t="s">
        <v>37932</v>
      </c>
      <c r="B144" s="105" t="s">
        <v>47</v>
      </c>
      <c r="C144" s="113">
        <v>65000096</v>
      </c>
      <c r="D144" s="106" t="s">
        <v>37905</v>
      </c>
      <c r="E144" s="105" t="s">
        <v>68</v>
      </c>
      <c r="F144" s="107">
        <f>(1.87*1.2*4)</f>
        <v>8.9760000000000009</v>
      </c>
      <c r="G144" s="108">
        <f>VLOOKUP('LOTE 01-ORÇAMENTO'!$C144,Tabela5[#All],5,0)</f>
        <v>82.69</v>
      </c>
      <c r="H144" s="108">
        <f t="shared" si="45"/>
        <v>106.02</v>
      </c>
      <c r="I144" s="109">
        <f t="shared" si="46"/>
        <v>952.06</v>
      </c>
      <c r="J144" s="164" t="s">
        <v>13</v>
      </c>
      <c r="AA144" s="190"/>
      <c r="AC144" s="191"/>
    </row>
    <row r="145" spans="1:29" ht="30" x14ac:dyDescent="0.25">
      <c r="A145" s="216" t="s">
        <v>37933</v>
      </c>
      <c r="B145" s="105" t="s">
        <v>47</v>
      </c>
      <c r="C145" s="113">
        <v>65000100</v>
      </c>
      <c r="D145" s="106" t="s">
        <v>37908</v>
      </c>
      <c r="E145" s="105" t="s">
        <v>68</v>
      </c>
      <c r="F145" s="107">
        <f>(1.67*1.2*4+1.67*1.67)</f>
        <v>10.8049</v>
      </c>
      <c r="G145" s="108">
        <f>VLOOKUP('LOTE 01-ORÇAMENTO'!$C145,Tabela5[#All],5,0)</f>
        <v>75.84</v>
      </c>
      <c r="H145" s="108">
        <f t="shared" si="45"/>
        <v>97.24</v>
      </c>
      <c r="I145" s="109">
        <f t="shared" si="46"/>
        <v>1050.19</v>
      </c>
      <c r="J145" s="164" t="s">
        <v>13</v>
      </c>
      <c r="AA145" s="190"/>
      <c r="AC145" s="191"/>
    </row>
    <row r="146" spans="1:29" ht="30" x14ac:dyDescent="0.25">
      <c r="A146" s="216" t="s">
        <v>37934</v>
      </c>
      <c r="B146" s="105" t="s">
        <v>47</v>
      </c>
      <c r="C146" s="113">
        <v>65000102</v>
      </c>
      <c r="D146" s="106" t="s">
        <v>37909</v>
      </c>
      <c r="E146" s="105" t="s">
        <v>852</v>
      </c>
      <c r="F146" s="107">
        <f>2.05*1.2*4</f>
        <v>9.8399999999999981</v>
      </c>
      <c r="G146" s="108">
        <f>VLOOKUP('LOTE 01-ORÇAMENTO'!$C146,Tabela5[#All],5,0)</f>
        <v>25.37</v>
      </c>
      <c r="H146" s="108">
        <f t="shared" si="45"/>
        <v>32.520000000000003</v>
      </c>
      <c r="I146" s="109">
        <f t="shared" si="46"/>
        <v>320</v>
      </c>
      <c r="J146" s="164" t="s">
        <v>13</v>
      </c>
      <c r="AA146" s="190"/>
      <c r="AC146" s="191"/>
    </row>
    <row r="147" spans="1:29" ht="30" x14ac:dyDescent="0.25">
      <c r="A147" s="216" t="s">
        <v>37935</v>
      </c>
      <c r="B147" s="105" t="s">
        <v>30664</v>
      </c>
      <c r="C147" s="113">
        <v>6</v>
      </c>
      <c r="D147" s="106" t="s">
        <v>37882</v>
      </c>
      <c r="E147" s="105" t="s">
        <v>59</v>
      </c>
      <c r="F147" s="107">
        <f>1.5</f>
        <v>1.5</v>
      </c>
      <c r="G147" s="108">
        <f>'LOTE 01-CPU'!I39</f>
        <v>99.279700000000005</v>
      </c>
      <c r="H147" s="108">
        <f t="shared" si="45"/>
        <v>127.29</v>
      </c>
      <c r="I147" s="109">
        <f t="shared" si="46"/>
        <v>190.94</v>
      </c>
      <c r="J147" s="164" t="s">
        <v>13</v>
      </c>
      <c r="AA147" s="190"/>
      <c r="AC147" s="191"/>
    </row>
    <row r="148" spans="1:29" ht="30" x14ac:dyDescent="0.25">
      <c r="A148" s="216" t="s">
        <v>37936</v>
      </c>
      <c r="B148" s="105" t="s">
        <v>47</v>
      </c>
      <c r="C148" s="113">
        <v>65000331</v>
      </c>
      <c r="D148" s="106" t="s">
        <v>37883</v>
      </c>
      <c r="E148" s="105" t="s">
        <v>29</v>
      </c>
      <c r="F148" s="107">
        <f>4</f>
        <v>4</v>
      </c>
      <c r="G148" s="108">
        <f>VLOOKUP('LOTE 01-ORÇAMENTO'!$C148,Tabela5[#All],5,0)</f>
        <v>50.37</v>
      </c>
      <c r="H148" s="108">
        <f t="shared" si="45"/>
        <v>64.58</v>
      </c>
      <c r="I148" s="109">
        <f t="shared" si="46"/>
        <v>258.32</v>
      </c>
      <c r="J148" s="164" t="s">
        <v>13</v>
      </c>
      <c r="AA148" s="190"/>
      <c r="AC148" s="191"/>
    </row>
    <row r="149" spans="1:29" ht="30" x14ac:dyDescent="0.25">
      <c r="A149" s="216" t="s">
        <v>37937</v>
      </c>
      <c r="B149" s="105" t="s">
        <v>47</v>
      </c>
      <c r="C149" s="113">
        <v>65002374</v>
      </c>
      <c r="D149" s="106" t="s">
        <v>37884</v>
      </c>
      <c r="E149" s="105" t="s">
        <v>73</v>
      </c>
      <c r="F149" s="107">
        <f>0.05*5</f>
        <v>0.25</v>
      </c>
      <c r="G149" s="108">
        <f>VLOOKUP('LOTE 01-ORÇAMENTO'!$C149,Tabela5[#All],5,0)</f>
        <v>2432.8200000000002</v>
      </c>
      <c r="H149" s="108">
        <f t="shared" si="45"/>
        <v>3119.36</v>
      </c>
      <c r="I149" s="109">
        <f t="shared" si="46"/>
        <v>779.84</v>
      </c>
      <c r="J149" s="164" t="s">
        <v>13</v>
      </c>
      <c r="AA149" s="190"/>
      <c r="AC149" s="191"/>
    </row>
    <row r="150" spans="1:29" x14ac:dyDescent="0.25">
      <c r="A150" s="215" t="s">
        <v>37868</v>
      </c>
      <c r="B150" s="90"/>
      <c r="C150" s="90"/>
      <c r="D150" s="97" t="s">
        <v>37938</v>
      </c>
      <c r="E150" s="90"/>
      <c r="F150" s="107"/>
      <c r="G150" s="93"/>
      <c r="H150" s="93"/>
      <c r="I150" s="93">
        <f>SUBTOTAL(9,I151:I193)</f>
        <v>77180.67</v>
      </c>
      <c r="J150" s="163"/>
      <c r="AA150" s="190"/>
      <c r="AC150" s="191"/>
    </row>
    <row r="151" spans="1:29" x14ac:dyDescent="0.25">
      <c r="A151" s="216" t="s">
        <v>37939</v>
      </c>
      <c r="B151" s="105" t="s">
        <v>47</v>
      </c>
      <c r="C151" s="113">
        <v>25001679</v>
      </c>
      <c r="D151" s="106" t="s">
        <v>11300</v>
      </c>
      <c r="E151" s="105" t="s">
        <v>101</v>
      </c>
      <c r="F151" s="107">
        <v>1</v>
      </c>
      <c r="G151" s="108">
        <f>VLOOKUP('LOTE 01-ORÇAMENTO'!$C151,Tabela5[#All],5,0)</f>
        <v>39.090000000000003</v>
      </c>
      <c r="H151" s="108">
        <f t="shared" ref="H151:H180" si="47">TRUNC(IF(J151="BDI 1",G151*(1+$Z$1),IF(J151="BDI 2",G151*(1+$Z$2),IF(J151="",0))),2)</f>
        <v>45.83</v>
      </c>
      <c r="I151" s="109">
        <f t="shared" ref="I151:I193" si="48">ROUND(ROUND(F151,2)*ROUND(H151,2),2)</f>
        <v>45.83</v>
      </c>
      <c r="J151" s="164" t="s">
        <v>99</v>
      </c>
      <c r="AA151" s="190"/>
      <c r="AC151" s="191"/>
    </row>
    <row r="152" spans="1:29" x14ac:dyDescent="0.25">
      <c r="A152" s="216" t="s">
        <v>38009</v>
      </c>
      <c r="B152" s="105" t="s">
        <v>47</v>
      </c>
      <c r="C152" s="113">
        <v>25001678</v>
      </c>
      <c r="D152" s="106" t="s">
        <v>37940</v>
      </c>
      <c r="E152" s="105" t="s">
        <v>101</v>
      </c>
      <c r="F152" s="107">
        <v>1</v>
      </c>
      <c r="G152" s="108">
        <f>VLOOKUP('LOTE 01-ORÇAMENTO'!$C152,Tabela5[#All],5,0)</f>
        <v>21.68</v>
      </c>
      <c r="H152" s="108">
        <f t="shared" si="47"/>
        <v>25.42</v>
      </c>
      <c r="I152" s="109">
        <f t="shared" si="48"/>
        <v>25.42</v>
      </c>
      <c r="J152" s="164" t="s">
        <v>99</v>
      </c>
      <c r="AA152" s="110"/>
      <c r="AC152" s="111"/>
    </row>
    <row r="153" spans="1:29" x14ac:dyDescent="0.25">
      <c r="A153" s="216" t="s">
        <v>38010</v>
      </c>
      <c r="B153" s="105" t="s">
        <v>47</v>
      </c>
      <c r="C153" s="113">
        <v>25001681</v>
      </c>
      <c r="D153" s="106" t="s">
        <v>37941</v>
      </c>
      <c r="E153" s="105" t="s">
        <v>101</v>
      </c>
      <c r="F153" s="107">
        <v>1</v>
      </c>
      <c r="G153" s="108">
        <f>VLOOKUP('LOTE 01-ORÇAMENTO'!$C153,Tabela5[#All],5,0)</f>
        <v>93.67</v>
      </c>
      <c r="H153" s="108">
        <f t="shared" si="47"/>
        <v>109.83</v>
      </c>
      <c r="I153" s="109">
        <f t="shared" si="48"/>
        <v>109.83</v>
      </c>
      <c r="J153" s="164" t="s">
        <v>99</v>
      </c>
      <c r="AA153" s="110"/>
      <c r="AC153" s="111"/>
    </row>
    <row r="154" spans="1:29" x14ac:dyDescent="0.25">
      <c r="A154" s="216" t="s">
        <v>38011</v>
      </c>
      <c r="B154" s="105" t="s">
        <v>37885</v>
      </c>
      <c r="C154" s="113" t="s">
        <v>37947</v>
      </c>
      <c r="D154" s="106" t="s">
        <v>37948</v>
      </c>
      <c r="E154" s="105" t="s">
        <v>101</v>
      </c>
      <c r="F154" s="107">
        <v>1</v>
      </c>
      <c r="G154" s="108">
        <v>324.63</v>
      </c>
      <c r="H154" s="108">
        <f t="shared" si="47"/>
        <v>380.66</v>
      </c>
      <c r="I154" s="109">
        <f t="shared" si="48"/>
        <v>380.66</v>
      </c>
      <c r="J154" s="164" t="s">
        <v>99</v>
      </c>
      <c r="AA154" s="110"/>
      <c r="AC154" s="111"/>
    </row>
    <row r="155" spans="1:29" x14ac:dyDescent="0.25">
      <c r="A155" s="216" t="s">
        <v>38012</v>
      </c>
      <c r="B155" s="105" t="s">
        <v>37885</v>
      </c>
      <c r="C155" s="113">
        <v>25000086</v>
      </c>
      <c r="D155" s="106" t="s">
        <v>37952</v>
      </c>
      <c r="E155" s="105" t="s">
        <v>101</v>
      </c>
      <c r="F155" s="107">
        <v>1</v>
      </c>
      <c r="G155" s="108">
        <v>270.72000000000003</v>
      </c>
      <c r="H155" s="108">
        <f t="shared" si="47"/>
        <v>317.44</v>
      </c>
      <c r="I155" s="109">
        <f t="shared" si="48"/>
        <v>317.44</v>
      </c>
      <c r="J155" s="164" t="s">
        <v>99</v>
      </c>
      <c r="AA155" s="235" t="s">
        <v>37917</v>
      </c>
      <c r="AB155" s="235"/>
      <c r="AC155" s="191"/>
    </row>
    <row r="156" spans="1:29" x14ac:dyDescent="0.25">
      <c r="A156" s="216" t="s">
        <v>38013</v>
      </c>
      <c r="B156" s="105" t="s">
        <v>37885</v>
      </c>
      <c r="C156" s="113">
        <v>25000088</v>
      </c>
      <c r="D156" s="106" t="s">
        <v>37949</v>
      </c>
      <c r="E156" s="105" t="s">
        <v>101</v>
      </c>
      <c r="F156" s="107">
        <v>1</v>
      </c>
      <c r="G156" s="108">
        <v>614.27</v>
      </c>
      <c r="H156" s="108">
        <f t="shared" si="47"/>
        <v>720.29</v>
      </c>
      <c r="I156" s="109">
        <f t="shared" si="48"/>
        <v>720.29</v>
      </c>
      <c r="J156" s="164" t="s">
        <v>99</v>
      </c>
      <c r="AA156" s="192" t="s">
        <v>37912</v>
      </c>
      <c r="AB156" s="99" t="s">
        <v>37913</v>
      </c>
      <c r="AC156" s="191"/>
    </row>
    <row r="157" spans="1:29" x14ac:dyDescent="0.25">
      <c r="A157" s="216" t="s">
        <v>38014</v>
      </c>
      <c r="B157" s="105" t="s">
        <v>37885</v>
      </c>
      <c r="C157" s="113" t="s">
        <v>37942</v>
      </c>
      <c r="D157" s="106" t="s">
        <v>37943</v>
      </c>
      <c r="E157" s="105" t="s">
        <v>101</v>
      </c>
      <c r="F157" s="107">
        <v>1</v>
      </c>
      <c r="G157" s="108">
        <v>3375.76</v>
      </c>
      <c r="H157" s="108">
        <f t="shared" si="47"/>
        <v>3958.41</v>
      </c>
      <c r="I157" s="109">
        <f t="shared" si="48"/>
        <v>3958.41</v>
      </c>
      <c r="J157" s="164" t="s">
        <v>99</v>
      </c>
      <c r="AA157" s="192" t="s">
        <v>37914</v>
      </c>
      <c r="AB157" s="99" t="s">
        <v>37915</v>
      </c>
      <c r="AC157" s="191"/>
    </row>
    <row r="158" spans="1:29" x14ac:dyDescent="0.25">
      <c r="A158" s="216" t="s">
        <v>38015</v>
      </c>
      <c r="B158" s="105" t="s">
        <v>37885</v>
      </c>
      <c r="C158" s="113" t="s">
        <v>37944</v>
      </c>
      <c r="D158" s="106" t="s">
        <v>37945</v>
      </c>
      <c r="E158" s="105" t="s">
        <v>101</v>
      </c>
      <c r="F158" s="107">
        <v>1</v>
      </c>
      <c r="G158" s="108">
        <v>4105.3999999999996</v>
      </c>
      <c r="H158" s="108">
        <f t="shared" si="47"/>
        <v>4813.99</v>
      </c>
      <c r="I158" s="109">
        <f t="shared" si="48"/>
        <v>4813.99</v>
      </c>
      <c r="J158" s="164" t="s">
        <v>99</v>
      </c>
      <c r="AA158" s="192" t="s">
        <v>37916</v>
      </c>
      <c r="AB158" s="99" t="s">
        <v>37915</v>
      </c>
      <c r="AC158" s="191"/>
    </row>
    <row r="159" spans="1:29" x14ac:dyDescent="0.25">
      <c r="A159" s="216" t="s">
        <v>38016</v>
      </c>
      <c r="B159" s="105" t="s">
        <v>37885</v>
      </c>
      <c r="C159" s="113" t="s">
        <v>37946</v>
      </c>
      <c r="D159" s="106" t="s">
        <v>37992</v>
      </c>
      <c r="E159" s="105" t="s">
        <v>101</v>
      </c>
      <c r="F159" s="107">
        <v>1</v>
      </c>
      <c r="G159" s="108">
        <v>3213.3</v>
      </c>
      <c r="H159" s="108">
        <f t="shared" si="47"/>
        <v>3767.91</v>
      </c>
      <c r="I159" s="109">
        <f t="shared" si="48"/>
        <v>3767.91</v>
      </c>
      <c r="J159" s="164" t="s">
        <v>99</v>
      </c>
      <c r="AA159" s="190"/>
      <c r="AC159" s="191"/>
    </row>
    <row r="160" spans="1:29" x14ac:dyDescent="0.25">
      <c r="A160" s="216" t="s">
        <v>38017</v>
      </c>
      <c r="B160" s="105" t="s">
        <v>37885</v>
      </c>
      <c r="C160" s="113" t="s">
        <v>37950</v>
      </c>
      <c r="D160" s="106" t="s">
        <v>37983</v>
      </c>
      <c r="E160" s="105" t="s">
        <v>101</v>
      </c>
      <c r="F160" s="107">
        <v>1</v>
      </c>
      <c r="G160" s="108">
        <v>487.4</v>
      </c>
      <c r="H160" s="108">
        <f t="shared" si="47"/>
        <v>571.52</v>
      </c>
      <c r="I160" s="109">
        <f t="shared" si="48"/>
        <v>571.52</v>
      </c>
      <c r="J160" s="164" t="s">
        <v>99</v>
      </c>
      <c r="AA160" s="236" t="s">
        <v>37918</v>
      </c>
      <c r="AB160" s="236"/>
      <c r="AC160" s="191"/>
    </row>
    <row r="161" spans="1:29" x14ac:dyDescent="0.25">
      <c r="A161" s="216" t="s">
        <v>38018</v>
      </c>
      <c r="B161" s="105" t="s">
        <v>37885</v>
      </c>
      <c r="C161" s="113" t="s">
        <v>37951</v>
      </c>
      <c r="D161" s="106" t="s">
        <v>37984</v>
      </c>
      <c r="E161" s="105" t="s">
        <v>101</v>
      </c>
      <c r="F161" s="107">
        <v>1</v>
      </c>
      <c r="G161" s="108">
        <v>809.33</v>
      </c>
      <c r="H161" s="108">
        <f t="shared" si="47"/>
        <v>949.02</v>
      </c>
      <c r="I161" s="109">
        <f t="shared" si="48"/>
        <v>949.02</v>
      </c>
      <c r="J161" s="164" t="s">
        <v>99</v>
      </c>
      <c r="AA161" s="192" t="s">
        <v>37914</v>
      </c>
      <c r="AB161" s="99" t="s">
        <v>37915</v>
      </c>
      <c r="AC161" s="191" t="s">
        <v>37919</v>
      </c>
    </row>
    <row r="162" spans="1:29" x14ac:dyDescent="0.25">
      <c r="A162" s="216" t="s">
        <v>38019</v>
      </c>
      <c r="B162" s="105" t="s">
        <v>37885</v>
      </c>
      <c r="C162" s="113" t="s">
        <v>37953</v>
      </c>
      <c r="D162" s="106" t="s">
        <v>37982</v>
      </c>
      <c r="E162" s="105" t="s">
        <v>101</v>
      </c>
      <c r="F162" s="107">
        <v>1</v>
      </c>
      <c r="G162" s="108">
        <v>417.87</v>
      </c>
      <c r="H162" s="108">
        <f t="shared" si="47"/>
        <v>489.99</v>
      </c>
      <c r="I162" s="109">
        <f t="shared" si="48"/>
        <v>489.99</v>
      </c>
      <c r="J162" s="164" t="s">
        <v>99</v>
      </c>
      <c r="AA162" s="110"/>
      <c r="AC162" s="111"/>
    </row>
    <row r="163" spans="1:29" ht="30" x14ac:dyDescent="0.25">
      <c r="A163" s="216" t="s">
        <v>38020</v>
      </c>
      <c r="B163" s="105" t="s">
        <v>37885</v>
      </c>
      <c r="C163" s="113" t="s">
        <v>37956</v>
      </c>
      <c r="D163" s="106" t="s">
        <v>37954</v>
      </c>
      <c r="E163" s="105" t="s">
        <v>101</v>
      </c>
      <c r="F163" s="107">
        <v>1</v>
      </c>
      <c r="G163" s="108">
        <v>2937.47</v>
      </c>
      <c r="H163" s="108">
        <f t="shared" si="47"/>
        <v>3444.47</v>
      </c>
      <c r="I163" s="109">
        <f t="shared" si="48"/>
        <v>3444.47</v>
      </c>
      <c r="J163" s="164" t="s">
        <v>99</v>
      </c>
      <c r="AA163" s="110"/>
      <c r="AC163" s="111"/>
    </row>
    <row r="164" spans="1:29" x14ac:dyDescent="0.25">
      <c r="A164" s="216" t="s">
        <v>38021</v>
      </c>
      <c r="B164" s="105" t="s">
        <v>37885</v>
      </c>
      <c r="C164" s="113" t="s">
        <v>37957</v>
      </c>
      <c r="D164" s="106" t="s">
        <v>37955</v>
      </c>
      <c r="E164" s="105" t="s">
        <v>101</v>
      </c>
      <c r="F164" s="107">
        <v>1</v>
      </c>
      <c r="G164" s="108">
        <v>2761</v>
      </c>
      <c r="H164" s="108">
        <f t="shared" si="47"/>
        <v>3237.54</v>
      </c>
      <c r="I164" s="109">
        <f t="shared" si="48"/>
        <v>3237.54</v>
      </c>
      <c r="J164" s="164" t="s">
        <v>99</v>
      </c>
      <c r="AA164" s="110"/>
      <c r="AC164" s="111"/>
    </row>
    <row r="165" spans="1:29" x14ac:dyDescent="0.25">
      <c r="A165" s="216" t="s">
        <v>38022</v>
      </c>
      <c r="B165" s="105" t="s">
        <v>37885</v>
      </c>
      <c r="C165" s="113" t="s">
        <v>37958</v>
      </c>
      <c r="D165" s="106" t="s">
        <v>37993</v>
      </c>
      <c r="E165" s="105" t="s">
        <v>101</v>
      </c>
      <c r="F165" s="107">
        <v>2</v>
      </c>
      <c r="G165" s="108">
        <v>6342.72</v>
      </c>
      <c r="H165" s="108">
        <f t="shared" si="47"/>
        <v>7437.47</v>
      </c>
      <c r="I165" s="109">
        <f t="shared" si="48"/>
        <v>14874.94</v>
      </c>
      <c r="J165" s="164" t="s">
        <v>99</v>
      </c>
      <c r="AA165" s="110"/>
      <c r="AC165" s="111"/>
    </row>
    <row r="166" spans="1:29" x14ac:dyDescent="0.25">
      <c r="A166" s="216" t="s">
        <v>38023</v>
      </c>
      <c r="B166" s="105" t="s">
        <v>37885</v>
      </c>
      <c r="C166" s="113" t="s">
        <v>37959</v>
      </c>
      <c r="D166" s="106" t="s">
        <v>37994</v>
      </c>
      <c r="E166" s="105" t="s">
        <v>101</v>
      </c>
      <c r="F166" s="107">
        <v>1</v>
      </c>
      <c r="G166" s="108">
        <v>1392.31</v>
      </c>
      <c r="H166" s="108">
        <f t="shared" si="47"/>
        <v>1632.62</v>
      </c>
      <c r="I166" s="109">
        <f t="shared" si="48"/>
        <v>1632.62</v>
      </c>
      <c r="J166" s="164" t="s">
        <v>99</v>
      </c>
      <c r="AA166" s="110"/>
      <c r="AC166" s="111"/>
    </row>
    <row r="167" spans="1:29" x14ac:dyDescent="0.25">
      <c r="A167" s="216" t="s">
        <v>38024</v>
      </c>
      <c r="B167" s="105" t="s">
        <v>37885</v>
      </c>
      <c r="C167" s="113" t="s">
        <v>37960</v>
      </c>
      <c r="D167" s="106" t="s">
        <v>37961</v>
      </c>
      <c r="E167" s="105" t="s">
        <v>101</v>
      </c>
      <c r="F167" s="107">
        <v>1</v>
      </c>
      <c r="G167" s="108">
        <v>2262.33</v>
      </c>
      <c r="H167" s="108">
        <f t="shared" si="47"/>
        <v>2652.8</v>
      </c>
      <c r="I167" s="109">
        <f t="shared" si="48"/>
        <v>2652.8</v>
      </c>
      <c r="J167" s="164" t="s">
        <v>99</v>
      </c>
      <c r="AA167" s="110"/>
      <c r="AC167" s="111"/>
    </row>
    <row r="168" spans="1:29" x14ac:dyDescent="0.25">
      <c r="A168" s="216" t="s">
        <v>38025</v>
      </c>
      <c r="B168" s="105" t="s">
        <v>37885</v>
      </c>
      <c r="C168" s="113" t="s">
        <v>37964</v>
      </c>
      <c r="D168" s="106" t="s">
        <v>37965</v>
      </c>
      <c r="E168" s="105" t="s">
        <v>101</v>
      </c>
      <c r="F168" s="107">
        <v>1</v>
      </c>
      <c r="G168" s="108">
        <v>1364.77</v>
      </c>
      <c r="H168" s="108">
        <f t="shared" si="47"/>
        <v>1600.32</v>
      </c>
      <c r="I168" s="109">
        <f t="shared" si="48"/>
        <v>1600.32</v>
      </c>
      <c r="J168" s="164" t="s">
        <v>99</v>
      </c>
      <c r="AA168" s="110"/>
      <c r="AC168" s="111"/>
    </row>
    <row r="169" spans="1:29" x14ac:dyDescent="0.25">
      <c r="A169" s="216" t="s">
        <v>38026</v>
      </c>
      <c r="B169" s="105" t="s">
        <v>37885</v>
      </c>
      <c r="C169" s="113" t="s">
        <v>37962</v>
      </c>
      <c r="D169" s="106" t="s">
        <v>37990</v>
      </c>
      <c r="E169" s="105" t="s">
        <v>101</v>
      </c>
      <c r="F169" s="107">
        <v>1</v>
      </c>
      <c r="G169" s="108">
        <v>978.72</v>
      </c>
      <c r="H169" s="108">
        <f t="shared" si="47"/>
        <v>1147.6400000000001</v>
      </c>
      <c r="I169" s="109">
        <f t="shared" si="48"/>
        <v>1147.6400000000001</v>
      </c>
      <c r="J169" s="164" t="s">
        <v>99</v>
      </c>
      <c r="AA169" s="110"/>
      <c r="AC169" s="111"/>
    </row>
    <row r="170" spans="1:29" x14ac:dyDescent="0.25">
      <c r="A170" s="216" t="s">
        <v>38027</v>
      </c>
      <c r="B170" s="105" t="s">
        <v>37885</v>
      </c>
      <c r="C170" s="113" t="s">
        <v>37963</v>
      </c>
      <c r="D170" s="106" t="s">
        <v>37991</v>
      </c>
      <c r="E170" s="105" t="s">
        <v>101</v>
      </c>
      <c r="F170" s="107">
        <v>2</v>
      </c>
      <c r="G170" s="108">
        <v>998.18</v>
      </c>
      <c r="H170" s="108">
        <f t="shared" si="47"/>
        <v>1170.46</v>
      </c>
      <c r="I170" s="109">
        <f t="shared" si="48"/>
        <v>2340.92</v>
      </c>
      <c r="J170" s="164" t="s">
        <v>99</v>
      </c>
      <c r="AA170" s="110"/>
      <c r="AC170" s="111"/>
    </row>
    <row r="171" spans="1:29" ht="30" x14ac:dyDescent="0.25">
      <c r="A171" s="216" t="s">
        <v>38028</v>
      </c>
      <c r="B171" s="105" t="s">
        <v>37885</v>
      </c>
      <c r="C171" s="113" t="s">
        <v>37969</v>
      </c>
      <c r="D171" s="106" t="s">
        <v>37970</v>
      </c>
      <c r="E171" s="105" t="s">
        <v>101</v>
      </c>
      <c r="F171" s="107">
        <v>3</v>
      </c>
      <c r="G171" s="108">
        <v>1873.9</v>
      </c>
      <c r="H171" s="108">
        <f t="shared" si="47"/>
        <v>2197.33</v>
      </c>
      <c r="I171" s="109">
        <f t="shared" si="48"/>
        <v>6591.99</v>
      </c>
      <c r="J171" s="164" t="s">
        <v>99</v>
      </c>
      <c r="AA171" s="110"/>
      <c r="AC171" s="111"/>
    </row>
    <row r="172" spans="1:29" x14ac:dyDescent="0.25">
      <c r="A172" s="216" t="s">
        <v>38029</v>
      </c>
      <c r="B172" s="105" t="s">
        <v>37885</v>
      </c>
      <c r="C172" s="113" t="s">
        <v>37966</v>
      </c>
      <c r="D172" s="106" t="s">
        <v>37985</v>
      </c>
      <c r="E172" s="105" t="s">
        <v>101</v>
      </c>
      <c r="F172" s="107">
        <v>1</v>
      </c>
      <c r="G172" s="108">
        <v>713.73</v>
      </c>
      <c r="H172" s="108">
        <f t="shared" si="47"/>
        <v>836.91</v>
      </c>
      <c r="I172" s="109">
        <f t="shared" si="48"/>
        <v>836.91</v>
      </c>
      <c r="J172" s="164" t="s">
        <v>99</v>
      </c>
      <c r="AA172" s="110"/>
      <c r="AC172" s="111"/>
    </row>
    <row r="173" spans="1:29" x14ac:dyDescent="0.25">
      <c r="A173" s="216" t="s">
        <v>38030</v>
      </c>
      <c r="B173" s="105" t="s">
        <v>37885</v>
      </c>
      <c r="C173" s="113" t="s">
        <v>37967</v>
      </c>
      <c r="D173" s="106" t="s">
        <v>37986</v>
      </c>
      <c r="E173" s="105" t="s">
        <v>101</v>
      </c>
      <c r="F173" s="107">
        <v>1</v>
      </c>
      <c r="G173" s="108">
        <v>875.79</v>
      </c>
      <c r="H173" s="108">
        <f t="shared" si="47"/>
        <v>1026.95</v>
      </c>
      <c r="I173" s="109">
        <f t="shared" si="48"/>
        <v>1026.95</v>
      </c>
      <c r="J173" s="164" t="s">
        <v>99</v>
      </c>
      <c r="AA173" s="110"/>
      <c r="AC173" s="111"/>
    </row>
    <row r="174" spans="1:29" x14ac:dyDescent="0.25">
      <c r="A174" s="216" t="s">
        <v>38031</v>
      </c>
      <c r="B174" s="105" t="s">
        <v>37885</v>
      </c>
      <c r="C174" s="113" t="s">
        <v>37968</v>
      </c>
      <c r="D174" s="106" t="s">
        <v>37981</v>
      </c>
      <c r="E174" s="105" t="s">
        <v>101</v>
      </c>
      <c r="F174" s="107">
        <v>1</v>
      </c>
      <c r="G174" s="108">
        <v>875.53</v>
      </c>
      <c r="H174" s="108">
        <f t="shared" si="47"/>
        <v>1026.6400000000001</v>
      </c>
      <c r="I174" s="109">
        <f t="shared" si="48"/>
        <v>1026.6400000000001</v>
      </c>
      <c r="J174" s="164" t="s">
        <v>99</v>
      </c>
      <c r="AA174" s="110"/>
      <c r="AC174" s="111"/>
    </row>
    <row r="175" spans="1:29" x14ac:dyDescent="0.25">
      <c r="A175" s="216" t="s">
        <v>38032</v>
      </c>
      <c r="B175" s="105" t="s">
        <v>37885</v>
      </c>
      <c r="C175" s="113" t="s">
        <v>37971</v>
      </c>
      <c r="D175" s="106" t="s">
        <v>37978</v>
      </c>
      <c r="E175" s="105" t="s">
        <v>101</v>
      </c>
      <c r="F175" s="107">
        <v>1</v>
      </c>
      <c r="G175" s="108">
        <v>280.12</v>
      </c>
      <c r="H175" s="108">
        <f t="shared" si="47"/>
        <v>328.46</v>
      </c>
      <c r="I175" s="109">
        <f t="shared" si="48"/>
        <v>328.46</v>
      </c>
      <c r="J175" s="164" t="s">
        <v>99</v>
      </c>
      <c r="AA175" s="110"/>
      <c r="AC175" s="111"/>
    </row>
    <row r="176" spans="1:29" x14ac:dyDescent="0.25">
      <c r="A176" s="216" t="s">
        <v>38033</v>
      </c>
      <c r="B176" s="105" t="s">
        <v>37885</v>
      </c>
      <c r="C176" s="113" t="s">
        <v>37972</v>
      </c>
      <c r="D176" s="106" t="s">
        <v>37979</v>
      </c>
      <c r="E176" s="105" t="s">
        <v>101</v>
      </c>
      <c r="F176" s="107">
        <v>1</v>
      </c>
      <c r="G176" s="108">
        <v>344.74</v>
      </c>
      <c r="H176" s="108">
        <f t="shared" si="47"/>
        <v>404.24</v>
      </c>
      <c r="I176" s="109">
        <f t="shared" si="48"/>
        <v>404.24</v>
      </c>
      <c r="J176" s="164" t="s">
        <v>99</v>
      </c>
      <c r="AA176" s="110"/>
      <c r="AC176" s="111"/>
    </row>
    <row r="177" spans="1:29" x14ac:dyDescent="0.25">
      <c r="A177" s="216" t="s">
        <v>38034</v>
      </c>
      <c r="B177" s="105" t="s">
        <v>37885</v>
      </c>
      <c r="C177" s="113" t="s">
        <v>37973</v>
      </c>
      <c r="D177" s="106" t="s">
        <v>37980</v>
      </c>
      <c r="E177" s="105" t="s">
        <v>101</v>
      </c>
      <c r="F177" s="107">
        <v>1</v>
      </c>
      <c r="G177" s="108">
        <v>474.64</v>
      </c>
      <c r="H177" s="108">
        <f t="shared" si="47"/>
        <v>556.55999999999995</v>
      </c>
      <c r="I177" s="109">
        <f t="shared" si="48"/>
        <v>556.55999999999995</v>
      </c>
      <c r="J177" s="164" t="s">
        <v>99</v>
      </c>
      <c r="AA177" s="110"/>
      <c r="AC177" s="111"/>
    </row>
    <row r="178" spans="1:29" x14ac:dyDescent="0.25">
      <c r="A178" s="216" t="s">
        <v>38035</v>
      </c>
      <c r="B178" s="105" t="s">
        <v>47</v>
      </c>
      <c r="C178" s="113">
        <v>25001679</v>
      </c>
      <c r="D178" s="106" t="s">
        <v>11300</v>
      </c>
      <c r="E178" s="105" t="s">
        <v>101</v>
      </c>
      <c r="F178" s="107">
        <v>1</v>
      </c>
      <c r="G178" s="108">
        <f>VLOOKUP('LOTE 01-ORÇAMENTO'!$C178,Tabela5[#All],5,0)</f>
        <v>39.090000000000003</v>
      </c>
      <c r="H178" s="108">
        <f t="shared" si="47"/>
        <v>45.83</v>
      </c>
      <c r="I178" s="109">
        <f t="shared" si="48"/>
        <v>45.83</v>
      </c>
      <c r="J178" s="164" t="s">
        <v>99</v>
      </c>
      <c r="AA178" s="110"/>
      <c r="AC178" s="111"/>
    </row>
    <row r="179" spans="1:29" x14ac:dyDescent="0.25">
      <c r="A179" s="216" t="s">
        <v>38036</v>
      </c>
      <c r="B179" s="105" t="s">
        <v>47</v>
      </c>
      <c r="C179" s="113">
        <v>25001678</v>
      </c>
      <c r="D179" s="106" t="s">
        <v>37940</v>
      </c>
      <c r="E179" s="105" t="s">
        <v>101</v>
      </c>
      <c r="F179" s="107">
        <v>1</v>
      </c>
      <c r="G179" s="108">
        <f>VLOOKUP('LOTE 01-ORÇAMENTO'!$C179,Tabela5[#All],5,0)</f>
        <v>21.68</v>
      </c>
      <c r="H179" s="108">
        <f t="shared" si="47"/>
        <v>25.42</v>
      </c>
      <c r="I179" s="109">
        <f t="shared" si="48"/>
        <v>25.42</v>
      </c>
      <c r="J179" s="164" t="s">
        <v>99</v>
      </c>
      <c r="AA179" s="110"/>
      <c r="AC179" s="111"/>
    </row>
    <row r="180" spans="1:29" x14ac:dyDescent="0.25">
      <c r="A180" s="216" t="s">
        <v>38037</v>
      </c>
      <c r="B180" s="105" t="s">
        <v>47</v>
      </c>
      <c r="C180" s="113">
        <v>25001681</v>
      </c>
      <c r="D180" s="106" t="s">
        <v>37941</v>
      </c>
      <c r="E180" s="105" t="s">
        <v>101</v>
      </c>
      <c r="F180" s="107">
        <v>1</v>
      </c>
      <c r="G180" s="108">
        <f>VLOOKUP('LOTE 01-ORÇAMENTO'!$C180,Tabela5[#All],5,0)</f>
        <v>93.67</v>
      </c>
      <c r="H180" s="108">
        <f t="shared" si="47"/>
        <v>109.83</v>
      </c>
      <c r="I180" s="109">
        <f t="shared" si="48"/>
        <v>109.83</v>
      </c>
      <c r="J180" s="164" t="s">
        <v>99</v>
      </c>
      <c r="AA180" s="110"/>
      <c r="AC180" s="111"/>
    </row>
    <row r="181" spans="1:29" ht="30" x14ac:dyDescent="0.25">
      <c r="A181" s="216" t="s">
        <v>38038</v>
      </c>
      <c r="B181" s="105" t="s">
        <v>37885</v>
      </c>
      <c r="C181" s="113" t="s">
        <v>37956</v>
      </c>
      <c r="D181" s="106" t="s">
        <v>37954</v>
      </c>
      <c r="E181" s="105" t="s">
        <v>101</v>
      </c>
      <c r="F181" s="107">
        <v>1</v>
      </c>
      <c r="G181" s="108">
        <v>2937.47</v>
      </c>
      <c r="H181" s="108">
        <f t="shared" ref="H181:H182" si="49">TRUNC(IF(J181="BDI 1",G181*(1+$Z$1),IF(J181="BDI 2",G181*(1+$Z$2),IF(J181="",0))),2)</f>
        <v>3444.47</v>
      </c>
      <c r="I181" s="109">
        <f t="shared" si="48"/>
        <v>3444.47</v>
      </c>
      <c r="J181" s="164" t="s">
        <v>99</v>
      </c>
      <c r="AA181" s="110"/>
      <c r="AC181" s="111"/>
    </row>
    <row r="182" spans="1:29" x14ac:dyDescent="0.25">
      <c r="A182" s="216" t="s">
        <v>38039</v>
      </c>
      <c r="B182" s="105" t="s">
        <v>37885</v>
      </c>
      <c r="C182" s="113" t="s">
        <v>37974</v>
      </c>
      <c r="D182" s="106" t="s">
        <v>37988</v>
      </c>
      <c r="E182" s="105" t="s">
        <v>101</v>
      </c>
      <c r="F182" s="107">
        <v>1</v>
      </c>
      <c r="G182" s="108">
        <v>1748.62</v>
      </c>
      <c r="H182" s="108">
        <f t="shared" si="49"/>
        <v>2050.4299999999998</v>
      </c>
      <c r="I182" s="109">
        <f t="shared" si="48"/>
        <v>2050.4299999999998</v>
      </c>
      <c r="J182" s="164" t="s">
        <v>99</v>
      </c>
      <c r="AA182" s="110"/>
      <c r="AC182" s="111"/>
    </row>
    <row r="183" spans="1:29" x14ac:dyDescent="0.25">
      <c r="A183" s="216" t="s">
        <v>38040</v>
      </c>
      <c r="B183" s="105" t="s">
        <v>37885</v>
      </c>
      <c r="C183" s="113" t="s">
        <v>37975</v>
      </c>
      <c r="D183" s="106" t="s">
        <v>37987</v>
      </c>
      <c r="E183" s="105" t="s">
        <v>101</v>
      </c>
      <c r="F183" s="107">
        <v>1</v>
      </c>
      <c r="G183" s="108">
        <v>1904.82</v>
      </c>
      <c r="H183" s="108">
        <f t="shared" ref="H183" si="50">TRUNC(IF(J183="BDI 1",G183*(1+$Z$1),IF(J183="BDI 2",G183*(1+$Z$2),IF(J183="",0))),2)</f>
        <v>2233.59</v>
      </c>
      <c r="I183" s="109">
        <f t="shared" si="48"/>
        <v>2233.59</v>
      </c>
      <c r="J183" s="164" t="s">
        <v>99</v>
      </c>
      <c r="AA183" s="110"/>
      <c r="AC183" s="111"/>
    </row>
    <row r="184" spans="1:29" x14ac:dyDescent="0.25">
      <c r="A184" s="216" t="s">
        <v>38041</v>
      </c>
      <c r="B184" s="105" t="s">
        <v>37885</v>
      </c>
      <c r="C184" s="113" t="s">
        <v>37976</v>
      </c>
      <c r="D184" s="106" t="s">
        <v>37989</v>
      </c>
      <c r="E184" s="105" t="s">
        <v>101</v>
      </c>
      <c r="F184" s="107">
        <v>1</v>
      </c>
      <c r="G184" s="193">
        <v>871.5</v>
      </c>
      <c r="H184" s="108">
        <f t="shared" ref="H184:H186" si="51">TRUNC(IF(J184="BDI 1",G184*(1+$Z$1),IF(J184="BDI 2",G184*(1+$Z$2),IF(J184="",0))),2)</f>
        <v>1021.92</v>
      </c>
      <c r="I184" s="109">
        <f t="shared" si="48"/>
        <v>1021.92</v>
      </c>
      <c r="J184" s="164" t="s">
        <v>99</v>
      </c>
      <c r="AA184" s="110"/>
      <c r="AC184" s="111"/>
    </row>
    <row r="185" spans="1:29" x14ac:dyDescent="0.25">
      <c r="A185" s="216" t="s">
        <v>38042</v>
      </c>
      <c r="B185" s="105" t="s">
        <v>37885</v>
      </c>
      <c r="C185" s="113" t="s">
        <v>37951</v>
      </c>
      <c r="D185" s="106" t="s">
        <v>37984</v>
      </c>
      <c r="E185" s="105" t="s">
        <v>101</v>
      </c>
      <c r="F185" s="107">
        <v>1</v>
      </c>
      <c r="G185" s="193">
        <v>809.33</v>
      </c>
      <c r="H185" s="108">
        <f t="shared" si="51"/>
        <v>949.02</v>
      </c>
      <c r="I185" s="109">
        <f t="shared" si="48"/>
        <v>949.02</v>
      </c>
      <c r="J185" s="164" t="s">
        <v>99</v>
      </c>
      <c r="AA185" s="110"/>
      <c r="AC185" s="111"/>
    </row>
    <row r="186" spans="1:29" x14ac:dyDescent="0.25">
      <c r="A186" s="216" t="s">
        <v>38043</v>
      </c>
      <c r="B186" s="105" t="s">
        <v>37885</v>
      </c>
      <c r="C186" s="113" t="s">
        <v>37944</v>
      </c>
      <c r="D186" s="106" t="s">
        <v>37995</v>
      </c>
      <c r="E186" s="105" t="s">
        <v>101</v>
      </c>
      <c r="F186" s="107">
        <v>1</v>
      </c>
      <c r="G186" s="108">
        <v>4105.3999999999996</v>
      </c>
      <c r="H186" s="108">
        <f t="shared" si="51"/>
        <v>4813.99</v>
      </c>
      <c r="I186" s="109">
        <f t="shared" si="48"/>
        <v>4813.99</v>
      </c>
      <c r="J186" s="164" t="s">
        <v>99</v>
      </c>
      <c r="AA186" s="110"/>
      <c r="AC186" s="111"/>
    </row>
    <row r="187" spans="1:29" x14ac:dyDescent="0.25">
      <c r="A187" s="216" t="s">
        <v>38044</v>
      </c>
      <c r="B187" s="105" t="s">
        <v>37885</v>
      </c>
      <c r="C187" s="113" t="s">
        <v>37998</v>
      </c>
      <c r="D187" s="106" t="s">
        <v>37977</v>
      </c>
      <c r="E187" s="105" t="s">
        <v>101</v>
      </c>
      <c r="F187" s="107">
        <v>6</v>
      </c>
      <c r="G187" s="193">
        <v>13.88</v>
      </c>
      <c r="H187" s="108">
        <f t="shared" ref="H187:H191" si="52">TRUNC(IF(J187="BDI 1",G187*(1+$Z$1),IF(J187="BDI 2",G187*(1+$Z$2),IF(J187="",0))),2)</f>
        <v>16.27</v>
      </c>
      <c r="I187" s="109">
        <f t="shared" si="48"/>
        <v>97.62</v>
      </c>
      <c r="J187" s="164" t="s">
        <v>99</v>
      </c>
      <c r="AA187" s="110"/>
      <c r="AC187" s="111"/>
    </row>
    <row r="188" spans="1:29" x14ac:dyDescent="0.25">
      <c r="A188" s="216" t="s">
        <v>38045</v>
      </c>
      <c r="B188" s="105" t="s">
        <v>37885</v>
      </c>
      <c r="C188" s="113" t="s">
        <v>37996</v>
      </c>
      <c r="D188" s="106" t="s">
        <v>37997</v>
      </c>
      <c r="E188" s="105" t="s">
        <v>101</v>
      </c>
      <c r="F188" s="107">
        <v>6</v>
      </c>
      <c r="G188" s="193">
        <v>16.649999999999999</v>
      </c>
      <c r="H188" s="108">
        <f t="shared" si="52"/>
        <v>19.52</v>
      </c>
      <c r="I188" s="109">
        <f t="shared" si="48"/>
        <v>117.12</v>
      </c>
      <c r="J188" s="164" t="s">
        <v>99</v>
      </c>
      <c r="AA188" s="110"/>
      <c r="AC188" s="111"/>
    </row>
    <row r="189" spans="1:29" x14ac:dyDescent="0.25">
      <c r="A189" s="216" t="s">
        <v>38046</v>
      </c>
      <c r="B189" s="105" t="s">
        <v>37885</v>
      </c>
      <c r="C189" s="113" t="s">
        <v>37999</v>
      </c>
      <c r="D189" s="106" t="s">
        <v>38000</v>
      </c>
      <c r="E189" s="105" t="s">
        <v>101</v>
      </c>
      <c r="F189" s="107">
        <v>6</v>
      </c>
      <c r="G189" s="193">
        <v>33.409999999999997</v>
      </c>
      <c r="H189" s="108">
        <f t="shared" si="52"/>
        <v>39.17</v>
      </c>
      <c r="I189" s="109">
        <f t="shared" si="48"/>
        <v>235.02</v>
      </c>
      <c r="J189" s="164" t="s">
        <v>99</v>
      </c>
      <c r="AA189" s="110"/>
      <c r="AC189" s="111"/>
    </row>
    <row r="190" spans="1:29" x14ac:dyDescent="0.25">
      <c r="A190" s="216" t="s">
        <v>38047</v>
      </c>
      <c r="B190" s="105" t="s">
        <v>37885</v>
      </c>
      <c r="C190" s="113" t="s">
        <v>38001</v>
      </c>
      <c r="D190" s="106" t="s">
        <v>38002</v>
      </c>
      <c r="E190" s="105" t="s">
        <v>101</v>
      </c>
      <c r="F190" s="107">
        <v>10</v>
      </c>
      <c r="G190" s="193">
        <v>46.54</v>
      </c>
      <c r="H190" s="108">
        <f t="shared" si="52"/>
        <v>54.57</v>
      </c>
      <c r="I190" s="109">
        <f t="shared" si="48"/>
        <v>545.70000000000005</v>
      </c>
      <c r="J190" s="164" t="s">
        <v>99</v>
      </c>
      <c r="AA190" s="110"/>
      <c r="AC190" s="111"/>
    </row>
    <row r="191" spans="1:29" x14ac:dyDescent="0.25">
      <c r="A191" s="216" t="s">
        <v>38048</v>
      </c>
      <c r="B191" s="105" t="s">
        <v>37885</v>
      </c>
      <c r="C191" s="113" t="s">
        <v>38003</v>
      </c>
      <c r="D191" s="106" t="s">
        <v>38004</v>
      </c>
      <c r="E191" s="105" t="s">
        <v>101</v>
      </c>
      <c r="F191" s="107">
        <v>10</v>
      </c>
      <c r="G191" s="193">
        <v>54.45</v>
      </c>
      <c r="H191" s="108">
        <f t="shared" si="52"/>
        <v>63.84</v>
      </c>
      <c r="I191" s="109">
        <f t="shared" si="48"/>
        <v>638.4</v>
      </c>
      <c r="J191" s="164" t="s">
        <v>99</v>
      </c>
      <c r="AA191" s="110"/>
      <c r="AC191" s="111"/>
    </row>
    <row r="192" spans="1:29" x14ac:dyDescent="0.25">
      <c r="A192" s="216" t="s">
        <v>38049</v>
      </c>
      <c r="B192" s="105" t="s">
        <v>37885</v>
      </c>
      <c r="C192" s="113" t="s">
        <v>38005</v>
      </c>
      <c r="D192" s="106" t="s">
        <v>38006</v>
      </c>
      <c r="E192" s="105" t="s">
        <v>101</v>
      </c>
      <c r="F192" s="107">
        <v>100</v>
      </c>
      <c r="G192" s="193">
        <v>11.72</v>
      </c>
      <c r="H192" s="108">
        <f t="shared" ref="H192:H193" si="53">TRUNC(IF(J192="BDI 1",G192*(1+$Z$1),IF(J192="BDI 2",G192*(1+$Z$2),IF(J192="",0))),2)</f>
        <v>13.74</v>
      </c>
      <c r="I192" s="109">
        <f t="shared" si="48"/>
        <v>1374</v>
      </c>
      <c r="J192" s="164" t="s">
        <v>99</v>
      </c>
      <c r="AA192" s="110"/>
      <c r="AC192" s="111"/>
    </row>
    <row r="193" spans="1:29" x14ac:dyDescent="0.25">
      <c r="A193" s="216" t="s">
        <v>38050</v>
      </c>
      <c r="B193" s="105" t="s">
        <v>37885</v>
      </c>
      <c r="C193" s="113" t="s">
        <v>38007</v>
      </c>
      <c r="D193" s="106" t="s">
        <v>38008</v>
      </c>
      <c r="E193" s="105" t="s">
        <v>101</v>
      </c>
      <c r="F193" s="107">
        <v>50</v>
      </c>
      <c r="G193" s="193">
        <v>27.72</v>
      </c>
      <c r="H193" s="108">
        <f t="shared" si="53"/>
        <v>32.5</v>
      </c>
      <c r="I193" s="109">
        <f t="shared" si="48"/>
        <v>1625</v>
      </c>
      <c r="J193" s="164" t="s">
        <v>99</v>
      </c>
      <c r="AA193" s="110"/>
      <c r="AC193" s="111"/>
    </row>
    <row r="194" spans="1:29" x14ac:dyDescent="0.25">
      <c r="A194" s="215" t="s">
        <v>37872</v>
      </c>
      <c r="B194" s="90"/>
      <c r="C194" s="90"/>
      <c r="D194" s="97" t="s">
        <v>38051</v>
      </c>
      <c r="E194" s="90"/>
      <c r="F194" s="107"/>
      <c r="G194" s="93"/>
      <c r="H194" s="93"/>
      <c r="I194" s="93">
        <f>SUBTOTAL(9,I195:I195)</f>
        <v>6984</v>
      </c>
      <c r="J194" s="163"/>
      <c r="AA194" s="110"/>
      <c r="AC194" s="111"/>
    </row>
    <row r="195" spans="1:29" x14ac:dyDescent="0.25">
      <c r="A195" s="216" t="s">
        <v>37874</v>
      </c>
      <c r="B195" s="105" t="s">
        <v>47</v>
      </c>
      <c r="C195" s="113">
        <v>65000403</v>
      </c>
      <c r="D195" s="106" t="s">
        <v>115</v>
      </c>
      <c r="E195" s="105" t="s">
        <v>116</v>
      </c>
      <c r="F195" s="107">
        <f>40*30</f>
        <v>1200</v>
      </c>
      <c r="G195" s="108">
        <f>VLOOKUP('LOTE 01-ORÇAMENTO'!$C195,Tabela5[#All],5,0)</f>
        <v>4.54</v>
      </c>
      <c r="H195" s="108">
        <f t="shared" ref="H195" si="54">TRUNC(IF(J195="BDI 1",G195*(1+$Z$1),IF(J195="BDI 2",G195*(1+$Z$2),IF(J195="",0))),2)</f>
        <v>5.82</v>
      </c>
      <c r="I195" s="109">
        <f>ROUND(ROUND(F195,2)*ROUND(H195,2),2)</f>
        <v>6984</v>
      </c>
      <c r="J195" s="164" t="s">
        <v>13</v>
      </c>
      <c r="AA195" s="110"/>
      <c r="AC195" s="111"/>
    </row>
    <row r="196" spans="1:29" x14ac:dyDescent="0.25">
      <c r="A196" s="215" t="s">
        <v>475</v>
      </c>
      <c r="B196" s="90"/>
      <c r="C196" s="90"/>
      <c r="D196" s="97" t="s">
        <v>30575</v>
      </c>
      <c r="E196" s="90"/>
      <c r="F196" s="107"/>
      <c r="G196" s="93"/>
      <c r="H196" s="93"/>
      <c r="I196" s="94">
        <f>SUBTOTAL(9,I197:I208)</f>
        <v>86123.700000000012</v>
      </c>
      <c r="J196" s="163"/>
      <c r="P196" s="99">
        <f t="shared" si="35"/>
        <v>0</v>
      </c>
      <c r="Z196" s="117" t="e">
        <f>X197+#REF!+X200</f>
        <v>#REF!</v>
      </c>
      <c r="AA196" s="110">
        <f>F196*H196</f>
        <v>0</v>
      </c>
      <c r="AC196" s="111">
        <f t="shared" ref="AC196:AC226" si="55">H196*F196</f>
        <v>0</v>
      </c>
    </row>
    <row r="197" spans="1:29" x14ac:dyDescent="0.25">
      <c r="A197" s="215" t="s">
        <v>477</v>
      </c>
      <c r="B197" s="90"/>
      <c r="C197" s="90"/>
      <c r="D197" s="97" t="s">
        <v>30663</v>
      </c>
      <c r="E197" s="90"/>
      <c r="F197" s="107"/>
      <c r="G197" s="94"/>
      <c r="H197" s="94"/>
      <c r="I197" s="94">
        <f>SUBTOTAL(9,I198:I199)</f>
        <v>44307.01</v>
      </c>
      <c r="J197" s="163"/>
      <c r="P197" s="99">
        <f t="shared" si="35"/>
        <v>0</v>
      </c>
      <c r="X197" s="121">
        <f>SUM(AA198:AA199)</f>
        <v>44307.01</v>
      </c>
      <c r="AA197" s="110">
        <f>F197*H197</f>
        <v>0</v>
      </c>
      <c r="AC197" s="111">
        <f t="shared" si="55"/>
        <v>0</v>
      </c>
    </row>
    <row r="198" spans="1:29" ht="45" x14ac:dyDescent="0.25">
      <c r="A198" s="216" t="s">
        <v>478</v>
      </c>
      <c r="B198" s="105" t="s">
        <v>30664</v>
      </c>
      <c r="C198" s="113">
        <v>1</v>
      </c>
      <c r="D198" s="106" t="s">
        <v>30563</v>
      </c>
      <c r="E198" s="105" t="s">
        <v>59</v>
      </c>
      <c r="F198" s="107">
        <v>56</v>
      </c>
      <c r="G198" s="108">
        <f>'LOTE 01-CPU'!I2</f>
        <v>555.4664302325582</v>
      </c>
      <c r="H198" s="108">
        <f t="shared" ref="H198:H199" si="56">TRUNC(IF(J198="BDI 1",G198*(1+$Z$1),IF(J198="BDI 2",G198*(1+$Z$2),IF(J198="",0))),2)</f>
        <v>712.21</v>
      </c>
      <c r="I198" s="109">
        <f t="shared" ref="I198:I199" si="57">ROUND(ROUND(F198,2)*ROUND(H198,2),2)</f>
        <v>39883.760000000002</v>
      </c>
      <c r="J198" s="164" t="s">
        <v>13</v>
      </c>
      <c r="P198" s="99">
        <f t="shared" si="35"/>
        <v>39883.760000000002</v>
      </c>
      <c r="X198" s="121"/>
      <c r="AA198" s="110">
        <f>F198*H198</f>
        <v>39883.760000000002</v>
      </c>
      <c r="AC198" s="111">
        <f t="shared" si="55"/>
        <v>39883.760000000002</v>
      </c>
    </row>
    <row r="199" spans="1:29" ht="30" x14ac:dyDescent="0.25">
      <c r="A199" s="216" t="s">
        <v>479</v>
      </c>
      <c r="B199" s="105" t="s">
        <v>30664</v>
      </c>
      <c r="C199" s="105" t="s">
        <v>30616</v>
      </c>
      <c r="D199" s="106" t="s">
        <v>30656</v>
      </c>
      <c r="E199" s="105" t="s">
        <v>29</v>
      </c>
      <c r="F199" s="107">
        <v>1</v>
      </c>
      <c r="G199" s="108">
        <f>'LOTE 01-CPU'!I11</f>
        <v>3449.7410893333331</v>
      </c>
      <c r="H199" s="108">
        <f t="shared" si="56"/>
        <v>4423.25</v>
      </c>
      <c r="I199" s="109">
        <f t="shared" si="57"/>
        <v>4423.25</v>
      </c>
      <c r="J199" s="164" t="s">
        <v>13</v>
      </c>
      <c r="P199" s="99">
        <f t="shared" si="35"/>
        <v>4423.25</v>
      </c>
      <c r="X199" s="121"/>
      <c r="AA199" s="110">
        <f>F199*H199</f>
        <v>4423.25</v>
      </c>
      <c r="AC199" s="111">
        <f t="shared" si="55"/>
        <v>4423.25</v>
      </c>
    </row>
    <row r="200" spans="1:29" x14ac:dyDescent="0.25">
      <c r="A200" s="215" t="s">
        <v>492</v>
      </c>
      <c r="B200" s="90"/>
      <c r="C200" s="90"/>
      <c r="D200" s="97" t="s">
        <v>30577</v>
      </c>
      <c r="E200" s="90"/>
      <c r="F200" s="107"/>
      <c r="G200" s="93"/>
      <c r="H200" s="93"/>
      <c r="I200" s="94">
        <f>SUBTOTAL(9,I201:I203)</f>
        <v>23036</v>
      </c>
      <c r="J200" s="163"/>
      <c r="P200" s="99">
        <f t="shared" si="35"/>
        <v>0</v>
      </c>
      <c r="X200" s="100">
        <f>SUM(AA201:AA203)</f>
        <v>23036</v>
      </c>
      <c r="AA200" s="110">
        <f t="shared" ref="AA200:AA211" si="58">F200*H200</f>
        <v>0</v>
      </c>
      <c r="AC200" s="111">
        <f t="shared" si="55"/>
        <v>0</v>
      </c>
    </row>
    <row r="201" spans="1:29" ht="30" x14ac:dyDescent="0.25">
      <c r="A201" s="216" t="s">
        <v>494</v>
      </c>
      <c r="B201" s="105" t="s">
        <v>11</v>
      </c>
      <c r="C201" s="105" t="s">
        <v>25003</v>
      </c>
      <c r="D201" s="106" t="s">
        <v>36275</v>
      </c>
      <c r="E201" s="105" t="s">
        <v>68</v>
      </c>
      <c r="F201" s="107">
        <v>300</v>
      </c>
      <c r="G201" s="108">
        <f>VLOOKUP('LOTE 01-ORÇAMENTO'!$C201,Tabela5[#All],5,0)</f>
        <v>35.33</v>
      </c>
      <c r="H201" s="108">
        <f t="shared" ref="H201:H203" si="59">TRUNC(IF(J201="BDI 1",G201*(1+$Z$1),IF(J201="BDI 2",G201*(1+$Z$2),IF(J201="",0))),2)</f>
        <v>45.3</v>
      </c>
      <c r="I201" s="109">
        <f t="shared" ref="I201:I203" si="60">ROUND(ROUND(F201,2)*ROUND(H201,2),2)</f>
        <v>13590</v>
      </c>
      <c r="J201" s="164" t="s">
        <v>13</v>
      </c>
      <c r="P201" s="99">
        <f t="shared" si="35"/>
        <v>13590</v>
      </c>
      <c r="AA201" s="110">
        <f t="shared" si="58"/>
        <v>13590</v>
      </c>
      <c r="AC201" s="111">
        <f t="shared" si="55"/>
        <v>13590</v>
      </c>
    </row>
    <row r="202" spans="1:29" ht="30" x14ac:dyDescent="0.25">
      <c r="A202" s="216" t="s">
        <v>495</v>
      </c>
      <c r="B202" s="105" t="s">
        <v>17</v>
      </c>
      <c r="C202" s="105">
        <v>365</v>
      </c>
      <c r="D202" s="106" t="s">
        <v>30578</v>
      </c>
      <c r="E202" s="105" t="s">
        <v>29</v>
      </c>
      <c r="F202" s="107">
        <v>100</v>
      </c>
      <c r="G202" s="108">
        <f>VLOOKUP('LOTE 01-ORÇAMENTO'!$C202,Tabela5[#All],5,0)</f>
        <v>62.35</v>
      </c>
      <c r="H202" s="108">
        <f t="shared" si="59"/>
        <v>79.94</v>
      </c>
      <c r="I202" s="109">
        <f t="shared" si="60"/>
        <v>7994</v>
      </c>
      <c r="J202" s="164" t="s">
        <v>13</v>
      </c>
      <c r="P202" s="99">
        <f t="shared" si="35"/>
        <v>7994</v>
      </c>
      <c r="AA202" s="110">
        <f t="shared" si="58"/>
        <v>7994</v>
      </c>
      <c r="AC202" s="111">
        <f t="shared" si="55"/>
        <v>7994</v>
      </c>
    </row>
    <row r="203" spans="1:29" ht="30" x14ac:dyDescent="0.25">
      <c r="A203" s="216" t="s">
        <v>496</v>
      </c>
      <c r="B203" s="105" t="s">
        <v>11</v>
      </c>
      <c r="C203" s="105" t="s">
        <v>19411</v>
      </c>
      <c r="D203" s="106" t="s">
        <v>19412</v>
      </c>
      <c r="E203" s="105" t="s">
        <v>29</v>
      </c>
      <c r="F203" s="107">
        <v>100</v>
      </c>
      <c r="G203" s="108">
        <f>VLOOKUP('LOTE 01-ORÇAMENTO'!$C203,Tabela5[#All],5,0)</f>
        <v>11.33</v>
      </c>
      <c r="H203" s="108">
        <f t="shared" si="59"/>
        <v>14.52</v>
      </c>
      <c r="I203" s="109">
        <f t="shared" si="60"/>
        <v>1452</v>
      </c>
      <c r="J203" s="164" t="s">
        <v>13</v>
      </c>
      <c r="P203" s="99">
        <f t="shared" si="35"/>
        <v>1452</v>
      </c>
      <c r="AA203" s="110">
        <f t="shared" si="58"/>
        <v>1452</v>
      </c>
      <c r="AC203" s="111">
        <f t="shared" si="55"/>
        <v>1452</v>
      </c>
    </row>
    <row r="204" spans="1:29" x14ac:dyDescent="0.25">
      <c r="A204" s="215" t="s">
        <v>497</v>
      </c>
      <c r="B204" s="90"/>
      <c r="C204" s="90"/>
      <c r="D204" s="97" t="s">
        <v>37869</v>
      </c>
      <c r="E204" s="90"/>
      <c r="F204" s="107"/>
      <c r="G204" s="93"/>
      <c r="H204" s="93"/>
      <c r="I204" s="94">
        <f>SUBTOTAL(9,I205:I206)</f>
        <v>6466.65</v>
      </c>
      <c r="J204" s="163"/>
      <c r="AA204" s="110"/>
      <c r="AC204" s="111"/>
    </row>
    <row r="205" spans="1:29" ht="30" x14ac:dyDescent="0.25">
      <c r="A205" s="216" t="s">
        <v>494</v>
      </c>
      <c r="B205" s="105" t="s">
        <v>17</v>
      </c>
      <c r="C205" s="105">
        <v>92400</v>
      </c>
      <c r="D205" s="106" t="s">
        <v>37870</v>
      </c>
      <c r="E205" s="105" t="s">
        <v>852</v>
      </c>
      <c r="F205" s="107">
        <f>3.5*10</f>
        <v>35</v>
      </c>
      <c r="G205" s="108">
        <f>VLOOKUP('LOTE 01-ORÇAMENTO'!$C205,Tabela5[#All],5,0)</f>
        <v>107.84</v>
      </c>
      <c r="H205" s="108">
        <f t="shared" ref="H205:H206" si="61">TRUNC(IF(J205="BDI 1",G205*(1+$Z$1),IF(J205="BDI 2",G205*(1+$Z$2),IF(J205="",0))),2)</f>
        <v>138.27000000000001</v>
      </c>
      <c r="I205" s="109">
        <f t="shared" ref="I205:I206" si="62">ROUND(ROUND(F205,2)*ROUND(H205,2),2)</f>
        <v>4839.45</v>
      </c>
      <c r="J205" s="164" t="s">
        <v>13</v>
      </c>
      <c r="AA205" s="110"/>
      <c r="AC205" s="111"/>
    </row>
    <row r="206" spans="1:29" ht="45" x14ac:dyDescent="0.25">
      <c r="A206" s="216" t="s">
        <v>495</v>
      </c>
      <c r="B206" s="105" t="s">
        <v>17</v>
      </c>
      <c r="C206" s="105">
        <v>94273</v>
      </c>
      <c r="D206" s="106" t="s">
        <v>37871</v>
      </c>
      <c r="E206" s="105" t="s">
        <v>59</v>
      </c>
      <c r="F206" s="107">
        <v>20</v>
      </c>
      <c r="G206" s="108">
        <f>VLOOKUP('LOTE 01-ORÇAMENTO'!$C206,Tabela5[#All],5,0)</f>
        <v>63.46</v>
      </c>
      <c r="H206" s="108">
        <f t="shared" si="61"/>
        <v>81.36</v>
      </c>
      <c r="I206" s="109">
        <f t="shared" si="62"/>
        <v>1627.2</v>
      </c>
      <c r="J206" s="164" t="s">
        <v>13</v>
      </c>
      <c r="AA206" s="110"/>
      <c r="AC206" s="111"/>
    </row>
    <row r="207" spans="1:29" x14ac:dyDescent="0.25">
      <c r="A207" s="215" t="s">
        <v>514</v>
      </c>
      <c r="B207" s="90"/>
      <c r="C207" s="90"/>
      <c r="D207" s="97" t="s">
        <v>37873</v>
      </c>
      <c r="E207" s="90"/>
      <c r="F207" s="107"/>
      <c r="G207" s="93"/>
      <c r="H207" s="93"/>
      <c r="I207" s="94">
        <f>SUBTOTAL(9,I208)</f>
        <v>12314.04</v>
      </c>
      <c r="J207" s="163"/>
      <c r="AA207" s="110"/>
      <c r="AC207" s="111"/>
    </row>
    <row r="208" spans="1:29" ht="45" x14ac:dyDescent="0.25">
      <c r="A208" s="216" t="s">
        <v>516</v>
      </c>
      <c r="B208" s="105" t="s">
        <v>11</v>
      </c>
      <c r="C208" s="105" t="s">
        <v>34660</v>
      </c>
      <c r="D208" s="106" t="s">
        <v>37875</v>
      </c>
      <c r="E208" s="105" t="s">
        <v>101</v>
      </c>
      <c r="F208" s="107">
        <v>6</v>
      </c>
      <c r="G208" s="108">
        <f>VLOOKUP('LOTE 01-ORÇAMENTO'!$C208,Tabela5[#All],5,0)</f>
        <v>1600.64</v>
      </c>
      <c r="H208" s="108">
        <f>TRUNC(IF(J208="BDI 1",G208*(1+$Z$1),IF(J208="BDI 2",G208*(1+$Z$2),IF(J208="",0))),2)</f>
        <v>2052.34</v>
      </c>
      <c r="I208" s="109">
        <f>ROUND(ROUND(F208,2)*ROUND(H208,2),2)</f>
        <v>12314.04</v>
      </c>
      <c r="J208" s="164" t="s">
        <v>13</v>
      </c>
      <c r="AA208" s="110"/>
      <c r="AC208" s="111"/>
    </row>
    <row r="209" spans="1:29" x14ac:dyDescent="0.25">
      <c r="A209" s="215" t="s">
        <v>619</v>
      </c>
      <c r="B209" s="90"/>
      <c r="C209" s="90"/>
      <c r="D209" s="97" t="s">
        <v>747</v>
      </c>
      <c r="E209" s="90"/>
      <c r="F209" s="107"/>
      <c r="G209" s="93"/>
      <c r="H209" s="93"/>
      <c r="I209" s="94">
        <f>SUBTOTAL(9,I210:I211)</f>
        <v>1727.1999999999998</v>
      </c>
      <c r="J209" s="163"/>
      <c r="P209" s="99">
        <f t="shared" si="35"/>
        <v>0</v>
      </c>
      <c r="X209" s="100">
        <f>SUM(AA210:AA211)</f>
        <v>1727.1999999999998</v>
      </c>
      <c r="Z209" s="112">
        <f>SUM(X209)</f>
        <v>1727.1999999999998</v>
      </c>
      <c r="AA209" s="110">
        <f t="shared" si="58"/>
        <v>0</v>
      </c>
      <c r="AC209" s="111">
        <f t="shared" si="55"/>
        <v>0</v>
      </c>
    </row>
    <row r="210" spans="1:29" x14ac:dyDescent="0.25">
      <c r="A210" s="216" t="s">
        <v>621</v>
      </c>
      <c r="B210" s="105" t="s">
        <v>17</v>
      </c>
      <c r="C210" s="105">
        <v>88316</v>
      </c>
      <c r="D210" s="106" t="s">
        <v>749</v>
      </c>
      <c r="E210" s="105" t="s">
        <v>19</v>
      </c>
      <c r="F210" s="107">
        <f>ROUNDUP(2*8*1,1)</f>
        <v>16</v>
      </c>
      <c r="G210" s="108">
        <f>VLOOKUP('LOTE 01-ORÇAMENTO'!$C210,Tabela5[#All],5,0)</f>
        <v>20.92</v>
      </c>
      <c r="H210" s="108">
        <f t="shared" ref="H210:H211" si="63">TRUNC(IF(J210="BDI 1",G210*(1+$Z$1),IF(J210="BDI 2",G210*(1+$Z$2),IF(J210="",0))),2)</f>
        <v>26.82</v>
      </c>
      <c r="I210" s="109">
        <f t="shared" ref="I210:I211" si="64">ROUND(ROUND(F210,2)*ROUND(H210,2),2)</f>
        <v>429.12</v>
      </c>
      <c r="J210" s="164" t="s">
        <v>13</v>
      </c>
      <c r="P210" s="99">
        <f t="shared" si="35"/>
        <v>429.12</v>
      </c>
      <c r="AA210" s="110">
        <f t="shared" si="58"/>
        <v>429.12</v>
      </c>
      <c r="AC210" s="111">
        <f t="shared" si="55"/>
        <v>429.12</v>
      </c>
    </row>
    <row r="211" spans="1:29" ht="45" x14ac:dyDescent="0.25">
      <c r="A211" s="216" t="s">
        <v>623</v>
      </c>
      <c r="B211" s="105" t="s">
        <v>17</v>
      </c>
      <c r="C211" s="105">
        <v>6259</v>
      </c>
      <c r="D211" s="106" t="s">
        <v>30389</v>
      </c>
      <c r="E211" s="105" t="s">
        <v>50</v>
      </c>
      <c r="F211" s="107">
        <f>ROUNDUP(1*4*1,1)</f>
        <v>4</v>
      </c>
      <c r="G211" s="108">
        <f>VLOOKUP('LOTE 01-ORÇAMENTO'!$C211,Tabela5[#All],5,0)</f>
        <v>253.1</v>
      </c>
      <c r="H211" s="108">
        <f t="shared" si="63"/>
        <v>324.52</v>
      </c>
      <c r="I211" s="109">
        <f t="shared" si="64"/>
        <v>1298.08</v>
      </c>
      <c r="J211" s="164" t="s">
        <v>13</v>
      </c>
      <c r="P211" s="99">
        <f t="shared" si="35"/>
        <v>1298.08</v>
      </c>
      <c r="AA211" s="110">
        <f t="shared" si="58"/>
        <v>1298.08</v>
      </c>
      <c r="AC211" s="111">
        <f t="shared" si="55"/>
        <v>1298.08</v>
      </c>
    </row>
    <row r="212" spans="1:29" x14ac:dyDescent="0.25">
      <c r="A212" s="215" t="s">
        <v>30646</v>
      </c>
      <c r="B212" s="90"/>
      <c r="C212" s="90"/>
      <c r="D212" s="97" t="s">
        <v>30642</v>
      </c>
      <c r="E212" s="90"/>
      <c r="F212" s="107"/>
      <c r="G212" s="93"/>
      <c r="H212" s="93"/>
      <c r="I212" s="93">
        <f>SUBTOTAL(9,I213:I226)</f>
        <v>37580.339999999997</v>
      </c>
      <c r="J212" s="164"/>
      <c r="U212" s="186"/>
      <c r="V212" s="187"/>
      <c r="X212" s="100">
        <f>SUM(AA223:AA226)</f>
        <v>331.12</v>
      </c>
      <c r="AA212" s="110">
        <f t="shared" ref="AA212:AA226" si="65">F212*H212</f>
        <v>0</v>
      </c>
      <c r="AC212" s="111">
        <f t="shared" si="55"/>
        <v>0</v>
      </c>
    </row>
    <row r="213" spans="1:29" x14ac:dyDescent="0.25">
      <c r="A213" s="216" t="s">
        <v>30647</v>
      </c>
      <c r="B213" s="105" t="s">
        <v>11</v>
      </c>
      <c r="C213" s="105" t="s">
        <v>28423</v>
      </c>
      <c r="D213" s="106" t="s">
        <v>28424</v>
      </c>
      <c r="E213" s="105" t="s">
        <v>28364</v>
      </c>
      <c r="F213" s="107">
        <v>2</v>
      </c>
      <c r="G213" s="108">
        <f>VLOOKUP('LOTE 01-ORÇAMENTO'!$C213,Tabela5[#All],5,0)</f>
        <v>493.63</v>
      </c>
      <c r="H213" s="108">
        <f t="shared" ref="H213:H226" si="66">TRUNC(IF(J213="BDI 1",G213*(1+$Z$1),IF(J213="BDI 2",G213*(1+$Z$2),IF(J213="",0))),2)</f>
        <v>632.92999999999995</v>
      </c>
      <c r="I213" s="109">
        <f t="shared" ref="I213:I226" si="67">ROUND(ROUND(F213,2)*ROUND(H213,2),2)</f>
        <v>1265.8599999999999</v>
      </c>
      <c r="J213" s="164" t="s">
        <v>13</v>
      </c>
      <c r="V213" s="187"/>
      <c r="AA213" s="110"/>
      <c r="AC213" s="111"/>
    </row>
    <row r="214" spans="1:29" x14ac:dyDescent="0.25">
      <c r="A214" s="216" t="s">
        <v>37844</v>
      </c>
      <c r="B214" s="105" t="s">
        <v>11</v>
      </c>
      <c r="C214" s="105" t="s">
        <v>28367</v>
      </c>
      <c r="D214" s="106" t="s">
        <v>28368</v>
      </c>
      <c r="E214" s="105" t="s">
        <v>28364</v>
      </c>
      <c r="F214" s="107">
        <v>2</v>
      </c>
      <c r="G214" s="108">
        <f>VLOOKUP('LOTE 01-ORÇAMENTO'!$C214,Tabela5[#All],5,0)</f>
        <v>1202</v>
      </c>
      <c r="H214" s="108">
        <f t="shared" si="66"/>
        <v>1541.2</v>
      </c>
      <c r="I214" s="109">
        <f t="shared" si="67"/>
        <v>3082.4</v>
      </c>
      <c r="J214" s="164" t="s">
        <v>13</v>
      </c>
      <c r="AA214" s="110"/>
      <c r="AC214" s="111"/>
    </row>
    <row r="215" spans="1:29" x14ac:dyDescent="0.25">
      <c r="A215" s="216" t="s">
        <v>37845</v>
      </c>
      <c r="B215" s="105" t="s">
        <v>11</v>
      </c>
      <c r="C215" s="105" t="s">
        <v>28369</v>
      </c>
      <c r="D215" s="106" t="s">
        <v>28370</v>
      </c>
      <c r="E215" s="105" t="s">
        <v>28364</v>
      </c>
      <c r="F215" s="107">
        <v>2</v>
      </c>
      <c r="G215" s="108">
        <f>VLOOKUP('LOTE 01-ORÇAMENTO'!$C215,Tabela5[#All],5,0)</f>
        <v>592.48</v>
      </c>
      <c r="H215" s="108">
        <f t="shared" si="66"/>
        <v>759.67</v>
      </c>
      <c r="I215" s="109">
        <f t="shared" si="67"/>
        <v>1519.34</v>
      </c>
      <c r="J215" s="164" t="s">
        <v>13</v>
      </c>
      <c r="AA215" s="110"/>
      <c r="AC215" s="111"/>
    </row>
    <row r="216" spans="1:29" x14ac:dyDescent="0.25">
      <c r="A216" s="216" t="s">
        <v>37846</v>
      </c>
      <c r="B216" s="105"/>
      <c r="C216" s="105" t="s">
        <v>34545</v>
      </c>
      <c r="D216" s="106" t="s">
        <v>34546</v>
      </c>
      <c r="E216" s="105" t="s">
        <v>28364</v>
      </c>
      <c r="F216" s="107">
        <v>2</v>
      </c>
      <c r="G216" s="108">
        <f>VLOOKUP('LOTE 01-ORÇAMENTO'!$C216,Tabela5[#All],5,0)</f>
        <v>1202</v>
      </c>
      <c r="H216" s="108">
        <f t="shared" ref="H216" si="68">TRUNC(IF(J216="BDI 1",G216*(1+$Z$1),IF(J216="BDI 2",G216*(1+$Z$2),IF(J216="",0))),2)</f>
        <v>1541.2</v>
      </c>
      <c r="I216" s="109">
        <f t="shared" si="67"/>
        <v>3082.4</v>
      </c>
      <c r="J216" s="164" t="s">
        <v>13</v>
      </c>
      <c r="AA216" s="110"/>
      <c r="AC216" s="111"/>
    </row>
    <row r="217" spans="1:29" x14ac:dyDescent="0.25">
      <c r="A217" s="216" t="s">
        <v>37847</v>
      </c>
      <c r="B217" s="105" t="s">
        <v>11</v>
      </c>
      <c r="C217" s="105" t="s">
        <v>28371</v>
      </c>
      <c r="D217" s="106" t="s">
        <v>28372</v>
      </c>
      <c r="E217" s="105" t="s">
        <v>28364</v>
      </c>
      <c r="F217" s="107">
        <v>2</v>
      </c>
      <c r="G217" s="108">
        <f>VLOOKUP('LOTE 01-ORÇAMENTO'!$C217,Tabela5[#All],5,0)</f>
        <v>1352.47</v>
      </c>
      <c r="H217" s="108">
        <f t="shared" si="66"/>
        <v>1734.13</v>
      </c>
      <c r="I217" s="109">
        <f t="shared" si="67"/>
        <v>3468.26</v>
      </c>
      <c r="J217" s="164" t="s">
        <v>13</v>
      </c>
      <c r="AA217" s="110"/>
      <c r="AC217" s="111"/>
    </row>
    <row r="218" spans="1:29" x14ac:dyDescent="0.25">
      <c r="A218" s="216" t="s">
        <v>37848</v>
      </c>
      <c r="B218" s="105" t="s">
        <v>11</v>
      </c>
      <c r="C218" s="105" t="s">
        <v>28373</v>
      </c>
      <c r="D218" s="106" t="s">
        <v>28374</v>
      </c>
      <c r="E218" s="105" t="s">
        <v>28364</v>
      </c>
      <c r="F218" s="107">
        <v>3</v>
      </c>
      <c r="G218" s="108">
        <f>VLOOKUP('LOTE 01-ORÇAMENTO'!$C218,Tabela5[#All],5,0)</f>
        <v>1480.18</v>
      </c>
      <c r="H218" s="108">
        <f t="shared" si="66"/>
        <v>1897.88</v>
      </c>
      <c r="I218" s="109">
        <f t="shared" si="67"/>
        <v>5693.64</v>
      </c>
      <c r="J218" s="164" t="s">
        <v>13</v>
      </c>
      <c r="AA218" s="110"/>
      <c r="AC218" s="111"/>
    </row>
    <row r="219" spans="1:29" x14ac:dyDescent="0.25">
      <c r="A219" s="216" t="s">
        <v>37849</v>
      </c>
      <c r="B219" s="105" t="s">
        <v>11</v>
      </c>
      <c r="C219" s="105" t="s">
        <v>28379</v>
      </c>
      <c r="D219" s="106" t="s">
        <v>37786</v>
      </c>
      <c r="E219" s="105" t="s">
        <v>28364</v>
      </c>
      <c r="F219" s="107">
        <v>3</v>
      </c>
      <c r="G219" s="108">
        <f>VLOOKUP('LOTE 01-ORÇAMENTO'!$C219,Tabela5[#All],5,0)</f>
        <v>1730.34</v>
      </c>
      <c r="H219" s="108">
        <f t="shared" si="66"/>
        <v>2218.64</v>
      </c>
      <c r="I219" s="109">
        <f t="shared" si="67"/>
        <v>6655.92</v>
      </c>
      <c r="J219" s="164" t="s">
        <v>13</v>
      </c>
      <c r="AA219" s="110"/>
      <c r="AC219" s="111"/>
    </row>
    <row r="220" spans="1:29" x14ac:dyDescent="0.25">
      <c r="A220" s="216" t="s">
        <v>37850</v>
      </c>
      <c r="B220" s="105" t="s">
        <v>11</v>
      </c>
      <c r="C220" s="105" t="s">
        <v>28387</v>
      </c>
      <c r="D220" s="106" t="s">
        <v>28388</v>
      </c>
      <c r="E220" s="105" t="s">
        <v>28364</v>
      </c>
      <c r="F220" s="107">
        <v>2</v>
      </c>
      <c r="G220" s="108">
        <f>VLOOKUP('LOTE 01-ORÇAMENTO'!$C220,Tabela5[#All],5,0)</f>
        <v>1300.72</v>
      </c>
      <c r="H220" s="108">
        <f t="shared" si="66"/>
        <v>1667.78</v>
      </c>
      <c r="I220" s="109">
        <f t="shared" si="67"/>
        <v>3335.56</v>
      </c>
      <c r="J220" s="164" t="s">
        <v>13</v>
      </c>
      <c r="AA220" s="110"/>
      <c r="AC220" s="111"/>
    </row>
    <row r="221" spans="1:29" x14ac:dyDescent="0.25">
      <c r="A221" s="216" t="s">
        <v>37851</v>
      </c>
      <c r="B221" s="105" t="s">
        <v>11</v>
      </c>
      <c r="C221" s="105" t="s">
        <v>28362</v>
      </c>
      <c r="D221" s="106" t="s">
        <v>28363</v>
      </c>
      <c r="E221" s="105" t="s">
        <v>28364</v>
      </c>
      <c r="F221" s="107">
        <v>2</v>
      </c>
      <c r="G221" s="108">
        <f>VLOOKUP('LOTE 01-ORÇAMENTO'!$C221,Tabela5[#All],5,0)</f>
        <v>2020.53</v>
      </c>
      <c r="H221" s="108">
        <f t="shared" si="66"/>
        <v>2590.7199999999998</v>
      </c>
      <c r="I221" s="109">
        <f t="shared" si="67"/>
        <v>5181.4399999999996</v>
      </c>
      <c r="J221" s="164" t="s">
        <v>13</v>
      </c>
      <c r="AA221" s="110"/>
      <c r="AC221" s="111"/>
    </row>
    <row r="222" spans="1:29" ht="30" x14ac:dyDescent="0.25">
      <c r="A222" s="216" t="s">
        <v>37852</v>
      </c>
      <c r="B222" s="105" t="s">
        <v>11</v>
      </c>
      <c r="C222" s="105" t="s">
        <v>24324</v>
      </c>
      <c r="D222" s="106" t="s">
        <v>24325</v>
      </c>
      <c r="E222" s="105" t="s">
        <v>852</v>
      </c>
      <c r="F222" s="107">
        <v>530</v>
      </c>
      <c r="G222" s="108">
        <f>VLOOKUP('LOTE 01-ORÇAMENTO'!$C222,Tabela5[#All],5,0)</f>
        <v>4.97</v>
      </c>
      <c r="H222" s="108">
        <f t="shared" si="66"/>
        <v>6.37</v>
      </c>
      <c r="I222" s="109">
        <f t="shared" si="67"/>
        <v>3376.1</v>
      </c>
      <c r="J222" s="164" t="s">
        <v>13</v>
      </c>
      <c r="AA222" s="110"/>
      <c r="AC222" s="111"/>
    </row>
    <row r="223" spans="1:29" ht="30" x14ac:dyDescent="0.25">
      <c r="A223" s="216" t="s">
        <v>37853</v>
      </c>
      <c r="B223" s="105" t="s">
        <v>11</v>
      </c>
      <c r="C223" s="105" t="s">
        <v>24322</v>
      </c>
      <c r="D223" s="106" t="s">
        <v>24323</v>
      </c>
      <c r="E223" s="105" t="s">
        <v>852</v>
      </c>
      <c r="F223" s="107">
        <v>530</v>
      </c>
      <c r="G223" s="108">
        <f>VLOOKUP('LOTE 01-ORÇAMENTO'!$C223,Tabela5[#All],5,0)</f>
        <v>0.87</v>
      </c>
      <c r="H223" s="108">
        <f t="shared" si="66"/>
        <v>1.1100000000000001</v>
      </c>
      <c r="I223" s="109">
        <f t="shared" si="67"/>
        <v>588.29999999999995</v>
      </c>
      <c r="J223" s="164" t="s">
        <v>13</v>
      </c>
      <c r="AA223" s="110"/>
      <c r="AC223" s="111"/>
    </row>
    <row r="224" spans="1:29" x14ac:dyDescent="0.25">
      <c r="A224" s="216" t="s">
        <v>37854</v>
      </c>
      <c r="B224" s="105" t="s">
        <v>40</v>
      </c>
      <c r="C224" s="105">
        <v>941204</v>
      </c>
      <c r="D224" s="106" t="s">
        <v>30643</v>
      </c>
      <c r="E224" s="105" t="s">
        <v>29</v>
      </c>
      <c r="F224" s="107">
        <v>40</v>
      </c>
      <c r="G224" s="108">
        <f>VLOOKUP('LOTE 01-ORÇAMENTO'!$C224,Tabela5[#All],5,0)</f>
        <v>6</v>
      </c>
      <c r="H224" s="108">
        <f t="shared" si="66"/>
        <v>7.69</v>
      </c>
      <c r="I224" s="109">
        <f t="shared" si="67"/>
        <v>307.60000000000002</v>
      </c>
      <c r="J224" s="164" t="s">
        <v>13</v>
      </c>
      <c r="AA224" s="110">
        <f t="shared" si="65"/>
        <v>307.60000000000002</v>
      </c>
      <c r="AC224" s="111">
        <f t="shared" si="55"/>
        <v>307.60000000000002</v>
      </c>
    </row>
    <row r="225" spans="1:29" x14ac:dyDescent="0.25">
      <c r="A225" s="216" t="s">
        <v>37855</v>
      </c>
      <c r="B225" s="105" t="s">
        <v>40</v>
      </c>
      <c r="C225" s="105">
        <v>940701</v>
      </c>
      <c r="D225" s="106" t="s">
        <v>30644</v>
      </c>
      <c r="E225" s="105" t="s">
        <v>29</v>
      </c>
      <c r="F225" s="107">
        <v>100</v>
      </c>
      <c r="G225" s="108">
        <f>VLOOKUP('LOTE 01-ORÇAMENTO'!$C225,Tabela5[#All],5,0)</f>
        <v>0.1</v>
      </c>
      <c r="H225" s="108">
        <f t="shared" si="66"/>
        <v>0.12</v>
      </c>
      <c r="I225" s="109">
        <f t="shared" si="67"/>
        <v>12</v>
      </c>
      <c r="J225" s="164" t="s">
        <v>13</v>
      </c>
      <c r="AA225" s="110">
        <f t="shared" si="65"/>
        <v>12</v>
      </c>
      <c r="AC225" s="111">
        <f t="shared" si="55"/>
        <v>12</v>
      </c>
    </row>
    <row r="226" spans="1:29" x14ac:dyDescent="0.25">
      <c r="A226" s="216" t="s">
        <v>38054</v>
      </c>
      <c r="B226" s="105" t="s">
        <v>40</v>
      </c>
      <c r="C226" s="105">
        <v>941101</v>
      </c>
      <c r="D226" s="106" t="s">
        <v>30645</v>
      </c>
      <c r="E226" s="105" t="s">
        <v>29</v>
      </c>
      <c r="F226" s="107">
        <v>2</v>
      </c>
      <c r="G226" s="108">
        <f>VLOOKUP('LOTE 01-ORÇAMENTO'!$C226,Tabela5[#All],5,0)</f>
        <v>4.5</v>
      </c>
      <c r="H226" s="108">
        <f t="shared" si="66"/>
        <v>5.76</v>
      </c>
      <c r="I226" s="109">
        <f t="shared" si="67"/>
        <v>11.52</v>
      </c>
      <c r="J226" s="164" t="s">
        <v>13</v>
      </c>
      <c r="AA226" s="110">
        <f t="shared" si="65"/>
        <v>11.52</v>
      </c>
      <c r="AC226" s="111">
        <f t="shared" si="55"/>
        <v>11.52</v>
      </c>
    </row>
    <row r="227" spans="1:29" x14ac:dyDescent="0.25">
      <c r="A227" s="171"/>
      <c r="B227" s="172"/>
      <c r="C227" s="172"/>
      <c r="D227" s="173"/>
      <c r="E227" s="172"/>
      <c r="F227" s="174"/>
      <c r="G227" s="175"/>
      <c r="H227" s="176" t="s">
        <v>30657</v>
      </c>
      <c r="I227" s="177">
        <f>SUBTOTAL(9,I2:I226)</f>
        <v>960123.88000000012</v>
      </c>
      <c r="J227" s="178"/>
      <c r="X227" s="100">
        <f>SUM(X2:X226)</f>
        <v>200068.77</v>
      </c>
      <c r="Z227" s="100"/>
      <c r="AA227" s="122">
        <f>SUM(AA4:AA226)</f>
        <v>416121.60000000009</v>
      </c>
      <c r="AC227" s="101">
        <f>SUM(AC4:AC226)</f>
        <v>439163.11000000004</v>
      </c>
    </row>
    <row r="228" spans="1:29" x14ac:dyDescent="0.25">
      <c r="J228" s="95"/>
      <c r="X228" s="100">
        <f>I227-X227</f>
        <v>760055.1100000001</v>
      </c>
    </row>
    <row r="229" spans="1:29" x14ac:dyDescent="0.25">
      <c r="J229" s="95"/>
    </row>
    <row r="230" spans="1:29" x14ac:dyDescent="0.25">
      <c r="J230" s="95"/>
    </row>
    <row r="231" spans="1:29" x14ac:dyDescent="0.25">
      <c r="J231" s="95"/>
    </row>
    <row r="232" spans="1:29" x14ac:dyDescent="0.25">
      <c r="J232" s="95"/>
    </row>
    <row r="233" spans="1:29" x14ac:dyDescent="0.25">
      <c r="J233" s="95"/>
    </row>
    <row r="234" spans="1:29" x14ac:dyDescent="0.25">
      <c r="J234" s="95"/>
    </row>
    <row r="235" spans="1:29" x14ac:dyDescent="0.25">
      <c r="J235" s="95"/>
    </row>
    <row r="236" spans="1:29" x14ac:dyDescent="0.25">
      <c r="J236" s="95"/>
    </row>
    <row r="237" spans="1:29" x14ac:dyDescent="0.25">
      <c r="J237" s="95"/>
    </row>
    <row r="238" spans="1:29" x14ac:dyDescent="0.25">
      <c r="J238" s="95"/>
    </row>
    <row r="239" spans="1:29" x14ac:dyDescent="0.25">
      <c r="J239" s="95"/>
    </row>
    <row r="240" spans="1:29" x14ac:dyDescent="0.25">
      <c r="J240" s="95"/>
    </row>
    <row r="241" spans="10:10" x14ac:dyDescent="0.25">
      <c r="J241" s="95"/>
    </row>
    <row r="242" spans="10:10" x14ac:dyDescent="0.25">
      <c r="J242" s="95"/>
    </row>
    <row r="243" spans="10:10" x14ac:dyDescent="0.25">
      <c r="J243" s="95"/>
    </row>
    <row r="244" spans="10:10" x14ac:dyDescent="0.25">
      <c r="J244" s="95"/>
    </row>
    <row r="245" spans="10:10" x14ac:dyDescent="0.25">
      <c r="J245" s="95"/>
    </row>
    <row r="246" spans="10:10" x14ac:dyDescent="0.25">
      <c r="J246" s="95"/>
    </row>
    <row r="247" spans="10:10" x14ac:dyDescent="0.25">
      <c r="J247" s="95"/>
    </row>
    <row r="248" spans="10:10" x14ac:dyDescent="0.25">
      <c r="J248" s="95"/>
    </row>
    <row r="249" spans="10:10" x14ac:dyDescent="0.25">
      <c r="J249" s="95"/>
    </row>
    <row r="250" spans="10:10" x14ac:dyDescent="0.25">
      <c r="J250" s="95"/>
    </row>
    <row r="251" spans="10:10" x14ac:dyDescent="0.25">
      <c r="J251" s="95"/>
    </row>
    <row r="252" spans="10:10" x14ac:dyDescent="0.25">
      <c r="J252" s="95"/>
    </row>
    <row r="253" spans="10:10" x14ac:dyDescent="0.25">
      <c r="J253" s="95"/>
    </row>
    <row r="254" spans="10:10" x14ac:dyDescent="0.25">
      <c r="J254" s="95"/>
    </row>
    <row r="255" spans="10:10" x14ac:dyDescent="0.25">
      <c r="J255" s="95"/>
    </row>
    <row r="256" spans="10:10" x14ac:dyDescent="0.25">
      <c r="J256" s="95"/>
    </row>
    <row r="257" spans="10:10" x14ac:dyDescent="0.25">
      <c r="J257" s="95"/>
    </row>
    <row r="258" spans="10:10" x14ac:dyDescent="0.25">
      <c r="J258" s="95"/>
    </row>
    <row r="259" spans="10:10" x14ac:dyDescent="0.25">
      <c r="J259" s="95"/>
    </row>
    <row r="260" spans="10:10" x14ac:dyDescent="0.25">
      <c r="J260" s="95"/>
    </row>
    <row r="261" spans="10:10" x14ac:dyDescent="0.25">
      <c r="J261" s="95"/>
    </row>
    <row r="262" spans="10:10" x14ac:dyDescent="0.25">
      <c r="J262" s="95"/>
    </row>
    <row r="263" spans="10:10" x14ac:dyDescent="0.25">
      <c r="J263" s="95"/>
    </row>
    <row r="264" spans="10:10" x14ac:dyDescent="0.25">
      <c r="J264" s="95"/>
    </row>
    <row r="265" spans="10:10" x14ac:dyDescent="0.25">
      <c r="J265" s="95"/>
    </row>
    <row r="266" spans="10:10" x14ac:dyDescent="0.25">
      <c r="J266" s="95"/>
    </row>
    <row r="267" spans="10:10" x14ac:dyDescent="0.25">
      <c r="J267" s="95"/>
    </row>
    <row r="268" spans="10:10" x14ac:dyDescent="0.25">
      <c r="J268" s="95"/>
    </row>
    <row r="269" spans="10:10" x14ac:dyDescent="0.25">
      <c r="J269" s="95"/>
    </row>
    <row r="270" spans="10:10" x14ac:dyDescent="0.25">
      <c r="J270" s="95"/>
    </row>
    <row r="271" spans="10:10" x14ac:dyDescent="0.25">
      <c r="J271" s="95"/>
    </row>
    <row r="272" spans="10:10" x14ac:dyDescent="0.25">
      <c r="J272" s="95"/>
    </row>
    <row r="273" spans="10:10" x14ac:dyDescent="0.25">
      <c r="J273" s="95"/>
    </row>
    <row r="274" spans="10:10" x14ac:dyDescent="0.25">
      <c r="J274" s="95"/>
    </row>
    <row r="275" spans="10:10" x14ac:dyDescent="0.25">
      <c r="J275" s="95"/>
    </row>
    <row r="276" spans="10:10" x14ac:dyDescent="0.25">
      <c r="J276" s="95"/>
    </row>
    <row r="277" spans="10:10" x14ac:dyDescent="0.25">
      <c r="J277" s="95"/>
    </row>
    <row r="278" spans="10:10" x14ac:dyDescent="0.25">
      <c r="J278" s="95"/>
    </row>
    <row r="279" spans="10:10" x14ac:dyDescent="0.25">
      <c r="J279" s="95"/>
    </row>
    <row r="280" spans="10:10" x14ac:dyDescent="0.25">
      <c r="J280" s="95"/>
    </row>
    <row r="281" spans="10:10" x14ac:dyDescent="0.25">
      <c r="J281" s="95"/>
    </row>
    <row r="282" spans="10:10" x14ac:dyDescent="0.25">
      <c r="J282" s="95"/>
    </row>
    <row r="283" spans="10:10" x14ac:dyDescent="0.25">
      <c r="J283" s="95"/>
    </row>
    <row r="284" spans="10:10" x14ac:dyDescent="0.25">
      <c r="J284" s="95"/>
    </row>
    <row r="285" spans="10:10" x14ac:dyDescent="0.25">
      <c r="J285" s="95"/>
    </row>
    <row r="286" spans="10:10" x14ac:dyDescent="0.25">
      <c r="J286" s="95"/>
    </row>
    <row r="287" spans="10:10" x14ac:dyDescent="0.25">
      <c r="J287" s="95"/>
    </row>
    <row r="288" spans="10:10" x14ac:dyDescent="0.25">
      <c r="J288" s="95"/>
    </row>
    <row r="289" spans="10:10" x14ac:dyDescent="0.25">
      <c r="J289" s="95"/>
    </row>
    <row r="290" spans="10:10" x14ac:dyDescent="0.25">
      <c r="J290" s="95"/>
    </row>
    <row r="291" spans="10:10" x14ac:dyDescent="0.25">
      <c r="J291" s="95"/>
    </row>
    <row r="292" spans="10:10" x14ac:dyDescent="0.25">
      <c r="J292" s="95"/>
    </row>
    <row r="293" spans="10:10" x14ac:dyDescent="0.25">
      <c r="J293" s="95"/>
    </row>
    <row r="294" spans="10:10" x14ac:dyDescent="0.25">
      <c r="J294" s="95"/>
    </row>
    <row r="295" spans="10:10" x14ac:dyDescent="0.25">
      <c r="J295" s="95"/>
    </row>
    <row r="296" spans="10:10" x14ac:dyDescent="0.25">
      <c r="J296" s="95"/>
    </row>
    <row r="297" spans="10:10" x14ac:dyDescent="0.25">
      <c r="J297" s="95"/>
    </row>
    <row r="298" spans="10:10" x14ac:dyDescent="0.25">
      <c r="J298" s="95"/>
    </row>
    <row r="299" spans="10:10" x14ac:dyDescent="0.25">
      <c r="J299" s="95"/>
    </row>
    <row r="300" spans="10:10" x14ac:dyDescent="0.25">
      <c r="J300" s="95"/>
    </row>
    <row r="301" spans="10:10" x14ac:dyDescent="0.25">
      <c r="J301" s="95"/>
    </row>
    <row r="302" spans="10:10" x14ac:dyDescent="0.25">
      <c r="J302" s="95"/>
    </row>
    <row r="303" spans="10:10" x14ac:dyDescent="0.25">
      <c r="J303" s="95"/>
    </row>
    <row r="304" spans="10:10" x14ac:dyDescent="0.25">
      <c r="J304" s="95"/>
    </row>
    <row r="305" spans="10:10" x14ac:dyDescent="0.25">
      <c r="J305" s="95"/>
    </row>
    <row r="306" spans="10:10" x14ac:dyDescent="0.25">
      <c r="J306" s="95"/>
    </row>
    <row r="307" spans="10:10" x14ac:dyDescent="0.25">
      <c r="J307" s="95"/>
    </row>
    <row r="308" spans="10:10" x14ac:dyDescent="0.25">
      <c r="J308" s="95"/>
    </row>
    <row r="309" spans="10:10" x14ac:dyDescent="0.25">
      <c r="J309" s="95"/>
    </row>
    <row r="310" spans="10:10" x14ac:dyDescent="0.25">
      <c r="J310" s="95"/>
    </row>
    <row r="311" spans="10:10" x14ac:dyDescent="0.25">
      <c r="J311" s="95"/>
    </row>
    <row r="312" spans="10:10" x14ac:dyDescent="0.25">
      <c r="J312" s="95"/>
    </row>
    <row r="313" spans="10:10" x14ac:dyDescent="0.25">
      <c r="J313" s="95"/>
    </row>
    <row r="314" spans="10:10" x14ac:dyDescent="0.25">
      <c r="J314" s="95"/>
    </row>
    <row r="315" spans="10:10" x14ac:dyDescent="0.25">
      <c r="J315" s="95"/>
    </row>
    <row r="316" spans="10:10" x14ac:dyDescent="0.25">
      <c r="J316" s="95"/>
    </row>
    <row r="317" spans="10:10" x14ac:dyDescent="0.25">
      <c r="J317" s="95"/>
    </row>
    <row r="318" spans="10:10" x14ac:dyDescent="0.25">
      <c r="J318" s="95"/>
    </row>
    <row r="319" spans="10:10" x14ac:dyDescent="0.25">
      <c r="J319" s="95"/>
    </row>
    <row r="320" spans="10:10" x14ac:dyDescent="0.25">
      <c r="J320" s="95"/>
    </row>
    <row r="321" spans="10:10" x14ac:dyDescent="0.25">
      <c r="J321" s="95"/>
    </row>
    <row r="322" spans="10:10" x14ac:dyDescent="0.25">
      <c r="J322" s="95"/>
    </row>
    <row r="323" spans="10:10" x14ac:dyDescent="0.25">
      <c r="J323" s="95"/>
    </row>
    <row r="324" spans="10:10" x14ac:dyDescent="0.25">
      <c r="J324" s="95"/>
    </row>
    <row r="325" spans="10:10" x14ac:dyDescent="0.25">
      <c r="J325" s="95"/>
    </row>
    <row r="326" spans="10:10" x14ac:dyDescent="0.25">
      <c r="J326" s="95"/>
    </row>
    <row r="327" spans="10:10" x14ac:dyDescent="0.25">
      <c r="J327" s="95"/>
    </row>
    <row r="328" spans="10:10" x14ac:dyDescent="0.25">
      <c r="J328" s="95"/>
    </row>
    <row r="329" spans="10:10" x14ac:dyDescent="0.25">
      <c r="J329" s="95"/>
    </row>
    <row r="330" spans="10:10" x14ac:dyDescent="0.25">
      <c r="J330" s="95"/>
    </row>
    <row r="331" spans="10:10" x14ac:dyDescent="0.25">
      <c r="J331" s="95"/>
    </row>
    <row r="332" spans="10:10" x14ac:dyDescent="0.25">
      <c r="J332" s="95"/>
    </row>
    <row r="333" spans="10:10" x14ac:dyDescent="0.25">
      <c r="J333" s="95"/>
    </row>
    <row r="334" spans="10:10" x14ac:dyDescent="0.25">
      <c r="J334" s="95"/>
    </row>
    <row r="335" spans="10:10" x14ac:dyDescent="0.25">
      <c r="J335" s="95"/>
    </row>
    <row r="336" spans="10:10" x14ac:dyDescent="0.25">
      <c r="J336" s="95"/>
    </row>
    <row r="337" spans="10:10" x14ac:dyDescent="0.25">
      <c r="J337" s="95"/>
    </row>
    <row r="338" spans="10:10" x14ac:dyDescent="0.25">
      <c r="J338" s="95"/>
    </row>
    <row r="339" spans="10:10" x14ac:dyDescent="0.25">
      <c r="J339" s="95"/>
    </row>
    <row r="340" spans="10:10" x14ac:dyDescent="0.25">
      <c r="J340" s="95"/>
    </row>
    <row r="341" spans="10:10" x14ac:dyDescent="0.25">
      <c r="J341" s="95"/>
    </row>
    <row r="342" spans="10:10" x14ac:dyDescent="0.25">
      <c r="J342" s="95"/>
    </row>
    <row r="343" spans="10:10" x14ac:dyDescent="0.25">
      <c r="J343" s="95"/>
    </row>
    <row r="344" spans="10:10" x14ac:dyDescent="0.25">
      <c r="J344" s="95"/>
    </row>
    <row r="345" spans="10:10" x14ac:dyDescent="0.25">
      <c r="J345" s="95"/>
    </row>
    <row r="346" spans="10:10" x14ac:dyDescent="0.25">
      <c r="J346" s="95"/>
    </row>
    <row r="347" spans="10:10" x14ac:dyDescent="0.25">
      <c r="J347" s="95"/>
    </row>
    <row r="348" spans="10:10" x14ac:dyDescent="0.25">
      <c r="J348" s="95"/>
    </row>
    <row r="957" spans="10:10" x14ac:dyDescent="0.25">
      <c r="J957" s="95"/>
    </row>
    <row r="968" spans="10:10" x14ac:dyDescent="0.25">
      <c r="J968" s="95"/>
    </row>
    <row r="973" spans="10:10" x14ac:dyDescent="0.25">
      <c r="J973" s="95"/>
    </row>
  </sheetData>
  <mergeCells count="2">
    <mergeCell ref="AA155:AB155"/>
    <mergeCell ref="AA160:AB160"/>
  </mergeCells>
  <phoneticPr fontId="3" type="noConversion"/>
  <printOptions horizontalCentered="1"/>
  <pageMargins left="0.39370078740157483" right="0.39370078740157483" top="0.98425196850393704" bottom="0.78740157480314965" header="0.51181102362204722" footer="0.31496062992125984"/>
  <pageSetup paperSize="9" scale="52" fitToHeight="52" orientation="portrait" r:id="rId1"/>
  <headerFooter>
    <oddHeader>&amp;L&amp;G&amp;C&amp;"Times New Roman,Negrito"&amp;12SAAE DE MARIANA/MG
IMPLANTAÇÃO DO RESERVATÓRIO ESTRELA DO SUL&amp;R&amp;"Times New Roman,Normal"DATA DO ORÇAMENTO: 01/2026
BDI 1 - OBRAS E SERVIÇOS DE ENGENHARIA: 28,22%
BDI 2 - MATERIAIS E EQUIPAMENTOS: 17,26%</oddHeader>
    <oddFooter>&amp;L&amp;F/&amp;A&amp;R&amp;P de &amp;N</oddFooter>
  </headerFooter>
  <legacyDrawingHF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9C74BD-1112-4A04-BCF0-84064372FA70}">
  <sheetPr codeName="Planilha5"/>
  <dimension ref="A1:F30700"/>
  <sheetViews>
    <sheetView topLeftCell="A20399" workbookViewId="0">
      <selection activeCell="H20404" sqref="H20404"/>
    </sheetView>
  </sheetViews>
  <sheetFormatPr defaultRowHeight="12.75" x14ac:dyDescent="0.25"/>
  <cols>
    <col min="1" max="1" width="16.5703125" style="80" customWidth="1"/>
    <col min="2" max="2" width="73.42578125" style="81" customWidth="1"/>
    <col min="3" max="3" width="8.7109375" style="80" bestFit="1" customWidth="1"/>
    <col min="4" max="4" width="15.7109375" style="82" bestFit="1" customWidth="1"/>
    <col min="5" max="5" width="19.5703125" style="82" bestFit="1" customWidth="1"/>
    <col min="6" max="6" width="16.7109375" style="83" customWidth="1"/>
    <col min="7" max="16384" width="9.140625" style="72"/>
  </cols>
  <sheetData>
    <row r="1" spans="1:6" x14ac:dyDescent="0.25">
      <c r="A1" s="70" t="s">
        <v>875</v>
      </c>
      <c r="B1" s="70" t="s">
        <v>755</v>
      </c>
      <c r="C1" s="70" t="s">
        <v>29</v>
      </c>
      <c r="D1" s="71" t="s">
        <v>876</v>
      </c>
      <c r="E1" s="71" t="s">
        <v>877</v>
      </c>
      <c r="F1" s="70" t="s">
        <v>30666</v>
      </c>
    </row>
    <row r="2" spans="1:6" x14ac:dyDescent="0.25">
      <c r="A2" s="73">
        <v>12</v>
      </c>
      <c r="B2" s="74" t="s">
        <v>878</v>
      </c>
      <c r="C2" s="73" t="s">
        <v>101</v>
      </c>
      <c r="D2" s="75">
        <v>8.74</v>
      </c>
      <c r="E2" s="75">
        <v>8.74</v>
      </c>
      <c r="F2" s="73" t="s">
        <v>17</v>
      </c>
    </row>
    <row r="3" spans="1:6" x14ac:dyDescent="0.25">
      <c r="A3" s="73">
        <v>43</v>
      </c>
      <c r="B3" s="74" t="s">
        <v>879</v>
      </c>
      <c r="C3" s="73" t="s">
        <v>101</v>
      </c>
      <c r="D3" s="75">
        <v>63.15</v>
      </c>
      <c r="E3" s="75">
        <v>63.15</v>
      </c>
      <c r="F3" s="73" t="s">
        <v>17</v>
      </c>
    </row>
    <row r="4" spans="1:6" x14ac:dyDescent="0.25">
      <c r="A4" s="73">
        <v>46</v>
      </c>
      <c r="B4" s="74" t="s">
        <v>880</v>
      </c>
      <c r="C4" s="73" t="s">
        <v>101</v>
      </c>
      <c r="D4" s="75">
        <v>55.22</v>
      </c>
      <c r="E4" s="75">
        <v>55.22</v>
      </c>
      <c r="F4" s="73" t="s">
        <v>17</v>
      </c>
    </row>
    <row r="5" spans="1:6" x14ac:dyDescent="0.25">
      <c r="A5" s="73">
        <v>47</v>
      </c>
      <c r="B5" s="74" t="s">
        <v>881</v>
      </c>
      <c r="C5" s="73" t="s">
        <v>101</v>
      </c>
      <c r="D5" s="75">
        <v>94.42</v>
      </c>
      <c r="E5" s="75">
        <v>94.42</v>
      </c>
      <c r="F5" s="73" t="s">
        <v>17</v>
      </c>
    </row>
    <row r="6" spans="1:6" x14ac:dyDescent="0.25">
      <c r="A6" s="73">
        <v>48</v>
      </c>
      <c r="B6" s="74" t="s">
        <v>882</v>
      </c>
      <c r="C6" s="73" t="s">
        <v>101</v>
      </c>
      <c r="D6" s="75">
        <v>24.63</v>
      </c>
      <c r="E6" s="75">
        <v>24.63</v>
      </c>
      <c r="F6" s="73" t="s">
        <v>17</v>
      </c>
    </row>
    <row r="7" spans="1:6" x14ac:dyDescent="0.25">
      <c r="A7" s="73">
        <v>52</v>
      </c>
      <c r="B7" s="74" t="s">
        <v>883</v>
      </c>
      <c r="C7" s="73" t="s">
        <v>101</v>
      </c>
      <c r="D7" s="75">
        <v>18.71</v>
      </c>
      <c r="E7" s="75">
        <v>18.71</v>
      </c>
      <c r="F7" s="73" t="s">
        <v>17</v>
      </c>
    </row>
    <row r="8" spans="1:6" ht="25.5" x14ac:dyDescent="0.25">
      <c r="A8" s="73">
        <v>55</v>
      </c>
      <c r="B8" s="74" t="s">
        <v>884</v>
      </c>
      <c r="C8" s="73" t="s">
        <v>101</v>
      </c>
      <c r="D8" s="75">
        <v>6.31</v>
      </c>
      <c r="E8" s="75">
        <v>6.31</v>
      </c>
      <c r="F8" s="73" t="s">
        <v>17</v>
      </c>
    </row>
    <row r="9" spans="1:6" ht="25.5" x14ac:dyDescent="0.25">
      <c r="A9" s="73">
        <v>60</v>
      </c>
      <c r="B9" s="74" t="s">
        <v>885</v>
      </c>
      <c r="C9" s="73" t="s">
        <v>101</v>
      </c>
      <c r="D9" s="75">
        <v>8.19</v>
      </c>
      <c r="E9" s="75">
        <v>8.19</v>
      </c>
      <c r="F9" s="73" t="s">
        <v>17</v>
      </c>
    </row>
    <row r="10" spans="1:6" ht="25.5" x14ac:dyDescent="0.25">
      <c r="A10" s="73">
        <v>61</v>
      </c>
      <c r="B10" s="74" t="s">
        <v>886</v>
      </c>
      <c r="C10" s="73" t="s">
        <v>101</v>
      </c>
      <c r="D10" s="75">
        <v>5.97</v>
      </c>
      <c r="E10" s="75">
        <v>5.97</v>
      </c>
      <c r="F10" s="73" t="s">
        <v>17</v>
      </c>
    </row>
    <row r="11" spans="1:6" ht="25.5" x14ac:dyDescent="0.25">
      <c r="A11" s="73">
        <v>62</v>
      </c>
      <c r="B11" s="74" t="s">
        <v>887</v>
      </c>
      <c r="C11" s="73" t="s">
        <v>101</v>
      </c>
      <c r="D11" s="75">
        <v>12.37</v>
      </c>
      <c r="E11" s="75">
        <v>12.37</v>
      </c>
      <c r="F11" s="73" t="s">
        <v>17</v>
      </c>
    </row>
    <row r="12" spans="1:6" ht="25.5" x14ac:dyDescent="0.25">
      <c r="A12" s="73">
        <v>64</v>
      </c>
      <c r="B12" s="74" t="s">
        <v>888</v>
      </c>
      <c r="C12" s="73" t="s">
        <v>101</v>
      </c>
      <c r="D12" s="75">
        <v>7.21</v>
      </c>
      <c r="E12" s="75">
        <v>7.21</v>
      </c>
      <c r="F12" s="73" t="s">
        <v>17</v>
      </c>
    </row>
    <row r="13" spans="1:6" ht="25.5" x14ac:dyDescent="0.25">
      <c r="A13" s="73">
        <v>65</v>
      </c>
      <c r="B13" s="74" t="s">
        <v>889</v>
      </c>
      <c r="C13" s="73" t="s">
        <v>101</v>
      </c>
      <c r="D13" s="75">
        <v>1.01</v>
      </c>
      <c r="E13" s="75">
        <v>1.01</v>
      </c>
      <c r="F13" s="73" t="s">
        <v>17</v>
      </c>
    </row>
    <row r="14" spans="1:6" ht="25.5" x14ac:dyDescent="0.25">
      <c r="A14" s="73">
        <v>67</v>
      </c>
      <c r="B14" s="74" t="s">
        <v>890</v>
      </c>
      <c r="C14" s="73" t="s">
        <v>101</v>
      </c>
      <c r="D14" s="75">
        <v>18.399999999999999</v>
      </c>
      <c r="E14" s="75">
        <v>18.399999999999999</v>
      </c>
      <c r="F14" s="73" t="s">
        <v>17</v>
      </c>
    </row>
    <row r="15" spans="1:6" ht="25.5" x14ac:dyDescent="0.25">
      <c r="A15" s="73">
        <v>71</v>
      </c>
      <c r="B15" s="74" t="s">
        <v>891</v>
      </c>
      <c r="C15" s="73" t="s">
        <v>101</v>
      </c>
      <c r="D15" s="75">
        <v>35.15</v>
      </c>
      <c r="E15" s="75">
        <v>35.15</v>
      </c>
      <c r="F15" s="73" t="s">
        <v>17</v>
      </c>
    </row>
    <row r="16" spans="1:6" ht="25.5" x14ac:dyDescent="0.25">
      <c r="A16" s="73">
        <v>72</v>
      </c>
      <c r="B16" s="74" t="s">
        <v>892</v>
      </c>
      <c r="C16" s="73" t="s">
        <v>101</v>
      </c>
      <c r="D16" s="75">
        <v>56.92</v>
      </c>
      <c r="E16" s="75">
        <v>56.92</v>
      </c>
      <c r="F16" s="73" t="s">
        <v>17</v>
      </c>
    </row>
    <row r="17" spans="1:6" ht="25.5" x14ac:dyDescent="0.25">
      <c r="A17" s="73">
        <v>73</v>
      </c>
      <c r="B17" s="74" t="s">
        <v>893</v>
      </c>
      <c r="C17" s="73" t="s">
        <v>101</v>
      </c>
      <c r="D17" s="75">
        <v>17.61</v>
      </c>
      <c r="E17" s="75">
        <v>17.61</v>
      </c>
      <c r="F17" s="73" t="s">
        <v>17</v>
      </c>
    </row>
    <row r="18" spans="1:6" ht="25.5" x14ac:dyDescent="0.25">
      <c r="A18" s="73">
        <v>74</v>
      </c>
      <c r="B18" s="74" t="s">
        <v>894</v>
      </c>
      <c r="C18" s="73" t="s">
        <v>101</v>
      </c>
      <c r="D18" s="75">
        <v>345.54</v>
      </c>
      <c r="E18" s="75">
        <v>345.54</v>
      </c>
      <c r="F18" s="73" t="s">
        <v>17</v>
      </c>
    </row>
    <row r="19" spans="1:6" ht="25.5" x14ac:dyDescent="0.25">
      <c r="A19" s="73">
        <v>75</v>
      </c>
      <c r="B19" s="74" t="s">
        <v>895</v>
      </c>
      <c r="C19" s="73" t="s">
        <v>101</v>
      </c>
      <c r="D19" s="75">
        <v>302.31</v>
      </c>
      <c r="E19" s="75">
        <v>302.31</v>
      </c>
      <c r="F19" s="73" t="s">
        <v>17</v>
      </c>
    </row>
    <row r="20" spans="1:6" ht="25.5" x14ac:dyDescent="0.25">
      <c r="A20" s="73">
        <v>82</v>
      </c>
      <c r="B20" s="74" t="s">
        <v>896</v>
      </c>
      <c r="C20" s="73" t="s">
        <v>101</v>
      </c>
      <c r="D20" s="75">
        <v>229.94</v>
      </c>
      <c r="E20" s="75">
        <v>229.94</v>
      </c>
      <c r="F20" s="73" t="s">
        <v>17</v>
      </c>
    </row>
    <row r="21" spans="1:6" ht="25.5" x14ac:dyDescent="0.25">
      <c r="A21" s="73">
        <v>83</v>
      </c>
      <c r="B21" s="74" t="s">
        <v>897</v>
      </c>
      <c r="C21" s="73" t="s">
        <v>101</v>
      </c>
      <c r="D21" s="75">
        <v>241.68</v>
      </c>
      <c r="E21" s="75">
        <v>241.68</v>
      </c>
      <c r="F21" s="73" t="s">
        <v>17</v>
      </c>
    </row>
    <row r="22" spans="1:6" ht="25.5" x14ac:dyDescent="0.25">
      <c r="A22" s="73">
        <v>88</v>
      </c>
      <c r="B22" s="74" t="s">
        <v>898</v>
      </c>
      <c r="C22" s="73" t="s">
        <v>101</v>
      </c>
      <c r="D22" s="75">
        <v>12.28</v>
      </c>
      <c r="E22" s="75">
        <v>12.28</v>
      </c>
      <c r="F22" s="73" t="s">
        <v>17</v>
      </c>
    </row>
    <row r="23" spans="1:6" ht="25.5" x14ac:dyDescent="0.25">
      <c r="A23" s="73">
        <v>95</v>
      </c>
      <c r="B23" s="74" t="s">
        <v>899</v>
      </c>
      <c r="C23" s="73" t="s">
        <v>101</v>
      </c>
      <c r="D23" s="75">
        <v>12.82</v>
      </c>
      <c r="E23" s="75">
        <v>12.82</v>
      </c>
      <c r="F23" s="73" t="s">
        <v>17</v>
      </c>
    </row>
    <row r="24" spans="1:6" ht="25.5" x14ac:dyDescent="0.25">
      <c r="A24" s="73">
        <v>96</v>
      </c>
      <c r="B24" s="74" t="s">
        <v>900</v>
      </c>
      <c r="C24" s="73" t="s">
        <v>101</v>
      </c>
      <c r="D24" s="75">
        <v>13.94</v>
      </c>
      <c r="E24" s="75">
        <v>13.94</v>
      </c>
      <c r="F24" s="73" t="s">
        <v>17</v>
      </c>
    </row>
    <row r="25" spans="1:6" ht="25.5" x14ac:dyDescent="0.25">
      <c r="A25" s="73">
        <v>97</v>
      </c>
      <c r="B25" s="74" t="s">
        <v>901</v>
      </c>
      <c r="C25" s="73" t="s">
        <v>101</v>
      </c>
      <c r="D25" s="75">
        <v>20.98</v>
      </c>
      <c r="E25" s="75">
        <v>20.98</v>
      </c>
      <c r="F25" s="73" t="s">
        <v>17</v>
      </c>
    </row>
    <row r="26" spans="1:6" ht="25.5" x14ac:dyDescent="0.25">
      <c r="A26" s="73">
        <v>98</v>
      </c>
      <c r="B26" s="74" t="s">
        <v>902</v>
      </c>
      <c r="C26" s="73" t="s">
        <v>101</v>
      </c>
      <c r="D26" s="75">
        <v>31.4</v>
      </c>
      <c r="E26" s="75">
        <v>31.4</v>
      </c>
      <c r="F26" s="73" t="s">
        <v>17</v>
      </c>
    </row>
    <row r="27" spans="1:6" ht="25.5" x14ac:dyDescent="0.25">
      <c r="A27" s="73">
        <v>99</v>
      </c>
      <c r="B27" s="74" t="s">
        <v>903</v>
      </c>
      <c r="C27" s="73" t="s">
        <v>101</v>
      </c>
      <c r="D27" s="75">
        <v>29.68</v>
      </c>
      <c r="E27" s="75">
        <v>29.68</v>
      </c>
      <c r="F27" s="73" t="s">
        <v>17</v>
      </c>
    </row>
    <row r="28" spans="1:6" ht="25.5" x14ac:dyDescent="0.25">
      <c r="A28" s="73">
        <v>100</v>
      </c>
      <c r="B28" s="74" t="s">
        <v>904</v>
      </c>
      <c r="C28" s="73" t="s">
        <v>101</v>
      </c>
      <c r="D28" s="75">
        <v>51.85</v>
      </c>
      <c r="E28" s="75">
        <v>51.85</v>
      </c>
      <c r="F28" s="73" t="s">
        <v>17</v>
      </c>
    </row>
    <row r="29" spans="1:6" ht="25.5" x14ac:dyDescent="0.25">
      <c r="A29" s="73">
        <v>102</v>
      </c>
      <c r="B29" s="74" t="s">
        <v>905</v>
      </c>
      <c r="C29" s="73" t="s">
        <v>101</v>
      </c>
      <c r="D29" s="75">
        <v>30.33</v>
      </c>
      <c r="E29" s="75">
        <v>30.33</v>
      </c>
      <c r="F29" s="73" t="s">
        <v>17</v>
      </c>
    </row>
    <row r="30" spans="1:6" ht="25.5" x14ac:dyDescent="0.25">
      <c r="A30" s="73">
        <v>103</v>
      </c>
      <c r="B30" s="74" t="s">
        <v>906</v>
      </c>
      <c r="C30" s="73" t="s">
        <v>101</v>
      </c>
      <c r="D30" s="75">
        <v>48.95</v>
      </c>
      <c r="E30" s="75">
        <v>48.95</v>
      </c>
      <c r="F30" s="73" t="s">
        <v>17</v>
      </c>
    </row>
    <row r="31" spans="1:6" ht="25.5" x14ac:dyDescent="0.25">
      <c r="A31" s="73">
        <v>104</v>
      </c>
      <c r="B31" s="74" t="s">
        <v>907</v>
      </c>
      <c r="C31" s="73" t="s">
        <v>101</v>
      </c>
      <c r="D31" s="75">
        <v>22</v>
      </c>
      <c r="E31" s="75">
        <v>22</v>
      </c>
      <c r="F31" s="73" t="s">
        <v>17</v>
      </c>
    </row>
    <row r="32" spans="1:6" ht="25.5" x14ac:dyDescent="0.25">
      <c r="A32" s="73">
        <v>105</v>
      </c>
      <c r="B32" s="74" t="s">
        <v>908</v>
      </c>
      <c r="C32" s="73" t="s">
        <v>101</v>
      </c>
      <c r="D32" s="75">
        <v>325.83</v>
      </c>
      <c r="E32" s="75">
        <v>325.83</v>
      </c>
      <c r="F32" s="73" t="s">
        <v>17</v>
      </c>
    </row>
    <row r="33" spans="1:6" ht="25.5" x14ac:dyDescent="0.25">
      <c r="A33" s="73">
        <v>106</v>
      </c>
      <c r="B33" s="74" t="s">
        <v>909</v>
      </c>
      <c r="C33" s="73" t="s">
        <v>101</v>
      </c>
      <c r="D33" s="75">
        <v>436.95</v>
      </c>
      <c r="E33" s="75">
        <v>436.95</v>
      </c>
      <c r="F33" s="73" t="s">
        <v>17</v>
      </c>
    </row>
    <row r="34" spans="1:6" ht="25.5" x14ac:dyDescent="0.25">
      <c r="A34" s="73">
        <v>107</v>
      </c>
      <c r="B34" s="74" t="s">
        <v>910</v>
      </c>
      <c r="C34" s="73" t="s">
        <v>101</v>
      </c>
      <c r="D34" s="75">
        <v>0.92</v>
      </c>
      <c r="E34" s="75">
        <v>0.92</v>
      </c>
      <c r="F34" s="73" t="s">
        <v>17</v>
      </c>
    </row>
    <row r="35" spans="1:6" ht="25.5" x14ac:dyDescent="0.25">
      <c r="A35" s="73">
        <v>108</v>
      </c>
      <c r="B35" s="74" t="s">
        <v>911</v>
      </c>
      <c r="C35" s="73" t="s">
        <v>101</v>
      </c>
      <c r="D35" s="75">
        <v>2.0299999999999998</v>
      </c>
      <c r="E35" s="75">
        <v>2.0299999999999998</v>
      </c>
      <c r="F35" s="73" t="s">
        <v>17</v>
      </c>
    </row>
    <row r="36" spans="1:6" ht="25.5" x14ac:dyDescent="0.25">
      <c r="A36" s="73">
        <v>109</v>
      </c>
      <c r="B36" s="74" t="s">
        <v>912</v>
      </c>
      <c r="C36" s="73" t="s">
        <v>101</v>
      </c>
      <c r="D36" s="75">
        <v>4.1900000000000004</v>
      </c>
      <c r="E36" s="75">
        <v>4.1900000000000004</v>
      </c>
      <c r="F36" s="73" t="s">
        <v>17</v>
      </c>
    </row>
    <row r="37" spans="1:6" ht="25.5" x14ac:dyDescent="0.25">
      <c r="A37" s="73">
        <v>110</v>
      </c>
      <c r="B37" s="74" t="s">
        <v>913</v>
      </c>
      <c r="C37" s="73" t="s">
        <v>101</v>
      </c>
      <c r="D37" s="75">
        <v>7.04</v>
      </c>
      <c r="E37" s="75">
        <v>7.04</v>
      </c>
      <c r="F37" s="73" t="s">
        <v>17</v>
      </c>
    </row>
    <row r="38" spans="1:6" ht="25.5" x14ac:dyDescent="0.25">
      <c r="A38" s="73">
        <v>111</v>
      </c>
      <c r="B38" s="74" t="s">
        <v>914</v>
      </c>
      <c r="C38" s="73" t="s">
        <v>101</v>
      </c>
      <c r="D38" s="75">
        <v>9.5299999999999994</v>
      </c>
      <c r="E38" s="75">
        <v>9.5299999999999994</v>
      </c>
      <c r="F38" s="73" t="s">
        <v>17</v>
      </c>
    </row>
    <row r="39" spans="1:6" ht="25.5" x14ac:dyDescent="0.25">
      <c r="A39" s="73">
        <v>112</v>
      </c>
      <c r="B39" s="74" t="s">
        <v>915</v>
      </c>
      <c r="C39" s="73" t="s">
        <v>101</v>
      </c>
      <c r="D39" s="75">
        <v>5.05</v>
      </c>
      <c r="E39" s="75">
        <v>5.05</v>
      </c>
      <c r="F39" s="73" t="s">
        <v>17</v>
      </c>
    </row>
    <row r="40" spans="1:6" ht="25.5" x14ac:dyDescent="0.25">
      <c r="A40" s="73">
        <v>113</v>
      </c>
      <c r="B40" s="74" t="s">
        <v>916</v>
      </c>
      <c r="C40" s="73" t="s">
        <v>101</v>
      </c>
      <c r="D40" s="75">
        <v>12.64</v>
      </c>
      <c r="E40" s="75">
        <v>12.64</v>
      </c>
      <c r="F40" s="73" t="s">
        <v>17</v>
      </c>
    </row>
    <row r="41" spans="1:6" ht="25.5" x14ac:dyDescent="0.25">
      <c r="A41" s="73">
        <v>118</v>
      </c>
      <c r="B41" s="74" t="s">
        <v>917</v>
      </c>
      <c r="C41" s="73" t="s">
        <v>101</v>
      </c>
      <c r="D41" s="75">
        <v>64.989999999999995</v>
      </c>
      <c r="E41" s="75">
        <v>64.989999999999995</v>
      </c>
      <c r="F41" s="73" t="s">
        <v>17</v>
      </c>
    </row>
    <row r="42" spans="1:6" x14ac:dyDescent="0.25">
      <c r="A42" s="73">
        <v>119</v>
      </c>
      <c r="B42" s="74" t="s">
        <v>918</v>
      </c>
      <c r="C42" s="73" t="s">
        <v>101</v>
      </c>
      <c r="D42" s="75">
        <v>9.68</v>
      </c>
      <c r="E42" s="75">
        <v>9.68</v>
      </c>
      <c r="F42" s="73" t="s">
        <v>17</v>
      </c>
    </row>
    <row r="43" spans="1:6" x14ac:dyDescent="0.25">
      <c r="A43" s="73">
        <v>122</v>
      </c>
      <c r="B43" s="74" t="s">
        <v>770</v>
      </c>
      <c r="C43" s="73" t="s">
        <v>101</v>
      </c>
      <c r="D43" s="75">
        <v>74.48</v>
      </c>
      <c r="E43" s="75">
        <v>74.48</v>
      </c>
      <c r="F43" s="73" t="s">
        <v>17</v>
      </c>
    </row>
    <row r="44" spans="1:6" x14ac:dyDescent="0.25">
      <c r="A44" s="73">
        <v>296</v>
      </c>
      <c r="B44" s="74" t="s">
        <v>919</v>
      </c>
      <c r="C44" s="73" t="s">
        <v>101</v>
      </c>
      <c r="D44" s="75">
        <v>1.68</v>
      </c>
      <c r="E44" s="75">
        <v>1.68</v>
      </c>
      <c r="F44" s="73" t="s">
        <v>17</v>
      </c>
    </row>
    <row r="45" spans="1:6" x14ac:dyDescent="0.25">
      <c r="A45" s="73">
        <v>297</v>
      </c>
      <c r="B45" s="74" t="s">
        <v>920</v>
      </c>
      <c r="C45" s="73" t="s">
        <v>101</v>
      </c>
      <c r="D45" s="75">
        <v>2.4700000000000002</v>
      </c>
      <c r="E45" s="75">
        <v>2.4700000000000002</v>
      </c>
      <c r="F45" s="73" t="s">
        <v>17</v>
      </c>
    </row>
    <row r="46" spans="1:6" x14ac:dyDescent="0.25">
      <c r="A46" s="73">
        <v>298</v>
      </c>
      <c r="B46" s="74" t="s">
        <v>784</v>
      </c>
      <c r="C46" s="73" t="s">
        <v>101</v>
      </c>
      <c r="D46" s="75">
        <v>2.69</v>
      </c>
      <c r="E46" s="75">
        <v>2.69</v>
      </c>
      <c r="F46" s="73" t="s">
        <v>17</v>
      </c>
    </row>
    <row r="47" spans="1:6" x14ac:dyDescent="0.25">
      <c r="A47" s="73">
        <v>299</v>
      </c>
      <c r="B47" s="74" t="s">
        <v>921</v>
      </c>
      <c r="C47" s="73" t="s">
        <v>101</v>
      </c>
      <c r="D47" s="75">
        <v>3.49</v>
      </c>
      <c r="E47" s="75">
        <v>3.49</v>
      </c>
      <c r="F47" s="73" t="s">
        <v>17</v>
      </c>
    </row>
    <row r="48" spans="1:6" x14ac:dyDescent="0.25">
      <c r="A48" s="73">
        <v>300</v>
      </c>
      <c r="B48" s="74" t="s">
        <v>922</v>
      </c>
      <c r="C48" s="73" t="s">
        <v>101</v>
      </c>
      <c r="D48" s="75">
        <v>12.09</v>
      </c>
      <c r="E48" s="75">
        <v>12.09</v>
      </c>
      <c r="F48" s="73" t="s">
        <v>17</v>
      </c>
    </row>
    <row r="49" spans="1:6" x14ac:dyDescent="0.25">
      <c r="A49" s="73">
        <v>301</v>
      </c>
      <c r="B49" s="74" t="s">
        <v>923</v>
      </c>
      <c r="C49" s="73" t="s">
        <v>101</v>
      </c>
      <c r="D49" s="75">
        <v>2.98</v>
      </c>
      <c r="E49" s="75">
        <v>2.98</v>
      </c>
      <c r="F49" s="73" t="s">
        <v>17</v>
      </c>
    </row>
    <row r="50" spans="1:6" x14ac:dyDescent="0.25">
      <c r="A50" s="73">
        <v>303</v>
      </c>
      <c r="B50" s="74" t="s">
        <v>924</v>
      </c>
      <c r="C50" s="73" t="s">
        <v>101</v>
      </c>
      <c r="D50" s="75">
        <v>3.3</v>
      </c>
      <c r="E50" s="75">
        <v>3.3</v>
      </c>
      <c r="F50" s="73" t="s">
        <v>17</v>
      </c>
    </row>
    <row r="51" spans="1:6" x14ac:dyDescent="0.25">
      <c r="A51" s="73">
        <v>305</v>
      </c>
      <c r="B51" s="74" t="s">
        <v>851</v>
      </c>
      <c r="C51" s="73" t="s">
        <v>101</v>
      </c>
      <c r="D51" s="75">
        <v>10.38</v>
      </c>
      <c r="E51" s="75">
        <v>10.38</v>
      </c>
      <c r="F51" s="73" t="s">
        <v>17</v>
      </c>
    </row>
    <row r="52" spans="1:6" x14ac:dyDescent="0.25">
      <c r="A52" s="73">
        <v>306</v>
      </c>
      <c r="B52" s="74" t="s">
        <v>925</v>
      </c>
      <c r="C52" s="73" t="s">
        <v>101</v>
      </c>
      <c r="D52" s="75">
        <v>15.75</v>
      </c>
      <c r="E52" s="75">
        <v>15.75</v>
      </c>
      <c r="F52" s="73" t="s">
        <v>17</v>
      </c>
    </row>
    <row r="53" spans="1:6" x14ac:dyDescent="0.25">
      <c r="A53" s="73">
        <v>307</v>
      </c>
      <c r="B53" s="74" t="s">
        <v>926</v>
      </c>
      <c r="C53" s="73" t="s">
        <v>101</v>
      </c>
      <c r="D53" s="75">
        <v>39.79</v>
      </c>
      <c r="E53" s="75">
        <v>39.79</v>
      </c>
      <c r="F53" s="73" t="s">
        <v>17</v>
      </c>
    </row>
    <row r="54" spans="1:6" x14ac:dyDescent="0.25">
      <c r="A54" s="73">
        <v>308</v>
      </c>
      <c r="B54" s="74" t="s">
        <v>927</v>
      </c>
      <c r="C54" s="73" t="s">
        <v>101</v>
      </c>
      <c r="D54" s="75">
        <v>88.81</v>
      </c>
      <c r="E54" s="75">
        <v>88.81</v>
      </c>
      <c r="F54" s="73" t="s">
        <v>17</v>
      </c>
    </row>
    <row r="55" spans="1:6" x14ac:dyDescent="0.25">
      <c r="A55" s="73">
        <v>309</v>
      </c>
      <c r="B55" s="74" t="s">
        <v>928</v>
      </c>
      <c r="C55" s="73" t="s">
        <v>101</v>
      </c>
      <c r="D55" s="75">
        <v>65.180000000000007</v>
      </c>
      <c r="E55" s="75">
        <v>65.180000000000007</v>
      </c>
      <c r="F55" s="73" t="s">
        <v>17</v>
      </c>
    </row>
    <row r="56" spans="1:6" x14ac:dyDescent="0.25">
      <c r="A56" s="73">
        <v>310</v>
      </c>
      <c r="B56" s="74" t="s">
        <v>929</v>
      </c>
      <c r="C56" s="73" t="s">
        <v>101</v>
      </c>
      <c r="D56" s="75">
        <v>90.34</v>
      </c>
      <c r="E56" s="75">
        <v>90.34</v>
      </c>
      <c r="F56" s="73" t="s">
        <v>17</v>
      </c>
    </row>
    <row r="57" spans="1:6" x14ac:dyDescent="0.25">
      <c r="A57" s="73">
        <v>311</v>
      </c>
      <c r="B57" s="74" t="s">
        <v>930</v>
      </c>
      <c r="C57" s="73" t="s">
        <v>101</v>
      </c>
      <c r="D57" s="75">
        <v>9.9700000000000006</v>
      </c>
      <c r="E57" s="75">
        <v>9.9700000000000006</v>
      </c>
      <c r="F57" s="73" t="s">
        <v>17</v>
      </c>
    </row>
    <row r="58" spans="1:6" x14ac:dyDescent="0.25">
      <c r="A58" s="73">
        <v>318</v>
      </c>
      <c r="B58" s="74" t="s">
        <v>858</v>
      </c>
      <c r="C58" s="73" t="s">
        <v>101</v>
      </c>
      <c r="D58" s="75">
        <v>20.09</v>
      </c>
      <c r="E58" s="75">
        <v>20.09</v>
      </c>
      <c r="F58" s="73" t="s">
        <v>17</v>
      </c>
    </row>
    <row r="59" spans="1:6" x14ac:dyDescent="0.25">
      <c r="A59" s="73">
        <v>319</v>
      </c>
      <c r="B59" s="74" t="s">
        <v>931</v>
      </c>
      <c r="C59" s="73" t="s">
        <v>101</v>
      </c>
      <c r="D59" s="75">
        <v>31.5</v>
      </c>
      <c r="E59" s="75">
        <v>31.5</v>
      </c>
      <c r="F59" s="73" t="s">
        <v>17</v>
      </c>
    </row>
    <row r="60" spans="1:6" x14ac:dyDescent="0.25">
      <c r="A60" s="73">
        <v>325</v>
      </c>
      <c r="B60" s="74" t="s">
        <v>932</v>
      </c>
      <c r="C60" s="73" t="s">
        <v>101</v>
      </c>
      <c r="D60" s="75">
        <v>2.33</v>
      </c>
      <c r="E60" s="75">
        <v>2.33</v>
      </c>
      <c r="F60" s="73" t="s">
        <v>17</v>
      </c>
    </row>
    <row r="61" spans="1:6" x14ac:dyDescent="0.25">
      <c r="A61" s="73">
        <v>328</v>
      </c>
      <c r="B61" s="74" t="s">
        <v>933</v>
      </c>
      <c r="C61" s="73" t="s">
        <v>101</v>
      </c>
      <c r="D61" s="75">
        <v>7.9</v>
      </c>
      <c r="E61" s="75">
        <v>7.9</v>
      </c>
      <c r="F61" s="73" t="s">
        <v>17</v>
      </c>
    </row>
    <row r="62" spans="1:6" x14ac:dyDescent="0.25">
      <c r="A62" s="73">
        <v>329</v>
      </c>
      <c r="B62" s="74" t="s">
        <v>934</v>
      </c>
      <c r="C62" s="73" t="s">
        <v>101</v>
      </c>
      <c r="D62" s="75">
        <v>6.6</v>
      </c>
      <c r="E62" s="75">
        <v>6.6</v>
      </c>
      <c r="F62" s="73" t="s">
        <v>17</v>
      </c>
    </row>
    <row r="63" spans="1:6" ht="25.5" x14ac:dyDescent="0.25">
      <c r="A63" s="73">
        <v>358</v>
      </c>
      <c r="B63" s="74" t="s">
        <v>935</v>
      </c>
      <c r="C63" s="73" t="s">
        <v>101</v>
      </c>
      <c r="D63" s="75">
        <v>74.42</v>
      </c>
      <c r="E63" s="75">
        <v>74.42</v>
      </c>
      <c r="F63" s="73" t="s">
        <v>17</v>
      </c>
    </row>
    <row r="64" spans="1:6" ht="25.5" x14ac:dyDescent="0.25">
      <c r="A64" s="73">
        <v>359</v>
      </c>
      <c r="B64" s="74" t="s">
        <v>936</v>
      </c>
      <c r="C64" s="73" t="s">
        <v>101</v>
      </c>
      <c r="D64" s="75">
        <v>152.87</v>
      </c>
      <c r="E64" s="75">
        <v>152.87</v>
      </c>
      <c r="F64" s="73" t="s">
        <v>17</v>
      </c>
    </row>
    <row r="65" spans="1:6" ht="25.5" x14ac:dyDescent="0.25">
      <c r="A65" s="73">
        <v>360</v>
      </c>
      <c r="B65" s="74" t="s">
        <v>937</v>
      </c>
      <c r="C65" s="73" t="s">
        <v>101</v>
      </c>
      <c r="D65" s="75">
        <v>3.5</v>
      </c>
      <c r="E65" s="75">
        <v>3.5</v>
      </c>
      <c r="F65" s="73" t="s">
        <v>17</v>
      </c>
    </row>
    <row r="66" spans="1:6" ht="25.5" x14ac:dyDescent="0.25">
      <c r="A66" s="73">
        <v>365</v>
      </c>
      <c r="B66" s="74" t="s">
        <v>938</v>
      </c>
      <c r="C66" s="73" t="s">
        <v>101</v>
      </c>
      <c r="D66" s="75">
        <v>62.35</v>
      </c>
      <c r="E66" s="75">
        <v>62.35</v>
      </c>
      <c r="F66" s="73" t="s">
        <v>17</v>
      </c>
    </row>
    <row r="67" spans="1:6" x14ac:dyDescent="0.25">
      <c r="A67" s="73">
        <v>377</v>
      </c>
      <c r="B67" s="74" t="s">
        <v>939</v>
      </c>
      <c r="C67" s="73" t="s">
        <v>101</v>
      </c>
      <c r="D67" s="75">
        <v>38.58</v>
      </c>
      <c r="E67" s="75">
        <v>38.58</v>
      </c>
      <c r="F67" s="73" t="s">
        <v>17</v>
      </c>
    </row>
    <row r="68" spans="1:6" x14ac:dyDescent="0.25">
      <c r="A68" s="73">
        <v>390</v>
      </c>
      <c r="B68" s="74" t="s">
        <v>940</v>
      </c>
      <c r="C68" s="73" t="s">
        <v>101</v>
      </c>
      <c r="D68" s="75">
        <v>8.9</v>
      </c>
      <c r="E68" s="75">
        <v>8.9</v>
      </c>
      <c r="F68" s="73" t="s">
        <v>17</v>
      </c>
    </row>
    <row r="69" spans="1:6" ht="25.5" x14ac:dyDescent="0.25">
      <c r="A69" s="73">
        <v>392</v>
      </c>
      <c r="B69" s="74" t="s">
        <v>941</v>
      </c>
      <c r="C69" s="73" t="s">
        <v>101</v>
      </c>
      <c r="D69" s="75">
        <v>1.57</v>
      </c>
      <c r="E69" s="75">
        <v>1.57</v>
      </c>
      <c r="F69" s="73" t="s">
        <v>17</v>
      </c>
    </row>
    <row r="70" spans="1:6" ht="25.5" x14ac:dyDescent="0.25">
      <c r="A70" s="73">
        <v>393</v>
      </c>
      <c r="B70" s="74" t="s">
        <v>942</v>
      </c>
      <c r="C70" s="73" t="s">
        <v>101</v>
      </c>
      <c r="D70" s="75">
        <v>1.87</v>
      </c>
      <c r="E70" s="75">
        <v>1.87</v>
      </c>
      <c r="F70" s="73" t="s">
        <v>17</v>
      </c>
    </row>
    <row r="71" spans="1:6" ht="25.5" x14ac:dyDescent="0.25">
      <c r="A71" s="73">
        <v>394</v>
      </c>
      <c r="B71" s="74" t="s">
        <v>943</v>
      </c>
      <c r="C71" s="73" t="s">
        <v>101</v>
      </c>
      <c r="D71" s="75">
        <v>3.22</v>
      </c>
      <c r="E71" s="75">
        <v>3.22</v>
      </c>
      <c r="F71" s="73" t="s">
        <v>17</v>
      </c>
    </row>
    <row r="72" spans="1:6" ht="25.5" x14ac:dyDescent="0.25">
      <c r="A72" s="73">
        <v>395</v>
      </c>
      <c r="B72" s="74" t="s">
        <v>944</v>
      </c>
      <c r="C72" s="73" t="s">
        <v>101</v>
      </c>
      <c r="D72" s="75">
        <v>3.1</v>
      </c>
      <c r="E72" s="75">
        <v>3.1</v>
      </c>
      <c r="F72" s="73" t="s">
        <v>17</v>
      </c>
    </row>
    <row r="73" spans="1:6" ht="25.5" x14ac:dyDescent="0.25">
      <c r="A73" s="73">
        <v>396</v>
      </c>
      <c r="B73" s="74" t="s">
        <v>945</v>
      </c>
      <c r="C73" s="73" t="s">
        <v>101</v>
      </c>
      <c r="D73" s="75">
        <v>3.58</v>
      </c>
      <c r="E73" s="75">
        <v>3.58</v>
      </c>
      <c r="F73" s="73" t="s">
        <v>17</v>
      </c>
    </row>
    <row r="74" spans="1:6" ht="25.5" x14ac:dyDescent="0.25">
      <c r="A74" s="73">
        <v>397</v>
      </c>
      <c r="B74" s="74" t="s">
        <v>946</v>
      </c>
      <c r="C74" s="73" t="s">
        <v>101</v>
      </c>
      <c r="D74" s="75">
        <v>4.6100000000000003</v>
      </c>
      <c r="E74" s="75">
        <v>4.6100000000000003</v>
      </c>
      <c r="F74" s="73" t="s">
        <v>17</v>
      </c>
    </row>
    <row r="75" spans="1:6" ht="25.5" x14ac:dyDescent="0.25">
      <c r="A75" s="73">
        <v>398</v>
      </c>
      <c r="B75" s="74" t="s">
        <v>947</v>
      </c>
      <c r="C75" s="73" t="s">
        <v>101</v>
      </c>
      <c r="D75" s="75">
        <v>5.13</v>
      </c>
      <c r="E75" s="75">
        <v>5.13</v>
      </c>
      <c r="F75" s="73" t="s">
        <v>17</v>
      </c>
    </row>
    <row r="76" spans="1:6" ht="25.5" x14ac:dyDescent="0.25">
      <c r="A76" s="73">
        <v>399</v>
      </c>
      <c r="B76" s="74" t="s">
        <v>948</v>
      </c>
      <c r="C76" s="73" t="s">
        <v>101</v>
      </c>
      <c r="D76" s="75">
        <v>6.62</v>
      </c>
      <c r="E76" s="75">
        <v>6.62</v>
      </c>
      <c r="F76" s="73" t="s">
        <v>17</v>
      </c>
    </row>
    <row r="77" spans="1:6" ht="25.5" x14ac:dyDescent="0.25">
      <c r="A77" s="73">
        <v>400</v>
      </c>
      <c r="B77" s="74" t="s">
        <v>949</v>
      </c>
      <c r="C77" s="73" t="s">
        <v>101</v>
      </c>
      <c r="D77" s="75">
        <v>1.63</v>
      </c>
      <c r="E77" s="75">
        <v>1.63</v>
      </c>
      <c r="F77" s="73" t="s">
        <v>17</v>
      </c>
    </row>
    <row r="78" spans="1:6" x14ac:dyDescent="0.25">
      <c r="A78" s="73">
        <v>406</v>
      </c>
      <c r="B78" s="74" t="s">
        <v>950</v>
      </c>
      <c r="C78" s="73" t="s">
        <v>101</v>
      </c>
      <c r="D78" s="75">
        <v>94.79</v>
      </c>
      <c r="E78" s="75">
        <v>94.79</v>
      </c>
      <c r="F78" s="73" t="s">
        <v>17</v>
      </c>
    </row>
    <row r="79" spans="1:6" ht="25.5" x14ac:dyDescent="0.25">
      <c r="A79" s="73">
        <v>408</v>
      </c>
      <c r="B79" s="74" t="s">
        <v>951</v>
      </c>
      <c r="C79" s="73" t="s">
        <v>101</v>
      </c>
      <c r="D79" s="75">
        <v>0.99</v>
      </c>
      <c r="E79" s="75">
        <v>0.99</v>
      </c>
      <c r="F79" s="73" t="s">
        <v>17</v>
      </c>
    </row>
    <row r="80" spans="1:6" ht="25.5" x14ac:dyDescent="0.25">
      <c r="A80" s="73">
        <v>410</v>
      </c>
      <c r="B80" s="74" t="s">
        <v>952</v>
      </c>
      <c r="C80" s="73" t="s">
        <v>101</v>
      </c>
      <c r="D80" s="75">
        <v>0.15</v>
      </c>
      <c r="E80" s="75">
        <v>0.15</v>
      </c>
      <c r="F80" s="73" t="s">
        <v>17</v>
      </c>
    </row>
    <row r="81" spans="1:6" ht="25.5" x14ac:dyDescent="0.25">
      <c r="A81" s="73">
        <v>411</v>
      </c>
      <c r="B81" s="74" t="s">
        <v>953</v>
      </c>
      <c r="C81" s="73" t="s">
        <v>101</v>
      </c>
      <c r="D81" s="75">
        <v>0.2</v>
      </c>
      <c r="E81" s="75">
        <v>0.2</v>
      </c>
      <c r="F81" s="73" t="s">
        <v>17</v>
      </c>
    </row>
    <row r="82" spans="1:6" ht="25.5" x14ac:dyDescent="0.25">
      <c r="A82" s="73">
        <v>412</v>
      </c>
      <c r="B82" s="74" t="s">
        <v>954</v>
      </c>
      <c r="C82" s="73" t="s">
        <v>101</v>
      </c>
      <c r="D82" s="75">
        <v>1.02</v>
      </c>
      <c r="E82" s="75">
        <v>1.02</v>
      </c>
      <c r="F82" s="73" t="s">
        <v>17</v>
      </c>
    </row>
    <row r="83" spans="1:6" ht="25.5" x14ac:dyDescent="0.25">
      <c r="A83" s="73">
        <v>414</v>
      </c>
      <c r="B83" s="74" t="s">
        <v>955</v>
      </c>
      <c r="C83" s="73" t="s">
        <v>101</v>
      </c>
      <c r="D83" s="75">
        <v>0.06</v>
      </c>
      <c r="E83" s="75">
        <v>0.06</v>
      </c>
      <c r="F83" s="73" t="s">
        <v>17</v>
      </c>
    </row>
    <row r="84" spans="1:6" ht="25.5" x14ac:dyDescent="0.25">
      <c r="A84" s="73">
        <v>415</v>
      </c>
      <c r="B84" s="74" t="s">
        <v>956</v>
      </c>
      <c r="C84" s="73" t="s">
        <v>101</v>
      </c>
      <c r="D84" s="75">
        <v>37.72</v>
      </c>
      <c r="E84" s="75">
        <v>37.72</v>
      </c>
      <c r="F84" s="73" t="s">
        <v>17</v>
      </c>
    </row>
    <row r="85" spans="1:6" ht="25.5" x14ac:dyDescent="0.25">
      <c r="A85" s="73">
        <v>416</v>
      </c>
      <c r="B85" s="74" t="s">
        <v>957</v>
      </c>
      <c r="C85" s="73" t="s">
        <v>101</v>
      </c>
      <c r="D85" s="75">
        <v>13.81</v>
      </c>
      <c r="E85" s="75">
        <v>13.81</v>
      </c>
      <c r="F85" s="73" t="s">
        <v>17</v>
      </c>
    </row>
    <row r="86" spans="1:6" ht="25.5" x14ac:dyDescent="0.25">
      <c r="A86" s="73">
        <v>425</v>
      </c>
      <c r="B86" s="74" t="s">
        <v>958</v>
      </c>
      <c r="C86" s="73" t="s">
        <v>101</v>
      </c>
      <c r="D86" s="75">
        <v>8.56</v>
      </c>
      <c r="E86" s="75">
        <v>8.56</v>
      </c>
      <c r="F86" s="73" t="s">
        <v>17</v>
      </c>
    </row>
    <row r="87" spans="1:6" ht="25.5" x14ac:dyDescent="0.25">
      <c r="A87" s="73">
        <v>426</v>
      </c>
      <c r="B87" s="74" t="s">
        <v>959</v>
      </c>
      <c r="C87" s="73" t="s">
        <v>101</v>
      </c>
      <c r="D87" s="75">
        <v>47.14</v>
      </c>
      <c r="E87" s="75">
        <v>47.14</v>
      </c>
      <c r="F87" s="73" t="s">
        <v>17</v>
      </c>
    </row>
    <row r="88" spans="1:6" x14ac:dyDescent="0.25">
      <c r="A88" s="73">
        <v>540</v>
      </c>
      <c r="B88" s="74" t="s">
        <v>960</v>
      </c>
      <c r="C88" s="73" t="s">
        <v>101</v>
      </c>
      <c r="D88" s="75">
        <v>682.46</v>
      </c>
      <c r="E88" s="75">
        <v>682.46</v>
      </c>
      <c r="F88" s="73" t="s">
        <v>17</v>
      </c>
    </row>
    <row r="89" spans="1:6" x14ac:dyDescent="0.25">
      <c r="A89" s="73">
        <v>541</v>
      </c>
      <c r="B89" s="74" t="s">
        <v>961</v>
      </c>
      <c r="C89" s="73" t="s">
        <v>101</v>
      </c>
      <c r="D89" s="75">
        <v>241.6</v>
      </c>
      <c r="E89" s="75">
        <v>241.6</v>
      </c>
      <c r="F89" s="73" t="s">
        <v>17</v>
      </c>
    </row>
    <row r="90" spans="1:6" x14ac:dyDescent="0.25">
      <c r="A90" s="73">
        <v>542</v>
      </c>
      <c r="B90" s="74" t="s">
        <v>962</v>
      </c>
      <c r="C90" s="73" t="s">
        <v>101</v>
      </c>
      <c r="D90" s="75">
        <v>302.85000000000002</v>
      </c>
      <c r="E90" s="75">
        <v>302.85000000000002</v>
      </c>
      <c r="F90" s="73" t="s">
        <v>17</v>
      </c>
    </row>
    <row r="91" spans="1:6" x14ac:dyDescent="0.25">
      <c r="A91" s="73">
        <v>650</v>
      </c>
      <c r="B91" s="74" t="s">
        <v>963</v>
      </c>
      <c r="C91" s="73" t="s">
        <v>101</v>
      </c>
      <c r="D91" s="75">
        <v>3.35</v>
      </c>
      <c r="E91" s="75">
        <v>3.35</v>
      </c>
      <c r="F91" s="73" t="s">
        <v>17</v>
      </c>
    </row>
    <row r="92" spans="1:6" x14ac:dyDescent="0.25">
      <c r="A92" s="73">
        <v>651</v>
      </c>
      <c r="B92" s="74" t="s">
        <v>964</v>
      </c>
      <c r="C92" s="73" t="s">
        <v>101</v>
      </c>
      <c r="D92" s="75">
        <v>4.1900000000000004</v>
      </c>
      <c r="E92" s="75">
        <v>4.1900000000000004</v>
      </c>
      <c r="F92" s="73" t="s">
        <v>17</v>
      </c>
    </row>
    <row r="93" spans="1:6" x14ac:dyDescent="0.25">
      <c r="A93" s="73">
        <v>654</v>
      </c>
      <c r="B93" s="74" t="s">
        <v>965</v>
      </c>
      <c r="C93" s="73" t="s">
        <v>101</v>
      </c>
      <c r="D93" s="75">
        <v>5.19</v>
      </c>
      <c r="E93" s="75">
        <v>5.19</v>
      </c>
      <c r="F93" s="73" t="s">
        <v>17</v>
      </c>
    </row>
    <row r="94" spans="1:6" x14ac:dyDescent="0.25">
      <c r="A94" s="73">
        <v>658</v>
      </c>
      <c r="B94" s="74" t="s">
        <v>966</v>
      </c>
      <c r="C94" s="73" t="s">
        <v>101</v>
      </c>
      <c r="D94" s="75">
        <v>2.09</v>
      </c>
      <c r="E94" s="75">
        <v>2.09</v>
      </c>
      <c r="F94" s="73" t="s">
        <v>17</v>
      </c>
    </row>
    <row r="95" spans="1:6" x14ac:dyDescent="0.25">
      <c r="A95" s="73">
        <v>659</v>
      </c>
      <c r="B95" s="74" t="s">
        <v>967</v>
      </c>
      <c r="C95" s="73" t="s">
        <v>101</v>
      </c>
      <c r="D95" s="75">
        <v>3.09</v>
      </c>
      <c r="E95" s="75">
        <v>3.09</v>
      </c>
      <c r="F95" s="73" t="s">
        <v>17</v>
      </c>
    </row>
    <row r="96" spans="1:6" x14ac:dyDescent="0.25">
      <c r="A96" s="73">
        <v>660</v>
      </c>
      <c r="B96" s="74" t="s">
        <v>968</v>
      </c>
      <c r="C96" s="73" t="s">
        <v>101</v>
      </c>
      <c r="D96" s="75">
        <v>3.71</v>
      </c>
      <c r="E96" s="75">
        <v>3.71</v>
      </c>
      <c r="F96" s="73" t="s">
        <v>17</v>
      </c>
    </row>
    <row r="97" spans="1:6" x14ac:dyDescent="0.25">
      <c r="A97" s="73">
        <v>665</v>
      </c>
      <c r="B97" s="74" t="s">
        <v>969</v>
      </c>
      <c r="C97" s="73" t="s">
        <v>101</v>
      </c>
      <c r="D97" s="75">
        <v>39.31</v>
      </c>
      <c r="E97" s="75">
        <v>39.31</v>
      </c>
      <c r="F97" s="73" t="s">
        <v>17</v>
      </c>
    </row>
    <row r="98" spans="1:6" x14ac:dyDescent="0.25">
      <c r="A98" s="73">
        <v>666</v>
      </c>
      <c r="B98" s="74" t="s">
        <v>970</v>
      </c>
      <c r="C98" s="73" t="s">
        <v>101</v>
      </c>
      <c r="D98" s="75">
        <v>29.39</v>
      </c>
      <c r="E98" s="75">
        <v>29.39</v>
      </c>
      <c r="F98" s="73" t="s">
        <v>17</v>
      </c>
    </row>
    <row r="99" spans="1:6" x14ac:dyDescent="0.25">
      <c r="A99" s="73">
        <v>668</v>
      </c>
      <c r="B99" s="74" t="s">
        <v>971</v>
      </c>
      <c r="C99" s="73" t="s">
        <v>101</v>
      </c>
      <c r="D99" s="75">
        <v>22.69</v>
      </c>
      <c r="E99" s="75">
        <v>22.69</v>
      </c>
      <c r="F99" s="73" t="s">
        <v>17</v>
      </c>
    </row>
    <row r="100" spans="1:6" x14ac:dyDescent="0.25">
      <c r="A100" s="73">
        <v>672</v>
      </c>
      <c r="B100" s="74" t="s">
        <v>972</v>
      </c>
      <c r="C100" s="73" t="s">
        <v>101</v>
      </c>
      <c r="D100" s="75">
        <v>18.8</v>
      </c>
      <c r="E100" s="75">
        <v>18.8</v>
      </c>
      <c r="F100" s="73" t="s">
        <v>17</v>
      </c>
    </row>
    <row r="101" spans="1:6" ht="25.5" x14ac:dyDescent="0.25">
      <c r="A101" s="73">
        <v>715</v>
      </c>
      <c r="B101" s="74" t="s">
        <v>973</v>
      </c>
      <c r="C101" s="73" t="s">
        <v>101</v>
      </c>
      <c r="D101" s="75">
        <v>16.57</v>
      </c>
      <c r="E101" s="75">
        <v>16.57</v>
      </c>
      <c r="F101" s="73" t="s">
        <v>17</v>
      </c>
    </row>
    <row r="102" spans="1:6" x14ac:dyDescent="0.25">
      <c r="A102" s="73">
        <v>716</v>
      </c>
      <c r="B102" s="74" t="s">
        <v>974</v>
      </c>
      <c r="C102" s="73" t="s">
        <v>101</v>
      </c>
      <c r="D102" s="75">
        <v>18.73</v>
      </c>
      <c r="E102" s="75">
        <v>18.73</v>
      </c>
      <c r="F102" s="73" t="s">
        <v>17</v>
      </c>
    </row>
    <row r="103" spans="1:6" ht="25.5" x14ac:dyDescent="0.25">
      <c r="A103" s="73">
        <v>718</v>
      </c>
      <c r="B103" s="74" t="s">
        <v>975</v>
      </c>
      <c r="C103" s="73" t="s">
        <v>101</v>
      </c>
      <c r="D103" s="75">
        <v>16.37</v>
      </c>
      <c r="E103" s="75">
        <v>16.37</v>
      </c>
      <c r="F103" s="73" t="s">
        <v>17</v>
      </c>
    </row>
    <row r="104" spans="1:6" ht="38.25" x14ac:dyDescent="0.25">
      <c r="A104" s="73">
        <v>729</v>
      </c>
      <c r="B104" s="74" t="s">
        <v>976</v>
      </c>
      <c r="C104" s="73" t="s">
        <v>101</v>
      </c>
      <c r="D104" s="75">
        <v>1276.28</v>
      </c>
      <c r="E104" s="75">
        <v>1276.28</v>
      </c>
      <c r="F104" s="73" t="s">
        <v>17</v>
      </c>
    </row>
    <row r="105" spans="1:6" ht="25.5" x14ac:dyDescent="0.25">
      <c r="A105" s="73">
        <v>731</v>
      </c>
      <c r="B105" s="74" t="s">
        <v>977</v>
      </c>
      <c r="C105" s="73" t="s">
        <v>101</v>
      </c>
      <c r="D105" s="75">
        <v>1242.1400000000001</v>
      </c>
      <c r="E105" s="75">
        <v>1242.1400000000001</v>
      </c>
      <c r="F105" s="73" t="s">
        <v>17</v>
      </c>
    </row>
    <row r="106" spans="1:6" ht="38.25" x14ac:dyDescent="0.25">
      <c r="A106" s="73">
        <v>732</v>
      </c>
      <c r="B106" s="74" t="s">
        <v>978</v>
      </c>
      <c r="C106" s="73" t="s">
        <v>101</v>
      </c>
      <c r="D106" s="75">
        <v>2093.83</v>
      </c>
      <c r="E106" s="75">
        <v>2093.83</v>
      </c>
      <c r="F106" s="73" t="s">
        <v>17</v>
      </c>
    </row>
    <row r="107" spans="1:6" ht="38.25" x14ac:dyDescent="0.25">
      <c r="A107" s="73">
        <v>734</v>
      </c>
      <c r="B107" s="74" t="s">
        <v>979</v>
      </c>
      <c r="C107" s="73" t="s">
        <v>101</v>
      </c>
      <c r="D107" s="75">
        <v>2244.58</v>
      </c>
      <c r="E107" s="75">
        <v>2244.58</v>
      </c>
      <c r="F107" s="73" t="s">
        <v>17</v>
      </c>
    </row>
    <row r="108" spans="1:6" ht="38.25" x14ac:dyDescent="0.25">
      <c r="A108" s="73">
        <v>735</v>
      </c>
      <c r="B108" s="74" t="s">
        <v>980</v>
      </c>
      <c r="C108" s="73" t="s">
        <v>101</v>
      </c>
      <c r="D108" s="75">
        <v>3724.81</v>
      </c>
      <c r="E108" s="75">
        <v>3724.81</v>
      </c>
      <c r="F108" s="73" t="s">
        <v>17</v>
      </c>
    </row>
    <row r="109" spans="1:6" ht="38.25" x14ac:dyDescent="0.25">
      <c r="A109" s="73">
        <v>736</v>
      </c>
      <c r="B109" s="74" t="s">
        <v>981</v>
      </c>
      <c r="C109" s="73" t="s">
        <v>101</v>
      </c>
      <c r="D109" s="75">
        <v>3131.89</v>
      </c>
      <c r="E109" s="75">
        <v>3131.89</v>
      </c>
      <c r="F109" s="73" t="s">
        <v>17</v>
      </c>
    </row>
    <row r="110" spans="1:6" ht="38.25" x14ac:dyDescent="0.25">
      <c r="A110" s="73">
        <v>740</v>
      </c>
      <c r="B110" s="74" t="s">
        <v>982</v>
      </c>
      <c r="C110" s="73" t="s">
        <v>101</v>
      </c>
      <c r="D110" s="75">
        <v>11045.72</v>
      </c>
      <c r="E110" s="75">
        <v>11045.72</v>
      </c>
      <c r="F110" s="73" t="s">
        <v>17</v>
      </c>
    </row>
    <row r="111" spans="1:6" ht="38.25" x14ac:dyDescent="0.25">
      <c r="A111" s="73">
        <v>746</v>
      </c>
      <c r="B111" s="74" t="s">
        <v>983</v>
      </c>
      <c r="C111" s="73" t="s">
        <v>101</v>
      </c>
      <c r="D111" s="75">
        <v>2931</v>
      </c>
      <c r="E111" s="75">
        <v>2931</v>
      </c>
      <c r="F111" s="73" t="s">
        <v>17</v>
      </c>
    </row>
    <row r="112" spans="1:6" ht="38.25" x14ac:dyDescent="0.25">
      <c r="A112" s="73">
        <v>751</v>
      </c>
      <c r="B112" s="74" t="s">
        <v>984</v>
      </c>
      <c r="C112" s="73" t="s">
        <v>101</v>
      </c>
      <c r="D112" s="75">
        <v>8250.27</v>
      </c>
      <c r="E112" s="75">
        <v>8250.27</v>
      </c>
      <c r="F112" s="73" t="s">
        <v>17</v>
      </c>
    </row>
    <row r="113" spans="1:6" ht="38.25" x14ac:dyDescent="0.25">
      <c r="A113" s="73">
        <v>754</v>
      </c>
      <c r="B113" s="74" t="s">
        <v>985</v>
      </c>
      <c r="C113" s="73" t="s">
        <v>101</v>
      </c>
      <c r="D113" s="75">
        <v>13095.67</v>
      </c>
      <c r="E113" s="75">
        <v>13095.67</v>
      </c>
      <c r="F113" s="73" t="s">
        <v>17</v>
      </c>
    </row>
    <row r="114" spans="1:6" x14ac:dyDescent="0.25">
      <c r="A114" s="73">
        <v>764</v>
      </c>
      <c r="B114" s="74" t="s">
        <v>986</v>
      </c>
      <c r="C114" s="73" t="s">
        <v>101</v>
      </c>
      <c r="D114" s="75">
        <v>10</v>
      </c>
      <c r="E114" s="75">
        <v>10</v>
      </c>
      <c r="F114" s="73" t="s">
        <v>17</v>
      </c>
    </row>
    <row r="115" spans="1:6" x14ac:dyDescent="0.25">
      <c r="A115" s="73">
        <v>765</v>
      </c>
      <c r="B115" s="74" t="s">
        <v>987</v>
      </c>
      <c r="C115" s="73" t="s">
        <v>101</v>
      </c>
      <c r="D115" s="75">
        <v>10</v>
      </c>
      <c r="E115" s="75">
        <v>10</v>
      </c>
      <c r="F115" s="73" t="s">
        <v>17</v>
      </c>
    </row>
    <row r="116" spans="1:6" x14ac:dyDescent="0.25">
      <c r="A116" s="73">
        <v>766</v>
      </c>
      <c r="B116" s="74" t="s">
        <v>988</v>
      </c>
      <c r="C116" s="73" t="s">
        <v>101</v>
      </c>
      <c r="D116" s="75">
        <v>20.69</v>
      </c>
      <c r="E116" s="75">
        <v>20.69</v>
      </c>
      <c r="F116" s="73" t="s">
        <v>17</v>
      </c>
    </row>
    <row r="117" spans="1:6" x14ac:dyDescent="0.25">
      <c r="A117" s="73">
        <v>767</v>
      </c>
      <c r="B117" s="74" t="s">
        <v>989</v>
      </c>
      <c r="C117" s="73" t="s">
        <v>101</v>
      </c>
      <c r="D117" s="75">
        <v>20.69</v>
      </c>
      <c r="E117" s="75">
        <v>20.69</v>
      </c>
      <c r="F117" s="73" t="s">
        <v>17</v>
      </c>
    </row>
    <row r="118" spans="1:6" x14ac:dyDescent="0.25">
      <c r="A118" s="73">
        <v>768</v>
      </c>
      <c r="B118" s="74" t="s">
        <v>990</v>
      </c>
      <c r="C118" s="73" t="s">
        <v>101</v>
      </c>
      <c r="D118" s="75">
        <v>16.25</v>
      </c>
      <c r="E118" s="75">
        <v>16.25</v>
      </c>
      <c r="F118" s="73" t="s">
        <v>17</v>
      </c>
    </row>
    <row r="119" spans="1:6" x14ac:dyDescent="0.25">
      <c r="A119" s="73">
        <v>769</v>
      </c>
      <c r="B119" s="74" t="s">
        <v>991</v>
      </c>
      <c r="C119" s="73" t="s">
        <v>101</v>
      </c>
      <c r="D119" s="75">
        <v>16.25</v>
      </c>
      <c r="E119" s="75">
        <v>16.25</v>
      </c>
      <c r="F119" s="73" t="s">
        <v>17</v>
      </c>
    </row>
    <row r="120" spans="1:6" x14ac:dyDescent="0.25">
      <c r="A120" s="73">
        <v>770</v>
      </c>
      <c r="B120" s="74" t="s">
        <v>992</v>
      </c>
      <c r="C120" s="73" t="s">
        <v>101</v>
      </c>
      <c r="D120" s="75">
        <v>5.73</v>
      </c>
      <c r="E120" s="75">
        <v>5.73</v>
      </c>
      <c r="F120" s="73" t="s">
        <v>17</v>
      </c>
    </row>
    <row r="121" spans="1:6" x14ac:dyDescent="0.25">
      <c r="A121" s="73">
        <v>771</v>
      </c>
      <c r="B121" s="74" t="s">
        <v>993</v>
      </c>
      <c r="C121" s="73" t="s">
        <v>101</v>
      </c>
      <c r="D121" s="75">
        <v>27.76</v>
      </c>
      <c r="E121" s="75">
        <v>27.76</v>
      </c>
      <c r="F121" s="73" t="s">
        <v>17</v>
      </c>
    </row>
    <row r="122" spans="1:6" x14ac:dyDescent="0.25">
      <c r="A122" s="73">
        <v>772</v>
      </c>
      <c r="B122" s="74" t="s">
        <v>994</v>
      </c>
      <c r="C122" s="73" t="s">
        <v>101</v>
      </c>
      <c r="D122" s="75">
        <v>27.76</v>
      </c>
      <c r="E122" s="75">
        <v>27.76</v>
      </c>
      <c r="F122" s="73" t="s">
        <v>17</v>
      </c>
    </row>
    <row r="123" spans="1:6" x14ac:dyDescent="0.25">
      <c r="A123" s="73">
        <v>773</v>
      </c>
      <c r="B123" s="74" t="s">
        <v>995</v>
      </c>
      <c r="C123" s="73" t="s">
        <v>101</v>
      </c>
      <c r="D123" s="75">
        <v>44.67</v>
      </c>
      <c r="E123" s="75">
        <v>44.67</v>
      </c>
      <c r="F123" s="73" t="s">
        <v>17</v>
      </c>
    </row>
    <row r="124" spans="1:6" x14ac:dyDescent="0.25">
      <c r="A124" s="73">
        <v>774</v>
      </c>
      <c r="B124" s="74" t="s">
        <v>996</v>
      </c>
      <c r="C124" s="73" t="s">
        <v>101</v>
      </c>
      <c r="D124" s="75">
        <v>44.67</v>
      </c>
      <c r="E124" s="75">
        <v>44.67</v>
      </c>
      <c r="F124" s="73" t="s">
        <v>17</v>
      </c>
    </row>
    <row r="125" spans="1:6" x14ac:dyDescent="0.25">
      <c r="A125" s="73">
        <v>775</v>
      </c>
      <c r="B125" s="74" t="s">
        <v>997</v>
      </c>
      <c r="C125" s="73" t="s">
        <v>101</v>
      </c>
      <c r="D125" s="75">
        <v>44.67</v>
      </c>
      <c r="E125" s="75">
        <v>44.67</v>
      </c>
      <c r="F125" s="73" t="s">
        <v>17</v>
      </c>
    </row>
    <row r="126" spans="1:6" x14ac:dyDescent="0.25">
      <c r="A126" s="73">
        <v>776</v>
      </c>
      <c r="B126" s="74" t="s">
        <v>998</v>
      </c>
      <c r="C126" s="73" t="s">
        <v>101</v>
      </c>
      <c r="D126" s="75">
        <v>65.849999999999994</v>
      </c>
      <c r="E126" s="75">
        <v>65.849999999999994</v>
      </c>
      <c r="F126" s="73" t="s">
        <v>17</v>
      </c>
    </row>
    <row r="127" spans="1:6" x14ac:dyDescent="0.25">
      <c r="A127" s="73">
        <v>777</v>
      </c>
      <c r="B127" s="74" t="s">
        <v>999</v>
      </c>
      <c r="C127" s="73" t="s">
        <v>101</v>
      </c>
      <c r="D127" s="75">
        <v>64.010000000000005</v>
      </c>
      <c r="E127" s="75">
        <v>64.010000000000005</v>
      </c>
      <c r="F127" s="73" t="s">
        <v>17</v>
      </c>
    </row>
    <row r="128" spans="1:6" x14ac:dyDescent="0.25">
      <c r="A128" s="73">
        <v>778</v>
      </c>
      <c r="B128" s="74" t="s">
        <v>1000</v>
      </c>
      <c r="C128" s="73" t="s">
        <v>101</v>
      </c>
      <c r="D128" s="75">
        <v>65.849999999999994</v>
      </c>
      <c r="E128" s="75">
        <v>65.849999999999994</v>
      </c>
      <c r="F128" s="73" t="s">
        <v>17</v>
      </c>
    </row>
    <row r="129" spans="1:6" x14ac:dyDescent="0.25">
      <c r="A129" s="73">
        <v>779</v>
      </c>
      <c r="B129" s="74" t="s">
        <v>1001</v>
      </c>
      <c r="C129" s="73" t="s">
        <v>101</v>
      </c>
      <c r="D129" s="75">
        <v>6.9</v>
      </c>
      <c r="E129" s="75">
        <v>6.9</v>
      </c>
      <c r="F129" s="73" t="s">
        <v>17</v>
      </c>
    </row>
    <row r="130" spans="1:6" x14ac:dyDescent="0.25">
      <c r="A130" s="73">
        <v>780</v>
      </c>
      <c r="B130" s="74" t="s">
        <v>1002</v>
      </c>
      <c r="C130" s="73" t="s">
        <v>101</v>
      </c>
      <c r="D130" s="75">
        <v>64.33</v>
      </c>
      <c r="E130" s="75">
        <v>64.33</v>
      </c>
      <c r="F130" s="73" t="s">
        <v>17</v>
      </c>
    </row>
    <row r="131" spans="1:6" x14ac:dyDescent="0.25">
      <c r="A131" s="73">
        <v>781</v>
      </c>
      <c r="B131" s="74" t="s">
        <v>1003</v>
      </c>
      <c r="C131" s="73" t="s">
        <v>101</v>
      </c>
      <c r="D131" s="75">
        <v>121.66</v>
      </c>
      <c r="E131" s="75">
        <v>121.66</v>
      </c>
      <c r="F131" s="73" t="s">
        <v>17</v>
      </c>
    </row>
    <row r="132" spans="1:6" x14ac:dyDescent="0.25">
      <c r="A132" s="73">
        <v>782</v>
      </c>
      <c r="B132" s="74" t="s">
        <v>1004</v>
      </c>
      <c r="C132" s="73" t="s">
        <v>101</v>
      </c>
      <c r="D132" s="75">
        <v>121.66</v>
      </c>
      <c r="E132" s="75">
        <v>121.66</v>
      </c>
      <c r="F132" s="73" t="s">
        <v>17</v>
      </c>
    </row>
    <row r="133" spans="1:6" x14ac:dyDescent="0.25">
      <c r="A133" s="73">
        <v>783</v>
      </c>
      <c r="B133" s="74" t="s">
        <v>1005</v>
      </c>
      <c r="C133" s="73" t="s">
        <v>101</v>
      </c>
      <c r="D133" s="75">
        <v>332.99</v>
      </c>
      <c r="E133" s="75">
        <v>332.99</v>
      </c>
      <c r="F133" s="73" t="s">
        <v>17</v>
      </c>
    </row>
    <row r="134" spans="1:6" x14ac:dyDescent="0.25">
      <c r="A134" s="73">
        <v>784</v>
      </c>
      <c r="B134" s="74" t="s">
        <v>1006</v>
      </c>
      <c r="C134" s="73" t="s">
        <v>101</v>
      </c>
      <c r="D134" s="75">
        <v>377.43</v>
      </c>
      <c r="E134" s="75">
        <v>377.43</v>
      </c>
      <c r="F134" s="73" t="s">
        <v>17</v>
      </c>
    </row>
    <row r="135" spans="1:6" x14ac:dyDescent="0.25">
      <c r="A135" s="73">
        <v>785</v>
      </c>
      <c r="B135" s="74" t="s">
        <v>1007</v>
      </c>
      <c r="C135" s="73" t="s">
        <v>101</v>
      </c>
      <c r="D135" s="75">
        <v>351.83</v>
      </c>
      <c r="E135" s="75">
        <v>351.83</v>
      </c>
      <c r="F135" s="73" t="s">
        <v>17</v>
      </c>
    </row>
    <row r="136" spans="1:6" x14ac:dyDescent="0.25">
      <c r="A136" s="73">
        <v>786</v>
      </c>
      <c r="B136" s="74" t="s">
        <v>1008</v>
      </c>
      <c r="C136" s="73" t="s">
        <v>101</v>
      </c>
      <c r="D136" s="75">
        <v>121.66</v>
      </c>
      <c r="E136" s="75">
        <v>121.66</v>
      </c>
      <c r="F136" s="73" t="s">
        <v>17</v>
      </c>
    </row>
    <row r="137" spans="1:6" x14ac:dyDescent="0.25">
      <c r="A137" s="73">
        <v>787</v>
      </c>
      <c r="B137" s="74" t="s">
        <v>1009</v>
      </c>
      <c r="C137" s="73" t="s">
        <v>101</v>
      </c>
      <c r="D137" s="75">
        <v>44.67</v>
      </c>
      <c r="E137" s="75">
        <v>44.67</v>
      </c>
      <c r="F137" s="73" t="s">
        <v>17</v>
      </c>
    </row>
    <row r="138" spans="1:6" x14ac:dyDescent="0.25">
      <c r="A138" s="73">
        <v>788</v>
      </c>
      <c r="B138" s="74" t="s">
        <v>1010</v>
      </c>
      <c r="C138" s="73" t="s">
        <v>101</v>
      </c>
      <c r="D138" s="75">
        <v>27.76</v>
      </c>
      <c r="E138" s="75">
        <v>27.76</v>
      </c>
      <c r="F138" s="73" t="s">
        <v>17</v>
      </c>
    </row>
    <row r="139" spans="1:6" x14ac:dyDescent="0.25">
      <c r="A139" s="73">
        <v>789</v>
      </c>
      <c r="B139" s="74" t="s">
        <v>1011</v>
      </c>
      <c r="C139" s="73" t="s">
        <v>101</v>
      </c>
      <c r="D139" s="75">
        <v>15.9</v>
      </c>
      <c r="E139" s="75">
        <v>15.9</v>
      </c>
      <c r="F139" s="73" t="s">
        <v>17</v>
      </c>
    </row>
    <row r="140" spans="1:6" x14ac:dyDescent="0.25">
      <c r="A140" s="73">
        <v>790</v>
      </c>
      <c r="B140" s="74" t="s">
        <v>1012</v>
      </c>
      <c r="C140" s="73" t="s">
        <v>101</v>
      </c>
      <c r="D140" s="75">
        <v>20.69</v>
      </c>
      <c r="E140" s="75">
        <v>20.69</v>
      </c>
      <c r="F140" s="73" t="s">
        <v>17</v>
      </c>
    </row>
    <row r="141" spans="1:6" x14ac:dyDescent="0.25">
      <c r="A141" s="73">
        <v>791</v>
      </c>
      <c r="B141" s="74" t="s">
        <v>1013</v>
      </c>
      <c r="C141" s="73" t="s">
        <v>101</v>
      </c>
      <c r="D141" s="75">
        <v>20.69</v>
      </c>
      <c r="E141" s="75">
        <v>20.69</v>
      </c>
      <c r="F141" s="73" t="s">
        <v>17</v>
      </c>
    </row>
    <row r="142" spans="1:6" x14ac:dyDescent="0.25">
      <c r="A142" s="73">
        <v>792</v>
      </c>
      <c r="B142" s="74" t="s">
        <v>1014</v>
      </c>
      <c r="C142" s="73" t="s">
        <v>101</v>
      </c>
      <c r="D142" s="75">
        <v>3.85</v>
      </c>
      <c r="E142" s="75">
        <v>3.85</v>
      </c>
      <c r="F142" s="73" t="s">
        <v>17</v>
      </c>
    </row>
    <row r="143" spans="1:6" x14ac:dyDescent="0.25">
      <c r="A143" s="73">
        <v>796</v>
      </c>
      <c r="B143" s="74" t="s">
        <v>1015</v>
      </c>
      <c r="C143" s="73" t="s">
        <v>101</v>
      </c>
      <c r="D143" s="75">
        <v>8.2100000000000009</v>
      </c>
      <c r="E143" s="75">
        <v>8.2100000000000009</v>
      </c>
      <c r="F143" s="73" t="s">
        <v>17</v>
      </c>
    </row>
    <row r="144" spans="1:6" x14ac:dyDescent="0.25">
      <c r="A144" s="73">
        <v>797</v>
      </c>
      <c r="B144" s="74" t="s">
        <v>1016</v>
      </c>
      <c r="C144" s="73" t="s">
        <v>101</v>
      </c>
      <c r="D144" s="75">
        <v>9.67</v>
      </c>
      <c r="E144" s="75">
        <v>9.67</v>
      </c>
      <c r="F144" s="73" t="s">
        <v>17</v>
      </c>
    </row>
    <row r="145" spans="1:6" x14ac:dyDescent="0.25">
      <c r="A145" s="73">
        <v>798</v>
      </c>
      <c r="B145" s="74" t="s">
        <v>1017</v>
      </c>
      <c r="C145" s="73" t="s">
        <v>101</v>
      </c>
      <c r="D145" s="75">
        <v>1.33</v>
      </c>
      <c r="E145" s="75">
        <v>1.33</v>
      </c>
      <c r="F145" s="73" t="s">
        <v>17</v>
      </c>
    </row>
    <row r="146" spans="1:6" x14ac:dyDescent="0.25">
      <c r="A146" s="73">
        <v>799</v>
      </c>
      <c r="B146" s="74" t="s">
        <v>1018</v>
      </c>
      <c r="C146" s="73" t="s">
        <v>101</v>
      </c>
      <c r="D146" s="75">
        <v>3.97</v>
      </c>
      <c r="E146" s="75">
        <v>3.97</v>
      </c>
      <c r="F146" s="73" t="s">
        <v>17</v>
      </c>
    </row>
    <row r="147" spans="1:6" ht="25.5" x14ac:dyDescent="0.25">
      <c r="A147" s="73">
        <v>812</v>
      </c>
      <c r="B147" s="74" t="s">
        <v>1019</v>
      </c>
      <c r="C147" s="73" t="s">
        <v>101</v>
      </c>
      <c r="D147" s="75">
        <v>2.38</v>
      </c>
      <c r="E147" s="75">
        <v>2.38</v>
      </c>
      <c r="F147" s="73" t="s">
        <v>17</v>
      </c>
    </row>
    <row r="148" spans="1:6" ht="25.5" x14ac:dyDescent="0.25">
      <c r="A148" s="73">
        <v>813</v>
      </c>
      <c r="B148" s="74" t="s">
        <v>1020</v>
      </c>
      <c r="C148" s="73" t="s">
        <v>101</v>
      </c>
      <c r="D148" s="75">
        <v>4.8</v>
      </c>
      <c r="E148" s="75">
        <v>4.8</v>
      </c>
      <c r="F148" s="73" t="s">
        <v>17</v>
      </c>
    </row>
    <row r="149" spans="1:6" ht="25.5" x14ac:dyDescent="0.25">
      <c r="A149" s="73">
        <v>814</v>
      </c>
      <c r="B149" s="74" t="s">
        <v>1021</v>
      </c>
      <c r="C149" s="73" t="s">
        <v>101</v>
      </c>
      <c r="D149" s="75">
        <v>14.3</v>
      </c>
      <c r="E149" s="75">
        <v>14.3</v>
      </c>
      <c r="F149" s="73" t="s">
        <v>17</v>
      </c>
    </row>
    <row r="150" spans="1:6" ht="25.5" x14ac:dyDescent="0.25">
      <c r="A150" s="73">
        <v>816</v>
      </c>
      <c r="B150" s="74" t="s">
        <v>1022</v>
      </c>
      <c r="C150" s="73" t="s">
        <v>101</v>
      </c>
      <c r="D150" s="75">
        <v>11.52</v>
      </c>
      <c r="E150" s="75">
        <v>11.52</v>
      </c>
      <c r="F150" s="73" t="s">
        <v>17</v>
      </c>
    </row>
    <row r="151" spans="1:6" ht="25.5" x14ac:dyDescent="0.25">
      <c r="A151" s="73">
        <v>818</v>
      </c>
      <c r="B151" s="74" t="s">
        <v>1023</v>
      </c>
      <c r="C151" s="73" t="s">
        <v>101</v>
      </c>
      <c r="D151" s="75">
        <v>7.72</v>
      </c>
      <c r="E151" s="75">
        <v>7.72</v>
      </c>
      <c r="F151" s="73" t="s">
        <v>17</v>
      </c>
    </row>
    <row r="152" spans="1:6" ht="25.5" x14ac:dyDescent="0.25">
      <c r="A152" s="73">
        <v>819</v>
      </c>
      <c r="B152" s="74" t="s">
        <v>1024</v>
      </c>
      <c r="C152" s="73" t="s">
        <v>101</v>
      </c>
      <c r="D152" s="75">
        <v>4.13</v>
      </c>
      <c r="E152" s="75">
        <v>4.13</v>
      </c>
      <c r="F152" s="73" t="s">
        <v>17</v>
      </c>
    </row>
    <row r="153" spans="1:6" ht="25.5" x14ac:dyDescent="0.25">
      <c r="A153" s="73">
        <v>820</v>
      </c>
      <c r="B153" s="74" t="s">
        <v>1025</v>
      </c>
      <c r="C153" s="73" t="s">
        <v>101</v>
      </c>
      <c r="D153" s="75">
        <v>6.46</v>
      </c>
      <c r="E153" s="75">
        <v>6.46</v>
      </c>
      <c r="F153" s="73" t="s">
        <v>17</v>
      </c>
    </row>
    <row r="154" spans="1:6" ht="25.5" x14ac:dyDescent="0.25">
      <c r="A154" s="73">
        <v>821</v>
      </c>
      <c r="B154" s="74" t="s">
        <v>1026</v>
      </c>
      <c r="C154" s="73" t="s">
        <v>101</v>
      </c>
      <c r="D154" s="75">
        <v>21.36</v>
      </c>
      <c r="E154" s="75">
        <v>21.36</v>
      </c>
      <c r="F154" s="73" t="s">
        <v>17</v>
      </c>
    </row>
    <row r="155" spans="1:6" ht="25.5" x14ac:dyDescent="0.25">
      <c r="A155" s="73">
        <v>822</v>
      </c>
      <c r="B155" s="74" t="s">
        <v>1027</v>
      </c>
      <c r="C155" s="73" t="s">
        <v>101</v>
      </c>
      <c r="D155" s="75">
        <v>18.670000000000002</v>
      </c>
      <c r="E155" s="75">
        <v>18.670000000000002</v>
      </c>
      <c r="F155" s="73" t="s">
        <v>17</v>
      </c>
    </row>
    <row r="156" spans="1:6" ht="25.5" x14ac:dyDescent="0.25">
      <c r="A156" s="73">
        <v>828</v>
      </c>
      <c r="B156" s="74" t="s">
        <v>1028</v>
      </c>
      <c r="C156" s="73" t="s">
        <v>101</v>
      </c>
      <c r="D156" s="75">
        <v>0.67</v>
      </c>
      <c r="E156" s="75">
        <v>0.67</v>
      </c>
      <c r="F156" s="73" t="s">
        <v>17</v>
      </c>
    </row>
    <row r="157" spans="1:6" ht="25.5" x14ac:dyDescent="0.25">
      <c r="A157" s="73">
        <v>829</v>
      </c>
      <c r="B157" s="74" t="s">
        <v>1029</v>
      </c>
      <c r="C157" s="73" t="s">
        <v>101</v>
      </c>
      <c r="D157" s="75">
        <v>1.08</v>
      </c>
      <c r="E157" s="75">
        <v>1.08</v>
      </c>
      <c r="F157" s="73" t="s">
        <v>17</v>
      </c>
    </row>
    <row r="158" spans="1:6" ht="25.5" x14ac:dyDescent="0.25">
      <c r="A158" s="73">
        <v>832</v>
      </c>
      <c r="B158" s="74" t="s">
        <v>1030</v>
      </c>
      <c r="C158" s="73" t="s">
        <v>101</v>
      </c>
      <c r="D158" s="75">
        <v>3.18</v>
      </c>
      <c r="E158" s="75">
        <v>3.18</v>
      </c>
      <c r="F158" s="73" t="s">
        <v>17</v>
      </c>
    </row>
    <row r="159" spans="1:6" ht="25.5" x14ac:dyDescent="0.25">
      <c r="A159" s="73">
        <v>834</v>
      </c>
      <c r="B159" s="74" t="s">
        <v>1031</v>
      </c>
      <c r="C159" s="73" t="s">
        <v>101</v>
      </c>
      <c r="D159" s="75">
        <v>4.12</v>
      </c>
      <c r="E159" s="75">
        <v>4.12</v>
      </c>
      <c r="F159" s="73" t="s">
        <v>17</v>
      </c>
    </row>
    <row r="160" spans="1:6" ht="38.25" x14ac:dyDescent="0.25">
      <c r="A160" s="73">
        <v>1030</v>
      </c>
      <c r="B160" s="74" t="s">
        <v>1032</v>
      </c>
      <c r="C160" s="73" t="s">
        <v>101</v>
      </c>
      <c r="D160" s="75">
        <v>50</v>
      </c>
      <c r="E160" s="75">
        <v>50</v>
      </c>
      <c r="F160" s="73" t="s">
        <v>17</v>
      </c>
    </row>
    <row r="161" spans="1:6" ht="25.5" x14ac:dyDescent="0.25">
      <c r="A161" s="73">
        <v>1031</v>
      </c>
      <c r="B161" s="74" t="s">
        <v>1033</v>
      </c>
      <c r="C161" s="73" t="s">
        <v>101</v>
      </c>
      <c r="D161" s="75">
        <v>15.15</v>
      </c>
      <c r="E161" s="75">
        <v>15.15</v>
      </c>
      <c r="F161" s="73" t="s">
        <v>17</v>
      </c>
    </row>
    <row r="162" spans="1:6" ht="38.25" x14ac:dyDescent="0.25">
      <c r="A162" s="73">
        <v>1049</v>
      </c>
      <c r="B162" s="74" t="s">
        <v>1034</v>
      </c>
      <c r="C162" s="73" t="s">
        <v>101</v>
      </c>
      <c r="D162" s="75">
        <v>12.38</v>
      </c>
      <c r="E162" s="75">
        <v>12.38</v>
      </c>
      <c r="F162" s="73" t="s">
        <v>17</v>
      </c>
    </row>
    <row r="163" spans="1:6" ht="38.25" x14ac:dyDescent="0.25">
      <c r="A163" s="73">
        <v>1050</v>
      </c>
      <c r="B163" s="74" t="s">
        <v>1035</v>
      </c>
      <c r="C163" s="73" t="s">
        <v>101</v>
      </c>
      <c r="D163" s="75">
        <v>6.48</v>
      </c>
      <c r="E163" s="75">
        <v>6.48</v>
      </c>
      <c r="F163" s="73" t="s">
        <v>17</v>
      </c>
    </row>
    <row r="164" spans="1:6" ht="38.25" x14ac:dyDescent="0.25">
      <c r="A164" s="73">
        <v>1051</v>
      </c>
      <c r="B164" s="74" t="s">
        <v>1036</v>
      </c>
      <c r="C164" s="73" t="s">
        <v>101</v>
      </c>
      <c r="D164" s="75">
        <v>88.55</v>
      </c>
      <c r="E164" s="75">
        <v>88.55</v>
      </c>
      <c r="F164" s="73" t="s">
        <v>17</v>
      </c>
    </row>
    <row r="165" spans="1:6" ht="25.5" x14ac:dyDescent="0.25">
      <c r="A165" s="73">
        <v>1062</v>
      </c>
      <c r="B165" s="74" t="s">
        <v>1037</v>
      </c>
      <c r="C165" s="73" t="s">
        <v>101</v>
      </c>
      <c r="D165" s="75">
        <v>258.27</v>
      </c>
      <c r="E165" s="75">
        <v>258.27</v>
      </c>
      <c r="F165" s="73" t="s">
        <v>17</v>
      </c>
    </row>
    <row r="166" spans="1:6" ht="38.25" x14ac:dyDescent="0.25">
      <c r="A166" s="73">
        <v>1068</v>
      </c>
      <c r="B166" s="74" t="s">
        <v>1038</v>
      </c>
      <c r="C166" s="73" t="s">
        <v>101</v>
      </c>
      <c r="D166" s="75">
        <v>1703.54</v>
      </c>
      <c r="E166" s="75">
        <v>1703.54</v>
      </c>
      <c r="F166" s="73" t="s">
        <v>17</v>
      </c>
    </row>
    <row r="167" spans="1:6" ht="38.25" x14ac:dyDescent="0.25">
      <c r="A167" s="73">
        <v>1098</v>
      </c>
      <c r="B167" s="74" t="s">
        <v>1039</v>
      </c>
      <c r="C167" s="73" t="s">
        <v>101</v>
      </c>
      <c r="D167" s="75">
        <v>5.0599999999999996</v>
      </c>
      <c r="E167" s="75">
        <v>5.0599999999999996</v>
      </c>
      <c r="F167" s="73" t="s">
        <v>17</v>
      </c>
    </row>
    <row r="168" spans="1:6" ht="38.25" x14ac:dyDescent="0.25">
      <c r="A168" s="73">
        <v>1099</v>
      </c>
      <c r="B168" s="74" t="s">
        <v>1040</v>
      </c>
      <c r="C168" s="73" t="s">
        <v>101</v>
      </c>
      <c r="D168" s="75">
        <v>9.48</v>
      </c>
      <c r="E168" s="75">
        <v>9.48</v>
      </c>
      <c r="F168" s="73" t="s">
        <v>17</v>
      </c>
    </row>
    <row r="169" spans="1:6" ht="38.25" x14ac:dyDescent="0.25">
      <c r="A169" s="73">
        <v>1100</v>
      </c>
      <c r="B169" s="74" t="s">
        <v>1041</v>
      </c>
      <c r="C169" s="73" t="s">
        <v>101</v>
      </c>
      <c r="D169" s="75">
        <v>21.08</v>
      </c>
      <c r="E169" s="75">
        <v>21.08</v>
      </c>
      <c r="F169" s="73" t="s">
        <v>17</v>
      </c>
    </row>
    <row r="170" spans="1:6" ht="38.25" x14ac:dyDescent="0.25">
      <c r="A170" s="73">
        <v>1101</v>
      </c>
      <c r="B170" s="74" t="s">
        <v>1042</v>
      </c>
      <c r="C170" s="73" t="s">
        <v>101</v>
      </c>
      <c r="D170" s="75">
        <v>40.86</v>
      </c>
      <c r="E170" s="75">
        <v>40.86</v>
      </c>
      <c r="F170" s="73" t="s">
        <v>17</v>
      </c>
    </row>
    <row r="171" spans="1:6" ht="38.25" x14ac:dyDescent="0.25">
      <c r="A171" s="73">
        <v>1102</v>
      </c>
      <c r="B171" s="74" t="s">
        <v>1043</v>
      </c>
      <c r="C171" s="73" t="s">
        <v>101</v>
      </c>
      <c r="D171" s="75">
        <v>60.93</v>
      </c>
      <c r="E171" s="75">
        <v>60.93</v>
      </c>
      <c r="F171" s="73" t="s">
        <v>17</v>
      </c>
    </row>
    <row r="172" spans="1:6" x14ac:dyDescent="0.25">
      <c r="A172" s="73">
        <v>1159</v>
      </c>
      <c r="B172" s="74" t="s">
        <v>1044</v>
      </c>
      <c r="C172" s="73" t="s">
        <v>101</v>
      </c>
      <c r="D172" s="75">
        <v>280188.33</v>
      </c>
      <c r="E172" s="75">
        <v>280188.33</v>
      </c>
      <c r="F172" s="73" t="s">
        <v>17</v>
      </c>
    </row>
    <row r="173" spans="1:6" x14ac:dyDescent="0.25">
      <c r="A173" s="73">
        <v>1162</v>
      </c>
      <c r="B173" s="74" t="s">
        <v>1045</v>
      </c>
      <c r="C173" s="73" t="s">
        <v>101</v>
      </c>
      <c r="D173" s="75">
        <v>5.4</v>
      </c>
      <c r="E173" s="75">
        <v>5.4</v>
      </c>
      <c r="F173" s="73" t="s">
        <v>17</v>
      </c>
    </row>
    <row r="174" spans="1:6" x14ac:dyDescent="0.25">
      <c r="A174" s="73">
        <v>1163</v>
      </c>
      <c r="B174" s="74" t="s">
        <v>1046</v>
      </c>
      <c r="C174" s="73" t="s">
        <v>101</v>
      </c>
      <c r="D174" s="75">
        <v>6.98</v>
      </c>
      <c r="E174" s="75">
        <v>6.98</v>
      </c>
      <c r="F174" s="73" t="s">
        <v>17</v>
      </c>
    </row>
    <row r="175" spans="1:6" x14ac:dyDescent="0.25">
      <c r="A175" s="73">
        <v>1164</v>
      </c>
      <c r="B175" s="74" t="s">
        <v>1047</v>
      </c>
      <c r="C175" s="73" t="s">
        <v>101</v>
      </c>
      <c r="D175" s="75">
        <v>15.53</v>
      </c>
      <c r="E175" s="75">
        <v>15.53</v>
      </c>
      <c r="F175" s="73" t="s">
        <v>17</v>
      </c>
    </row>
    <row r="176" spans="1:6" x14ac:dyDescent="0.25">
      <c r="A176" s="73">
        <v>1165</v>
      </c>
      <c r="B176" s="74" t="s">
        <v>1048</v>
      </c>
      <c r="C176" s="73" t="s">
        <v>101</v>
      </c>
      <c r="D176" s="75">
        <v>19.170000000000002</v>
      </c>
      <c r="E176" s="75">
        <v>19.170000000000002</v>
      </c>
      <c r="F176" s="73" t="s">
        <v>17</v>
      </c>
    </row>
    <row r="177" spans="1:6" x14ac:dyDescent="0.25">
      <c r="A177" s="73">
        <v>1166</v>
      </c>
      <c r="B177" s="74" t="s">
        <v>1049</v>
      </c>
      <c r="C177" s="73" t="s">
        <v>101</v>
      </c>
      <c r="D177" s="75">
        <v>27.7</v>
      </c>
      <c r="E177" s="75">
        <v>27.7</v>
      </c>
      <c r="F177" s="73" t="s">
        <v>17</v>
      </c>
    </row>
    <row r="178" spans="1:6" x14ac:dyDescent="0.25">
      <c r="A178" s="73">
        <v>1167</v>
      </c>
      <c r="B178" s="74" t="s">
        <v>1050</v>
      </c>
      <c r="C178" s="73" t="s">
        <v>101</v>
      </c>
      <c r="D178" s="75">
        <v>119.12</v>
      </c>
      <c r="E178" s="75">
        <v>119.12</v>
      </c>
      <c r="F178" s="73" t="s">
        <v>17</v>
      </c>
    </row>
    <row r="179" spans="1:6" x14ac:dyDescent="0.25">
      <c r="A179" s="73">
        <v>1168</v>
      </c>
      <c r="B179" s="74" t="s">
        <v>1051</v>
      </c>
      <c r="C179" s="73" t="s">
        <v>101</v>
      </c>
      <c r="D179" s="75">
        <v>71.209999999999994</v>
      </c>
      <c r="E179" s="75">
        <v>71.209999999999994</v>
      </c>
      <c r="F179" s="73" t="s">
        <v>17</v>
      </c>
    </row>
    <row r="180" spans="1:6" x14ac:dyDescent="0.25">
      <c r="A180" s="73">
        <v>1169</v>
      </c>
      <c r="B180" s="74" t="s">
        <v>1052</v>
      </c>
      <c r="C180" s="73" t="s">
        <v>101</v>
      </c>
      <c r="D180" s="75">
        <v>49.96</v>
      </c>
      <c r="E180" s="75">
        <v>49.96</v>
      </c>
      <c r="F180" s="73" t="s">
        <v>17</v>
      </c>
    </row>
    <row r="181" spans="1:6" x14ac:dyDescent="0.25">
      <c r="A181" s="73">
        <v>1170</v>
      </c>
      <c r="B181" s="74" t="s">
        <v>1053</v>
      </c>
      <c r="C181" s="73" t="s">
        <v>101</v>
      </c>
      <c r="D181" s="75">
        <v>10.17</v>
      </c>
      <c r="E181" s="75">
        <v>10.17</v>
      </c>
      <c r="F181" s="73" t="s">
        <v>17</v>
      </c>
    </row>
    <row r="182" spans="1:6" x14ac:dyDescent="0.25">
      <c r="A182" s="73">
        <v>1183</v>
      </c>
      <c r="B182" s="74" t="s">
        <v>1054</v>
      </c>
      <c r="C182" s="73" t="s">
        <v>101</v>
      </c>
      <c r="D182" s="75">
        <v>25.26</v>
      </c>
      <c r="E182" s="75">
        <v>25.26</v>
      </c>
      <c r="F182" s="73" t="s">
        <v>17</v>
      </c>
    </row>
    <row r="183" spans="1:6" x14ac:dyDescent="0.25">
      <c r="A183" s="73">
        <v>1185</v>
      </c>
      <c r="B183" s="74" t="s">
        <v>1055</v>
      </c>
      <c r="C183" s="73" t="s">
        <v>101</v>
      </c>
      <c r="D183" s="75">
        <v>1.41</v>
      </c>
      <c r="E183" s="75">
        <v>1.41</v>
      </c>
      <c r="F183" s="73" t="s">
        <v>17</v>
      </c>
    </row>
    <row r="184" spans="1:6" x14ac:dyDescent="0.25">
      <c r="A184" s="73">
        <v>1189</v>
      </c>
      <c r="B184" s="74" t="s">
        <v>1056</v>
      </c>
      <c r="C184" s="73" t="s">
        <v>101</v>
      </c>
      <c r="D184" s="75">
        <v>2.31</v>
      </c>
      <c r="E184" s="75">
        <v>2.31</v>
      </c>
      <c r="F184" s="73" t="s">
        <v>17</v>
      </c>
    </row>
    <row r="185" spans="1:6" x14ac:dyDescent="0.25">
      <c r="A185" s="73">
        <v>1191</v>
      </c>
      <c r="B185" s="74" t="s">
        <v>1057</v>
      </c>
      <c r="C185" s="73" t="s">
        <v>101</v>
      </c>
      <c r="D185" s="75">
        <v>1.41</v>
      </c>
      <c r="E185" s="75">
        <v>1.41</v>
      </c>
      <c r="F185" s="73" t="s">
        <v>17</v>
      </c>
    </row>
    <row r="186" spans="1:6" x14ac:dyDescent="0.25">
      <c r="A186" s="73">
        <v>1193</v>
      </c>
      <c r="B186" s="74" t="s">
        <v>1058</v>
      </c>
      <c r="C186" s="73" t="s">
        <v>101</v>
      </c>
      <c r="D186" s="75">
        <v>4.45</v>
      </c>
      <c r="E186" s="75">
        <v>4.45</v>
      </c>
      <c r="F186" s="73" t="s">
        <v>17</v>
      </c>
    </row>
    <row r="187" spans="1:6" x14ac:dyDescent="0.25">
      <c r="A187" s="73">
        <v>1194</v>
      </c>
      <c r="B187" s="74" t="s">
        <v>1059</v>
      </c>
      <c r="C187" s="73" t="s">
        <v>101</v>
      </c>
      <c r="D187" s="75">
        <v>8.0299999999999994</v>
      </c>
      <c r="E187" s="75">
        <v>8.0299999999999994</v>
      </c>
      <c r="F187" s="73" t="s">
        <v>17</v>
      </c>
    </row>
    <row r="188" spans="1:6" x14ac:dyDescent="0.25">
      <c r="A188" s="73">
        <v>1195</v>
      </c>
      <c r="B188" s="74" t="s">
        <v>1060</v>
      </c>
      <c r="C188" s="73" t="s">
        <v>101</v>
      </c>
      <c r="D188" s="75">
        <v>13.51</v>
      </c>
      <c r="E188" s="75">
        <v>13.51</v>
      </c>
      <c r="F188" s="73" t="s">
        <v>17</v>
      </c>
    </row>
    <row r="189" spans="1:6" x14ac:dyDescent="0.25">
      <c r="A189" s="73">
        <v>1197</v>
      </c>
      <c r="B189" s="74" t="s">
        <v>1061</v>
      </c>
      <c r="C189" s="73" t="s">
        <v>101</v>
      </c>
      <c r="D189" s="75">
        <v>1.98</v>
      </c>
      <c r="E189" s="75">
        <v>1.98</v>
      </c>
      <c r="F189" s="73" t="s">
        <v>17</v>
      </c>
    </row>
    <row r="190" spans="1:6" x14ac:dyDescent="0.25">
      <c r="A190" s="73">
        <v>1198</v>
      </c>
      <c r="B190" s="74" t="s">
        <v>1062</v>
      </c>
      <c r="C190" s="73" t="s">
        <v>101</v>
      </c>
      <c r="D190" s="75">
        <v>2.6</v>
      </c>
      <c r="E190" s="75">
        <v>2.6</v>
      </c>
      <c r="F190" s="73" t="s">
        <v>17</v>
      </c>
    </row>
    <row r="191" spans="1:6" x14ac:dyDescent="0.25">
      <c r="A191" s="73">
        <v>1200</v>
      </c>
      <c r="B191" s="74" t="s">
        <v>1063</v>
      </c>
      <c r="C191" s="73" t="s">
        <v>101</v>
      </c>
      <c r="D191" s="75">
        <v>11.06</v>
      </c>
      <c r="E191" s="75">
        <v>11.06</v>
      </c>
      <c r="F191" s="73" t="s">
        <v>17</v>
      </c>
    </row>
    <row r="192" spans="1:6" x14ac:dyDescent="0.25">
      <c r="A192" s="73">
        <v>1202</v>
      </c>
      <c r="B192" s="74" t="s">
        <v>1064</v>
      </c>
      <c r="C192" s="73" t="s">
        <v>101</v>
      </c>
      <c r="D192" s="75">
        <v>5.63</v>
      </c>
      <c r="E192" s="75">
        <v>5.63</v>
      </c>
      <c r="F192" s="73" t="s">
        <v>17</v>
      </c>
    </row>
    <row r="193" spans="1:6" x14ac:dyDescent="0.25">
      <c r="A193" s="73">
        <v>1204</v>
      </c>
      <c r="B193" s="74" t="s">
        <v>1065</v>
      </c>
      <c r="C193" s="73" t="s">
        <v>101</v>
      </c>
      <c r="D193" s="75">
        <v>23.64</v>
      </c>
      <c r="E193" s="75">
        <v>23.64</v>
      </c>
      <c r="F193" s="73" t="s">
        <v>17</v>
      </c>
    </row>
    <row r="194" spans="1:6" x14ac:dyDescent="0.25">
      <c r="A194" s="73">
        <v>1206</v>
      </c>
      <c r="B194" s="74" t="s">
        <v>1066</v>
      </c>
      <c r="C194" s="73" t="s">
        <v>101</v>
      </c>
      <c r="D194" s="75">
        <v>9.6999999999999993</v>
      </c>
      <c r="E194" s="75">
        <v>9.6999999999999993</v>
      </c>
      <c r="F194" s="73" t="s">
        <v>17</v>
      </c>
    </row>
    <row r="195" spans="1:6" x14ac:dyDescent="0.25">
      <c r="A195" s="73">
        <v>1207</v>
      </c>
      <c r="B195" s="74" t="s">
        <v>1067</v>
      </c>
      <c r="C195" s="73" t="s">
        <v>101</v>
      </c>
      <c r="D195" s="75">
        <v>38.68</v>
      </c>
      <c r="E195" s="75">
        <v>38.68</v>
      </c>
      <c r="F195" s="73" t="s">
        <v>17</v>
      </c>
    </row>
    <row r="196" spans="1:6" ht="25.5" x14ac:dyDescent="0.25">
      <c r="A196" s="73">
        <v>1367</v>
      </c>
      <c r="B196" s="74" t="s">
        <v>1068</v>
      </c>
      <c r="C196" s="73" t="s">
        <v>101</v>
      </c>
      <c r="D196" s="75">
        <v>313.76</v>
      </c>
      <c r="E196" s="75">
        <v>313.76</v>
      </c>
      <c r="F196" s="73" t="s">
        <v>17</v>
      </c>
    </row>
    <row r="197" spans="1:6" ht="25.5" x14ac:dyDescent="0.25">
      <c r="A197" s="73">
        <v>1368</v>
      </c>
      <c r="B197" s="74" t="s">
        <v>1069</v>
      </c>
      <c r="C197" s="73" t="s">
        <v>101</v>
      </c>
      <c r="D197" s="75">
        <v>97</v>
      </c>
      <c r="E197" s="75">
        <v>97</v>
      </c>
      <c r="F197" s="73" t="s">
        <v>17</v>
      </c>
    </row>
    <row r="198" spans="1:6" x14ac:dyDescent="0.25">
      <c r="A198" s="73">
        <v>1370</v>
      </c>
      <c r="B198" s="74" t="s">
        <v>1070</v>
      </c>
      <c r="C198" s="73" t="s">
        <v>101</v>
      </c>
      <c r="D198" s="75">
        <v>132.09</v>
      </c>
      <c r="E198" s="75">
        <v>132.09</v>
      </c>
      <c r="F198" s="73" t="s">
        <v>17</v>
      </c>
    </row>
    <row r="199" spans="1:6" ht="25.5" x14ac:dyDescent="0.25">
      <c r="A199" s="73">
        <v>1402</v>
      </c>
      <c r="B199" s="74" t="s">
        <v>1071</v>
      </c>
      <c r="C199" s="73" t="s">
        <v>101</v>
      </c>
      <c r="D199" s="75">
        <v>7.87</v>
      </c>
      <c r="E199" s="75">
        <v>7.87</v>
      </c>
      <c r="F199" s="73" t="s">
        <v>17</v>
      </c>
    </row>
    <row r="200" spans="1:6" ht="25.5" x14ac:dyDescent="0.25">
      <c r="A200" s="73">
        <v>1406</v>
      </c>
      <c r="B200" s="74" t="s">
        <v>1072</v>
      </c>
      <c r="C200" s="73" t="s">
        <v>101</v>
      </c>
      <c r="D200" s="75">
        <v>18.059999999999999</v>
      </c>
      <c r="E200" s="75">
        <v>18.059999999999999</v>
      </c>
      <c r="F200" s="73" t="s">
        <v>17</v>
      </c>
    </row>
    <row r="201" spans="1:6" ht="25.5" x14ac:dyDescent="0.25">
      <c r="A201" s="73">
        <v>1412</v>
      </c>
      <c r="B201" s="74" t="s">
        <v>1073</v>
      </c>
      <c r="C201" s="73" t="s">
        <v>101</v>
      </c>
      <c r="D201" s="75">
        <v>14.97</v>
      </c>
      <c r="E201" s="75">
        <v>14.97</v>
      </c>
      <c r="F201" s="73" t="s">
        <v>17</v>
      </c>
    </row>
    <row r="202" spans="1:6" ht="25.5" x14ac:dyDescent="0.25">
      <c r="A202" s="73">
        <v>1413</v>
      </c>
      <c r="B202" s="74" t="s">
        <v>1074</v>
      </c>
      <c r="C202" s="73" t="s">
        <v>101</v>
      </c>
      <c r="D202" s="75">
        <v>17.670000000000002</v>
      </c>
      <c r="E202" s="75">
        <v>17.670000000000002</v>
      </c>
      <c r="F202" s="73" t="s">
        <v>17</v>
      </c>
    </row>
    <row r="203" spans="1:6" ht="25.5" x14ac:dyDescent="0.25">
      <c r="A203" s="73">
        <v>1414</v>
      </c>
      <c r="B203" s="74" t="s">
        <v>1075</v>
      </c>
      <c r="C203" s="73" t="s">
        <v>101</v>
      </c>
      <c r="D203" s="75">
        <v>11.96</v>
      </c>
      <c r="E203" s="75">
        <v>11.96</v>
      </c>
      <c r="F203" s="73" t="s">
        <v>17</v>
      </c>
    </row>
    <row r="204" spans="1:6" ht="25.5" x14ac:dyDescent="0.25">
      <c r="A204" s="73">
        <v>1419</v>
      </c>
      <c r="B204" s="74" t="s">
        <v>1076</v>
      </c>
      <c r="C204" s="73" t="s">
        <v>101</v>
      </c>
      <c r="D204" s="75">
        <v>12.23</v>
      </c>
      <c r="E204" s="75">
        <v>12.23</v>
      </c>
      <c r="F204" s="73" t="s">
        <v>17</v>
      </c>
    </row>
    <row r="205" spans="1:6" ht="25.5" x14ac:dyDescent="0.25">
      <c r="A205" s="73">
        <v>1420</v>
      </c>
      <c r="B205" s="74" t="s">
        <v>1077</v>
      </c>
      <c r="C205" s="73" t="s">
        <v>101</v>
      </c>
      <c r="D205" s="75">
        <v>10.119999999999999</v>
      </c>
      <c r="E205" s="75">
        <v>10.119999999999999</v>
      </c>
      <c r="F205" s="73" t="s">
        <v>17</v>
      </c>
    </row>
    <row r="206" spans="1:6" ht="25.5" x14ac:dyDescent="0.25">
      <c r="A206" s="73">
        <v>1427</v>
      </c>
      <c r="B206" s="74" t="s">
        <v>1078</v>
      </c>
      <c r="C206" s="73" t="s">
        <v>101</v>
      </c>
      <c r="D206" s="75">
        <v>22.75</v>
      </c>
      <c r="E206" s="75">
        <v>22.75</v>
      </c>
      <c r="F206" s="73" t="s">
        <v>17</v>
      </c>
    </row>
    <row r="207" spans="1:6" ht="51" x14ac:dyDescent="0.25">
      <c r="A207" s="73">
        <v>1442</v>
      </c>
      <c r="B207" s="74" t="s">
        <v>1079</v>
      </c>
      <c r="C207" s="73" t="s">
        <v>101</v>
      </c>
      <c r="D207" s="75">
        <v>8310.9699999999993</v>
      </c>
      <c r="E207" s="75">
        <v>8310.9699999999993</v>
      </c>
      <c r="F207" s="73" t="s">
        <v>17</v>
      </c>
    </row>
    <row r="208" spans="1:6" ht="25.5" x14ac:dyDescent="0.25">
      <c r="A208" s="73">
        <v>1535</v>
      </c>
      <c r="B208" s="74" t="s">
        <v>1080</v>
      </c>
      <c r="C208" s="73" t="s">
        <v>101</v>
      </c>
      <c r="D208" s="75">
        <v>7.63</v>
      </c>
      <c r="E208" s="75">
        <v>7.63</v>
      </c>
      <c r="F208" s="73" t="s">
        <v>17</v>
      </c>
    </row>
    <row r="209" spans="1:6" ht="25.5" x14ac:dyDescent="0.25">
      <c r="A209" s="73">
        <v>1539</v>
      </c>
      <c r="B209" s="74" t="s">
        <v>1081</v>
      </c>
      <c r="C209" s="73" t="s">
        <v>101</v>
      </c>
      <c r="D209" s="75">
        <v>10.74</v>
      </c>
      <c r="E209" s="75">
        <v>10.74</v>
      </c>
      <c r="F209" s="73" t="s">
        <v>17</v>
      </c>
    </row>
    <row r="210" spans="1:6" ht="25.5" x14ac:dyDescent="0.25">
      <c r="A210" s="73">
        <v>1542</v>
      </c>
      <c r="B210" s="74" t="s">
        <v>1082</v>
      </c>
      <c r="C210" s="73" t="s">
        <v>101</v>
      </c>
      <c r="D210" s="75">
        <v>31.88</v>
      </c>
      <c r="E210" s="75">
        <v>31.88</v>
      </c>
      <c r="F210" s="73" t="s">
        <v>17</v>
      </c>
    </row>
    <row r="211" spans="1:6" ht="25.5" x14ac:dyDescent="0.25">
      <c r="A211" s="73">
        <v>1543</v>
      </c>
      <c r="B211" s="74" t="s">
        <v>1083</v>
      </c>
      <c r="C211" s="73" t="s">
        <v>101</v>
      </c>
      <c r="D211" s="75">
        <v>38.700000000000003</v>
      </c>
      <c r="E211" s="75">
        <v>38.700000000000003</v>
      </c>
      <c r="F211" s="73" t="s">
        <v>17</v>
      </c>
    </row>
    <row r="212" spans="1:6" ht="25.5" x14ac:dyDescent="0.25">
      <c r="A212" s="73">
        <v>1545</v>
      </c>
      <c r="B212" s="74" t="s">
        <v>1084</v>
      </c>
      <c r="C212" s="73" t="s">
        <v>101</v>
      </c>
      <c r="D212" s="75">
        <v>91.69</v>
      </c>
      <c r="E212" s="75">
        <v>91.69</v>
      </c>
      <c r="F212" s="73" t="s">
        <v>17</v>
      </c>
    </row>
    <row r="213" spans="1:6" ht="25.5" x14ac:dyDescent="0.25">
      <c r="A213" s="73">
        <v>1546</v>
      </c>
      <c r="B213" s="74" t="s">
        <v>1085</v>
      </c>
      <c r="C213" s="73" t="s">
        <v>101</v>
      </c>
      <c r="D213" s="75">
        <v>154.72999999999999</v>
      </c>
      <c r="E213" s="75">
        <v>154.72999999999999</v>
      </c>
      <c r="F213" s="73" t="s">
        <v>17</v>
      </c>
    </row>
    <row r="214" spans="1:6" ht="25.5" x14ac:dyDescent="0.25">
      <c r="A214" s="73">
        <v>1547</v>
      </c>
      <c r="B214" s="74" t="s">
        <v>1086</v>
      </c>
      <c r="C214" s="73" t="s">
        <v>101</v>
      </c>
      <c r="D214" s="75">
        <v>186.98</v>
      </c>
      <c r="E214" s="75">
        <v>186.98</v>
      </c>
      <c r="F214" s="73" t="s">
        <v>17</v>
      </c>
    </row>
    <row r="215" spans="1:6" ht="25.5" x14ac:dyDescent="0.25">
      <c r="A215" s="73">
        <v>1550</v>
      </c>
      <c r="B215" s="74" t="s">
        <v>1087</v>
      </c>
      <c r="C215" s="73" t="s">
        <v>101</v>
      </c>
      <c r="D215" s="75">
        <v>11.33</v>
      </c>
      <c r="E215" s="75">
        <v>11.33</v>
      </c>
      <c r="F215" s="73" t="s">
        <v>17</v>
      </c>
    </row>
    <row r="216" spans="1:6" ht="25.5" x14ac:dyDescent="0.25">
      <c r="A216" s="73">
        <v>1562</v>
      </c>
      <c r="B216" s="74" t="s">
        <v>1088</v>
      </c>
      <c r="C216" s="73" t="s">
        <v>101</v>
      </c>
      <c r="D216" s="75">
        <v>22.85</v>
      </c>
      <c r="E216" s="75">
        <v>22.85</v>
      </c>
      <c r="F216" s="73" t="s">
        <v>17</v>
      </c>
    </row>
    <row r="217" spans="1:6" ht="25.5" x14ac:dyDescent="0.25">
      <c r="A217" s="73">
        <v>1563</v>
      </c>
      <c r="B217" s="74" t="s">
        <v>1089</v>
      </c>
      <c r="C217" s="73" t="s">
        <v>101</v>
      </c>
      <c r="D217" s="75">
        <v>30.66</v>
      </c>
      <c r="E217" s="75">
        <v>30.66</v>
      </c>
      <c r="F217" s="73" t="s">
        <v>17</v>
      </c>
    </row>
    <row r="218" spans="1:6" x14ac:dyDescent="0.25">
      <c r="A218" s="73">
        <v>1564</v>
      </c>
      <c r="B218" s="74" t="s">
        <v>1090</v>
      </c>
      <c r="C218" s="73" t="s">
        <v>101</v>
      </c>
      <c r="D218" s="75">
        <v>17.57</v>
      </c>
      <c r="E218" s="75">
        <v>17.57</v>
      </c>
      <c r="F218" s="73" t="s">
        <v>17</v>
      </c>
    </row>
    <row r="219" spans="1:6" ht="25.5" x14ac:dyDescent="0.25">
      <c r="A219" s="73">
        <v>1570</v>
      </c>
      <c r="B219" s="74" t="s">
        <v>1091</v>
      </c>
      <c r="C219" s="73" t="s">
        <v>101</v>
      </c>
      <c r="D219" s="75">
        <v>1.39</v>
      </c>
      <c r="E219" s="75">
        <v>1.39</v>
      </c>
      <c r="F219" s="73" t="s">
        <v>17</v>
      </c>
    </row>
    <row r="220" spans="1:6" ht="25.5" x14ac:dyDescent="0.25">
      <c r="A220" s="73">
        <v>1571</v>
      </c>
      <c r="B220" s="74" t="s">
        <v>1092</v>
      </c>
      <c r="C220" s="73" t="s">
        <v>101</v>
      </c>
      <c r="D220" s="75">
        <v>1.81</v>
      </c>
      <c r="E220" s="75">
        <v>1.81</v>
      </c>
      <c r="F220" s="73" t="s">
        <v>17</v>
      </c>
    </row>
    <row r="221" spans="1:6" ht="25.5" x14ac:dyDescent="0.25">
      <c r="A221" s="73">
        <v>1573</v>
      </c>
      <c r="B221" s="74" t="s">
        <v>1093</v>
      </c>
      <c r="C221" s="73" t="s">
        <v>101</v>
      </c>
      <c r="D221" s="75">
        <v>2.16</v>
      </c>
      <c r="E221" s="75">
        <v>2.16</v>
      </c>
      <c r="F221" s="73" t="s">
        <v>17</v>
      </c>
    </row>
    <row r="222" spans="1:6" ht="25.5" x14ac:dyDescent="0.25">
      <c r="A222" s="73">
        <v>1574</v>
      </c>
      <c r="B222" s="74" t="s">
        <v>1094</v>
      </c>
      <c r="C222" s="73" t="s">
        <v>101</v>
      </c>
      <c r="D222" s="75">
        <v>2.33</v>
      </c>
      <c r="E222" s="75">
        <v>2.33</v>
      </c>
      <c r="F222" s="73" t="s">
        <v>17</v>
      </c>
    </row>
    <row r="223" spans="1:6" ht="25.5" x14ac:dyDescent="0.25">
      <c r="A223" s="73">
        <v>1575</v>
      </c>
      <c r="B223" s="74" t="s">
        <v>826</v>
      </c>
      <c r="C223" s="73" t="s">
        <v>101</v>
      </c>
      <c r="D223" s="75">
        <v>2.77</v>
      </c>
      <c r="E223" s="75">
        <v>2.77</v>
      </c>
      <c r="F223" s="73" t="s">
        <v>17</v>
      </c>
    </row>
    <row r="224" spans="1:6" ht="25.5" x14ac:dyDescent="0.25">
      <c r="A224" s="73">
        <v>1576</v>
      </c>
      <c r="B224" s="74" t="s">
        <v>1095</v>
      </c>
      <c r="C224" s="73" t="s">
        <v>101</v>
      </c>
      <c r="D224" s="75">
        <v>3.83</v>
      </c>
      <c r="E224" s="75">
        <v>3.83</v>
      </c>
      <c r="F224" s="73" t="s">
        <v>17</v>
      </c>
    </row>
    <row r="225" spans="1:6" ht="25.5" x14ac:dyDescent="0.25">
      <c r="A225" s="73">
        <v>1577</v>
      </c>
      <c r="B225" s="74" t="s">
        <v>1096</v>
      </c>
      <c r="C225" s="73" t="s">
        <v>101</v>
      </c>
      <c r="D225" s="75">
        <v>4.32</v>
      </c>
      <c r="E225" s="75">
        <v>4.32</v>
      </c>
      <c r="F225" s="73" t="s">
        <v>17</v>
      </c>
    </row>
    <row r="226" spans="1:6" ht="25.5" x14ac:dyDescent="0.25">
      <c r="A226" s="73">
        <v>1578</v>
      </c>
      <c r="B226" s="74" t="s">
        <v>827</v>
      </c>
      <c r="C226" s="73" t="s">
        <v>101</v>
      </c>
      <c r="D226" s="75">
        <v>7.5</v>
      </c>
      <c r="E226" s="75">
        <v>7.5</v>
      </c>
      <c r="F226" s="73" t="s">
        <v>17</v>
      </c>
    </row>
    <row r="227" spans="1:6" ht="25.5" x14ac:dyDescent="0.25">
      <c r="A227" s="73">
        <v>1579</v>
      </c>
      <c r="B227" s="74" t="s">
        <v>1097</v>
      </c>
      <c r="C227" s="73" t="s">
        <v>101</v>
      </c>
      <c r="D227" s="75">
        <v>9.34</v>
      </c>
      <c r="E227" s="75">
        <v>9.34</v>
      </c>
      <c r="F227" s="73" t="s">
        <v>17</v>
      </c>
    </row>
    <row r="228" spans="1:6" ht="25.5" x14ac:dyDescent="0.25">
      <c r="A228" s="73">
        <v>1580</v>
      </c>
      <c r="B228" s="74" t="s">
        <v>1098</v>
      </c>
      <c r="C228" s="73" t="s">
        <v>101</v>
      </c>
      <c r="D228" s="75">
        <v>11.51</v>
      </c>
      <c r="E228" s="75">
        <v>11.51</v>
      </c>
      <c r="F228" s="73" t="s">
        <v>17</v>
      </c>
    </row>
    <row r="229" spans="1:6" ht="25.5" x14ac:dyDescent="0.25">
      <c r="A229" s="73">
        <v>1581</v>
      </c>
      <c r="B229" s="74" t="s">
        <v>1099</v>
      </c>
      <c r="C229" s="73" t="s">
        <v>101</v>
      </c>
      <c r="D229" s="75">
        <v>16.18</v>
      </c>
      <c r="E229" s="75">
        <v>16.18</v>
      </c>
      <c r="F229" s="73" t="s">
        <v>17</v>
      </c>
    </row>
    <row r="230" spans="1:6" ht="25.5" x14ac:dyDescent="0.25">
      <c r="A230" s="73">
        <v>1585</v>
      </c>
      <c r="B230" s="74" t="s">
        <v>1100</v>
      </c>
      <c r="C230" s="73" t="s">
        <v>101</v>
      </c>
      <c r="D230" s="75">
        <v>7.5</v>
      </c>
      <c r="E230" s="75">
        <v>7.5</v>
      </c>
      <c r="F230" s="73" t="s">
        <v>17</v>
      </c>
    </row>
    <row r="231" spans="1:6" ht="25.5" x14ac:dyDescent="0.25">
      <c r="A231" s="73">
        <v>1586</v>
      </c>
      <c r="B231" s="74" t="s">
        <v>1101</v>
      </c>
      <c r="C231" s="73" t="s">
        <v>101</v>
      </c>
      <c r="D231" s="75">
        <v>9.48</v>
      </c>
      <c r="E231" s="75">
        <v>9.48</v>
      </c>
      <c r="F231" s="73" t="s">
        <v>17</v>
      </c>
    </row>
    <row r="232" spans="1:6" ht="25.5" x14ac:dyDescent="0.25">
      <c r="A232" s="73">
        <v>1587</v>
      </c>
      <c r="B232" s="74" t="s">
        <v>1102</v>
      </c>
      <c r="C232" s="73" t="s">
        <v>101</v>
      </c>
      <c r="D232" s="75">
        <v>9.66</v>
      </c>
      <c r="E232" s="75">
        <v>9.66</v>
      </c>
      <c r="F232" s="73" t="s">
        <v>17</v>
      </c>
    </row>
    <row r="233" spans="1:6" ht="25.5" x14ac:dyDescent="0.25">
      <c r="A233" s="73">
        <v>1588</v>
      </c>
      <c r="B233" s="74" t="s">
        <v>1103</v>
      </c>
      <c r="C233" s="73" t="s">
        <v>101</v>
      </c>
      <c r="D233" s="75">
        <v>13.25</v>
      </c>
      <c r="E233" s="75">
        <v>13.25</v>
      </c>
      <c r="F233" s="73" t="s">
        <v>17</v>
      </c>
    </row>
    <row r="234" spans="1:6" ht="25.5" x14ac:dyDescent="0.25">
      <c r="A234" s="73">
        <v>1589</v>
      </c>
      <c r="B234" s="74" t="s">
        <v>1104</v>
      </c>
      <c r="C234" s="73" t="s">
        <v>101</v>
      </c>
      <c r="D234" s="75">
        <v>13.67</v>
      </c>
      <c r="E234" s="75">
        <v>13.67</v>
      </c>
      <c r="F234" s="73" t="s">
        <v>17</v>
      </c>
    </row>
    <row r="235" spans="1:6" ht="25.5" x14ac:dyDescent="0.25">
      <c r="A235" s="73">
        <v>1590</v>
      </c>
      <c r="B235" s="74" t="s">
        <v>1105</v>
      </c>
      <c r="C235" s="73" t="s">
        <v>101</v>
      </c>
      <c r="D235" s="75">
        <v>24.07</v>
      </c>
      <c r="E235" s="75">
        <v>24.07</v>
      </c>
      <c r="F235" s="73" t="s">
        <v>17</v>
      </c>
    </row>
    <row r="236" spans="1:6" ht="25.5" x14ac:dyDescent="0.25">
      <c r="A236" s="73">
        <v>1591</v>
      </c>
      <c r="B236" s="74" t="s">
        <v>1106</v>
      </c>
      <c r="C236" s="73" t="s">
        <v>101</v>
      </c>
      <c r="D236" s="75">
        <v>35.68</v>
      </c>
      <c r="E236" s="75">
        <v>35.68</v>
      </c>
      <c r="F236" s="73" t="s">
        <v>17</v>
      </c>
    </row>
    <row r="237" spans="1:6" ht="25.5" x14ac:dyDescent="0.25">
      <c r="A237" s="73">
        <v>1593</v>
      </c>
      <c r="B237" s="74" t="s">
        <v>1107</v>
      </c>
      <c r="C237" s="73" t="s">
        <v>101</v>
      </c>
      <c r="D237" s="75">
        <v>39.799999999999997</v>
      </c>
      <c r="E237" s="75">
        <v>39.799999999999997</v>
      </c>
      <c r="F237" s="73" t="s">
        <v>17</v>
      </c>
    </row>
    <row r="238" spans="1:6" ht="25.5" x14ac:dyDescent="0.25">
      <c r="A238" s="73">
        <v>1594</v>
      </c>
      <c r="B238" s="74" t="s">
        <v>1108</v>
      </c>
      <c r="C238" s="73" t="s">
        <v>101</v>
      </c>
      <c r="D238" s="75">
        <v>53.09</v>
      </c>
      <c r="E238" s="75">
        <v>53.09</v>
      </c>
      <c r="F238" s="73" t="s">
        <v>17</v>
      </c>
    </row>
    <row r="239" spans="1:6" ht="25.5" x14ac:dyDescent="0.25">
      <c r="A239" s="73">
        <v>1597</v>
      </c>
      <c r="B239" s="74" t="s">
        <v>1109</v>
      </c>
      <c r="C239" s="73" t="s">
        <v>101</v>
      </c>
      <c r="D239" s="75">
        <v>16.98</v>
      </c>
      <c r="E239" s="75">
        <v>16.98</v>
      </c>
      <c r="F239" s="73" t="s">
        <v>17</v>
      </c>
    </row>
    <row r="240" spans="1:6" ht="25.5" x14ac:dyDescent="0.25">
      <c r="A240" s="73">
        <v>1598</v>
      </c>
      <c r="B240" s="74" t="s">
        <v>1110</v>
      </c>
      <c r="C240" s="73" t="s">
        <v>101</v>
      </c>
      <c r="D240" s="75">
        <v>18.07</v>
      </c>
      <c r="E240" s="75">
        <v>18.07</v>
      </c>
      <c r="F240" s="73" t="s">
        <v>17</v>
      </c>
    </row>
    <row r="241" spans="1:6" ht="25.5" x14ac:dyDescent="0.25">
      <c r="A241" s="73">
        <v>1599</v>
      </c>
      <c r="B241" s="74" t="s">
        <v>1111</v>
      </c>
      <c r="C241" s="73" t="s">
        <v>101</v>
      </c>
      <c r="D241" s="75">
        <v>20.96</v>
      </c>
      <c r="E241" s="75">
        <v>20.96</v>
      </c>
      <c r="F241" s="73" t="s">
        <v>17</v>
      </c>
    </row>
    <row r="242" spans="1:6" ht="25.5" x14ac:dyDescent="0.25">
      <c r="A242" s="73">
        <v>1600</v>
      </c>
      <c r="B242" s="74" t="s">
        <v>1112</v>
      </c>
      <c r="C242" s="73" t="s">
        <v>101</v>
      </c>
      <c r="D242" s="75">
        <v>26.66</v>
      </c>
      <c r="E242" s="75">
        <v>26.66</v>
      </c>
      <c r="F242" s="73" t="s">
        <v>17</v>
      </c>
    </row>
    <row r="243" spans="1:6" ht="25.5" x14ac:dyDescent="0.25">
      <c r="A243" s="73">
        <v>1601</v>
      </c>
      <c r="B243" s="74" t="s">
        <v>1113</v>
      </c>
      <c r="C243" s="73" t="s">
        <v>101</v>
      </c>
      <c r="D243" s="75">
        <v>61.04</v>
      </c>
      <c r="E243" s="75">
        <v>61.04</v>
      </c>
      <c r="F243" s="73" t="s">
        <v>17</v>
      </c>
    </row>
    <row r="244" spans="1:6" ht="25.5" x14ac:dyDescent="0.25">
      <c r="A244" s="73">
        <v>1602</v>
      </c>
      <c r="B244" s="74" t="s">
        <v>1114</v>
      </c>
      <c r="C244" s="73" t="s">
        <v>101</v>
      </c>
      <c r="D244" s="75">
        <v>68.489999999999995</v>
      </c>
      <c r="E244" s="75">
        <v>68.489999999999995</v>
      </c>
      <c r="F244" s="73" t="s">
        <v>17</v>
      </c>
    </row>
    <row r="245" spans="1:6" ht="25.5" x14ac:dyDescent="0.25">
      <c r="A245" s="73">
        <v>1603</v>
      </c>
      <c r="B245" s="74" t="s">
        <v>1115</v>
      </c>
      <c r="C245" s="73" t="s">
        <v>101</v>
      </c>
      <c r="D245" s="75">
        <v>103.41</v>
      </c>
      <c r="E245" s="75">
        <v>103.41</v>
      </c>
      <c r="F245" s="73" t="s">
        <v>17</v>
      </c>
    </row>
    <row r="246" spans="1:6" ht="25.5" x14ac:dyDescent="0.25">
      <c r="A246" s="73">
        <v>1612</v>
      </c>
      <c r="B246" s="74" t="s">
        <v>1116</v>
      </c>
      <c r="C246" s="73" t="s">
        <v>101</v>
      </c>
      <c r="D246" s="75">
        <v>160.08000000000001</v>
      </c>
      <c r="E246" s="75">
        <v>160.08000000000001</v>
      </c>
      <c r="F246" s="73" t="s">
        <v>17</v>
      </c>
    </row>
    <row r="247" spans="1:6" ht="25.5" x14ac:dyDescent="0.25">
      <c r="A247" s="73">
        <v>1613</v>
      </c>
      <c r="B247" s="74" t="s">
        <v>1117</v>
      </c>
      <c r="C247" s="73" t="s">
        <v>101</v>
      </c>
      <c r="D247" s="75">
        <v>1995.28</v>
      </c>
      <c r="E247" s="75">
        <v>1995.28</v>
      </c>
      <c r="F247" s="73" t="s">
        <v>17</v>
      </c>
    </row>
    <row r="248" spans="1:6" ht="25.5" x14ac:dyDescent="0.25">
      <c r="A248" s="73">
        <v>1614</v>
      </c>
      <c r="B248" s="74" t="s">
        <v>1118</v>
      </c>
      <c r="C248" s="73" t="s">
        <v>101</v>
      </c>
      <c r="D248" s="75">
        <v>361.89</v>
      </c>
      <c r="E248" s="75">
        <v>361.89</v>
      </c>
      <c r="F248" s="73" t="s">
        <v>17</v>
      </c>
    </row>
    <row r="249" spans="1:6" ht="25.5" x14ac:dyDescent="0.25">
      <c r="A249" s="73">
        <v>1615</v>
      </c>
      <c r="B249" s="74" t="s">
        <v>1119</v>
      </c>
      <c r="C249" s="73" t="s">
        <v>101</v>
      </c>
      <c r="D249" s="75">
        <v>1215.4000000000001</v>
      </c>
      <c r="E249" s="75">
        <v>1215.4000000000001</v>
      </c>
      <c r="F249" s="73" t="s">
        <v>17</v>
      </c>
    </row>
    <row r="250" spans="1:6" ht="25.5" x14ac:dyDescent="0.25">
      <c r="A250" s="73">
        <v>1616</v>
      </c>
      <c r="B250" s="74" t="s">
        <v>1120</v>
      </c>
      <c r="C250" s="73" t="s">
        <v>101</v>
      </c>
      <c r="D250" s="75">
        <v>7918.24</v>
      </c>
      <c r="E250" s="75">
        <v>7918.24</v>
      </c>
      <c r="F250" s="73" t="s">
        <v>17</v>
      </c>
    </row>
    <row r="251" spans="1:6" ht="25.5" x14ac:dyDescent="0.25">
      <c r="A251" s="73">
        <v>1617</v>
      </c>
      <c r="B251" s="74" t="s">
        <v>1121</v>
      </c>
      <c r="C251" s="73" t="s">
        <v>101</v>
      </c>
      <c r="D251" s="75">
        <v>9452.66</v>
      </c>
      <c r="E251" s="75">
        <v>9452.66</v>
      </c>
      <c r="F251" s="73" t="s">
        <v>17</v>
      </c>
    </row>
    <row r="252" spans="1:6" ht="25.5" x14ac:dyDescent="0.25">
      <c r="A252" s="73">
        <v>1618</v>
      </c>
      <c r="B252" s="74" t="s">
        <v>1122</v>
      </c>
      <c r="C252" s="73" t="s">
        <v>101</v>
      </c>
      <c r="D252" s="75">
        <v>1670.14</v>
      </c>
      <c r="E252" s="75">
        <v>1670.14</v>
      </c>
      <c r="F252" s="73" t="s">
        <v>17</v>
      </c>
    </row>
    <row r="253" spans="1:6" ht="25.5" x14ac:dyDescent="0.25">
      <c r="A253" s="73">
        <v>1619</v>
      </c>
      <c r="B253" s="74" t="s">
        <v>1123</v>
      </c>
      <c r="C253" s="73" t="s">
        <v>101</v>
      </c>
      <c r="D253" s="75">
        <v>233.83</v>
      </c>
      <c r="E253" s="75">
        <v>233.83</v>
      </c>
      <c r="F253" s="73" t="s">
        <v>17</v>
      </c>
    </row>
    <row r="254" spans="1:6" ht="25.5" x14ac:dyDescent="0.25">
      <c r="A254" s="73">
        <v>1620</v>
      </c>
      <c r="B254" s="74" t="s">
        <v>1124</v>
      </c>
      <c r="C254" s="73" t="s">
        <v>101</v>
      </c>
      <c r="D254" s="75">
        <v>439.07</v>
      </c>
      <c r="E254" s="75">
        <v>439.07</v>
      </c>
      <c r="F254" s="73" t="s">
        <v>17</v>
      </c>
    </row>
    <row r="255" spans="1:6" ht="25.5" x14ac:dyDescent="0.25">
      <c r="A255" s="73">
        <v>1621</v>
      </c>
      <c r="B255" s="74" t="s">
        <v>1125</v>
      </c>
      <c r="C255" s="73" t="s">
        <v>101</v>
      </c>
      <c r="D255" s="75">
        <v>647.23</v>
      </c>
      <c r="E255" s="75">
        <v>647.23</v>
      </c>
      <c r="F255" s="73" t="s">
        <v>17</v>
      </c>
    </row>
    <row r="256" spans="1:6" ht="25.5" x14ac:dyDescent="0.25">
      <c r="A256" s="73">
        <v>1622</v>
      </c>
      <c r="B256" s="74" t="s">
        <v>1126</v>
      </c>
      <c r="C256" s="73" t="s">
        <v>101</v>
      </c>
      <c r="D256" s="75">
        <v>6734.07</v>
      </c>
      <c r="E256" s="75">
        <v>6734.07</v>
      </c>
      <c r="F256" s="73" t="s">
        <v>17</v>
      </c>
    </row>
    <row r="257" spans="1:6" ht="25.5" x14ac:dyDescent="0.25">
      <c r="A257" s="73">
        <v>1623</v>
      </c>
      <c r="B257" s="74" t="s">
        <v>1127</v>
      </c>
      <c r="C257" s="73" t="s">
        <v>101</v>
      </c>
      <c r="D257" s="75">
        <v>169.98</v>
      </c>
      <c r="E257" s="75">
        <v>169.98</v>
      </c>
      <c r="F257" s="73" t="s">
        <v>17</v>
      </c>
    </row>
    <row r="258" spans="1:6" ht="25.5" x14ac:dyDescent="0.25">
      <c r="A258" s="73">
        <v>1624</v>
      </c>
      <c r="B258" s="74" t="s">
        <v>1128</v>
      </c>
      <c r="C258" s="73" t="s">
        <v>101</v>
      </c>
      <c r="D258" s="75">
        <v>23235.1</v>
      </c>
      <c r="E258" s="75">
        <v>23235.1</v>
      </c>
      <c r="F258" s="73" t="s">
        <v>17</v>
      </c>
    </row>
    <row r="259" spans="1:6" ht="25.5" x14ac:dyDescent="0.25">
      <c r="A259" s="73">
        <v>1625</v>
      </c>
      <c r="B259" s="74" t="s">
        <v>1129</v>
      </c>
      <c r="C259" s="73" t="s">
        <v>101</v>
      </c>
      <c r="D259" s="75">
        <v>208.43</v>
      </c>
      <c r="E259" s="75">
        <v>208.43</v>
      </c>
      <c r="F259" s="73" t="s">
        <v>17</v>
      </c>
    </row>
    <row r="260" spans="1:6" ht="25.5" x14ac:dyDescent="0.25">
      <c r="A260" s="73">
        <v>1626</v>
      </c>
      <c r="B260" s="74" t="s">
        <v>1130</v>
      </c>
      <c r="C260" s="73" t="s">
        <v>101</v>
      </c>
      <c r="D260" s="75">
        <v>2984.18</v>
      </c>
      <c r="E260" s="75">
        <v>2984.18</v>
      </c>
      <c r="F260" s="73" t="s">
        <v>17</v>
      </c>
    </row>
    <row r="261" spans="1:6" ht="25.5" x14ac:dyDescent="0.25">
      <c r="A261" s="73">
        <v>1627</v>
      </c>
      <c r="B261" s="74" t="s">
        <v>1131</v>
      </c>
      <c r="C261" s="73" t="s">
        <v>101</v>
      </c>
      <c r="D261" s="75">
        <v>839.27</v>
      </c>
      <c r="E261" s="75">
        <v>839.27</v>
      </c>
      <c r="F261" s="73" t="s">
        <v>17</v>
      </c>
    </row>
    <row r="262" spans="1:6" ht="25.5" x14ac:dyDescent="0.25">
      <c r="A262" s="73">
        <v>1629</v>
      </c>
      <c r="B262" s="74" t="s">
        <v>1132</v>
      </c>
      <c r="C262" s="73" t="s">
        <v>101</v>
      </c>
      <c r="D262" s="75">
        <v>16389.14</v>
      </c>
      <c r="E262" s="75">
        <v>16389.14</v>
      </c>
      <c r="F262" s="73" t="s">
        <v>17</v>
      </c>
    </row>
    <row r="263" spans="1:6" ht="25.5" x14ac:dyDescent="0.25">
      <c r="A263" s="73">
        <v>1630</v>
      </c>
      <c r="B263" s="74" t="s">
        <v>1133</v>
      </c>
      <c r="C263" s="73" t="s">
        <v>101</v>
      </c>
      <c r="D263" s="75">
        <v>5148.34</v>
      </c>
      <c r="E263" s="75">
        <v>5148.34</v>
      </c>
      <c r="F263" s="73" t="s">
        <v>17</v>
      </c>
    </row>
    <row r="264" spans="1:6" ht="25.5" x14ac:dyDescent="0.25">
      <c r="A264" s="73">
        <v>1631</v>
      </c>
      <c r="B264" s="74" t="s">
        <v>1134</v>
      </c>
      <c r="C264" s="73" t="s">
        <v>101</v>
      </c>
      <c r="D264" s="75">
        <v>198.8</v>
      </c>
      <c r="E264" s="75">
        <v>198.8</v>
      </c>
      <c r="F264" s="73" t="s">
        <v>17</v>
      </c>
    </row>
    <row r="265" spans="1:6" ht="25.5" x14ac:dyDescent="0.25">
      <c r="A265" s="73">
        <v>1633</v>
      </c>
      <c r="B265" s="74" t="s">
        <v>1135</v>
      </c>
      <c r="C265" s="73" t="s">
        <v>101</v>
      </c>
      <c r="D265" s="75">
        <v>337.77</v>
      </c>
      <c r="E265" s="75">
        <v>337.77</v>
      </c>
      <c r="F265" s="73" t="s">
        <v>17</v>
      </c>
    </row>
    <row r="266" spans="1:6" x14ac:dyDescent="0.25">
      <c r="A266" s="73">
        <v>1647</v>
      </c>
      <c r="B266" s="74" t="s">
        <v>1136</v>
      </c>
      <c r="C266" s="73" t="s">
        <v>101</v>
      </c>
      <c r="D266" s="75">
        <v>21.5</v>
      </c>
      <c r="E266" s="75">
        <v>21.5</v>
      </c>
      <c r="F266" s="73" t="s">
        <v>17</v>
      </c>
    </row>
    <row r="267" spans="1:6" x14ac:dyDescent="0.25">
      <c r="A267" s="73">
        <v>1648</v>
      </c>
      <c r="B267" s="74" t="s">
        <v>1137</v>
      </c>
      <c r="C267" s="73" t="s">
        <v>101</v>
      </c>
      <c r="D267" s="75">
        <v>41.28</v>
      </c>
      <c r="E267" s="75">
        <v>41.28</v>
      </c>
      <c r="F267" s="73" t="s">
        <v>17</v>
      </c>
    </row>
    <row r="268" spans="1:6" x14ac:dyDescent="0.25">
      <c r="A268" s="73">
        <v>1649</v>
      </c>
      <c r="B268" s="74" t="s">
        <v>1138</v>
      </c>
      <c r="C268" s="73" t="s">
        <v>101</v>
      </c>
      <c r="D268" s="75">
        <v>76.64</v>
      </c>
      <c r="E268" s="75">
        <v>76.64</v>
      </c>
      <c r="F268" s="73" t="s">
        <v>17</v>
      </c>
    </row>
    <row r="269" spans="1:6" x14ac:dyDescent="0.25">
      <c r="A269" s="73">
        <v>1650</v>
      </c>
      <c r="B269" s="74" t="s">
        <v>1139</v>
      </c>
      <c r="C269" s="73" t="s">
        <v>101</v>
      </c>
      <c r="D269" s="75">
        <v>105.85</v>
      </c>
      <c r="E269" s="75">
        <v>105.85</v>
      </c>
      <c r="F269" s="73" t="s">
        <v>17</v>
      </c>
    </row>
    <row r="270" spans="1:6" x14ac:dyDescent="0.25">
      <c r="A270" s="73">
        <v>1651</v>
      </c>
      <c r="B270" s="74" t="s">
        <v>1140</v>
      </c>
      <c r="C270" s="73" t="s">
        <v>101</v>
      </c>
      <c r="D270" s="75">
        <v>191.5</v>
      </c>
      <c r="E270" s="75">
        <v>191.5</v>
      </c>
      <c r="F270" s="73" t="s">
        <v>17</v>
      </c>
    </row>
    <row r="271" spans="1:6" x14ac:dyDescent="0.25">
      <c r="A271" s="73">
        <v>1652</v>
      </c>
      <c r="B271" s="74" t="s">
        <v>1141</v>
      </c>
      <c r="C271" s="73" t="s">
        <v>101</v>
      </c>
      <c r="D271" s="75">
        <v>274.85000000000002</v>
      </c>
      <c r="E271" s="75">
        <v>274.85000000000002</v>
      </c>
      <c r="F271" s="73" t="s">
        <v>17</v>
      </c>
    </row>
    <row r="272" spans="1:6" x14ac:dyDescent="0.25">
      <c r="A272" s="73">
        <v>1653</v>
      </c>
      <c r="B272" s="74" t="s">
        <v>1142</v>
      </c>
      <c r="C272" s="73" t="s">
        <v>101</v>
      </c>
      <c r="D272" s="75">
        <v>60.03</v>
      </c>
      <c r="E272" s="75">
        <v>60.03</v>
      </c>
      <c r="F272" s="73" t="s">
        <v>17</v>
      </c>
    </row>
    <row r="273" spans="1:6" x14ac:dyDescent="0.25">
      <c r="A273" s="73">
        <v>1654</v>
      </c>
      <c r="B273" s="74" t="s">
        <v>1143</v>
      </c>
      <c r="C273" s="73" t="s">
        <v>101</v>
      </c>
      <c r="D273" s="75">
        <v>29.51</v>
      </c>
      <c r="E273" s="75">
        <v>29.51</v>
      </c>
      <c r="F273" s="73" t="s">
        <v>17</v>
      </c>
    </row>
    <row r="274" spans="1:6" x14ac:dyDescent="0.25">
      <c r="A274" s="73">
        <v>1743</v>
      </c>
      <c r="B274" s="74" t="s">
        <v>30667</v>
      </c>
      <c r="C274" s="73" t="s">
        <v>101</v>
      </c>
      <c r="D274" s="75">
        <v>199.52</v>
      </c>
      <c r="E274" s="75">
        <v>199.52</v>
      </c>
      <c r="F274" s="73" t="s">
        <v>17</v>
      </c>
    </row>
    <row r="275" spans="1:6" x14ac:dyDescent="0.25">
      <c r="A275" s="73">
        <v>1744</v>
      </c>
      <c r="B275" s="74" t="s">
        <v>30668</v>
      </c>
      <c r="C275" s="73" t="s">
        <v>101</v>
      </c>
      <c r="D275" s="75">
        <v>151.94</v>
      </c>
      <c r="E275" s="75">
        <v>151.94</v>
      </c>
      <c r="F275" s="73" t="s">
        <v>17</v>
      </c>
    </row>
    <row r="276" spans="1:6" ht="25.5" x14ac:dyDescent="0.25">
      <c r="A276" s="73">
        <v>1745</v>
      </c>
      <c r="B276" s="74" t="s">
        <v>1144</v>
      </c>
      <c r="C276" s="73" t="s">
        <v>101</v>
      </c>
      <c r="D276" s="75">
        <v>319.64999999999998</v>
      </c>
      <c r="E276" s="75">
        <v>319.64999999999998</v>
      </c>
      <c r="F276" s="73" t="s">
        <v>17</v>
      </c>
    </row>
    <row r="277" spans="1:6" ht="25.5" x14ac:dyDescent="0.25">
      <c r="A277" s="73">
        <v>1746</v>
      </c>
      <c r="B277" s="74" t="s">
        <v>1145</v>
      </c>
      <c r="C277" s="73" t="s">
        <v>101</v>
      </c>
      <c r="D277" s="75">
        <v>275</v>
      </c>
      <c r="E277" s="75">
        <v>275</v>
      </c>
      <c r="F277" s="73" t="s">
        <v>17</v>
      </c>
    </row>
    <row r="278" spans="1:6" ht="25.5" x14ac:dyDescent="0.25">
      <c r="A278" s="73">
        <v>1747</v>
      </c>
      <c r="B278" s="74" t="s">
        <v>30669</v>
      </c>
      <c r="C278" s="73" t="s">
        <v>101</v>
      </c>
      <c r="D278" s="75">
        <v>219.36</v>
      </c>
      <c r="E278" s="75">
        <v>219.36</v>
      </c>
      <c r="F278" s="73" t="s">
        <v>17</v>
      </c>
    </row>
    <row r="279" spans="1:6" ht="25.5" x14ac:dyDescent="0.25">
      <c r="A279" s="73">
        <v>1748</v>
      </c>
      <c r="B279" s="74" t="s">
        <v>1146</v>
      </c>
      <c r="C279" s="73" t="s">
        <v>101</v>
      </c>
      <c r="D279" s="75">
        <v>365.68</v>
      </c>
      <c r="E279" s="75">
        <v>365.68</v>
      </c>
      <c r="F279" s="73" t="s">
        <v>17</v>
      </c>
    </row>
    <row r="280" spans="1:6" ht="25.5" x14ac:dyDescent="0.25">
      <c r="A280" s="73">
        <v>1749</v>
      </c>
      <c r="B280" s="74" t="s">
        <v>1147</v>
      </c>
      <c r="C280" s="73" t="s">
        <v>101</v>
      </c>
      <c r="D280" s="75">
        <v>529.80999999999995</v>
      </c>
      <c r="E280" s="75">
        <v>529.80999999999995</v>
      </c>
      <c r="F280" s="73" t="s">
        <v>17</v>
      </c>
    </row>
    <row r="281" spans="1:6" ht="25.5" x14ac:dyDescent="0.25">
      <c r="A281" s="73">
        <v>1750</v>
      </c>
      <c r="B281" s="74" t="s">
        <v>1148</v>
      </c>
      <c r="C281" s="73" t="s">
        <v>101</v>
      </c>
      <c r="D281" s="75">
        <v>746.98</v>
      </c>
      <c r="E281" s="75">
        <v>746.98</v>
      </c>
      <c r="F281" s="73" t="s">
        <v>17</v>
      </c>
    </row>
    <row r="282" spans="1:6" x14ac:dyDescent="0.25">
      <c r="A282" s="73">
        <v>1775</v>
      </c>
      <c r="B282" s="74" t="s">
        <v>1149</v>
      </c>
      <c r="C282" s="73" t="s">
        <v>101</v>
      </c>
      <c r="D282" s="75">
        <v>17.98</v>
      </c>
      <c r="E282" s="75">
        <v>17.98</v>
      </c>
      <c r="F282" s="73" t="s">
        <v>17</v>
      </c>
    </row>
    <row r="283" spans="1:6" x14ac:dyDescent="0.25">
      <c r="A283" s="73">
        <v>1776</v>
      </c>
      <c r="B283" s="74" t="s">
        <v>1150</v>
      </c>
      <c r="C283" s="73" t="s">
        <v>101</v>
      </c>
      <c r="D283" s="75">
        <v>48.92</v>
      </c>
      <c r="E283" s="75">
        <v>48.92</v>
      </c>
      <c r="F283" s="73" t="s">
        <v>17</v>
      </c>
    </row>
    <row r="284" spans="1:6" x14ac:dyDescent="0.25">
      <c r="A284" s="73">
        <v>1777</v>
      </c>
      <c r="B284" s="74" t="s">
        <v>1151</v>
      </c>
      <c r="C284" s="73" t="s">
        <v>101</v>
      </c>
      <c r="D284" s="75">
        <v>82.64</v>
      </c>
      <c r="E284" s="75">
        <v>82.64</v>
      </c>
      <c r="F284" s="73" t="s">
        <v>17</v>
      </c>
    </row>
    <row r="285" spans="1:6" x14ac:dyDescent="0.25">
      <c r="A285" s="73">
        <v>1778</v>
      </c>
      <c r="B285" s="74" t="s">
        <v>1152</v>
      </c>
      <c r="C285" s="73" t="s">
        <v>101</v>
      </c>
      <c r="D285" s="75">
        <v>200.03</v>
      </c>
      <c r="E285" s="75">
        <v>200.03</v>
      </c>
      <c r="F285" s="73" t="s">
        <v>17</v>
      </c>
    </row>
    <row r="286" spans="1:6" x14ac:dyDescent="0.25">
      <c r="A286" s="73">
        <v>1779</v>
      </c>
      <c r="B286" s="74" t="s">
        <v>1153</v>
      </c>
      <c r="C286" s="73" t="s">
        <v>101</v>
      </c>
      <c r="D286" s="75">
        <v>290.92</v>
      </c>
      <c r="E286" s="75">
        <v>290.92</v>
      </c>
      <c r="F286" s="73" t="s">
        <v>17</v>
      </c>
    </row>
    <row r="287" spans="1:6" x14ac:dyDescent="0.25">
      <c r="A287" s="73">
        <v>1780</v>
      </c>
      <c r="B287" s="74" t="s">
        <v>1154</v>
      </c>
      <c r="C287" s="73" t="s">
        <v>101</v>
      </c>
      <c r="D287" s="75">
        <v>599.74</v>
      </c>
      <c r="E287" s="75">
        <v>599.74</v>
      </c>
      <c r="F287" s="73" t="s">
        <v>17</v>
      </c>
    </row>
    <row r="288" spans="1:6" ht="25.5" x14ac:dyDescent="0.25">
      <c r="A288" s="73">
        <v>1781</v>
      </c>
      <c r="B288" s="74" t="s">
        <v>1155</v>
      </c>
      <c r="C288" s="73" t="s">
        <v>101</v>
      </c>
      <c r="D288" s="75">
        <v>32.67</v>
      </c>
      <c r="E288" s="75">
        <v>32.67</v>
      </c>
      <c r="F288" s="73" t="s">
        <v>17</v>
      </c>
    </row>
    <row r="289" spans="1:6" ht="25.5" x14ac:dyDescent="0.25">
      <c r="A289" s="73">
        <v>1782</v>
      </c>
      <c r="B289" s="74" t="s">
        <v>1156</v>
      </c>
      <c r="C289" s="73" t="s">
        <v>101</v>
      </c>
      <c r="D289" s="75">
        <v>50.14</v>
      </c>
      <c r="E289" s="75">
        <v>50.14</v>
      </c>
      <c r="F289" s="73" t="s">
        <v>17</v>
      </c>
    </row>
    <row r="290" spans="1:6" ht="25.5" x14ac:dyDescent="0.25">
      <c r="A290" s="73">
        <v>1783</v>
      </c>
      <c r="B290" s="74" t="s">
        <v>1157</v>
      </c>
      <c r="C290" s="73" t="s">
        <v>101</v>
      </c>
      <c r="D290" s="75">
        <v>63.41</v>
      </c>
      <c r="E290" s="75">
        <v>63.41</v>
      </c>
      <c r="F290" s="73" t="s">
        <v>17</v>
      </c>
    </row>
    <row r="291" spans="1:6" ht="25.5" x14ac:dyDescent="0.25">
      <c r="A291" s="73">
        <v>1784</v>
      </c>
      <c r="B291" s="74" t="s">
        <v>1158</v>
      </c>
      <c r="C291" s="73" t="s">
        <v>101</v>
      </c>
      <c r="D291" s="75">
        <v>179.06</v>
      </c>
      <c r="E291" s="75">
        <v>179.06</v>
      </c>
      <c r="F291" s="73" t="s">
        <v>17</v>
      </c>
    </row>
    <row r="292" spans="1:6" x14ac:dyDescent="0.25">
      <c r="A292" s="73">
        <v>1786</v>
      </c>
      <c r="B292" s="74" t="s">
        <v>1159</v>
      </c>
      <c r="C292" s="73" t="s">
        <v>101</v>
      </c>
      <c r="D292" s="75">
        <v>15.78</v>
      </c>
      <c r="E292" s="75">
        <v>15.78</v>
      </c>
      <c r="F292" s="73" t="s">
        <v>17</v>
      </c>
    </row>
    <row r="293" spans="1:6" x14ac:dyDescent="0.25">
      <c r="A293" s="73">
        <v>1787</v>
      </c>
      <c r="B293" s="74" t="s">
        <v>1160</v>
      </c>
      <c r="C293" s="73" t="s">
        <v>101</v>
      </c>
      <c r="D293" s="75">
        <v>37.799999999999997</v>
      </c>
      <c r="E293" s="75">
        <v>37.799999999999997</v>
      </c>
      <c r="F293" s="73" t="s">
        <v>17</v>
      </c>
    </row>
    <row r="294" spans="1:6" x14ac:dyDescent="0.25">
      <c r="A294" s="73">
        <v>1788</v>
      </c>
      <c r="B294" s="74" t="s">
        <v>1161</v>
      </c>
      <c r="C294" s="73" t="s">
        <v>101</v>
      </c>
      <c r="D294" s="75">
        <v>63.58</v>
      </c>
      <c r="E294" s="75">
        <v>63.58</v>
      </c>
      <c r="F294" s="73" t="s">
        <v>17</v>
      </c>
    </row>
    <row r="295" spans="1:6" x14ac:dyDescent="0.25">
      <c r="A295" s="73">
        <v>1789</v>
      </c>
      <c r="B295" s="74" t="s">
        <v>1162</v>
      </c>
      <c r="C295" s="73" t="s">
        <v>101</v>
      </c>
      <c r="D295" s="75">
        <v>79.31</v>
      </c>
      <c r="E295" s="75">
        <v>79.31</v>
      </c>
      <c r="F295" s="73" t="s">
        <v>17</v>
      </c>
    </row>
    <row r="296" spans="1:6" x14ac:dyDescent="0.25">
      <c r="A296" s="73">
        <v>1790</v>
      </c>
      <c r="B296" s="74" t="s">
        <v>1163</v>
      </c>
      <c r="C296" s="73" t="s">
        <v>101</v>
      </c>
      <c r="D296" s="75">
        <v>132.09</v>
      </c>
      <c r="E296" s="75">
        <v>132.09</v>
      </c>
      <c r="F296" s="73" t="s">
        <v>17</v>
      </c>
    </row>
    <row r="297" spans="1:6" x14ac:dyDescent="0.25">
      <c r="A297" s="73">
        <v>1791</v>
      </c>
      <c r="B297" s="74" t="s">
        <v>1164</v>
      </c>
      <c r="C297" s="73" t="s">
        <v>101</v>
      </c>
      <c r="D297" s="75">
        <v>229.22</v>
      </c>
      <c r="E297" s="75">
        <v>229.22</v>
      </c>
      <c r="F297" s="73" t="s">
        <v>17</v>
      </c>
    </row>
    <row r="298" spans="1:6" x14ac:dyDescent="0.25">
      <c r="A298" s="73">
        <v>1792</v>
      </c>
      <c r="B298" s="74" t="s">
        <v>1165</v>
      </c>
      <c r="C298" s="73" t="s">
        <v>101</v>
      </c>
      <c r="D298" s="75">
        <v>309.42</v>
      </c>
      <c r="E298" s="75">
        <v>309.42</v>
      </c>
      <c r="F298" s="73" t="s">
        <v>17</v>
      </c>
    </row>
    <row r="299" spans="1:6" x14ac:dyDescent="0.25">
      <c r="A299" s="73">
        <v>1793</v>
      </c>
      <c r="B299" s="74" t="s">
        <v>1166</v>
      </c>
      <c r="C299" s="73" t="s">
        <v>101</v>
      </c>
      <c r="D299" s="75">
        <v>625.23</v>
      </c>
      <c r="E299" s="75">
        <v>625.23</v>
      </c>
      <c r="F299" s="73" t="s">
        <v>17</v>
      </c>
    </row>
    <row r="300" spans="1:6" x14ac:dyDescent="0.25">
      <c r="A300" s="73">
        <v>1794</v>
      </c>
      <c r="B300" s="74" t="s">
        <v>1167</v>
      </c>
      <c r="C300" s="73" t="s">
        <v>101</v>
      </c>
      <c r="D300" s="75">
        <v>16.489999999999998</v>
      </c>
      <c r="E300" s="75">
        <v>16.489999999999998</v>
      </c>
      <c r="F300" s="73" t="s">
        <v>17</v>
      </c>
    </row>
    <row r="301" spans="1:6" x14ac:dyDescent="0.25">
      <c r="A301" s="73">
        <v>1795</v>
      </c>
      <c r="B301" s="74" t="s">
        <v>1168</v>
      </c>
      <c r="C301" s="73" t="s">
        <v>101</v>
      </c>
      <c r="D301" s="75">
        <v>22.84</v>
      </c>
      <c r="E301" s="75">
        <v>22.84</v>
      </c>
      <c r="F301" s="73" t="s">
        <v>17</v>
      </c>
    </row>
    <row r="302" spans="1:6" x14ac:dyDescent="0.25">
      <c r="A302" s="73">
        <v>1796</v>
      </c>
      <c r="B302" s="74" t="s">
        <v>1169</v>
      </c>
      <c r="C302" s="73" t="s">
        <v>101</v>
      </c>
      <c r="D302" s="75">
        <v>69.08</v>
      </c>
      <c r="E302" s="75">
        <v>69.08</v>
      </c>
      <c r="F302" s="73" t="s">
        <v>17</v>
      </c>
    </row>
    <row r="303" spans="1:6" x14ac:dyDescent="0.25">
      <c r="A303" s="73">
        <v>1797</v>
      </c>
      <c r="B303" s="74" t="s">
        <v>795</v>
      </c>
      <c r="C303" s="73" t="s">
        <v>101</v>
      </c>
      <c r="D303" s="75">
        <v>90.06</v>
      </c>
      <c r="E303" s="75">
        <v>90.06</v>
      </c>
      <c r="F303" s="73" t="s">
        <v>17</v>
      </c>
    </row>
    <row r="304" spans="1:6" x14ac:dyDescent="0.25">
      <c r="A304" s="73">
        <v>1798</v>
      </c>
      <c r="B304" s="74" t="s">
        <v>1170</v>
      </c>
      <c r="C304" s="73" t="s">
        <v>101</v>
      </c>
      <c r="D304" s="75">
        <v>127.77</v>
      </c>
      <c r="E304" s="75">
        <v>127.77</v>
      </c>
      <c r="F304" s="73" t="s">
        <v>17</v>
      </c>
    </row>
    <row r="305" spans="1:6" x14ac:dyDescent="0.25">
      <c r="A305" s="73">
        <v>1799</v>
      </c>
      <c r="B305" s="74" t="s">
        <v>1171</v>
      </c>
      <c r="C305" s="73" t="s">
        <v>101</v>
      </c>
      <c r="D305" s="75">
        <v>371.91</v>
      </c>
      <c r="E305" s="75">
        <v>371.91</v>
      </c>
      <c r="F305" s="73" t="s">
        <v>17</v>
      </c>
    </row>
    <row r="306" spans="1:6" x14ac:dyDescent="0.25">
      <c r="A306" s="73">
        <v>1800</v>
      </c>
      <c r="B306" s="74" t="s">
        <v>1172</v>
      </c>
      <c r="C306" s="73" t="s">
        <v>101</v>
      </c>
      <c r="D306" s="75">
        <v>710.03</v>
      </c>
      <c r="E306" s="75">
        <v>710.03</v>
      </c>
      <c r="F306" s="73" t="s">
        <v>17</v>
      </c>
    </row>
    <row r="307" spans="1:6" x14ac:dyDescent="0.25">
      <c r="A307" s="73">
        <v>1802</v>
      </c>
      <c r="B307" s="74" t="s">
        <v>1173</v>
      </c>
      <c r="C307" s="73" t="s">
        <v>101</v>
      </c>
      <c r="D307" s="75">
        <v>1776.08</v>
      </c>
      <c r="E307" s="75">
        <v>1776.08</v>
      </c>
      <c r="F307" s="73" t="s">
        <v>17</v>
      </c>
    </row>
    <row r="308" spans="1:6" ht="25.5" x14ac:dyDescent="0.25">
      <c r="A308" s="73">
        <v>1803</v>
      </c>
      <c r="B308" s="74" t="s">
        <v>1174</v>
      </c>
      <c r="C308" s="73" t="s">
        <v>101</v>
      </c>
      <c r="D308" s="75">
        <v>15.44</v>
      </c>
      <c r="E308" s="75">
        <v>15.44</v>
      </c>
      <c r="F308" s="73" t="s">
        <v>17</v>
      </c>
    </row>
    <row r="309" spans="1:6" ht="25.5" x14ac:dyDescent="0.25">
      <c r="A309" s="73">
        <v>1804</v>
      </c>
      <c r="B309" s="74" t="s">
        <v>1175</v>
      </c>
      <c r="C309" s="73" t="s">
        <v>101</v>
      </c>
      <c r="D309" s="75">
        <v>21.97</v>
      </c>
      <c r="E309" s="75">
        <v>21.97</v>
      </c>
      <c r="F309" s="73" t="s">
        <v>17</v>
      </c>
    </row>
    <row r="310" spans="1:6" ht="25.5" x14ac:dyDescent="0.25">
      <c r="A310" s="73">
        <v>1805</v>
      </c>
      <c r="B310" s="74" t="s">
        <v>1176</v>
      </c>
      <c r="C310" s="73" t="s">
        <v>101</v>
      </c>
      <c r="D310" s="75">
        <v>35.450000000000003</v>
      </c>
      <c r="E310" s="75">
        <v>35.450000000000003</v>
      </c>
      <c r="F310" s="73" t="s">
        <v>17</v>
      </c>
    </row>
    <row r="311" spans="1:6" ht="25.5" x14ac:dyDescent="0.25">
      <c r="A311" s="73">
        <v>1806</v>
      </c>
      <c r="B311" s="74" t="s">
        <v>1177</v>
      </c>
      <c r="C311" s="73" t="s">
        <v>101</v>
      </c>
      <c r="D311" s="75">
        <v>124.65</v>
      </c>
      <c r="E311" s="75">
        <v>124.65</v>
      </c>
      <c r="F311" s="73" t="s">
        <v>17</v>
      </c>
    </row>
    <row r="312" spans="1:6" ht="25.5" x14ac:dyDescent="0.25">
      <c r="A312" s="73">
        <v>1807</v>
      </c>
      <c r="B312" s="74" t="s">
        <v>1178</v>
      </c>
      <c r="C312" s="73" t="s">
        <v>101</v>
      </c>
      <c r="D312" s="75">
        <v>299.52</v>
      </c>
      <c r="E312" s="75">
        <v>299.52</v>
      </c>
      <c r="F312" s="73" t="s">
        <v>17</v>
      </c>
    </row>
    <row r="313" spans="1:6" ht="25.5" x14ac:dyDescent="0.25">
      <c r="A313" s="73">
        <v>1808</v>
      </c>
      <c r="B313" s="74" t="s">
        <v>1179</v>
      </c>
      <c r="C313" s="73" t="s">
        <v>101</v>
      </c>
      <c r="D313" s="75">
        <v>600.48</v>
      </c>
      <c r="E313" s="75">
        <v>600.48</v>
      </c>
      <c r="F313" s="73" t="s">
        <v>17</v>
      </c>
    </row>
    <row r="314" spans="1:6" ht="25.5" x14ac:dyDescent="0.25">
      <c r="A314" s="73">
        <v>1809</v>
      </c>
      <c r="B314" s="74" t="s">
        <v>1180</v>
      </c>
      <c r="C314" s="73" t="s">
        <v>101</v>
      </c>
      <c r="D314" s="75">
        <v>74.36</v>
      </c>
      <c r="E314" s="75">
        <v>74.36</v>
      </c>
      <c r="F314" s="73" t="s">
        <v>17</v>
      </c>
    </row>
    <row r="315" spans="1:6" ht="25.5" x14ac:dyDescent="0.25">
      <c r="A315" s="73">
        <v>1810</v>
      </c>
      <c r="B315" s="74" t="s">
        <v>1181</v>
      </c>
      <c r="C315" s="73" t="s">
        <v>101</v>
      </c>
      <c r="D315" s="75">
        <v>99.31</v>
      </c>
      <c r="E315" s="75">
        <v>99.31</v>
      </c>
      <c r="F315" s="73" t="s">
        <v>17</v>
      </c>
    </row>
    <row r="316" spans="1:6" ht="25.5" x14ac:dyDescent="0.25">
      <c r="A316" s="73">
        <v>1811</v>
      </c>
      <c r="B316" s="74" t="s">
        <v>1182</v>
      </c>
      <c r="C316" s="73" t="s">
        <v>101</v>
      </c>
      <c r="D316" s="75">
        <v>21.48</v>
      </c>
      <c r="E316" s="75">
        <v>21.48</v>
      </c>
      <c r="F316" s="73" t="s">
        <v>17</v>
      </c>
    </row>
    <row r="317" spans="1:6" ht="25.5" x14ac:dyDescent="0.25">
      <c r="A317" s="73">
        <v>1812</v>
      </c>
      <c r="B317" s="74" t="s">
        <v>1183</v>
      </c>
      <c r="C317" s="73" t="s">
        <v>101</v>
      </c>
      <c r="D317" s="75">
        <v>250.71</v>
      </c>
      <c r="E317" s="75">
        <v>250.71</v>
      </c>
      <c r="F317" s="73" t="s">
        <v>17</v>
      </c>
    </row>
    <row r="318" spans="1:6" x14ac:dyDescent="0.25">
      <c r="A318" s="73">
        <v>1813</v>
      </c>
      <c r="B318" s="74" t="s">
        <v>1184</v>
      </c>
      <c r="C318" s="73" t="s">
        <v>101</v>
      </c>
      <c r="D318" s="75">
        <v>25.05</v>
      </c>
      <c r="E318" s="75">
        <v>25.05</v>
      </c>
      <c r="F318" s="73" t="s">
        <v>17</v>
      </c>
    </row>
    <row r="319" spans="1:6" ht="25.5" x14ac:dyDescent="0.25">
      <c r="A319" s="73">
        <v>1814</v>
      </c>
      <c r="B319" s="74" t="s">
        <v>1185</v>
      </c>
      <c r="C319" s="73" t="s">
        <v>101</v>
      </c>
      <c r="D319" s="75">
        <v>61.09</v>
      </c>
      <c r="E319" s="75">
        <v>61.09</v>
      </c>
      <c r="F319" s="73" t="s">
        <v>17</v>
      </c>
    </row>
    <row r="320" spans="1:6" x14ac:dyDescent="0.25">
      <c r="A320" s="73">
        <v>1815</v>
      </c>
      <c r="B320" s="74" t="s">
        <v>1186</v>
      </c>
      <c r="C320" s="73" t="s">
        <v>101</v>
      </c>
      <c r="D320" s="75">
        <v>285.55</v>
      </c>
      <c r="E320" s="75">
        <v>285.55</v>
      </c>
      <c r="F320" s="73" t="s">
        <v>17</v>
      </c>
    </row>
    <row r="321" spans="1:6" x14ac:dyDescent="0.25">
      <c r="A321" s="73">
        <v>1816</v>
      </c>
      <c r="B321" s="74" t="s">
        <v>1187</v>
      </c>
      <c r="C321" s="73" t="s">
        <v>101</v>
      </c>
      <c r="D321" s="75">
        <v>37.18</v>
      </c>
      <c r="E321" s="75">
        <v>37.18</v>
      </c>
      <c r="F321" s="73" t="s">
        <v>17</v>
      </c>
    </row>
    <row r="322" spans="1:6" ht="25.5" x14ac:dyDescent="0.25">
      <c r="A322" s="73">
        <v>1817</v>
      </c>
      <c r="B322" s="74" t="s">
        <v>1188</v>
      </c>
      <c r="C322" s="73" t="s">
        <v>101</v>
      </c>
      <c r="D322" s="75">
        <v>14.94</v>
      </c>
      <c r="E322" s="75">
        <v>14.94</v>
      </c>
      <c r="F322" s="73" t="s">
        <v>17</v>
      </c>
    </row>
    <row r="323" spans="1:6" x14ac:dyDescent="0.25">
      <c r="A323" s="73">
        <v>1818</v>
      </c>
      <c r="B323" s="74" t="s">
        <v>1189</v>
      </c>
      <c r="C323" s="73" t="s">
        <v>101</v>
      </c>
      <c r="D323" s="75">
        <v>132.78</v>
      </c>
      <c r="E323" s="75">
        <v>132.78</v>
      </c>
      <c r="F323" s="73" t="s">
        <v>17</v>
      </c>
    </row>
    <row r="324" spans="1:6" x14ac:dyDescent="0.25">
      <c r="A324" s="73">
        <v>1819</v>
      </c>
      <c r="B324" s="74" t="s">
        <v>1190</v>
      </c>
      <c r="C324" s="73" t="s">
        <v>101</v>
      </c>
      <c r="D324" s="75">
        <v>60.12</v>
      </c>
      <c r="E324" s="75">
        <v>60.12</v>
      </c>
      <c r="F324" s="73" t="s">
        <v>17</v>
      </c>
    </row>
    <row r="325" spans="1:6" x14ac:dyDescent="0.25">
      <c r="A325" s="73">
        <v>1820</v>
      </c>
      <c r="B325" s="74" t="s">
        <v>1191</v>
      </c>
      <c r="C325" s="73" t="s">
        <v>101</v>
      </c>
      <c r="D325" s="75">
        <v>25.96</v>
      </c>
      <c r="E325" s="75">
        <v>25.96</v>
      </c>
      <c r="F325" s="73" t="s">
        <v>17</v>
      </c>
    </row>
    <row r="326" spans="1:6" ht="25.5" x14ac:dyDescent="0.25">
      <c r="A326" s="73">
        <v>1821</v>
      </c>
      <c r="B326" s="74" t="s">
        <v>1192</v>
      </c>
      <c r="C326" s="73" t="s">
        <v>101</v>
      </c>
      <c r="D326" s="75">
        <v>209.43</v>
      </c>
      <c r="E326" s="75">
        <v>209.43</v>
      </c>
      <c r="F326" s="73" t="s">
        <v>17</v>
      </c>
    </row>
    <row r="327" spans="1:6" x14ac:dyDescent="0.25">
      <c r="A327" s="73">
        <v>1824</v>
      </c>
      <c r="B327" s="74" t="s">
        <v>1193</v>
      </c>
      <c r="C327" s="73" t="s">
        <v>101</v>
      </c>
      <c r="D327" s="75">
        <v>104.25</v>
      </c>
      <c r="E327" s="75">
        <v>104.25</v>
      </c>
      <c r="F327" s="73" t="s">
        <v>17</v>
      </c>
    </row>
    <row r="328" spans="1:6" x14ac:dyDescent="0.25">
      <c r="A328" s="73">
        <v>1825</v>
      </c>
      <c r="B328" s="74" t="s">
        <v>1194</v>
      </c>
      <c r="C328" s="73" t="s">
        <v>101</v>
      </c>
      <c r="D328" s="75">
        <v>86.96</v>
      </c>
      <c r="E328" s="75">
        <v>86.96</v>
      </c>
      <c r="F328" s="73" t="s">
        <v>17</v>
      </c>
    </row>
    <row r="329" spans="1:6" x14ac:dyDescent="0.25">
      <c r="A329" s="73">
        <v>1827</v>
      </c>
      <c r="B329" s="74" t="s">
        <v>1195</v>
      </c>
      <c r="C329" s="73" t="s">
        <v>101</v>
      </c>
      <c r="D329" s="75">
        <v>161.41</v>
      </c>
      <c r="E329" s="75">
        <v>161.41</v>
      </c>
      <c r="F329" s="73" t="s">
        <v>17</v>
      </c>
    </row>
    <row r="330" spans="1:6" x14ac:dyDescent="0.25">
      <c r="A330" s="73">
        <v>1828</v>
      </c>
      <c r="B330" s="74" t="s">
        <v>1196</v>
      </c>
      <c r="C330" s="73" t="s">
        <v>101</v>
      </c>
      <c r="D330" s="75">
        <v>196.98</v>
      </c>
      <c r="E330" s="75">
        <v>196.98</v>
      </c>
      <c r="F330" s="73" t="s">
        <v>17</v>
      </c>
    </row>
    <row r="331" spans="1:6" x14ac:dyDescent="0.25">
      <c r="A331" s="73">
        <v>1831</v>
      </c>
      <c r="B331" s="74" t="s">
        <v>1197</v>
      </c>
      <c r="C331" s="73" t="s">
        <v>101</v>
      </c>
      <c r="D331" s="75">
        <v>35.24</v>
      </c>
      <c r="E331" s="75">
        <v>35.24</v>
      </c>
      <c r="F331" s="73" t="s">
        <v>17</v>
      </c>
    </row>
    <row r="332" spans="1:6" x14ac:dyDescent="0.25">
      <c r="A332" s="73">
        <v>1844</v>
      </c>
      <c r="B332" s="74" t="s">
        <v>1198</v>
      </c>
      <c r="C332" s="73" t="s">
        <v>101</v>
      </c>
      <c r="D332" s="75">
        <v>144.13999999999999</v>
      </c>
      <c r="E332" s="75">
        <v>144.13999999999999</v>
      </c>
      <c r="F332" s="73" t="s">
        <v>17</v>
      </c>
    </row>
    <row r="333" spans="1:6" x14ac:dyDescent="0.25">
      <c r="A333" s="73">
        <v>1845</v>
      </c>
      <c r="B333" s="74" t="s">
        <v>1199</v>
      </c>
      <c r="C333" s="73" t="s">
        <v>101</v>
      </c>
      <c r="D333" s="75">
        <v>44.16</v>
      </c>
      <c r="E333" s="75">
        <v>44.16</v>
      </c>
      <c r="F333" s="73" t="s">
        <v>17</v>
      </c>
    </row>
    <row r="334" spans="1:6" x14ac:dyDescent="0.25">
      <c r="A334" s="73">
        <v>1858</v>
      </c>
      <c r="B334" s="74" t="s">
        <v>1200</v>
      </c>
      <c r="C334" s="73" t="s">
        <v>101</v>
      </c>
      <c r="D334" s="75">
        <v>62.94</v>
      </c>
      <c r="E334" s="75">
        <v>62.94</v>
      </c>
      <c r="F334" s="73" t="s">
        <v>17</v>
      </c>
    </row>
    <row r="335" spans="1:6" x14ac:dyDescent="0.25">
      <c r="A335" s="73">
        <v>1863</v>
      </c>
      <c r="B335" s="74" t="s">
        <v>1201</v>
      </c>
      <c r="C335" s="73" t="s">
        <v>101</v>
      </c>
      <c r="D335" s="75">
        <v>66.98</v>
      </c>
      <c r="E335" s="75">
        <v>66.98</v>
      </c>
      <c r="F335" s="73" t="s">
        <v>17</v>
      </c>
    </row>
    <row r="336" spans="1:6" x14ac:dyDescent="0.25">
      <c r="A336" s="73">
        <v>1865</v>
      </c>
      <c r="B336" s="74" t="s">
        <v>1202</v>
      </c>
      <c r="C336" s="73" t="s">
        <v>101</v>
      </c>
      <c r="D336" s="75">
        <v>174.5</v>
      </c>
      <c r="E336" s="75">
        <v>174.5</v>
      </c>
      <c r="F336" s="73" t="s">
        <v>17</v>
      </c>
    </row>
    <row r="337" spans="1:6" x14ac:dyDescent="0.25">
      <c r="A337" s="73">
        <v>1870</v>
      </c>
      <c r="B337" s="74" t="s">
        <v>1203</v>
      </c>
      <c r="C337" s="73" t="s">
        <v>101</v>
      </c>
      <c r="D337" s="75">
        <v>3.31</v>
      </c>
      <c r="E337" s="75">
        <v>3.31</v>
      </c>
      <c r="F337" s="73" t="s">
        <v>17</v>
      </c>
    </row>
    <row r="338" spans="1:6" ht="25.5" x14ac:dyDescent="0.25">
      <c r="A338" s="73">
        <v>1871</v>
      </c>
      <c r="B338" s="74" t="s">
        <v>1204</v>
      </c>
      <c r="C338" s="73" t="s">
        <v>101</v>
      </c>
      <c r="D338" s="75">
        <v>5.18</v>
      </c>
      <c r="E338" s="75">
        <v>5.18</v>
      </c>
      <c r="F338" s="73" t="s">
        <v>17</v>
      </c>
    </row>
    <row r="339" spans="1:6" ht="25.5" x14ac:dyDescent="0.25">
      <c r="A339" s="73">
        <v>1872</v>
      </c>
      <c r="B339" s="74" t="s">
        <v>1205</v>
      </c>
      <c r="C339" s="73" t="s">
        <v>101</v>
      </c>
      <c r="D339" s="75">
        <v>2.89</v>
      </c>
      <c r="E339" s="75">
        <v>2.89</v>
      </c>
      <c r="F339" s="73" t="s">
        <v>17</v>
      </c>
    </row>
    <row r="340" spans="1:6" ht="25.5" x14ac:dyDescent="0.25">
      <c r="A340" s="73">
        <v>1873</v>
      </c>
      <c r="B340" s="74" t="s">
        <v>1206</v>
      </c>
      <c r="C340" s="73" t="s">
        <v>101</v>
      </c>
      <c r="D340" s="75">
        <v>5.75</v>
      </c>
      <c r="E340" s="75">
        <v>5.75</v>
      </c>
      <c r="F340" s="73" t="s">
        <v>17</v>
      </c>
    </row>
    <row r="341" spans="1:6" ht="25.5" x14ac:dyDescent="0.25">
      <c r="A341" s="73">
        <v>1874</v>
      </c>
      <c r="B341" s="74" t="s">
        <v>1207</v>
      </c>
      <c r="C341" s="73" t="s">
        <v>101</v>
      </c>
      <c r="D341" s="75">
        <v>5.73</v>
      </c>
      <c r="E341" s="75">
        <v>5.73</v>
      </c>
      <c r="F341" s="73" t="s">
        <v>17</v>
      </c>
    </row>
    <row r="342" spans="1:6" ht="25.5" x14ac:dyDescent="0.25">
      <c r="A342" s="73">
        <v>1875</v>
      </c>
      <c r="B342" s="74" t="s">
        <v>1208</v>
      </c>
      <c r="C342" s="73" t="s">
        <v>101</v>
      </c>
      <c r="D342" s="75">
        <v>6.94</v>
      </c>
      <c r="E342" s="75">
        <v>6.94</v>
      </c>
      <c r="F342" s="73" t="s">
        <v>17</v>
      </c>
    </row>
    <row r="343" spans="1:6" x14ac:dyDescent="0.25">
      <c r="A343" s="73">
        <v>1876</v>
      </c>
      <c r="B343" s="74" t="s">
        <v>1209</v>
      </c>
      <c r="C343" s="73" t="s">
        <v>101</v>
      </c>
      <c r="D343" s="75">
        <v>11.28</v>
      </c>
      <c r="E343" s="75">
        <v>11.28</v>
      </c>
      <c r="F343" s="73" t="s">
        <v>17</v>
      </c>
    </row>
    <row r="344" spans="1:6" x14ac:dyDescent="0.25">
      <c r="A344" s="73">
        <v>1877</v>
      </c>
      <c r="B344" s="74" t="s">
        <v>1210</v>
      </c>
      <c r="C344" s="73" t="s">
        <v>101</v>
      </c>
      <c r="D344" s="75">
        <v>28.82</v>
      </c>
      <c r="E344" s="75">
        <v>28.82</v>
      </c>
      <c r="F344" s="73" t="s">
        <v>17</v>
      </c>
    </row>
    <row r="345" spans="1:6" x14ac:dyDescent="0.25">
      <c r="A345" s="73">
        <v>1878</v>
      </c>
      <c r="B345" s="74" t="s">
        <v>1211</v>
      </c>
      <c r="C345" s="73" t="s">
        <v>101</v>
      </c>
      <c r="D345" s="75">
        <v>57.9</v>
      </c>
      <c r="E345" s="75">
        <v>57.9</v>
      </c>
      <c r="F345" s="73" t="s">
        <v>17</v>
      </c>
    </row>
    <row r="346" spans="1:6" x14ac:dyDescent="0.25">
      <c r="A346" s="73">
        <v>1879</v>
      </c>
      <c r="B346" s="74" t="s">
        <v>1212</v>
      </c>
      <c r="C346" s="73" t="s">
        <v>101</v>
      </c>
      <c r="D346" s="75">
        <v>3.35</v>
      </c>
      <c r="E346" s="75">
        <v>3.35</v>
      </c>
      <c r="F346" s="73" t="s">
        <v>17</v>
      </c>
    </row>
    <row r="347" spans="1:6" x14ac:dyDescent="0.25">
      <c r="A347" s="73">
        <v>1880</v>
      </c>
      <c r="B347" s="74" t="s">
        <v>1213</v>
      </c>
      <c r="C347" s="73" t="s">
        <v>101</v>
      </c>
      <c r="D347" s="75">
        <v>3.98</v>
      </c>
      <c r="E347" s="75">
        <v>3.98</v>
      </c>
      <c r="F347" s="73" t="s">
        <v>17</v>
      </c>
    </row>
    <row r="348" spans="1:6" x14ac:dyDescent="0.25">
      <c r="A348" s="73">
        <v>1884</v>
      </c>
      <c r="B348" s="74" t="s">
        <v>1214</v>
      </c>
      <c r="C348" s="73" t="s">
        <v>101</v>
      </c>
      <c r="D348" s="75">
        <v>5.08</v>
      </c>
      <c r="E348" s="75">
        <v>5.08</v>
      </c>
      <c r="F348" s="73" t="s">
        <v>17</v>
      </c>
    </row>
    <row r="349" spans="1:6" ht="25.5" x14ac:dyDescent="0.25">
      <c r="A349" s="73">
        <v>1887</v>
      </c>
      <c r="B349" s="74" t="s">
        <v>1215</v>
      </c>
      <c r="C349" s="73" t="s">
        <v>101</v>
      </c>
      <c r="D349" s="75">
        <v>28.78</v>
      </c>
      <c r="E349" s="75">
        <v>28.78</v>
      </c>
      <c r="F349" s="73" t="s">
        <v>17</v>
      </c>
    </row>
    <row r="350" spans="1:6" x14ac:dyDescent="0.25">
      <c r="A350" s="73">
        <v>1891</v>
      </c>
      <c r="B350" s="74" t="s">
        <v>1216</v>
      </c>
      <c r="C350" s="73" t="s">
        <v>101</v>
      </c>
      <c r="D350" s="75">
        <v>1.45</v>
      </c>
      <c r="E350" s="75">
        <v>1.45</v>
      </c>
      <c r="F350" s="73" t="s">
        <v>17</v>
      </c>
    </row>
    <row r="351" spans="1:6" x14ac:dyDescent="0.25">
      <c r="A351" s="73">
        <v>1892</v>
      </c>
      <c r="B351" s="74" t="s">
        <v>1217</v>
      </c>
      <c r="C351" s="73" t="s">
        <v>101</v>
      </c>
      <c r="D351" s="75">
        <v>2.0299999999999998</v>
      </c>
      <c r="E351" s="75">
        <v>2.0299999999999998</v>
      </c>
      <c r="F351" s="73" t="s">
        <v>17</v>
      </c>
    </row>
    <row r="352" spans="1:6" x14ac:dyDescent="0.25">
      <c r="A352" s="73">
        <v>1893</v>
      </c>
      <c r="B352" s="74" t="s">
        <v>1218</v>
      </c>
      <c r="C352" s="73" t="s">
        <v>101</v>
      </c>
      <c r="D352" s="75">
        <v>4.33</v>
      </c>
      <c r="E352" s="75">
        <v>4.33</v>
      </c>
      <c r="F352" s="73" t="s">
        <v>17</v>
      </c>
    </row>
    <row r="353" spans="1:6" x14ac:dyDescent="0.25">
      <c r="A353" s="73">
        <v>1894</v>
      </c>
      <c r="B353" s="74" t="s">
        <v>1219</v>
      </c>
      <c r="C353" s="73" t="s">
        <v>101</v>
      </c>
      <c r="D353" s="75">
        <v>6.27</v>
      </c>
      <c r="E353" s="75">
        <v>6.27</v>
      </c>
      <c r="F353" s="73" t="s">
        <v>17</v>
      </c>
    </row>
    <row r="354" spans="1:6" x14ac:dyDescent="0.25">
      <c r="A354" s="73">
        <v>1895</v>
      </c>
      <c r="B354" s="74" t="s">
        <v>1220</v>
      </c>
      <c r="C354" s="73" t="s">
        <v>101</v>
      </c>
      <c r="D354" s="75">
        <v>32.9</v>
      </c>
      <c r="E354" s="75">
        <v>32.9</v>
      </c>
      <c r="F354" s="73" t="s">
        <v>17</v>
      </c>
    </row>
    <row r="355" spans="1:6" x14ac:dyDescent="0.25">
      <c r="A355" s="73">
        <v>1896</v>
      </c>
      <c r="B355" s="74" t="s">
        <v>1221</v>
      </c>
      <c r="C355" s="73" t="s">
        <v>101</v>
      </c>
      <c r="D355" s="75">
        <v>18.72</v>
      </c>
      <c r="E355" s="75">
        <v>18.72</v>
      </c>
      <c r="F355" s="73" t="s">
        <v>17</v>
      </c>
    </row>
    <row r="356" spans="1:6" x14ac:dyDescent="0.25">
      <c r="A356" s="73">
        <v>1899</v>
      </c>
      <c r="B356" s="74" t="s">
        <v>1222</v>
      </c>
      <c r="C356" s="73" t="s">
        <v>101</v>
      </c>
      <c r="D356" s="75">
        <v>1.3</v>
      </c>
      <c r="E356" s="75">
        <v>1.3</v>
      </c>
      <c r="F356" s="73" t="s">
        <v>17</v>
      </c>
    </row>
    <row r="357" spans="1:6" x14ac:dyDescent="0.25">
      <c r="A357" s="73">
        <v>1900</v>
      </c>
      <c r="B357" s="74" t="s">
        <v>1223</v>
      </c>
      <c r="C357" s="73" t="s">
        <v>101</v>
      </c>
      <c r="D357" s="75">
        <v>2.11</v>
      </c>
      <c r="E357" s="75">
        <v>2.11</v>
      </c>
      <c r="F357" s="73" t="s">
        <v>17</v>
      </c>
    </row>
    <row r="358" spans="1:6" x14ac:dyDescent="0.25">
      <c r="A358" s="73">
        <v>1901</v>
      </c>
      <c r="B358" s="74" t="s">
        <v>1224</v>
      </c>
      <c r="C358" s="73" t="s">
        <v>101</v>
      </c>
      <c r="D358" s="75">
        <v>0.98</v>
      </c>
      <c r="E358" s="75">
        <v>0.98</v>
      </c>
      <c r="F358" s="73" t="s">
        <v>17</v>
      </c>
    </row>
    <row r="359" spans="1:6" x14ac:dyDescent="0.25">
      <c r="A359" s="73">
        <v>1902</v>
      </c>
      <c r="B359" s="74" t="s">
        <v>1225</v>
      </c>
      <c r="C359" s="73" t="s">
        <v>101</v>
      </c>
      <c r="D359" s="75">
        <v>3.15</v>
      </c>
      <c r="E359" s="75">
        <v>3.15</v>
      </c>
      <c r="F359" s="73" t="s">
        <v>17</v>
      </c>
    </row>
    <row r="360" spans="1:6" x14ac:dyDescent="0.25">
      <c r="A360" s="73">
        <v>1904</v>
      </c>
      <c r="B360" s="74" t="s">
        <v>1226</v>
      </c>
      <c r="C360" s="73" t="s">
        <v>101</v>
      </c>
      <c r="D360" s="75">
        <v>1.1499999999999999</v>
      </c>
      <c r="E360" s="75">
        <v>1.1499999999999999</v>
      </c>
      <c r="F360" s="73" t="s">
        <v>17</v>
      </c>
    </row>
    <row r="361" spans="1:6" x14ac:dyDescent="0.25">
      <c r="A361" s="73">
        <v>1907</v>
      </c>
      <c r="B361" s="74" t="s">
        <v>1227</v>
      </c>
      <c r="C361" s="73" t="s">
        <v>101</v>
      </c>
      <c r="D361" s="75">
        <v>13.94</v>
      </c>
      <c r="E361" s="75">
        <v>13.94</v>
      </c>
      <c r="F361" s="73" t="s">
        <v>17</v>
      </c>
    </row>
    <row r="362" spans="1:6" ht="25.5" x14ac:dyDescent="0.25">
      <c r="A362" s="73">
        <v>1922</v>
      </c>
      <c r="B362" s="74" t="s">
        <v>1228</v>
      </c>
      <c r="C362" s="73" t="s">
        <v>101</v>
      </c>
      <c r="D362" s="75">
        <v>35.03</v>
      </c>
      <c r="E362" s="75">
        <v>35.03</v>
      </c>
      <c r="F362" s="73" t="s">
        <v>17</v>
      </c>
    </row>
    <row r="363" spans="1:6" ht="25.5" x14ac:dyDescent="0.25">
      <c r="A363" s="73">
        <v>1923</v>
      </c>
      <c r="B363" s="74" t="s">
        <v>1229</v>
      </c>
      <c r="C363" s="73" t="s">
        <v>101</v>
      </c>
      <c r="D363" s="75">
        <v>5.0599999999999996</v>
      </c>
      <c r="E363" s="75">
        <v>5.0599999999999996</v>
      </c>
      <c r="F363" s="73" t="s">
        <v>17</v>
      </c>
    </row>
    <row r="364" spans="1:6" ht="25.5" x14ac:dyDescent="0.25">
      <c r="A364" s="73">
        <v>1924</v>
      </c>
      <c r="B364" s="74" t="s">
        <v>1230</v>
      </c>
      <c r="C364" s="73" t="s">
        <v>101</v>
      </c>
      <c r="D364" s="75">
        <v>16.940000000000001</v>
      </c>
      <c r="E364" s="75">
        <v>16.940000000000001</v>
      </c>
      <c r="F364" s="73" t="s">
        <v>17</v>
      </c>
    </row>
    <row r="365" spans="1:6" ht="25.5" x14ac:dyDescent="0.25">
      <c r="A365" s="73">
        <v>1925</v>
      </c>
      <c r="B365" s="74" t="s">
        <v>1231</v>
      </c>
      <c r="C365" s="73" t="s">
        <v>101</v>
      </c>
      <c r="D365" s="75">
        <v>38.58</v>
      </c>
      <c r="E365" s="75">
        <v>38.58</v>
      </c>
      <c r="F365" s="73" t="s">
        <v>17</v>
      </c>
    </row>
    <row r="366" spans="1:6" ht="25.5" x14ac:dyDescent="0.25">
      <c r="A366" s="73">
        <v>1926</v>
      </c>
      <c r="B366" s="74" t="s">
        <v>1232</v>
      </c>
      <c r="C366" s="73" t="s">
        <v>101</v>
      </c>
      <c r="D366" s="75">
        <v>2.4700000000000002</v>
      </c>
      <c r="E366" s="75">
        <v>2.4700000000000002</v>
      </c>
      <c r="F366" s="73" t="s">
        <v>17</v>
      </c>
    </row>
    <row r="367" spans="1:6" ht="25.5" x14ac:dyDescent="0.25">
      <c r="A367" s="73">
        <v>1927</v>
      </c>
      <c r="B367" s="74" t="s">
        <v>1233</v>
      </c>
      <c r="C367" s="73" t="s">
        <v>101</v>
      </c>
      <c r="D367" s="75">
        <v>2.77</v>
      </c>
      <c r="E367" s="75">
        <v>2.77</v>
      </c>
      <c r="F367" s="73" t="s">
        <v>17</v>
      </c>
    </row>
    <row r="368" spans="1:6" ht="25.5" x14ac:dyDescent="0.25">
      <c r="A368" s="73">
        <v>1929</v>
      </c>
      <c r="B368" s="74" t="s">
        <v>1234</v>
      </c>
      <c r="C368" s="73" t="s">
        <v>101</v>
      </c>
      <c r="D368" s="75">
        <v>6.13</v>
      </c>
      <c r="E368" s="75">
        <v>6.13</v>
      </c>
      <c r="F368" s="73" t="s">
        <v>17</v>
      </c>
    </row>
    <row r="369" spans="1:6" ht="25.5" x14ac:dyDescent="0.25">
      <c r="A369" s="73">
        <v>1930</v>
      </c>
      <c r="B369" s="74" t="s">
        <v>1235</v>
      </c>
      <c r="C369" s="73" t="s">
        <v>101</v>
      </c>
      <c r="D369" s="75">
        <v>10.5</v>
      </c>
      <c r="E369" s="75">
        <v>10.5</v>
      </c>
      <c r="F369" s="73" t="s">
        <v>17</v>
      </c>
    </row>
    <row r="370" spans="1:6" x14ac:dyDescent="0.25">
      <c r="A370" s="73">
        <v>1932</v>
      </c>
      <c r="B370" s="74" t="s">
        <v>1236</v>
      </c>
      <c r="C370" s="73" t="s">
        <v>101</v>
      </c>
      <c r="D370" s="75">
        <v>13.17</v>
      </c>
      <c r="E370" s="75">
        <v>13.17</v>
      </c>
      <c r="F370" s="73" t="s">
        <v>17</v>
      </c>
    </row>
    <row r="371" spans="1:6" x14ac:dyDescent="0.25">
      <c r="A371" s="73">
        <v>1933</v>
      </c>
      <c r="B371" s="74" t="s">
        <v>1237</v>
      </c>
      <c r="C371" s="73" t="s">
        <v>101</v>
      </c>
      <c r="D371" s="75">
        <v>5.75</v>
      </c>
      <c r="E371" s="75">
        <v>5.75</v>
      </c>
      <c r="F371" s="73" t="s">
        <v>17</v>
      </c>
    </row>
    <row r="372" spans="1:6" x14ac:dyDescent="0.25">
      <c r="A372" s="73">
        <v>1937</v>
      </c>
      <c r="B372" s="74" t="s">
        <v>1238</v>
      </c>
      <c r="C372" s="73" t="s">
        <v>101</v>
      </c>
      <c r="D372" s="75">
        <v>6.36</v>
      </c>
      <c r="E372" s="75">
        <v>6.36</v>
      </c>
      <c r="F372" s="73" t="s">
        <v>17</v>
      </c>
    </row>
    <row r="373" spans="1:6" x14ac:dyDescent="0.25">
      <c r="A373" s="73">
        <v>1938</v>
      </c>
      <c r="B373" s="74" t="s">
        <v>1239</v>
      </c>
      <c r="C373" s="73" t="s">
        <v>101</v>
      </c>
      <c r="D373" s="75">
        <v>7.23</v>
      </c>
      <c r="E373" s="75">
        <v>7.23</v>
      </c>
      <c r="F373" s="73" t="s">
        <v>17</v>
      </c>
    </row>
    <row r="374" spans="1:6" x14ac:dyDescent="0.25">
      <c r="A374" s="73">
        <v>1939</v>
      </c>
      <c r="B374" s="74" t="s">
        <v>1240</v>
      </c>
      <c r="C374" s="73" t="s">
        <v>101</v>
      </c>
      <c r="D374" s="75">
        <v>10.34</v>
      </c>
      <c r="E374" s="75">
        <v>10.34</v>
      </c>
      <c r="F374" s="73" t="s">
        <v>17</v>
      </c>
    </row>
    <row r="375" spans="1:6" x14ac:dyDescent="0.25">
      <c r="A375" s="73">
        <v>1940</v>
      </c>
      <c r="B375" s="74" t="s">
        <v>1241</v>
      </c>
      <c r="C375" s="73" t="s">
        <v>101</v>
      </c>
      <c r="D375" s="75">
        <v>37.700000000000003</v>
      </c>
      <c r="E375" s="75">
        <v>37.700000000000003</v>
      </c>
      <c r="F375" s="73" t="s">
        <v>17</v>
      </c>
    </row>
    <row r="376" spans="1:6" x14ac:dyDescent="0.25">
      <c r="A376" s="73">
        <v>1951</v>
      </c>
      <c r="B376" s="74" t="s">
        <v>1242</v>
      </c>
      <c r="C376" s="73" t="s">
        <v>101</v>
      </c>
      <c r="D376" s="75">
        <v>27.48</v>
      </c>
      <c r="E376" s="75">
        <v>27.48</v>
      </c>
      <c r="F376" s="73" t="s">
        <v>17</v>
      </c>
    </row>
    <row r="377" spans="1:6" ht="25.5" x14ac:dyDescent="0.25">
      <c r="A377" s="73">
        <v>1953</v>
      </c>
      <c r="B377" s="74" t="s">
        <v>1243</v>
      </c>
      <c r="C377" s="73" t="s">
        <v>101</v>
      </c>
      <c r="D377" s="75">
        <v>42.77</v>
      </c>
      <c r="E377" s="75">
        <v>42.77</v>
      </c>
      <c r="F377" s="73" t="s">
        <v>17</v>
      </c>
    </row>
    <row r="378" spans="1:6" ht="25.5" x14ac:dyDescent="0.25">
      <c r="A378" s="73">
        <v>1955</v>
      </c>
      <c r="B378" s="74" t="s">
        <v>1244</v>
      </c>
      <c r="C378" s="73" t="s">
        <v>101</v>
      </c>
      <c r="D378" s="75">
        <v>2.39</v>
      </c>
      <c r="E378" s="75">
        <v>2.39</v>
      </c>
      <c r="F378" s="73" t="s">
        <v>17</v>
      </c>
    </row>
    <row r="379" spans="1:6" ht="25.5" x14ac:dyDescent="0.25">
      <c r="A379" s="73">
        <v>1956</v>
      </c>
      <c r="B379" s="74" t="s">
        <v>1245</v>
      </c>
      <c r="C379" s="73" t="s">
        <v>101</v>
      </c>
      <c r="D379" s="75">
        <v>3.38</v>
      </c>
      <c r="E379" s="75">
        <v>3.38</v>
      </c>
      <c r="F379" s="73" t="s">
        <v>17</v>
      </c>
    </row>
    <row r="380" spans="1:6" ht="25.5" x14ac:dyDescent="0.25">
      <c r="A380" s="73">
        <v>1957</v>
      </c>
      <c r="B380" s="74" t="s">
        <v>1246</v>
      </c>
      <c r="C380" s="73" t="s">
        <v>101</v>
      </c>
      <c r="D380" s="75">
        <v>7.31</v>
      </c>
      <c r="E380" s="75">
        <v>7.31</v>
      </c>
      <c r="F380" s="73" t="s">
        <v>17</v>
      </c>
    </row>
    <row r="381" spans="1:6" ht="25.5" x14ac:dyDescent="0.25">
      <c r="A381" s="73">
        <v>1958</v>
      </c>
      <c r="B381" s="74" t="s">
        <v>1247</v>
      </c>
      <c r="C381" s="73" t="s">
        <v>101</v>
      </c>
      <c r="D381" s="75">
        <v>13.6</v>
      </c>
      <c r="E381" s="75">
        <v>13.6</v>
      </c>
      <c r="F381" s="73" t="s">
        <v>17</v>
      </c>
    </row>
    <row r="382" spans="1:6" ht="25.5" x14ac:dyDescent="0.25">
      <c r="A382" s="73">
        <v>1959</v>
      </c>
      <c r="B382" s="74" t="s">
        <v>1248</v>
      </c>
      <c r="C382" s="73" t="s">
        <v>101</v>
      </c>
      <c r="D382" s="75">
        <v>14.76</v>
      </c>
      <c r="E382" s="75">
        <v>14.76</v>
      </c>
      <c r="F382" s="73" t="s">
        <v>17</v>
      </c>
    </row>
    <row r="383" spans="1:6" ht="25.5" x14ac:dyDescent="0.25">
      <c r="A383" s="73">
        <v>1960</v>
      </c>
      <c r="B383" s="74" t="s">
        <v>1249</v>
      </c>
      <c r="C383" s="73" t="s">
        <v>101</v>
      </c>
      <c r="D383" s="75">
        <v>59.25</v>
      </c>
      <c r="E383" s="75">
        <v>59.25</v>
      </c>
      <c r="F383" s="73" t="s">
        <v>17</v>
      </c>
    </row>
    <row r="384" spans="1:6" ht="25.5" x14ac:dyDescent="0.25">
      <c r="A384" s="73">
        <v>1961</v>
      </c>
      <c r="B384" s="74" t="s">
        <v>1250</v>
      </c>
      <c r="C384" s="73" t="s">
        <v>101</v>
      </c>
      <c r="D384" s="75">
        <v>75.900000000000006</v>
      </c>
      <c r="E384" s="75">
        <v>75.900000000000006</v>
      </c>
      <c r="F384" s="73" t="s">
        <v>17</v>
      </c>
    </row>
    <row r="385" spans="1:6" ht="25.5" x14ac:dyDescent="0.25">
      <c r="A385" s="73">
        <v>1962</v>
      </c>
      <c r="B385" s="74" t="s">
        <v>1251</v>
      </c>
      <c r="C385" s="73" t="s">
        <v>101</v>
      </c>
      <c r="D385" s="75">
        <v>207.77</v>
      </c>
      <c r="E385" s="75">
        <v>207.77</v>
      </c>
      <c r="F385" s="73" t="s">
        <v>17</v>
      </c>
    </row>
    <row r="386" spans="1:6" x14ac:dyDescent="0.25">
      <c r="A386" s="73">
        <v>1966</v>
      </c>
      <c r="B386" s="74" t="s">
        <v>1252</v>
      </c>
      <c r="C386" s="73" t="s">
        <v>101</v>
      </c>
      <c r="D386" s="75">
        <v>26.71</v>
      </c>
      <c r="E386" s="75">
        <v>26.71</v>
      </c>
      <c r="F386" s="73" t="s">
        <v>17</v>
      </c>
    </row>
    <row r="387" spans="1:6" x14ac:dyDescent="0.25">
      <c r="A387" s="73">
        <v>1967</v>
      </c>
      <c r="B387" s="74" t="s">
        <v>1253</v>
      </c>
      <c r="C387" s="73" t="s">
        <v>101</v>
      </c>
      <c r="D387" s="75">
        <v>7.93</v>
      </c>
      <c r="E387" s="75">
        <v>7.93</v>
      </c>
      <c r="F387" s="73" t="s">
        <v>17</v>
      </c>
    </row>
    <row r="388" spans="1:6" x14ac:dyDescent="0.25">
      <c r="A388" s="73">
        <v>1968</v>
      </c>
      <c r="B388" s="74" t="s">
        <v>1254</v>
      </c>
      <c r="C388" s="73" t="s">
        <v>101</v>
      </c>
      <c r="D388" s="75">
        <v>15.67</v>
      </c>
      <c r="E388" s="75">
        <v>15.67</v>
      </c>
      <c r="F388" s="73" t="s">
        <v>17</v>
      </c>
    </row>
    <row r="389" spans="1:6" x14ac:dyDescent="0.25">
      <c r="A389" s="73">
        <v>1969</v>
      </c>
      <c r="B389" s="74" t="s">
        <v>1255</v>
      </c>
      <c r="C389" s="73" t="s">
        <v>101</v>
      </c>
      <c r="D389" s="75">
        <v>51.01</v>
      </c>
      <c r="E389" s="75">
        <v>51.01</v>
      </c>
      <c r="F389" s="73" t="s">
        <v>17</v>
      </c>
    </row>
    <row r="390" spans="1:6" x14ac:dyDescent="0.25">
      <c r="A390" s="73">
        <v>1970</v>
      </c>
      <c r="B390" s="74" t="s">
        <v>1256</v>
      </c>
      <c r="C390" s="73" t="s">
        <v>101</v>
      </c>
      <c r="D390" s="75">
        <v>66.760000000000005</v>
      </c>
      <c r="E390" s="75">
        <v>66.760000000000005</v>
      </c>
      <c r="F390" s="73" t="s">
        <v>17</v>
      </c>
    </row>
    <row r="391" spans="1:6" x14ac:dyDescent="0.25">
      <c r="A391" s="73">
        <v>2370</v>
      </c>
      <c r="B391" s="74" t="s">
        <v>1257</v>
      </c>
      <c r="C391" s="73" t="s">
        <v>101</v>
      </c>
      <c r="D391" s="75">
        <v>14.51</v>
      </c>
      <c r="E391" s="75">
        <v>14.51</v>
      </c>
      <c r="F391" s="73" t="s">
        <v>17</v>
      </c>
    </row>
    <row r="392" spans="1:6" x14ac:dyDescent="0.25">
      <c r="A392" s="73">
        <v>2373</v>
      </c>
      <c r="B392" s="74" t="s">
        <v>1258</v>
      </c>
      <c r="C392" s="73" t="s">
        <v>101</v>
      </c>
      <c r="D392" s="75">
        <v>137.22999999999999</v>
      </c>
      <c r="E392" s="75">
        <v>137.22999999999999</v>
      </c>
      <c r="F392" s="73" t="s">
        <v>17</v>
      </c>
    </row>
    <row r="393" spans="1:6" x14ac:dyDescent="0.25">
      <c r="A393" s="73">
        <v>2374</v>
      </c>
      <c r="B393" s="74" t="s">
        <v>1259</v>
      </c>
      <c r="C393" s="73" t="s">
        <v>101</v>
      </c>
      <c r="D393" s="75">
        <v>486.88</v>
      </c>
      <c r="E393" s="75">
        <v>486.88</v>
      </c>
      <c r="F393" s="73" t="s">
        <v>17</v>
      </c>
    </row>
    <row r="394" spans="1:6" x14ac:dyDescent="0.25">
      <c r="A394" s="73">
        <v>2376</v>
      </c>
      <c r="B394" s="74" t="s">
        <v>1260</v>
      </c>
      <c r="C394" s="73" t="s">
        <v>101</v>
      </c>
      <c r="D394" s="75">
        <v>2588.73</v>
      </c>
      <c r="E394" s="75">
        <v>2588.73</v>
      </c>
      <c r="F394" s="73" t="s">
        <v>17</v>
      </c>
    </row>
    <row r="395" spans="1:6" x14ac:dyDescent="0.25">
      <c r="A395" s="73">
        <v>2377</v>
      </c>
      <c r="B395" s="74" t="s">
        <v>1261</v>
      </c>
      <c r="C395" s="73" t="s">
        <v>101</v>
      </c>
      <c r="D395" s="75">
        <v>683.29</v>
      </c>
      <c r="E395" s="75">
        <v>683.29</v>
      </c>
      <c r="F395" s="73" t="s">
        <v>17</v>
      </c>
    </row>
    <row r="396" spans="1:6" x14ac:dyDescent="0.25">
      <c r="A396" s="73">
        <v>2378</v>
      </c>
      <c r="B396" s="74" t="s">
        <v>1262</v>
      </c>
      <c r="C396" s="73" t="s">
        <v>101</v>
      </c>
      <c r="D396" s="75">
        <v>1571.79</v>
      </c>
      <c r="E396" s="75">
        <v>1571.79</v>
      </c>
      <c r="F396" s="73" t="s">
        <v>17</v>
      </c>
    </row>
    <row r="397" spans="1:6" x14ac:dyDescent="0.25">
      <c r="A397" s="73">
        <v>2379</v>
      </c>
      <c r="B397" s="74" t="s">
        <v>1263</v>
      </c>
      <c r="C397" s="73" t="s">
        <v>101</v>
      </c>
      <c r="D397" s="75">
        <v>1571.79</v>
      </c>
      <c r="E397" s="75">
        <v>1571.79</v>
      </c>
      <c r="F397" s="73" t="s">
        <v>17</v>
      </c>
    </row>
    <row r="398" spans="1:6" x14ac:dyDescent="0.25">
      <c r="A398" s="73">
        <v>2386</v>
      </c>
      <c r="B398" s="74" t="s">
        <v>1264</v>
      </c>
      <c r="C398" s="73" t="s">
        <v>101</v>
      </c>
      <c r="D398" s="75">
        <v>24.34</v>
      </c>
      <c r="E398" s="75">
        <v>24.34</v>
      </c>
      <c r="F398" s="73" t="s">
        <v>17</v>
      </c>
    </row>
    <row r="399" spans="1:6" x14ac:dyDescent="0.25">
      <c r="A399" s="73">
        <v>2388</v>
      </c>
      <c r="B399" s="74" t="s">
        <v>1265</v>
      </c>
      <c r="C399" s="73" t="s">
        <v>101</v>
      </c>
      <c r="D399" s="75">
        <v>78.09</v>
      </c>
      <c r="E399" s="75">
        <v>78.09</v>
      </c>
      <c r="F399" s="73" t="s">
        <v>17</v>
      </c>
    </row>
    <row r="400" spans="1:6" x14ac:dyDescent="0.25">
      <c r="A400" s="73">
        <v>2391</v>
      </c>
      <c r="B400" s="74" t="s">
        <v>1266</v>
      </c>
      <c r="C400" s="73" t="s">
        <v>101</v>
      </c>
      <c r="D400" s="75">
        <v>429.17</v>
      </c>
      <c r="E400" s="75">
        <v>429.17</v>
      </c>
      <c r="F400" s="73" t="s">
        <v>17</v>
      </c>
    </row>
    <row r="401" spans="1:6" x14ac:dyDescent="0.25">
      <c r="A401" s="73">
        <v>2392</v>
      </c>
      <c r="B401" s="74" t="s">
        <v>1267</v>
      </c>
      <c r="C401" s="73" t="s">
        <v>101</v>
      </c>
      <c r="D401" s="75">
        <v>97.4</v>
      </c>
      <c r="E401" s="75">
        <v>97.4</v>
      </c>
      <c r="F401" s="73" t="s">
        <v>17</v>
      </c>
    </row>
    <row r="402" spans="1:6" x14ac:dyDescent="0.25">
      <c r="A402" s="73">
        <v>2393</v>
      </c>
      <c r="B402" s="74" t="s">
        <v>1268</v>
      </c>
      <c r="C402" s="73" t="s">
        <v>101</v>
      </c>
      <c r="D402" s="75">
        <v>1144.26</v>
      </c>
      <c r="E402" s="75">
        <v>1144.26</v>
      </c>
      <c r="F402" s="73" t="s">
        <v>17</v>
      </c>
    </row>
    <row r="403" spans="1:6" x14ac:dyDescent="0.25">
      <c r="A403" s="73">
        <v>2394</v>
      </c>
      <c r="B403" s="74" t="s">
        <v>1269</v>
      </c>
      <c r="C403" s="73" t="s">
        <v>101</v>
      </c>
      <c r="D403" s="75">
        <v>5534.23</v>
      </c>
      <c r="E403" s="75">
        <v>5534.23</v>
      </c>
      <c r="F403" s="73" t="s">
        <v>17</v>
      </c>
    </row>
    <row r="404" spans="1:6" ht="25.5" x14ac:dyDescent="0.25">
      <c r="A404" s="73">
        <v>2418</v>
      </c>
      <c r="B404" s="74" t="s">
        <v>1270</v>
      </c>
      <c r="C404" s="73" t="s">
        <v>101</v>
      </c>
      <c r="D404" s="75">
        <v>10.46</v>
      </c>
      <c r="E404" s="75">
        <v>10.46</v>
      </c>
      <c r="F404" s="73" t="s">
        <v>17</v>
      </c>
    </row>
    <row r="405" spans="1:6" ht="25.5" x14ac:dyDescent="0.25">
      <c r="A405" s="73">
        <v>2420</v>
      </c>
      <c r="B405" s="74" t="s">
        <v>1271</v>
      </c>
      <c r="C405" s="73" t="s">
        <v>101</v>
      </c>
      <c r="D405" s="75">
        <v>13.12</v>
      </c>
      <c r="E405" s="75">
        <v>13.12</v>
      </c>
      <c r="F405" s="73" t="s">
        <v>17</v>
      </c>
    </row>
    <row r="406" spans="1:6" ht="25.5" x14ac:dyDescent="0.25">
      <c r="A406" s="73">
        <v>2432</v>
      </c>
      <c r="B406" s="74" t="s">
        <v>1272</v>
      </c>
      <c r="C406" s="73" t="s">
        <v>101</v>
      </c>
      <c r="D406" s="75">
        <v>22.55</v>
      </c>
      <c r="E406" s="75">
        <v>22.55</v>
      </c>
      <c r="F406" s="73" t="s">
        <v>17</v>
      </c>
    </row>
    <row r="407" spans="1:6" ht="25.5" x14ac:dyDescent="0.25">
      <c r="A407" s="73">
        <v>2433</v>
      </c>
      <c r="B407" s="74" t="s">
        <v>1273</v>
      </c>
      <c r="C407" s="73" t="s">
        <v>101</v>
      </c>
      <c r="D407" s="75">
        <v>7.64</v>
      </c>
      <c r="E407" s="75">
        <v>7.64</v>
      </c>
      <c r="F407" s="73" t="s">
        <v>17</v>
      </c>
    </row>
    <row r="408" spans="1:6" ht="25.5" x14ac:dyDescent="0.25">
      <c r="A408" s="73">
        <v>2483</v>
      </c>
      <c r="B408" s="74" t="s">
        <v>1274</v>
      </c>
      <c r="C408" s="73" t="s">
        <v>101</v>
      </c>
      <c r="D408" s="75">
        <v>5.33</v>
      </c>
      <c r="E408" s="75">
        <v>5.33</v>
      </c>
      <c r="F408" s="73" t="s">
        <v>17</v>
      </c>
    </row>
    <row r="409" spans="1:6" ht="25.5" x14ac:dyDescent="0.25">
      <c r="A409" s="73">
        <v>2484</v>
      </c>
      <c r="B409" s="74" t="s">
        <v>1275</v>
      </c>
      <c r="C409" s="73" t="s">
        <v>101</v>
      </c>
      <c r="D409" s="75">
        <v>42.75</v>
      </c>
      <c r="E409" s="75">
        <v>42.75</v>
      </c>
      <c r="F409" s="73" t="s">
        <v>17</v>
      </c>
    </row>
    <row r="410" spans="1:6" ht="25.5" x14ac:dyDescent="0.25">
      <c r="A410" s="73">
        <v>2485</v>
      </c>
      <c r="B410" s="74" t="s">
        <v>1276</v>
      </c>
      <c r="C410" s="73" t="s">
        <v>101</v>
      </c>
      <c r="D410" s="75">
        <v>67</v>
      </c>
      <c r="E410" s="75">
        <v>67</v>
      </c>
      <c r="F410" s="73" t="s">
        <v>17</v>
      </c>
    </row>
    <row r="411" spans="1:6" ht="25.5" x14ac:dyDescent="0.25">
      <c r="A411" s="73">
        <v>2487</v>
      </c>
      <c r="B411" s="74" t="s">
        <v>1277</v>
      </c>
      <c r="C411" s="73" t="s">
        <v>101</v>
      </c>
      <c r="D411" s="75">
        <v>2.5499999999999998</v>
      </c>
      <c r="E411" s="75">
        <v>2.5499999999999998</v>
      </c>
      <c r="F411" s="73" t="s">
        <v>17</v>
      </c>
    </row>
    <row r="412" spans="1:6" ht="25.5" x14ac:dyDescent="0.25">
      <c r="A412" s="73">
        <v>2488</v>
      </c>
      <c r="B412" s="74" t="s">
        <v>1278</v>
      </c>
      <c r="C412" s="73" t="s">
        <v>101</v>
      </c>
      <c r="D412" s="75">
        <v>2.99</v>
      </c>
      <c r="E412" s="75">
        <v>2.99</v>
      </c>
      <c r="F412" s="73" t="s">
        <v>17</v>
      </c>
    </row>
    <row r="413" spans="1:6" ht="25.5" x14ac:dyDescent="0.25">
      <c r="A413" s="73">
        <v>2489</v>
      </c>
      <c r="B413" s="74" t="s">
        <v>1279</v>
      </c>
      <c r="C413" s="73" t="s">
        <v>101</v>
      </c>
      <c r="D413" s="75">
        <v>12.96</v>
      </c>
      <c r="E413" s="75">
        <v>12.96</v>
      </c>
      <c r="F413" s="73" t="s">
        <v>17</v>
      </c>
    </row>
    <row r="414" spans="1:6" ht="25.5" x14ac:dyDescent="0.25">
      <c r="A414" s="73">
        <v>2515</v>
      </c>
      <c r="B414" s="74" t="s">
        <v>1280</v>
      </c>
      <c r="C414" s="73" t="s">
        <v>101</v>
      </c>
      <c r="D414" s="75">
        <v>14.11</v>
      </c>
      <c r="E414" s="75">
        <v>14.11</v>
      </c>
      <c r="F414" s="73" t="s">
        <v>17</v>
      </c>
    </row>
    <row r="415" spans="1:6" ht="25.5" x14ac:dyDescent="0.25">
      <c r="A415" s="73">
        <v>2516</v>
      </c>
      <c r="B415" s="74" t="s">
        <v>1281</v>
      </c>
      <c r="C415" s="73" t="s">
        <v>101</v>
      </c>
      <c r="D415" s="75">
        <v>16.96</v>
      </c>
      <c r="E415" s="75">
        <v>16.96</v>
      </c>
      <c r="F415" s="73" t="s">
        <v>17</v>
      </c>
    </row>
    <row r="416" spans="1:6" ht="25.5" x14ac:dyDescent="0.25">
      <c r="A416" s="73">
        <v>2517</v>
      </c>
      <c r="B416" s="74" t="s">
        <v>1282</v>
      </c>
      <c r="C416" s="73" t="s">
        <v>101</v>
      </c>
      <c r="D416" s="75">
        <v>32.68</v>
      </c>
      <c r="E416" s="75">
        <v>32.68</v>
      </c>
      <c r="F416" s="73" t="s">
        <v>17</v>
      </c>
    </row>
    <row r="417" spans="1:6" ht="25.5" x14ac:dyDescent="0.25">
      <c r="A417" s="73">
        <v>2518</v>
      </c>
      <c r="B417" s="74" t="s">
        <v>1283</v>
      </c>
      <c r="C417" s="73" t="s">
        <v>101</v>
      </c>
      <c r="D417" s="75">
        <v>155.55000000000001</v>
      </c>
      <c r="E417" s="75">
        <v>155.55000000000001</v>
      </c>
      <c r="F417" s="73" t="s">
        <v>17</v>
      </c>
    </row>
    <row r="418" spans="1:6" ht="25.5" x14ac:dyDescent="0.25">
      <c r="A418" s="73">
        <v>2519</v>
      </c>
      <c r="B418" s="74" t="s">
        <v>1284</v>
      </c>
      <c r="C418" s="73" t="s">
        <v>101</v>
      </c>
      <c r="D418" s="75">
        <v>187.56</v>
      </c>
      <c r="E418" s="75">
        <v>187.56</v>
      </c>
      <c r="F418" s="73" t="s">
        <v>17</v>
      </c>
    </row>
    <row r="419" spans="1:6" ht="25.5" x14ac:dyDescent="0.25">
      <c r="A419" s="73">
        <v>2520</v>
      </c>
      <c r="B419" s="74" t="s">
        <v>1285</v>
      </c>
      <c r="C419" s="73" t="s">
        <v>101</v>
      </c>
      <c r="D419" s="75">
        <v>345.21</v>
      </c>
      <c r="E419" s="75">
        <v>345.21</v>
      </c>
      <c r="F419" s="73" t="s">
        <v>17</v>
      </c>
    </row>
    <row r="420" spans="1:6" ht="25.5" x14ac:dyDescent="0.25">
      <c r="A420" s="73">
        <v>2521</v>
      </c>
      <c r="B420" s="74" t="s">
        <v>1286</v>
      </c>
      <c r="C420" s="73" t="s">
        <v>101</v>
      </c>
      <c r="D420" s="75">
        <v>66.209999999999994</v>
      </c>
      <c r="E420" s="75">
        <v>66.209999999999994</v>
      </c>
      <c r="F420" s="73" t="s">
        <v>17</v>
      </c>
    </row>
    <row r="421" spans="1:6" ht="25.5" x14ac:dyDescent="0.25">
      <c r="A421" s="73">
        <v>2522</v>
      </c>
      <c r="B421" s="74" t="s">
        <v>1287</v>
      </c>
      <c r="C421" s="73" t="s">
        <v>101</v>
      </c>
      <c r="D421" s="75">
        <v>21.12</v>
      </c>
      <c r="E421" s="75">
        <v>21.12</v>
      </c>
      <c r="F421" s="73" t="s">
        <v>17</v>
      </c>
    </row>
    <row r="422" spans="1:6" ht="25.5" x14ac:dyDescent="0.25">
      <c r="A422" s="73">
        <v>2526</v>
      </c>
      <c r="B422" s="74" t="s">
        <v>1288</v>
      </c>
      <c r="C422" s="73" t="s">
        <v>101</v>
      </c>
      <c r="D422" s="75">
        <v>7.49</v>
      </c>
      <c r="E422" s="75">
        <v>7.49</v>
      </c>
      <c r="F422" s="73" t="s">
        <v>17</v>
      </c>
    </row>
    <row r="423" spans="1:6" ht="25.5" x14ac:dyDescent="0.25">
      <c r="A423" s="73">
        <v>2527</v>
      </c>
      <c r="B423" s="74" t="s">
        <v>1289</v>
      </c>
      <c r="C423" s="73" t="s">
        <v>101</v>
      </c>
      <c r="D423" s="75">
        <v>11.7</v>
      </c>
      <c r="E423" s="75">
        <v>11.7</v>
      </c>
      <c r="F423" s="73" t="s">
        <v>17</v>
      </c>
    </row>
    <row r="424" spans="1:6" ht="25.5" x14ac:dyDescent="0.25">
      <c r="A424" s="73">
        <v>2528</v>
      </c>
      <c r="B424" s="74" t="s">
        <v>1290</v>
      </c>
      <c r="C424" s="73" t="s">
        <v>101</v>
      </c>
      <c r="D424" s="75">
        <v>29.43</v>
      </c>
      <c r="E424" s="75">
        <v>29.43</v>
      </c>
      <c r="F424" s="73" t="s">
        <v>17</v>
      </c>
    </row>
    <row r="425" spans="1:6" ht="25.5" x14ac:dyDescent="0.25">
      <c r="A425" s="73">
        <v>2548</v>
      </c>
      <c r="B425" s="74" t="s">
        <v>1291</v>
      </c>
      <c r="C425" s="73" t="s">
        <v>101</v>
      </c>
      <c r="D425" s="75">
        <v>12.99</v>
      </c>
      <c r="E425" s="75">
        <v>12.99</v>
      </c>
      <c r="F425" s="73" t="s">
        <v>17</v>
      </c>
    </row>
    <row r="426" spans="1:6" x14ac:dyDescent="0.25">
      <c r="A426" s="73">
        <v>2555</v>
      </c>
      <c r="B426" s="74" t="s">
        <v>1292</v>
      </c>
      <c r="C426" s="73" t="s">
        <v>101</v>
      </c>
      <c r="D426" s="75">
        <v>1.47</v>
      </c>
      <c r="E426" s="75">
        <v>1.47</v>
      </c>
      <c r="F426" s="73" t="s">
        <v>17</v>
      </c>
    </row>
    <row r="427" spans="1:6" x14ac:dyDescent="0.25">
      <c r="A427" s="73">
        <v>2556</v>
      </c>
      <c r="B427" s="74" t="s">
        <v>1293</v>
      </c>
      <c r="C427" s="73" t="s">
        <v>101</v>
      </c>
      <c r="D427" s="75">
        <v>1.52</v>
      </c>
      <c r="E427" s="75">
        <v>1.52</v>
      </c>
      <c r="F427" s="73" t="s">
        <v>17</v>
      </c>
    </row>
    <row r="428" spans="1:6" x14ac:dyDescent="0.25">
      <c r="A428" s="73">
        <v>2557</v>
      </c>
      <c r="B428" s="74" t="s">
        <v>1294</v>
      </c>
      <c r="C428" s="73" t="s">
        <v>101</v>
      </c>
      <c r="D428" s="75">
        <v>3.22</v>
      </c>
      <c r="E428" s="75">
        <v>3.22</v>
      </c>
      <c r="F428" s="73" t="s">
        <v>17</v>
      </c>
    </row>
    <row r="429" spans="1:6" ht="25.5" x14ac:dyDescent="0.25">
      <c r="A429" s="73">
        <v>2558</v>
      </c>
      <c r="B429" s="74" t="s">
        <v>1295</v>
      </c>
      <c r="C429" s="73" t="s">
        <v>101</v>
      </c>
      <c r="D429" s="75">
        <v>13.08</v>
      </c>
      <c r="E429" s="75">
        <v>13.08</v>
      </c>
      <c r="F429" s="73" t="s">
        <v>17</v>
      </c>
    </row>
    <row r="430" spans="1:6" ht="25.5" x14ac:dyDescent="0.25">
      <c r="A430" s="73">
        <v>2559</v>
      </c>
      <c r="B430" s="74" t="s">
        <v>1296</v>
      </c>
      <c r="C430" s="73" t="s">
        <v>101</v>
      </c>
      <c r="D430" s="75">
        <v>18.41</v>
      </c>
      <c r="E430" s="75">
        <v>18.41</v>
      </c>
      <c r="F430" s="73" t="s">
        <v>17</v>
      </c>
    </row>
    <row r="431" spans="1:6" ht="25.5" x14ac:dyDescent="0.25">
      <c r="A431" s="73">
        <v>2560</v>
      </c>
      <c r="B431" s="74" t="s">
        <v>1297</v>
      </c>
      <c r="C431" s="73" t="s">
        <v>101</v>
      </c>
      <c r="D431" s="75">
        <v>23.02</v>
      </c>
      <c r="E431" s="75">
        <v>23.02</v>
      </c>
      <c r="F431" s="73" t="s">
        <v>17</v>
      </c>
    </row>
    <row r="432" spans="1:6" ht="25.5" x14ac:dyDescent="0.25">
      <c r="A432" s="73">
        <v>2565</v>
      </c>
      <c r="B432" s="74" t="s">
        <v>1298</v>
      </c>
      <c r="C432" s="73" t="s">
        <v>101</v>
      </c>
      <c r="D432" s="75">
        <v>14.91</v>
      </c>
      <c r="E432" s="75">
        <v>14.91</v>
      </c>
      <c r="F432" s="73" t="s">
        <v>17</v>
      </c>
    </row>
    <row r="433" spans="1:6" ht="25.5" x14ac:dyDescent="0.25">
      <c r="A433" s="73">
        <v>2566</v>
      </c>
      <c r="B433" s="74" t="s">
        <v>1299</v>
      </c>
      <c r="C433" s="73" t="s">
        <v>101</v>
      </c>
      <c r="D433" s="75">
        <v>30.71</v>
      </c>
      <c r="E433" s="75">
        <v>30.71</v>
      </c>
      <c r="F433" s="73" t="s">
        <v>17</v>
      </c>
    </row>
    <row r="434" spans="1:6" ht="25.5" x14ac:dyDescent="0.25">
      <c r="A434" s="73">
        <v>2567</v>
      </c>
      <c r="B434" s="74" t="s">
        <v>1300</v>
      </c>
      <c r="C434" s="73" t="s">
        <v>101</v>
      </c>
      <c r="D434" s="75">
        <v>59.88</v>
      </c>
      <c r="E434" s="75">
        <v>59.88</v>
      </c>
      <c r="F434" s="73" t="s">
        <v>17</v>
      </c>
    </row>
    <row r="435" spans="1:6" ht="25.5" x14ac:dyDescent="0.25">
      <c r="A435" s="73">
        <v>2568</v>
      </c>
      <c r="B435" s="74" t="s">
        <v>1301</v>
      </c>
      <c r="C435" s="73" t="s">
        <v>101</v>
      </c>
      <c r="D435" s="75">
        <v>166.28</v>
      </c>
      <c r="E435" s="75">
        <v>166.28</v>
      </c>
      <c r="F435" s="73" t="s">
        <v>17</v>
      </c>
    </row>
    <row r="436" spans="1:6" ht="25.5" x14ac:dyDescent="0.25">
      <c r="A436" s="73">
        <v>2569</v>
      </c>
      <c r="B436" s="74" t="s">
        <v>1302</v>
      </c>
      <c r="C436" s="73" t="s">
        <v>101</v>
      </c>
      <c r="D436" s="75">
        <v>14.45</v>
      </c>
      <c r="E436" s="75">
        <v>14.45</v>
      </c>
      <c r="F436" s="73" t="s">
        <v>17</v>
      </c>
    </row>
    <row r="437" spans="1:6" ht="25.5" x14ac:dyDescent="0.25">
      <c r="A437" s="73">
        <v>2570</v>
      </c>
      <c r="B437" s="74" t="s">
        <v>1303</v>
      </c>
      <c r="C437" s="73" t="s">
        <v>101</v>
      </c>
      <c r="D437" s="75">
        <v>24.22</v>
      </c>
      <c r="E437" s="75">
        <v>24.22</v>
      </c>
      <c r="F437" s="73" t="s">
        <v>17</v>
      </c>
    </row>
    <row r="438" spans="1:6" ht="25.5" x14ac:dyDescent="0.25">
      <c r="A438" s="73">
        <v>2571</v>
      </c>
      <c r="B438" s="74" t="s">
        <v>1304</v>
      </c>
      <c r="C438" s="73" t="s">
        <v>101</v>
      </c>
      <c r="D438" s="75">
        <v>71.900000000000006</v>
      </c>
      <c r="E438" s="75">
        <v>71.900000000000006</v>
      </c>
      <c r="F438" s="73" t="s">
        <v>17</v>
      </c>
    </row>
    <row r="439" spans="1:6" ht="25.5" x14ac:dyDescent="0.25">
      <c r="A439" s="73">
        <v>2572</v>
      </c>
      <c r="B439" s="74" t="s">
        <v>800</v>
      </c>
      <c r="C439" s="73" t="s">
        <v>101</v>
      </c>
      <c r="D439" s="75">
        <v>212.64</v>
      </c>
      <c r="E439" s="75">
        <v>212.64</v>
      </c>
      <c r="F439" s="73" t="s">
        <v>17</v>
      </c>
    </row>
    <row r="440" spans="1:6" ht="25.5" x14ac:dyDescent="0.25">
      <c r="A440" s="73">
        <v>2573</v>
      </c>
      <c r="B440" s="74" t="s">
        <v>1305</v>
      </c>
      <c r="C440" s="73" t="s">
        <v>101</v>
      </c>
      <c r="D440" s="75">
        <v>17.66</v>
      </c>
      <c r="E440" s="75">
        <v>17.66</v>
      </c>
      <c r="F440" s="73" t="s">
        <v>17</v>
      </c>
    </row>
    <row r="441" spans="1:6" ht="25.5" x14ac:dyDescent="0.25">
      <c r="A441" s="73">
        <v>2574</v>
      </c>
      <c r="B441" s="74" t="s">
        <v>1306</v>
      </c>
      <c r="C441" s="73" t="s">
        <v>101</v>
      </c>
      <c r="D441" s="75">
        <v>17.77</v>
      </c>
      <c r="E441" s="75">
        <v>17.77</v>
      </c>
      <c r="F441" s="73" t="s">
        <v>17</v>
      </c>
    </row>
    <row r="442" spans="1:6" ht="25.5" x14ac:dyDescent="0.25">
      <c r="A442" s="73">
        <v>2575</v>
      </c>
      <c r="B442" s="74" t="s">
        <v>1307</v>
      </c>
      <c r="C442" s="73" t="s">
        <v>101</v>
      </c>
      <c r="D442" s="75">
        <v>42.52</v>
      </c>
      <c r="E442" s="75">
        <v>42.52</v>
      </c>
      <c r="F442" s="73" t="s">
        <v>17</v>
      </c>
    </row>
    <row r="443" spans="1:6" ht="25.5" x14ac:dyDescent="0.25">
      <c r="A443" s="73">
        <v>2576</v>
      </c>
      <c r="B443" s="74" t="s">
        <v>1308</v>
      </c>
      <c r="C443" s="73" t="s">
        <v>101</v>
      </c>
      <c r="D443" s="75">
        <v>56.56</v>
      </c>
      <c r="E443" s="75">
        <v>56.56</v>
      </c>
      <c r="F443" s="73" t="s">
        <v>17</v>
      </c>
    </row>
    <row r="444" spans="1:6" ht="25.5" x14ac:dyDescent="0.25">
      <c r="A444" s="73">
        <v>2577</v>
      </c>
      <c r="B444" s="74" t="s">
        <v>1309</v>
      </c>
      <c r="C444" s="73" t="s">
        <v>101</v>
      </c>
      <c r="D444" s="75">
        <v>76.63</v>
      </c>
      <c r="E444" s="75">
        <v>76.63</v>
      </c>
      <c r="F444" s="73" t="s">
        <v>17</v>
      </c>
    </row>
    <row r="445" spans="1:6" ht="25.5" x14ac:dyDescent="0.25">
      <c r="A445" s="73">
        <v>2578</v>
      </c>
      <c r="B445" s="74" t="s">
        <v>1310</v>
      </c>
      <c r="C445" s="73" t="s">
        <v>101</v>
      </c>
      <c r="D445" s="75">
        <v>239.26</v>
      </c>
      <c r="E445" s="75">
        <v>239.26</v>
      </c>
      <c r="F445" s="73" t="s">
        <v>17</v>
      </c>
    </row>
    <row r="446" spans="1:6" ht="25.5" x14ac:dyDescent="0.25">
      <c r="A446" s="73">
        <v>2579</v>
      </c>
      <c r="B446" s="74" t="s">
        <v>1311</v>
      </c>
      <c r="C446" s="73" t="s">
        <v>101</v>
      </c>
      <c r="D446" s="75">
        <v>21.4</v>
      </c>
      <c r="E446" s="75">
        <v>21.4</v>
      </c>
      <c r="F446" s="73" t="s">
        <v>17</v>
      </c>
    </row>
    <row r="447" spans="1:6" ht="25.5" x14ac:dyDescent="0.25">
      <c r="A447" s="73">
        <v>2580</v>
      </c>
      <c r="B447" s="74" t="s">
        <v>1312</v>
      </c>
      <c r="C447" s="73" t="s">
        <v>101</v>
      </c>
      <c r="D447" s="75">
        <v>23.46</v>
      </c>
      <c r="E447" s="75">
        <v>23.46</v>
      </c>
      <c r="F447" s="73" t="s">
        <v>17</v>
      </c>
    </row>
    <row r="448" spans="1:6" ht="25.5" x14ac:dyDescent="0.25">
      <c r="A448" s="73">
        <v>2581</v>
      </c>
      <c r="B448" s="74" t="s">
        <v>1313</v>
      </c>
      <c r="C448" s="73" t="s">
        <v>101</v>
      </c>
      <c r="D448" s="75">
        <v>27.39</v>
      </c>
      <c r="E448" s="75">
        <v>27.39</v>
      </c>
      <c r="F448" s="73" t="s">
        <v>17</v>
      </c>
    </row>
    <row r="449" spans="1:6" ht="25.5" x14ac:dyDescent="0.25">
      <c r="A449" s="73">
        <v>2582</v>
      </c>
      <c r="B449" s="74" t="s">
        <v>1314</v>
      </c>
      <c r="C449" s="73" t="s">
        <v>101</v>
      </c>
      <c r="D449" s="75">
        <v>52.46</v>
      </c>
      <c r="E449" s="75">
        <v>52.46</v>
      </c>
      <c r="F449" s="73" t="s">
        <v>17</v>
      </c>
    </row>
    <row r="450" spans="1:6" ht="25.5" x14ac:dyDescent="0.25">
      <c r="A450" s="73">
        <v>2583</v>
      </c>
      <c r="B450" s="74" t="s">
        <v>799</v>
      </c>
      <c r="C450" s="73" t="s">
        <v>101</v>
      </c>
      <c r="D450" s="75">
        <v>197.02</v>
      </c>
      <c r="E450" s="75">
        <v>197.02</v>
      </c>
      <c r="F450" s="73" t="s">
        <v>17</v>
      </c>
    </row>
    <row r="451" spans="1:6" ht="25.5" x14ac:dyDescent="0.25">
      <c r="A451" s="73">
        <v>2584</v>
      </c>
      <c r="B451" s="74" t="s">
        <v>1315</v>
      </c>
      <c r="C451" s="73" t="s">
        <v>101</v>
      </c>
      <c r="D451" s="75">
        <v>327.99</v>
      </c>
      <c r="E451" s="75">
        <v>327.99</v>
      </c>
      <c r="F451" s="73" t="s">
        <v>17</v>
      </c>
    </row>
    <row r="452" spans="1:6" ht="25.5" x14ac:dyDescent="0.25">
      <c r="A452" s="73">
        <v>2585</v>
      </c>
      <c r="B452" s="74" t="s">
        <v>1316</v>
      </c>
      <c r="C452" s="73" t="s">
        <v>101</v>
      </c>
      <c r="D452" s="75">
        <v>328.32</v>
      </c>
      <c r="E452" s="75">
        <v>328.32</v>
      </c>
      <c r="F452" s="73" t="s">
        <v>17</v>
      </c>
    </row>
    <row r="453" spans="1:6" ht="25.5" x14ac:dyDescent="0.25">
      <c r="A453" s="73">
        <v>2586</v>
      </c>
      <c r="B453" s="74" t="s">
        <v>1317</v>
      </c>
      <c r="C453" s="73" t="s">
        <v>101</v>
      </c>
      <c r="D453" s="75">
        <v>28.62</v>
      </c>
      <c r="E453" s="75">
        <v>28.62</v>
      </c>
      <c r="F453" s="73" t="s">
        <v>17</v>
      </c>
    </row>
    <row r="454" spans="1:6" ht="25.5" x14ac:dyDescent="0.25">
      <c r="A454" s="73">
        <v>2587</v>
      </c>
      <c r="B454" s="74" t="s">
        <v>1318</v>
      </c>
      <c r="C454" s="73" t="s">
        <v>101</v>
      </c>
      <c r="D454" s="75">
        <v>47.21</v>
      </c>
      <c r="E454" s="75">
        <v>47.21</v>
      </c>
      <c r="F454" s="73" t="s">
        <v>17</v>
      </c>
    </row>
    <row r="455" spans="1:6" ht="25.5" x14ac:dyDescent="0.25">
      <c r="A455" s="73">
        <v>2588</v>
      </c>
      <c r="B455" s="74" t="s">
        <v>1319</v>
      </c>
      <c r="C455" s="73" t="s">
        <v>101</v>
      </c>
      <c r="D455" s="75">
        <v>37.5</v>
      </c>
      <c r="E455" s="75">
        <v>37.5</v>
      </c>
      <c r="F455" s="73" t="s">
        <v>17</v>
      </c>
    </row>
    <row r="456" spans="1:6" ht="25.5" x14ac:dyDescent="0.25">
      <c r="A456" s="73">
        <v>2589</v>
      </c>
      <c r="B456" s="74" t="s">
        <v>1320</v>
      </c>
      <c r="C456" s="73" t="s">
        <v>101</v>
      </c>
      <c r="D456" s="75">
        <v>40.82</v>
      </c>
      <c r="E456" s="75">
        <v>40.82</v>
      </c>
      <c r="F456" s="73" t="s">
        <v>17</v>
      </c>
    </row>
    <row r="457" spans="1:6" ht="25.5" x14ac:dyDescent="0.25">
      <c r="A457" s="73">
        <v>2590</v>
      </c>
      <c r="B457" s="74" t="s">
        <v>1321</v>
      </c>
      <c r="C457" s="73" t="s">
        <v>101</v>
      </c>
      <c r="D457" s="75">
        <v>25.05</v>
      </c>
      <c r="E457" s="75">
        <v>25.05</v>
      </c>
      <c r="F457" s="73" t="s">
        <v>17</v>
      </c>
    </row>
    <row r="458" spans="1:6" ht="25.5" x14ac:dyDescent="0.25">
      <c r="A458" s="73">
        <v>2591</v>
      </c>
      <c r="B458" s="74" t="s">
        <v>1322</v>
      </c>
      <c r="C458" s="73" t="s">
        <v>101</v>
      </c>
      <c r="D458" s="75">
        <v>14.89</v>
      </c>
      <c r="E458" s="75">
        <v>14.89</v>
      </c>
      <c r="F458" s="73" t="s">
        <v>17</v>
      </c>
    </row>
    <row r="459" spans="1:6" ht="25.5" x14ac:dyDescent="0.25">
      <c r="A459" s="73">
        <v>2592</v>
      </c>
      <c r="B459" s="74" t="s">
        <v>1323</v>
      </c>
      <c r="C459" s="73" t="s">
        <v>101</v>
      </c>
      <c r="D459" s="75">
        <v>305.2</v>
      </c>
      <c r="E459" s="75">
        <v>305.2</v>
      </c>
      <c r="F459" s="73" t="s">
        <v>17</v>
      </c>
    </row>
    <row r="460" spans="1:6" ht="25.5" x14ac:dyDescent="0.25">
      <c r="A460" s="73">
        <v>2593</v>
      </c>
      <c r="B460" s="74" t="s">
        <v>1324</v>
      </c>
      <c r="C460" s="73" t="s">
        <v>101</v>
      </c>
      <c r="D460" s="75">
        <v>15.41</v>
      </c>
      <c r="E460" s="75">
        <v>15.41</v>
      </c>
      <c r="F460" s="73" t="s">
        <v>17</v>
      </c>
    </row>
    <row r="461" spans="1:6" ht="25.5" x14ac:dyDescent="0.25">
      <c r="A461" s="73">
        <v>2594</v>
      </c>
      <c r="B461" s="74" t="s">
        <v>1325</v>
      </c>
      <c r="C461" s="73" t="s">
        <v>101</v>
      </c>
      <c r="D461" s="75">
        <v>277.01</v>
      </c>
      <c r="E461" s="75">
        <v>277.01</v>
      </c>
      <c r="F461" s="73" t="s">
        <v>17</v>
      </c>
    </row>
    <row r="462" spans="1:6" ht="25.5" x14ac:dyDescent="0.25">
      <c r="A462" s="73">
        <v>2595</v>
      </c>
      <c r="B462" s="74" t="s">
        <v>1326</v>
      </c>
      <c r="C462" s="73" t="s">
        <v>101</v>
      </c>
      <c r="D462" s="75">
        <v>331.76</v>
      </c>
      <c r="E462" s="75">
        <v>331.76</v>
      </c>
      <c r="F462" s="73" t="s">
        <v>17</v>
      </c>
    </row>
    <row r="463" spans="1:6" ht="25.5" x14ac:dyDescent="0.25">
      <c r="A463" s="73">
        <v>2596</v>
      </c>
      <c r="B463" s="74" t="s">
        <v>798</v>
      </c>
      <c r="C463" s="73" t="s">
        <v>101</v>
      </c>
      <c r="D463" s="75">
        <v>81</v>
      </c>
      <c r="E463" s="75">
        <v>81</v>
      </c>
      <c r="F463" s="73" t="s">
        <v>17</v>
      </c>
    </row>
    <row r="464" spans="1:6" ht="25.5" x14ac:dyDescent="0.25">
      <c r="A464" s="73">
        <v>2597</v>
      </c>
      <c r="B464" s="74" t="s">
        <v>1327</v>
      </c>
      <c r="C464" s="73" t="s">
        <v>101</v>
      </c>
      <c r="D464" s="75">
        <v>44.96</v>
      </c>
      <c r="E464" s="75">
        <v>44.96</v>
      </c>
      <c r="F464" s="73" t="s">
        <v>17</v>
      </c>
    </row>
    <row r="465" spans="1:6" ht="25.5" x14ac:dyDescent="0.25">
      <c r="A465" s="73">
        <v>2609</v>
      </c>
      <c r="B465" s="74" t="s">
        <v>1328</v>
      </c>
      <c r="C465" s="73" t="s">
        <v>101</v>
      </c>
      <c r="D465" s="75">
        <v>6.1</v>
      </c>
      <c r="E465" s="75">
        <v>6.1</v>
      </c>
      <c r="F465" s="73" t="s">
        <v>17</v>
      </c>
    </row>
    <row r="466" spans="1:6" ht="25.5" x14ac:dyDescent="0.25">
      <c r="A466" s="73">
        <v>2611</v>
      </c>
      <c r="B466" s="74" t="s">
        <v>1329</v>
      </c>
      <c r="C466" s="73" t="s">
        <v>101</v>
      </c>
      <c r="D466" s="75">
        <v>22.59</v>
      </c>
      <c r="E466" s="75">
        <v>22.59</v>
      </c>
      <c r="F466" s="73" t="s">
        <v>17</v>
      </c>
    </row>
    <row r="467" spans="1:6" ht="25.5" x14ac:dyDescent="0.25">
      <c r="A467" s="73">
        <v>2616</v>
      </c>
      <c r="B467" s="74" t="s">
        <v>1330</v>
      </c>
      <c r="C467" s="73" t="s">
        <v>101</v>
      </c>
      <c r="D467" s="75">
        <v>5.47</v>
      </c>
      <c r="E467" s="75">
        <v>5.47</v>
      </c>
      <c r="F467" s="73" t="s">
        <v>17</v>
      </c>
    </row>
    <row r="468" spans="1:6" ht="25.5" x14ac:dyDescent="0.25">
      <c r="A468" s="73">
        <v>2617</v>
      </c>
      <c r="B468" s="74" t="s">
        <v>1331</v>
      </c>
      <c r="C468" s="73" t="s">
        <v>101</v>
      </c>
      <c r="D468" s="75">
        <v>8.41</v>
      </c>
      <c r="E468" s="75">
        <v>8.41</v>
      </c>
      <c r="F468" s="73" t="s">
        <v>17</v>
      </c>
    </row>
    <row r="469" spans="1:6" ht="25.5" x14ac:dyDescent="0.25">
      <c r="A469" s="73">
        <v>2618</v>
      </c>
      <c r="B469" s="74" t="s">
        <v>1332</v>
      </c>
      <c r="C469" s="73" t="s">
        <v>101</v>
      </c>
      <c r="D469" s="75">
        <v>19.14</v>
      </c>
      <c r="E469" s="75">
        <v>19.14</v>
      </c>
      <c r="F469" s="73" t="s">
        <v>17</v>
      </c>
    </row>
    <row r="470" spans="1:6" ht="25.5" x14ac:dyDescent="0.25">
      <c r="A470" s="73">
        <v>2619</v>
      </c>
      <c r="B470" s="74" t="s">
        <v>1333</v>
      </c>
      <c r="C470" s="73" t="s">
        <v>101</v>
      </c>
      <c r="D470" s="75">
        <v>86.79</v>
      </c>
      <c r="E470" s="75">
        <v>86.79</v>
      </c>
      <c r="F470" s="73" t="s">
        <v>17</v>
      </c>
    </row>
    <row r="471" spans="1:6" ht="25.5" x14ac:dyDescent="0.25">
      <c r="A471" s="73">
        <v>2620</v>
      </c>
      <c r="B471" s="74" t="s">
        <v>1334</v>
      </c>
      <c r="C471" s="73" t="s">
        <v>101</v>
      </c>
      <c r="D471" s="75">
        <v>113.94</v>
      </c>
      <c r="E471" s="75">
        <v>113.94</v>
      </c>
      <c r="F471" s="73" t="s">
        <v>17</v>
      </c>
    </row>
    <row r="472" spans="1:6" ht="25.5" x14ac:dyDescent="0.25">
      <c r="A472" s="73">
        <v>2621</v>
      </c>
      <c r="B472" s="74" t="s">
        <v>1335</v>
      </c>
      <c r="C472" s="73" t="s">
        <v>101</v>
      </c>
      <c r="D472" s="75">
        <v>193.24</v>
      </c>
      <c r="E472" s="75">
        <v>193.24</v>
      </c>
      <c r="F472" s="73" t="s">
        <v>17</v>
      </c>
    </row>
    <row r="473" spans="1:6" ht="25.5" x14ac:dyDescent="0.25">
      <c r="A473" s="73">
        <v>2622</v>
      </c>
      <c r="B473" s="74" t="s">
        <v>1336</v>
      </c>
      <c r="C473" s="73" t="s">
        <v>101</v>
      </c>
      <c r="D473" s="75">
        <v>6.49</v>
      </c>
      <c r="E473" s="75">
        <v>6.49</v>
      </c>
      <c r="F473" s="73" t="s">
        <v>17</v>
      </c>
    </row>
    <row r="474" spans="1:6" ht="25.5" x14ac:dyDescent="0.25">
      <c r="A474" s="73">
        <v>2623</v>
      </c>
      <c r="B474" s="74" t="s">
        <v>1337</v>
      </c>
      <c r="C474" s="73" t="s">
        <v>101</v>
      </c>
      <c r="D474" s="75">
        <v>7.82</v>
      </c>
      <c r="E474" s="75">
        <v>7.82</v>
      </c>
      <c r="F474" s="73" t="s">
        <v>17</v>
      </c>
    </row>
    <row r="475" spans="1:6" ht="25.5" x14ac:dyDescent="0.25">
      <c r="A475" s="73">
        <v>2624</v>
      </c>
      <c r="B475" s="74" t="s">
        <v>1338</v>
      </c>
      <c r="C475" s="73" t="s">
        <v>101</v>
      </c>
      <c r="D475" s="75">
        <v>12.43</v>
      </c>
      <c r="E475" s="75">
        <v>12.43</v>
      </c>
      <c r="F475" s="73" t="s">
        <v>17</v>
      </c>
    </row>
    <row r="476" spans="1:6" ht="25.5" x14ac:dyDescent="0.25">
      <c r="A476" s="73">
        <v>2625</v>
      </c>
      <c r="B476" s="74" t="s">
        <v>1339</v>
      </c>
      <c r="C476" s="73" t="s">
        <v>101</v>
      </c>
      <c r="D476" s="75">
        <v>26.24</v>
      </c>
      <c r="E476" s="75">
        <v>26.24</v>
      </c>
      <c r="F476" s="73" t="s">
        <v>17</v>
      </c>
    </row>
    <row r="477" spans="1:6" ht="25.5" x14ac:dyDescent="0.25">
      <c r="A477" s="73">
        <v>2626</v>
      </c>
      <c r="B477" s="74" t="s">
        <v>1340</v>
      </c>
      <c r="C477" s="73" t="s">
        <v>101</v>
      </c>
      <c r="D477" s="75">
        <v>38.450000000000003</v>
      </c>
      <c r="E477" s="75">
        <v>38.450000000000003</v>
      </c>
      <c r="F477" s="73" t="s">
        <v>17</v>
      </c>
    </row>
    <row r="478" spans="1:6" ht="25.5" x14ac:dyDescent="0.25">
      <c r="A478" s="73">
        <v>2627</v>
      </c>
      <c r="B478" s="74" t="s">
        <v>1341</v>
      </c>
      <c r="C478" s="73" t="s">
        <v>101</v>
      </c>
      <c r="D478" s="75">
        <v>103.02</v>
      </c>
      <c r="E478" s="75">
        <v>103.02</v>
      </c>
      <c r="F478" s="73" t="s">
        <v>17</v>
      </c>
    </row>
    <row r="479" spans="1:6" ht="25.5" x14ac:dyDescent="0.25">
      <c r="A479" s="73">
        <v>2628</v>
      </c>
      <c r="B479" s="74" t="s">
        <v>1342</v>
      </c>
      <c r="C479" s="73" t="s">
        <v>101</v>
      </c>
      <c r="D479" s="75">
        <v>273.51</v>
      </c>
      <c r="E479" s="75">
        <v>273.51</v>
      </c>
      <c r="F479" s="73" t="s">
        <v>17</v>
      </c>
    </row>
    <row r="480" spans="1:6" ht="25.5" x14ac:dyDescent="0.25">
      <c r="A480" s="73">
        <v>2629</v>
      </c>
      <c r="B480" s="74" t="s">
        <v>1343</v>
      </c>
      <c r="C480" s="73" t="s">
        <v>101</v>
      </c>
      <c r="D480" s="75">
        <v>139.34</v>
      </c>
      <c r="E480" s="75">
        <v>139.34</v>
      </c>
      <c r="F480" s="73" t="s">
        <v>17</v>
      </c>
    </row>
    <row r="481" spans="1:6" ht="25.5" x14ac:dyDescent="0.25">
      <c r="A481" s="73">
        <v>2630</v>
      </c>
      <c r="B481" s="74" t="s">
        <v>1344</v>
      </c>
      <c r="C481" s="73" t="s">
        <v>101</v>
      </c>
      <c r="D481" s="75">
        <v>58.48</v>
      </c>
      <c r="E481" s="75">
        <v>58.48</v>
      </c>
      <c r="F481" s="73" t="s">
        <v>17</v>
      </c>
    </row>
    <row r="482" spans="1:6" ht="25.5" x14ac:dyDescent="0.25">
      <c r="A482" s="73">
        <v>2631</v>
      </c>
      <c r="B482" s="74" t="s">
        <v>1345</v>
      </c>
      <c r="C482" s="73" t="s">
        <v>101</v>
      </c>
      <c r="D482" s="75">
        <v>34.28</v>
      </c>
      <c r="E482" s="75">
        <v>34.28</v>
      </c>
      <c r="F482" s="73" t="s">
        <v>17</v>
      </c>
    </row>
    <row r="483" spans="1:6" ht="25.5" x14ac:dyDescent="0.25">
      <c r="A483" s="73">
        <v>2632</v>
      </c>
      <c r="B483" s="74" t="s">
        <v>1346</v>
      </c>
      <c r="C483" s="73" t="s">
        <v>101</v>
      </c>
      <c r="D483" s="75">
        <v>23.35</v>
      </c>
      <c r="E483" s="75">
        <v>23.35</v>
      </c>
      <c r="F483" s="73" t="s">
        <v>17</v>
      </c>
    </row>
    <row r="484" spans="1:6" ht="25.5" x14ac:dyDescent="0.25">
      <c r="A484" s="73">
        <v>2633</v>
      </c>
      <c r="B484" s="74" t="s">
        <v>1347</v>
      </c>
      <c r="C484" s="73" t="s">
        <v>101</v>
      </c>
      <c r="D484" s="75">
        <v>6.18</v>
      </c>
      <c r="E484" s="75">
        <v>6.18</v>
      </c>
      <c r="F484" s="73" t="s">
        <v>17</v>
      </c>
    </row>
    <row r="485" spans="1:6" ht="25.5" x14ac:dyDescent="0.25">
      <c r="A485" s="73">
        <v>2634</v>
      </c>
      <c r="B485" s="74" t="s">
        <v>1348</v>
      </c>
      <c r="C485" s="73" t="s">
        <v>101</v>
      </c>
      <c r="D485" s="75">
        <v>8.01</v>
      </c>
      <c r="E485" s="75">
        <v>8.01</v>
      </c>
      <c r="F485" s="73" t="s">
        <v>17</v>
      </c>
    </row>
    <row r="486" spans="1:6" ht="25.5" x14ac:dyDescent="0.25">
      <c r="A486" s="73">
        <v>2636</v>
      </c>
      <c r="B486" s="74" t="s">
        <v>1349</v>
      </c>
      <c r="C486" s="73" t="s">
        <v>101</v>
      </c>
      <c r="D486" s="75">
        <v>2.19</v>
      </c>
      <c r="E486" s="75">
        <v>2.19</v>
      </c>
      <c r="F486" s="73" t="s">
        <v>17</v>
      </c>
    </row>
    <row r="487" spans="1:6" ht="25.5" x14ac:dyDescent="0.25">
      <c r="A487" s="73">
        <v>2637</v>
      </c>
      <c r="B487" s="74" t="s">
        <v>1350</v>
      </c>
      <c r="C487" s="73" t="s">
        <v>101</v>
      </c>
      <c r="D487" s="75">
        <v>2.33</v>
      </c>
      <c r="E487" s="75">
        <v>2.33</v>
      </c>
      <c r="F487" s="73" t="s">
        <v>17</v>
      </c>
    </row>
    <row r="488" spans="1:6" ht="25.5" x14ac:dyDescent="0.25">
      <c r="A488" s="73">
        <v>2638</v>
      </c>
      <c r="B488" s="74" t="s">
        <v>1351</v>
      </c>
      <c r="C488" s="73" t="s">
        <v>101</v>
      </c>
      <c r="D488" s="75">
        <v>2.71</v>
      </c>
      <c r="E488" s="75">
        <v>2.71</v>
      </c>
      <c r="F488" s="73" t="s">
        <v>17</v>
      </c>
    </row>
    <row r="489" spans="1:6" ht="25.5" x14ac:dyDescent="0.25">
      <c r="A489" s="73">
        <v>2639</v>
      </c>
      <c r="B489" s="74" t="s">
        <v>1352</v>
      </c>
      <c r="C489" s="73" t="s">
        <v>101</v>
      </c>
      <c r="D489" s="75">
        <v>4.8099999999999996</v>
      </c>
      <c r="E489" s="75">
        <v>4.8099999999999996</v>
      </c>
      <c r="F489" s="73" t="s">
        <v>17</v>
      </c>
    </row>
    <row r="490" spans="1:6" ht="25.5" x14ac:dyDescent="0.25">
      <c r="A490" s="73">
        <v>2640</v>
      </c>
      <c r="B490" s="74" t="s">
        <v>1353</v>
      </c>
      <c r="C490" s="73" t="s">
        <v>101</v>
      </c>
      <c r="D490" s="75">
        <v>14.16</v>
      </c>
      <c r="E490" s="75">
        <v>14.16</v>
      </c>
      <c r="F490" s="73" t="s">
        <v>17</v>
      </c>
    </row>
    <row r="491" spans="1:6" ht="25.5" x14ac:dyDescent="0.25">
      <c r="A491" s="73">
        <v>2641</v>
      </c>
      <c r="B491" s="74" t="s">
        <v>1354</v>
      </c>
      <c r="C491" s="73" t="s">
        <v>101</v>
      </c>
      <c r="D491" s="75">
        <v>34.020000000000003</v>
      </c>
      <c r="E491" s="75">
        <v>34.020000000000003</v>
      </c>
      <c r="F491" s="73" t="s">
        <v>17</v>
      </c>
    </row>
    <row r="492" spans="1:6" ht="25.5" x14ac:dyDescent="0.25">
      <c r="A492" s="73">
        <v>2642</v>
      </c>
      <c r="B492" s="74" t="s">
        <v>1355</v>
      </c>
      <c r="C492" s="73" t="s">
        <v>101</v>
      </c>
      <c r="D492" s="75">
        <v>21.56</v>
      </c>
      <c r="E492" s="75">
        <v>21.56</v>
      </c>
      <c r="F492" s="73" t="s">
        <v>17</v>
      </c>
    </row>
    <row r="493" spans="1:6" ht="25.5" x14ac:dyDescent="0.25">
      <c r="A493" s="73">
        <v>2643</v>
      </c>
      <c r="B493" s="74" t="s">
        <v>1356</v>
      </c>
      <c r="C493" s="73" t="s">
        <v>101</v>
      </c>
      <c r="D493" s="75">
        <v>9.6999999999999993</v>
      </c>
      <c r="E493" s="75">
        <v>9.6999999999999993</v>
      </c>
      <c r="F493" s="73" t="s">
        <v>17</v>
      </c>
    </row>
    <row r="494" spans="1:6" ht="25.5" x14ac:dyDescent="0.25">
      <c r="A494" s="73">
        <v>2644</v>
      </c>
      <c r="B494" s="74" t="s">
        <v>1357</v>
      </c>
      <c r="C494" s="73" t="s">
        <v>101</v>
      </c>
      <c r="D494" s="75">
        <v>6.96</v>
      </c>
      <c r="E494" s="75">
        <v>6.96</v>
      </c>
      <c r="F494" s="73" t="s">
        <v>17</v>
      </c>
    </row>
    <row r="495" spans="1:6" ht="25.5" x14ac:dyDescent="0.25">
      <c r="A495" s="73">
        <v>2662</v>
      </c>
      <c r="B495" s="74" t="s">
        <v>1358</v>
      </c>
      <c r="C495" s="73" t="s">
        <v>101</v>
      </c>
      <c r="D495" s="75">
        <v>10.34</v>
      </c>
      <c r="E495" s="75">
        <v>10.34</v>
      </c>
      <c r="F495" s="73" t="s">
        <v>17</v>
      </c>
    </row>
    <row r="496" spans="1:6" ht="25.5" x14ac:dyDescent="0.25">
      <c r="A496" s="73">
        <v>2664</v>
      </c>
      <c r="B496" s="74" t="s">
        <v>1359</v>
      </c>
      <c r="C496" s="73" t="s">
        <v>101</v>
      </c>
      <c r="D496" s="75">
        <v>8.43</v>
      </c>
      <c r="E496" s="75">
        <v>8.43</v>
      </c>
      <c r="F496" s="73" t="s">
        <v>17</v>
      </c>
    </row>
    <row r="497" spans="1:6" ht="25.5" x14ac:dyDescent="0.25">
      <c r="A497" s="73">
        <v>2666</v>
      </c>
      <c r="B497" s="74" t="s">
        <v>1360</v>
      </c>
      <c r="C497" s="73" t="s">
        <v>101</v>
      </c>
      <c r="D497" s="75">
        <v>5</v>
      </c>
      <c r="E497" s="75">
        <v>5</v>
      </c>
      <c r="F497" s="73" t="s">
        <v>17</v>
      </c>
    </row>
    <row r="498" spans="1:6" ht="25.5" x14ac:dyDescent="0.25">
      <c r="A498" s="73">
        <v>2668</v>
      </c>
      <c r="B498" s="74" t="s">
        <v>1361</v>
      </c>
      <c r="C498" s="73" t="s">
        <v>101</v>
      </c>
      <c r="D498" s="75">
        <v>5.71</v>
      </c>
      <c r="E498" s="75">
        <v>5.71</v>
      </c>
      <c r="F498" s="73" t="s">
        <v>17</v>
      </c>
    </row>
    <row r="499" spans="1:6" ht="25.5" x14ac:dyDescent="0.25">
      <c r="A499" s="73">
        <v>2710</v>
      </c>
      <c r="B499" s="74" t="s">
        <v>1362</v>
      </c>
      <c r="C499" s="73" t="s">
        <v>101</v>
      </c>
      <c r="D499" s="75">
        <v>66.92</v>
      </c>
      <c r="E499" s="75">
        <v>66.92</v>
      </c>
      <c r="F499" s="73" t="s">
        <v>17</v>
      </c>
    </row>
    <row r="500" spans="1:6" ht="25.5" x14ac:dyDescent="0.25">
      <c r="A500" s="73">
        <v>2711</v>
      </c>
      <c r="B500" s="74" t="s">
        <v>1363</v>
      </c>
      <c r="C500" s="73" t="s">
        <v>101</v>
      </c>
      <c r="D500" s="75">
        <v>256.62</v>
      </c>
      <c r="E500" s="75">
        <v>256.62</v>
      </c>
      <c r="F500" s="73" t="s">
        <v>17</v>
      </c>
    </row>
    <row r="501" spans="1:6" ht="25.5" x14ac:dyDescent="0.25">
      <c r="A501" s="73">
        <v>2729</v>
      </c>
      <c r="B501" s="74" t="s">
        <v>1364</v>
      </c>
      <c r="C501" s="73" t="s">
        <v>101</v>
      </c>
      <c r="D501" s="75">
        <v>25.54</v>
      </c>
      <c r="E501" s="75">
        <v>25.54</v>
      </c>
      <c r="F501" s="73" t="s">
        <v>17</v>
      </c>
    </row>
    <row r="502" spans="1:6" x14ac:dyDescent="0.25">
      <c r="A502" s="73">
        <v>3073</v>
      </c>
      <c r="B502" s="74" t="s">
        <v>1365</v>
      </c>
      <c r="C502" s="73" t="s">
        <v>101</v>
      </c>
      <c r="D502" s="75">
        <v>237.41</v>
      </c>
      <c r="E502" s="75">
        <v>237.41</v>
      </c>
      <c r="F502" s="73" t="s">
        <v>17</v>
      </c>
    </row>
    <row r="503" spans="1:6" x14ac:dyDescent="0.25">
      <c r="A503" s="73">
        <v>3074</v>
      </c>
      <c r="B503" s="74" t="s">
        <v>1366</v>
      </c>
      <c r="C503" s="73" t="s">
        <v>101</v>
      </c>
      <c r="D503" s="75">
        <v>149.88</v>
      </c>
      <c r="E503" s="75">
        <v>149.88</v>
      </c>
      <c r="F503" s="73" t="s">
        <v>17</v>
      </c>
    </row>
    <row r="504" spans="1:6" x14ac:dyDescent="0.25">
      <c r="A504" s="73">
        <v>3075</v>
      </c>
      <c r="B504" s="74" t="s">
        <v>1367</v>
      </c>
      <c r="C504" s="73" t="s">
        <v>101</v>
      </c>
      <c r="D504" s="75">
        <v>123.34</v>
      </c>
      <c r="E504" s="75">
        <v>123.34</v>
      </c>
      <c r="F504" s="73" t="s">
        <v>17</v>
      </c>
    </row>
    <row r="505" spans="1:6" x14ac:dyDescent="0.25">
      <c r="A505" s="73">
        <v>3076</v>
      </c>
      <c r="B505" s="74" t="s">
        <v>1368</v>
      </c>
      <c r="C505" s="73" t="s">
        <v>101</v>
      </c>
      <c r="D505" s="75">
        <v>195.17</v>
      </c>
      <c r="E505" s="75">
        <v>195.17</v>
      </c>
      <c r="F505" s="73" t="s">
        <v>17</v>
      </c>
    </row>
    <row r="506" spans="1:6" ht="38.25" x14ac:dyDescent="0.25">
      <c r="A506" s="73">
        <v>3103</v>
      </c>
      <c r="B506" s="74" t="s">
        <v>1369</v>
      </c>
      <c r="C506" s="73" t="s">
        <v>101</v>
      </c>
      <c r="D506" s="75">
        <v>49.91</v>
      </c>
      <c r="E506" s="75">
        <v>49.91</v>
      </c>
      <c r="F506" s="73" t="s">
        <v>17</v>
      </c>
    </row>
    <row r="507" spans="1:6" ht="51" x14ac:dyDescent="0.25">
      <c r="A507" s="73">
        <v>3105</v>
      </c>
      <c r="B507" s="74" t="s">
        <v>1370</v>
      </c>
      <c r="C507" s="73" t="s">
        <v>101</v>
      </c>
      <c r="D507" s="75">
        <v>144.19999999999999</v>
      </c>
      <c r="E507" s="75">
        <v>144.19999999999999</v>
      </c>
      <c r="F507" s="73" t="s">
        <v>17</v>
      </c>
    </row>
    <row r="508" spans="1:6" ht="51" x14ac:dyDescent="0.25">
      <c r="A508" s="73">
        <v>3106</v>
      </c>
      <c r="B508" s="74" t="s">
        <v>1371</v>
      </c>
      <c r="C508" s="73" t="s">
        <v>101</v>
      </c>
      <c r="D508" s="75">
        <v>16.510000000000002</v>
      </c>
      <c r="E508" s="75">
        <v>16.510000000000002</v>
      </c>
      <c r="F508" s="73" t="s">
        <v>17</v>
      </c>
    </row>
    <row r="509" spans="1:6" ht="51" x14ac:dyDescent="0.25">
      <c r="A509" s="73">
        <v>3107</v>
      </c>
      <c r="B509" s="74" t="s">
        <v>1372</v>
      </c>
      <c r="C509" s="73" t="s">
        <v>101</v>
      </c>
      <c r="D509" s="75">
        <v>8.9499999999999993</v>
      </c>
      <c r="E509" s="75">
        <v>8.9499999999999993</v>
      </c>
      <c r="F509" s="73" t="s">
        <v>17</v>
      </c>
    </row>
    <row r="510" spans="1:6" ht="51" x14ac:dyDescent="0.25">
      <c r="A510" s="73">
        <v>3108</v>
      </c>
      <c r="B510" s="74" t="s">
        <v>1373</v>
      </c>
      <c r="C510" s="73" t="s">
        <v>101</v>
      </c>
      <c r="D510" s="75">
        <v>110.25</v>
      </c>
      <c r="E510" s="75">
        <v>110.25</v>
      </c>
      <c r="F510" s="73" t="s">
        <v>17</v>
      </c>
    </row>
    <row r="511" spans="1:6" ht="38.25" x14ac:dyDescent="0.25">
      <c r="A511" s="73">
        <v>3119</v>
      </c>
      <c r="B511" s="74" t="s">
        <v>1374</v>
      </c>
      <c r="C511" s="73" t="s">
        <v>101</v>
      </c>
      <c r="D511" s="75">
        <v>2.8</v>
      </c>
      <c r="E511" s="75">
        <v>2.8</v>
      </c>
      <c r="F511" s="73" t="s">
        <v>17</v>
      </c>
    </row>
    <row r="512" spans="1:6" ht="38.25" x14ac:dyDescent="0.25">
      <c r="A512" s="73">
        <v>3120</v>
      </c>
      <c r="B512" s="74" t="s">
        <v>1375</v>
      </c>
      <c r="C512" s="73" t="s">
        <v>101</v>
      </c>
      <c r="D512" s="75">
        <v>12.27</v>
      </c>
      <c r="E512" s="75">
        <v>12.27</v>
      </c>
      <c r="F512" s="73" t="s">
        <v>17</v>
      </c>
    </row>
    <row r="513" spans="1:6" ht="38.25" x14ac:dyDescent="0.25">
      <c r="A513" s="73">
        <v>3121</v>
      </c>
      <c r="B513" s="74" t="s">
        <v>1376</v>
      </c>
      <c r="C513" s="73" t="s">
        <v>101</v>
      </c>
      <c r="D513" s="75">
        <v>6.47</v>
      </c>
      <c r="E513" s="75">
        <v>6.47</v>
      </c>
      <c r="F513" s="73" t="s">
        <v>17</v>
      </c>
    </row>
    <row r="514" spans="1:6" ht="38.25" x14ac:dyDescent="0.25">
      <c r="A514" s="73">
        <v>3122</v>
      </c>
      <c r="B514" s="74" t="s">
        <v>1377</v>
      </c>
      <c r="C514" s="73" t="s">
        <v>101</v>
      </c>
      <c r="D514" s="75">
        <v>5.71</v>
      </c>
      <c r="E514" s="75">
        <v>5.71</v>
      </c>
      <c r="F514" s="73" t="s">
        <v>17</v>
      </c>
    </row>
    <row r="515" spans="1:6" x14ac:dyDescent="0.25">
      <c r="A515" s="73">
        <v>3143</v>
      </c>
      <c r="B515" s="74" t="s">
        <v>30670</v>
      </c>
      <c r="C515" s="73" t="s">
        <v>101</v>
      </c>
      <c r="D515" s="75">
        <v>9.35</v>
      </c>
      <c r="E515" s="75">
        <v>9.35</v>
      </c>
      <c r="F515" s="73" t="s">
        <v>17</v>
      </c>
    </row>
    <row r="516" spans="1:6" x14ac:dyDescent="0.25">
      <c r="A516" s="73">
        <v>3146</v>
      </c>
      <c r="B516" s="74" t="s">
        <v>1378</v>
      </c>
      <c r="C516" s="73" t="s">
        <v>101</v>
      </c>
      <c r="D516" s="75">
        <v>4.1100000000000003</v>
      </c>
      <c r="E516" s="75">
        <v>4.1100000000000003</v>
      </c>
      <c r="F516" s="73" t="s">
        <v>17</v>
      </c>
    </row>
    <row r="517" spans="1:6" x14ac:dyDescent="0.25">
      <c r="A517" s="73">
        <v>3148</v>
      </c>
      <c r="B517" s="74" t="s">
        <v>1379</v>
      </c>
      <c r="C517" s="73" t="s">
        <v>101</v>
      </c>
      <c r="D517" s="75">
        <v>15.15</v>
      </c>
      <c r="E517" s="75">
        <v>15.15</v>
      </c>
      <c r="F517" s="73" t="s">
        <v>17</v>
      </c>
    </row>
    <row r="518" spans="1:6" x14ac:dyDescent="0.25">
      <c r="A518" s="73">
        <v>3262</v>
      </c>
      <c r="B518" s="74" t="s">
        <v>1380</v>
      </c>
      <c r="C518" s="73" t="s">
        <v>101</v>
      </c>
      <c r="D518" s="75">
        <v>18.38</v>
      </c>
      <c r="E518" s="75">
        <v>18.38</v>
      </c>
      <c r="F518" s="73" t="s">
        <v>17</v>
      </c>
    </row>
    <row r="519" spans="1:6" x14ac:dyDescent="0.25">
      <c r="A519" s="73">
        <v>3263</v>
      </c>
      <c r="B519" s="74" t="s">
        <v>1381</v>
      </c>
      <c r="C519" s="73" t="s">
        <v>101</v>
      </c>
      <c r="D519" s="75">
        <v>25.1</v>
      </c>
      <c r="E519" s="75">
        <v>25.1</v>
      </c>
      <c r="F519" s="73" t="s">
        <v>17</v>
      </c>
    </row>
    <row r="520" spans="1:6" x14ac:dyDescent="0.25">
      <c r="A520" s="73">
        <v>3264</v>
      </c>
      <c r="B520" s="74" t="s">
        <v>1382</v>
      </c>
      <c r="C520" s="73" t="s">
        <v>101</v>
      </c>
      <c r="D520" s="75">
        <v>30.19</v>
      </c>
      <c r="E520" s="75">
        <v>30.19</v>
      </c>
      <c r="F520" s="73" t="s">
        <v>17</v>
      </c>
    </row>
    <row r="521" spans="1:6" x14ac:dyDescent="0.25">
      <c r="A521" s="73">
        <v>3265</v>
      </c>
      <c r="B521" s="74" t="s">
        <v>1383</v>
      </c>
      <c r="C521" s="73" t="s">
        <v>101</v>
      </c>
      <c r="D521" s="75">
        <v>41.98</v>
      </c>
      <c r="E521" s="75">
        <v>41.98</v>
      </c>
      <c r="F521" s="73" t="s">
        <v>17</v>
      </c>
    </row>
    <row r="522" spans="1:6" x14ac:dyDescent="0.25">
      <c r="A522" s="73">
        <v>3266</v>
      </c>
      <c r="B522" s="74" t="s">
        <v>1384</v>
      </c>
      <c r="C522" s="73" t="s">
        <v>101</v>
      </c>
      <c r="D522" s="75">
        <v>62.73</v>
      </c>
      <c r="E522" s="75">
        <v>62.73</v>
      </c>
      <c r="F522" s="73" t="s">
        <v>17</v>
      </c>
    </row>
    <row r="523" spans="1:6" x14ac:dyDescent="0.25">
      <c r="A523" s="73">
        <v>3267</v>
      </c>
      <c r="B523" s="74" t="s">
        <v>1385</v>
      </c>
      <c r="C523" s="73" t="s">
        <v>101</v>
      </c>
      <c r="D523" s="75">
        <v>98.6</v>
      </c>
      <c r="E523" s="75">
        <v>98.6</v>
      </c>
      <c r="F523" s="73" t="s">
        <v>17</v>
      </c>
    </row>
    <row r="524" spans="1:6" x14ac:dyDescent="0.25">
      <c r="A524" s="73">
        <v>3268</v>
      </c>
      <c r="B524" s="74" t="s">
        <v>772</v>
      </c>
      <c r="C524" s="73" t="s">
        <v>101</v>
      </c>
      <c r="D524" s="75">
        <v>133.31</v>
      </c>
      <c r="E524" s="75">
        <v>133.31</v>
      </c>
      <c r="F524" s="73" t="s">
        <v>17</v>
      </c>
    </row>
    <row r="525" spans="1:6" x14ac:dyDescent="0.25">
      <c r="A525" s="73">
        <v>3270</v>
      </c>
      <c r="B525" s="74" t="s">
        <v>1386</v>
      </c>
      <c r="C525" s="73" t="s">
        <v>101</v>
      </c>
      <c r="D525" s="75">
        <v>331.11</v>
      </c>
      <c r="E525" s="75">
        <v>331.11</v>
      </c>
      <c r="F525" s="73" t="s">
        <v>17</v>
      </c>
    </row>
    <row r="526" spans="1:6" x14ac:dyDescent="0.25">
      <c r="A526" s="73">
        <v>3271</v>
      </c>
      <c r="B526" s="74" t="s">
        <v>782</v>
      </c>
      <c r="C526" s="73" t="s">
        <v>101</v>
      </c>
      <c r="D526" s="75">
        <v>197.08</v>
      </c>
      <c r="E526" s="75">
        <v>197.08</v>
      </c>
      <c r="F526" s="73" t="s">
        <v>17</v>
      </c>
    </row>
    <row r="527" spans="1:6" x14ac:dyDescent="0.25">
      <c r="A527" s="73">
        <v>3272</v>
      </c>
      <c r="B527" s="74" t="s">
        <v>1387</v>
      </c>
      <c r="C527" s="73" t="s">
        <v>101</v>
      </c>
      <c r="D527" s="75">
        <v>52.84</v>
      </c>
      <c r="E527" s="75">
        <v>52.84</v>
      </c>
      <c r="F527" s="73" t="s">
        <v>17</v>
      </c>
    </row>
    <row r="528" spans="1:6" ht="25.5" x14ac:dyDescent="0.25">
      <c r="A528" s="73">
        <v>3378</v>
      </c>
      <c r="B528" s="74" t="s">
        <v>1388</v>
      </c>
      <c r="C528" s="73" t="s">
        <v>101</v>
      </c>
      <c r="D528" s="75">
        <v>133.51</v>
      </c>
      <c r="E528" s="75">
        <v>133.51</v>
      </c>
      <c r="F528" s="73" t="s">
        <v>17</v>
      </c>
    </row>
    <row r="529" spans="1:6" ht="25.5" x14ac:dyDescent="0.25">
      <c r="A529" s="73">
        <v>3379</v>
      </c>
      <c r="B529" s="74" t="s">
        <v>1389</v>
      </c>
      <c r="C529" s="73" t="s">
        <v>101</v>
      </c>
      <c r="D529" s="75">
        <v>90.23</v>
      </c>
      <c r="E529" s="75">
        <v>90.23</v>
      </c>
      <c r="F529" s="73" t="s">
        <v>17</v>
      </c>
    </row>
    <row r="530" spans="1:6" ht="25.5" x14ac:dyDescent="0.25">
      <c r="A530" s="73">
        <v>3380</v>
      </c>
      <c r="B530" s="74" t="s">
        <v>838</v>
      </c>
      <c r="C530" s="73" t="s">
        <v>101</v>
      </c>
      <c r="D530" s="75">
        <v>93.46</v>
      </c>
      <c r="E530" s="75">
        <v>93.46</v>
      </c>
      <c r="F530" s="73" t="s">
        <v>17</v>
      </c>
    </row>
    <row r="531" spans="1:6" ht="25.5" x14ac:dyDescent="0.25">
      <c r="A531" s="73">
        <v>3384</v>
      </c>
      <c r="B531" s="74" t="s">
        <v>1390</v>
      </c>
      <c r="C531" s="73" t="s">
        <v>101</v>
      </c>
      <c r="D531" s="75">
        <v>10.71</v>
      </c>
      <c r="E531" s="75">
        <v>10.71</v>
      </c>
      <c r="F531" s="73" t="s">
        <v>17</v>
      </c>
    </row>
    <row r="532" spans="1:6" x14ac:dyDescent="0.25">
      <c r="A532" s="73">
        <v>3393</v>
      </c>
      <c r="B532" s="74" t="s">
        <v>1391</v>
      </c>
      <c r="C532" s="73" t="s">
        <v>101</v>
      </c>
      <c r="D532" s="75">
        <v>867.65</v>
      </c>
      <c r="E532" s="75">
        <v>867.65</v>
      </c>
      <c r="F532" s="73" t="s">
        <v>17</v>
      </c>
    </row>
    <row r="533" spans="1:6" x14ac:dyDescent="0.25">
      <c r="A533" s="73">
        <v>3394</v>
      </c>
      <c r="B533" s="74" t="s">
        <v>1392</v>
      </c>
      <c r="C533" s="73" t="s">
        <v>101</v>
      </c>
      <c r="D533" s="75">
        <v>509.6</v>
      </c>
      <c r="E533" s="75">
        <v>509.6</v>
      </c>
      <c r="F533" s="73" t="s">
        <v>17</v>
      </c>
    </row>
    <row r="534" spans="1:6" x14ac:dyDescent="0.25">
      <c r="A534" s="73">
        <v>3395</v>
      </c>
      <c r="B534" s="74" t="s">
        <v>1393</v>
      </c>
      <c r="C534" s="73" t="s">
        <v>101</v>
      </c>
      <c r="D534" s="75">
        <v>124.65</v>
      </c>
      <c r="E534" s="75">
        <v>124.65</v>
      </c>
      <c r="F534" s="73" t="s">
        <v>17</v>
      </c>
    </row>
    <row r="535" spans="1:6" ht="25.5" x14ac:dyDescent="0.25">
      <c r="A535" s="73">
        <v>3396</v>
      </c>
      <c r="B535" s="74" t="s">
        <v>1394</v>
      </c>
      <c r="C535" s="73" t="s">
        <v>101</v>
      </c>
      <c r="D535" s="75">
        <v>4.92</v>
      </c>
      <c r="E535" s="75">
        <v>4.92</v>
      </c>
      <c r="F535" s="73" t="s">
        <v>17</v>
      </c>
    </row>
    <row r="536" spans="1:6" ht="25.5" x14ac:dyDescent="0.25">
      <c r="A536" s="73">
        <v>3398</v>
      </c>
      <c r="B536" s="74" t="s">
        <v>1395</v>
      </c>
      <c r="C536" s="73" t="s">
        <v>101</v>
      </c>
      <c r="D536" s="75">
        <v>5.92</v>
      </c>
      <c r="E536" s="75">
        <v>5.92</v>
      </c>
      <c r="F536" s="73" t="s">
        <v>17</v>
      </c>
    </row>
    <row r="537" spans="1:6" ht="25.5" x14ac:dyDescent="0.25">
      <c r="A537" s="73">
        <v>3405</v>
      </c>
      <c r="B537" s="74" t="s">
        <v>1396</v>
      </c>
      <c r="C537" s="73" t="s">
        <v>101</v>
      </c>
      <c r="D537" s="75">
        <v>96.54</v>
      </c>
      <c r="E537" s="75">
        <v>96.54</v>
      </c>
      <c r="F537" s="73" t="s">
        <v>17</v>
      </c>
    </row>
    <row r="538" spans="1:6" x14ac:dyDescent="0.25">
      <c r="A538" s="73">
        <v>3406</v>
      </c>
      <c r="B538" s="74" t="s">
        <v>1397</v>
      </c>
      <c r="C538" s="73" t="s">
        <v>101</v>
      </c>
      <c r="D538" s="75">
        <v>29.55</v>
      </c>
      <c r="E538" s="75">
        <v>29.55</v>
      </c>
      <c r="F538" s="73" t="s">
        <v>17</v>
      </c>
    </row>
    <row r="539" spans="1:6" x14ac:dyDescent="0.25">
      <c r="A539" s="73">
        <v>3441</v>
      </c>
      <c r="B539" s="74" t="s">
        <v>1398</v>
      </c>
      <c r="C539" s="73" t="s">
        <v>101</v>
      </c>
      <c r="D539" s="75">
        <v>8.26</v>
      </c>
      <c r="E539" s="75">
        <v>8.26</v>
      </c>
      <c r="F539" s="73" t="s">
        <v>17</v>
      </c>
    </row>
    <row r="540" spans="1:6" x14ac:dyDescent="0.25">
      <c r="A540" s="73">
        <v>3442</v>
      </c>
      <c r="B540" s="74" t="s">
        <v>1399</v>
      </c>
      <c r="C540" s="73" t="s">
        <v>101</v>
      </c>
      <c r="D540" s="75">
        <v>12.36</v>
      </c>
      <c r="E540" s="75">
        <v>12.36</v>
      </c>
      <c r="F540" s="73" t="s">
        <v>17</v>
      </c>
    </row>
    <row r="541" spans="1:6" ht="25.5" x14ac:dyDescent="0.25">
      <c r="A541" s="73">
        <v>3443</v>
      </c>
      <c r="B541" s="74" t="s">
        <v>1400</v>
      </c>
      <c r="C541" s="73" t="s">
        <v>101</v>
      </c>
      <c r="D541" s="75">
        <v>20.79</v>
      </c>
      <c r="E541" s="75">
        <v>20.79</v>
      </c>
      <c r="F541" s="73" t="s">
        <v>17</v>
      </c>
    </row>
    <row r="542" spans="1:6" x14ac:dyDescent="0.25">
      <c r="A542" s="73">
        <v>3444</v>
      </c>
      <c r="B542" s="74" t="s">
        <v>1401</v>
      </c>
      <c r="C542" s="73" t="s">
        <v>101</v>
      </c>
      <c r="D542" s="75">
        <v>18.02</v>
      </c>
      <c r="E542" s="75">
        <v>18.02</v>
      </c>
      <c r="F542" s="73" t="s">
        <v>17</v>
      </c>
    </row>
    <row r="543" spans="1:6" x14ac:dyDescent="0.25">
      <c r="A543" s="73">
        <v>3445</v>
      </c>
      <c r="B543" s="74" t="s">
        <v>1402</v>
      </c>
      <c r="C543" s="73" t="s">
        <v>101</v>
      </c>
      <c r="D543" s="75">
        <v>29.28</v>
      </c>
      <c r="E543" s="75">
        <v>29.28</v>
      </c>
      <c r="F543" s="73" t="s">
        <v>17</v>
      </c>
    </row>
    <row r="544" spans="1:6" x14ac:dyDescent="0.25">
      <c r="A544" s="73">
        <v>3446</v>
      </c>
      <c r="B544" s="74" t="s">
        <v>796</v>
      </c>
      <c r="C544" s="73" t="s">
        <v>101</v>
      </c>
      <c r="D544" s="75">
        <v>35.86</v>
      </c>
      <c r="E544" s="75">
        <v>35.86</v>
      </c>
      <c r="F544" s="73" t="s">
        <v>17</v>
      </c>
    </row>
    <row r="545" spans="1:6" x14ac:dyDescent="0.25">
      <c r="A545" s="73">
        <v>3447</v>
      </c>
      <c r="B545" s="74" t="s">
        <v>1403</v>
      </c>
      <c r="C545" s="73" t="s">
        <v>101</v>
      </c>
      <c r="D545" s="75">
        <v>52.15</v>
      </c>
      <c r="E545" s="75">
        <v>52.15</v>
      </c>
      <c r="F545" s="73" t="s">
        <v>17</v>
      </c>
    </row>
    <row r="546" spans="1:6" x14ac:dyDescent="0.25">
      <c r="A546" s="73">
        <v>3448</v>
      </c>
      <c r="B546" s="74" t="s">
        <v>1404</v>
      </c>
      <c r="C546" s="73" t="s">
        <v>101</v>
      </c>
      <c r="D546" s="75">
        <v>147.38</v>
      </c>
      <c r="E546" s="75">
        <v>147.38</v>
      </c>
      <c r="F546" s="73" t="s">
        <v>17</v>
      </c>
    </row>
    <row r="547" spans="1:6" x14ac:dyDescent="0.25">
      <c r="A547" s="73">
        <v>3449</v>
      </c>
      <c r="B547" s="74" t="s">
        <v>1405</v>
      </c>
      <c r="C547" s="73" t="s">
        <v>101</v>
      </c>
      <c r="D547" s="75">
        <v>258.24</v>
      </c>
      <c r="E547" s="75">
        <v>258.24</v>
      </c>
      <c r="F547" s="73" t="s">
        <v>17</v>
      </c>
    </row>
    <row r="548" spans="1:6" ht="25.5" x14ac:dyDescent="0.25">
      <c r="A548" s="73">
        <v>3450</v>
      </c>
      <c r="B548" s="74" t="s">
        <v>1406</v>
      </c>
      <c r="C548" s="73" t="s">
        <v>101</v>
      </c>
      <c r="D548" s="75">
        <v>9.69</v>
      </c>
      <c r="E548" s="75">
        <v>9.69</v>
      </c>
      <c r="F548" s="73" t="s">
        <v>17</v>
      </c>
    </row>
    <row r="549" spans="1:6" ht="25.5" x14ac:dyDescent="0.25">
      <c r="A549" s="73">
        <v>3451</v>
      </c>
      <c r="B549" s="74" t="s">
        <v>1407</v>
      </c>
      <c r="C549" s="73" t="s">
        <v>101</v>
      </c>
      <c r="D549" s="75">
        <v>11.59</v>
      </c>
      <c r="E549" s="75">
        <v>11.59</v>
      </c>
      <c r="F549" s="73" t="s">
        <v>17</v>
      </c>
    </row>
    <row r="550" spans="1:6" ht="25.5" x14ac:dyDescent="0.25">
      <c r="A550" s="73">
        <v>3452</v>
      </c>
      <c r="B550" s="74" t="s">
        <v>1408</v>
      </c>
      <c r="C550" s="73" t="s">
        <v>101</v>
      </c>
      <c r="D550" s="75">
        <v>58.42</v>
      </c>
      <c r="E550" s="75">
        <v>58.42</v>
      </c>
      <c r="F550" s="73" t="s">
        <v>17</v>
      </c>
    </row>
    <row r="551" spans="1:6" ht="25.5" x14ac:dyDescent="0.25">
      <c r="A551" s="73">
        <v>3453</v>
      </c>
      <c r="B551" s="74" t="s">
        <v>1409</v>
      </c>
      <c r="C551" s="73" t="s">
        <v>101</v>
      </c>
      <c r="D551" s="75">
        <v>118.35</v>
      </c>
      <c r="E551" s="75">
        <v>118.35</v>
      </c>
      <c r="F551" s="73" t="s">
        <v>17</v>
      </c>
    </row>
    <row r="552" spans="1:6" ht="25.5" x14ac:dyDescent="0.25">
      <c r="A552" s="73">
        <v>3454</v>
      </c>
      <c r="B552" s="74" t="s">
        <v>1410</v>
      </c>
      <c r="C552" s="73" t="s">
        <v>101</v>
      </c>
      <c r="D552" s="75">
        <v>180.01</v>
      </c>
      <c r="E552" s="75">
        <v>180.01</v>
      </c>
      <c r="F552" s="73" t="s">
        <v>17</v>
      </c>
    </row>
    <row r="553" spans="1:6" x14ac:dyDescent="0.25">
      <c r="A553" s="73">
        <v>3455</v>
      </c>
      <c r="B553" s="74" t="s">
        <v>1411</v>
      </c>
      <c r="C553" s="73" t="s">
        <v>101</v>
      </c>
      <c r="D553" s="75">
        <v>6.93</v>
      </c>
      <c r="E553" s="75">
        <v>6.93</v>
      </c>
      <c r="F553" s="73" t="s">
        <v>17</v>
      </c>
    </row>
    <row r="554" spans="1:6" x14ac:dyDescent="0.25">
      <c r="A554" s="73">
        <v>3456</v>
      </c>
      <c r="B554" s="74" t="s">
        <v>1412</v>
      </c>
      <c r="C554" s="73" t="s">
        <v>101</v>
      </c>
      <c r="D554" s="75">
        <v>10.37</v>
      </c>
      <c r="E554" s="75">
        <v>10.37</v>
      </c>
      <c r="F554" s="73" t="s">
        <v>17</v>
      </c>
    </row>
    <row r="555" spans="1:6" x14ac:dyDescent="0.25">
      <c r="A555" s="73">
        <v>3457</v>
      </c>
      <c r="B555" s="74" t="s">
        <v>1413</v>
      </c>
      <c r="C555" s="73" t="s">
        <v>101</v>
      </c>
      <c r="D555" s="75">
        <v>24.4</v>
      </c>
      <c r="E555" s="75">
        <v>24.4</v>
      </c>
      <c r="F555" s="73" t="s">
        <v>17</v>
      </c>
    </row>
    <row r="556" spans="1:6" x14ac:dyDescent="0.25">
      <c r="A556" s="73">
        <v>3458</v>
      </c>
      <c r="B556" s="74" t="s">
        <v>1414</v>
      </c>
      <c r="C556" s="73" t="s">
        <v>101</v>
      </c>
      <c r="D556" s="75">
        <v>32.5</v>
      </c>
      <c r="E556" s="75">
        <v>32.5</v>
      </c>
      <c r="F556" s="73" t="s">
        <v>17</v>
      </c>
    </row>
    <row r="557" spans="1:6" x14ac:dyDescent="0.25">
      <c r="A557" s="73">
        <v>3459</v>
      </c>
      <c r="B557" s="74" t="s">
        <v>1415</v>
      </c>
      <c r="C557" s="73" t="s">
        <v>101</v>
      </c>
      <c r="D557" s="75">
        <v>128.01</v>
      </c>
      <c r="E557" s="75">
        <v>128.01</v>
      </c>
      <c r="F557" s="73" t="s">
        <v>17</v>
      </c>
    </row>
    <row r="558" spans="1:6" x14ac:dyDescent="0.25">
      <c r="A558" s="73">
        <v>3460</v>
      </c>
      <c r="B558" s="74" t="s">
        <v>1416</v>
      </c>
      <c r="C558" s="73" t="s">
        <v>101</v>
      </c>
      <c r="D558" s="75">
        <v>355.21</v>
      </c>
      <c r="E558" s="75">
        <v>355.21</v>
      </c>
      <c r="F558" s="73" t="s">
        <v>17</v>
      </c>
    </row>
    <row r="559" spans="1:6" x14ac:dyDescent="0.25">
      <c r="A559" s="73">
        <v>3461</v>
      </c>
      <c r="B559" s="74" t="s">
        <v>1417</v>
      </c>
      <c r="C559" s="73" t="s">
        <v>101</v>
      </c>
      <c r="D559" s="75">
        <v>907.89</v>
      </c>
      <c r="E559" s="75">
        <v>907.89</v>
      </c>
      <c r="F559" s="73" t="s">
        <v>17</v>
      </c>
    </row>
    <row r="560" spans="1:6" ht="25.5" x14ac:dyDescent="0.25">
      <c r="A560" s="73">
        <v>3462</v>
      </c>
      <c r="B560" s="74" t="s">
        <v>1418</v>
      </c>
      <c r="C560" s="73" t="s">
        <v>101</v>
      </c>
      <c r="D560" s="75">
        <v>11.65</v>
      </c>
      <c r="E560" s="75">
        <v>11.65</v>
      </c>
      <c r="F560" s="73" t="s">
        <v>17</v>
      </c>
    </row>
    <row r="561" spans="1:6" ht="25.5" x14ac:dyDescent="0.25">
      <c r="A561" s="73">
        <v>3463</v>
      </c>
      <c r="B561" s="74" t="s">
        <v>1419</v>
      </c>
      <c r="C561" s="73" t="s">
        <v>101</v>
      </c>
      <c r="D561" s="75">
        <v>17.66</v>
      </c>
      <c r="E561" s="75">
        <v>17.66</v>
      </c>
      <c r="F561" s="73" t="s">
        <v>17</v>
      </c>
    </row>
    <row r="562" spans="1:6" ht="25.5" x14ac:dyDescent="0.25">
      <c r="A562" s="73">
        <v>3464</v>
      </c>
      <c r="B562" s="74" t="s">
        <v>1420</v>
      </c>
      <c r="C562" s="73" t="s">
        <v>101</v>
      </c>
      <c r="D562" s="75">
        <v>17.66</v>
      </c>
      <c r="E562" s="75">
        <v>17.66</v>
      </c>
      <c r="F562" s="73" t="s">
        <v>17</v>
      </c>
    </row>
    <row r="563" spans="1:6" ht="25.5" x14ac:dyDescent="0.25">
      <c r="A563" s="73">
        <v>3465</v>
      </c>
      <c r="B563" s="74" t="s">
        <v>1421</v>
      </c>
      <c r="C563" s="73" t="s">
        <v>101</v>
      </c>
      <c r="D563" s="75">
        <v>42.41</v>
      </c>
      <c r="E563" s="75">
        <v>42.41</v>
      </c>
      <c r="F563" s="73" t="s">
        <v>17</v>
      </c>
    </row>
    <row r="564" spans="1:6" ht="25.5" x14ac:dyDescent="0.25">
      <c r="A564" s="73">
        <v>3466</v>
      </c>
      <c r="B564" s="74" t="s">
        <v>1422</v>
      </c>
      <c r="C564" s="73" t="s">
        <v>101</v>
      </c>
      <c r="D564" s="75">
        <v>107.71</v>
      </c>
      <c r="E564" s="75">
        <v>107.71</v>
      </c>
      <c r="F564" s="73" t="s">
        <v>17</v>
      </c>
    </row>
    <row r="565" spans="1:6" ht="25.5" x14ac:dyDescent="0.25">
      <c r="A565" s="73">
        <v>3467</v>
      </c>
      <c r="B565" s="74" t="s">
        <v>1423</v>
      </c>
      <c r="C565" s="73" t="s">
        <v>101</v>
      </c>
      <c r="D565" s="75">
        <v>60.83</v>
      </c>
      <c r="E565" s="75">
        <v>60.83</v>
      </c>
      <c r="F565" s="73" t="s">
        <v>17</v>
      </c>
    </row>
    <row r="566" spans="1:6" ht="25.5" x14ac:dyDescent="0.25">
      <c r="A566" s="73">
        <v>3468</v>
      </c>
      <c r="B566" s="74" t="s">
        <v>1424</v>
      </c>
      <c r="C566" s="73" t="s">
        <v>101</v>
      </c>
      <c r="D566" s="75">
        <v>42.42</v>
      </c>
      <c r="E566" s="75">
        <v>42.42</v>
      </c>
      <c r="F566" s="73" t="s">
        <v>17</v>
      </c>
    </row>
    <row r="567" spans="1:6" x14ac:dyDescent="0.25">
      <c r="A567" s="73">
        <v>3469</v>
      </c>
      <c r="B567" s="74" t="s">
        <v>1425</v>
      </c>
      <c r="C567" s="73" t="s">
        <v>101</v>
      </c>
      <c r="D567" s="75">
        <v>243.44</v>
      </c>
      <c r="E567" s="75">
        <v>243.44</v>
      </c>
      <c r="F567" s="73" t="s">
        <v>17</v>
      </c>
    </row>
    <row r="568" spans="1:6" x14ac:dyDescent="0.25">
      <c r="A568" s="73">
        <v>3470</v>
      </c>
      <c r="B568" s="74" t="s">
        <v>1426</v>
      </c>
      <c r="C568" s="73" t="s">
        <v>101</v>
      </c>
      <c r="D568" s="75">
        <v>90.75</v>
      </c>
      <c r="E568" s="75">
        <v>90.75</v>
      </c>
      <c r="F568" s="73" t="s">
        <v>17</v>
      </c>
    </row>
    <row r="569" spans="1:6" x14ac:dyDescent="0.25">
      <c r="A569" s="73">
        <v>3471</v>
      </c>
      <c r="B569" s="74" t="s">
        <v>1427</v>
      </c>
      <c r="C569" s="73" t="s">
        <v>101</v>
      </c>
      <c r="D569" s="75">
        <v>49.87</v>
      </c>
      <c r="E569" s="75">
        <v>49.87</v>
      </c>
      <c r="F569" s="73" t="s">
        <v>17</v>
      </c>
    </row>
    <row r="570" spans="1:6" x14ac:dyDescent="0.25">
      <c r="A570" s="73">
        <v>3472</v>
      </c>
      <c r="B570" s="74" t="s">
        <v>1428</v>
      </c>
      <c r="C570" s="73" t="s">
        <v>101</v>
      </c>
      <c r="D570" s="75">
        <v>15.57</v>
      </c>
      <c r="E570" s="75">
        <v>15.57</v>
      </c>
      <c r="F570" s="73" t="s">
        <v>17</v>
      </c>
    </row>
    <row r="571" spans="1:6" ht="25.5" x14ac:dyDescent="0.25">
      <c r="A571" s="73">
        <v>3473</v>
      </c>
      <c r="B571" s="74" t="s">
        <v>1429</v>
      </c>
      <c r="C571" s="73" t="s">
        <v>101</v>
      </c>
      <c r="D571" s="75">
        <v>40.549999999999997</v>
      </c>
      <c r="E571" s="75">
        <v>40.549999999999997</v>
      </c>
      <c r="F571" s="73" t="s">
        <v>17</v>
      </c>
    </row>
    <row r="572" spans="1:6" ht="25.5" x14ac:dyDescent="0.25">
      <c r="A572" s="73">
        <v>3474</v>
      </c>
      <c r="B572" s="74" t="s">
        <v>1430</v>
      </c>
      <c r="C572" s="73" t="s">
        <v>101</v>
      </c>
      <c r="D572" s="75">
        <v>33.42</v>
      </c>
      <c r="E572" s="75">
        <v>33.42</v>
      </c>
      <c r="F572" s="73" t="s">
        <v>17</v>
      </c>
    </row>
    <row r="573" spans="1:6" x14ac:dyDescent="0.25">
      <c r="A573" s="73">
        <v>3475</v>
      </c>
      <c r="B573" s="74" t="s">
        <v>1431</v>
      </c>
      <c r="C573" s="73" t="s">
        <v>101</v>
      </c>
      <c r="D573" s="75">
        <v>5.43</v>
      </c>
      <c r="E573" s="75">
        <v>5.43</v>
      </c>
      <c r="F573" s="73" t="s">
        <v>17</v>
      </c>
    </row>
    <row r="574" spans="1:6" ht="25.5" x14ac:dyDescent="0.25">
      <c r="A574" s="73">
        <v>3477</v>
      </c>
      <c r="B574" s="74" t="s">
        <v>1432</v>
      </c>
      <c r="C574" s="73" t="s">
        <v>101</v>
      </c>
      <c r="D574" s="75">
        <v>30.78</v>
      </c>
      <c r="E574" s="75">
        <v>30.78</v>
      </c>
      <c r="F574" s="73" t="s">
        <v>17</v>
      </c>
    </row>
    <row r="575" spans="1:6" ht="25.5" x14ac:dyDescent="0.25">
      <c r="A575" s="73">
        <v>3478</v>
      </c>
      <c r="B575" s="74" t="s">
        <v>1433</v>
      </c>
      <c r="C575" s="73" t="s">
        <v>101</v>
      </c>
      <c r="D575" s="75">
        <v>73.81</v>
      </c>
      <c r="E575" s="75">
        <v>73.81</v>
      </c>
      <c r="F575" s="73" t="s">
        <v>17</v>
      </c>
    </row>
    <row r="576" spans="1:6" x14ac:dyDescent="0.25">
      <c r="A576" s="73">
        <v>3482</v>
      </c>
      <c r="B576" s="74" t="s">
        <v>1434</v>
      </c>
      <c r="C576" s="73" t="s">
        <v>101</v>
      </c>
      <c r="D576" s="75">
        <v>6.15</v>
      </c>
      <c r="E576" s="75">
        <v>6.15</v>
      </c>
      <c r="F576" s="73" t="s">
        <v>17</v>
      </c>
    </row>
    <row r="577" spans="1:6" x14ac:dyDescent="0.25">
      <c r="A577" s="73">
        <v>3485</v>
      </c>
      <c r="B577" s="74" t="s">
        <v>1435</v>
      </c>
      <c r="C577" s="73" t="s">
        <v>101</v>
      </c>
      <c r="D577" s="75">
        <v>15</v>
      </c>
      <c r="E577" s="75">
        <v>15</v>
      </c>
      <c r="F577" s="73" t="s">
        <v>17</v>
      </c>
    </row>
    <row r="578" spans="1:6" ht="25.5" x14ac:dyDescent="0.25">
      <c r="A578" s="73">
        <v>3496</v>
      </c>
      <c r="B578" s="74" t="s">
        <v>1436</v>
      </c>
      <c r="C578" s="73" t="s">
        <v>101</v>
      </c>
      <c r="D578" s="75">
        <v>3.8</v>
      </c>
      <c r="E578" s="75">
        <v>3.8</v>
      </c>
      <c r="F578" s="73" t="s">
        <v>17</v>
      </c>
    </row>
    <row r="579" spans="1:6" ht="25.5" x14ac:dyDescent="0.25">
      <c r="A579" s="73">
        <v>3498</v>
      </c>
      <c r="B579" s="74" t="s">
        <v>1437</v>
      </c>
      <c r="C579" s="73" t="s">
        <v>101</v>
      </c>
      <c r="D579" s="75">
        <v>5.68</v>
      </c>
      <c r="E579" s="75">
        <v>5.68</v>
      </c>
      <c r="F579" s="73" t="s">
        <v>17</v>
      </c>
    </row>
    <row r="580" spans="1:6" ht="25.5" x14ac:dyDescent="0.25">
      <c r="A580" s="73">
        <v>3499</v>
      </c>
      <c r="B580" s="74" t="s">
        <v>1438</v>
      </c>
      <c r="C580" s="73" t="s">
        <v>101</v>
      </c>
      <c r="D580" s="75">
        <v>1.28</v>
      </c>
      <c r="E580" s="75">
        <v>1.28</v>
      </c>
      <c r="F580" s="73" t="s">
        <v>17</v>
      </c>
    </row>
    <row r="581" spans="1:6" ht="25.5" x14ac:dyDescent="0.25">
      <c r="A581" s="73">
        <v>3500</v>
      </c>
      <c r="B581" s="74" t="s">
        <v>1439</v>
      </c>
      <c r="C581" s="73" t="s">
        <v>101</v>
      </c>
      <c r="D581" s="75">
        <v>1.7</v>
      </c>
      <c r="E581" s="75">
        <v>1.7</v>
      </c>
      <c r="F581" s="73" t="s">
        <v>17</v>
      </c>
    </row>
    <row r="582" spans="1:6" ht="25.5" x14ac:dyDescent="0.25">
      <c r="A582" s="73">
        <v>3501</v>
      </c>
      <c r="B582" s="74" t="s">
        <v>1440</v>
      </c>
      <c r="C582" s="73" t="s">
        <v>101</v>
      </c>
      <c r="D582" s="75">
        <v>4.6900000000000004</v>
      </c>
      <c r="E582" s="75">
        <v>4.6900000000000004</v>
      </c>
      <c r="F582" s="73" t="s">
        <v>17</v>
      </c>
    </row>
    <row r="583" spans="1:6" ht="25.5" x14ac:dyDescent="0.25">
      <c r="A583" s="73">
        <v>3502</v>
      </c>
      <c r="B583" s="74" t="s">
        <v>1441</v>
      </c>
      <c r="C583" s="73" t="s">
        <v>101</v>
      </c>
      <c r="D583" s="75">
        <v>6.74</v>
      </c>
      <c r="E583" s="75">
        <v>6.74</v>
      </c>
      <c r="F583" s="73" t="s">
        <v>17</v>
      </c>
    </row>
    <row r="584" spans="1:6" ht="25.5" x14ac:dyDescent="0.25">
      <c r="A584" s="73">
        <v>3503</v>
      </c>
      <c r="B584" s="74" t="s">
        <v>1442</v>
      </c>
      <c r="C584" s="73" t="s">
        <v>101</v>
      </c>
      <c r="D584" s="75">
        <v>8.4700000000000006</v>
      </c>
      <c r="E584" s="75">
        <v>8.4700000000000006</v>
      </c>
      <c r="F584" s="73" t="s">
        <v>17</v>
      </c>
    </row>
    <row r="585" spans="1:6" x14ac:dyDescent="0.25">
      <c r="A585" s="73">
        <v>3505</v>
      </c>
      <c r="B585" s="74" t="s">
        <v>1443</v>
      </c>
      <c r="C585" s="73" t="s">
        <v>101</v>
      </c>
      <c r="D585" s="75">
        <v>2.97</v>
      </c>
      <c r="E585" s="75">
        <v>2.97</v>
      </c>
      <c r="F585" s="73" t="s">
        <v>17</v>
      </c>
    </row>
    <row r="586" spans="1:6" x14ac:dyDescent="0.25">
      <c r="A586" s="73">
        <v>3509</v>
      </c>
      <c r="B586" s="74" t="s">
        <v>1444</v>
      </c>
      <c r="C586" s="73" t="s">
        <v>101</v>
      </c>
      <c r="D586" s="75">
        <v>7.97</v>
      </c>
      <c r="E586" s="75">
        <v>7.97</v>
      </c>
      <c r="F586" s="73" t="s">
        <v>17</v>
      </c>
    </row>
    <row r="587" spans="1:6" x14ac:dyDescent="0.25">
      <c r="A587" s="73">
        <v>3510</v>
      </c>
      <c r="B587" s="74" t="s">
        <v>1445</v>
      </c>
      <c r="C587" s="73" t="s">
        <v>101</v>
      </c>
      <c r="D587" s="75">
        <v>14.26</v>
      </c>
      <c r="E587" s="75">
        <v>14.26</v>
      </c>
      <c r="F587" s="73" t="s">
        <v>17</v>
      </c>
    </row>
    <row r="588" spans="1:6" ht="25.5" x14ac:dyDescent="0.25">
      <c r="A588" s="73">
        <v>3511</v>
      </c>
      <c r="B588" s="74" t="s">
        <v>1446</v>
      </c>
      <c r="C588" s="73" t="s">
        <v>101</v>
      </c>
      <c r="D588" s="75">
        <v>96.61</v>
      </c>
      <c r="E588" s="75">
        <v>96.61</v>
      </c>
      <c r="F588" s="73" t="s">
        <v>17</v>
      </c>
    </row>
    <row r="589" spans="1:6" ht="25.5" x14ac:dyDescent="0.25">
      <c r="A589" s="73">
        <v>3513</v>
      </c>
      <c r="B589" s="74" t="s">
        <v>1447</v>
      </c>
      <c r="C589" s="73" t="s">
        <v>101</v>
      </c>
      <c r="D589" s="75">
        <v>115.51</v>
      </c>
      <c r="E589" s="75">
        <v>115.51</v>
      </c>
      <c r="F589" s="73" t="s">
        <v>17</v>
      </c>
    </row>
    <row r="590" spans="1:6" ht="25.5" x14ac:dyDescent="0.25">
      <c r="A590" s="73">
        <v>3515</v>
      </c>
      <c r="B590" s="74" t="s">
        <v>1448</v>
      </c>
      <c r="C590" s="73" t="s">
        <v>101</v>
      </c>
      <c r="D590" s="75">
        <v>7.37</v>
      </c>
      <c r="E590" s="75">
        <v>7.37</v>
      </c>
      <c r="F590" s="73" t="s">
        <v>17</v>
      </c>
    </row>
    <row r="591" spans="1:6" x14ac:dyDescent="0.25">
      <c r="A591" s="73">
        <v>3516</v>
      </c>
      <c r="B591" s="74" t="s">
        <v>1449</v>
      </c>
      <c r="C591" s="73" t="s">
        <v>101</v>
      </c>
      <c r="D591" s="75">
        <v>2.68</v>
      </c>
      <c r="E591" s="75">
        <v>2.68</v>
      </c>
      <c r="F591" s="73" t="s">
        <v>17</v>
      </c>
    </row>
    <row r="592" spans="1:6" ht="25.5" x14ac:dyDescent="0.25">
      <c r="A592" s="73">
        <v>3517</v>
      </c>
      <c r="B592" s="74" t="s">
        <v>1450</v>
      </c>
      <c r="C592" s="73" t="s">
        <v>101</v>
      </c>
      <c r="D592" s="75">
        <v>2.42</v>
      </c>
      <c r="E592" s="75">
        <v>2.42</v>
      </c>
      <c r="F592" s="73" t="s">
        <v>17</v>
      </c>
    </row>
    <row r="593" spans="1:6" x14ac:dyDescent="0.25">
      <c r="A593" s="73">
        <v>3518</v>
      </c>
      <c r="B593" s="74" t="s">
        <v>1451</v>
      </c>
      <c r="C593" s="73" t="s">
        <v>101</v>
      </c>
      <c r="D593" s="75">
        <v>4.34</v>
      </c>
      <c r="E593" s="75">
        <v>4.34</v>
      </c>
      <c r="F593" s="73" t="s">
        <v>17</v>
      </c>
    </row>
    <row r="594" spans="1:6" x14ac:dyDescent="0.25">
      <c r="A594" s="73">
        <v>3519</v>
      </c>
      <c r="B594" s="74" t="s">
        <v>1452</v>
      </c>
      <c r="C594" s="73" t="s">
        <v>101</v>
      </c>
      <c r="D594" s="75">
        <v>9.08</v>
      </c>
      <c r="E594" s="75">
        <v>9.08</v>
      </c>
      <c r="F594" s="73" t="s">
        <v>17</v>
      </c>
    </row>
    <row r="595" spans="1:6" x14ac:dyDescent="0.25">
      <c r="A595" s="73">
        <v>3520</v>
      </c>
      <c r="B595" s="74" t="s">
        <v>1453</v>
      </c>
      <c r="C595" s="73" t="s">
        <v>101</v>
      </c>
      <c r="D595" s="75">
        <v>9.52</v>
      </c>
      <c r="E595" s="75">
        <v>9.52</v>
      </c>
      <c r="F595" s="73" t="s">
        <v>17</v>
      </c>
    </row>
    <row r="596" spans="1:6" ht="25.5" x14ac:dyDescent="0.25">
      <c r="A596" s="73">
        <v>3521</v>
      </c>
      <c r="B596" s="74" t="s">
        <v>1454</v>
      </c>
      <c r="C596" s="73" t="s">
        <v>101</v>
      </c>
      <c r="D596" s="75">
        <v>2.2400000000000002</v>
      </c>
      <c r="E596" s="75">
        <v>2.2400000000000002</v>
      </c>
      <c r="F596" s="73" t="s">
        <v>17</v>
      </c>
    </row>
    <row r="597" spans="1:6" ht="25.5" x14ac:dyDescent="0.25">
      <c r="A597" s="73">
        <v>3522</v>
      </c>
      <c r="B597" s="74" t="s">
        <v>1455</v>
      </c>
      <c r="C597" s="73" t="s">
        <v>101</v>
      </c>
      <c r="D597" s="75">
        <v>2.75</v>
      </c>
      <c r="E597" s="75">
        <v>2.75</v>
      </c>
      <c r="F597" s="73" t="s">
        <v>17</v>
      </c>
    </row>
    <row r="598" spans="1:6" ht="25.5" x14ac:dyDescent="0.25">
      <c r="A598" s="73">
        <v>3524</v>
      </c>
      <c r="B598" s="74" t="s">
        <v>1456</v>
      </c>
      <c r="C598" s="73" t="s">
        <v>101</v>
      </c>
      <c r="D598" s="75">
        <v>9.1199999999999992</v>
      </c>
      <c r="E598" s="75">
        <v>9.1199999999999992</v>
      </c>
      <c r="F598" s="73" t="s">
        <v>17</v>
      </c>
    </row>
    <row r="599" spans="1:6" ht="25.5" x14ac:dyDescent="0.25">
      <c r="A599" s="73">
        <v>3525</v>
      </c>
      <c r="B599" s="74" t="s">
        <v>1457</v>
      </c>
      <c r="C599" s="73" t="s">
        <v>101</v>
      </c>
      <c r="D599" s="75">
        <v>91.09</v>
      </c>
      <c r="E599" s="75">
        <v>91.09</v>
      </c>
      <c r="F599" s="73" t="s">
        <v>17</v>
      </c>
    </row>
    <row r="600" spans="1:6" x14ac:dyDescent="0.25">
      <c r="A600" s="73">
        <v>3526</v>
      </c>
      <c r="B600" s="74" t="s">
        <v>1458</v>
      </c>
      <c r="C600" s="73" t="s">
        <v>101</v>
      </c>
      <c r="D600" s="75">
        <v>3.5</v>
      </c>
      <c r="E600" s="75">
        <v>3.5</v>
      </c>
      <c r="F600" s="73" t="s">
        <v>17</v>
      </c>
    </row>
    <row r="601" spans="1:6" ht="25.5" x14ac:dyDescent="0.25">
      <c r="A601" s="73">
        <v>3527</v>
      </c>
      <c r="B601" s="74" t="s">
        <v>1459</v>
      </c>
      <c r="C601" s="73" t="s">
        <v>101</v>
      </c>
      <c r="D601" s="75">
        <v>14.45</v>
      </c>
      <c r="E601" s="75">
        <v>14.45</v>
      </c>
      <c r="F601" s="73" t="s">
        <v>17</v>
      </c>
    </row>
    <row r="602" spans="1:6" x14ac:dyDescent="0.25">
      <c r="A602" s="73">
        <v>3528</v>
      </c>
      <c r="B602" s="74" t="s">
        <v>1460</v>
      </c>
      <c r="C602" s="73" t="s">
        <v>101</v>
      </c>
      <c r="D602" s="75">
        <v>10.47</v>
      </c>
      <c r="E602" s="75">
        <v>10.47</v>
      </c>
      <c r="F602" s="73" t="s">
        <v>17</v>
      </c>
    </row>
    <row r="603" spans="1:6" ht="25.5" x14ac:dyDescent="0.25">
      <c r="A603" s="73">
        <v>3529</v>
      </c>
      <c r="B603" s="74" t="s">
        <v>1461</v>
      </c>
      <c r="C603" s="73" t="s">
        <v>101</v>
      </c>
      <c r="D603" s="75">
        <v>0.82</v>
      </c>
      <c r="E603" s="75">
        <v>0.82</v>
      </c>
      <c r="F603" s="73" t="s">
        <v>17</v>
      </c>
    </row>
    <row r="604" spans="1:6" ht="25.5" x14ac:dyDescent="0.25">
      <c r="A604" s="73">
        <v>3530</v>
      </c>
      <c r="B604" s="74" t="s">
        <v>1462</v>
      </c>
      <c r="C604" s="73" t="s">
        <v>101</v>
      </c>
      <c r="D604" s="75">
        <v>234.06</v>
      </c>
      <c r="E604" s="75">
        <v>234.06</v>
      </c>
      <c r="F604" s="73" t="s">
        <v>17</v>
      </c>
    </row>
    <row r="605" spans="1:6" ht="25.5" x14ac:dyDescent="0.25">
      <c r="A605" s="73">
        <v>3531</v>
      </c>
      <c r="B605" s="74" t="s">
        <v>1463</v>
      </c>
      <c r="C605" s="73" t="s">
        <v>101</v>
      </c>
      <c r="D605" s="75">
        <v>4.26</v>
      </c>
      <c r="E605" s="75">
        <v>4.26</v>
      </c>
      <c r="F605" s="73" t="s">
        <v>17</v>
      </c>
    </row>
    <row r="606" spans="1:6" ht="25.5" x14ac:dyDescent="0.25">
      <c r="A606" s="73">
        <v>3532</v>
      </c>
      <c r="B606" s="74" t="s">
        <v>1464</v>
      </c>
      <c r="C606" s="73" t="s">
        <v>101</v>
      </c>
      <c r="D606" s="75">
        <v>21.08</v>
      </c>
      <c r="E606" s="75">
        <v>21.08</v>
      </c>
      <c r="F606" s="73" t="s">
        <v>17</v>
      </c>
    </row>
    <row r="607" spans="1:6" ht="25.5" x14ac:dyDescent="0.25">
      <c r="A607" s="73">
        <v>3533</v>
      </c>
      <c r="B607" s="74" t="s">
        <v>1465</v>
      </c>
      <c r="C607" s="73" t="s">
        <v>101</v>
      </c>
      <c r="D607" s="75">
        <v>3.1</v>
      </c>
      <c r="E607" s="75">
        <v>3.1</v>
      </c>
      <c r="F607" s="73" t="s">
        <v>17</v>
      </c>
    </row>
    <row r="608" spans="1:6" x14ac:dyDescent="0.25">
      <c r="A608" s="73">
        <v>3534</v>
      </c>
      <c r="B608" s="74" t="s">
        <v>1466</v>
      </c>
      <c r="C608" s="73" t="s">
        <v>101</v>
      </c>
      <c r="D608" s="75">
        <v>8.6</v>
      </c>
      <c r="E608" s="75">
        <v>8.6</v>
      </c>
      <c r="F608" s="73" t="s">
        <v>17</v>
      </c>
    </row>
    <row r="609" spans="1:6" ht="25.5" x14ac:dyDescent="0.25">
      <c r="A609" s="73">
        <v>3535</v>
      </c>
      <c r="B609" s="74" t="s">
        <v>1467</v>
      </c>
      <c r="C609" s="73" t="s">
        <v>101</v>
      </c>
      <c r="D609" s="75">
        <v>6.68</v>
      </c>
      <c r="E609" s="75">
        <v>6.68</v>
      </c>
      <c r="F609" s="73" t="s">
        <v>17</v>
      </c>
    </row>
    <row r="610" spans="1:6" ht="25.5" x14ac:dyDescent="0.25">
      <c r="A610" s="73">
        <v>3536</v>
      </c>
      <c r="B610" s="74" t="s">
        <v>1468</v>
      </c>
      <c r="C610" s="73" t="s">
        <v>101</v>
      </c>
      <c r="D610" s="75">
        <v>2.74</v>
      </c>
      <c r="E610" s="75">
        <v>2.74</v>
      </c>
      <c r="F610" s="73" t="s">
        <v>17</v>
      </c>
    </row>
    <row r="611" spans="1:6" ht="25.5" x14ac:dyDescent="0.25">
      <c r="A611" s="73">
        <v>3538</v>
      </c>
      <c r="B611" s="74" t="s">
        <v>1469</v>
      </c>
      <c r="C611" s="73" t="s">
        <v>101</v>
      </c>
      <c r="D611" s="75">
        <v>5.86</v>
      </c>
      <c r="E611" s="75">
        <v>5.86</v>
      </c>
      <c r="F611" s="73" t="s">
        <v>17</v>
      </c>
    </row>
    <row r="612" spans="1:6" ht="25.5" x14ac:dyDescent="0.25">
      <c r="A612" s="73">
        <v>3539</v>
      </c>
      <c r="B612" s="74" t="s">
        <v>1470</v>
      </c>
      <c r="C612" s="73" t="s">
        <v>101</v>
      </c>
      <c r="D612" s="75">
        <v>32.76</v>
      </c>
      <c r="E612" s="75">
        <v>32.76</v>
      </c>
      <c r="F612" s="73" t="s">
        <v>17</v>
      </c>
    </row>
    <row r="613" spans="1:6" ht="25.5" x14ac:dyDescent="0.25">
      <c r="A613" s="73">
        <v>3540</v>
      </c>
      <c r="B613" s="74" t="s">
        <v>1471</v>
      </c>
      <c r="C613" s="73" t="s">
        <v>101</v>
      </c>
      <c r="D613" s="75">
        <v>5.65</v>
      </c>
      <c r="E613" s="75">
        <v>5.65</v>
      </c>
      <c r="F613" s="73" t="s">
        <v>17</v>
      </c>
    </row>
    <row r="614" spans="1:6" ht="25.5" x14ac:dyDescent="0.25">
      <c r="A614" s="73">
        <v>3542</v>
      </c>
      <c r="B614" s="74" t="s">
        <v>1472</v>
      </c>
      <c r="C614" s="73" t="s">
        <v>101</v>
      </c>
      <c r="D614" s="75">
        <v>0.67</v>
      </c>
      <c r="E614" s="75">
        <v>0.67</v>
      </c>
      <c r="F614" s="73" t="s">
        <v>17</v>
      </c>
    </row>
    <row r="615" spans="1:6" x14ac:dyDescent="0.25">
      <c r="A615" s="73">
        <v>3543</v>
      </c>
      <c r="B615" s="74" t="s">
        <v>1473</v>
      </c>
      <c r="C615" s="73" t="s">
        <v>101</v>
      </c>
      <c r="D615" s="75">
        <v>2</v>
      </c>
      <c r="E615" s="75">
        <v>2</v>
      </c>
      <c r="F615" s="73" t="s">
        <v>17</v>
      </c>
    </row>
    <row r="616" spans="1:6" x14ac:dyDescent="0.25">
      <c r="A616" s="73">
        <v>3585</v>
      </c>
      <c r="B616" s="74" t="s">
        <v>1474</v>
      </c>
      <c r="C616" s="73" t="s">
        <v>101</v>
      </c>
      <c r="D616" s="75">
        <v>21.63</v>
      </c>
      <c r="E616" s="75">
        <v>21.63</v>
      </c>
      <c r="F616" s="73" t="s">
        <v>17</v>
      </c>
    </row>
    <row r="617" spans="1:6" x14ac:dyDescent="0.25">
      <c r="A617" s="73">
        <v>3586</v>
      </c>
      <c r="B617" s="74" t="s">
        <v>1475</v>
      </c>
      <c r="C617" s="73" t="s">
        <v>101</v>
      </c>
      <c r="D617" s="75">
        <v>28.33</v>
      </c>
      <c r="E617" s="75">
        <v>28.33</v>
      </c>
      <c r="F617" s="73" t="s">
        <v>17</v>
      </c>
    </row>
    <row r="618" spans="1:6" x14ac:dyDescent="0.25">
      <c r="A618" s="73">
        <v>3587</v>
      </c>
      <c r="B618" s="74" t="s">
        <v>1476</v>
      </c>
      <c r="C618" s="73" t="s">
        <v>101</v>
      </c>
      <c r="D618" s="75">
        <v>43.45</v>
      </c>
      <c r="E618" s="75">
        <v>43.45</v>
      </c>
      <c r="F618" s="73" t="s">
        <v>17</v>
      </c>
    </row>
    <row r="619" spans="1:6" x14ac:dyDescent="0.25">
      <c r="A619" s="73">
        <v>3588</v>
      </c>
      <c r="B619" s="74" t="s">
        <v>1477</v>
      </c>
      <c r="C619" s="73" t="s">
        <v>101</v>
      </c>
      <c r="D619" s="75">
        <v>70.02</v>
      </c>
      <c r="E619" s="75">
        <v>70.02</v>
      </c>
      <c r="F619" s="73" t="s">
        <v>17</v>
      </c>
    </row>
    <row r="620" spans="1:6" x14ac:dyDescent="0.25">
      <c r="A620" s="73">
        <v>3589</v>
      </c>
      <c r="B620" s="74" t="s">
        <v>1478</v>
      </c>
      <c r="C620" s="73" t="s">
        <v>101</v>
      </c>
      <c r="D620" s="75">
        <v>138.44</v>
      </c>
      <c r="E620" s="75">
        <v>138.44</v>
      </c>
      <c r="F620" s="73" t="s">
        <v>17</v>
      </c>
    </row>
    <row r="621" spans="1:6" x14ac:dyDescent="0.25">
      <c r="A621" s="73">
        <v>3590</v>
      </c>
      <c r="B621" s="74" t="s">
        <v>1479</v>
      </c>
      <c r="C621" s="73" t="s">
        <v>101</v>
      </c>
      <c r="D621" s="75">
        <v>257.93</v>
      </c>
      <c r="E621" s="75">
        <v>257.93</v>
      </c>
      <c r="F621" s="73" t="s">
        <v>17</v>
      </c>
    </row>
    <row r="622" spans="1:6" x14ac:dyDescent="0.25">
      <c r="A622" s="73">
        <v>3591</v>
      </c>
      <c r="B622" s="74" t="s">
        <v>1480</v>
      </c>
      <c r="C622" s="73" t="s">
        <v>101</v>
      </c>
      <c r="D622" s="75">
        <v>653.58000000000004</v>
      </c>
      <c r="E622" s="75">
        <v>653.58000000000004</v>
      </c>
      <c r="F622" s="73" t="s">
        <v>17</v>
      </c>
    </row>
    <row r="623" spans="1:6" x14ac:dyDescent="0.25">
      <c r="A623" s="73">
        <v>3592</v>
      </c>
      <c r="B623" s="74" t="s">
        <v>1481</v>
      </c>
      <c r="C623" s="73" t="s">
        <v>101</v>
      </c>
      <c r="D623" s="75">
        <v>407.71</v>
      </c>
      <c r="E623" s="75">
        <v>407.71</v>
      </c>
      <c r="F623" s="73" t="s">
        <v>17</v>
      </c>
    </row>
    <row r="624" spans="1:6" x14ac:dyDescent="0.25">
      <c r="A624" s="73">
        <v>3593</v>
      </c>
      <c r="B624" s="74" t="s">
        <v>1482</v>
      </c>
      <c r="C624" s="73" t="s">
        <v>101</v>
      </c>
      <c r="D624" s="75">
        <v>90.84</v>
      </c>
      <c r="E624" s="75">
        <v>90.84</v>
      </c>
      <c r="F624" s="73" t="s">
        <v>17</v>
      </c>
    </row>
    <row r="625" spans="1:6" ht="25.5" x14ac:dyDescent="0.25">
      <c r="A625" s="73">
        <v>3658</v>
      </c>
      <c r="B625" s="74" t="s">
        <v>1483</v>
      </c>
      <c r="C625" s="73" t="s">
        <v>101</v>
      </c>
      <c r="D625" s="75">
        <v>21.39</v>
      </c>
      <c r="E625" s="75">
        <v>21.39</v>
      </c>
      <c r="F625" s="73" t="s">
        <v>17</v>
      </c>
    </row>
    <row r="626" spans="1:6" ht="25.5" x14ac:dyDescent="0.25">
      <c r="A626" s="73">
        <v>3659</v>
      </c>
      <c r="B626" s="74" t="s">
        <v>1484</v>
      </c>
      <c r="C626" s="73" t="s">
        <v>101</v>
      </c>
      <c r="D626" s="75">
        <v>21.43</v>
      </c>
      <c r="E626" s="75">
        <v>21.43</v>
      </c>
      <c r="F626" s="73" t="s">
        <v>17</v>
      </c>
    </row>
    <row r="627" spans="1:6" ht="25.5" x14ac:dyDescent="0.25">
      <c r="A627" s="73">
        <v>3660</v>
      </c>
      <c r="B627" s="74" t="s">
        <v>1485</v>
      </c>
      <c r="C627" s="73" t="s">
        <v>101</v>
      </c>
      <c r="D627" s="75">
        <v>27.71</v>
      </c>
      <c r="E627" s="75">
        <v>27.71</v>
      </c>
      <c r="F627" s="73" t="s">
        <v>17</v>
      </c>
    </row>
    <row r="628" spans="1:6" ht="25.5" x14ac:dyDescent="0.25">
      <c r="A628" s="73">
        <v>3662</v>
      </c>
      <c r="B628" s="74" t="s">
        <v>1486</v>
      </c>
      <c r="C628" s="73" t="s">
        <v>101</v>
      </c>
      <c r="D628" s="75">
        <v>11.29</v>
      </c>
      <c r="E628" s="75">
        <v>11.29</v>
      </c>
      <c r="F628" s="73" t="s">
        <v>17</v>
      </c>
    </row>
    <row r="629" spans="1:6" ht="25.5" x14ac:dyDescent="0.25">
      <c r="A629" s="73">
        <v>3666</v>
      </c>
      <c r="B629" s="74" t="s">
        <v>1487</v>
      </c>
      <c r="C629" s="73" t="s">
        <v>101</v>
      </c>
      <c r="D629" s="75">
        <v>4.33</v>
      </c>
      <c r="E629" s="75">
        <v>4.33</v>
      </c>
      <c r="F629" s="73" t="s">
        <v>17</v>
      </c>
    </row>
    <row r="630" spans="1:6" ht="25.5" x14ac:dyDescent="0.25">
      <c r="A630" s="73">
        <v>3668</v>
      </c>
      <c r="B630" s="74" t="s">
        <v>1488</v>
      </c>
      <c r="C630" s="73" t="s">
        <v>101</v>
      </c>
      <c r="D630" s="75">
        <v>47.97</v>
      </c>
      <c r="E630" s="75">
        <v>47.97</v>
      </c>
      <c r="F630" s="73" t="s">
        <v>17</v>
      </c>
    </row>
    <row r="631" spans="1:6" ht="25.5" x14ac:dyDescent="0.25">
      <c r="A631" s="73">
        <v>3669</v>
      </c>
      <c r="B631" s="74" t="s">
        <v>1489</v>
      </c>
      <c r="C631" s="73" t="s">
        <v>101</v>
      </c>
      <c r="D631" s="75">
        <v>15.62</v>
      </c>
      <c r="E631" s="75">
        <v>15.62</v>
      </c>
      <c r="F631" s="73" t="s">
        <v>17</v>
      </c>
    </row>
    <row r="632" spans="1:6" ht="25.5" x14ac:dyDescent="0.25">
      <c r="A632" s="73">
        <v>3670</v>
      </c>
      <c r="B632" s="74" t="s">
        <v>1490</v>
      </c>
      <c r="C632" s="73" t="s">
        <v>101</v>
      </c>
      <c r="D632" s="75">
        <v>27.51</v>
      </c>
      <c r="E632" s="75">
        <v>27.51</v>
      </c>
      <c r="F632" s="73" t="s">
        <v>17</v>
      </c>
    </row>
    <row r="633" spans="1:6" ht="25.5" x14ac:dyDescent="0.25">
      <c r="A633" s="73">
        <v>3729</v>
      </c>
      <c r="B633" s="74" t="s">
        <v>1491</v>
      </c>
      <c r="C633" s="73" t="s">
        <v>101</v>
      </c>
      <c r="D633" s="75">
        <v>156.94</v>
      </c>
      <c r="E633" s="75">
        <v>156.94</v>
      </c>
      <c r="F633" s="73" t="s">
        <v>17</v>
      </c>
    </row>
    <row r="634" spans="1:6" x14ac:dyDescent="0.25">
      <c r="A634" s="73">
        <v>3767</v>
      </c>
      <c r="B634" s="74" t="s">
        <v>1492</v>
      </c>
      <c r="C634" s="73" t="s">
        <v>101</v>
      </c>
      <c r="D634" s="75">
        <v>1.26</v>
      </c>
      <c r="E634" s="75">
        <v>1.26</v>
      </c>
      <c r="F634" s="73" t="s">
        <v>17</v>
      </c>
    </row>
    <row r="635" spans="1:6" x14ac:dyDescent="0.25">
      <c r="A635" s="73">
        <v>3768</v>
      </c>
      <c r="B635" s="74" t="s">
        <v>1493</v>
      </c>
      <c r="C635" s="73" t="s">
        <v>101</v>
      </c>
      <c r="D635" s="75">
        <v>3.78</v>
      </c>
      <c r="E635" s="75">
        <v>3.78</v>
      </c>
      <c r="F635" s="73" t="s">
        <v>17</v>
      </c>
    </row>
    <row r="636" spans="1:6" x14ac:dyDescent="0.25">
      <c r="A636" s="73">
        <v>3825</v>
      </c>
      <c r="B636" s="74" t="s">
        <v>1494</v>
      </c>
      <c r="C636" s="73" t="s">
        <v>101</v>
      </c>
      <c r="D636" s="75">
        <v>17.809999999999999</v>
      </c>
      <c r="E636" s="75">
        <v>17.809999999999999</v>
      </c>
      <c r="F636" s="73" t="s">
        <v>17</v>
      </c>
    </row>
    <row r="637" spans="1:6" x14ac:dyDescent="0.25">
      <c r="A637" s="73">
        <v>3826</v>
      </c>
      <c r="B637" s="74" t="s">
        <v>1495</v>
      </c>
      <c r="C637" s="73" t="s">
        <v>101</v>
      </c>
      <c r="D637" s="75">
        <v>61.93</v>
      </c>
      <c r="E637" s="75">
        <v>61.93</v>
      </c>
      <c r="F637" s="73" t="s">
        <v>17</v>
      </c>
    </row>
    <row r="638" spans="1:6" x14ac:dyDescent="0.25">
      <c r="A638" s="73">
        <v>3827</v>
      </c>
      <c r="B638" s="74" t="s">
        <v>1496</v>
      </c>
      <c r="C638" s="73" t="s">
        <v>101</v>
      </c>
      <c r="D638" s="75">
        <v>38.909999999999997</v>
      </c>
      <c r="E638" s="75">
        <v>38.909999999999997</v>
      </c>
      <c r="F638" s="73" t="s">
        <v>17</v>
      </c>
    </row>
    <row r="639" spans="1:6" x14ac:dyDescent="0.25">
      <c r="A639" s="73">
        <v>3830</v>
      </c>
      <c r="B639" s="74" t="s">
        <v>1497</v>
      </c>
      <c r="C639" s="73" t="s">
        <v>101</v>
      </c>
      <c r="D639" s="75">
        <v>226.41</v>
      </c>
      <c r="E639" s="75">
        <v>226.41</v>
      </c>
      <c r="F639" s="73" t="s">
        <v>17</v>
      </c>
    </row>
    <row r="640" spans="1:6" x14ac:dyDescent="0.25">
      <c r="A640" s="73">
        <v>3837</v>
      </c>
      <c r="B640" s="74" t="s">
        <v>1498</v>
      </c>
      <c r="C640" s="73" t="s">
        <v>101</v>
      </c>
      <c r="D640" s="75">
        <v>53.76</v>
      </c>
      <c r="E640" s="75">
        <v>53.76</v>
      </c>
      <c r="F640" s="73" t="s">
        <v>17</v>
      </c>
    </row>
    <row r="641" spans="1:6" x14ac:dyDescent="0.25">
      <c r="A641" s="73">
        <v>3838</v>
      </c>
      <c r="B641" s="74" t="s">
        <v>1499</v>
      </c>
      <c r="C641" s="73" t="s">
        <v>101</v>
      </c>
      <c r="D641" s="75">
        <v>137.74</v>
      </c>
      <c r="E641" s="75">
        <v>137.74</v>
      </c>
      <c r="F641" s="73" t="s">
        <v>17</v>
      </c>
    </row>
    <row r="642" spans="1:6" x14ac:dyDescent="0.25">
      <c r="A642" s="73">
        <v>3839</v>
      </c>
      <c r="B642" s="74" t="s">
        <v>1500</v>
      </c>
      <c r="C642" s="73" t="s">
        <v>101</v>
      </c>
      <c r="D642" s="75">
        <v>447.52</v>
      </c>
      <c r="E642" s="75">
        <v>447.52</v>
      </c>
      <c r="F642" s="73" t="s">
        <v>17</v>
      </c>
    </row>
    <row r="643" spans="1:6" x14ac:dyDescent="0.25">
      <c r="A643" s="73">
        <v>3840</v>
      </c>
      <c r="B643" s="74" t="s">
        <v>1501</v>
      </c>
      <c r="C643" s="73" t="s">
        <v>101</v>
      </c>
      <c r="D643" s="75">
        <v>62.41</v>
      </c>
      <c r="E643" s="75">
        <v>62.41</v>
      </c>
      <c r="F643" s="73" t="s">
        <v>17</v>
      </c>
    </row>
    <row r="644" spans="1:6" x14ac:dyDescent="0.25">
      <c r="A644" s="73">
        <v>3843</v>
      </c>
      <c r="B644" s="74" t="s">
        <v>1502</v>
      </c>
      <c r="C644" s="73" t="s">
        <v>101</v>
      </c>
      <c r="D644" s="75">
        <v>614.22</v>
      </c>
      <c r="E644" s="75">
        <v>614.22</v>
      </c>
      <c r="F644" s="73" t="s">
        <v>17</v>
      </c>
    </row>
    <row r="645" spans="1:6" x14ac:dyDescent="0.25">
      <c r="A645" s="73">
        <v>3844</v>
      </c>
      <c r="B645" s="74" t="s">
        <v>1503</v>
      </c>
      <c r="C645" s="73" t="s">
        <v>101</v>
      </c>
      <c r="D645" s="75">
        <v>245.69</v>
      </c>
      <c r="E645" s="75">
        <v>245.69</v>
      </c>
      <c r="F645" s="73" t="s">
        <v>17</v>
      </c>
    </row>
    <row r="646" spans="1:6" x14ac:dyDescent="0.25">
      <c r="A646" s="73">
        <v>3845</v>
      </c>
      <c r="B646" s="74" t="s">
        <v>1504</v>
      </c>
      <c r="C646" s="73" t="s">
        <v>101</v>
      </c>
      <c r="D646" s="75">
        <v>19.64</v>
      </c>
      <c r="E646" s="75">
        <v>19.64</v>
      </c>
      <c r="F646" s="73" t="s">
        <v>17</v>
      </c>
    </row>
    <row r="647" spans="1:6" x14ac:dyDescent="0.25">
      <c r="A647" s="73">
        <v>3846</v>
      </c>
      <c r="B647" s="74" t="s">
        <v>1505</v>
      </c>
      <c r="C647" s="73" t="s">
        <v>101</v>
      </c>
      <c r="D647" s="75">
        <v>15.85</v>
      </c>
      <c r="E647" s="75">
        <v>15.85</v>
      </c>
      <c r="F647" s="73" t="s">
        <v>17</v>
      </c>
    </row>
    <row r="648" spans="1:6" x14ac:dyDescent="0.25">
      <c r="A648" s="73">
        <v>3847</v>
      </c>
      <c r="B648" s="74" t="s">
        <v>1506</v>
      </c>
      <c r="C648" s="73" t="s">
        <v>101</v>
      </c>
      <c r="D648" s="75">
        <v>32.32</v>
      </c>
      <c r="E648" s="75">
        <v>32.32</v>
      </c>
      <c r="F648" s="73" t="s">
        <v>17</v>
      </c>
    </row>
    <row r="649" spans="1:6" x14ac:dyDescent="0.25">
      <c r="A649" s="73">
        <v>3848</v>
      </c>
      <c r="B649" s="74" t="s">
        <v>1507</v>
      </c>
      <c r="C649" s="73" t="s">
        <v>101</v>
      </c>
      <c r="D649" s="75">
        <v>12.89</v>
      </c>
      <c r="E649" s="75">
        <v>12.89</v>
      </c>
      <c r="F649" s="73" t="s">
        <v>17</v>
      </c>
    </row>
    <row r="650" spans="1:6" x14ac:dyDescent="0.25">
      <c r="A650" s="73">
        <v>3850</v>
      </c>
      <c r="B650" s="74" t="s">
        <v>1508</v>
      </c>
      <c r="C650" s="73" t="s">
        <v>101</v>
      </c>
      <c r="D650" s="75">
        <v>13.84</v>
      </c>
      <c r="E650" s="75">
        <v>13.84</v>
      </c>
      <c r="F650" s="73" t="s">
        <v>17</v>
      </c>
    </row>
    <row r="651" spans="1:6" x14ac:dyDescent="0.25">
      <c r="A651" s="73">
        <v>3854</v>
      </c>
      <c r="B651" s="74" t="s">
        <v>1509</v>
      </c>
      <c r="C651" s="73" t="s">
        <v>101</v>
      </c>
      <c r="D651" s="75">
        <v>12</v>
      </c>
      <c r="E651" s="75">
        <v>12</v>
      </c>
      <c r="F651" s="73" t="s">
        <v>17</v>
      </c>
    </row>
    <row r="652" spans="1:6" x14ac:dyDescent="0.25">
      <c r="A652" s="73">
        <v>3855</v>
      </c>
      <c r="B652" s="74" t="s">
        <v>1510</v>
      </c>
      <c r="C652" s="73" t="s">
        <v>101</v>
      </c>
      <c r="D652" s="75">
        <v>5.84</v>
      </c>
      <c r="E652" s="75">
        <v>5.84</v>
      </c>
      <c r="F652" s="73" t="s">
        <v>17</v>
      </c>
    </row>
    <row r="653" spans="1:6" x14ac:dyDescent="0.25">
      <c r="A653" s="73">
        <v>3856</v>
      </c>
      <c r="B653" s="74" t="s">
        <v>1511</v>
      </c>
      <c r="C653" s="73" t="s">
        <v>101</v>
      </c>
      <c r="D653" s="75">
        <v>2.08</v>
      </c>
      <c r="E653" s="75">
        <v>2.08</v>
      </c>
      <c r="F653" s="73" t="s">
        <v>17</v>
      </c>
    </row>
    <row r="654" spans="1:6" x14ac:dyDescent="0.25">
      <c r="A654" s="73">
        <v>3859</v>
      </c>
      <c r="B654" s="74" t="s">
        <v>1512</v>
      </c>
      <c r="C654" s="73" t="s">
        <v>101</v>
      </c>
      <c r="D654" s="75">
        <v>1.5</v>
      </c>
      <c r="E654" s="75">
        <v>1.5</v>
      </c>
      <c r="F654" s="73" t="s">
        <v>17</v>
      </c>
    </row>
    <row r="655" spans="1:6" x14ac:dyDescent="0.25">
      <c r="A655" s="73">
        <v>3860</v>
      </c>
      <c r="B655" s="74" t="s">
        <v>1513</v>
      </c>
      <c r="C655" s="73" t="s">
        <v>101</v>
      </c>
      <c r="D655" s="75">
        <v>5.0999999999999996</v>
      </c>
      <c r="E655" s="75">
        <v>5.0999999999999996</v>
      </c>
      <c r="F655" s="73" t="s">
        <v>17</v>
      </c>
    </row>
    <row r="656" spans="1:6" x14ac:dyDescent="0.25">
      <c r="A656" s="73">
        <v>3861</v>
      </c>
      <c r="B656" s="74" t="s">
        <v>1514</v>
      </c>
      <c r="C656" s="73" t="s">
        <v>101</v>
      </c>
      <c r="D656" s="75">
        <v>0.87</v>
      </c>
      <c r="E656" s="75">
        <v>0.87</v>
      </c>
      <c r="F656" s="73" t="s">
        <v>17</v>
      </c>
    </row>
    <row r="657" spans="1:6" x14ac:dyDescent="0.25">
      <c r="A657" s="73">
        <v>3862</v>
      </c>
      <c r="B657" s="74" t="s">
        <v>1515</v>
      </c>
      <c r="C657" s="73" t="s">
        <v>101</v>
      </c>
      <c r="D657" s="75">
        <v>4.82</v>
      </c>
      <c r="E657" s="75">
        <v>4.82</v>
      </c>
      <c r="F657" s="73" t="s">
        <v>17</v>
      </c>
    </row>
    <row r="658" spans="1:6" x14ac:dyDescent="0.25">
      <c r="A658" s="73">
        <v>3863</v>
      </c>
      <c r="B658" s="74" t="s">
        <v>1516</v>
      </c>
      <c r="C658" s="73" t="s">
        <v>101</v>
      </c>
      <c r="D658" s="75">
        <v>4.9400000000000004</v>
      </c>
      <c r="E658" s="75">
        <v>4.9400000000000004</v>
      </c>
      <c r="F658" s="73" t="s">
        <v>17</v>
      </c>
    </row>
    <row r="659" spans="1:6" x14ac:dyDescent="0.25">
      <c r="A659" s="73">
        <v>3864</v>
      </c>
      <c r="B659" s="74" t="s">
        <v>1517</v>
      </c>
      <c r="C659" s="73" t="s">
        <v>101</v>
      </c>
      <c r="D659" s="75">
        <v>15.12</v>
      </c>
      <c r="E659" s="75">
        <v>15.12</v>
      </c>
      <c r="F659" s="73" t="s">
        <v>17</v>
      </c>
    </row>
    <row r="660" spans="1:6" x14ac:dyDescent="0.25">
      <c r="A660" s="73">
        <v>3865</v>
      </c>
      <c r="B660" s="74" t="s">
        <v>1518</v>
      </c>
      <c r="C660" s="73" t="s">
        <v>101</v>
      </c>
      <c r="D660" s="75">
        <v>22.11</v>
      </c>
      <c r="E660" s="75">
        <v>22.11</v>
      </c>
      <c r="F660" s="73" t="s">
        <v>17</v>
      </c>
    </row>
    <row r="661" spans="1:6" x14ac:dyDescent="0.25">
      <c r="A661" s="73">
        <v>3866</v>
      </c>
      <c r="B661" s="74" t="s">
        <v>1519</v>
      </c>
      <c r="C661" s="73" t="s">
        <v>101</v>
      </c>
      <c r="D661" s="75">
        <v>49.63</v>
      </c>
      <c r="E661" s="75">
        <v>49.63</v>
      </c>
      <c r="F661" s="73" t="s">
        <v>17</v>
      </c>
    </row>
    <row r="662" spans="1:6" x14ac:dyDescent="0.25">
      <c r="A662" s="73">
        <v>3867</v>
      </c>
      <c r="B662" s="74" t="s">
        <v>1520</v>
      </c>
      <c r="C662" s="73" t="s">
        <v>101</v>
      </c>
      <c r="D662" s="75">
        <v>84.27</v>
      </c>
      <c r="E662" s="75">
        <v>84.27</v>
      </c>
      <c r="F662" s="73" t="s">
        <v>17</v>
      </c>
    </row>
    <row r="663" spans="1:6" x14ac:dyDescent="0.25">
      <c r="A663" s="73">
        <v>3868</v>
      </c>
      <c r="B663" s="74" t="s">
        <v>1521</v>
      </c>
      <c r="C663" s="73" t="s">
        <v>101</v>
      </c>
      <c r="D663" s="75">
        <v>1.59</v>
      </c>
      <c r="E663" s="75">
        <v>1.59</v>
      </c>
      <c r="F663" s="73" t="s">
        <v>17</v>
      </c>
    </row>
    <row r="664" spans="1:6" x14ac:dyDescent="0.25">
      <c r="A664" s="73">
        <v>3869</v>
      </c>
      <c r="B664" s="74" t="s">
        <v>1522</v>
      </c>
      <c r="C664" s="73" t="s">
        <v>101</v>
      </c>
      <c r="D664" s="75">
        <v>3.51</v>
      </c>
      <c r="E664" s="75">
        <v>3.51</v>
      </c>
      <c r="F664" s="73" t="s">
        <v>17</v>
      </c>
    </row>
    <row r="665" spans="1:6" x14ac:dyDescent="0.25">
      <c r="A665" s="73">
        <v>3870</v>
      </c>
      <c r="B665" s="74" t="s">
        <v>1523</v>
      </c>
      <c r="C665" s="73" t="s">
        <v>101</v>
      </c>
      <c r="D665" s="75">
        <v>7.43</v>
      </c>
      <c r="E665" s="75">
        <v>7.43</v>
      </c>
      <c r="F665" s="73" t="s">
        <v>17</v>
      </c>
    </row>
    <row r="666" spans="1:6" x14ac:dyDescent="0.25">
      <c r="A666" s="73">
        <v>3871</v>
      </c>
      <c r="B666" s="74" t="s">
        <v>1524</v>
      </c>
      <c r="C666" s="73" t="s">
        <v>101</v>
      </c>
      <c r="D666" s="75">
        <v>20.68</v>
      </c>
      <c r="E666" s="75">
        <v>20.68</v>
      </c>
      <c r="F666" s="73" t="s">
        <v>17</v>
      </c>
    </row>
    <row r="667" spans="1:6" x14ac:dyDescent="0.25">
      <c r="A667" s="73">
        <v>3872</v>
      </c>
      <c r="B667" s="74" t="s">
        <v>1525</v>
      </c>
      <c r="C667" s="73" t="s">
        <v>101</v>
      </c>
      <c r="D667" s="75">
        <v>6</v>
      </c>
      <c r="E667" s="75">
        <v>6</v>
      </c>
      <c r="F667" s="73" t="s">
        <v>17</v>
      </c>
    </row>
    <row r="668" spans="1:6" x14ac:dyDescent="0.25">
      <c r="A668" s="73">
        <v>3873</v>
      </c>
      <c r="B668" s="74" t="s">
        <v>1526</v>
      </c>
      <c r="C668" s="73" t="s">
        <v>101</v>
      </c>
      <c r="D668" s="75">
        <v>13.97</v>
      </c>
      <c r="E668" s="75">
        <v>13.97</v>
      </c>
      <c r="F668" s="73" t="s">
        <v>17</v>
      </c>
    </row>
    <row r="669" spans="1:6" x14ac:dyDescent="0.25">
      <c r="A669" s="73">
        <v>3874</v>
      </c>
      <c r="B669" s="74" t="s">
        <v>1527</v>
      </c>
      <c r="C669" s="73" t="s">
        <v>101</v>
      </c>
      <c r="D669" s="75">
        <v>6.77</v>
      </c>
      <c r="E669" s="75">
        <v>6.77</v>
      </c>
      <c r="F669" s="73" t="s">
        <v>17</v>
      </c>
    </row>
    <row r="670" spans="1:6" ht="25.5" x14ac:dyDescent="0.25">
      <c r="A670" s="73">
        <v>3875</v>
      </c>
      <c r="B670" s="74" t="s">
        <v>1528</v>
      </c>
      <c r="C670" s="73" t="s">
        <v>101</v>
      </c>
      <c r="D670" s="75">
        <v>3.79</v>
      </c>
      <c r="E670" s="75">
        <v>3.79</v>
      </c>
      <c r="F670" s="73" t="s">
        <v>17</v>
      </c>
    </row>
    <row r="671" spans="1:6" x14ac:dyDescent="0.25">
      <c r="A671" s="73">
        <v>3876</v>
      </c>
      <c r="B671" s="74" t="s">
        <v>1529</v>
      </c>
      <c r="C671" s="73" t="s">
        <v>101</v>
      </c>
      <c r="D671" s="75">
        <v>5.39</v>
      </c>
      <c r="E671" s="75">
        <v>5.39</v>
      </c>
      <c r="F671" s="73" t="s">
        <v>17</v>
      </c>
    </row>
    <row r="672" spans="1:6" x14ac:dyDescent="0.25">
      <c r="A672" s="73">
        <v>3878</v>
      </c>
      <c r="B672" s="74" t="s">
        <v>1530</v>
      </c>
      <c r="C672" s="73" t="s">
        <v>101</v>
      </c>
      <c r="D672" s="75">
        <v>13.53</v>
      </c>
      <c r="E672" s="75">
        <v>13.53</v>
      </c>
      <c r="F672" s="73" t="s">
        <v>17</v>
      </c>
    </row>
    <row r="673" spans="1:6" x14ac:dyDescent="0.25">
      <c r="A673" s="73">
        <v>3883</v>
      </c>
      <c r="B673" s="74" t="s">
        <v>1531</v>
      </c>
      <c r="C673" s="73" t="s">
        <v>101</v>
      </c>
      <c r="D673" s="75">
        <v>1.73</v>
      </c>
      <c r="E673" s="75">
        <v>1.73</v>
      </c>
      <c r="F673" s="73" t="s">
        <v>17</v>
      </c>
    </row>
    <row r="674" spans="1:6" x14ac:dyDescent="0.25">
      <c r="A674" s="73">
        <v>3884</v>
      </c>
      <c r="B674" s="74" t="s">
        <v>1532</v>
      </c>
      <c r="C674" s="73" t="s">
        <v>101</v>
      </c>
      <c r="D674" s="75">
        <v>2.74</v>
      </c>
      <c r="E674" s="75">
        <v>2.74</v>
      </c>
      <c r="F674" s="73" t="s">
        <v>17</v>
      </c>
    </row>
    <row r="675" spans="1:6" x14ac:dyDescent="0.25">
      <c r="A675" s="73">
        <v>3886</v>
      </c>
      <c r="B675" s="74" t="s">
        <v>1533</v>
      </c>
      <c r="C675" s="73" t="s">
        <v>101</v>
      </c>
      <c r="D675" s="75">
        <v>21.05</v>
      </c>
      <c r="E675" s="75">
        <v>21.05</v>
      </c>
      <c r="F675" s="73" t="s">
        <v>17</v>
      </c>
    </row>
    <row r="676" spans="1:6" x14ac:dyDescent="0.25">
      <c r="A676" s="73">
        <v>3889</v>
      </c>
      <c r="B676" s="74" t="s">
        <v>1534</v>
      </c>
      <c r="C676" s="73" t="s">
        <v>101</v>
      </c>
      <c r="D676" s="75">
        <v>4.32</v>
      </c>
      <c r="E676" s="75">
        <v>4.32</v>
      </c>
      <c r="F676" s="73" t="s">
        <v>17</v>
      </c>
    </row>
    <row r="677" spans="1:6" x14ac:dyDescent="0.25">
      <c r="A677" s="73">
        <v>3893</v>
      </c>
      <c r="B677" s="74" t="s">
        <v>1535</v>
      </c>
      <c r="C677" s="73" t="s">
        <v>101</v>
      </c>
      <c r="D677" s="75">
        <v>21.13</v>
      </c>
      <c r="E677" s="75">
        <v>21.13</v>
      </c>
      <c r="F677" s="73" t="s">
        <v>17</v>
      </c>
    </row>
    <row r="678" spans="1:6" x14ac:dyDescent="0.25">
      <c r="A678" s="73">
        <v>3895</v>
      </c>
      <c r="B678" s="74" t="s">
        <v>1536</v>
      </c>
      <c r="C678" s="73" t="s">
        <v>101</v>
      </c>
      <c r="D678" s="75">
        <v>14.31</v>
      </c>
      <c r="E678" s="75">
        <v>14.31</v>
      </c>
      <c r="F678" s="73" t="s">
        <v>17</v>
      </c>
    </row>
    <row r="679" spans="1:6" ht="25.5" x14ac:dyDescent="0.25">
      <c r="A679" s="73">
        <v>3897</v>
      </c>
      <c r="B679" s="74" t="s">
        <v>1537</v>
      </c>
      <c r="C679" s="73" t="s">
        <v>101</v>
      </c>
      <c r="D679" s="75">
        <v>1.83</v>
      </c>
      <c r="E679" s="75">
        <v>1.83</v>
      </c>
      <c r="F679" s="73" t="s">
        <v>17</v>
      </c>
    </row>
    <row r="680" spans="1:6" ht="25.5" x14ac:dyDescent="0.25">
      <c r="A680" s="73">
        <v>3898</v>
      </c>
      <c r="B680" s="74" t="s">
        <v>1538</v>
      </c>
      <c r="C680" s="73" t="s">
        <v>101</v>
      </c>
      <c r="D680" s="75">
        <v>7.68</v>
      </c>
      <c r="E680" s="75">
        <v>7.68</v>
      </c>
      <c r="F680" s="73" t="s">
        <v>17</v>
      </c>
    </row>
    <row r="681" spans="1:6" ht="25.5" x14ac:dyDescent="0.25">
      <c r="A681" s="73">
        <v>3899</v>
      </c>
      <c r="B681" s="74" t="s">
        <v>1539</v>
      </c>
      <c r="C681" s="73" t="s">
        <v>101</v>
      </c>
      <c r="D681" s="75">
        <v>7.51</v>
      </c>
      <c r="E681" s="75">
        <v>7.51</v>
      </c>
      <c r="F681" s="73" t="s">
        <v>17</v>
      </c>
    </row>
    <row r="682" spans="1:6" x14ac:dyDescent="0.25">
      <c r="A682" s="73">
        <v>3900</v>
      </c>
      <c r="B682" s="74" t="s">
        <v>1540</v>
      </c>
      <c r="C682" s="73" t="s">
        <v>101</v>
      </c>
      <c r="D682" s="75">
        <v>52.77</v>
      </c>
      <c r="E682" s="75">
        <v>52.77</v>
      </c>
      <c r="F682" s="73" t="s">
        <v>17</v>
      </c>
    </row>
    <row r="683" spans="1:6" x14ac:dyDescent="0.25">
      <c r="A683" s="73">
        <v>3903</v>
      </c>
      <c r="B683" s="74" t="s">
        <v>1541</v>
      </c>
      <c r="C683" s="73" t="s">
        <v>101</v>
      </c>
      <c r="D683" s="75">
        <v>2.2599999999999998</v>
      </c>
      <c r="E683" s="75">
        <v>2.2599999999999998</v>
      </c>
      <c r="F683" s="73" t="s">
        <v>17</v>
      </c>
    </row>
    <row r="684" spans="1:6" x14ac:dyDescent="0.25">
      <c r="A684" s="73">
        <v>3904</v>
      </c>
      <c r="B684" s="74" t="s">
        <v>1542</v>
      </c>
      <c r="C684" s="73" t="s">
        <v>101</v>
      </c>
      <c r="D684" s="75">
        <v>0.93</v>
      </c>
      <c r="E684" s="75">
        <v>0.93</v>
      </c>
      <c r="F684" s="73" t="s">
        <v>17</v>
      </c>
    </row>
    <row r="685" spans="1:6" x14ac:dyDescent="0.25">
      <c r="A685" s="73">
        <v>3905</v>
      </c>
      <c r="B685" s="74" t="s">
        <v>1543</v>
      </c>
      <c r="C685" s="73" t="s">
        <v>101</v>
      </c>
      <c r="D685" s="75">
        <v>11.68</v>
      </c>
      <c r="E685" s="75">
        <v>11.68</v>
      </c>
      <c r="F685" s="73" t="s">
        <v>17</v>
      </c>
    </row>
    <row r="686" spans="1:6" x14ac:dyDescent="0.25">
      <c r="A686" s="73">
        <v>3906</v>
      </c>
      <c r="B686" s="74" t="s">
        <v>1544</v>
      </c>
      <c r="C686" s="73" t="s">
        <v>101</v>
      </c>
      <c r="D686" s="75">
        <v>1.71</v>
      </c>
      <c r="E686" s="75">
        <v>1.71</v>
      </c>
      <c r="F686" s="73" t="s">
        <v>17</v>
      </c>
    </row>
    <row r="687" spans="1:6" x14ac:dyDescent="0.25">
      <c r="A687" s="73">
        <v>3907</v>
      </c>
      <c r="B687" s="74" t="s">
        <v>1545</v>
      </c>
      <c r="C687" s="73" t="s">
        <v>101</v>
      </c>
      <c r="D687" s="75">
        <v>6.08</v>
      </c>
      <c r="E687" s="75">
        <v>6.08</v>
      </c>
      <c r="F687" s="73" t="s">
        <v>17</v>
      </c>
    </row>
    <row r="688" spans="1:6" x14ac:dyDescent="0.25">
      <c r="A688" s="73">
        <v>3908</v>
      </c>
      <c r="B688" s="74" t="s">
        <v>1546</v>
      </c>
      <c r="C688" s="73" t="s">
        <v>101</v>
      </c>
      <c r="D688" s="75">
        <v>6.05</v>
      </c>
      <c r="E688" s="75">
        <v>6.05</v>
      </c>
      <c r="F688" s="73" t="s">
        <v>17</v>
      </c>
    </row>
    <row r="689" spans="1:6" x14ac:dyDescent="0.25">
      <c r="A689" s="73">
        <v>3909</v>
      </c>
      <c r="B689" s="74" t="s">
        <v>1547</v>
      </c>
      <c r="C689" s="73" t="s">
        <v>101</v>
      </c>
      <c r="D689" s="75">
        <v>8.24</v>
      </c>
      <c r="E689" s="75">
        <v>8.24</v>
      </c>
      <c r="F689" s="73" t="s">
        <v>17</v>
      </c>
    </row>
    <row r="690" spans="1:6" x14ac:dyDescent="0.25">
      <c r="A690" s="73">
        <v>3910</v>
      </c>
      <c r="B690" s="74" t="s">
        <v>1548</v>
      </c>
      <c r="C690" s="73" t="s">
        <v>101</v>
      </c>
      <c r="D690" s="75">
        <v>13.4</v>
      </c>
      <c r="E690" s="75">
        <v>13.4</v>
      </c>
      <c r="F690" s="73" t="s">
        <v>17</v>
      </c>
    </row>
    <row r="691" spans="1:6" x14ac:dyDescent="0.25">
      <c r="A691" s="73">
        <v>3911</v>
      </c>
      <c r="B691" s="74" t="s">
        <v>1549</v>
      </c>
      <c r="C691" s="73" t="s">
        <v>101</v>
      </c>
      <c r="D691" s="75">
        <v>18.72</v>
      </c>
      <c r="E691" s="75">
        <v>18.72</v>
      </c>
      <c r="F691" s="73" t="s">
        <v>17</v>
      </c>
    </row>
    <row r="692" spans="1:6" x14ac:dyDescent="0.25">
      <c r="A692" s="73">
        <v>3912</v>
      </c>
      <c r="B692" s="74" t="s">
        <v>1550</v>
      </c>
      <c r="C692" s="73" t="s">
        <v>101</v>
      </c>
      <c r="D692" s="75">
        <v>35.1</v>
      </c>
      <c r="E692" s="75">
        <v>35.1</v>
      </c>
      <c r="F692" s="73" t="s">
        <v>17</v>
      </c>
    </row>
    <row r="693" spans="1:6" x14ac:dyDescent="0.25">
      <c r="A693" s="73">
        <v>3913</v>
      </c>
      <c r="B693" s="74" t="s">
        <v>1551</v>
      </c>
      <c r="C693" s="73" t="s">
        <v>101</v>
      </c>
      <c r="D693" s="75">
        <v>64.040000000000006</v>
      </c>
      <c r="E693" s="75">
        <v>64.040000000000006</v>
      </c>
      <c r="F693" s="73" t="s">
        <v>17</v>
      </c>
    </row>
    <row r="694" spans="1:6" x14ac:dyDescent="0.25">
      <c r="A694" s="73">
        <v>3914</v>
      </c>
      <c r="B694" s="74" t="s">
        <v>1552</v>
      </c>
      <c r="C694" s="73" t="s">
        <v>101</v>
      </c>
      <c r="D694" s="75">
        <v>96.61</v>
      </c>
      <c r="E694" s="75">
        <v>96.61</v>
      </c>
      <c r="F694" s="73" t="s">
        <v>17</v>
      </c>
    </row>
    <row r="695" spans="1:6" x14ac:dyDescent="0.25">
      <c r="A695" s="73">
        <v>3915</v>
      </c>
      <c r="B695" s="74" t="s">
        <v>1553</v>
      </c>
      <c r="C695" s="73" t="s">
        <v>101</v>
      </c>
      <c r="D695" s="75">
        <v>152.34</v>
      </c>
      <c r="E695" s="75">
        <v>152.34</v>
      </c>
      <c r="F695" s="73" t="s">
        <v>17</v>
      </c>
    </row>
    <row r="696" spans="1:6" x14ac:dyDescent="0.25">
      <c r="A696" s="73">
        <v>3916</v>
      </c>
      <c r="B696" s="74" t="s">
        <v>1554</v>
      </c>
      <c r="C696" s="73" t="s">
        <v>101</v>
      </c>
      <c r="D696" s="75">
        <v>277.54000000000002</v>
      </c>
      <c r="E696" s="75">
        <v>277.54000000000002</v>
      </c>
      <c r="F696" s="73" t="s">
        <v>17</v>
      </c>
    </row>
    <row r="697" spans="1:6" x14ac:dyDescent="0.25">
      <c r="A697" s="73">
        <v>3917</v>
      </c>
      <c r="B697" s="74" t="s">
        <v>1555</v>
      </c>
      <c r="C697" s="73" t="s">
        <v>101</v>
      </c>
      <c r="D697" s="75">
        <v>457.77</v>
      </c>
      <c r="E697" s="75">
        <v>457.77</v>
      </c>
      <c r="F697" s="73" t="s">
        <v>17</v>
      </c>
    </row>
    <row r="698" spans="1:6" x14ac:dyDescent="0.25">
      <c r="A698" s="73">
        <v>3919</v>
      </c>
      <c r="B698" s="74" t="s">
        <v>1556</v>
      </c>
      <c r="C698" s="73" t="s">
        <v>101</v>
      </c>
      <c r="D698" s="75">
        <v>13.5</v>
      </c>
      <c r="E698" s="75">
        <v>13.5</v>
      </c>
      <c r="F698" s="73" t="s">
        <v>17</v>
      </c>
    </row>
    <row r="699" spans="1:6" x14ac:dyDescent="0.25">
      <c r="A699" s="73">
        <v>3920</v>
      </c>
      <c r="B699" s="74" t="s">
        <v>1557</v>
      </c>
      <c r="C699" s="73" t="s">
        <v>101</v>
      </c>
      <c r="D699" s="75">
        <v>20.079999999999998</v>
      </c>
      <c r="E699" s="75">
        <v>20.079999999999998</v>
      </c>
      <c r="F699" s="73" t="s">
        <v>17</v>
      </c>
    </row>
    <row r="700" spans="1:6" x14ac:dyDescent="0.25">
      <c r="A700" s="73">
        <v>3921</v>
      </c>
      <c r="B700" s="74" t="s">
        <v>1558</v>
      </c>
      <c r="C700" s="73" t="s">
        <v>101</v>
      </c>
      <c r="D700" s="75">
        <v>20.100000000000001</v>
      </c>
      <c r="E700" s="75">
        <v>20.100000000000001</v>
      </c>
      <c r="F700" s="73" t="s">
        <v>17</v>
      </c>
    </row>
    <row r="701" spans="1:6" x14ac:dyDescent="0.25">
      <c r="A701" s="73">
        <v>3922</v>
      </c>
      <c r="B701" s="74" t="s">
        <v>1559</v>
      </c>
      <c r="C701" s="73" t="s">
        <v>101</v>
      </c>
      <c r="D701" s="75">
        <v>22.4</v>
      </c>
      <c r="E701" s="75">
        <v>22.4</v>
      </c>
      <c r="F701" s="73" t="s">
        <v>17</v>
      </c>
    </row>
    <row r="702" spans="1:6" x14ac:dyDescent="0.25">
      <c r="A702" s="73">
        <v>3923</v>
      </c>
      <c r="B702" s="74" t="s">
        <v>1560</v>
      </c>
      <c r="C702" s="73" t="s">
        <v>101</v>
      </c>
      <c r="D702" s="75">
        <v>24.35</v>
      </c>
      <c r="E702" s="75">
        <v>24.35</v>
      </c>
      <c r="F702" s="73" t="s">
        <v>17</v>
      </c>
    </row>
    <row r="703" spans="1:6" x14ac:dyDescent="0.25">
      <c r="A703" s="73">
        <v>3924</v>
      </c>
      <c r="B703" s="74" t="s">
        <v>1561</v>
      </c>
      <c r="C703" s="73" t="s">
        <v>101</v>
      </c>
      <c r="D703" s="75">
        <v>24.35</v>
      </c>
      <c r="E703" s="75">
        <v>24.35</v>
      </c>
      <c r="F703" s="73" t="s">
        <v>17</v>
      </c>
    </row>
    <row r="704" spans="1:6" x14ac:dyDescent="0.25">
      <c r="A704" s="73">
        <v>3925</v>
      </c>
      <c r="B704" s="74" t="s">
        <v>1562</v>
      </c>
      <c r="C704" s="73" t="s">
        <v>101</v>
      </c>
      <c r="D704" s="75">
        <v>38.979999999999997</v>
      </c>
      <c r="E704" s="75">
        <v>38.979999999999997</v>
      </c>
      <c r="F704" s="73" t="s">
        <v>17</v>
      </c>
    </row>
    <row r="705" spans="1:6" x14ac:dyDescent="0.25">
      <c r="A705" s="73">
        <v>3926</v>
      </c>
      <c r="B705" s="74" t="s">
        <v>1563</v>
      </c>
      <c r="C705" s="73" t="s">
        <v>101</v>
      </c>
      <c r="D705" s="75">
        <v>38.979999999999997</v>
      </c>
      <c r="E705" s="75">
        <v>38.979999999999997</v>
      </c>
      <c r="F705" s="73" t="s">
        <v>17</v>
      </c>
    </row>
    <row r="706" spans="1:6" x14ac:dyDescent="0.25">
      <c r="A706" s="73">
        <v>3927</v>
      </c>
      <c r="B706" s="74" t="s">
        <v>780</v>
      </c>
      <c r="C706" s="73" t="s">
        <v>101</v>
      </c>
      <c r="D706" s="75">
        <v>68.38</v>
      </c>
      <c r="E706" s="75">
        <v>68.38</v>
      </c>
      <c r="F706" s="73" t="s">
        <v>17</v>
      </c>
    </row>
    <row r="707" spans="1:6" x14ac:dyDescent="0.25">
      <c r="A707" s="73">
        <v>3928</v>
      </c>
      <c r="B707" s="74" t="s">
        <v>1564</v>
      </c>
      <c r="C707" s="73" t="s">
        <v>101</v>
      </c>
      <c r="D707" s="75">
        <v>68.38</v>
      </c>
      <c r="E707" s="75">
        <v>68.38</v>
      </c>
      <c r="F707" s="73" t="s">
        <v>17</v>
      </c>
    </row>
    <row r="708" spans="1:6" x14ac:dyDescent="0.25">
      <c r="A708" s="73">
        <v>3929</v>
      </c>
      <c r="B708" s="74" t="s">
        <v>1565</v>
      </c>
      <c r="C708" s="73" t="s">
        <v>101</v>
      </c>
      <c r="D708" s="75">
        <v>104.18</v>
      </c>
      <c r="E708" s="75">
        <v>104.18</v>
      </c>
      <c r="F708" s="73" t="s">
        <v>17</v>
      </c>
    </row>
    <row r="709" spans="1:6" x14ac:dyDescent="0.25">
      <c r="A709" s="73">
        <v>3930</v>
      </c>
      <c r="B709" s="74" t="s">
        <v>1566</v>
      </c>
      <c r="C709" s="73" t="s">
        <v>101</v>
      </c>
      <c r="D709" s="75">
        <v>104.18</v>
      </c>
      <c r="E709" s="75">
        <v>104.18</v>
      </c>
      <c r="F709" s="73" t="s">
        <v>17</v>
      </c>
    </row>
    <row r="710" spans="1:6" x14ac:dyDescent="0.25">
      <c r="A710" s="73">
        <v>3931</v>
      </c>
      <c r="B710" s="74" t="s">
        <v>1567</v>
      </c>
      <c r="C710" s="73" t="s">
        <v>101</v>
      </c>
      <c r="D710" s="75">
        <v>104.18</v>
      </c>
      <c r="E710" s="75">
        <v>104.18</v>
      </c>
      <c r="F710" s="73" t="s">
        <v>17</v>
      </c>
    </row>
    <row r="711" spans="1:6" x14ac:dyDescent="0.25">
      <c r="A711" s="73">
        <v>3932</v>
      </c>
      <c r="B711" s="74" t="s">
        <v>1568</v>
      </c>
      <c r="C711" s="73" t="s">
        <v>101</v>
      </c>
      <c r="D711" s="75">
        <v>179.89</v>
      </c>
      <c r="E711" s="75">
        <v>179.89</v>
      </c>
      <c r="F711" s="73" t="s">
        <v>17</v>
      </c>
    </row>
    <row r="712" spans="1:6" x14ac:dyDescent="0.25">
      <c r="A712" s="73">
        <v>3933</v>
      </c>
      <c r="B712" s="74" t="s">
        <v>1569</v>
      </c>
      <c r="C712" s="73" t="s">
        <v>101</v>
      </c>
      <c r="D712" s="75">
        <v>179.89</v>
      </c>
      <c r="E712" s="75">
        <v>179.89</v>
      </c>
      <c r="F712" s="73" t="s">
        <v>17</v>
      </c>
    </row>
    <row r="713" spans="1:6" x14ac:dyDescent="0.25">
      <c r="A713" s="73">
        <v>3934</v>
      </c>
      <c r="B713" s="74" t="s">
        <v>1570</v>
      </c>
      <c r="C713" s="73" t="s">
        <v>101</v>
      </c>
      <c r="D713" s="75">
        <v>179.89</v>
      </c>
      <c r="E713" s="75">
        <v>179.89</v>
      </c>
      <c r="F713" s="73" t="s">
        <v>17</v>
      </c>
    </row>
    <row r="714" spans="1:6" x14ac:dyDescent="0.25">
      <c r="A714" s="73">
        <v>3935</v>
      </c>
      <c r="B714" s="74" t="s">
        <v>1571</v>
      </c>
      <c r="C714" s="73" t="s">
        <v>101</v>
      </c>
      <c r="D714" s="75">
        <v>38.979999999999997</v>
      </c>
      <c r="E714" s="75">
        <v>38.979999999999997</v>
      </c>
      <c r="F714" s="73" t="s">
        <v>17</v>
      </c>
    </row>
    <row r="715" spans="1:6" x14ac:dyDescent="0.25">
      <c r="A715" s="73">
        <v>3936</v>
      </c>
      <c r="B715" s="74" t="s">
        <v>1572</v>
      </c>
      <c r="C715" s="73" t="s">
        <v>101</v>
      </c>
      <c r="D715" s="75">
        <v>24.35</v>
      </c>
      <c r="E715" s="75">
        <v>24.35</v>
      </c>
      <c r="F715" s="73" t="s">
        <v>17</v>
      </c>
    </row>
    <row r="716" spans="1:6" x14ac:dyDescent="0.25">
      <c r="A716" s="73">
        <v>3937</v>
      </c>
      <c r="B716" s="74" t="s">
        <v>1573</v>
      </c>
      <c r="C716" s="73" t="s">
        <v>101</v>
      </c>
      <c r="D716" s="75">
        <v>20.079999999999998</v>
      </c>
      <c r="E716" s="75">
        <v>20.079999999999998</v>
      </c>
      <c r="F716" s="73" t="s">
        <v>17</v>
      </c>
    </row>
    <row r="717" spans="1:6" x14ac:dyDescent="0.25">
      <c r="A717" s="73">
        <v>3938</v>
      </c>
      <c r="B717" s="74" t="s">
        <v>1574</v>
      </c>
      <c r="C717" s="73" t="s">
        <v>101</v>
      </c>
      <c r="D717" s="75">
        <v>13.24</v>
      </c>
      <c r="E717" s="75">
        <v>13.24</v>
      </c>
      <c r="F717" s="73" t="s">
        <v>17</v>
      </c>
    </row>
    <row r="718" spans="1:6" x14ac:dyDescent="0.25">
      <c r="A718" s="73">
        <v>3939</v>
      </c>
      <c r="B718" s="74" t="s">
        <v>1575</v>
      </c>
      <c r="C718" s="73" t="s">
        <v>101</v>
      </c>
      <c r="D718" s="75">
        <v>22.92</v>
      </c>
      <c r="E718" s="75">
        <v>22.92</v>
      </c>
      <c r="F718" s="73" t="s">
        <v>17</v>
      </c>
    </row>
    <row r="719" spans="1:6" ht="25.5" x14ac:dyDescent="0.25">
      <c r="A719" s="73">
        <v>4061</v>
      </c>
      <c r="B719" s="74" t="s">
        <v>1576</v>
      </c>
      <c r="C719" s="73" t="s">
        <v>101</v>
      </c>
      <c r="D719" s="75">
        <v>61.54</v>
      </c>
      <c r="E719" s="75">
        <v>61.54</v>
      </c>
      <c r="F719" s="73" t="s">
        <v>17</v>
      </c>
    </row>
    <row r="720" spans="1:6" x14ac:dyDescent="0.25">
      <c r="A720" s="73">
        <v>4062</v>
      </c>
      <c r="B720" s="74" t="s">
        <v>1577</v>
      </c>
      <c r="C720" s="73" t="s">
        <v>101</v>
      </c>
      <c r="D720" s="75">
        <v>49.42</v>
      </c>
      <c r="E720" s="75">
        <v>49.42</v>
      </c>
      <c r="F720" s="73" t="s">
        <v>17</v>
      </c>
    </row>
    <row r="721" spans="1:6" ht="25.5" x14ac:dyDescent="0.25">
      <c r="A721" s="73">
        <v>4090</v>
      </c>
      <c r="B721" s="74" t="s">
        <v>1578</v>
      </c>
      <c r="C721" s="73" t="s">
        <v>101</v>
      </c>
      <c r="D721" s="75">
        <v>1165000</v>
      </c>
      <c r="E721" s="75">
        <v>1165000</v>
      </c>
      <c r="F721" s="73" t="s">
        <v>17</v>
      </c>
    </row>
    <row r="722" spans="1:6" x14ac:dyDescent="0.25">
      <c r="A722" s="73">
        <v>4102</v>
      </c>
      <c r="B722" s="74" t="s">
        <v>1579</v>
      </c>
      <c r="C722" s="73" t="s">
        <v>101</v>
      </c>
      <c r="D722" s="75">
        <v>116.09</v>
      </c>
      <c r="E722" s="75">
        <v>116.09</v>
      </c>
      <c r="F722" s="73" t="s">
        <v>17</v>
      </c>
    </row>
    <row r="723" spans="1:6" x14ac:dyDescent="0.25">
      <c r="A723" s="73">
        <v>4107</v>
      </c>
      <c r="B723" s="74" t="s">
        <v>1580</v>
      </c>
      <c r="C723" s="73" t="s">
        <v>101</v>
      </c>
      <c r="D723" s="75">
        <v>95.1</v>
      </c>
      <c r="E723" s="75">
        <v>95.1</v>
      </c>
      <c r="F723" s="73" t="s">
        <v>17</v>
      </c>
    </row>
    <row r="724" spans="1:6" x14ac:dyDescent="0.25">
      <c r="A724" s="73">
        <v>4111</v>
      </c>
      <c r="B724" s="74" t="s">
        <v>1581</v>
      </c>
      <c r="C724" s="73" t="s">
        <v>101</v>
      </c>
      <c r="D724" s="75">
        <v>79.8</v>
      </c>
      <c r="E724" s="75">
        <v>79.8</v>
      </c>
      <c r="F724" s="73" t="s">
        <v>17</v>
      </c>
    </row>
    <row r="725" spans="1:6" ht="25.5" x14ac:dyDescent="0.25">
      <c r="A725" s="73">
        <v>4114</v>
      </c>
      <c r="B725" s="74" t="s">
        <v>1582</v>
      </c>
      <c r="C725" s="73" t="s">
        <v>101</v>
      </c>
      <c r="D725" s="75">
        <v>113.29</v>
      </c>
      <c r="E725" s="75">
        <v>113.29</v>
      </c>
      <c r="F725" s="73" t="s">
        <v>17</v>
      </c>
    </row>
    <row r="726" spans="1:6" x14ac:dyDescent="0.25">
      <c r="A726" s="73">
        <v>4177</v>
      </c>
      <c r="B726" s="74" t="s">
        <v>1583</v>
      </c>
      <c r="C726" s="73" t="s">
        <v>101</v>
      </c>
      <c r="D726" s="75">
        <v>5.64</v>
      </c>
      <c r="E726" s="75">
        <v>5.64</v>
      </c>
      <c r="F726" s="73" t="s">
        <v>17</v>
      </c>
    </row>
    <row r="727" spans="1:6" x14ac:dyDescent="0.25">
      <c r="A727" s="73">
        <v>4178</v>
      </c>
      <c r="B727" s="74" t="s">
        <v>1584</v>
      </c>
      <c r="C727" s="73" t="s">
        <v>101</v>
      </c>
      <c r="D727" s="75">
        <v>7.83</v>
      </c>
      <c r="E727" s="75">
        <v>7.83</v>
      </c>
      <c r="F727" s="73" t="s">
        <v>17</v>
      </c>
    </row>
    <row r="728" spans="1:6" x14ac:dyDescent="0.25">
      <c r="A728" s="73">
        <v>4179</v>
      </c>
      <c r="B728" s="74" t="s">
        <v>1585</v>
      </c>
      <c r="C728" s="73" t="s">
        <v>101</v>
      </c>
      <c r="D728" s="75">
        <v>11.55</v>
      </c>
      <c r="E728" s="75">
        <v>11.55</v>
      </c>
      <c r="F728" s="73" t="s">
        <v>17</v>
      </c>
    </row>
    <row r="729" spans="1:6" x14ac:dyDescent="0.25">
      <c r="A729" s="73">
        <v>4180</v>
      </c>
      <c r="B729" s="74" t="s">
        <v>1586</v>
      </c>
      <c r="C729" s="73" t="s">
        <v>101</v>
      </c>
      <c r="D729" s="75">
        <v>17</v>
      </c>
      <c r="E729" s="75">
        <v>17</v>
      </c>
      <c r="F729" s="73" t="s">
        <v>17</v>
      </c>
    </row>
    <row r="730" spans="1:6" x14ac:dyDescent="0.25">
      <c r="A730" s="73">
        <v>4181</v>
      </c>
      <c r="B730" s="74" t="s">
        <v>1587</v>
      </c>
      <c r="C730" s="73" t="s">
        <v>101</v>
      </c>
      <c r="D730" s="75">
        <v>35.130000000000003</v>
      </c>
      <c r="E730" s="75">
        <v>35.130000000000003</v>
      </c>
      <c r="F730" s="73" t="s">
        <v>17</v>
      </c>
    </row>
    <row r="731" spans="1:6" x14ac:dyDescent="0.25">
      <c r="A731" s="73">
        <v>4182</v>
      </c>
      <c r="B731" s="74" t="s">
        <v>1588</v>
      </c>
      <c r="C731" s="73" t="s">
        <v>101</v>
      </c>
      <c r="D731" s="75">
        <v>87.47</v>
      </c>
      <c r="E731" s="75">
        <v>87.47</v>
      </c>
      <c r="F731" s="73" t="s">
        <v>17</v>
      </c>
    </row>
    <row r="732" spans="1:6" x14ac:dyDescent="0.25">
      <c r="A732" s="73">
        <v>4183</v>
      </c>
      <c r="B732" s="74" t="s">
        <v>1589</v>
      </c>
      <c r="C732" s="73" t="s">
        <v>101</v>
      </c>
      <c r="D732" s="75">
        <v>140.82</v>
      </c>
      <c r="E732" s="75">
        <v>140.82</v>
      </c>
      <c r="F732" s="73" t="s">
        <v>17</v>
      </c>
    </row>
    <row r="733" spans="1:6" x14ac:dyDescent="0.25">
      <c r="A733" s="73">
        <v>4184</v>
      </c>
      <c r="B733" s="74" t="s">
        <v>1590</v>
      </c>
      <c r="C733" s="73" t="s">
        <v>101</v>
      </c>
      <c r="D733" s="75">
        <v>310.83999999999997</v>
      </c>
      <c r="E733" s="75">
        <v>310.83999999999997</v>
      </c>
      <c r="F733" s="73" t="s">
        <v>17</v>
      </c>
    </row>
    <row r="734" spans="1:6" x14ac:dyDescent="0.25">
      <c r="A734" s="73">
        <v>4185</v>
      </c>
      <c r="B734" s="74" t="s">
        <v>1591</v>
      </c>
      <c r="C734" s="73" t="s">
        <v>101</v>
      </c>
      <c r="D734" s="75">
        <v>516.48</v>
      </c>
      <c r="E734" s="75">
        <v>516.48</v>
      </c>
      <c r="F734" s="73" t="s">
        <v>17</v>
      </c>
    </row>
    <row r="735" spans="1:6" x14ac:dyDescent="0.25">
      <c r="A735" s="73">
        <v>4186</v>
      </c>
      <c r="B735" s="74" t="s">
        <v>1592</v>
      </c>
      <c r="C735" s="73" t="s">
        <v>101</v>
      </c>
      <c r="D735" s="75">
        <v>6.89</v>
      </c>
      <c r="E735" s="75">
        <v>6.89</v>
      </c>
      <c r="F735" s="73" t="s">
        <v>17</v>
      </c>
    </row>
    <row r="736" spans="1:6" x14ac:dyDescent="0.25">
      <c r="A736" s="73">
        <v>4187</v>
      </c>
      <c r="B736" s="74" t="s">
        <v>1593</v>
      </c>
      <c r="C736" s="73" t="s">
        <v>101</v>
      </c>
      <c r="D736" s="75">
        <v>8.9700000000000006</v>
      </c>
      <c r="E736" s="75">
        <v>8.9700000000000006</v>
      </c>
      <c r="F736" s="73" t="s">
        <v>17</v>
      </c>
    </row>
    <row r="737" spans="1:6" x14ac:dyDescent="0.25">
      <c r="A737" s="73">
        <v>4188</v>
      </c>
      <c r="B737" s="74" t="s">
        <v>1594</v>
      </c>
      <c r="C737" s="73" t="s">
        <v>101</v>
      </c>
      <c r="D737" s="75">
        <v>14.06</v>
      </c>
      <c r="E737" s="75">
        <v>14.06</v>
      </c>
      <c r="F737" s="73" t="s">
        <v>17</v>
      </c>
    </row>
    <row r="738" spans="1:6" x14ac:dyDescent="0.25">
      <c r="A738" s="73">
        <v>4189</v>
      </c>
      <c r="B738" s="74" t="s">
        <v>1595</v>
      </c>
      <c r="C738" s="73" t="s">
        <v>101</v>
      </c>
      <c r="D738" s="75">
        <v>14.06</v>
      </c>
      <c r="E738" s="75">
        <v>14.06</v>
      </c>
      <c r="F738" s="73" t="s">
        <v>17</v>
      </c>
    </row>
    <row r="739" spans="1:6" x14ac:dyDescent="0.25">
      <c r="A739" s="73">
        <v>4190</v>
      </c>
      <c r="B739" s="74" t="s">
        <v>1596</v>
      </c>
      <c r="C739" s="73" t="s">
        <v>101</v>
      </c>
      <c r="D739" s="75">
        <v>23.31</v>
      </c>
      <c r="E739" s="75">
        <v>23.31</v>
      </c>
      <c r="F739" s="73" t="s">
        <v>17</v>
      </c>
    </row>
    <row r="740" spans="1:6" x14ac:dyDescent="0.25">
      <c r="A740" s="73">
        <v>4191</v>
      </c>
      <c r="B740" s="74" t="s">
        <v>1597</v>
      </c>
      <c r="C740" s="73" t="s">
        <v>101</v>
      </c>
      <c r="D740" s="75">
        <v>29.83</v>
      </c>
      <c r="E740" s="75">
        <v>29.83</v>
      </c>
      <c r="F740" s="73" t="s">
        <v>17</v>
      </c>
    </row>
    <row r="741" spans="1:6" x14ac:dyDescent="0.25">
      <c r="A741" s="73">
        <v>4192</v>
      </c>
      <c r="B741" s="74" t="s">
        <v>1598</v>
      </c>
      <c r="C741" s="73" t="s">
        <v>101</v>
      </c>
      <c r="D741" s="75">
        <v>29.83</v>
      </c>
      <c r="E741" s="75">
        <v>29.83</v>
      </c>
      <c r="F741" s="73" t="s">
        <v>17</v>
      </c>
    </row>
    <row r="742" spans="1:6" x14ac:dyDescent="0.25">
      <c r="A742" s="73">
        <v>4193</v>
      </c>
      <c r="B742" s="74" t="s">
        <v>1599</v>
      </c>
      <c r="C742" s="73" t="s">
        <v>101</v>
      </c>
      <c r="D742" s="75">
        <v>45</v>
      </c>
      <c r="E742" s="75">
        <v>45</v>
      </c>
      <c r="F742" s="73" t="s">
        <v>17</v>
      </c>
    </row>
    <row r="743" spans="1:6" x14ac:dyDescent="0.25">
      <c r="A743" s="73">
        <v>4194</v>
      </c>
      <c r="B743" s="74" t="s">
        <v>1600</v>
      </c>
      <c r="C743" s="73" t="s">
        <v>101</v>
      </c>
      <c r="D743" s="75">
        <v>45</v>
      </c>
      <c r="E743" s="75">
        <v>45</v>
      </c>
      <c r="F743" s="73" t="s">
        <v>17</v>
      </c>
    </row>
    <row r="744" spans="1:6" x14ac:dyDescent="0.25">
      <c r="A744" s="73">
        <v>4197</v>
      </c>
      <c r="B744" s="74" t="s">
        <v>1601</v>
      </c>
      <c r="C744" s="73" t="s">
        <v>101</v>
      </c>
      <c r="D744" s="75">
        <v>74.48</v>
      </c>
      <c r="E744" s="75">
        <v>74.48</v>
      </c>
      <c r="F744" s="73" t="s">
        <v>17</v>
      </c>
    </row>
    <row r="745" spans="1:6" x14ac:dyDescent="0.25">
      <c r="A745" s="73">
        <v>4202</v>
      </c>
      <c r="B745" s="74" t="s">
        <v>781</v>
      </c>
      <c r="C745" s="73" t="s">
        <v>101</v>
      </c>
      <c r="D745" s="75">
        <v>136.02000000000001</v>
      </c>
      <c r="E745" s="75">
        <v>136.02000000000001</v>
      </c>
      <c r="F745" s="73" t="s">
        <v>17</v>
      </c>
    </row>
    <row r="746" spans="1:6" x14ac:dyDescent="0.25">
      <c r="A746" s="73">
        <v>4203</v>
      </c>
      <c r="B746" s="74" t="s">
        <v>1602</v>
      </c>
      <c r="C746" s="73" t="s">
        <v>101</v>
      </c>
      <c r="D746" s="75">
        <v>120.12</v>
      </c>
      <c r="E746" s="75">
        <v>120.12</v>
      </c>
      <c r="F746" s="73" t="s">
        <v>17</v>
      </c>
    </row>
    <row r="747" spans="1:6" x14ac:dyDescent="0.25">
      <c r="A747" s="73">
        <v>4204</v>
      </c>
      <c r="B747" s="74" t="s">
        <v>1603</v>
      </c>
      <c r="C747" s="73" t="s">
        <v>101</v>
      </c>
      <c r="D747" s="75">
        <v>45</v>
      </c>
      <c r="E747" s="75">
        <v>45</v>
      </c>
      <c r="F747" s="73" t="s">
        <v>17</v>
      </c>
    </row>
    <row r="748" spans="1:6" x14ac:dyDescent="0.25">
      <c r="A748" s="73">
        <v>4205</v>
      </c>
      <c r="B748" s="74" t="s">
        <v>1604</v>
      </c>
      <c r="C748" s="73" t="s">
        <v>101</v>
      </c>
      <c r="D748" s="75">
        <v>29.83</v>
      </c>
      <c r="E748" s="75">
        <v>29.83</v>
      </c>
      <c r="F748" s="73" t="s">
        <v>17</v>
      </c>
    </row>
    <row r="749" spans="1:6" x14ac:dyDescent="0.25">
      <c r="A749" s="73">
        <v>4206</v>
      </c>
      <c r="B749" s="74" t="s">
        <v>1605</v>
      </c>
      <c r="C749" s="73" t="s">
        <v>101</v>
      </c>
      <c r="D749" s="75">
        <v>23.31</v>
      </c>
      <c r="E749" s="75">
        <v>23.31</v>
      </c>
      <c r="F749" s="73" t="s">
        <v>17</v>
      </c>
    </row>
    <row r="750" spans="1:6" x14ac:dyDescent="0.25">
      <c r="A750" s="73">
        <v>4207</v>
      </c>
      <c r="B750" s="74" t="s">
        <v>1606</v>
      </c>
      <c r="C750" s="73" t="s">
        <v>101</v>
      </c>
      <c r="D750" s="75">
        <v>24</v>
      </c>
      <c r="E750" s="75">
        <v>24</v>
      </c>
      <c r="F750" s="73" t="s">
        <v>17</v>
      </c>
    </row>
    <row r="751" spans="1:6" x14ac:dyDescent="0.25">
      <c r="A751" s="73">
        <v>4208</v>
      </c>
      <c r="B751" s="74" t="s">
        <v>1607</v>
      </c>
      <c r="C751" s="73" t="s">
        <v>101</v>
      </c>
      <c r="D751" s="75">
        <v>53.77</v>
      </c>
      <c r="E751" s="75">
        <v>53.77</v>
      </c>
      <c r="F751" s="73" t="s">
        <v>17</v>
      </c>
    </row>
    <row r="752" spans="1:6" x14ac:dyDescent="0.25">
      <c r="A752" s="73">
        <v>4209</v>
      </c>
      <c r="B752" s="74" t="s">
        <v>1608</v>
      </c>
      <c r="C752" s="73" t="s">
        <v>101</v>
      </c>
      <c r="D752" s="75">
        <v>22.59</v>
      </c>
      <c r="E752" s="75">
        <v>22.59</v>
      </c>
      <c r="F752" s="73" t="s">
        <v>17</v>
      </c>
    </row>
    <row r="753" spans="1:6" ht="25.5" x14ac:dyDescent="0.25">
      <c r="A753" s="73">
        <v>4262</v>
      </c>
      <c r="B753" s="74" t="s">
        <v>1609</v>
      </c>
      <c r="C753" s="73" t="s">
        <v>101</v>
      </c>
      <c r="D753" s="75">
        <v>672173</v>
      </c>
      <c r="E753" s="75">
        <v>672173</v>
      </c>
      <c r="F753" s="73" t="s">
        <v>17</v>
      </c>
    </row>
    <row r="754" spans="1:6" ht="25.5" x14ac:dyDescent="0.25">
      <c r="A754" s="73">
        <v>4263</v>
      </c>
      <c r="B754" s="74" t="s">
        <v>1610</v>
      </c>
      <c r="C754" s="73" t="s">
        <v>101</v>
      </c>
      <c r="D754" s="75">
        <v>932079.84</v>
      </c>
      <c r="E754" s="75">
        <v>932079.84</v>
      </c>
      <c r="F754" s="73" t="s">
        <v>17</v>
      </c>
    </row>
    <row r="755" spans="1:6" ht="25.5" x14ac:dyDescent="0.25">
      <c r="A755" s="73">
        <v>4273</v>
      </c>
      <c r="B755" s="74" t="s">
        <v>1611</v>
      </c>
      <c r="C755" s="73" t="s">
        <v>101</v>
      </c>
      <c r="D755" s="75">
        <v>341.32</v>
      </c>
      <c r="E755" s="75">
        <v>341.32</v>
      </c>
      <c r="F755" s="73" t="s">
        <v>17</v>
      </c>
    </row>
    <row r="756" spans="1:6" ht="25.5" x14ac:dyDescent="0.25">
      <c r="A756" s="73">
        <v>4274</v>
      </c>
      <c r="B756" s="74" t="s">
        <v>1612</v>
      </c>
      <c r="C756" s="73" t="s">
        <v>101</v>
      </c>
      <c r="D756" s="75">
        <v>124.87</v>
      </c>
      <c r="E756" s="75">
        <v>124.87</v>
      </c>
      <c r="F756" s="73" t="s">
        <v>17</v>
      </c>
    </row>
    <row r="757" spans="1:6" ht="25.5" x14ac:dyDescent="0.25">
      <c r="A757" s="73">
        <v>4276</v>
      </c>
      <c r="B757" s="74" t="s">
        <v>1613</v>
      </c>
      <c r="C757" s="73" t="s">
        <v>101</v>
      </c>
      <c r="D757" s="75">
        <v>187.99</v>
      </c>
      <c r="E757" s="75">
        <v>187.99</v>
      </c>
      <c r="F757" s="73" t="s">
        <v>17</v>
      </c>
    </row>
    <row r="758" spans="1:6" ht="25.5" x14ac:dyDescent="0.25">
      <c r="A758" s="73">
        <v>4299</v>
      </c>
      <c r="B758" s="74" t="s">
        <v>1614</v>
      </c>
      <c r="C758" s="73" t="s">
        <v>101</v>
      </c>
      <c r="D758" s="75">
        <v>1.36</v>
      </c>
      <c r="E758" s="75">
        <v>1.36</v>
      </c>
      <c r="F758" s="73" t="s">
        <v>17</v>
      </c>
    </row>
    <row r="759" spans="1:6" ht="25.5" x14ac:dyDescent="0.25">
      <c r="A759" s="73">
        <v>4300</v>
      </c>
      <c r="B759" s="74" t="s">
        <v>1615</v>
      </c>
      <c r="C759" s="73" t="s">
        <v>101</v>
      </c>
      <c r="D759" s="75">
        <v>0.92</v>
      </c>
      <c r="E759" s="75">
        <v>0.92</v>
      </c>
      <c r="F759" s="73" t="s">
        <v>17</v>
      </c>
    </row>
    <row r="760" spans="1:6" ht="25.5" x14ac:dyDescent="0.25">
      <c r="A760" s="73">
        <v>4301</v>
      </c>
      <c r="B760" s="74" t="s">
        <v>1616</v>
      </c>
      <c r="C760" s="73" t="s">
        <v>101</v>
      </c>
      <c r="D760" s="75">
        <v>1.1299999999999999</v>
      </c>
      <c r="E760" s="75">
        <v>1.1299999999999999</v>
      </c>
      <c r="F760" s="73" t="s">
        <v>17</v>
      </c>
    </row>
    <row r="761" spans="1:6" ht="25.5" x14ac:dyDescent="0.25">
      <c r="A761" s="73">
        <v>4302</v>
      </c>
      <c r="B761" s="74" t="s">
        <v>1617</v>
      </c>
      <c r="C761" s="73" t="s">
        <v>101</v>
      </c>
      <c r="D761" s="75">
        <v>3.88</v>
      </c>
      <c r="E761" s="75">
        <v>3.88</v>
      </c>
      <c r="F761" s="73" t="s">
        <v>17</v>
      </c>
    </row>
    <row r="762" spans="1:6" ht="25.5" x14ac:dyDescent="0.25">
      <c r="A762" s="73">
        <v>4304</v>
      </c>
      <c r="B762" s="74" t="s">
        <v>1618</v>
      </c>
      <c r="C762" s="73" t="s">
        <v>101</v>
      </c>
      <c r="D762" s="75">
        <v>1.85</v>
      </c>
      <c r="E762" s="75">
        <v>1.85</v>
      </c>
      <c r="F762" s="73" t="s">
        <v>17</v>
      </c>
    </row>
    <row r="763" spans="1:6" ht="25.5" x14ac:dyDescent="0.25">
      <c r="A763" s="73">
        <v>4305</v>
      </c>
      <c r="B763" s="74" t="s">
        <v>1619</v>
      </c>
      <c r="C763" s="73" t="s">
        <v>101</v>
      </c>
      <c r="D763" s="75">
        <v>2.15</v>
      </c>
      <c r="E763" s="75">
        <v>2.15</v>
      </c>
      <c r="F763" s="73" t="s">
        <v>17</v>
      </c>
    </row>
    <row r="764" spans="1:6" ht="25.5" x14ac:dyDescent="0.25">
      <c r="A764" s="73">
        <v>4306</v>
      </c>
      <c r="B764" s="74" t="s">
        <v>1620</v>
      </c>
      <c r="C764" s="73" t="s">
        <v>101</v>
      </c>
      <c r="D764" s="75">
        <v>2.5</v>
      </c>
      <c r="E764" s="75">
        <v>2.5</v>
      </c>
      <c r="F764" s="73" t="s">
        <v>17</v>
      </c>
    </row>
    <row r="765" spans="1:6" ht="25.5" x14ac:dyDescent="0.25">
      <c r="A765" s="73">
        <v>4307</v>
      </c>
      <c r="B765" s="74" t="s">
        <v>1621</v>
      </c>
      <c r="C765" s="73" t="s">
        <v>101</v>
      </c>
      <c r="D765" s="75">
        <v>12.73</v>
      </c>
      <c r="E765" s="75">
        <v>12.73</v>
      </c>
      <c r="F765" s="73" t="s">
        <v>17</v>
      </c>
    </row>
    <row r="766" spans="1:6" ht="25.5" x14ac:dyDescent="0.25">
      <c r="A766" s="73">
        <v>4308</v>
      </c>
      <c r="B766" s="74" t="s">
        <v>1622</v>
      </c>
      <c r="C766" s="73" t="s">
        <v>101</v>
      </c>
      <c r="D766" s="75">
        <v>5.18</v>
      </c>
      <c r="E766" s="75">
        <v>5.18</v>
      </c>
      <c r="F766" s="73" t="s">
        <v>17</v>
      </c>
    </row>
    <row r="767" spans="1:6" x14ac:dyDescent="0.25">
      <c r="A767" s="73">
        <v>4309</v>
      </c>
      <c r="B767" s="74" t="s">
        <v>1623</v>
      </c>
      <c r="C767" s="73" t="s">
        <v>101</v>
      </c>
      <c r="D767" s="75">
        <v>7.44</v>
      </c>
      <c r="E767" s="75">
        <v>7.44</v>
      </c>
      <c r="F767" s="73" t="s">
        <v>17</v>
      </c>
    </row>
    <row r="768" spans="1:6" ht="25.5" x14ac:dyDescent="0.25">
      <c r="A768" s="73">
        <v>4310</v>
      </c>
      <c r="B768" s="74" t="s">
        <v>1624</v>
      </c>
      <c r="C768" s="73" t="s">
        <v>101</v>
      </c>
      <c r="D768" s="75">
        <v>3.06</v>
      </c>
      <c r="E768" s="75">
        <v>3.06</v>
      </c>
      <c r="F768" s="73" t="s">
        <v>17</v>
      </c>
    </row>
    <row r="769" spans="1:6" ht="25.5" x14ac:dyDescent="0.25">
      <c r="A769" s="73">
        <v>4311</v>
      </c>
      <c r="B769" s="74" t="s">
        <v>1625</v>
      </c>
      <c r="C769" s="73" t="s">
        <v>101</v>
      </c>
      <c r="D769" s="75">
        <v>2.15</v>
      </c>
      <c r="E769" s="75">
        <v>2.15</v>
      </c>
      <c r="F769" s="73" t="s">
        <v>17</v>
      </c>
    </row>
    <row r="770" spans="1:6" ht="25.5" x14ac:dyDescent="0.25">
      <c r="A770" s="73">
        <v>4312</v>
      </c>
      <c r="B770" s="74" t="s">
        <v>1626</v>
      </c>
      <c r="C770" s="73" t="s">
        <v>101</v>
      </c>
      <c r="D770" s="75">
        <v>3.02</v>
      </c>
      <c r="E770" s="75">
        <v>3.02</v>
      </c>
      <c r="F770" s="73" t="s">
        <v>17</v>
      </c>
    </row>
    <row r="771" spans="1:6" ht="38.25" x14ac:dyDescent="0.25">
      <c r="A771" s="73">
        <v>4315</v>
      </c>
      <c r="B771" s="74" t="s">
        <v>1627</v>
      </c>
      <c r="C771" s="73" t="s">
        <v>101</v>
      </c>
      <c r="D771" s="75">
        <v>2.2200000000000002</v>
      </c>
      <c r="E771" s="75">
        <v>2.2200000000000002</v>
      </c>
      <c r="F771" s="73" t="s">
        <v>17</v>
      </c>
    </row>
    <row r="772" spans="1:6" ht="38.25" x14ac:dyDescent="0.25">
      <c r="A772" s="73">
        <v>4316</v>
      </c>
      <c r="B772" s="74" t="s">
        <v>1628</v>
      </c>
      <c r="C772" s="73" t="s">
        <v>101</v>
      </c>
      <c r="D772" s="75">
        <v>1.94</v>
      </c>
      <c r="E772" s="75">
        <v>1.94</v>
      </c>
      <c r="F772" s="73" t="s">
        <v>17</v>
      </c>
    </row>
    <row r="773" spans="1:6" ht="38.25" x14ac:dyDescent="0.25">
      <c r="A773" s="73">
        <v>4317</v>
      </c>
      <c r="B773" s="74" t="s">
        <v>1629</v>
      </c>
      <c r="C773" s="73" t="s">
        <v>101</v>
      </c>
      <c r="D773" s="75">
        <v>3.17</v>
      </c>
      <c r="E773" s="75">
        <v>3.17</v>
      </c>
      <c r="F773" s="73" t="s">
        <v>17</v>
      </c>
    </row>
    <row r="774" spans="1:6" ht="25.5" x14ac:dyDescent="0.25">
      <c r="A774" s="73">
        <v>4318</v>
      </c>
      <c r="B774" s="74" t="s">
        <v>1630</v>
      </c>
      <c r="C774" s="73" t="s">
        <v>101</v>
      </c>
      <c r="D774" s="75">
        <v>1.67</v>
      </c>
      <c r="E774" s="75">
        <v>1.67</v>
      </c>
      <c r="F774" s="73" t="s">
        <v>17</v>
      </c>
    </row>
    <row r="775" spans="1:6" x14ac:dyDescent="0.25">
      <c r="A775" s="73">
        <v>4319</v>
      </c>
      <c r="B775" s="74" t="s">
        <v>1631</v>
      </c>
      <c r="C775" s="73" t="s">
        <v>101</v>
      </c>
      <c r="D775" s="75">
        <v>1.74</v>
      </c>
      <c r="E775" s="75">
        <v>1.74</v>
      </c>
      <c r="F775" s="73" t="s">
        <v>17</v>
      </c>
    </row>
    <row r="776" spans="1:6" ht="25.5" x14ac:dyDescent="0.25">
      <c r="A776" s="73">
        <v>4320</v>
      </c>
      <c r="B776" s="74" t="s">
        <v>1632</v>
      </c>
      <c r="C776" s="73" t="s">
        <v>101</v>
      </c>
      <c r="D776" s="75">
        <v>3.43</v>
      </c>
      <c r="E776" s="75">
        <v>3.43</v>
      </c>
      <c r="F776" s="73" t="s">
        <v>17</v>
      </c>
    </row>
    <row r="777" spans="1:6" ht="25.5" x14ac:dyDescent="0.25">
      <c r="A777" s="73">
        <v>4329</v>
      </c>
      <c r="B777" s="74" t="s">
        <v>1633</v>
      </c>
      <c r="C777" s="73" t="s">
        <v>101</v>
      </c>
      <c r="D777" s="75">
        <v>2.74</v>
      </c>
      <c r="E777" s="75">
        <v>2.74</v>
      </c>
      <c r="F777" s="73" t="s">
        <v>17</v>
      </c>
    </row>
    <row r="778" spans="1:6" x14ac:dyDescent="0.25">
      <c r="A778" s="73">
        <v>4330</v>
      </c>
      <c r="B778" s="74" t="s">
        <v>1634</v>
      </c>
      <c r="C778" s="73" t="s">
        <v>101</v>
      </c>
      <c r="D778" s="75">
        <v>0.19</v>
      </c>
      <c r="E778" s="75">
        <v>0.19</v>
      </c>
      <c r="F778" s="73" t="s">
        <v>17</v>
      </c>
    </row>
    <row r="779" spans="1:6" ht="25.5" x14ac:dyDescent="0.25">
      <c r="A779" s="73">
        <v>4331</v>
      </c>
      <c r="B779" s="74" t="s">
        <v>1635</v>
      </c>
      <c r="C779" s="73" t="s">
        <v>101</v>
      </c>
      <c r="D779" s="75">
        <v>5.19</v>
      </c>
      <c r="E779" s="75">
        <v>5.19</v>
      </c>
      <c r="F779" s="73" t="s">
        <v>17</v>
      </c>
    </row>
    <row r="780" spans="1:6" ht="25.5" x14ac:dyDescent="0.25">
      <c r="A780" s="73">
        <v>4332</v>
      </c>
      <c r="B780" s="74" t="s">
        <v>1636</v>
      </c>
      <c r="C780" s="73" t="s">
        <v>101</v>
      </c>
      <c r="D780" s="75">
        <v>1.38</v>
      </c>
      <c r="E780" s="75">
        <v>1.38</v>
      </c>
      <c r="F780" s="73" t="s">
        <v>17</v>
      </c>
    </row>
    <row r="781" spans="1:6" ht="25.5" x14ac:dyDescent="0.25">
      <c r="A781" s="73">
        <v>4333</v>
      </c>
      <c r="B781" s="74" t="s">
        <v>1637</v>
      </c>
      <c r="C781" s="73" t="s">
        <v>101</v>
      </c>
      <c r="D781" s="75">
        <v>0.33</v>
      </c>
      <c r="E781" s="75">
        <v>0.33</v>
      </c>
      <c r="F781" s="73" t="s">
        <v>17</v>
      </c>
    </row>
    <row r="782" spans="1:6" ht="25.5" x14ac:dyDescent="0.25">
      <c r="A782" s="73">
        <v>4334</v>
      </c>
      <c r="B782" s="74" t="s">
        <v>1638</v>
      </c>
      <c r="C782" s="73" t="s">
        <v>101</v>
      </c>
      <c r="D782" s="75">
        <v>23.92</v>
      </c>
      <c r="E782" s="75">
        <v>23.92</v>
      </c>
      <c r="F782" s="73" t="s">
        <v>17</v>
      </c>
    </row>
    <row r="783" spans="1:6" ht="25.5" x14ac:dyDescent="0.25">
      <c r="A783" s="73">
        <v>4335</v>
      </c>
      <c r="B783" s="74" t="s">
        <v>1639</v>
      </c>
      <c r="C783" s="73" t="s">
        <v>101</v>
      </c>
      <c r="D783" s="75">
        <v>17.440000000000001</v>
      </c>
      <c r="E783" s="75">
        <v>17.440000000000001</v>
      </c>
      <c r="F783" s="73" t="s">
        <v>17</v>
      </c>
    </row>
    <row r="784" spans="1:6" ht="25.5" x14ac:dyDescent="0.25">
      <c r="A784" s="73">
        <v>4336</v>
      </c>
      <c r="B784" s="74" t="s">
        <v>776</v>
      </c>
      <c r="C784" s="73" t="s">
        <v>101</v>
      </c>
      <c r="D784" s="75">
        <v>6.64</v>
      </c>
      <c r="E784" s="75">
        <v>6.64</v>
      </c>
      <c r="F784" s="73" t="s">
        <v>17</v>
      </c>
    </row>
    <row r="785" spans="1:6" x14ac:dyDescent="0.25">
      <c r="A785" s="73">
        <v>4337</v>
      </c>
      <c r="B785" s="74" t="s">
        <v>1640</v>
      </c>
      <c r="C785" s="73" t="s">
        <v>101</v>
      </c>
      <c r="D785" s="75">
        <v>3.24</v>
      </c>
      <c r="E785" s="75">
        <v>3.24</v>
      </c>
      <c r="F785" s="73" t="s">
        <v>17</v>
      </c>
    </row>
    <row r="786" spans="1:6" x14ac:dyDescent="0.25">
      <c r="A786" s="73">
        <v>4339</v>
      </c>
      <c r="B786" s="74" t="s">
        <v>1641</v>
      </c>
      <c r="C786" s="73" t="s">
        <v>101</v>
      </c>
      <c r="D786" s="75">
        <v>0.69</v>
      </c>
      <c r="E786" s="75">
        <v>0.69</v>
      </c>
      <c r="F786" s="73" t="s">
        <v>17</v>
      </c>
    </row>
    <row r="787" spans="1:6" x14ac:dyDescent="0.25">
      <c r="A787" s="73">
        <v>4340</v>
      </c>
      <c r="B787" s="74" t="s">
        <v>1642</v>
      </c>
      <c r="C787" s="73" t="s">
        <v>101</v>
      </c>
      <c r="D787" s="75">
        <v>1.5</v>
      </c>
      <c r="E787" s="75">
        <v>1.5</v>
      </c>
      <c r="F787" s="73" t="s">
        <v>17</v>
      </c>
    </row>
    <row r="788" spans="1:6" x14ac:dyDescent="0.25">
      <c r="A788" s="73">
        <v>4341</v>
      </c>
      <c r="B788" s="74" t="s">
        <v>1643</v>
      </c>
      <c r="C788" s="73" t="s">
        <v>101</v>
      </c>
      <c r="D788" s="75">
        <v>1.28</v>
      </c>
      <c r="E788" s="75">
        <v>1.28</v>
      </c>
      <c r="F788" s="73" t="s">
        <v>17</v>
      </c>
    </row>
    <row r="789" spans="1:6" x14ac:dyDescent="0.25">
      <c r="A789" s="73">
        <v>4342</v>
      </c>
      <c r="B789" s="74" t="s">
        <v>1644</v>
      </c>
      <c r="C789" s="73" t="s">
        <v>101</v>
      </c>
      <c r="D789" s="75">
        <v>0.28000000000000003</v>
      </c>
      <c r="E789" s="75">
        <v>0.28000000000000003</v>
      </c>
      <c r="F789" s="73" t="s">
        <v>17</v>
      </c>
    </row>
    <row r="790" spans="1:6" ht="25.5" x14ac:dyDescent="0.25">
      <c r="A790" s="73">
        <v>4343</v>
      </c>
      <c r="B790" s="74" t="s">
        <v>1645</v>
      </c>
      <c r="C790" s="73" t="s">
        <v>101</v>
      </c>
      <c r="D790" s="75">
        <v>5.88</v>
      </c>
      <c r="E790" s="75">
        <v>5.88</v>
      </c>
      <c r="F790" s="73" t="s">
        <v>17</v>
      </c>
    </row>
    <row r="791" spans="1:6" ht="25.5" x14ac:dyDescent="0.25">
      <c r="A791" s="73">
        <v>4344</v>
      </c>
      <c r="B791" s="74" t="s">
        <v>1646</v>
      </c>
      <c r="C791" s="73" t="s">
        <v>101</v>
      </c>
      <c r="D791" s="75">
        <v>25.97</v>
      </c>
      <c r="E791" s="75">
        <v>25.97</v>
      </c>
      <c r="F791" s="73" t="s">
        <v>17</v>
      </c>
    </row>
    <row r="792" spans="1:6" ht="25.5" x14ac:dyDescent="0.25">
      <c r="A792" s="73">
        <v>4346</v>
      </c>
      <c r="B792" s="74" t="s">
        <v>1647</v>
      </c>
      <c r="C792" s="73" t="s">
        <v>101</v>
      </c>
      <c r="D792" s="75">
        <v>12.84</v>
      </c>
      <c r="E792" s="75">
        <v>12.84</v>
      </c>
      <c r="F792" s="73" t="s">
        <v>17</v>
      </c>
    </row>
    <row r="793" spans="1:6" ht="25.5" x14ac:dyDescent="0.25">
      <c r="A793" s="73">
        <v>4350</v>
      </c>
      <c r="B793" s="74" t="s">
        <v>1648</v>
      </c>
      <c r="C793" s="73" t="s">
        <v>101</v>
      </c>
      <c r="D793" s="75">
        <v>0.81</v>
      </c>
      <c r="E793" s="75">
        <v>0.81</v>
      </c>
      <c r="F793" s="73" t="s">
        <v>17</v>
      </c>
    </row>
    <row r="794" spans="1:6" ht="25.5" x14ac:dyDescent="0.25">
      <c r="A794" s="73">
        <v>4351</v>
      </c>
      <c r="B794" s="74" t="s">
        <v>1649</v>
      </c>
      <c r="C794" s="73" t="s">
        <v>101</v>
      </c>
      <c r="D794" s="75">
        <v>21.1</v>
      </c>
      <c r="E794" s="75">
        <v>21.1</v>
      </c>
      <c r="F794" s="73" t="s">
        <v>17</v>
      </c>
    </row>
    <row r="795" spans="1:6" ht="25.5" x14ac:dyDescent="0.25">
      <c r="A795" s="73">
        <v>4354</v>
      </c>
      <c r="B795" s="74" t="s">
        <v>1650</v>
      </c>
      <c r="C795" s="73" t="s">
        <v>101</v>
      </c>
      <c r="D795" s="75">
        <v>59.56</v>
      </c>
      <c r="E795" s="75">
        <v>59.56</v>
      </c>
      <c r="F795" s="73" t="s">
        <v>17</v>
      </c>
    </row>
    <row r="796" spans="1:6" ht="25.5" x14ac:dyDescent="0.25">
      <c r="A796" s="73">
        <v>4356</v>
      </c>
      <c r="B796" s="74" t="s">
        <v>1651</v>
      </c>
      <c r="C796" s="73" t="s">
        <v>101</v>
      </c>
      <c r="D796" s="75">
        <v>0.33</v>
      </c>
      <c r="E796" s="75">
        <v>0.33</v>
      </c>
      <c r="F796" s="73" t="s">
        <v>17</v>
      </c>
    </row>
    <row r="797" spans="1:6" ht="25.5" x14ac:dyDescent="0.25">
      <c r="A797" s="73">
        <v>4358</v>
      </c>
      <c r="B797" s="74" t="s">
        <v>1652</v>
      </c>
      <c r="C797" s="73" t="s">
        <v>101</v>
      </c>
      <c r="D797" s="75">
        <v>2.57</v>
      </c>
      <c r="E797" s="75">
        <v>2.57</v>
      </c>
      <c r="F797" s="73" t="s">
        <v>17</v>
      </c>
    </row>
    <row r="798" spans="1:6" x14ac:dyDescent="0.25">
      <c r="A798" s="73">
        <v>4374</v>
      </c>
      <c r="B798" s="74" t="s">
        <v>1653</v>
      </c>
      <c r="C798" s="73" t="s">
        <v>101</v>
      </c>
      <c r="D798" s="75">
        <v>0.44</v>
      </c>
      <c r="E798" s="75">
        <v>0.44</v>
      </c>
      <c r="F798" s="73" t="s">
        <v>17</v>
      </c>
    </row>
    <row r="799" spans="1:6" x14ac:dyDescent="0.25">
      <c r="A799" s="73">
        <v>4375</v>
      </c>
      <c r="B799" s="74" t="s">
        <v>1654</v>
      </c>
      <c r="C799" s="73" t="s">
        <v>101</v>
      </c>
      <c r="D799" s="75">
        <v>0.12</v>
      </c>
      <c r="E799" s="75">
        <v>0.12</v>
      </c>
      <c r="F799" s="73" t="s">
        <v>17</v>
      </c>
    </row>
    <row r="800" spans="1:6" x14ac:dyDescent="0.25">
      <c r="A800" s="73">
        <v>4376</v>
      </c>
      <c r="B800" s="74" t="s">
        <v>1655</v>
      </c>
      <c r="C800" s="73" t="s">
        <v>101</v>
      </c>
      <c r="D800" s="75">
        <v>0.23</v>
      </c>
      <c r="E800" s="75">
        <v>0.23</v>
      </c>
      <c r="F800" s="73" t="s">
        <v>17</v>
      </c>
    </row>
    <row r="801" spans="1:6" ht="25.5" x14ac:dyDescent="0.25">
      <c r="A801" s="73">
        <v>4377</v>
      </c>
      <c r="B801" s="74" t="s">
        <v>1656</v>
      </c>
      <c r="C801" s="73" t="s">
        <v>101</v>
      </c>
      <c r="D801" s="75">
        <v>0.23</v>
      </c>
      <c r="E801" s="75">
        <v>0.23</v>
      </c>
      <c r="F801" s="73" t="s">
        <v>17</v>
      </c>
    </row>
    <row r="802" spans="1:6" ht="25.5" x14ac:dyDescent="0.25">
      <c r="A802" s="73">
        <v>4379</v>
      </c>
      <c r="B802" s="74" t="s">
        <v>1657</v>
      </c>
      <c r="C802" s="73" t="s">
        <v>101</v>
      </c>
      <c r="D802" s="75">
        <v>0.06</v>
      </c>
      <c r="E802" s="75">
        <v>0.06</v>
      </c>
      <c r="F802" s="73" t="s">
        <v>17</v>
      </c>
    </row>
    <row r="803" spans="1:6" ht="25.5" x14ac:dyDescent="0.25">
      <c r="A803" s="73">
        <v>4380</v>
      </c>
      <c r="B803" s="74" t="s">
        <v>1658</v>
      </c>
      <c r="C803" s="73" t="s">
        <v>101</v>
      </c>
      <c r="D803" s="75">
        <v>1.44</v>
      </c>
      <c r="E803" s="75">
        <v>1.44</v>
      </c>
      <c r="F803" s="73" t="s">
        <v>17</v>
      </c>
    </row>
    <row r="804" spans="1:6" ht="25.5" x14ac:dyDescent="0.25">
      <c r="A804" s="73">
        <v>4382</v>
      </c>
      <c r="B804" s="74" t="s">
        <v>1659</v>
      </c>
      <c r="C804" s="73" t="s">
        <v>101</v>
      </c>
      <c r="D804" s="75">
        <v>1.42</v>
      </c>
      <c r="E804" s="75">
        <v>1.42</v>
      </c>
      <c r="F804" s="73" t="s">
        <v>17</v>
      </c>
    </row>
    <row r="805" spans="1:6" ht="25.5" x14ac:dyDescent="0.25">
      <c r="A805" s="73">
        <v>4383</v>
      </c>
      <c r="B805" s="74" t="s">
        <v>1660</v>
      </c>
      <c r="C805" s="73" t="s">
        <v>101</v>
      </c>
      <c r="D805" s="75">
        <v>24.77</v>
      </c>
      <c r="E805" s="75">
        <v>24.77</v>
      </c>
      <c r="F805" s="73" t="s">
        <v>17</v>
      </c>
    </row>
    <row r="806" spans="1:6" ht="25.5" x14ac:dyDescent="0.25">
      <c r="A806" s="73">
        <v>4384</v>
      </c>
      <c r="B806" s="74" t="s">
        <v>1661</v>
      </c>
      <c r="C806" s="73" t="s">
        <v>101</v>
      </c>
      <c r="D806" s="75">
        <v>28.47</v>
      </c>
      <c r="E806" s="75">
        <v>28.47</v>
      </c>
      <c r="F806" s="73" t="s">
        <v>17</v>
      </c>
    </row>
    <row r="807" spans="1:6" ht="25.5" x14ac:dyDescent="0.25">
      <c r="A807" s="73">
        <v>4814</v>
      </c>
      <c r="B807" s="74" t="s">
        <v>1662</v>
      </c>
      <c r="C807" s="73" t="s">
        <v>101</v>
      </c>
      <c r="D807" s="75">
        <v>54.72</v>
      </c>
      <c r="E807" s="75">
        <v>54.72</v>
      </c>
      <c r="F807" s="73" t="s">
        <v>17</v>
      </c>
    </row>
    <row r="808" spans="1:6" x14ac:dyDescent="0.25">
      <c r="A808" s="73">
        <v>4815</v>
      </c>
      <c r="B808" s="74" t="s">
        <v>1663</v>
      </c>
      <c r="C808" s="73" t="s">
        <v>101</v>
      </c>
      <c r="D808" s="75">
        <v>10.130000000000001</v>
      </c>
      <c r="E808" s="75">
        <v>10.130000000000001</v>
      </c>
      <c r="F808" s="73" t="s">
        <v>17</v>
      </c>
    </row>
    <row r="809" spans="1:6" x14ac:dyDescent="0.25">
      <c r="A809" s="73">
        <v>4888</v>
      </c>
      <c r="B809" s="74" t="s">
        <v>1664</v>
      </c>
      <c r="C809" s="73" t="s">
        <v>101</v>
      </c>
      <c r="D809" s="75">
        <v>4.12</v>
      </c>
      <c r="E809" s="75">
        <v>4.12</v>
      </c>
      <c r="F809" s="73" t="s">
        <v>17</v>
      </c>
    </row>
    <row r="810" spans="1:6" x14ac:dyDescent="0.25">
      <c r="A810" s="73">
        <v>4889</v>
      </c>
      <c r="B810" s="74" t="s">
        <v>1665</v>
      </c>
      <c r="C810" s="73" t="s">
        <v>101</v>
      </c>
      <c r="D810" s="75">
        <v>5.57</v>
      </c>
      <c r="E810" s="75">
        <v>5.57</v>
      </c>
      <c r="F810" s="73" t="s">
        <v>17</v>
      </c>
    </row>
    <row r="811" spans="1:6" x14ac:dyDescent="0.25">
      <c r="A811" s="73">
        <v>4890</v>
      </c>
      <c r="B811" s="74" t="s">
        <v>1666</v>
      </c>
      <c r="C811" s="73" t="s">
        <v>101</v>
      </c>
      <c r="D811" s="75">
        <v>7.74</v>
      </c>
      <c r="E811" s="75">
        <v>7.74</v>
      </c>
      <c r="F811" s="73" t="s">
        <v>17</v>
      </c>
    </row>
    <row r="812" spans="1:6" x14ac:dyDescent="0.25">
      <c r="A812" s="73">
        <v>4891</v>
      </c>
      <c r="B812" s="74" t="s">
        <v>1667</v>
      </c>
      <c r="C812" s="73" t="s">
        <v>101</v>
      </c>
      <c r="D812" s="75">
        <v>20.83</v>
      </c>
      <c r="E812" s="75">
        <v>20.83</v>
      </c>
      <c r="F812" s="73" t="s">
        <v>17</v>
      </c>
    </row>
    <row r="813" spans="1:6" x14ac:dyDescent="0.25">
      <c r="A813" s="73">
        <v>4892</v>
      </c>
      <c r="B813" s="74" t="s">
        <v>1668</v>
      </c>
      <c r="C813" s="73" t="s">
        <v>101</v>
      </c>
      <c r="D813" s="75">
        <v>58.34</v>
      </c>
      <c r="E813" s="75">
        <v>58.34</v>
      </c>
      <c r="F813" s="73" t="s">
        <v>17</v>
      </c>
    </row>
    <row r="814" spans="1:6" x14ac:dyDescent="0.25">
      <c r="A814" s="73">
        <v>4893</v>
      </c>
      <c r="B814" s="74" t="s">
        <v>1669</v>
      </c>
      <c r="C814" s="73" t="s">
        <v>101</v>
      </c>
      <c r="D814" s="75">
        <v>14.09</v>
      </c>
      <c r="E814" s="75">
        <v>14.09</v>
      </c>
      <c r="F814" s="73" t="s">
        <v>17</v>
      </c>
    </row>
    <row r="815" spans="1:6" x14ac:dyDescent="0.25">
      <c r="A815" s="73">
        <v>4894</v>
      </c>
      <c r="B815" s="74" t="s">
        <v>1670</v>
      </c>
      <c r="C815" s="73" t="s">
        <v>101</v>
      </c>
      <c r="D815" s="75">
        <v>12.09</v>
      </c>
      <c r="E815" s="75">
        <v>12.09</v>
      </c>
      <c r="F815" s="73" t="s">
        <v>17</v>
      </c>
    </row>
    <row r="816" spans="1:6" x14ac:dyDescent="0.25">
      <c r="A816" s="73">
        <v>4902</v>
      </c>
      <c r="B816" s="74" t="s">
        <v>1671</v>
      </c>
      <c r="C816" s="73" t="s">
        <v>101</v>
      </c>
      <c r="D816" s="75">
        <v>63.3</v>
      </c>
      <c r="E816" s="75">
        <v>63.3</v>
      </c>
      <c r="F816" s="73" t="s">
        <v>17</v>
      </c>
    </row>
    <row r="817" spans="1:6" x14ac:dyDescent="0.25">
      <c r="A817" s="73">
        <v>4907</v>
      </c>
      <c r="B817" s="74" t="s">
        <v>1672</v>
      </c>
      <c r="C817" s="73" t="s">
        <v>101</v>
      </c>
      <c r="D817" s="75">
        <v>24.4</v>
      </c>
      <c r="E817" s="75">
        <v>24.4</v>
      </c>
      <c r="F817" s="73" t="s">
        <v>17</v>
      </c>
    </row>
    <row r="818" spans="1:6" ht="38.25" x14ac:dyDescent="0.25">
      <c r="A818" s="73">
        <v>4962</v>
      </c>
      <c r="B818" s="74" t="s">
        <v>1673</v>
      </c>
      <c r="C818" s="73" t="s">
        <v>101</v>
      </c>
      <c r="D818" s="75">
        <v>239.14</v>
      </c>
      <c r="E818" s="75">
        <v>239.14</v>
      </c>
      <c r="F818" s="73" t="s">
        <v>17</v>
      </c>
    </row>
    <row r="819" spans="1:6" ht="38.25" x14ac:dyDescent="0.25">
      <c r="A819" s="73">
        <v>4964</v>
      </c>
      <c r="B819" s="74" t="s">
        <v>1674</v>
      </c>
      <c r="C819" s="73" t="s">
        <v>101</v>
      </c>
      <c r="D819" s="75">
        <v>270.08999999999997</v>
      </c>
      <c r="E819" s="75">
        <v>270.08999999999997</v>
      </c>
      <c r="F819" s="73" t="s">
        <v>17</v>
      </c>
    </row>
    <row r="820" spans="1:6" ht="38.25" x14ac:dyDescent="0.25">
      <c r="A820" s="73">
        <v>4981</v>
      </c>
      <c r="B820" s="74" t="s">
        <v>1675</v>
      </c>
      <c r="C820" s="73" t="s">
        <v>101</v>
      </c>
      <c r="D820" s="75">
        <v>212.9</v>
      </c>
      <c r="E820" s="75">
        <v>212.9</v>
      </c>
      <c r="F820" s="73" t="s">
        <v>17</v>
      </c>
    </row>
    <row r="821" spans="1:6" ht="38.25" x14ac:dyDescent="0.25">
      <c r="A821" s="73">
        <v>4982</v>
      </c>
      <c r="B821" s="74" t="s">
        <v>1676</v>
      </c>
      <c r="C821" s="73" t="s">
        <v>101</v>
      </c>
      <c r="D821" s="75">
        <v>303.24</v>
      </c>
      <c r="E821" s="75">
        <v>303.24</v>
      </c>
      <c r="F821" s="73" t="s">
        <v>17</v>
      </c>
    </row>
    <row r="822" spans="1:6" ht="38.25" x14ac:dyDescent="0.25">
      <c r="A822" s="73">
        <v>4987</v>
      </c>
      <c r="B822" s="74" t="s">
        <v>1677</v>
      </c>
      <c r="C822" s="73" t="s">
        <v>101</v>
      </c>
      <c r="D822" s="75">
        <v>301.83999999999997</v>
      </c>
      <c r="E822" s="75">
        <v>301.83999999999997</v>
      </c>
      <c r="F822" s="73" t="s">
        <v>17</v>
      </c>
    </row>
    <row r="823" spans="1:6" ht="38.25" x14ac:dyDescent="0.25">
      <c r="A823" s="73">
        <v>4989</v>
      </c>
      <c r="B823" s="74" t="s">
        <v>1678</v>
      </c>
      <c r="C823" s="73" t="s">
        <v>101</v>
      </c>
      <c r="D823" s="75">
        <v>323.3</v>
      </c>
      <c r="E823" s="75">
        <v>323.3</v>
      </c>
      <c r="F823" s="73" t="s">
        <v>17</v>
      </c>
    </row>
    <row r="824" spans="1:6" ht="38.25" x14ac:dyDescent="0.25">
      <c r="A824" s="73">
        <v>4992</v>
      </c>
      <c r="B824" s="74" t="s">
        <v>1679</v>
      </c>
      <c r="C824" s="73" t="s">
        <v>101</v>
      </c>
      <c r="D824" s="75">
        <v>263.83</v>
      </c>
      <c r="E824" s="75">
        <v>263.83</v>
      </c>
      <c r="F824" s="73" t="s">
        <v>17</v>
      </c>
    </row>
    <row r="825" spans="1:6" ht="38.25" x14ac:dyDescent="0.25">
      <c r="A825" s="73">
        <v>5020</v>
      </c>
      <c r="B825" s="74" t="s">
        <v>1680</v>
      </c>
      <c r="C825" s="73" t="s">
        <v>101</v>
      </c>
      <c r="D825" s="75">
        <v>210.61</v>
      </c>
      <c r="E825" s="75">
        <v>210.61</v>
      </c>
      <c r="F825" s="73" t="s">
        <v>17</v>
      </c>
    </row>
    <row r="826" spans="1:6" ht="25.5" x14ac:dyDescent="0.25">
      <c r="A826" s="73">
        <v>5033</v>
      </c>
      <c r="B826" s="74" t="s">
        <v>1681</v>
      </c>
      <c r="C826" s="73" t="s">
        <v>101</v>
      </c>
      <c r="D826" s="75">
        <v>1230</v>
      </c>
      <c r="E826" s="75">
        <v>1230</v>
      </c>
      <c r="F826" s="73" t="s">
        <v>17</v>
      </c>
    </row>
    <row r="827" spans="1:6" ht="25.5" x14ac:dyDescent="0.25">
      <c r="A827" s="73">
        <v>5035</v>
      </c>
      <c r="B827" s="74" t="s">
        <v>1682</v>
      </c>
      <c r="C827" s="73" t="s">
        <v>101</v>
      </c>
      <c r="D827" s="75">
        <v>2524.83</v>
      </c>
      <c r="E827" s="75">
        <v>2524.83</v>
      </c>
      <c r="F827" s="73" t="s">
        <v>17</v>
      </c>
    </row>
    <row r="828" spans="1:6" ht="25.5" x14ac:dyDescent="0.25">
      <c r="A828" s="73">
        <v>5036</v>
      </c>
      <c r="B828" s="74" t="s">
        <v>1683</v>
      </c>
      <c r="C828" s="73" t="s">
        <v>101</v>
      </c>
      <c r="D828" s="75">
        <v>3873.54</v>
      </c>
      <c r="E828" s="75">
        <v>3873.54</v>
      </c>
      <c r="F828" s="73" t="s">
        <v>17</v>
      </c>
    </row>
    <row r="829" spans="1:6" ht="25.5" x14ac:dyDescent="0.25">
      <c r="A829" s="73">
        <v>5044</v>
      </c>
      <c r="B829" s="74" t="s">
        <v>1684</v>
      </c>
      <c r="C829" s="73" t="s">
        <v>101</v>
      </c>
      <c r="D829" s="75">
        <v>1369.52</v>
      </c>
      <c r="E829" s="75">
        <v>1369.52</v>
      </c>
      <c r="F829" s="73" t="s">
        <v>17</v>
      </c>
    </row>
    <row r="830" spans="1:6" ht="25.5" x14ac:dyDescent="0.25">
      <c r="A830" s="73">
        <v>5045</v>
      </c>
      <c r="B830" s="74" t="s">
        <v>1685</v>
      </c>
      <c r="C830" s="73" t="s">
        <v>101</v>
      </c>
      <c r="D830" s="75">
        <v>2195.96</v>
      </c>
      <c r="E830" s="75">
        <v>2195.96</v>
      </c>
      <c r="F830" s="73" t="s">
        <v>17</v>
      </c>
    </row>
    <row r="831" spans="1:6" ht="25.5" x14ac:dyDescent="0.25">
      <c r="A831" s="73">
        <v>5057</v>
      </c>
      <c r="B831" s="74" t="s">
        <v>1686</v>
      </c>
      <c r="C831" s="73" t="s">
        <v>101</v>
      </c>
      <c r="D831" s="75">
        <v>1445.93</v>
      </c>
      <c r="E831" s="75">
        <v>1445.93</v>
      </c>
      <c r="F831" s="73" t="s">
        <v>17</v>
      </c>
    </row>
    <row r="832" spans="1:6" ht="25.5" x14ac:dyDescent="0.25">
      <c r="A832" s="73">
        <v>5059</v>
      </c>
      <c r="B832" s="74" t="s">
        <v>1687</v>
      </c>
      <c r="C832" s="73" t="s">
        <v>101</v>
      </c>
      <c r="D832" s="75">
        <v>1637.78</v>
      </c>
      <c r="E832" s="75">
        <v>1637.78</v>
      </c>
      <c r="F832" s="73" t="s">
        <v>17</v>
      </c>
    </row>
    <row r="833" spans="1:6" ht="38.25" x14ac:dyDescent="0.25">
      <c r="A833" s="73">
        <v>5080</v>
      </c>
      <c r="B833" s="74" t="s">
        <v>1688</v>
      </c>
      <c r="C833" s="73" t="s">
        <v>101</v>
      </c>
      <c r="D833" s="75">
        <v>21.5</v>
      </c>
      <c r="E833" s="75">
        <v>21.5</v>
      </c>
      <c r="F833" s="73" t="s">
        <v>17</v>
      </c>
    </row>
    <row r="834" spans="1:6" ht="38.25" x14ac:dyDescent="0.25">
      <c r="A834" s="73">
        <v>5085</v>
      </c>
      <c r="B834" s="74" t="s">
        <v>1689</v>
      </c>
      <c r="C834" s="73" t="s">
        <v>101</v>
      </c>
      <c r="D834" s="75">
        <v>31.56</v>
      </c>
      <c r="E834" s="75">
        <v>31.56</v>
      </c>
      <c r="F834" s="73" t="s">
        <v>17</v>
      </c>
    </row>
    <row r="835" spans="1:6" x14ac:dyDescent="0.25">
      <c r="A835" s="73">
        <v>5088</v>
      </c>
      <c r="B835" s="74" t="s">
        <v>1690</v>
      </c>
      <c r="C835" s="73" t="s">
        <v>101</v>
      </c>
      <c r="D835" s="75">
        <v>7.1</v>
      </c>
      <c r="E835" s="75">
        <v>7.1</v>
      </c>
      <c r="F835" s="73" t="s">
        <v>17</v>
      </c>
    </row>
    <row r="836" spans="1:6" ht="38.25" x14ac:dyDescent="0.25">
      <c r="A836" s="73">
        <v>5090</v>
      </c>
      <c r="B836" s="74" t="s">
        <v>1691</v>
      </c>
      <c r="C836" s="73" t="s">
        <v>101</v>
      </c>
      <c r="D836" s="75">
        <v>21.2</v>
      </c>
      <c r="E836" s="75">
        <v>21.2</v>
      </c>
      <c r="F836" s="73" t="s">
        <v>17</v>
      </c>
    </row>
    <row r="837" spans="1:6" ht="25.5" x14ac:dyDescent="0.25">
      <c r="A837" s="73">
        <v>5091</v>
      </c>
      <c r="B837" s="74" t="s">
        <v>1692</v>
      </c>
      <c r="C837" s="73" t="s">
        <v>101</v>
      </c>
      <c r="D837" s="75">
        <v>20.7</v>
      </c>
      <c r="E837" s="75">
        <v>20.7</v>
      </c>
      <c r="F837" s="73" t="s">
        <v>17</v>
      </c>
    </row>
    <row r="838" spans="1:6" ht="25.5" x14ac:dyDescent="0.25">
      <c r="A838" s="73">
        <v>5102</v>
      </c>
      <c r="B838" s="74" t="s">
        <v>1693</v>
      </c>
      <c r="C838" s="73" t="s">
        <v>101</v>
      </c>
      <c r="D838" s="75">
        <v>14.12</v>
      </c>
      <c r="E838" s="75">
        <v>14.12</v>
      </c>
      <c r="F838" s="73" t="s">
        <v>17</v>
      </c>
    </row>
    <row r="839" spans="1:6" x14ac:dyDescent="0.25">
      <c r="A839" s="73">
        <v>5103</v>
      </c>
      <c r="B839" s="74" t="s">
        <v>1694</v>
      </c>
      <c r="C839" s="73" t="s">
        <v>101</v>
      </c>
      <c r="D839" s="75">
        <v>25.55</v>
      </c>
      <c r="E839" s="75">
        <v>25.55</v>
      </c>
      <c r="F839" s="73" t="s">
        <v>17</v>
      </c>
    </row>
    <row r="840" spans="1:6" ht="25.5" x14ac:dyDescent="0.25">
      <c r="A840" s="73">
        <v>6005</v>
      </c>
      <c r="B840" s="74" t="s">
        <v>30671</v>
      </c>
      <c r="C840" s="73" t="s">
        <v>101</v>
      </c>
      <c r="D840" s="75">
        <v>131.1</v>
      </c>
      <c r="E840" s="75">
        <v>131.1</v>
      </c>
      <c r="F840" s="73" t="s">
        <v>17</v>
      </c>
    </row>
    <row r="841" spans="1:6" ht="25.5" x14ac:dyDescent="0.25">
      <c r="A841" s="73">
        <v>6006</v>
      </c>
      <c r="B841" s="74" t="s">
        <v>30672</v>
      </c>
      <c r="C841" s="73" t="s">
        <v>101</v>
      </c>
      <c r="D841" s="75">
        <v>116.22</v>
      </c>
      <c r="E841" s="75">
        <v>116.22</v>
      </c>
      <c r="F841" s="73" t="s">
        <v>17</v>
      </c>
    </row>
    <row r="842" spans="1:6" x14ac:dyDescent="0.25">
      <c r="A842" s="73">
        <v>6010</v>
      </c>
      <c r="B842" s="74" t="s">
        <v>30673</v>
      </c>
      <c r="C842" s="73" t="s">
        <v>101</v>
      </c>
      <c r="D842" s="75">
        <v>145.94999999999999</v>
      </c>
      <c r="E842" s="75">
        <v>145.94999999999999</v>
      </c>
      <c r="F842" s="73" t="s">
        <v>17</v>
      </c>
    </row>
    <row r="843" spans="1:6" x14ac:dyDescent="0.25">
      <c r="A843" s="73">
        <v>6011</v>
      </c>
      <c r="B843" s="74" t="s">
        <v>30674</v>
      </c>
      <c r="C843" s="73" t="s">
        <v>101</v>
      </c>
      <c r="D843" s="75">
        <v>421.6</v>
      </c>
      <c r="E843" s="75">
        <v>421.6</v>
      </c>
      <c r="F843" s="73" t="s">
        <v>17</v>
      </c>
    </row>
    <row r="844" spans="1:6" x14ac:dyDescent="0.25">
      <c r="A844" s="73">
        <v>6012</v>
      </c>
      <c r="B844" s="74" t="s">
        <v>30675</v>
      </c>
      <c r="C844" s="73" t="s">
        <v>101</v>
      </c>
      <c r="D844" s="75">
        <v>510.42</v>
      </c>
      <c r="E844" s="75">
        <v>510.42</v>
      </c>
      <c r="F844" s="73" t="s">
        <v>17</v>
      </c>
    </row>
    <row r="845" spans="1:6" ht="25.5" x14ac:dyDescent="0.25">
      <c r="A845" s="73">
        <v>6013</v>
      </c>
      <c r="B845" s="74" t="s">
        <v>30676</v>
      </c>
      <c r="C845" s="73" t="s">
        <v>101</v>
      </c>
      <c r="D845" s="75">
        <v>160.47999999999999</v>
      </c>
      <c r="E845" s="75">
        <v>160.47999999999999</v>
      </c>
      <c r="F845" s="73" t="s">
        <v>17</v>
      </c>
    </row>
    <row r="846" spans="1:6" ht="25.5" x14ac:dyDescent="0.25">
      <c r="A846" s="73">
        <v>6014</v>
      </c>
      <c r="B846" s="74" t="s">
        <v>30677</v>
      </c>
      <c r="C846" s="73" t="s">
        <v>101</v>
      </c>
      <c r="D846" s="75">
        <v>223.13</v>
      </c>
      <c r="E846" s="75">
        <v>223.13</v>
      </c>
      <c r="F846" s="73" t="s">
        <v>17</v>
      </c>
    </row>
    <row r="847" spans="1:6" ht="25.5" x14ac:dyDescent="0.25">
      <c r="A847" s="73">
        <v>6015</v>
      </c>
      <c r="B847" s="74" t="s">
        <v>30678</v>
      </c>
      <c r="C847" s="73" t="s">
        <v>101</v>
      </c>
      <c r="D847" s="75">
        <v>233.38</v>
      </c>
      <c r="E847" s="75">
        <v>233.38</v>
      </c>
      <c r="F847" s="73" t="s">
        <v>17</v>
      </c>
    </row>
    <row r="848" spans="1:6" x14ac:dyDescent="0.25">
      <c r="A848" s="73">
        <v>6016</v>
      </c>
      <c r="B848" s="74" t="s">
        <v>30679</v>
      </c>
      <c r="C848" s="73" t="s">
        <v>101</v>
      </c>
      <c r="D848" s="75">
        <v>53.74</v>
      </c>
      <c r="E848" s="75">
        <v>53.74</v>
      </c>
      <c r="F848" s="73" t="s">
        <v>17</v>
      </c>
    </row>
    <row r="849" spans="1:6" x14ac:dyDescent="0.25">
      <c r="A849" s="73">
        <v>6017</v>
      </c>
      <c r="B849" s="74" t="s">
        <v>30680</v>
      </c>
      <c r="C849" s="73" t="s">
        <v>101</v>
      </c>
      <c r="D849" s="75">
        <v>115.6</v>
      </c>
      <c r="E849" s="75">
        <v>115.6</v>
      </c>
      <c r="F849" s="73" t="s">
        <v>17</v>
      </c>
    </row>
    <row r="850" spans="1:6" x14ac:dyDescent="0.25">
      <c r="A850" s="73">
        <v>6019</v>
      </c>
      <c r="B850" s="74" t="s">
        <v>30681</v>
      </c>
      <c r="C850" s="73" t="s">
        <v>101</v>
      </c>
      <c r="D850" s="75">
        <v>84.82</v>
      </c>
      <c r="E850" s="75">
        <v>84.82</v>
      </c>
      <c r="F850" s="73" t="s">
        <v>17</v>
      </c>
    </row>
    <row r="851" spans="1:6" x14ac:dyDescent="0.25">
      <c r="A851" s="73">
        <v>6020</v>
      </c>
      <c r="B851" s="74" t="s">
        <v>30682</v>
      </c>
      <c r="C851" s="73" t="s">
        <v>101</v>
      </c>
      <c r="D851" s="75">
        <v>50.95</v>
      </c>
      <c r="E851" s="75">
        <v>50.95</v>
      </c>
      <c r="F851" s="73" t="s">
        <v>17</v>
      </c>
    </row>
    <row r="852" spans="1:6" ht="25.5" x14ac:dyDescent="0.25">
      <c r="A852" s="73">
        <v>6021</v>
      </c>
      <c r="B852" s="74" t="s">
        <v>28947</v>
      </c>
      <c r="C852" s="73" t="s">
        <v>101</v>
      </c>
      <c r="D852" s="75">
        <v>119.62</v>
      </c>
      <c r="E852" s="75">
        <v>119.62</v>
      </c>
      <c r="F852" s="73" t="s">
        <v>17</v>
      </c>
    </row>
    <row r="853" spans="1:6" ht="25.5" x14ac:dyDescent="0.25">
      <c r="A853" s="73">
        <v>6024</v>
      </c>
      <c r="B853" s="74" t="s">
        <v>28948</v>
      </c>
      <c r="C853" s="73" t="s">
        <v>101</v>
      </c>
      <c r="D853" s="75">
        <v>123.65</v>
      </c>
      <c r="E853" s="75">
        <v>123.65</v>
      </c>
      <c r="F853" s="73" t="s">
        <v>17</v>
      </c>
    </row>
    <row r="854" spans="1:6" x14ac:dyDescent="0.25">
      <c r="A854" s="73">
        <v>6027</v>
      </c>
      <c r="B854" s="74" t="s">
        <v>30683</v>
      </c>
      <c r="C854" s="73" t="s">
        <v>101</v>
      </c>
      <c r="D854" s="75">
        <v>1063.53</v>
      </c>
      <c r="E854" s="75">
        <v>1063.53</v>
      </c>
      <c r="F854" s="73" t="s">
        <v>17</v>
      </c>
    </row>
    <row r="855" spans="1:6" x14ac:dyDescent="0.25">
      <c r="A855" s="73">
        <v>6028</v>
      </c>
      <c r="B855" s="74" t="s">
        <v>30684</v>
      </c>
      <c r="C855" s="73" t="s">
        <v>101</v>
      </c>
      <c r="D855" s="75">
        <v>203.29</v>
      </c>
      <c r="E855" s="75">
        <v>203.29</v>
      </c>
      <c r="F855" s="73" t="s">
        <v>17</v>
      </c>
    </row>
    <row r="856" spans="1:6" x14ac:dyDescent="0.25">
      <c r="A856" s="73">
        <v>6029</v>
      </c>
      <c r="B856" s="74" t="s">
        <v>1695</v>
      </c>
      <c r="C856" s="73" t="s">
        <v>101</v>
      </c>
      <c r="D856" s="75">
        <v>12.63</v>
      </c>
      <c r="E856" s="75">
        <v>12.63</v>
      </c>
      <c r="F856" s="73" t="s">
        <v>17</v>
      </c>
    </row>
    <row r="857" spans="1:6" x14ac:dyDescent="0.25">
      <c r="A857" s="73">
        <v>6031</v>
      </c>
      <c r="B857" s="74" t="s">
        <v>1696</v>
      </c>
      <c r="C857" s="73" t="s">
        <v>101</v>
      </c>
      <c r="D857" s="75">
        <v>12.5</v>
      </c>
      <c r="E857" s="75">
        <v>12.5</v>
      </c>
      <c r="F857" s="73" t="s">
        <v>17</v>
      </c>
    </row>
    <row r="858" spans="1:6" ht="25.5" x14ac:dyDescent="0.25">
      <c r="A858" s="73">
        <v>6032</v>
      </c>
      <c r="B858" s="74" t="s">
        <v>1697</v>
      </c>
      <c r="C858" s="73" t="s">
        <v>101</v>
      </c>
      <c r="D858" s="75">
        <v>15.83</v>
      </c>
      <c r="E858" s="75">
        <v>15.83</v>
      </c>
      <c r="F858" s="73" t="s">
        <v>17</v>
      </c>
    </row>
    <row r="859" spans="1:6" x14ac:dyDescent="0.25">
      <c r="A859" s="73">
        <v>6033</v>
      </c>
      <c r="B859" s="74" t="s">
        <v>1698</v>
      </c>
      <c r="C859" s="73" t="s">
        <v>101</v>
      </c>
      <c r="D859" s="75">
        <v>16.649999999999999</v>
      </c>
      <c r="E859" s="75">
        <v>16.649999999999999</v>
      </c>
      <c r="F859" s="73" t="s">
        <v>17</v>
      </c>
    </row>
    <row r="860" spans="1:6" x14ac:dyDescent="0.25">
      <c r="A860" s="73">
        <v>6034</v>
      </c>
      <c r="B860" s="74" t="s">
        <v>1699</v>
      </c>
      <c r="C860" s="73" t="s">
        <v>101</v>
      </c>
      <c r="D860" s="75">
        <v>7.81</v>
      </c>
      <c r="E860" s="75">
        <v>7.81</v>
      </c>
      <c r="F860" s="73" t="s">
        <v>17</v>
      </c>
    </row>
    <row r="861" spans="1:6" x14ac:dyDescent="0.25">
      <c r="A861" s="73">
        <v>6036</v>
      </c>
      <c r="B861" s="74" t="s">
        <v>1700</v>
      </c>
      <c r="C861" s="73" t="s">
        <v>101</v>
      </c>
      <c r="D861" s="75">
        <v>10.63</v>
      </c>
      <c r="E861" s="75">
        <v>10.63</v>
      </c>
      <c r="F861" s="73" t="s">
        <v>17</v>
      </c>
    </row>
    <row r="862" spans="1:6" x14ac:dyDescent="0.25">
      <c r="A862" s="73">
        <v>6037</v>
      </c>
      <c r="B862" s="74" t="s">
        <v>1701</v>
      </c>
      <c r="C862" s="73" t="s">
        <v>101</v>
      </c>
      <c r="D862" s="75">
        <v>8.51</v>
      </c>
      <c r="E862" s="75">
        <v>8.51</v>
      </c>
      <c r="F862" s="73" t="s">
        <v>17</v>
      </c>
    </row>
    <row r="863" spans="1:6" x14ac:dyDescent="0.25">
      <c r="A863" s="73">
        <v>6038</v>
      </c>
      <c r="B863" s="74" t="s">
        <v>1702</v>
      </c>
      <c r="C863" s="73" t="s">
        <v>101</v>
      </c>
      <c r="D863" s="75">
        <v>4.09</v>
      </c>
      <c r="E863" s="75">
        <v>4.09</v>
      </c>
      <c r="F863" s="73" t="s">
        <v>17</v>
      </c>
    </row>
    <row r="864" spans="1:6" ht="51" x14ac:dyDescent="0.25">
      <c r="A864" s="73">
        <v>6046</v>
      </c>
      <c r="B864" s="74" t="s">
        <v>1703</v>
      </c>
      <c r="C864" s="73" t="s">
        <v>101</v>
      </c>
      <c r="D864" s="75">
        <v>470000</v>
      </c>
      <c r="E864" s="75">
        <v>470000</v>
      </c>
      <c r="F864" s="73" t="s">
        <v>17</v>
      </c>
    </row>
    <row r="865" spans="1:6" x14ac:dyDescent="0.25">
      <c r="A865" s="73">
        <v>6136</v>
      </c>
      <c r="B865" s="74" t="s">
        <v>1704</v>
      </c>
      <c r="C865" s="73" t="s">
        <v>101</v>
      </c>
      <c r="D865" s="75">
        <v>220</v>
      </c>
      <c r="E865" s="75">
        <v>220</v>
      </c>
      <c r="F865" s="73" t="s">
        <v>17</v>
      </c>
    </row>
    <row r="866" spans="1:6" ht="25.5" x14ac:dyDescent="0.25">
      <c r="A866" s="73">
        <v>6138</v>
      </c>
      <c r="B866" s="74" t="s">
        <v>1705</v>
      </c>
      <c r="C866" s="73" t="s">
        <v>101</v>
      </c>
      <c r="D866" s="75">
        <v>12.3</v>
      </c>
      <c r="E866" s="75">
        <v>12.3</v>
      </c>
      <c r="F866" s="73" t="s">
        <v>17</v>
      </c>
    </row>
    <row r="867" spans="1:6" x14ac:dyDescent="0.25">
      <c r="A867" s="73">
        <v>6140</v>
      </c>
      <c r="B867" s="74" t="s">
        <v>1706</v>
      </c>
      <c r="C867" s="73" t="s">
        <v>101</v>
      </c>
      <c r="D867" s="75">
        <v>4.3499999999999996</v>
      </c>
      <c r="E867" s="75">
        <v>4.3499999999999996</v>
      </c>
      <c r="F867" s="73" t="s">
        <v>17</v>
      </c>
    </row>
    <row r="868" spans="1:6" x14ac:dyDescent="0.25">
      <c r="A868" s="73">
        <v>6141</v>
      </c>
      <c r="B868" s="74" t="s">
        <v>1707</v>
      </c>
      <c r="C868" s="73" t="s">
        <v>101</v>
      </c>
      <c r="D868" s="75">
        <v>6.65</v>
      </c>
      <c r="E868" s="75">
        <v>6.65</v>
      </c>
      <c r="F868" s="73" t="s">
        <v>17</v>
      </c>
    </row>
    <row r="869" spans="1:6" ht="25.5" x14ac:dyDescent="0.25">
      <c r="A869" s="73">
        <v>6142</v>
      </c>
      <c r="B869" s="74" t="s">
        <v>1708</v>
      </c>
      <c r="C869" s="73" t="s">
        <v>101</v>
      </c>
      <c r="D869" s="75">
        <v>9.4600000000000009</v>
      </c>
      <c r="E869" s="75">
        <v>9.4600000000000009</v>
      </c>
      <c r="F869" s="73" t="s">
        <v>17</v>
      </c>
    </row>
    <row r="870" spans="1:6" x14ac:dyDescent="0.25">
      <c r="A870" s="73">
        <v>6145</v>
      </c>
      <c r="B870" s="74" t="s">
        <v>1709</v>
      </c>
      <c r="C870" s="73" t="s">
        <v>101</v>
      </c>
      <c r="D870" s="75">
        <v>22.26</v>
      </c>
      <c r="E870" s="75">
        <v>22.26</v>
      </c>
      <c r="F870" s="73" t="s">
        <v>17</v>
      </c>
    </row>
    <row r="871" spans="1:6" x14ac:dyDescent="0.25">
      <c r="A871" s="73">
        <v>6146</v>
      </c>
      <c r="B871" s="74" t="s">
        <v>1710</v>
      </c>
      <c r="C871" s="73" t="s">
        <v>101</v>
      </c>
      <c r="D871" s="75">
        <v>21.14</v>
      </c>
      <c r="E871" s="75">
        <v>21.14</v>
      </c>
      <c r="F871" s="73" t="s">
        <v>17</v>
      </c>
    </row>
    <row r="872" spans="1:6" x14ac:dyDescent="0.25">
      <c r="A872" s="73">
        <v>6149</v>
      </c>
      <c r="B872" s="74" t="s">
        <v>1711</v>
      </c>
      <c r="C872" s="73" t="s">
        <v>101</v>
      </c>
      <c r="D872" s="75">
        <v>14.71</v>
      </c>
      <c r="E872" s="75">
        <v>14.71</v>
      </c>
      <c r="F872" s="73" t="s">
        <v>17</v>
      </c>
    </row>
    <row r="873" spans="1:6" x14ac:dyDescent="0.25">
      <c r="A873" s="73">
        <v>6150</v>
      </c>
      <c r="B873" s="74" t="s">
        <v>1712</v>
      </c>
      <c r="C873" s="73" t="s">
        <v>101</v>
      </c>
      <c r="D873" s="75">
        <v>279.88</v>
      </c>
      <c r="E873" s="75">
        <v>279.88</v>
      </c>
      <c r="F873" s="73" t="s">
        <v>17</v>
      </c>
    </row>
    <row r="874" spans="1:6" ht="25.5" x14ac:dyDescent="0.25">
      <c r="A874" s="73">
        <v>6153</v>
      </c>
      <c r="B874" s="74" t="s">
        <v>30685</v>
      </c>
      <c r="C874" s="73" t="s">
        <v>101</v>
      </c>
      <c r="D874" s="75">
        <v>6.47</v>
      </c>
      <c r="E874" s="75">
        <v>6.47</v>
      </c>
      <c r="F874" s="73" t="s">
        <v>17</v>
      </c>
    </row>
    <row r="875" spans="1:6" ht="25.5" x14ac:dyDescent="0.25">
      <c r="A875" s="73">
        <v>6154</v>
      </c>
      <c r="B875" s="74" t="s">
        <v>30686</v>
      </c>
      <c r="C875" s="73" t="s">
        <v>101</v>
      </c>
      <c r="D875" s="75">
        <v>11.49</v>
      </c>
      <c r="E875" s="75">
        <v>11.49</v>
      </c>
      <c r="F875" s="73" t="s">
        <v>17</v>
      </c>
    </row>
    <row r="876" spans="1:6" ht="25.5" x14ac:dyDescent="0.25">
      <c r="A876" s="73">
        <v>6155</v>
      </c>
      <c r="B876" s="74" t="s">
        <v>30687</v>
      </c>
      <c r="C876" s="73" t="s">
        <v>101</v>
      </c>
      <c r="D876" s="75">
        <v>26.46</v>
      </c>
      <c r="E876" s="75">
        <v>26.46</v>
      </c>
      <c r="F876" s="73" t="s">
        <v>17</v>
      </c>
    </row>
    <row r="877" spans="1:6" ht="25.5" x14ac:dyDescent="0.25">
      <c r="A877" s="73">
        <v>6156</v>
      </c>
      <c r="B877" s="74" t="s">
        <v>30688</v>
      </c>
      <c r="C877" s="73" t="s">
        <v>101</v>
      </c>
      <c r="D877" s="75">
        <v>8.06</v>
      </c>
      <c r="E877" s="75">
        <v>8.06</v>
      </c>
      <c r="F877" s="73" t="s">
        <v>17</v>
      </c>
    </row>
    <row r="878" spans="1:6" x14ac:dyDescent="0.25">
      <c r="A878" s="73">
        <v>6157</v>
      </c>
      <c r="B878" s="74" t="s">
        <v>1713</v>
      </c>
      <c r="C878" s="73" t="s">
        <v>101</v>
      </c>
      <c r="D878" s="75">
        <v>75.13</v>
      </c>
      <c r="E878" s="75">
        <v>75.13</v>
      </c>
      <c r="F878" s="73" t="s">
        <v>17</v>
      </c>
    </row>
    <row r="879" spans="1:6" x14ac:dyDescent="0.25">
      <c r="A879" s="73">
        <v>6158</v>
      </c>
      <c r="B879" s="74" t="s">
        <v>30689</v>
      </c>
      <c r="C879" s="73" t="s">
        <v>101</v>
      </c>
      <c r="D879" s="75">
        <v>9.4</v>
      </c>
      <c r="E879" s="75">
        <v>9.4</v>
      </c>
      <c r="F879" s="73" t="s">
        <v>17</v>
      </c>
    </row>
    <row r="880" spans="1:6" ht="25.5" x14ac:dyDescent="0.25">
      <c r="A880" s="73">
        <v>6240</v>
      </c>
      <c r="B880" s="74" t="s">
        <v>1714</v>
      </c>
      <c r="C880" s="73" t="s">
        <v>101</v>
      </c>
      <c r="D880" s="75">
        <v>549.92999999999995</v>
      </c>
      <c r="E880" s="75">
        <v>549.92999999999995</v>
      </c>
      <c r="F880" s="73" t="s">
        <v>17</v>
      </c>
    </row>
    <row r="881" spans="1:6" ht="25.5" x14ac:dyDescent="0.25">
      <c r="A881" s="73">
        <v>6243</v>
      </c>
      <c r="B881" s="74" t="s">
        <v>1715</v>
      </c>
      <c r="C881" s="73" t="s">
        <v>101</v>
      </c>
      <c r="D881" s="75">
        <v>415.35</v>
      </c>
      <c r="E881" s="75">
        <v>415.35</v>
      </c>
      <c r="F881" s="73" t="s">
        <v>17</v>
      </c>
    </row>
    <row r="882" spans="1:6" x14ac:dyDescent="0.25">
      <c r="A882" s="73">
        <v>6294</v>
      </c>
      <c r="B882" s="74" t="s">
        <v>1716</v>
      </c>
      <c r="C882" s="73" t="s">
        <v>101</v>
      </c>
      <c r="D882" s="75">
        <v>9.42</v>
      </c>
      <c r="E882" s="75">
        <v>9.42</v>
      </c>
      <c r="F882" s="73" t="s">
        <v>17</v>
      </c>
    </row>
    <row r="883" spans="1:6" x14ac:dyDescent="0.25">
      <c r="A883" s="73">
        <v>6295</v>
      </c>
      <c r="B883" s="74" t="s">
        <v>1717</v>
      </c>
      <c r="C883" s="73" t="s">
        <v>101</v>
      </c>
      <c r="D883" s="75">
        <v>13.41</v>
      </c>
      <c r="E883" s="75">
        <v>13.41</v>
      </c>
      <c r="F883" s="73" t="s">
        <v>17</v>
      </c>
    </row>
    <row r="884" spans="1:6" x14ac:dyDescent="0.25">
      <c r="A884" s="73">
        <v>6296</v>
      </c>
      <c r="B884" s="74" t="s">
        <v>1718</v>
      </c>
      <c r="C884" s="73" t="s">
        <v>101</v>
      </c>
      <c r="D884" s="75">
        <v>33.04</v>
      </c>
      <c r="E884" s="75">
        <v>33.04</v>
      </c>
      <c r="F884" s="73" t="s">
        <v>17</v>
      </c>
    </row>
    <row r="885" spans="1:6" x14ac:dyDescent="0.25">
      <c r="A885" s="73">
        <v>6297</v>
      </c>
      <c r="B885" s="74" t="s">
        <v>1719</v>
      </c>
      <c r="C885" s="73" t="s">
        <v>101</v>
      </c>
      <c r="D885" s="75">
        <v>41.86</v>
      </c>
      <c r="E885" s="75">
        <v>41.86</v>
      </c>
      <c r="F885" s="73" t="s">
        <v>17</v>
      </c>
    </row>
    <row r="886" spans="1:6" x14ac:dyDescent="0.25">
      <c r="A886" s="73">
        <v>6298</v>
      </c>
      <c r="B886" s="74" t="s">
        <v>1720</v>
      </c>
      <c r="C886" s="73" t="s">
        <v>101</v>
      </c>
      <c r="D886" s="75">
        <v>66.3</v>
      </c>
      <c r="E886" s="75">
        <v>66.3</v>
      </c>
      <c r="F886" s="73" t="s">
        <v>17</v>
      </c>
    </row>
    <row r="887" spans="1:6" x14ac:dyDescent="0.25">
      <c r="A887" s="73">
        <v>6299</v>
      </c>
      <c r="B887" s="74" t="s">
        <v>1721</v>
      </c>
      <c r="C887" s="73" t="s">
        <v>101</v>
      </c>
      <c r="D887" s="75">
        <v>125.89</v>
      </c>
      <c r="E887" s="75">
        <v>125.89</v>
      </c>
      <c r="F887" s="73" t="s">
        <v>17</v>
      </c>
    </row>
    <row r="888" spans="1:6" x14ac:dyDescent="0.25">
      <c r="A888" s="73">
        <v>6300</v>
      </c>
      <c r="B888" s="74" t="s">
        <v>1722</v>
      </c>
      <c r="C888" s="73" t="s">
        <v>101</v>
      </c>
      <c r="D888" s="75">
        <v>310.86</v>
      </c>
      <c r="E888" s="75">
        <v>310.86</v>
      </c>
      <c r="F888" s="73" t="s">
        <v>17</v>
      </c>
    </row>
    <row r="889" spans="1:6" x14ac:dyDescent="0.25">
      <c r="A889" s="73">
        <v>6301</v>
      </c>
      <c r="B889" s="74" t="s">
        <v>1723</v>
      </c>
      <c r="C889" s="73" t="s">
        <v>101</v>
      </c>
      <c r="D889" s="75">
        <v>1040.78</v>
      </c>
      <c r="E889" s="75">
        <v>1040.78</v>
      </c>
      <c r="F889" s="73" t="s">
        <v>17</v>
      </c>
    </row>
    <row r="890" spans="1:6" x14ac:dyDescent="0.25">
      <c r="A890" s="73">
        <v>6302</v>
      </c>
      <c r="B890" s="74" t="s">
        <v>1724</v>
      </c>
      <c r="C890" s="73" t="s">
        <v>101</v>
      </c>
      <c r="D890" s="75">
        <v>15.57</v>
      </c>
      <c r="E890" s="75">
        <v>15.57</v>
      </c>
      <c r="F890" s="73" t="s">
        <v>17</v>
      </c>
    </row>
    <row r="891" spans="1:6" x14ac:dyDescent="0.25">
      <c r="A891" s="73">
        <v>6303</v>
      </c>
      <c r="B891" s="74" t="s">
        <v>1725</v>
      </c>
      <c r="C891" s="73" t="s">
        <v>101</v>
      </c>
      <c r="D891" s="75">
        <v>25.32</v>
      </c>
      <c r="E891" s="75">
        <v>25.32</v>
      </c>
      <c r="F891" s="73" t="s">
        <v>17</v>
      </c>
    </row>
    <row r="892" spans="1:6" x14ac:dyDescent="0.25">
      <c r="A892" s="73">
        <v>6304</v>
      </c>
      <c r="B892" s="74" t="s">
        <v>1726</v>
      </c>
      <c r="C892" s="73" t="s">
        <v>101</v>
      </c>
      <c r="D892" s="75">
        <v>49.17</v>
      </c>
      <c r="E892" s="75">
        <v>49.17</v>
      </c>
      <c r="F892" s="73" t="s">
        <v>17</v>
      </c>
    </row>
    <row r="893" spans="1:6" x14ac:dyDescent="0.25">
      <c r="A893" s="73">
        <v>6305</v>
      </c>
      <c r="B893" s="74" t="s">
        <v>1727</v>
      </c>
      <c r="C893" s="73" t="s">
        <v>101</v>
      </c>
      <c r="D893" s="75">
        <v>73.400000000000006</v>
      </c>
      <c r="E893" s="75">
        <v>73.400000000000006</v>
      </c>
      <c r="F893" s="73" t="s">
        <v>17</v>
      </c>
    </row>
    <row r="894" spans="1:6" x14ac:dyDescent="0.25">
      <c r="A894" s="73">
        <v>6306</v>
      </c>
      <c r="B894" s="74" t="s">
        <v>1728</v>
      </c>
      <c r="C894" s="73" t="s">
        <v>101</v>
      </c>
      <c r="D894" s="75">
        <v>73.400000000000006</v>
      </c>
      <c r="E894" s="75">
        <v>73.400000000000006</v>
      </c>
      <c r="F894" s="73" t="s">
        <v>17</v>
      </c>
    </row>
    <row r="895" spans="1:6" x14ac:dyDescent="0.25">
      <c r="A895" s="73">
        <v>6307</v>
      </c>
      <c r="B895" s="74" t="s">
        <v>1729</v>
      </c>
      <c r="C895" s="73" t="s">
        <v>101</v>
      </c>
      <c r="D895" s="75">
        <v>136.07</v>
      </c>
      <c r="E895" s="75">
        <v>136.07</v>
      </c>
      <c r="F895" s="73" t="s">
        <v>17</v>
      </c>
    </row>
    <row r="896" spans="1:6" x14ac:dyDescent="0.25">
      <c r="A896" s="73">
        <v>6308</v>
      </c>
      <c r="B896" s="74" t="s">
        <v>1730</v>
      </c>
      <c r="C896" s="73" t="s">
        <v>101</v>
      </c>
      <c r="D896" s="75">
        <v>136.07</v>
      </c>
      <c r="E896" s="75">
        <v>136.07</v>
      </c>
      <c r="F896" s="73" t="s">
        <v>17</v>
      </c>
    </row>
    <row r="897" spans="1:6" x14ac:dyDescent="0.25">
      <c r="A897" s="73">
        <v>6309</v>
      </c>
      <c r="B897" s="74" t="s">
        <v>1731</v>
      </c>
      <c r="C897" s="73" t="s">
        <v>101</v>
      </c>
      <c r="D897" s="75">
        <v>140.02000000000001</v>
      </c>
      <c r="E897" s="75">
        <v>140.02000000000001</v>
      </c>
      <c r="F897" s="73" t="s">
        <v>17</v>
      </c>
    </row>
    <row r="898" spans="1:6" x14ac:dyDescent="0.25">
      <c r="A898" s="73">
        <v>6310</v>
      </c>
      <c r="B898" s="74" t="s">
        <v>1732</v>
      </c>
      <c r="C898" s="73" t="s">
        <v>101</v>
      </c>
      <c r="D898" s="75">
        <v>195.72</v>
      </c>
      <c r="E898" s="75">
        <v>195.72</v>
      </c>
      <c r="F898" s="73" t="s">
        <v>17</v>
      </c>
    </row>
    <row r="899" spans="1:6" x14ac:dyDescent="0.25">
      <c r="A899" s="73">
        <v>6311</v>
      </c>
      <c r="B899" s="74" t="s">
        <v>1733</v>
      </c>
      <c r="C899" s="73" t="s">
        <v>101</v>
      </c>
      <c r="D899" s="75">
        <v>195.72</v>
      </c>
      <c r="E899" s="75">
        <v>195.72</v>
      </c>
      <c r="F899" s="73" t="s">
        <v>17</v>
      </c>
    </row>
    <row r="900" spans="1:6" x14ac:dyDescent="0.25">
      <c r="A900" s="73">
        <v>6312</v>
      </c>
      <c r="B900" s="74" t="s">
        <v>1734</v>
      </c>
      <c r="C900" s="73" t="s">
        <v>101</v>
      </c>
      <c r="D900" s="75">
        <v>195.72</v>
      </c>
      <c r="E900" s="75">
        <v>195.72</v>
      </c>
      <c r="F900" s="73" t="s">
        <v>17</v>
      </c>
    </row>
    <row r="901" spans="1:6" x14ac:dyDescent="0.25">
      <c r="A901" s="73">
        <v>6313</v>
      </c>
      <c r="B901" s="74" t="s">
        <v>1735</v>
      </c>
      <c r="C901" s="73" t="s">
        <v>101</v>
      </c>
      <c r="D901" s="75">
        <v>195.72</v>
      </c>
      <c r="E901" s="75">
        <v>195.72</v>
      </c>
      <c r="F901" s="73" t="s">
        <v>17</v>
      </c>
    </row>
    <row r="902" spans="1:6" x14ac:dyDescent="0.25">
      <c r="A902" s="73">
        <v>6314</v>
      </c>
      <c r="B902" s="74" t="s">
        <v>1736</v>
      </c>
      <c r="C902" s="73" t="s">
        <v>101</v>
      </c>
      <c r="D902" s="75">
        <v>195.72</v>
      </c>
      <c r="E902" s="75">
        <v>195.72</v>
      </c>
      <c r="F902" s="73" t="s">
        <v>17</v>
      </c>
    </row>
    <row r="903" spans="1:6" x14ac:dyDescent="0.25">
      <c r="A903" s="73">
        <v>6315</v>
      </c>
      <c r="B903" s="74" t="s">
        <v>1737</v>
      </c>
      <c r="C903" s="73" t="s">
        <v>101</v>
      </c>
      <c r="D903" s="75">
        <v>370.59</v>
      </c>
      <c r="E903" s="75">
        <v>370.59</v>
      </c>
      <c r="F903" s="73" t="s">
        <v>17</v>
      </c>
    </row>
    <row r="904" spans="1:6" x14ac:dyDescent="0.25">
      <c r="A904" s="73">
        <v>6316</v>
      </c>
      <c r="B904" s="74" t="s">
        <v>783</v>
      </c>
      <c r="C904" s="73" t="s">
        <v>101</v>
      </c>
      <c r="D904" s="75">
        <v>370.59</v>
      </c>
      <c r="E904" s="75">
        <v>370.59</v>
      </c>
      <c r="F904" s="73" t="s">
        <v>17</v>
      </c>
    </row>
    <row r="905" spans="1:6" x14ac:dyDescent="0.25">
      <c r="A905" s="73">
        <v>6317</v>
      </c>
      <c r="B905" s="74" t="s">
        <v>1738</v>
      </c>
      <c r="C905" s="73" t="s">
        <v>101</v>
      </c>
      <c r="D905" s="75">
        <v>136.07</v>
      </c>
      <c r="E905" s="75">
        <v>136.07</v>
      </c>
      <c r="F905" s="73" t="s">
        <v>17</v>
      </c>
    </row>
    <row r="906" spans="1:6" x14ac:dyDescent="0.25">
      <c r="A906" s="73">
        <v>6318</v>
      </c>
      <c r="B906" s="74" t="s">
        <v>1739</v>
      </c>
      <c r="C906" s="73" t="s">
        <v>101</v>
      </c>
      <c r="D906" s="75">
        <v>73.400000000000006</v>
      </c>
      <c r="E906" s="75">
        <v>73.400000000000006</v>
      </c>
      <c r="F906" s="73" t="s">
        <v>17</v>
      </c>
    </row>
    <row r="907" spans="1:6" x14ac:dyDescent="0.25">
      <c r="A907" s="73">
        <v>6319</v>
      </c>
      <c r="B907" s="74" t="s">
        <v>1740</v>
      </c>
      <c r="C907" s="73" t="s">
        <v>101</v>
      </c>
      <c r="D907" s="75">
        <v>49.17</v>
      </c>
      <c r="E907" s="75">
        <v>49.17</v>
      </c>
      <c r="F907" s="73" t="s">
        <v>17</v>
      </c>
    </row>
    <row r="908" spans="1:6" x14ac:dyDescent="0.25">
      <c r="A908" s="73">
        <v>6320</v>
      </c>
      <c r="B908" s="74" t="s">
        <v>1741</v>
      </c>
      <c r="C908" s="73" t="s">
        <v>101</v>
      </c>
      <c r="D908" s="75">
        <v>25.32</v>
      </c>
      <c r="E908" s="75">
        <v>25.32</v>
      </c>
      <c r="F908" s="73" t="s">
        <v>17</v>
      </c>
    </row>
    <row r="909" spans="1:6" x14ac:dyDescent="0.25">
      <c r="A909" s="73">
        <v>6321</v>
      </c>
      <c r="B909" s="74" t="s">
        <v>1742</v>
      </c>
      <c r="C909" s="73" t="s">
        <v>101</v>
      </c>
      <c r="D909" s="75">
        <v>444.04</v>
      </c>
      <c r="E909" s="75">
        <v>444.04</v>
      </c>
      <c r="F909" s="73" t="s">
        <v>17</v>
      </c>
    </row>
    <row r="910" spans="1:6" x14ac:dyDescent="0.25">
      <c r="A910" s="73">
        <v>6322</v>
      </c>
      <c r="B910" s="74" t="s">
        <v>1743</v>
      </c>
      <c r="C910" s="73" t="s">
        <v>101</v>
      </c>
      <c r="D910" s="75">
        <v>168.61</v>
      </c>
      <c r="E910" s="75">
        <v>168.61</v>
      </c>
      <c r="F910" s="73" t="s">
        <v>17</v>
      </c>
    </row>
    <row r="911" spans="1:6" x14ac:dyDescent="0.25">
      <c r="A911" s="73">
        <v>6323</v>
      </c>
      <c r="B911" s="74" t="s">
        <v>1744</v>
      </c>
      <c r="C911" s="73" t="s">
        <v>101</v>
      </c>
      <c r="D911" s="75">
        <v>21.59</v>
      </c>
      <c r="E911" s="75">
        <v>21.59</v>
      </c>
      <c r="F911" s="73" t="s">
        <v>17</v>
      </c>
    </row>
    <row r="912" spans="1:6" x14ac:dyDescent="0.25">
      <c r="A912" s="73">
        <v>7048</v>
      </c>
      <c r="B912" s="74" t="s">
        <v>1745</v>
      </c>
      <c r="C912" s="73" t="s">
        <v>101</v>
      </c>
      <c r="D912" s="75">
        <v>29.68</v>
      </c>
      <c r="E912" s="75">
        <v>29.68</v>
      </c>
      <c r="F912" s="73" t="s">
        <v>17</v>
      </c>
    </row>
    <row r="913" spans="1:6" x14ac:dyDescent="0.25">
      <c r="A913" s="73">
        <v>7070</v>
      </c>
      <c r="B913" s="74" t="s">
        <v>1746</v>
      </c>
      <c r="C913" s="73" t="s">
        <v>101</v>
      </c>
      <c r="D913" s="75">
        <v>235.71</v>
      </c>
      <c r="E913" s="75">
        <v>235.71</v>
      </c>
      <c r="F913" s="73" t="s">
        <v>17</v>
      </c>
    </row>
    <row r="914" spans="1:6" x14ac:dyDescent="0.25">
      <c r="A914" s="73">
        <v>7088</v>
      </c>
      <c r="B914" s="74" t="s">
        <v>1747</v>
      </c>
      <c r="C914" s="73" t="s">
        <v>101</v>
      </c>
      <c r="D914" s="75">
        <v>64.91</v>
      </c>
      <c r="E914" s="75">
        <v>64.91</v>
      </c>
      <c r="F914" s="73" t="s">
        <v>17</v>
      </c>
    </row>
    <row r="915" spans="1:6" x14ac:dyDescent="0.25">
      <c r="A915" s="73">
        <v>7091</v>
      </c>
      <c r="B915" s="74" t="s">
        <v>1748</v>
      </c>
      <c r="C915" s="73" t="s">
        <v>101</v>
      </c>
      <c r="D915" s="75">
        <v>18.32</v>
      </c>
      <c r="E915" s="75">
        <v>18.32</v>
      </c>
      <c r="F915" s="73" t="s">
        <v>17</v>
      </c>
    </row>
    <row r="916" spans="1:6" x14ac:dyDescent="0.25">
      <c r="A916" s="73">
        <v>7094</v>
      </c>
      <c r="B916" s="74" t="s">
        <v>1749</v>
      </c>
      <c r="C916" s="73" t="s">
        <v>101</v>
      </c>
      <c r="D916" s="75">
        <v>14.18</v>
      </c>
      <c r="E916" s="75">
        <v>14.18</v>
      </c>
      <c r="F916" s="73" t="s">
        <v>17</v>
      </c>
    </row>
    <row r="917" spans="1:6" x14ac:dyDescent="0.25">
      <c r="A917" s="73">
        <v>7097</v>
      </c>
      <c r="B917" s="74" t="s">
        <v>1750</v>
      </c>
      <c r="C917" s="73" t="s">
        <v>101</v>
      </c>
      <c r="D917" s="75">
        <v>8.61</v>
      </c>
      <c r="E917" s="75">
        <v>8.61</v>
      </c>
      <c r="F917" s="73" t="s">
        <v>17</v>
      </c>
    </row>
    <row r="918" spans="1:6" x14ac:dyDescent="0.25">
      <c r="A918" s="73">
        <v>7098</v>
      </c>
      <c r="B918" s="74" t="s">
        <v>1751</v>
      </c>
      <c r="C918" s="73" t="s">
        <v>101</v>
      </c>
      <c r="D918" s="75">
        <v>4.33</v>
      </c>
      <c r="E918" s="75">
        <v>4.33</v>
      </c>
      <c r="F918" s="73" t="s">
        <v>17</v>
      </c>
    </row>
    <row r="919" spans="1:6" ht="25.5" x14ac:dyDescent="0.25">
      <c r="A919" s="73">
        <v>7103</v>
      </c>
      <c r="B919" s="74" t="s">
        <v>1752</v>
      </c>
      <c r="C919" s="73" t="s">
        <v>101</v>
      </c>
      <c r="D919" s="75">
        <v>15.59</v>
      </c>
      <c r="E919" s="75">
        <v>15.59</v>
      </c>
      <c r="F919" s="73" t="s">
        <v>17</v>
      </c>
    </row>
    <row r="920" spans="1:6" ht="25.5" x14ac:dyDescent="0.25">
      <c r="A920" s="73">
        <v>7104</v>
      </c>
      <c r="B920" s="74" t="s">
        <v>1753</v>
      </c>
      <c r="C920" s="73" t="s">
        <v>101</v>
      </c>
      <c r="D920" s="75">
        <v>4.34</v>
      </c>
      <c r="E920" s="75">
        <v>4.34</v>
      </c>
      <c r="F920" s="73" t="s">
        <v>17</v>
      </c>
    </row>
    <row r="921" spans="1:6" x14ac:dyDescent="0.25">
      <c r="A921" s="73">
        <v>7105</v>
      </c>
      <c r="B921" s="74" t="s">
        <v>1754</v>
      </c>
      <c r="C921" s="73" t="s">
        <v>101</v>
      </c>
      <c r="D921" s="75">
        <v>47</v>
      </c>
      <c r="E921" s="75">
        <v>47</v>
      </c>
      <c r="F921" s="73" t="s">
        <v>17</v>
      </c>
    </row>
    <row r="922" spans="1:6" ht="25.5" x14ac:dyDescent="0.25">
      <c r="A922" s="73">
        <v>7106</v>
      </c>
      <c r="B922" s="74" t="s">
        <v>1755</v>
      </c>
      <c r="C922" s="73" t="s">
        <v>101</v>
      </c>
      <c r="D922" s="75">
        <v>161.13999999999999</v>
      </c>
      <c r="E922" s="75">
        <v>161.13999999999999</v>
      </c>
      <c r="F922" s="73" t="s">
        <v>17</v>
      </c>
    </row>
    <row r="923" spans="1:6" ht="25.5" x14ac:dyDescent="0.25">
      <c r="A923" s="73">
        <v>7108</v>
      </c>
      <c r="B923" s="74" t="s">
        <v>1756</v>
      </c>
      <c r="C923" s="73" t="s">
        <v>101</v>
      </c>
      <c r="D923" s="75">
        <v>9.7899999999999991</v>
      </c>
      <c r="E923" s="75">
        <v>9.7899999999999991</v>
      </c>
      <c r="F923" s="73" t="s">
        <v>17</v>
      </c>
    </row>
    <row r="924" spans="1:6" ht="25.5" x14ac:dyDescent="0.25">
      <c r="A924" s="73">
        <v>7109</v>
      </c>
      <c r="B924" s="74" t="s">
        <v>1757</v>
      </c>
      <c r="C924" s="73" t="s">
        <v>101</v>
      </c>
      <c r="D924" s="75">
        <v>2.87</v>
      </c>
      <c r="E924" s="75">
        <v>2.87</v>
      </c>
      <c r="F924" s="73" t="s">
        <v>17</v>
      </c>
    </row>
    <row r="925" spans="1:6" x14ac:dyDescent="0.25">
      <c r="A925" s="73">
        <v>7110</v>
      </c>
      <c r="B925" s="74" t="s">
        <v>1758</v>
      </c>
      <c r="C925" s="73" t="s">
        <v>101</v>
      </c>
      <c r="D925" s="75">
        <v>55.44</v>
      </c>
      <c r="E925" s="75">
        <v>55.44</v>
      </c>
      <c r="F925" s="73" t="s">
        <v>17</v>
      </c>
    </row>
    <row r="926" spans="1:6" ht="25.5" x14ac:dyDescent="0.25">
      <c r="A926" s="73">
        <v>7114</v>
      </c>
      <c r="B926" s="74" t="s">
        <v>1759</v>
      </c>
      <c r="C926" s="73" t="s">
        <v>101</v>
      </c>
      <c r="D926" s="75">
        <v>14.5</v>
      </c>
      <c r="E926" s="75">
        <v>14.5</v>
      </c>
      <c r="F926" s="73" t="s">
        <v>17</v>
      </c>
    </row>
    <row r="927" spans="1:6" ht="25.5" x14ac:dyDescent="0.25">
      <c r="A927" s="73">
        <v>7116</v>
      </c>
      <c r="B927" s="74" t="s">
        <v>1760</v>
      </c>
      <c r="C927" s="73" t="s">
        <v>101</v>
      </c>
      <c r="D927" s="75">
        <v>4.21</v>
      </c>
      <c r="E927" s="75">
        <v>4.21</v>
      </c>
      <c r="F927" s="73" t="s">
        <v>17</v>
      </c>
    </row>
    <row r="928" spans="1:6" x14ac:dyDescent="0.25">
      <c r="A928" s="73">
        <v>7118</v>
      </c>
      <c r="B928" s="74" t="s">
        <v>1761</v>
      </c>
      <c r="C928" s="73" t="s">
        <v>101</v>
      </c>
      <c r="D928" s="75">
        <v>29.16</v>
      </c>
      <c r="E928" s="75">
        <v>29.16</v>
      </c>
      <c r="F928" s="73" t="s">
        <v>17</v>
      </c>
    </row>
    <row r="929" spans="1:6" x14ac:dyDescent="0.25">
      <c r="A929" s="73">
        <v>7119</v>
      </c>
      <c r="B929" s="74" t="s">
        <v>1762</v>
      </c>
      <c r="C929" s="73" t="s">
        <v>101</v>
      </c>
      <c r="D929" s="75">
        <v>12.76</v>
      </c>
      <c r="E929" s="75">
        <v>12.76</v>
      </c>
      <c r="F929" s="73" t="s">
        <v>17</v>
      </c>
    </row>
    <row r="930" spans="1:6" ht="25.5" x14ac:dyDescent="0.25">
      <c r="A930" s="73">
        <v>7120</v>
      </c>
      <c r="B930" s="74" t="s">
        <v>1763</v>
      </c>
      <c r="C930" s="73" t="s">
        <v>101</v>
      </c>
      <c r="D930" s="75">
        <v>9.7899999999999991</v>
      </c>
      <c r="E930" s="75">
        <v>9.7899999999999991</v>
      </c>
      <c r="F930" s="73" t="s">
        <v>17</v>
      </c>
    </row>
    <row r="931" spans="1:6" ht="25.5" x14ac:dyDescent="0.25">
      <c r="A931" s="73">
        <v>7121</v>
      </c>
      <c r="B931" s="74" t="s">
        <v>1764</v>
      </c>
      <c r="C931" s="73" t="s">
        <v>101</v>
      </c>
      <c r="D931" s="75">
        <v>10.37</v>
      </c>
      <c r="E931" s="75">
        <v>10.37</v>
      </c>
      <c r="F931" s="73" t="s">
        <v>17</v>
      </c>
    </row>
    <row r="932" spans="1:6" ht="25.5" x14ac:dyDescent="0.25">
      <c r="A932" s="73">
        <v>7122</v>
      </c>
      <c r="B932" s="74" t="s">
        <v>1765</v>
      </c>
      <c r="C932" s="73" t="s">
        <v>101</v>
      </c>
      <c r="D932" s="75">
        <v>12.46</v>
      </c>
      <c r="E932" s="75">
        <v>12.46</v>
      </c>
      <c r="F932" s="73" t="s">
        <v>17</v>
      </c>
    </row>
    <row r="933" spans="1:6" x14ac:dyDescent="0.25">
      <c r="A933" s="73">
        <v>7123</v>
      </c>
      <c r="B933" s="74" t="s">
        <v>1766</v>
      </c>
      <c r="C933" s="73" t="s">
        <v>101</v>
      </c>
      <c r="D933" s="75">
        <v>5.24</v>
      </c>
      <c r="E933" s="75">
        <v>5.24</v>
      </c>
      <c r="F933" s="73" t="s">
        <v>17</v>
      </c>
    </row>
    <row r="934" spans="1:6" x14ac:dyDescent="0.25">
      <c r="A934" s="73">
        <v>7126</v>
      </c>
      <c r="B934" s="74" t="s">
        <v>1767</v>
      </c>
      <c r="C934" s="73" t="s">
        <v>101</v>
      </c>
      <c r="D934" s="75">
        <v>26.04</v>
      </c>
      <c r="E934" s="75">
        <v>26.04</v>
      </c>
      <c r="F934" s="73" t="s">
        <v>17</v>
      </c>
    </row>
    <row r="935" spans="1:6" ht="25.5" x14ac:dyDescent="0.25">
      <c r="A935" s="73">
        <v>7128</v>
      </c>
      <c r="B935" s="74" t="s">
        <v>1768</v>
      </c>
      <c r="C935" s="73" t="s">
        <v>101</v>
      </c>
      <c r="D935" s="75">
        <v>9.81</v>
      </c>
      <c r="E935" s="75">
        <v>9.81</v>
      </c>
      <c r="F935" s="73" t="s">
        <v>17</v>
      </c>
    </row>
    <row r="936" spans="1:6" ht="25.5" x14ac:dyDescent="0.25">
      <c r="A936" s="73">
        <v>7129</v>
      </c>
      <c r="B936" s="74" t="s">
        <v>1769</v>
      </c>
      <c r="C936" s="73" t="s">
        <v>101</v>
      </c>
      <c r="D936" s="75">
        <v>11.52</v>
      </c>
      <c r="E936" s="75">
        <v>11.52</v>
      </c>
      <c r="F936" s="73" t="s">
        <v>17</v>
      </c>
    </row>
    <row r="937" spans="1:6" ht="25.5" x14ac:dyDescent="0.25">
      <c r="A937" s="73">
        <v>7130</v>
      </c>
      <c r="B937" s="74" t="s">
        <v>1770</v>
      </c>
      <c r="C937" s="73" t="s">
        <v>101</v>
      </c>
      <c r="D937" s="75">
        <v>16.739999999999998</v>
      </c>
      <c r="E937" s="75">
        <v>16.739999999999998</v>
      </c>
      <c r="F937" s="73" t="s">
        <v>17</v>
      </c>
    </row>
    <row r="938" spans="1:6" ht="25.5" x14ac:dyDescent="0.25">
      <c r="A938" s="73">
        <v>7131</v>
      </c>
      <c r="B938" s="74" t="s">
        <v>1771</v>
      </c>
      <c r="C938" s="73" t="s">
        <v>101</v>
      </c>
      <c r="D938" s="75">
        <v>20.47</v>
      </c>
      <c r="E938" s="75">
        <v>20.47</v>
      </c>
      <c r="F938" s="73" t="s">
        <v>17</v>
      </c>
    </row>
    <row r="939" spans="1:6" ht="25.5" x14ac:dyDescent="0.25">
      <c r="A939" s="73">
        <v>7132</v>
      </c>
      <c r="B939" s="74" t="s">
        <v>1772</v>
      </c>
      <c r="C939" s="73" t="s">
        <v>101</v>
      </c>
      <c r="D939" s="75">
        <v>48.2</v>
      </c>
      <c r="E939" s="75">
        <v>48.2</v>
      </c>
      <c r="F939" s="73" t="s">
        <v>17</v>
      </c>
    </row>
    <row r="940" spans="1:6" ht="25.5" x14ac:dyDescent="0.25">
      <c r="A940" s="73">
        <v>7133</v>
      </c>
      <c r="B940" s="74" t="s">
        <v>1773</v>
      </c>
      <c r="C940" s="73" t="s">
        <v>101</v>
      </c>
      <c r="D940" s="75">
        <v>111.38</v>
      </c>
      <c r="E940" s="75">
        <v>111.38</v>
      </c>
      <c r="F940" s="73" t="s">
        <v>17</v>
      </c>
    </row>
    <row r="941" spans="1:6" ht="25.5" x14ac:dyDescent="0.25">
      <c r="A941" s="73">
        <v>7135</v>
      </c>
      <c r="B941" s="74" t="s">
        <v>1774</v>
      </c>
      <c r="C941" s="73" t="s">
        <v>101</v>
      </c>
      <c r="D941" s="75">
        <v>5.88</v>
      </c>
      <c r="E941" s="75">
        <v>5.88</v>
      </c>
      <c r="F941" s="73" t="s">
        <v>17</v>
      </c>
    </row>
    <row r="942" spans="1:6" ht="25.5" x14ac:dyDescent="0.25">
      <c r="A942" s="73">
        <v>7136</v>
      </c>
      <c r="B942" s="74" t="s">
        <v>1775</v>
      </c>
      <c r="C942" s="73" t="s">
        <v>101</v>
      </c>
      <c r="D942" s="75">
        <v>7.56</v>
      </c>
      <c r="E942" s="75">
        <v>7.56</v>
      </c>
      <c r="F942" s="73" t="s">
        <v>17</v>
      </c>
    </row>
    <row r="943" spans="1:6" ht="25.5" x14ac:dyDescent="0.25">
      <c r="A943" s="73">
        <v>7137</v>
      </c>
      <c r="B943" s="74" t="s">
        <v>1776</v>
      </c>
      <c r="C943" s="73" t="s">
        <v>101</v>
      </c>
      <c r="D943" s="75">
        <v>11.32</v>
      </c>
      <c r="E943" s="75">
        <v>11.32</v>
      </c>
      <c r="F943" s="73" t="s">
        <v>17</v>
      </c>
    </row>
    <row r="944" spans="1:6" x14ac:dyDescent="0.25">
      <c r="A944" s="73">
        <v>7138</v>
      </c>
      <c r="B944" s="74" t="s">
        <v>1777</v>
      </c>
      <c r="C944" s="73" t="s">
        <v>101</v>
      </c>
      <c r="D944" s="75">
        <v>1.2</v>
      </c>
      <c r="E944" s="75">
        <v>1.2</v>
      </c>
      <c r="F944" s="73" t="s">
        <v>17</v>
      </c>
    </row>
    <row r="945" spans="1:6" x14ac:dyDescent="0.25">
      <c r="A945" s="73">
        <v>7139</v>
      </c>
      <c r="B945" s="74" t="s">
        <v>1778</v>
      </c>
      <c r="C945" s="73" t="s">
        <v>101</v>
      </c>
      <c r="D945" s="75">
        <v>1.36</v>
      </c>
      <c r="E945" s="75">
        <v>1.36</v>
      </c>
      <c r="F945" s="73" t="s">
        <v>17</v>
      </c>
    </row>
    <row r="946" spans="1:6" x14ac:dyDescent="0.25">
      <c r="A946" s="73">
        <v>7140</v>
      </c>
      <c r="B946" s="74" t="s">
        <v>1779</v>
      </c>
      <c r="C946" s="73" t="s">
        <v>101</v>
      </c>
      <c r="D946" s="75">
        <v>4.2699999999999996</v>
      </c>
      <c r="E946" s="75">
        <v>4.2699999999999996</v>
      </c>
      <c r="F946" s="73" t="s">
        <v>17</v>
      </c>
    </row>
    <row r="947" spans="1:6" x14ac:dyDescent="0.25">
      <c r="A947" s="73">
        <v>7141</v>
      </c>
      <c r="B947" s="74" t="s">
        <v>1780</v>
      </c>
      <c r="C947" s="73" t="s">
        <v>101</v>
      </c>
      <c r="D947" s="75">
        <v>10.44</v>
      </c>
      <c r="E947" s="75">
        <v>10.44</v>
      </c>
      <c r="F947" s="73" t="s">
        <v>17</v>
      </c>
    </row>
    <row r="948" spans="1:6" x14ac:dyDescent="0.25">
      <c r="A948" s="73">
        <v>7142</v>
      </c>
      <c r="B948" s="74" t="s">
        <v>1781</v>
      </c>
      <c r="C948" s="73" t="s">
        <v>101</v>
      </c>
      <c r="D948" s="75">
        <v>10.91</v>
      </c>
      <c r="E948" s="75">
        <v>10.91</v>
      </c>
      <c r="F948" s="73" t="s">
        <v>17</v>
      </c>
    </row>
    <row r="949" spans="1:6" x14ac:dyDescent="0.25">
      <c r="A949" s="73">
        <v>7143</v>
      </c>
      <c r="B949" s="74" t="s">
        <v>1782</v>
      </c>
      <c r="C949" s="73" t="s">
        <v>101</v>
      </c>
      <c r="D949" s="75">
        <v>35.03</v>
      </c>
      <c r="E949" s="75">
        <v>35.03</v>
      </c>
      <c r="F949" s="73" t="s">
        <v>17</v>
      </c>
    </row>
    <row r="950" spans="1:6" x14ac:dyDescent="0.25">
      <c r="A950" s="73">
        <v>7144</v>
      </c>
      <c r="B950" s="74" t="s">
        <v>1783</v>
      </c>
      <c r="C950" s="73" t="s">
        <v>101</v>
      </c>
      <c r="D950" s="75">
        <v>64.989999999999995</v>
      </c>
      <c r="E950" s="75">
        <v>64.989999999999995</v>
      </c>
      <c r="F950" s="73" t="s">
        <v>17</v>
      </c>
    </row>
    <row r="951" spans="1:6" x14ac:dyDescent="0.25">
      <c r="A951" s="73">
        <v>7145</v>
      </c>
      <c r="B951" s="74" t="s">
        <v>1784</v>
      </c>
      <c r="C951" s="73" t="s">
        <v>101</v>
      </c>
      <c r="D951" s="75">
        <v>88.37</v>
      </c>
      <c r="E951" s="75">
        <v>88.37</v>
      </c>
      <c r="F951" s="73" t="s">
        <v>17</v>
      </c>
    </row>
    <row r="952" spans="1:6" x14ac:dyDescent="0.25">
      <c r="A952" s="73">
        <v>7146</v>
      </c>
      <c r="B952" s="74" t="s">
        <v>1785</v>
      </c>
      <c r="C952" s="73" t="s">
        <v>101</v>
      </c>
      <c r="D952" s="75">
        <v>189.75</v>
      </c>
      <c r="E952" s="75">
        <v>189.75</v>
      </c>
      <c r="F952" s="73" t="s">
        <v>17</v>
      </c>
    </row>
    <row r="953" spans="1:6" ht="38.25" x14ac:dyDescent="0.25">
      <c r="A953" s="73">
        <v>7175</v>
      </c>
      <c r="B953" s="74" t="s">
        <v>1786</v>
      </c>
      <c r="C953" s="73" t="s">
        <v>101</v>
      </c>
      <c r="D953" s="75">
        <v>3.33</v>
      </c>
      <c r="E953" s="75">
        <v>3.33</v>
      </c>
      <c r="F953" s="73" t="s">
        <v>17</v>
      </c>
    </row>
    <row r="954" spans="1:6" ht="25.5" x14ac:dyDescent="0.25">
      <c r="A954" s="73">
        <v>7181</v>
      </c>
      <c r="B954" s="74" t="s">
        <v>1787</v>
      </c>
      <c r="C954" s="73" t="s">
        <v>101</v>
      </c>
      <c r="D954" s="75">
        <v>7.64</v>
      </c>
      <c r="E954" s="75">
        <v>7.64</v>
      </c>
      <c r="F954" s="73" t="s">
        <v>17</v>
      </c>
    </row>
    <row r="955" spans="1:6" x14ac:dyDescent="0.25">
      <c r="A955" s="73">
        <v>7186</v>
      </c>
      <c r="B955" s="74" t="s">
        <v>1788</v>
      </c>
      <c r="C955" s="73" t="s">
        <v>101</v>
      </c>
      <c r="D955" s="75">
        <v>49.2</v>
      </c>
      <c r="E955" s="75">
        <v>49.2</v>
      </c>
      <c r="F955" s="73" t="s">
        <v>17</v>
      </c>
    </row>
    <row r="956" spans="1:6" x14ac:dyDescent="0.25">
      <c r="A956" s="73">
        <v>7189</v>
      </c>
      <c r="B956" s="74" t="s">
        <v>1789</v>
      </c>
      <c r="C956" s="73" t="s">
        <v>101</v>
      </c>
      <c r="D956" s="75">
        <v>112.23</v>
      </c>
      <c r="E956" s="75">
        <v>112.23</v>
      </c>
      <c r="F956" s="73" t="s">
        <v>17</v>
      </c>
    </row>
    <row r="957" spans="1:6" x14ac:dyDescent="0.25">
      <c r="A957" s="73">
        <v>7190</v>
      </c>
      <c r="B957" s="74" t="s">
        <v>1790</v>
      </c>
      <c r="C957" s="73" t="s">
        <v>101</v>
      </c>
      <c r="D957" s="75">
        <v>10.48</v>
      </c>
      <c r="E957" s="75">
        <v>10.48</v>
      </c>
      <c r="F957" s="73" t="s">
        <v>17</v>
      </c>
    </row>
    <row r="958" spans="1:6" x14ac:dyDescent="0.25">
      <c r="A958" s="73">
        <v>7192</v>
      </c>
      <c r="B958" s="74" t="s">
        <v>1791</v>
      </c>
      <c r="C958" s="73" t="s">
        <v>101</v>
      </c>
      <c r="D958" s="75">
        <v>85.78</v>
      </c>
      <c r="E958" s="75">
        <v>85.78</v>
      </c>
      <c r="F958" s="73" t="s">
        <v>17</v>
      </c>
    </row>
    <row r="959" spans="1:6" x14ac:dyDescent="0.25">
      <c r="A959" s="73">
        <v>7193</v>
      </c>
      <c r="B959" s="74" t="s">
        <v>1792</v>
      </c>
      <c r="C959" s="73" t="s">
        <v>101</v>
      </c>
      <c r="D959" s="75">
        <v>96.57</v>
      </c>
      <c r="E959" s="75">
        <v>96.57</v>
      </c>
      <c r="F959" s="73" t="s">
        <v>17</v>
      </c>
    </row>
    <row r="960" spans="1:6" x14ac:dyDescent="0.25">
      <c r="A960" s="73">
        <v>7195</v>
      </c>
      <c r="B960" s="74" t="s">
        <v>1793</v>
      </c>
      <c r="C960" s="73" t="s">
        <v>101</v>
      </c>
      <c r="D960" s="75">
        <v>45.16</v>
      </c>
      <c r="E960" s="75">
        <v>45.16</v>
      </c>
      <c r="F960" s="73" t="s">
        <v>17</v>
      </c>
    </row>
    <row r="961" spans="1:6" x14ac:dyDescent="0.25">
      <c r="A961" s="73">
        <v>7197</v>
      </c>
      <c r="B961" s="74" t="s">
        <v>1794</v>
      </c>
      <c r="C961" s="73" t="s">
        <v>101</v>
      </c>
      <c r="D961" s="75">
        <v>95.74</v>
      </c>
      <c r="E961" s="75">
        <v>95.74</v>
      </c>
      <c r="F961" s="73" t="s">
        <v>17</v>
      </c>
    </row>
    <row r="962" spans="1:6" x14ac:dyDescent="0.25">
      <c r="A962" s="73">
        <v>7212</v>
      </c>
      <c r="B962" s="74" t="s">
        <v>1795</v>
      </c>
      <c r="C962" s="73" t="s">
        <v>101</v>
      </c>
      <c r="D962" s="75">
        <v>298.41000000000003</v>
      </c>
      <c r="E962" s="75">
        <v>298.41000000000003</v>
      </c>
      <c r="F962" s="73" t="s">
        <v>17</v>
      </c>
    </row>
    <row r="963" spans="1:6" ht="25.5" x14ac:dyDescent="0.25">
      <c r="A963" s="73">
        <v>7214</v>
      </c>
      <c r="B963" s="74" t="s">
        <v>1796</v>
      </c>
      <c r="C963" s="73" t="s">
        <v>101</v>
      </c>
      <c r="D963" s="75">
        <v>54.09</v>
      </c>
      <c r="E963" s="75">
        <v>54.09</v>
      </c>
      <c r="F963" s="73" t="s">
        <v>17</v>
      </c>
    </row>
    <row r="964" spans="1:6" ht="25.5" x14ac:dyDescent="0.25">
      <c r="A964" s="73">
        <v>7216</v>
      </c>
      <c r="B964" s="74" t="s">
        <v>1797</v>
      </c>
      <c r="C964" s="73" t="s">
        <v>101</v>
      </c>
      <c r="D964" s="75">
        <v>55.39</v>
      </c>
      <c r="E964" s="75">
        <v>55.39</v>
      </c>
      <c r="F964" s="73" t="s">
        <v>17</v>
      </c>
    </row>
    <row r="965" spans="1:6" ht="25.5" x14ac:dyDescent="0.25">
      <c r="A965" s="73">
        <v>7219</v>
      </c>
      <c r="B965" s="74" t="s">
        <v>1798</v>
      </c>
      <c r="C965" s="73" t="s">
        <v>101</v>
      </c>
      <c r="D965" s="75">
        <v>47.98</v>
      </c>
      <c r="E965" s="75">
        <v>47.98</v>
      </c>
      <c r="F965" s="73" t="s">
        <v>17</v>
      </c>
    </row>
    <row r="966" spans="1:6" x14ac:dyDescent="0.25">
      <c r="A966" s="73">
        <v>7220</v>
      </c>
      <c r="B966" s="74" t="s">
        <v>1799</v>
      </c>
      <c r="C966" s="73" t="s">
        <v>101</v>
      </c>
      <c r="D966" s="75">
        <v>551.41999999999996</v>
      </c>
      <c r="E966" s="75">
        <v>551.41999999999996</v>
      </c>
      <c r="F966" s="73" t="s">
        <v>17</v>
      </c>
    </row>
    <row r="967" spans="1:6" x14ac:dyDescent="0.25">
      <c r="A967" s="73">
        <v>7223</v>
      </c>
      <c r="B967" s="74" t="s">
        <v>1800</v>
      </c>
      <c r="C967" s="73" t="s">
        <v>101</v>
      </c>
      <c r="D967" s="75">
        <v>113.43</v>
      </c>
      <c r="E967" s="75">
        <v>113.43</v>
      </c>
      <c r="F967" s="73" t="s">
        <v>17</v>
      </c>
    </row>
    <row r="968" spans="1:6" x14ac:dyDescent="0.25">
      <c r="A968" s="73">
        <v>7224</v>
      </c>
      <c r="B968" s="74" t="s">
        <v>1801</v>
      </c>
      <c r="C968" s="73" t="s">
        <v>101</v>
      </c>
      <c r="D968" s="75">
        <v>208.52</v>
      </c>
      <c r="E968" s="75">
        <v>208.52</v>
      </c>
      <c r="F968" s="73" t="s">
        <v>17</v>
      </c>
    </row>
    <row r="969" spans="1:6" x14ac:dyDescent="0.25">
      <c r="A969" s="73">
        <v>7225</v>
      </c>
      <c r="B969" s="74" t="s">
        <v>1802</v>
      </c>
      <c r="C969" s="73" t="s">
        <v>101</v>
      </c>
      <c r="D969" s="75">
        <v>223.59</v>
      </c>
      <c r="E969" s="75">
        <v>223.59</v>
      </c>
      <c r="F969" s="73" t="s">
        <v>17</v>
      </c>
    </row>
    <row r="970" spans="1:6" x14ac:dyDescent="0.25">
      <c r="A970" s="73">
        <v>7226</v>
      </c>
      <c r="B970" s="74" t="s">
        <v>1803</v>
      </c>
      <c r="C970" s="73" t="s">
        <v>101</v>
      </c>
      <c r="D970" s="75">
        <v>238.6</v>
      </c>
      <c r="E970" s="75">
        <v>238.6</v>
      </c>
      <c r="F970" s="73" t="s">
        <v>17</v>
      </c>
    </row>
    <row r="971" spans="1:6" x14ac:dyDescent="0.25">
      <c r="A971" s="73">
        <v>7227</v>
      </c>
      <c r="B971" s="74" t="s">
        <v>1804</v>
      </c>
      <c r="C971" s="73" t="s">
        <v>101</v>
      </c>
      <c r="D971" s="75">
        <v>271.58999999999997</v>
      </c>
      <c r="E971" s="75">
        <v>271.58999999999997</v>
      </c>
      <c r="F971" s="73" t="s">
        <v>17</v>
      </c>
    </row>
    <row r="972" spans="1:6" x14ac:dyDescent="0.25">
      <c r="A972" s="73">
        <v>7229</v>
      </c>
      <c r="B972" s="74" t="s">
        <v>1805</v>
      </c>
      <c r="C972" s="73" t="s">
        <v>101</v>
      </c>
      <c r="D972" s="75">
        <v>189.15</v>
      </c>
      <c r="E972" s="75">
        <v>189.15</v>
      </c>
      <c r="F972" s="73" t="s">
        <v>17</v>
      </c>
    </row>
    <row r="973" spans="1:6" x14ac:dyDescent="0.25">
      <c r="A973" s="73">
        <v>7230</v>
      </c>
      <c r="B973" s="74" t="s">
        <v>1806</v>
      </c>
      <c r="C973" s="73" t="s">
        <v>101</v>
      </c>
      <c r="D973" s="75">
        <v>314.89999999999998</v>
      </c>
      <c r="E973" s="75">
        <v>314.89999999999998</v>
      </c>
      <c r="F973" s="73" t="s">
        <v>17</v>
      </c>
    </row>
    <row r="974" spans="1:6" x14ac:dyDescent="0.25">
      <c r="A974" s="73">
        <v>7231</v>
      </c>
      <c r="B974" s="74" t="s">
        <v>1807</v>
      </c>
      <c r="C974" s="73" t="s">
        <v>101</v>
      </c>
      <c r="D974" s="75">
        <v>446.71</v>
      </c>
      <c r="E974" s="75">
        <v>446.71</v>
      </c>
      <c r="F974" s="73" t="s">
        <v>17</v>
      </c>
    </row>
    <row r="975" spans="1:6" x14ac:dyDescent="0.25">
      <c r="A975" s="73">
        <v>7233</v>
      </c>
      <c r="B975" s="74" t="s">
        <v>1808</v>
      </c>
      <c r="C975" s="73" t="s">
        <v>101</v>
      </c>
      <c r="D975" s="75">
        <v>707.3</v>
      </c>
      <c r="E975" s="75">
        <v>707.3</v>
      </c>
      <c r="F975" s="73" t="s">
        <v>17</v>
      </c>
    </row>
    <row r="976" spans="1:6" x14ac:dyDescent="0.25">
      <c r="A976" s="73">
        <v>7234</v>
      </c>
      <c r="B976" s="74" t="s">
        <v>1809</v>
      </c>
      <c r="C976" s="73" t="s">
        <v>101</v>
      </c>
      <c r="D976" s="75">
        <v>171.16</v>
      </c>
      <c r="E976" s="75">
        <v>171.16</v>
      </c>
      <c r="F976" s="73" t="s">
        <v>17</v>
      </c>
    </row>
    <row r="977" spans="1:6" ht="25.5" x14ac:dyDescent="0.25">
      <c r="A977" s="73">
        <v>7237</v>
      </c>
      <c r="B977" s="74" t="s">
        <v>1810</v>
      </c>
      <c r="C977" s="73" t="s">
        <v>101</v>
      </c>
      <c r="D977" s="75">
        <v>45.18</v>
      </c>
      <c r="E977" s="75">
        <v>45.18</v>
      </c>
      <c r="F977" s="73" t="s">
        <v>17</v>
      </c>
    </row>
    <row r="978" spans="1:6" x14ac:dyDescent="0.25">
      <c r="A978" s="73">
        <v>7245</v>
      </c>
      <c r="B978" s="74" t="s">
        <v>1811</v>
      </c>
      <c r="C978" s="73" t="s">
        <v>101</v>
      </c>
      <c r="D978" s="75">
        <v>30.35</v>
      </c>
      <c r="E978" s="75">
        <v>30.35</v>
      </c>
      <c r="F978" s="73" t="s">
        <v>17</v>
      </c>
    </row>
    <row r="979" spans="1:6" x14ac:dyDescent="0.25">
      <c r="A979" s="73">
        <v>7246</v>
      </c>
      <c r="B979" s="74" t="s">
        <v>1812</v>
      </c>
      <c r="C979" s="73" t="s">
        <v>101</v>
      </c>
      <c r="D979" s="75">
        <v>33.51</v>
      </c>
      <c r="E979" s="75">
        <v>33.51</v>
      </c>
      <c r="F979" s="73" t="s">
        <v>17</v>
      </c>
    </row>
    <row r="980" spans="1:6" x14ac:dyDescent="0.25">
      <c r="A980" s="73">
        <v>7256</v>
      </c>
      <c r="B980" s="74" t="s">
        <v>1813</v>
      </c>
      <c r="C980" s="73" t="s">
        <v>101</v>
      </c>
      <c r="D980" s="75">
        <v>1.18</v>
      </c>
      <c r="E980" s="75">
        <v>1.18</v>
      </c>
      <c r="F980" s="73" t="s">
        <v>17</v>
      </c>
    </row>
    <row r="981" spans="1:6" x14ac:dyDescent="0.25">
      <c r="A981" s="73">
        <v>7258</v>
      </c>
      <c r="B981" s="74" t="s">
        <v>1814</v>
      </c>
      <c r="C981" s="73" t="s">
        <v>101</v>
      </c>
      <c r="D981" s="75">
        <v>0.57999999999999996</v>
      </c>
      <c r="E981" s="75">
        <v>0.57999999999999996</v>
      </c>
      <c r="F981" s="73" t="s">
        <v>17</v>
      </c>
    </row>
    <row r="982" spans="1:6" x14ac:dyDescent="0.25">
      <c r="A982" s="73">
        <v>7260</v>
      </c>
      <c r="B982" s="74" t="s">
        <v>1815</v>
      </c>
      <c r="C982" s="73" t="s">
        <v>101</v>
      </c>
      <c r="D982" s="75">
        <v>2.2400000000000002</v>
      </c>
      <c r="E982" s="75">
        <v>2.2400000000000002</v>
      </c>
      <c r="F982" s="73" t="s">
        <v>17</v>
      </c>
    </row>
    <row r="983" spans="1:6" ht="25.5" x14ac:dyDescent="0.25">
      <c r="A983" s="73">
        <v>7267</v>
      </c>
      <c r="B983" s="74" t="s">
        <v>1816</v>
      </c>
      <c r="C983" s="73" t="s">
        <v>101</v>
      </c>
      <c r="D983" s="75">
        <v>0.67</v>
      </c>
      <c r="E983" s="75">
        <v>0.67</v>
      </c>
      <c r="F983" s="73" t="s">
        <v>17</v>
      </c>
    </row>
    <row r="984" spans="1:6" ht="25.5" x14ac:dyDescent="0.25">
      <c r="A984" s="73">
        <v>7268</v>
      </c>
      <c r="B984" s="74" t="s">
        <v>1817</v>
      </c>
      <c r="C984" s="73" t="s">
        <v>101</v>
      </c>
      <c r="D984" s="75">
        <v>1.32</v>
      </c>
      <c r="E984" s="75">
        <v>1.32</v>
      </c>
      <c r="F984" s="73" t="s">
        <v>17</v>
      </c>
    </row>
    <row r="985" spans="1:6" ht="25.5" x14ac:dyDescent="0.25">
      <c r="A985" s="73">
        <v>7270</v>
      </c>
      <c r="B985" s="74" t="s">
        <v>1818</v>
      </c>
      <c r="C985" s="73" t="s">
        <v>101</v>
      </c>
      <c r="D985" s="75">
        <v>0.79</v>
      </c>
      <c r="E985" s="75">
        <v>0.79</v>
      </c>
      <c r="F985" s="73" t="s">
        <v>17</v>
      </c>
    </row>
    <row r="986" spans="1:6" ht="25.5" x14ac:dyDescent="0.25">
      <c r="A986" s="73">
        <v>7271</v>
      </c>
      <c r="B986" s="74" t="s">
        <v>1819</v>
      </c>
      <c r="C986" s="73" t="s">
        <v>101</v>
      </c>
      <c r="D986" s="75">
        <v>0.85</v>
      </c>
      <c r="E986" s="75">
        <v>0.85</v>
      </c>
      <c r="F986" s="73" t="s">
        <v>17</v>
      </c>
    </row>
    <row r="987" spans="1:6" ht="25.5" x14ac:dyDescent="0.25">
      <c r="A987" s="73">
        <v>7272</v>
      </c>
      <c r="B987" s="74" t="s">
        <v>1820</v>
      </c>
      <c r="C987" s="73" t="s">
        <v>101</v>
      </c>
      <c r="D987" s="75">
        <v>2.36</v>
      </c>
      <c r="E987" s="75">
        <v>2.36</v>
      </c>
      <c r="F987" s="73" t="s">
        <v>17</v>
      </c>
    </row>
    <row r="988" spans="1:6" ht="25.5" x14ac:dyDescent="0.25">
      <c r="A988" s="73">
        <v>7274</v>
      </c>
      <c r="B988" s="74" t="s">
        <v>1821</v>
      </c>
      <c r="C988" s="73" t="s">
        <v>101</v>
      </c>
      <c r="D988" s="75">
        <v>80.790000000000006</v>
      </c>
      <c r="E988" s="75">
        <v>80.790000000000006</v>
      </c>
      <c r="F988" s="73" t="s">
        <v>17</v>
      </c>
    </row>
    <row r="989" spans="1:6" x14ac:dyDescent="0.25">
      <c r="A989" s="73">
        <v>7524</v>
      </c>
      <c r="B989" s="74" t="s">
        <v>1822</v>
      </c>
      <c r="C989" s="73" t="s">
        <v>101</v>
      </c>
      <c r="D989" s="75">
        <v>39.44</v>
      </c>
      <c r="E989" s="75">
        <v>39.44</v>
      </c>
      <c r="F989" s="73" t="s">
        <v>17</v>
      </c>
    </row>
    <row r="990" spans="1:6" x14ac:dyDescent="0.25">
      <c r="A990" s="73">
        <v>7525</v>
      </c>
      <c r="B990" s="74" t="s">
        <v>1823</v>
      </c>
      <c r="C990" s="73" t="s">
        <v>101</v>
      </c>
      <c r="D990" s="75">
        <v>41.85</v>
      </c>
      <c r="E990" s="75">
        <v>41.85</v>
      </c>
      <c r="F990" s="73" t="s">
        <v>17</v>
      </c>
    </row>
    <row r="991" spans="1:6" ht="25.5" x14ac:dyDescent="0.25">
      <c r="A991" s="73">
        <v>7528</v>
      </c>
      <c r="B991" s="74" t="s">
        <v>1824</v>
      </c>
      <c r="C991" s="73" t="s">
        <v>101</v>
      </c>
      <c r="D991" s="75">
        <v>8.5</v>
      </c>
      <c r="E991" s="75">
        <v>8.5</v>
      </c>
      <c r="F991" s="73" t="s">
        <v>17</v>
      </c>
    </row>
    <row r="992" spans="1:6" x14ac:dyDescent="0.25">
      <c r="A992" s="73">
        <v>7543</v>
      </c>
      <c r="B992" s="74" t="s">
        <v>1825</v>
      </c>
      <c r="C992" s="73" t="s">
        <v>101</v>
      </c>
      <c r="D992" s="75">
        <v>6.52</v>
      </c>
      <c r="E992" s="75">
        <v>6.52</v>
      </c>
      <c r="F992" s="73" t="s">
        <v>17</v>
      </c>
    </row>
    <row r="993" spans="1:6" ht="25.5" x14ac:dyDescent="0.25">
      <c r="A993" s="73">
        <v>7552</v>
      </c>
      <c r="B993" s="74" t="s">
        <v>1826</v>
      </c>
      <c r="C993" s="73" t="s">
        <v>101</v>
      </c>
      <c r="D993" s="75">
        <v>31.65</v>
      </c>
      <c r="E993" s="75">
        <v>31.65</v>
      </c>
      <c r="F993" s="73" t="s">
        <v>17</v>
      </c>
    </row>
    <row r="994" spans="1:6" ht="25.5" x14ac:dyDescent="0.25">
      <c r="A994" s="73">
        <v>7568</v>
      </c>
      <c r="B994" s="74" t="s">
        <v>1827</v>
      </c>
      <c r="C994" s="73" t="s">
        <v>101</v>
      </c>
      <c r="D994" s="75">
        <v>0.73</v>
      </c>
      <c r="E994" s="75">
        <v>0.73</v>
      </c>
      <c r="F994" s="73" t="s">
        <v>17</v>
      </c>
    </row>
    <row r="995" spans="1:6" ht="25.5" x14ac:dyDescent="0.25">
      <c r="A995" s="73">
        <v>7572</v>
      </c>
      <c r="B995" s="74" t="s">
        <v>1828</v>
      </c>
      <c r="C995" s="73" t="s">
        <v>101</v>
      </c>
      <c r="D995" s="75">
        <v>7.28</v>
      </c>
      <c r="E995" s="75">
        <v>7.28</v>
      </c>
      <c r="F995" s="73" t="s">
        <v>17</v>
      </c>
    </row>
    <row r="996" spans="1:6" ht="25.5" x14ac:dyDescent="0.25">
      <c r="A996" s="73">
        <v>7583</v>
      </c>
      <c r="B996" s="74" t="s">
        <v>1829</v>
      </c>
      <c r="C996" s="73" t="s">
        <v>101</v>
      </c>
      <c r="D996" s="75">
        <v>0.5</v>
      </c>
      <c r="E996" s="75">
        <v>0.5</v>
      </c>
      <c r="F996" s="73" t="s">
        <v>17</v>
      </c>
    </row>
    <row r="997" spans="1:6" ht="25.5" x14ac:dyDescent="0.25">
      <c r="A997" s="73">
        <v>7584</v>
      </c>
      <c r="B997" s="74" t="s">
        <v>1830</v>
      </c>
      <c r="C997" s="73" t="s">
        <v>101</v>
      </c>
      <c r="D997" s="75">
        <v>1.1200000000000001</v>
      </c>
      <c r="E997" s="75">
        <v>1.1200000000000001</v>
      </c>
      <c r="F997" s="73" t="s">
        <v>17</v>
      </c>
    </row>
    <row r="998" spans="1:6" x14ac:dyDescent="0.25">
      <c r="A998" s="73">
        <v>7588</v>
      </c>
      <c r="B998" s="74" t="s">
        <v>1831</v>
      </c>
      <c r="C998" s="73" t="s">
        <v>101</v>
      </c>
      <c r="D998" s="75">
        <v>52.5</v>
      </c>
      <c r="E998" s="75">
        <v>52.5</v>
      </c>
      <c r="F998" s="73" t="s">
        <v>17</v>
      </c>
    </row>
    <row r="999" spans="1:6" ht="38.25" x14ac:dyDescent="0.25">
      <c r="A999" s="73">
        <v>7602</v>
      </c>
      <c r="B999" s="74" t="s">
        <v>1832</v>
      </c>
      <c r="C999" s="73" t="s">
        <v>101</v>
      </c>
      <c r="D999" s="75">
        <v>44.34</v>
      </c>
      <c r="E999" s="75">
        <v>44.34</v>
      </c>
      <c r="F999" s="73" t="s">
        <v>17</v>
      </c>
    </row>
    <row r="1000" spans="1:6" ht="25.5" x14ac:dyDescent="0.25">
      <c r="A1000" s="73">
        <v>7603</v>
      </c>
      <c r="B1000" s="74" t="s">
        <v>1833</v>
      </c>
      <c r="C1000" s="73" t="s">
        <v>101</v>
      </c>
      <c r="D1000" s="75">
        <v>37.61</v>
      </c>
      <c r="E1000" s="75">
        <v>37.61</v>
      </c>
      <c r="F1000" s="73" t="s">
        <v>17</v>
      </c>
    </row>
    <row r="1001" spans="1:6" ht="25.5" x14ac:dyDescent="0.25">
      <c r="A1001" s="73">
        <v>7604</v>
      </c>
      <c r="B1001" s="74" t="s">
        <v>1834</v>
      </c>
      <c r="C1001" s="73" t="s">
        <v>101</v>
      </c>
      <c r="D1001" s="75">
        <v>48.32</v>
      </c>
      <c r="E1001" s="75">
        <v>48.32</v>
      </c>
      <c r="F1001" s="73" t="s">
        <v>17</v>
      </c>
    </row>
    <row r="1002" spans="1:6" ht="25.5" x14ac:dyDescent="0.25">
      <c r="A1002" s="73">
        <v>7606</v>
      </c>
      <c r="B1002" s="74" t="s">
        <v>30690</v>
      </c>
      <c r="C1002" s="73" t="s">
        <v>101</v>
      </c>
      <c r="D1002" s="75">
        <v>58.59</v>
      </c>
      <c r="E1002" s="75">
        <v>58.59</v>
      </c>
      <c r="F1002" s="73" t="s">
        <v>17</v>
      </c>
    </row>
    <row r="1003" spans="1:6" ht="25.5" x14ac:dyDescent="0.25">
      <c r="A1003" s="73">
        <v>7608</v>
      </c>
      <c r="B1003" s="74" t="s">
        <v>1835</v>
      </c>
      <c r="C1003" s="73" t="s">
        <v>101</v>
      </c>
      <c r="D1003" s="75">
        <v>13.08</v>
      </c>
      <c r="E1003" s="75">
        <v>13.08</v>
      </c>
      <c r="F1003" s="73" t="s">
        <v>17</v>
      </c>
    </row>
    <row r="1004" spans="1:6" ht="25.5" x14ac:dyDescent="0.25">
      <c r="A1004" s="73">
        <v>7622</v>
      </c>
      <c r="B1004" s="74" t="s">
        <v>1836</v>
      </c>
      <c r="C1004" s="73" t="s">
        <v>101</v>
      </c>
      <c r="D1004" s="75">
        <v>1072204.3</v>
      </c>
      <c r="E1004" s="75">
        <v>1072204.3</v>
      </c>
      <c r="F1004" s="73" t="s">
        <v>17</v>
      </c>
    </row>
    <row r="1005" spans="1:6" ht="25.5" x14ac:dyDescent="0.25">
      <c r="A1005" s="73">
        <v>7623</v>
      </c>
      <c r="B1005" s="74" t="s">
        <v>1837</v>
      </c>
      <c r="C1005" s="73" t="s">
        <v>101</v>
      </c>
      <c r="D1005" s="75">
        <v>4553029.92</v>
      </c>
      <c r="E1005" s="75">
        <v>4553029.92</v>
      </c>
      <c r="F1005" s="73" t="s">
        <v>17</v>
      </c>
    </row>
    <row r="1006" spans="1:6" ht="25.5" x14ac:dyDescent="0.25">
      <c r="A1006" s="73">
        <v>7624</v>
      </c>
      <c r="B1006" s="74" t="s">
        <v>1838</v>
      </c>
      <c r="C1006" s="73" t="s">
        <v>101</v>
      </c>
      <c r="D1006" s="75">
        <v>1390000</v>
      </c>
      <c r="E1006" s="75">
        <v>1390000</v>
      </c>
      <c r="F1006" s="73" t="s">
        <v>17</v>
      </c>
    </row>
    <row r="1007" spans="1:6" ht="25.5" x14ac:dyDescent="0.25">
      <c r="A1007" s="73">
        <v>7625</v>
      </c>
      <c r="B1007" s="74" t="s">
        <v>1839</v>
      </c>
      <c r="C1007" s="73" t="s">
        <v>101</v>
      </c>
      <c r="D1007" s="75">
        <v>1381498.34</v>
      </c>
      <c r="E1007" s="75">
        <v>1381498.34</v>
      </c>
      <c r="F1007" s="73" t="s">
        <v>17</v>
      </c>
    </row>
    <row r="1008" spans="1:6" ht="25.5" x14ac:dyDescent="0.25">
      <c r="A1008" s="73">
        <v>7640</v>
      </c>
      <c r="B1008" s="74" t="s">
        <v>1840</v>
      </c>
      <c r="C1008" s="73" t="s">
        <v>101</v>
      </c>
      <c r="D1008" s="75">
        <v>299000</v>
      </c>
      <c r="E1008" s="75">
        <v>299000</v>
      </c>
      <c r="F1008" s="73" t="s">
        <v>17</v>
      </c>
    </row>
    <row r="1009" spans="1:6" x14ac:dyDescent="0.25">
      <c r="A1009" s="73">
        <v>9883</v>
      </c>
      <c r="B1009" s="74" t="s">
        <v>1841</v>
      </c>
      <c r="C1009" s="73" t="s">
        <v>101</v>
      </c>
      <c r="D1009" s="75">
        <v>24.27</v>
      </c>
      <c r="E1009" s="75">
        <v>24.27</v>
      </c>
      <c r="F1009" s="73" t="s">
        <v>17</v>
      </c>
    </row>
    <row r="1010" spans="1:6" ht="25.5" x14ac:dyDescent="0.25">
      <c r="A1010" s="73">
        <v>9884</v>
      </c>
      <c r="B1010" s="74" t="s">
        <v>1842</v>
      </c>
      <c r="C1010" s="73" t="s">
        <v>101</v>
      </c>
      <c r="D1010" s="75">
        <v>69.22</v>
      </c>
      <c r="E1010" s="75">
        <v>69.22</v>
      </c>
      <c r="F1010" s="73" t="s">
        <v>17</v>
      </c>
    </row>
    <row r="1011" spans="1:6" x14ac:dyDescent="0.25">
      <c r="A1011" s="73">
        <v>9885</v>
      </c>
      <c r="B1011" s="74" t="s">
        <v>1843</v>
      </c>
      <c r="C1011" s="73" t="s">
        <v>101</v>
      </c>
      <c r="D1011" s="75">
        <v>32.14</v>
      </c>
      <c r="E1011" s="75">
        <v>32.14</v>
      </c>
      <c r="F1011" s="73" t="s">
        <v>17</v>
      </c>
    </row>
    <row r="1012" spans="1:6" x14ac:dyDescent="0.25">
      <c r="A1012" s="73">
        <v>9886</v>
      </c>
      <c r="B1012" s="74" t="s">
        <v>1844</v>
      </c>
      <c r="C1012" s="73" t="s">
        <v>101</v>
      </c>
      <c r="D1012" s="75">
        <v>33.24</v>
      </c>
      <c r="E1012" s="75">
        <v>33.24</v>
      </c>
      <c r="F1012" s="73" t="s">
        <v>17</v>
      </c>
    </row>
    <row r="1013" spans="1:6" x14ac:dyDescent="0.25">
      <c r="A1013" s="73">
        <v>9887</v>
      </c>
      <c r="B1013" s="74" t="s">
        <v>1845</v>
      </c>
      <c r="C1013" s="73" t="s">
        <v>101</v>
      </c>
      <c r="D1013" s="75">
        <v>101.79</v>
      </c>
      <c r="E1013" s="75">
        <v>101.79</v>
      </c>
      <c r="F1013" s="73" t="s">
        <v>17</v>
      </c>
    </row>
    <row r="1014" spans="1:6" ht="25.5" x14ac:dyDescent="0.25">
      <c r="A1014" s="73">
        <v>9888</v>
      </c>
      <c r="B1014" s="74" t="s">
        <v>1846</v>
      </c>
      <c r="C1014" s="73" t="s">
        <v>101</v>
      </c>
      <c r="D1014" s="75">
        <v>55.62</v>
      </c>
      <c r="E1014" s="75">
        <v>55.62</v>
      </c>
      <c r="F1014" s="73" t="s">
        <v>17</v>
      </c>
    </row>
    <row r="1015" spans="1:6" ht="25.5" x14ac:dyDescent="0.25">
      <c r="A1015" s="73">
        <v>9889</v>
      </c>
      <c r="B1015" s="74" t="s">
        <v>1847</v>
      </c>
      <c r="C1015" s="73" t="s">
        <v>101</v>
      </c>
      <c r="D1015" s="75">
        <v>168.42</v>
      </c>
      <c r="E1015" s="75">
        <v>168.42</v>
      </c>
      <c r="F1015" s="73" t="s">
        <v>17</v>
      </c>
    </row>
    <row r="1016" spans="1:6" x14ac:dyDescent="0.25">
      <c r="A1016" s="73">
        <v>9890</v>
      </c>
      <c r="B1016" s="74" t="s">
        <v>779</v>
      </c>
      <c r="C1016" s="73" t="s">
        <v>101</v>
      </c>
      <c r="D1016" s="75">
        <v>260.92</v>
      </c>
      <c r="E1016" s="75">
        <v>260.92</v>
      </c>
      <c r="F1016" s="73" t="s">
        <v>17</v>
      </c>
    </row>
    <row r="1017" spans="1:6" x14ac:dyDescent="0.25">
      <c r="A1017" s="73">
        <v>9891</v>
      </c>
      <c r="B1017" s="74" t="s">
        <v>1848</v>
      </c>
      <c r="C1017" s="73" t="s">
        <v>101</v>
      </c>
      <c r="D1017" s="75">
        <v>366.29</v>
      </c>
      <c r="E1017" s="75">
        <v>366.29</v>
      </c>
      <c r="F1017" s="73" t="s">
        <v>17</v>
      </c>
    </row>
    <row r="1018" spans="1:6" x14ac:dyDescent="0.25">
      <c r="A1018" s="73">
        <v>9892</v>
      </c>
      <c r="B1018" s="74" t="s">
        <v>1849</v>
      </c>
      <c r="C1018" s="73" t="s">
        <v>101</v>
      </c>
      <c r="D1018" s="75">
        <v>7.63</v>
      </c>
      <c r="E1018" s="75">
        <v>7.63</v>
      </c>
      <c r="F1018" s="73" t="s">
        <v>17</v>
      </c>
    </row>
    <row r="1019" spans="1:6" x14ac:dyDescent="0.25">
      <c r="A1019" s="73">
        <v>9894</v>
      </c>
      <c r="B1019" s="74" t="s">
        <v>1850</v>
      </c>
      <c r="C1019" s="73" t="s">
        <v>101</v>
      </c>
      <c r="D1019" s="75">
        <v>29.29</v>
      </c>
      <c r="E1019" s="75">
        <v>29.29</v>
      </c>
      <c r="F1019" s="73" t="s">
        <v>17</v>
      </c>
    </row>
    <row r="1020" spans="1:6" x14ac:dyDescent="0.25">
      <c r="A1020" s="73">
        <v>9895</v>
      </c>
      <c r="B1020" s="74" t="s">
        <v>1851</v>
      </c>
      <c r="C1020" s="73" t="s">
        <v>101</v>
      </c>
      <c r="D1020" s="75">
        <v>15.23</v>
      </c>
      <c r="E1020" s="75">
        <v>15.23</v>
      </c>
      <c r="F1020" s="73" t="s">
        <v>17</v>
      </c>
    </row>
    <row r="1021" spans="1:6" x14ac:dyDescent="0.25">
      <c r="A1021" s="73">
        <v>9897</v>
      </c>
      <c r="B1021" s="74" t="s">
        <v>1852</v>
      </c>
      <c r="C1021" s="73" t="s">
        <v>101</v>
      </c>
      <c r="D1021" s="75">
        <v>31.27</v>
      </c>
      <c r="E1021" s="75">
        <v>31.27</v>
      </c>
      <c r="F1021" s="73" t="s">
        <v>17</v>
      </c>
    </row>
    <row r="1022" spans="1:6" x14ac:dyDescent="0.25">
      <c r="A1022" s="73">
        <v>9899</v>
      </c>
      <c r="B1022" s="74" t="s">
        <v>1853</v>
      </c>
      <c r="C1022" s="73" t="s">
        <v>101</v>
      </c>
      <c r="D1022" s="75">
        <v>9.59</v>
      </c>
      <c r="E1022" s="75">
        <v>9.59</v>
      </c>
      <c r="F1022" s="73" t="s">
        <v>17</v>
      </c>
    </row>
    <row r="1023" spans="1:6" x14ac:dyDescent="0.25">
      <c r="A1023" s="73">
        <v>9900</v>
      </c>
      <c r="B1023" s="74" t="s">
        <v>1854</v>
      </c>
      <c r="C1023" s="73" t="s">
        <v>101</v>
      </c>
      <c r="D1023" s="75">
        <v>21.38</v>
      </c>
      <c r="E1023" s="75">
        <v>21.38</v>
      </c>
      <c r="F1023" s="73" t="s">
        <v>17</v>
      </c>
    </row>
    <row r="1024" spans="1:6" x14ac:dyDescent="0.25">
      <c r="A1024" s="73">
        <v>9901</v>
      </c>
      <c r="B1024" s="74" t="s">
        <v>1855</v>
      </c>
      <c r="C1024" s="73" t="s">
        <v>101</v>
      </c>
      <c r="D1024" s="75">
        <v>36.9</v>
      </c>
      <c r="E1024" s="75">
        <v>36.9</v>
      </c>
      <c r="F1024" s="73" t="s">
        <v>17</v>
      </c>
    </row>
    <row r="1025" spans="1:6" x14ac:dyDescent="0.25">
      <c r="A1025" s="73">
        <v>9905</v>
      </c>
      <c r="B1025" s="74" t="s">
        <v>1856</v>
      </c>
      <c r="C1025" s="73" t="s">
        <v>101</v>
      </c>
      <c r="D1025" s="75">
        <v>7.5</v>
      </c>
      <c r="E1025" s="75">
        <v>7.5</v>
      </c>
      <c r="F1025" s="73" t="s">
        <v>17</v>
      </c>
    </row>
    <row r="1026" spans="1:6" x14ac:dyDescent="0.25">
      <c r="A1026" s="73">
        <v>9906</v>
      </c>
      <c r="B1026" s="74" t="s">
        <v>1857</v>
      </c>
      <c r="C1026" s="73" t="s">
        <v>101</v>
      </c>
      <c r="D1026" s="75">
        <v>9.0399999999999991</v>
      </c>
      <c r="E1026" s="75">
        <v>9.0399999999999991</v>
      </c>
      <c r="F1026" s="73" t="s">
        <v>17</v>
      </c>
    </row>
    <row r="1027" spans="1:6" x14ac:dyDescent="0.25">
      <c r="A1027" s="73">
        <v>9907</v>
      </c>
      <c r="B1027" s="74" t="s">
        <v>1858</v>
      </c>
      <c r="C1027" s="73" t="s">
        <v>101</v>
      </c>
      <c r="D1027" s="75">
        <v>195.65</v>
      </c>
      <c r="E1027" s="75">
        <v>195.65</v>
      </c>
      <c r="F1027" s="73" t="s">
        <v>17</v>
      </c>
    </row>
    <row r="1028" spans="1:6" x14ac:dyDescent="0.25">
      <c r="A1028" s="73">
        <v>9908</v>
      </c>
      <c r="B1028" s="74" t="s">
        <v>1859</v>
      </c>
      <c r="C1028" s="73" t="s">
        <v>101</v>
      </c>
      <c r="D1028" s="75">
        <v>431.06</v>
      </c>
      <c r="E1028" s="75">
        <v>431.06</v>
      </c>
      <c r="F1028" s="73" t="s">
        <v>17</v>
      </c>
    </row>
    <row r="1029" spans="1:6" x14ac:dyDescent="0.25">
      <c r="A1029" s="73">
        <v>9909</v>
      </c>
      <c r="B1029" s="74" t="s">
        <v>1860</v>
      </c>
      <c r="C1029" s="73" t="s">
        <v>101</v>
      </c>
      <c r="D1029" s="75">
        <v>165.71</v>
      </c>
      <c r="E1029" s="75">
        <v>165.71</v>
      </c>
      <c r="F1029" s="73" t="s">
        <v>17</v>
      </c>
    </row>
    <row r="1030" spans="1:6" x14ac:dyDescent="0.25">
      <c r="A1030" s="73">
        <v>9910</v>
      </c>
      <c r="B1030" s="74" t="s">
        <v>1861</v>
      </c>
      <c r="C1030" s="73" t="s">
        <v>101</v>
      </c>
      <c r="D1030" s="75">
        <v>81.37</v>
      </c>
      <c r="E1030" s="75">
        <v>81.37</v>
      </c>
      <c r="F1030" s="73" t="s">
        <v>17</v>
      </c>
    </row>
    <row r="1031" spans="1:6" ht="25.5" x14ac:dyDescent="0.25">
      <c r="A1031" s="73">
        <v>10228</v>
      </c>
      <c r="B1031" s="74" t="s">
        <v>1862</v>
      </c>
      <c r="C1031" s="73" t="s">
        <v>101</v>
      </c>
      <c r="D1031" s="75">
        <v>359.18</v>
      </c>
      <c r="E1031" s="75">
        <v>359.18</v>
      </c>
      <c r="F1031" s="73" t="s">
        <v>17</v>
      </c>
    </row>
    <row r="1032" spans="1:6" ht="25.5" x14ac:dyDescent="0.25">
      <c r="A1032" s="73">
        <v>10229</v>
      </c>
      <c r="B1032" s="74" t="s">
        <v>1863</v>
      </c>
      <c r="C1032" s="73" t="s">
        <v>101</v>
      </c>
      <c r="D1032" s="75">
        <v>86.1</v>
      </c>
      <c r="E1032" s="75">
        <v>86.1</v>
      </c>
      <c r="F1032" s="73" t="s">
        <v>17</v>
      </c>
    </row>
    <row r="1033" spans="1:6" ht="25.5" x14ac:dyDescent="0.25">
      <c r="A1033" s="73">
        <v>10230</v>
      </c>
      <c r="B1033" s="74" t="s">
        <v>1864</v>
      </c>
      <c r="C1033" s="73" t="s">
        <v>101</v>
      </c>
      <c r="D1033" s="75">
        <v>1053.3</v>
      </c>
      <c r="E1033" s="75">
        <v>1053.3</v>
      </c>
      <c r="F1033" s="73" t="s">
        <v>17</v>
      </c>
    </row>
    <row r="1034" spans="1:6" ht="25.5" x14ac:dyDescent="0.25">
      <c r="A1034" s="73">
        <v>10231</v>
      </c>
      <c r="B1034" s="74" t="s">
        <v>1865</v>
      </c>
      <c r="C1034" s="73" t="s">
        <v>101</v>
      </c>
      <c r="D1034" s="75">
        <v>436.58</v>
      </c>
      <c r="E1034" s="75">
        <v>436.58</v>
      </c>
      <c r="F1034" s="73" t="s">
        <v>17</v>
      </c>
    </row>
    <row r="1035" spans="1:6" ht="25.5" x14ac:dyDescent="0.25">
      <c r="A1035" s="73">
        <v>10232</v>
      </c>
      <c r="B1035" s="74" t="s">
        <v>1866</v>
      </c>
      <c r="C1035" s="73" t="s">
        <v>101</v>
      </c>
      <c r="D1035" s="75">
        <v>244.3</v>
      </c>
      <c r="E1035" s="75">
        <v>244.3</v>
      </c>
      <c r="F1035" s="73" t="s">
        <v>17</v>
      </c>
    </row>
    <row r="1036" spans="1:6" ht="25.5" x14ac:dyDescent="0.25">
      <c r="A1036" s="73">
        <v>10233</v>
      </c>
      <c r="B1036" s="74" t="s">
        <v>1867</v>
      </c>
      <c r="C1036" s="73" t="s">
        <v>101</v>
      </c>
      <c r="D1036" s="75">
        <v>151.13</v>
      </c>
      <c r="E1036" s="75">
        <v>151.13</v>
      </c>
      <c r="F1036" s="73" t="s">
        <v>17</v>
      </c>
    </row>
    <row r="1037" spans="1:6" ht="25.5" x14ac:dyDescent="0.25">
      <c r="A1037" s="73">
        <v>10234</v>
      </c>
      <c r="B1037" s="74" t="s">
        <v>1868</v>
      </c>
      <c r="C1037" s="73" t="s">
        <v>101</v>
      </c>
      <c r="D1037" s="75">
        <v>95.2</v>
      </c>
      <c r="E1037" s="75">
        <v>95.2</v>
      </c>
      <c r="F1037" s="73" t="s">
        <v>17</v>
      </c>
    </row>
    <row r="1038" spans="1:6" ht="25.5" x14ac:dyDescent="0.25">
      <c r="A1038" s="73">
        <v>10235</v>
      </c>
      <c r="B1038" s="74" t="s">
        <v>1869</v>
      </c>
      <c r="C1038" s="73" t="s">
        <v>101</v>
      </c>
      <c r="D1038" s="75">
        <v>598.5</v>
      </c>
      <c r="E1038" s="75">
        <v>598.5</v>
      </c>
      <c r="F1038" s="73" t="s">
        <v>17</v>
      </c>
    </row>
    <row r="1039" spans="1:6" ht="25.5" x14ac:dyDescent="0.25">
      <c r="A1039" s="73">
        <v>10236</v>
      </c>
      <c r="B1039" s="74" t="s">
        <v>1870</v>
      </c>
      <c r="C1039" s="73" t="s">
        <v>101</v>
      </c>
      <c r="D1039" s="75">
        <v>161.28</v>
      </c>
      <c r="E1039" s="75">
        <v>161.28</v>
      </c>
      <c r="F1039" s="73" t="s">
        <v>17</v>
      </c>
    </row>
    <row r="1040" spans="1:6" ht="25.5" x14ac:dyDescent="0.25">
      <c r="A1040" s="73">
        <v>10404</v>
      </c>
      <c r="B1040" s="74" t="s">
        <v>1871</v>
      </c>
      <c r="C1040" s="73" t="s">
        <v>101</v>
      </c>
      <c r="D1040" s="75">
        <v>113.56</v>
      </c>
      <c r="E1040" s="75">
        <v>113.56</v>
      </c>
      <c r="F1040" s="73" t="s">
        <v>17</v>
      </c>
    </row>
    <row r="1041" spans="1:6" ht="25.5" x14ac:dyDescent="0.25">
      <c r="A1041" s="73">
        <v>10405</v>
      </c>
      <c r="B1041" s="74" t="s">
        <v>1872</v>
      </c>
      <c r="C1041" s="73" t="s">
        <v>101</v>
      </c>
      <c r="D1041" s="75">
        <v>626.94000000000005</v>
      </c>
      <c r="E1041" s="75">
        <v>626.94000000000005</v>
      </c>
      <c r="F1041" s="73" t="s">
        <v>17</v>
      </c>
    </row>
    <row r="1042" spans="1:6" ht="25.5" x14ac:dyDescent="0.25">
      <c r="A1042" s="73">
        <v>10406</v>
      </c>
      <c r="B1042" s="74" t="s">
        <v>1873</v>
      </c>
      <c r="C1042" s="73" t="s">
        <v>101</v>
      </c>
      <c r="D1042" s="75">
        <v>865.93</v>
      </c>
      <c r="E1042" s="75">
        <v>865.93</v>
      </c>
      <c r="F1042" s="73" t="s">
        <v>17</v>
      </c>
    </row>
    <row r="1043" spans="1:6" ht="25.5" x14ac:dyDescent="0.25">
      <c r="A1043" s="73">
        <v>10407</v>
      </c>
      <c r="B1043" s="74" t="s">
        <v>1874</v>
      </c>
      <c r="C1043" s="73" t="s">
        <v>101</v>
      </c>
      <c r="D1043" s="75">
        <v>1343.07</v>
      </c>
      <c r="E1043" s="75">
        <v>1343.07</v>
      </c>
      <c r="F1043" s="73" t="s">
        <v>17</v>
      </c>
    </row>
    <row r="1044" spans="1:6" ht="25.5" x14ac:dyDescent="0.25">
      <c r="A1044" s="73">
        <v>10408</v>
      </c>
      <c r="B1044" s="74" t="s">
        <v>1875</v>
      </c>
      <c r="C1044" s="73" t="s">
        <v>101</v>
      </c>
      <c r="D1044" s="75">
        <v>438.41</v>
      </c>
      <c r="E1044" s="75">
        <v>438.41</v>
      </c>
      <c r="F1044" s="73" t="s">
        <v>17</v>
      </c>
    </row>
    <row r="1045" spans="1:6" ht="25.5" x14ac:dyDescent="0.25">
      <c r="A1045" s="73">
        <v>10409</v>
      </c>
      <c r="B1045" s="74" t="s">
        <v>1876</v>
      </c>
      <c r="C1045" s="73" t="s">
        <v>101</v>
      </c>
      <c r="D1045" s="75">
        <v>312.92</v>
      </c>
      <c r="E1045" s="75">
        <v>312.92</v>
      </c>
      <c r="F1045" s="73" t="s">
        <v>17</v>
      </c>
    </row>
    <row r="1046" spans="1:6" ht="25.5" x14ac:dyDescent="0.25">
      <c r="A1046" s="73">
        <v>10410</v>
      </c>
      <c r="B1046" s="74" t="s">
        <v>1877</v>
      </c>
      <c r="C1046" s="73" t="s">
        <v>101</v>
      </c>
      <c r="D1046" s="75">
        <v>187.04</v>
      </c>
      <c r="E1046" s="75">
        <v>187.04</v>
      </c>
      <c r="F1046" s="73" t="s">
        <v>17</v>
      </c>
    </row>
    <row r="1047" spans="1:6" ht="25.5" x14ac:dyDescent="0.25">
      <c r="A1047" s="73">
        <v>10411</v>
      </c>
      <c r="B1047" s="74" t="s">
        <v>1878</v>
      </c>
      <c r="C1047" s="73" t="s">
        <v>101</v>
      </c>
      <c r="D1047" s="75">
        <v>280.01</v>
      </c>
      <c r="E1047" s="75">
        <v>280.01</v>
      </c>
      <c r="F1047" s="73" t="s">
        <v>17</v>
      </c>
    </row>
    <row r="1048" spans="1:6" ht="25.5" x14ac:dyDescent="0.25">
      <c r="A1048" s="73">
        <v>10412</v>
      </c>
      <c r="B1048" s="74" t="s">
        <v>1879</v>
      </c>
      <c r="C1048" s="73" t="s">
        <v>101</v>
      </c>
      <c r="D1048" s="75">
        <v>137.62</v>
      </c>
      <c r="E1048" s="75">
        <v>137.62</v>
      </c>
      <c r="F1048" s="73" t="s">
        <v>17</v>
      </c>
    </row>
    <row r="1049" spans="1:6" ht="25.5" x14ac:dyDescent="0.25">
      <c r="A1049" s="73">
        <v>10413</v>
      </c>
      <c r="B1049" s="74" t="s">
        <v>1880</v>
      </c>
      <c r="C1049" s="73" t="s">
        <v>101</v>
      </c>
      <c r="D1049" s="75">
        <v>88.22</v>
      </c>
      <c r="E1049" s="75">
        <v>88.22</v>
      </c>
      <c r="F1049" s="73" t="s">
        <v>17</v>
      </c>
    </row>
    <row r="1050" spans="1:6" ht="25.5" x14ac:dyDescent="0.25">
      <c r="A1050" s="73">
        <v>10414</v>
      </c>
      <c r="B1050" s="74" t="s">
        <v>1881</v>
      </c>
      <c r="C1050" s="73" t="s">
        <v>101</v>
      </c>
      <c r="D1050" s="75">
        <v>531.15</v>
      </c>
      <c r="E1050" s="75">
        <v>531.15</v>
      </c>
      <c r="F1050" s="73" t="s">
        <v>17</v>
      </c>
    </row>
    <row r="1051" spans="1:6" ht="25.5" x14ac:dyDescent="0.25">
      <c r="A1051" s="73">
        <v>10415</v>
      </c>
      <c r="B1051" s="74" t="s">
        <v>1882</v>
      </c>
      <c r="C1051" s="73" t="s">
        <v>101</v>
      </c>
      <c r="D1051" s="75">
        <v>921.84</v>
      </c>
      <c r="E1051" s="75">
        <v>921.84</v>
      </c>
      <c r="F1051" s="73" t="s">
        <v>17</v>
      </c>
    </row>
    <row r="1052" spans="1:6" ht="25.5" x14ac:dyDescent="0.25">
      <c r="A1052" s="73">
        <v>10416</v>
      </c>
      <c r="B1052" s="74" t="s">
        <v>1883</v>
      </c>
      <c r="C1052" s="73" t="s">
        <v>101</v>
      </c>
      <c r="D1052" s="75">
        <v>166.59</v>
      </c>
      <c r="E1052" s="75">
        <v>166.59</v>
      </c>
      <c r="F1052" s="73" t="s">
        <v>17</v>
      </c>
    </row>
    <row r="1053" spans="1:6" ht="25.5" x14ac:dyDescent="0.25">
      <c r="A1053" s="73">
        <v>10417</v>
      </c>
      <c r="B1053" s="74" t="s">
        <v>1884</v>
      </c>
      <c r="C1053" s="73" t="s">
        <v>101</v>
      </c>
      <c r="D1053" s="75">
        <v>242.73</v>
      </c>
      <c r="E1053" s="75">
        <v>242.73</v>
      </c>
      <c r="F1053" s="73" t="s">
        <v>17</v>
      </c>
    </row>
    <row r="1054" spans="1:6" ht="25.5" x14ac:dyDescent="0.25">
      <c r="A1054" s="73">
        <v>10418</v>
      </c>
      <c r="B1054" s="74" t="s">
        <v>1885</v>
      </c>
      <c r="C1054" s="73" t="s">
        <v>101</v>
      </c>
      <c r="D1054" s="75">
        <v>96.39</v>
      </c>
      <c r="E1054" s="75">
        <v>96.39</v>
      </c>
      <c r="F1054" s="73" t="s">
        <v>17</v>
      </c>
    </row>
    <row r="1055" spans="1:6" ht="25.5" x14ac:dyDescent="0.25">
      <c r="A1055" s="73">
        <v>10419</v>
      </c>
      <c r="B1055" s="74" t="s">
        <v>1886</v>
      </c>
      <c r="C1055" s="73" t="s">
        <v>101</v>
      </c>
      <c r="D1055" s="75">
        <v>144.6</v>
      </c>
      <c r="E1055" s="75">
        <v>144.6</v>
      </c>
      <c r="F1055" s="73" t="s">
        <v>17</v>
      </c>
    </row>
    <row r="1056" spans="1:6" ht="25.5" x14ac:dyDescent="0.25">
      <c r="A1056" s="73">
        <v>10420</v>
      </c>
      <c r="B1056" s="74" t="s">
        <v>1887</v>
      </c>
      <c r="C1056" s="73" t="s">
        <v>101</v>
      </c>
      <c r="D1056" s="75">
        <v>239</v>
      </c>
      <c r="E1056" s="75">
        <v>239</v>
      </c>
      <c r="F1056" s="73" t="s">
        <v>17</v>
      </c>
    </row>
    <row r="1057" spans="1:6" ht="25.5" x14ac:dyDescent="0.25">
      <c r="A1057" s="73">
        <v>10421</v>
      </c>
      <c r="B1057" s="74" t="s">
        <v>1888</v>
      </c>
      <c r="C1057" s="73" t="s">
        <v>101</v>
      </c>
      <c r="D1057" s="75">
        <v>262.63</v>
      </c>
      <c r="E1057" s="75">
        <v>262.63</v>
      </c>
      <c r="F1057" s="73" t="s">
        <v>17</v>
      </c>
    </row>
    <row r="1058" spans="1:6" ht="25.5" x14ac:dyDescent="0.25">
      <c r="A1058" s="73">
        <v>10422</v>
      </c>
      <c r="B1058" s="74" t="s">
        <v>1889</v>
      </c>
      <c r="C1058" s="73" t="s">
        <v>101</v>
      </c>
      <c r="D1058" s="75">
        <v>446.74</v>
      </c>
      <c r="E1058" s="75">
        <v>446.74</v>
      </c>
      <c r="F1058" s="73" t="s">
        <v>17</v>
      </c>
    </row>
    <row r="1059" spans="1:6" x14ac:dyDescent="0.25">
      <c r="A1059" s="73">
        <v>10423</v>
      </c>
      <c r="B1059" s="74" t="s">
        <v>1890</v>
      </c>
      <c r="C1059" s="73" t="s">
        <v>101</v>
      </c>
      <c r="D1059" s="75">
        <v>457.76</v>
      </c>
      <c r="E1059" s="75">
        <v>457.76</v>
      </c>
      <c r="F1059" s="73" t="s">
        <v>17</v>
      </c>
    </row>
    <row r="1060" spans="1:6" ht="25.5" x14ac:dyDescent="0.25">
      <c r="A1060" s="73">
        <v>10425</v>
      </c>
      <c r="B1060" s="74" t="s">
        <v>1891</v>
      </c>
      <c r="C1060" s="73" t="s">
        <v>101</v>
      </c>
      <c r="D1060" s="75">
        <v>108.2</v>
      </c>
      <c r="E1060" s="75">
        <v>108.2</v>
      </c>
      <c r="F1060" s="73" t="s">
        <v>17</v>
      </c>
    </row>
    <row r="1061" spans="1:6" x14ac:dyDescent="0.25">
      <c r="A1061" s="73">
        <v>10426</v>
      </c>
      <c r="B1061" s="74" t="s">
        <v>1892</v>
      </c>
      <c r="C1061" s="73" t="s">
        <v>101</v>
      </c>
      <c r="D1061" s="75">
        <v>213.29</v>
      </c>
      <c r="E1061" s="75">
        <v>213.29</v>
      </c>
      <c r="F1061" s="73" t="s">
        <v>17</v>
      </c>
    </row>
    <row r="1062" spans="1:6" ht="25.5" x14ac:dyDescent="0.25">
      <c r="A1062" s="73">
        <v>10427</v>
      </c>
      <c r="B1062" s="74" t="s">
        <v>1893</v>
      </c>
      <c r="C1062" s="73" t="s">
        <v>101</v>
      </c>
      <c r="D1062" s="75">
        <v>556.54999999999995</v>
      </c>
      <c r="E1062" s="75">
        <v>556.54999999999995</v>
      </c>
      <c r="F1062" s="73" t="s">
        <v>17</v>
      </c>
    </row>
    <row r="1063" spans="1:6" ht="25.5" x14ac:dyDescent="0.25">
      <c r="A1063" s="73">
        <v>10428</v>
      </c>
      <c r="B1063" s="74" t="s">
        <v>1894</v>
      </c>
      <c r="C1063" s="73" t="s">
        <v>101</v>
      </c>
      <c r="D1063" s="75">
        <v>573.42999999999995</v>
      </c>
      <c r="E1063" s="75">
        <v>573.42999999999995</v>
      </c>
      <c r="F1063" s="73" t="s">
        <v>17</v>
      </c>
    </row>
    <row r="1064" spans="1:6" ht="25.5" x14ac:dyDescent="0.25">
      <c r="A1064" s="73">
        <v>10429</v>
      </c>
      <c r="B1064" s="74" t="s">
        <v>1895</v>
      </c>
      <c r="C1064" s="73" t="s">
        <v>101</v>
      </c>
      <c r="D1064" s="75">
        <v>182.75</v>
      </c>
      <c r="E1064" s="75">
        <v>182.75</v>
      </c>
      <c r="F1064" s="73" t="s">
        <v>17</v>
      </c>
    </row>
    <row r="1065" spans="1:6" x14ac:dyDescent="0.25">
      <c r="A1065" s="73">
        <v>10431</v>
      </c>
      <c r="B1065" s="74" t="s">
        <v>1896</v>
      </c>
      <c r="C1065" s="73" t="s">
        <v>101</v>
      </c>
      <c r="D1065" s="75">
        <v>370.45</v>
      </c>
      <c r="E1065" s="75">
        <v>370.45</v>
      </c>
      <c r="F1065" s="73" t="s">
        <v>17</v>
      </c>
    </row>
    <row r="1066" spans="1:6" x14ac:dyDescent="0.25">
      <c r="A1066" s="73">
        <v>10432</v>
      </c>
      <c r="B1066" s="74" t="s">
        <v>1897</v>
      </c>
      <c r="C1066" s="73" t="s">
        <v>101</v>
      </c>
      <c r="D1066" s="75">
        <v>416.12</v>
      </c>
      <c r="E1066" s="75">
        <v>416.12</v>
      </c>
      <c r="F1066" s="73" t="s">
        <v>17</v>
      </c>
    </row>
    <row r="1067" spans="1:6" ht="25.5" x14ac:dyDescent="0.25">
      <c r="A1067" s="73">
        <v>10510</v>
      </c>
      <c r="B1067" s="74" t="s">
        <v>1898</v>
      </c>
      <c r="C1067" s="73" t="s">
        <v>101</v>
      </c>
      <c r="D1067" s="75">
        <v>132.25</v>
      </c>
      <c r="E1067" s="75">
        <v>132.25</v>
      </c>
      <c r="F1067" s="73" t="s">
        <v>17</v>
      </c>
    </row>
    <row r="1068" spans="1:6" ht="51" x14ac:dyDescent="0.25">
      <c r="A1068" s="73">
        <v>10521</v>
      </c>
      <c r="B1068" s="74" t="s">
        <v>1899</v>
      </c>
      <c r="C1068" s="73" t="s">
        <v>101</v>
      </c>
      <c r="D1068" s="75">
        <v>263.45</v>
      </c>
      <c r="E1068" s="75">
        <v>263.45</v>
      </c>
      <c r="F1068" s="73" t="s">
        <v>17</v>
      </c>
    </row>
    <row r="1069" spans="1:6" ht="25.5" x14ac:dyDescent="0.25">
      <c r="A1069" s="73">
        <v>10535</v>
      </c>
      <c r="B1069" s="74" t="s">
        <v>36278</v>
      </c>
      <c r="C1069" s="73" t="s">
        <v>101</v>
      </c>
      <c r="D1069" s="75">
        <v>6184.5</v>
      </c>
      <c r="E1069" s="75">
        <v>6184.5</v>
      </c>
      <c r="F1069" s="73" t="s">
        <v>17</v>
      </c>
    </row>
    <row r="1070" spans="1:6" ht="25.5" x14ac:dyDescent="0.25">
      <c r="A1070" s="73">
        <v>10537</v>
      </c>
      <c r="B1070" s="74" t="s">
        <v>36279</v>
      </c>
      <c r="C1070" s="73" t="s">
        <v>101</v>
      </c>
      <c r="D1070" s="75">
        <v>8433.98</v>
      </c>
      <c r="E1070" s="75">
        <v>8433.98</v>
      </c>
      <c r="F1070" s="73" t="s">
        <v>17</v>
      </c>
    </row>
    <row r="1071" spans="1:6" ht="38.25" x14ac:dyDescent="0.25">
      <c r="A1071" s="73">
        <v>10553</v>
      </c>
      <c r="B1071" s="74" t="s">
        <v>1900</v>
      </c>
      <c r="C1071" s="73" t="s">
        <v>101</v>
      </c>
      <c r="D1071" s="75">
        <v>199.77</v>
      </c>
      <c r="E1071" s="75">
        <v>199.77</v>
      </c>
      <c r="F1071" s="73" t="s">
        <v>17</v>
      </c>
    </row>
    <row r="1072" spans="1:6" ht="38.25" x14ac:dyDescent="0.25">
      <c r="A1072" s="73">
        <v>10554</v>
      </c>
      <c r="B1072" s="74" t="s">
        <v>1901</v>
      </c>
      <c r="C1072" s="73" t="s">
        <v>101</v>
      </c>
      <c r="D1072" s="75">
        <v>201.54</v>
      </c>
      <c r="E1072" s="75">
        <v>201.54</v>
      </c>
      <c r="F1072" s="73" t="s">
        <v>17</v>
      </c>
    </row>
    <row r="1073" spans="1:6" ht="38.25" x14ac:dyDescent="0.25">
      <c r="A1073" s="73">
        <v>10555</v>
      </c>
      <c r="B1073" s="74" t="s">
        <v>1902</v>
      </c>
      <c r="C1073" s="73" t="s">
        <v>101</v>
      </c>
      <c r="D1073" s="75">
        <v>219.78</v>
      </c>
      <c r="E1073" s="75">
        <v>219.78</v>
      </c>
      <c r="F1073" s="73" t="s">
        <v>17</v>
      </c>
    </row>
    <row r="1074" spans="1:6" ht="38.25" x14ac:dyDescent="0.25">
      <c r="A1074" s="73">
        <v>10556</v>
      </c>
      <c r="B1074" s="74" t="s">
        <v>1903</v>
      </c>
      <c r="C1074" s="73" t="s">
        <v>101</v>
      </c>
      <c r="D1074" s="75">
        <v>292.22000000000003</v>
      </c>
      <c r="E1074" s="75">
        <v>292.22000000000003</v>
      </c>
      <c r="F1074" s="73" t="s">
        <v>17</v>
      </c>
    </row>
    <row r="1075" spans="1:6" ht="25.5" x14ac:dyDescent="0.25">
      <c r="A1075" s="73">
        <v>10569</v>
      </c>
      <c r="B1075" s="74" t="s">
        <v>1904</v>
      </c>
      <c r="C1075" s="73" t="s">
        <v>101</v>
      </c>
      <c r="D1075" s="75">
        <v>3.22</v>
      </c>
      <c r="E1075" s="75">
        <v>3.22</v>
      </c>
      <c r="F1075" s="73" t="s">
        <v>17</v>
      </c>
    </row>
    <row r="1076" spans="1:6" x14ac:dyDescent="0.25">
      <c r="A1076" s="73">
        <v>10577</v>
      </c>
      <c r="B1076" s="74" t="s">
        <v>1905</v>
      </c>
      <c r="C1076" s="73" t="s">
        <v>101</v>
      </c>
      <c r="D1076" s="75">
        <v>34.86</v>
      </c>
      <c r="E1076" s="75">
        <v>34.86</v>
      </c>
      <c r="F1076" s="73" t="s">
        <v>17</v>
      </c>
    </row>
    <row r="1077" spans="1:6" x14ac:dyDescent="0.25">
      <c r="A1077" s="73">
        <v>10578</v>
      </c>
      <c r="B1077" s="74" t="s">
        <v>1906</v>
      </c>
      <c r="C1077" s="73" t="s">
        <v>101</v>
      </c>
      <c r="D1077" s="75">
        <v>26.43</v>
      </c>
      <c r="E1077" s="75">
        <v>26.43</v>
      </c>
      <c r="F1077" s="73" t="s">
        <v>17</v>
      </c>
    </row>
    <row r="1078" spans="1:6" x14ac:dyDescent="0.25">
      <c r="A1078" s="73">
        <v>10579</v>
      </c>
      <c r="B1078" s="74" t="s">
        <v>1907</v>
      </c>
      <c r="C1078" s="73" t="s">
        <v>101</v>
      </c>
      <c r="D1078" s="75">
        <v>31.57</v>
      </c>
      <c r="E1078" s="75">
        <v>31.57</v>
      </c>
      <c r="F1078" s="73" t="s">
        <v>17</v>
      </c>
    </row>
    <row r="1079" spans="1:6" x14ac:dyDescent="0.25">
      <c r="A1079" s="73">
        <v>10582</v>
      </c>
      <c r="B1079" s="74" t="s">
        <v>1908</v>
      </c>
      <c r="C1079" s="73" t="s">
        <v>101</v>
      </c>
      <c r="D1079" s="75">
        <v>15.95</v>
      </c>
      <c r="E1079" s="75">
        <v>15.95</v>
      </c>
      <c r="F1079" s="73" t="s">
        <v>17</v>
      </c>
    </row>
    <row r="1080" spans="1:6" x14ac:dyDescent="0.25">
      <c r="A1080" s="73">
        <v>10583</v>
      </c>
      <c r="B1080" s="74" t="s">
        <v>1909</v>
      </c>
      <c r="C1080" s="73" t="s">
        <v>101</v>
      </c>
      <c r="D1080" s="75">
        <v>18.11</v>
      </c>
      <c r="E1080" s="75">
        <v>18.11</v>
      </c>
      <c r="F1080" s="73" t="s">
        <v>17</v>
      </c>
    </row>
    <row r="1081" spans="1:6" ht="38.25" x14ac:dyDescent="0.25">
      <c r="A1081" s="73">
        <v>10592</v>
      </c>
      <c r="B1081" s="74" t="s">
        <v>1910</v>
      </c>
      <c r="C1081" s="73" t="s">
        <v>101</v>
      </c>
      <c r="D1081" s="75">
        <v>6984.36</v>
      </c>
      <c r="E1081" s="75">
        <v>6984.36</v>
      </c>
      <c r="F1081" s="73" t="s">
        <v>17</v>
      </c>
    </row>
    <row r="1082" spans="1:6" x14ac:dyDescent="0.25">
      <c r="A1082" s="73">
        <v>10604</v>
      </c>
      <c r="B1082" s="74" t="s">
        <v>1911</v>
      </c>
      <c r="C1082" s="73" t="s">
        <v>101</v>
      </c>
      <c r="D1082" s="75">
        <v>13.67</v>
      </c>
      <c r="E1082" s="75">
        <v>13.67</v>
      </c>
      <c r="F1082" s="73" t="s">
        <v>17</v>
      </c>
    </row>
    <row r="1083" spans="1:6" x14ac:dyDescent="0.25">
      <c r="A1083" s="73">
        <v>10605</v>
      </c>
      <c r="B1083" s="74" t="s">
        <v>1912</v>
      </c>
      <c r="C1083" s="73" t="s">
        <v>101</v>
      </c>
      <c r="D1083" s="75">
        <v>5.86</v>
      </c>
      <c r="E1083" s="75">
        <v>5.86</v>
      </c>
      <c r="F1083" s="73" t="s">
        <v>17</v>
      </c>
    </row>
    <row r="1084" spans="1:6" x14ac:dyDescent="0.25">
      <c r="A1084" s="73">
        <v>10617</v>
      </c>
      <c r="B1084" s="74" t="s">
        <v>1913</v>
      </c>
      <c r="C1084" s="73" t="s">
        <v>101</v>
      </c>
      <c r="D1084" s="75">
        <v>5.95</v>
      </c>
      <c r="E1084" s="75">
        <v>5.95</v>
      </c>
      <c r="F1084" s="73" t="s">
        <v>17</v>
      </c>
    </row>
    <row r="1085" spans="1:6" ht="25.5" x14ac:dyDescent="0.25">
      <c r="A1085" s="73">
        <v>10685</v>
      </c>
      <c r="B1085" s="74" t="s">
        <v>1914</v>
      </c>
      <c r="C1085" s="73" t="s">
        <v>101</v>
      </c>
      <c r="D1085" s="75">
        <v>792500</v>
      </c>
      <c r="E1085" s="75">
        <v>792500</v>
      </c>
      <c r="F1085" s="73" t="s">
        <v>17</v>
      </c>
    </row>
    <row r="1086" spans="1:6" x14ac:dyDescent="0.25">
      <c r="A1086" s="73">
        <v>10742</v>
      </c>
      <c r="B1086" s="74" t="s">
        <v>1915</v>
      </c>
      <c r="C1086" s="73" t="s">
        <v>101</v>
      </c>
      <c r="D1086" s="75">
        <v>848</v>
      </c>
      <c r="E1086" s="75">
        <v>848</v>
      </c>
      <c r="F1086" s="73" t="s">
        <v>17</v>
      </c>
    </row>
    <row r="1087" spans="1:6" ht="25.5" x14ac:dyDescent="0.25">
      <c r="A1087" s="73">
        <v>10781</v>
      </c>
      <c r="B1087" s="74" t="s">
        <v>1916</v>
      </c>
      <c r="C1087" s="73" t="s">
        <v>101</v>
      </c>
      <c r="D1087" s="75">
        <v>16.72</v>
      </c>
      <c r="E1087" s="75">
        <v>16.72</v>
      </c>
      <c r="F1087" s="73" t="s">
        <v>17</v>
      </c>
    </row>
    <row r="1088" spans="1:6" ht="25.5" x14ac:dyDescent="0.25">
      <c r="A1088" s="73">
        <v>10826</v>
      </c>
      <c r="B1088" s="74" t="s">
        <v>1917</v>
      </c>
      <c r="C1088" s="73" t="s">
        <v>101</v>
      </c>
      <c r="D1088" s="75">
        <v>100.57</v>
      </c>
      <c r="E1088" s="75">
        <v>100.57</v>
      </c>
      <c r="F1088" s="73" t="s">
        <v>17</v>
      </c>
    </row>
    <row r="1089" spans="1:6" ht="25.5" x14ac:dyDescent="0.25">
      <c r="A1089" s="73">
        <v>10835</v>
      </c>
      <c r="B1089" s="74" t="s">
        <v>1918</v>
      </c>
      <c r="C1089" s="73" t="s">
        <v>101</v>
      </c>
      <c r="D1089" s="75">
        <v>6.49</v>
      </c>
      <c r="E1089" s="75">
        <v>6.49</v>
      </c>
      <c r="F1089" s="73" t="s">
        <v>17</v>
      </c>
    </row>
    <row r="1090" spans="1:6" ht="25.5" x14ac:dyDescent="0.25">
      <c r="A1090" s="73">
        <v>10836</v>
      </c>
      <c r="B1090" s="74" t="s">
        <v>1919</v>
      </c>
      <c r="C1090" s="73" t="s">
        <v>101</v>
      </c>
      <c r="D1090" s="75">
        <v>23.26</v>
      </c>
      <c r="E1090" s="75">
        <v>23.26</v>
      </c>
      <c r="F1090" s="73" t="s">
        <v>17</v>
      </c>
    </row>
    <row r="1091" spans="1:6" x14ac:dyDescent="0.25">
      <c r="A1091" s="73">
        <v>10848</v>
      </c>
      <c r="B1091" s="74" t="s">
        <v>1920</v>
      </c>
      <c r="C1091" s="73" t="s">
        <v>101</v>
      </c>
      <c r="D1091" s="75">
        <v>1325.1</v>
      </c>
      <c r="E1091" s="75">
        <v>1325.1</v>
      </c>
      <c r="F1091" s="73" t="s">
        <v>17</v>
      </c>
    </row>
    <row r="1092" spans="1:6" x14ac:dyDescent="0.25">
      <c r="A1092" s="73">
        <v>10849</v>
      </c>
      <c r="B1092" s="74" t="s">
        <v>1921</v>
      </c>
      <c r="C1092" s="73" t="s">
        <v>101</v>
      </c>
      <c r="D1092" s="75">
        <v>2109.62</v>
      </c>
      <c r="E1092" s="75">
        <v>2109.62</v>
      </c>
      <c r="F1092" s="73" t="s">
        <v>17</v>
      </c>
    </row>
    <row r="1093" spans="1:6" ht="25.5" x14ac:dyDescent="0.25">
      <c r="A1093" s="73">
        <v>10850</v>
      </c>
      <c r="B1093" s="74" t="s">
        <v>1922</v>
      </c>
      <c r="C1093" s="73" t="s">
        <v>101</v>
      </c>
      <c r="D1093" s="75">
        <v>65.92</v>
      </c>
      <c r="E1093" s="75">
        <v>65.92</v>
      </c>
      <c r="F1093" s="73" t="s">
        <v>17</v>
      </c>
    </row>
    <row r="1094" spans="1:6" ht="38.25" x14ac:dyDescent="0.25">
      <c r="A1094" s="73">
        <v>10851</v>
      </c>
      <c r="B1094" s="74" t="s">
        <v>1923</v>
      </c>
      <c r="C1094" s="73" t="s">
        <v>101</v>
      </c>
      <c r="D1094" s="75">
        <v>61.97</v>
      </c>
      <c r="E1094" s="75">
        <v>61.97</v>
      </c>
      <c r="F1094" s="73" t="s">
        <v>17</v>
      </c>
    </row>
    <row r="1095" spans="1:6" x14ac:dyDescent="0.25">
      <c r="A1095" s="73">
        <v>10853</v>
      </c>
      <c r="B1095" s="74" t="s">
        <v>1924</v>
      </c>
      <c r="C1095" s="73" t="s">
        <v>101</v>
      </c>
      <c r="D1095" s="75">
        <v>112.01</v>
      </c>
      <c r="E1095" s="75">
        <v>112.01</v>
      </c>
      <c r="F1095" s="73" t="s">
        <v>17</v>
      </c>
    </row>
    <row r="1096" spans="1:6" ht="51" x14ac:dyDescent="0.25">
      <c r="A1096" s="73">
        <v>10885</v>
      </c>
      <c r="B1096" s="74" t="s">
        <v>1925</v>
      </c>
      <c r="C1096" s="73" t="s">
        <v>101</v>
      </c>
      <c r="D1096" s="75">
        <v>333.23</v>
      </c>
      <c r="E1096" s="75">
        <v>333.23</v>
      </c>
      <c r="F1096" s="73" t="s">
        <v>17</v>
      </c>
    </row>
    <row r="1097" spans="1:6" ht="25.5" x14ac:dyDescent="0.25">
      <c r="A1097" s="73">
        <v>10886</v>
      </c>
      <c r="B1097" s="74" t="s">
        <v>1926</v>
      </c>
      <c r="C1097" s="73" t="s">
        <v>101</v>
      </c>
      <c r="D1097" s="75">
        <v>151.37</v>
      </c>
      <c r="E1097" s="75">
        <v>151.37</v>
      </c>
      <c r="F1097" s="73" t="s">
        <v>17</v>
      </c>
    </row>
    <row r="1098" spans="1:6" ht="25.5" x14ac:dyDescent="0.25">
      <c r="A1098" s="73">
        <v>10888</v>
      </c>
      <c r="B1098" s="74" t="s">
        <v>1927</v>
      </c>
      <c r="C1098" s="73" t="s">
        <v>101</v>
      </c>
      <c r="D1098" s="75">
        <v>479.07</v>
      </c>
      <c r="E1098" s="75">
        <v>479.07</v>
      </c>
      <c r="F1098" s="73" t="s">
        <v>17</v>
      </c>
    </row>
    <row r="1099" spans="1:6" ht="25.5" x14ac:dyDescent="0.25">
      <c r="A1099" s="73">
        <v>10889</v>
      </c>
      <c r="B1099" s="74" t="s">
        <v>1928</v>
      </c>
      <c r="C1099" s="73" t="s">
        <v>101</v>
      </c>
      <c r="D1099" s="75">
        <v>519</v>
      </c>
      <c r="E1099" s="75">
        <v>519</v>
      </c>
      <c r="F1099" s="73" t="s">
        <v>17</v>
      </c>
    </row>
    <row r="1100" spans="1:6" ht="25.5" x14ac:dyDescent="0.25">
      <c r="A1100" s="73">
        <v>10890</v>
      </c>
      <c r="B1100" s="74" t="s">
        <v>1929</v>
      </c>
      <c r="C1100" s="73" t="s">
        <v>101</v>
      </c>
      <c r="D1100" s="75">
        <v>239.53</v>
      </c>
      <c r="E1100" s="75">
        <v>239.53</v>
      </c>
      <c r="F1100" s="73" t="s">
        <v>17</v>
      </c>
    </row>
    <row r="1101" spans="1:6" ht="25.5" x14ac:dyDescent="0.25">
      <c r="A1101" s="73">
        <v>10891</v>
      </c>
      <c r="B1101" s="74" t="s">
        <v>1930</v>
      </c>
      <c r="C1101" s="73" t="s">
        <v>101</v>
      </c>
      <c r="D1101" s="75">
        <v>146.38</v>
      </c>
      <c r="E1101" s="75">
        <v>146.38</v>
      </c>
      <c r="F1101" s="73" t="s">
        <v>17</v>
      </c>
    </row>
    <row r="1102" spans="1:6" ht="25.5" x14ac:dyDescent="0.25">
      <c r="A1102" s="73">
        <v>10892</v>
      </c>
      <c r="B1102" s="74" t="s">
        <v>1931</v>
      </c>
      <c r="C1102" s="73" t="s">
        <v>101</v>
      </c>
      <c r="D1102" s="75">
        <v>173</v>
      </c>
      <c r="E1102" s="75">
        <v>173</v>
      </c>
      <c r="F1102" s="73" t="s">
        <v>17</v>
      </c>
    </row>
    <row r="1103" spans="1:6" ht="25.5" x14ac:dyDescent="0.25">
      <c r="A1103" s="73">
        <v>10899</v>
      </c>
      <c r="B1103" s="74" t="s">
        <v>1932</v>
      </c>
      <c r="C1103" s="73" t="s">
        <v>101</v>
      </c>
      <c r="D1103" s="75">
        <v>68.989999999999995</v>
      </c>
      <c r="E1103" s="75">
        <v>68.989999999999995</v>
      </c>
      <c r="F1103" s="73" t="s">
        <v>17</v>
      </c>
    </row>
    <row r="1104" spans="1:6" ht="25.5" x14ac:dyDescent="0.25">
      <c r="A1104" s="73">
        <v>10900</v>
      </c>
      <c r="B1104" s="74" t="s">
        <v>1933</v>
      </c>
      <c r="C1104" s="73" t="s">
        <v>101</v>
      </c>
      <c r="D1104" s="75">
        <v>53.99</v>
      </c>
      <c r="E1104" s="75">
        <v>53.99</v>
      </c>
      <c r="F1104" s="73" t="s">
        <v>17</v>
      </c>
    </row>
    <row r="1105" spans="1:6" ht="25.5" x14ac:dyDescent="0.25">
      <c r="A1105" s="73">
        <v>10902</v>
      </c>
      <c r="B1105" s="74" t="s">
        <v>1934</v>
      </c>
      <c r="C1105" s="73" t="s">
        <v>101</v>
      </c>
      <c r="D1105" s="75">
        <v>56.45</v>
      </c>
      <c r="E1105" s="75">
        <v>56.45</v>
      </c>
      <c r="F1105" s="73" t="s">
        <v>17</v>
      </c>
    </row>
    <row r="1106" spans="1:6" ht="25.5" x14ac:dyDescent="0.25">
      <c r="A1106" s="73">
        <v>10903</v>
      </c>
      <c r="B1106" s="74" t="s">
        <v>1935</v>
      </c>
      <c r="C1106" s="73" t="s">
        <v>101</v>
      </c>
      <c r="D1106" s="75">
        <v>92.99</v>
      </c>
      <c r="E1106" s="75">
        <v>92.99</v>
      </c>
      <c r="F1106" s="73" t="s">
        <v>17</v>
      </c>
    </row>
    <row r="1107" spans="1:6" ht="38.25" x14ac:dyDescent="0.25">
      <c r="A1107" s="73">
        <v>10904</v>
      </c>
      <c r="B1107" s="74" t="s">
        <v>1936</v>
      </c>
      <c r="C1107" s="73" t="s">
        <v>101</v>
      </c>
      <c r="D1107" s="75">
        <v>157.5</v>
      </c>
      <c r="E1107" s="75">
        <v>157.5</v>
      </c>
      <c r="F1107" s="73" t="s">
        <v>17</v>
      </c>
    </row>
    <row r="1108" spans="1:6" ht="25.5" x14ac:dyDescent="0.25">
      <c r="A1108" s="73">
        <v>10905</v>
      </c>
      <c r="B1108" s="74" t="s">
        <v>1937</v>
      </c>
      <c r="C1108" s="73" t="s">
        <v>101</v>
      </c>
      <c r="D1108" s="75">
        <v>82.49</v>
      </c>
      <c r="E1108" s="75">
        <v>82.49</v>
      </c>
      <c r="F1108" s="73" t="s">
        <v>17</v>
      </c>
    </row>
    <row r="1109" spans="1:6" ht="25.5" x14ac:dyDescent="0.25">
      <c r="A1109" s="73">
        <v>10908</v>
      </c>
      <c r="B1109" s="74" t="s">
        <v>1938</v>
      </c>
      <c r="C1109" s="73" t="s">
        <v>101</v>
      </c>
      <c r="D1109" s="75">
        <v>21.85</v>
      </c>
      <c r="E1109" s="75">
        <v>21.85</v>
      </c>
      <c r="F1109" s="73" t="s">
        <v>17</v>
      </c>
    </row>
    <row r="1110" spans="1:6" ht="25.5" x14ac:dyDescent="0.25">
      <c r="A1110" s="73">
        <v>10909</v>
      </c>
      <c r="B1110" s="74" t="s">
        <v>1939</v>
      </c>
      <c r="C1110" s="73" t="s">
        <v>101</v>
      </c>
      <c r="D1110" s="75">
        <v>25.42</v>
      </c>
      <c r="E1110" s="75">
        <v>25.42</v>
      </c>
      <c r="F1110" s="73" t="s">
        <v>17</v>
      </c>
    </row>
    <row r="1111" spans="1:6" ht="25.5" x14ac:dyDescent="0.25">
      <c r="A1111" s="73">
        <v>10911</v>
      </c>
      <c r="B1111" s="74" t="s">
        <v>1940</v>
      </c>
      <c r="C1111" s="73" t="s">
        <v>101</v>
      </c>
      <c r="D1111" s="75">
        <v>21.03</v>
      </c>
      <c r="E1111" s="75">
        <v>21.03</v>
      </c>
      <c r="F1111" s="73" t="s">
        <v>17</v>
      </c>
    </row>
    <row r="1112" spans="1:6" x14ac:dyDescent="0.25">
      <c r="A1112" s="73">
        <v>10956</v>
      </c>
      <c r="B1112" s="74" t="s">
        <v>1941</v>
      </c>
      <c r="C1112" s="73" t="s">
        <v>101</v>
      </c>
      <c r="D1112" s="75">
        <v>55.26</v>
      </c>
      <c r="E1112" s="75">
        <v>55.26</v>
      </c>
      <c r="F1112" s="73" t="s">
        <v>17</v>
      </c>
    </row>
    <row r="1113" spans="1:6" x14ac:dyDescent="0.25">
      <c r="A1113" s="73">
        <v>11032</v>
      </c>
      <c r="B1113" s="74" t="s">
        <v>1942</v>
      </c>
      <c r="C1113" s="73" t="s">
        <v>101</v>
      </c>
      <c r="D1113" s="75">
        <v>12.52</v>
      </c>
      <c r="E1113" s="75">
        <v>12.52</v>
      </c>
      <c r="F1113" s="73" t="s">
        <v>17</v>
      </c>
    </row>
    <row r="1114" spans="1:6" x14ac:dyDescent="0.25">
      <c r="A1114" s="73">
        <v>11033</v>
      </c>
      <c r="B1114" s="74" t="s">
        <v>1943</v>
      </c>
      <c r="C1114" s="73" t="s">
        <v>101</v>
      </c>
      <c r="D1114" s="75">
        <v>7.12</v>
      </c>
      <c r="E1114" s="75">
        <v>7.12</v>
      </c>
      <c r="F1114" s="73" t="s">
        <v>17</v>
      </c>
    </row>
    <row r="1115" spans="1:6" x14ac:dyDescent="0.25">
      <c r="A1115" s="73">
        <v>11045</v>
      </c>
      <c r="B1115" s="74" t="s">
        <v>1944</v>
      </c>
      <c r="C1115" s="73" t="s">
        <v>101</v>
      </c>
      <c r="D1115" s="75">
        <v>37.880000000000003</v>
      </c>
      <c r="E1115" s="75">
        <v>37.880000000000003</v>
      </c>
      <c r="F1115" s="73" t="s">
        <v>17</v>
      </c>
    </row>
    <row r="1116" spans="1:6" ht="25.5" x14ac:dyDescent="0.25">
      <c r="A1116" s="73">
        <v>11054</v>
      </c>
      <c r="B1116" s="74" t="s">
        <v>30691</v>
      </c>
      <c r="C1116" s="73" t="s">
        <v>101</v>
      </c>
      <c r="D1116" s="75">
        <v>0.04</v>
      </c>
      <c r="E1116" s="75">
        <v>0.04</v>
      </c>
      <c r="F1116" s="73" t="s">
        <v>17</v>
      </c>
    </row>
    <row r="1117" spans="1:6" ht="25.5" x14ac:dyDescent="0.25">
      <c r="A1117" s="73">
        <v>11055</v>
      </c>
      <c r="B1117" s="74" t="s">
        <v>30692</v>
      </c>
      <c r="C1117" s="73" t="s">
        <v>101</v>
      </c>
      <c r="D1117" s="75">
        <v>7.0000000000000007E-2</v>
      </c>
      <c r="E1117" s="75">
        <v>7.0000000000000007E-2</v>
      </c>
      <c r="F1117" s="73" t="s">
        <v>17</v>
      </c>
    </row>
    <row r="1118" spans="1:6" ht="25.5" x14ac:dyDescent="0.25">
      <c r="A1118" s="73">
        <v>11056</v>
      </c>
      <c r="B1118" s="74" t="s">
        <v>30693</v>
      </c>
      <c r="C1118" s="73" t="s">
        <v>101</v>
      </c>
      <c r="D1118" s="75">
        <v>0.08</v>
      </c>
      <c r="E1118" s="75">
        <v>0.08</v>
      </c>
      <c r="F1118" s="73" t="s">
        <v>17</v>
      </c>
    </row>
    <row r="1119" spans="1:6" ht="25.5" x14ac:dyDescent="0.25">
      <c r="A1119" s="73">
        <v>11057</v>
      </c>
      <c r="B1119" s="74" t="s">
        <v>30694</v>
      </c>
      <c r="C1119" s="73" t="s">
        <v>101</v>
      </c>
      <c r="D1119" s="75">
        <v>0.17</v>
      </c>
      <c r="E1119" s="75">
        <v>0.17</v>
      </c>
      <c r="F1119" s="73" t="s">
        <v>17</v>
      </c>
    </row>
    <row r="1120" spans="1:6" ht="25.5" x14ac:dyDescent="0.25">
      <c r="A1120" s="73">
        <v>11058</v>
      </c>
      <c r="B1120" s="74" t="s">
        <v>30695</v>
      </c>
      <c r="C1120" s="73" t="s">
        <v>101</v>
      </c>
      <c r="D1120" s="75">
        <v>0.43</v>
      </c>
      <c r="E1120" s="75">
        <v>0.43</v>
      </c>
      <c r="F1120" s="73" t="s">
        <v>17</v>
      </c>
    </row>
    <row r="1121" spans="1:6" ht="25.5" x14ac:dyDescent="0.25">
      <c r="A1121" s="73">
        <v>11059</v>
      </c>
      <c r="B1121" s="74" t="s">
        <v>30696</v>
      </c>
      <c r="C1121" s="73" t="s">
        <v>101</v>
      </c>
      <c r="D1121" s="75">
        <v>0.33</v>
      </c>
      <c r="E1121" s="75">
        <v>0.33</v>
      </c>
      <c r="F1121" s="73" t="s">
        <v>17</v>
      </c>
    </row>
    <row r="1122" spans="1:6" ht="25.5" x14ac:dyDescent="0.25">
      <c r="A1122" s="73">
        <v>11060</v>
      </c>
      <c r="B1122" s="74" t="s">
        <v>1945</v>
      </c>
      <c r="C1122" s="73" t="s">
        <v>101</v>
      </c>
      <c r="D1122" s="75">
        <v>42.2</v>
      </c>
      <c r="E1122" s="75">
        <v>42.2</v>
      </c>
      <c r="F1122" s="73" t="s">
        <v>17</v>
      </c>
    </row>
    <row r="1123" spans="1:6" ht="25.5" x14ac:dyDescent="0.25">
      <c r="A1123" s="73">
        <v>11091</v>
      </c>
      <c r="B1123" s="74" t="s">
        <v>1946</v>
      </c>
      <c r="C1123" s="73" t="s">
        <v>101</v>
      </c>
      <c r="D1123" s="75">
        <v>1.66</v>
      </c>
      <c r="E1123" s="75">
        <v>1.66</v>
      </c>
      <c r="F1123" s="73" t="s">
        <v>17</v>
      </c>
    </row>
    <row r="1124" spans="1:6" ht="25.5" x14ac:dyDescent="0.25">
      <c r="A1124" s="73">
        <v>11116</v>
      </c>
      <c r="B1124" s="74" t="s">
        <v>1947</v>
      </c>
      <c r="C1124" s="73" t="s">
        <v>101</v>
      </c>
      <c r="D1124" s="75">
        <v>629.16</v>
      </c>
      <c r="E1124" s="75">
        <v>629.16</v>
      </c>
      <c r="F1124" s="73" t="s">
        <v>17</v>
      </c>
    </row>
    <row r="1125" spans="1:6" ht="38.25" x14ac:dyDescent="0.25">
      <c r="A1125" s="73">
        <v>11154</v>
      </c>
      <c r="B1125" s="74" t="s">
        <v>1948</v>
      </c>
      <c r="C1125" s="73" t="s">
        <v>101</v>
      </c>
      <c r="D1125" s="75">
        <v>1237</v>
      </c>
      <c r="E1125" s="75">
        <v>1237</v>
      </c>
      <c r="F1125" s="73" t="s">
        <v>17</v>
      </c>
    </row>
    <row r="1126" spans="1:6" x14ac:dyDescent="0.25">
      <c r="A1126" s="73">
        <v>11234</v>
      </c>
      <c r="B1126" s="74" t="s">
        <v>1949</v>
      </c>
      <c r="C1126" s="73" t="s">
        <v>101</v>
      </c>
      <c r="D1126" s="75">
        <v>66.97</v>
      </c>
      <c r="E1126" s="75">
        <v>66.97</v>
      </c>
      <c r="F1126" s="73" t="s">
        <v>17</v>
      </c>
    </row>
    <row r="1127" spans="1:6" ht="25.5" x14ac:dyDescent="0.25">
      <c r="A1127" s="73">
        <v>11235</v>
      </c>
      <c r="B1127" s="74" t="s">
        <v>1950</v>
      </c>
      <c r="C1127" s="73" t="s">
        <v>101</v>
      </c>
      <c r="D1127" s="75">
        <v>154.54</v>
      </c>
      <c r="E1127" s="75">
        <v>154.54</v>
      </c>
      <c r="F1127" s="73" t="s">
        <v>17</v>
      </c>
    </row>
    <row r="1128" spans="1:6" ht="25.5" x14ac:dyDescent="0.25">
      <c r="A1128" s="73">
        <v>11236</v>
      </c>
      <c r="B1128" s="74" t="s">
        <v>1951</v>
      </c>
      <c r="C1128" s="73" t="s">
        <v>101</v>
      </c>
      <c r="D1128" s="75">
        <v>196.4</v>
      </c>
      <c r="E1128" s="75">
        <v>196.4</v>
      </c>
      <c r="F1128" s="73" t="s">
        <v>17</v>
      </c>
    </row>
    <row r="1129" spans="1:6" ht="38.25" x14ac:dyDescent="0.25">
      <c r="A1129" s="73">
        <v>11241</v>
      </c>
      <c r="B1129" s="74" t="s">
        <v>1952</v>
      </c>
      <c r="C1129" s="73" t="s">
        <v>101</v>
      </c>
      <c r="D1129" s="75">
        <v>180.3</v>
      </c>
      <c r="E1129" s="75">
        <v>180.3</v>
      </c>
      <c r="F1129" s="73" t="s">
        <v>17</v>
      </c>
    </row>
    <row r="1130" spans="1:6" x14ac:dyDescent="0.25">
      <c r="A1130" s="73">
        <v>11244</v>
      </c>
      <c r="B1130" s="74" t="s">
        <v>1953</v>
      </c>
      <c r="C1130" s="73" t="s">
        <v>101</v>
      </c>
      <c r="D1130" s="75">
        <v>202.52</v>
      </c>
      <c r="E1130" s="75">
        <v>202.52</v>
      </c>
      <c r="F1130" s="73" t="s">
        <v>17</v>
      </c>
    </row>
    <row r="1131" spans="1:6" ht="25.5" x14ac:dyDescent="0.25">
      <c r="A1131" s="73">
        <v>11245</v>
      </c>
      <c r="B1131" s="74" t="s">
        <v>1954</v>
      </c>
      <c r="C1131" s="73" t="s">
        <v>101</v>
      </c>
      <c r="D1131" s="75">
        <v>280.11</v>
      </c>
      <c r="E1131" s="75">
        <v>280.11</v>
      </c>
      <c r="F1131" s="73" t="s">
        <v>17</v>
      </c>
    </row>
    <row r="1132" spans="1:6" ht="38.25" x14ac:dyDescent="0.25">
      <c r="A1132" s="73">
        <v>11247</v>
      </c>
      <c r="B1132" s="74" t="s">
        <v>1955</v>
      </c>
      <c r="C1132" s="73" t="s">
        <v>101</v>
      </c>
      <c r="D1132" s="75">
        <v>1370.39</v>
      </c>
      <c r="E1132" s="75">
        <v>1370.39</v>
      </c>
      <c r="F1132" s="73" t="s">
        <v>17</v>
      </c>
    </row>
    <row r="1133" spans="1:6" ht="38.25" x14ac:dyDescent="0.25">
      <c r="A1133" s="73">
        <v>11249</v>
      </c>
      <c r="B1133" s="74" t="s">
        <v>1956</v>
      </c>
      <c r="C1133" s="73" t="s">
        <v>101</v>
      </c>
      <c r="D1133" s="75">
        <v>2676.85</v>
      </c>
      <c r="E1133" s="75">
        <v>2676.85</v>
      </c>
      <c r="F1133" s="73" t="s">
        <v>17</v>
      </c>
    </row>
    <row r="1134" spans="1:6" ht="38.25" x14ac:dyDescent="0.25">
      <c r="A1134" s="73">
        <v>11250</v>
      </c>
      <c r="B1134" s="74" t="s">
        <v>1957</v>
      </c>
      <c r="C1134" s="73" t="s">
        <v>101</v>
      </c>
      <c r="D1134" s="75">
        <v>59</v>
      </c>
      <c r="E1134" s="75">
        <v>59</v>
      </c>
      <c r="F1134" s="73" t="s">
        <v>17</v>
      </c>
    </row>
    <row r="1135" spans="1:6" ht="38.25" x14ac:dyDescent="0.25">
      <c r="A1135" s="73">
        <v>11251</v>
      </c>
      <c r="B1135" s="74" t="s">
        <v>1958</v>
      </c>
      <c r="C1135" s="73" t="s">
        <v>101</v>
      </c>
      <c r="D1135" s="75">
        <v>130.68</v>
      </c>
      <c r="E1135" s="75">
        <v>130.68</v>
      </c>
      <c r="F1135" s="73" t="s">
        <v>17</v>
      </c>
    </row>
    <row r="1136" spans="1:6" ht="38.25" x14ac:dyDescent="0.25">
      <c r="A1136" s="73">
        <v>11253</v>
      </c>
      <c r="B1136" s="74" t="s">
        <v>1959</v>
      </c>
      <c r="C1136" s="73" t="s">
        <v>101</v>
      </c>
      <c r="D1136" s="75">
        <v>216.55</v>
      </c>
      <c r="E1136" s="75">
        <v>216.55</v>
      </c>
      <c r="F1136" s="73" t="s">
        <v>17</v>
      </c>
    </row>
    <row r="1137" spans="1:6" ht="38.25" x14ac:dyDescent="0.25">
      <c r="A1137" s="73">
        <v>11255</v>
      </c>
      <c r="B1137" s="74" t="s">
        <v>1960</v>
      </c>
      <c r="C1137" s="73" t="s">
        <v>101</v>
      </c>
      <c r="D1137" s="75">
        <v>323.74</v>
      </c>
      <c r="E1137" s="75">
        <v>323.74</v>
      </c>
      <c r="F1137" s="73" t="s">
        <v>17</v>
      </c>
    </row>
    <row r="1138" spans="1:6" ht="38.25" x14ac:dyDescent="0.25">
      <c r="A1138" s="73">
        <v>11256</v>
      </c>
      <c r="B1138" s="74" t="s">
        <v>1961</v>
      </c>
      <c r="C1138" s="73" t="s">
        <v>101</v>
      </c>
      <c r="D1138" s="75">
        <v>405.52</v>
      </c>
      <c r="E1138" s="75">
        <v>405.52</v>
      </c>
      <c r="F1138" s="73" t="s">
        <v>17</v>
      </c>
    </row>
    <row r="1139" spans="1:6" ht="25.5" x14ac:dyDescent="0.25">
      <c r="A1139" s="73">
        <v>11270</v>
      </c>
      <c r="B1139" s="74" t="s">
        <v>1962</v>
      </c>
      <c r="C1139" s="73" t="s">
        <v>101</v>
      </c>
      <c r="D1139" s="75">
        <v>3.28</v>
      </c>
      <c r="E1139" s="75">
        <v>3.28</v>
      </c>
      <c r="F1139" s="73" t="s">
        <v>17</v>
      </c>
    </row>
    <row r="1140" spans="1:6" ht="38.25" x14ac:dyDescent="0.25">
      <c r="A1140" s="73">
        <v>11280</v>
      </c>
      <c r="B1140" s="74" t="s">
        <v>1963</v>
      </c>
      <c r="C1140" s="73" t="s">
        <v>101</v>
      </c>
      <c r="D1140" s="75">
        <v>6588.54</v>
      </c>
      <c r="E1140" s="75">
        <v>6588.54</v>
      </c>
      <c r="F1140" s="73" t="s">
        <v>17</v>
      </c>
    </row>
    <row r="1141" spans="1:6" ht="38.25" x14ac:dyDescent="0.25">
      <c r="A1141" s="73">
        <v>11281</v>
      </c>
      <c r="B1141" s="74" t="s">
        <v>1964</v>
      </c>
      <c r="C1141" s="73" t="s">
        <v>101</v>
      </c>
      <c r="D1141" s="75">
        <v>9900</v>
      </c>
      <c r="E1141" s="75">
        <v>9900</v>
      </c>
      <c r="F1141" s="73" t="s">
        <v>17</v>
      </c>
    </row>
    <row r="1142" spans="1:6" ht="25.5" x14ac:dyDescent="0.25">
      <c r="A1142" s="73">
        <v>11289</v>
      </c>
      <c r="B1142" s="74" t="s">
        <v>1965</v>
      </c>
      <c r="C1142" s="73" t="s">
        <v>101</v>
      </c>
      <c r="D1142" s="75">
        <v>72.12</v>
      </c>
      <c r="E1142" s="75">
        <v>72.12</v>
      </c>
      <c r="F1142" s="73" t="s">
        <v>17</v>
      </c>
    </row>
    <row r="1143" spans="1:6" ht="25.5" x14ac:dyDescent="0.25">
      <c r="A1143" s="73">
        <v>11296</v>
      </c>
      <c r="B1143" s="74" t="s">
        <v>1966</v>
      </c>
      <c r="C1143" s="73" t="s">
        <v>101</v>
      </c>
      <c r="D1143" s="75">
        <v>1752.19</v>
      </c>
      <c r="E1143" s="75">
        <v>1752.19</v>
      </c>
      <c r="F1143" s="73" t="s">
        <v>17</v>
      </c>
    </row>
    <row r="1144" spans="1:6" ht="25.5" x14ac:dyDescent="0.25">
      <c r="A1144" s="73">
        <v>11299</v>
      </c>
      <c r="B1144" s="74" t="s">
        <v>1967</v>
      </c>
      <c r="C1144" s="73" t="s">
        <v>101</v>
      </c>
      <c r="D1144" s="75">
        <v>593.08000000000004</v>
      </c>
      <c r="E1144" s="75">
        <v>593.08000000000004</v>
      </c>
      <c r="F1144" s="73" t="s">
        <v>17</v>
      </c>
    </row>
    <row r="1145" spans="1:6" ht="25.5" x14ac:dyDescent="0.25">
      <c r="A1145" s="73">
        <v>11301</v>
      </c>
      <c r="B1145" s="74" t="s">
        <v>1968</v>
      </c>
      <c r="C1145" s="73" t="s">
        <v>101</v>
      </c>
      <c r="D1145" s="75">
        <v>457.2</v>
      </c>
      <c r="E1145" s="75">
        <v>457.2</v>
      </c>
      <c r="F1145" s="73" t="s">
        <v>17</v>
      </c>
    </row>
    <row r="1146" spans="1:6" ht="25.5" x14ac:dyDescent="0.25">
      <c r="A1146" s="73">
        <v>11315</v>
      </c>
      <c r="B1146" s="74" t="s">
        <v>1969</v>
      </c>
      <c r="C1146" s="73" t="s">
        <v>101</v>
      </c>
      <c r="D1146" s="75">
        <v>109.47</v>
      </c>
      <c r="E1146" s="75">
        <v>109.47</v>
      </c>
      <c r="F1146" s="73" t="s">
        <v>17</v>
      </c>
    </row>
    <row r="1147" spans="1:6" ht="25.5" x14ac:dyDescent="0.25">
      <c r="A1147" s="73">
        <v>11316</v>
      </c>
      <c r="B1147" s="74" t="s">
        <v>1970</v>
      </c>
      <c r="C1147" s="73" t="s">
        <v>101</v>
      </c>
      <c r="D1147" s="75">
        <v>360.61</v>
      </c>
      <c r="E1147" s="75">
        <v>360.61</v>
      </c>
      <c r="F1147" s="73" t="s">
        <v>17</v>
      </c>
    </row>
    <row r="1148" spans="1:6" x14ac:dyDescent="0.25">
      <c r="A1148" s="73">
        <v>11321</v>
      </c>
      <c r="B1148" s="74" t="s">
        <v>1971</v>
      </c>
      <c r="C1148" s="73" t="s">
        <v>101</v>
      </c>
      <c r="D1148" s="75">
        <v>34.94</v>
      </c>
      <c r="E1148" s="75">
        <v>34.94</v>
      </c>
      <c r="F1148" s="73" t="s">
        <v>17</v>
      </c>
    </row>
    <row r="1149" spans="1:6" x14ac:dyDescent="0.25">
      <c r="A1149" s="73">
        <v>11323</v>
      </c>
      <c r="B1149" s="74" t="s">
        <v>1972</v>
      </c>
      <c r="C1149" s="73" t="s">
        <v>101</v>
      </c>
      <c r="D1149" s="75">
        <v>40.18</v>
      </c>
      <c r="E1149" s="75">
        <v>40.18</v>
      </c>
      <c r="F1149" s="73" t="s">
        <v>17</v>
      </c>
    </row>
    <row r="1150" spans="1:6" ht="38.25" x14ac:dyDescent="0.25">
      <c r="A1150" s="73">
        <v>11364</v>
      </c>
      <c r="B1150" s="74" t="s">
        <v>1973</v>
      </c>
      <c r="C1150" s="73" t="s">
        <v>101</v>
      </c>
      <c r="D1150" s="75">
        <v>182.9</v>
      </c>
      <c r="E1150" s="75">
        <v>182.9</v>
      </c>
      <c r="F1150" s="73" t="s">
        <v>17</v>
      </c>
    </row>
    <row r="1151" spans="1:6" ht="38.25" x14ac:dyDescent="0.25">
      <c r="A1151" s="73">
        <v>11365</v>
      </c>
      <c r="B1151" s="74" t="s">
        <v>1974</v>
      </c>
      <c r="C1151" s="73" t="s">
        <v>101</v>
      </c>
      <c r="D1151" s="75">
        <v>189.8</v>
      </c>
      <c r="E1151" s="75">
        <v>189.8</v>
      </c>
      <c r="F1151" s="73" t="s">
        <v>17</v>
      </c>
    </row>
    <row r="1152" spans="1:6" ht="38.25" x14ac:dyDescent="0.25">
      <c r="A1152" s="73">
        <v>11366</v>
      </c>
      <c r="B1152" s="74" t="s">
        <v>1975</v>
      </c>
      <c r="C1152" s="73" t="s">
        <v>101</v>
      </c>
      <c r="D1152" s="75">
        <v>201.76</v>
      </c>
      <c r="E1152" s="75">
        <v>201.76</v>
      </c>
      <c r="F1152" s="73" t="s">
        <v>17</v>
      </c>
    </row>
    <row r="1153" spans="1:6" ht="25.5" x14ac:dyDescent="0.25">
      <c r="A1153" s="73">
        <v>11378</v>
      </c>
      <c r="B1153" s="74" t="s">
        <v>1976</v>
      </c>
      <c r="C1153" s="73" t="s">
        <v>101</v>
      </c>
      <c r="D1153" s="75">
        <v>109.29</v>
      </c>
      <c r="E1153" s="75">
        <v>109.29</v>
      </c>
      <c r="F1153" s="73" t="s">
        <v>17</v>
      </c>
    </row>
    <row r="1154" spans="1:6" ht="25.5" x14ac:dyDescent="0.25">
      <c r="A1154" s="73">
        <v>11379</v>
      </c>
      <c r="B1154" s="74" t="s">
        <v>1977</v>
      </c>
      <c r="C1154" s="73" t="s">
        <v>101</v>
      </c>
      <c r="D1154" s="75">
        <v>92.35</v>
      </c>
      <c r="E1154" s="75">
        <v>92.35</v>
      </c>
      <c r="F1154" s="73" t="s">
        <v>17</v>
      </c>
    </row>
    <row r="1155" spans="1:6" ht="25.5" x14ac:dyDescent="0.25">
      <c r="A1155" s="73">
        <v>11447</v>
      </c>
      <c r="B1155" s="74" t="s">
        <v>30697</v>
      </c>
      <c r="C1155" s="73" t="s">
        <v>101</v>
      </c>
      <c r="D1155" s="75">
        <v>25.92</v>
      </c>
      <c r="E1155" s="75">
        <v>25.92</v>
      </c>
      <c r="F1155" s="73" t="s">
        <v>17</v>
      </c>
    </row>
    <row r="1156" spans="1:6" ht="25.5" x14ac:dyDescent="0.25">
      <c r="A1156" s="73">
        <v>11451</v>
      </c>
      <c r="B1156" s="74" t="s">
        <v>1978</v>
      </c>
      <c r="C1156" s="73" t="s">
        <v>101</v>
      </c>
      <c r="D1156" s="75">
        <v>69.5</v>
      </c>
      <c r="E1156" s="75">
        <v>69.5</v>
      </c>
      <c r="F1156" s="73" t="s">
        <v>17</v>
      </c>
    </row>
    <row r="1157" spans="1:6" ht="38.25" x14ac:dyDescent="0.25">
      <c r="A1157" s="73">
        <v>11455</v>
      </c>
      <c r="B1157" s="74" t="s">
        <v>1979</v>
      </c>
      <c r="C1157" s="73" t="s">
        <v>101</v>
      </c>
      <c r="D1157" s="75">
        <v>17.75</v>
      </c>
      <c r="E1157" s="75">
        <v>17.75</v>
      </c>
      <c r="F1157" s="73" t="s">
        <v>17</v>
      </c>
    </row>
    <row r="1158" spans="1:6" ht="38.25" x14ac:dyDescent="0.25">
      <c r="A1158" s="73">
        <v>11456</v>
      </c>
      <c r="B1158" s="74" t="s">
        <v>1980</v>
      </c>
      <c r="C1158" s="73" t="s">
        <v>101</v>
      </c>
      <c r="D1158" s="75">
        <v>21.22</v>
      </c>
      <c r="E1158" s="75">
        <v>21.22</v>
      </c>
      <c r="F1158" s="73" t="s">
        <v>17</v>
      </c>
    </row>
    <row r="1159" spans="1:6" ht="25.5" x14ac:dyDescent="0.25">
      <c r="A1159" s="73">
        <v>11457</v>
      </c>
      <c r="B1159" s="74" t="s">
        <v>1981</v>
      </c>
      <c r="C1159" s="73" t="s">
        <v>101</v>
      </c>
      <c r="D1159" s="75">
        <v>48.54</v>
      </c>
      <c r="E1159" s="75">
        <v>48.54</v>
      </c>
      <c r="F1159" s="73" t="s">
        <v>17</v>
      </c>
    </row>
    <row r="1160" spans="1:6" ht="25.5" x14ac:dyDescent="0.25">
      <c r="A1160" s="73">
        <v>11458</v>
      </c>
      <c r="B1160" s="74" t="s">
        <v>1982</v>
      </c>
      <c r="C1160" s="73" t="s">
        <v>101</v>
      </c>
      <c r="D1160" s="75">
        <v>25.94</v>
      </c>
      <c r="E1160" s="75">
        <v>25.94</v>
      </c>
      <c r="F1160" s="73" t="s">
        <v>17</v>
      </c>
    </row>
    <row r="1161" spans="1:6" ht="38.25" x14ac:dyDescent="0.25">
      <c r="A1161" s="73">
        <v>11461</v>
      </c>
      <c r="B1161" s="74" t="s">
        <v>1983</v>
      </c>
      <c r="C1161" s="73" t="s">
        <v>101</v>
      </c>
      <c r="D1161" s="75">
        <v>11.27</v>
      </c>
      <c r="E1161" s="75">
        <v>11.27</v>
      </c>
      <c r="F1161" s="73" t="s">
        <v>17</v>
      </c>
    </row>
    <row r="1162" spans="1:6" ht="25.5" x14ac:dyDescent="0.25">
      <c r="A1162" s="73">
        <v>11467</v>
      </c>
      <c r="B1162" s="74" t="s">
        <v>1984</v>
      </c>
      <c r="C1162" s="73" t="s">
        <v>101</v>
      </c>
      <c r="D1162" s="75">
        <v>20.76</v>
      </c>
      <c r="E1162" s="75">
        <v>20.76</v>
      </c>
      <c r="F1162" s="73" t="s">
        <v>17</v>
      </c>
    </row>
    <row r="1163" spans="1:6" ht="25.5" x14ac:dyDescent="0.25">
      <c r="A1163" s="73">
        <v>11468</v>
      </c>
      <c r="B1163" s="74" t="s">
        <v>1985</v>
      </c>
      <c r="C1163" s="73" t="s">
        <v>101</v>
      </c>
      <c r="D1163" s="75">
        <v>13.32</v>
      </c>
      <c r="E1163" s="75">
        <v>13.32</v>
      </c>
      <c r="F1163" s="73" t="s">
        <v>17</v>
      </c>
    </row>
    <row r="1164" spans="1:6" ht="38.25" x14ac:dyDescent="0.25">
      <c r="A1164" s="73">
        <v>11469</v>
      </c>
      <c r="B1164" s="74" t="s">
        <v>1986</v>
      </c>
      <c r="C1164" s="73" t="s">
        <v>101</v>
      </c>
      <c r="D1164" s="75">
        <v>13.32</v>
      </c>
      <c r="E1164" s="75">
        <v>13.32</v>
      </c>
      <c r="F1164" s="73" t="s">
        <v>17</v>
      </c>
    </row>
    <row r="1165" spans="1:6" x14ac:dyDescent="0.25">
      <c r="A1165" s="73">
        <v>11476</v>
      </c>
      <c r="B1165" s="74" t="s">
        <v>1987</v>
      </c>
      <c r="C1165" s="73" t="s">
        <v>101</v>
      </c>
      <c r="D1165" s="75">
        <v>46.41</v>
      </c>
      <c r="E1165" s="75">
        <v>46.41</v>
      </c>
      <c r="F1165" s="73" t="s">
        <v>17</v>
      </c>
    </row>
    <row r="1166" spans="1:6" x14ac:dyDescent="0.25">
      <c r="A1166" s="73">
        <v>11478</v>
      </c>
      <c r="B1166" s="74" t="s">
        <v>1988</v>
      </c>
      <c r="C1166" s="73" t="s">
        <v>101</v>
      </c>
      <c r="D1166" s="75">
        <v>60.81</v>
      </c>
      <c r="E1166" s="75">
        <v>60.81</v>
      </c>
      <c r="F1166" s="73" t="s">
        <v>17</v>
      </c>
    </row>
    <row r="1167" spans="1:6" x14ac:dyDescent="0.25">
      <c r="A1167" s="73">
        <v>11479</v>
      </c>
      <c r="B1167" s="74" t="s">
        <v>1989</v>
      </c>
      <c r="C1167" s="73" t="s">
        <v>101</v>
      </c>
      <c r="D1167" s="75">
        <v>35.44</v>
      </c>
      <c r="E1167" s="75">
        <v>35.44</v>
      </c>
      <c r="F1167" s="73" t="s">
        <v>17</v>
      </c>
    </row>
    <row r="1168" spans="1:6" ht="25.5" x14ac:dyDescent="0.25">
      <c r="A1168" s="73">
        <v>11481</v>
      </c>
      <c r="B1168" s="74" t="s">
        <v>1990</v>
      </c>
      <c r="C1168" s="73" t="s">
        <v>101</v>
      </c>
      <c r="D1168" s="75">
        <v>32.06</v>
      </c>
      <c r="E1168" s="75">
        <v>32.06</v>
      </c>
      <c r="F1168" s="73" t="s">
        <v>17</v>
      </c>
    </row>
    <row r="1169" spans="1:6" ht="25.5" x14ac:dyDescent="0.25">
      <c r="A1169" s="73">
        <v>11484</v>
      </c>
      <c r="B1169" s="74" t="s">
        <v>1991</v>
      </c>
      <c r="C1169" s="73" t="s">
        <v>101</v>
      </c>
      <c r="D1169" s="75">
        <v>58.53</v>
      </c>
      <c r="E1169" s="75">
        <v>58.53</v>
      </c>
      <c r="F1169" s="73" t="s">
        <v>17</v>
      </c>
    </row>
    <row r="1170" spans="1:6" ht="25.5" x14ac:dyDescent="0.25">
      <c r="A1170" s="73">
        <v>11493</v>
      </c>
      <c r="B1170" s="74" t="s">
        <v>1992</v>
      </c>
      <c r="C1170" s="73" t="s">
        <v>101</v>
      </c>
      <c r="D1170" s="75">
        <v>53.27</v>
      </c>
      <c r="E1170" s="75">
        <v>53.27</v>
      </c>
      <c r="F1170" s="73" t="s">
        <v>17</v>
      </c>
    </row>
    <row r="1171" spans="1:6" ht="25.5" x14ac:dyDescent="0.25">
      <c r="A1171" s="73">
        <v>11499</v>
      </c>
      <c r="B1171" s="74" t="s">
        <v>1993</v>
      </c>
      <c r="C1171" s="73" t="s">
        <v>101</v>
      </c>
      <c r="D1171" s="75">
        <v>837.8</v>
      </c>
      <c r="E1171" s="75">
        <v>837.8</v>
      </c>
      <c r="F1171" s="73" t="s">
        <v>17</v>
      </c>
    </row>
    <row r="1172" spans="1:6" ht="25.5" x14ac:dyDescent="0.25">
      <c r="A1172" s="73">
        <v>11522</v>
      </c>
      <c r="B1172" s="74" t="s">
        <v>1994</v>
      </c>
      <c r="C1172" s="73" t="s">
        <v>101</v>
      </c>
      <c r="D1172" s="75">
        <v>13.76</v>
      </c>
      <c r="E1172" s="75">
        <v>13.76</v>
      </c>
      <c r="F1172" s="73" t="s">
        <v>17</v>
      </c>
    </row>
    <row r="1173" spans="1:6" ht="25.5" x14ac:dyDescent="0.25">
      <c r="A1173" s="73">
        <v>11560</v>
      </c>
      <c r="B1173" s="74" t="s">
        <v>1995</v>
      </c>
      <c r="C1173" s="73" t="s">
        <v>101</v>
      </c>
      <c r="D1173" s="75">
        <v>189.48</v>
      </c>
      <c r="E1173" s="75">
        <v>189.48</v>
      </c>
      <c r="F1173" s="73" t="s">
        <v>17</v>
      </c>
    </row>
    <row r="1174" spans="1:6" ht="25.5" x14ac:dyDescent="0.25">
      <c r="A1174" s="73">
        <v>11561</v>
      </c>
      <c r="B1174" s="74" t="s">
        <v>1996</v>
      </c>
      <c r="C1174" s="73" t="s">
        <v>101</v>
      </c>
      <c r="D1174" s="75">
        <v>245.49</v>
      </c>
      <c r="E1174" s="75">
        <v>245.49</v>
      </c>
      <c r="F1174" s="73" t="s">
        <v>17</v>
      </c>
    </row>
    <row r="1175" spans="1:6" x14ac:dyDescent="0.25">
      <c r="A1175" s="73">
        <v>11572</v>
      </c>
      <c r="B1175" s="74" t="s">
        <v>1997</v>
      </c>
      <c r="C1175" s="73" t="s">
        <v>101</v>
      </c>
      <c r="D1175" s="75">
        <v>33</v>
      </c>
      <c r="E1175" s="75">
        <v>33</v>
      </c>
      <c r="F1175" s="73" t="s">
        <v>17</v>
      </c>
    </row>
    <row r="1176" spans="1:6" ht="25.5" x14ac:dyDescent="0.25">
      <c r="A1176" s="73">
        <v>11573</v>
      </c>
      <c r="B1176" s="74" t="s">
        <v>1998</v>
      </c>
      <c r="C1176" s="73" t="s">
        <v>101</v>
      </c>
      <c r="D1176" s="75">
        <v>6.16</v>
      </c>
      <c r="E1176" s="75">
        <v>6.16</v>
      </c>
      <c r="F1176" s="73" t="s">
        <v>17</v>
      </c>
    </row>
    <row r="1177" spans="1:6" ht="25.5" x14ac:dyDescent="0.25">
      <c r="A1177" s="73">
        <v>11575</v>
      </c>
      <c r="B1177" s="74" t="s">
        <v>1999</v>
      </c>
      <c r="C1177" s="73" t="s">
        <v>101</v>
      </c>
      <c r="D1177" s="75">
        <v>59.38</v>
      </c>
      <c r="E1177" s="75">
        <v>59.38</v>
      </c>
      <c r="F1177" s="73" t="s">
        <v>17</v>
      </c>
    </row>
    <row r="1178" spans="1:6" ht="25.5" x14ac:dyDescent="0.25">
      <c r="A1178" s="73">
        <v>11577</v>
      </c>
      <c r="B1178" s="74" t="s">
        <v>2000</v>
      </c>
      <c r="C1178" s="73" t="s">
        <v>101</v>
      </c>
      <c r="D1178" s="75">
        <v>12.23</v>
      </c>
      <c r="E1178" s="75">
        <v>12.23</v>
      </c>
      <c r="F1178" s="73" t="s">
        <v>17</v>
      </c>
    </row>
    <row r="1179" spans="1:6" ht="25.5" x14ac:dyDescent="0.25">
      <c r="A1179" s="73">
        <v>11578</v>
      </c>
      <c r="B1179" s="74" t="s">
        <v>2001</v>
      </c>
      <c r="C1179" s="73" t="s">
        <v>101</v>
      </c>
      <c r="D1179" s="75">
        <v>12.82</v>
      </c>
      <c r="E1179" s="75">
        <v>12.82</v>
      </c>
      <c r="F1179" s="73" t="s">
        <v>17</v>
      </c>
    </row>
    <row r="1180" spans="1:6" ht="25.5" x14ac:dyDescent="0.25">
      <c r="A1180" s="73">
        <v>11588</v>
      </c>
      <c r="B1180" s="74" t="s">
        <v>2002</v>
      </c>
      <c r="C1180" s="73" t="s">
        <v>101</v>
      </c>
      <c r="D1180" s="75">
        <v>1248.58</v>
      </c>
      <c r="E1180" s="75">
        <v>1248.58</v>
      </c>
      <c r="F1180" s="73" t="s">
        <v>17</v>
      </c>
    </row>
    <row r="1181" spans="1:6" ht="25.5" x14ac:dyDescent="0.25">
      <c r="A1181" s="73">
        <v>11592</v>
      </c>
      <c r="B1181" s="74" t="s">
        <v>2003</v>
      </c>
      <c r="C1181" s="73" t="s">
        <v>101</v>
      </c>
      <c r="D1181" s="75">
        <v>530.65</v>
      </c>
      <c r="E1181" s="75">
        <v>530.65</v>
      </c>
      <c r="F1181" s="73" t="s">
        <v>17</v>
      </c>
    </row>
    <row r="1182" spans="1:6" ht="25.5" x14ac:dyDescent="0.25">
      <c r="A1182" s="73">
        <v>11593</v>
      </c>
      <c r="B1182" s="74" t="s">
        <v>2004</v>
      </c>
      <c r="C1182" s="73" t="s">
        <v>101</v>
      </c>
      <c r="D1182" s="75">
        <v>741.96</v>
      </c>
      <c r="E1182" s="75">
        <v>741.96</v>
      </c>
      <c r="F1182" s="73" t="s">
        <v>17</v>
      </c>
    </row>
    <row r="1183" spans="1:6" ht="25.5" x14ac:dyDescent="0.25">
      <c r="A1183" s="73">
        <v>11594</v>
      </c>
      <c r="B1183" s="74" t="s">
        <v>2005</v>
      </c>
      <c r="C1183" s="73" t="s">
        <v>101</v>
      </c>
      <c r="D1183" s="75">
        <v>397.96</v>
      </c>
      <c r="E1183" s="75">
        <v>397.96</v>
      </c>
      <c r="F1183" s="73" t="s">
        <v>17</v>
      </c>
    </row>
    <row r="1184" spans="1:6" ht="25.5" x14ac:dyDescent="0.25">
      <c r="A1184" s="73">
        <v>11596</v>
      </c>
      <c r="B1184" s="74" t="s">
        <v>2006</v>
      </c>
      <c r="C1184" s="73" t="s">
        <v>101</v>
      </c>
      <c r="D1184" s="75">
        <v>421.41</v>
      </c>
      <c r="E1184" s="75">
        <v>421.41</v>
      </c>
      <c r="F1184" s="73" t="s">
        <v>17</v>
      </c>
    </row>
    <row r="1185" spans="1:6" ht="25.5" x14ac:dyDescent="0.25">
      <c r="A1185" s="73">
        <v>11597</v>
      </c>
      <c r="B1185" s="74" t="s">
        <v>2007</v>
      </c>
      <c r="C1185" s="73" t="s">
        <v>101</v>
      </c>
      <c r="D1185" s="75">
        <v>617.08000000000004</v>
      </c>
      <c r="E1185" s="75">
        <v>617.08000000000004</v>
      </c>
      <c r="F1185" s="73" t="s">
        <v>17</v>
      </c>
    </row>
    <row r="1186" spans="1:6" ht="25.5" x14ac:dyDescent="0.25">
      <c r="A1186" s="73">
        <v>11599</v>
      </c>
      <c r="B1186" s="74" t="s">
        <v>2008</v>
      </c>
      <c r="C1186" s="73" t="s">
        <v>101</v>
      </c>
      <c r="D1186" s="75">
        <v>529.24</v>
      </c>
      <c r="E1186" s="75">
        <v>529.24</v>
      </c>
      <c r="F1186" s="73" t="s">
        <v>17</v>
      </c>
    </row>
    <row r="1187" spans="1:6" x14ac:dyDescent="0.25">
      <c r="A1187" s="73">
        <v>11616</v>
      </c>
      <c r="B1187" s="74" t="s">
        <v>2009</v>
      </c>
      <c r="C1187" s="73" t="s">
        <v>101</v>
      </c>
      <c r="D1187" s="75">
        <v>13652.6</v>
      </c>
      <c r="E1187" s="75">
        <v>13652.6</v>
      </c>
      <c r="F1187" s="73" t="s">
        <v>17</v>
      </c>
    </row>
    <row r="1188" spans="1:6" ht="25.5" x14ac:dyDescent="0.25">
      <c r="A1188" s="73">
        <v>11649</v>
      </c>
      <c r="B1188" s="74" t="s">
        <v>36280</v>
      </c>
      <c r="C1188" s="73" t="s">
        <v>101</v>
      </c>
      <c r="D1188" s="75">
        <v>481.08</v>
      </c>
      <c r="E1188" s="75">
        <v>481.08</v>
      </c>
      <c r="F1188" s="73" t="s">
        <v>17</v>
      </c>
    </row>
    <row r="1189" spans="1:6" ht="25.5" x14ac:dyDescent="0.25">
      <c r="A1189" s="73">
        <v>11650</v>
      </c>
      <c r="B1189" s="74" t="s">
        <v>36281</v>
      </c>
      <c r="C1189" s="73" t="s">
        <v>101</v>
      </c>
      <c r="D1189" s="75">
        <v>819.98</v>
      </c>
      <c r="E1189" s="75">
        <v>819.98</v>
      </c>
      <c r="F1189" s="73" t="s">
        <v>17</v>
      </c>
    </row>
    <row r="1190" spans="1:6" ht="25.5" x14ac:dyDescent="0.25">
      <c r="A1190" s="73">
        <v>11655</v>
      </c>
      <c r="B1190" s="74" t="s">
        <v>2010</v>
      </c>
      <c r="C1190" s="73" t="s">
        <v>101</v>
      </c>
      <c r="D1190" s="75">
        <v>19.48</v>
      </c>
      <c r="E1190" s="75">
        <v>19.48</v>
      </c>
      <c r="F1190" s="73" t="s">
        <v>17</v>
      </c>
    </row>
    <row r="1191" spans="1:6" ht="25.5" x14ac:dyDescent="0.25">
      <c r="A1191" s="73">
        <v>11656</v>
      </c>
      <c r="B1191" s="74" t="s">
        <v>2011</v>
      </c>
      <c r="C1191" s="73" t="s">
        <v>101</v>
      </c>
      <c r="D1191" s="75">
        <v>22.36</v>
      </c>
      <c r="E1191" s="75">
        <v>22.36</v>
      </c>
      <c r="F1191" s="73" t="s">
        <v>17</v>
      </c>
    </row>
    <row r="1192" spans="1:6" x14ac:dyDescent="0.25">
      <c r="A1192" s="73">
        <v>11658</v>
      </c>
      <c r="B1192" s="74" t="s">
        <v>2012</v>
      </c>
      <c r="C1192" s="73" t="s">
        <v>101</v>
      </c>
      <c r="D1192" s="75">
        <v>19.02</v>
      </c>
      <c r="E1192" s="75">
        <v>19.02</v>
      </c>
      <c r="F1192" s="73" t="s">
        <v>17</v>
      </c>
    </row>
    <row r="1193" spans="1:6" ht="25.5" x14ac:dyDescent="0.25">
      <c r="A1193" s="73">
        <v>11669</v>
      </c>
      <c r="B1193" s="74" t="s">
        <v>2013</v>
      </c>
      <c r="C1193" s="73" t="s">
        <v>101</v>
      </c>
      <c r="D1193" s="75">
        <v>34.49</v>
      </c>
      <c r="E1193" s="75">
        <v>34.49</v>
      </c>
      <c r="F1193" s="73" t="s">
        <v>17</v>
      </c>
    </row>
    <row r="1194" spans="1:6" ht="25.5" x14ac:dyDescent="0.25">
      <c r="A1194" s="73">
        <v>11670</v>
      </c>
      <c r="B1194" s="74" t="s">
        <v>2014</v>
      </c>
      <c r="C1194" s="73" t="s">
        <v>101</v>
      </c>
      <c r="D1194" s="75">
        <v>13.21</v>
      </c>
      <c r="E1194" s="75">
        <v>13.21</v>
      </c>
      <c r="F1194" s="73" t="s">
        <v>17</v>
      </c>
    </row>
    <row r="1195" spans="1:6" ht="25.5" x14ac:dyDescent="0.25">
      <c r="A1195" s="73">
        <v>11671</v>
      </c>
      <c r="B1195" s="74" t="s">
        <v>2015</v>
      </c>
      <c r="C1195" s="73" t="s">
        <v>101</v>
      </c>
      <c r="D1195" s="75">
        <v>55.43</v>
      </c>
      <c r="E1195" s="75">
        <v>55.43</v>
      </c>
      <c r="F1195" s="73" t="s">
        <v>17</v>
      </c>
    </row>
    <row r="1196" spans="1:6" ht="25.5" x14ac:dyDescent="0.25">
      <c r="A1196" s="73">
        <v>11672</v>
      </c>
      <c r="B1196" s="74" t="s">
        <v>2016</v>
      </c>
      <c r="C1196" s="73" t="s">
        <v>101</v>
      </c>
      <c r="D1196" s="75">
        <v>36.22</v>
      </c>
      <c r="E1196" s="75">
        <v>36.22</v>
      </c>
      <c r="F1196" s="73" t="s">
        <v>17</v>
      </c>
    </row>
    <row r="1197" spans="1:6" ht="25.5" x14ac:dyDescent="0.25">
      <c r="A1197" s="73">
        <v>11673</v>
      </c>
      <c r="B1197" s="74" t="s">
        <v>2017</v>
      </c>
      <c r="C1197" s="73" t="s">
        <v>101</v>
      </c>
      <c r="D1197" s="75">
        <v>12.47</v>
      </c>
      <c r="E1197" s="75">
        <v>12.47</v>
      </c>
      <c r="F1197" s="73" t="s">
        <v>17</v>
      </c>
    </row>
    <row r="1198" spans="1:6" ht="25.5" x14ac:dyDescent="0.25">
      <c r="A1198" s="73">
        <v>11674</v>
      </c>
      <c r="B1198" s="74" t="s">
        <v>2018</v>
      </c>
      <c r="C1198" s="73" t="s">
        <v>101</v>
      </c>
      <c r="D1198" s="75">
        <v>16.05</v>
      </c>
      <c r="E1198" s="75">
        <v>16.05</v>
      </c>
      <c r="F1198" s="73" t="s">
        <v>17</v>
      </c>
    </row>
    <row r="1199" spans="1:6" ht="25.5" x14ac:dyDescent="0.25">
      <c r="A1199" s="73">
        <v>11675</v>
      </c>
      <c r="B1199" s="74" t="s">
        <v>2019</v>
      </c>
      <c r="C1199" s="73" t="s">
        <v>101</v>
      </c>
      <c r="D1199" s="75">
        <v>25.49</v>
      </c>
      <c r="E1199" s="75">
        <v>25.49</v>
      </c>
      <c r="F1199" s="73" t="s">
        <v>17</v>
      </c>
    </row>
    <row r="1200" spans="1:6" ht="25.5" x14ac:dyDescent="0.25">
      <c r="A1200" s="73">
        <v>11676</v>
      </c>
      <c r="B1200" s="74" t="s">
        <v>2020</v>
      </c>
      <c r="C1200" s="73" t="s">
        <v>101</v>
      </c>
      <c r="D1200" s="75">
        <v>34.090000000000003</v>
      </c>
      <c r="E1200" s="75">
        <v>34.090000000000003</v>
      </c>
      <c r="F1200" s="73" t="s">
        <v>17</v>
      </c>
    </row>
    <row r="1201" spans="1:6" ht="25.5" x14ac:dyDescent="0.25">
      <c r="A1201" s="73">
        <v>11677</v>
      </c>
      <c r="B1201" s="74" t="s">
        <v>2021</v>
      </c>
      <c r="C1201" s="73" t="s">
        <v>101</v>
      </c>
      <c r="D1201" s="75">
        <v>35.200000000000003</v>
      </c>
      <c r="E1201" s="75">
        <v>35.200000000000003</v>
      </c>
      <c r="F1201" s="73" t="s">
        <v>17</v>
      </c>
    </row>
    <row r="1202" spans="1:6" ht="25.5" x14ac:dyDescent="0.25">
      <c r="A1202" s="73">
        <v>11678</v>
      </c>
      <c r="B1202" s="74" t="s">
        <v>2022</v>
      </c>
      <c r="C1202" s="73" t="s">
        <v>101</v>
      </c>
      <c r="D1202" s="75">
        <v>64.47</v>
      </c>
      <c r="E1202" s="75">
        <v>64.47</v>
      </c>
      <c r="F1202" s="73" t="s">
        <v>17</v>
      </c>
    </row>
    <row r="1203" spans="1:6" ht="25.5" x14ac:dyDescent="0.25">
      <c r="A1203" s="73">
        <v>11679</v>
      </c>
      <c r="B1203" s="74" t="s">
        <v>30698</v>
      </c>
      <c r="C1203" s="73" t="s">
        <v>101</v>
      </c>
      <c r="D1203" s="75">
        <v>25.52</v>
      </c>
      <c r="E1203" s="75">
        <v>25.52</v>
      </c>
      <c r="F1203" s="73" t="s">
        <v>17</v>
      </c>
    </row>
    <row r="1204" spans="1:6" x14ac:dyDescent="0.25">
      <c r="A1204" s="73">
        <v>11680</v>
      </c>
      <c r="B1204" s="74" t="s">
        <v>30699</v>
      </c>
      <c r="C1204" s="73" t="s">
        <v>101</v>
      </c>
      <c r="D1204" s="75">
        <v>18.82</v>
      </c>
      <c r="E1204" s="75">
        <v>18.82</v>
      </c>
      <c r="F1204" s="73" t="s">
        <v>17</v>
      </c>
    </row>
    <row r="1205" spans="1:6" x14ac:dyDescent="0.25">
      <c r="A1205" s="73">
        <v>11681</v>
      </c>
      <c r="B1205" s="74" t="s">
        <v>2023</v>
      </c>
      <c r="C1205" s="73" t="s">
        <v>101</v>
      </c>
      <c r="D1205" s="75">
        <v>8.39</v>
      </c>
      <c r="E1205" s="75">
        <v>8.39</v>
      </c>
      <c r="F1205" s="73" t="s">
        <v>17</v>
      </c>
    </row>
    <row r="1206" spans="1:6" x14ac:dyDescent="0.25">
      <c r="A1206" s="73">
        <v>11683</v>
      </c>
      <c r="B1206" s="74" t="s">
        <v>2024</v>
      </c>
      <c r="C1206" s="73" t="s">
        <v>101</v>
      </c>
      <c r="D1206" s="75">
        <v>50.45</v>
      </c>
      <c r="E1206" s="75">
        <v>50.45</v>
      </c>
      <c r="F1206" s="73" t="s">
        <v>17</v>
      </c>
    </row>
    <row r="1207" spans="1:6" x14ac:dyDescent="0.25">
      <c r="A1207" s="73">
        <v>11684</v>
      </c>
      <c r="B1207" s="74" t="s">
        <v>2025</v>
      </c>
      <c r="C1207" s="73" t="s">
        <v>101</v>
      </c>
      <c r="D1207" s="75">
        <v>55.22</v>
      </c>
      <c r="E1207" s="75">
        <v>55.22</v>
      </c>
      <c r="F1207" s="73" t="s">
        <v>17</v>
      </c>
    </row>
    <row r="1208" spans="1:6" x14ac:dyDescent="0.25">
      <c r="A1208" s="73">
        <v>11685</v>
      </c>
      <c r="B1208" s="74" t="s">
        <v>2026</v>
      </c>
      <c r="C1208" s="73" t="s">
        <v>101</v>
      </c>
      <c r="D1208" s="75">
        <v>35.57</v>
      </c>
      <c r="E1208" s="75">
        <v>35.57</v>
      </c>
      <c r="F1208" s="73" t="s">
        <v>17</v>
      </c>
    </row>
    <row r="1209" spans="1:6" ht="25.5" x14ac:dyDescent="0.25">
      <c r="A1209" s="73">
        <v>11686</v>
      </c>
      <c r="B1209" s="74" t="s">
        <v>2027</v>
      </c>
      <c r="C1209" s="73" t="s">
        <v>101</v>
      </c>
      <c r="D1209" s="75">
        <v>13.13</v>
      </c>
      <c r="E1209" s="75">
        <v>13.13</v>
      </c>
      <c r="F1209" s="73" t="s">
        <v>17</v>
      </c>
    </row>
    <row r="1210" spans="1:6" ht="25.5" x14ac:dyDescent="0.25">
      <c r="A1210" s="73">
        <v>11688</v>
      </c>
      <c r="B1210" s="74" t="s">
        <v>2028</v>
      </c>
      <c r="C1210" s="73" t="s">
        <v>101</v>
      </c>
      <c r="D1210" s="75">
        <v>548.73</v>
      </c>
      <c r="E1210" s="75">
        <v>548.73</v>
      </c>
      <c r="F1210" s="73" t="s">
        <v>17</v>
      </c>
    </row>
    <row r="1211" spans="1:6" ht="25.5" x14ac:dyDescent="0.25">
      <c r="A1211" s="73">
        <v>11690</v>
      </c>
      <c r="B1211" s="74" t="s">
        <v>2029</v>
      </c>
      <c r="C1211" s="73" t="s">
        <v>101</v>
      </c>
      <c r="D1211" s="75">
        <v>236.76</v>
      </c>
      <c r="E1211" s="75">
        <v>236.76</v>
      </c>
      <c r="F1211" s="73" t="s">
        <v>17</v>
      </c>
    </row>
    <row r="1212" spans="1:6" ht="38.25" x14ac:dyDescent="0.25">
      <c r="A1212" s="73">
        <v>11694</v>
      </c>
      <c r="B1212" s="74" t="s">
        <v>2030</v>
      </c>
      <c r="C1212" s="73" t="s">
        <v>101</v>
      </c>
      <c r="D1212" s="75">
        <v>1105.26</v>
      </c>
      <c r="E1212" s="75">
        <v>1105.26</v>
      </c>
      <c r="F1212" s="73" t="s">
        <v>17</v>
      </c>
    </row>
    <row r="1213" spans="1:6" ht="25.5" x14ac:dyDescent="0.25">
      <c r="A1213" s="73">
        <v>11696</v>
      </c>
      <c r="B1213" s="74" t="s">
        <v>2031</v>
      </c>
      <c r="C1213" s="73" t="s">
        <v>101</v>
      </c>
      <c r="D1213" s="75">
        <v>198.88</v>
      </c>
      <c r="E1213" s="75">
        <v>198.88</v>
      </c>
      <c r="F1213" s="73" t="s">
        <v>17</v>
      </c>
    </row>
    <row r="1214" spans="1:6" ht="25.5" x14ac:dyDescent="0.25">
      <c r="A1214" s="73">
        <v>11697</v>
      </c>
      <c r="B1214" s="74" t="s">
        <v>2032</v>
      </c>
      <c r="C1214" s="73" t="s">
        <v>101</v>
      </c>
      <c r="D1214" s="75">
        <v>766.4</v>
      </c>
      <c r="E1214" s="75">
        <v>766.4</v>
      </c>
      <c r="F1214" s="73" t="s">
        <v>17</v>
      </c>
    </row>
    <row r="1215" spans="1:6" ht="25.5" x14ac:dyDescent="0.25">
      <c r="A1215" s="73">
        <v>11698</v>
      </c>
      <c r="B1215" s="74" t="s">
        <v>2033</v>
      </c>
      <c r="C1215" s="73" t="s">
        <v>101</v>
      </c>
      <c r="D1215" s="75">
        <v>914.27</v>
      </c>
      <c r="E1215" s="75">
        <v>914.27</v>
      </c>
      <c r="F1215" s="73" t="s">
        <v>17</v>
      </c>
    </row>
    <row r="1216" spans="1:6" ht="25.5" x14ac:dyDescent="0.25">
      <c r="A1216" s="73">
        <v>11699</v>
      </c>
      <c r="B1216" s="74" t="s">
        <v>2034</v>
      </c>
      <c r="C1216" s="73" t="s">
        <v>101</v>
      </c>
      <c r="D1216" s="75">
        <v>1010.48</v>
      </c>
      <c r="E1216" s="75">
        <v>1010.48</v>
      </c>
      <c r="F1216" s="73" t="s">
        <v>17</v>
      </c>
    </row>
    <row r="1217" spans="1:6" x14ac:dyDescent="0.25">
      <c r="A1217" s="73">
        <v>11703</v>
      </c>
      <c r="B1217" s="74" t="s">
        <v>2035</v>
      </c>
      <c r="C1217" s="73" t="s">
        <v>101</v>
      </c>
      <c r="D1217" s="75">
        <v>28.4</v>
      </c>
      <c r="E1217" s="75">
        <v>28.4</v>
      </c>
      <c r="F1217" s="73" t="s">
        <v>17</v>
      </c>
    </row>
    <row r="1218" spans="1:6" x14ac:dyDescent="0.25">
      <c r="A1218" s="73">
        <v>11707</v>
      </c>
      <c r="B1218" s="74" t="s">
        <v>2036</v>
      </c>
      <c r="C1218" s="73" t="s">
        <v>101</v>
      </c>
      <c r="D1218" s="75">
        <v>13.26</v>
      </c>
      <c r="E1218" s="75">
        <v>13.26</v>
      </c>
      <c r="F1218" s="73" t="s">
        <v>17</v>
      </c>
    </row>
    <row r="1219" spans="1:6" x14ac:dyDescent="0.25">
      <c r="A1219" s="73">
        <v>11708</v>
      </c>
      <c r="B1219" s="74" t="s">
        <v>2037</v>
      </c>
      <c r="C1219" s="73" t="s">
        <v>101</v>
      </c>
      <c r="D1219" s="75">
        <v>17.7</v>
      </c>
      <c r="E1219" s="75">
        <v>17.7</v>
      </c>
      <c r="F1219" s="73" t="s">
        <v>17</v>
      </c>
    </row>
    <row r="1220" spans="1:6" x14ac:dyDescent="0.25">
      <c r="A1220" s="73">
        <v>11709</v>
      </c>
      <c r="B1220" s="74" t="s">
        <v>2038</v>
      </c>
      <c r="C1220" s="73" t="s">
        <v>101</v>
      </c>
      <c r="D1220" s="75">
        <v>41.59</v>
      </c>
      <c r="E1220" s="75">
        <v>41.59</v>
      </c>
      <c r="F1220" s="73" t="s">
        <v>17</v>
      </c>
    </row>
    <row r="1221" spans="1:6" x14ac:dyDescent="0.25">
      <c r="A1221" s="73">
        <v>11710</v>
      </c>
      <c r="B1221" s="74" t="s">
        <v>2039</v>
      </c>
      <c r="C1221" s="73" t="s">
        <v>101</v>
      </c>
      <c r="D1221" s="75">
        <v>95.62</v>
      </c>
      <c r="E1221" s="75">
        <v>95.62</v>
      </c>
      <c r="F1221" s="73" t="s">
        <v>17</v>
      </c>
    </row>
    <row r="1222" spans="1:6" x14ac:dyDescent="0.25">
      <c r="A1222" s="73">
        <v>11711</v>
      </c>
      <c r="B1222" s="74" t="s">
        <v>2040</v>
      </c>
      <c r="C1222" s="73" t="s">
        <v>101</v>
      </c>
      <c r="D1222" s="75">
        <v>11.77</v>
      </c>
      <c r="E1222" s="75">
        <v>11.77</v>
      </c>
      <c r="F1222" s="73" t="s">
        <v>17</v>
      </c>
    </row>
    <row r="1223" spans="1:6" ht="25.5" x14ac:dyDescent="0.25">
      <c r="A1223" s="73">
        <v>11712</v>
      </c>
      <c r="B1223" s="74" t="s">
        <v>2041</v>
      </c>
      <c r="C1223" s="73" t="s">
        <v>101</v>
      </c>
      <c r="D1223" s="75">
        <v>47.81</v>
      </c>
      <c r="E1223" s="75">
        <v>47.81</v>
      </c>
      <c r="F1223" s="73" t="s">
        <v>17</v>
      </c>
    </row>
    <row r="1224" spans="1:6" x14ac:dyDescent="0.25">
      <c r="A1224" s="73">
        <v>11714</v>
      </c>
      <c r="B1224" s="74" t="s">
        <v>2042</v>
      </c>
      <c r="C1224" s="73" t="s">
        <v>101</v>
      </c>
      <c r="D1224" s="75">
        <v>73.22</v>
      </c>
      <c r="E1224" s="75">
        <v>73.22</v>
      </c>
      <c r="F1224" s="73" t="s">
        <v>17</v>
      </c>
    </row>
    <row r="1225" spans="1:6" x14ac:dyDescent="0.25">
      <c r="A1225" s="73">
        <v>11717</v>
      </c>
      <c r="B1225" s="74" t="s">
        <v>2043</v>
      </c>
      <c r="C1225" s="73" t="s">
        <v>101</v>
      </c>
      <c r="D1225" s="75">
        <v>57.63</v>
      </c>
      <c r="E1225" s="75">
        <v>57.63</v>
      </c>
      <c r="F1225" s="73" t="s">
        <v>17</v>
      </c>
    </row>
    <row r="1226" spans="1:6" x14ac:dyDescent="0.25">
      <c r="A1226" s="73">
        <v>11718</v>
      </c>
      <c r="B1226" s="74" t="s">
        <v>2044</v>
      </c>
      <c r="C1226" s="73" t="s">
        <v>101</v>
      </c>
      <c r="D1226" s="75">
        <v>11.66</v>
      </c>
      <c r="E1226" s="75">
        <v>11.66</v>
      </c>
      <c r="F1226" s="73" t="s">
        <v>17</v>
      </c>
    </row>
    <row r="1227" spans="1:6" x14ac:dyDescent="0.25">
      <c r="A1227" s="73">
        <v>11719</v>
      </c>
      <c r="B1227" s="74" t="s">
        <v>2045</v>
      </c>
      <c r="C1227" s="73" t="s">
        <v>101</v>
      </c>
      <c r="D1227" s="75">
        <v>9.4600000000000009</v>
      </c>
      <c r="E1227" s="75">
        <v>9.4600000000000009</v>
      </c>
      <c r="F1227" s="73" t="s">
        <v>17</v>
      </c>
    </row>
    <row r="1228" spans="1:6" ht="25.5" x14ac:dyDescent="0.25">
      <c r="A1228" s="73">
        <v>11731</v>
      </c>
      <c r="B1228" s="74" t="s">
        <v>2046</v>
      </c>
      <c r="C1228" s="73" t="s">
        <v>101</v>
      </c>
      <c r="D1228" s="75">
        <v>10.92</v>
      </c>
      <c r="E1228" s="75">
        <v>10.92</v>
      </c>
      <c r="F1228" s="73" t="s">
        <v>17</v>
      </c>
    </row>
    <row r="1229" spans="1:6" x14ac:dyDescent="0.25">
      <c r="A1229" s="73">
        <v>11732</v>
      </c>
      <c r="B1229" s="74" t="s">
        <v>2047</v>
      </c>
      <c r="C1229" s="73" t="s">
        <v>101</v>
      </c>
      <c r="D1229" s="75">
        <v>28.61</v>
      </c>
      <c r="E1229" s="75">
        <v>28.61</v>
      </c>
      <c r="F1229" s="73" t="s">
        <v>17</v>
      </c>
    </row>
    <row r="1230" spans="1:6" ht="25.5" x14ac:dyDescent="0.25">
      <c r="A1230" s="73">
        <v>11735</v>
      </c>
      <c r="B1230" s="74" t="s">
        <v>2048</v>
      </c>
      <c r="C1230" s="73" t="s">
        <v>101</v>
      </c>
      <c r="D1230" s="75">
        <v>10.050000000000001</v>
      </c>
      <c r="E1230" s="75">
        <v>10.050000000000001</v>
      </c>
      <c r="F1230" s="73" t="s">
        <v>17</v>
      </c>
    </row>
    <row r="1231" spans="1:6" ht="25.5" x14ac:dyDescent="0.25">
      <c r="A1231" s="73">
        <v>11737</v>
      </c>
      <c r="B1231" s="74" t="s">
        <v>2049</v>
      </c>
      <c r="C1231" s="73" t="s">
        <v>101</v>
      </c>
      <c r="D1231" s="75">
        <v>14.26</v>
      </c>
      <c r="E1231" s="75">
        <v>14.26</v>
      </c>
      <c r="F1231" s="73" t="s">
        <v>17</v>
      </c>
    </row>
    <row r="1232" spans="1:6" ht="25.5" x14ac:dyDescent="0.25">
      <c r="A1232" s="73">
        <v>11738</v>
      </c>
      <c r="B1232" s="74" t="s">
        <v>2050</v>
      </c>
      <c r="C1232" s="73" t="s">
        <v>101</v>
      </c>
      <c r="D1232" s="75">
        <v>17.97</v>
      </c>
      <c r="E1232" s="75">
        <v>17.97</v>
      </c>
      <c r="F1232" s="73" t="s">
        <v>17</v>
      </c>
    </row>
    <row r="1233" spans="1:6" x14ac:dyDescent="0.25">
      <c r="A1233" s="73">
        <v>11739</v>
      </c>
      <c r="B1233" s="74" t="s">
        <v>2051</v>
      </c>
      <c r="C1233" s="73" t="s">
        <v>101</v>
      </c>
      <c r="D1233" s="75">
        <v>10.07</v>
      </c>
      <c r="E1233" s="75">
        <v>10.07</v>
      </c>
      <c r="F1233" s="73" t="s">
        <v>17</v>
      </c>
    </row>
    <row r="1234" spans="1:6" x14ac:dyDescent="0.25">
      <c r="A1234" s="73">
        <v>11741</v>
      </c>
      <c r="B1234" s="74" t="s">
        <v>2052</v>
      </c>
      <c r="C1234" s="73" t="s">
        <v>101</v>
      </c>
      <c r="D1234" s="75">
        <v>12.82</v>
      </c>
      <c r="E1234" s="75">
        <v>12.82</v>
      </c>
      <c r="F1234" s="73" t="s">
        <v>17</v>
      </c>
    </row>
    <row r="1235" spans="1:6" ht="25.5" x14ac:dyDescent="0.25">
      <c r="A1235" s="73">
        <v>11743</v>
      </c>
      <c r="B1235" s="74" t="s">
        <v>2053</v>
      </c>
      <c r="C1235" s="73" t="s">
        <v>101</v>
      </c>
      <c r="D1235" s="75">
        <v>10.76</v>
      </c>
      <c r="E1235" s="75">
        <v>10.76</v>
      </c>
      <c r="F1235" s="73" t="s">
        <v>17</v>
      </c>
    </row>
    <row r="1236" spans="1:6" ht="25.5" x14ac:dyDescent="0.25">
      <c r="A1236" s="73">
        <v>11745</v>
      </c>
      <c r="B1236" s="74" t="s">
        <v>2054</v>
      </c>
      <c r="C1236" s="73" t="s">
        <v>101</v>
      </c>
      <c r="D1236" s="75">
        <v>16.89</v>
      </c>
      <c r="E1236" s="75">
        <v>16.89</v>
      </c>
      <c r="F1236" s="73" t="s">
        <v>17</v>
      </c>
    </row>
    <row r="1237" spans="1:6" x14ac:dyDescent="0.25">
      <c r="A1237" s="73">
        <v>11746</v>
      </c>
      <c r="B1237" s="74" t="s">
        <v>30700</v>
      </c>
      <c r="C1237" s="73" t="s">
        <v>101</v>
      </c>
      <c r="D1237" s="75">
        <v>119.01</v>
      </c>
      <c r="E1237" s="75">
        <v>119.01</v>
      </c>
      <c r="F1237" s="73" t="s">
        <v>17</v>
      </c>
    </row>
    <row r="1238" spans="1:6" x14ac:dyDescent="0.25">
      <c r="A1238" s="73">
        <v>11747</v>
      </c>
      <c r="B1238" s="74" t="s">
        <v>30701</v>
      </c>
      <c r="C1238" s="73" t="s">
        <v>101</v>
      </c>
      <c r="D1238" s="75">
        <v>329.59</v>
      </c>
      <c r="E1238" s="75">
        <v>329.59</v>
      </c>
      <c r="F1238" s="73" t="s">
        <v>17</v>
      </c>
    </row>
    <row r="1239" spans="1:6" x14ac:dyDescent="0.25">
      <c r="A1239" s="73">
        <v>11748</v>
      </c>
      <c r="B1239" s="74" t="s">
        <v>30702</v>
      </c>
      <c r="C1239" s="73" t="s">
        <v>101</v>
      </c>
      <c r="D1239" s="75">
        <v>76.37</v>
      </c>
      <c r="E1239" s="75">
        <v>76.37</v>
      </c>
      <c r="F1239" s="73" t="s">
        <v>17</v>
      </c>
    </row>
    <row r="1240" spans="1:6" x14ac:dyDescent="0.25">
      <c r="A1240" s="73">
        <v>11749</v>
      </c>
      <c r="B1240" s="74" t="s">
        <v>30703</v>
      </c>
      <c r="C1240" s="73" t="s">
        <v>101</v>
      </c>
      <c r="D1240" s="75">
        <v>88.15</v>
      </c>
      <c r="E1240" s="75">
        <v>88.15</v>
      </c>
      <c r="F1240" s="73" t="s">
        <v>17</v>
      </c>
    </row>
    <row r="1241" spans="1:6" x14ac:dyDescent="0.25">
      <c r="A1241" s="73">
        <v>11750</v>
      </c>
      <c r="B1241" s="74" t="s">
        <v>30704</v>
      </c>
      <c r="C1241" s="73" t="s">
        <v>101</v>
      </c>
      <c r="D1241" s="75">
        <v>177.38</v>
      </c>
      <c r="E1241" s="75">
        <v>177.38</v>
      </c>
      <c r="F1241" s="73" t="s">
        <v>17</v>
      </c>
    </row>
    <row r="1242" spans="1:6" x14ac:dyDescent="0.25">
      <c r="A1242" s="73">
        <v>11751</v>
      </c>
      <c r="B1242" s="74" t="s">
        <v>30705</v>
      </c>
      <c r="C1242" s="73" t="s">
        <v>101</v>
      </c>
      <c r="D1242" s="75">
        <v>213.74</v>
      </c>
      <c r="E1242" s="75">
        <v>213.74</v>
      </c>
      <c r="F1242" s="73" t="s">
        <v>17</v>
      </c>
    </row>
    <row r="1243" spans="1:6" x14ac:dyDescent="0.25">
      <c r="A1243" s="73">
        <v>11752</v>
      </c>
      <c r="B1243" s="74" t="s">
        <v>30706</v>
      </c>
      <c r="C1243" s="73" t="s">
        <v>101</v>
      </c>
      <c r="D1243" s="75">
        <v>36.1</v>
      </c>
      <c r="E1243" s="75">
        <v>36.1</v>
      </c>
      <c r="F1243" s="73" t="s">
        <v>17</v>
      </c>
    </row>
    <row r="1244" spans="1:6" x14ac:dyDescent="0.25">
      <c r="A1244" s="73">
        <v>11753</v>
      </c>
      <c r="B1244" s="74" t="s">
        <v>30707</v>
      </c>
      <c r="C1244" s="73" t="s">
        <v>101</v>
      </c>
      <c r="D1244" s="75">
        <v>43.1</v>
      </c>
      <c r="E1244" s="75">
        <v>43.1</v>
      </c>
      <c r="F1244" s="73" t="s">
        <v>17</v>
      </c>
    </row>
    <row r="1245" spans="1:6" x14ac:dyDescent="0.25">
      <c r="A1245" s="73">
        <v>11756</v>
      </c>
      <c r="B1245" s="74" t="s">
        <v>2055</v>
      </c>
      <c r="C1245" s="73" t="s">
        <v>101</v>
      </c>
      <c r="D1245" s="75">
        <v>62.61</v>
      </c>
      <c r="E1245" s="75">
        <v>62.61</v>
      </c>
      <c r="F1245" s="73" t="s">
        <v>17</v>
      </c>
    </row>
    <row r="1246" spans="1:6" x14ac:dyDescent="0.25">
      <c r="A1246" s="73">
        <v>11757</v>
      </c>
      <c r="B1246" s="74" t="s">
        <v>2056</v>
      </c>
      <c r="C1246" s="73" t="s">
        <v>101</v>
      </c>
      <c r="D1246" s="75">
        <v>27.69</v>
      </c>
      <c r="E1246" s="75">
        <v>27.69</v>
      </c>
      <c r="F1246" s="73" t="s">
        <v>17</v>
      </c>
    </row>
    <row r="1247" spans="1:6" ht="25.5" x14ac:dyDescent="0.25">
      <c r="A1247" s="73">
        <v>11758</v>
      </c>
      <c r="B1247" s="74" t="s">
        <v>2057</v>
      </c>
      <c r="C1247" s="73" t="s">
        <v>101</v>
      </c>
      <c r="D1247" s="75">
        <v>44.9</v>
      </c>
      <c r="E1247" s="75">
        <v>44.9</v>
      </c>
      <c r="F1247" s="73" t="s">
        <v>17</v>
      </c>
    </row>
    <row r="1248" spans="1:6" x14ac:dyDescent="0.25">
      <c r="A1248" s="73">
        <v>11761</v>
      </c>
      <c r="B1248" s="74" t="s">
        <v>2058</v>
      </c>
      <c r="C1248" s="73" t="s">
        <v>101</v>
      </c>
      <c r="D1248" s="75">
        <v>82.1</v>
      </c>
      <c r="E1248" s="75">
        <v>82.1</v>
      </c>
      <c r="F1248" s="73" t="s">
        <v>17</v>
      </c>
    </row>
    <row r="1249" spans="1:6" ht="25.5" x14ac:dyDescent="0.25">
      <c r="A1249" s="73">
        <v>11762</v>
      </c>
      <c r="B1249" s="74" t="s">
        <v>2059</v>
      </c>
      <c r="C1249" s="73" t="s">
        <v>101</v>
      </c>
      <c r="D1249" s="75">
        <v>57.07</v>
      </c>
      <c r="E1249" s="75">
        <v>57.07</v>
      </c>
      <c r="F1249" s="73" t="s">
        <v>17</v>
      </c>
    </row>
    <row r="1250" spans="1:6" ht="25.5" x14ac:dyDescent="0.25">
      <c r="A1250" s="73">
        <v>11763</v>
      </c>
      <c r="B1250" s="74" t="s">
        <v>2060</v>
      </c>
      <c r="C1250" s="73" t="s">
        <v>101</v>
      </c>
      <c r="D1250" s="75">
        <v>127.95</v>
      </c>
      <c r="E1250" s="75">
        <v>127.95</v>
      </c>
      <c r="F1250" s="73" t="s">
        <v>17</v>
      </c>
    </row>
    <row r="1251" spans="1:6" ht="25.5" x14ac:dyDescent="0.25">
      <c r="A1251" s="73">
        <v>11764</v>
      </c>
      <c r="B1251" s="74" t="s">
        <v>2061</v>
      </c>
      <c r="C1251" s="73" t="s">
        <v>101</v>
      </c>
      <c r="D1251" s="75">
        <v>104.98</v>
      </c>
      <c r="E1251" s="75">
        <v>104.98</v>
      </c>
      <c r="F1251" s="73" t="s">
        <v>17</v>
      </c>
    </row>
    <row r="1252" spans="1:6" ht="25.5" x14ac:dyDescent="0.25">
      <c r="A1252" s="73">
        <v>11765</v>
      </c>
      <c r="B1252" s="74" t="s">
        <v>2062</v>
      </c>
      <c r="C1252" s="73" t="s">
        <v>101</v>
      </c>
      <c r="D1252" s="75">
        <v>69.959999999999994</v>
      </c>
      <c r="E1252" s="75">
        <v>69.959999999999994</v>
      </c>
      <c r="F1252" s="73" t="s">
        <v>17</v>
      </c>
    </row>
    <row r="1253" spans="1:6" ht="25.5" x14ac:dyDescent="0.25">
      <c r="A1253" s="73">
        <v>11766</v>
      </c>
      <c r="B1253" s="74" t="s">
        <v>2063</v>
      </c>
      <c r="C1253" s="73" t="s">
        <v>101</v>
      </c>
      <c r="D1253" s="75">
        <v>38.270000000000003</v>
      </c>
      <c r="E1253" s="75">
        <v>38.270000000000003</v>
      </c>
      <c r="F1253" s="73" t="s">
        <v>17</v>
      </c>
    </row>
    <row r="1254" spans="1:6" ht="25.5" x14ac:dyDescent="0.25">
      <c r="A1254" s="73">
        <v>11767</v>
      </c>
      <c r="B1254" s="74" t="s">
        <v>2064</v>
      </c>
      <c r="C1254" s="73" t="s">
        <v>101</v>
      </c>
      <c r="D1254" s="75">
        <v>164.17</v>
      </c>
      <c r="E1254" s="75">
        <v>164.17</v>
      </c>
      <c r="F1254" s="73" t="s">
        <v>17</v>
      </c>
    </row>
    <row r="1255" spans="1:6" ht="25.5" x14ac:dyDescent="0.25">
      <c r="A1255" s="73">
        <v>11769</v>
      </c>
      <c r="B1255" s="74" t="s">
        <v>30708</v>
      </c>
      <c r="C1255" s="73" t="s">
        <v>101</v>
      </c>
      <c r="D1255" s="75">
        <v>377.53</v>
      </c>
      <c r="E1255" s="75">
        <v>377.53</v>
      </c>
      <c r="F1255" s="73" t="s">
        <v>17</v>
      </c>
    </row>
    <row r="1256" spans="1:6" ht="25.5" x14ac:dyDescent="0.25">
      <c r="A1256" s="73">
        <v>11771</v>
      </c>
      <c r="B1256" s="74" t="s">
        <v>30709</v>
      </c>
      <c r="C1256" s="73" t="s">
        <v>101</v>
      </c>
      <c r="D1256" s="75">
        <v>462.43</v>
      </c>
      <c r="E1256" s="75">
        <v>462.43</v>
      </c>
      <c r="F1256" s="73" t="s">
        <v>17</v>
      </c>
    </row>
    <row r="1257" spans="1:6" ht="25.5" x14ac:dyDescent="0.25">
      <c r="A1257" s="73">
        <v>11772</v>
      </c>
      <c r="B1257" s="74" t="s">
        <v>2065</v>
      </c>
      <c r="C1257" s="73" t="s">
        <v>101</v>
      </c>
      <c r="D1257" s="75">
        <v>120.7</v>
      </c>
      <c r="E1257" s="75">
        <v>120.7</v>
      </c>
      <c r="F1257" s="73" t="s">
        <v>17</v>
      </c>
    </row>
    <row r="1258" spans="1:6" ht="25.5" x14ac:dyDescent="0.25">
      <c r="A1258" s="73">
        <v>11773</v>
      </c>
      <c r="B1258" s="74" t="s">
        <v>2066</v>
      </c>
      <c r="C1258" s="73" t="s">
        <v>101</v>
      </c>
      <c r="D1258" s="75">
        <v>120.33</v>
      </c>
      <c r="E1258" s="75">
        <v>120.33</v>
      </c>
      <c r="F1258" s="73" t="s">
        <v>17</v>
      </c>
    </row>
    <row r="1259" spans="1:6" ht="25.5" x14ac:dyDescent="0.25">
      <c r="A1259" s="73">
        <v>11777</v>
      </c>
      <c r="B1259" s="74" t="s">
        <v>2067</v>
      </c>
      <c r="C1259" s="73" t="s">
        <v>101</v>
      </c>
      <c r="D1259" s="75">
        <v>210.33</v>
      </c>
      <c r="E1259" s="75">
        <v>210.33</v>
      </c>
      <c r="F1259" s="73" t="s">
        <v>17</v>
      </c>
    </row>
    <row r="1260" spans="1:6" ht="25.5" x14ac:dyDescent="0.25">
      <c r="A1260" s="73">
        <v>11781</v>
      </c>
      <c r="B1260" s="74" t="s">
        <v>2068</v>
      </c>
      <c r="C1260" s="73" t="s">
        <v>101</v>
      </c>
      <c r="D1260" s="75">
        <v>290.98</v>
      </c>
      <c r="E1260" s="75">
        <v>290.98</v>
      </c>
      <c r="F1260" s="73" t="s">
        <v>17</v>
      </c>
    </row>
    <row r="1261" spans="1:6" ht="25.5" x14ac:dyDescent="0.25">
      <c r="A1261" s="73">
        <v>11786</v>
      </c>
      <c r="B1261" s="74" t="s">
        <v>2069</v>
      </c>
      <c r="C1261" s="73" t="s">
        <v>101</v>
      </c>
      <c r="D1261" s="75">
        <v>529.55999999999995</v>
      </c>
      <c r="E1261" s="75">
        <v>529.55999999999995</v>
      </c>
      <c r="F1261" s="73" t="s">
        <v>17</v>
      </c>
    </row>
    <row r="1262" spans="1:6" ht="25.5" x14ac:dyDescent="0.25">
      <c r="A1262" s="73">
        <v>11821</v>
      </c>
      <c r="B1262" s="74" t="s">
        <v>2070</v>
      </c>
      <c r="C1262" s="73" t="s">
        <v>101</v>
      </c>
      <c r="D1262" s="75">
        <v>13.95</v>
      </c>
      <c r="E1262" s="75">
        <v>13.95</v>
      </c>
      <c r="F1262" s="73" t="s">
        <v>17</v>
      </c>
    </row>
    <row r="1263" spans="1:6" x14ac:dyDescent="0.25">
      <c r="A1263" s="73">
        <v>11822</v>
      </c>
      <c r="B1263" s="74" t="s">
        <v>2071</v>
      </c>
      <c r="C1263" s="73" t="s">
        <v>101</v>
      </c>
      <c r="D1263" s="75">
        <v>34.97</v>
      </c>
      <c r="E1263" s="75">
        <v>34.97</v>
      </c>
      <c r="F1263" s="73" t="s">
        <v>17</v>
      </c>
    </row>
    <row r="1264" spans="1:6" ht="25.5" x14ac:dyDescent="0.25">
      <c r="A1264" s="73">
        <v>11823</v>
      </c>
      <c r="B1264" s="74" t="s">
        <v>2072</v>
      </c>
      <c r="C1264" s="73" t="s">
        <v>101</v>
      </c>
      <c r="D1264" s="75">
        <v>6.69</v>
      </c>
      <c r="E1264" s="75">
        <v>6.69</v>
      </c>
      <c r="F1264" s="73" t="s">
        <v>17</v>
      </c>
    </row>
    <row r="1265" spans="1:6" ht="25.5" x14ac:dyDescent="0.25">
      <c r="A1265" s="73">
        <v>11824</v>
      </c>
      <c r="B1265" s="74" t="s">
        <v>2073</v>
      </c>
      <c r="C1265" s="73" t="s">
        <v>101</v>
      </c>
      <c r="D1265" s="75">
        <v>45.01</v>
      </c>
      <c r="E1265" s="75">
        <v>45.01</v>
      </c>
      <c r="F1265" s="73" t="s">
        <v>17</v>
      </c>
    </row>
    <row r="1266" spans="1:6" ht="25.5" x14ac:dyDescent="0.25">
      <c r="A1266" s="73">
        <v>11825</v>
      </c>
      <c r="B1266" s="74" t="s">
        <v>2074</v>
      </c>
      <c r="C1266" s="73" t="s">
        <v>101</v>
      </c>
      <c r="D1266" s="75">
        <v>61.64</v>
      </c>
      <c r="E1266" s="75">
        <v>61.64</v>
      </c>
      <c r="F1266" s="73" t="s">
        <v>17</v>
      </c>
    </row>
    <row r="1267" spans="1:6" ht="25.5" x14ac:dyDescent="0.25">
      <c r="A1267" s="73">
        <v>11826</v>
      </c>
      <c r="B1267" s="74" t="s">
        <v>30710</v>
      </c>
      <c r="C1267" s="73" t="s">
        <v>101</v>
      </c>
      <c r="D1267" s="75">
        <v>48.72</v>
      </c>
      <c r="E1267" s="75">
        <v>48.72</v>
      </c>
      <c r="F1267" s="73" t="s">
        <v>17</v>
      </c>
    </row>
    <row r="1268" spans="1:6" ht="25.5" x14ac:dyDescent="0.25">
      <c r="A1268" s="73">
        <v>11829</v>
      </c>
      <c r="B1268" s="74" t="s">
        <v>2075</v>
      </c>
      <c r="C1268" s="73" t="s">
        <v>101</v>
      </c>
      <c r="D1268" s="75">
        <v>25.37</v>
      </c>
      <c r="E1268" s="75">
        <v>25.37</v>
      </c>
      <c r="F1268" s="73" t="s">
        <v>17</v>
      </c>
    </row>
    <row r="1269" spans="1:6" ht="25.5" x14ac:dyDescent="0.25">
      <c r="A1269" s="73">
        <v>11830</v>
      </c>
      <c r="B1269" s="74" t="s">
        <v>2076</v>
      </c>
      <c r="C1269" s="73" t="s">
        <v>101</v>
      </c>
      <c r="D1269" s="75">
        <v>27.4</v>
      </c>
      <c r="E1269" s="75">
        <v>27.4</v>
      </c>
      <c r="F1269" s="73" t="s">
        <v>17</v>
      </c>
    </row>
    <row r="1270" spans="1:6" x14ac:dyDescent="0.25">
      <c r="A1270" s="73">
        <v>11831</v>
      </c>
      <c r="B1270" s="74" t="s">
        <v>2077</v>
      </c>
      <c r="C1270" s="73" t="s">
        <v>101</v>
      </c>
      <c r="D1270" s="75">
        <v>21.04</v>
      </c>
      <c r="E1270" s="75">
        <v>21.04</v>
      </c>
      <c r="F1270" s="73" t="s">
        <v>17</v>
      </c>
    </row>
    <row r="1271" spans="1:6" ht="25.5" x14ac:dyDescent="0.25">
      <c r="A1271" s="73">
        <v>11837</v>
      </c>
      <c r="B1271" s="74" t="s">
        <v>2078</v>
      </c>
      <c r="C1271" s="73" t="s">
        <v>101</v>
      </c>
      <c r="D1271" s="75">
        <v>91.98</v>
      </c>
      <c r="E1271" s="75">
        <v>91.98</v>
      </c>
      <c r="F1271" s="73" t="s">
        <v>17</v>
      </c>
    </row>
    <row r="1272" spans="1:6" ht="25.5" x14ac:dyDescent="0.25">
      <c r="A1272" s="73">
        <v>11838</v>
      </c>
      <c r="B1272" s="74" t="s">
        <v>2079</v>
      </c>
      <c r="C1272" s="73" t="s">
        <v>101</v>
      </c>
      <c r="D1272" s="75">
        <v>52.52</v>
      </c>
      <c r="E1272" s="75">
        <v>52.52</v>
      </c>
      <c r="F1272" s="73" t="s">
        <v>17</v>
      </c>
    </row>
    <row r="1273" spans="1:6" ht="25.5" x14ac:dyDescent="0.25">
      <c r="A1273" s="73">
        <v>11839</v>
      </c>
      <c r="B1273" s="74" t="s">
        <v>2080</v>
      </c>
      <c r="C1273" s="73" t="s">
        <v>101</v>
      </c>
      <c r="D1273" s="75">
        <v>76.41</v>
      </c>
      <c r="E1273" s="75">
        <v>76.41</v>
      </c>
      <c r="F1273" s="73" t="s">
        <v>17</v>
      </c>
    </row>
    <row r="1274" spans="1:6" ht="25.5" x14ac:dyDescent="0.25">
      <c r="A1274" s="73">
        <v>11854</v>
      </c>
      <c r="B1274" s="74" t="s">
        <v>2081</v>
      </c>
      <c r="C1274" s="73" t="s">
        <v>101</v>
      </c>
      <c r="D1274" s="75">
        <v>14.16</v>
      </c>
      <c r="E1274" s="75">
        <v>14.16</v>
      </c>
      <c r="F1274" s="73" t="s">
        <v>17</v>
      </c>
    </row>
    <row r="1275" spans="1:6" ht="25.5" x14ac:dyDescent="0.25">
      <c r="A1275" s="73">
        <v>11855</v>
      </c>
      <c r="B1275" s="74" t="s">
        <v>2082</v>
      </c>
      <c r="C1275" s="73" t="s">
        <v>101</v>
      </c>
      <c r="D1275" s="75">
        <v>29.65</v>
      </c>
      <c r="E1275" s="75">
        <v>29.65</v>
      </c>
      <c r="F1275" s="73" t="s">
        <v>17</v>
      </c>
    </row>
    <row r="1276" spans="1:6" ht="25.5" x14ac:dyDescent="0.25">
      <c r="A1276" s="73">
        <v>11856</v>
      </c>
      <c r="B1276" s="74" t="s">
        <v>2083</v>
      </c>
      <c r="C1276" s="73" t="s">
        <v>101</v>
      </c>
      <c r="D1276" s="75">
        <v>9.14</v>
      </c>
      <c r="E1276" s="75">
        <v>9.14</v>
      </c>
      <c r="F1276" s="73" t="s">
        <v>17</v>
      </c>
    </row>
    <row r="1277" spans="1:6" ht="25.5" x14ac:dyDescent="0.25">
      <c r="A1277" s="73">
        <v>11857</v>
      </c>
      <c r="B1277" s="74" t="s">
        <v>2084</v>
      </c>
      <c r="C1277" s="73" t="s">
        <v>101</v>
      </c>
      <c r="D1277" s="75">
        <v>48.1</v>
      </c>
      <c r="E1277" s="75">
        <v>48.1</v>
      </c>
      <c r="F1277" s="73" t="s">
        <v>17</v>
      </c>
    </row>
    <row r="1278" spans="1:6" ht="25.5" x14ac:dyDescent="0.25">
      <c r="A1278" s="73">
        <v>11858</v>
      </c>
      <c r="B1278" s="74" t="s">
        <v>2085</v>
      </c>
      <c r="C1278" s="73" t="s">
        <v>101</v>
      </c>
      <c r="D1278" s="75">
        <v>59.7</v>
      </c>
      <c r="E1278" s="75">
        <v>59.7</v>
      </c>
      <c r="F1278" s="73" t="s">
        <v>17</v>
      </c>
    </row>
    <row r="1279" spans="1:6" ht="25.5" x14ac:dyDescent="0.25">
      <c r="A1279" s="73">
        <v>11859</v>
      </c>
      <c r="B1279" s="74" t="s">
        <v>2086</v>
      </c>
      <c r="C1279" s="73" t="s">
        <v>101</v>
      </c>
      <c r="D1279" s="75">
        <v>81.23</v>
      </c>
      <c r="E1279" s="75">
        <v>81.23</v>
      </c>
      <c r="F1279" s="73" t="s">
        <v>17</v>
      </c>
    </row>
    <row r="1280" spans="1:6" ht="25.5" x14ac:dyDescent="0.25">
      <c r="A1280" s="73">
        <v>11862</v>
      </c>
      <c r="B1280" s="74" t="s">
        <v>2087</v>
      </c>
      <c r="C1280" s="73" t="s">
        <v>101</v>
      </c>
      <c r="D1280" s="75">
        <v>19.86</v>
      </c>
      <c r="E1280" s="75">
        <v>19.86</v>
      </c>
      <c r="F1280" s="73" t="s">
        <v>17</v>
      </c>
    </row>
    <row r="1281" spans="1:6" ht="25.5" x14ac:dyDescent="0.25">
      <c r="A1281" s="73">
        <v>11863</v>
      </c>
      <c r="B1281" s="74" t="s">
        <v>2088</v>
      </c>
      <c r="C1281" s="73" t="s">
        <v>101</v>
      </c>
      <c r="D1281" s="75">
        <v>8.02</v>
      </c>
      <c r="E1281" s="75">
        <v>8.02</v>
      </c>
      <c r="F1281" s="73" t="s">
        <v>17</v>
      </c>
    </row>
    <row r="1282" spans="1:6" ht="25.5" x14ac:dyDescent="0.25">
      <c r="A1282" s="73">
        <v>11864</v>
      </c>
      <c r="B1282" s="74" t="s">
        <v>2089</v>
      </c>
      <c r="C1282" s="73" t="s">
        <v>101</v>
      </c>
      <c r="D1282" s="75">
        <v>44.82</v>
      </c>
      <c r="E1282" s="75">
        <v>44.82</v>
      </c>
      <c r="F1282" s="73" t="s">
        <v>17</v>
      </c>
    </row>
    <row r="1283" spans="1:6" ht="25.5" x14ac:dyDescent="0.25">
      <c r="A1283" s="73">
        <v>11868</v>
      </c>
      <c r="B1283" s="74" t="s">
        <v>2090</v>
      </c>
      <c r="C1283" s="73" t="s">
        <v>101</v>
      </c>
      <c r="D1283" s="75">
        <v>717.4</v>
      </c>
      <c r="E1283" s="75">
        <v>717.4</v>
      </c>
      <c r="F1283" s="73" t="s">
        <v>17</v>
      </c>
    </row>
    <row r="1284" spans="1:6" ht="25.5" x14ac:dyDescent="0.25">
      <c r="A1284" s="73">
        <v>11869</v>
      </c>
      <c r="B1284" s="74" t="s">
        <v>2091</v>
      </c>
      <c r="C1284" s="73" t="s">
        <v>101</v>
      </c>
      <c r="D1284" s="75">
        <v>1105.27</v>
      </c>
      <c r="E1284" s="75">
        <v>1105.27</v>
      </c>
      <c r="F1284" s="73" t="s">
        <v>17</v>
      </c>
    </row>
    <row r="1285" spans="1:6" ht="25.5" x14ac:dyDescent="0.25">
      <c r="A1285" s="73">
        <v>11871</v>
      </c>
      <c r="B1285" s="74" t="s">
        <v>2092</v>
      </c>
      <c r="C1285" s="73" t="s">
        <v>101</v>
      </c>
      <c r="D1285" s="75">
        <v>515.22</v>
      </c>
      <c r="E1285" s="75">
        <v>515.22</v>
      </c>
      <c r="F1285" s="73" t="s">
        <v>17</v>
      </c>
    </row>
    <row r="1286" spans="1:6" ht="25.5" x14ac:dyDescent="0.25">
      <c r="A1286" s="73">
        <v>11880</v>
      </c>
      <c r="B1286" s="74" t="s">
        <v>2093</v>
      </c>
      <c r="C1286" s="73" t="s">
        <v>101</v>
      </c>
      <c r="D1286" s="75">
        <v>107.47</v>
      </c>
      <c r="E1286" s="75">
        <v>107.47</v>
      </c>
      <c r="F1286" s="73" t="s">
        <v>17</v>
      </c>
    </row>
    <row r="1287" spans="1:6" ht="25.5" x14ac:dyDescent="0.25">
      <c r="A1287" s="73">
        <v>11881</v>
      </c>
      <c r="B1287" s="74" t="s">
        <v>2094</v>
      </c>
      <c r="C1287" s="73" t="s">
        <v>101</v>
      </c>
      <c r="D1287" s="75">
        <v>175.12</v>
      </c>
      <c r="E1287" s="75">
        <v>175.12</v>
      </c>
      <c r="F1287" s="73" t="s">
        <v>17</v>
      </c>
    </row>
    <row r="1288" spans="1:6" ht="25.5" x14ac:dyDescent="0.25">
      <c r="A1288" s="73">
        <v>11882</v>
      </c>
      <c r="B1288" s="74" t="s">
        <v>2095</v>
      </c>
      <c r="C1288" s="73" t="s">
        <v>101</v>
      </c>
      <c r="D1288" s="75">
        <v>125.68</v>
      </c>
      <c r="E1288" s="75">
        <v>125.68</v>
      </c>
      <c r="F1288" s="73" t="s">
        <v>17</v>
      </c>
    </row>
    <row r="1289" spans="1:6" ht="25.5" x14ac:dyDescent="0.25">
      <c r="A1289" s="73">
        <v>11927</v>
      </c>
      <c r="B1289" s="74" t="s">
        <v>2096</v>
      </c>
      <c r="C1289" s="73" t="s">
        <v>101</v>
      </c>
      <c r="D1289" s="75">
        <v>9.81</v>
      </c>
      <c r="E1289" s="75">
        <v>9.81</v>
      </c>
      <c r="F1289" s="73" t="s">
        <v>17</v>
      </c>
    </row>
    <row r="1290" spans="1:6" ht="25.5" x14ac:dyDescent="0.25">
      <c r="A1290" s="73">
        <v>11928</v>
      </c>
      <c r="B1290" s="74" t="s">
        <v>2097</v>
      </c>
      <c r="C1290" s="73" t="s">
        <v>101</v>
      </c>
      <c r="D1290" s="75">
        <v>11.24</v>
      </c>
      <c r="E1290" s="75">
        <v>11.24</v>
      </c>
      <c r="F1290" s="73" t="s">
        <v>17</v>
      </c>
    </row>
    <row r="1291" spans="1:6" ht="25.5" x14ac:dyDescent="0.25">
      <c r="A1291" s="73">
        <v>11929</v>
      </c>
      <c r="B1291" s="74" t="s">
        <v>2098</v>
      </c>
      <c r="C1291" s="73" t="s">
        <v>101</v>
      </c>
      <c r="D1291" s="75">
        <v>17.39</v>
      </c>
      <c r="E1291" s="75">
        <v>17.39</v>
      </c>
      <c r="F1291" s="73" t="s">
        <v>17</v>
      </c>
    </row>
    <row r="1292" spans="1:6" x14ac:dyDescent="0.25">
      <c r="A1292" s="73">
        <v>11945</v>
      </c>
      <c r="B1292" s="74" t="s">
        <v>2099</v>
      </c>
      <c r="C1292" s="73" t="s">
        <v>101</v>
      </c>
      <c r="D1292" s="75">
        <v>7.0000000000000007E-2</v>
      </c>
      <c r="E1292" s="75">
        <v>7.0000000000000007E-2</v>
      </c>
      <c r="F1292" s="73" t="s">
        <v>17</v>
      </c>
    </row>
    <row r="1293" spans="1:6" x14ac:dyDescent="0.25">
      <c r="A1293" s="73">
        <v>11946</v>
      </c>
      <c r="B1293" s="74" t="s">
        <v>2100</v>
      </c>
      <c r="C1293" s="73" t="s">
        <v>101</v>
      </c>
      <c r="D1293" s="75">
        <v>0.08</v>
      </c>
      <c r="E1293" s="75">
        <v>0.08</v>
      </c>
      <c r="F1293" s="73" t="s">
        <v>17</v>
      </c>
    </row>
    <row r="1294" spans="1:6" ht="25.5" x14ac:dyDescent="0.25">
      <c r="A1294" s="73">
        <v>11948</v>
      </c>
      <c r="B1294" s="74" t="s">
        <v>2101</v>
      </c>
      <c r="C1294" s="73" t="s">
        <v>101</v>
      </c>
      <c r="D1294" s="75">
        <v>0.85</v>
      </c>
      <c r="E1294" s="75">
        <v>0.85</v>
      </c>
      <c r="F1294" s="73" t="s">
        <v>17</v>
      </c>
    </row>
    <row r="1295" spans="1:6" ht="25.5" x14ac:dyDescent="0.25">
      <c r="A1295" s="73">
        <v>11950</v>
      </c>
      <c r="B1295" s="74" t="s">
        <v>797</v>
      </c>
      <c r="C1295" s="73" t="s">
        <v>101</v>
      </c>
      <c r="D1295" s="75">
        <v>0.24</v>
      </c>
      <c r="E1295" s="75">
        <v>0.24</v>
      </c>
      <c r="F1295" s="73" t="s">
        <v>17</v>
      </c>
    </row>
    <row r="1296" spans="1:6" ht="25.5" x14ac:dyDescent="0.25">
      <c r="A1296" s="73">
        <v>11953</v>
      </c>
      <c r="B1296" s="74" t="s">
        <v>2102</v>
      </c>
      <c r="C1296" s="73" t="s">
        <v>101</v>
      </c>
      <c r="D1296" s="75">
        <v>4.12</v>
      </c>
      <c r="E1296" s="75">
        <v>4.12</v>
      </c>
      <c r="F1296" s="73" t="s">
        <v>17</v>
      </c>
    </row>
    <row r="1297" spans="1:6" ht="25.5" x14ac:dyDescent="0.25">
      <c r="A1297" s="73">
        <v>11955</v>
      </c>
      <c r="B1297" s="74" t="s">
        <v>2103</v>
      </c>
      <c r="C1297" s="73" t="s">
        <v>101</v>
      </c>
      <c r="D1297" s="75">
        <v>5.62</v>
      </c>
      <c r="E1297" s="75">
        <v>5.62</v>
      </c>
      <c r="F1297" s="73" t="s">
        <v>17</v>
      </c>
    </row>
    <row r="1298" spans="1:6" ht="25.5" x14ac:dyDescent="0.25">
      <c r="A1298" s="73">
        <v>11960</v>
      </c>
      <c r="B1298" s="74" t="s">
        <v>2104</v>
      </c>
      <c r="C1298" s="73" t="s">
        <v>101</v>
      </c>
      <c r="D1298" s="75">
        <v>0.19</v>
      </c>
      <c r="E1298" s="75">
        <v>0.19</v>
      </c>
      <c r="F1298" s="73" t="s">
        <v>17</v>
      </c>
    </row>
    <row r="1299" spans="1:6" ht="25.5" x14ac:dyDescent="0.25">
      <c r="A1299" s="73">
        <v>11962</v>
      </c>
      <c r="B1299" s="74" t="s">
        <v>2105</v>
      </c>
      <c r="C1299" s="73" t="s">
        <v>101</v>
      </c>
      <c r="D1299" s="75">
        <v>0.28000000000000003</v>
      </c>
      <c r="E1299" s="75">
        <v>0.28000000000000003</v>
      </c>
      <c r="F1299" s="73" t="s">
        <v>17</v>
      </c>
    </row>
    <row r="1300" spans="1:6" ht="25.5" x14ac:dyDescent="0.25">
      <c r="A1300" s="73">
        <v>11963</v>
      </c>
      <c r="B1300" s="74" t="s">
        <v>2106</v>
      </c>
      <c r="C1300" s="73" t="s">
        <v>101</v>
      </c>
      <c r="D1300" s="75">
        <v>11.98</v>
      </c>
      <c r="E1300" s="75">
        <v>11.98</v>
      </c>
      <c r="F1300" s="73" t="s">
        <v>17</v>
      </c>
    </row>
    <row r="1301" spans="1:6" ht="25.5" x14ac:dyDescent="0.25">
      <c r="A1301" s="73">
        <v>11964</v>
      </c>
      <c r="B1301" s="74" t="s">
        <v>2107</v>
      </c>
      <c r="C1301" s="73" t="s">
        <v>101</v>
      </c>
      <c r="D1301" s="75">
        <v>3.02</v>
      </c>
      <c r="E1301" s="75">
        <v>3.02</v>
      </c>
      <c r="F1301" s="73" t="s">
        <v>17</v>
      </c>
    </row>
    <row r="1302" spans="1:6" x14ac:dyDescent="0.25">
      <c r="A1302" s="73">
        <v>11971</v>
      </c>
      <c r="B1302" s="74" t="s">
        <v>2108</v>
      </c>
      <c r="C1302" s="73" t="s">
        <v>101</v>
      </c>
      <c r="D1302" s="75">
        <v>5.36</v>
      </c>
      <c r="E1302" s="75">
        <v>5.36</v>
      </c>
      <c r="F1302" s="73" t="s">
        <v>17</v>
      </c>
    </row>
    <row r="1303" spans="1:6" x14ac:dyDescent="0.25">
      <c r="A1303" s="73">
        <v>11975</v>
      </c>
      <c r="B1303" s="74" t="s">
        <v>2109</v>
      </c>
      <c r="C1303" s="73" t="s">
        <v>101</v>
      </c>
      <c r="D1303" s="75">
        <v>29.75</v>
      </c>
      <c r="E1303" s="75">
        <v>29.75</v>
      </c>
      <c r="F1303" s="73" t="s">
        <v>17</v>
      </c>
    </row>
    <row r="1304" spans="1:6" x14ac:dyDescent="0.25">
      <c r="A1304" s="73">
        <v>11976</v>
      </c>
      <c r="B1304" s="74" t="s">
        <v>2110</v>
      </c>
      <c r="C1304" s="73" t="s">
        <v>101</v>
      </c>
      <c r="D1304" s="75">
        <v>1.52</v>
      </c>
      <c r="E1304" s="75">
        <v>1.52</v>
      </c>
      <c r="F1304" s="73" t="s">
        <v>17</v>
      </c>
    </row>
    <row r="1305" spans="1:6" x14ac:dyDescent="0.25">
      <c r="A1305" s="73">
        <v>11977</v>
      </c>
      <c r="B1305" s="74" t="s">
        <v>2111</v>
      </c>
      <c r="C1305" s="73" t="s">
        <v>101</v>
      </c>
      <c r="D1305" s="75">
        <v>13.58</v>
      </c>
      <c r="E1305" s="75">
        <v>13.58</v>
      </c>
      <c r="F1305" s="73" t="s">
        <v>17</v>
      </c>
    </row>
    <row r="1306" spans="1:6" ht="25.5" x14ac:dyDescent="0.25">
      <c r="A1306" s="73">
        <v>11981</v>
      </c>
      <c r="B1306" s="74" t="s">
        <v>2112</v>
      </c>
      <c r="C1306" s="73" t="s">
        <v>101</v>
      </c>
      <c r="D1306" s="75">
        <v>15.9</v>
      </c>
      <c r="E1306" s="75">
        <v>15.9</v>
      </c>
      <c r="F1306" s="73" t="s">
        <v>17</v>
      </c>
    </row>
    <row r="1307" spans="1:6" ht="25.5" x14ac:dyDescent="0.25">
      <c r="A1307" s="73">
        <v>11991</v>
      </c>
      <c r="B1307" s="74" t="s">
        <v>2113</v>
      </c>
      <c r="C1307" s="73" t="s">
        <v>101</v>
      </c>
      <c r="D1307" s="75">
        <v>104.77</v>
      </c>
      <c r="E1307" s="75">
        <v>104.77</v>
      </c>
      <c r="F1307" s="73" t="s">
        <v>17</v>
      </c>
    </row>
    <row r="1308" spans="1:6" ht="25.5" x14ac:dyDescent="0.25">
      <c r="A1308" s="73">
        <v>12001</v>
      </c>
      <c r="B1308" s="74" t="s">
        <v>2114</v>
      </c>
      <c r="C1308" s="73" t="s">
        <v>101</v>
      </c>
      <c r="D1308" s="75">
        <v>7.48</v>
      </c>
      <c r="E1308" s="75">
        <v>7.48</v>
      </c>
      <c r="F1308" s="73" t="s">
        <v>17</v>
      </c>
    </row>
    <row r="1309" spans="1:6" ht="25.5" x14ac:dyDescent="0.25">
      <c r="A1309" s="73">
        <v>12008</v>
      </c>
      <c r="B1309" s="74" t="s">
        <v>2115</v>
      </c>
      <c r="C1309" s="73" t="s">
        <v>101</v>
      </c>
      <c r="D1309" s="75">
        <v>176.16</v>
      </c>
      <c r="E1309" s="75">
        <v>176.16</v>
      </c>
      <c r="F1309" s="73" t="s">
        <v>17</v>
      </c>
    </row>
    <row r="1310" spans="1:6" x14ac:dyDescent="0.25">
      <c r="A1310" s="73">
        <v>12010</v>
      </c>
      <c r="B1310" s="74" t="s">
        <v>2116</v>
      </c>
      <c r="C1310" s="73" t="s">
        <v>101</v>
      </c>
      <c r="D1310" s="75">
        <v>12.16</v>
      </c>
      <c r="E1310" s="75">
        <v>12.16</v>
      </c>
      <c r="F1310" s="73" t="s">
        <v>17</v>
      </c>
    </row>
    <row r="1311" spans="1:6" x14ac:dyDescent="0.25">
      <c r="A1311" s="73">
        <v>12015</v>
      </c>
      <c r="B1311" s="74" t="s">
        <v>2117</v>
      </c>
      <c r="C1311" s="73" t="s">
        <v>101</v>
      </c>
      <c r="D1311" s="75">
        <v>15.6</v>
      </c>
      <c r="E1311" s="75">
        <v>15.6</v>
      </c>
      <c r="F1311" s="73" t="s">
        <v>17</v>
      </c>
    </row>
    <row r="1312" spans="1:6" x14ac:dyDescent="0.25">
      <c r="A1312" s="73">
        <v>12016</v>
      </c>
      <c r="B1312" s="74" t="s">
        <v>2118</v>
      </c>
      <c r="C1312" s="73" t="s">
        <v>101</v>
      </c>
      <c r="D1312" s="75">
        <v>13.4</v>
      </c>
      <c r="E1312" s="75">
        <v>13.4</v>
      </c>
      <c r="F1312" s="73" t="s">
        <v>17</v>
      </c>
    </row>
    <row r="1313" spans="1:6" x14ac:dyDescent="0.25">
      <c r="A1313" s="73">
        <v>12019</v>
      </c>
      <c r="B1313" s="74" t="s">
        <v>2119</v>
      </c>
      <c r="C1313" s="73" t="s">
        <v>101</v>
      </c>
      <c r="D1313" s="75">
        <v>15.6</v>
      </c>
      <c r="E1313" s="75">
        <v>15.6</v>
      </c>
      <c r="F1313" s="73" t="s">
        <v>17</v>
      </c>
    </row>
    <row r="1314" spans="1:6" x14ac:dyDescent="0.25">
      <c r="A1314" s="73">
        <v>12020</v>
      </c>
      <c r="B1314" s="74" t="s">
        <v>2120</v>
      </c>
      <c r="C1314" s="73" t="s">
        <v>101</v>
      </c>
      <c r="D1314" s="75">
        <v>13.4</v>
      </c>
      <c r="E1314" s="75">
        <v>13.4</v>
      </c>
      <c r="F1314" s="73" t="s">
        <v>17</v>
      </c>
    </row>
    <row r="1315" spans="1:6" x14ac:dyDescent="0.25">
      <c r="A1315" s="73">
        <v>12025</v>
      </c>
      <c r="B1315" s="74" t="s">
        <v>2121</v>
      </c>
      <c r="C1315" s="73" t="s">
        <v>101</v>
      </c>
      <c r="D1315" s="75">
        <v>14.78</v>
      </c>
      <c r="E1315" s="75">
        <v>14.78</v>
      </c>
      <c r="F1315" s="73" t="s">
        <v>17</v>
      </c>
    </row>
    <row r="1316" spans="1:6" x14ac:dyDescent="0.25">
      <c r="A1316" s="73">
        <v>12033</v>
      </c>
      <c r="B1316" s="74" t="s">
        <v>2122</v>
      </c>
      <c r="C1316" s="73" t="s">
        <v>101</v>
      </c>
      <c r="D1316" s="75">
        <v>12.7</v>
      </c>
      <c r="E1316" s="75">
        <v>12.7</v>
      </c>
      <c r="F1316" s="73" t="s">
        <v>17</v>
      </c>
    </row>
    <row r="1317" spans="1:6" x14ac:dyDescent="0.25">
      <c r="A1317" s="73">
        <v>12034</v>
      </c>
      <c r="B1317" s="74" t="s">
        <v>2123</v>
      </c>
      <c r="C1317" s="73" t="s">
        <v>101</v>
      </c>
      <c r="D1317" s="75">
        <v>5.75</v>
      </c>
      <c r="E1317" s="75">
        <v>5.75</v>
      </c>
      <c r="F1317" s="73" t="s">
        <v>17</v>
      </c>
    </row>
    <row r="1318" spans="1:6" ht="25.5" x14ac:dyDescent="0.25">
      <c r="A1318" s="73">
        <v>12038</v>
      </c>
      <c r="B1318" s="74" t="s">
        <v>2124</v>
      </c>
      <c r="C1318" s="73" t="s">
        <v>101</v>
      </c>
      <c r="D1318" s="75">
        <v>447.66</v>
      </c>
      <c r="E1318" s="75">
        <v>447.66</v>
      </c>
      <c r="F1318" s="73" t="s">
        <v>17</v>
      </c>
    </row>
    <row r="1319" spans="1:6" ht="25.5" x14ac:dyDescent="0.25">
      <c r="A1319" s="73">
        <v>12039</v>
      </c>
      <c r="B1319" s="74" t="s">
        <v>829</v>
      </c>
      <c r="C1319" s="73" t="s">
        <v>101</v>
      </c>
      <c r="D1319" s="75">
        <v>508.3</v>
      </c>
      <c r="E1319" s="75">
        <v>508.3</v>
      </c>
      <c r="F1319" s="73" t="s">
        <v>17</v>
      </c>
    </row>
    <row r="1320" spans="1:6" ht="25.5" x14ac:dyDescent="0.25">
      <c r="A1320" s="73">
        <v>12041</v>
      </c>
      <c r="B1320" s="74" t="s">
        <v>2125</v>
      </c>
      <c r="C1320" s="73" t="s">
        <v>101</v>
      </c>
      <c r="D1320" s="75">
        <v>582.91999999999996</v>
      </c>
      <c r="E1320" s="75">
        <v>582.91999999999996</v>
      </c>
      <c r="F1320" s="73" t="s">
        <v>17</v>
      </c>
    </row>
    <row r="1321" spans="1:6" ht="25.5" x14ac:dyDescent="0.25">
      <c r="A1321" s="73">
        <v>12042</v>
      </c>
      <c r="B1321" s="74" t="s">
        <v>2126</v>
      </c>
      <c r="C1321" s="73" t="s">
        <v>101</v>
      </c>
      <c r="D1321" s="75">
        <v>855.35</v>
      </c>
      <c r="E1321" s="75">
        <v>855.35</v>
      </c>
      <c r="F1321" s="73" t="s">
        <v>17</v>
      </c>
    </row>
    <row r="1322" spans="1:6" ht="25.5" x14ac:dyDescent="0.25">
      <c r="A1322" s="73">
        <v>12043</v>
      </c>
      <c r="B1322" s="74" t="s">
        <v>2127</v>
      </c>
      <c r="C1322" s="73" t="s">
        <v>101</v>
      </c>
      <c r="D1322" s="75">
        <v>1230.75</v>
      </c>
      <c r="E1322" s="75">
        <v>1230.75</v>
      </c>
      <c r="F1322" s="73" t="s">
        <v>17</v>
      </c>
    </row>
    <row r="1323" spans="1:6" x14ac:dyDescent="0.25">
      <c r="A1323" s="73">
        <v>12114</v>
      </c>
      <c r="B1323" s="74" t="s">
        <v>2128</v>
      </c>
      <c r="C1323" s="73" t="s">
        <v>101</v>
      </c>
      <c r="D1323" s="75">
        <v>125.34</v>
      </c>
      <c r="E1323" s="75">
        <v>125.34</v>
      </c>
      <c r="F1323" s="73" t="s">
        <v>17</v>
      </c>
    </row>
    <row r="1324" spans="1:6" ht="25.5" x14ac:dyDescent="0.25">
      <c r="A1324" s="73">
        <v>12118</v>
      </c>
      <c r="B1324" s="74" t="s">
        <v>2129</v>
      </c>
      <c r="C1324" s="73" t="s">
        <v>101</v>
      </c>
      <c r="D1324" s="75">
        <v>20.92</v>
      </c>
      <c r="E1324" s="75">
        <v>20.92</v>
      </c>
      <c r="F1324" s="73" t="s">
        <v>17</v>
      </c>
    </row>
    <row r="1325" spans="1:6" ht="25.5" x14ac:dyDescent="0.25">
      <c r="A1325" s="73">
        <v>12128</v>
      </c>
      <c r="B1325" s="74" t="s">
        <v>2130</v>
      </c>
      <c r="C1325" s="73" t="s">
        <v>101</v>
      </c>
      <c r="D1325" s="75">
        <v>8.7200000000000006</v>
      </c>
      <c r="E1325" s="75">
        <v>8.7200000000000006</v>
      </c>
      <c r="F1325" s="73" t="s">
        <v>17</v>
      </c>
    </row>
    <row r="1326" spans="1:6" ht="25.5" x14ac:dyDescent="0.25">
      <c r="A1326" s="73">
        <v>12129</v>
      </c>
      <c r="B1326" s="74" t="s">
        <v>2131</v>
      </c>
      <c r="C1326" s="73" t="s">
        <v>101</v>
      </c>
      <c r="D1326" s="75">
        <v>11.53</v>
      </c>
      <c r="E1326" s="75">
        <v>11.53</v>
      </c>
      <c r="F1326" s="73" t="s">
        <v>17</v>
      </c>
    </row>
    <row r="1327" spans="1:6" ht="25.5" x14ac:dyDescent="0.25">
      <c r="A1327" s="73">
        <v>12147</v>
      </c>
      <c r="B1327" s="74" t="s">
        <v>2132</v>
      </c>
      <c r="C1327" s="73" t="s">
        <v>101</v>
      </c>
      <c r="D1327" s="75">
        <v>12.96</v>
      </c>
      <c r="E1327" s="75">
        <v>12.96</v>
      </c>
      <c r="F1327" s="73" t="s">
        <v>17</v>
      </c>
    </row>
    <row r="1328" spans="1:6" x14ac:dyDescent="0.25">
      <c r="A1328" s="73">
        <v>12294</v>
      </c>
      <c r="B1328" s="74" t="s">
        <v>2133</v>
      </c>
      <c r="C1328" s="73" t="s">
        <v>101</v>
      </c>
      <c r="D1328" s="75">
        <v>9.07</v>
      </c>
      <c r="E1328" s="75">
        <v>9.07</v>
      </c>
      <c r="F1328" s="73" t="s">
        <v>17</v>
      </c>
    </row>
    <row r="1329" spans="1:6" x14ac:dyDescent="0.25">
      <c r="A1329" s="73">
        <v>12295</v>
      </c>
      <c r="B1329" s="74" t="s">
        <v>2134</v>
      </c>
      <c r="C1329" s="73" t="s">
        <v>101</v>
      </c>
      <c r="D1329" s="75">
        <v>2.92</v>
      </c>
      <c r="E1329" s="75">
        <v>2.92</v>
      </c>
      <c r="F1329" s="73" t="s">
        <v>17</v>
      </c>
    </row>
    <row r="1330" spans="1:6" x14ac:dyDescent="0.25">
      <c r="A1330" s="73">
        <v>12296</v>
      </c>
      <c r="B1330" s="74" t="s">
        <v>2135</v>
      </c>
      <c r="C1330" s="73" t="s">
        <v>101</v>
      </c>
      <c r="D1330" s="75">
        <v>3.77</v>
      </c>
      <c r="E1330" s="75">
        <v>3.77</v>
      </c>
      <c r="F1330" s="73" t="s">
        <v>17</v>
      </c>
    </row>
    <row r="1331" spans="1:6" ht="25.5" x14ac:dyDescent="0.25">
      <c r="A1331" s="73">
        <v>12359</v>
      </c>
      <c r="B1331" s="74" t="s">
        <v>2136</v>
      </c>
      <c r="C1331" s="73" t="s">
        <v>101</v>
      </c>
      <c r="D1331" s="75">
        <v>173.03</v>
      </c>
      <c r="E1331" s="75">
        <v>173.03</v>
      </c>
      <c r="F1331" s="73" t="s">
        <v>17</v>
      </c>
    </row>
    <row r="1332" spans="1:6" ht="25.5" x14ac:dyDescent="0.25">
      <c r="A1332" s="73">
        <v>12366</v>
      </c>
      <c r="B1332" s="74" t="s">
        <v>2137</v>
      </c>
      <c r="C1332" s="73" t="s">
        <v>101</v>
      </c>
      <c r="D1332" s="75">
        <v>1589.61</v>
      </c>
      <c r="E1332" s="75">
        <v>1589.61</v>
      </c>
      <c r="F1332" s="73" t="s">
        <v>17</v>
      </c>
    </row>
    <row r="1333" spans="1:6" ht="25.5" x14ac:dyDescent="0.25">
      <c r="A1333" s="73">
        <v>12372</v>
      </c>
      <c r="B1333" s="74" t="s">
        <v>2138</v>
      </c>
      <c r="C1333" s="73" t="s">
        <v>101</v>
      </c>
      <c r="D1333" s="75">
        <v>1180.23</v>
      </c>
      <c r="E1333" s="75">
        <v>1180.23</v>
      </c>
      <c r="F1333" s="73" t="s">
        <v>17</v>
      </c>
    </row>
    <row r="1334" spans="1:6" x14ac:dyDescent="0.25">
      <c r="A1334" s="73">
        <v>12394</v>
      </c>
      <c r="B1334" s="74" t="s">
        <v>2139</v>
      </c>
      <c r="C1334" s="73" t="s">
        <v>101</v>
      </c>
      <c r="D1334" s="75">
        <v>5.73</v>
      </c>
      <c r="E1334" s="75">
        <v>5.73</v>
      </c>
      <c r="F1334" s="73" t="s">
        <v>17</v>
      </c>
    </row>
    <row r="1335" spans="1:6" x14ac:dyDescent="0.25">
      <c r="A1335" s="73">
        <v>12395</v>
      </c>
      <c r="B1335" s="74" t="s">
        <v>2140</v>
      </c>
      <c r="C1335" s="73" t="s">
        <v>101</v>
      </c>
      <c r="D1335" s="75">
        <v>5.25</v>
      </c>
      <c r="E1335" s="75">
        <v>5.25</v>
      </c>
      <c r="F1335" s="73" t="s">
        <v>17</v>
      </c>
    </row>
    <row r="1336" spans="1:6" x14ac:dyDescent="0.25">
      <c r="A1336" s="73">
        <v>12396</v>
      </c>
      <c r="B1336" s="74" t="s">
        <v>2141</v>
      </c>
      <c r="C1336" s="73" t="s">
        <v>101</v>
      </c>
      <c r="D1336" s="75">
        <v>5.25</v>
      </c>
      <c r="E1336" s="75">
        <v>5.25</v>
      </c>
      <c r="F1336" s="73" t="s">
        <v>17</v>
      </c>
    </row>
    <row r="1337" spans="1:6" x14ac:dyDescent="0.25">
      <c r="A1337" s="73">
        <v>12402</v>
      </c>
      <c r="B1337" s="74" t="s">
        <v>2142</v>
      </c>
      <c r="C1337" s="73" t="s">
        <v>101</v>
      </c>
      <c r="D1337" s="75">
        <v>100.8</v>
      </c>
      <c r="E1337" s="75">
        <v>100.8</v>
      </c>
      <c r="F1337" s="73" t="s">
        <v>17</v>
      </c>
    </row>
    <row r="1338" spans="1:6" ht="25.5" x14ac:dyDescent="0.25">
      <c r="A1338" s="73">
        <v>12403</v>
      </c>
      <c r="B1338" s="74" t="s">
        <v>2143</v>
      </c>
      <c r="C1338" s="73" t="s">
        <v>101</v>
      </c>
      <c r="D1338" s="75">
        <v>30.23</v>
      </c>
      <c r="E1338" s="75">
        <v>30.23</v>
      </c>
      <c r="F1338" s="73" t="s">
        <v>17</v>
      </c>
    </row>
    <row r="1339" spans="1:6" x14ac:dyDescent="0.25">
      <c r="A1339" s="73">
        <v>12404</v>
      </c>
      <c r="B1339" s="74" t="s">
        <v>2144</v>
      </c>
      <c r="C1339" s="73" t="s">
        <v>101</v>
      </c>
      <c r="D1339" s="75">
        <v>11.12</v>
      </c>
      <c r="E1339" s="75">
        <v>11.12</v>
      </c>
      <c r="F1339" s="73" t="s">
        <v>17</v>
      </c>
    </row>
    <row r="1340" spans="1:6" x14ac:dyDescent="0.25">
      <c r="A1340" s="73">
        <v>12406</v>
      </c>
      <c r="B1340" s="74" t="s">
        <v>2145</v>
      </c>
      <c r="C1340" s="73" t="s">
        <v>101</v>
      </c>
      <c r="D1340" s="75">
        <v>9.57</v>
      </c>
      <c r="E1340" s="75">
        <v>9.57</v>
      </c>
      <c r="F1340" s="73" t="s">
        <v>17</v>
      </c>
    </row>
    <row r="1341" spans="1:6" ht="25.5" x14ac:dyDescent="0.25">
      <c r="A1341" s="73">
        <v>12407</v>
      </c>
      <c r="B1341" s="74" t="s">
        <v>2146</v>
      </c>
      <c r="C1341" s="73" t="s">
        <v>101</v>
      </c>
      <c r="D1341" s="75">
        <v>34.65</v>
      </c>
      <c r="E1341" s="75">
        <v>34.65</v>
      </c>
      <c r="F1341" s="73" t="s">
        <v>17</v>
      </c>
    </row>
    <row r="1342" spans="1:6" ht="25.5" x14ac:dyDescent="0.25">
      <c r="A1342" s="73">
        <v>12408</v>
      </c>
      <c r="B1342" s="74" t="s">
        <v>2147</v>
      </c>
      <c r="C1342" s="73" t="s">
        <v>101</v>
      </c>
      <c r="D1342" s="75">
        <v>19.559999999999999</v>
      </c>
      <c r="E1342" s="75">
        <v>19.559999999999999</v>
      </c>
      <c r="F1342" s="73" t="s">
        <v>17</v>
      </c>
    </row>
    <row r="1343" spans="1:6" ht="25.5" x14ac:dyDescent="0.25">
      <c r="A1343" s="73">
        <v>12409</v>
      </c>
      <c r="B1343" s="74" t="s">
        <v>2148</v>
      </c>
      <c r="C1343" s="73" t="s">
        <v>101</v>
      </c>
      <c r="D1343" s="75">
        <v>19.559999999999999</v>
      </c>
      <c r="E1343" s="75">
        <v>19.559999999999999</v>
      </c>
      <c r="F1343" s="73" t="s">
        <v>17</v>
      </c>
    </row>
    <row r="1344" spans="1:6" ht="25.5" x14ac:dyDescent="0.25">
      <c r="A1344" s="73">
        <v>12410</v>
      </c>
      <c r="B1344" s="74" t="s">
        <v>2149</v>
      </c>
      <c r="C1344" s="73" t="s">
        <v>101</v>
      </c>
      <c r="D1344" s="75">
        <v>13.47</v>
      </c>
      <c r="E1344" s="75">
        <v>13.47</v>
      </c>
      <c r="F1344" s="73" t="s">
        <v>17</v>
      </c>
    </row>
    <row r="1345" spans="1:6" x14ac:dyDescent="0.25">
      <c r="A1345" s="73">
        <v>12411</v>
      </c>
      <c r="B1345" s="74" t="s">
        <v>2150</v>
      </c>
      <c r="C1345" s="73" t="s">
        <v>101</v>
      </c>
      <c r="D1345" s="75">
        <v>41.66</v>
      </c>
      <c r="E1345" s="75">
        <v>41.66</v>
      </c>
      <c r="F1345" s="73" t="s">
        <v>17</v>
      </c>
    </row>
    <row r="1346" spans="1:6" x14ac:dyDescent="0.25">
      <c r="A1346" s="73">
        <v>12412</v>
      </c>
      <c r="B1346" s="74" t="s">
        <v>2151</v>
      </c>
      <c r="C1346" s="73" t="s">
        <v>101</v>
      </c>
      <c r="D1346" s="75">
        <v>108.43</v>
      </c>
      <c r="E1346" s="75">
        <v>108.43</v>
      </c>
      <c r="F1346" s="73" t="s">
        <v>17</v>
      </c>
    </row>
    <row r="1347" spans="1:6" x14ac:dyDescent="0.25">
      <c r="A1347" s="73">
        <v>12424</v>
      </c>
      <c r="B1347" s="74" t="s">
        <v>2152</v>
      </c>
      <c r="C1347" s="73" t="s">
        <v>101</v>
      </c>
      <c r="D1347" s="75">
        <v>96.02</v>
      </c>
      <c r="E1347" s="75">
        <v>96.02</v>
      </c>
      <c r="F1347" s="73" t="s">
        <v>17</v>
      </c>
    </row>
    <row r="1348" spans="1:6" x14ac:dyDescent="0.25">
      <c r="A1348" s="73">
        <v>12425</v>
      </c>
      <c r="B1348" s="74" t="s">
        <v>2153</v>
      </c>
      <c r="C1348" s="73" t="s">
        <v>101</v>
      </c>
      <c r="D1348" s="75">
        <v>62.36</v>
      </c>
      <c r="E1348" s="75">
        <v>62.36</v>
      </c>
      <c r="F1348" s="73" t="s">
        <v>17</v>
      </c>
    </row>
    <row r="1349" spans="1:6" x14ac:dyDescent="0.25">
      <c r="A1349" s="73">
        <v>12426</v>
      </c>
      <c r="B1349" s="74" t="s">
        <v>2154</v>
      </c>
      <c r="C1349" s="73" t="s">
        <v>101</v>
      </c>
      <c r="D1349" s="75">
        <v>45.39</v>
      </c>
      <c r="E1349" s="75">
        <v>45.39</v>
      </c>
      <c r="F1349" s="73" t="s">
        <v>17</v>
      </c>
    </row>
    <row r="1350" spans="1:6" x14ac:dyDescent="0.25">
      <c r="A1350" s="73">
        <v>12427</v>
      </c>
      <c r="B1350" s="74" t="s">
        <v>2155</v>
      </c>
      <c r="C1350" s="73" t="s">
        <v>101</v>
      </c>
      <c r="D1350" s="75">
        <v>258.83</v>
      </c>
      <c r="E1350" s="75">
        <v>258.83</v>
      </c>
      <c r="F1350" s="73" t="s">
        <v>17</v>
      </c>
    </row>
    <row r="1351" spans="1:6" x14ac:dyDescent="0.25">
      <c r="A1351" s="73">
        <v>12428</v>
      </c>
      <c r="B1351" s="74" t="s">
        <v>30711</v>
      </c>
      <c r="C1351" s="73" t="s">
        <v>101</v>
      </c>
      <c r="D1351" s="75">
        <v>166.13</v>
      </c>
      <c r="E1351" s="75">
        <v>166.13</v>
      </c>
      <c r="F1351" s="73" t="s">
        <v>17</v>
      </c>
    </row>
    <row r="1352" spans="1:6" x14ac:dyDescent="0.25">
      <c r="A1352" s="73">
        <v>12429</v>
      </c>
      <c r="B1352" s="74" t="s">
        <v>2156</v>
      </c>
      <c r="C1352" s="73" t="s">
        <v>101</v>
      </c>
      <c r="D1352" s="75">
        <v>418.53</v>
      </c>
      <c r="E1352" s="75">
        <v>418.53</v>
      </c>
      <c r="F1352" s="73" t="s">
        <v>17</v>
      </c>
    </row>
    <row r="1353" spans="1:6" x14ac:dyDescent="0.25">
      <c r="A1353" s="73">
        <v>12430</v>
      </c>
      <c r="B1353" s="74" t="s">
        <v>2157</v>
      </c>
      <c r="C1353" s="73" t="s">
        <v>101</v>
      </c>
      <c r="D1353" s="75">
        <v>55.64</v>
      </c>
      <c r="E1353" s="75">
        <v>55.64</v>
      </c>
      <c r="F1353" s="73" t="s">
        <v>17</v>
      </c>
    </row>
    <row r="1354" spans="1:6" x14ac:dyDescent="0.25">
      <c r="A1354" s="73">
        <v>12431</v>
      </c>
      <c r="B1354" s="74" t="s">
        <v>2158</v>
      </c>
      <c r="C1354" s="73" t="s">
        <v>101</v>
      </c>
      <c r="D1354" s="75">
        <v>712.27</v>
      </c>
      <c r="E1354" s="75">
        <v>712.27</v>
      </c>
      <c r="F1354" s="73" t="s">
        <v>17</v>
      </c>
    </row>
    <row r="1355" spans="1:6" ht="25.5" x14ac:dyDescent="0.25">
      <c r="A1355" s="73">
        <v>12432</v>
      </c>
      <c r="B1355" s="74" t="s">
        <v>2159</v>
      </c>
      <c r="C1355" s="73" t="s">
        <v>101</v>
      </c>
      <c r="D1355" s="75">
        <v>146.49</v>
      </c>
      <c r="E1355" s="75">
        <v>146.49</v>
      </c>
      <c r="F1355" s="73" t="s">
        <v>17</v>
      </c>
    </row>
    <row r="1356" spans="1:6" x14ac:dyDescent="0.25">
      <c r="A1356" s="73">
        <v>12433</v>
      </c>
      <c r="B1356" s="74" t="s">
        <v>2160</v>
      </c>
      <c r="C1356" s="73" t="s">
        <v>101</v>
      </c>
      <c r="D1356" s="75">
        <v>93.26</v>
      </c>
      <c r="E1356" s="75">
        <v>93.26</v>
      </c>
      <c r="F1356" s="73" t="s">
        <v>17</v>
      </c>
    </row>
    <row r="1357" spans="1:6" ht="25.5" x14ac:dyDescent="0.25">
      <c r="A1357" s="73">
        <v>12434</v>
      </c>
      <c r="B1357" s="74" t="s">
        <v>2161</v>
      </c>
      <c r="C1357" s="73" t="s">
        <v>101</v>
      </c>
      <c r="D1357" s="75">
        <v>47.74</v>
      </c>
      <c r="E1357" s="75">
        <v>47.74</v>
      </c>
      <c r="F1357" s="73" t="s">
        <v>17</v>
      </c>
    </row>
    <row r="1358" spans="1:6" ht="25.5" x14ac:dyDescent="0.25">
      <c r="A1358" s="73">
        <v>12435</v>
      </c>
      <c r="B1358" s="74" t="s">
        <v>2162</v>
      </c>
      <c r="C1358" s="73" t="s">
        <v>101</v>
      </c>
      <c r="D1358" s="75">
        <v>288.61</v>
      </c>
      <c r="E1358" s="75">
        <v>288.61</v>
      </c>
      <c r="F1358" s="73" t="s">
        <v>17</v>
      </c>
    </row>
    <row r="1359" spans="1:6" x14ac:dyDescent="0.25">
      <c r="A1359" s="73">
        <v>12436</v>
      </c>
      <c r="B1359" s="74" t="s">
        <v>2163</v>
      </c>
      <c r="C1359" s="73" t="s">
        <v>101</v>
      </c>
      <c r="D1359" s="75">
        <v>532.84</v>
      </c>
      <c r="E1359" s="75">
        <v>532.84</v>
      </c>
      <c r="F1359" s="73" t="s">
        <v>17</v>
      </c>
    </row>
    <row r="1360" spans="1:6" x14ac:dyDescent="0.25">
      <c r="A1360" s="73">
        <v>12437</v>
      </c>
      <c r="B1360" s="74" t="s">
        <v>2164</v>
      </c>
      <c r="C1360" s="73" t="s">
        <v>101</v>
      </c>
      <c r="D1360" s="75">
        <v>233.09</v>
      </c>
      <c r="E1360" s="75">
        <v>233.09</v>
      </c>
      <c r="F1360" s="73" t="s">
        <v>17</v>
      </c>
    </row>
    <row r="1361" spans="1:6" x14ac:dyDescent="0.25">
      <c r="A1361" s="73">
        <v>12438</v>
      </c>
      <c r="B1361" s="74" t="s">
        <v>30712</v>
      </c>
      <c r="C1361" s="73" t="s">
        <v>101</v>
      </c>
      <c r="D1361" s="75">
        <v>421.82</v>
      </c>
      <c r="E1361" s="75">
        <v>421.82</v>
      </c>
      <c r="F1361" s="73" t="s">
        <v>17</v>
      </c>
    </row>
    <row r="1362" spans="1:6" ht="25.5" x14ac:dyDescent="0.25">
      <c r="A1362" s="73">
        <v>12439</v>
      </c>
      <c r="B1362" s="74" t="s">
        <v>2165</v>
      </c>
      <c r="C1362" s="73" t="s">
        <v>101</v>
      </c>
      <c r="D1362" s="75">
        <v>74.81</v>
      </c>
      <c r="E1362" s="75">
        <v>74.81</v>
      </c>
      <c r="F1362" s="73" t="s">
        <v>17</v>
      </c>
    </row>
    <row r="1363" spans="1:6" x14ac:dyDescent="0.25">
      <c r="A1363" s="73">
        <v>12440</v>
      </c>
      <c r="B1363" s="74" t="s">
        <v>2166</v>
      </c>
      <c r="C1363" s="73" t="s">
        <v>101</v>
      </c>
      <c r="D1363" s="75">
        <v>92.81</v>
      </c>
      <c r="E1363" s="75">
        <v>92.81</v>
      </c>
      <c r="F1363" s="73" t="s">
        <v>17</v>
      </c>
    </row>
    <row r="1364" spans="1:6" ht="25.5" x14ac:dyDescent="0.25">
      <c r="A1364" s="73">
        <v>12532</v>
      </c>
      <c r="B1364" s="74" t="s">
        <v>2167</v>
      </c>
      <c r="C1364" s="73" t="s">
        <v>101</v>
      </c>
      <c r="D1364" s="75">
        <v>133.44999999999999</v>
      </c>
      <c r="E1364" s="75">
        <v>133.44999999999999</v>
      </c>
      <c r="F1364" s="73" t="s">
        <v>17</v>
      </c>
    </row>
    <row r="1365" spans="1:6" ht="38.25" x14ac:dyDescent="0.25">
      <c r="A1365" s="73">
        <v>12544</v>
      </c>
      <c r="B1365" s="74" t="s">
        <v>2168</v>
      </c>
      <c r="C1365" s="73" t="s">
        <v>101</v>
      </c>
      <c r="D1365" s="75">
        <v>175.12</v>
      </c>
      <c r="E1365" s="75">
        <v>175.12</v>
      </c>
      <c r="F1365" s="73" t="s">
        <v>17</v>
      </c>
    </row>
    <row r="1366" spans="1:6" ht="38.25" x14ac:dyDescent="0.25">
      <c r="A1366" s="73">
        <v>12547</v>
      </c>
      <c r="B1366" s="74" t="s">
        <v>2169</v>
      </c>
      <c r="C1366" s="73" t="s">
        <v>101</v>
      </c>
      <c r="D1366" s="75">
        <v>235.53</v>
      </c>
      <c r="E1366" s="75">
        <v>235.53</v>
      </c>
      <c r="F1366" s="73" t="s">
        <v>17</v>
      </c>
    </row>
    <row r="1367" spans="1:6" ht="38.25" x14ac:dyDescent="0.25">
      <c r="A1367" s="73">
        <v>12551</v>
      </c>
      <c r="B1367" s="74" t="s">
        <v>2170</v>
      </c>
      <c r="C1367" s="73" t="s">
        <v>101</v>
      </c>
      <c r="D1367" s="75">
        <v>319.72000000000003</v>
      </c>
      <c r="E1367" s="75">
        <v>319.72000000000003</v>
      </c>
      <c r="F1367" s="73" t="s">
        <v>17</v>
      </c>
    </row>
    <row r="1368" spans="1:6" ht="38.25" x14ac:dyDescent="0.25">
      <c r="A1368" s="73">
        <v>12563</v>
      </c>
      <c r="B1368" s="74" t="s">
        <v>2171</v>
      </c>
      <c r="C1368" s="73" t="s">
        <v>101</v>
      </c>
      <c r="D1368" s="75">
        <v>442.23</v>
      </c>
      <c r="E1368" s="75">
        <v>442.23</v>
      </c>
      <c r="F1368" s="73" t="s">
        <v>17</v>
      </c>
    </row>
    <row r="1369" spans="1:6" ht="25.5" x14ac:dyDescent="0.25">
      <c r="A1369" s="73">
        <v>12565</v>
      </c>
      <c r="B1369" s="74" t="s">
        <v>2172</v>
      </c>
      <c r="C1369" s="73" t="s">
        <v>101</v>
      </c>
      <c r="D1369" s="75">
        <v>766.97</v>
      </c>
      <c r="E1369" s="75">
        <v>766.97</v>
      </c>
      <c r="F1369" s="73" t="s">
        <v>17</v>
      </c>
    </row>
    <row r="1370" spans="1:6" ht="25.5" x14ac:dyDescent="0.25">
      <c r="A1370" s="73">
        <v>12567</v>
      </c>
      <c r="B1370" s="74" t="s">
        <v>2173</v>
      </c>
      <c r="C1370" s="73" t="s">
        <v>101</v>
      </c>
      <c r="D1370" s="75">
        <v>1030.1600000000001</v>
      </c>
      <c r="E1370" s="75">
        <v>1030.1600000000001</v>
      </c>
      <c r="F1370" s="73" t="s">
        <v>17</v>
      </c>
    </row>
    <row r="1371" spans="1:6" ht="25.5" x14ac:dyDescent="0.25">
      <c r="A1371" s="73">
        <v>12568</v>
      </c>
      <c r="B1371" s="74" t="s">
        <v>2174</v>
      </c>
      <c r="C1371" s="73" t="s">
        <v>101</v>
      </c>
      <c r="D1371" s="75">
        <v>1442.23</v>
      </c>
      <c r="E1371" s="75">
        <v>1442.23</v>
      </c>
      <c r="F1371" s="73" t="s">
        <v>17</v>
      </c>
    </row>
    <row r="1372" spans="1:6" ht="25.5" x14ac:dyDescent="0.25">
      <c r="A1372" s="73">
        <v>12613</v>
      </c>
      <c r="B1372" s="74" t="s">
        <v>2175</v>
      </c>
      <c r="C1372" s="73" t="s">
        <v>101</v>
      </c>
      <c r="D1372" s="75">
        <v>21.48</v>
      </c>
      <c r="E1372" s="75">
        <v>21.48</v>
      </c>
      <c r="F1372" s="73" t="s">
        <v>17</v>
      </c>
    </row>
    <row r="1373" spans="1:6" ht="25.5" x14ac:dyDescent="0.25">
      <c r="A1373" s="73">
        <v>12614</v>
      </c>
      <c r="B1373" s="74" t="s">
        <v>2176</v>
      </c>
      <c r="C1373" s="73" t="s">
        <v>101</v>
      </c>
      <c r="D1373" s="75">
        <v>61.8</v>
      </c>
      <c r="E1373" s="75">
        <v>61.8</v>
      </c>
      <c r="F1373" s="73" t="s">
        <v>17</v>
      </c>
    </row>
    <row r="1374" spans="1:6" ht="25.5" x14ac:dyDescent="0.25">
      <c r="A1374" s="73">
        <v>12615</v>
      </c>
      <c r="B1374" s="74" t="s">
        <v>2177</v>
      </c>
      <c r="C1374" s="73" t="s">
        <v>101</v>
      </c>
      <c r="D1374" s="75">
        <v>14.33</v>
      </c>
      <c r="E1374" s="75">
        <v>14.33</v>
      </c>
      <c r="F1374" s="73" t="s">
        <v>17</v>
      </c>
    </row>
    <row r="1375" spans="1:6" ht="25.5" x14ac:dyDescent="0.25">
      <c r="A1375" s="73">
        <v>12616</v>
      </c>
      <c r="B1375" s="74" t="s">
        <v>2178</v>
      </c>
      <c r="C1375" s="73" t="s">
        <v>101</v>
      </c>
      <c r="D1375" s="75">
        <v>18.739999999999998</v>
      </c>
      <c r="E1375" s="75">
        <v>18.739999999999998</v>
      </c>
      <c r="F1375" s="73" t="s">
        <v>17</v>
      </c>
    </row>
    <row r="1376" spans="1:6" ht="25.5" x14ac:dyDescent="0.25">
      <c r="A1376" s="73">
        <v>12618</v>
      </c>
      <c r="B1376" s="74" t="s">
        <v>2179</v>
      </c>
      <c r="C1376" s="73" t="s">
        <v>101</v>
      </c>
      <c r="D1376" s="75">
        <v>191.24</v>
      </c>
      <c r="E1376" s="75">
        <v>191.24</v>
      </c>
      <c r="F1376" s="73" t="s">
        <v>17</v>
      </c>
    </row>
    <row r="1377" spans="1:6" ht="25.5" x14ac:dyDescent="0.25">
      <c r="A1377" s="73">
        <v>12624</v>
      </c>
      <c r="B1377" s="74" t="s">
        <v>2180</v>
      </c>
      <c r="C1377" s="73" t="s">
        <v>101</v>
      </c>
      <c r="D1377" s="75">
        <v>36.72</v>
      </c>
      <c r="E1377" s="75">
        <v>36.72</v>
      </c>
      <c r="F1377" s="73" t="s">
        <v>17</v>
      </c>
    </row>
    <row r="1378" spans="1:6" ht="25.5" x14ac:dyDescent="0.25">
      <c r="A1378" s="73">
        <v>12626</v>
      </c>
      <c r="B1378" s="74" t="s">
        <v>2181</v>
      </c>
      <c r="C1378" s="73" t="s">
        <v>101</v>
      </c>
      <c r="D1378" s="75">
        <v>46.78</v>
      </c>
      <c r="E1378" s="75">
        <v>46.78</v>
      </c>
      <c r="F1378" s="73" t="s">
        <v>17</v>
      </c>
    </row>
    <row r="1379" spans="1:6" ht="25.5" x14ac:dyDescent="0.25">
      <c r="A1379" s="73">
        <v>12627</v>
      </c>
      <c r="B1379" s="74" t="s">
        <v>2182</v>
      </c>
      <c r="C1379" s="73" t="s">
        <v>101</v>
      </c>
      <c r="D1379" s="75">
        <v>1.47</v>
      </c>
      <c r="E1379" s="75">
        <v>1.47</v>
      </c>
      <c r="F1379" s="73" t="s">
        <v>17</v>
      </c>
    </row>
    <row r="1380" spans="1:6" ht="25.5" x14ac:dyDescent="0.25">
      <c r="A1380" s="73">
        <v>12657</v>
      </c>
      <c r="B1380" s="74" t="s">
        <v>2183</v>
      </c>
      <c r="C1380" s="73" t="s">
        <v>101</v>
      </c>
      <c r="D1380" s="75">
        <v>388.96</v>
      </c>
      <c r="E1380" s="75">
        <v>388.96</v>
      </c>
      <c r="F1380" s="73" t="s">
        <v>17</v>
      </c>
    </row>
    <row r="1381" spans="1:6" ht="38.25" x14ac:dyDescent="0.25">
      <c r="A1381" s="73">
        <v>12768</v>
      </c>
      <c r="B1381" s="74" t="s">
        <v>2184</v>
      </c>
      <c r="C1381" s="73" t="s">
        <v>101</v>
      </c>
      <c r="D1381" s="75">
        <v>1674.64</v>
      </c>
      <c r="E1381" s="75">
        <v>1674.64</v>
      </c>
      <c r="F1381" s="73" t="s">
        <v>17</v>
      </c>
    </row>
    <row r="1382" spans="1:6" ht="38.25" x14ac:dyDescent="0.25">
      <c r="A1382" s="73">
        <v>12769</v>
      </c>
      <c r="B1382" s="74" t="s">
        <v>2185</v>
      </c>
      <c r="C1382" s="73" t="s">
        <v>101</v>
      </c>
      <c r="D1382" s="75">
        <v>137.19999999999999</v>
      </c>
      <c r="E1382" s="75">
        <v>137.19999999999999</v>
      </c>
      <c r="F1382" s="73" t="s">
        <v>17</v>
      </c>
    </row>
    <row r="1383" spans="1:6" ht="38.25" x14ac:dyDescent="0.25">
      <c r="A1383" s="73">
        <v>12770</v>
      </c>
      <c r="B1383" s="74" t="s">
        <v>2186</v>
      </c>
      <c r="C1383" s="73" t="s">
        <v>101</v>
      </c>
      <c r="D1383" s="75">
        <v>716.26</v>
      </c>
      <c r="E1383" s="75">
        <v>716.26</v>
      </c>
      <c r="F1383" s="73" t="s">
        <v>17</v>
      </c>
    </row>
    <row r="1384" spans="1:6" ht="38.25" x14ac:dyDescent="0.25">
      <c r="A1384" s="73">
        <v>12772</v>
      </c>
      <c r="B1384" s="74" t="s">
        <v>2187</v>
      </c>
      <c r="C1384" s="73" t="s">
        <v>101</v>
      </c>
      <c r="D1384" s="75">
        <v>1190.4100000000001</v>
      </c>
      <c r="E1384" s="75">
        <v>1190.4100000000001</v>
      </c>
      <c r="F1384" s="73" t="s">
        <v>17</v>
      </c>
    </row>
    <row r="1385" spans="1:6" ht="38.25" x14ac:dyDescent="0.25">
      <c r="A1385" s="73">
        <v>12773</v>
      </c>
      <c r="B1385" s="74" t="s">
        <v>2188</v>
      </c>
      <c r="C1385" s="73" t="s">
        <v>101</v>
      </c>
      <c r="D1385" s="75">
        <v>147.28</v>
      </c>
      <c r="E1385" s="75">
        <v>147.28</v>
      </c>
      <c r="F1385" s="73" t="s">
        <v>17</v>
      </c>
    </row>
    <row r="1386" spans="1:6" ht="38.25" x14ac:dyDescent="0.25">
      <c r="A1386" s="73">
        <v>12774</v>
      </c>
      <c r="B1386" s="74" t="s">
        <v>2189</v>
      </c>
      <c r="C1386" s="73" t="s">
        <v>101</v>
      </c>
      <c r="D1386" s="75">
        <v>181.58</v>
      </c>
      <c r="E1386" s="75">
        <v>181.58</v>
      </c>
      <c r="F1386" s="73" t="s">
        <v>17</v>
      </c>
    </row>
    <row r="1387" spans="1:6" ht="38.25" x14ac:dyDescent="0.25">
      <c r="A1387" s="73">
        <v>12775</v>
      </c>
      <c r="B1387" s="74" t="s">
        <v>2190</v>
      </c>
      <c r="C1387" s="73" t="s">
        <v>101</v>
      </c>
      <c r="D1387" s="75">
        <v>524.58000000000004</v>
      </c>
      <c r="E1387" s="75">
        <v>524.58000000000004</v>
      </c>
      <c r="F1387" s="73" t="s">
        <v>17</v>
      </c>
    </row>
    <row r="1388" spans="1:6" ht="38.25" x14ac:dyDescent="0.25">
      <c r="A1388" s="73">
        <v>12776</v>
      </c>
      <c r="B1388" s="74" t="s">
        <v>2191</v>
      </c>
      <c r="C1388" s="73" t="s">
        <v>101</v>
      </c>
      <c r="D1388" s="75">
        <v>2703.64</v>
      </c>
      <c r="E1388" s="75">
        <v>2703.64</v>
      </c>
      <c r="F1388" s="73" t="s">
        <v>17</v>
      </c>
    </row>
    <row r="1389" spans="1:6" ht="38.25" x14ac:dyDescent="0.25">
      <c r="A1389" s="73">
        <v>12777</v>
      </c>
      <c r="B1389" s="74" t="s">
        <v>2192</v>
      </c>
      <c r="C1389" s="73" t="s">
        <v>101</v>
      </c>
      <c r="D1389" s="75">
        <v>3530.88</v>
      </c>
      <c r="E1389" s="75">
        <v>3530.88</v>
      </c>
      <c r="F1389" s="73" t="s">
        <v>17</v>
      </c>
    </row>
    <row r="1390" spans="1:6" x14ac:dyDescent="0.25">
      <c r="A1390" s="73">
        <v>12815</v>
      </c>
      <c r="B1390" s="74" t="s">
        <v>2193</v>
      </c>
      <c r="C1390" s="73" t="s">
        <v>101</v>
      </c>
      <c r="D1390" s="75">
        <v>17.27</v>
      </c>
      <c r="E1390" s="75">
        <v>17.27</v>
      </c>
      <c r="F1390" s="73" t="s">
        <v>17</v>
      </c>
    </row>
    <row r="1391" spans="1:6" ht="25.5" x14ac:dyDescent="0.25">
      <c r="A1391" s="73">
        <v>12894</v>
      </c>
      <c r="B1391" s="74" t="s">
        <v>2194</v>
      </c>
      <c r="C1391" s="73" t="s">
        <v>101</v>
      </c>
      <c r="D1391" s="75">
        <v>21.21</v>
      </c>
      <c r="E1391" s="75">
        <v>21.21</v>
      </c>
      <c r="F1391" s="73" t="s">
        <v>17</v>
      </c>
    </row>
    <row r="1392" spans="1:6" ht="25.5" x14ac:dyDescent="0.25">
      <c r="A1392" s="73">
        <v>12895</v>
      </c>
      <c r="B1392" s="74" t="s">
        <v>2195</v>
      </c>
      <c r="C1392" s="73" t="s">
        <v>101</v>
      </c>
      <c r="D1392" s="75">
        <v>14.24</v>
      </c>
      <c r="E1392" s="75">
        <v>14.24</v>
      </c>
      <c r="F1392" s="73" t="s">
        <v>17</v>
      </c>
    </row>
    <row r="1393" spans="1:6" ht="25.5" x14ac:dyDescent="0.25">
      <c r="A1393" s="73">
        <v>12898</v>
      </c>
      <c r="B1393" s="74" t="s">
        <v>2196</v>
      </c>
      <c r="C1393" s="73" t="s">
        <v>101</v>
      </c>
      <c r="D1393" s="75">
        <v>179.9</v>
      </c>
      <c r="E1393" s="75">
        <v>179.9</v>
      </c>
      <c r="F1393" s="73" t="s">
        <v>17</v>
      </c>
    </row>
    <row r="1394" spans="1:6" ht="25.5" x14ac:dyDescent="0.25">
      <c r="A1394" s="73">
        <v>12899</v>
      </c>
      <c r="B1394" s="74" t="s">
        <v>2197</v>
      </c>
      <c r="C1394" s="73" t="s">
        <v>101</v>
      </c>
      <c r="D1394" s="75">
        <v>113.41</v>
      </c>
      <c r="E1394" s="75">
        <v>113.41</v>
      </c>
      <c r="F1394" s="73" t="s">
        <v>17</v>
      </c>
    </row>
    <row r="1395" spans="1:6" x14ac:dyDescent="0.25">
      <c r="A1395" s="73">
        <v>12909</v>
      </c>
      <c r="B1395" s="74" t="s">
        <v>2198</v>
      </c>
      <c r="C1395" s="73" t="s">
        <v>101</v>
      </c>
      <c r="D1395" s="75">
        <v>5.13</v>
      </c>
      <c r="E1395" s="75">
        <v>5.13</v>
      </c>
      <c r="F1395" s="73" t="s">
        <v>17</v>
      </c>
    </row>
    <row r="1396" spans="1:6" x14ac:dyDescent="0.25">
      <c r="A1396" s="73">
        <v>12910</v>
      </c>
      <c r="B1396" s="74" t="s">
        <v>2199</v>
      </c>
      <c r="C1396" s="73" t="s">
        <v>101</v>
      </c>
      <c r="D1396" s="75">
        <v>9.2200000000000006</v>
      </c>
      <c r="E1396" s="75">
        <v>9.2200000000000006</v>
      </c>
      <c r="F1396" s="73" t="s">
        <v>17</v>
      </c>
    </row>
    <row r="1397" spans="1:6" ht="38.25" x14ac:dyDescent="0.25">
      <c r="A1397" s="73">
        <v>13215</v>
      </c>
      <c r="B1397" s="74" t="s">
        <v>2200</v>
      </c>
      <c r="C1397" s="73" t="s">
        <v>101</v>
      </c>
      <c r="D1397" s="75">
        <v>1003071.68</v>
      </c>
      <c r="E1397" s="75">
        <v>1003071.68</v>
      </c>
      <c r="F1397" s="73" t="s">
        <v>17</v>
      </c>
    </row>
    <row r="1398" spans="1:6" x14ac:dyDescent="0.25">
      <c r="A1398" s="73">
        <v>13244</v>
      </c>
      <c r="B1398" s="74" t="s">
        <v>2201</v>
      </c>
      <c r="C1398" s="73" t="s">
        <v>101</v>
      </c>
      <c r="D1398" s="75">
        <v>42.75</v>
      </c>
      <c r="E1398" s="75">
        <v>42.75</v>
      </c>
      <c r="F1398" s="73" t="s">
        <v>17</v>
      </c>
    </row>
    <row r="1399" spans="1:6" ht="25.5" x14ac:dyDescent="0.25">
      <c r="A1399" s="73">
        <v>13246</v>
      </c>
      <c r="B1399" s="74" t="s">
        <v>2202</v>
      </c>
      <c r="C1399" s="73" t="s">
        <v>101</v>
      </c>
      <c r="D1399" s="75">
        <v>0.56999999999999995</v>
      </c>
      <c r="E1399" s="75">
        <v>0.56999999999999995</v>
      </c>
      <c r="F1399" s="73" t="s">
        <v>17</v>
      </c>
    </row>
    <row r="1400" spans="1:6" x14ac:dyDescent="0.25">
      <c r="A1400" s="73">
        <v>13261</v>
      </c>
      <c r="B1400" s="74" t="s">
        <v>2203</v>
      </c>
      <c r="C1400" s="73" t="s">
        <v>101</v>
      </c>
      <c r="D1400" s="75">
        <v>3.13</v>
      </c>
      <c r="E1400" s="75">
        <v>3.13</v>
      </c>
      <c r="F1400" s="73" t="s">
        <v>17</v>
      </c>
    </row>
    <row r="1401" spans="1:6" ht="25.5" x14ac:dyDescent="0.25">
      <c r="A1401" s="73">
        <v>13294</v>
      </c>
      <c r="B1401" s="74" t="s">
        <v>2204</v>
      </c>
      <c r="C1401" s="73" t="s">
        <v>101</v>
      </c>
      <c r="D1401" s="75">
        <v>1.9</v>
      </c>
      <c r="E1401" s="75">
        <v>1.9</v>
      </c>
      <c r="F1401" s="73" t="s">
        <v>17</v>
      </c>
    </row>
    <row r="1402" spans="1:6" x14ac:dyDescent="0.25">
      <c r="A1402" s="73">
        <v>13329</v>
      </c>
      <c r="B1402" s="74" t="s">
        <v>2205</v>
      </c>
      <c r="C1402" s="73" t="s">
        <v>101</v>
      </c>
      <c r="D1402" s="75">
        <v>3.8</v>
      </c>
      <c r="E1402" s="75">
        <v>3.8</v>
      </c>
      <c r="F1402" s="73" t="s">
        <v>17</v>
      </c>
    </row>
    <row r="1403" spans="1:6" ht="38.25" x14ac:dyDescent="0.25">
      <c r="A1403" s="73">
        <v>13333</v>
      </c>
      <c r="B1403" s="74" t="s">
        <v>2206</v>
      </c>
      <c r="C1403" s="73" t="s">
        <v>101</v>
      </c>
      <c r="D1403" s="75">
        <v>264149.64</v>
      </c>
      <c r="E1403" s="75">
        <v>264149.64</v>
      </c>
      <c r="F1403" s="73" t="s">
        <v>17</v>
      </c>
    </row>
    <row r="1404" spans="1:6" ht="25.5" x14ac:dyDescent="0.25">
      <c r="A1404" s="73">
        <v>13339</v>
      </c>
      <c r="B1404" s="74" t="s">
        <v>2207</v>
      </c>
      <c r="C1404" s="73" t="s">
        <v>101</v>
      </c>
      <c r="D1404" s="75">
        <v>2017.33</v>
      </c>
      <c r="E1404" s="75">
        <v>2017.33</v>
      </c>
      <c r="F1404" s="73" t="s">
        <v>17</v>
      </c>
    </row>
    <row r="1405" spans="1:6" ht="25.5" x14ac:dyDescent="0.25">
      <c r="A1405" s="73">
        <v>13343</v>
      </c>
      <c r="B1405" s="74" t="s">
        <v>2208</v>
      </c>
      <c r="C1405" s="73" t="s">
        <v>101</v>
      </c>
      <c r="D1405" s="75">
        <v>56.46</v>
      </c>
      <c r="E1405" s="75">
        <v>56.46</v>
      </c>
      <c r="F1405" s="73" t="s">
        <v>17</v>
      </c>
    </row>
    <row r="1406" spans="1:6" ht="25.5" x14ac:dyDescent="0.25">
      <c r="A1406" s="73">
        <v>13393</v>
      </c>
      <c r="B1406" s="74" t="s">
        <v>2209</v>
      </c>
      <c r="C1406" s="73" t="s">
        <v>101</v>
      </c>
      <c r="D1406" s="75">
        <v>345.14</v>
      </c>
      <c r="E1406" s="75">
        <v>345.14</v>
      </c>
      <c r="F1406" s="73" t="s">
        <v>17</v>
      </c>
    </row>
    <row r="1407" spans="1:6" ht="25.5" x14ac:dyDescent="0.25">
      <c r="A1407" s="73">
        <v>13395</v>
      </c>
      <c r="B1407" s="74" t="s">
        <v>30713</v>
      </c>
      <c r="C1407" s="73" t="s">
        <v>101</v>
      </c>
      <c r="D1407" s="75">
        <v>483.68</v>
      </c>
      <c r="E1407" s="75">
        <v>483.68</v>
      </c>
      <c r="F1407" s="73" t="s">
        <v>17</v>
      </c>
    </row>
    <row r="1408" spans="1:6" ht="25.5" x14ac:dyDescent="0.25">
      <c r="A1408" s="73">
        <v>13396</v>
      </c>
      <c r="B1408" s="74" t="s">
        <v>2210</v>
      </c>
      <c r="C1408" s="73" t="s">
        <v>101</v>
      </c>
      <c r="D1408" s="75">
        <v>713.87</v>
      </c>
      <c r="E1408" s="75">
        <v>713.87</v>
      </c>
      <c r="F1408" s="73" t="s">
        <v>17</v>
      </c>
    </row>
    <row r="1409" spans="1:6" ht="25.5" x14ac:dyDescent="0.25">
      <c r="A1409" s="73">
        <v>13415</v>
      </c>
      <c r="B1409" s="74" t="s">
        <v>30714</v>
      </c>
      <c r="C1409" s="73" t="s">
        <v>101</v>
      </c>
      <c r="D1409" s="75">
        <v>69.48</v>
      </c>
      <c r="E1409" s="75">
        <v>69.48</v>
      </c>
      <c r="F1409" s="73" t="s">
        <v>17</v>
      </c>
    </row>
    <row r="1410" spans="1:6" ht="25.5" x14ac:dyDescent="0.25">
      <c r="A1410" s="73">
        <v>13416</v>
      </c>
      <c r="B1410" s="74" t="s">
        <v>2211</v>
      </c>
      <c r="C1410" s="73" t="s">
        <v>101</v>
      </c>
      <c r="D1410" s="75">
        <v>81.19</v>
      </c>
      <c r="E1410" s="75">
        <v>81.19</v>
      </c>
      <c r="F1410" s="73" t="s">
        <v>17</v>
      </c>
    </row>
    <row r="1411" spans="1:6" ht="25.5" x14ac:dyDescent="0.25">
      <c r="A1411" s="73">
        <v>13417</v>
      </c>
      <c r="B1411" s="74" t="s">
        <v>2212</v>
      </c>
      <c r="C1411" s="73" t="s">
        <v>101</v>
      </c>
      <c r="D1411" s="75">
        <v>90.49</v>
      </c>
      <c r="E1411" s="75">
        <v>90.49</v>
      </c>
      <c r="F1411" s="73" t="s">
        <v>17</v>
      </c>
    </row>
    <row r="1412" spans="1:6" ht="25.5" x14ac:dyDescent="0.25">
      <c r="A1412" s="73">
        <v>13458</v>
      </c>
      <c r="B1412" s="74" t="s">
        <v>2213</v>
      </c>
      <c r="C1412" s="73" t="s">
        <v>101</v>
      </c>
      <c r="D1412" s="75">
        <v>12267.39</v>
      </c>
      <c r="E1412" s="75">
        <v>12267.39</v>
      </c>
      <c r="F1412" s="73" t="s">
        <v>17</v>
      </c>
    </row>
    <row r="1413" spans="1:6" x14ac:dyDescent="0.25">
      <c r="A1413" s="73">
        <v>13521</v>
      </c>
      <c r="B1413" s="74" t="s">
        <v>2214</v>
      </c>
      <c r="C1413" s="73" t="s">
        <v>101</v>
      </c>
      <c r="D1413" s="75">
        <v>145.03</v>
      </c>
      <c r="E1413" s="75">
        <v>145.03</v>
      </c>
      <c r="F1413" s="73" t="s">
        <v>17</v>
      </c>
    </row>
    <row r="1414" spans="1:6" ht="25.5" x14ac:dyDescent="0.25">
      <c r="A1414" s="73">
        <v>13617</v>
      </c>
      <c r="B1414" s="74" t="s">
        <v>2215</v>
      </c>
      <c r="C1414" s="73" t="s">
        <v>101</v>
      </c>
      <c r="D1414" s="75">
        <v>102665.2</v>
      </c>
      <c r="E1414" s="75">
        <v>102665.2</v>
      </c>
      <c r="F1414" s="73" t="s">
        <v>17</v>
      </c>
    </row>
    <row r="1415" spans="1:6" x14ac:dyDescent="0.25">
      <c r="A1415" s="73">
        <v>13741</v>
      </c>
      <c r="B1415" s="74" t="s">
        <v>2216</v>
      </c>
      <c r="C1415" s="73" t="s">
        <v>101</v>
      </c>
      <c r="D1415" s="75">
        <v>2797.99</v>
      </c>
      <c r="E1415" s="75">
        <v>2797.99</v>
      </c>
      <c r="F1415" s="73" t="s">
        <v>17</v>
      </c>
    </row>
    <row r="1416" spans="1:6" ht="25.5" x14ac:dyDescent="0.25">
      <c r="A1416" s="73">
        <v>13761</v>
      </c>
      <c r="B1416" s="74" t="s">
        <v>2217</v>
      </c>
      <c r="C1416" s="73" t="s">
        <v>101</v>
      </c>
      <c r="D1416" s="75">
        <v>3738.81</v>
      </c>
      <c r="E1416" s="75">
        <v>3738.81</v>
      </c>
      <c r="F1416" s="73" t="s">
        <v>17</v>
      </c>
    </row>
    <row r="1417" spans="1:6" ht="25.5" x14ac:dyDescent="0.25">
      <c r="A1417" s="73">
        <v>13887</v>
      </c>
      <c r="B1417" s="74" t="s">
        <v>2218</v>
      </c>
      <c r="C1417" s="73" t="s">
        <v>101</v>
      </c>
      <c r="D1417" s="75">
        <v>366.89</v>
      </c>
      <c r="E1417" s="75">
        <v>366.89</v>
      </c>
      <c r="F1417" s="73" t="s">
        <v>17</v>
      </c>
    </row>
    <row r="1418" spans="1:6" ht="25.5" x14ac:dyDescent="0.25">
      <c r="A1418" s="73">
        <v>13891</v>
      </c>
      <c r="B1418" s="74" t="s">
        <v>36282</v>
      </c>
      <c r="C1418" s="73" t="s">
        <v>101</v>
      </c>
      <c r="D1418" s="75">
        <v>7735.86</v>
      </c>
      <c r="E1418" s="75">
        <v>7735.86</v>
      </c>
      <c r="F1418" s="73" t="s">
        <v>17</v>
      </c>
    </row>
    <row r="1419" spans="1:6" ht="25.5" x14ac:dyDescent="0.25">
      <c r="A1419" s="73">
        <v>13983</v>
      </c>
      <c r="B1419" s="74" t="s">
        <v>2219</v>
      </c>
      <c r="C1419" s="73" t="s">
        <v>101</v>
      </c>
      <c r="D1419" s="75">
        <v>91.41</v>
      </c>
      <c r="E1419" s="75">
        <v>91.41</v>
      </c>
      <c r="F1419" s="73" t="s">
        <v>17</v>
      </c>
    </row>
    <row r="1420" spans="1:6" ht="25.5" x14ac:dyDescent="0.25">
      <c r="A1420" s="73">
        <v>13984</v>
      </c>
      <c r="B1420" s="74" t="s">
        <v>2220</v>
      </c>
      <c r="C1420" s="73" t="s">
        <v>101</v>
      </c>
      <c r="D1420" s="75">
        <v>70.23</v>
      </c>
      <c r="E1420" s="75">
        <v>70.23</v>
      </c>
      <c r="F1420" s="73" t="s">
        <v>17</v>
      </c>
    </row>
    <row r="1421" spans="1:6" ht="25.5" x14ac:dyDescent="0.25">
      <c r="A1421" s="73">
        <v>14052</v>
      </c>
      <c r="B1421" s="74" t="s">
        <v>2221</v>
      </c>
      <c r="C1421" s="73" t="s">
        <v>101</v>
      </c>
      <c r="D1421" s="75">
        <v>17.11</v>
      </c>
      <c r="E1421" s="75">
        <v>17.11</v>
      </c>
      <c r="F1421" s="73" t="s">
        <v>17</v>
      </c>
    </row>
    <row r="1422" spans="1:6" ht="25.5" x14ac:dyDescent="0.25">
      <c r="A1422" s="73">
        <v>14053</v>
      </c>
      <c r="B1422" s="74" t="s">
        <v>2222</v>
      </c>
      <c r="C1422" s="73" t="s">
        <v>101</v>
      </c>
      <c r="D1422" s="75">
        <v>17.37</v>
      </c>
      <c r="E1422" s="75">
        <v>17.37</v>
      </c>
      <c r="F1422" s="73" t="s">
        <v>17</v>
      </c>
    </row>
    <row r="1423" spans="1:6" ht="25.5" x14ac:dyDescent="0.25">
      <c r="A1423" s="73">
        <v>14054</v>
      </c>
      <c r="B1423" s="74" t="s">
        <v>2223</v>
      </c>
      <c r="C1423" s="73" t="s">
        <v>101</v>
      </c>
      <c r="D1423" s="75">
        <v>22.24</v>
      </c>
      <c r="E1423" s="75">
        <v>22.24</v>
      </c>
      <c r="F1423" s="73" t="s">
        <v>17</v>
      </c>
    </row>
    <row r="1424" spans="1:6" ht="38.25" x14ac:dyDescent="0.25">
      <c r="A1424" s="73">
        <v>14055</v>
      </c>
      <c r="B1424" s="74" t="s">
        <v>2224</v>
      </c>
      <c r="C1424" s="73" t="s">
        <v>101</v>
      </c>
      <c r="D1424" s="75">
        <v>651.26</v>
      </c>
      <c r="E1424" s="75">
        <v>651.26</v>
      </c>
      <c r="F1424" s="73" t="s">
        <v>17</v>
      </c>
    </row>
    <row r="1425" spans="1:6" ht="25.5" x14ac:dyDescent="0.25">
      <c r="A1425" s="73">
        <v>14112</v>
      </c>
      <c r="B1425" s="74" t="s">
        <v>2225</v>
      </c>
      <c r="C1425" s="73" t="s">
        <v>101</v>
      </c>
      <c r="D1425" s="75">
        <v>233.75</v>
      </c>
      <c r="E1425" s="75">
        <v>233.75</v>
      </c>
      <c r="F1425" s="73" t="s">
        <v>17</v>
      </c>
    </row>
    <row r="1426" spans="1:6" ht="25.5" x14ac:dyDescent="0.25">
      <c r="A1426" s="73">
        <v>14148</v>
      </c>
      <c r="B1426" s="74" t="s">
        <v>30715</v>
      </c>
      <c r="C1426" s="73" t="s">
        <v>101</v>
      </c>
      <c r="D1426" s="75">
        <v>2</v>
      </c>
      <c r="E1426" s="75">
        <v>2</v>
      </c>
      <c r="F1426" s="73" t="s">
        <v>17</v>
      </c>
    </row>
    <row r="1427" spans="1:6" ht="25.5" x14ac:dyDescent="0.25">
      <c r="A1427" s="73">
        <v>14151</v>
      </c>
      <c r="B1427" s="74" t="s">
        <v>2226</v>
      </c>
      <c r="C1427" s="73" t="s">
        <v>101</v>
      </c>
      <c r="D1427" s="75">
        <v>107.81</v>
      </c>
      <c r="E1427" s="75">
        <v>107.81</v>
      </c>
      <c r="F1427" s="73" t="s">
        <v>17</v>
      </c>
    </row>
    <row r="1428" spans="1:6" ht="25.5" x14ac:dyDescent="0.25">
      <c r="A1428" s="73">
        <v>14152</v>
      </c>
      <c r="B1428" s="74" t="s">
        <v>2227</v>
      </c>
      <c r="C1428" s="73" t="s">
        <v>101</v>
      </c>
      <c r="D1428" s="75">
        <v>93.56</v>
      </c>
      <c r="E1428" s="75">
        <v>93.56</v>
      </c>
      <c r="F1428" s="73" t="s">
        <v>17</v>
      </c>
    </row>
    <row r="1429" spans="1:6" ht="25.5" x14ac:dyDescent="0.25">
      <c r="A1429" s="73">
        <v>14153</v>
      </c>
      <c r="B1429" s="74" t="s">
        <v>2228</v>
      </c>
      <c r="C1429" s="73" t="s">
        <v>101</v>
      </c>
      <c r="D1429" s="75">
        <v>121.87</v>
      </c>
      <c r="E1429" s="75">
        <v>121.87</v>
      </c>
      <c r="F1429" s="73" t="s">
        <v>17</v>
      </c>
    </row>
    <row r="1430" spans="1:6" ht="25.5" x14ac:dyDescent="0.25">
      <c r="A1430" s="73">
        <v>14154</v>
      </c>
      <c r="B1430" s="74" t="s">
        <v>2229</v>
      </c>
      <c r="C1430" s="73" t="s">
        <v>101</v>
      </c>
      <c r="D1430" s="75">
        <v>327.45999999999998</v>
      </c>
      <c r="E1430" s="75">
        <v>327.45999999999998</v>
      </c>
      <c r="F1430" s="73" t="s">
        <v>17</v>
      </c>
    </row>
    <row r="1431" spans="1:6" x14ac:dyDescent="0.25">
      <c r="A1431" s="73">
        <v>14157</v>
      </c>
      <c r="B1431" s="74" t="s">
        <v>2230</v>
      </c>
      <c r="C1431" s="73" t="s">
        <v>101</v>
      </c>
      <c r="D1431" s="75">
        <v>2.79</v>
      </c>
      <c r="E1431" s="75">
        <v>2.79</v>
      </c>
      <c r="F1431" s="73" t="s">
        <v>17</v>
      </c>
    </row>
    <row r="1432" spans="1:6" x14ac:dyDescent="0.25">
      <c r="A1432" s="73">
        <v>14211</v>
      </c>
      <c r="B1432" s="74" t="s">
        <v>2232</v>
      </c>
      <c r="C1432" s="73" t="s">
        <v>101</v>
      </c>
      <c r="D1432" s="75">
        <v>56.7</v>
      </c>
      <c r="E1432" s="75">
        <v>56.7</v>
      </c>
      <c r="F1432" s="73" t="s">
        <v>17</v>
      </c>
    </row>
    <row r="1433" spans="1:6" ht="25.5" x14ac:dyDescent="0.25">
      <c r="A1433" s="73">
        <v>14254</v>
      </c>
      <c r="B1433" s="74" t="s">
        <v>2233</v>
      </c>
      <c r="C1433" s="73" t="s">
        <v>101</v>
      </c>
      <c r="D1433" s="75">
        <v>138501</v>
      </c>
      <c r="E1433" s="75">
        <v>138501</v>
      </c>
      <c r="F1433" s="73" t="s">
        <v>17</v>
      </c>
    </row>
    <row r="1434" spans="1:6" ht="25.5" x14ac:dyDescent="0.25">
      <c r="A1434" s="73">
        <v>14525</v>
      </c>
      <c r="B1434" s="74" t="s">
        <v>2234</v>
      </c>
      <c r="C1434" s="73" t="s">
        <v>101</v>
      </c>
      <c r="D1434" s="75">
        <v>896738.71</v>
      </c>
      <c r="E1434" s="75">
        <v>896738.71</v>
      </c>
      <c r="F1434" s="73" t="s">
        <v>17</v>
      </c>
    </row>
    <row r="1435" spans="1:6" x14ac:dyDescent="0.25">
      <c r="A1435" s="73">
        <v>14543</v>
      </c>
      <c r="B1435" s="74" t="s">
        <v>2235</v>
      </c>
      <c r="C1435" s="73" t="s">
        <v>101</v>
      </c>
      <c r="D1435" s="75">
        <v>6.47</v>
      </c>
      <c r="E1435" s="75">
        <v>6.47</v>
      </c>
      <c r="F1435" s="73" t="s">
        <v>17</v>
      </c>
    </row>
    <row r="1436" spans="1:6" ht="25.5" x14ac:dyDescent="0.25">
      <c r="A1436" s="73">
        <v>14618</v>
      </c>
      <c r="B1436" s="74" t="s">
        <v>2236</v>
      </c>
      <c r="C1436" s="73" t="s">
        <v>101</v>
      </c>
      <c r="D1436" s="75">
        <v>1370.1</v>
      </c>
      <c r="E1436" s="75">
        <v>1370.1</v>
      </c>
      <c r="F1436" s="73" t="s">
        <v>17</v>
      </c>
    </row>
    <row r="1437" spans="1:6" x14ac:dyDescent="0.25">
      <c r="A1437" s="73">
        <v>20042</v>
      </c>
      <c r="B1437" s="74" t="s">
        <v>2237</v>
      </c>
      <c r="C1437" s="73" t="s">
        <v>101</v>
      </c>
      <c r="D1437" s="75">
        <v>8.92</v>
      </c>
      <c r="E1437" s="75">
        <v>8.92</v>
      </c>
      <c r="F1437" s="73" t="s">
        <v>17</v>
      </c>
    </row>
    <row r="1438" spans="1:6" x14ac:dyDescent="0.25">
      <c r="A1438" s="73">
        <v>20043</v>
      </c>
      <c r="B1438" s="74" t="s">
        <v>2238</v>
      </c>
      <c r="C1438" s="73" t="s">
        <v>101</v>
      </c>
      <c r="D1438" s="75">
        <v>10.28</v>
      </c>
      <c r="E1438" s="75">
        <v>10.28</v>
      </c>
      <c r="F1438" s="73" t="s">
        <v>17</v>
      </c>
    </row>
    <row r="1439" spans="1:6" x14ac:dyDescent="0.25">
      <c r="A1439" s="73">
        <v>20044</v>
      </c>
      <c r="B1439" s="74" t="s">
        <v>2239</v>
      </c>
      <c r="C1439" s="73" t="s">
        <v>101</v>
      </c>
      <c r="D1439" s="75">
        <v>11.92</v>
      </c>
      <c r="E1439" s="75">
        <v>11.92</v>
      </c>
      <c r="F1439" s="73" t="s">
        <v>17</v>
      </c>
    </row>
    <row r="1440" spans="1:6" x14ac:dyDescent="0.25">
      <c r="A1440" s="73">
        <v>20045</v>
      </c>
      <c r="B1440" s="74" t="s">
        <v>2240</v>
      </c>
      <c r="C1440" s="73" t="s">
        <v>101</v>
      </c>
      <c r="D1440" s="75">
        <v>10.68</v>
      </c>
      <c r="E1440" s="75">
        <v>10.68</v>
      </c>
      <c r="F1440" s="73" t="s">
        <v>17</v>
      </c>
    </row>
    <row r="1441" spans="1:6" x14ac:dyDescent="0.25">
      <c r="A1441" s="73">
        <v>20046</v>
      </c>
      <c r="B1441" s="74" t="s">
        <v>2241</v>
      </c>
      <c r="C1441" s="73" t="s">
        <v>101</v>
      </c>
      <c r="D1441" s="75">
        <v>21.1</v>
      </c>
      <c r="E1441" s="75">
        <v>21.1</v>
      </c>
      <c r="F1441" s="73" t="s">
        <v>17</v>
      </c>
    </row>
    <row r="1442" spans="1:6" x14ac:dyDescent="0.25">
      <c r="A1442" s="73">
        <v>20047</v>
      </c>
      <c r="B1442" s="74" t="s">
        <v>2242</v>
      </c>
      <c r="C1442" s="73" t="s">
        <v>101</v>
      </c>
      <c r="D1442" s="75">
        <v>63.28</v>
      </c>
      <c r="E1442" s="75">
        <v>63.28</v>
      </c>
      <c r="F1442" s="73" t="s">
        <v>17</v>
      </c>
    </row>
    <row r="1443" spans="1:6" ht="25.5" x14ac:dyDescent="0.25">
      <c r="A1443" s="73">
        <v>20055</v>
      </c>
      <c r="B1443" s="74" t="s">
        <v>2243</v>
      </c>
      <c r="C1443" s="73" t="s">
        <v>101</v>
      </c>
      <c r="D1443" s="75">
        <v>25.83</v>
      </c>
      <c r="E1443" s="75">
        <v>25.83</v>
      </c>
      <c r="F1443" s="73" t="s">
        <v>17</v>
      </c>
    </row>
    <row r="1444" spans="1:6" ht="25.5" x14ac:dyDescent="0.25">
      <c r="A1444" s="73">
        <v>20078</v>
      </c>
      <c r="B1444" s="74" t="s">
        <v>768</v>
      </c>
      <c r="C1444" s="73" t="s">
        <v>101</v>
      </c>
      <c r="D1444" s="75">
        <v>30.74</v>
      </c>
      <c r="E1444" s="75">
        <v>30.74</v>
      </c>
      <c r="F1444" s="73" t="s">
        <v>17</v>
      </c>
    </row>
    <row r="1445" spans="1:6" x14ac:dyDescent="0.25">
      <c r="A1445" s="73">
        <v>20080</v>
      </c>
      <c r="B1445" s="74" t="s">
        <v>2244</v>
      </c>
      <c r="C1445" s="73" t="s">
        <v>101</v>
      </c>
      <c r="D1445" s="75">
        <v>24.31</v>
      </c>
      <c r="E1445" s="75">
        <v>24.31</v>
      </c>
      <c r="F1445" s="73" t="s">
        <v>17</v>
      </c>
    </row>
    <row r="1446" spans="1:6" x14ac:dyDescent="0.25">
      <c r="A1446" s="73">
        <v>20083</v>
      </c>
      <c r="B1446" s="74" t="s">
        <v>771</v>
      </c>
      <c r="C1446" s="73" t="s">
        <v>101</v>
      </c>
      <c r="D1446" s="75">
        <v>84.38</v>
      </c>
      <c r="E1446" s="75">
        <v>84.38</v>
      </c>
      <c r="F1446" s="73" t="s">
        <v>17</v>
      </c>
    </row>
    <row r="1447" spans="1:6" x14ac:dyDescent="0.25">
      <c r="A1447" s="73">
        <v>20085</v>
      </c>
      <c r="B1447" s="74" t="s">
        <v>2245</v>
      </c>
      <c r="C1447" s="73" t="s">
        <v>101</v>
      </c>
      <c r="D1447" s="75">
        <v>2.21</v>
      </c>
      <c r="E1447" s="75">
        <v>2.21</v>
      </c>
      <c r="F1447" s="73" t="s">
        <v>17</v>
      </c>
    </row>
    <row r="1448" spans="1:6" ht="25.5" x14ac:dyDescent="0.25">
      <c r="A1448" s="73">
        <v>20086</v>
      </c>
      <c r="B1448" s="74" t="s">
        <v>2246</v>
      </c>
      <c r="C1448" s="73" t="s">
        <v>101</v>
      </c>
      <c r="D1448" s="75">
        <v>3.53</v>
      </c>
      <c r="E1448" s="75">
        <v>3.53</v>
      </c>
      <c r="F1448" s="73" t="s">
        <v>17</v>
      </c>
    </row>
    <row r="1449" spans="1:6" x14ac:dyDescent="0.25">
      <c r="A1449" s="73">
        <v>20087</v>
      </c>
      <c r="B1449" s="74" t="s">
        <v>2247</v>
      </c>
      <c r="C1449" s="73" t="s">
        <v>101</v>
      </c>
      <c r="D1449" s="75">
        <v>12.17</v>
      </c>
      <c r="E1449" s="75">
        <v>12.17</v>
      </c>
      <c r="F1449" s="73" t="s">
        <v>17</v>
      </c>
    </row>
    <row r="1450" spans="1:6" x14ac:dyDescent="0.25">
      <c r="A1450" s="73">
        <v>20088</v>
      </c>
      <c r="B1450" s="74" t="s">
        <v>2248</v>
      </c>
      <c r="C1450" s="73" t="s">
        <v>101</v>
      </c>
      <c r="D1450" s="75">
        <v>14.71</v>
      </c>
      <c r="E1450" s="75">
        <v>14.71</v>
      </c>
      <c r="F1450" s="73" t="s">
        <v>17</v>
      </c>
    </row>
    <row r="1451" spans="1:6" x14ac:dyDescent="0.25">
      <c r="A1451" s="73">
        <v>20089</v>
      </c>
      <c r="B1451" s="74" t="s">
        <v>2249</v>
      </c>
      <c r="C1451" s="73" t="s">
        <v>101</v>
      </c>
      <c r="D1451" s="75">
        <v>72.13</v>
      </c>
      <c r="E1451" s="75">
        <v>72.13</v>
      </c>
      <c r="F1451" s="73" t="s">
        <v>17</v>
      </c>
    </row>
    <row r="1452" spans="1:6" ht="25.5" x14ac:dyDescent="0.25">
      <c r="A1452" s="73">
        <v>20096</v>
      </c>
      <c r="B1452" s="74" t="s">
        <v>2250</v>
      </c>
      <c r="C1452" s="73" t="s">
        <v>101</v>
      </c>
      <c r="D1452" s="75">
        <v>29.44</v>
      </c>
      <c r="E1452" s="75">
        <v>29.44</v>
      </c>
      <c r="F1452" s="73" t="s">
        <v>17</v>
      </c>
    </row>
    <row r="1453" spans="1:6" ht="25.5" x14ac:dyDescent="0.25">
      <c r="A1453" s="73">
        <v>20097</v>
      </c>
      <c r="B1453" s="74" t="s">
        <v>2251</v>
      </c>
      <c r="C1453" s="73" t="s">
        <v>101</v>
      </c>
      <c r="D1453" s="75">
        <v>28.44</v>
      </c>
      <c r="E1453" s="75">
        <v>28.44</v>
      </c>
      <c r="F1453" s="73" t="s">
        <v>17</v>
      </c>
    </row>
    <row r="1454" spans="1:6" ht="25.5" x14ac:dyDescent="0.25">
      <c r="A1454" s="73">
        <v>20098</v>
      </c>
      <c r="B1454" s="74" t="s">
        <v>2252</v>
      </c>
      <c r="C1454" s="73" t="s">
        <v>101</v>
      </c>
      <c r="D1454" s="75">
        <v>116.25</v>
      </c>
      <c r="E1454" s="75">
        <v>116.25</v>
      </c>
      <c r="F1454" s="73" t="s">
        <v>17</v>
      </c>
    </row>
    <row r="1455" spans="1:6" x14ac:dyDescent="0.25">
      <c r="A1455" s="73">
        <v>20111</v>
      </c>
      <c r="B1455" s="74" t="s">
        <v>2253</v>
      </c>
      <c r="C1455" s="73" t="s">
        <v>101</v>
      </c>
      <c r="D1455" s="75">
        <v>9.76</v>
      </c>
      <c r="E1455" s="75">
        <v>9.76</v>
      </c>
      <c r="F1455" s="73" t="s">
        <v>17</v>
      </c>
    </row>
    <row r="1456" spans="1:6" x14ac:dyDescent="0.25">
      <c r="A1456" s="73">
        <v>20139</v>
      </c>
      <c r="B1456" s="74" t="s">
        <v>2254</v>
      </c>
      <c r="C1456" s="73" t="s">
        <v>101</v>
      </c>
      <c r="D1456" s="75">
        <v>134.30000000000001</v>
      </c>
      <c r="E1456" s="75">
        <v>134.30000000000001</v>
      </c>
      <c r="F1456" s="73" t="s">
        <v>17</v>
      </c>
    </row>
    <row r="1457" spans="1:6" x14ac:dyDescent="0.25">
      <c r="A1457" s="73">
        <v>20140</v>
      </c>
      <c r="B1457" s="74" t="s">
        <v>2255</v>
      </c>
      <c r="C1457" s="73" t="s">
        <v>101</v>
      </c>
      <c r="D1457" s="75">
        <v>9.82</v>
      </c>
      <c r="E1457" s="75">
        <v>9.82</v>
      </c>
      <c r="F1457" s="73" t="s">
        <v>17</v>
      </c>
    </row>
    <row r="1458" spans="1:6" x14ac:dyDescent="0.25">
      <c r="A1458" s="73">
        <v>20141</v>
      </c>
      <c r="B1458" s="74" t="s">
        <v>2256</v>
      </c>
      <c r="C1458" s="73" t="s">
        <v>101</v>
      </c>
      <c r="D1458" s="75">
        <v>24.05</v>
      </c>
      <c r="E1458" s="75">
        <v>24.05</v>
      </c>
      <c r="F1458" s="73" t="s">
        <v>17</v>
      </c>
    </row>
    <row r="1459" spans="1:6" x14ac:dyDescent="0.25">
      <c r="A1459" s="73">
        <v>20142</v>
      </c>
      <c r="B1459" s="74" t="s">
        <v>2257</v>
      </c>
      <c r="C1459" s="73" t="s">
        <v>101</v>
      </c>
      <c r="D1459" s="75">
        <v>42.31</v>
      </c>
      <c r="E1459" s="75">
        <v>42.31</v>
      </c>
      <c r="F1459" s="73" t="s">
        <v>17</v>
      </c>
    </row>
    <row r="1460" spans="1:6" x14ac:dyDescent="0.25">
      <c r="A1460" s="73">
        <v>20143</v>
      </c>
      <c r="B1460" s="74" t="s">
        <v>2258</v>
      </c>
      <c r="C1460" s="73" t="s">
        <v>101</v>
      </c>
      <c r="D1460" s="75">
        <v>79.39</v>
      </c>
      <c r="E1460" s="75">
        <v>79.39</v>
      </c>
      <c r="F1460" s="73" t="s">
        <v>17</v>
      </c>
    </row>
    <row r="1461" spans="1:6" x14ac:dyDescent="0.25">
      <c r="A1461" s="73">
        <v>20144</v>
      </c>
      <c r="B1461" s="74" t="s">
        <v>2259</v>
      </c>
      <c r="C1461" s="73" t="s">
        <v>101</v>
      </c>
      <c r="D1461" s="75">
        <v>62.05</v>
      </c>
      <c r="E1461" s="75">
        <v>62.05</v>
      </c>
      <c r="F1461" s="73" t="s">
        <v>17</v>
      </c>
    </row>
    <row r="1462" spans="1:6" x14ac:dyDescent="0.25">
      <c r="A1462" s="73">
        <v>20145</v>
      </c>
      <c r="B1462" s="74" t="s">
        <v>2260</v>
      </c>
      <c r="C1462" s="73" t="s">
        <v>101</v>
      </c>
      <c r="D1462" s="75">
        <v>153.13999999999999</v>
      </c>
      <c r="E1462" s="75">
        <v>153.13999999999999</v>
      </c>
      <c r="F1462" s="73" t="s">
        <v>17</v>
      </c>
    </row>
    <row r="1463" spans="1:6" x14ac:dyDescent="0.25">
      <c r="A1463" s="73">
        <v>20146</v>
      </c>
      <c r="B1463" s="74" t="s">
        <v>2261</v>
      </c>
      <c r="C1463" s="73" t="s">
        <v>101</v>
      </c>
      <c r="D1463" s="75">
        <v>209.33</v>
      </c>
      <c r="E1463" s="75">
        <v>209.33</v>
      </c>
      <c r="F1463" s="73" t="s">
        <v>17</v>
      </c>
    </row>
    <row r="1464" spans="1:6" ht="25.5" x14ac:dyDescent="0.25">
      <c r="A1464" s="73">
        <v>20147</v>
      </c>
      <c r="B1464" s="74" t="s">
        <v>2262</v>
      </c>
      <c r="C1464" s="73" t="s">
        <v>101</v>
      </c>
      <c r="D1464" s="75">
        <v>6.06</v>
      </c>
      <c r="E1464" s="75">
        <v>6.06</v>
      </c>
      <c r="F1464" s="73" t="s">
        <v>17</v>
      </c>
    </row>
    <row r="1465" spans="1:6" x14ac:dyDescent="0.25">
      <c r="A1465" s="73">
        <v>20148</v>
      </c>
      <c r="B1465" s="74" t="s">
        <v>2263</v>
      </c>
      <c r="C1465" s="73" t="s">
        <v>101</v>
      </c>
      <c r="D1465" s="75">
        <v>4.5999999999999996</v>
      </c>
      <c r="E1465" s="75">
        <v>4.5999999999999996</v>
      </c>
      <c r="F1465" s="73" t="s">
        <v>17</v>
      </c>
    </row>
    <row r="1466" spans="1:6" x14ac:dyDescent="0.25">
      <c r="A1466" s="73">
        <v>20149</v>
      </c>
      <c r="B1466" s="74" t="s">
        <v>2264</v>
      </c>
      <c r="C1466" s="73" t="s">
        <v>101</v>
      </c>
      <c r="D1466" s="75">
        <v>7.68</v>
      </c>
      <c r="E1466" s="75">
        <v>7.68</v>
      </c>
      <c r="F1466" s="73" t="s">
        <v>17</v>
      </c>
    </row>
    <row r="1467" spans="1:6" x14ac:dyDescent="0.25">
      <c r="A1467" s="73">
        <v>20150</v>
      </c>
      <c r="B1467" s="74" t="s">
        <v>2265</v>
      </c>
      <c r="C1467" s="73" t="s">
        <v>101</v>
      </c>
      <c r="D1467" s="75">
        <v>19.8</v>
      </c>
      <c r="E1467" s="75">
        <v>19.8</v>
      </c>
      <c r="F1467" s="73" t="s">
        <v>17</v>
      </c>
    </row>
    <row r="1468" spans="1:6" x14ac:dyDescent="0.25">
      <c r="A1468" s="73">
        <v>20151</v>
      </c>
      <c r="B1468" s="74" t="s">
        <v>2266</v>
      </c>
      <c r="C1468" s="73" t="s">
        <v>101</v>
      </c>
      <c r="D1468" s="75">
        <v>23.4</v>
      </c>
      <c r="E1468" s="75">
        <v>23.4</v>
      </c>
      <c r="F1468" s="73" t="s">
        <v>17</v>
      </c>
    </row>
    <row r="1469" spans="1:6" x14ac:dyDescent="0.25">
      <c r="A1469" s="73">
        <v>20152</v>
      </c>
      <c r="B1469" s="74" t="s">
        <v>2267</v>
      </c>
      <c r="C1469" s="73" t="s">
        <v>101</v>
      </c>
      <c r="D1469" s="75">
        <v>84.68</v>
      </c>
      <c r="E1469" s="75">
        <v>84.68</v>
      </c>
      <c r="F1469" s="73" t="s">
        <v>17</v>
      </c>
    </row>
    <row r="1470" spans="1:6" x14ac:dyDescent="0.25">
      <c r="A1470" s="73">
        <v>20154</v>
      </c>
      <c r="B1470" s="74" t="s">
        <v>2268</v>
      </c>
      <c r="C1470" s="73" t="s">
        <v>101</v>
      </c>
      <c r="D1470" s="75">
        <v>4.5</v>
      </c>
      <c r="E1470" s="75">
        <v>4.5</v>
      </c>
      <c r="F1470" s="73" t="s">
        <v>17</v>
      </c>
    </row>
    <row r="1471" spans="1:6" x14ac:dyDescent="0.25">
      <c r="A1471" s="73">
        <v>20155</v>
      </c>
      <c r="B1471" s="74" t="s">
        <v>2269</v>
      </c>
      <c r="C1471" s="73" t="s">
        <v>101</v>
      </c>
      <c r="D1471" s="75">
        <v>6.86</v>
      </c>
      <c r="E1471" s="75">
        <v>6.86</v>
      </c>
      <c r="F1471" s="73" t="s">
        <v>17</v>
      </c>
    </row>
    <row r="1472" spans="1:6" x14ac:dyDescent="0.25">
      <c r="A1472" s="73">
        <v>20156</v>
      </c>
      <c r="B1472" s="74" t="s">
        <v>2270</v>
      </c>
      <c r="C1472" s="73" t="s">
        <v>101</v>
      </c>
      <c r="D1472" s="75">
        <v>19.28</v>
      </c>
      <c r="E1472" s="75">
        <v>19.28</v>
      </c>
      <c r="F1472" s="73" t="s">
        <v>17</v>
      </c>
    </row>
    <row r="1473" spans="1:6" x14ac:dyDescent="0.25">
      <c r="A1473" s="73">
        <v>20157</v>
      </c>
      <c r="B1473" s="74" t="s">
        <v>2271</v>
      </c>
      <c r="C1473" s="73" t="s">
        <v>101</v>
      </c>
      <c r="D1473" s="75">
        <v>22.23</v>
      </c>
      <c r="E1473" s="75">
        <v>22.23</v>
      </c>
      <c r="F1473" s="73" t="s">
        <v>17</v>
      </c>
    </row>
    <row r="1474" spans="1:6" x14ac:dyDescent="0.25">
      <c r="A1474" s="73">
        <v>20158</v>
      </c>
      <c r="B1474" s="74" t="s">
        <v>2272</v>
      </c>
      <c r="C1474" s="73" t="s">
        <v>101</v>
      </c>
      <c r="D1474" s="75">
        <v>88.27</v>
      </c>
      <c r="E1474" s="75">
        <v>88.27</v>
      </c>
      <c r="F1474" s="73" t="s">
        <v>17</v>
      </c>
    </row>
    <row r="1475" spans="1:6" x14ac:dyDescent="0.25">
      <c r="A1475" s="73">
        <v>20164</v>
      </c>
      <c r="B1475" s="74" t="s">
        <v>2273</v>
      </c>
      <c r="C1475" s="73" t="s">
        <v>101</v>
      </c>
      <c r="D1475" s="75">
        <v>13.48</v>
      </c>
      <c r="E1475" s="75">
        <v>13.48</v>
      </c>
      <c r="F1475" s="73" t="s">
        <v>17</v>
      </c>
    </row>
    <row r="1476" spans="1:6" x14ac:dyDescent="0.25">
      <c r="A1476" s="73">
        <v>20165</v>
      </c>
      <c r="B1476" s="74" t="s">
        <v>2274</v>
      </c>
      <c r="C1476" s="73" t="s">
        <v>101</v>
      </c>
      <c r="D1476" s="75">
        <v>28.07</v>
      </c>
      <c r="E1476" s="75">
        <v>28.07</v>
      </c>
      <c r="F1476" s="73" t="s">
        <v>17</v>
      </c>
    </row>
    <row r="1477" spans="1:6" x14ac:dyDescent="0.25">
      <c r="A1477" s="73">
        <v>20166</v>
      </c>
      <c r="B1477" s="74" t="s">
        <v>2275</v>
      </c>
      <c r="C1477" s="73" t="s">
        <v>101</v>
      </c>
      <c r="D1477" s="75">
        <v>85.72</v>
      </c>
      <c r="E1477" s="75">
        <v>85.72</v>
      </c>
      <c r="F1477" s="73" t="s">
        <v>17</v>
      </c>
    </row>
    <row r="1478" spans="1:6" x14ac:dyDescent="0.25">
      <c r="A1478" s="73">
        <v>20167</v>
      </c>
      <c r="B1478" s="74" t="s">
        <v>2276</v>
      </c>
      <c r="C1478" s="73" t="s">
        <v>101</v>
      </c>
      <c r="D1478" s="75">
        <v>5.64</v>
      </c>
      <c r="E1478" s="75">
        <v>5.64</v>
      </c>
      <c r="F1478" s="73" t="s">
        <v>17</v>
      </c>
    </row>
    <row r="1479" spans="1:6" x14ac:dyDescent="0.25">
      <c r="A1479" s="73">
        <v>20168</v>
      </c>
      <c r="B1479" s="74" t="s">
        <v>2277</v>
      </c>
      <c r="C1479" s="73" t="s">
        <v>101</v>
      </c>
      <c r="D1479" s="75">
        <v>11.6</v>
      </c>
      <c r="E1479" s="75">
        <v>11.6</v>
      </c>
      <c r="F1479" s="73" t="s">
        <v>17</v>
      </c>
    </row>
    <row r="1480" spans="1:6" x14ac:dyDescent="0.25">
      <c r="A1480" s="73">
        <v>20169</v>
      </c>
      <c r="B1480" s="74" t="s">
        <v>2278</v>
      </c>
      <c r="C1480" s="73" t="s">
        <v>101</v>
      </c>
      <c r="D1480" s="75">
        <v>13.54</v>
      </c>
      <c r="E1480" s="75">
        <v>13.54</v>
      </c>
      <c r="F1480" s="73" t="s">
        <v>17</v>
      </c>
    </row>
    <row r="1481" spans="1:6" x14ac:dyDescent="0.25">
      <c r="A1481" s="73">
        <v>20170</v>
      </c>
      <c r="B1481" s="74" t="s">
        <v>2279</v>
      </c>
      <c r="C1481" s="73" t="s">
        <v>101</v>
      </c>
      <c r="D1481" s="75">
        <v>15.55</v>
      </c>
      <c r="E1481" s="75">
        <v>15.55</v>
      </c>
      <c r="F1481" s="73" t="s">
        <v>17</v>
      </c>
    </row>
    <row r="1482" spans="1:6" x14ac:dyDescent="0.25">
      <c r="A1482" s="73">
        <v>20171</v>
      </c>
      <c r="B1482" s="74" t="s">
        <v>2280</v>
      </c>
      <c r="C1482" s="73" t="s">
        <v>101</v>
      </c>
      <c r="D1482" s="75">
        <v>44.83</v>
      </c>
      <c r="E1482" s="75">
        <v>44.83</v>
      </c>
      <c r="F1482" s="73" t="s">
        <v>17</v>
      </c>
    </row>
    <row r="1483" spans="1:6" x14ac:dyDescent="0.25">
      <c r="A1483" s="73">
        <v>20177</v>
      </c>
      <c r="B1483" s="74" t="s">
        <v>2281</v>
      </c>
      <c r="C1483" s="73" t="s">
        <v>101</v>
      </c>
      <c r="D1483" s="75">
        <v>32.85</v>
      </c>
      <c r="E1483" s="75">
        <v>32.85</v>
      </c>
      <c r="F1483" s="73" t="s">
        <v>17</v>
      </c>
    </row>
    <row r="1484" spans="1:6" x14ac:dyDescent="0.25">
      <c r="A1484" s="73">
        <v>20178</v>
      </c>
      <c r="B1484" s="74" t="s">
        <v>2282</v>
      </c>
      <c r="C1484" s="73" t="s">
        <v>101</v>
      </c>
      <c r="D1484" s="75">
        <v>60.09</v>
      </c>
      <c r="E1484" s="75">
        <v>60.09</v>
      </c>
      <c r="F1484" s="73" t="s">
        <v>17</v>
      </c>
    </row>
    <row r="1485" spans="1:6" x14ac:dyDescent="0.25">
      <c r="A1485" s="73">
        <v>20179</v>
      </c>
      <c r="B1485" s="74" t="s">
        <v>2283</v>
      </c>
      <c r="C1485" s="73" t="s">
        <v>101</v>
      </c>
      <c r="D1485" s="75">
        <v>50.13</v>
      </c>
      <c r="E1485" s="75">
        <v>50.13</v>
      </c>
      <c r="F1485" s="73" t="s">
        <v>17</v>
      </c>
    </row>
    <row r="1486" spans="1:6" x14ac:dyDescent="0.25">
      <c r="A1486" s="73">
        <v>20180</v>
      </c>
      <c r="B1486" s="74" t="s">
        <v>2284</v>
      </c>
      <c r="C1486" s="73" t="s">
        <v>101</v>
      </c>
      <c r="D1486" s="75">
        <v>99.18</v>
      </c>
      <c r="E1486" s="75">
        <v>99.18</v>
      </c>
      <c r="F1486" s="73" t="s">
        <v>17</v>
      </c>
    </row>
    <row r="1487" spans="1:6" x14ac:dyDescent="0.25">
      <c r="A1487" s="73">
        <v>20181</v>
      </c>
      <c r="B1487" s="74" t="s">
        <v>2285</v>
      </c>
      <c r="C1487" s="73" t="s">
        <v>101</v>
      </c>
      <c r="D1487" s="75">
        <v>132.79</v>
      </c>
      <c r="E1487" s="75">
        <v>132.79</v>
      </c>
      <c r="F1487" s="73" t="s">
        <v>17</v>
      </c>
    </row>
    <row r="1488" spans="1:6" x14ac:dyDescent="0.25">
      <c r="A1488" s="73">
        <v>20182</v>
      </c>
      <c r="B1488" s="74" t="s">
        <v>2286</v>
      </c>
      <c r="C1488" s="73" t="s">
        <v>101</v>
      </c>
      <c r="D1488" s="75">
        <v>33.67</v>
      </c>
      <c r="E1488" s="75">
        <v>33.67</v>
      </c>
      <c r="F1488" s="73" t="s">
        <v>17</v>
      </c>
    </row>
    <row r="1489" spans="1:6" x14ac:dyDescent="0.25">
      <c r="A1489" s="73">
        <v>20183</v>
      </c>
      <c r="B1489" s="74" t="s">
        <v>2287</v>
      </c>
      <c r="C1489" s="73" t="s">
        <v>101</v>
      </c>
      <c r="D1489" s="75">
        <v>57.91</v>
      </c>
      <c r="E1489" s="75">
        <v>57.91</v>
      </c>
      <c r="F1489" s="73" t="s">
        <v>17</v>
      </c>
    </row>
    <row r="1490" spans="1:6" x14ac:dyDescent="0.25">
      <c r="A1490" s="73">
        <v>20214</v>
      </c>
      <c r="B1490" s="74" t="s">
        <v>2288</v>
      </c>
      <c r="C1490" s="73" t="s">
        <v>101</v>
      </c>
      <c r="D1490" s="75">
        <v>46.15</v>
      </c>
      <c r="E1490" s="75">
        <v>46.15</v>
      </c>
      <c r="F1490" s="73" t="s">
        <v>17</v>
      </c>
    </row>
    <row r="1491" spans="1:6" ht="25.5" x14ac:dyDescent="0.25">
      <c r="A1491" s="73">
        <v>20234</v>
      </c>
      <c r="B1491" s="74" t="s">
        <v>2289</v>
      </c>
      <c r="C1491" s="73" t="s">
        <v>101</v>
      </c>
      <c r="D1491" s="75">
        <v>299.63</v>
      </c>
      <c r="E1491" s="75">
        <v>299.63</v>
      </c>
      <c r="F1491" s="73" t="s">
        <v>17</v>
      </c>
    </row>
    <row r="1492" spans="1:6" ht="25.5" x14ac:dyDescent="0.25">
      <c r="A1492" s="73">
        <v>20235</v>
      </c>
      <c r="B1492" s="74" t="s">
        <v>2290</v>
      </c>
      <c r="C1492" s="73" t="s">
        <v>101</v>
      </c>
      <c r="D1492" s="75">
        <v>44.53</v>
      </c>
      <c r="E1492" s="75">
        <v>44.53</v>
      </c>
      <c r="F1492" s="73" t="s">
        <v>17</v>
      </c>
    </row>
    <row r="1493" spans="1:6" ht="25.5" x14ac:dyDescent="0.25">
      <c r="A1493" s="73">
        <v>20253</v>
      </c>
      <c r="B1493" s="74" t="s">
        <v>2291</v>
      </c>
      <c r="C1493" s="73" t="s">
        <v>101</v>
      </c>
      <c r="D1493" s="75">
        <v>71.27</v>
      </c>
      <c r="E1493" s="75">
        <v>71.27</v>
      </c>
      <c r="F1493" s="73" t="s">
        <v>17</v>
      </c>
    </row>
    <row r="1494" spans="1:6" ht="25.5" x14ac:dyDescent="0.25">
      <c r="A1494" s="73">
        <v>20254</v>
      </c>
      <c r="B1494" s="74" t="s">
        <v>2292</v>
      </c>
      <c r="C1494" s="73" t="s">
        <v>101</v>
      </c>
      <c r="D1494" s="75">
        <v>21.7</v>
      </c>
      <c r="E1494" s="75">
        <v>21.7</v>
      </c>
      <c r="F1494" s="73" t="s">
        <v>17</v>
      </c>
    </row>
    <row r="1495" spans="1:6" ht="25.5" x14ac:dyDescent="0.25">
      <c r="A1495" s="73">
        <v>20256</v>
      </c>
      <c r="B1495" s="74" t="s">
        <v>2293</v>
      </c>
      <c r="C1495" s="73" t="s">
        <v>101</v>
      </c>
      <c r="D1495" s="75">
        <v>0.34</v>
      </c>
      <c r="E1495" s="75">
        <v>0.34</v>
      </c>
      <c r="F1495" s="73" t="s">
        <v>17</v>
      </c>
    </row>
    <row r="1496" spans="1:6" ht="25.5" x14ac:dyDescent="0.25">
      <c r="A1496" s="73">
        <v>20260</v>
      </c>
      <c r="B1496" s="74" t="s">
        <v>2294</v>
      </c>
      <c r="C1496" s="73" t="s">
        <v>101</v>
      </c>
      <c r="D1496" s="75">
        <v>14.51</v>
      </c>
      <c r="E1496" s="75">
        <v>14.51</v>
      </c>
      <c r="F1496" s="73" t="s">
        <v>17</v>
      </c>
    </row>
    <row r="1497" spans="1:6" x14ac:dyDescent="0.25">
      <c r="A1497" s="73">
        <v>20262</v>
      </c>
      <c r="B1497" s="74" t="s">
        <v>2295</v>
      </c>
      <c r="C1497" s="73" t="s">
        <v>101</v>
      </c>
      <c r="D1497" s="75">
        <v>20.149999999999999</v>
      </c>
      <c r="E1497" s="75">
        <v>20.149999999999999</v>
      </c>
      <c r="F1497" s="73" t="s">
        <v>17</v>
      </c>
    </row>
    <row r="1498" spans="1:6" ht="25.5" x14ac:dyDescent="0.25">
      <c r="A1498" s="73">
        <v>20269</v>
      </c>
      <c r="B1498" s="74" t="s">
        <v>2296</v>
      </c>
      <c r="C1498" s="73" t="s">
        <v>101</v>
      </c>
      <c r="D1498" s="75">
        <v>112.44</v>
      </c>
      <c r="E1498" s="75">
        <v>112.44</v>
      </c>
      <c r="F1498" s="73" t="s">
        <v>17</v>
      </c>
    </row>
    <row r="1499" spans="1:6" ht="25.5" x14ac:dyDescent="0.25">
      <c r="A1499" s="73">
        <v>20270</v>
      </c>
      <c r="B1499" s="74" t="s">
        <v>2297</v>
      </c>
      <c r="C1499" s="73" t="s">
        <v>101</v>
      </c>
      <c r="D1499" s="75">
        <v>124.24</v>
      </c>
      <c r="E1499" s="75">
        <v>124.24</v>
      </c>
      <c r="F1499" s="73" t="s">
        <v>17</v>
      </c>
    </row>
    <row r="1500" spans="1:6" x14ac:dyDescent="0.25">
      <c r="A1500" s="73">
        <v>20271</v>
      </c>
      <c r="B1500" s="74" t="s">
        <v>2298</v>
      </c>
      <c r="C1500" s="73" t="s">
        <v>101</v>
      </c>
      <c r="D1500" s="75">
        <v>623.46</v>
      </c>
      <c r="E1500" s="75">
        <v>623.46</v>
      </c>
      <c r="F1500" s="73" t="s">
        <v>17</v>
      </c>
    </row>
    <row r="1501" spans="1:6" ht="38.25" x14ac:dyDescent="0.25">
      <c r="A1501" s="73">
        <v>20322</v>
      </c>
      <c r="B1501" s="74" t="s">
        <v>2299</v>
      </c>
      <c r="C1501" s="73" t="s">
        <v>101</v>
      </c>
      <c r="D1501" s="75">
        <v>220.01</v>
      </c>
      <c r="E1501" s="75">
        <v>220.01</v>
      </c>
      <c r="F1501" s="73" t="s">
        <v>17</v>
      </c>
    </row>
    <row r="1502" spans="1:6" x14ac:dyDescent="0.25">
      <c r="A1502" s="73">
        <v>20326</v>
      </c>
      <c r="B1502" s="74" t="s">
        <v>2300</v>
      </c>
      <c r="C1502" s="73" t="s">
        <v>101</v>
      </c>
      <c r="D1502" s="75">
        <v>4.26</v>
      </c>
      <c r="E1502" s="75">
        <v>4.26</v>
      </c>
      <c r="F1502" s="73" t="s">
        <v>17</v>
      </c>
    </row>
    <row r="1503" spans="1:6" x14ac:dyDescent="0.25">
      <c r="A1503" s="73">
        <v>20327</v>
      </c>
      <c r="B1503" s="74" t="s">
        <v>2301</v>
      </c>
      <c r="C1503" s="73" t="s">
        <v>101</v>
      </c>
      <c r="D1503" s="75">
        <v>22.8</v>
      </c>
      <c r="E1503" s="75">
        <v>22.8</v>
      </c>
      <c r="F1503" s="73" t="s">
        <v>17</v>
      </c>
    </row>
    <row r="1504" spans="1:6" ht="51" x14ac:dyDescent="0.25">
      <c r="A1504" s="73">
        <v>20962</v>
      </c>
      <c r="B1504" s="74" t="s">
        <v>2302</v>
      </c>
      <c r="C1504" s="73" t="s">
        <v>101</v>
      </c>
      <c r="D1504" s="75">
        <v>276</v>
      </c>
      <c r="E1504" s="75">
        <v>276</v>
      </c>
      <c r="F1504" s="73" t="s">
        <v>17</v>
      </c>
    </row>
    <row r="1505" spans="1:6" ht="51" x14ac:dyDescent="0.25">
      <c r="A1505" s="73">
        <v>20963</v>
      </c>
      <c r="B1505" s="74" t="s">
        <v>2303</v>
      </c>
      <c r="C1505" s="73" t="s">
        <v>101</v>
      </c>
      <c r="D1505" s="75">
        <v>337.15</v>
      </c>
      <c r="E1505" s="75">
        <v>337.15</v>
      </c>
      <c r="F1505" s="73" t="s">
        <v>17</v>
      </c>
    </row>
    <row r="1506" spans="1:6" ht="25.5" x14ac:dyDescent="0.25">
      <c r="A1506" s="73">
        <v>20964</v>
      </c>
      <c r="B1506" s="74" t="s">
        <v>2304</v>
      </c>
      <c r="C1506" s="73" t="s">
        <v>101</v>
      </c>
      <c r="D1506" s="75">
        <v>61.49</v>
      </c>
      <c r="E1506" s="75">
        <v>61.49</v>
      </c>
      <c r="F1506" s="73" t="s">
        <v>17</v>
      </c>
    </row>
    <row r="1507" spans="1:6" ht="25.5" x14ac:dyDescent="0.25">
      <c r="A1507" s="73">
        <v>20965</v>
      </c>
      <c r="B1507" s="74" t="s">
        <v>2305</v>
      </c>
      <c r="C1507" s="73" t="s">
        <v>101</v>
      </c>
      <c r="D1507" s="75">
        <v>56.98</v>
      </c>
      <c r="E1507" s="75">
        <v>56.98</v>
      </c>
      <c r="F1507" s="73" t="s">
        <v>17</v>
      </c>
    </row>
    <row r="1508" spans="1:6" ht="25.5" x14ac:dyDescent="0.25">
      <c r="A1508" s="73">
        <v>20966</v>
      </c>
      <c r="B1508" s="74" t="s">
        <v>2306</v>
      </c>
      <c r="C1508" s="73" t="s">
        <v>101</v>
      </c>
      <c r="D1508" s="75">
        <v>61.35</v>
      </c>
      <c r="E1508" s="75">
        <v>61.35</v>
      </c>
      <c r="F1508" s="73" t="s">
        <v>17</v>
      </c>
    </row>
    <row r="1509" spans="1:6" ht="25.5" x14ac:dyDescent="0.25">
      <c r="A1509" s="73">
        <v>20967</v>
      </c>
      <c r="B1509" s="74" t="s">
        <v>2307</v>
      </c>
      <c r="C1509" s="73" t="s">
        <v>101</v>
      </c>
      <c r="D1509" s="75">
        <v>92.99</v>
      </c>
      <c r="E1509" s="75">
        <v>92.99</v>
      </c>
      <c r="F1509" s="73" t="s">
        <v>17</v>
      </c>
    </row>
    <row r="1510" spans="1:6" ht="25.5" x14ac:dyDescent="0.25">
      <c r="A1510" s="73">
        <v>20968</v>
      </c>
      <c r="B1510" s="74" t="s">
        <v>2308</v>
      </c>
      <c r="C1510" s="73" t="s">
        <v>101</v>
      </c>
      <c r="D1510" s="75">
        <v>101.99</v>
      </c>
      <c r="E1510" s="75">
        <v>101.99</v>
      </c>
      <c r="F1510" s="73" t="s">
        <v>17</v>
      </c>
    </row>
    <row r="1511" spans="1:6" ht="25.5" x14ac:dyDescent="0.25">
      <c r="A1511" s="73">
        <v>20971</v>
      </c>
      <c r="B1511" s="74" t="s">
        <v>2309</v>
      </c>
      <c r="C1511" s="73" t="s">
        <v>101</v>
      </c>
      <c r="D1511" s="75">
        <v>14.99</v>
      </c>
      <c r="E1511" s="75">
        <v>14.99</v>
      </c>
      <c r="F1511" s="73" t="s">
        <v>17</v>
      </c>
    </row>
    <row r="1512" spans="1:6" ht="25.5" x14ac:dyDescent="0.25">
      <c r="A1512" s="73">
        <v>20972</v>
      </c>
      <c r="B1512" s="74" t="s">
        <v>2310</v>
      </c>
      <c r="C1512" s="73" t="s">
        <v>101</v>
      </c>
      <c r="D1512" s="75">
        <v>112.49</v>
      </c>
      <c r="E1512" s="75">
        <v>112.49</v>
      </c>
      <c r="F1512" s="73" t="s">
        <v>17</v>
      </c>
    </row>
    <row r="1513" spans="1:6" ht="25.5" x14ac:dyDescent="0.25">
      <c r="A1513" s="73">
        <v>20973</v>
      </c>
      <c r="B1513" s="74" t="s">
        <v>2311</v>
      </c>
      <c r="C1513" s="73" t="s">
        <v>101</v>
      </c>
      <c r="D1513" s="75">
        <v>96.45</v>
      </c>
      <c r="E1513" s="75">
        <v>96.45</v>
      </c>
      <c r="F1513" s="73" t="s">
        <v>17</v>
      </c>
    </row>
    <row r="1514" spans="1:6" ht="25.5" x14ac:dyDescent="0.25">
      <c r="A1514" s="73">
        <v>20974</v>
      </c>
      <c r="B1514" s="74" t="s">
        <v>2312</v>
      </c>
      <c r="C1514" s="73" t="s">
        <v>101</v>
      </c>
      <c r="D1514" s="75">
        <v>137.99</v>
      </c>
      <c r="E1514" s="75">
        <v>137.99</v>
      </c>
      <c r="F1514" s="73" t="s">
        <v>17</v>
      </c>
    </row>
    <row r="1515" spans="1:6" ht="25.5" x14ac:dyDescent="0.25">
      <c r="A1515" s="73">
        <v>20975</v>
      </c>
      <c r="B1515" s="74" t="s">
        <v>2313</v>
      </c>
      <c r="C1515" s="73" t="s">
        <v>101</v>
      </c>
      <c r="D1515" s="75">
        <v>10.82</v>
      </c>
      <c r="E1515" s="75">
        <v>10.82</v>
      </c>
      <c r="F1515" s="73" t="s">
        <v>17</v>
      </c>
    </row>
    <row r="1516" spans="1:6" ht="25.5" x14ac:dyDescent="0.25">
      <c r="A1516" s="73">
        <v>20976</v>
      </c>
      <c r="B1516" s="74" t="s">
        <v>2314</v>
      </c>
      <c r="C1516" s="73" t="s">
        <v>101</v>
      </c>
      <c r="D1516" s="75">
        <v>16.34</v>
      </c>
      <c r="E1516" s="75">
        <v>16.34</v>
      </c>
      <c r="F1516" s="73" t="s">
        <v>17</v>
      </c>
    </row>
    <row r="1517" spans="1:6" ht="25.5" x14ac:dyDescent="0.25">
      <c r="A1517" s="73">
        <v>20977</v>
      </c>
      <c r="B1517" s="74" t="s">
        <v>2315</v>
      </c>
      <c r="C1517" s="73" t="s">
        <v>101</v>
      </c>
      <c r="D1517" s="75">
        <v>206.26</v>
      </c>
      <c r="E1517" s="75">
        <v>206.26</v>
      </c>
      <c r="F1517" s="73" t="s">
        <v>17</v>
      </c>
    </row>
    <row r="1518" spans="1:6" ht="38.25" x14ac:dyDescent="0.25">
      <c r="A1518" s="73">
        <v>21029</v>
      </c>
      <c r="B1518" s="74" t="s">
        <v>2316</v>
      </c>
      <c r="C1518" s="73" t="s">
        <v>101</v>
      </c>
      <c r="D1518" s="75">
        <v>361.56</v>
      </c>
      <c r="E1518" s="75">
        <v>361.56</v>
      </c>
      <c r="F1518" s="73" t="s">
        <v>17</v>
      </c>
    </row>
    <row r="1519" spans="1:6" ht="38.25" x14ac:dyDescent="0.25">
      <c r="A1519" s="73">
        <v>21030</v>
      </c>
      <c r="B1519" s="74" t="s">
        <v>2317</v>
      </c>
      <c r="C1519" s="73" t="s">
        <v>101</v>
      </c>
      <c r="D1519" s="75">
        <v>445.68</v>
      </c>
      <c r="E1519" s="75">
        <v>445.68</v>
      </c>
      <c r="F1519" s="73" t="s">
        <v>17</v>
      </c>
    </row>
    <row r="1520" spans="1:6" ht="38.25" x14ac:dyDescent="0.25">
      <c r="A1520" s="73">
        <v>21031</v>
      </c>
      <c r="B1520" s="74" t="s">
        <v>2318</v>
      </c>
      <c r="C1520" s="73" t="s">
        <v>101</v>
      </c>
      <c r="D1520" s="75">
        <v>554.86</v>
      </c>
      <c r="E1520" s="75">
        <v>554.86</v>
      </c>
      <c r="F1520" s="73" t="s">
        <v>17</v>
      </c>
    </row>
    <row r="1521" spans="1:6" ht="38.25" x14ac:dyDescent="0.25">
      <c r="A1521" s="73">
        <v>21032</v>
      </c>
      <c r="B1521" s="74" t="s">
        <v>2319</v>
      </c>
      <c r="C1521" s="73" t="s">
        <v>101</v>
      </c>
      <c r="D1521" s="75">
        <v>592.45000000000005</v>
      </c>
      <c r="E1521" s="75">
        <v>592.45000000000005</v>
      </c>
      <c r="F1521" s="73" t="s">
        <v>17</v>
      </c>
    </row>
    <row r="1522" spans="1:6" ht="38.25" x14ac:dyDescent="0.25">
      <c r="A1522" s="73">
        <v>21034</v>
      </c>
      <c r="B1522" s="74" t="s">
        <v>2320</v>
      </c>
      <c r="C1522" s="73" t="s">
        <v>101</v>
      </c>
      <c r="D1522" s="75">
        <v>717.75</v>
      </c>
      <c r="E1522" s="75">
        <v>717.75</v>
      </c>
      <c r="F1522" s="73" t="s">
        <v>17</v>
      </c>
    </row>
    <row r="1523" spans="1:6" ht="38.25" x14ac:dyDescent="0.25">
      <c r="A1523" s="73">
        <v>21036</v>
      </c>
      <c r="B1523" s="74" t="s">
        <v>2321</v>
      </c>
      <c r="C1523" s="73" t="s">
        <v>101</v>
      </c>
      <c r="D1523" s="75">
        <v>1098.99</v>
      </c>
      <c r="E1523" s="75">
        <v>1098.99</v>
      </c>
      <c r="F1523" s="73" t="s">
        <v>17</v>
      </c>
    </row>
    <row r="1524" spans="1:6" ht="38.25" x14ac:dyDescent="0.25">
      <c r="A1524" s="73">
        <v>21037</v>
      </c>
      <c r="B1524" s="74" t="s">
        <v>2322</v>
      </c>
      <c r="C1524" s="73" t="s">
        <v>101</v>
      </c>
      <c r="D1524" s="75">
        <v>1252.93</v>
      </c>
      <c r="E1524" s="75">
        <v>1252.93</v>
      </c>
      <c r="F1524" s="73" t="s">
        <v>17</v>
      </c>
    </row>
    <row r="1525" spans="1:6" ht="25.5" x14ac:dyDescent="0.25">
      <c r="A1525" s="73">
        <v>21040</v>
      </c>
      <c r="B1525" s="74" t="s">
        <v>2323</v>
      </c>
      <c r="C1525" s="73" t="s">
        <v>101</v>
      </c>
      <c r="D1525" s="75">
        <v>38</v>
      </c>
      <c r="E1525" s="75">
        <v>38</v>
      </c>
      <c r="F1525" s="73" t="s">
        <v>17</v>
      </c>
    </row>
    <row r="1526" spans="1:6" ht="25.5" x14ac:dyDescent="0.25">
      <c r="A1526" s="73">
        <v>21041</v>
      </c>
      <c r="B1526" s="74" t="s">
        <v>2324</v>
      </c>
      <c r="C1526" s="73" t="s">
        <v>101</v>
      </c>
      <c r="D1526" s="75">
        <v>45.87</v>
      </c>
      <c r="E1526" s="75">
        <v>45.87</v>
      </c>
      <c r="F1526" s="73" t="s">
        <v>17</v>
      </c>
    </row>
    <row r="1527" spans="1:6" ht="25.5" x14ac:dyDescent="0.25">
      <c r="A1527" s="73">
        <v>21042</v>
      </c>
      <c r="B1527" s="74" t="s">
        <v>2325</v>
      </c>
      <c r="C1527" s="73" t="s">
        <v>101</v>
      </c>
      <c r="D1527" s="75">
        <v>44.13</v>
      </c>
      <c r="E1527" s="75">
        <v>44.13</v>
      </c>
      <c r="F1527" s="73" t="s">
        <v>17</v>
      </c>
    </row>
    <row r="1528" spans="1:6" ht="25.5" x14ac:dyDescent="0.25">
      <c r="A1528" s="73">
        <v>21043</v>
      </c>
      <c r="B1528" s="74" t="s">
        <v>2326</v>
      </c>
      <c r="C1528" s="73" t="s">
        <v>101</v>
      </c>
      <c r="D1528" s="75">
        <v>55.74</v>
      </c>
      <c r="E1528" s="75">
        <v>55.74</v>
      </c>
      <c r="F1528" s="73" t="s">
        <v>17</v>
      </c>
    </row>
    <row r="1529" spans="1:6" ht="25.5" x14ac:dyDescent="0.25">
      <c r="A1529" s="73">
        <v>21044</v>
      </c>
      <c r="B1529" s="74" t="s">
        <v>2327</v>
      </c>
      <c r="C1529" s="73" t="s">
        <v>101</v>
      </c>
      <c r="D1529" s="75">
        <v>38.83</v>
      </c>
      <c r="E1529" s="75">
        <v>38.83</v>
      </c>
      <c r="F1529" s="73" t="s">
        <v>17</v>
      </c>
    </row>
    <row r="1530" spans="1:6" ht="25.5" x14ac:dyDescent="0.25">
      <c r="A1530" s="73">
        <v>21045</v>
      </c>
      <c r="B1530" s="74" t="s">
        <v>2328</v>
      </c>
      <c r="C1530" s="73" t="s">
        <v>101</v>
      </c>
      <c r="D1530" s="75">
        <v>53.19</v>
      </c>
      <c r="E1530" s="75">
        <v>53.19</v>
      </c>
      <c r="F1530" s="73" t="s">
        <v>17</v>
      </c>
    </row>
    <row r="1531" spans="1:6" ht="25.5" x14ac:dyDescent="0.25">
      <c r="A1531" s="73">
        <v>21047</v>
      </c>
      <c r="B1531" s="74" t="s">
        <v>2329</v>
      </c>
      <c r="C1531" s="73" t="s">
        <v>101</v>
      </c>
      <c r="D1531" s="75">
        <v>57.25</v>
      </c>
      <c r="E1531" s="75">
        <v>57.25</v>
      </c>
      <c r="F1531" s="73" t="s">
        <v>17</v>
      </c>
    </row>
    <row r="1532" spans="1:6" x14ac:dyDescent="0.25">
      <c r="A1532" s="73">
        <v>21059</v>
      </c>
      <c r="B1532" s="74" t="s">
        <v>2330</v>
      </c>
      <c r="C1532" s="73" t="s">
        <v>101</v>
      </c>
      <c r="D1532" s="75">
        <v>44.43</v>
      </c>
      <c r="E1532" s="75">
        <v>44.43</v>
      </c>
      <c r="F1532" s="73" t="s">
        <v>17</v>
      </c>
    </row>
    <row r="1533" spans="1:6" x14ac:dyDescent="0.25">
      <c r="A1533" s="73">
        <v>21060</v>
      </c>
      <c r="B1533" s="74" t="s">
        <v>2331</v>
      </c>
      <c r="C1533" s="73" t="s">
        <v>101</v>
      </c>
      <c r="D1533" s="75">
        <v>82.42</v>
      </c>
      <c r="E1533" s="75">
        <v>82.42</v>
      </c>
      <c r="F1533" s="73" t="s">
        <v>17</v>
      </c>
    </row>
    <row r="1534" spans="1:6" x14ac:dyDescent="0.25">
      <c r="A1534" s="73">
        <v>21061</v>
      </c>
      <c r="B1534" s="74" t="s">
        <v>2332</v>
      </c>
      <c r="C1534" s="73" t="s">
        <v>101</v>
      </c>
      <c r="D1534" s="75">
        <v>103.03</v>
      </c>
      <c r="E1534" s="75">
        <v>103.03</v>
      </c>
      <c r="F1534" s="73" t="s">
        <v>17</v>
      </c>
    </row>
    <row r="1535" spans="1:6" x14ac:dyDescent="0.25">
      <c r="A1535" s="73">
        <v>21062</v>
      </c>
      <c r="B1535" s="74" t="s">
        <v>2333</v>
      </c>
      <c r="C1535" s="73" t="s">
        <v>101</v>
      </c>
      <c r="D1535" s="75">
        <v>162.27000000000001</v>
      </c>
      <c r="E1535" s="75">
        <v>162.27000000000001</v>
      </c>
      <c r="F1535" s="73" t="s">
        <v>17</v>
      </c>
    </row>
    <row r="1536" spans="1:6" ht="25.5" x14ac:dyDescent="0.25">
      <c r="A1536" s="73">
        <v>21071</v>
      </c>
      <c r="B1536" s="74" t="s">
        <v>2334</v>
      </c>
      <c r="C1536" s="73" t="s">
        <v>101</v>
      </c>
      <c r="D1536" s="75">
        <v>167.42</v>
      </c>
      <c r="E1536" s="75">
        <v>167.42</v>
      </c>
      <c r="F1536" s="73" t="s">
        <v>17</v>
      </c>
    </row>
    <row r="1537" spans="1:6" ht="25.5" x14ac:dyDescent="0.25">
      <c r="A1537" s="73">
        <v>21090</v>
      </c>
      <c r="B1537" s="74" t="s">
        <v>2335</v>
      </c>
      <c r="C1537" s="73" t="s">
        <v>101</v>
      </c>
      <c r="D1537" s="75">
        <v>560.23</v>
      </c>
      <c r="E1537" s="75">
        <v>560.23</v>
      </c>
      <c r="F1537" s="73" t="s">
        <v>17</v>
      </c>
    </row>
    <row r="1538" spans="1:6" ht="25.5" x14ac:dyDescent="0.25">
      <c r="A1538" s="73">
        <v>21092</v>
      </c>
      <c r="B1538" s="74" t="s">
        <v>2336</v>
      </c>
      <c r="C1538" s="73" t="s">
        <v>101</v>
      </c>
      <c r="D1538" s="75">
        <v>82.67</v>
      </c>
      <c r="E1538" s="75">
        <v>82.67</v>
      </c>
      <c r="F1538" s="73" t="s">
        <v>17</v>
      </c>
    </row>
    <row r="1539" spans="1:6" x14ac:dyDescent="0.25">
      <c r="A1539" s="73">
        <v>21101</v>
      </c>
      <c r="B1539" s="74" t="s">
        <v>2337</v>
      </c>
      <c r="C1539" s="73" t="s">
        <v>101</v>
      </c>
      <c r="D1539" s="75">
        <v>21.7</v>
      </c>
      <c r="E1539" s="75">
        <v>21.7</v>
      </c>
      <c r="F1539" s="73" t="s">
        <v>17</v>
      </c>
    </row>
    <row r="1540" spans="1:6" x14ac:dyDescent="0.25">
      <c r="A1540" s="73">
        <v>21102</v>
      </c>
      <c r="B1540" s="74" t="s">
        <v>2338</v>
      </c>
      <c r="C1540" s="73" t="s">
        <v>101</v>
      </c>
      <c r="D1540" s="75">
        <v>33.79</v>
      </c>
      <c r="E1540" s="75">
        <v>33.79</v>
      </c>
      <c r="F1540" s="73" t="s">
        <v>17</v>
      </c>
    </row>
    <row r="1541" spans="1:6" ht="25.5" x14ac:dyDescent="0.25">
      <c r="A1541" s="73">
        <v>21112</v>
      </c>
      <c r="B1541" s="74" t="s">
        <v>2339</v>
      </c>
      <c r="C1541" s="73" t="s">
        <v>101</v>
      </c>
      <c r="D1541" s="75">
        <v>309.18</v>
      </c>
      <c r="E1541" s="75">
        <v>309.18</v>
      </c>
      <c r="F1541" s="73" t="s">
        <v>17</v>
      </c>
    </row>
    <row r="1542" spans="1:6" x14ac:dyDescent="0.25">
      <c r="A1542" s="73">
        <v>21114</v>
      </c>
      <c r="B1542" s="74" t="s">
        <v>2340</v>
      </c>
      <c r="C1542" s="73" t="s">
        <v>101</v>
      </c>
      <c r="D1542" s="75">
        <v>38.19</v>
      </c>
      <c r="E1542" s="75">
        <v>38.19</v>
      </c>
      <c r="F1542" s="73" t="s">
        <v>17</v>
      </c>
    </row>
    <row r="1543" spans="1:6" x14ac:dyDescent="0.25">
      <c r="A1543" s="73">
        <v>21116</v>
      </c>
      <c r="B1543" s="74" t="s">
        <v>2341</v>
      </c>
      <c r="C1543" s="73" t="s">
        <v>101</v>
      </c>
      <c r="D1543" s="75">
        <v>37.24</v>
      </c>
      <c r="E1543" s="75">
        <v>37.24</v>
      </c>
      <c r="F1543" s="73" t="s">
        <v>17</v>
      </c>
    </row>
    <row r="1544" spans="1:6" x14ac:dyDescent="0.25">
      <c r="A1544" s="73">
        <v>21118</v>
      </c>
      <c r="B1544" s="74" t="s">
        <v>2342</v>
      </c>
      <c r="C1544" s="73" t="s">
        <v>101</v>
      </c>
      <c r="D1544" s="75">
        <v>3.75</v>
      </c>
      <c r="E1544" s="75">
        <v>3.75</v>
      </c>
      <c r="F1544" s="73" t="s">
        <v>17</v>
      </c>
    </row>
    <row r="1545" spans="1:6" x14ac:dyDescent="0.25">
      <c r="A1545" s="73">
        <v>21119</v>
      </c>
      <c r="B1545" s="74" t="s">
        <v>2343</v>
      </c>
      <c r="C1545" s="73" t="s">
        <v>101</v>
      </c>
      <c r="D1545" s="75">
        <v>1.98</v>
      </c>
      <c r="E1545" s="75">
        <v>1.98</v>
      </c>
      <c r="F1545" s="73" t="s">
        <v>17</v>
      </c>
    </row>
    <row r="1546" spans="1:6" x14ac:dyDescent="0.25">
      <c r="A1546" s="73">
        <v>21120</v>
      </c>
      <c r="B1546" s="74" t="s">
        <v>2344</v>
      </c>
      <c r="C1546" s="73" t="s">
        <v>101</v>
      </c>
      <c r="D1546" s="75">
        <v>12.85</v>
      </c>
      <c r="E1546" s="75">
        <v>12.85</v>
      </c>
      <c r="F1546" s="73" t="s">
        <v>17</v>
      </c>
    </row>
    <row r="1547" spans="1:6" x14ac:dyDescent="0.25">
      <c r="A1547" s="73">
        <v>21121</v>
      </c>
      <c r="B1547" s="74" t="s">
        <v>2345</v>
      </c>
      <c r="C1547" s="73" t="s">
        <v>101</v>
      </c>
      <c r="D1547" s="75">
        <v>4.17</v>
      </c>
      <c r="E1547" s="75">
        <v>4.17</v>
      </c>
      <c r="F1547" s="73" t="s">
        <v>17</v>
      </c>
    </row>
    <row r="1548" spans="1:6" x14ac:dyDescent="0.25">
      <c r="A1548" s="73">
        <v>21127</v>
      </c>
      <c r="B1548" s="74" t="s">
        <v>819</v>
      </c>
      <c r="C1548" s="73" t="s">
        <v>101</v>
      </c>
      <c r="D1548" s="75">
        <v>3.69</v>
      </c>
      <c r="E1548" s="75">
        <v>3.69</v>
      </c>
      <c r="F1548" s="73" t="s">
        <v>17</v>
      </c>
    </row>
    <row r="1549" spans="1:6" ht="25.5" x14ac:dyDescent="0.25">
      <c r="A1549" s="73">
        <v>21142</v>
      </c>
      <c r="B1549" s="74" t="s">
        <v>2346</v>
      </c>
      <c r="C1549" s="73" t="s">
        <v>101</v>
      </c>
      <c r="D1549" s="75">
        <v>32.049999999999997</v>
      </c>
      <c r="E1549" s="75">
        <v>32.049999999999997</v>
      </c>
      <c r="F1549" s="73" t="s">
        <v>17</v>
      </c>
    </row>
    <row r="1550" spans="1:6" x14ac:dyDescent="0.25">
      <c r="A1550" s="73">
        <v>25019</v>
      </c>
      <c r="B1550" s="74" t="s">
        <v>2347</v>
      </c>
      <c r="C1550" s="73" t="s">
        <v>101</v>
      </c>
      <c r="D1550" s="75">
        <v>198253.11</v>
      </c>
      <c r="E1550" s="75">
        <v>198253.11</v>
      </c>
      <c r="F1550" s="73" t="s">
        <v>17</v>
      </c>
    </row>
    <row r="1551" spans="1:6" x14ac:dyDescent="0.25">
      <c r="A1551" s="73">
        <v>25067</v>
      </c>
      <c r="B1551" s="74" t="s">
        <v>2348</v>
      </c>
      <c r="C1551" s="73" t="s">
        <v>101</v>
      </c>
      <c r="D1551" s="75">
        <v>5.98</v>
      </c>
      <c r="E1551" s="75">
        <v>5.98</v>
      </c>
      <c r="F1551" s="73" t="s">
        <v>17</v>
      </c>
    </row>
    <row r="1552" spans="1:6" x14ac:dyDescent="0.25">
      <c r="A1552" s="73">
        <v>25070</v>
      </c>
      <c r="B1552" s="74" t="s">
        <v>2349</v>
      </c>
      <c r="C1552" s="73" t="s">
        <v>101</v>
      </c>
      <c r="D1552" s="75">
        <v>4.78</v>
      </c>
      <c r="E1552" s="75">
        <v>4.78</v>
      </c>
      <c r="F1552" s="73" t="s">
        <v>17</v>
      </c>
    </row>
    <row r="1553" spans="1:6" x14ac:dyDescent="0.25">
      <c r="A1553" s="73">
        <v>25071</v>
      </c>
      <c r="B1553" s="74" t="s">
        <v>2350</v>
      </c>
      <c r="C1553" s="73" t="s">
        <v>101</v>
      </c>
      <c r="D1553" s="75">
        <v>3.32</v>
      </c>
      <c r="E1553" s="75">
        <v>3.32</v>
      </c>
      <c r="F1553" s="73" t="s">
        <v>17</v>
      </c>
    </row>
    <row r="1554" spans="1:6" ht="38.25" x14ac:dyDescent="0.25">
      <c r="A1554" s="73">
        <v>25400</v>
      </c>
      <c r="B1554" s="74" t="s">
        <v>2351</v>
      </c>
      <c r="C1554" s="73" t="s">
        <v>101</v>
      </c>
      <c r="D1554" s="75">
        <v>3207.73</v>
      </c>
      <c r="E1554" s="75">
        <v>3207.73</v>
      </c>
      <c r="F1554" s="73" t="s">
        <v>17</v>
      </c>
    </row>
    <row r="1555" spans="1:6" ht="25.5" x14ac:dyDescent="0.25">
      <c r="A1555" s="73">
        <v>34349</v>
      </c>
      <c r="B1555" s="74" t="s">
        <v>2352</v>
      </c>
      <c r="C1555" s="73" t="s">
        <v>101</v>
      </c>
      <c r="D1555" s="75">
        <v>25.45</v>
      </c>
      <c r="E1555" s="75">
        <v>25.45</v>
      </c>
      <c r="F1555" s="73" t="s">
        <v>17</v>
      </c>
    </row>
    <row r="1556" spans="1:6" x14ac:dyDescent="0.25">
      <c r="A1556" s="73">
        <v>34359</v>
      </c>
      <c r="B1556" s="74" t="s">
        <v>2353</v>
      </c>
      <c r="C1556" s="73" t="s">
        <v>101</v>
      </c>
      <c r="D1556" s="75">
        <v>17.07</v>
      </c>
      <c r="E1556" s="75">
        <v>17.07</v>
      </c>
      <c r="F1556" s="73" t="s">
        <v>17</v>
      </c>
    </row>
    <row r="1557" spans="1:6" ht="38.25" x14ac:dyDescent="0.25">
      <c r="A1557" s="73">
        <v>34364</v>
      </c>
      <c r="B1557" s="74" t="s">
        <v>2354</v>
      </c>
      <c r="C1557" s="73" t="s">
        <v>101</v>
      </c>
      <c r="D1557" s="75">
        <v>558.69000000000005</v>
      </c>
      <c r="E1557" s="75">
        <v>558.69000000000005</v>
      </c>
      <c r="F1557" s="73" t="s">
        <v>17</v>
      </c>
    </row>
    <row r="1558" spans="1:6" ht="38.25" x14ac:dyDescent="0.25">
      <c r="A1558" s="73">
        <v>34367</v>
      </c>
      <c r="B1558" s="74" t="s">
        <v>2355</v>
      </c>
      <c r="C1558" s="73" t="s">
        <v>101</v>
      </c>
      <c r="D1558" s="75">
        <v>425.03</v>
      </c>
      <c r="E1558" s="75">
        <v>425.03</v>
      </c>
      <c r="F1558" s="73" t="s">
        <v>17</v>
      </c>
    </row>
    <row r="1559" spans="1:6" ht="38.25" x14ac:dyDescent="0.25">
      <c r="A1559" s="73">
        <v>34369</v>
      </c>
      <c r="B1559" s="74" t="s">
        <v>2356</v>
      </c>
      <c r="C1559" s="73" t="s">
        <v>101</v>
      </c>
      <c r="D1559" s="75">
        <v>592.22</v>
      </c>
      <c r="E1559" s="75">
        <v>592.22</v>
      </c>
      <c r="F1559" s="73" t="s">
        <v>17</v>
      </c>
    </row>
    <row r="1560" spans="1:6" ht="38.25" x14ac:dyDescent="0.25">
      <c r="A1560" s="73">
        <v>34377</v>
      </c>
      <c r="B1560" s="74" t="s">
        <v>2357</v>
      </c>
      <c r="C1560" s="73" t="s">
        <v>101</v>
      </c>
      <c r="D1560" s="75">
        <v>170.27</v>
      </c>
      <c r="E1560" s="75">
        <v>170.27</v>
      </c>
      <c r="F1560" s="73" t="s">
        <v>17</v>
      </c>
    </row>
    <row r="1561" spans="1:6" ht="38.25" x14ac:dyDescent="0.25">
      <c r="A1561" s="73">
        <v>34381</v>
      </c>
      <c r="B1561" s="74" t="s">
        <v>2358</v>
      </c>
      <c r="C1561" s="73" t="s">
        <v>101</v>
      </c>
      <c r="D1561" s="75">
        <v>242.85</v>
      </c>
      <c r="E1561" s="75">
        <v>242.85</v>
      </c>
      <c r="F1561" s="73" t="s">
        <v>17</v>
      </c>
    </row>
    <row r="1562" spans="1:6" ht="25.5" x14ac:dyDescent="0.25">
      <c r="A1562" s="73">
        <v>34383</v>
      </c>
      <c r="B1562" s="74" t="s">
        <v>2359</v>
      </c>
      <c r="C1562" s="73" t="s">
        <v>101</v>
      </c>
      <c r="D1562" s="75">
        <v>1373.53</v>
      </c>
      <c r="E1562" s="75">
        <v>1373.53</v>
      </c>
      <c r="F1562" s="73" t="s">
        <v>17</v>
      </c>
    </row>
    <row r="1563" spans="1:6" x14ac:dyDescent="0.25">
      <c r="A1563" s="73">
        <v>34400</v>
      </c>
      <c r="B1563" s="74" t="s">
        <v>2360</v>
      </c>
      <c r="C1563" s="73" t="s">
        <v>101</v>
      </c>
      <c r="D1563" s="75">
        <v>4.62</v>
      </c>
      <c r="E1563" s="75">
        <v>4.62</v>
      </c>
      <c r="F1563" s="73" t="s">
        <v>17</v>
      </c>
    </row>
    <row r="1564" spans="1:6" x14ac:dyDescent="0.25">
      <c r="A1564" s="73">
        <v>34401</v>
      </c>
      <c r="B1564" s="74" t="s">
        <v>2361</v>
      </c>
      <c r="C1564" s="73" t="s">
        <v>101</v>
      </c>
      <c r="D1564" s="75">
        <v>1.66</v>
      </c>
      <c r="E1564" s="75">
        <v>1.66</v>
      </c>
      <c r="F1564" s="73" t="s">
        <v>17</v>
      </c>
    </row>
    <row r="1565" spans="1:6" x14ac:dyDescent="0.25">
      <c r="A1565" s="73">
        <v>34402</v>
      </c>
      <c r="B1565" s="74" t="s">
        <v>2362</v>
      </c>
      <c r="C1565" s="73" t="s">
        <v>101</v>
      </c>
      <c r="D1565" s="75">
        <v>158.44</v>
      </c>
      <c r="E1565" s="75">
        <v>158.44</v>
      </c>
      <c r="F1565" s="73" t="s">
        <v>17</v>
      </c>
    </row>
    <row r="1566" spans="1:6" x14ac:dyDescent="0.25">
      <c r="A1566" s="73">
        <v>34417</v>
      </c>
      <c r="B1566" s="74" t="s">
        <v>2363</v>
      </c>
      <c r="C1566" s="73" t="s">
        <v>101</v>
      </c>
      <c r="D1566" s="75">
        <v>16.77</v>
      </c>
      <c r="E1566" s="75">
        <v>16.77</v>
      </c>
      <c r="F1566" s="73" t="s">
        <v>17</v>
      </c>
    </row>
    <row r="1567" spans="1:6" x14ac:dyDescent="0.25">
      <c r="A1567" s="73">
        <v>34425</v>
      </c>
      <c r="B1567" s="74" t="s">
        <v>2364</v>
      </c>
      <c r="C1567" s="73" t="s">
        <v>101</v>
      </c>
      <c r="D1567" s="75">
        <v>101.78</v>
      </c>
      <c r="E1567" s="75">
        <v>101.78</v>
      </c>
      <c r="F1567" s="73" t="s">
        <v>17</v>
      </c>
    </row>
    <row r="1568" spans="1:6" x14ac:dyDescent="0.25">
      <c r="A1568" s="73">
        <v>34447</v>
      </c>
      <c r="B1568" s="74" t="s">
        <v>2365</v>
      </c>
      <c r="C1568" s="73" t="s">
        <v>101</v>
      </c>
      <c r="D1568" s="75">
        <v>616.55999999999995</v>
      </c>
      <c r="E1568" s="75">
        <v>616.55999999999995</v>
      </c>
      <c r="F1568" s="73" t="s">
        <v>17</v>
      </c>
    </row>
    <row r="1569" spans="1:6" x14ac:dyDescent="0.25">
      <c r="A1569" s="73">
        <v>34458</v>
      </c>
      <c r="B1569" s="74" t="s">
        <v>2366</v>
      </c>
      <c r="C1569" s="73" t="s">
        <v>101</v>
      </c>
      <c r="D1569" s="75">
        <v>126.04</v>
      </c>
      <c r="E1569" s="75">
        <v>126.04</v>
      </c>
      <c r="F1569" s="73" t="s">
        <v>17</v>
      </c>
    </row>
    <row r="1570" spans="1:6" x14ac:dyDescent="0.25">
      <c r="A1570" s="73">
        <v>34464</v>
      </c>
      <c r="B1570" s="74" t="s">
        <v>2367</v>
      </c>
      <c r="C1570" s="73" t="s">
        <v>101</v>
      </c>
      <c r="D1570" s="75">
        <v>187.62</v>
      </c>
      <c r="E1570" s="75">
        <v>187.62</v>
      </c>
      <c r="F1570" s="73" t="s">
        <v>17</v>
      </c>
    </row>
    <row r="1571" spans="1:6" x14ac:dyDescent="0.25">
      <c r="A1571" s="73">
        <v>34468</v>
      </c>
      <c r="B1571" s="74" t="s">
        <v>2368</v>
      </c>
      <c r="C1571" s="73" t="s">
        <v>101</v>
      </c>
      <c r="D1571" s="75">
        <v>236.53</v>
      </c>
      <c r="E1571" s="75">
        <v>236.53</v>
      </c>
      <c r="F1571" s="73" t="s">
        <v>17</v>
      </c>
    </row>
    <row r="1572" spans="1:6" ht="25.5" x14ac:dyDescent="0.25">
      <c r="A1572" s="73">
        <v>34469</v>
      </c>
      <c r="B1572" s="74" t="s">
        <v>2369</v>
      </c>
      <c r="C1572" s="73" t="s">
        <v>101</v>
      </c>
      <c r="D1572" s="75">
        <v>9801.1299999999992</v>
      </c>
      <c r="E1572" s="75">
        <v>9801.1299999999992</v>
      </c>
      <c r="F1572" s="73" t="s">
        <v>17</v>
      </c>
    </row>
    <row r="1573" spans="1:6" ht="51" x14ac:dyDescent="0.25">
      <c r="A1573" s="73">
        <v>34472</v>
      </c>
      <c r="B1573" s="74" t="s">
        <v>2370</v>
      </c>
      <c r="C1573" s="73" t="s">
        <v>101</v>
      </c>
      <c r="D1573" s="75">
        <v>3015.5</v>
      </c>
      <c r="E1573" s="75">
        <v>3015.5</v>
      </c>
      <c r="F1573" s="73" t="s">
        <v>17</v>
      </c>
    </row>
    <row r="1574" spans="1:6" x14ac:dyDescent="0.25">
      <c r="A1574" s="73">
        <v>34473</v>
      </c>
      <c r="B1574" s="74" t="s">
        <v>2371</v>
      </c>
      <c r="C1574" s="73" t="s">
        <v>101</v>
      </c>
      <c r="D1574" s="75">
        <v>143.49</v>
      </c>
      <c r="E1574" s="75">
        <v>143.49</v>
      </c>
      <c r="F1574" s="73" t="s">
        <v>17</v>
      </c>
    </row>
    <row r="1575" spans="1:6" ht="25.5" x14ac:dyDescent="0.25">
      <c r="A1575" s="73">
        <v>34476</v>
      </c>
      <c r="B1575" s="74" t="s">
        <v>2372</v>
      </c>
      <c r="C1575" s="73" t="s">
        <v>101</v>
      </c>
      <c r="D1575" s="75">
        <v>5111.7</v>
      </c>
      <c r="E1575" s="75">
        <v>5111.7</v>
      </c>
      <c r="F1575" s="73" t="s">
        <v>17</v>
      </c>
    </row>
    <row r="1576" spans="1:6" ht="25.5" x14ac:dyDescent="0.25">
      <c r="A1576" s="73">
        <v>34477</v>
      </c>
      <c r="B1576" s="74" t="s">
        <v>2373</v>
      </c>
      <c r="C1576" s="73" t="s">
        <v>101</v>
      </c>
      <c r="D1576" s="75">
        <v>6784.21</v>
      </c>
      <c r="E1576" s="75">
        <v>6784.21</v>
      </c>
      <c r="F1576" s="73" t="s">
        <v>17</v>
      </c>
    </row>
    <row r="1577" spans="1:6" x14ac:dyDescent="0.25">
      <c r="A1577" s="73">
        <v>34480</v>
      </c>
      <c r="B1577" s="74" t="s">
        <v>2374</v>
      </c>
      <c r="C1577" s="73" t="s">
        <v>101</v>
      </c>
      <c r="D1577" s="75">
        <v>265.17</v>
      </c>
      <c r="E1577" s="75">
        <v>265.17</v>
      </c>
      <c r="F1577" s="73" t="s">
        <v>17</v>
      </c>
    </row>
    <row r="1578" spans="1:6" ht="25.5" x14ac:dyDescent="0.25">
      <c r="A1578" s="73">
        <v>34482</v>
      </c>
      <c r="B1578" s="74" t="s">
        <v>2375</v>
      </c>
      <c r="C1578" s="73" t="s">
        <v>101</v>
      </c>
      <c r="D1578" s="75">
        <v>6336.08</v>
      </c>
      <c r="E1578" s="75">
        <v>6336.08</v>
      </c>
      <c r="F1578" s="73" t="s">
        <v>17</v>
      </c>
    </row>
    <row r="1579" spans="1:6" x14ac:dyDescent="0.25">
      <c r="A1579" s="73">
        <v>34486</v>
      </c>
      <c r="B1579" s="74" t="s">
        <v>2376</v>
      </c>
      <c r="C1579" s="73" t="s">
        <v>101</v>
      </c>
      <c r="D1579" s="75">
        <v>313.95</v>
      </c>
      <c r="E1579" s="75">
        <v>313.95</v>
      </c>
      <c r="F1579" s="73" t="s">
        <v>17</v>
      </c>
    </row>
    <row r="1580" spans="1:6" x14ac:dyDescent="0.25">
      <c r="A1580" s="73">
        <v>34498</v>
      </c>
      <c r="B1580" s="74" t="s">
        <v>2377</v>
      </c>
      <c r="C1580" s="73" t="s">
        <v>101</v>
      </c>
      <c r="D1580" s="75">
        <v>101.56</v>
      </c>
      <c r="E1580" s="75">
        <v>101.56</v>
      </c>
      <c r="F1580" s="73" t="s">
        <v>17</v>
      </c>
    </row>
    <row r="1581" spans="1:6" x14ac:dyDescent="0.25">
      <c r="A1581" s="73">
        <v>34519</v>
      </c>
      <c r="B1581" s="74" t="s">
        <v>2378</v>
      </c>
      <c r="C1581" s="73" t="s">
        <v>101</v>
      </c>
      <c r="D1581" s="75">
        <v>124.57</v>
      </c>
      <c r="E1581" s="75">
        <v>124.57</v>
      </c>
      <c r="F1581" s="73" t="s">
        <v>17</v>
      </c>
    </row>
    <row r="1582" spans="1:6" x14ac:dyDescent="0.25">
      <c r="A1582" s="73">
        <v>34544</v>
      </c>
      <c r="B1582" s="74" t="s">
        <v>2379</v>
      </c>
      <c r="C1582" s="73" t="s">
        <v>101</v>
      </c>
      <c r="D1582" s="75">
        <v>1854.34</v>
      </c>
      <c r="E1582" s="75">
        <v>1854.34</v>
      </c>
      <c r="F1582" s="73" t="s">
        <v>17</v>
      </c>
    </row>
    <row r="1583" spans="1:6" ht="25.5" x14ac:dyDescent="0.25">
      <c r="A1583" s="73">
        <v>34555</v>
      </c>
      <c r="B1583" s="74" t="s">
        <v>2380</v>
      </c>
      <c r="C1583" s="73" t="s">
        <v>101</v>
      </c>
      <c r="D1583" s="75">
        <v>5.52</v>
      </c>
      <c r="E1583" s="75">
        <v>5.52</v>
      </c>
      <c r="F1583" s="73" t="s">
        <v>17</v>
      </c>
    </row>
    <row r="1584" spans="1:6" x14ac:dyDescent="0.25">
      <c r="A1584" s="73">
        <v>34556</v>
      </c>
      <c r="B1584" s="74" t="s">
        <v>2381</v>
      </c>
      <c r="C1584" s="73" t="s">
        <v>101</v>
      </c>
      <c r="D1584" s="75">
        <v>5.19</v>
      </c>
      <c r="E1584" s="75">
        <v>5.19</v>
      </c>
      <c r="F1584" s="73" t="s">
        <v>17</v>
      </c>
    </row>
    <row r="1585" spans="1:6" x14ac:dyDescent="0.25">
      <c r="A1585" s="73">
        <v>34564</v>
      </c>
      <c r="B1585" s="74" t="s">
        <v>2382</v>
      </c>
      <c r="C1585" s="73" t="s">
        <v>101</v>
      </c>
      <c r="D1585" s="75">
        <v>5.53</v>
      </c>
      <c r="E1585" s="75">
        <v>5.53</v>
      </c>
      <c r="F1585" s="73" t="s">
        <v>17</v>
      </c>
    </row>
    <row r="1586" spans="1:6" x14ac:dyDescent="0.25">
      <c r="A1586" s="73">
        <v>34565</v>
      </c>
      <c r="B1586" s="74" t="s">
        <v>2383</v>
      </c>
      <c r="C1586" s="73" t="s">
        <v>101</v>
      </c>
      <c r="D1586" s="75">
        <v>5.85</v>
      </c>
      <c r="E1586" s="75">
        <v>5.85</v>
      </c>
      <c r="F1586" s="73" t="s">
        <v>17</v>
      </c>
    </row>
    <row r="1587" spans="1:6" x14ac:dyDescent="0.25">
      <c r="A1587" s="73">
        <v>34566</v>
      </c>
      <c r="B1587" s="74" t="s">
        <v>2384</v>
      </c>
      <c r="C1587" s="73" t="s">
        <v>101</v>
      </c>
      <c r="D1587" s="75">
        <v>4.54</v>
      </c>
      <c r="E1587" s="75">
        <v>4.54</v>
      </c>
      <c r="F1587" s="73" t="s">
        <v>17</v>
      </c>
    </row>
    <row r="1588" spans="1:6" x14ac:dyDescent="0.25">
      <c r="A1588" s="73">
        <v>34567</v>
      </c>
      <c r="B1588" s="74" t="s">
        <v>2385</v>
      </c>
      <c r="C1588" s="73" t="s">
        <v>101</v>
      </c>
      <c r="D1588" s="75">
        <v>4.8099999999999996</v>
      </c>
      <c r="E1588" s="75">
        <v>4.8099999999999996</v>
      </c>
      <c r="F1588" s="73" t="s">
        <v>17</v>
      </c>
    </row>
    <row r="1589" spans="1:6" x14ac:dyDescent="0.25">
      <c r="A1589" s="73">
        <v>34568</v>
      </c>
      <c r="B1589" s="74" t="s">
        <v>2386</v>
      </c>
      <c r="C1589" s="73" t="s">
        <v>101</v>
      </c>
      <c r="D1589" s="75">
        <v>5.69</v>
      </c>
      <c r="E1589" s="75">
        <v>5.69</v>
      </c>
      <c r="F1589" s="73" t="s">
        <v>17</v>
      </c>
    </row>
    <row r="1590" spans="1:6" x14ac:dyDescent="0.25">
      <c r="A1590" s="73">
        <v>34569</v>
      </c>
      <c r="B1590" s="74" t="s">
        <v>2387</v>
      </c>
      <c r="C1590" s="73" t="s">
        <v>101</v>
      </c>
      <c r="D1590" s="75">
        <v>5.85</v>
      </c>
      <c r="E1590" s="75">
        <v>5.85</v>
      </c>
      <c r="F1590" s="73" t="s">
        <v>17</v>
      </c>
    </row>
    <row r="1591" spans="1:6" x14ac:dyDescent="0.25">
      <c r="A1591" s="73">
        <v>34570</v>
      </c>
      <c r="B1591" s="74" t="s">
        <v>2388</v>
      </c>
      <c r="C1591" s="73" t="s">
        <v>101</v>
      </c>
      <c r="D1591" s="75">
        <v>6.35</v>
      </c>
      <c r="E1591" s="75">
        <v>6.35</v>
      </c>
      <c r="F1591" s="73" t="s">
        <v>17</v>
      </c>
    </row>
    <row r="1592" spans="1:6" x14ac:dyDescent="0.25">
      <c r="A1592" s="73">
        <v>34571</v>
      </c>
      <c r="B1592" s="74" t="s">
        <v>2389</v>
      </c>
      <c r="C1592" s="73" t="s">
        <v>101</v>
      </c>
      <c r="D1592" s="75">
        <v>4.83</v>
      </c>
      <c r="E1592" s="75">
        <v>4.83</v>
      </c>
      <c r="F1592" s="73" t="s">
        <v>17</v>
      </c>
    </row>
    <row r="1593" spans="1:6" x14ac:dyDescent="0.25">
      <c r="A1593" s="73">
        <v>34573</v>
      </c>
      <c r="B1593" s="74" t="s">
        <v>2390</v>
      </c>
      <c r="C1593" s="73" t="s">
        <v>101</v>
      </c>
      <c r="D1593" s="75">
        <v>5.08</v>
      </c>
      <c r="E1593" s="75">
        <v>5.08</v>
      </c>
      <c r="F1593" s="73" t="s">
        <v>17</v>
      </c>
    </row>
    <row r="1594" spans="1:6" x14ac:dyDescent="0.25">
      <c r="A1594" s="73">
        <v>34576</v>
      </c>
      <c r="B1594" s="74" t="s">
        <v>2391</v>
      </c>
      <c r="C1594" s="73" t="s">
        <v>101</v>
      </c>
      <c r="D1594" s="75">
        <v>7.4</v>
      </c>
      <c r="E1594" s="75">
        <v>7.4</v>
      </c>
      <c r="F1594" s="73" t="s">
        <v>17</v>
      </c>
    </row>
    <row r="1595" spans="1:6" x14ac:dyDescent="0.25">
      <c r="A1595" s="73">
        <v>34577</v>
      </c>
      <c r="B1595" s="74" t="s">
        <v>2392</v>
      </c>
      <c r="C1595" s="73" t="s">
        <v>101</v>
      </c>
      <c r="D1595" s="75">
        <v>7.72</v>
      </c>
      <c r="E1595" s="75">
        <v>7.72</v>
      </c>
      <c r="F1595" s="73" t="s">
        <v>17</v>
      </c>
    </row>
    <row r="1596" spans="1:6" x14ac:dyDescent="0.25">
      <c r="A1596" s="73">
        <v>34578</v>
      </c>
      <c r="B1596" s="74" t="s">
        <v>2393</v>
      </c>
      <c r="C1596" s="73" t="s">
        <v>101</v>
      </c>
      <c r="D1596" s="75">
        <v>8.3699999999999992</v>
      </c>
      <c r="E1596" s="75">
        <v>8.3699999999999992</v>
      </c>
      <c r="F1596" s="73" t="s">
        <v>17</v>
      </c>
    </row>
    <row r="1597" spans="1:6" x14ac:dyDescent="0.25">
      <c r="A1597" s="73">
        <v>34579</v>
      </c>
      <c r="B1597" s="74" t="s">
        <v>2394</v>
      </c>
      <c r="C1597" s="73" t="s">
        <v>101</v>
      </c>
      <c r="D1597" s="75">
        <v>8.93</v>
      </c>
      <c r="E1597" s="75">
        <v>8.93</v>
      </c>
      <c r="F1597" s="73" t="s">
        <v>17</v>
      </c>
    </row>
    <row r="1598" spans="1:6" x14ac:dyDescent="0.25">
      <c r="A1598" s="73">
        <v>34580</v>
      </c>
      <c r="B1598" s="74" t="s">
        <v>2395</v>
      </c>
      <c r="C1598" s="73" t="s">
        <v>101</v>
      </c>
      <c r="D1598" s="75">
        <v>6.67</v>
      </c>
      <c r="E1598" s="75">
        <v>6.67</v>
      </c>
      <c r="F1598" s="73" t="s">
        <v>17</v>
      </c>
    </row>
    <row r="1599" spans="1:6" x14ac:dyDescent="0.25">
      <c r="A1599" s="73">
        <v>34586</v>
      </c>
      <c r="B1599" s="74" t="s">
        <v>2396</v>
      </c>
      <c r="C1599" s="73" t="s">
        <v>101</v>
      </c>
      <c r="D1599" s="75">
        <v>2.1</v>
      </c>
      <c r="E1599" s="75">
        <v>2.1</v>
      </c>
      <c r="F1599" s="73" t="s">
        <v>17</v>
      </c>
    </row>
    <row r="1600" spans="1:6" x14ac:dyDescent="0.25">
      <c r="A1600" s="73">
        <v>34588</v>
      </c>
      <c r="B1600" s="74" t="s">
        <v>2397</v>
      </c>
      <c r="C1600" s="73" t="s">
        <v>101</v>
      </c>
      <c r="D1600" s="75">
        <v>2.83</v>
      </c>
      <c r="E1600" s="75">
        <v>2.83</v>
      </c>
      <c r="F1600" s="73" t="s">
        <v>17</v>
      </c>
    </row>
    <row r="1601" spans="1:6" x14ac:dyDescent="0.25">
      <c r="A1601" s="73">
        <v>34590</v>
      </c>
      <c r="B1601" s="74" t="s">
        <v>2398</v>
      </c>
      <c r="C1601" s="73" t="s">
        <v>101</v>
      </c>
      <c r="D1601" s="75">
        <v>2.8</v>
      </c>
      <c r="E1601" s="75">
        <v>2.8</v>
      </c>
      <c r="F1601" s="73" t="s">
        <v>17</v>
      </c>
    </row>
    <row r="1602" spans="1:6" x14ac:dyDescent="0.25">
      <c r="A1602" s="73">
        <v>34591</v>
      </c>
      <c r="B1602" s="74" t="s">
        <v>2399</v>
      </c>
      <c r="C1602" s="73" t="s">
        <v>101</v>
      </c>
      <c r="D1602" s="75">
        <v>3.42</v>
      </c>
      <c r="E1602" s="75">
        <v>3.42</v>
      </c>
      <c r="F1602" s="73" t="s">
        <v>17</v>
      </c>
    </row>
    <row r="1603" spans="1:6" x14ac:dyDescent="0.25">
      <c r="A1603" s="73">
        <v>34592</v>
      </c>
      <c r="B1603" s="74" t="s">
        <v>2400</v>
      </c>
      <c r="C1603" s="73" t="s">
        <v>101</v>
      </c>
      <c r="D1603" s="75">
        <v>3.8</v>
      </c>
      <c r="E1603" s="75">
        <v>3.8</v>
      </c>
      <c r="F1603" s="73" t="s">
        <v>17</v>
      </c>
    </row>
    <row r="1604" spans="1:6" x14ac:dyDescent="0.25">
      <c r="A1604" s="73">
        <v>34599</v>
      </c>
      <c r="B1604" s="74" t="s">
        <v>2401</v>
      </c>
      <c r="C1604" s="73" t="s">
        <v>101</v>
      </c>
      <c r="D1604" s="75">
        <v>3.41</v>
      </c>
      <c r="E1604" s="75">
        <v>3.41</v>
      </c>
      <c r="F1604" s="73" t="s">
        <v>17</v>
      </c>
    </row>
    <row r="1605" spans="1:6" x14ac:dyDescent="0.25">
      <c r="A1605" s="73">
        <v>34606</v>
      </c>
      <c r="B1605" s="74" t="s">
        <v>2402</v>
      </c>
      <c r="C1605" s="73" t="s">
        <v>101</v>
      </c>
      <c r="D1605" s="75">
        <v>119.78</v>
      </c>
      <c r="E1605" s="75">
        <v>119.78</v>
      </c>
      <c r="F1605" s="73" t="s">
        <v>17</v>
      </c>
    </row>
    <row r="1606" spans="1:6" ht="38.25" x14ac:dyDescent="0.25">
      <c r="A1606" s="73">
        <v>34612</v>
      </c>
      <c r="B1606" s="74" t="s">
        <v>2403</v>
      </c>
      <c r="C1606" s="73" t="s">
        <v>101</v>
      </c>
      <c r="D1606" s="75">
        <v>763.22</v>
      </c>
      <c r="E1606" s="75">
        <v>763.22</v>
      </c>
      <c r="F1606" s="73" t="s">
        <v>17</v>
      </c>
    </row>
    <row r="1607" spans="1:6" x14ac:dyDescent="0.25">
      <c r="A1607" s="73">
        <v>34616</v>
      </c>
      <c r="B1607" s="74" t="s">
        <v>2404</v>
      </c>
      <c r="C1607" s="73" t="s">
        <v>101</v>
      </c>
      <c r="D1607" s="75">
        <v>64.22</v>
      </c>
      <c r="E1607" s="75">
        <v>64.22</v>
      </c>
      <c r="F1607" s="73" t="s">
        <v>17</v>
      </c>
    </row>
    <row r="1608" spans="1:6" x14ac:dyDescent="0.25">
      <c r="A1608" s="73">
        <v>34623</v>
      </c>
      <c r="B1608" s="74" t="s">
        <v>2405</v>
      </c>
      <c r="C1608" s="73" t="s">
        <v>101</v>
      </c>
      <c r="D1608" s="75">
        <v>63.23</v>
      </c>
      <c r="E1608" s="75">
        <v>63.23</v>
      </c>
      <c r="F1608" s="73" t="s">
        <v>17</v>
      </c>
    </row>
    <row r="1609" spans="1:6" x14ac:dyDescent="0.25">
      <c r="A1609" s="73">
        <v>34628</v>
      </c>
      <c r="B1609" s="74" t="s">
        <v>2406</v>
      </c>
      <c r="C1609" s="73" t="s">
        <v>101</v>
      </c>
      <c r="D1609" s="75">
        <v>90.57</v>
      </c>
      <c r="E1609" s="75">
        <v>90.57</v>
      </c>
      <c r="F1609" s="73" t="s">
        <v>17</v>
      </c>
    </row>
    <row r="1610" spans="1:6" ht="38.25" x14ac:dyDescent="0.25">
      <c r="A1610" s="73">
        <v>34630</v>
      </c>
      <c r="B1610" s="74" t="s">
        <v>2407</v>
      </c>
      <c r="C1610" s="73" t="s">
        <v>101</v>
      </c>
      <c r="D1610" s="75">
        <v>985.51</v>
      </c>
      <c r="E1610" s="75">
        <v>985.51</v>
      </c>
      <c r="F1610" s="73" t="s">
        <v>17</v>
      </c>
    </row>
    <row r="1611" spans="1:6" ht="38.25" x14ac:dyDescent="0.25">
      <c r="A1611" s="73">
        <v>34633</v>
      </c>
      <c r="B1611" s="74" t="s">
        <v>2408</v>
      </c>
      <c r="C1611" s="73" t="s">
        <v>101</v>
      </c>
      <c r="D1611" s="75">
        <v>1081.8399999999999</v>
      </c>
      <c r="E1611" s="75">
        <v>1081.8399999999999</v>
      </c>
      <c r="F1611" s="73" t="s">
        <v>17</v>
      </c>
    </row>
    <row r="1612" spans="1:6" ht="38.25" x14ac:dyDescent="0.25">
      <c r="A1612" s="73">
        <v>34635</v>
      </c>
      <c r="B1612" s="74" t="s">
        <v>2409</v>
      </c>
      <c r="C1612" s="73" t="s">
        <v>101</v>
      </c>
      <c r="D1612" s="75">
        <v>981.47</v>
      </c>
      <c r="E1612" s="75">
        <v>981.47</v>
      </c>
      <c r="F1612" s="73" t="s">
        <v>17</v>
      </c>
    </row>
    <row r="1613" spans="1:6" x14ac:dyDescent="0.25">
      <c r="A1613" s="73">
        <v>34636</v>
      </c>
      <c r="B1613" s="74" t="s">
        <v>2410</v>
      </c>
      <c r="C1613" s="73" t="s">
        <v>101</v>
      </c>
      <c r="D1613" s="75">
        <v>509.45</v>
      </c>
      <c r="E1613" s="75">
        <v>509.45</v>
      </c>
      <c r="F1613" s="73" t="s">
        <v>17</v>
      </c>
    </row>
    <row r="1614" spans="1:6" x14ac:dyDescent="0.25">
      <c r="A1614" s="73">
        <v>34637</v>
      </c>
      <c r="B1614" s="74" t="s">
        <v>2411</v>
      </c>
      <c r="C1614" s="73" t="s">
        <v>101</v>
      </c>
      <c r="D1614" s="75">
        <v>308.08999999999997</v>
      </c>
      <c r="E1614" s="75">
        <v>308.08999999999997</v>
      </c>
      <c r="F1614" s="73" t="s">
        <v>17</v>
      </c>
    </row>
    <row r="1615" spans="1:6" x14ac:dyDescent="0.25">
      <c r="A1615" s="73">
        <v>34638</v>
      </c>
      <c r="B1615" s="74" t="s">
        <v>2412</v>
      </c>
      <c r="C1615" s="73" t="s">
        <v>101</v>
      </c>
      <c r="D1615" s="75">
        <v>476.55</v>
      </c>
      <c r="E1615" s="75">
        <v>476.55</v>
      </c>
      <c r="F1615" s="73" t="s">
        <v>17</v>
      </c>
    </row>
    <row r="1616" spans="1:6" x14ac:dyDescent="0.25">
      <c r="A1616" s="73">
        <v>34639</v>
      </c>
      <c r="B1616" s="74" t="s">
        <v>2413</v>
      </c>
      <c r="C1616" s="73" t="s">
        <v>101</v>
      </c>
      <c r="D1616" s="75">
        <v>1175.9000000000001</v>
      </c>
      <c r="E1616" s="75">
        <v>1175.9000000000001</v>
      </c>
      <c r="F1616" s="73" t="s">
        <v>17</v>
      </c>
    </row>
    <row r="1617" spans="1:6" x14ac:dyDescent="0.25">
      <c r="A1617" s="73">
        <v>34640</v>
      </c>
      <c r="B1617" s="74" t="s">
        <v>2414</v>
      </c>
      <c r="C1617" s="73" t="s">
        <v>101</v>
      </c>
      <c r="D1617" s="75">
        <v>1333.87</v>
      </c>
      <c r="E1617" s="75">
        <v>1333.87</v>
      </c>
      <c r="F1617" s="73" t="s">
        <v>17</v>
      </c>
    </row>
    <row r="1618" spans="1:6" ht="25.5" x14ac:dyDescent="0.25">
      <c r="A1618" s="73">
        <v>34641</v>
      </c>
      <c r="B1618" s="74" t="s">
        <v>2415</v>
      </c>
      <c r="C1618" s="73" t="s">
        <v>101</v>
      </c>
      <c r="D1618" s="75">
        <v>114.33</v>
      </c>
      <c r="E1618" s="75">
        <v>114.33</v>
      </c>
      <c r="F1618" s="73" t="s">
        <v>17</v>
      </c>
    </row>
    <row r="1619" spans="1:6" ht="25.5" x14ac:dyDescent="0.25">
      <c r="A1619" s="73">
        <v>34643</v>
      </c>
      <c r="B1619" s="74" t="s">
        <v>30716</v>
      </c>
      <c r="C1619" s="73" t="s">
        <v>101</v>
      </c>
      <c r="D1619" s="75">
        <v>46.48</v>
      </c>
      <c r="E1619" s="75">
        <v>46.48</v>
      </c>
      <c r="F1619" s="73" t="s">
        <v>17</v>
      </c>
    </row>
    <row r="1620" spans="1:6" x14ac:dyDescent="0.25">
      <c r="A1620" s="73">
        <v>34649</v>
      </c>
      <c r="B1620" s="74" t="s">
        <v>2416</v>
      </c>
      <c r="C1620" s="73" t="s">
        <v>101</v>
      </c>
      <c r="D1620" s="75">
        <v>2.79</v>
      </c>
      <c r="E1620" s="75">
        <v>2.79</v>
      </c>
      <c r="F1620" s="73" t="s">
        <v>17</v>
      </c>
    </row>
    <row r="1621" spans="1:6" x14ac:dyDescent="0.25">
      <c r="A1621" s="73">
        <v>34653</v>
      </c>
      <c r="B1621" s="74" t="s">
        <v>2417</v>
      </c>
      <c r="C1621" s="73" t="s">
        <v>101</v>
      </c>
      <c r="D1621" s="75">
        <v>11.2</v>
      </c>
      <c r="E1621" s="75">
        <v>11.2</v>
      </c>
      <c r="F1621" s="73" t="s">
        <v>17</v>
      </c>
    </row>
    <row r="1622" spans="1:6" x14ac:dyDescent="0.25">
      <c r="A1622" s="73">
        <v>34655</v>
      </c>
      <c r="B1622" s="74" t="s">
        <v>2418</v>
      </c>
      <c r="C1622" s="73" t="s">
        <v>101</v>
      </c>
      <c r="D1622" s="75">
        <v>4.1100000000000003</v>
      </c>
      <c r="E1622" s="75">
        <v>4.1100000000000003</v>
      </c>
      <c r="F1622" s="73" t="s">
        <v>17</v>
      </c>
    </row>
    <row r="1623" spans="1:6" x14ac:dyDescent="0.25">
      <c r="A1623" s="73">
        <v>34686</v>
      </c>
      <c r="B1623" s="74" t="s">
        <v>2419</v>
      </c>
      <c r="C1623" s="73" t="s">
        <v>101</v>
      </c>
      <c r="D1623" s="75">
        <v>16.61</v>
      </c>
      <c r="E1623" s="75">
        <v>16.61</v>
      </c>
      <c r="F1623" s="73" t="s">
        <v>17</v>
      </c>
    </row>
    <row r="1624" spans="1:6" x14ac:dyDescent="0.25">
      <c r="A1624" s="73">
        <v>34688</v>
      </c>
      <c r="B1624" s="74" t="s">
        <v>2420</v>
      </c>
      <c r="C1624" s="73" t="s">
        <v>101</v>
      </c>
      <c r="D1624" s="75">
        <v>20.3</v>
      </c>
      <c r="E1624" s="75">
        <v>20.3</v>
      </c>
      <c r="F1624" s="73" t="s">
        <v>17</v>
      </c>
    </row>
    <row r="1625" spans="1:6" x14ac:dyDescent="0.25">
      <c r="A1625" s="73">
        <v>34689</v>
      </c>
      <c r="B1625" s="74" t="s">
        <v>2421</v>
      </c>
      <c r="C1625" s="73" t="s">
        <v>101</v>
      </c>
      <c r="D1625" s="75">
        <v>38.130000000000003</v>
      </c>
      <c r="E1625" s="75">
        <v>38.130000000000003</v>
      </c>
      <c r="F1625" s="73" t="s">
        <v>17</v>
      </c>
    </row>
    <row r="1626" spans="1:6" x14ac:dyDescent="0.25">
      <c r="A1626" s="73">
        <v>34705</v>
      </c>
      <c r="B1626" s="74" t="s">
        <v>2422</v>
      </c>
      <c r="C1626" s="73" t="s">
        <v>101</v>
      </c>
      <c r="D1626" s="75">
        <v>1000.82</v>
      </c>
      <c r="E1626" s="75">
        <v>1000.82</v>
      </c>
      <c r="F1626" s="73" t="s">
        <v>17</v>
      </c>
    </row>
    <row r="1627" spans="1:6" x14ac:dyDescent="0.25">
      <c r="A1627" s="73">
        <v>34707</v>
      </c>
      <c r="B1627" s="74" t="s">
        <v>2423</v>
      </c>
      <c r="C1627" s="73" t="s">
        <v>101</v>
      </c>
      <c r="D1627" s="75">
        <v>1854.53</v>
      </c>
      <c r="E1627" s="75">
        <v>1854.53</v>
      </c>
      <c r="F1627" s="73" t="s">
        <v>17</v>
      </c>
    </row>
    <row r="1628" spans="1:6" x14ac:dyDescent="0.25">
      <c r="A1628" s="73">
        <v>34709</v>
      </c>
      <c r="B1628" s="74" t="s">
        <v>2424</v>
      </c>
      <c r="C1628" s="73" t="s">
        <v>101</v>
      </c>
      <c r="D1628" s="75">
        <v>78.680000000000007</v>
      </c>
      <c r="E1628" s="75">
        <v>78.680000000000007</v>
      </c>
      <c r="F1628" s="73" t="s">
        <v>17</v>
      </c>
    </row>
    <row r="1629" spans="1:6" x14ac:dyDescent="0.25">
      <c r="A1629" s="73">
        <v>34714</v>
      </c>
      <c r="B1629" s="74" t="s">
        <v>2425</v>
      </c>
      <c r="C1629" s="73" t="s">
        <v>101</v>
      </c>
      <c r="D1629" s="75">
        <v>93.97</v>
      </c>
      <c r="E1629" s="75">
        <v>93.97</v>
      </c>
      <c r="F1629" s="73" t="s">
        <v>17</v>
      </c>
    </row>
    <row r="1630" spans="1:6" ht="25.5" x14ac:dyDescent="0.25">
      <c r="A1630" s="73">
        <v>34729</v>
      </c>
      <c r="B1630" s="74" t="s">
        <v>2426</v>
      </c>
      <c r="C1630" s="73" t="s">
        <v>101</v>
      </c>
      <c r="D1630" s="75">
        <v>1458.72</v>
      </c>
      <c r="E1630" s="75">
        <v>1458.72</v>
      </c>
      <c r="F1630" s="73" t="s">
        <v>17</v>
      </c>
    </row>
    <row r="1631" spans="1:6" ht="25.5" x14ac:dyDescent="0.25">
      <c r="A1631" s="73">
        <v>34734</v>
      </c>
      <c r="B1631" s="74" t="s">
        <v>2427</v>
      </c>
      <c r="C1631" s="73" t="s">
        <v>101</v>
      </c>
      <c r="D1631" s="75">
        <v>2258.5700000000002</v>
      </c>
      <c r="E1631" s="75">
        <v>2258.5700000000002</v>
      </c>
      <c r="F1631" s="73" t="s">
        <v>17</v>
      </c>
    </row>
    <row r="1632" spans="1:6" ht="25.5" x14ac:dyDescent="0.25">
      <c r="A1632" s="73">
        <v>34738</v>
      </c>
      <c r="B1632" s="74" t="s">
        <v>2428</v>
      </c>
      <c r="C1632" s="73" t="s">
        <v>101</v>
      </c>
      <c r="D1632" s="75">
        <v>5276.73</v>
      </c>
      <c r="E1632" s="75">
        <v>5276.73</v>
      </c>
      <c r="F1632" s="73" t="s">
        <v>17</v>
      </c>
    </row>
    <row r="1633" spans="1:6" ht="25.5" x14ac:dyDescent="0.25">
      <c r="A1633" s="73">
        <v>34763</v>
      </c>
      <c r="B1633" s="74" t="s">
        <v>2429</v>
      </c>
      <c r="C1633" s="73" t="s">
        <v>101</v>
      </c>
      <c r="D1633" s="75">
        <v>2.0499999999999998</v>
      </c>
      <c r="E1633" s="75">
        <v>2.0499999999999998</v>
      </c>
      <c r="F1633" s="73" t="s">
        <v>17</v>
      </c>
    </row>
    <row r="1634" spans="1:6" x14ac:dyDescent="0.25">
      <c r="A1634" s="73">
        <v>34764</v>
      </c>
      <c r="B1634" s="74" t="s">
        <v>2430</v>
      </c>
      <c r="C1634" s="73" t="s">
        <v>101</v>
      </c>
      <c r="D1634" s="75">
        <v>2.0099999999999998</v>
      </c>
      <c r="E1634" s="75">
        <v>2.0099999999999998</v>
      </c>
      <c r="F1634" s="73" t="s">
        <v>17</v>
      </c>
    </row>
    <row r="1635" spans="1:6" ht="25.5" x14ac:dyDescent="0.25">
      <c r="A1635" s="73">
        <v>34769</v>
      </c>
      <c r="B1635" s="74" t="s">
        <v>2431</v>
      </c>
      <c r="C1635" s="73" t="s">
        <v>101</v>
      </c>
      <c r="D1635" s="75">
        <v>3.32</v>
      </c>
      <c r="E1635" s="75">
        <v>3.32</v>
      </c>
      <c r="F1635" s="73" t="s">
        <v>17</v>
      </c>
    </row>
    <row r="1636" spans="1:6" x14ac:dyDescent="0.25">
      <c r="A1636" s="73">
        <v>34771</v>
      </c>
      <c r="B1636" s="74" t="s">
        <v>2432</v>
      </c>
      <c r="C1636" s="73" t="s">
        <v>101</v>
      </c>
      <c r="D1636" s="75">
        <v>3.07</v>
      </c>
      <c r="E1636" s="75">
        <v>3.07</v>
      </c>
      <c r="F1636" s="73" t="s">
        <v>17</v>
      </c>
    </row>
    <row r="1637" spans="1:6" ht="25.5" x14ac:dyDescent="0.25">
      <c r="A1637" s="73">
        <v>34773</v>
      </c>
      <c r="B1637" s="74" t="s">
        <v>2433</v>
      </c>
      <c r="C1637" s="73" t="s">
        <v>101</v>
      </c>
      <c r="D1637" s="75">
        <v>2.68</v>
      </c>
      <c r="E1637" s="75">
        <v>2.68</v>
      </c>
      <c r="F1637" s="73" t="s">
        <v>17</v>
      </c>
    </row>
    <row r="1638" spans="1:6" x14ac:dyDescent="0.25">
      <c r="A1638" s="73">
        <v>34774</v>
      </c>
      <c r="B1638" s="74" t="s">
        <v>2434</v>
      </c>
      <c r="C1638" s="73" t="s">
        <v>101</v>
      </c>
      <c r="D1638" s="75">
        <v>2.5499999999999998</v>
      </c>
      <c r="E1638" s="75">
        <v>2.5499999999999998</v>
      </c>
      <c r="F1638" s="73" t="s">
        <v>17</v>
      </c>
    </row>
    <row r="1639" spans="1:6" ht="25.5" x14ac:dyDescent="0.25">
      <c r="A1639" s="73">
        <v>34777</v>
      </c>
      <c r="B1639" s="74" t="s">
        <v>2435</v>
      </c>
      <c r="C1639" s="73" t="s">
        <v>101</v>
      </c>
      <c r="D1639" s="75">
        <v>3.14</v>
      </c>
      <c r="E1639" s="75">
        <v>3.14</v>
      </c>
      <c r="F1639" s="73" t="s">
        <v>17</v>
      </c>
    </row>
    <row r="1640" spans="1:6" x14ac:dyDescent="0.25">
      <c r="A1640" s="73">
        <v>34781</v>
      </c>
      <c r="B1640" s="74" t="s">
        <v>2436</v>
      </c>
      <c r="C1640" s="73" t="s">
        <v>101</v>
      </c>
      <c r="D1640" s="75">
        <v>1.77</v>
      </c>
      <c r="E1640" s="75">
        <v>1.77</v>
      </c>
      <c r="F1640" s="73" t="s">
        <v>17</v>
      </c>
    </row>
    <row r="1641" spans="1:6" x14ac:dyDescent="0.25">
      <c r="A1641" s="73">
        <v>34788</v>
      </c>
      <c r="B1641" s="74" t="s">
        <v>2437</v>
      </c>
      <c r="C1641" s="73" t="s">
        <v>101</v>
      </c>
      <c r="D1641" s="75">
        <v>1.29</v>
      </c>
      <c r="E1641" s="75">
        <v>1.29</v>
      </c>
      <c r="F1641" s="73" t="s">
        <v>17</v>
      </c>
    </row>
    <row r="1642" spans="1:6" ht="25.5" x14ac:dyDescent="0.25">
      <c r="A1642" s="73">
        <v>34802</v>
      </c>
      <c r="B1642" s="74" t="s">
        <v>2438</v>
      </c>
      <c r="C1642" s="73" t="s">
        <v>101</v>
      </c>
      <c r="D1642" s="75">
        <v>1157.3399999999999</v>
      </c>
      <c r="E1642" s="75">
        <v>1157.3399999999999</v>
      </c>
      <c r="F1642" s="73" t="s">
        <v>17</v>
      </c>
    </row>
    <row r="1643" spans="1:6" ht="25.5" x14ac:dyDescent="0.25">
      <c r="A1643" s="73">
        <v>35277</v>
      </c>
      <c r="B1643" s="74" t="s">
        <v>2439</v>
      </c>
      <c r="C1643" s="73" t="s">
        <v>101</v>
      </c>
      <c r="D1643" s="75">
        <v>403.62</v>
      </c>
      <c r="E1643" s="75">
        <v>403.62</v>
      </c>
      <c r="F1643" s="73" t="s">
        <v>17</v>
      </c>
    </row>
    <row r="1644" spans="1:6" ht="25.5" x14ac:dyDescent="0.25">
      <c r="A1644" s="73">
        <v>36141</v>
      </c>
      <c r="B1644" s="74" t="s">
        <v>2440</v>
      </c>
      <c r="C1644" s="73" t="s">
        <v>101</v>
      </c>
      <c r="D1644" s="75">
        <v>95.44</v>
      </c>
      <c r="E1644" s="75">
        <v>95.44</v>
      </c>
      <c r="F1644" s="73" t="s">
        <v>17</v>
      </c>
    </row>
    <row r="1645" spans="1:6" ht="25.5" x14ac:dyDescent="0.25">
      <c r="A1645" s="73">
        <v>36142</v>
      </c>
      <c r="B1645" s="74" t="s">
        <v>2441</v>
      </c>
      <c r="C1645" s="73" t="s">
        <v>101</v>
      </c>
      <c r="D1645" s="75">
        <v>2.12</v>
      </c>
      <c r="E1645" s="75">
        <v>2.12</v>
      </c>
      <c r="F1645" s="73" t="s">
        <v>17</v>
      </c>
    </row>
    <row r="1646" spans="1:6" ht="25.5" x14ac:dyDescent="0.25">
      <c r="A1646" s="73">
        <v>36143</v>
      </c>
      <c r="B1646" s="74" t="s">
        <v>2442</v>
      </c>
      <c r="C1646" s="73" t="s">
        <v>101</v>
      </c>
      <c r="D1646" s="75">
        <v>86.01</v>
      </c>
      <c r="E1646" s="75">
        <v>86.01</v>
      </c>
      <c r="F1646" s="73" t="s">
        <v>17</v>
      </c>
    </row>
    <row r="1647" spans="1:6" x14ac:dyDescent="0.25">
      <c r="A1647" s="73">
        <v>36144</v>
      </c>
      <c r="B1647" s="74" t="s">
        <v>2443</v>
      </c>
      <c r="C1647" s="73" t="s">
        <v>101</v>
      </c>
      <c r="D1647" s="75">
        <v>1.67</v>
      </c>
      <c r="E1647" s="75">
        <v>1.67</v>
      </c>
      <c r="F1647" s="73" t="s">
        <v>17</v>
      </c>
    </row>
    <row r="1648" spans="1:6" x14ac:dyDescent="0.25">
      <c r="A1648" s="73">
        <v>36146</v>
      </c>
      <c r="B1648" s="74" t="s">
        <v>2444</v>
      </c>
      <c r="C1648" s="73" t="s">
        <v>101</v>
      </c>
      <c r="D1648" s="75">
        <v>227.6</v>
      </c>
      <c r="E1648" s="75">
        <v>227.6</v>
      </c>
      <c r="F1648" s="73" t="s">
        <v>17</v>
      </c>
    </row>
    <row r="1649" spans="1:6" ht="25.5" x14ac:dyDescent="0.25">
      <c r="A1649" s="73">
        <v>36148</v>
      </c>
      <c r="B1649" s="74" t="s">
        <v>2445</v>
      </c>
      <c r="C1649" s="73" t="s">
        <v>101</v>
      </c>
      <c r="D1649" s="75">
        <v>156.91999999999999</v>
      </c>
      <c r="E1649" s="75">
        <v>156.91999999999999</v>
      </c>
      <c r="F1649" s="73" t="s">
        <v>17</v>
      </c>
    </row>
    <row r="1650" spans="1:6" ht="25.5" x14ac:dyDescent="0.25">
      <c r="A1650" s="73">
        <v>36149</v>
      </c>
      <c r="B1650" s="74" t="s">
        <v>2446</v>
      </c>
      <c r="C1650" s="73" t="s">
        <v>101</v>
      </c>
      <c r="D1650" s="75">
        <v>176.56</v>
      </c>
      <c r="E1650" s="75">
        <v>176.56</v>
      </c>
      <c r="F1650" s="73" t="s">
        <v>17</v>
      </c>
    </row>
    <row r="1651" spans="1:6" x14ac:dyDescent="0.25">
      <c r="A1651" s="73">
        <v>36150</v>
      </c>
      <c r="B1651" s="74" t="s">
        <v>2447</v>
      </c>
      <c r="C1651" s="73" t="s">
        <v>101</v>
      </c>
      <c r="D1651" s="75">
        <v>41.35</v>
      </c>
      <c r="E1651" s="75">
        <v>41.35</v>
      </c>
      <c r="F1651" s="73" t="s">
        <v>17</v>
      </c>
    </row>
    <row r="1652" spans="1:6" ht="25.5" x14ac:dyDescent="0.25">
      <c r="A1652" s="73">
        <v>36152</v>
      </c>
      <c r="B1652" s="74" t="s">
        <v>2449</v>
      </c>
      <c r="C1652" s="73" t="s">
        <v>101</v>
      </c>
      <c r="D1652" s="75">
        <v>5.46</v>
      </c>
      <c r="E1652" s="75">
        <v>5.46</v>
      </c>
      <c r="F1652" s="73" t="s">
        <v>17</v>
      </c>
    </row>
    <row r="1653" spans="1:6" ht="25.5" x14ac:dyDescent="0.25">
      <c r="A1653" s="73">
        <v>36153</v>
      </c>
      <c r="B1653" s="74" t="s">
        <v>2450</v>
      </c>
      <c r="C1653" s="73" t="s">
        <v>101</v>
      </c>
      <c r="D1653" s="75">
        <v>201.34</v>
      </c>
      <c r="E1653" s="75">
        <v>201.34</v>
      </c>
      <c r="F1653" s="73" t="s">
        <v>17</v>
      </c>
    </row>
    <row r="1654" spans="1:6" ht="25.5" x14ac:dyDescent="0.25">
      <c r="A1654" s="73">
        <v>36178</v>
      </c>
      <c r="B1654" s="74" t="s">
        <v>2451</v>
      </c>
      <c r="C1654" s="73" t="s">
        <v>101</v>
      </c>
      <c r="D1654" s="75">
        <v>15.54</v>
      </c>
      <c r="E1654" s="75">
        <v>15.54</v>
      </c>
      <c r="F1654" s="73" t="s">
        <v>17</v>
      </c>
    </row>
    <row r="1655" spans="1:6" ht="25.5" x14ac:dyDescent="0.25">
      <c r="A1655" s="73">
        <v>36397</v>
      </c>
      <c r="B1655" s="74" t="s">
        <v>36283</v>
      </c>
      <c r="C1655" s="73" t="s">
        <v>101</v>
      </c>
      <c r="D1655" s="75">
        <v>25157.279999999999</v>
      </c>
      <c r="E1655" s="75">
        <v>25157.279999999999</v>
      </c>
      <c r="F1655" s="73" t="s">
        <v>17</v>
      </c>
    </row>
    <row r="1656" spans="1:6" ht="25.5" x14ac:dyDescent="0.25">
      <c r="A1656" s="73">
        <v>36398</v>
      </c>
      <c r="B1656" s="74" t="s">
        <v>36284</v>
      </c>
      <c r="C1656" s="73" t="s">
        <v>101</v>
      </c>
      <c r="D1656" s="75">
        <v>30576.58</v>
      </c>
      <c r="E1656" s="75">
        <v>30576.58</v>
      </c>
      <c r="F1656" s="73" t="s">
        <v>17</v>
      </c>
    </row>
    <row r="1657" spans="1:6" ht="25.5" x14ac:dyDescent="0.25">
      <c r="A1657" s="73">
        <v>36487</v>
      </c>
      <c r="B1657" s="74" t="s">
        <v>2452</v>
      </c>
      <c r="C1657" s="73" t="s">
        <v>101</v>
      </c>
      <c r="D1657" s="75">
        <v>3603.84</v>
      </c>
      <c r="E1657" s="75">
        <v>3603.84</v>
      </c>
      <c r="F1657" s="73" t="s">
        <v>17</v>
      </c>
    </row>
    <row r="1658" spans="1:6" ht="25.5" x14ac:dyDescent="0.25">
      <c r="A1658" s="73">
        <v>36498</v>
      </c>
      <c r="B1658" s="74" t="s">
        <v>2453</v>
      </c>
      <c r="C1658" s="73" t="s">
        <v>101</v>
      </c>
      <c r="D1658" s="75">
        <v>9538.74</v>
      </c>
      <c r="E1658" s="75">
        <v>9538.74</v>
      </c>
      <c r="F1658" s="73" t="s">
        <v>17</v>
      </c>
    </row>
    <row r="1659" spans="1:6" x14ac:dyDescent="0.25">
      <c r="A1659" s="73">
        <v>36500</v>
      </c>
      <c r="B1659" s="74" t="s">
        <v>2454</v>
      </c>
      <c r="C1659" s="73" t="s">
        <v>101</v>
      </c>
      <c r="D1659" s="75">
        <v>124737.33</v>
      </c>
      <c r="E1659" s="75">
        <v>124737.33</v>
      </c>
      <c r="F1659" s="73" t="s">
        <v>17</v>
      </c>
    </row>
    <row r="1660" spans="1:6" x14ac:dyDescent="0.25">
      <c r="A1660" s="73">
        <v>36501</v>
      </c>
      <c r="B1660" s="74" t="s">
        <v>2455</v>
      </c>
      <c r="C1660" s="73" t="s">
        <v>101</v>
      </c>
      <c r="D1660" s="75">
        <v>176513.59</v>
      </c>
      <c r="E1660" s="75">
        <v>176513.59</v>
      </c>
      <c r="F1660" s="73" t="s">
        <v>17</v>
      </c>
    </row>
    <row r="1661" spans="1:6" ht="25.5" x14ac:dyDescent="0.25">
      <c r="A1661" s="73">
        <v>36502</v>
      </c>
      <c r="B1661" s="74" t="s">
        <v>2456</v>
      </c>
      <c r="C1661" s="73" t="s">
        <v>101</v>
      </c>
      <c r="D1661" s="75">
        <v>5271.12</v>
      </c>
      <c r="E1661" s="75">
        <v>5271.12</v>
      </c>
      <c r="F1661" s="73" t="s">
        <v>17</v>
      </c>
    </row>
    <row r="1662" spans="1:6" ht="25.5" x14ac:dyDescent="0.25">
      <c r="A1662" s="73">
        <v>36503</v>
      </c>
      <c r="B1662" s="74" t="s">
        <v>2457</v>
      </c>
      <c r="C1662" s="73" t="s">
        <v>101</v>
      </c>
      <c r="D1662" s="75">
        <v>6499.91</v>
      </c>
      <c r="E1662" s="75">
        <v>6499.91</v>
      </c>
      <c r="F1662" s="73" t="s">
        <v>17</v>
      </c>
    </row>
    <row r="1663" spans="1:6" ht="25.5" x14ac:dyDescent="0.25">
      <c r="A1663" s="73">
        <v>36509</v>
      </c>
      <c r="B1663" s="74" t="s">
        <v>2458</v>
      </c>
      <c r="C1663" s="73" t="s">
        <v>101</v>
      </c>
      <c r="D1663" s="75">
        <v>1122201.76</v>
      </c>
      <c r="E1663" s="75">
        <v>1122201.76</v>
      </c>
      <c r="F1663" s="73" t="s">
        <v>17</v>
      </c>
    </row>
    <row r="1664" spans="1:6" ht="25.5" x14ac:dyDescent="0.25">
      <c r="A1664" s="73">
        <v>36511</v>
      </c>
      <c r="B1664" s="74" t="s">
        <v>2459</v>
      </c>
      <c r="C1664" s="73" t="s">
        <v>101</v>
      </c>
      <c r="D1664" s="75">
        <v>407981.28</v>
      </c>
      <c r="E1664" s="75">
        <v>407981.28</v>
      </c>
      <c r="F1664" s="73" t="s">
        <v>17</v>
      </c>
    </row>
    <row r="1665" spans="1:6" ht="25.5" x14ac:dyDescent="0.25">
      <c r="A1665" s="73">
        <v>36520</v>
      </c>
      <c r="B1665" s="74" t="s">
        <v>2460</v>
      </c>
      <c r="C1665" s="73" t="s">
        <v>101</v>
      </c>
      <c r="D1665" s="75">
        <v>751.9</v>
      </c>
      <c r="E1665" s="75">
        <v>751.9</v>
      </c>
      <c r="F1665" s="73" t="s">
        <v>17</v>
      </c>
    </row>
    <row r="1666" spans="1:6" ht="25.5" x14ac:dyDescent="0.25">
      <c r="A1666" s="73">
        <v>36521</v>
      </c>
      <c r="B1666" s="74" t="s">
        <v>2461</v>
      </c>
      <c r="C1666" s="73" t="s">
        <v>101</v>
      </c>
      <c r="D1666" s="75">
        <v>178.92</v>
      </c>
      <c r="E1666" s="75">
        <v>178.92</v>
      </c>
      <c r="F1666" s="73" t="s">
        <v>17</v>
      </c>
    </row>
    <row r="1667" spans="1:6" ht="51" x14ac:dyDescent="0.25">
      <c r="A1667" s="73">
        <v>36530</v>
      </c>
      <c r="B1667" s="74" t="s">
        <v>2462</v>
      </c>
      <c r="C1667" s="73" t="s">
        <v>101</v>
      </c>
      <c r="D1667" s="75">
        <v>433317.06</v>
      </c>
      <c r="E1667" s="75">
        <v>433317.06</v>
      </c>
      <c r="F1667" s="73" t="s">
        <v>17</v>
      </c>
    </row>
    <row r="1668" spans="1:6" ht="51" x14ac:dyDescent="0.25">
      <c r="A1668" s="73">
        <v>36531</v>
      </c>
      <c r="B1668" s="74" t="s">
        <v>2463</v>
      </c>
      <c r="C1668" s="73" t="s">
        <v>101</v>
      </c>
      <c r="D1668" s="75">
        <v>487195.09</v>
      </c>
      <c r="E1668" s="75">
        <v>487195.09</v>
      </c>
      <c r="F1668" s="73" t="s">
        <v>17</v>
      </c>
    </row>
    <row r="1669" spans="1:6" ht="25.5" x14ac:dyDescent="0.25">
      <c r="A1669" s="73">
        <v>36789</v>
      </c>
      <c r="B1669" s="74" t="s">
        <v>2464</v>
      </c>
      <c r="C1669" s="73" t="s">
        <v>101</v>
      </c>
      <c r="D1669" s="75">
        <v>4.5599999999999996</v>
      </c>
      <c r="E1669" s="75">
        <v>4.5599999999999996</v>
      </c>
      <c r="F1669" s="73" t="s">
        <v>17</v>
      </c>
    </row>
    <row r="1670" spans="1:6" ht="25.5" x14ac:dyDescent="0.25">
      <c r="A1670" s="73">
        <v>36790</v>
      </c>
      <c r="B1670" s="74" t="s">
        <v>2465</v>
      </c>
      <c r="C1670" s="73" t="s">
        <v>101</v>
      </c>
      <c r="D1670" s="75">
        <v>363.76</v>
      </c>
      <c r="E1670" s="75">
        <v>363.76</v>
      </c>
      <c r="F1670" s="73" t="s">
        <v>17</v>
      </c>
    </row>
    <row r="1671" spans="1:6" ht="25.5" x14ac:dyDescent="0.25">
      <c r="A1671" s="73">
        <v>36791</v>
      </c>
      <c r="B1671" s="74" t="s">
        <v>2466</v>
      </c>
      <c r="C1671" s="73" t="s">
        <v>101</v>
      </c>
      <c r="D1671" s="75">
        <v>135.81</v>
      </c>
      <c r="E1671" s="75">
        <v>135.81</v>
      </c>
      <c r="F1671" s="73" t="s">
        <v>17</v>
      </c>
    </row>
    <row r="1672" spans="1:6" ht="25.5" x14ac:dyDescent="0.25">
      <c r="A1672" s="73">
        <v>36792</v>
      </c>
      <c r="B1672" s="74" t="s">
        <v>2467</v>
      </c>
      <c r="C1672" s="73" t="s">
        <v>101</v>
      </c>
      <c r="D1672" s="75">
        <v>180.76</v>
      </c>
      <c r="E1672" s="75">
        <v>180.76</v>
      </c>
      <c r="F1672" s="73" t="s">
        <v>17</v>
      </c>
    </row>
    <row r="1673" spans="1:6" x14ac:dyDescent="0.25">
      <c r="A1673" s="73">
        <v>36793</v>
      </c>
      <c r="B1673" s="74" t="s">
        <v>30717</v>
      </c>
      <c r="C1673" s="73" t="s">
        <v>101</v>
      </c>
      <c r="D1673" s="75">
        <v>854.3</v>
      </c>
      <c r="E1673" s="75">
        <v>854.3</v>
      </c>
      <c r="F1673" s="73" t="s">
        <v>17</v>
      </c>
    </row>
    <row r="1674" spans="1:6" x14ac:dyDescent="0.25">
      <c r="A1674" s="73">
        <v>36794</v>
      </c>
      <c r="B1674" s="74" t="s">
        <v>2468</v>
      </c>
      <c r="C1674" s="73" t="s">
        <v>101</v>
      </c>
      <c r="D1674" s="75">
        <v>190.47</v>
      </c>
      <c r="E1674" s="75">
        <v>190.47</v>
      </c>
      <c r="F1674" s="73" t="s">
        <v>17</v>
      </c>
    </row>
    <row r="1675" spans="1:6" ht="25.5" x14ac:dyDescent="0.25">
      <c r="A1675" s="73">
        <v>36795</v>
      </c>
      <c r="B1675" s="74" t="s">
        <v>2469</v>
      </c>
      <c r="C1675" s="73" t="s">
        <v>101</v>
      </c>
      <c r="D1675" s="75">
        <v>1717.19</v>
      </c>
      <c r="E1675" s="75">
        <v>1717.19</v>
      </c>
      <c r="F1675" s="73" t="s">
        <v>17</v>
      </c>
    </row>
    <row r="1676" spans="1:6" ht="25.5" x14ac:dyDescent="0.25">
      <c r="A1676" s="73">
        <v>36796</v>
      </c>
      <c r="B1676" s="74" t="s">
        <v>2470</v>
      </c>
      <c r="C1676" s="73" t="s">
        <v>101</v>
      </c>
      <c r="D1676" s="75">
        <v>142.69</v>
      </c>
      <c r="E1676" s="75">
        <v>142.69</v>
      </c>
      <c r="F1676" s="73" t="s">
        <v>17</v>
      </c>
    </row>
    <row r="1677" spans="1:6" x14ac:dyDescent="0.25">
      <c r="A1677" s="73">
        <v>36797</v>
      </c>
      <c r="B1677" s="74" t="s">
        <v>2471</v>
      </c>
      <c r="C1677" s="73" t="s">
        <v>101</v>
      </c>
      <c r="D1677" s="75">
        <v>100.87</v>
      </c>
      <c r="E1677" s="75">
        <v>100.87</v>
      </c>
      <c r="F1677" s="73" t="s">
        <v>17</v>
      </c>
    </row>
    <row r="1678" spans="1:6" x14ac:dyDescent="0.25">
      <c r="A1678" s="73">
        <v>36799</v>
      </c>
      <c r="B1678" s="74" t="s">
        <v>2472</v>
      </c>
      <c r="C1678" s="73" t="s">
        <v>101</v>
      </c>
      <c r="D1678" s="75">
        <v>97.9</v>
      </c>
      <c r="E1678" s="75">
        <v>97.9</v>
      </c>
      <c r="F1678" s="73" t="s">
        <v>17</v>
      </c>
    </row>
    <row r="1679" spans="1:6" ht="25.5" x14ac:dyDescent="0.25">
      <c r="A1679" s="73">
        <v>36800</v>
      </c>
      <c r="B1679" s="74" t="s">
        <v>30718</v>
      </c>
      <c r="C1679" s="73" t="s">
        <v>101</v>
      </c>
      <c r="D1679" s="75">
        <v>226.85</v>
      </c>
      <c r="E1679" s="75">
        <v>226.85</v>
      </c>
      <c r="F1679" s="73" t="s">
        <v>17</v>
      </c>
    </row>
    <row r="1680" spans="1:6" ht="25.5" x14ac:dyDescent="0.25">
      <c r="A1680" s="73">
        <v>36801</v>
      </c>
      <c r="B1680" s="74" t="s">
        <v>2473</v>
      </c>
      <c r="C1680" s="73" t="s">
        <v>101</v>
      </c>
      <c r="D1680" s="75">
        <v>33.81</v>
      </c>
      <c r="E1680" s="75">
        <v>33.81</v>
      </c>
      <c r="F1680" s="73" t="s">
        <v>17</v>
      </c>
    </row>
    <row r="1681" spans="1:6" ht="38.25" x14ac:dyDescent="0.25">
      <c r="A1681" s="73">
        <v>36896</v>
      </c>
      <c r="B1681" s="74" t="s">
        <v>2474</v>
      </c>
      <c r="C1681" s="73" t="s">
        <v>101</v>
      </c>
      <c r="D1681" s="75">
        <v>329.78</v>
      </c>
      <c r="E1681" s="75">
        <v>329.78</v>
      </c>
      <c r="F1681" s="73" t="s">
        <v>17</v>
      </c>
    </row>
    <row r="1682" spans="1:6" ht="38.25" x14ac:dyDescent="0.25">
      <c r="A1682" s="73">
        <v>36897</v>
      </c>
      <c r="B1682" s="74" t="s">
        <v>2475</v>
      </c>
      <c r="C1682" s="73" t="s">
        <v>101</v>
      </c>
      <c r="D1682" s="75">
        <v>514.61</v>
      </c>
      <c r="E1682" s="75">
        <v>514.61</v>
      </c>
      <c r="F1682" s="73" t="s">
        <v>17</v>
      </c>
    </row>
    <row r="1683" spans="1:6" ht="25.5" x14ac:dyDescent="0.25">
      <c r="A1683" s="73">
        <v>37103</v>
      </c>
      <c r="B1683" s="74" t="s">
        <v>2476</v>
      </c>
      <c r="C1683" s="73" t="s">
        <v>101</v>
      </c>
      <c r="D1683" s="75">
        <v>4.3499999999999996</v>
      </c>
      <c r="E1683" s="75">
        <v>4.3499999999999996</v>
      </c>
      <c r="F1683" s="73" t="s">
        <v>17</v>
      </c>
    </row>
    <row r="1684" spans="1:6" ht="25.5" x14ac:dyDescent="0.25">
      <c r="A1684" s="73">
        <v>37104</v>
      </c>
      <c r="B1684" s="74" t="s">
        <v>2477</v>
      </c>
      <c r="C1684" s="73" t="s">
        <v>101</v>
      </c>
      <c r="D1684" s="75">
        <v>1387.14</v>
      </c>
      <c r="E1684" s="75">
        <v>1387.14</v>
      </c>
      <c r="F1684" s="73" t="s">
        <v>17</v>
      </c>
    </row>
    <row r="1685" spans="1:6" ht="25.5" x14ac:dyDescent="0.25">
      <c r="A1685" s="73">
        <v>37105</v>
      </c>
      <c r="B1685" s="74" t="s">
        <v>2478</v>
      </c>
      <c r="C1685" s="73" t="s">
        <v>101</v>
      </c>
      <c r="D1685" s="75">
        <v>3170.16</v>
      </c>
      <c r="E1685" s="75">
        <v>3170.16</v>
      </c>
      <c r="F1685" s="73" t="s">
        <v>17</v>
      </c>
    </row>
    <row r="1686" spans="1:6" ht="25.5" x14ac:dyDescent="0.25">
      <c r="A1686" s="73">
        <v>37106</v>
      </c>
      <c r="B1686" s="74" t="s">
        <v>2479</v>
      </c>
      <c r="C1686" s="73" t="s">
        <v>101</v>
      </c>
      <c r="D1686" s="75">
        <v>5526.39</v>
      </c>
      <c r="E1686" s="75">
        <v>5526.39</v>
      </c>
      <c r="F1686" s="73" t="s">
        <v>17</v>
      </c>
    </row>
    <row r="1687" spans="1:6" x14ac:dyDescent="0.25">
      <c r="A1687" s="73">
        <v>37107</v>
      </c>
      <c r="B1687" s="74" t="s">
        <v>2480</v>
      </c>
      <c r="C1687" s="73" t="s">
        <v>101</v>
      </c>
      <c r="D1687" s="75">
        <v>6.71</v>
      </c>
      <c r="E1687" s="75">
        <v>6.71</v>
      </c>
      <c r="F1687" s="73" t="s">
        <v>17</v>
      </c>
    </row>
    <row r="1688" spans="1:6" x14ac:dyDescent="0.25">
      <c r="A1688" s="73">
        <v>37399</v>
      </c>
      <c r="B1688" s="74" t="s">
        <v>2481</v>
      </c>
      <c r="C1688" s="73" t="s">
        <v>101</v>
      </c>
      <c r="D1688" s="75">
        <v>18.809999999999999</v>
      </c>
      <c r="E1688" s="75">
        <v>18.809999999999999</v>
      </c>
      <c r="F1688" s="73" t="s">
        <v>17</v>
      </c>
    </row>
    <row r="1689" spans="1:6" x14ac:dyDescent="0.25">
      <c r="A1689" s="73">
        <v>37400</v>
      </c>
      <c r="B1689" s="74" t="s">
        <v>2482</v>
      </c>
      <c r="C1689" s="73" t="s">
        <v>101</v>
      </c>
      <c r="D1689" s="75">
        <v>46.74</v>
      </c>
      <c r="E1689" s="75">
        <v>46.74</v>
      </c>
      <c r="F1689" s="73" t="s">
        <v>17</v>
      </c>
    </row>
    <row r="1690" spans="1:6" x14ac:dyDescent="0.25">
      <c r="A1690" s="73">
        <v>37401</v>
      </c>
      <c r="B1690" s="74" t="s">
        <v>2483</v>
      </c>
      <c r="C1690" s="73" t="s">
        <v>101</v>
      </c>
      <c r="D1690" s="75">
        <v>46.74</v>
      </c>
      <c r="E1690" s="75">
        <v>46.74</v>
      </c>
      <c r="F1690" s="73" t="s">
        <v>17</v>
      </c>
    </row>
    <row r="1691" spans="1:6" ht="25.5" x14ac:dyDescent="0.25">
      <c r="A1691" s="73">
        <v>37412</v>
      </c>
      <c r="B1691" s="74" t="s">
        <v>2484</v>
      </c>
      <c r="C1691" s="73" t="s">
        <v>101</v>
      </c>
      <c r="D1691" s="75">
        <v>268.81</v>
      </c>
      <c r="E1691" s="75">
        <v>268.81</v>
      </c>
      <c r="F1691" s="73" t="s">
        <v>17</v>
      </c>
    </row>
    <row r="1692" spans="1:6" ht="25.5" x14ac:dyDescent="0.25">
      <c r="A1692" s="73">
        <v>37413</v>
      </c>
      <c r="B1692" s="74" t="s">
        <v>2485</v>
      </c>
      <c r="C1692" s="73" t="s">
        <v>101</v>
      </c>
      <c r="D1692" s="75">
        <v>5.75</v>
      </c>
      <c r="E1692" s="75">
        <v>5.75</v>
      </c>
      <c r="F1692" s="73" t="s">
        <v>17</v>
      </c>
    </row>
    <row r="1693" spans="1:6" ht="25.5" x14ac:dyDescent="0.25">
      <c r="A1693" s="73">
        <v>37414</v>
      </c>
      <c r="B1693" s="74" t="s">
        <v>2486</v>
      </c>
      <c r="C1693" s="73" t="s">
        <v>101</v>
      </c>
      <c r="D1693" s="75">
        <v>6.53</v>
      </c>
      <c r="E1693" s="75">
        <v>6.53</v>
      </c>
      <c r="F1693" s="73" t="s">
        <v>17</v>
      </c>
    </row>
    <row r="1694" spans="1:6" ht="25.5" x14ac:dyDescent="0.25">
      <c r="A1694" s="73">
        <v>37415</v>
      </c>
      <c r="B1694" s="74" t="s">
        <v>2487</v>
      </c>
      <c r="C1694" s="73" t="s">
        <v>101</v>
      </c>
      <c r="D1694" s="75">
        <v>11.87</v>
      </c>
      <c r="E1694" s="75">
        <v>11.87</v>
      </c>
      <c r="F1694" s="73" t="s">
        <v>17</v>
      </c>
    </row>
    <row r="1695" spans="1:6" ht="25.5" x14ac:dyDescent="0.25">
      <c r="A1695" s="73">
        <v>37416</v>
      </c>
      <c r="B1695" s="74" t="s">
        <v>2488</v>
      </c>
      <c r="C1695" s="73" t="s">
        <v>101</v>
      </c>
      <c r="D1695" s="75">
        <v>5.38</v>
      </c>
      <c r="E1695" s="75">
        <v>5.38</v>
      </c>
      <c r="F1695" s="73" t="s">
        <v>17</v>
      </c>
    </row>
    <row r="1696" spans="1:6" ht="25.5" x14ac:dyDescent="0.25">
      <c r="A1696" s="73">
        <v>37417</v>
      </c>
      <c r="B1696" s="74" t="s">
        <v>2489</v>
      </c>
      <c r="C1696" s="73" t="s">
        <v>101</v>
      </c>
      <c r="D1696" s="75">
        <v>7.74</v>
      </c>
      <c r="E1696" s="75">
        <v>7.74</v>
      </c>
      <c r="F1696" s="73" t="s">
        <v>17</v>
      </c>
    </row>
    <row r="1697" spans="1:6" ht="25.5" x14ac:dyDescent="0.25">
      <c r="A1697" s="73">
        <v>37418</v>
      </c>
      <c r="B1697" s="74" t="s">
        <v>2490</v>
      </c>
      <c r="C1697" s="73" t="s">
        <v>101</v>
      </c>
      <c r="D1697" s="75">
        <v>25.11</v>
      </c>
      <c r="E1697" s="75">
        <v>25.11</v>
      </c>
      <c r="F1697" s="73" t="s">
        <v>17</v>
      </c>
    </row>
    <row r="1698" spans="1:6" ht="25.5" x14ac:dyDescent="0.25">
      <c r="A1698" s="73">
        <v>37419</v>
      </c>
      <c r="B1698" s="74" t="s">
        <v>2491</v>
      </c>
      <c r="C1698" s="73" t="s">
        <v>101</v>
      </c>
      <c r="D1698" s="75">
        <v>25.79</v>
      </c>
      <c r="E1698" s="75">
        <v>25.79</v>
      </c>
      <c r="F1698" s="73" t="s">
        <v>17</v>
      </c>
    </row>
    <row r="1699" spans="1:6" ht="25.5" x14ac:dyDescent="0.25">
      <c r="A1699" s="73">
        <v>37420</v>
      </c>
      <c r="B1699" s="74" t="s">
        <v>2492</v>
      </c>
      <c r="C1699" s="73" t="s">
        <v>101</v>
      </c>
      <c r="D1699" s="75">
        <v>60.59</v>
      </c>
      <c r="E1699" s="75">
        <v>60.59</v>
      </c>
      <c r="F1699" s="73" t="s">
        <v>17</v>
      </c>
    </row>
    <row r="1700" spans="1:6" ht="25.5" x14ac:dyDescent="0.25">
      <c r="A1700" s="73">
        <v>37421</v>
      </c>
      <c r="B1700" s="74" t="s">
        <v>2493</v>
      </c>
      <c r="C1700" s="73" t="s">
        <v>101</v>
      </c>
      <c r="D1700" s="75">
        <v>82.81</v>
      </c>
      <c r="E1700" s="75">
        <v>82.81</v>
      </c>
      <c r="F1700" s="73" t="s">
        <v>17</v>
      </c>
    </row>
    <row r="1701" spans="1:6" ht="25.5" x14ac:dyDescent="0.25">
      <c r="A1701" s="73">
        <v>37422</v>
      </c>
      <c r="B1701" s="74" t="s">
        <v>2494</v>
      </c>
      <c r="C1701" s="73" t="s">
        <v>101</v>
      </c>
      <c r="D1701" s="75">
        <v>77.52</v>
      </c>
      <c r="E1701" s="75">
        <v>77.52</v>
      </c>
      <c r="F1701" s="73" t="s">
        <v>17</v>
      </c>
    </row>
    <row r="1702" spans="1:6" ht="25.5" x14ac:dyDescent="0.25">
      <c r="A1702" s="73">
        <v>37423</v>
      </c>
      <c r="B1702" s="74" t="s">
        <v>2495</v>
      </c>
      <c r="C1702" s="73" t="s">
        <v>101</v>
      </c>
      <c r="D1702" s="75">
        <v>17.8</v>
      </c>
      <c r="E1702" s="75">
        <v>17.8</v>
      </c>
      <c r="F1702" s="73" t="s">
        <v>17</v>
      </c>
    </row>
    <row r="1703" spans="1:6" ht="38.25" x14ac:dyDescent="0.25">
      <c r="A1703" s="73">
        <v>37476</v>
      </c>
      <c r="B1703" s="74" t="s">
        <v>2496</v>
      </c>
      <c r="C1703" s="73" t="s">
        <v>101</v>
      </c>
      <c r="D1703" s="75">
        <v>4079.46</v>
      </c>
      <c r="E1703" s="75">
        <v>4079.46</v>
      </c>
      <c r="F1703" s="73" t="s">
        <v>17</v>
      </c>
    </row>
    <row r="1704" spans="1:6" ht="38.25" x14ac:dyDescent="0.25">
      <c r="A1704" s="73">
        <v>37477</v>
      </c>
      <c r="B1704" s="74" t="s">
        <v>2497</v>
      </c>
      <c r="C1704" s="73" t="s">
        <v>101</v>
      </c>
      <c r="D1704" s="75">
        <v>6922.72</v>
      </c>
      <c r="E1704" s="75">
        <v>6922.72</v>
      </c>
      <c r="F1704" s="73" t="s">
        <v>17</v>
      </c>
    </row>
    <row r="1705" spans="1:6" ht="38.25" x14ac:dyDescent="0.25">
      <c r="A1705" s="73">
        <v>37478</v>
      </c>
      <c r="B1705" s="74" t="s">
        <v>2498</v>
      </c>
      <c r="C1705" s="73" t="s">
        <v>101</v>
      </c>
      <c r="D1705" s="75">
        <v>5109.63</v>
      </c>
      <c r="E1705" s="75">
        <v>5109.63</v>
      </c>
      <c r="F1705" s="73" t="s">
        <v>17</v>
      </c>
    </row>
    <row r="1706" spans="1:6" ht="38.25" x14ac:dyDescent="0.25">
      <c r="A1706" s="73">
        <v>37479</v>
      </c>
      <c r="B1706" s="74" t="s">
        <v>2499</v>
      </c>
      <c r="C1706" s="73" t="s">
        <v>101</v>
      </c>
      <c r="D1706" s="75">
        <v>8210.43</v>
      </c>
      <c r="E1706" s="75">
        <v>8210.43</v>
      </c>
      <c r="F1706" s="73" t="s">
        <v>17</v>
      </c>
    </row>
    <row r="1707" spans="1:6" ht="25.5" x14ac:dyDescent="0.25">
      <c r="A1707" s="73">
        <v>37514</v>
      </c>
      <c r="B1707" s="74" t="s">
        <v>2500</v>
      </c>
      <c r="C1707" s="73" t="s">
        <v>101</v>
      </c>
      <c r="D1707" s="75">
        <v>300000</v>
      </c>
      <c r="E1707" s="75">
        <v>300000</v>
      </c>
      <c r="F1707" s="73" t="s">
        <v>17</v>
      </c>
    </row>
    <row r="1708" spans="1:6" ht="25.5" x14ac:dyDescent="0.25">
      <c r="A1708" s="73">
        <v>37520</v>
      </c>
      <c r="B1708" s="74" t="s">
        <v>2501</v>
      </c>
      <c r="C1708" s="73" t="s">
        <v>101</v>
      </c>
      <c r="D1708" s="75">
        <v>455398.05</v>
      </c>
      <c r="E1708" s="75">
        <v>455398.05</v>
      </c>
      <c r="F1708" s="73" t="s">
        <v>17</v>
      </c>
    </row>
    <row r="1709" spans="1:6" x14ac:dyDescent="0.25">
      <c r="A1709" s="73">
        <v>37526</v>
      </c>
      <c r="B1709" s="74" t="s">
        <v>2502</v>
      </c>
      <c r="C1709" s="73" t="s">
        <v>101</v>
      </c>
      <c r="D1709" s="75">
        <v>3.33</v>
      </c>
      <c r="E1709" s="75">
        <v>3.33</v>
      </c>
      <c r="F1709" s="73" t="s">
        <v>17</v>
      </c>
    </row>
    <row r="1710" spans="1:6" ht="38.25" x14ac:dyDescent="0.25">
      <c r="A1710" s="73">
        <v>37527</v>
      </c>
      <c r="B1710" s="74" t="s">
        <v>2503</v>
      </c>
      <c r="C1710" s="73" t="s">
        <v>101</v>
      </c>
      <c r="D1710" s="75">
        <v>535.17999999999995</v>
      </c>
      <c r="E1710" s="75">
        <v>535.17999999999995</v>
      </c>
      <c r="F1710" s="73" t="s">
        <v>17</v>
      </c>
    </row>
    <row r="1711" spans="1:6" ht="25.5" x14ac:dyDescent="0.25">
      <c r="A1711" s="73">
        <v>37528</v>
      </c>
      <c r="B1711" s="74" t="s">
        <v>2504</v>
      </c>
      <c r="C1711" s="73" t="s">
        <v>101</v>
      </c>
      <c r="D1711" s="75">
        <v>638.09</v>
      </c>
      <c r="E1711" s="75">
        <v>638.09</v>
      </c>
      <c r="F1711" s="73" t="s">
        <v>17</v>
      </c>
    </row>
    <row r="1712" spans="1:6" ht="25.5" x14ac:dyDescent="0.25">
      <c r="A1712" s="73">
        <v>37529</v>
      </c>
      <c r="B1712" s="74" t="s">
        <v>2505</v>
      </c>
      <c r="C1712" s="73" t="s">
        <v>101</v>
      </c>
      <c r="D1712" s="75">
        <v>644.36</v>
      </c>
      <c r="E1712" s="75">
        <v>644.36</v>
      </c>
      <c r="F1712" s="73" t="s">
        <v>17</v>
      </c>
    </row>
    <row r="1713" spans="1:6" ht="25.5" x14ac:dyDescent="0.25">
      <c r="A1713" s="73">
        <v>37530</v>
      </c>
      <c r="B1713" s="74" t="s">
        <v>2506</v>
      </c>
      <c r="C1713" s="73" t="s">
        <v>101</v>
      </c>
      <c r="D1713" s="75">
        <v>841.25</v>
      </c>
      <c r="E1713" s="75">
        <v>841.25</v>
      </c>
      <c r="F1713" s="73" t="s">
        <v>17</v>
      </c>
    </row>
    <row r="1714" spans="1:6" ht="25.5" x14ac:dyDescent="0.25">
      <c r="A1714" s="73">
        <v>37531</v>
      </c>
      <c r="B1714" s="74" t="s">
        <v>2507</v>
      </c>
      <c r="C1714" s="73" t="s">
        <v>101</v>
      </c>
      <c r="D1714" s="75">
        <v>903.9</v>
      </c>
      <c r="E1714" s="75">
        <v>903.9</v>
      </c>
      <c r="F1714" s="73" t="s">
        <v>17</v>
      </c>
    </row>
    <row r="1715" spans="1:6" ht="38.25" x14ac:dyDescent="0.25">
      <c r="A1715" s="73">
        <v>37539</v>
      </c>
      <c r="B1715" s="74" t="s">
        <v>2508</v>
      </c>
      <c r="C1715" s="73" t="s">
        <v>101</v>
      </c>
      <c r="D1715" s="75">
        <v>10</v>
      </c>
      <c r="E1715" s="75">
        <v>10</v>
      </c>
      <c r="F1715" s="73" t="s">
        <v>17</v>
      </c>
    </row>
    <row r="1716" spans="1:6" ht="25.5" x14ac:dyDescent="0.25">
      <c r="A1716" s="73">
        <v>37540</v>
      </c>
      <c r="B1716" s="74" t="s">
        <v>2509</v>
      </c>
      <c r="C1716" s="73" t="s">
        <v>101</v>
      </c>
      <c r="D1716" s="75">
        <v>100840.37</v>
      </c>
      <c r="E1716" s="75">
        <v>100840.37</v>
      </c>
      <c r="F1716" s="73" t="s">
        <v>17</v>
      </c>
    </row>
    <row r="1717" spans="1:6" ht="25.5" x14ac:dyDescent="0.25">
      <c r="A1717" s="73">
        <v>37544</v>
      </c>
      <c r="B1717" s="74" t="s">
        <v>2510</v>
      </c>
      <c r="C1717" s="73" t="s">
        <v>101</v>
      </c>
      <c r="D1717" s="75">
        <v>16391.919999999998</v>
      </c>
      <c r="E1717" s="75">
        <v>16391.919999999998</v>
      </c>
      <c r="F1717" s="73" t="s">
        <v>17</v>
      </c>
    </row>
    <row r="1718" spans="1:6" ht="25.5" x14ac:dyDescent="0.25">
      <c r="A1718" s="73">
        <v>37545</v>
      </c>
      <c r="B1718" s="74" t="s">
        <v>2511</v>
      </c>
      <c r="C1718" s="73" t="s">
        <v>101</v>
      </c>
      <c r="D1718" s="75">
        <v>19504.189999999999</v>
      </c>
      <c r="E1718" s="75">
        <v>19504.189999999999</v>
      </c>
      <c r="F1718" s="73" t="s">
        <v>17</v>
      </c>
    </row>
    <row r="1719" spans="1:6" ht="25.5" x14ac:dyDescent="0.25">
      <c r="A1719" s="73">
        <v>37546</v>
      </c>
      <c r="B1719" s="74" t="s">
        <v>2512</v>
      </c>
      <c r="C1719" s="73" t="s">
        <v>101</v>
      </c>
      <c r="D1719" s="75">
        <v>15498.17</v>
      </c>
      <c r="E1719" s="75">
        <v>15498.17</v>
      </c>
      <c r="F1719" s="73" t="s">
        <v>17</v>
      </c>
    </row>
    <row r="1720" spans="1:6" ht="25.5" x14ac:dyDescent="0.25">
      <c r="A1720" s="73">
        <v>37548</v>
      </c>
      <c r="B1720" s="74" t="s">
        <v>2513</v>
      </c>
      <c r="C1720" s="73" t="s">
        <v>101</v>
      </c>
      <c r="D1720" s="75">
        <v>133663.4</v>
      </c>
      <c r="E1720" s="75">
        <v>133663.4</v>
      </c>
      <c r="F1720" s="73" t="s">
        <v>17</v>
      </c>
    </row>
    <row r="1721" spans="1:6" ht="25.5" x14ac:dyDescent="0.25">
      <c r="A1721" s="73">
        <v>37554</v>
      </c>
      <c r="B1721" s="74" t="s">
        <v>2514</v>
      </c>
      <c r="C1721" s="73" t="s">
        <v>101</v>
      </c>
      <c r="D1721" s="75">
        <v>184.96</v>
      </c>
      <c r="E1721" s="75">
        <v>184.96</v>
      </c>
      <c r="F1721" s="73" t="s">
        <v>17</v>
      </c>
    </row>
    <row r="1722" spans="1:6" ht="25.5" x14ac:dyDescent="0.25">
      <c r="A1722" s="73">
        <v>37555</v>
      </c>
      <c r="B1722" s="74" t="s">
        <v>2515</v>
      </c>
      <c r="C1722" s="73" t="s">
        <v>101</v>
      </c>
      <c r="D1722" s="75">
        <v>224.99</v>
      </c>
      <c r="E1722" s="75">
        <v>224.99</v>
      </c>
      <c r="F1722" s="73" t="s">
        <v>17</v>
      </c>
    </row>
    <row r="1723" spans="1:6" ht="38.25" x14ac:dyDescent="0.25">
      <c r="A1723" s="73">
        <v>37556</v>
      </c>
      <c r="B1723" s="74" t="s">
        <v>2516</v>
      </c>
      <c r="C1723" s="73" t="s">
        <v>101</v>
      </c>
      <c r="D1723" s="75">
        <v>11.56</v>
      </c>
      <c r="E1723" s="75">
        <v>11.56</v>
      </c>
      <c r="F1723" s="73" t="s">
        <v>17</v>
      </c>
    </row>
    <row r="1724" spans="1:6" ht="38.25" x14ac:dyDescent="0.25">
      <c r="A1724" s="73">
        <v>37557</v>
      </c>
      <c r="B1724" s="74" t="s">
        <v>2517</v>
      </c>
      <c r="C1724" s="73" t="s">
        <v>101</v>
      </c>
      <c r="D1724" s="75">
        <v>5.97</v>
      </c>
      <c r="E1724" s="75">
        <v>5.97</v>
      </c>
      <c r="F1724" s="73" t="s">
        <v>17</v>
      </c>
    </row>
    <row r="1725" spans="1:6" ht="38.25" x14ac:dyDescent="0.25">
      <c r="A1725" s="73">
        <v>37558</v>
      </c>
      <c r="B1725" s="74" t="s">
        <v>2518</v>
      </c>
      <c r="C1725" s="73" t="s">
        <v>101</v>
      </c>
      <c r="D1725" s="75">
        <v>18.64</v>
      </c>
      <c r="E1725" s="75">
        <v>18.64</v>
      </c>
      <c r="F1725" s="73" t="s">
        <v>17</v>
      </c>
    </row>
    <row r="1726" spans="1:6" ht="38.25" x14ac:dyDescent="0.25">
      <c r="A1726" s="73">
        <v>37559</v>
      </c>
      <c r="B1726" s="74" t="s">
        <v>2519</v>
      </c>
      <c r="C1726" s="73" t="s">
        <v>101</v>
      </c>
      <c r="D1726" s="75">
        <v>14.18</v>
      </c>
      <c r="E1726" s="75">
        <v>14.18</v>
      </c>
      <c r="F1726" s="73" t="s">
        <v>17</v>
      </c>
    </row>
    <row r="1727" spans="1:6" ht="38.25" x14ac:dyDescent="0.25">
      <c r="A1727" s="73">
        <v>37560</v>
      </c>
      <c r="B1727" s="74" t="s">
        <v>2520</v>
      </c>
      <c r="C1727" s="73" t="s">
        <v>101</v>
      </c>
      <c r="D1727" s="75">
        <v>19.68</v>
      </c>
      <c r="E1727" s="75">
        <v>19.68</v>
      </c>
      <c r="F1727" s="73" t="s">
        <v>17</v>
      </c>
    </row>
    <row r="1728" spans="1:6" ht="25.5" x14ac:dyDescent="0.25">
      <c r="A1728" s="73">
        <v>37587</v>
      </c>
      <c r="B1728" s="74" t="s">
        <v>2521</v>
      </c>
      <c r="C1728" s="73" t="s">
        <v>101</v>
      </c>
      <c r="D1728" s="75">
        <v>498.4</v>
      </c>
      <c r="E1728" s="75">
        <v>498.4</v>
      </c>
      <c r="F1728" s="73" t="s">
        <v>17</v>
      </c>
    </row>
    <row r="1729" spans="1:6" ht="25.5" x14ac:dyDescent="0.25">
      <c r="A1729" s="73">
        <v>37588</v>
      </c>
      <c r="B1729" s="74" t="s">
        <v>30719</v>
      </c>
      <c r="C1729" s="73" t="s">
        <v>101</v>
      </c>
      <c r="D1729" s="75">
        <v>69.209999999999994</v>
      </c>
      <c r="E1729" s="75">
        <v>69.209999999999994</v>
      </c>
      <c r="F1729" s="73" t="s">
        <v>17</v>
      </c>
    </row>
    <row r="1730" spans="1:6" ht="25.5" x14ac:dyDescent="0.25">
      <c r="A1730" s="73">
        <v>37589</v>
      </c>
      <c r="B1730" s="74" t="s">
        <v>2522</v>
      </c>
      <c r="C1730" s="73" t="s">
        <v>101</v>
      </c>
      <c r="D1730" s="75">
        <v>445.7</v>
      </c>
      <c r="E1730" s="75">
        <v>445.7</v>
      </c>
      <c r="F1730" s="73" t="s">
        <v>17</v>
      </c>
    </row>
    <row r="1731" spans="1:6" ht="25.5" x14ac:dyDescent="0.25">
      <c r="A1731" s="73">
        <v>37592</v>
      </c>
      <c r="B1731" s="74" t="s">
        <v>2523</v>
      </c>
      <c r="C1731" s="73" t="s">
        <v>101</v>
      </c>
      <c r="D1731" s="75">
        <v>2.1</v>
      </c>
      <c r="E1731" s="75">
        <v>2.1</v>
      </c>
      <c r="F1731" s="73" t="s">
        <v>17</v>
      </c>
    </row>
    <row r="1732" spans="1:6" ht="25.5" x14ac:dyDescent="0.25">
      <c r="A1732" s="73">
        <v>37593</v>
      </c>
      <c r="B1732" s="74" t="s">
        <v>2524</v>
      </c>
      <c r="C1732" s="73" t="s">
        <v>101</v>
      </c>
      <c r="D1732" s="75">
        <v>2.65</v>
      </c>
      <c r="E1732" s="75">
        <v>2.65</v>
      </c>
      <c r="F1732" s="73" t="s">
        <v>17</v>
      </c>
    </row>
    <row r="1733" spans="1:6" ht="25.5" x14ac:dyDescent="0.25">
      <c r="A1733" s="73">
        <v>37594</v>
      </c>
      <c r="B1733" s="74" t="s">
        <v>2525</v>
      </c>
      <c r="C1733" s="73" t="s">
        <v>101</v>
      </c>
      <c r="D1733" s="75">
        <v>3.15</v>
      </c>
      <c r="E1733" s="75">
        <v>3.15</v>
      </c>
      <c r="F1733" s="73" t="s">
        <v>17</v>
      </c>
    </row>
    <row r="1734" spans="1:6" ht="38.25" x14ac:dyDescent="0.25">
      <c r="A1734" s="73">
        <v>37727</v>
      </c>
      <c r="B1734" s="74" t="s">
        <v>2526</v>
      </c>
      <c r="C1734" s="73" t="s">
        <v>101</v>
      </c>
      <c r="D1734" s="75">
        <v>20900</v>
      </c>
      <c r="E1734" s="75">
        <v>20900</v>
      </c>
      <c r="F1734" s="73" t="s">
        <v>17</v>
      </c>
    </row>
    <row r="1735" spans="1:6" ht="38.25" x14ac:dyDescent="0.25">
      <c r="A1735" s="73">
        <v>37730</v>
      </c>
      <c r="B1735" s="74" t="s">
        <v>2527</v>
      </c>
      <c r="C1735" s="73" t="s">
        <v>101</v>
      </c>
      <c r="D1735" s="75">
        <v>33030.76</v>
      </c>
      <c r="E1735" s="75">
        <v>33030.76</v>
      </c>
      <c r="F1735" s="73" t="s">
        <v>17</v>
      </c>
    </row>
    <row r="1736" spans="1:6" ht="38.25" x14ac:dyDescent="0.25">
      <c r="A1736" s="73">
        <v>37731</v>
      </c>
      <c r="B1736" s="74" t="s">
        <v>2528</v>
      </c>
      <c r="C1736" s="73" t="s">
        <v>101</v>
      </c>
      <c r="D1736" s="75">
        <v>35369.230000000003</v>
      </c>
      <c r="E1736" s="75">
        <v>35369.230000000003</v>
      </c>
      <c r="F1736" s="73" t="s">
        <v>17</v>
      </c>
    </row>
    <row r="1737" spans="1:6" ht="38.25" x14ac:dyDescent="0.25">
      <c r="A1737" s="73">
        <v>37732</v>
      </c>
      <c r="B1737" s="74" t="s">
        <v>2529</v>
      </c>
      <c r="C1737" s="73" t="s">
        <v>101</v>
      </c>
      <c r="D1737" s="75">
        <v>40338.46</v>
      </c>
      <c r="E1737" s="75">
        <v>40338.46</v>
      </c>
      <c r="F1737" s="73" t="s">
        <v>17</v>
      </c>
    </row>
    <row r="1738" spans="1:6" ht="25.5" x14ac:dyDescent="0.25">
      <c r="A1738" s="73">
        <v>37733</v>
      </c>
      <c r="B1738" s="74" t="s">
        <v>2530</v>
      </c>
      <c r="C1738" s="73" t="s">
        <v>101</v>
      </c>
      <c r="D1738" s="75">
        <v>67230.759999999995</v>
      </c>
      <c r="E1738" s="75">
        <v>67230.759999999995</v>
      </c>
      <c r="F1738" s="73" t="s">
        <v>17</v>
      </c>
    </row>
    <row r="1739" spans="1:6" ht="25.5" x14ac:dyDescent="0.25">
      <c r="A1739" s="73">
        <v>37734</v>
      </c>
      <c r="B1739" s="74" t="s">
        <v>2531</v>
      </c>
      <c r="C1739" s="73" t="s">
        <v>101</v>
      </c>
      <c r="D1739" s="75">
        <v>89665.38</v>
      </c>
      <c r="E1739" s="75">
        <v>89665.38</v>
      </c>
      <c r="F1739" s="73" t="s">
        <v>17</v>
      </c>
    </row>
    <row r="1740" spans="1:6" ht="38.25" x14ac:dyDescent="0.25">
      <c r="A1740" s="73">
        <v>37741</v>
      </c>
      <c r="B1740" s="74" t="s">
        <v>2532</v>
      </c>
      <c r="C1740" s="73" t="s">
        <v>101</v>
      </c>
      <c r="D1740" s="75">
        <v>237353.84</v>
      </c>
      <c r="E1740" s="75">
        <v>237353.84</v>
      </c>
      <c r="F1740" s="73" t="s">
        <v>17</v>
      </c>
    </row>
    <row r="1741" spans="1:6" ht="38.25" x14ac:dyDescent="0.25">
      <c r="A1741" s="73">
        <v>37743</v>
      </c>
      <c r="B1741" s="74" t="s">
        <v>2533</v>
      </c>
      <c r="C1741" s="73" t="s">
        <v>101</v>
      </c>
      <c r="D1741" s="75">
        <v>261030.76</v>
      </c>
      <c r="E1741" s="75">
        <v>261030.76</v>
      </c>
      <c r="F1741" s="73" t="s">
        <v>17</v>
      </c>
    </row>
    <row r="1742" spans="1:6" ht="38.25" x14ac:dyDescent="0.25">
      <c r="A1742" s="73">
        <v>37744</v>
      </c>
      <c r="B1742" s="74" t="s">
        <v>2534</v>
      </c>
      <c r="C1742" s="73" t="s">
        <v>101</v>
      </c>
      <c r="D1742" s="75">
        <v>306923.07</v>
      </c>
      <c r="E1742" s="75">
        <v>306923.07</v>
      </c>
      <c r="F1742" s="73" t="s">
        <v>17</v>
      </c>
    </row>
    <row r="1743" spans="1:6" ht="38.25" x14ac:dyDescent="0.25">
      <c r="A1743" s="73">
        <v>37752</v>
      </c>
      <c r="B1743" s="74" t="s">
        <v>2535</v>
      </c>
      <c r="C1743" s="73" t="s">
        <v>101</v>
      </c>
      <c r="D1743" s="75">
        <v>558427.06000000006</v>
      </c>
      <c r="E1743" s="75">
        <v>558427.06000000006</v>
      </c>
      <c r="F1743" s="73" t="s">
        <v>17</v>
      </c>
    </row>
    <row r="1744" spans="1:6" ht="38.25" x14ac:dyDescent="0.25">
      <c r="A1744" s="73">
        <v>37754</v>
      </c>
      <c r="B1744" s="74" t="s">
        <v>2536</v>
      </c>
      <c r="C1744" s="73" t="s">
        <v>101</v>
      </c>
      <c r="D1744" s="75">
        <v>508611.85</v>
      </c>
      <c r="E1744" s="75">
        <v>508611.85</v>
      </c>
      <c r="F1744" s="73" t="s">
        <v>17</v>
      </c>
    </row>
    <row r="1745" spans="1:6" ht="38.25" x14ac:dyDescent="0.25">
      <c r="A1745" s="73">
        <v>37758</v>
      </c>
      <c r="B1745" s="74" t="s">
        <v>2537</v>
      </c>
      <c r="C1745" s="73" t="s">
        <v>101</v>
      </c>
      <c r="D1745" s="75">
        <v>703795.39</v>
      </c>
      <c r="E1745" s="75">
        <v>703795.39</v>
      </c>
      <c r="F1745" s="73" t="s">
        <v>17</v>
      </c>
    </row>
    <row r="1746" spans="1:6" ht="38.25" x14ac:dyDescent="0.25">
      <c r="A1746" s="73">
        <v>37762</v>
      </c>
      <c r="B1746" s="74" t="s">
        <v>2538</v>
      </c>
      <c r="C1746" s="73" t="s">
        <v>101</v>
      </c>
      <c r="D1746" s="75">
        <v>710928.95</v>
      </c>
      <c r="E1746" s="75">
        <v>710928.95</v>
      </c>
      <c r="F1746" s="73" t="s">
        <v>17</v>
      </c>
    </row>
    <row r="1747" spans="1:6" ht="38.25" x14ac:dyDescent="0.25">
      <c r="A1747" s="73">
        <v>37763</v>
      </c>
      <c r="B1747" s="74" t="s">
        <v>2539</v>
      </c>
      <c r="C1747" s="73" t="s">
        <v>101</v>
      </c>
      <c r="D1747" s="75">
        <v>719563.59</v>
      </c>
      <c r="E1747" s="75">
        <v>719563.59</v>
      </c>
      <c r="F1747" s="73" t="s">
        <v>17</v>
      </c>
    </row>
    <row r="1748" spans="1:6" x14ac:dyDescent="0.25">
      <c r="A1748" s="73">
        <v>37873</v>
      </c>
      <c r="B1748" s="74" t="s">
        <v>2540</v>
      </c>
      <c r="C1748" s="73" t="s">
        <v>101</v>
      </c>
      <c r="D1748" s="75">
        <v>5.28</v>
      </c>
      <c r="E1748" s="75">
        <v>5.28</v>
      </c>
      <c r="F1748" s="73" t="s">
        <v>17</v>
      </c>
    </row>
    <row r="1749" spans="1:6" ht="25.5" x14ac:dyDescent="0.25">
      <c r="A1749" s="73">
        <v>37947</v>
      </c>
      <c r="B1749" s="74" t="s">
        <v>2541</v>
      </c>
      <c r="C1749" s="73" t="s">
        <v>101</v>
      </c>
      <c r="D1749" s="75">
        <v>4.78</v>
      </c>
      <c r="E1749" s="75">
        <v>4.78</v>
      </c>
      <c r="F1749" s="73" t="s">
        <v>17</v>
      </c>
    </row>
    <row r="1750" spans="1:6" x14ac:dyDescent="0.25">
      <c r="A1750" s="73">
        <v>37948</v>
      </c>
      <c r="B1750" s="74" t="s">
        <v>2542</v>
      </c>
      <c r="C1750" s="73" t="s">
        <v>101</v>
      </c>
      <c r="D1750" s="75">
        <v>4.24</v>
      </c>
      <c r="E1750" s="75">
        <v>4.24</v>
      </c>
      <c r="F1750" s="73" t="s">
        <v>17</v>
      </c>
    </row>
    <row r="1751" spans="1:6" x14ac:dyDescent="0.25">
      <c r="A1751" s="73">
        <v>37949</v>
      </c>
      <c r="B1751" s="74" t="s">
        <v>2543</v>
      </c>
      <c r="C1751" s="73" t="s">
        <v>101</v>
      </c>
      <c r="D1751" s="75">
        <v>2.5499999999999998</v>
      </c>
      <c r="E1751" s="75">
        <v>2.5499999999999998</v>
      </c>
      <c r="F1751" s="73" t="s">
        <v>17</v>
      </c>
    </row>
    <row r="1752" spans="1:6" x14ac:dyDescent="0.25">
      <c r="A1752" s="73">
        <v>37950</v>
      </c>
      <c r="B1752" s="74" t="s">
        <v>2544</v>
      </c>
      <c r="C1752" s="73" t="s">
        <v>101</v>
      </c>
      <c r="D1752" s="75">
        <v>69.08</v>
      </c>
      <c r="E1752" s="75">
        <v>69.08</v>
      </c>
      <c r="F1752" s="73" t="s">
        <v>17</v>
      </c>
    </row>
    <row r="1753" spans="1:6" x14ac:dyDescent="0.25">
      <c r="A1753" s="73">
        <v>37951</v>
      </c>
      <c r="B1753" s="74" t="s">
        <v>2545</v>
      </c>
      <c r="C1753" s="73" t="s">
        <v>101</v>
      </c>
      <c r="D1753" s="75">
        <v>2.82</v>
      </c>
      <c r="E1753" s="75">
        <v>2.82</v>
      </c>
      <c r="F1753" s="73" t="s">
        <v>17</v>
      </c>
    </row>
    <row r="1754" spans="1:6" x14ac:dyDescent="0.25">
      <c r="A1754" s="73">
        <v>37952</v>
      </c>
      <c r="B1754" s="74" t="s">
        <v>2546</v>
      </c>
      <c r="C1754" s="73" t="s">
        <v>101</v>
      </c>
      <c r="D1754" s="75">
        <v>75.040000000000006</v>
      </c>
      <c r="E1754" s="75">
        <v>75.040000000000006</v>
      </c>
      <c r="F1754" s="73" t="s">
        <v>17</v>
      </c>
    </row>
    <row r="1755" spans="1:6" x14ac:dyDescent="0.25">
      <c r="A1755" s="73">
        <v>37956</v>
      </c>
      <c r="B1755" s="74" t="s">
        <v>2547</v>
      </c>
      <c r="C1755" s="73" t="s">
        <v>101</v>
      </c>
      <c r="D1755" s="75">
        <v>4.6100000000000003</v>
      </c>
      <c r="E1755" s="75">
        <v>4.6100000000000003</v>
      </c>
      <c r="F1755" s="73" t="s">
        <v>17</v>
      </c>
    </row>
    <row r="1756" spans="1:6" x14ac:dyDescent="0.25">
      <c r="A1756" s="73">
        <v>37957</v>
      </c>
      <c r="B1756" s="74" t="s">
        <v>2548</v>
      </c>
      <c r="C1756" s="73" t="s">
        <v>101</v>
      </c>
      <c r="D1756" s="75">
        <v>9.8000000000000007</v>
      </c>
      <c r="E1756" s="75">
        <v>9.8000000000000007</v>
      </c>
      <c r="F1756" s="73" t="s">
        <v>17</v>
      </c>
    </row>
    <row r="1757" spans="1:6" x14ac:dyDescent="0.25">
      <c r="A1757" s="73">
        <v>37958</v>
      </c>
      <c r="B1757" s="74" t="s">
        <v>2549</v>
      </c>
      <c r="C1757" s="73" t="s">
        <v>101</v>
      </c>
      <c r="D1757" s="75">
        <v>17.72</v>
      </c>
      <c r="E1757" s="75">
        <v>17.72</v>
      </c>
      <c r="F1757" s="73" t="s">
        <v>17</v>
      </c>
    </row>
    <row r="1758" spans="1:6" x14ac:dyDescent="0.25">
      <c r="A1758" s="73">
        <v>37959</v>
      </c>
      <c r="B1758" s="74" t="s">
        <v>2550</v>
      </c>
      <c r="C1758" s="73" t="s">
        <v>101</v>
      </c>
      <c r="D1758" s="75">
        <v>27.28</v>
      </c>
      <c r="E1758" s="75">
        <v>27.28</v>
      </c>
      <c r="F1758" s="73" t="s">
        <v>17</v>
      </c>
    </row>
    <row r="1759" spans="1:6" x14ac:dyDescent="0.25">
      <c r="A1759" s="73">
        <v>37960</v>
      </c>
      <c r="B1759" s="74" t="s">
        <v>2551</v>
      </c>
      <c r="C1759" s="73" t="s">
        <v>101</v>
      </c>
      <c r="D1759" s="75">
        <v>69.7</v>
      </c>
      <c r="E1759" s="75">
        <v>69.7</v>
      </c>
      <c r="F1759" s="73" t="s">
        <v>17</v>
      </c>
    </row>
    <row r="1760" spans="1:6" x14ac:dyDescent="0.25">
      <c r="A1760" s="73">
        <v>37961</v>
      </c>
      <c r="B1760" s="74" t="s">
        <v>2552</v>
      </c>
      <c r="C1760" s="73" t="s">
        <v>101</v>
      </c>
      <c r="D1760" s="75">
        <v>149.80000000000001</v>
      </c>
      <c r="E1760" s="75">
        <v>149.80000000000001</v>
      </c>
      <c r="F1760" s="73" t="s">
        <v>17</v>
      </c>
    </row>
    <row r="1761" spans="1:6" x14ac:dyDescent="0.25">
      <c r="A1761" s="73">
        <v>37962</v>
      </c>
      <c r="B1761" s="74" t="s">
        <v>2553</v>
      </c>
      <c r="C1761" s="73" t="s">
        <v>101</v>
      </c>
      <c r="D1761" s="75">
        <v>172.7</v>
      </c>
      <c r="E1761" s="75">
        <v>172.7</v>
      </c>
      <c r="F1761" s="73" t="s">
        <v>17</v>
      </c>
    </row>
    <row r="1762" spans="1:6" x14ac:dyDescent="0.25">
      <c r="A1762" s="73">
        <v>37963</v>
      </c>
      <c r="B1762" s="74" t="s">
        <v>2554</v>
      </c>
      <c r="C1762" s="73" t="s">
        <v>101</v>
      </c>
      <c r="D1762" s="75">
        <v>4.72</v>
      </c>
      <c r="E1762" s="75">
        <v>4.72</v>
      </c>
      <c r="F1762" s="73" t="s">
        <v>17</v>
      </c>
    </row>
    <row r="1763" spans="1:6" x14ac:dyDescent="0.25">
      <c r="A1763" s="73">
        <v>37964</v>
      </c>
      <c r="B1763" s="74" t="s">
        <v>2555</v>
      </c>
      <c r="C1763" s="73" t="s">
        <v>101</v>
      </c>
      <c r="D1763" s="75">
        <v>6.31</v>
      </c>
      <c r="E1763" s="75">
        <v>6.31</v>
      </c>
      <c r="F1763" s="73" t="s">
        <v>17</v>
      </c>
    </row>
    <row r="1764" spans="1:6" x14ac:dyDescent="0.25">
      <c r="A1764" s="73">
        <v>37965</v>
      </c>
      <c r="B1764" s="74" t="s">
        <v>2556</v>
      </c>
      <c r="C1764" s="73" t="s">
        <v>101</v>
      </c>
      <c r="D1764" s="75">
        <v>9.1</v>
      </c>
      <c r="E1764" s="75">
        <v>9.1</v>
      </c>
      <c r="F1764" s="73" t="s">
        <v>17</v>
      </c>
    </row>
    <row r="1765" spans="1:6" x14ac:dyDescent="0.25">
      <c r="A1765" s="73">
        <v>37966</v>
      </c>
      <c r="B1765" s="74" t="s">
        <v>2557</v>
      </c>
      <c r="C1765" s="73" t="s">
        <v>101</v>
      </c>
      <c r="D1765" s="75">
        <v>15.98</v>
      </c>
      <c r="E1765" s="75">
        <v>15.98</v>
      </c>
      <c r="F1765" s="73" t="s">
        <v>17</v>
      </c>
    </row>
    <row r="1766" spans="1:6" x14ac:dyDescent="0.25">
      <c r="A1766" s="73">
        <v>37967</v>
      </c>
      <c r="B1766" s="74" t="s">
        <v>2558</v>
      </c>
      <c r="C1766" s="73" t="s">
        <v>101</v>
      </c>
      <c r="D1766" s="75">
        <v>26.85</v>
      </c>
      <c r="E1766" s="75">
        <v>26.85</v>
      </c>
      <c r="F1766" s="73" t="s">
        <v>17</v>
      </c>
    </row>
    <row r="1767" spans="1:6" x14ac:dyDescent="0.25">
      <c r="A1767" s="73">
        <v>37968</v>
      </c>
      <c r="B1767" s="74" t="s">
        <v>2559</v>
      </c>
      <c r="C1767" s="73" t="s">
        <v>101</v>
      </c>
      <c r="D1767" s="75">
        <v>57.01</v>
      </c>
      <c r="E1767" s="75">
        <v>57.01</v>
      </c>
      <c r="F1767" s="73" t="s">
        <v>17</v>
      </c>
    </row>
    <row r="1768" spans="1:6" x14ac:dyDescent="0.25">
      <c r="A1768" s="73">
        <v>37969</v>
      </c>
      <c r="B1768" s="74" t="s">
        <v>2560</v>
      </c>
      <c r="C1768" s="73" t="s">
        <v>101</v>
      </c>
      <c r="D1768" s="75">
        <v>144.06</v>
      </c>
      <c r="E1768" s="75">
        <v>144.06</v>
      </c>
      <c r="F1768" s="73" t="s">
        <v>17</v>
      </c>
    </row>
    <row r="1769" spans="1:6" x14ac:dyDescent="0.25">
      <c r="A1769" s="73">
        <v>37970</v>
      </c>
      <c r="B1769" s="74" t="s">
        <v>2561</v>
      </c>
      <c r="C1769" s="73" t="s">
        <v>101</v>
      </c>
      <c r="D1769" s="75">
        <v>208.43</v>
      </c>
      <c r="E1769" s="75">
        <v>208.43</v>
      </c>
      <c r="F1769" s="73" t="s">
        <v>17</v>
      </c>
    </row>
    <row r="1770" spans="1:6" x14ac:dyDescent="0.25">
      <c r="A1770" s="73">
        <v>37971</v>
      </c>
      <c r="B1770" s="74" t="s">
        <v>2562</v>
      </c>
      <c r="C1770" s="73" t="s">
        <v>101</v>
      </c>
      <c r="D1770" s="75">
        <v>5.4</v>
      </c>
      <c r="E1770" s="75">
        <v>5.4</v>
      </c>
      <c r="F1770" s="73" t="s">
        <v>17</v>
      </c>
    </row>
    <row r="1771" spans="1:6" x14ac:dyDescent="0.25">
      <c r="A1771" s="73">
        <v>37972</v>
      </c>
      <c r="B1771" s="74" t="s">
        <v>2563</v>
      </c>
      <c r="C1771" s="73" t="s">
        <v>101</v>
      </c>
      <c r="D1771" s="75">
        <v>7.66</v>
      </c>
      <c r="E1771" s="75">
        <v>7.66</v>
      </c>
      <c r="F1771" s="73" t="s">
        <v>17</v>
      </c>
    </row>
    <row r="1772" spans="1:6" x14ac:dyDescent="0.25">
      <c r="A1772" s="73">
        <v>37973</v>
      </c>
      <c r="B1772" s="74" t="s">
        <v>2564</v>
      </c>
      <c r="C1772" s="73" t="s">
        <v>101</v>
      </c>
      <c r="D1772" s="75">
        <v>14.4</v>
      </c>
      <c r="E1772" s="75">
        <v>14.4</v>
      </c>
      <c r="F1772" s="73" t="s">
        <v>17</v>
      </c>
    </row>
    <row r="1773" spans="1:6" x14ac:dyDescent="0.25">
      <c r="A1773" s="73">
        <v>37974</v>
      </c>
      <c r="B1773" s="74" t="s">
        <v>2565</v>
      </c>
      <c r="C1773" s="73" t="s">
        <v>101</v>
      </c>
      <c r="D1773" s="75">
        <v>2.56</v>
      </c>
      <c r="E1773" s="75">
        <v>2.56</v>
      </c>
      <c r="F1773" s="73" t="s">
        <v>17</v>
      </c>
    </row>
    <row r="1774" spans="1:6" x14ac:dyDescent="0.25">
      <c r="A1774" s="73">
        <v>37975</v>
      </c>
      <c r="B1774" s="74" t="s">
        <v>2566</v>
      </c>
      <c r="C1774" s="73" t="s">
        <v>101</v>
      </c>
      <c r="D1774" s="75">
        <v>5.69</v>
      </c>
      <c r="E1774" s="75">
        <v>5.69</v>
      </c>
      <c r="F1774" s="73" t="s">
        <v>17</v>
      </c>
    </row>
    <row r="1775" spans="1:6" x14ac:dyDescent="0.25">
      <c r="A1775" s="73">
        <v>37976</v>
      </c>
      <c r="B1775" s="74" t="s">
        <v>2567</v>
      </c>
      <c r="C1775" s="73" t="s">
        <v>101</v>
      </c>
      <c r="D1775" s="75">
        <v>12.67</v>
      </c>
      <c r="E1775" s="75">
        <v>12.67</v>
      </c>
      <c r="F1775" s="73" t="s">
        <v>17</v>
      </c>
    </row>
    <row r="1776" spans="1:6" x14ac:dyDescent="0.25">
      <c r="A1776" s="73">
        <v>37977</v>
      </c>
      <c r="B1776" s="74" t="s">
        <v>2568</v>
      </c>
      <c r="C1776" s="73" t="s">
        <v>101</v>
      </c>
      <c r="D1776" s="75">
        <v>17.53</v>
      </c>
      <c r="E1776" s="75">
        <v>17.53</v>
      </c>
      <c r="F1776" s="73" t="s">
        <v>17</v>
      </c>
    </row>
    <row r="1777" spans="1:6" x14ac:dyDescent="0.25">
      <c r="A1777" s="73">
        <v>37978</v>
      </c>
      <c r="B1777" s="74" t="s">
        <v>2569</v>
      </c>
      <c r="C1777" s="73" t="s">
        <v>101</v>
      </c>
      <c r="D1777" s="75">
        <v>34.76</v>
      </c>
      <c r="E1777" s="75">
        <v>34.76</v>
      </c>
      <c r="F1777" s="73" t="s">
        <v>17</v>
      </c>
    </row>
    <row r="1778" spans="1:6" x14ac:dyDescent="0.25">
      <c r="A1778" s="73">
        <v>37979</v>
      </c>
      <c r="B1778" s="74" t="s">
        <v>2570</v>
      </c>
      <c r="C1778" s="73" t="s">
        <v>101</v>
      </c>
      <c r="D1778" s="75">
        <v>147.5</v>
      </c>
      <c r="E1778" s="75">
        <v>147.5</v>
      </c>
      <c r="F1778" s="73" t="s">
        <v>17</v>
      </c>
    </row>
    <row r="1779" spans="1:6" x14ac:dyDescent="0.25">
      <c r="A1779" s="73">
        <v>37980</v>
      </c>
      <c r="B1779" s="74" t="s">
        <v>2571</v>
      </c>
      <c r="C1779" s="73" t="s">
        <v>101</v>
      </c>
      <c r="D1779" s="75">
        <v>169.44</v>
      </c>
      <c r="E1779" s="75">
        <v>169.44</v>
      </c>
      <c r="F1779" s="73" t="s">
        <v>17</v>
      </c>
    </row>
    <row r="1780" spans="1:6" x14ac:dyDescent="0.25">
      <c r="A1780" s="73">
        <v>37981</v>
      </c>
      <c r="B1780" s="74" t="s">
        <v>2572</v>
      </c>
      <c r="C1780" s="73" t="s">
        <v>101</v>
      </c>
      <c r="D1780" s="75">
        <v>7.38</v>
      </c>
      <c r="E1780" s="75">
        <v>7.38</v>
      </c>
      <c r="F1780" s="73" t="s">
        <v>17</v>
      </c>
    </row>
    <row r="1781" spans="1:6" x14ac:dyDescent="0.25">
      <c r="A1781" s="73">
        <v>37982</v>
      </c>
      <c r="B1781" s="74" t="s">
        <v>2573</v>
      </c>
      <c r="C1781" s="73" t="s">
        <v>101</v>
      </c>
      <c r="D1781" s="75">
        <v>10.71</v>
      </c>
      <c r="E1781" s="75">
        <v>10.71</v>
      </c>
      <c r="F1781" s="73" t="s">
        <v>17</v>
      </c>
    </row>
    <row r="1782" spans="1:6" x14ac:dyDescent="0.25">
      <c r="A1782" s="73">
        <v>37983</v>
      </c>
      <c r="B1782" s="74" t="s">
        <v>2574</v>
      </c>
      <c r="C1782" s="73" t="s">
        <v>101</v>
      </c>
      <c r="D1782" s="75">
        <v>15.83</v>
      </c>
      <c r="E1782" s="75">
        <v>15.83</v>
      </c>
      <c r="F1782" s="73" t="s">
        <v>17</v>
      </c>
    </row>
    <row r="1783" spans="1:6" x14ac:dyDescent="0.25">
      <c r="A1783" s="73">
        <v>37984</v>
      </c>
      <c r="B1783" s="74" t="s">
        <v>2575</v>
      </c>
      <c r="C1783" s="73" t="s">
        <v>101</v>
      </c>
      <c r="D1783" s="75">
        <v>22.24</v>
      </c>
      <c r="E1783" s="75">
        <v>22.24</v>
      </c>
      <c r="F1783" s="73" t="s">
        <v>17</v>
      </c>
    </row>
    <row r="1784" spans="1:6" x14ac:dyDescent="0.25">
      <c r="A1784" s="73">
        <v>37985</v>
      </c>
      <c r="B1784" s="74" t="s">
        <v>2576</v>
      </c>
      <c r="C1784" s="73" t="s">
        <v>101</v>
      </c>
      <c r="D1784" s="75">
        <v>31.6</v>
      </c>
      <c r="E1784" s="75">
        <v>31.6</v>
      </c>
      <c r="F1784" s="73" t="s">
        <v>17</v>
      </c>
    </row>
    <row r="1785" spans="1:6" ht="25.5" x14ac:dyDescent="0.25">
      <c r="A1785" s="73">
        <v>37986</v>
      </c>
      <c r="B1785" s="74" t="s">
        <v>2577</v>
      </c>
      <c r="C1785" s="73" t="s">
        <v>101</v>
      </c>
      <c r="D1785" s="75">
        <v>2.52</v>
      </c>
      <c r="E1785" s="75">
        <v>2.52</v>
      </c>
      <c r="F1785" s="73" t="s">
        <v>17</v>
      </c>
    </row>
    <row r="1786" spans="1:6" x14ac:dyDescent="0.25">
      <c r="A1786" s="73">
        <v>37987</v>
      </c>
      <c r="B1786" s="74" t="s">
        <v>2578</v>
      </c>
      <c r="C1786" s="73" t="s">
        <v>101</v>
      </c>
      <c r="D1786" s="75">
        <v>125.69</v>
      </c>
      <c r="E1786" s="75">
        <v>125.69</v>
      </c>
      <c r="F1786" s="73" t="s">
        <v>17</v>
      </c>
    </row>
    <row r="1787" spans="1:6" ht="25.5" x14ac:dyDescent="0.25">
      <c r="A1787" s="73">
        <v>37988</v>
      </c>
      <c r="B1787" s="74" t="s">
        <v>2579</v>
      </c>
      <c r="C1787" s="73" t="s">
        <v>101</v>
      </c>
      <c r="D1787" s="75">
        <v>199.72</v>
      </c>
      <c r="E1787" s="75">
        <v>199.72</v>
      </c>
      <c r="F1787" s="73" t="s">
        <v>17</v>
      </c>
    </row>
    <row r="1788" spans="1:6" x14ac:dyDescent="0.25">
      <c r="A1788" s="73">
        <v>37989</v>
      </c>
      <c r="B1788" s="74" t="s">
        <v>2580</v>
      </c>
      <c r="C1788" s="73" t="s">
        <v>101</v>
      </c>
      <c r="D1788" s="75">
        <v>15.78</v>
      </c>
      <c r="E1788" s="75">
        <v>15.78</v>
      </c>
      <c r="F1788" s="73" t="s">
        <v>17</v>
      </c>
    </row>
    <row r="1789" spans="1:6" x14ac:dyDescent="0.25">
      <c r="A1789" s="73">
        <v>37990</v>
      </c>
      <c r="B1789" s="74" t="s">
        <v>2581</v>
      </c>
      <c r="C1789" s="73" t="s">
        <v>101</v>
      </c>
      <c r="D1789" s="75">
        <v>17.399999999999999</v>
      </c>
      <c r="E1789" s="75">
        <v>17.399999999999999</v>
      </c>
      <c r="F1789" s="73" t="s">
        <v>17</v>
      </c>
    </row>
    <row r="1790" spans="1:6" x14ac:dyDescent="0.25">
      <c r="A1790" s="73">
        <v>37991</v>
      </c>
      <c r="B1790" s="74" t="s">
        <v>2582</v>
      </c>
      <c r="C1790" s="73" t="s">
        <v>101</v>
      </c>
      <c r="D1790" s="75">
        <v>23.16</v>
      </c>
      <c r="E1790" s="75">
        <v>23.16</v>
      </c>
      <c r="F1790" s="73" t="s">
        <v>17</v>
      </c>
    </row>
    <row r="1791" spans="1:6" x14ac:dyDescent="0.25">
      <c r="A1791" s="73">
        <v>37992</v>
      </c>
      <c r="B1791" s="74" t="s">
        <v>2583</v>
      </c>
      <c r="C1791" s="73" t="s">
        <v>101</v>
      </c>
      <c r="D1791" s="75">
        <v>35.94</v>
      </c>
      <c r="E1791" s="75">
        <v>35.94</v>
      </c>
      <c r="F1791" s="73" t="s">
        <v>17</v>
      </c>
    </row>
    <row r="1792" spans="1:6" x14ac:dyDescent="0.25">
      <c r="A1792" s="73">
        <v>37993</v>
      </c>
      <c r="B1792" s="74" t="s">
        <v>2584</v>
      </c>
      <c r="C1792" s="73" t="s">
        <v>101</v>
      </c>
      <c r="D1792" s="75">
        <v>54.54</v>
      </c>
      <c r="E1792" s="75">
        <v>54.54</v>
      </c>
      <c r="F1792" s="73" t="s">
        <v>17</v>
      </c>
    </row>
    <row r="1793" spans="1:6" x14ac:dyDescent="0.25">
      <c r="A1793" s="73">
        <v>37994</v>
      </c>
      <c r="B1793" s="74" t="s">
        <v>2585</v>
      </c>
      <c r="C1793" s="73" t="s">
        <v>101</v>
      </c>
      <c r="D1793" s="75">
        <v>129.87</v>
      </c>
      <c r="E1793" s="75">
        <v>129.87</v>
      </c>
      <c r="F1793" s="73" t="s">
        <v>17</v>
      </c>
    </row>
    <row r="1794" spans="1:6" x14ac:dyDescent="0.25">
      <c r="A1794" s="73">
        <v>37995</v>
      </c>
      <c r="B1794" s="74" t="s">
        <v>2586</v>
      </c>
      <c r="C1794" s="73" t="s">
        <v>101</v>
      </c>
      <c r="D1794" s="75">
        <v>169.28</v>
      </c>
      <c r="E1794" s="75">
        <v>169.28</v>
      </c>
      <c r="F1794" s="73" t="s">
        <v>17</v>
      </c>
    </row>
    <row r="1795" spans="1:6" x14ac:dyDescent="0.25">
      <c r="A1795" s="73">
        <v>37996</v>
      </c>
      <c r="B1795" s="74" t="s">
        <v>2587</v>
      </c>
      <c r="C1795" s="73" t="s">
        <v>101</v>
      </c>
      <c r="D1795" s="75">
        <v>257.76</v>
      </c>
      <c r="E1795" s="75">
        <v>257.76</v>
      </c>
      <c r="F1795" s="73" t="s">
        <v>17</v>
      </c>
    </row>
    <row r="1796" spans="1:6" x14ac:dyDescent="0.25">
      <c r="A1796" s="73">
        <v>37997</v>
      </c>
      <c r="B1796" s="74" t="s">
        <v>2588</v>
      </c>
      <c r="C1796" s="73" t="s">
        <v>101</v>
      </c>
      <c r="D1796" s="75">
        <v>18.14</v>
      </c>
      <c r="E1796" s="75">
        <v>18.14</v>
      </c>
      <c r="F1796" s="73" t="s">
        <v>17</v>
      </c>
    </row>
    <row r="1797" spans="1:6" x14ac:dyDescent="0.25">
      <c r="A1797" s="73">
        <v>37998</v>
      </c>
      <c r="B1797" s="74" t="s">
        <v>2589</v>
      </c>
      <c r="C1797" s="73" t="s">
        <v>101</v>
      </c>
      <c r="D1797" s="75">
        <v>24.28</v>
      </c>
      <c r="E1797" s="75">
        <v>24.28</v>
      </c>
      <c r="F1797" s="73" t="s">
        <v>17</v>
      </c>
    </row>
    <row r="1798" spans="1:6" x14ac:dyDescent="0.25">
      <c r="A1798" s="73">
        <v>37999</v>
      </c>
      <c r="B1798" s="74" t="s">
        <v>2590</v>
      </c>
      <c r="C1798" s="73" t="s">
        <v>101</v>
      </c>
      <c r="D1798" s="75">
        <v>9.11</v>
      </c>
      <c r="E1798" s="75">
        <v>9.11</v>
      </c>
      <c r="F1798" s="73" t="s">
        <v>17</v>
      </c>
    </row>
    <row r="1799" spans="1:6" x14ac:dyDescent="0.25">
      <c r="A1799" s="73">
        <v>38000</v>
      </c>
      <c r="B1799" s="74" t="s">
        <v>2591</v>
      </c>
      <c r="C1799" s="73" t="s">
        <v>101</v>
      </c>
      <c r="D1799" s="75">
        <v>10.64</v>
      </c>
      <c r="E1799" s="75">
        <v>10.64</v>
      </c>
      <c r="F1799" s="73" t="s">
        <v>17</v>
      </c>
    </row>
    <row r="1800" spans="1:6" x14ac:dyDescent="0.25">
      <c r="A1800" s="73">
        <v>38001</v>
      </c>
      <c r="B1800" s="74" t="s">
        <v>2592</v>
      </c>
      <c r="C1800" s="73" t="s">
        <v>101</v>
      </c>
      <c r="D1800" s="75">
        <v>1.24</v>
      </c>
      <c r="E1800" s="75">
        <v>1.24</v>
      </c>
      <c r="F1800" s="73" t="s">
        <v>17</v>
      </c>
    </row>
    <row r="1801" spans="1:6" x14ac:dyDescent="0.25">
      <c r="A1801" s="73">
        <v>38002</v>
      </c>
      <c r="B1801" s="74" t="s">
        <v>2593</v>
      </c>
      <c r="C1801" s="73" t="s">
        <v>101</v>
      </c>
      <c r="D1801" s="75">
        <v>4.34</v>
      </c>
      <c r="E1801" s="75">
        <v>4.34</v>
      </c>
      <c r="F1801" s="73" t="s">
        <v>17</v>
      </c>
    </row>
    <row r="1802" spans="1:6" x14ac:dyDescent="0.25">
      <c r="A1802" s="73">
        <v>38003</v>
      </c>
      <c r="B1802" s="74" t="s">
        <v>2594</v>
      </c>
      <c r="C1802" s="73" t="s">
        <v>101</v>
      </c>
      <c r="D1802" s="75">
        <v>29.65</v>
      </c>
      <c r="E1802" s="75">
        <v>29.65</v>
      </c>
      <c r="F1802" s="73" t="s">
        <v>17</v>
      </c>
    </row>
    <row r="1803" spans="1:6" x14ac:dyDescent="0.25">
      <c r="A1803" s="73">
        <v>38004</v>
      </c>
      <c r="B1803" s="74" t="s">
        <v>2595</v>
      </c>
      <c r="C1803" s="73" t="s">
        <v>101</v>
      </c>
      <c r="D1803" s="75">
        <v>34.1</v>
      </c>
      <c r="E1803" s="75">
        <v>34.1</v>
      </c>
      <c r="F1803" s="73" t="s">
        <v>17</v>
      </c>
    </row>
    <row r="1804" spans="1:6" x14ac:dyDescent="0.25">
      <c r="A1804" s="73">
        <v>38005</v>
      </c>
      <c r="B1804" s="74" t="s">
        <v>2596</v>
      </c>
      <c r="C1804" s="73" t="s">
        <v>101</v>
      </c>
      <c r="D1804" s="75">
        <v>19.88</v>
      </c>
      <c r="E1804" s="75">
        <v>19.88</v>
      </c>
      <c r="F1804" s="73" t="s">
        <v>17</v>
      </c>
    </row>
    <row r="1805" spans="1:6" x14ac:dyDescent="0.25">
      <c r="A1805" s="73">
        <v>38006</v>
      </c>
      <c r="B1805" s="74" t="s">
        <v>2597</v>
      </c>
      <c r="C1805" s="73" t="s">
        <v>101</v>
      </c>
      <c r="D1805" s="75">
        <v>26.42</v>
      </c>
      <c r="E1805" s="75">
        <v>26.42</v>
      </c>
      <c r="F1805" s="73" t="s">
        <v>17</v>
      </c>
    </row>
    <row r="1806" spans="1:6" x14ac:dyDescent="0.25">
      <c r="A1806" s="73">
        <v>38007</v>
      </c>
      <c r="B1806" s="74" t="s">
        <v>2598</v>
      </c>
      <c r="C1806" s="73" t="s">
        <v>101</v>
      </c>
      <c r="D1806" s="75">
        <v>30.49</v>
      </c>
      <c r="E1806" s="75">
        <v>30.49</v>
      </c>
      <c r="F1806" s="73" t="s">
        <v>17</v>
      </c>
    </row>
    <row r="1807" spans="1:6" x14ac:dyDescent="0.25">
      <c r="A1807" s="73">
        <v>38008</v>
      </c>
      <c r="B1807" s="74" t="s">
        <v>2599</v>
      </c>
      <c r="C1807" s="73" t="s">
        <v>101</v>
      </c>
      <c r="D1807" s="75">
        <v>48.78</v>
      </c>
      <c r="E1807" s="75">
        <v>48.78</v>
      </c>
      <c r="F1807" s="73" t="s">
        <v>17</v>
      </c>
    </row>
    <row r="1808" spans="1:6" x14ac:dyDescent="0.25">
      <c r="A1808" s="73">
        <v>38009</v>
      </c>
      <c r="B1808" s="74" t="s">
        <v>2600</v>
      </c>
      <c r="C1808" s="73" t="s">
        <v>101</v>
      </c>
      <c r="D1808" s="75">
        <v>59.72</v>
      </c>
      <c r="E1808" s="75">
        <v>59.72</v>
      </c>
      <c r="F1808" s="73" t="s">
        <v>17</v>
      </c>
    </row>
    <row r="1809" spans="1:6" x14ac:dyDescent="0.25">
      <c r="A1809" s="73">
        <v>38010</v>
      </c>
      <c r="B1809" s="74" t="s">
        <v>2601</v>
      </c>
      <c r="C1809" s="73" t="s">
        <v>101</v>
      </c>
      <c r="D1809" s="75">
        <v>5.2</v>
      </c>
      <c r="E1809" s="75">
        <v>5.2</v>
      </c>
      <c r="F1809" s="73" t="s">
        <v>17</v>
      </c>
    </row>
    <row r="1810" spans="1:6" x14ac:dyDescent="0.25">
      <c r="A1810" s="73">
        <v>38011</v>
      </c>
      <c r="B1810" s="74" t="s">
        <v>2602</v>
      </c>
      <c r="C1810" s="73" t="s">
        <v>101</v>
      </c>
      <c r="D1810" s="75">
        <v>10.42</v>
      </c>
      <c r="E1810" s="75">
        <v>10.42</v>
      </c>
      <c r="F1810" s="73" t="s">
        <v>17</v>
      </c>
    </row>
    <row r="1811" spans="1:6" x14ac:dyDescent="0.25">
      <c r="A1811" s="73">
        <v>38012</v>
      </c>
      <c r="B1811" s="74" t="s">
        <v>2603</v>
      </c>
      <c r="C1811" s="73" t="s">
        <v>101</v>
      </c>
      <c r="D1811" s="75">
        <v>39.729999999999997</v>
      </c>
      <c r="E1811" s="75">
        <v>39.729999999999997</v>
      </c>
      <c r="F1811" s="73" t="s">
        <v>17</v>
      </c>
    </row>
    <row r="1812" spans="1:6" x14ac:dyDescent="0.25">
      <c r="A1812" s="73">
        <v>38013</v>
      </c>
      <c r="B1812" s="74" t="s">
        <v>2604</v>
      </c>
      <c r="C1812" s="73" t="s">
        <v>101</v>
      </c>
      <c r="D1812" s="75">
        <v>51.04</v>
      </c>
      <c r="E1812" s="75">
        <v>51.04</v>
      </c>
      <c r="F1812" s="73" t="s">
        <v>17</v>
      </c>
    </row>
    <row r="1813" spans="1:6" x14ac:dyDescent="0.25">
      <c r="A1813" s="73">
        <v>38014</v>
      </c>
      <c r="B1813" s="74" t="s">
        <v>2605</v>
      </c>
      <c r="C1813" s="73" t="s">
        <v>101</v>
      </c>
      <c r="D1813" s="75">
        <v>85.24</v>
      </c>
      <c r="E1813" s="75">
        <v>85.24</v>
      </c>
      <c r="F1813" s="73" t="s">
        <v>17</v>
      </c>
    </row>
    <row r="1814" spans="1:6" x14ac:dyDescent="0.25">
      <c r="A1814" s="73">
        <v>38015</v>
      </c>
      <c r="B1814" s="74" t="s">
        <v>2606</v>
      </c>
      <c r="C1814" s="73" t="s">
        <v>101</v>
      </c>
      <c r="D1814" s="75">
        <v>200.38</v>
      </c>
      <c r="E1814" s="75">
        <v>200.38</v>
      </c>
      <c r="F1814" s="73" t="s">
        <v>17</v>
      </c>
    </row>
    <row r="1815" spans="1:6" x14ac:dyDescent="0.25">
      <c r="A1815" s="73">
        <v>38016</v>
      </c>
      <c r="B1815" s="74" t="s">
        <v>2607</v>
      </c>
      <c r="C1815" s="73" t="s">
        <v>101</v>
      </c>
      <c r="D1815" s="75">
        <v>233.02</v>
      </c>
      <c r="E1815" s="75">
        <v>233.02</v>
      </c>
      <c r="F1815" s="73" t="s">
        <v>17</v>
      </c>
    </row>
    <row r="1816" spans="1:6" x14ac:dyDescent="0.25">
      <c r="A1816" s="73">
        <v>38017</v>
      </c>
      <c r="B1816" s="74" t="s">
        <v>2608</v>
      </c>
      <c r="C1816" s="73" t="s">
        <v>101</v>
      </c>
      <c r="D1816" s="75">
        <v>11.11</v>
      </c>
      <c r="E1816" s="75">
        <v>11.11</v>
      </c>
      <c r="F1816" s="73" t="s">
        <v>17</v>
      </c>
    </row>
    <row r="1817" spans="1:6" x14ac:dyDescent="0.25">
      <c r="A1817" s="73">
        <v>38018</v>
      </c>
      <c r="B1817" s="74" t="s">
        <v>2609</v>
      </c>
      <c r="C1817" s="73" t="s">
        <v>101</v>
      </c>
      <c r="D1817" s="75">
        <v>12.49</v>
      </c>
      <c r="E1817" s="75">
        <v>12.49</v>
      </c>
      <c r="F1817" s="73" t="s">
        <v>17</v>
      </c>
    </row>
    <row r="1818" spans="1:6" x14ac:dyDescent="0.25">
      <c r="A1818" s="73">
        <v>38019</v>
      </c>
      <c r="B1818" s="74" t="s">
        <v>2610</v>
      </c>
      <c r="C1818" s="73" t="s">
        <v>101</v>
      </c>
      <c r="D1818" s="75">
        <v>7.91</v>
      </c>
      <c r="E1818" s="75">
        <v>7.91</v>
      </c>
      <c r="F1818" s="73" t="s">
        <v>17</v>
      </c>
    </row>
    <row r="1819" spans="1:6" x14ac:dyDescent="0.25">
      <c r="A1819" s="73">
        <v>38020</v>
      </c>
      <c r="B1819" s="74" t="s">
        <v>2611</v>
      </c>
      <c r="C1819" s="73" t="s">
        <v>101</v>
      </c>
      <c r="D1819" s="75">
        <v>9.74</v>
      </c>
      <c r="E1819" s="75">
        <v>9.74</v>
      </c>
      <c r="F1819" s="73" t="s">
        <v>17</v>
      </c>
    </row>
    <row r="1820" spans="1:6" x14ac:dyDescent="0.25">
      <c r="A1820" s="73">
        <v>38021</v>
      </c>
      <c r="B1820" s="74" t="s">
        <v>2612</v>
      </c>
      <c r="C1820" s="73" t="s">
        <v>101</v>
      </c>
      <c r="D1820" s="75">
        <v>24.8</v>
      </c>
      <c r="E1820" s="75">
        <v>24.8</v>
      </c>
      <c r="F1820" s="73" t="s">
        <v>17</v>
      </c>
    </row>
    <row r="1821" spans="1:6" x14ac:dyDescent="0.25">
      <c r="A1821" s="73">
        <v>38022</v>
      </c>
      <c r="B1821" s="74" t="s">
        <v>2613</v>
      </c>
      <c r="C1821" s="73" t="s">
        <v>101</v>
      </c>
      <c r="D1821" s="75">
        <v>44.42</v>
      </c>
      <c r="E1821" s="75">
        <v>44.42</v>
      </c>
      <c r="F1821" s="73" t="s">
        <v>17</v>
      </c>
    </row>
    <row r="1822" spans="1:6" x14ac:dyDescent="0.25">
      <c r="A1822" s="73">
        <v>38023</v>
      </c>
      <c r="B1822" s="74" t="s">
        <v>2614</v>
      </c>
      <c r="C1822" s="73" t="s">
        <v>101</v>
      </c>
      <c r="D1822" s="75">
        <v>7.04</v>
      </c>
      <c r="E1822" s="75">
        <v>7.04</v>
      </c>
      <c r="F1822" s="73" t="s">
        <v>17</v>
      </c>
    </row>
    <row r="1823" spans="1:6" ht="25.5" x14ac:dyDescent="0.25">
      <c r="A1823" s="73">
        <v>38025</v>
      </c>
      <c r="B1823" s="74" t="s">
        <v>2615</v>
      </c>
      <c r="C1823" s="73" t="s">
        <v>101</v>
      </c>
      <c r="D1823" s="75">
        <v>7.56</v>
      </c>
      <c r="E1823" s="75">
        <v>7.56</v>
      </c>
      <c r="F1823" s="73" t="s">
        <v>17</v>
      </c>
    </row>
    <row r="1824" spans="1:6" ht="25.5" x14ac:dyDescent="0.25">
      <c r="A1824" s="73">
        <v>38026</v>
      </c>
      <c r="B1824" s="74" t="s">
        <v>2616</v>
      </c>
      <c r="C1824" s="73" t="s">
        <v>101</v>
      </c>
      <c r="D1824" s="75">
        <v>18.670000000000002</v>
      </c>
      <c r="E1824" s="75">
        <v>18.670000000000002</v>
      </c>
      <c r="F1824" s="73" t="s">
        <v>17</v>
      </c>
    </row>
    <row r="1825" spans="1:6" ht="25.5" x14ac:dyDescent="0.25">
      <c r="A1825" s="73">
        <v>38055</v>
      </c>
      <c r="B1825" s="74" t="s">
        <v>2617</v>
      </c>
      <c r="C1825" s="73" t="s">
        <v>101</v>
      </c>
      <c r="D1825" s="75">
        <v>8.34</v>
      </c>
      <c r="E1825" s="75">
        <v>8.34</v>
      </c>
      <c r="F1825" s="73" t="s">
        <v>17</v>
      </c>
    </row>
    <row r="1826" spans="1:6" ht="25.5" x14ac:dyDescent="0.25">
      <c r="A1826" s="73">
        <v>38056</v>
      </c>
      <c r="B1826" s="74" t="s">
        <v>2618</v>
      </c>
      <c r="C1826" s="73" t="s">
        <v>101</v>
      </c>
      <c r="D1826" s="75">
        <v>46.03</v>
      </c>
      <c r="E1826" s="75">
        <v>46.03</v>
      </c>
      <c r="F1826" s="73" t="s">
        <v>17</v>
      </c>
    </row>
    <row r="1827" spans="1:6" x14ac:dyDescent="0.25">
      <c r="A1827" s="73">
        <v>38060</v>
      </c>
      <c r="B1827" s="74" t="s">
        <v>2619</v>
      </c>
      <c r="C1827" s="73" t="s">
        <v>101</v>
      </c>
      <c r="D1827" s="75">
        <v>50.39</v>
      </c>
      <c r="E1827" s="75">
        <v>50.39</v>
      </c>
      <c r="F1827" s="73" t="s">
        <v>17</v>
      </c>
    </row>
    <row r="1828" spans="1:6" x14ac:dyDescent="0.25">
      <c r="A1828" s="73">
        <v>38061</v>
      </c>
      <c r="B1828" s="74" t="s">
        <v>2620</v>
      </c>
      <c r="C1828" s="73" t="s">
        <v>101</v>
      </c>
      <c r="D1828" s="75">
        <v>44.52</v>
      </c>
      <c r="E1828" s="75">
        <v>44.52</v>
      </c>
      <c r="F1828" s="73" t="s">
        <v>17</v>
      </c>
    </row>
    <row r="1829" spans="1:6" ht="25.5" x14ac:dyDescent="0.25">
      <c r="A1829" s="73">
        <v>38062</v>
      </c>
      <c r="B1829" s="74" t="s">
        <v>2621</v>
      </c>
      <c r="C1829" s="73" t="s">
        <v>101</v>
      </c>
      <c r="D1829" s="75">
        <v>6.52</v>
      </c>
      <c r="E1829" s="75">
        <v>6.52</v>
      </c>
      <c r="F1829" s="73" t="s">
        <v>17</v>
      </c>
    </row>
    <row r="1830" spans="1:6" ht="25.5" x14ac:dyDescent="0.25">
      <c r="A1830" s="73">
        <v>38063</v>
      </c>
      <c r="B1830" s="74" t="s">
        <v>2622</v>
      </c>
      <c r="C1830" s="73" t="s">
        <v>101</v>
      </c>
      <c r="D1830" s="75">
        <v>8.8800000000000008</v>
      </c>
      <c r="E1830" s="75">
        <v>8.8800000000000008</v>
      </c>
      <c r="F1830" s="73" t="s">
        <v>17</v>
      </c>
    </row>
    <row r="1831" spans="1:6" ht="25.5" x14ac:dyDescent="0.25">
      <c r="A1831" s="73">
        <v>38064</v>
      </c>
      <c r="B1831" s="74" t="s">
        <v>2623</v>
      </c>
      <c r="C1831" s="73" t="s">
        <v>101</v>
      </c>
      <c r="D1831" s="75">
        <v>18.41</v>
      </c>
      <c r="E1831" s="75">
        <v>18.41</v>
      </c>
      <c r="F1831" s="73" t="s">
        <v>17</v>
      </c>
    </row>
    <row r="1832" spans="1:6" ht="25.5" x14ac:dyDescent="0.25">
      <c r="A1832" s="73">
        <v>38065</v>
      </c>
      <c r="B1832" s="74" t="s">
        <v>2624</v>
      </c>
      <c r="C1832" s="73" t="s">
        <v>101</v>
      </c>
      <c r="D1832" s="75">
        <v>26.12</v>
      </c>
      <c r="E1832" s="75">
        <v>26.12</v>
      </c>
      <c r="F1832" s="73" t="s">
        <v>17</v>
      </c>
    </row>
    <row r="1833" spans="1:6" ht="25.5" x14ac:dyDescent="0.25">
      <c r="A1833" s="73">
        <v>38066</v>
      </c>
      <c r="B1833" s="74" t="s">
        <v>2625</v>
      </c>
      <c r="C1833" s="73" t="s">
        <v>101</v>
      </c>
      <c r="D1833" s="75">
        <v>8.7899999999999991</v>
      </c>
      <c r="E1833" s="75">
        <v>8.7899999999999991</v>
      </c>
      <c r="F1833" s="73" t="s">
        <v>17</v>
      </c>
    </row>
    <row r="1834" spans="1:6" ht="25.5" x14ac:dyDescent="0.25">
      <c r="A1834" s="73">
        <v>38067</v>
      </c>
      <c r="B1834" s="74" t="s">
        <v>2626</v>
      </c>
      <c r="C1834" s="73" t="s">
        <v>101</v>
      </c>
      <c r="D1834" s="75">
        <v>12.37</v>
      </c>
      <c r="E1834" s="75">
        <v>12.37</v>
      </c>
      <c r="F1834" s="73" t="s">
        <v>17</v>
      </c>
    </row>
    <row r="1835" spans="1:6" ht="25.5" x14ac:dyDescent="0.25">
      <c r="A1835" s="73">
        <v>38068</v>
      </c>
      <c r="B1835" s="74" t="s">
        <v>2627</v>
      </c>
      <c r="C1835" s="73" t="s">
        <v>101</v>
      </c>
      <c r="D1835" s="75">
        <v>13.39</v>
      </c>
      <c r="E1835" s="75">
        <v>13.39</v>
      </c>
      <c r="F1835" s="73" t="s">
        <v>17</v>
      </c>
    </row>
    <row r="1836" spans="1:6" ht="25.5" x14ac:dyDescent="0.25">
      <c r="A1836" s="73">
        <v>38069</v>
      </c>
      <c r="B1836" s="74" t="s">
        <v>2628</v>
      </c>
      <c r="C1836" s="73" t="s">
        <v>101</v>
      </c>
      <c r="D1836" s="75">
        <v>14.48</v>
      </c>
      <c r="E1836" s="75">
        <v>14.48</v>
      </c>
      <c r="F1836" s="73" t="s">
        <v>17</v>
      </c>
    </row>
    <row r="1837" spans="1:6" ht="25.5" x14ac:dyDescent="0.25">
      <c r="A1837" s="73">
        <v>38070</v>
      </c>
      <c r="B1837" s="74" t="s">
        <v>2629</v>
      </c>
      <c r="C1837" s="73" t="s">
        <v>101</v>
      </c>
      <c r="D1837" s="75">
        <v>15.47</v>
      </c>
      <c r="E1837" s="75">
        <v>15.47</v>
      </c>
      <c r="F1837" s="73" t="s">
        <v>17</v>
      </c>
    </row>
    <row r="1838" spans="1:6" ht="25.5" x14ac:dyDescent="0.25">
      <c r="A1838" s="73">
        <v>38071</v>
      </c>
      <c r="B1838" s="74" t="s">
        <v>2630</v>
      </c>
      <c r="C1838" s="73" t="s">
        <v>101</v>
      </c>
      <c r="D1838" s="75">
        <v>16.010000000000002</v>
      </c>
      <c r="E1838" s="75">
        <v>16.010000000000002</v>
      </c>
      <c r="F1838" s="73" t="s">
        <v>17</v>
      </c>
    </row>
    <row r="1839" spans="1:6" ht="25.5" x14ac:dyDescent="0.25">
      <c r="A1839" s="73">
        <v>38072</v>
      </c>
      <c r="B1839" s="74" t="s">
        <v>2631</v>
      </c>
      <c r="C1839" s="73" t="s">
        <v>101</v>
      </c>
      <c r="D1839" s="75">
        <v>19.399999999999999</v>
      </c>
      <c r="E1839" s="75">
        <v>19.399999999999999</v>
      </c>
      <c r="F1839" s="73" t="s">
        <v>17</v>
      </c>
    </row>
    <row r="1840" spans="1:6" ht="25.5" x14ac:dyDescent="0.25">
      <c r="A1840" s="73">
        <v>38073</v>
      </c>
      <c r="B1840" s="74" t="s">
        <v>2632</v>
      </c>
      <c r="C1840" s="73" t="s">
        <v>101</v>
      </c>
      <c r="D1840" s="75">
        <v>21.55</v>
      </c>
      <c r="E1840" s="75">
        <v>21.55</v>
      </c>
      <c r="F1840" s="73" t="s">
        <v>17</v>
      </c>
    </row>
    <row r="1841" spans="1:6" ht="25.5" x14ac:dyDescent="0.25">
      <c r="A1841" s="73">
        <v>38074</v>
      </c>
      <c r="B1841" s="74" t="s">
        <v>2633</v>
      </c>
      <c r="C1841" s="73" t="s">
        <v>101</v>
      </c>
      <c r="D1841" s="75">
        <v>23.52</v>
      </c>
      <c r="E1841" s="75">
        <v>23.52</v>
      </c>
      <c r="F1841" s="73" t="s">
        <v>17</v>
      </c>
    </row>
    <row r="1842" spans="1:6" ht="25.5" x14ac:dyDescent="0.25">
      <c r="A1842" s="73">
        <v>38075</v>
      </c>
      <c r="B1842" s="74" t="s">
        <v>2634</v>
      </c>
      <c r="C1842" s="73" t="s">
        <v>101</v>
      </c>
      <c r="D1842" s="75">
        <v>14.72</v>
      </c>
      <c r="E1842" s="75">
        <v>14.72</v>
      </c>
      <c r="F1842" s="73" t="s">
        <v>17</v>
      </c>
    </row>
    <row r="1843" spans="1:6" ht="25.5" x14ac:dyDescent="0.25">
      <c r="A1843" s="73">
        <v>38076</v>
      </c>
      <c r="B1843" s="74" t="s">
        <v>2635</v>
      </c>
      <c r="C1843" s="73" t="s">
        <v>101</v>
      </c>
      <c r="D1843" s="75">
        <v>16.5</v>
      </c>
      <c r="E1843" s="75">
        <v>16.5</v>
      </c>
      <c r="F1843" s="73" t="s">
        <v>17</v>
      </c>
    </row>
    <row r="1844" spans="1:6" ht="25.5" x14ac:dyDescent="0.25">
      <c r="A1844" s="73">
        <v>38077</v>
      </c>
      <c r="B1844" s="74" t="s">
        <v>2636</v>
      </c>
      <c r="C1844" s="73" t="s">
        <v>101</v>
      </c>
      <c r="D1844" s="75">
        <v>14.15</v>
      </c>
      <c r="E1844" s="75">
        <v>14.15</v>
      </c>
      <c r="F1844" s="73" t="s">
        <v>17</v>
      </c>
    </row>
    <row r="1845" spans="1:6" ht="25.5" x14ac:dyDescent="0.25">
      <c r="A1845" s="73">
        <v>38078</v>
      </c>
      <c r="B1845" s="74" t="s">
        <v>2637</v>
      </c>
      <c r="C1845" s="73" t="s">
        <v>101</v>
      </c>
      <c r="D1845" s="75">
        <v>15.24</v>
      </c>
      <c r="E1845" s="75">
        <v>15.24</v>
      </c>
      <c r="F1845" s="73" t="s">
        <v>17</v>
      </c>
    </row>
    <row r="1846" spans="1:6" ht="25.5" x14ac:dyDescent="0.25">
      <c r="A1846" s="73">
        <v>38079</v>
      </c>
      <c r="B1846" s="74" t="s">
        <v>2638</v>
      </c>
      <c r="C1846" s="73" t="s">
        <v>101</v>
      </c>
      <c r="D1846" s="75">
        <v>20.190000000000001</v>
      </c>
      <c r="E1846" s="75">
        <v>20.190000000000001</v>
      </c>
      <c r="F1846" s="73" t="s">
        <v>17</v>
      </c>
    </row>
    <row r="1847" spans="1:6" ht="25.5" x14ac:dyDescent="0.25">
      <c r="A1847" s="73">
        <v>38080</v>
      </c>
      <c r="B1847" s="74" t="s">
        <v>2639</v>
      </c>
      <c r="C1847" s="73" t="s">
        <v>101</v>
      </c>
      <c r="D1847" s="75">
        <v>26.47</v>
      </c>
      <c r="E1847" s="75">
        <v>26.47</v>
      </c>
      <c r="F1847" s="73" t="s">
        <v>17</v>
      </c>
    </row>
    <row r="1848" spans="1:6" ht="25.5" x14ac:dyDescent="0.25">
      <c r="A1848" s="73">
        <v>38081</v>
      </c>
      <c r="B1848" s="74" t="s">
        <v>2640</v>
      </c>
      <c r="C1848" s="73" t="s">
        <v>101</v>
      </c>
      <c r="D1848" s="75">
        <v>22.45</v>
      </c>
      <c r="E1848" s="75">
        <v>22.45</v>
      </c>
      <c r="F1848" s="73" t="s">
        <v>17</v>
      </c>
    </row>
    <row r="1849" spans="1:6" ht="25.5" x14ac:dyDescent="0.25">
      <c r="A1849" s="73">
        <v>38082</v>
      </c>
      <c r="B1849" s="74" t="s">
        <v>2641</v>
      </c>
      <c r="C1849" s="73" t="s">
        <v>101</v>
      </c>
      <c r="D1849" s="75">
        <v>18.73</v>
      </c>
      <c r="E1849" s="75">
        <v>18.73</v>
      </c>
      <c r="F1849" s="73" t="s">
        <v>17</v>
      </c>
    </row>
    <row r="1850" spans="1:6" ht="25.5" x14ac:dyDescent="0.25">
      <c r="A1850" s="73">
        <v>38083</v>
      </c>
      <c r="B1850" s="74" t="s">
        <v>2642</v>
      </c>
      <c r="C1850" s="73" t="s">
        <v>101</v>
      </c>
      <c r="D1850" s="75">
        <v>33.06</v>
      </c>
      <c r="E1850" s="75">
        <v>33.06</v>
      </c>
      <c r="F1850" s="73" t="s">
        <v>17</v>
      </c>
    </row>
    <row r="1851" spans="1:6" ht="25.5" x14ac:dyDescent="0.25">
      <c r="A1851" s="73">
        <v>38084</v>
      </c>
      <c r="B1851" s="74" t="s">
        <v>2643</v>
      </c>
      <c r="C1851" s="73" t="s">
        <v>101</v>
      </c>
      <c r="D1851" s="75">
        <v>14.39</v>
      </c>
      <c r="E1851" s="75">
        <v>14.39</v>
      </c>
      <c r="F1851" s="73" t="s">
        <v>17</v>
      </c>
    </row>
    <row r="1852" spans="1:6" ht="25.5" x14ac:dyDescent="0.25">
      <c r="A1852" s="73">
        <v>38085</v>
      </c>
      <c r="B1852" s="74" t="s">
        <v>2644</v>
      </c>
      <c r="C1852" s="73" t="s">
        <v>101</v>
      </c>
      <c r="D1852" s="75">
        <v>20.12</v>
      </c>
      <c r="E1852" s="75">
        <v>20.12</v>
      </c>
      <c r="F1852" s="73" t="s">
        <v>17</v>
      </c>
    </row>
    <row r="1853" spans="1:6" ht="25.5" x14ac:dyDescent="0.25">
      <c r="A1853" s="73">
        <v>38087</v>
      </c>
      <c r="B1853" s="74" t="s">
        <v>2645</v>
      </c>
      <c r="C1853" s="73" t="s">
        <v>101</v>
      </c>
      <c r="D1853" s="75">
        <v>56.94</v>
      </c>
      <c r="E1853" s="75">
        <v>56.94</v>
      </c>
      <c r="F1853" s="73" t="s">
        <v>17</v>
      </c>
    </row>
    <row r="1854" spans="1:6" ht="25.5" x14ac:dyDescent="0.25">
      <c r="A1854" s="73">
        <v>38088</v>
      </c>
      <c r="B1854" s="74" t="s">
        <v>2646</v>
      </c>
      <c r="C1854" s="73" t="s">
        <v>101</v>
      </c>
      <c r="D1854" s="75">
        <v>74.39</v>
      </c>
      <c r="E1854" s="75">
        <v>74.39</v>
      </c>
      <c r="F1854" s="73" t="s">
        <v>17</v>
      </c>
    </row>
    <row r="1855" spans="1:6" ht="38.25" x14ac:dyDescent="0.25">
      <c r="A1855" s="73">
        <v>38089</v>
      </c>
      <c r="B1855" s="74" t="s">
        <v>2647</v>
      </c>
      <c r="C1855" s="73" t="s">
        <v>101</v>
      </c>
      <c r="D1855" s="75">
        <v>47.42</v>
      </c>
      <c r="E1855" s="75">
        <v>47.42</v>
      </c>
      <c r="F1855" s="73" t="s">
        <v>17</v>
      </c>
    </row>
    <row r="1856" spans="1:6" ht="38.25" x14ac:dyDescent="0.25">
      <c r="A1856" s="73">
        <v>38090</v>
      </c>
      <c r="B1856" s="74" t="s">
        <v>2648</v>
      </c>
      <c r="C1856" s="73" t="s">
        <v>101</v>
      </c>
      <c r="D1856" s="75">
        <v>49.01</v>
      </c>
      <c r="E1856" s="75">
        <v>49.01</v>
      </c>
      <c r="F1856" s="73" t="s">
        <v>17</v>
      </c>
    </row>
    <row r="1857" spans="1:6" ht="25.5" x14ac:dyDescent="0.25">
      <c r="A1857" s="73">
        <v>38091</v>
      </c>
      <c r="B1857" s="74" t="s">
        <v>2649</v>
      </c>
      <c r="C1857" s="73" t="s">
        <v>101</v>
      </c>
      <c r="D1857" s="75">
        <v>2.2400000000000002</v>
      </c>
      <c r="E1857" s="75">
        <v>2.2400000000000002</v>
      </c>
      <c r="F1857" s="73" t="s">
        <v>17</v>
      </c>
    </row>
    <row r="1858" spans="1:6" ht="25.5" x14ac:dyDescent="0.25">
      <c r="A1858" s="73">
        <v>38092</v>
      </c>
      <c r="B1858" s="74" t="s">
        <v>2650</v>
      </c>
      <c r="C1858" s="73" t="s">
        <v>101</v>
      </c>
      <c r="D1858" s="75">
        <v>2.12</v>
      </c>
      <c r="E1858" s="75">
        <v>2.12</v>
      </c>
      <c r="F1858" s="73" t="s">
        <v>17</v>
      </c>
    </row>
    <row r="1859" spans="1:6" ht="25.5" x14ac:dyDescent="0.25">
      <c r="A1859" s="73">
        <v>38093</v>
      </c>
      <c r="B1859" s="74" t="s">
        <v>2651</v>
      </c>
      <c r="C1859" s="73" t="s">
        <v>101</v>
      </c>
      <c r="D1859" s="75">
        <v>2.2000000000000002</v>
      </c>
      <c r="E1859" s="75">
        <v>2.2000000000000002</v>
      </c>
      <c r="F1859" s="73" t="s">
        <v>17</v>
      </c>
    </row>
    <row r="1860" spans="1:6" ht="25.5" x14ac:dyDescent="0.25">
      <c r="A1860" s="73">
        <v>38094</v>
      </c>
      <c r="B1860" s="74" t="s">
        <v>2652</v>
      </c>
      <c r="C1860" s="73" t="s">
        <v>101</v>
      </c>
      <c r="D1860" s="75">
        <v>2.69</v>
      </c>
      <c r="E1860" s="75">
        <v>2.69</v>
      </c>
      <c r="F1860" s="73" t="s">
        <v>17</v>
      </c>
    </row>
    <row r="1861" spans="1:6" ht="25.5" x14ac:dyDescent="0.25">
      <c r="A1861" s="73">
        <v>38095</v>
      </c>
      <c r="B1861" s="74" t="s">
        <v>2653</v>
      </c>
      <c r="C1861" s="73" t="s">
        <v>101</v>
      </c>
      <c r="D1861" s="75">
        <v>4.74</v>
      </c>
      <c r="E1861" s="75">
        <v>4.74</v>
      </c>
      <c r="F1861" s="73" t="s">
        <v>17</v>
      </c>
    </row>
    <row r="1862" spans="1:6" ht="25.5" x14ac:dyDescent="0.25">
      <c r="A1862" s="73">
        <v>38096</v>
      </c>
      <c r="B1862" s="74" t="s">
        <v>2654</v>
      </c>
      <c r="C1862" s="73" t="s">
        <v>101</v>
      </c>
      <c r="D1862" s="75">
        <v>5.0999999999999996</v>
      </c>
      <c r="E1862" s="75">
        <v>5.0999999999999996</v>
      </c>
      <c r="F1862" s="73" t="s">
        <v>17</v>
      </c>
    </row>
    <row r="1863" spans="1:6" ht="25.5" x14ac:dyDescent="0.25">
      <c r="A1863" s="73">
        <v>38097</v>
      </c>
      <c r="B1863" s="74" t="s">
        <v>2655</v>
      </c>
      <c r="C1863" s="73" t="s">
        <v>101</v>
      </c>
      <c r="D1863" s="75">
        <v>5.47</v>
      </c>
      <c r="E1863" s="75">
        <v>5.47</v>
      </c>
      <c r="F1863" s="73" t="s">
        <v>17</v>
      </c>
    </row>
    <row r="1864" spans="1:6" ht="25.5" x14ac:dyDescent="0.25">
      <c r="A1864" s="73">
        <v>38098</v>
      </c>
      <c r="B1864" s="74" t="s">
        <v>2656</v>
      </c>
      <c r="C1864" s="73" t="s">
        <v>101</v>
      </c>
      <c r="D1864" s="75">
        <v>5.47</v>
      </c>
      <c r="E1864" s="75">
        <v>5.47</v>
      </c>
      <c r="F1864" s="73" t="s">
        <v>17</v>
      </c>
    </row>
    <row r="1865" spans="1:6" ht="25.5" x14ac:dyDescent="0.25">
      <c r="A1865" s="73">
        <v>38099</v>
      </c>
      <c r="B1865" s="74" t="s">
        <v>2657</v>
      </c>
      <c r="C1865" s="73" t="s">
        <v>101</v>
      </c>
      <c r="D1865" s="75">
        <v>1.4</v>
      </c>
      <c r="E1865" s="75">
        <v>1.4</v>
      </c>
      <c r="F1865" s="73" t="s">
        <v>17</v>
      </c>
    </row>
    <row r="1866" spans="1:6" ht="25.5" x14ac:dyDescent="0.25">
      <c r="A1866" s="73">
        <v>38100</v>
      </c>
      <c r="B1866" s="74" t="s">
        <v>2658</v>
      </c>
      <c r="C1866" s="73" t="s">
        <v>101</v>
      </c>
      <c r="D1866" s="75">
        <v>2.29</v>
      </c>
      <c r="E1866" s="75">
        <v>2.29</v>
      </c>
      <c r="F1866" s="73" t="s">
        <v>17</v>
      </c>
    </row>
    <row r="1867" spans="1:6" x14ac:dyDescent="0.25">
      <c r="A1867" s="73">
        <v>38101</v>
      </c>
      <c r="B1867" s="74" t="s">
        <v>2659</v>
      </c>
      <c r="C1867" s="73" t="s">
        <v>101</v>
      </c>
      <c r="D1867" s="75">
        <v>7.23</v>
      </c>
      <c r="E1867" s="75">
        <v>7.23</v>
      </c>
      <c r="F1867" s="73" t="s">
        <v>17</v>
      </c>
    </row>
    <row r="1868" spans="1:6" x14ac:dyDescent="0.25">
      <c r="A1868" s="73">
        <v>38102</v>
      </c>
      <c r="B1868" s="74" t="s">
        <v>2660</v>
      </c>
      <c r="C1868" s="73" t="s">
        <v>101</v>
      </c>
      <c r="D1868" s="75">
        <v>9.25</v>
      </c>
      <c r="E1868" s="75">
        <v>9.25</v>
      </c>
      <c r="F1868" s="73" t="s">
        <v>17</v>
      </c>
    </row>
    <row r="1869" spans="1:6" x14ac:dyDescent="0.25">
      <c r="A1869" s="73">
        <v>38103</v>
      </c>
      <c r="B1869" s="74" t="s">
        <v>2661</v>
      </c>
      <c r="C1869" s="73" t="s">
        <v>101</v>
      </c>
      <c r="D1869" s="75">
        <v>15.21</v>
      </c>
      <c r="E1869" s="75">
        <v>15.21</v>
      </c>
      <c r="F1869" s="73" t="s">
        <v>17</v>
      </c>
    </row>
    <row r="1870" spans="1:6" x14ac:dyDescent="0.25">
      <c r="A1870" s="73">
        <v>38104</v>
      </c>
      <c r="B1870" s="74" t="s">
        <v>2662</v>
      </c>
      <c r="C1870" s="73" t="s">
        <v>101</v>
      </c>
      <c r="D1870" s="75">
        <v>29.78</v>
      </c>
      <c r="E1870" s="75">
        <v>29.78</v>
      </c>
      <c r="F1870" s="73" t="s">
        <v>17</v>
      </c>
    </row>
    <row r="1871" spans="1:6" x14ac:dyDescent="0.25">
      <c r="A1871" s="73">
        <v>38105</v>
      </c>
      <c r="B1871" s="74" t="s">
        <v>2663</v>
      </c>
      <c r="C1871" s="73" t="s">
        <v>101</v>
      </c>
      <c r="D1871" s="75">
        <v>10.130000000000001</v>
      </c>
      <c r="E1871" s="75">
        <v>10.130000000000001</v>
      </c>
      <c r="F1871" s="73" t="s">
        <v>17</v>
      </c>
    </row>
    <row r="1872" spans="1:6" x14ac:dyDescent="0.25">
      <c r="A1872" s="73">
        <v>38106</v>
      </c>
      <c r="B1872" s="74" t="s">
        <v>2664</v>
      </c>
      <c r="C1872" s="73" t="s">
        <v>101</v>
      </c>
      <c r="D1872" s="75">
        <v>17.03</v>
      </c>
      <c r="E1872" s="75">
        <v>17.03</v>
      </c>
      <c r="F1872" s="73" t="s">
        <v>17</v>
      </c>
    </row>
    <row r="1873" spans="1:6" ht="25.5" x14ac:dyDescent="0.25">
      <c r="A1873" s="73">
        <v>38108</v>
      </c>
      <c r="B1873" s="74" t="s">
        <v>2665</v>
      </c>
      <c r="C1873" s="73" t="s">
        <v>101</v>
      </c>
      <c r="D1873" s="75">
        <v>44.27</v>
      </c>
      <c r="E1873" s="75">
        <v>44.27</v>
      </c>
      <c r="F1873" s="73" t="s">
        <v>17</v>
      </c>
    </row>
    <row r="1874" spans="1:6" ht="25.5" x14ac:dyDescent="0.25">
      <c r="A1874" s="73">
        <v>38109</v>
      </c>
      <c r="B1874" s="74" t="s">
        <v>2666</v>
      </c>
      <c r="C1874" s="73" t="s">
        <v>101</v>
      </c>
      <c r="D1874" s="75">
        <v>70.75</v>
      </c>
      <c r="E1874" s="75">
        <v>70.75</v>
      </c>
      <c r="F1874" s="73" t="s">
        <v>17</v>
      </c>
    </row>
    <row r="1875" spans="1:6" x14ac:dyDescent="0.25">
      <c r="A1875" s="73">
        <v>38110</v>
      </c>
      <c r="B1875" s="74" t="s">
        <v>2667</v>
      </c>
      <c r="C1875" s="73" t="s">
        <v>101</v>
      </c>
      <c r="D1875" s="75">
        <v>27.21</v>
      </c>
      <c r="E1875" s="75">
        <v>27.21</v>
      </c>
      <c r="F1875" s="73" t="s">
        <v>17</v>
      </c>
    </row>
    <row r="1876" spans="1:6" x14ac:dyDescent="0.25">
      <c r="A1876" s="73">
        <v>38111</v>
      </c>
      <c r="B1876" s="74" t="s">
        <v>2668</v>
      </c>
      <c r="C1876" s="73" t="s">
        <v>101</v>
      </c>
      <c r="D1876" s="75">
        <v>30.43</v>
      </c>
      <c r="E1876" s="75">
        <v>30.43</v>
      </c>
      <c r="F1876" s="73" t="s">
        <v>17</v>
      </c>
    </row>
    <row r="1877" spans="1:6" x14ac:dyDescent="0.25">
      <c r="A1877" s="73">
        <v>38112</v>
      </c>
      <c r="B1877" s="74" t="s">
        <v>2669</v>
      </c>
      <c r="C1877" s="73" t="s">
        <v>101</v>
      </c>
      <c r="D1877" s="75">
        <v>6.35</v>
      </c>
      <c r="E1877" s="75">
        <v>6.35</v>
      </c>
      <c r="F1877" s="73" t="s">
        <v>17</v>
      </c>
    </row>
    <row r="1878" spans="1:6" x14ac:dyDescent="0.25">
      <c r="A1878" s="73">
        <v>38113</v>
      </c>
      <c r="B1878" s="74" t="s">
        <v>2670</v>
      </c>
      <c r="C1878" s="73" t="s">
        <v>101</v>
      </c>
      <c r="D1878" s="75">
        <v>8.2799999999999994</v>
      </c>
      <c r="E1878" s="75">
        <v>8.2799999999999994</v>
      </c>
      <c r="F1878" s="73" t="s">
        <v>17</v>
      </c>
    </row>
    <row r="1879" spans="1:6" x14ac:dyDescent="0.25">
      <c r="A1879" s="73">
        <v>38114</v>
      </c>
      <c r="B1879" s="74" t="s">
        <v>2671</v>
      </c>
      <c r="C1879" s="73" t="s">
        <v>101</v>
      </c>
      <c r="D1879" s="75">
        <v>16.47</v>
      </c>
      <c r="E1879" s="75">
        <v>16.47</v>
      </c>
      <c r="F1879" s="73" t="s">
        <v>17</v>
      </c>
    </row>
    <row r="1880" spans="1:6" x14ac:dyDescent="0.25">
      <c r="A1880" s="73">
        <v>38115</v>
      </c>
      <c r="B1880" s="74" t="s">
        <v>2672</v>
      </c>
      <c r="C1880" s="73" t="s">
        <v>101</v>
      </c>
      <c r="D1880" s="75">
        <v>17.579999999999998</v>
      </c>
      <c r="E1880" s="75">
        <v>17.579999999999998</v>
      </c>
      <c r="F1880" s="73" t="s">
        <v>17</v>
      </c>
    </row>
    <row r="1881" spans="1:6" x14ac:dyDescent="0.25">
      <c r="A1881" s="73">
        <v>38116</v>
      </c>
      <c r="B1881" s="74" t="s">
        <v>2673</v>
      </c>
      <c r="C1881" s="73" t="s">
        <v>101</v>
      </c>
      <c r="D1881" s="75">
        <v>5.32</v>
      </c>
      <c r="E1881" s="75">
        <v>5.32</v>
      </c>
      <c r="F1881" s="73" t="s">
        <v>17</v>
      </c>
    </row>
    <row r="1882" spans="1:6" x14ac:dyDescent="0.25">
      <c r="A1882" s="73">
        <v>38117</v>
      </c>
      <c r="B1882" s="74" t="s">
        <v>2674</v>
      </c>
      <c r="C1882" s="73" t="s">
        <v>101</v>
      </c>
      <c r="D1882" s="75">
        <v>9.07</v>
      </c>
      <c r="E1882" s="75">
        <v>9.07</v>
      </c>
      <c r="F1882" s="73" t="s">
        <v>17</v>
      </c>
    </row>
    <row r="1883" spans="1:6" x14ac:dyDescent="0.25">
      <c r="A1883" s="73">
        <v>38124</v>
      </c>
      <c r="B1883" s="74" t="s">
        <v>2675</v>
      </c>
      <c r="C1883" s="73" t="s">
        <v>101</v>
      </c>
      <c r="D1883" s="75">
        <v>28.4</v>
      </c>
      <c r="E1883" s="75">
        <v>28.4</v>
      </c>
      <c r="F1883" s="73" t="s">
        <v>17</v>
      </c>
    </row>
    <row r="1884" spans="1:6" ht="25.5" x14ac:dyDescent="0.25">
      <c r="A1884" s="73">
        <v>38127</v>
      </c>
      <c r="B1884" s="74" t="s">
        <v>2676</v>
      </c>
      <c r="C1884" s="73" t="s">
        <v>101</v>
      </c>
      <c r="D1884" s="75">
        <v>430.41</v>
      </c>
      <c r="E1884" s="75">
        <v>430.41</v>
      </c>
      <c r="F1884" s="73" t="s">
        <v>17</v>
      </c>
    </row>
    <row r="1885" spans="1:6" ht="25.5" x14ac:dyDescent="0.25">
      <c r="A1885" s="73">
        <v>38129</v>
      </c>
      <c r="B1885" s="74" t="s">
        <v>2677</v>
      </c>
      <c r="C1885" s="73" t="s">
        <v>101</v>
      </c>
      <c r="D1885" s="75">
        <v>5.57</v>
      </c>
      <c r="E1885" s="75">
        <v>5.57</v>
      </c>
      <c r="F1885" s="73" t="s">
        <v>17</v>
      </c>
    </row>
    <row r="1886" spans="1:6" ht="25.5" x14ac:dyDescent="0.25">
      <c r="A1886" s="73">
        <v>38140</v>
      </c>
      <c r="B1886" s="74" t="s">
        <v>2678</v>
      </c>
      <c r="C1886" s="73" t="s">
        <v>101</v>
      </c>
      <c r="D1886" s="75">
        <v>30.05</v>
      </c>
      <c r="E1886" s="75">
        <v>30.05</v>
      </c>
      <c r="F1886" s="73" t="s">
        <v>17</v>
      </c>
    </row>
    <row r="1887" spans="1:6" ht="25.5" x14ac:dyDescent="0.25">
      <c r="A1887" s="73">
        <v>38155</v>
      </c>
      <c r="B1887" s="74" t="s">
        <v>2679</v>
      </c>
      <c r="C1887" s="73" t="s">
        <v>101</v>
      </c>
      <c r="D1887" s="75">
        <v>90.87</v>
      </c>
      <c r="E1887" s="75">
        <v>90.87</v>
      </c>
      <c r="F1887" s="73" t="s">
        <v>17</v>
      </c>
    </row>
    <row r="1888" spans="1:6" ht="25.5" x14ac:dyDescent="0.25">
      <c r="A1888" s="73">
        <v>38168</v>
      </c>
      <c r="B1888" s="74" t="s">
        <v>2680</v>
      </c>
      <c r="C1888" s="73" t="s">
        <v>101</v>
      </c>
      <c r="D1888" s="75">
        <v>150.12</v>
      </c>
      <c r="E1888" s="75">
        <v>150.12</v>
      </c>
      <c r="F1888" s="73" t="s">
        <v>17</v>
      </c>
    </row>
    <row r="1889" spans="1:6" ht="38.25" x14ac:dyDescent="0.25">
      <c r="A1889" s="73">
        <v>38170</v>
      </c>
      <c r="B1889" s="74" t="s">
        <v>2681</v>
      </c>
      <c r="C1889" s="73" t="s">
        <v>101</v>
      </c>
      <c r="D1889" s="75">
        <v>21.51</v>
      </c>
      <c r="E1889" s="75">
        <v>21.51</v>
      </c>
      <c r="F1889" s="73" t="s">
        <v>17</v>
      </c>
    </row>
    <row r="1890" spans="1:6" ht="25.5" x14ac:dyDescent="0.25">
      <c r="A1890" s="73">
        <v>38175</v>
      </c>
      <c r="B1890" s="74" t="s">
        <v>2682</v>
      </c>
      <c r="C1890" s="73" t="s">
        <v>101</v>
      </c>
      <c r="D1890" s="75">
        <v>4.92</v>
      </c>
      <c r="E1890" s="75">
        <v>4.92</v>
      </c>
      <c r="F1890" s="73" t="s">
        <v>17</v>
      </c>
    </row>
    <row r="1891" spans="1:6" ht="25.5" x14ac:dyDescent="0.25">
      <c r="A1891" s="73">
        <v>38176</v>
      </c>
      <c r="B1891" s="74" t="s">
        <v>2683</v>
      </c>
      <c r="C1891" s="73" t="s">
        <v>101</v>
      </c>
      <c r="D1891" s="75">
        <v>14.48</v>
      </c>
      <c r="E1891" s="75">
        <v>14.48</v>
      </c>
      <c r="F1891" s="73" t="s">
        <v>17</v>
      </c>
    </row>
    <row r="1892" spans="1:6" ht="25.5" x14ac:dyDescent="0.25">
      <c r="A1892" s="73">
        <v>38177</v>
      </c>
      <c r="B1892" s="74" t="s">
        <v>2684</v>
      </c>
      <c r="C1892" s="73" t="s">
        <v>101</v>
      </c>
      <c r="D1892" s="75">
        <v>21.72</v>
      </c>
      <c r="E1892" s="75">
        <v>21.72</v>
      </c>
      <c r="F1892" s="73" t="s">
        <v>17</v>
      </c>
    </row>
    <row r="1893" spans="1:6" ht="38.25" x14ac:dyDescent="0.25">
      <c r="A1893" s="73">
        <v>38178</v>
      </c>
      <c r="B1893" s="74" t="s">
        <v>2685</v>
      </c>
      <c r="C1893" s="73" t="s">
        <v>101</v>
      </c>
      <c r="D1893" s="75">
        <v>23.9</v>
      </c>
      <c r="E1893" s="75">
        <v>23.9</v>
      </c>
      <c r="F1893" s="73" t="s">
        <v>17</v>
      </c>
    </row>
    <row r="1894" spans="1:6" ht="38.25" x14ac:dyDescent="0.25">
      <c r="A1894" s="73">
        <v>38179</v>
      </c>
      <c r="B1894" s="74" t="s">
        <v>2686</v>
      </c>
      <c r="C1894" s="73" t="s">
        <v>101</v>
      </c>
      <c r="D1894" s="75">
        <v>49.1</v>
      </c>
      <c r="E1894" s="75">
        <v>49.1</v>
      </c>
      <c r="F1894" s="73" t="s">
        <v>17</v>
      </c>
    </row>
    <row r="1895" spans="1:6" ht="25.5" x14ac:dyDescent="0.25">
      <c r="A1895" s="73">
        <v>38189</v>
      </c>
      <c r="B1895" s="74" t="s">
        <v>2687</v>
      </c>
      <c r="C1895" s="73" t="s">
        <v>101</v>
      </c>
      <c r="D1895" s="75">
        <v>167.78</v>
      </c>
      <c r="E1895" s="75">
        <v>167.78</v>
      </c>
      <c r="F1895" s="73" t="s">
        <v>17</v>
      </c>
    </row>
    <row r="1896" spans="1:6" ht="25.5" x14ac:dyDescent="0.25">
      <c r="A1896" s="73">
        <v>38190</v>
      </c>
      <c r="B1896" s="74" t="s">
        <v>2688</v>
      </c>
      <c r="C1896" s="73" t="s">
        <v>101</v>
      </c>
      <c r="D1896" s="75">
        <v>353.47</v>
      </c>
      <c r="E1896" s="75">
        <v>353.47</v>
      </c>
      <c r="F1896" s="73" t="s">
        <v>17</v>
      </c>
    </row>
    <row r="1897" spans="1:6" x14ac:dyDescent="0.25">
      <c r="A1897" s="73">
        <v>38193</v>
      </c>
      <c r="B1897" s="74" t="s">
        <v>2689</v>
      </c>
      <c r="C1897" s="73" t="s">
        <v>101</v>
      </c>
      <c r="D1897" s="75">
        <v>4.3</v>
      </c>
      <c r="E1897" s="75">
        <v>4.3</v>
      </c>
      <c r="F1897" s="73" t="s">
        <v>17</v>
      </c>
    </row>
    <row r="1898" spans="1:6" x14ac:dyDescent="0.25">
      <c r="A1898" s="73">
        <v>38194</v>
      </c>
      <c r="B1898" s="74" t="s">
        <v>2690</v>
      </c>
      <c r="C1898" s="73" t="s">
        <v>101</v>
      </c>
      <c r="D1898" s="75">
        <v>4.95</v>
      </c>
      <c r="E1898" s="75">
        <v>4.95</v>
      </c>
      <c r="F1898" s="73" t="s">
        <v>17</v>
      </c>
    </row>
    <row r="1899" spans="1:6" ht="25.5" x14ac:dyDescent="0.25">
      <c r="A1899" s="73">
        <v>38196</v>
      </c>
      <c r="B1899" s="74" t="s">
        <v>2691</v>
      </c>
      <c r="C1899" s="73" t="s">
        <v>101</v>
      </c>
      <c r="D1899" s="75">
        <v>36.42</v>
      </c>
      <c r="E1899" s="75">
        <v>36.42</v>
      </c>
      <c r="F1899" s="73" t="s">
        <v>17</v>
      </c>
    </row>
    <row r="1900" spans="1:6" ht="38.25" x14ac:dyDescent="0.25">
      <c r="A1900" s="73">
        <v>38364</v>
      </c>
      <c r="B1900" s="74" t="s">
        <v>2692</v>
      </c>
      <c r="C1900" s="73" t="s">
        <v>101</v>
      </c>
      <c r="D1900" s="75">
        <v>664.63</v>
      </c>
      <c r="E1900" s="75">
        <v>664.63</v>
      </c>
      <c r="F1900" s="73" t="s">
        <v>17</v>
      </c>
    </row>
    <row r="1901" spans="1:6" x14ac:dyDescent="0.25">
      <c r="A1901" s="73">
        <v>38367</v>
      </c>
      <c r="B1901" s="74" t="s">
        <v>2693</v>
      </c>
      <c r="C1901" s="73" t="s">
        <v>101</v>
      </c>
      <c r="D1901" s="75">
        <v>15.61</v>
      </c>
      <c r="E1901" s="75">
        <v>15.61</v>
      </c>
      <c r="F1901" s="73" t="s">
        <v>17</v>
      </c>
    </row>
    <row r="1902" spans="1:6" x14ac:dyDescent="0.25">
      <c r="A1902" s="73">
        <v>38368</v>
      </c>
      <c r="B1902" s="74" t="s">
        <v>2694</v>
      </c>
      <c r="C1902" s="73" t="s">
        <v>101</v>
      </c>
      <c r="D1902" s="75">
        <v>6.74</v>
      </c>
      <c r="E1902" s="75">
        <v>6.74</v>
      </c>
      <c r="F1902" s="73" t="s">
        <v>17</v>
      </c>
    </row>
    <row r="1903" spans="1:6" ht="25.5" x14ac:dyDescent="0.25">
      <c r="A1903" s="73">
        <v>38369</v>
      </c>
      <c r="B1903" s="74" t="s">
        <v>2695</v>
      </c>
      <c r="C1903" s="73" t="s">
        <v>101</v>
      </c>
      <c r="D1903" s="75">
        <v>23.95</v>
      </c>
      <c r="E1903" s="75">
        <v>23.95</v>
      </c>
      <c r="F1903" s="73" t="s">
        <v>17</v>
      </c>
    </row>
    <row r="1904" spans="1:6" x14ac:dyDescent="0.25">
      <c r="A1904" s="73">
        <v>38370</v>
      </c>
      <c r="B1904" s="74" t="s">
        <v>2696</v>
      </c>
      <c r="C1904" s="73" t="s">
        <v>101</v>
      </c>
      <c r="D1904" s="75">
        <v>16.16</v>
      </c>
      <c r="E1904" s="75">
        <v>16.16</v>
      </c>
      <c r="F1904" s="73" t="s">
        <v>17</v>
      </c>
    </row>
    <row r="1905" spans="1:6" x14ac:dyDescent="0.25">
      <c r="A1905" s="73">
        <v>38372</v>
      </c>
      <c r="B1905" s="74" t="s">
        <v>2697</v>
      </c>
      <c r="C1905" s="73" t="s">
        <v>101</v>
      </c>
      <c r="D1905" s="75">
        <v>11.43</v>
      </c>
      <c r="E1905" s="75">
        <v>11.43</v>
      </c>
      <c r="F1905" s="73" t="s">
        <v>17</v>
      </c>
    </row>
    <row r="1906" spans="1:6" x14ac:dyDescent="0.25">
      <c r="A1906" s="73">
        <v>38374</v>
      </c>
      <c r="B1906" s="74" t="s">
        <v>2698</v>
      </c>
      <c r="C1906" s="73" t="s">
        <v>101</v>
      </c>
      <c r="D1906" s="75">
        <v>817.33</v>
      </c>
      <c r="E1906" s="75">
        <v>817.33</v>
      </c>
      <c r="F1906" s="73" t="s">
        <v>17</v>
      </c>
    </row>
    <row r="1907" spans="1:6" x14ac:dyDescent="0.25">
      <c r="A1907" s="73">
        <v>38376</v>
      </c>
      <c r="B1907" s="74" t="s">
        <v>2699</v>
      </c>
      <c r="C1907" s="73" t="s">
        <v>101</v>
      </c>
      <c r="D1907" s="75">
        <v>41.34</v>
      </c>
      <c r="E1907" s="75">
        <v>41.34</v>
      </c>
      <c r="F1907" s="73" t="s">
        <v>17</v>
      </c>
    </row>
    <row r="1908" spans="1:6" ht="25.5" x14ac:dyDescent="0.25">
      <c r="A1908" s="73">
        <v>38377</v>
      </c>
      <c r="B1908" s="74" t="s">
        <v>30720</v>
      </c>
      <c r="C1908" s="73" t="s">
        <v>101</v>
      </c>
      <c r="D1908" s="75">
        <v>35.74</v>
      </c>
      <c r="E1908" s="75">
        <v>35.74</v>
      </c>
      <c r="F1908" s="73" t="s">
        <v>17</v>
      </c>
    </row>
    <row r="1909" spans="1:6" x14ac:dyDescent="0.25">
      <c r="A1909" s="73">
        <v>38380</v>
      </c>
      <c r="B1909" s="74" t="s">
        <v>2700</v>
      </c>
      <c r="C1909" s="73" t="s">
        <v>101</v>
      </c>
      <c r="D1909" s="75">
        <v>25.97</v>
      </c>
      <c r="E1909" s="75">
        <v>25.97</v>
      </c>
      <c r="F1909" s="73" t="s">
        <v>17</v>
      </c>
    </row>
    <row r="1910" spans="1:6" x14ac:dyDescent="0.25">
      <c r="A1910" s="73">
        <v>38381</v>
      </c>
      <c r="B1910" s="74" t="s">
        <v>2701</v>
      </c>
      <c r="C1910" s="73" t="s">
        <v>101</v>
      </c>
      <c r="D1910" s="75">
        <v>12.14</v>
      </c>
      <c r="E1910" s="75">
        <v>12.14</v>
      </c>
      <c r="F1910" s="73" t="s">
        <v>17</v>
      </c>
    </row>
    <row r="1911" spans="1:6" x14ac:dyDescent="0.25">
      <c r="A1911" s="73">
        <v>38382</v>
      </c>
      <c r="B1911" s="74" t="s">
        <v>2702</v>
      </c>
      <c r="C1911" s="73" t="s">
        <v>101</v>
      </c>
      <c r="D1911" s="75">
        <v>18.010000000000002</v>
      </c>
      <c r="E1911" s="75">
        <v>18.010000000000002</v>
      </c>
      <c r="F1911" s="73" t="s">
        <v>17</v>
      </c>
    </row>
    <row r="1912" spans="1:6" x14ac:dyDescent="0.25">
      <c r="A1912" s="73">
        <v>38383</v>
      </c>
      <c r="B1912" s="74" t="s">
        <v>2703</v>
      </c>
      <c r="C1912" s="73" t="s">
        <v>101</v>
      </c>
      <c r="D1912" s="75">
        <v>2.86</v>
      </c>
      <c r="E1912" s="75">
        <v>2.86</v>
      </c>
      <c r="F1912" s="73" t="s">
        <v>17</v>
      </c>
    </row>
    <row r="1913" spans="1:6" x14ac:dyDescent="0.25">
      <c r="A1913" s="73">
        <v>38384</v>
      </c>
      <c r="B1913" s="74" t="s">
        <v>2704</v>
      </c>
      <c r="C1913" s="73" t="s">
        <v>101</v>
      </c>
      <c r="D1913" s="75">
        <v>18.7</v>
      </c>
      <c r="E1913" s="75">
        <v>18.7</v>
      </c>
      <c r="F1913" s="73" t="s">
        <v>17</v>
      </c>
    </row>
    <row r="1914" spans="1:6" ht="25.5" x14ac:dyDescent="0.25">
      <c r="A1914" s="73">
        <v>38385</v>
      </c>
      <c r="B1914" s="74" t="s">
        <v>2705</v>
      </c>
      <c r="C1914" s="73" t="s">
        <v>101</v>
      </c>
      <c r="D1914" s="75">
        <v>44.77</v>
      </c>
      <c r="E1914" s="75">
        <v>44.77</v>
      </c>
      <c r="F1914" s="73" t="s">
        <v>17</v>
      </c>
    </row>
    <row r="1915" spans="1:6" x14ac:dyDescent="0.25">
      <c r="A1915" s="73">
        <v>38386</v>
      </c>
      <c r="B1915" s="74" t="s">
        <v>2706</v>
      </c>
      <c r="C1915" s="73" t="s">
        <v>101</v>
      </c>
      <c r="D1915" s="75">
        <v>7.51</v>
      </c>
      <c r="E1915" s="75">
        <v>7.51</v>
      </c>
      <c r="F1915" s="73" t="s">
        <v>17</v>
      </c>
    </row>
    <row r="1916" spans="1:6" ht="25.5" x14ac:dyDescent="0.25">
      <c r="A1916" s="73">
        <v>38390</v>
      </c>
      <c r="B1916" s="74" t="s">
        <v>2707</v>
      </c>
      <c r="C1916" s="73" t="s">
        <v>101</v>
      </c>
      <c r="D1916" s="75">
        <v>60.56</v>
      </c>
      <c r="E1916" s="75">
        <v>60.56</v>
      </c>
      <c r="F1916" s="73" t="s">
        <v>17</v>
      </c>
    </row>
    <row r="1917" spans="1:6" ht="25.5" x14ac:dyDescent="0.25">
      <c r="A1917" s="73">
        <v>38392</v>
      </c>
      <c r="B1917" s="74" t="s">
        <v>2708</v>
      </c>
      <c r="C1917" s="73" t="s">
        <v>101</v>
      </c>
      <c r="D1917" s="75">
        <v>77.010000000000005</v>
      </c>
      <c r="E1917" s="75">
        <v>77.010000000000005</v>
      </c>
      <c r="F1917" s="73" t="s">
        <v>17</v>
      </c>
    </row>
    <row r="1918" spans="1:6" ht="25.5" x14ac:dyDescent="0.25">
      <c r="A1918" s="73">
        <v>38393</v>
      </c>
      <c r="B1918" s="74" t="s">
        <v>2709</v>
      </c>
      <c r="C1918" s="73" t="s">
        <v>101</v>
      </c>
      <c r="D1918" s="75">
        <v>24.65</v>
      </c>
      <c r="E1918" s="75">
        <v>24.65</v>
      </c>
      <c r="F1918" s="73" t="s">
        <v>17</v>
      </c>
    </row>
    <row r="1919" spans="1:6" ht="25.5" x14ac:dyDescent="0.25">
      <c r="A1919" s="73">
        <v>38394</v>
      </c>
      <c r="B1919" s="74" t="s">
        <v>2710</v>
      </c>
      <c r="C1919" s="73" t="s">
        <v>101</v>
      </c>
      <c r="D1919" s="75">
        <v>240.51</v>
      </c>
      <c r="E1919" s="75">
        <v>240.51</v>
      </c>
      <c r="F1919" s="73" t="s">
        <v>17</v>
      </c>
    </row>
    <row r="1920" spans="1:6" x14ac:dyDescent="0.25">
      <c r="A1920" s="73">
        <v>38395</v>
      </c>
      <c r="B1920" s="74" t="s">
        <v>2711</v>
      </c>
      <c r="C1920" s="73" t="s">
        <v>101</v>
      </c>
      <c r="D1920" s="75">
        <v>11.6</v>
      </c>
      <c r="E1920" s="75">
        <v>11.6</v>
      </c>
      <c r="F1920" s="73" t="s">
        <v>17</v>
      </c>
    </row>
    <row r="1921" spans="1:6" x14ac:dyDescent="0.25">
      <c r="A1921" s="73">
        <v>38396</v>
      </c>
      <c r="B1921" s="74" t="s">
        <v>2712</v>
      </c>
      <c r="C1921" s="73" t="s">
        <v>101</v>
      </c>
      <c r="D1921" s="75">
        <v>1026.72</v>
      </c>
      <c r="E1921" s="75">
        <v>1026.72</v>
      </c>
      <c r="F1921" s="73" t="s">
        <v>17</v>
      </c>
    </row>
    <row r="1922" spans="1:6" x14ac:dyDescent="0.25">
      <c r="A1922" s="73">
        <v>38399</v>
      </c>
      <c r="B1922" s="74" t="s">
        <v>2713</v>
      </c>
      <c r="C1922" s="73" t="s">
        <v>101</v>
      </c>
      <c r="D1922" s="75">
        <v>222.96</v>
      </c>
      <c r="E1922" s="75">
        <v>222.96</v>
      </c>
      <c r="F1922" s="73" t="s">
        <v>17</v>
      </c>
    </row>
    <row r="1923" spans="1:6" x14ac:dyDescent="0.25">
      <c r="A1923" s="73">
        <v>38400</v>
      </c>
      <c r="B1923" s="74" t="s">
        <v>2714</v>
      </c>
      <c r="C1923" s="73" t="s">
        <v>101</v>
      </c>
      <c r="D1923" s="75">
        <v>58.13</v>
      </c>
      <c r="E1923" s="75">
        <v>58.13</v>
      </c>
      <c r="F1923" s="73" t="s">
        <v>17</v>
      </c>
    </row>
    <row r="1924" spans="1:6" x14ac:dyDescent="0.25">
      <c r="A1924" s="73">
        <v>38401</v>
      </c>
      <c r="B1924" s="74" t="s">
        <v>2715</v>
      </c>
      <c r="C1924" s="73" t="s">
        <v>101</v>
      </c>
      <c r="D1924" s="75">
        <v>70.17</v>
      </c>
      <c r="E1924" s="75">
        <v>70.17</v>
      </c>
      <c r="F1924" s="73" t="s">
        <v>17</v>
      </c>
    </row>
    <row r="1925" spans="1:6" x14ac:dyDescent="0.25">
      <c r="A1925" s="73">
        <v>38402</v>
      </c>
      <c r="B1925" s="74" t="s">
        <v>2716</v>
      </c>
      <c r="C1925" s="73" t="s">
        <v>101</v>
      </c>
      <c r="D1925" s="75">
        <v>37.57</v>
      </c>
      <c r="E1925" s="75">
        <v>37.57</v>
      </c>
      <c r="F1925" s="73" t="s">
        <v>17</v>
      </c>
    </row>
    <row r="1926" spans="1:6" x14ac:dyDescent="0.25">
      <c r="A1926" s="73">
        <v>38403</v>
      </c>
      <c r="B1926" s="74" t="s">
        <v>2717</v>
      </c>
      <c r="C1926" s="73" t="s">
        <v>101</v>
      </c>
      <c r="D1926" s="75">
        <v>82.39</v>
      </c>
      <c r="E1926" s="75">
        <v>82.39</v>
      </c>
      <c r="F1926" s="73" t="s">
        <v>17</v>
      </c>
    </row>
    <row r="1927" spans="1:6" ht="25.5" x14ac:dyDescent="0.25">
      <c r="A1927" s="73">
        <v>38410</v>
      </c>
      <c r="B1927" s="74" t="s">
        <v>2718</v>
      </c>
      <c r="C1927" s="73" t="s">
        <v>101</v>
      </c>
      <c r="D1927" s="75">
        <v>18148.14</v>
      </c>
      <c r="E1927" s="75">
        <v>18148.14</v>
      </c>
      <c r="F1927" s="73" t="s">
        <v>17</v>
      </c>
    </row>
    <row r="1928" spans="1:6" x14ac:dyDescent="0.25">
      <c r="A1928" s="73">
        <v>38411</v>
      </c>
      <c r="B1928" s="74" t="s">
        <v>2719</v>
      </c>
      <c r="C1928" s="73" t="s">
        <v>101</v>
      </c>
      <c r="D1928" s="75">
        <v>2048.98</v>
      </c>
      <c r="E1928" s="75">
        <v>2048.98</v>
      </c>
      <c r="F1928" s="73" t="s">
        <v>17</v>
      </c>
    </row>
    <row r="1929" spans="1:6" ht="25.5" x14ac:dyDescent="0.25">
      <c r="A1929" s="73">
        <v>38414</v>
      </c>
      <c r="B1929" s="74" t="s">
        <v>2720</v>
      </c>
      <c r="C1929" s="73" t="s">
        <v>101</v>
      </c>
      <c r="D1929" s="75">
        <v>757.8</v>
      </c>
      <c r="E1929" s="75">
        <v>757.8</v>
      </c>
      <c r="F1929" s="73" t="s">
        <v>17</v>
      </c>
    </row>
    <row r="1930" spans="1:6" ht="25.5" x14ac:dyDescent="0.25">
      <c r="A1930" s="73">
        <v>38415</v>
      </c>
      <c r="B1930" s="74" t="s">
        <v>2721</v>
      </c>
      <c r="C1930" s="73" t="s">
        <v>101</v>
      </c>
      <c r="D1930" s="75">
        <v>594.09</v>
      </c>
      <c r="E1930" s="75">
        <v>594.09</v>
      </c>
      <c r="F1930" s="73" t="s">
        <v>17</v>
      </c>
    </row>
    <row r="1931" spans="1:6" ht="25.5" x14ac:dyDescent="0.25">
      <c r="A1931" s="73">
        <v>38418</v>
      </c>
      <c r="B1931" s="74" t="s">
        <v>2722</v>
      </c>
      <c r="C1931" s="73" t="s">
        <v>101</v>
      </c>
      <c r="D1931" s="75">
        <v>6.07</v>
      </c>
      <c r="E1931" s="75">
        <v>6.07</v>
      </c>
      <c r="F1931" s="73" t="s">
        <v>17</v>
      </c>
    </row>
    <row r="1932" spans="1:6" x14ac:dyDescent="0.25">
      <c r="A1932" s="73">
        <v>38423</v>
      </c>
      <c r="B1932" s="74" t="s">
        <v>2723</v>
      </c>
      <c r="C1932" s="73" t="s">
        <v>101</v>
      </c>
      <c r="D1932" s="75">
        <v>40.619999999999997</v>
      </c>
      <c r="E1932" s="75">
        <v>40.619999999999997</v>
      </c>
      <c r="F1932" s="73" t="s">
        <v>17</v>
      </c>
    </row>
    <row r="1933" spans="1:6" x14ac:dyDescent="0.25">
      <c r="A1933" s="73">
        <v>38428</v>
      </c>
      <c r="B1933" s="74" t="s">
        <v>2724</v>
      </c>
      <c r="C1933" s="73" t="s">
        <v>101</v>
      </c>
      <c r="D1933" s="75">
        <v>23.66</v>
      </c>
      <c r="E1933" s="75">
        <v>23.66</v>
      </c>
      <c r="F1933" s="73" t="s">
        <v>17</v>
      </c>
    </row>
    <row r="1934" spans="1:6" ht="25.5" x14ac:dyDescent="0.25">
      <c r="A1934" s="73">
        <v>38429</v>
      </c>
      <c r="B1934" s="74" t="s">
        <v>2725</v>
      </c>
      <c r="C1934" s="73" t="s">
        <v>101</v>
      </c>
      <c r="D1934" s="75">
        <v>12.75</v>
      </c>
      <c r="E1934" s="75">
        <v>12.75</v>
      </c>
      <c r="F1934" s="73" t="s">
        <v>17</v>
      </c>
    </row>
    <row r="1935" spans="1:6" ht="25.5" x14ac:dyDescent="0.25">
      <c r="A1935" s="73">
        <v>38430</v>
      </c>
      <c r="B1935" s="74" t="s">
        <v>2726</v>
      </c>
      <c r="C1935" s="73" t="s">
        <v>101</v>
      </c>
      <c r="D1935" s="75">
        <v>24.81</v>
      </c>
      <c r="E1935" s="75">
        <v>24.81</v>
      </c>
      <c r="F1935" s="73" t="s">
        <v>17</v>
      </c>
    </row>
    <row r="1936" spans="1:6" ht="25.5" x14ac:dyDescent="0.25">
      <c r="A1936" s="73">
        <v>38431</v>
      </c>
      <c r="B1936" s="74" t="s">
        <v>2727</v>
      </c>
      <c r="C1936" s="73" t="s">
        <v>101</v>
      </c>
      <c r="D1936" s="75">
        <v>16</v>
      </c>
      <c r="E1936" s="75">
        <v>16</v>
      </c>
      <c r="F1936" s="73" t="s">
        <v>17</v>
      </c>
    </row>
    <row r="1937" spans="1:6" x14ac:dyDescent="0.25">
      <c r="A1937" s="73">
        <v>38448</v>
      </c>
      <c r="B1937" s="74" t="s">
        <v>2728</v>
      </c>
      <c r="C1937" s="73" t="s">
        <v>101</v>
      </c>
      <c r="D1937" s="75">
        <v>262.77999999999997</v>
      </c>
      <c r="E1937" s="75">
        <v>262.77999999999997</v>
      </c>
      <c r="F1937" s="73" t="s">
        <v>17</v>
      </c>
    </row>
    <row r="1938" spans="1:6" x14ac:dyDescent="0.25">
      <c r="A1938" s="73">
        <v>38463</v>
      </c>
      <c r="B1938" s="74" t="s">
        <v>2729</v>
      </c>
      <c r="C1938" s="73" t="s">
        <v>101</v>
      </c>
      <c r="D1938" s="75">
        <v>47.98</v>
      </c>
      <c r="E1938" s="75">
        <v>47.98</v>
      </c>
      <c r="F1938" s="73" t="s">
        <v>17</v>
      </c>
    </row>
    <row r="1939" spans="1:6" x14ac:dyDescent="0.25">
      <c r="A1939" s="73">
        <v>38465</v>
      </c>
      <c r="B1939" s="74" t="s">
        <v>2730</v>
      </c>
      <c r="C1939" s="73" t="s">
        <v>101</v>
      </c>
      <c r="D1939" s="75">
        <v>86.18</v>
      </c>
      <c r="E1939" s="75">
        <v>86.18</v>
      </c>
      <c r="F1939" s="73" t="s">
        <v>17</v>
      </c>
    </row>
    <row r="1940" spans="1:6" x14ac:dyDescent="0.25">
      <c r="A1940" s="73">
        <v>38467</v>
      </c>
      <c r="B1940" s="74" t="s">
        <v>2731</v>
      </c>
      <c r="C1940" s="73" t="s">
        <v>101</v>
      </c>
      <c r="D1940" s="75">
        <v>148.35</v>
      </c>
      <c r="E1940" s="75">
        <v>148.35</v>
      </c>
      <c r="F1940" s="73" t="s">
        <v>17</v>
      </c>
    </row>
    <row r="1941" spans="1:6" x14ac:dyDescent="0.25">
      <c r="A1941" s="73">
        <v>38468</v>
      </c>
      <c r="B1941" s="74" t="s">
        <v>2732</v>
      </c>
      <c r="C1941" s="73" t="s">
        <v>101</v>
      </c>
      <c r="D1941" s="75">
        <v>185.18</v>
      </c>
      <c r="E1941" s="75">
        <v>185.18</v>
      </c>
      <c r="F1941" s="73" t="s">
        <v>17</v>
      </c>
    </row>
    <row r="1942" spans="1:6" x14ac:dyDescent="0.25">
      <c r="A1942" s="73">
        <v>38469</v>
      </c>
      <c r="B1942" s="74" t="s">
        <v>2733</v>
      </c>
      <c r="C1942" s="73" t="s">
        <v>101</v>
      </c>
      <c r="D1942" s="75">
        <v>284.32</v>
      </c>
      <c r="E1942" s="75">
        <v>284.32</v>
      </c>
      <c r="F1942" s="73" t="s">
        <v>17</v>
      </c>
    </row>
    <row r="1943" spans="1:6" x14ac:dyDescent="0.25">
      <c r="A1943" s="73">
        <v>38470</v>
      </c>
      <c r="B1943" s="74" t="s">
        <v>2734</v>
      </c>
      <c r="C1943" s="73" t="s">
        <v>101</v>
      </c>
      <c r="D1943" s="75">
        <v>44.85</v>
      </c>
      <c r="E1943" s="75">
        <v>44.85</v>
      </c>
      <c r="F1943" s="73" t="s">
        <v>17</v>
      </c>
    </row>
    <row r="1944" spans="1:6" x14ac:dyDescent="0.25">
      <c r="A1944" s="73">
        <v>38471</v>
      </c>
      <c r="B1944" s="74" t="s">
        <v>2735</v>
      </c>
      <c r="C1944" s="73" t="s">
        <v>101</v>
      </c>
      <c r="D1944" s="75">
        <v>304.08999999999997</v>
      </c>
      <c r="E1944" s="75">
        <v>304.08999999999997</v>
      </c>
      <c r="F1944" s="73" t="s">
        <v>17</v>
      </c>
    </row>
    <row r="1945" spans="1:6" x14ac:dyDescent="0.25">
      <c r="A1945" s="73">
        <v>38473</v>
      </c>
      <c r="B1945" s="74" t="s">
        <v>2736</v>
      </c>
      <c r="C1945" s="73" t="s">
        <v>101</v>
      </c>
      <c r="D1945" s="75">
        <v>292.22000000000003</v>
      </c>
      <c r="E1945" s="75">
        <v>292.22000000000003</v>
      </c>
      <c r="F1945" s="73" t="s">
        <v>17</v>
      </c>
    </row>
    <row r="1946" spans="1:6" x14ac:dyDescent="0.25">
      <c r="A1946" s="73">
        <v>38474</v>
      </c>
      <c r="B1946" s="74" t="s">
        <v>30721</v>
      </c>
      <c r="C1946" s="73" t="s">
        <v>101</v>
      </c>
      <c r="D1946" s="75">
        <v>62.72</v>
      </c>
      <c r="E1946" s="75">
        <v>62.72</v>
      </c>
      <c r="F1946" s="73" t="s">
        <v>17</v>
      </c>
    </row>
    <row r="1947" spans="1:6" x14ac:dyDescent="0.25">
      <c r="A1947" s="73">
        <v>38475</v>
      </c>
      <c r="B1947" s="74" t="s">
        <v>30722</v>
      </c>
      <c r="C1947" s="73" t="s">
        <v>101</v>
      </c>
      <c r="D1947" s="75">
        <v>61.86</v>
      </c>
      <c r="E1947" s="75">
        <v>61.86</v>
      </c>
      <c r="F1947" s="73" t="s">
        <v>17</v>
      </c>
    </row>
    <row r="1948" spans="1:6" ht="38.25" x14ac:dyDescent="0.25">
      <c r="A1948" s="73">
        <v>38476</v>
      </c>
      <c r="B1948" s="74" t="s">
        <v>2737</v>
      </c>
      <c r="C1948" s="73" t="s">
        <v>101</v>
      </c>
      <c r="D1948" s="75">
        <v>315.31</v>
      </c>
      <c r="E1948" s="75">
        <v>315.31</v>
      </c>
      <c r="F1948" s="73" t="s">
        <v>17</v>
      </c>
    </row>
    <row r="1949" spans="1:6" ht="38.25" x14ac:dyDescent="0.25">
      <c r="A1949" s="73">
        <v>38477</v>
      </c>
      <c r="B1949" s="74" t="s">
        <v>2738</v>
      </c>
      <c r="C1949" s="73" t="s">
        <v>101</v>
      </c>
      <c r="D1949" s="75">
        <v>836.07</v>
      </c>
      <c r="E1949" s="75">
        <v>836.07</v>
      </c>
      <c r="F1949" s="73" t="s">
        <v>17</v>
      </c>
    </row>
    <row r="1950" spans="1:6" ht="51" x14ac:dyDescent="0.25">
      <c r="A1950" s="73">
        <v>38541</v>
      </c>
      <c r="B1950" s="74" t="s">
        <v>2739</v>
      </c>
      <c r="C1950" s="73" t="s">
        <v>101</v>
      </c>
      <c r="D1950" s="75">
        <v>4283783.7699999996</v>
      </c>
      <c r="E1950" s="75">
        <v>4283783.7699999996</v>
      </c>
      <c r="F1950" s="73" t="s">
        <v>17</v>
      </c>
    </row>
    <row r="1951" spans="1:6" ht="51" x14ac:dyDescent="0.25">
      <c r="A1951" s="73">
        <v>38542</v>
      </c>
      <c r="B1951" s="74" t="s">
        <v>2740</v>
      </c>
      <c r="C1951" s="73" t="s">
        <v>101</v>
      </c>
      <c r="D1951" s="75">
        <v>6568468.4699999997</v>
      </c>
      <c r="E1951" s="75">
        <v>6568468.4699999997</v>
      </c>
      <c r="F1951" s="73" t="s">
        <v>17</v>
      </c>
    </row>
    <row r="1952" spans="1:6" ht="51" x14ac:dyDescent="0.25">
      <c r="A1952" s="73">
        <v>38543</v>
      </c>
      <c r="B1952" s="74" t="s">
        <v>2741</v>
      </c>
      <c r="C1952" s="73" t="s">
        <v>101</v>
      </c>
      <c r="D1952" s="75">
        <v>1337497.97</v>
      </c>
      <c r="E1952" s="75">
        <v>1337497.97</v>
      </c>
      <c r="F1952" s="73" t="s">
        <v>17</v>
      </c>
    </row>
    <row r="1953" spans="1:6" x14ac:dyDescent="0.25">
      <c r="A1953" s="73">
        <v>38547</v>
      </c>
      <c r="B1953" s="74" t="s">
        <v>2742</v>
      </c>
      <c r="C1953" s="73" t="s">
        <v>101</v>
      </c>
      <c r="D1953" s="75">
        <v>297.77</v>
      </c>
      <c r="E1953" s="75">
        <v>297.77</v>
      </c>
      <c r="F1953" s="73" t="s">
        <v>17</v>
      </c>
    </row>
    <row r="1954" spans="1:6" x14ac:dyDescent="0.25">
      <c r="A1954" s="73">
        <v>38548</v>
      </c>
      <c r="B1954" s="74" t="s">
        <v>2743</v>
      </c>
      <c r="C1954" s="73" t="s">
        <v>101</v>
      </c>
      <c r="D1954" s="75">
        <v>1.91</v>
      </c>
      <c r="E1954" s="75">
        <v>1.91</v>
      </c>
      <c r="F1954" s="73" t="s">
        <v>17</v>
      </c>
    </row>
    <row r="1955" spans="1:6" x14ac:dyDescent="0.25">
      <c r="A1955" s="73">
        <v>38588</v>
      </c>
      <c r="B1955" s="74" t="s">
        <v>2744</v>
      </c>
      <c r="C1955" s="73" t="s">
        <v>101</v>
      </c>
      <c r="D1955" s="75">
        <v>2.6</v>
      </c>
      <c r="E1955" s="75">
        <v>2.6</v>
      </c>
      <c r="F1955" s="73" t="s">
        <v>17</v>
      </c>
    </row>
    <row r="1956" spans="1:6" x14ac:dyDescent="0.25">
      <c r="A1956" s="73">
        <v>38589</v>
      </c>
      <c r="B1956" s="74" t="s">
        <v>2745</v>
      </c>
      <c r="C1956" s="73" t="s">
        <v>101</v>
      </c>
      <c r="D1956" s="75">
        <v>2.73</v>
      </c>
      <c r="E1956" s="75">
        <v>2.73</v>
      </c>
      <c r="F1956" s="73" t="s">
        <v>17</v>
      </c>
    </row>
    <row r="1957" spans="1:6" x14ac:dyDescent="0.25">
      <c r="A1957" s="73">
        <v>38590</v>
      </c>
      <c r="B1957" s="74" t="s">
        <v>2746</v>
      </c>
      <c r="C1957" s="73" t="s">
        <v>101</v>
      </c>
      <c r="D1957" s="75">
        <v>4.32</v>
      </c>
      <c r="E1957" s="75">
        <v>4.32</v>
      </c>
      <c r="F1957" s="73" t="s">
        <v>17</v>
      </c>
    </row>
    <row r="1958" spans="1:6" x14ac:dyDescent="0.25">
      <c r="A1958" s="73">
        <v>38591</v>
      </c>
      <c r="B1958" s="74" t="s">
        <v>2747</v>
      </c>
      <c r="C1958" s="73" t="s">
        <v>101</v>
      </c>
      <c r="D1958" s="75">
        <v>4.37</v>
      </c>
      <c r="E1958" s="75">
        <v>4.37</v>
      </c>
      <c r="F1958" s="73" t="s">
        <v>17</v>
      </c>
    </row>
    <row r="1959" spans="1:6" x14ac:dyDescent="0.25">
      <c r="A1959" s="73">
        <v>38592</v>
      </c>
      <c r="B1959" s="74" t="s">
        <v>2748</v>
      </c>
      <c r="C1959" s="73" t="s">
        <v>101</v>
      </c>
      <c r="D1959" s="75">
        <v>3.25</v>
      </c>
      <c r="E1959" s="75">
        <v>3.25</v>
      </c>
      <c r="F1959" s="73" t="s">
        <v>17</v>
      </c>
    </row>
    <row r="1960" spans="1:6" x14ac:dyDescent="0.25">
      <c r="A1960" s="73">
        <v>38593</v>
      </c>
      <c r="B1960" s="74" t="s">
        <v>2749</v>
      </c>
      <c r="C1960" s="73" t="s">
        <v>101</v>
      </c>
      <c r="D1960" s="75">
        <v>3.6</v>
      </c>
      <c r="E1960" s="75">
        <v>3.6</v>
      </c>
      <c r="F1960" s="73" t="s">
        <v>17</v>
      </c>
    </row>
    <row r="1961" spans="1:6" x14ac:dyDescent="0.25">
      <c r="A1961" s="73">
        <v>38594</v>
      </c>
      <c r="B1961" s="74" t="s">
        <v>2750</v>
      </c>
      <c r="C1961" s="73" t="s">
        <v>101</v>
      </c>
      <c r="D1961" s="75">
        <v>5.67</v>
      </c>
      <c r="E1961" s="75">
        <v>5.67</v>
      </c>
      <c r="F1961" s="73" t="s">
        <v>17</v>
      </c>
    </row>
    <row r="1962" spans="1:6" ht="25.5" x14ac:dyDescent="0.25">
      <c r="A1962" s="73">
        <v>38595</v>
      </c>
      <c r="B1962" s="74" t="s">
        <v>2751</v>
      </c>
      <c r="C1962" s="73" t="s">
        <v>101</v>
      </c>
      <c r="D1962" s="75">
        <v>3.22</v>
      </c>
      <c r="E1962" s="75">
        <v>3.22</v>
      </c>
      <c r="F1962" s="73" t="s">
        <v>17</v>
      </c>
    </row>
    <row r="1963" spans="1:6" x14ac:dyDescent="0.25">
      <c r="A1963" s="73">
        <v>38596</v>
      </c>
      <c r="B1963" s="74" t="s">
        <v>2752</v>
      </c>
      <c r="C1963" s="73" t="s">
        <v>101</v>
      </c>
      <c r="D1963" s="75">
        <v>5.35</v>
      </c>
      <c r="E1963" s="75">
        <v>5.35</v>
      </c>
      <c r="F1963" s="73" t="s">
        <v>17</v>
      </c>
    </row>
    <row r="1964" spans="1:6" x14ac:dyDescent="0.25">
      <c r="A1964" s="73">
        <v>38597</v>
      </c>
      <c r="B1964" s="74" t="s">
        <v>2753</v>
      </c>
      <c r="C1964" s="73" t="s">
        <v>101</v>
      </c>
      <c r="D1964" s="75">
        <v>5.38</v>
      </c>
      <c r="E1964" s="75">
        <v>5.38</v>
      </c>
      <c r="F1964" s="73" t="s">
        <v>17</v>
      </c>
    </row>
    <row r="1965" spans="1:6" ht="25.5" x14ac:dyDescent="0.25">
      <c r="A1965" s="73">
        <v>38598</v>
      </c>
      <c r="B1965" s="74" t="s">
        <v>2754</v>
      </c>
      <c r="C1965" s="73" t="s">
        <v>101</v>
      </c>
      <c r="D1965" s="75">
        <v>3.8</v>
      </c>
      <c r="E1965" s="75">
        <v>3.8</v>
      </c>
      <c r="F1965" s="73" t="s">
        <v>17</v>
      </c>
    </row>
    <row r="1966" spans="1:6" x14ac:dyDescent="0.25">
      <c r="A1966" s="73">
        <v>38599</v>
      </c>
      <c r="B1966" s="74" t="s">
        <v>2755</v>
      </c>
      <c r="C1966" s="73" t="s">
        <v>101</v>
      </c>
      <c r="D1966" s="75">
        <v>6.44</v>
      </c>
      <c r="E1966" s="75">
        <v>6.44</v>
      </c>
      <c r="F1966" s="73" t="s">
        <v>17</v>
      </c>
    </row>
    <row r="1967" spans="1:6" x14ac:dyDescent="0.25">
      <c r="A1967" s="73">
        <v>38600</v>
      </c>
      <c r="B1967" s="74" t="s">
        <v>2756</v>
      </c>
      <c r="C1967" s="73" t="s">
        <v>101</v>
      </c>
      <c r="D1967" s="75">
        <v>6.83</v>
      </c>
      <c r="E1967" s="75">
        <v>6.83</v>
      </c>
      <c r="F1967" s="73" t="s">
        <v>17</v>
      </c>
    </row>
    <row r="1968" spans="1:6" x14ac:dyDescent="0.25">
      <c r="A1968" s="73">
        <v>38603</v>
      </c>
      <c r="B1968" s="74" t="s">
        <v>2757</v>
      </c>
      <c r="C1968" s="73" t="s">
        <v>101</v>
      </c>
      <c r="D1968" s="75">
        <v>2.4900000000000002</v>
      </c>
      <c r="E1968" s="75">
        <v>2.4900000000000002</v>
      </c>
      <c r="F1968" s="73" t="s">
        <v>17</v>
      </c>
    </row>
    <row r="1969" spans="1:6" x14ac:dyDescent="0.25">
      <c r="A1969" s="73">
        <v>38637</v>
      </c>
      <c r="B1969" s="74" t="s">
        <v>2760</v>
      </c>
      <c r="C1969" s="73" t="s">
        <v>101</v>
      </c>
      <c r="D1969" s="75">
        <v>276.5</v>
      </c>
      <c r="E1969" s="75">
        <v>276.5</v>
      </c>
      <c r="F1969" s="73" t="s">
        <v>17</v>
      </c>
    </row>
    <row r="1970" spans="1:6" x14ac:dyDescent="0.25">
      <c r="A1970" s="73">
        <v>38638</v>
      </c>
      <c r="B1970" s="74" t="s">
        <v>2761</v>
      </c>
      <c r="C1970" s="73" t="s">
        <v>101</v>
      </c>
      <c r="D1970" s="75">
        <v>232.99</v>
      </c>
      <c r="E1970" s="75">
        <v>232.99</v>
      </c>
      <c r="F1970" s="73" t="s">
        <v>17</v>
      </c>
    </row>
    <row r="1971" spans="1:6" x14ac:dyDescent="0.25">
      <c r="A1971" s="73">
        <v>38639</v>
      </c>
      <c r="B1971" s="74" t="s">
        <v>2762</v>
      </c>
      <c r="C1971" s="73" t="s">
        <v>101</v>
      </c>
      <c r="D1971" s="75">
        <v>241.37</v>
      </c>
      <c r="E1971" s="75">
        <v>241.37</v>
      </c>
      <c r="F1971" s="73" t="s">
        <v>17</v>
      </c>
    </row>
    <row r="1972" spans="1:6" x14ac:dyDescent="0.25">
      <c r="A1972" s="73">
        <v>38640</v>
      </c>
      <c r="B1972" s="74" t="s">
        <v>2763</v>
      </c>
      <c r="C1972" s="73" t="s">
        <v>101</v>
      </c>
      <c r="D1972" s="75">
        <v>3.62</v>
      </c>
      <c r="E1972" s="75">
        <v>3.62</v>
      </c>
      <c r="F1972" s="73" t="s">
        <v>17</v>
      </c>
    </row>
    <row r="1973" spans="1:6" x14ac:dyDescent="0.25">
      <c r="A1973" s="73">
        <v>38641</v>
      </c>
      <c r="B1973" s="74" t="s">
        <v>2764</v>
      </c>
      <c r="C1973" s="73" t="s">
        <v>101</v>
      </c>
      <c r="D1973" s="75">
        <v>150.86000000000001</v>
      </c>
      <c r="E1973" s="75">
        <v>150.86000000000001</v>
      </c>
      <c r="F1973" s="73" t="s">
        <v>17</v>
      </c>
    </row>
    <row r="1974" spans="1:6" x14ac:dyDescent="0.25">
      <c r="A1974" s="73">
        <v>38643</v>
      </c>
      <c r="B1974" s="74" t="s">
        <v>2765</v>
      </c>
      <c r="C1974" s="73" t="s">
        <v>101</v>
      </c>
      <c r="D1974" s="75">
        <v>55</v>
      </c>
      <c r="E1974" s="75">
        <v>55</v>
      </c>
      <c r="F1974" s="73" t="s">
        <v>17</v>
      </c>
    </row>
    <row r="1975" spans="1:6" ht="25.5" x14ac:dyDescent="0.25">
      <c r="A1975" s="73">
        <v>38674</v>
      </c>
      <c r="B1975" s="74" t="s">
        <v>2766</v>
      </c>
      <c r="C1975" s="73" t="s">
        <v>101</v>
      </c>
      <c r="D1975" s="75">
        <v>37.380000000000003</v>
      </c>
      <c r="E1975" s="75">
        <v>37.380000000000003</v>
      </c>
      <c r="F1975" s="73" t="s">
        <v>17</v>
      </c>
    </row>
    <row r="1976" spans="1:6" ht="25.5" x14ac:dyDescent="0.25">
      <c r="A1976" s="73">
        <v>38676</v>
      </c>
      <c r="B1976" s="74" t="s">
        <v>2767</v>
      </c>
      <c r="C1976" s="73" t="s">
        <v>101</v>
      </c>
      <c r="D1976" s="75">
        <v>37.57</v>
      </c>
      <c r="E1976" s="75">
        <v>37.57</v>
      </c>
      <c r="F1976" s="73" t="s">
        <v>17</v>
      </c>
    </row>
    <row r="1977" spans="1:6" x14ac:dyDescent="0.25">
      <c r="A1977" s="73">
        <v>38678</v>
      </c>
      <c r="B1977" s="74" t="s">
        <v>2768</v>
      </c>
      <c r="C1977" s="73" t="s">
        <v>101</v>
      </c>
      <c r="D1977" s="75">
        <v>19.66</v>
      </c>
      <c r="E1977" s="75">
        <v>19.66</v>
      </c>
      <c r="F1977" s="73" t="s">
        <v>17</v>
      </c>
    </row>
    <row r="1978" spans="1:6" ht="25.5" x14ac:dyDescent="0.25">
      <c r="A1978" s="73">
        <v>38774</v>
      </c>
      <c r="B1978" s="74" t="s">
        <v>2769</v>
      </c>
      <c r="C1978" s="73" t="s">
        <v>101</v>
      </c>
      <c r="D1978" s="75">
        <v>12.43</v>
      </c>
      <c r="E1978" s="75">
        <v>12.43</v>
      </c>
      <c r="F1978" s="73" t="s">
        <v>17</v>
      </c>
    </row>
    <row r="1979" spans="1:6" ht="25.5" x14ac:dyDescent="0.25">
      <c r="A1979" s="73">
        <v>38783</v>
      </c>
      <c r="B1979" s="74" t="s">
        <v>2770</v>
      </c>
      <c r="C1979" s="73" t="s">
        <v>101</v>
      </c>
      <c r="D1979" s="75">
        <v>0.97</v>
      </c>
      <c r="E1979" s="75">
        <v>0.97</v>
      </c>
      <c r="F1979" s="73" t="s">
        <v>17</v>
      </c>
    </row>
    <row r="1980" spans="1:6" x14ac:dyDescent="0.25">
      <c r="A1980" s="73">
        <v>39008</v>
      </c>
      <c r="B1980" s="74" t="s">
        <v>2771</v>
      </c>
      <c r="C1980" s="73" t="s">
        <v>101</v>
      </c>
      <c r="D1980" s="75">
        <v>75390.94</v>
      </c>
      <c r="E1980" s="75">
        <v>75390.94</v>
      </c>
      <c r="F1980" s="73" t="s">
        <v>17</v>
      </c>
    </row>
    <row r="1981" spans="1:6" x14ac:dyDescent="0.25">
      <c r="A1981" s="73">
        <v>39009</v>
      </c>
      <c r="B1981" s="74" t="s">
        <v>2772</v>
      </c>
      <c r="C1981" s="73" t="s">
        <v>101</v>
      </c>
      <c r="D1981" s="75">
        <v>80772.05</v>
      </c>
      <c r="E1981" s="75">
        <v>80772.05</v>
      </c>
      <c r="F1981" s="73" t="s">
        <v>17</v>
      </c>
    </row>
    <row r="1982" spans="1:6" ht="25.5" x14ac:dyDescent="0.25">
      <c r="A1982" s="73">
        <v>39012</v>
      </c>
      <c r="B1982" s="74" t="s">
        <v>2773</v>
      </c>
      <c r="C1982" s="73" t="s">
        <v>101</v>
      </c>
      <c r="D1982" s="75">
        <v>949572.07</v>
      </c>
      <c r="E1982" s="75">
        <v>949572.07</v>
      </c>
      <c r="F1982" s="73" t="s">
        <v>17</v>
      </c>
    </row>
    <row r="1983" spans="1:6" ht="25.5" x14ac:dyDescent="0.25">
      <c r="A1983" s="73">
        <v>39013</v>
      </c>
      <c r="B1983" s="74" t="s">
        <v>2774</v>
      </c>
      <c r="C1983" s="73" t="s">
        <v>101</v>
      </c>
      <c r="D1983" s="75">
        <v>1.45</v>
      </c>
      <c r="E1983" s="75">
        <v>1.45</v>
      </c>
      <c r="F1983" s="73" t="s">
        <v>17</v>
      </c>
    </row>
    <row r="1984" spans="1:6" ht="25.5" x14ac:dyDescent="0.25">
      <c r="A1984" s="73">
        <v>39015</v>
      </c>
      <c r="B1984" s="74" t="s">
        <v>2775</v>
      </c>
      <c r="C1984" s="73" t="s">
        <v>101</v>
      </c>
      <c r="D1984" s="75">
        <v>0.95</v>
      </c>
      <c r="E1984" s="75">
        <v>0.95</v>
      </c>
      <c r="F1984" s="73" t="s">
        <v>17</v>
      </c>
    </row>
    <row r="1985" spans="1:6" ht="25.5" x14ac:dyDescent="0.25">
      <c r="A1985" s="73">
        <v>39016</v>
      </c>
      <c r="B1985" s="74" t="s">
        <v>2776</v>
      </c>
      <c r="C1985" s="73" t="s">
        <v>101</v>
      </c>
      <c r="D1985" s="75">
        <v>0.35</v>
      </c>
      <c r="E1985" s="75">
        <v>0.35</v>
      </c>
      <c r="F1985" s="73" t="s">
        <v>17</v>
      </c>
    </row>
    <row r="1986" spans="1:6" ht="25.5" x14ac:dyDescent="0.25">
      <c r="A1986" s="73">
        <v>39017</v>
      </c>
      <c r="B1986" s="74" t="s">
        <v>2777</v>
      </c>
      <c r="C1986" s="73" t="s">
        <v>101</v>
      </c>
      <c r="D1986" s="75">
        <v>0.21</v>
      </c>
      <c r="E1986" s="75">
        <v>0.21</v>
      </c>
      <c r="F1986" s="73" t="s">
        <v>17</v>
      </c>
    </row>
    <row r="1987" spans="1:6" ht="51" x14ac:dyDescent="0.25">
      <c r="A1987" s="73">
        <v>39021</v>
      </c>
      <c r="B1987" s="74" t="s">
        <v>2778</v>
      </c>
      <c r="C1987" s="73" t="s">
        <v>101</v>
      </c>
      <c r="D1987" s="75">
        <v>557.09</v>
      </c>
      <c r="E1987" s="75">
        <v>557.09</v>
      </c>
      <c r="F1987" s="73" t="s">
        <v>17</v>
      </c>
    </row>
    <row r="1988" spans="1:6" ht="38.25" x14ac:dyDescent="0.25">
      <c r="A1988" s="73">
        <v>39022</v>
      </c>
      <c r="B1988" s="74" t="s">
        <v>2779</v>
      </c>
      <c r="C1988" s="73" t="s">
        <v>101</v>
      </c>
      <c r="D1988" s="75">
        <v>499</v>
      </c>
      <c r="E1988" s="75">
        <v>499</v>
      </c>
      <c r="F1988" s="73" t="s">
        <v>17</v>
      </c>
    </row>
    <row r="1989" spans="1:6" ht="25.5" x14ac:dyDescent="0.25">
      <c r="A1989" s="73">
        <v>39125</v>
      </c>
      <c r="B1989" s="74" t="s">
        <v>2780</v>
      </c>
      <c r="C1989" s="73" t="s">
        <v>101</v>
      </c>
      <c r="D1989" s="75">
        <v>1.67</v>
      </c>
      <c r="E1989" s="75">
        <v>1.67</v>
      </c>
      <c r="F1989" s="73" t="s">
        <v>17</v>
      </c>
    </row>
    <row r="1990" spans="1:6" ht="25.5" x14ac:dyDescent="0.25">
      <c r="A1990" s="73">
        <v>39126</v>
      </c>
      <c r="B1990" s="74" t="s">
        <v>2781</v>
      </c>
      <c r="C1990" s="73" t="s">
        <v>101</v>
      </c>
      <c r="D1990" s="75">
        <v>7.51</v>
      </c>
      <c r="E1990" s="75">
        <v>7.51</v>
      </c>
      <c r="F1990" s="73" t="s">
        <v>17</v>
      </c>
    </row>
    <row r="1991" spans="1:6" ht="25.5" x14ac:dyDescent="0.25">
      <c r="A1991" s="73">
        <v>39127</v>
      </c>
      <c r="B1991" s="74" t="s">
        <v>2782</v>
      </c>
      <c r="C1991" s="73" t="s">
        <v>101</v>
      </c>
      <c r="D1991" s="75">
        <v>1.53</v>
      </c>
      <c r="E1991" s="75">
        <v>1.53</v>
      </c>
      <c r="F1991" s="73" t="s">
        <v>17</v>
      </c>
    </row>
    <row r="1992" spans="1:6" ht="25.5" x14ac:dyDescent="0.25">
      <c r="A1992" s="73">
        <v>39128</v>
      </c>
      <c r="B1992" s="74" t="s">
        <v>2783</v>
      </c>
      <c r="C1992" s="73" t="s">
        <v>101</v>
      </c>
      <c r="D1992" s="75">
        <v>1.67</v>
      </c>
      <c r="E1992" s="75">
        <v>1.67</v>
      </c>
      <c r="F1992" s="73" t="s">
        <v>17</v>
      </c>
    </row>
    <row r="1993" spans="1:6" ht="25.5" x14ac:dyDescent="0.25">
      <c r="A1993" s="73">
        <v>39129</v>
      </c>
      <c r="B1993" s="74" t="s">
        <v>2784</v>
      </c>
      <c r="C1993" s="73" t="s">
        <v>101</v>
      </c>
      <c r="D1993" s="75">
        <v>1.79</v>
      </c>
      <c r="E1993" s="75">
        <v>1.79</v>
      </c>
      <c r="F1993" s="73" t="s">
        <v>17</v>
      </c>
    </row>
    <row r="1994" spans="1:6" ht="25.5" x14ac:dyDescent="0.25">
      <c r="A1994" s="73">
        <v>39130</v>
      </c>
      <c r="B1994" s="74" t="s">
        <v>2785</v>
      </c>
      <c r="C1994" s="73" t="s">
        <v>101</v>
      </c>
      <c r="D1994" s="75">
        <v>2.9</v>
      </c>
      <c r="E1994" s="75">
        <v>2.9</v>
      </c>
      <c r="F1994" s="73" t="s">
        <v>17</v>
      </c>
    </row>
    <row r="1995" spans="1:6" ht="25.5" x14ac:dyDescent="0.25">
      <c r="A1995" s="73">
        <v>39131</v>
      </c>
      <c r="B1995" s="74" t="s">
        <v>2786</v>
      </c>
      <c r="C1995" s="73" t="s">
        <v>101</v>
      </c>
      <c r="D1995" s="75">
        <v>3.18</v>
      </c>
      <c r="E1995" s="75">
        <v>3.18</v>
      </c>
      <c r="F1995" s="73" t="s">
        <v>17</v>
      </c>
    </row>
    <row r="1996" spans="1:6" ht="25.5" x14ac:dyDescent="0.25">
      <c r="A1996" s="73">
        <v>39132</v>
      </c>
      <c r="B1996" s="74" t="s">
        <v>2787</v>
      </c>
      <c r="C1996" s="73" t="s">
        <v>101</v>
      </c>
      <c r="D1996" s="75">
        <v>3.34</v>
      </c>
      <c r="E1996" s="75">
        <v>3.34</v>
      </c>
      <c r="F1996" s="73" t="s">
        <v>17</v>
      </c>
    </row>
    <row r="1997" spans="1:6" ht="25.5" x14ac:dyDescent="0.25">
      <c r="A1997" s="73">
        <v>39133</v>
      </c>
      <c r="B1997" s="74" t="s">
        <v>2788</v>
      </c>
      <c r="C1997" s="73" t="s">
        <v>101</v>
      </c>
      <c r="D1997" s="75">
        <v>4.17</v>
      </c>
      <c r="E1997" s="75">
        <v>4.17</v>
      </c>
      <c r="F1997" s="73" t="s">
        <v>17</v>
      </c>
    </row>
    <row r="1998" spans="1:6" ht="25.5" x14ac:dyDescent="0.25">
      <c r="A1998" s="73">
        <v>39134</v>
      </c>
      <c r="B1998" s="74" t="s">
        <v>2789</v>
      </c>
      <c r="C1998" s="73" t="s">
        <v>101</v>
      </c>
      <c r="D1998" s="75">
        <v>5.57</v>
      </c>
      <c r="E1998" s="75">
        <v>5.57</v>
      </c>
      <c r="F1998" s="73" t="s">
        <v>17</v>
      </c>
    </row>
    <row r="1999" spans="1:6" ht="25.5" x14ac:dyDescent="0.25">
      <c r="A1999" s="73">
        <v>39135</v>
      </c>
      <c r="B1999" s="74" t="s">
        <v>2790</v>
      </c>
      <c r="C1999" s="73" t="s">
        <v>101</v>
      </c>
      <c r="D1999" s="75">
        <v>6.68</v>
      </c>
      <c r="E1999" s="75">
        <v>6.68</v>
      </c>
      <c r="F1999" s="73" t="s">
        <v>17</v>
      </c>
    </row>
    <row r="2000" spans="1:6" ht="25.5" x14ac:dyDescent="0.25">
      <c r="A2000" s="73">
        <v>39136</v>
      </c>
      <c r="B2000" s="74" t="s">
        <v>2791</v>
      </c>
      <c r="C2000" s="73" t="s">
        <v>101</v>
      </c>
      <c r="D2000" s="75">
        <v>0.47</v>
      </c>
      <c r="E2000" s="75">
        <v>0.47</v>
      </c>
      <c r="F2000" s="73" t="s">
        <v>17</v>
      </c>
    </row>
    <row r="2001" spans="1:6" ht="25.5" x14ac:dyDescent="0.25">
      <c r="A2001" s="73">
        <v>39137</v>
      </c>
      <c r="B2001" s="74" t="s">
        <v>2792</v>
      </c>
      <c r="C2001" s="73" t="s">
        <v>101</v>
      </c>
      <c r="D2001" s="75">
        <v>0.67</v>
      </c>
      <c r="E2001" s="75">
        <v>0.67</v>
      </c>
      <c r="F2001" s="73" t="s">
        <v>17</v>
      </c>
    </row>
    <row r="2002" spans="1:6" ht="25.5" x14ac:dyDescent="0.25">
      <c r="A2002" s="73">
        <v>39138</v>
      </c>
      <c r="B2002" s="74" t="s">
        <v>2793</v>
      </c>
      <c r="C2002" s="73" t="s">
        <v>101</v>
      </c>
      <c r="D2002" s="75">
        <v>0.71</v>
      </c>
      <c r="E2002" s="75">
        <v>0.71</v>
      </c>
      <c r="F2002" s="73" t="s">
        <v>17</v>
      </c>
    </row>
    <row r="2003" spans="1:6" ht="25.5" x14ac:dyDescent="0.25">
      <c r="A2003" s="73">
        <v>39139</v>
      </c>
      <c r="B2003" s="74" t="s">
        <v>2794</v>
      </c>
      <c r="C2003" s="73" t="s">
        <v>101</v>
      </c>
      <c r="D2003" s="75">
        <v>0.97</v>
      </c>
      <c r="E2003" s="75">
        <v>0.97</v>
      </c>
      <c r="F2003" s="73" t="s">
        <v>17</v>
      </c>
    </row>
    <row r="2004" spans="1:6" ht="25.5" x14ac:dyDescent="0.25">
      <c r="A2004" s="73">
        <v>39140</v>
      </c>
      <c r="B2004" s="74" t="s">
        <v>2795</v>
      </c>
      <c r="C2004" s="73" t="s">
        <v>101</v>
      </c>
      <c r="D2004" s="75">
        <v>1.17</v>
      </c>
      <c r="E2004" s="75">
        <v>1.17</v>
      </c>
      <c r="F2004" s="73" t="s">
        <v>17</v>
      </c>
    </row>
    <row r="2005" spans="1:6" ht="25.5" x14ac:dyDescent="0.25">
      <c r="A2005" s="73">
        <v>39141</v>
      </c>
      <c r="B2005" s="74" t="s">
        <v>2796</v>
      </c>
      <c r="C2005" s="73" t="s">
        <v>101</v>
      </c>
      <c r="D2005" s="75">
        <v>1.29</v>
      </c>
      <c r="E2005" s="75">
        <v>1.29</v>
      </c>
      <c r="F2005" s="73" t="s">
        <v>17</v>
      </c>
    </row>
    <row r="2006" spans="1:6" ht="25.5" x14ac:dyDescent="0.25">
      <c r="A2006" s="73">
        <v>39142</v>
      </c>
      <c r="B2006" s="74" t="s">
        <v>2797</v>
      </c>
      <c r="C2006" s="73" t="s">
        <v>101</v>
      </c>
      <c r="D2006" s="75">
        <v>1.9</v>
      </c>
      <c r="E2006" s="75">
        <v>1.9</v>
      </c>
      <c r="F2006" s="73" t="s">
        <v>17</v>
      </c>
    </row>
    <row r="2007" spans="1:6" ht="25.5" x14ac:dyDescent="0.25">
      <c r="A2007" s="73">
        <v>39143</v>
      </c>
      <c r="B2007" s="74" t="s">
        <v>2798</v>
      </c>
      <c r="C2007" s="73" t="s">
        <v>101</v>
      </c>
      <c r="D2007" s="75">
        <v>2.66</v>
      </c>
      <c r="E2007" s="75">
        <v>2.66</v>
      </c>
      <c r="F2007" s="73" t="s">
        <v>17</v>
      </c>
    </row>
    <row r="2008" spans="1:6" ht="25.5" x14ac:dyDescent="0.25">
      <c r="A2008" s="73">
        <v>39144</v>
      </c>
      <c r="B2008" s="74" t="s">
        <v>2799</v>
      </c>
      <c r="C2008" s="73" t="s">
        <v>101</v>
      </c>
      <c r="D2008" s="75">
        <v>3.1</v>
      </c>
      <c r="E2008" s="75">
        <v>3.1</v>
      </c>
      <c r="F2008" s="73" t="s">
        <v>17</v>
      </c>
    </row>
    <row r="2009" spans="1:6" ht="25.5" x14ac:dyDescent="0.25">
      <c r="A2009" s="73">
        <v>39145</v>
      </c>
      <c r="B2009" s="74" t="s">
        <v>2800</v>
      </c>
      <c r="C2009" s="73" t="s">
        <v>101</v>
      </c>
      <c r="D2009" s="75">
        <v>5.1100000000000003</v>
      </c>
      <c r="E2009" s="75">
        <v>5.1100000000000003</v>
      </c>
      <c r="F2009" s="73" t="s">
        <v>17</v>
      </c>
    </row>
    <row r="2010" spans="1:6" ht="25.5" x14ac:dyDescent="0.25">
      <c r="A2010" s="73">
        <v>39158</v>
      </c>
      <c r="B2010" s="74" t="s">
        <v>2801</v>
      </c>
      <c r="C2010" s="73" t="s">
        <v>101</v>
      </c>
      <c r="D2010" s="75">
        <v>17.78</v>
      </c>
      <c r="E2010" s="75">
        <v>17.78</v>
      </c>
      <c r="F2010" s="73" t="s">
        <v>17</v>
      </c>
    </row>
    <row r="2011" spans="1:6" x14ac:dyDescent="0.25">
      <c r="A2011" s="73">
        <v>39174</v>
      </c>
      <c r="B2011" s="74" t="s">
        <v>2802</v>
      </c>
      <c r="C2011" s="73" t="s">
        <v>101</v>
      </c>
      <c r="D2011" s="75">
        <v>1.3</v>
      </c>
      <c r="E2011" s="75">
        <v>1.3</v>
      </c>
      <c r="F2011" s="73" t="s">
        <v>17</v>
      </c>
    </row>
    <row r="2012" spans="1:6" x14ac:dyDescent="0.25">
      <c r="A2012" s="73">
        <v>39175</v>
      </c>
      <c r="B2012" s="74" t="s">
        <v>2803</v>
      </c>
      <c r="C2012" s="73" t="s">
        <v>101</v>
      </c>
      <c r="D2012" s="75">
        <v>1.59</v>
      </c>
      <c r="E2012" s="75">
        <v>1.59</v>
      </c>
      <c r="F2012" s="73" t="s">
        <v>17</v>
      </c>
    </row>
    <row r="2013" spans="1:6" x14ac:dyDescent="0.25">
      <c r="A2013" s="73">
        <v>39176</v>
      </c>
      <c r="B2013" s="74" t="s">
        <v>2804</v>
      </c>
      <c r="C2013" s="73" t="s">
        <v>101</v>
      </c>
      <c r="D2013" s="75">
        <v>1.71</v>
      </c>
      <c r="E2013" s="75">
        <v>1.71</v>
      </c>
      <c r="F2013" s="73" t="s">
        <v>17</v>
      </c>
    </row>
    <row r="2014" spans="1:6" x14ac:dyDescent="0.25">
      <c r="A2014" s="73">
        <v>39177</v>
      </c>
      <c r="B2014" s="74" t="s">
        <v>2805</v>
      </c>
      <c r="C2014" s="73" t="s">
        <v>101</v>
      </c>
      <c r="D2014" s="75">
        <v>2.61</v>
      </c>
      <c r="E2014" s="75">
        <v>2.61</v>
      </c>
      <c r="F2014" s="73" t="s">
        <v>17</v>
      </c>
    </row>
    <row r="2015" spans="1:6" x14ac:dyDescent="0.25">
      <c r="A2015" s="73">
        <v>39178</v>
      </c>
      <c r="B2015" s="74" t="s">
        <v>2806</v>
      </c>
      <c r="C2015" s="73" t="s">
        <v>101</v>
      </c>
      <c r="D2015" s="75">
        <v>2.89</v>
      </c>
      <c r="E2015" s="75">
        <v>2.89</v>
      </c>
      <c r="F2015" s="73" t="s">
        <v>17</v>
      </c>
    </row>
    <row r="2016" spans="1:6" x14ac:dyDescent="0.25">
      <c r="A2016" s="73">
        <v>39179</v>
      </c>
      <c r="B2016" s="74" t="s">
        <v>2807</v>
      </c>
      <c r="C2016" s="73" t="s">
        <v>101</v>
      </c>
      <c r="D2016" s="75">
        <v>6.95</v>
      </c>
      <c r="E2016" s="75">
        <v>6.95</v>
      </c>
      <c r="F2016" s="73" t="s">
        <v>17</v>
      </c>
    </row>
    <row r="2017" spans="1:6" x14ac:dyDescent="0.25">
      <c r="A2017" s="73">
        <v>39180</v>
      </c>
      <c r="B2017" s="74" t="s">
        <v>2808</v>
      </c>
      <c r="C2017" s="73" t="s">
        <v>101</v>
      </c>
      <c r="D2017" s="75">
        <v>7.85</v>
      </c>
      <c r="E2017" s="75">
        <v>7.85</v>
      </c>
      <c r="F2017" s="73" t="s">
        <v>17</v>
      </c>
    </row>
    <row r="2018" spans="1:6" x14ac:dyDescent="0.25">
      <c r="A2018" s="73">
        <v>39181</v>
      </c>
      <c r="B2018" s="74" t="s">
        <v>2809</v>
      </c>
      <c r="C2018" s="73" t="s">
        <v>101</v>
      </c>
      <c r="D2018" s="75">
        <v>10.52</v>
      </c>
      <c r="E2018" s="75">
        <v>10.52</v>
      </c>
      <c r="F2018" s="73" t="s">
        <v>17</v>
      </c>
    </row>
    <row r="2019" spans="1:6" x14ac:dyDescent="0.25">
      <c r="A2019" s="73">
        <v>39182</v>
      </c>
      <c r="B2019" s="74" t="s">
        <v>2810</v>
      </c>
      <c r="C2019" s="73" t="s">
        <v>101</v>
      </c>
      <c r="D2019" s="75">
        <v>14.8</v>
      </c>
      <c r="E2019" s="75">
        <v>14.8</v>
      </c>
      <c r="F2019" s="73" t="s">
        <v>17</v>
      </c>
    </row>
    <row r="2020" spans="1:6" ht="25.5" x14ac:dyDescent="0.25">
      <c r="A2020" s="73">
        <v>39184</v>
      </c>
      <c r="B2020" s="74" t="s">
        <v>2811</v>
      </c>
      <c r="C2020" s="73" t="s">
        <v>101</v>
      </c>
      <c r="D2020" s="75">
        <v>8.57</v>
      </c>
      <c r="E2020" s="75">
        <v>8.57</v>
      </c>
      <c r="F2020" s="73" t="s">
        <v>17</v>
      </c>
    </row>
    <row r="2021" spans="1:6" ht="25.5" x14ac:dyDescent="0.25">
      <c r="A2021" s="73">
        <v>39185</v>
      </c>
      <c r="B2021" s="74" t="s">
        <v>2812</v>
      </c>
      <c r="C2021" s="73" t="s">
        <v>101</v>
      </c>
      <c r="D2021" s="75">
        <v>7.82</v>
      </c>
      <c r="E2021" s="75">
        <v>7.82</v>
      </c>
      <c r="F2021" s="73" t="s">
        <v>17</v>
      </c>
    </row>
    <row r="2022" spans="1:6" ht="25.5" x14ac:dyDescent="0.25">
      <c r="A2022" s="73">
        <v>39186</v>
      </c>
      <c r="B2022" s="74" t="s">
        <v>2813</v>
      </c>
      <c r="C2022" s="73" t="s">
        <v>101</v>
      </c>
      <c r="D2022" s="75">
        <v>26.43</v>
      </c>
      <c r="E2022" s="75">
        <v>26.43</v>
      </c>
      <c r="F2022" s="73" t="s">
        <v>17</v>
      </c>
    </row>
    <row r="2023" spans="1:6" ht="25.5" x14ac:dyDescent="0.25">
      <c r="A2023" s="73">
        <v>39187</v>
      </c>
      <c r="B2023" s="74" t="s">
        <v>2814</v>
      </c>
      <c r="C2023" s="73" t="s">
        <v>101</v>
      </c>
      <c r="D2023" s="75">
        <v>22.8</v>
      </c>
      <c r="E2023" s="75">
        <v>22.8</v>
      </c>
      <c r="F2023" s="73" t="s">
        <v>17</v>
      </c>
    </row>
    <row r="2024" spans="1:6" ht="25.5" x14ac:dyDescent="0.25">
      <c r="A2024" s="73">
        <v>39188</v>
      </c>
      <c r="B2024" s="74" t="s">
        <v>2815</v>
      </c>
      <c r="C2024" s="73" t="s">
        <v>101</v>
      </c>
      <c r="D2024" s="75">
        <v>21.75</v>
      </c>
      <c r="E2024" s="75">
        <v>21.75</v>
      </c>
      <c r="F2024" s="73" t="s">
        <v>17</v>
      </c>
    </row>
    <row r="2025" spans="1:6" ht="25.5" x14ac:dyDescent="0.25">
      <c r="A2025" s="73">
        <v>39189</v>
      </c>
      <c r="B2025" s="74" t="s">
        <v>2816</v>
      </c>
      <c r="C2025" s="73" t="s">
        <v>101</v>
      </c>
      <c r="D2025" s="75">
        <v>29.54</v>
      </c>
      <c r="E2025" s="75">
        <v>29.54</v>
      </c>
      <c r="F2025" s="73" t="s">
        <v>17</v>
      </c>
    </row>
    <row r="2026" spans="1:6" ht="25.5" x14ac:dyDescent="0.25">
      <c r="A2026" s="73">
        <v>39190</v>
      </c>
      <c r="B2026" s="74" t="s">
        <v>2817</v>
      </c>
      <c r="C2026" s="73" t="s">
        <v>101</v>
      </c>
      <c r="D2026" s="75">
        <v>27.92</v>
      </c>
      <c r="E2026" s="75">
        <v>27.92</v>
      </c>
      <c r="F2026" s="73" t="s">
        <v>17</v>
      </c>
    </row>
    <row r="2027" spans="1:6" ht="25.5" x14ac:dyDescent="0.25">
      <c r="A2027" s="73">
        <v>39191</v>
      </c>
      <c r="B2027" s="74" t="s">
        <v>2818</v>
      </c>
      <c r="C2027" s="73" t="s">
        <v>101</v>
      </c>
      <c r="D2027" s="75">
        <v>26.72</v>
      </c>
      <c r="E2027" s="75">
        <v>26.72</v>
      </c>
      <c r="F2027" s="73" t="s">
        <v>17</v>
      </c>
    </row>
    <row r="2028" spans="1:6" ht="25.5" x14ac:dyDescent="0.25">
      <c r="A2028" s="73">
        <v>39192</v>
      </c>
      <c r="B2028" s="74" t="s">
        <v>2819</v>
      </c>
      <c r="C2028" s="73" t="s">
        <v>101</v>
      </c>
      <c r="D2028" s="75">
        <v>59.41</v>
      </c>
      <c r="E2028" s="75">
        <v>59.41</v>
      </c>
      <c r="F2028" s="73" t="s">
        <v>17</v>
      </c>
    </row>
    <row r="2029" spans="1:6" x14ac:dyDescent="0.25">
      <c r="A2029" s="73">
        <v>39193</v>
      </c>
      <c r="B2029" s="74" t="s">
        <v>2820</v>
      </c>
      <c r="C2029" s="73" t="s">
        <v>101</v>
      </c>
      <c r="D2029" s="75">
        <v>57.12</v>
      </c>
      <c r="E2029" s="75">
        <v>57.12</v>
      </c>
      <c r="F2029" s="73" t="s">
        <v>17</v>
      </c>
    </row>
    <row r="2030" spans="1:6" ht="25.5" x14ac:dyDescent="0.25">
      <c r="A2030" s="73">
        <v>39194</v>
      </c>
      <c r="B2030" s="74" t="s">
        <v>2821</v>
      </c>
      <c r="C2030" s="73" t="s">
        <v>101</v>
      </c>
      <c r="D2030" s="75">
        <v>52.11</v>
      </c>
      <c r="E2030" s="75">
        <v>52.11</v>
      </c>
      <c r="F2030" s="73" t="s">
        <v>17</v>
      </c>
    </row>
    <row r="2031" spans="1:6" ht="25.5" x14ac:dyDescent="0.25">
      <c r="A2031" s="73">
        <v>39195</v>
      </c>
      <c r="B2031" s="74" t="s">
        <v>2822</v>
      </c>
      <c r="C2031" s="73" t="s">
        <v>101</v>
      </c>
      <c r="D2031" s="75">
        <v>48.7</v>
      </c>
      <c r="E2031" s="75">
        <v>48.7</v>
      </c>
      <c r="F2031" s="73" t="s">
        <v>17</v>
      </c>
    </row>
    <row r="2032" spans="1:6" ht="25.5" x14ac:dyDescent="0.25">
      <c r="A2032" s="73">
        <v>39196</v>
      </c>
      <c r="B2032" s="74" t="s">
        <v>2823</v>
      </c>
      <c r="C2032" s="73" t="s">
        <v>101</v>
      </c>
      <c r="D2032" s="75">
        <v>94.44</v>
      </c>
      <c r="E2032" s="75">
        <v>94.44</v>
      </c>
      <c r="F2032" s="73" t="s">
        <v>17</v>
      </c>
    </row>
    <row r="2033" spans="1:6" ht="25.5" x14ac:dyDescent="0.25">
      <c r="A2033" s="73">
        <v>39197</v>
      </c>
      <c r="B2033" s="74" t="s">
        <v>2824</v>
      </c>
      <c r="C2033" s="73" t="s">
        <v>101</v>
      </c>
      <c r="D2033" s="75">
        <v>91.58</v>
      </c>
      <c r="E2033" s="75">
        <v>91.58</v>
      </c>
      <c r="F2033" s="73" t="s">
        <v>17</v>
      </c>
    </row>
    <row r="2034" spans="1:6" ht="25.5" x14ac:dyDescent="0.25">
      <c r="A2034" s="73">
        <v>39198</v>
      </c>
      <c r="B2034" s="74" t="s">
        <v>2825</v>
      </c>
      <c r="C2034" s="73" t="s">
        <v>101</v>
      </c>
      <c r="D2034" s="75">
        <v>87.67</v>
      </c>
      <c r="E2034" s="75">
        <v>87.67</v>
      </c>
      <c r="F2034" s="73" t="s">
        <v>17</v>
      </c>
    </row>
    <row r="2035" spans="1:6" ht="25.5" x14ac:dyDescent="0.25">
      <c r="A2035" s="73">
        <v>39199</v>
      </c>
      <c r="B2035" s="74" t="s">
        <v>2826</v>
      </c>
      <c r="C2035" s="73" t="s">
        <v>101</v>
      </c>
      <c r="D2035" s="75">
        <v>84.37</v>
      </c>
      <c r="E2035" s="75">
        <v>84.37</v>
      </c>
      <c r="F2035" s="73" t="s">
        <v>17</v>
      </c>
    </row>
    <row r="2036" spans="1:6" ht="25.5" x14ac:dyDescent="0.25">
      <c r="A2036" s="73">
        <v>39200</v>
      </c>
      <c r="B2036" s="74" t="s">
        <v>2827</v>
      </c>
      <c r="C2036" s="73" t="s">
        <v>101</v>
      </c>
      <c r="D2036" s="75">
        <v>105.66</v>
      </c>
      <c r="E2036" s="75">
        <v>105.66</v>
      </c>
      <c r="F2036" s="73" t="s">
        <v>17</v>
      </c>
    </row>
    <row r="2037" spans="1:6" ht="25.5" x14ac:dyDescent="0.25">
      <c r="A2037" s="73">
        <v>39201</v>
      </c>
      <c r="B2037" s="74" t="s">
        <v>2828</v>
      </c>
      <c r="C2037" s="73" t="s">
        <v>101</v>
      </c>
      <c r="D2037" s="75">
        <v>104.81</v>
      </c>
      <c r="E2037" s="75">
        <v>104.81</v>
      </c>
      <c r="F2037" s="73" t="s">
        <v>17</v>
      </c>
    </row>
    <row r="2038" spans="1:6" x14ac:dyDescent="0.25">
      <c r="A2038" s="73">
        <v>39202</v>
      </c>
      <c r="B2038" s="74" t="s">
        <v>2829</v>
      </c>
      <c r="C2038" s="73" t="s">
        <v>101</v>
      </c>
      <c r="D2038" s="75">
        <v>100.22</v>
      </c>
      <c r="E2038" s="75">
        <v>100.22</v>
      </c>
      <c r="F2038" s="73" t="s">
        <v>17</v>
      </c>
    </row>
    <row r="2039" spans="1:6" ht="25.5" x14ac:dyDescent="0.25">
      <c r="A2039" s="73">
        <v>39203</v>
      </c>
      <c r="B2039" s="74" t="s">
        <v>2830</v>
      </c>
      <c r="C2039" s="73" t="s">
        <v>101</v>
      </c>
      <c r="D2039" s="75">
        <v>85.31</v>
      </c>
      <c r="E2039" s="75">
        <v>85.31</v>
      </c>
      <c r="F2039" s="73" t="s">
        <v>17</v>
      </c>
    </row>
    <row r="2040" spans="1:6" x14ac:dyDescent="0.25">
      <c r="A2040" s="73">
        <v>39204</v>
      </c>
      <c r="B2040" s="74" t="s">
        <v>2831</v>
      </c>
      <c r="C2040" s="73" t="s">
        <v>101</v>
      </c>
      <c r="D2040" s="75">
        <v>171.24</v>
      </c>
      <c r="E2040" s="75">
        <v>171.24</v>
      </c>
      <c r="F2040" s="73" t="s">
        <v>17</v>
      </c>
    </row>
    <row r="2041" spans="1:6" ht="25.5" x14ac:dyDescent="0.25">
      <c r="A2041" s="73">
        <v>39205</v>
      </c>
      <c r="B2041" s="74" t="s">
        <v>2832</v>
      </c>
      <c r="C2041" s="73" t="s">
        <v>101</v>
      </c>
      <c r="D2041" s="75">
        <v>167.2</v>
      </c>
      <c r="E2041" s="75">
        <v>167.2</v>
      </c>
      <c r="F2041" s="73" t="s">
        <v>17</v>
      </c>
    </row>
    <row r="2042" spans="1:6" x14ac:dyDescent="0.25">
      <c r="A2042" s="73">
        <v>39206</v>
      </c>
      <c r="B2042" s="74" t="s">
        <v>2833</v>
      </c>
      <c r="C2042" s="73" t="s">
        <v>101</v>
      </c>
      <c r="D2042" s="75">
        <v>162.46</v>
      </c>
      <c r="E2042" s="75">
        <v>162.46</v>
      </c>
      <c r="F2042" s="73" t="s">
        <v>17</v>
      </c>
    </row>
    <row r="2043" spans="1:6" x14ac:dyDescent="0.25">
      <c r="A2043" s="73">
        <v>39207</v>
      </c>
      <c r="B2043" s="74" t="s">
        <v>2834</v>
      </c>
      <c r="C2043" s="73" t="s">
        <v>101</v>
      </c>
      <c r="D2043" s="75">
        <v>1.27</v>
      </c>
      <c r="E2043" s="75">
        <v>1.27</v>
      </c>
      <c r="F2043" s="73" t="s">
        <v>17</v>
      </c>
    </row>
    <row r="2044" spans="1:6" x14ac:dyDescent="0.25">
      <c r="A2044" s="73">
        <v>39208</v>
      </c>
      <c r="B2044" s="74" t="s">
        <v>2835</v>
      </c>
      <c r="C2044" s="73" t="s">
        <v>101</v>
      </c>
      <c r="D2044" s="75">
        <v>0.69</v>
      </c>
      <c r="E2044" s="75">
        <v>0.69</v>
      </c>
      <c r="F2044" s="73" t="s">
        <v>17</v>
      </c>
    </row>
    <row r="2045" spans="1:6" x14ac:dyDescent="0.25">
      <c r="A2045" s="73">
        <v>39209</v>
      </c>
      <c r="B2045" s="74" t="s">
        <v>2836</v>
      </c>
      <c r="C2045" s="73" t="s">
        <v>101</v>
      </c>
      <c r="D2045" s="75">
        <v>0.82</v>
      </c>
      <c r="E2045" s="75">
        <v>0.82</v>
      </c>
      <c r="F2045" s="73" t="s">
        <v>17</v>
      </c>
    </row>
    <row r="2046" spans="1:6" x14ac:dyDescent="0.25">
      <c r="A2046" s="73">
        <v>39210</v>
      </c>
      <c r="B2046" s="74" t="s">
        <v>2837</v>
      </c>
      <c r="C2046" s="73" t="s">
        <v>101</v>
      </c>
      <c r="D2046" s="75">
        <v>1.27</v>
      </c>
      <c r="E2046" s="75">
        <v>1.27</v>
      </c>
      <c r="F2046" s="73" t="s">
        <v>17</v>
      </c>
    </row>
    <row r="2047" spans="1:6" x14ac:dyDescent="0.25">
      <c r="A2047" s="73">
        <v>39211</v>
      </c>
      <c r="B2047" s="74" t="s">
        <v>2838</v>
      </c>
      <c r="C2047" s="73" t="s">
        <v>101</v>
      </c>
      <c r="D2047" s="75">
        <v>2.2799999999999998</v>
      </c>
      <c r="E2047" s="75">
        <v>2.2799999999999998</v>
      </c>
      <c r="F2047" s="73" t="s">
        <v>17</v>
      </c>
    </row>
    <row r="2048" spans="1:6" x14ac:dyDescent="0.25">
      <c r="A2048" s="73">
        <v>39212</v>
      </c>
      <c r="B2048" s="74" t="s">
        <v>2839</v>
      </c>
      <c r="C2048" s="73" t="s">
        <v>101</v>
      </c>
      <c r="D2048" s="75">
        <v>2.54</v>
      </c>
      <c r="E2048" s="75">
        <v>2.54</v>
      </c>
      <c r="F2048" s="73" t="s">
        <v>17</v>
      </c>
    </row>
    <row r="2049" spans="1:6" x14ac:dyDescent="0.25">
      <c r="A2049" s="73">
        <v>39213</v>
      </c>
      <c r="B2049" s="74" t="s">
        <v>2840</v>
      </c>
      <c r="C2049" s="73" t="s">
        <v>101</v>
      </c>
      <c r="D2049" s="75">
        <v>3.33</v>
      </c>
      <c r="E2049" s="75">
        <v>3.33</v>
      </c>
      <c r="F2049" s="73" t="s">
        <v>17</v>
      </c>
    </row>
    <row r="2050" spans="1:6" x14ac:dyDescent="0.25">
      <c r="A2050" s="73">
        <v>39214</v>
      </c>
      <c r="B2050" s="74" t="s">
        <v>2841</v>
      </c>
      <c r="C2050" s="73" t="s">
        <v>101</v>
      </c>
      <c r="D2050" s="75">
        <v>4.71</v>
      </c>
      <c r="E2050" s="75">
        <v>4.71</v>
      </c>
      <c r="F2050" s="73" t="s">
        <v>17</v>
      </c>
    </row>
    <row r="2051" spans="1:6" x14ac:dyDescent="0.25">
      <c r="A2051" s="73">
        <v>39215</v>
      </c>
      <c r="B2051" s="74" t="s">
        <v>2842</v>
      </c>
      <c r="C2051" s="73" t="s">
        <v>101</v>
      </c>
      <c r="D2051" s="75">
        <v>8.57</v>
      </c>
      <c r="E2051" s="75">
        <v>8.57</v>
      </c>
      <c r="F2051" s="73" t="s">
        <v>17</v>
      </c>
    </row>
    <row r="2052" spans="1:6" x14ac:dyDescent="0.25">
      <c r="A2052" s="73">
        <v>39216</v>
      </c>
      <c r="B2052" s="74" t="s">
        <v>2843</v>
      </c>
      <c r="C2052" s="73" t="s">
        <v>101</v>
      </c>
      <c r="D2052" s="75">
        <v>11.96</v>
      </c>
      <c r="E2052" s="75">
        <v>11.96</v>
      </c>
      <c r="F2052" s="73" t="s">
        <v>17</v>
      </c>
    </row>
    <row r="2053" spans="1:6" x14ac:dyDescent="0.25">
      <c r="A2053" s="73">
        <v>39217</v>
      </c>
      <c r="B2053" s="74" t="s">
        <v>2844</v>
      </c>
      <c r="C2053" s="73" t="s">
        <v>101</v>
      </c>
      <c r="D2053" s="75">
        <v>1.23</v>
      </c>
      <c r="E2053" s="75">
        <v>1.23</v>
      </c>
      <c r="F2053" s="73" t="s">
        <v>17</v>
      </c>
    </row>
    <row r="2054" spans="1:6" x14ac:dyDescent="0.25">
      <c r="A2054" s="73">
        <v>39271</v>
      </c>
      <c r="B2054" s="74" t="s">
        <v>2845</v>
      </c>
      <c r="C2054" s="73" t="s">
        <v>101</v>
      </c>
      <c r="D2054" s="75">
        <v>2.56</v>
      </c>
      <c r="E2054" s="75">
        <v>2.56</v>
      </c>
      <c r="F2054" s="73" t="s">
        <v>17</v>
      </c>
    </row>
    <row r="2055" spans="1:6" x14ac:dyDescent="0.25">
      <c r="A2055" s="73">
        <v>39272</v>
      </c>
      <c r="B2055" s="74" t="s">
        <v>2846</v>
      </c>
      <c r="C2055" s="73" t="s">
        <v>101</v>
      </c>
      <c r="D2055" s="75">
        <v>3.14</v>
      </c>
      <c r="E2055" s="75">
        <v>3.14</v>
      </c>
      <c r="F2055" s="73" t="s">
        <v>17</v>
      </c>
    </row>
    <row r="2056" spans="1:6" x14ac:dyDescent="0.25">
      <c r="A2056" s="73">
        <v>39273</v>
      </c>
      <c r="B2056" s="74" t="s">
        <v>2847</v>
      </c>
      <c r="C2056" s="73" t="s">
        <v>101</v>
      </c>
      <c r="D2056" s="75">
        <v>4.34</v>
      </c>
      <c r="E2056" s="75">
        <v>4.34</v>
      </c>
      <c r="F2056" s="73" t="s">
        <v>17</v>
      </c>
    </row>
    <row r="2057" spans="1:6" x14ac:dyDescent="0.25">
      <c r="A2057" s="73">
        <v>39274</v>
      </c>
      <c r="B2057" s="74" t="s">
        <v>2848</v>
      </c>
      <c r="C2057" s="73" t="s">
        <v>101</v>
      </c>
      <c r="D2057" s="75">
        <v>3.08</v>
      </c>
      <c r="E2057" s="75">
        <v>3.08</v>
      </c>
      <c r="F2057" s="73" t="s">
        <v>17</v>
      </c>
    </row>
    <row r="2058" spans="1:6" x14ac:dyDescent="0.25">
      <c r="A2058" s="73">
        <v>39276</v>
      </c>
      <c r="B2058" s="74" t="s">
        <v>2849</v>
      </c>
      <c r="C2058" s="73" t="s">
        <v>101</v>
      </c>
      <c r="D2058" s="75">
        <v>7.52</v>
      </c>
      <c r="E2058" s="75">
        <v>7.52</v>
      </c>
      <c r="F2058" s="73" t="s">
        <v>17</v>
      </c>
    </row>
    <row r="2059" spans="1:6" x14ac:dyDescent="0.25">
      <c r="A2059" s="73">
        <v>39277</v>
      </c>
      <c r="B2059" s="74" t="s">
        <v>2850</v>
      </c>
      <c r="C2059" s="73" t="s">
        <v>101</v>
      </c>
      <c r="D2059" s="75">
        <v>20.3</v>
      </c>
      <c r="E2059" s="75">
        <v>20.3</v>
      </c>
      <c r="F2059" s="73" t="s">
        <v>17</v>
      </c>
    </row>
    <row r="2060" spans="1:6" ht="25.5" x14ac:dyDescent="0.25">
      <c r="A2060" s="73">
        <v>39315</v>
      </c>
      <c r="B2060" s="74" t="s">
        <v>2851</v>
      </c>
      <c r="C2060" s="73" t="s">
        <v>101</v>
      </c>
      <c r="D2060" s="75">
        <v>0.35</v>
      </c>
      <c r="E2060" s="75">
        <v>0.35</v>
      </c>
      <c r="F2060" s="73" t="s">
        <v>17</v>
      </c>
    </row>
    <row r="2061" spans="1:6" x14ac:dyDescent="0.25">
      <c r="A2061" s="73">
        <v>39318</v>
      </c>
      <c r="B2061" s="74" t="s">
        <v>2852</v>
      </c>
      <c r="C2061" s="73" t="s">
        <v>101</v>
      </c>
      <c r="D2061" s="75">
        <v>11.95</v>
      </c>
      <c r="E2061" s="75">
        <v>11.95</v>
      </c>
      <c r="F2061" s="73" t="s">
        <v>17</v>
      </c>
    </row>
    <row r="2062" spans="1:6" x14ac:dyDescent="0.25">
      <c r="A2062" s="73">
        <v>39319</v>
      </c>
      <c r="B2062" s="74" t="s">
        <v>2853</v>
      </c>
      <c r="C2062" s="73" t="s">
        <v>101</v>
      </c>
      <c r="D2062" s="75">
        <v>10.45</v>
      </c>
      <c r="E2062" s="75">
        <v>10.45</v>
      </c>
      <c r="F2062" s="73" t="s">
        <v>17</v>
      </c>
    </row>
    <row r="2063" spans="1:6" x14ac:dyDescent="0.25">
      <c r="A2063" s="73">
        <v>39320</v>
      </c>
      <c r="B2063" s="74" t="s">
        <v>2854</v>
      </c>
      <c r="C2063" s="73" t="s">
        <v>101</v>
      </c>
      <c r="D2063" s="75">
        <v>20.09</v>
      </c>
      <c r="E2063" s="75">
        <v>20.09</v>
      </c>
      <c r="F2063" s="73" t="s">
        <v>17</v>
      </c>
    </row>
    <row r="2064" spans="1:6" x14ac:dyDescent="0.25">
      <c r="A2064" s="73">
        <v>39321</v>
      </c>
      <c r="B2064" s="74" t="s">
        <v>2855</v>
      </c>
      <c r="C2064" s="73" t="s">
        <v>101</v>
      </c>
      <c r="D2064" s="75">
        <v>25.12</v>
      </c>
      <c r="E2064" s="75">
        <v>25.12</v>
      </c>
      <c r="F2064" s="73" t="s">
        <v>17</v>
      </c>
    </row>
    <row r="2065" spans="1:6" x14ac:dyDescent="0.25">
      <c r="A2065" s="73">
        <v>39324</v>
      </c>
      <c r="B2065" s="74" t="s">
        <v>2856</v>
      </c>
      <c r="C2065" s="73" t="s">
        <v>101</v>
      </c>
      <c r="D2065" s="75">
        <v>5.43</v>
      </c>
      <c r="E2065" s="75">
        <v>5.43</v>
      </c>
      <c r="F2065" s="73" t="s">
        <v>17</v>
      </c>
    </row>
    <row r="2066" spans="1:6" x14ac:dyDescent="0.25">
      <c r="A2066" s="73">
        <v>39325</v>
      </c>
      <c r="B2066" s="74" t="s">
        <v>2857</v>
      </c>
      <c r="C2066" s="73" t="s">
        <v>101</v>
      </c>
      <c r="D2066" s="75">
        <v>8.19</v>
      </c>
      <c r="E2066" s="75">
        <v>8.19</v>
      </c>
      <c r="F2066" s="73" t="s">
        <v>17</v>
      </c>
    </row>
    <row r="2067" spans="1:6" x14ac:dyDescent="0.25">
      <c r="A2067" s="73">
        <v>39326</v>
      </c>
      <c r="B2067" s="74" t="s">
        <v>2858</v>
      </c>
      <c r="C2067" s="73" t="s">
        <v>101</v>
      </c>
      <c r="D2067" s="75">
        <v>29.38</v>
      </c>
      <c r="E2067" s="75">
        <v>29.38</v>
      </c>
      <c r="F2067" s="73" t="s">
        <v>17</v>
      </c>
    </row>
    <row r="2068" spans="1:6" x14ac:dyDescent="0.25">
      <c r="A2068" s="73">
        <v>39327</v>
      </c>
      <c r="B2068" s="74" t="s">
        <v>2859</v>
      </c>
      <c r="C2068" s="73" t="s">
        <v>101</v>
      </c>
      <c r="D2068" s="75">
        <v>44.33</v>
      </c>
      <c r="E2068" s="75">
        <v>44.33</v>
      </c>
      <c r="F2068" s="73" t="s">
        <v>17</v>
      </c>
    </row>
    <row r="2069" spans="1:6" x14ac:dyDescent="0.25">
      <c r="A2069" s="73">
        <v>39329</v>
      </c>
      <c r="B2069" s="74" t="s">
        <v>2860</v>
      </c>
      <c r="C2069" s="73" t="s">
        <v>101</v>
      </c>
      <c r="D2069" s="75">
        <v>12.72</v>
      </c>
      <c r="E2069" s="75">
        <v>12.72</v>
      </c>
      <c r="F2069" s="73" t="s">
        <v>17</v>
      </c>
    </row>
    <row r="2070" spans="1:6" x14ac:dyDescent="0.25">
      <c r="A2070" s="73">
        <v>39330</v>
      </c>
      <c r="B2070" s="74" t="s">
        <v>2861</v>
      </c>
      <c r="C2070" s="73" t="s">
        <v>101</v>
      </c>
      <c r="D2070" s="75">
        <v>13.38</v>
      </c>
      <c r="E2070" s="75">
        <v>13.38</v>
      </c>
      <c r="F2070" s="73" t="s">
        <v>17</v>
      </c>
    </row>
    <row r="2071" spans="1:6" x14ac:dyDescent="0.25">
      <c r="A2071" s="73">
        <v>39331</v>
      </c>
      <c r="B2071" s="74" t="s">
        <v>2862</v>
      </c>
      <c r="C2071" s="73" t="s">
        <v>101</v>
      </c>
      <c r="D2071" s="75">
        <v>11.9</v>
      </c>
      <c r="E2071" s="75">
        <v>11.9</v>
      </c>
      <c r="F2071" s="73" t="s">
        <v>17</v>
      </c>
    </row>
    <row r="2072" spans="1:6" x14ac:dyDescent="0.25">
      <c r="A2072" s="73">
        <v>39332</v>
      </c>
      <c r="B2072" s="74" t="s">
        <v>2863</v>
      </c>
      <c r="C2072" s="73" t="s">
        <v>101</v>
      </c>
      <c r="D2072" s="75">
        <v>14.95</v>
      </c>
      <c r="E2072" s="75">
        <v>14.95</v>
      </c>
      <c r="F2072" s="73" t="s">
        <v>17</v>
      </c>
    </row>
    <row r="2073" spans="1:6" x14ac:dyDescent="0.25">
      <c r="A2073" s="73">
        <v>39333</v>
      </c>
      <c r="B2073" s="74" t="s">
        <v>2864</v>
      </c>
      <c r="C2073" s="73" t="s">
        <v>101</v>
      </c>
      <c r="D2073" s="75">
        <v>11.6</v>
      </c>
      <c r="E2073" s="75">
        <v>11.6</v>
      </c>
      <c r="F2073" s="73" t="s">
        <v>17</v>
      </c>
    </row>
    <row r="2074" spans="1:6" x14ac:dyDescent="0.25">
      <c r="A2074" s="73">
        <v>39334</v>
      </c>
      <c r="B2074" s="74" t="s">
        <v>2865</v>
      </c>
      <c r="C2074" s="73" t="s">
        <v>101</v>
      </c>
      <c r="D2074" s="75">
        <v>10.67</v>
      </c>
      <c r="E2074" s="75">
        <v>10.67</v>
      </c>
      <c r="F2074" s="73" t="s">
        <v>17</v>
      </c>
    </row>
    <row r="2075" spans="1:6" x14ac:dyDescent="0.25">
      <c r="A2075" s="73">
        <v>39335</v>
      </c>
      <c r="B2075" s="74" t="s">
        <v>2866</v>
      </c>
      <c r="C2075" s="73" t="s">
        <v>101</v>
      </c>
      <c r="D2075" s="75">
        <v>13.43</v>
      </c>
      <c r="E2075" s="75">
        <v>13.43</v>
      </c>
      <c r="F2075" s="73" t="s">
        <v>17</v>
      </c>
    </row>
    <row r="2076" spans="1:6" x14ac:dyDescent="0.25">
      <c r="A2076" s="73">
        <v>39336</v>
      </c>
      <c r="B2076" s="74" t="s">
        <v>2867</v>
      </c>
      <c r="C2076" s="73" t="s">
        <v>101</v>
      </c>
      <c r="D2076" s="75">
        <v>13.38</v>
      </c>
      <c r="E2076" s="75">
        <v>13.38</v>
      </c>
      <c r="F2076" s="73" t="s">
        <v>17</v>
      </c>
    </row>
    <row r="2077" spans="1:6" x14ac:dyDescent="0.25">
      <c r="A2077" s="73">
        <v>39337</v>
      </c>
      <c r="B2077" s="74" t="s">
        <v>2868</v>
      </c>
      <c r="C2077" s="73" t="s">
        <v>101</v>
      </c>
      <c r="D2077" s="75">
        <v>11.9</v>
      </c>
      <c r="E2077" s="75">
        <v>11.9</v>
      </c>
      <c r="F2077" s="73" t="s">
        <v>17</v>
      </c>
    </row>
    <row r="2078" spans="1:6" x14ac:dyDescent="0.25">
      <c r="A2078" s="73">
        <v>39338</v>
      </c>
      <c r="B2078" s="74" t="s">
        <v>2869</v>
      </c>
      <c r="C2078" s="73" t="s">
        <v>101</v>
      </c>
      <c r="D2078" s="75">
        <v>14.95</v>
      </c>
      <c r="E2078" s="75">
        <v>14.95</v>
      </c>
      <c r="F2078" s="73" t="s">
        <v>17</v>
      </c>
    </row>
    <row r="2079" spans="1:6" x14ac:dyDescent="0.25">
      <c r="A2079" s="73">
        <v>39340</v>
      </c>
      <c r="B2079" s="74" t="s">
        <v>2870</v>
      </c>
      <c r="C2079" s="73" t="s">
        <v>101</v>
      </c>
      <c r="D2079" s="75">
        <v>14.31</v>
      </c>
      <c r="E2079" s="75">
        <v>14.31</v>
      </c>
      <c r="F2079" s="73" t="s">
        <v>17</v>
      </c>
    </row>
    <row r="2080" spans="1:6" x14ac:dyDescent="0.25">
      <c r="A2080" s="73">
        <v>39341</v>
      </c>
      <c r="B2080" s="74" t="s">
        <v>2871</v>
      </c>
      <c r="C2080" s="73" t="s">
        <v>101</v>
      </c>
      <c r="D2080" s="75">
        <v>19.489999999999998</v>
      </c>
      <c r="E2080" s="75">
        <v>19.489999999999998</v>
      </c>
      <c r="F2080" s="73" t="s">
        <v>17</v>
      </c>
    </row>
    <row r="2081" spans="1:6" x14ac:dyDescent="0.25">
      <c r="A2081" s="73">
        <v>39342</v>
      </c>
      <c r="B2081" s="74" t="s">
        <v>2872</v>
      </c>
      <c r="C2081" s="73" t="s">
        <v>101</v>
      </c>
      <c r="D2081" s="75">
        <v>19.489999999999998</v>
      </c>
      <c r="E2081" s="75">
        <v>19.489999999999998</v>
      </c>
      <c r="F2081" s="73" t="s">
        <v>17</v>
      </c>
    </row>
    <row r="2082" spans="1:6" x14ac:dyDescent="0.25">
      <c r="A2082" s="73">
        <v>39343</v>
      </c>
      <c r="B2082" s="74" t="s">
        <v>2873</v>
      </c>
      <c r="C2082" s="73" t="s">
        <v>101</v>
      </c>
      <c r="D2082" s="75">
        <v>16.46</v>
      </c>
      <c r="E2082" s="75">
        <v>16.46</v>
      </c>
      <c r="F2082" s="73" t="s">
        <v>17</v>
      </c>
    </row>
    <row r="2083" spans="1:6" x14ac:dyDescent="0.25">
      <c r="A2083" s="73">
        <v>39344</v>
      </c>
      <c r="B2083" s="74" t="s">
        <v>2874</v>
      </c>
      <c r="C2083" s="73" t="s">
        <v>101</v>
      </c>
      <c r="D2083" s="75">
        <v>15.91</v>
      </c>
      <c r="E2083" s="75">
        <v>15.91</v>
      </c>
      <c r="F2083" s="73" t="s">
        <v>17</v>
      </c>
    </row>
    <row r="2084" spans="1:6" x14ac:dyDescent="0.25">
      <c r="A2084" s="73">
        <v>39345</v>
      </c>
      <c r="B2084" s="74" t="s">
        <v>2875</v>
      </c>
      <c r="C2084" s="73" t="s">
        <v>101</v>
      </c>
      <c r="D2084" s="75">
        <v>22.27</v>
      </c>
      <c r="E2084" s="75">
        <v>22.27</v>
      </c>
      <c r="F2084" s="73" t="s">
        <v>17</v>
      </c>
    </row>
    <row r="2085" spans="1:6" x14ac:dyDescent="0.25">
      <c r="A2085" s="73">
        <v>39346</v>
      </c>
      <c r="B2085" s="74" t="s">
        <v>2876</v>
      </c>
      <c r="C2085" s="73" t="s">
        <v>101</v>
      </c>
      <c r="D2085" s="75">
        <v>4.0199999999999996</v>
      </c>
      <c r="E2085" s="75">
        <v>4.0199999999999996</v>
      </c>
      <c r="F2085" s="73" t="s">
        <v>17</v>
      </c>
    </row>
    <row r="2086" spans="1:6" x14ac:dyDescent="0.25">
      <c r="A2086" s="73">
        <v>39350</v>
      </c>
      <c r="B2086" s="74" t="s">
        <v>2877</v>
      </c>
      <c r="C2086" s="73" t="s">
        <v>101</v>
      </c>
      <c r="D2086" s="75">
        <v>4.33</v>
      </c>
      <c r="E2086" s="75">
        <v>4.33</v>
      </c>
      <c r="F2086" s="73" t="s">
        <v>17</v>
      </c>
    </row>
    <row r="2087" spans="1:6" x14ac:dyDescent="0.25">
      <c r="A2087" s="73">
        <v>39351</v>
      </c>
      <c r="B2087" s="74" t="s">
        <v>2878</v>
      </c>
      <c r="C2087" s="73" t="s">
        <v>101</v>
      </c>
      <c r="D2087" s="75">
        <v>5.01</v>
      </c>
      <c r="E2087" s="75">
        <v>5.01</v>
      </c>
      <c r="F2087" s="73" t="s">
        <v>17</v>
      </c>
    </row>
    <row r="2088" spans="1:6" x14ac:dyDescent="0.25">
      <c r="A2088" s="73">
        <v>39352</v>
      </c>
      <c r="B2088" s="74" t="s">
        <v>2879</v>
      </c>
      <c r="C2088" s="73" t="s">
        <v>101</v>
      </c>
      <c r="D2088" s="75">
        <v>4.0199999999999996</v>
      </c>
      <c r="E2088" s="75">
        <v>4.0199999999999996</v>
      </c>
      <c r="F2088" s="73" t="s">
        <v>17</v>
      </c>
    </row>
    <row r="2089" spans="1:6" ht="38.25" x14ac:dyDescent="0.25">
      <c r="A2089" s="73">
        <v>39361</v>
      </c>
      <c r="B2089" s="74" t="s">
        <v>2880</v>
      </c>
      <c r="C2089" s="73" t="s">
        <v>101</v>
      </c>
      <c r="D2089" s="75">
        <v>1967.34</v>
      </c>
      <c r="E2089" s="75">
        <v>1967.34</v>
      </c>
      <c r="F2089" s="73" t="s">
        <v>17</v>
      </c>
    </row>
    <row r="2090" spans="1:6" ht="38.25" x14ac:dyDescent="0.25">
      <c r="A2090" s="73">
        <v>39362</v>
      </c>
      <c r="B2090" s="74" t="s">
        <v>2881</v>
      </c>
      <c r="C2090" s="73" t="s">
        <v>101</v>
      </c>
      <c r="D2090" s="75">
        <v>3475.41</v>
      </c>
      <c r="E2090" s="75">
        <v>3475.41</v>
      </c>
      <c r="F2090" s="73" t="s">
        <v>17</v>
      </c>
    </row>
    <row r="2091" spans="1:6" ht="38.25" x14ac:dyDescent="0.25">
      <c r="A2091" s="73">
        <v>39363</v>
      </c>
      <c r="B2091" s="74" t="s">
        <v>2882</v>
      </c>
      <c r="C2091" s="73" t="s">
        <v>101</v>
      </c>
      <c r="D2091" s="75">
        <v>6439.6</v>
      </c>
      <c r="E2091" s="75">
        <v>6439.6</v>
      </c>
      <c r="F2091" s="73" t="s">
        <v>17</v>
      </c>
    </row>
    <row r="2092" spans="1:6" ht="38.25" x14ac:dyDescent="0.25">
      <c r="A2092" s="73">
        <v>39364</v>
      </c>
      <c r="B2092" s="74" t="s">
        <v>2883</v>
      </c>
      <c r="C2092" s="73" t="s">
        <v>101</v>
      </c>
      <c r="D2092" s="75">
        <v>13582.82</v>
      </c>
      <c r="E2092" s="75">
        <v>13582.82</v>
      </c>
      <c r="F2092" s="73" t="s">
        <v>17</v>
      </c>
    </row>
    <row r="2093" spans="1:6" ht="25.5" x14ac:dyDescent="0.25">
      <c r="A2093" s="73">
        <v>39365</v>
      </c>
      <c r="B2093" s="74" t="s">
        <v>2884</v>
      </c>
      <c r="C2093" s="73" t="s">
        <v>101</v>
      </c>
      <c r="D2093" s="75">
        <v>2184.65</v>
      </c>
      <c r="E2093" s="75">
        <v>2184.65</v>
      </c>
      <c r="F2093" s="73" t="s">
        <v>17</v>
      </c>
    </row>
    <row r="2094" spans="1:6" ht="25.5" x14ac:dyDescent="0.25">
      <c r="A2094" s="73">
        <v>39366</v>
      </c>
      <c r="B2094" s="74" t="s">
        <v>2885</v>
      </c>
      <c r="C2094" s="73" t="s">
        <v>101</v>
      </c>
      <c r="D2094" s="75">
        <v>3314.47</v>
      </c>
      <c r="E2094" s="75">
        <v>3314.47</v>
      </c>
      <c r="F2094" s="73" t="s">
        <v>17</v>
      </c>
    </row>
    <row r="2095" spans="1:6" ht="25.5" x14ac:dyDescent="0.25">
      <c r="A2095" s="73">
        <v>39367</v>
      </c>
      <c r="B2095" s="74" t="s">
        <v>2886</v>
      </c>
      <c r="C2095" s="73" t="s">
        <v>101</v>
      </c>
      <c r="D2095" s="75">
        <v>5679.12</v>
      </c>
      <c r="E2095" s="75">
        <v>5679.12</v>
      </c>
      <c r="F2095" s="73" t="s">
        <v>17</v>
      </c>
    </row>
    <row r="2096" spans="1:6" x14ac:dyDescent="0.25">
      <c r="A2096" s="73">
        <v>39385</v>
      </c>
      <c r="B2096" s="74" t="s">
        <v>2887</v>
      </c>
      <c r="C2096" s="73" t="s">
        <v>101</v>
      </c>
      <c r="D2096" s="75">
        <v>11.37</v>
      </c>
      <c r="E2096" s="75">
        <v>11.37</v>
      </c>
      <c r="F2096" s="73" t="s">
        <v>17</v>
      </c>
    </row>
    <row r="2097" spans="1:6" x14ac:dyDescent="0.25">
      <c r="A2097" s="73">
        <v>39386</v>
      </c>
      <c r="B2097" s="74" t="s">
        <v>2888</v>
      </c>
      <c r="C2097" s="73" t="s">
        <v>101</v>
      </c>
      <c r="D2097" s="75">
        <v>6.61</v>
      </c>
      <c r="E2097" s="75">
        <v>6.61</v>
      </c>
      <c r="F2097" s="73" t="s">
        <v>17</v>
      </c>
    </row>
    <row r="2098" spans="1:6" x14ac:dyDescent="0.25">
      <c r="A2098" s="73">
        <v>39387</v>
      </c>
      <c r="B2098" s="74" t="s">
        <v>2889</v>
      </c>
      <c r="C2098" s="73" t="s">
        <v>101</v>
      </c>
      <c r="D2098" s="75">
        <v>9.49</v>
      </c>
      <c r="E2098" s="75">
        <v>9.49</v>
      </c>
      <c r="F2098" s="73" t="s">
        <v>17</v>
      </c>
    </row>
    <row r="2099" spans="1:6" x14ac:dyDescent="0.25">
      <c r="A2099" s="73">
        <v>39388</v>
      </c>
      <c r="B2099" s="74" t="s">
        <v>2890</v>
      </c>
      <c r="C2099" s="73" t="s">
        <v>101</v>
      </c>
      <c r="D2099" s="75">
        <v>6.08</v>
      </c>
      <c r="E2099" s="75">
        <v>6.08</v>
      </c>
      <c r="F2099" s="73" t="s">
        <v>17</v>
      </c>
    </row>
    <row r="2100" spans="1:6" x14ac:dyDescent="0.25">
      <c r="A2100" s="73">
        <v>39389</v>
      </c>
      <c r="B2100" s="74" t="s">
        <v>2891</v>
      </c>
      <c r="C2100" s="73" t="s">
        <v>101</v>
      </c>
      <c r="D2100" s="75">
        <v>12.34</v>
      </c>
      <c r="E2100" s="75">
        <v>12.34</v>
      </c>
      <c r="F2100" s="73" t="s">
        <v>17</v>
      </c>
    </row>
    <row r="2101" spans="1:6" x14ac:dyDescent="0.25">
      <c r="A2101" s="73">
        <v>39390</v>
      </c>
      <c r="B2101" s="74" t="s">
        <v>2892</v>
      </c>
      <c r="C2101" s="73" t="s">
        <v>101</v>
      </c>
      <c r="D2101" s="75">
        <v>25.86</v>
      </c>
      <c r="E2101" s="75">
        <v>25.86</v>
      </c>
      <c r="F2101" s="73" t="s">
        <v>17</v>
      </c>
    </row>
    <row r="2102" spans="1:6" x14ac:dyDescent="0.25">
      <c r="A2102" s="73">
        <v>39391</v>
      </c>
      <c r="B2102" s="74" t="s">
        <v>2893</v>
      </c>
      <c r="C2102" s="73" t="s">
        <v>101</v>
      </c>
      <c r="D2102" s="75">
        <v>29.04</v>
      </c>
      <c r="E2102" s="75">
        <v>29.04</v>
      </c>
      <c r="F2102" s="73" t="s">
        <v>17</v>
      </c>
    </row>
    <row r="2103" spans="1:6" x14ac:dyDescent="0.25">
      <c r="A2103" s="73">
        <v>39398</v>
      </c>
      <c r="B2103" s="74" t="s">
        <v>2894</v>
      </c>
      <c r="C2103" s="73" t="s">
        <v>101</v>
      </c>
      <c r="D2103" s="75">
        <v>73</v>
      </c>
      <c r="E2103" s="75">
        <v>73</v>
      </c>
      <c r="F2103" s="73" t="s">
        <v>17</v>
      </c>
    </row>
    <row r="2104" spans="1:6" ht="38.25" x14ac:dyDescent="0.25">
      <c r="A2104" s="73">
        <v>39430</v>
      </c>
      <c r="B2104" s="74" t="s">
        <v>2895</v>
      </c>
      <c r="C2104" s="73" t="s">
        <v>101</v>
      </c>
      <c r="D2104" s="75">
        <v>1.79</v>
      </c>
      <c r="E2104" s="75">
        <v>1.79</v>
      </c>
      <c r="F2104" s="73" t="s">
        <v>17</v>
      </c>
    </row>
    <row r="2105" spans="1:6" ht="25.5" x14ac:dyDescent="0.25">
      <c r="A2105" s="73">
        <v>39435</v>
      </c>
      <c r="B2105" s="74" t="s">
        <v>2896</v>
      </c>
      <c r="C2105" s="73" t="s">
        <v>101</v>
      </c>
      <c r="D2105" s="75">
        <v>0.13</v>
      </c>
      <c r="E2105" s="75">
        <v>0.13</v>
      </c>
      <c r="F2105" s="73" t="s">
        <v>17</v>
      </c>
    </row>
    <row r="2106" spans="1:6" ht="25.5" x14ac:dyDescent="0.25">
      <c r="A2106" s="73">
        <v>39436</v>
      </c>
      <c r="B2106" s="74" t="s">
        <v>2897</v>
      </c>
      <c r="C2106" s="73" t="s">
        <v>101</v>
      </c>
      <c r="D2106" s="75">
        <v>0.22</v>
      </c>
      <c r="E2106" s="75">
        <v>0.22</v>
      </c>
      <c r="F2106" s="73" t="s">
        <v>17</v>
      </c>
    </row>
    <row r="2107" spans="1:6" ht="25.5" x14ac:dyDescent="0.25">
      <c r="A2107" s="73">
        <v>39437</v>
      </c>
      <c r="B2107" s="74" t="s">
        <v>2898</v>
      </c>
      <c r="C2107" s="73" t="s">
        <v>101</v>
      </c>
      <c r="D2107" s="75">
        <v>0.28999999999999998</v>
      </c>
      <c r="E2107" s="75">
        <v>0.28999999999999998</v>
      </c>
      <c r="F2107" s="73" t="s">
        <v>17</v>
      </c>
    </row>
    <row r="2108" spans="1:6" ht="38.25" x14ac:dyDescent="0.25">
      <c r="A2108" s="73">
        <v>39438</v>
      </c>
      <c r="B2108" s="74" t="s">
        <v>2899</v>
      </c>
      <c r="C2108" s="73" t="s">
        <v>101</v>
      </c>
      <c r="D2108" s="75">
        <v>0.33</v>
      </c>
      <c r="E2108" s="75">
        <v>0.33</v>
      </c>
      <c r="F2108" s="73" t="s">
        <v>17</v>
      </c>
    </row>
    <row r="2109" spans="1:6" ht="25.5" x14ac:dyDescent="0.25">
      <c r="A2109" s="73">
        <v>39439</v>
      </c>
      <c r="B2109" s="74" t="s">
        <v>2900</v>
      </c>
      <c r="C2109" s="73" t="s">
        <v>101</v>
      </c>
      <c r="D2109" s="75">
        <v>0.2</v>
      </c>
      <c r="E2109" s="75">
        <v>0.2</v>
      </c>
      <c r="F2109" s="73" t="s">
        <v>17</v>
      </c>
    </row>
    <row r="2110" spans="1:6" ht="25.5" x14ac:dyDescent="0.25">
      <c r="A2110" s="73">
        <v>39440</v>
      </c>
      <c r="B2110" s="74" t="s">
        <v>2901</v>
      </c>
      <c r="C2110" s="73" t="s">
        <v>101</v>
      </c>
      <c r="D2110" s="75">
        <v>0.25</v>
      </c>
      <c r="E2110" s="75">
        <v>0.25</v>
      </c>
      <c r="F2110" s="73" t="s">
        <v>17</v>
      </c>
    </row>
    <row r="2111" spans="1:6" ht="25.5" x14ac:dyDescent="0.25">
      <c r="A2111" s="73">
        <v>39441</v>
      </c>
      <c r="B2111" s="74" t="s">
        <v>2902</v>
      </c>
      <c r="C2111" s="73" t="s">
        <v>101</v>
      </c>
      <c r="D2111" s="75">
        <v>0.32</v>
      </c>
      <c r="E2111" s="75">
        <v>0.32</v>
      </c>
      <c r="F2111" s="73" t="s">
        <v>17</v>
      </c>
    </row>
    <row r="2112" spans="1:6" ht="25.5" x14ac:dyDescent="0.25">
      <c r="A2112" s="73">
        <v>39442</v>
      </c>
      <c r="B2112" s="74" t="s">
        <v>2903</v>
      </c>
      <c r="C2112" s="73" t="s">
        <v>101</v>
      </c>
      <c r="D2112" s="75">
        <v>0.23</v>
      </c>
      <c r="E2112" s="75">
        <v>0.23</v>
      </c>
      <c r="F2112" s="73" t="s">
        <v>17</v>
      </c>
    </row>
    <row r="2113" spans="1:6" ht="25.5" x14ac:dyDescent="0.25">
      <c r="A2113" s="73">
        <v>39443</v>
      </c>
      <c r="B2113" s="74" t="s">
        <v>2904</v>
      </c>
      <c r="C2113" s="73" t="s">
        <v>101</v>
      </c>
      <c r="D2113" s="75">
        <v>0.3</v>
      </c>
      <c r="E2113" s="75">
        <v>0.3</v>
      </c>
      <c r="F2113" s="73" t="s">
        <v>17</v>
      </c>
    </row>
    <row r="2114" spans="1:6" x14ac:dyDescent="0.25">
      <c r="A2114" s="73">
        <v>39445</v>
      </c>
      <c r="B2114" s="74" t="s">
        <v>2905</v>
      </c>
      <c r="C2114" s="73" t="s">
        <v>101</v>
      </c>
      <c r="D2114" s="75">
        <v>172.5</v>
      </c>
      <c r="E2114" s="75">
        <v>172.5</v>
      </c>
      <c r="F2114" s="73" t="s">
        <v>17</v>
      </c>
    </row>
    <row r="2115" spans="1:6" x14ac:dyDescent="0.25">
      <c r="A2115" s="73">
        <v>39446</v>
      </c>
      <c r="B2115" s="74" t="s">
        <v>2906</v>
      </c>
      <c r="C2115" s="73" t="s">
        <v>101</v>
      </c>
      <c r="D2115" s="75">
        <v>175.57</v>
      </c>
      <c r="E2115" s="75">
        <v>175.57</v>
      </c>
      <c r="F2115" s="73" t="s">
        <v>17</v>
      </c>
    </row>
    <row r="2116" spans="1:6" x14ac:dyDescent="0.25">
      <c r="A2116" s="73">
        <v>39447</v>
      </c>
      <c r="B2116" s="74" t="s">
        <v>2907</v>
      </c>
      <c r="C2116" s="73" t="s">
        <v>101</v>
      </c>
      <c r="D2116" s="75">
        <v>187.75</v>
      </c>
      <c r="E2116" s="75">
        <v>187.75</v>
      </c>
      <c r="F2116" s="73" t="s">
        <v>17</v>
      </c>
    </row>
    <row r="2117" spans="1:6" x14ac:dyDescent="0.25">
      <c r="A2117" s="73">
        <v>39448</v>
      </c>
      <c r="B2117" s="74" t="s">
        <v>2908</v>
      </c>
      <c r="C2117" s="73" t="s">
        <v>101</v>
      </c>
      <c r="D2117" s="75">
        <v>320.16000000000003</v>
      </c>
      <c r="E2117" s="75">
        <v>320.16000000000003</v>
      </c>
      <c r="F2117" s="73" t="s">
        <v>17</v>
      </c>
    </row>
    <row r="2118" spans="1:6" x14ac:dyDescent="0.25">
      <c r="A2118" s="73">
        <v>39449</v>
      </c>
      <c r="B2118" s="74" t="s">
        <v>2909</v>
      </c>
      <c r="C2118" s="73" t="s">
        <v>101</v>
      </c>
      <c r="D2118" s="75">
        <v>397.2</v>
      </c>
      <c r="E2118" s="75">
        <v>397.2</v>
      </c>
      <c r="F2118" s="73" t="s">
        <v>17</v>
      </c>
    </row>
    <row r="2119" spans="1:6" x14ac:dyDescent="0.25">
      <c r="A2119" s="73">
        <v>39450</v>
      </c>
      <c r="B2119" s="74" t="s">
        <v>2910</v>
      </c>
      <c r="C2119" s="73" t="s">
        <v>101</v>
      </c>
      <c r="D2119" s="75">
        <v>195.33</v>
      </c>
      <c r="E2119" s="75">
        <v>195.33</v>
      </c>
      <c r="F2119" s="73" t="s">
        <v>17</v>
      </c>
    </row>
    <row r="2120" spans="1:6" x14ac:dyDescent="0.25">
      <c r="A2120" s="73">
        <v>39451</v>
      </c>
      <c r="B2120" s="74" t="s">
        <v>2911</v>
      </c>
      <c r="C2120" s="73" t="s">
        <v>101</v>
      </c>
      <c r="D2120" s="75">
        <v>213.05</v>
      </c>
      <c r="E2120" s="75">
        <v>213.05</v>
      </c>
      <c r="F2120" s="73" t="s">
        <v>17</v>
      </c>
    </row>
    <row r="2121" spans="1:6" x14ac:dyDescent="0.25">
      <c r="A2121" s="73">
        <v>39452</v>
      </c>
      <c r="B2121" s="74" t="s">
        <v>2912</v>
      </c>
      <c r="C2121" s="73" t="s">
        <v>101</v>
      </c>
      <c r="D2121" s="75">
        <v>214.32</v>
      </c>
      <c r="E2121" s="75">
        <v>214.32</v>
      </c>
      <c r="F2121" s="73" t="s">
        <v>17</v>
      </c>
    </row>
    <row r="2122" spans="1:6" x14ac:dyDescent="0.25">
      <c r="A2122" s="73">
        <v>39455</v>
      </c>
      <c r="B2122" s="74" t="s">
        <v>2913</v>
      </c>
      <c r="C2122" s="73" t="s">
        <v>101</v>
      </c>
      <c r="D2122" s="75">
        <v>196.54</v>
      </c>
      <c r="E2122" s="75">
        <v>196.54</v>
      </c>
      <c r="F2122" s="73" t="s">
        <v>17</v>
      </c>
    </row>
    <row r="2123" spans="1:6" x14ac:dyDescent="0.25">
      <c r="A2123" s="73">
        <v>39456</v>
      </c>
      <c r="B2123" s="74" t="s">
        <v>2914</v>
      </c>
      <c r="C2123" s="73" t="s">
        <v>101</v>
      </c>
      <c r="D2123" s="75">
        <v>196.69</v>
      </c>
      <c r="E2123" s="75">
        <v>196.69</v>
      </c>
      <c r="F2123" s="73" t="s">
        <v>17</v>
      </c>
    </row>
    <row r="2124" spans="1:6" x14ac:dyDescent="0.25">
      <c r="A2124" s="73">
        <v>39457</v>
      </c>
      <c r="B2124" s="74" t="s">
        <v>2915</v>
      </c>
      <c r="C2124" s="73" t="s">
        <v>101</v>
      </c>
      <c r="D2124" s="75">
        <v>214.42</v>
      </c>
      <c r="E2124" s="75">
        <v>214.42</v>
      </c>
      <c r="F2124" s="73" t="s">
        <v>17</v>
      </c>
    </row>
    <row r="2125" spans="1:6" x14ac:dyDescent="0.25">
      <c r="A2125" s="73">
        <v>39458</v>
      </c>
      <c r="B2125" s="74" t="s">
        <v>2916</v>
      </c>
      <c r="C2125" s="73" t="s">
        <v>101</v>
      </c>
      <c r="D2125" s="75">
        <v>400.12</v>
      </c>
      <c r="E2125" s="75">
        <v>400.12</v>
      </c>
      <c r="F2125" s="73" t="s">
        <v>17</v>
      </c>
    </row>
    <row r="2126" spans="1:6" x14ac:dyDescent="0.25">
      <c r="A2126" s="73">
        <v>39459</v>
      </c>
      <c r="B2126" s="74" t="s">
        <v>2917</v>
      </c>
      <c r="C2126" s="73" t="s">
        <v>101</v>
      </c>
      <c r="D2126" s="75">
        <v>343.57</v>
      </c>
      <c r="E2126" s="75">
        <v>343.57</v>
      </c>
      <c r="F2126" s="73" t="s">
        <v>17</v>
      </c>
    </row>
    <row r="2127" spans="1:6" x14ac:dyDescent="0.25">
      <c r="A2127" s="73">
        <v>39460</v>
      </c>
      <c r="B2127" s="74" t="s">
        <v>2918</v>
      </c>
      <c r="C2127" s="73" t="s">
        <v>101</v>
      </c>
      <c r="D2127" s="75">
        <v>244.04</v>
      </c>
      <c r="E2127" s="75">
        <v>244.04</v>
      </c>
      <c r="F2127" s="73" t="s">
        <v>17</v>
      </c>
    </row>
    <row r="2128" spans="1:6" x14ac:dyDescent="0.25">
      <c r="A2128" s="73">
        <v>39461</v>
      </c>
      <c r="B2128" s="74" t="s">
        <v>2919</v>
      </c>
      <c r="C2128" s="73" t="s">
        <v>101</v>
      </c>
      <c r="D2128" s="75">
        <v>285.95</v>
      </c>
      <c r="E2128" s="75">
        <v>285.95</v>
      </c>
      <c r="F2128" s="73" t="s">
        <v>17</v>
      </c>
    </row>
    <row r="2129" spans="1:6" x14ac:dyDescent="0.25">
      <c r="A2129" s="73">
        <v>39462</v>
      </c>
      <c r="B2129" s="74" t="s">
        <v>2920</v>
      </c>
      <c r="C2129" s="73" t="s">
        <v>101</v>
      </c>
      <c r="D2129" s="75">
        <v>275.58999999999997</v>
      </c>
      <c r="E2129" s="75">
        <v>275.58999999999997</v>
      </c>
      <c r="F2129" s="73" t="s">
        <v>17</v>
      </c>
    </row>
    <row r="2130" spans="1:6" x14ac:dyDescent="0.25">
      <c r="A2130" s="73">
        <v>39463</v>
      </c>
      <c r="B2130" s="74" t="s">
        <v>2921</v>
      </c>
      <c r="C2130" s="73" t="s">
        <v>101</v>
      </c>
      <c r="D2130" s="75">
        <v>638.44000000000005</v>
      </c>
      <c r="E2130" s="75">
        <v>638.44000000000005</v>
      </c>
      <c r="F2130" s="73" t="s">
        <v>17</v>
      </c>
    </row>
    <row r="2131" spans="1:6" x14ac:dyDescent="0.25">
      <c r="A2131" s="73">
        <v>39464</v>
      </c>
      <c r="B2131" s="74" t="s">
        <v>2922</v>
      </c>
      <c r="C2131" s="73" t="s">
        <v>101</v>
      </c>
      <c r="D2131" s="75">
        <v>643.42999999999995</v>
      </c>
      <c r="E2131" s="75">
        <v>643.42999999999995</v>
      </c>
      <c r="F2131" s="73" t="s">
        <v>17</v>
      </c>
    </row>
    <row r="2132" spans="1:6" ht="25.5" x14ac:dyDescent="0.25">
      <c r="A2132" s="73">
        <v>39465</v>
      </c>
      <c r="B2132" s="74" t="s">
        <v>2923</v>
      </c>
      <c r="C2132" s="73" t="s">
        <v>101</v>
      </c>
      <c r="D2132" s="75">
        <v>83.83</v>
      </c>
      <c r="E2132" s="75">
        <v>83.83</v>
      </c>
      <c r="F2132" s="73" t="s">
        <v>17</v>
      </c>
    </row>
    <row r="2133" spans="1:6" ht="25.5" x14ac:dyDescent="0.25">
      <c r="A2133" s="73">
        <v>39466</v>
      </c>
      <c r="B2133" s="74" t="s">
        <v>2924</v>
      </c>
      <c r="C2133" s="73" t="s">
        <v>101</v>
      </c>
      <c r="D2133" s="75">
        <v>94.31</v>
      </c>
      <c r="E2133" s="75">
        <v>94.31</v>
      </c>
      <c r="F2133" s="73" t="s">
        <v>17</v>
      </c>
    </row>
    <row r="2134" spans="1:6" ht="25.5" x14ac:dyDescent="0.25">
      <c r="A2134" s="73">
        <v>39467</v>
      </c>
      <c r="B2134" s="74" t="s">
        <v>2925</v>
      </c>
      <c r="C2134" s="73" t="s">
        <v>101</v>
      </c>
      <c r="D2134" s="75">
        <v>120.64</v>
      </c>
      <c r="E2134" s="75">
        <v>120.64</v>
      </c>
      <c r="F2134" s="73" t="s">
        <v>17</v>
      </c>
    </row>
    <row r="2135" spans="1:6" ht="25.5" x14ac:dyDescent="0.25">
      <c r="A2135" s="73">
        <v>39468</v>
      </c>
      <c r="B2135" s="74" t="s">
        <v>2926</v>
      </c>
      <c r="C2135" s="73" t="s">
        <v>101</v>
      </c>
      <c r="D2135" s="75">
        <v>214.43</v>
      </c>
      <c r="E2135" s="75">
        <v>214.43</v>
      </c>
      <c r="F2135" s="73" t="s">
        <v>17</v>
      </c>
    </row>
    <row r="2136" spans="1:6" ht="25.5" x14ac:dyDescent="0.25">
      <c r="A2136" s="73">
        <v>39469</v>
      </c>
      <c r="B2136" s="74" t="s">
        <v>2927</v>
      </c>
      <c r="C2136" s="73" t="s">
        <v>101</v>
      </c>
      <c r="D2136" s="75">
        <v>87.35</v>
      </c>
      <c r="E2136" s="75">
        <v>87.35</v>
      </c>
      <c r="F2136" s="73" t="s">
        <v>17</v>
      </c>
    </row>
    <row r="2137" spans="1:6" ht="25.5" x14ac:dyDescent="0.25">
      <c r="A2137" s="73">
        <v>39470</v>
      </c>
      <c r="B2137" s="74" t="s">
        <v>2928</v>
      </c>
      <c r="C2137" s="73" t="s">
        <v>101</v>
      </c>
      <c r="D2137" s="75">
        <v>107.32</v>
      </c>
      <c r="E2137" s="75">
        <v>107.32</v>
      </c>
      <c r="F2137" s="73" t="s">
        <v>17</v>
      </c>
    </row>
    <row r="2138" spans="1:6" ht="25.5" x14ac:dyDescent="0.25">
      <c r="A2138" s="73">
        <v>39471</v>
      </c>
      <c r="B2138" s="74" t="s">
        <v>2929</v>
      </c>
      <c r="C2138" s="73" t="s">
        <v>101</v>
      </c>
      <c r="D2138" s="75">
        <v>128.97</v>
      </c>
      <c r="E2138" s="75">
        <v>128.97</v>
      </c>
      <c r="F2138" s="73" t="s">
        <v>17</v>
      </c>
    </row>
    <row r="2139" spans="1:6" ht="25.5" x14ac:dyDescent="0.25">
      <c r="A2139" s="73">
        <v>39472</v>
      </c>
      <c r="B2139" s="74" t="s">
        <v>2930</v>
      </c>
      <c r="C2139" s="73" t="s">
        <v>101</v>
      </c>
      <c r="D2139" s="75">
        <v>224.09</v>
      </c>
      <c r="E2139" s="75">
        <v>224.09</v>
      </c>
      <c r="F2139" s="73" t="s">
        <v>17</v>
      </c>
    </row>
    <row r="2140" spans="1:6" ht="25.5" x14ac:dyDescent="0.25">
      <c r="A2140" s="73">
        <v>39473</v>
      </c>
      <c r="B2140" s="74" t="s">
        <v>2931</v>
      </c>
      <c r="C2140" s="73" t="s">
        <v>101</v>
      </c>
      <c r="D2140" s="75">
        <v>144.76</v>
      </c>
      <c r="E2140" s="75">
        <v>144.76</v>
      </c>
      <c r="F2140" s="73" t="s">
        <v>17</v>
      </c>
    </row>
    <row r="2141" spans="1:6" ht="25.5" x14ac:dyDescent="0.25">
      <c r="A2141" s="73">
        <v>39474</v>
      </c>
      <c r="B2141" s="74" t="s">
        <v>2932</v>
      </c>
      <c r="C2141" s="73" t="s">
        <v>101</v>
      </c>
      <c r="D2141" s="75">
        <v>154.32</v>
      </c>
      <c r="E2141" s="75">
        <v>154.32</v>
      </c>
      <c r="F2141" s="73" t="s">
        <v>17</v>
      </c>
    </row>
    <row r="2142" spans="1:6" ht="25.5" x14ac:dyDescent="0.25">
      <c r="A2142" s="73">
        <v>39475</v>
      </c>
      <c r="B2142" s="74" t="s">
        <v>2933</v>
      </c>
      <c r="C2142" s="73" t="s">
        <v>101</v>
      </c>
      <c r="D2142" s="75">
        <v>175.1</v>
      </c>
      <c r="E2142" s="75">
        <v>175.1</v>
      </c>
      <c r="F2142" s="73" t="s">
        <v>17</v>
      </c>
    </row>
    <row r="2143" spans="1:6" ht="25.5" x14ac:dyDescent="0.25">
      <c r="A2143" s="73">
        <v>39476</v>
      </c>
      <c r="B2143" s="74" t="s">
        <v>2934</v>
      </c>
      <c r="C2143" s="73" t="s">
        <v>101</v>
      </c>
      <c r="D2143" s="75">
        <v>329.61</v>
      </c>
      <c r="E2143" s="75">
        <v>329.61</v>
      </c>
      <c r="F2143" s="73" t="s">
        <v>17</v>
      </c>
    </row>
    <row r="2144" spans="1:6" ht="25.5" x14ac:dyDescent="0.25">
      <c r="A2144" s="73">
        <v>39477</v>
      </c>
      <c r="B2144" s="74" t="s">
        <v>2935</v>
      </c>
      <c r="C2144" s="73" t="s">
        <v>101</v>
      </c>
      <c r="D2144" s="75">
        <v>161.5</v>
      </c>
      <c r="E2144" s="75">
        <v>161.5</v>
      </c>
      <c r="F2144" s="73" t="s">
        <v>17</v>
      </c>
    </row>
    <row r="2145" spans="1:6" ht="25.5" x14ac:dyDescent="0.25">
      <c r="A2145" s="73">
        <v>39478</v>
      </c>
      <c r="B2145" s="74" t="s">
        <v>2936</v>
      </c>
      <c r="C2145" s="73" t="s">
        <v>101</v>
      </c>
      <c r="D2145" s="75">
        <v>166.5</v>
      </c>
      <c r="E2145" s="75">
        <v>166.5</v>
      </c>
      <c r="F2145" s="73" t="s">
        <v>17</v>
      </c>
    </row>
    <row r="2146" spans="1:6" ht="25.5" x14ac:dyDescent="0.25">
      <c r="A2146" s="73">
        <v>39479</v>
      </c>
      <c r="B2146" s="74" t="s">
        <v>2937</v>
      </c>
      <c r="C2146" s="73" t="s">
        <v>101</v>
      </c>
      <c r="D2146" s="75">
        <v>196.17</v>
      </c>
      <c r="E2146" s="75">
        <v>196.17</v>
      </c>
      <c r="F2146" s="73" t="s">
        <v>17</v>
      </c>
    </row>
    <row r="2147" spans="1:6" ht="25.5" x14ac:dyDescent="0.25">
      <c r="A2147" s="73">
        <v>39480</v>
      </c>
      <c r="B2147" s="74" t="s">
        <v>2938</v>
      </c>
      <c r="C2147" s="73" t="s">
        <v>101</v>
      </c>
      <c r="D2147" s="75">
        <v>404.79</v>
      </c>
      <c r="E2147" s="75">
        <v>404.79</v>
      </c>
      <c r="F2147" s="73" t="s">
        <v>17</v>
      </c>
    </row>
    <row r="2148" spans="1:6" ht="38.25" x14ac:dyDescent="0.25">
      <c r="A2148" s="73">
        <v>39481</v>
      </c>
      <c r="B2148" s="74" t="s">
        <v>2939</v>
      </c>
      <c r="C2148" s="73" t="s">
        <v>101</v>
      </c>
      <c r="D2148" s="75">
        <v>1.7</v>
      </c>
      <c r="E2148" s="75">
        <v>1.7</v>
      </c>
      <c r="F2148" s="73" t="s">
        <v>17</v>
      </c>
    </row>
    <row r="2149" spans="1:6" ht="51" x14ac:dyDescent="0.25">
      <c r="A2149" s="73">
        <v>39482</v>
      </c>
      <c r="B2149" s="74" t="s">
        <v>2940</v>
      </c>
      <c r="C2149" s="73" t="s">
        <v>101</v>
      </c>
      <c r="D2149" s="75">
        <v>611.73</v>
      </c>
      <c r="E2149" s="75">
        <v>611.73</v>
      </c>
      <c r="F2149" s="73" t="s">
        <v>17</v>
      </c>
    </row>
    <row r="2150" spans="1:6" ht="51" x14ac:dyDescent="0.25">
      <c r="A2150" s="73">
        <v>39484</v>
      </c>
      <c r="B2150" s="74" t="s">
        <v>2941</v>
      </c>
      <c r="C2150" s="73" t="s">
        <v>101</v>
      </c>
      <c r="D2150" s="75">
        <v>611.73</v>
      </c>
      <c r="E2150" s="75">
        <v>611.73</v>
      </c>
      <c r="F2150" s="73" t="s">
        <v>17</v>
      </c>
    </row>
    <row r="2151" spans="1:6" ht="51" x14ac:dyDescent="0.25">
      <c r="A2151" s="73">
        <v>39485</v>
      </c>
      <c r="B2151" s="74" t="s">
        <v>2942</v>
      </c>
      <c r="C2151" s="73" t="s">
        <v>101</v>
      </c>
      <c r="D2151" s="75">
        <v>611.73</v>
      </c>
      <c r="E2151" s="75">
        <v>611.73</v>
      </c>
      <c r="F2151" s="73" t="s">
        <v>17</v>
      </c>
    </row>
    <row r="2152" spans="1:6" ht="51" x14ac:dyDescent="0.25">
      <c r="A2152" s="73">
        <v>39486</v>
      </c>
      <c r="B2152" s="74" t="s">
        <v>2943</v>
      </c>
      <c r="C2152" s="73" t="s">
        <v>101</v>
      </c>
      <c r="D2152" s="75">
        <v>499.26</v>
      </c>
      <c r="E2152" s="75">
        <v>499.26</v>
      </c>
      <c r="F2152" s="73" t="s">
        <v>17</v>
      </c>
    </row>
    <row r="2153" spans="1:6" ht="51" x14ac:dyDescent="0.25">
      <c r="A2153" s="73">
        <v>39488</v>
      </c>
      <c r="B2153" s="74" t="s">
        <v>2944</v>
      </c>
      <c r="C2153" s="73" t="s">
        <v>101</v>
      </c>
      <c r="D2153" s="75">
        <v>507.43</v>
      </c>
      <c r="E2153" s="75">
        <v>507.43</v>
      </c>
      <c r="F2153" s="73" t="s">
        <v>17</v>
      </c>
    </row>
    <row r="2154" spans="1:6" ht="51" x14ac:dyDescent="0.25">
      <c r="A2154" s="73">
        <v>39489</v>
      </c>
      <c r="B2154" s="74" t="s">
        <v>2945</v>
      </c>
      <c r="C2154" s="73" t="s">
        <v>101</v>
      </c>
      <c r="D2154" s="75">
        <v>516.03</v>
      </c>
      <c r="E2154" s="75">
        <v>516.03</v>
      </c>
      <c r="F2154" s="73" t="s">
        <v>17</v>
      </c>
    </row>
    <row r="2155" spans="1:6" ht="63.75" x14ac:dyDescent="0.25">
      <c r="A2155" s="73">
        <v>39490</v>
      </c>
      <c r="B2155" s="74" t="s">
        <v>2946</v>
      </c>
      <c r="C2155" s="73" t="s">
        <v>101</v>
      </c>
      <c r="D2155" s="75">
        <v>768.96</v>
      </c>
      <c r="E2155" s="75">
        <v>768.96</v>
      </c>
      <c r="F2155" s="73" t="s">
        <v>17</v>
      </c>
    </row>
    <row r="2156" spans="1:6" ht="51" x14ac:dyDescent="0.25">
      <c r="A2156" s="73">
        <v>39492</v>
      </c>
      <c r="B2156" s="74" t="s">
        <v>2947</v>
      </c>
      <c r="C2156" s="73" t="s">
        <v>101</v>
      </c>
      <c r="D2156" s="75">
        <v>792.41</v>
      </c>
      <c r="E2156" s="75">
        <v>792.41</v>
      </c>
      <c r="F2156" s="73" t="s">
        <v>17</v>
      </c>
    </row>
    <row r="2157" spans="1:6" ht="51" x14ac:dyDescent="0.25">
      <c r="A2157" s="73">
        <v>39493</v>
      </c>
      <c r="B2157" s="74" t="s">
        <v>2948</v>
      </c>
      <c r="C2157" s="73" t="s">
        <v>101</v>
      </c>
      <c r="D2157" s="75">
        <v>849.93</v>
      </c>
      <c r="E2157" s="75">
        <v>849.93</v>
      </c>
      <c r="F2157" s="73" t="s">
        <v>17</v>
      </c>
    </row>
    <row r="2158" spans="1:6" ht="51" x14ac:dyDescent="0.25">
      <c r="A2158" s="73">
        <v>39494</v>
      </c>
      <c r="B2158" s="74" t="s">
        <v>2949</v>
      </c>
      <c r="C2158" s="73" t="s">
        <v>101</v>
      </c>
      <c r="D2158" s="75">
        <v>552.17999999999995</v>
      </c>
      <c r="E2158" s="75">
        <v>552.17999999999995</v>
      </c>
      <c r="F2158" s="73" t="s">
        <v>17</v>
      </c>
    </row>
    <row r="2159" spans="1:6" ht="51" x14ac:dyDescent="0.25">
      <c r="A2159" s="73">
        <v>39495</v>
      </c>
      <c r="B2159" s="74" t="s">
        <v>2950</v>
      </c>
      <c r="C2159" s="73" t="s">
        <v>101</v>
      </c>
      <c r="D2159" s="75">
        <v>622.23</v>
      </c>
      <c r="E2159" s="75">
        <v>622.23</v>
      </c>
      <c r="F2159" s="73" t="s">
        <v>17</v>
      </c>
    </row>
    <row r="2160" spans="1:6" ht="51" x14ac:dyDescent="0.25">
      <c r="A2160" s="73">
        <v>39496</v>
      </c>
      <c r="B2160" s="74" t="s">
        <v>2951</v>
      </c>
      <c r="C2160" s="73" t="s">
        <v>101</v>
      </c>
      <c r="D2160" s="75">
        <v>684.45</v>
      </c>
      <c r="E2160" s="75">
        <v>684.45</v>
      </c>
      <c r="F2160" s="73" t="s">
        <v>17</v>
      </c>
    </row>
    <row r="2161" spans="1:6" ht="51" x14ac:dyDescent="0.25">
      <c r="A2161" s="73">
        <v>39497</v>
      </c>
      <c r="B2161" s="74" t="s">
        <v>2952</v>
      </c>
      <c r="C2161" s="73" t="s">
        <v>101</v>
      </c>
      <c r="D2161" s="75">
        <v>715.75</v>
      </c>
      <c r="E2161" s="75">
        <v>715.75</v>
      </c>
      <c r="F2161" s="73" t="s">
        <v>17</v>
      </c>
    </row>
    <row r="2162" spans="1:6" ht="51" x14ac:dyDescent="0.25">
      <c r="A2162" s="73">
        <v>39498</v>
      </c>
      <c r="B2162" s="74" t="s">
        <v>2953</v>
      </c>
      <c r="C2162" s="73" t="s">
        <v>101</v>
      </c>
      <c r="D2162" s="75">
        <v>1143.73</v>
      </c>
      <c r="E2162" s="75">
        <v>1143.73</v>
      </c>
      <c r="F2162" s="73" t="s">
        <v>17</v>
      </c>
    </row>
    <row r="2163" spans="1:6" ht="51" x14ac:dyDescent="0.25">
      <c r="A2163" s="73">
        <v>39499</v>
      </c>
      <c r="B2163" s="74" t="s">
        <v>2954</v>
      </c>
      <c r="C2163" s="73" t="s">
        <v>101</v>
      </c>
      <c r="D2163" s="75">
        <v>1159.97</v>
      </c>
      <c r="E2163" s="75">
        <v>1159.97</v>
      </c>
      <c r="F2163" s="73" t="s">
        <v>17</v>
      </c>
    </row>
    <row r="2164" spans="1:6" ht="51" x14ac:dyDescent="0.25">
      <c r="A2164" s="73">
        <v>39500</v>
      </c>
      <c r="B2164" s="74" t="s">
        <v>2955</v>
      </c>
      <c r="C2164" s="73" t="s">
        <v>101</v>
      </c>
      <c r="D2164" s="75">
        <v>927.35</v>
      </c>
      <c r="E2164" s="75">
        <v>927.35</v>
      </c>
      <c r="F2164" s="73" t="s">
        <v>17</v>
      </c>
    </row>
    <row r="2165" spans="1:6" ht="51" x14ac:dyDescent="0.25">
      <c r="A2165" s="73">
        <v>39501</v>
      </c>
      <c r="B2165" s="74" t="s">
        <v>2956</v>
      </c>
      <c r="C2165" s="73" t="s">
        <v>101</v>
      </c>
      <c r="D2165" s="75">
        <v>952.46</v>
      </c>
      <c r="E2165" s="75">
        <v>952.46</v>
      </c>
      <c r="F2165" s="73" t="s">
        <v>17</v>
      </c>
    </row>
    <row r="2166" spans="1:6" ht="38.25" x14ac:dyDescent="0.25">
      <c r="A2166" s="73">
        <v>39502</v>
      </c>
      <c r="B2166" s="74" t="s">
        <v>2957</v>
      </c>
      <c r="C2166" s="73" t="s">
        <v>101</v>
      </c>
      <c r="D2166" s="75">
        <v>410.35</v>
      </c>
      <c r="E2166" s="75">
        <v>410.35</v>
      </c>
      <c r="F2166" s="73" t="s">
        <v>17</v>
      </c>
    </row>
    <row r="2167" spans="1:6" ht="38.25" x14ac:dyDescent="0.25">
      <c r="A2167" s="73">
        <v>39503</v>
      </c>
      <c r="B2167" s="74" t="s">
        <v>2958</v>
      </c>
      <c r="C2167" s="73" t="s">
        <v>101</v>
      </c>
      <c r="D2167" s="75">
        <v>477.58</v>
      </c>
      <c r="E2167" s="75">
        <v>477.58</v>
      </c>
      <c r="F2167" s="73" t="s">
        <v>17</v>
      </c>
    </row>
    <row r="2168" spans="1:6" ht="38.25" x14ac:dyDescent="0.25">
      <c r="A2168" s="73">
        <v>39504</v>
      </c>
      <c r="B2168" s="74" t="s">
        <v>2959</v>
      </c>
      <c r="C2168" s="73" t="s">
        <v>101</v>
      </c>
      <c r="D2168" s="75">
        <v>453.77</v>
      </c>
      <c r="E2168" s="75">
        <v>453.77</v>
      </c>
      <c r="F2168" s="73" t="s">
        <v>17</v>
      </c>
    </row>
    <row r="2169" spans="1:6" ht="38.25" x14ac:dyDescent="0.25">
      <c r="A2169" s="73">
        <v>39505</v>
      </c>
      <c r="B2169" s="74" t="s">
        <v>2960</v>
      </c>
      <c r="C2169" s="73" t="s">
        <v>101</v>
      </c>
      <c r="D2169" s="75">
        <v>514.66</v>
      </c>
      <c r="E2169" s="75">
        <v>514.66</v>
      </c>
      <c r="F2169" s="73" t="s">
        <v>17</v>
      </c>
    </row>
    <row r="2170" spans="1:6" ht="25.5" x14ac:dyDescent="0.25">
      <c r="A2170" s="73">
        <v>39514</v>
      </c>
      <c r="B2170" s="74" t="s">
        <v>36285</v>
      </c>
      <c r="C2170" s="73" t="s">
        <v>101</v>
      </c>
      <c r="D2170" s="75">
        <v>26.21</v>
      </c>
      <c r="E2170" s="75">
        <v>26.21</v>
      </c>
      <c r="F2170" s="73" t="s">
        <v>17</v>
      </c>
    </row>
    <row r="2171" spans="1:6" ht="25.5" x14ac:dyDescent="0.25">
      <c r="A2171" s="73">
        <v>39515</v>
      </c>
      <c r="B2171" s="74" t="s">
        <v>36286</v>
      </c>
      <c r="C2171" s="73" t="s">
        <v>101</v>
      </c>
      <c r="D2171" s="75">
        <v>49.97</v>
      </c>
      <c r="E2171" s="75">
        <v>49.97</v>
      </c>
      <c r="F2171" s="73" t="s">
        <v>17</v>
      </c>
    </row>
    <row r="2172" spans="1:6" ht="25.5" x14ac:dyDescent="0.25">
      <c r="A2172" s="73">
        <v>39516</v>
      </c>
      <c r="B2172" s="74" t="s">
        <v>36287</v>
      </c>
      <c r="C2172" s="73" t="s">
        <v>101</v>
      </c>
      <c r="D2172" s="75">
        <v>42.13</v>
      </c>
      <c r="E2172" s="75">
        <v>42.13</v>
      </c>
      <c r="F2172" s="73" t="s">
        <v>17</v>
      </c>
    </row>
    <row r="2173" spans="1:6" x14ac:dyDescent="0.25">
      <c r="A2173" s="73">
        <v>39523</v>
      </c>
      <c r="B2173" s="74" t="s">
        <v>30723</v>
      </c>
      <c r="C2173" s="73" t="s">
        <v>101</v>
      </c>
      <c r="D2173" s="75">
        <v>358.67</v>
      </c>
      <c r="E2173" s="75">
        <v>358.67</v>
      </c>
      <c r="F2173" s="73" t="s">
        <v>17</v>
      </c>
    </row>
    <row r="2174" spans="1:6" ht="38.25" x14ac:dyDescent="0.25">
      <c r="A2174" s="73">
        <v>39548</v>
      </c>
      <c r="B2174" s="74" t="s">
        <v>2961</v>
      </c>
      <c r="C2174" s="73" t="s">
        <v>101</v>
      </c>
      <c r="D2174" s="75">
        <v>2998.38</v>
      </c>
      <c r="E2174" s="75">
        <v>2998.38</v>
      </c>
      <c r="F2174" s="73" t="s">
        <v>17</v>
      </c>
    </row>
    <row r="2175" spans="1:6" ht="38.25" x14ac:dyDescent="0.25">
      <c r="A2175" s="73">
        <v>39551</v>
      </c>
      <c r="B2175" s="74" t="s">
        <v>2962</v>
      </c>
      <c r="C2175" s="73" t="s">
        <v>101</v>
      </c>
      <c r="D2175" s="75">
        <v>1762.68</v>
      </c>
      <c r="E2175" s="75">
        <v>1762.68</v>
      </c>
      <c r="F2175" s="73" t="s">
        <v>17</v>
      </c>
    </row>
    <row r="2176" spans="1:6" ht="38.25" x14ac:dyDescent="0.25">
      <c r="A2176" s="73">
        <v>39554</v>
      </c>
      <c r="B2176" s="74" t="s">
        <v>2963</v>
      </c>
      <c r="C2176" s="73" t="s">
        <v>101</v>
      </c>
      <c r="D2176" s="75">
        <v>3964.9</v>
      </c>
      <c r="E2176" s="75">
        <v>3964.9</v>
      </c>
      <c r="F2176" s="73" t="s">
        <v>17</v>
      </c>
    </row>
    <row r="2177" spans="1:6" ht="38.25" x14ac:dyDescent="0.25">
      <c r="A2177" s="73">
        <v>39555</v>
      </c>
      <c r="B2177" s="74" t="s">
        <v>2964</v>
      </c>
      <c r="C2177" s="73" t="s">
        <v>101</v>
      </c>
      <c r="D2177" s="75">
        <v>2021.41</v>
      </c>
      <c r="E2177" s="75">
        <v>2021.41</v>
      </c>
      <c r="F2177" s="73" t="s">
        <v>17</v>
      </c>
    </row>
    <row r="2178" spans="1:6" ht="38.25" x14ac:dyDescent="0.25">
      <c r="A2178" s="73">
        <v>39556</v>
      </c>
      <c r="B2178" s="74" t="s">
        <v>2965</v>
      </c>
      <c r="C2178" s="73" t="s">
        <v>101</v>
      </c>
      <c r="D2178" s="75">
        <v>6575</v>
      </c>
      <c r="E2178" s="75">
        <v>6575</v>
      </c>
      <c r="F2178" s="73" t="s">
        <v>17</v>
      </c>
    </row>
    <row r="2179" spans="1:6" ht="38.25" x14ac:dyDescent="0.25">
      <c r="A2179" s="73">
        <v>39557</v>
      </c>
      <c r="B2179" s="74" t="s">
        <v>2966</v>
      </c>
      <c r="C2179" s="73" t="s">
        <v>101</v>
      </c>
      <c r="D2179" s="75">
        <v>7079.84</v>
      </c>
      <c r="E2179" s="75">
        <v>7079.84</v>
      </c>
      <c r="F2179" s="73" t="s">
        <v>17</v>
      </c>
    </row>
    <row r="2180" spans="1:6" ht="38.25" x14ac:dyDescent="0.25">
      <c r="A2180" s="73">
        <v>39559</v>
      </c>
      <c r="B2180" s="74" t="s">
        <v>2967</v>
      </c>
      <c r="C2180" s="73" t="s">
        <v>101</v>
      </c>
      <c r="D2180" s="75">
        <v>10462.64</v>
      </c>
      <c r="E2180" s="75">
        <v>10462.64</v>
      </c>
      <c r="F2180" s="73" t="s">
        <v>17</v>
      </c>
    </row>
    <row r="2181" spans="1:6" ht="38.25" x14ac:dyDescent="0.25">
      <c r="A2181" s="73">
        <v>39560</v>
      </c>
      <c r="B2181" s="74" t="s">
        <v>2968</v>
      </c>
      <c r="C2181" s="73" t="s">
        <v>101</v>
      </c>
      <c r="D2181" s="75">
        <v>12104.25</v>
      </c>
      <c r="E2181" s="75">
        <v>12104.25</v>
      </c>
      <c r="F2181" s="73" t="s">
        <v>17</v>
      </c>
    </row>
    <row r="2182" spans="1:6" ht="38.25" x14ac:dyDescent="0.25">
      <c r="A2182" s="73">
        <v>39561</v>
      </c>
      <c r="B2182" s="74" t="s">
        <v>2969</v>
      </c>
      <c r="C2182" s="73" t="s">
        <v>101</v>
      </c>
      <c r="D2182" s="75">
        <v>12662.59</v>
      </c>
      <c r="E2182" s="75">
        <v>12662.59</v>
      </c>
      <c r="F2182" s="73" t="s">
        <v>17</v>
      </c>
    </row>
    <row r="2183" spans="1:6" ht="25.5" x14ac:dyDescent="0.25">
      <c r="A2183" s="73">
        <v>39573</v>
      </c>
      <c r="B2183" s="74" t="s">
        <v>2970</v>
      </c>
      <c r="C2183" s="73" t="s">
        <v>101</v>
      </c>
      <c r="D2183" s="75">
        <v>1.76</v>
      </c>
      <c r="E2183" s="75">
        <v>1.76</v>
      </c>
      <c r="F2183" s="73" t="s">
        <v>17</v>
      </c>
    </row>
    <row r="2184" spans="1:6" ht="25.5" x14ac:dyDescent="0.25">
      <c r="A2184" s="73">
        <v>39574</v>
      </c>
      <c r="B2184" s="74" t="s">
        <v>2971</v>
      </c>
      <c r="C2184" s="73" t="s">
        <v>101</v>
      </c>
      <c r="D2184" s="75">
        <v>4.0199999999999996</v>
      </c>
      <c r="E2184" s="75">
        <v>4.0199999999999996</v>
      </c>
      <c r="F2184" s="73" t="s">
        <v>17</v>
      </c>
    </row>
    <row r="2185" spans="1:6" x14ac:dyDescent="0.25">
      <c r="A2185" s="73">
        <v>39577</v>
      </c>
      <c r="B2185" s="74" t="s">
        <v>2972</v>
      </c>
      <c r="C2185" s="73" t="s">
        <v>101</v>
      </c>
      <c r="D2185" s="75">
        <v>23570.22</v>
      </c>
      <c r="E2185" s="75">
        <v>23570.22</v>
      </c>
      <c r="F2185" s="73" t="s">
        <v>17</v>
      </c>
    </row>
    <row r="2186" spans="1:6" x14ac:dyDescent="0.25">
      <c r="A2186" s="73">
        <v>39578</v>
      </c>
      <c r="B2186" s="74" t="s">
        <v>2973</v>
      </c>
      <c r="C2186" s="73" t="s">
        <v>101</v>
      </c>
      <c r="D2186" s="75">
        <v>30417.83</v>
      </c>
      <c r="E2186" s="75">
        <v>30417.83</v>
      </c>
      <c r="F2186" s="73" t="s">
        <v>17</v>
      </c>
    </row>
    <row r="2187" spans="1:6" x14ac:dyDescent="0.25">
      <c r="A2187" s="73">
        <v>39579</v>
      </c>
      <c r="B2187" s="74" t="s">
        <v>2974</v>
      </c>
      <c r="C2187" s="73" t="s">
        <v>101</v>
      </c>
      <c r="D2187" s="75">
        <v>44255.56</v>
      </c>
      <c r="E2187" s="75">
        <v>44255.56</v>
      </c>
      <c r="F2187" s="73" t="s">
        <v>17</v>
      </c>
    </row>
    <row r="2188" spans="1:6" ht="25.5" x14ac:dyDescent="0.25">
      <c r="A2188" s="73">
        <v>39588</v>
      </c>
      <c r="B2188" s="74" t="s">
        <v>2975</v>
      </c>
      <c r="C2188" s="73" t="s">
        <v>101</v>
      </c>
      <c r="D2188" s="75">
        <v>282131.65999999997</v>
      </c>
      <c r="E2188" s="75">
        <v>282131.65999999997</v>
      </c>
      <c r="F2188" s="73" t="s">
        <v>17</v>
      </c>
    </row>
    <row r="2189" spans="1:6" ht="25.5" x14ac:dyDescent="0.25">
      <c r="A2189" s="73">
        <v>39594</v>
      </c>
      <c r="B2189" s="74" t="s">
        <v>2976</v>
      </c>
      <c r="C2189" s="73" t="s">
        <v>101</v>
      </c>
      <c r="D2189" s="75">
        <v>340.99</v>
      </c>
      <c r="E2189" s="75">
        <v>340.99</v>
      </c>
      <c r="F2189" s="73" t="s">
        <v>17</v>
      </c>
    </row>
    <row r="2190" spans="1:6" ht="25.5" x14ac:dyDescent="0.25">
      <c r="A2190" s="73">
        <v>39595</v>
      </c>
      <c r="B2190" s="74" t="s">
        <v>2977</v>
      </c>
      <c r="C2190" s="73" t="s">
        <v>101</v>
      </c>
      <c r="D2190" s="75">
        <v>2051.83</v>
      </c>
      <c r="E2190" s="75">
        <v>2051.83</v>
      </c>
      <c r="F2190" s="73" t="s">
        <v>17</v>
      </c>
    </row>
    <row r="2191" spans="1:6" ht="25.5" x14ac:dyDescent="0.25">
      <c r="A2191" s="73">
        <v>39596</v>
      </c>
      <c r="B2191" s="74" t="s">
        <v>842</v>
      </c>
      <c r="C2191" s="73" t="s">
        <v>101</v>
      </c>
      <c r="D2191" s="75">
        <v>913.2</v>
      </c>
      <c r="E2191" s="75">
        <v>913.2</v>
      </c>
      <c r="F2191" s="73" t="s">
        <v>17</v>
      </c>
    </row>
    <row r="2192" spans="1:6" ht="25.5" x14ac:dyDescent="0.25">
      <c r="A2192" s="73">
        <v>39597</v>
      </c>
      <c r="B2192" s="74" t="s">
        <v>2978</v>
      </c>
      <c r="C2192" s="73" t="s">
        <v>101</v>
      </c>
      <c r="D2192" s="75">
        <v>3218.57</v>
      </c>
      <c r="E2192" s="75">
        <v>3218.57</v>
      </c>
      <c r="F2192" s="73" t="s">
        <v>17</v>
      </c>
    </row>
    <row r="2193" spans="1:6" x14ac:dyDescent="0.25">
      <c r="A2193" s="73">
        <v>39600</v>
      </c>
      <c r="B2193" s="74" t="s">
        <v>2979</v>
      </c>
      <c r="C2193" s="73" t="s">
        <v>101</v>
      </c>
      <c r="D2193" s="75">
        <v>14.52</v>
      </c>
      <c r="E2193" s="75">
        <v>14.52</v>
      </c>
      <c r="F2193" s="73" t="s">
        <v>17</v>
      </c>
    </row>
    <row r="2194" spans="1:6" x14ac:dyDescent="0.25">
      <c r="A2194" s="73">
        <v>39601</v>
      </c>
      <c r="B2194" s="74" t="s">
        <v>2980</v>
      </c>
      <c r="C2194" s="73" t="s">
        <v>101</v>
      </c>
      <c r="D2194" s="75">
        <v>30.81</v>
      </c>
      <c r="E2194" s="75">
        <v>30.81</v>
      </c>
      <c r="F2194" s="73" t="s">
        <v>17</v>
      </c>
    </row>
    <row r="2195" spans="1:6" x14ac:dyDescent="0.25">
      <c r="A2195" s="73">
        <v>39602</v>
      </c>
      <c r="B2195" s="74" t="s">
        <v>2981</v>
      </c>
      <c r="C2195" s="73" t="s">
        <v>101</v>
      </c>
      <c r="D2195" s="75">
        <v>1.54</v>
      </c>
      <c r="E2195" s="75">
        <v>1.54</v>
      </c>
      <c r="F2195" s="73" t="s">
        <v>17</v>
      </c>
    </row>
    <row r="2196" spans="1:6" x14ac:dyDescent="0.25">
      <c r="A2196" s="73">
        <v>39603</v>
      </c>
      <c r="B2196" s="74" t="s">
        <v>2982</v>
      </c>
      <c r="C2196" s="73" t="s">
        <v>101</v>
      </c>
      <c r="D2196" s="75">
        <v>3.28</v>
      </c>
      <c r="E2196" s="75">
        <v>3.28</v>
      </c>
      <c r="F2196" s="73" t="s">
        <v>17</v>
      </c>
    </row>
    <row r="2197" spans="1:6" ht="25.5" x14ac:dyDescent="0.25">
      <c r="A2197" s="73">
        <v>39604</v>
      </c>
      <c r="B2197" s="74" t="s">
        <v>2983</v>
      </c>
      <c r="C2197" s="73" t="s">
        <v>101</v>
      </c>
      <c r="D2197" s="75">
        <v>12.27</v>
      </c>
      <c r="E2197" s="75">
        <v>12.27</v>
      </c>
      <c r="F2197" s="73" t="s">
        <v>17</v>
      </c>
    </row>
    <row r="2198" spans="1:6" ht="25.5" x14ac:dyDescent="0.25">
      <c r="A2198" s="73">
        <v>39605</v>
      </c>
      <c r="B2198" s="74" t="s">
        <v>2984</v>
      </c>
      <c r="C2198" s="73" t="s">
        <v>101</v>
      </c>
      <c r="D2198" s="75">
        <v>13.33</v>
      </c>
      <c r="E2198" s="75">
        <v>13.33</v>
      </c>
      <c r="F2198" s="73" t="s">
        <v>17</v>
      </c>
    </row>
    <row r="2199" spans="1:6" ht="25.5" x14ac:dyDescent="0.25">
      <c r="A2199" s="73">
        <v>39606</v>
      </c>
      <c r="B2199" s="74" t="s">
        <v>2985</v>
      </c>
      <c r="C2199" s="73" t="s">
        <v>101</v>
      </c>
      <c r="D2199" s="75">
        <v>23.35</v>
      </c>
      <c r="E2199" s="75">
        <v>23.35</v>
      </c>
      <c r="F2199" s="73" t="s">
        <v>17</v>
      </c>
    </row>
    <row r="2200" spans="1:6" ht="25.5" x14ac:dyDescent="0.25">
      <c r="A2200" s="73">
        <v>39607</v>
      </c>
      <c r="B2200" s="74" t="s">
        <v>2986</v>
      </c>
      <c r="C2200" s="73" t="s">
        <v>101</v>
      </c>
      <c r="D2200" s="75">
        <v>31.59</v>
      </c>
      <c r="E2200" s="75">
        <v>31.59</v>
      </c>
      <c r="F2200" s="73" t="s">
        <v>17</v>
      </c>
    </row>
    <row r="2201" spans="1:6" x14ac:dyDescent="0.25">
      <c r="A2201" s="73">
        <v>39615</v>
      </c>
      <c r="B2201" s="74" t="s">
        <v>2987</v>
      </c>
      <c r="C2201" s="73" t="s">
        <v>101</v>
      </c>
      <c r="D2201" s="75">
        <v>522.29999999999995</v>
      </c>
      <c r="E2201" s="75">
        <v>522.29999999999995</v>
      </c>
      <c r="F2201" s="73" t="s">
        <v>17</v>
      </c>
    </row>
    <row r="2202" spans="1:6" x14ac:dyDescent="0.25">
      <c r="A2202" s="73">
        <v>39620</v>
      </c>
      <c r="B2202" s="74" t="s">
        <v>2988</v>
      </c>
      <c r="C2202" s="73" t="s">
        <v>101</v>
      </c>
      <c r="D2202" s="75">
        <v>797.69</v>
      </c>
      <c r="E2202" s="75">
        <v>797.69</v>
      </c>
      <c r="F2202" s="73" t="s">
        <v>17</v>
      </c>
    </row>
    <row r="2203" spans="1:6" x14ac:dyDescent="0.25">
      <c r="A2203" s="73">
        <v>39623</v>
      </c>
      <c r="B2203" s="74" t="s">
        <v>2989</v>
      </c>
      <c r="C2203" s="73" t="s">
        <v>101</v>
      </c>
      <c r="D2203" s="75">
        <v>854.4</v>
      </c>
      <c r="E2203" s="75">
        <v>854.4</v>
      </c>
      <c r="F2203" s="73" t="s">
        <v>17</v>
      </c>
    </row>
    <row r="2204" spans="1:6" ht="38.25" x14ac:dyDescent="0.25">
      <c r="A2204" s="73">
        <v>39640</v>
      </c>
      <c r="B2204" s="74" t="s">
        <v>2990</v>
      </c>
      <c r="C2204" s="73" t="s">
        <v>101</v>
      </c>
      <c r="D2204" s="75">
        <v>10.31</v>
      </c>
      <c r="E2204" s="75">
        <v>10.31</v>
      </c>
      <c r="F2204" s="73" t="s">
        <v>17</v>
      </c>
    </row>
    <row r="2205" spans="1:6" ht="25.5" x14ac:dyDescent="0.25">
      <c r="A2205" s="73">
        <v>39641</v>
      </c>
      <c r="B2205" s="74" t="s">
        <v>2991</v>
      </c>
      <c r="C2205" s="73" t="s">
        <v>101</v>
      </c>
      <c r="D2205" s="75">
        <v>2.57</v>
      </c>
      <c r="E2205" s="75">
        <v>2.57</v>
      </c>
      <c r="F2205" s="73" t="s">
        <v>17</v>
      </c>
    </row>
    <row r="2206" spans="1:6" ht="25.5" x14ac:dyDescent="0.25">
      <c r="A2206" s="73">
        <v>39642</v>
      </c>
      <c r="B2206" s="74" t="s">
        <v>2992</v>
      </c>
      <c r="C2206" s="73" t="s">
        <v>101</v>
      </c>
      <c r="D2206" s="75">
        <v>2.92</v>
      </c>
      <c r="E2206" s="75">
        <v>2.92</v>
      </c>
      <c r="F2206" s="73" t="s">
        <v>17</v>
      </c>
    </row>
    <row r="2207" spans="1:6" ht="25.5" x14ac:dyDescent="0.25">
      <c r="A2207" s="73">
        <v>39643</v>
      </c>
      <c r="B2207" s="74" t="s">
        <v>2993</v>
      </c>
      <c r="C2207" s="73" t="s">
        <v>101</v>
      </c>
      <c r="D2207" s="75">
        <v>3.43</v>
      </c>
      <c r="E2207" s="75">
        <v>3.43</v>
      </c>
      <c r="F2207" s="73" t="s">
        <v>17</v>
      </c>
    </row>
    <row r="2208" spans="1:6" ht="25.5" x14ac:dyDescent="0.25">
      <c r="A2208" s="73">
        <v>39644</v>
      </c>
      <c r="B2208" s="74" t="s">
        <v>2994</v>
      </c>
      <c r="C2208" s="73" t="s">
        <v>101</v>
      </c>
      <c r="D2208" s="75">
        <v>5.32</v>
      </c>
      <c r="E2208" s="75">
        <v>5.32</v>
      </c>
      <c r="F2208" s="73" t="s">
        <v>17</v>
      </c>
    </row>
    <row r="2209" spans="1:6" ht="25.5" x14ac:dyDescent="0.25">
      <c r="A2209" s="73">
        <v>39645</v>
      </c>
      <c r="B2209" s="74" t="s">
        <v>2995</v>
      </c>
      <c r="C2209" s="73" t="s">
        <v>101</v>
      </c>
      <c r="D2209" s="75">
        <v>5.84</v>
      </c>
      <c r="E2209" s="75">
        <v>5.84</v>
      </c>
      <c r="F2209" s="73" t="s">
        <v>17</v>
      </c>
    </row>
    <row r="2210" spans="1:6" ht="38.25" x14ac:dyDescent="0.25">
      <c r="A2210" s="73">
        <v>39678</v>
      </c>
      <c r="B2210" s="74" t="s">
        <v>2996</v>
      </c>
      <c r="C2210" s="73" t="s">
        <v>101</v>
      </c>
      <c r="D2210" s="75">
        <v>3.82</v>
      </c>
      <c r="E2210" s="75">
        <v>3.82</v>
      </c>
      <c r="F2210" s="73" t="s">
        <v>17</v>
      </c>
    </row>
    <row r="2211" spans="1:6" ht="38.25" x14ac:dyDescent="0.25">
      <c r="A2211" s="73">
        <v>39679</v>
      </c>
      <c r="B2211" s="74" t="s">
        <v>2997</v>
      </c>
      <c r="C2211" s="73" t="s">
        <v>101</v>
      </c>
      <c r="D2211" s="75">
        <v>81.430000000000007</v>
      </c>
      <c r="E2211" s="75">
        <v>81.430000000000007</v>
      </c>
      <c r="F2211" s="73" t="s">
        <v>17</v>
      </c>
    </row>
    <row r="2212" spans="1:6" ht="25.5" x14ac:dyDescent="0.25">
      <c r="A2212" s="73">
        <v>39686</v>
      </c>
      <c r="B2212" s="74" t="s">
        <v>2998</v>
      </c>
      <c r="C2212" s="73" t="s">
        <v>101</v>
      </c>
      <c r="D2212" s="75">
        <v>418.19</v>
      </c>
      <c r="E2212" s="75">
        <v>418.19</v>
      </c>
      <c r="F2212" s="73" t="s">
        <v>17</v>
      </c>
    </row>
    <row r="2213" spans="1:6" ht="38.25" x14ac:dyDescent="0.25">
      <c r="A2213" s="73">
        <v>39690</v>
      </c>
      <c r="B2213" s="74" t="s">
        <v>2999</v>
      </c>
      <c r="C2213" s="73" t="s">
        <v>101</v>
      </c>
      <c r="D2213" s="75">
        <v>2857.98</v>
      </c>
      <c r="E2213" s="75">
        <v>2857.98</v>
      </c>
      <c r="F2213" s="73" t="s">
        <v>17</v>
      </c>
    </row>
    <row r="2214" spans="1:6" ht="38.25" x14ac:dyDescent="0.25">
      <c r="A2214" s="73">
        <v>39691</v>
      </c>
      <c r="B2214" s="74" t="s">
        <v>3000</v>
      </c>
      <c r="C2214" s="73" t="s">
        <v>101</v>
      </c>
      <c r="D2214" s="75">
        <v>3594.54</v>
      </c>
      <c r="E2214" s="75">
        <v>3594.54</v>
      </c>
      <c r="F2214" s="73" t="s">
        <v>17</v>
      </c>
    </row>
    <row r="2215" spans="1:6" ht="25.5" x14ac:dyDescent="0.25">
      <c r="A2215" s="73">
        <v>39692</v>
      </c>
      <c r="B2215" s="74" t="s">
        <v>3001</v>
      </c>
      <c r="C2215" s="73" t="s">
        <v>101</v>
      </c>
      <c r="D2215" s="75">
        <v>814.94</v>
      </c>
      <c r="E2215" s="75">
        <v>814.94</v>
      </c>
      <c r="F2215" s="73" t="s">
        <v>17</v>
      </c>
    </row>
    <row r="2216" spans="1:6" ht="38.25" x14ac:dyDescent="0.25">
      <c r="A2216" s="73">
        <v>39693</v>
      </c>
      <c r="B2216" s="74" t="s">
        <v>3002</v>
      </c>
      <c r="C2216" s="73" t="s">
        <v>101</v>
      </c>
      <c r="D2216" s="75">
        <v>2546.86</v>
      </c>
      <c r="E2216" s="75">
        <v>2546.86</v>
      </c>
      <c r="F2216" s="73" t="s">
        <v>17</v>
      </c>
    </row>
    <row r="2217" spans="1:6" x14ac:dyDescent="0.25">
      <c r="A2217" s="73">
        <v>39701</v>
      </c>
      <c r="B2217" s="74" t="s">
        <v>3003</v>
      </c>
      <c r="C2217" s="73" t="s">
        <v>101</v>
      </c>
      <c r="D2217" s="75">
        <v>85.1</v>
      </c>
      <c r="E2217" s="75">
        <v>85.1</v>
      </c>
      <c r="F2217" s="73" t="s">
        <v>17</v>
      </c>
    </row>
    <row r="2218" spans="1:6" ht="25.5" x14ac:dyDescent="0.25">
      <c r="A2218" s="73">
        <v>39702</v>
      </c>
      <c r="B2218" s="74" t="s">
        <v>3004</v>
      </c>
      <c r="C2218" s="73" t="s">
        <v>101</v>
      </c>
      <c r="D2218" s="75">
        <v>2116.3000000000002</v>
      </c>
      <c r="E2218" s="75">
        <v>2116.3000000000002</v>
      </c>
      <c r="F2218" s="73" t="s">
        <v>17</v>
      </c>
    </row>
    <row r="2219" spans="1:6" ht="25.5" x14ac:dyDescent="0.25">
      <c r="A2219" s="73">
        <v>39746</v>
      </c>
      <c r="B2219" s="74" t="s">
        <v>3005</v>
      </c>
      <c r="C2219" s="73" t="s">
        <v>101</v>
      </c>
      <c r="D2219" s="75">
        <v>103.5</v>
      </c>
      <c r="E2219" s="75">
        <v>103.5</v>
      </c>
      <c r="F2219" s="73" t="s">
        <v>17</v>
      </c>
    </row>
    <row r="2220" spans="1:6" ht="25.5" x14ac:dyDescent="0.25">
      <c r="A2220" s="73">
        <v>39756</v>
      </c>
      <c r="B2220" s="74" t="s">
        <v>3006</v>
      </c>
      <c r="C2220" s="73" t="s">
        <v>101</v>
      </c>
      <c r="D2220" s="75">
        <v>358.26</v>
      </c>
      <c r="E2220" s="75">
        <v>358.26</v>
      </c>
      <c r="F2220" s="73" t="s">
        <v>17</v>
      </c>
    </row>
    <row r="2221" spans="1:6" ht="25.5" x14ac:dyDescent="0.25">
      <c r="A2221" s="73">
        <v>39757</v>
      </c>
      <c r="B2221" s="74" t="s">
        <v>3007</v>
      </c>
      <c r="C2221" s="73" t="s">
        <v>101</v>
      </c>
      <c r="D2221" s="75">
        <v>413.95</v>
      </c>
      <c r="E2221" s="75">
        <v>413.95</v>
      </c>
      <c r="F2221" s="73" t="s">
        <v>17</v>
      </c>
    </row>
    <row r="2222" spans="1:6" ht="25.5" x14ac:dyDescent="0.25">
      <c r="A2222" s="73">
        <v>39758</v>
      </c>
      <c r="B2222" s="74" t="s">
        <v>3008</v>
      </c>
      <c r="C2222" s="73" t="s">
        <v>101</v>
      </c>
      <c r="D2222" s="75">
        <v>603.27</v>
      </c>
      <c r="E2222" s="75">
        <v>603.27</v>
      </c>
      <c r="F2222" s="73" t="s">
        <v>17</v>
      </c>
    </row>
    <row r="2223" spans="1:6" ht="25.5" x14ac:dyDescent="0.25">
      <c r="A2223" s="73">
        <v>39759</v>
      </c>
      <c r="B2223" s="74" t="s">
        <v>3009</v>
      </c>
      <c r="C2223" s="73" t="s">
        <v>101</v>
      </c>
      <c r="D2223" s="75">
        <v>745.04</v>
      </c>
      <c r="E2223" s="75">
        <v>745.04</v>
      </c>
      <c r="F2223" s="73" t="s">
        <v>17</v>
      </c>
    </row>
    <row r="2224" spans="1:6" ht="25.5" x14ac:dyDescent="0.25">
      <c r="A2224" s="73">
        <v>39760</v>
      </c>
      <c r="B2224" s="74" t="s">
        <v>3010</v>
      </c>
      <c r="C2224" s="73" t="s">
        <v>101</v>
      </c>
      <c r="D2224" s="75">
        <v>997.78</v>
      </c>
      <c r="E2224" s="75">
        <v>997.78</v>
      </c>
      <c r="F2224" s="73" t="s">
        <v>17</v>
      </c>
    </row>
    <row r="2225" spans="1:6" ht="25.5" x14ac:dyDescent="0.25">
      <c r="A2225" s="73">
        <v>39761</v>
      </c>
      <c r="B2225" s="74" t="s">
        <v>3011</v>
      </c>
      <c r="C2225" s="73" t="s">
        <v>101</v>
      </c>
      <c r="D2225" s="75">
        <v>895.56</v>
      </c>
      <c r="E2225" s="75">
        <v>895.56</v>
      </c>
      <c r="F2225" s="73" t="s">
        <v>17</v>
      </c>
    </row>
    <row r="2226" spans="1:6" ht="25.5" x14ac:dyDescent="0.25">
      <c r="A2226" s="73">
        <v>39762</v>
      </c>
      <c r="B2226" s="74" t="s">
        <v>3012</v>
      </c>
      <c r="C2226" s="73" t="s">
        <v>101</v>
      </c>
      <c r="D2226" s="75">
        <v>585.87</v>
      </c>
      <c r="E2226" s="75">
        <v>585.87</v>
      </c>
      <c r="F2226" s="73" t="s">
        <v>17</v>
      </c>
    </row>
    <row r="2227" spans="1:6" ht="25.5" x14ac:dyDescent="0.25">
      <c r="A2227" s="73">
        <v>39763</v>
      </c>
      <c r="B2227" s="74" t="s">
        <v>3013</v>
      </c>
      <c r="C2227" s="73" t="s">
        <v>101</v>
      </c>
      <c r="D2227" s="75">
        <v>1001.07</v>
      </c>
      <c r="E2227" s="75">
        <v>1001.07</v>
      </c>
      <c r="F2227" s="73" t="s">
        <v>17</v>
      </c>
    </row>
    <row r="2228" spans="1:6" ht="25.5" x14ac:dyDescent="0.25">
      <c r="A2228" s="73">
        <v>39771</v>
      </c>
      <c r="B2228" s="74" t="s">
        <v>3014</v>
      </c>
      <c r="C2228" s="73" t="s">
        <v>101</v>
      </c>
      <c r="D2228" s="75">
        <v>30.95</v>
      </c>
      <c r="E2228" s="75">
        <v>30.95</v>
      </c>
      <c r="F2228" s="73" t="s">
        <v>17</v>
      </c>
    </row>
    <row r="2229" spans="1:6" ht="25.5" x14ac:dyDescent="0.25">
      <c r="A2229" s="73">
        <v>39772</v>
      </c>
      <c r="B2229" s="74" t="s">
        <v>3015</v>
      </c>
      <c r="C2229" s="73" t="s">
        <v>101</v>
      </c>
      <c r="D2229" s="75">
        <v>60.84</v>
      </c>
      <c r="E2229" s="75">
        <v>60.84</v>
      </c>
      <c r="F2229" s="73" t="s">
        <v>17</v>
      </c>
    </row>
    <row r="2230" spans="1:6" ht="25.5" x14ac:dyDescent="0.25">
      <c r="A2230" s="73">
        <v>39773</v>
      </c>
      <c r="B2230" s="74" t="s">
        <v>3016</v>
      </c>
      <c r="C2230" s="73" t="s">
        <v>101</v>
      </c>
      <c r="D2230" s="75">
        <v>97.78</v>
      </c>
      <c r="E2230" s="75">
        <v>97.78</v>
      </c>
      <c r="F2230" s="73" t="s">
        <v>17</v>
      </c>
    </row>
    <row r="2231" spans="1:6" ht="25.5" x14ac:dyDescent="0.25">
      <c r="A2231" s="73">
        <v>39774</v>
      </c>
      <c r="B2231" s="74" t="s">
        <v>3017</v>
      </c>
      <c r="C2231" s="73" t="s">
        <v>101</v>
      </c>
      <c r="D2231" s="75">
        <v>146.26</v>
      </c>
      <c r="E2231" s="75">
        <v>146.26</v>
      </c>
      <c r="F2231" s="73" t="s">
        <v>17</v>
      </c>
    </row>
    <row r="2232" spans="1:6" ht="25.5" x14ac:dyDescent="0.25">
      <c r="A2232" s="73">
        <v>39775</v>
      </c>
      <c r="B2232" s="74" t="s">
        <v>3018</v>
      </c>
      <c r="C2232" s="73" t="s">
        <v>101</v>
      </c>
      <c r="D2232" s="75">
        <v>195.21</v>
      </c>
      <c r="E2232" s="75">
        <v>195.21</v>
      </c>
      <c r="F2232" s="73" t="s">
        <v>17</v>
      </c>
    </row>
    <row r="2233" spans="1:6" ht="25.5" x14ac:dyDescent="0.25">
      <c r="A2233" s="73">
        <v>39776</v>
      </c>
      <c r="B2233" s="74" t="s">
        <v>3019</v>
      </c>
      <c r="C2233" s="73" t="s">
        <v>101</v>
      </c>
      <c r="D2233" s="75">
        <v>235.91</v>
      </c>
      <c r="E2233" s="75">
        <v>235.91</v>
      </c>
      <c r="F2233" s="73" t="s">
        <v>17</v>
      </c>
    </row>
    <row r="2234" spans="1:6" ht="25.5" x14ac:dyDescent="0.25">
      <c r="A2234" s="73">
        <v>39777</v>
      </c>
      <c r="B2234" s="74" t="s">
        <v>3020</v>
      </c>
      <c r="C2234" s="73" t="s">
        <v>101</v>
      </c>
      <c r="D2234" s="75">
        <v>299.01</v>
      </c>
      <c r="E2234" s="75">
        <v>299.01</v>
      </c>
      <c r="F2234" s="73" t="s">
        <v>17</v>
      </c>
    </row>
    <row r="2235" spans="1:6" ht="25.5" x14ac:dyDescent="0.25">
      <c r="A2235" s="73">
        <v>39794</v>
      </c>
      <c r="B2235" s="74" t="s">
        <v>3021</v>
      </c>
      <c r="C2235" s="73" t="s">
        <v>101</v>
      </c>
      <c r="D2235" s="75">
        <v>42.23</v>
      </c>
      <c r="E2235" s="75">
        <v>42.23</v>
      </c>
      <c r="F2235" s="73" t="s">
        <v>17</v>
      </c>
    </row>
    <row r="2236" spans="1:6" ht="25.5" x14ac:dyDescent="0.25">
      <c r="A2236" s="73">
        <v>39795</v>
      </c>
      <c r="B2236" s="74" t="s">
        <v>3022</v>
      </c>
      <c r="C2236" s="73" t="s">
        <v>101</v>
      </c>
      <c r="D2236" s="75">
        <v>66.72</v>
      </c>
      <c r="E2236" s="75">
        <v>66.72</v>
      </c>
      <c r="F2236" s="73" t="s">
        <v>17</v>
      </c>
    </row>
    <row r="2237" spans="1:6" ht="25.5" x14ac:dyDescent="0.25">
      <c r="A2237" s="73">
        <v>39796</v>
      </c>
      <c r="B2237" s="74" t="s">
        <v>3023</v>
      </c>
      <c r="C2237" s="73" t="s">
        <v>101</v>
      </c>
      <c r="D2237" s="75">
        <v>99.5</v>
      </c>
      <c r="E2237" s="75">
        <v>99.5</v>
      </c>
      <c r="F2237" s="73" t="s">
        <v>17</v>
      </c>
    </row>
    <row r="2238" spans="1:6" ht="25.5" x14ac:dyDescent="0.25">
      <c r="A2238" s="73">
        <v>39797</v>
      </c>
      <c r="B2238" s="74" t="s">
        <v>3024</v>
      </c>
      <c r="C2238" s="73" t="s">
        <v>101</v>
      </c>
      <c r="D2238" s="75">
        <v>156.19</v>
      </c>
      <c r="E2238" s="75">
        <v>156.19</v>
      </c>
      <c r="F2238" s="73" t="s">
        <v>17</v>
      </c>
    </row>
    <row r="2239" spans="1:6" ht="25.5" x14ac:dyDescent="0.25">
      <c r="A2239" s="73">
        <v>39798</v>
      </c>
      <c r="B2239" s="74" t="s">
        <v>3025</v>
      </c>
      <c r="C2239" s="73" t="s">
        <v>101</v>
      </c>
      <c r="D2239" s="75">
        <v>267.91000000000003</v>
      </c>
      <c r="E2239" s="75">
        <v>267.91000000000003</v>
      </c>
      <c r="F2239" s="73" t="s">
        <v>17</v>
      </c>
    </row>
    <row r="2240" spans="1:6" ht="25.5" x14ac:dyDescent="0.25">
      <c r="A2240" s="73">
        <v>39799</v>
      </c>
      <c r="B2240" s="74" t="s">
        <v>3026</v>
      </c>
      <c r="C2240" s="73" t="s">
        <v>101</v>
      </c>
      <c r="D2240" s="75">
        <v>49.23</v>
      </c>
      <c r="E2240" s="75">
        <v>49.23</v>
      </c>
      <c r="F2240" s="73" t="s">
        <v>17</v>
      </c>
    </row>
    <row r="2241" spans="1:6" ht="25.5" x14ac:dyDescent="0.25">
      <c r="A2241" s="73">
        <v>39800</v>
      </c>
      <c r="B2241" s="74" t="s">
        <v>3027</v>
      </c>
      <c r="C2241" s="73" t="s">
        <v>101</v>
      </c>
      <c r="D2241" s="75">
        <v>83.86</v>
      </c>
      <c r="E2241" s="75">
        <v>83.86</v>
      </c>
      <c r="F2241" s="73" t="s">
        <v>17</v>
      </c>
    </row>
    <row r="2242" spans="1:6" ht="25.5" x14ac:dyDescent="0.25">
      <c r="A2242" s="73">
        <v>39801</v>
      </c>
      <c r="B2242" s="74" t="s">
        <v>3028</v>
      </c>
      <c r="C2242" s="73" t="s">
        <v>101</v>
      </c>
      <c r="D2242" s="75">
        <v>140.88999999999999</v>
      </c>
      <c r="E2242" s="75">
        <v>140.88999999999999</v>
      </c>
      <c r="F2242" s="73" t="s">
        <v>17</v>
      </c>
    </row>
    <row r="2243" spans="1:6" ht="25.5" x14ac:dyDescent="0.25">
      <c r="A2243" s="73">
        <v>39802</v>
      </c>
      <c r="B2243" s="74" t="s">
        <v>3029</v>
      </c>
      <c r="C2243" s="73" t="s">
        <v>101</v>
      </c>
      <c r="D2243" s="75">
        <v>206.52</v>
      </c>
      <c r="E2243" s="75">
        <v>206.52</v>
      </c>
      <c r="F2243" s="73" t="s">
        <v>17</v>
      </c>
    </row>
    <row r="2244" spans="1:6" ht="25.5" x14ac:dyDescent="0.25">
      <c r="A2244" s="73">
        <v>39803</v>
      </c>
      <c r="B2244" s="74" t="s">
        <v>3030</v>
      </c>
      <c r="C2244" s="73" t="s">
        <v>101</v>
      </c>
      <c r="D2244" s="75">
        <v>288.10000000000002</v>
      </c>
      <c r="E2244" s="75">
        <v>288.10000000000002</v>
      </c>
      <c r="F2244" s="73" t="s">
        <v>17</v>
      </c>
    </row>
    <row r="2245" spans="1:6" ht="25.5" x14ac:dyDescent="0.25">
      <c r="A2245" s="73">
        <v>39804</v>
      </c>
      <c r="B2245" s="74" t="s">
        <v>3031</v>
      </c>
      <c r="C2245" s="73" t="s">
        <v>101</v>
      </c>
      <c r="D2245" s="75">
        <v>96.06</v>
      </c>
      <c r="E2245" s="75">
        <v>96.06</v>
      </c>
      <c r="F2245" s="73" t="s">
        <v>17</v>
      </c>
    </row>
    <row r="2246" spans="1:6" ht="25.5" x14ac:dyDescent="0.25">
      <c r="A2246" s="73">
        <v>39805</v>
      </c>
      <c r="B2246" s="74" t="s">
        <v>3032</v>
      </c>
      <c r="C2246" s="73" t="s">
        <v>101</v>
      </c>
      <c r="D2246" s="75">
        <v>163.6</v>
      </c>
      <c r="E2246" s="75">
        <v>163.6</v>
      </c>
      <c r="F2246" s="73" t="s">
        <v>17</v>
      </c>
    </row>
    <row r="2247" spans="1:6" ht="25.5" x14ac:dyDescent="0.25">
      <c r="A2247" s="73">
        <v>39806</v>
      </c>
      <c r="B2247" s="74" t="s">
        <v>3033</v>
      </c>
      <c r="C2247" s="73" t="s">
        <v>101</v>
      </c>
      <c r="D2247" s="75">
        <v>303.10000000000002</v>
      </c>
      <c r="E2247" s="75">
        <v>303.10000000000002</v>
      </c>
      <c r="F2247" s="73" t="s">
        <v>17</v>
      </c>
    </row>
    <row r="2248" spans="1:6" ht="25.5" x14ac:dyDescent="0.25">
      <c r="A2248" s="73">
        <v>39807</v>
      </c>
      <c r="B2248" s="74" t="s">
        <v>3034</v>
      </c>
      <c r="C2248" s="73" t="s">
        <v>101</v>
      </c>
      <c r="D2248" s="75">
        <v>656.88</v>
      </c>
      <c r="E2248" s="75">
        <v>656.88</v>
      </c>
      <c r="F2248" s="73" t="s">
        <v>17</v>
      </c>
    </row>
    <row r="2249" spans="1:6" ht="25.5" x14ac:dyDescent="0.25">
      <c r="A2249" s="73">
        <v>39808</v>
      </c>
      <c r="B2249" s="74" t="s">
        <v>3035</v>
      </c>
      <c r="C2249" s="73" t="s">
        <v>101</v>
      </c>
      <c r="D2249" s="75">
        <v>89.89</v>
      </c>
      <c r="E2249" s="75">
        <v>89.89</v>
      </c>
      <c r="F2249" s="73" t="s">
        <v>17</v>
      </c>
    </row>
    <row r="2250" spans="1:6" ht="25.5" x14ac:dyDescent="0.25">
      <c r="A2250" s="73">
        <v>39809</v>
      </c>
      <c r="B2250" s="74" t="s">
        <v>3036</v>
      </c>
      <c r="C2250" s="73" t="s">
        <v>101</v>
      </c>
      <c r="D2250" s="75">
        <v>213.2</v>
      </c>
      <c r="E2250" s="75">
        <v>213.2</v>
      </c>
      <c r="F2250" s="73" t="s">
        <v>17</v>
      </c>
    </row>
    <row r="2251" spans="1:6" ht="25.5" x14ac:dyDescent="0.25">
      <c r="A2251" s="73">
        <v>39810</v>
      </c>
      <c r="B2251" s="74" t="s">
        <v>3037</v>
      </c>
      <c r="C2251" s="73" t="s">
        <v>101</v>
      </c>
      <c r="D2251" s="75">
        <v>39.19</v>
      </c>
      <c r="E2251" s="75">
        <v>39.19</v>
      </c>
      <c r="F2251" s="73" t="s">
        <v>17</v>
      </c>
    </row>
    <row r="2252" spans="1:6" ht="25.5" x14ac:dyDescent="0.25">
      <c r="A2252" s="73">
        <v>39811</v>
      </c>
      <c r="B2252" s="74" t="s">
        <v>3038</v>
      </c>
      <c r="C2252" s="73" t="s">
        <v>101</v>
      </c>
      <c r="D2252" s="75">
        <v>47.94</v>
      </c>
      <c r="E2252" s="75">
        <v>47.94</v>
      </c>
      <c r="F2252" s="73" t="s">
        <v>17</v>
      </c>
    </row>
    <row r="2253" spans="1:6" ht="25.5" x14ac:dyDescent="0.25">
      <c r="A2253" s="73">
        <v>39812</v>
      </c>
      <c r="B2253" s="74" t="s">
        <v>3039</v>
      </c>
      <c r="C2253" s="73" t="s">
        <v>101</v>
      </c>
      <c r="D2253" s="75">
        <v>78.819999999999993</v>
      </c>
      <c r="E2253" s="75">
        <v>78.819999999999993</v>
      </c>
      <c r="F2253" s="73" t="s">
        <v>17</v>
      </c>
    </row>
    <row r="2254" spans="1:6" ht="25.5" x14ac:dyDescent="0.25">
      <c r="A2254" s="73">
        <v>39826</v>
      </c>
      <c r="B2254" s="74" t="s">
        <v>3040</v>
      </c>
      <c r="C2254" s="73" t="s">
        <v>101</v>
      </c>
      <c r="D2254" s="75">
        <v>5435.39</v>
      </c>
      <c r="E2254" s="75">
        <v>5435.39</v>
      </c>
      <c r="F2254" s="73" t="s">
        <v>17</v>
      </c>
    </row>
    <row r="2255" spans="1:6" ht="38.25" x14ac:dyDescent="0.25">
      <c r="A2255" s="73">
        <v>39828</v>
      </c>
      <c r="B2255" s="74" t="s">
        <v>3041</v>
      </c>
      <c r="C2255" s="73" t="s">
        <v>101</v>
      </c>
      <c r="D2255" s="75">
        <v>801.85</v>
      </c>
      <c r="E2255" s="75">
        <v>801.85</v>
      </c>
      <c r="F2255" s="73" t="s">
        <v>17</v>
      </c>
    </row>
    <row r="2256" spans="1:6" ht="25.5" x14ac:dyDescent="0.25">
      <c r="A2256" s="73">
        <v>39917</v>
      </c>
      <c r="B2256" s="74" t="s">
        <v>3042</v>
      </c>
      <c r="C2256" s="73" t="s">
        <v>101</v>
      </c>
      <c r="D2256" s="75">
        <v>115805.93</v>
      </c>
      <c r="E2256" s="75">
        <v>115805.93</v>
      </c>
      <c r="F2256" s="73" t="s">
        <v>17</v>
      </c>
    </row>
    <row r="2257" spans="1:6" ht="38.25" x14ac:dyDescent="0.25">
      <c r="A2257" s="73">
        <v>39919</v>
      </c>
      <c r="B2257" s="74" t="s">
        <v>3043</v>
      </c>
      <c r="C2257" s="73" t="s">
        <v>101</v>
      </c>
      <c r="D2257" s="75">
        <v>77576.92</v>
      </c>
      <c r="E2257" s="75">
        <v>77576.92</v>
      </c>
      <c r="F2257" s="73" t="s">
        <v>17</v>
      </c>
    </row>
    <row r="2258" spans="1:6" ht="25.5" x14ac:dyDescent="0.25">
      <c r="A2258" s="73">
        <v>39920</v>
      </c>
      <c r="B2258" s="74" t="s">
        <v>30724</v>
      </c>
      <c r="C2258" s="73" t="s">
        <v>101</v>
      </c>
      <c r="D2258" s="75">
        <v>7.19</v>
      </c>
      <c r="E2258" s="75">
        <v>7.19</v>
      </c>
      <c r="F2258" s="73" t="s">
        <v>17</v>
      </c>
    </row>
    <row r="2259" spans="1:6" ht="38.25" x14ac:dyDescent="0.25">
      <c r="A2259" s="73">
        <v>39925</v>
      </c>
      <c r="B2259" s="74" t="s">
        <v>3044</v>
      </c>
      <c r="C2259" s="73" t="s">
        <v>101</v>
      </c>
      <c r="D2259" s="75">
        <v>18442.13</v>
      </c>
      <c r="E2259" s="75">
        <v>18442.13</v>
      </c>
      <c r="F2259" s="73" t="s">
        <v>17</v>
      </c>
    </row>
    <row r="2260" spans="1:6" x14ac:dyDescent="0.25">
      <c r="A2260" s="73">
        <v>39961</v>
      </c>
      <c r="B2260" s="74" t="s">
        <v>3045</v>
      </c>
      <c r="C2260" s="73" t="s">
        <v>101</v>
      </c>
      <c r="D2260" s="75">
        <v>20.41</v>
      </c>
      <c r="E2260" s="75">
        <v>20.41</v>
      </c>
      <c r="F2260" s="73" t="s">
        <v>17</v>
      </c>
    </row>
    <row r="2261" spans="1:6" x14ac:dyDescent="0.25">
      <c r="A2261" s="73">
        <v>39997</v>
      </c>
      <c r="B2261" s="74" t="s">
        <v>3046</v>
      </c>
      <c r="C2261" s="73" t="s">
        <v>101</v>
      </c>
      <c r="D2261" s="75">
        <v>0.38</v>
      </c>
      <c r="E2261" s="75">
        <v>0.38</v>
      </c>
      <c r="F2261" s="73" t="s">
        <v>17</v>
      </c>
    </row>
    <row r="2262" spans="1:6" ht="38.25" x14ac:dyDescent="0.25">
      <c r="A2262" s="73">
        <v>40329</v>
      </c>
      <c r="B2262" s="74" t="s">
        <v>30725</v>
      </c>
      <c r="C2262" s="73" t="s">
        <v>101</v>
      </c>
      <c r="D2262" s="75">
        <v>15.9</v>
      </c>
      <c r="E2262" s="75">
        <v>15.9</v>
      </c>
      <c r="F2262" s="73" t="s">
        <v>17</v>
      </c>
    </row>
    <row r="2263" spans="1:6" ht="25.5" x14ac:dyDescent="0.25">
      <c r="A2263" s="73">
        <v>40340</v>
      </c>
      <c r="B2263" s="74" t="s">
        <v>3047</v>
      </c>
      <c r="C2263" s="73" t="s">
        <v>101</v>
      </c>
      <c r="D2263" s="75">
        <v>21.92</v>
      </c>
      <c r="E2263" s="75">
        <v>21.92</v>
      </c>
      <c r="F2263" s="73" t="s">
        <v>17</v>
      </c>
    </row>
    <row r="2264" spans="1:6" ht="25.5" x14ac:dyDescent="0.25">
      <c r="A2264" s="73">
        <v>40341</v>
      </c>
      <c r="B2264" s="74" t="s">
        <v>3048</v>
      </c>
      <c r="C2264" s="73" t="s">
        <v>101</v>
      </c>
      <c r="D2264" s="75">
        <v>26.16</v>
      </c>
      <c r="E2264" s="75">
        <v>26.16</v>
      </c>
      <c r="F2264" s="73" t="s">
        <v>17</v>
      </c>
    </row>
    <row r="2265" spans="1:6" ht="25.5" x14ac:dyDescent="0.25">
      <c r="A2265" s="73">
        <v>40342</v>
      </c>
      <c r="B2265" s="74" t="s">
        <v>3049</v>
      </c>
      <c r="C2265" s="73" t="s">
        <v>101</v>
      </c>
      <c r="D2265" s="75">
        <v>31.2</v>
      </c>
      <c r="E2265" s="75">
        <v>31.2</v>
      </c>
      <c r="F2265" s="73" t="s">
        <v>17</v>
      </c>
    </row>
    <row r="2266" spans="1:6" ht="25.5" x14ac:dyDescent="0.25">
      <c r="A2266" s="73">
        <v>40343</v>
      </c>
      <c r="B2266" s="74" t="s">
        <v>3050</v>
      </c>
      <c r="C2266" s="73" t="s">
        <v>101</v>
      </c>
      <c r="D2266" s="75">
        <v>37.01</v>
      </c>
      <c r="E2266" s="75">
        <v>37.01</v>
      </c>
      <c r="F2266" s="73" t="s">
        <v>17</v>
      </c>
    </row>
    <row r="2267" spans="1:6" ht="25.5" x14ac:dyDescent="0.25">
      <c r="A2267" s="73">
        <v>40344</v>
      </c>
      <c r="B2267" s="74" t="s">
        <v>3051</v>
      </c>
      <c r="C2267" s="73" t="s">
        <v>101</v>
      </c>
      <c r="D2267" s="75">
        <v>50.45</v>
      </c>
      <c r="E2267" s="75">
        <v>50.45</v>
      </c>
      <c r="F2267" s="73" t="s">
        <v>17</v>
      </c>
    </row>
    <row r="2268" spans="1:6" ht="25.5" x14ac:dyDescent="0.25">
      <c r="A2268" s="73">
        <v>40345</v>
      </c>
      <c r="B2268" s="74" t="s">
        <v>3052</v>
      </c>
      <c r="C2268" s="73" t="s">
        <v>101</v>
      </c>
      <c r="D2268" s="75">
        <v>62.17</v>
      </c>
      <c r="E2268" s="75">
        <v>62.17</v>
      </c>
      <c r="F2268" s="73" t="s">
        <v>17</v>
      </c>
    </row>
    <row r="2269" spans="1:6" ht="25.5" x14ac:dyDescent="0.25">
      <c r="A2269" s="73">
        <v>40346</v>
      </c>
      <c r="B2269" s="74" t="s">
        <v>3053</v>
      </c>
      <c r="C2269" s="73" t="s">
        <v>101</v>
      </c>
      <c r="D2269" s="75">
        <v>72.11</v>
      </c>
      <c r="E2269" s="75">
        <v>72.11</v>
      </c>
      <c r="F2269" s="73" t="s">
        <v>17</v>
      </c>
    </row>
    <row r="2270" spans="1:6" ht="25.5" x14ac:dyDescent="0.25">
      <c r="A2270" s="73">
        <v>40347</v>
      </c>
      <c r="B2270" s="74" t="s">
        <v>3054</v>
      </c>
      <c r="C2270" s="73" t="s">
        <v>101</v>
      </c>
      <c r="D2270" s="75">
        <v>90.6</v>
      </c>
      <c r="E2270" s="75">
        <v>90.6</v>
      </c>
      <c r="F2270" s="73" t="s">
        <v>17</v>
      </c>
    </row>
    <row r="2271" spans="1:6" x14ac:dyDescent="0.25">
      <c r="A2271" s="73">
        <v>40408</v>
      </c>
      <c r="B2271" s="74" t="s">
        <v>3055</v>
      </c>
      <c r="C2271" s="73" t="s">
        <v>101</v>
      </c>
      <c r="D2271" s="75">
        <v>8.34</v>
      </c>
      <c r="E2271" s="75">
        <v>8.34</v>
      </c>
      <c r="F2271" s="73" t="s">
        <v>17</v>
      </c>
    </row>
    <row r="2272" spans="1:6" x14ac:dyDescent="0.25">
      <c r="A2272" s="73">
        <v>40409</v>
      </c>
      <c r="B2272" s="74" t="s">
        <v>3056</v>
      </c>
      <c r="C2272" s="73" t="s">
        <v>101</v>
      </c>
      <c r="D2272" s="75">
        <v>2.95</v>
      </c>
      <c r="E2272" s="75">
        <v>2.95</v>
      </c>
      <c r="F2272" s="73" t="s">
        <v>17</v>
      </c>
    </row>
    <row r="2273" spans="1:6" ht="25.5" x14ac:dyDescent="0.25">
      <c r="A2273" s="73">
        <v>40433</v>
      </c>
      <c r="B2273" s="74" t="s">
        <v>3057</v>
      </c>
      <c r="C2273" s="73" t="s">
        <v>101</v>
      </c>
      <c r="D2273" s="75">
        <v>1.5</v>
      </c>
      <c r="E2273" s="75">
        <v>1.5</v>
      </c>
      <c r="F2273" s="73" t="s">
        <v>17</v>
      </c>
    </row>
    <row r="2274" spans="1:6" ht="25.5" x14ac:dyDescent="0.25">
      <c r="A2274" s="73">
        <v>40435</v>
      </c>
      <c r="B2274" s="74" t="s">
        <v>3058</v>
      </c>
      <c r="C2274" s="73" t="s">
        <v>101</v>
      </c>
      <c r="D2274" s="75">
        <v>958859.3</v>
      </c>
      <c r="E2274" s="75">
        <v>958859.3</v>
      </c>
      <c r="F2274" s="73" t="s">
        <v>17</v>
      </c>
    </row>
    <row r="2275" spans="1:6" ht="25.5" x14ac:dyDescent="0.25">
      <c r="A2275" s="73">
        <v>40607</v>
      </c>
      <c r="B2275" s="74" t="s">
        <v>3059</v>
      </c>
      <c r="C2275" s="73" t="s">
        <v>101</v>
      </c>
      <c r="D2275" s="75">
        <v>6.21</v>
      </c>
      <c r="E2275" s="75">
        <v>6.21</v>
      </c>
      <c r="F2275" s="73" t="s">
        <v>17</v>
      </c>
    </row>
    <row r="2276" spans="1:6" ht="38.25" x14ac:dyDescent="0.25">
      <c r="A2276" s="73">
        <v>40636</v>
      </c>
      <c r="B2276" s="74" t="s">
        <v>3060</v>
      </c>
      <c r="C2276" s="73" t="s">
        <v>101</v>
      </c>
      <c r="D2276" s="75">
        <v>1097413.3400000001</v>
      </c>
      <c r="E2276" s="75">
        <v>1097413.3400000001</v>
      </c>
      <c r="F2276" s="73" t="s">
        <v>17</v>
      </c>
    </row>
    <row r="2277" spans="1:6" ht="51" x14ac:dyDescent="0.25">
      <c r="A2277" s="73">
        <v>40662</v>
      </c>
      <c r="B2277" s="74" t="s">
        <v>3061</v>
      </c>
      <c r="C2277" s="73" t="s">
        <v>101</v>
      </c>
      <c r="D2277" s="75">
        <v>226.66</v>
      </c>
      <c r="E2277" s="75">
        <v>226.66</v>
      </c>
      <c r="F2277" s="73" t="s">
        <v>17</v>
      </c>
    </row>
    <row r="2278" spans="1:6" ht="25.5" x14ac:dyDescent="0.25">
      <c r="A2278" s="73">
        <v>40703</v>
      </c>
      <c r="B2278" s="74" t="s">
        <v>3062</v>
      </c>
      <c r="C2278" s="73" t="s">
        <v>101</v>
      </c>
      <c r="D2278" s="75">
        <v>11430</v>
      </c>
      <c r="E2278" s="75">
        <v>11430</v>
      </c>
      <c r="F2278" s="73" t="s">
        <v>17</v>
      </c>
    </row>
    <row r="2279" spans="1:6" ht="25.5" x14ac:dyDescent="0.25">
      <c r="A2279" s="73">
        <v>40741</v>
      </c>
      <c r="B2279" s="74" t="s">
        <v>3063</v>
      </c>
      <c r="C2279" s="73" t="s">
        <v>101</v>
      </c>
      <c r="D2279" s="75">
        <v>3.47</v>
      </c>
      <c r="E2279" s="75">
        <v>3.47</v>
      </c>
      <c r="F2279" s="73" t="s">
        <v>17</v>
      </c>
    </row>
    <row r="2280" spans="1:6" ht="25.5" x14ac:dyDescent="0.25">
      <c r="A2280" s="73">
        <v>40742</v>
      </c>
      <c r="B2280" s="74" t="s">
        <v>3064</v>
      </c>
      <c r="C2280" s="73" t="s">
        <v>101</v>
      </c>
      <c r="D2280" s="75">
        <v>12.53</v>
      </c>
      <c r="E2280" s="75">
        <v>12.53</v>
      </c>
      <c r="F2280" s="73" t="s">
        <v>17</v>
      </c>
    </row>
    <row r="2281" spans="1:6" ht="38.25" x14ac:dyDescent="0.25">
      <c r="A2281" s="73">
        <v>40791</v>
      </c>
      <c r="B2281" s="74" t="s">
        <v>3065</v>
      </c>
      <c r="C2281" s="73" t="s">
        <v>101</v>
      </c>
      <c r="D2281" s="75">
        <v>42545.33</v>
      </c>
      <c r="E2281" s="75">
        <v>42545.33</v>
      </c>
      <c r="F2281" s="73" t="s">
        <v>17</v>
      </c>
    </row>
    <row r="2282" spans="1:6" ht="25.5" x14ac:dyDescent="0.25">
      <c r="A2282" s="73">
        <v>41180</v>
      </c>
      <c r="B2282" s="74" t="s">
        <v>3066</v>
      </c>
      <c r="C2282" s="73" t="s">
        <v>101</v>
      </c>
      <c r="D2282" s="75">
        <v>5675.77</v>
      </c>
      <c r="E2282" s="75">
        <v>5675.77</v>
      </c>
      <c r="F2282" s="73" t="s">
        <v>17</v>
      </c>
    </row>
    <row r="2283" spans="1:6" ht="25.5" x14ac:dyDescent="0.25">
      <c r="A2283" s="73">
        <v>41181</v>
      </c>
      <c r="B2283" s="74" t="s">
        <v>3067</v>
      </c>
      <c r="C2283" s="73" t="s">
        <v>101</v>
      </c>
      <c r="D2283" s="75">
        <v>7514.54</v>
      </c>
      <c r="E2283" s="75">
        <v>7514.54</v>
      </c>
      <c r="F2283" s="73" t="s">
        <v>17</v>
      </c>
    </row>
    <row r="2284" spans="1:6" ht="25.5" x14ac:dyDescent="0.25">
      <c r="A2284" s="73">
        <v>41182</v>
      </c>
      <c r="B2284" s="74" t="s">
        <v>3068</v>
      </c>
      <c r="C2284" s="73" t="s">
        <v>101</v>
      </c>
      <c r="D2284" s="75">
        <v>10780.23</v>
      </c>
      <c r="E2284" s="75">
        <v>10780.23</v>
      </c>
      <c r="F2284" s="73" t="s">
        <v>17</v>
      </c>
    </row>
    <row r="2285" spans="1:6" ht="25.5" x14ac:dyDescent="0.25">
      <c r="A2285" s="73">
        <v>41183</v>
      </c>
      <c r="B2285" s="74" t="s">
        <v>3069</v>
      </c>
      <c r="C2285" s="73" t="s">
        <v>101</v>
      </c>
      <c r="D2285" s="75">
        <v>13459.33</v>
      </c>
      <c r="E2285" s="75">
        <v>13459.33</v>
      </c>
      <c r="F2285" s="73" t="s">
        <v>17</v>
      </c>
    </row>
    <row r="2286" spans="1:6" ht="25.5" x14ac:dyDescent="0.25">
      <c r="A2286" s="73">
        <v>41184</v>
      </c>
      <c r="B2286" s="74" t="s">
        <v>3070</v>
      </c>
      <c r="C2286" s="73" t="s">
        <v>101</v>
      </c>
      <c r="D2286" s="75">
        <v>20492.66</v>
      </c>
      <c r="E2286" s="75">
        <v>20492.66</v>
      </c>
      <c r="F2286" s="73" t="s">
        <v>17</v>
      </c>
    </row>
    <row r="2287" spans="1:6" ht="25.5" x14ac:dyDescent="0.25">
      <c r="A2287" s="73">
        <v>41185</v>
      </c>
      <c r="B2287" s="74" t="s">
        <v>3071</v>
      </c>
      <c r="C2287" s="73" t="s">
        <v>101</v>
      </c>
      <c r="D2287" s="75">
        <v>7599.6</v>
      </c>
      <c r="E2287" s="75">
        <v>7599.6</v>
      </c>
      <c r="F2287" s="73" t="s">
        <v>17</v>
      </c>
    </row>
    <row r="2288" spans="1:6" ht="25.5" x14ac:dyDescent="0.25">
      <c r="A2288" s="73">
        <v>41186</v>
      </c>
      <c r="B2288" s="74" t="s">
        <v>3072</v>
      </c>
      <c r="C2288" s="73" t="s">
        <v>101</v>
      </c>
      <c r="D2288" s="75">
        <v>10649.96</v>
      </c>
      <c r="E2288" s="75">
        <v>10649.96</v>
      </c>
      <c r="F2288" s="73" t="s">
        <v>17</v>
      </c>
    </row>
    <row r="2289" spans="1:6" ht="25.5" x14ac:dyDescent="0.25">
      <c r="A2289" s="73">
        <v>41187</v>
      </c>
      <c r="B2289" s="74" t="s">
        <v>3073</v>
      </c>
      <c r="C2289" s="73" t="s">
        <v>101</v>
      </c>
      <c r="D2289" s="75">
        <v>14282.48</v>
      </c>
      <c r="E2289" s="75">
        <v>14282.48</v>
      </c>
      <c r="F2289" s="73" t="s">
        <v>17</v>
      </c>
    </row>
    <row r="2290" spans="1:6" ht="25.5" x14ac:dyDescent="0.25">
      <c r="A2290" s="73">
        <v>41188</v>
      </c>
      <c r="B2290" s="74" t="s">
        <v>3074</v>
      </c>
      <c r="C2290" s="73" t="s">
        <v>101</v>
      </c>
      <c r="D2290" s="75">
        <v>18264.11</v>
      </c>
      <c r="E2290" s="75">
        <v>18264.11</v>
      </c>
      <c r="F2290" s="73" t="s">
        <v>17</v>
      </c>
    </row>
    <row r="2291" spans="1:6" ht="25.5" x14ac:dyDescent="0.25">
      <c r="A2291" s="73">
        <v>41189</v>
      </c>
      <c r="B2291" s="74" t="s">
        <v>3075</v>
      </c>
      <c r="C2291" s="73" t="s">
        <v>101</v>
      </c>
      <c r="D2291" s="75">
        <v>23480.42</v>
      </c>
      <c r="E2291" s="75">
        <v>23480.42</v>
      </c>
      <c r="F2291" s="73" t="s">
        <v>17</v>
      </c>
    </row>
    <row r="2292" spans="1:6" ht="25.5" x14ac:dyDescent="0.25">
      <c r="A2292" s="73">
        <v>41190</v>
      </c>
      <c r="B2292" s="74" t="s">
        <v>3076</v>
      </c>
      <c r="C2292" s="73" t="s">
        <v>101</v>
      </c>
      <c r="D2292" s="75">
        <v>8165.67</v>
      </c>
      <c r="E2292" s="75">
        <v>8165.67</v>
      </c>
      <c r="F2292" s="73" t="s">
        <v>17</v>
      </c>
    </row>
    <row r="2293" spans="1:6" ht="25.5" x14ac:dyDescent="0.25">
      <c r="A2293" s="73">
        <v>41191</v>
      </c>
      <c r="B2293" s="74" t="s">
        <v>3077</v>
      </c>
      <c r="C2293" s="73" t="s">
        <v>101</v>
      </c>
      <c r="D2293" s="75">
        <v>12521.74</v>
      </c>
      <c r="E2293" s="75">
        <v>12521.74</v>
      </c>
      <c r="F2293" s="73" t="s">
        <v>17</v>
      </c>
    </row>
    <row r="2294" spans="1:6" ht="25.5" x14ac:dyDescent="0.25">
      <c r="A2294" s="73">
        <v>41192</v>
      </c>
      <c r="B2294" s="74" t="s">
        <v>3078</v>
      </c>
      <c r="C2294" s="73" t="s">
        <v>101</v>
      </c>
      <c r="D2294" s="75">
        <v>13053.82</v>
      </c>
      <c r="E2294" s="75">
        <v>13053.82</v>
      </c>
      <c r="F2294" s="73" t="s">
        <v>17</v>
      </c>
    </row>
    <row r="2295" spans="1:6" ht="25.5" x14ac:dyDescent="0.25">
      <c r="A2295" s="73">
        <v>41193</v>
      </c>
      <c r="B2295" s="74" t="s">
        <v>3079</v>
      </c>
      <c r="C2295" s="73" t="s">
        <v>101</v>
      </c>
      <c r="D2295" s="75">
        <v>21329.52</v>
      </c>
      <c r="E2295" s="75">
        <v>21329.52</v>
      </c>
      <c r="F2295" s="73" t="s">
        <v>17</v>
      </c>
    </row>
    <row r="2296" spans="1:6" ht="25.5" x14ac:dyDescent="0.25">
      <c r="A2296" s="73">
        <v>41194</v>
      </c>
      <c r="B2296" s="74" t="s">
        <v>3080</v>
      </c>
      <c r="C2296" s="73" t="s">
        <v>101</v>
      </c>
      <c r="D2296" s="75">
        <v>25450.95</v>
      </c>
      <c r="E2296" s="75">
        <v>25450.95</v>
      </c>
      <c r="F2296" s="73" t="s">
        <v>17</v>
      </c>
    </row>
    <row r="2297" spans="1:6" ht="25.5" x14ac:dyDescent="0.25">
      <c r="A2297" s="73">
        <v>41195</v>
      </c>
      <c r="B2297" s="74" t="s">
        <v>3081</v>
      </c>
      <c r="C2297" s="73" t="s">
        <v>101</v>
      </c>
      <c r="D2297" s="75">
        <v>755.77</v>
      </c>
      <c r="E2297" s="75">
        <v>755.77</v>
      </c>
      <c r="F2297" s="73" t="s">
        <v>17</v>
      </c>
    </row>
    <row r="2298" spans="1:6" ht="25.5" x14ac:dyDescent="0.25">
      <c r="A2298" s="73">
        <v>41196</v>
      </c>
      <c r="B2298" s="74" t="s">
        <v>3082</v>
      </c>
      <c r="C2298" s="73" t="s">
        <v>101</v>
      </c>
      <c r="D2298" s="75">
        <v>936.82</v>
      </c>
      <c r="E2298" s="75">
        <v>936.82</v>
      </c>
      <c r="F2298" s="73" t="s">
        <v>17</v>
      </c>
    </row>
    <row r="2299" spans="1:6" ht="25.5" x14ac:dyDescent="0.25">
      <c r="A2299" s="73">
        <v>41197</v>
      </c>
      <c r="B2299" s="74" t="s">
        <v>3083</v>
      </c>
      <c r="C2299" s="73" t="s">
        <v>101</v>
      </c>
      <c r="D2299" s="75">
        <v>1827.01</v>
      </c>
      <c r="E2299" s="75">
        <v>1827.01</v>
      </c>
      <c r="F2299" s="73" t="s">
        <v>17</v>
      </c>
    </row>
    <row r="2300" spans="1:6" ht="25.5" x14ac:dyDescent="0.25">
      <c r="A2300" s="73">
        <v>41198</v>
      </c>
      <c r="B2300" s="74" t="s">
        <v>3084</v>
      </c>
      <c r="C2300" s="73" t="s">
        <v>101</v>
      </c>
      <c r="D2300" s="75">
        <v>2953.37</v>
      </c>
      <c r="E2300" s="75">
        <v>2953.37</v>
      </c>
      <c r="F2300" s="73" t="s">
        <v>17</v>
      </c>
    </row>
    <row r="2301" spans="1:6" ht="25.5" x14ac:dyDescent="0.25">
      <c r="A2301" s="73">
        <v>41199</v>
      </c>
      <c r="B2301" s="74" t="s">
        <v>3085</v>
      </c>
      <c r="C2301" s="73" t="s">
        <v>101</v>
      </c>
      <c r="D2301" s="75">
        <v>1068.04</v>
      </c>
      <c r="E2301" s="75">
        <v>1068.04</v>
      </c>
      <c r="F2301" s="73" t="s">
        <v>17</v>
      </c>
    </row>
    <row r="2302" spans="1:6" ht="25.5" x14ac:dyDescent="0.25">
      <c r="A2302" s="73">
        <v>41200</v>
      </c>
      <c r="B2302" s="74" t="s">
        <v>3086</v>
      </c>
      <c r="C2302" s="73" t="s">
        <v>101</v>
      </c>
      <c r="D2302" s="75">
        <v>2078.79</v>
      </c>
      <c r="E2302" s="75">
        <v>2078.79</v>
      </c>
      <c r="F2302" s="73" t="s">
        <v>17</v>
      </c>
    </row>
    <row r="2303" spans="1:6" ht="25.5" x14ac:dyDescent="0.25">
      <c r="A2303" s="73">
        <v>41201</v>
      </c>
      <c r="B2303" s="74" t="s">
        <v>3087</v>
      </c>
      <c r="C2303" s="73" t="s">
        <v>101</v>
      </c>
      <c r="D2303" s="75">
        <v>3323.74</v>
      </c>
      <c r="E2303" s="75">
        <v>3323.74</v>
      </c>
      <c r="F2303" s="73" t="s">
        <v>17</v>
      </c>
    </row>
    <row r="2304" spans="1:6" ht="25.5" x14ac:dyDescent="0.25">
      <c r="A2304" s="73">
        <v>41202</v>
      </c>
      <c r="B2304" s="74" t="s">
        <v>3088</v>
      </c>
      <c r="C2304" s="73" t="s">
        <v>101</v>
      </c>
      <c r="D2304" s="75">
        <v>1124.02</v>
      </c>
      <c r="E2304" s="75">
        <v>1124.02</v>
      </c>
      <c r="F2304" s="73" t="s">
        <v>17</v>
      </c>
    </row>
    <row r="2305" spans="1:6" ht="25.5" x14ac:dyDescent="0.25">
      <c r="A2305" s="73">
        <v>41203</v>
      </c>
      <c r="B2305" s="74" t="s">
        <v>3089</v>
      </c>
      <c r="C2305" s="73" t="s">
        <v>101</v>
      </c>
      <c r="D2305" s="75">
        <v>1800.56</v>
      </c>
      <c r="E2305" s="75">
        <v>1800.56</v>
      </c>
      <c r="F2305" s="73" t="s">
        <v>17</v>
      </c>
    </row>
    <row r="2306" spans="1:6" ht="25.5" x14ac:dyDescent="0.25">
      <c r="A2306" s="73">
        <v>41204</v>
      </c>
      <c r="B2306" s="74" t="s">
        <v>3090</v>
      </c>
      <c r="C2306" s="73" t="s">
        <v>101</v>
      </c>
      <c r="D2306" s="75">
        <v>2545.54</v>
      </c>
      <c r="E2306" s="75">
        <v>2545.54</v>
      </c>
      <c r="F2306" s="73" t="s">
        <v>17</v>
      </c>
    </row>
    <row r="2307" spans="1:6" ht="25.5" x14ac:dyDescent="0.25">
      <c r="A2307" s="73">
        <v>41205</v>
      </c>
      <c r="B2307" s="74" t="s">
        <v>3091</v>
      </c>
      <c r="C2307" s="73" t="s">
        <v>101</v>
      </c>
      <c r="D2307" s="75">
        <v>3851.95</v>
      </c>
      <c r="E2307" s="75">
        <v>3851.95</v>
      </c>
      <c r="F2307" s="73" t="s">
        <v>17</v>
      </c>
    </row>
    <row r="2308" spans="1:6" ht="25.5" x14ac:dyDescent="0.25">
      <c r="A2308" s="73">
        <v>41206</v>
      </c>
      <c r="B2308" s="74" t="s">
        <v>3092</v>
      </c>
      <c r="C2308" s="73" t="s">
        <v>101</v>
      </c>
      <c r="D2308" s="75">
        <v>5078.62</v>
      </c>
      <c r="E2308" s="75">
        <v>5078.62</v>
      </c>
      <c r="F2308" s="73" t="s">
        <v>17</v>
      </c>
    </row>
    <row r="2309" spans="1:6" ht="25.5" x14ac:dyDescent="0.25">
      <c r="A2309" s="73">
        <v>41207</v>
      </c>
      <c r="B2309" s="74" t="s">
        <v>3093</v>
      </c>
      <c r="C2309" s="73" t="s">
        <v>101</v>
      </c>
      <c r="D2309" s="75">
        <v>6836.83</v>
      </c>
      <c r="E2309" s="75">
        <v>6836.83</v>
      </c>
      <c r="F2309" s="73" t="s">
        <v>17</v>
      </c>
    </row>
    <row r="2310" spans="1:6" ht="25.5" x14ac:dyDescent="0.25">
      <c r="A2310" s="73">
        <v>41208</v>
      </c>
      <c r="B2310" s="74" t="s">
        <v>3094</v>
      </c>
      <c r="C2310" s="73" t="s">
        <v>101</v>
      </c>
      <c r="D2310" s="75">
        <v>1488.54</v>
      </c>
      <c r="E2310" s="75">
        <v>1488.54</v>
      </c>
      <c r="F2310" s="73" t="s">
        <v>17</v>
      </c>
    </row>
    <row r="2311" spans="1:6" ht="25.5" x14ac:dyDescent="0.25">
      <c r="A2311" s="73">
        <v>41209</v>
      </c>
      <c r="B2311" s="74" t="s">
        <v>3095</v>
      </c>
      <c r="C2311" s="73" t="s">
        <v>101</v>
      </c>
      <c r="D2311" s="75">
        <v>2775.59</v>
      </c>
      <c r="E2311" s="75">
        <v>2775.59</v>
      </c>
      <c r="F2311" s="73" t="s">
        <v>17</v>
      </c>
    </row>
    <row r="2312" spans="1:6" ht="25.5" x14ac:dyDescent="0.25">
      <c r="A2312" s="73">
        <v>41210</v>
      </c>
      <c r="B2312" s="74" t="s">
        <v>3096</v>
      </c>
      <c r="C2312" s="73" t="s">
        <v>101</v>
      </c>
      <c r="D2312" s="75">
        <v>4252.26</v>
      </c>
      <c r="E2312" s="75">
        <v>4252.26</v>
      </c>
      <c r="F2312" s="73" t="s">
        <v>17</v>
      </c>
    </row>
    <row r="2313" spans="1:6" ht="25.5" x14ac:dyDescent="0.25">
      <c r="A2313" s="73">
        <v>41211</v>
      </c>
      <c r="B2313" s="74" t="s">
        <v>3097</v>
      </c>
      <c r="C2313" s="73" t="s">
        <v>101</v>
      </c>
      <c r="D2313" s="75">
        <v>5991.37</v>
      </c>
      <c r="E2313" s="75">
        <v>5991.37</v>
      </c>
      <c r="F2313" s="73" t="s">
        <v>17</v>
      </c>
    </row>
    <row r="2314" spans="1:6" ht="25.5" x14ac:dyDescent="0.25">
      <c r="A2314" s="73">
        <v>41213</v>
      </c>
      <c r="B2314" s="74" t="s">
        <v>3098</v>
      </c>
      <c r="C2314" s="73" t="s">
        <v>101</v>
      </c>
      <c r="D2314" s="75">
        <v>12418.63</v>
      </c>
      <c r="E2314" s="75">
        <v>12418.63</v>
      </c>
      <c r="F2314" s="73" t="s">
        <v>17</v>
      </c>
    </row>
    <row r="2315" spans="1:6" ht="25.5" x14ac:dyDescent="0.25">
      <c r="A2315" s="73">
        <v>41214</v>
      </c>
      <c r="B2315" s="74" t="s">
        <v>3099</v>
      </c>
      <c r="C2315" s="73" t="s">
        <v>101</v>
      </c>
      <c r="D2315" s="75">
        <v>2357.0100000000002</v>
      </c>
      <c r="E2315" s="75">
        <v>2357.0100000000002</v>
      </c>
      <c r="F2315" s="73" t="s">
        <v>17</v>
      </c>
    </row>
    <row r="2316" spans="1:6" ht="25.5" x14ac:dyDescent="0.25">
      <c r="A2316" s="73">
        <v>41215</v>
      </c>
      <c r="B2316" s="74" t="s">
        <v>3100</v>
      </c>
      <c r="C2316" s="73" t="s">
        <v>101</v>
      </c>
      <c r="D2316" s="75">
        <v>3548.81</v>
      </c>
      <c r="E2316" s="75">
        <v>3548.81</v>
      </c>
      <c r="F2316" s="73" t="s">
        <v>17</v>
      </c>
    </row>
    <row r="2317" spans="1:6" ht="25.5" x14ac:dyDescent="0.25">
      <c r="A2317" s="73">
        <v>41216</v>
      </c>
      <c r="B2317" s="74" t="s">
        <v>3101</v>
      </c>
      <c r="C2317" s="73" t="s">
        <v>101</v>
      </c>
      <c r="D2317" s="75">
        <v>5199.05</v>
      </c>
      <c r="E2317" s="75">
        <v>5199.05</v>
      </c>
      <c r="F2317" s="73" t="s">
        <v>17</v>
      </c>
    </row>
    <row r="2318" spans="1:6" ht="25.5" x14ac:dyDescent="0.25">
      <c r="A2318" s="73">
        <v>41217</v>
      </c>
      <c r="B2318" s="74" t="s">
        <v>3102</v>
      </c>
      <c r="C2318" s="73" t="s">
        <v>101</v>
      </c>
      <c r="D2318" s="75">
        <v>8335.92</v>
      </c>
      <c r="E2318" s="75">
        <v>8335.92</v>
      </c>
      <c r="F2318" s="73" t="s">
        <v>17</v>
      </c>
    </row>
    <row r="2319" spans="1:6" ht="25.5" x14ac:dyDescent="0.25">
      <c r="A2319" s="73">
        <v>41218</v>
      </c>
      <c r="B2319" s="74" t="s">
        <v>3103</v>
      </c>
      <c r="C2319" s="73" t="s">
        <v>101</v>
      </c>
      <c r="D2319" s="75">
        <v>11178.73</v>
      </c>
      <c r="E2319" s="75">
        <v>11178.73</v>
      </c>
      <c r="F2319" s="73" t="s">
        <v>17</v>
      </c>
    </row>
    <row r="2320" spans="1:6" ht="25.5" x14ac:dyDescent="0.25">
      <c r="A2320" s="73">
        <v>41221</v>
      </c>
      <c r="B2320" s="74" t="s">
        <v>3104</v>
      </c>
      <c r="C2320" s="73" t="s">
        <v>101</v>
      </c>
      <c r="D2320" s="75">
        <v>10275.620000000001</v>
      </c>
      <c r="E2320" s="75">
        <v>10275.620000000001</v>
      </c>
      <c r="F2320" s="73" t="s">
        <v>17</v>
      </c>
    </row>
    <row r="2321" spans="1:6" ht="25.5" x14ac:dyDescent="0.25">
      <c r="A2321" s="73">
        <v>41222</v>
      </c>
      <c r="B2321" s="74" t="s">
        <v>3105</v>
      </c>
      <c r="C2321" s="73" t="s">
        <v>101</v>
      </c>
      <c r="D2321" s="75">
        <v>14704.53</v>
      </c>
      <c r="E2321" s="75">
        <v>14704.53</v>
      </c>
      <c r="F2321" s="73" t="s">
        <v>17</v>
      </c>
    </row>
    <row r="2322" spans="1:6" x14ac:dyDescent="0.25">
      <c r="A2322" s="73">
        <v>41380</v>
      </c>
      <c r="B2322" s="74" t="s">
        <v>3106</v>
      </c>
      <c r="C2322" s="73" t="s">
        <v>101</v>
      </c>
      <c r="D2322" s="75">
        <v>396.16</v>
      </c>
      <c r="E2322" s="75">
        <v>396.16</v>
      </c>
      <c r="F2322" s="73" t="s">
        <v>17</v>
      </c>
    </row>
    <row r="2323" spans="1:6" x14ac:dyDescent="0.25">
      <c r="A2323" s="73">
        <v>41381</v>
      </c>
      <c r="B2323" s="74" t="s">
        <v>3107</v>
      </c>
      <c r="C2323" s="73" t="s">
        <v>101</v>
      </c>
      <c r="D2323" s="75">
        <v>415.03</v>
      </c>
      <c r="E2323" s="75">
        <v>415.03</v>
      </c>
      <c r="F2323" s="73" t="s">
        <v>17</v>
      </c>
    </row>
    <row r="2324" spans="1:6" x14ac:dyDescent="0.25">
      <c r="A2324" s="73">
        <v>41382</v>
      </c>
      <c r="B2324" s="74" t="s">
        <v>3108</v>
      </c>
      <c r="C2324" s="73" t="s">
        <v>101</v>
      </c>
      <c r="D2324" s="75">
        <v>401.72</v>
      </c>
      <c r="E2324" s="75">
        <v>401.72</v>
      </c>
      <c r="F2324" s="73" t="s">
        <v>17</v>
      </c>
    </row>
    <row r="2325" spans="1:6" x14ac:dyDescent="0.25">
      <c r="A2325" s="73">
        <v>41383</v>
      </c>
      <c r="B2325" s="74" t="s">
        <v>3109</v>
      </c>
      <c r="C2325" s="73" t="s">
        <v>101</v>
      </c>
      <c r="D2325" s="75">
        <v>545.26</v>
      </c>
      <c r="E2325" s="75">
        <v>545.26</v>
      </c>
      <c r="F2325" s="73" t="s">
        <v>17</v>
      </c>
    </row>
    <row r="2326" spans="1:6" x14ac:dyDescent="0.25">
      <c r="A2326" s="73">
        <v>41385</v>
      </c>
      <c r="B2326" s="74" t="s">
        <v>3110</v>
      </c>
      <c r="C2326" s="73" t="s">
        <v>101</v>
      </c>
      <c r="D2326" s="75">
        <v>678.5</v>
      </c>
      <c r="E2326" s="75">
        <v>678.5</v>
      </c>
      <c r="F2326" s="73" t="s">
        <v>17</v>
      </c>
    </row>
    <row r="2327" spans="1:6" ht="25.5" x14ac:dyDescent="0.25">
      <c r="A2327" s="73">
        <v>41410</v>
      </c>
      <c r="B2327" s="74" t="s">
        <v>3111</v>
      </c>
      <c r="C2327" s="73" t="s">
        <v>101</v>
      </c>
      <c r="D2327" s="75">
        <v>71.209999999999994</v>
      </c>
      <c r="E2327" s="75">
        <v>71.209999999999994</v>
      </c>
      <c r="F2327" s="73" t="s">
        <v>17</v>
      </c>
    </row>
    <row r="2328" spans="1:6" ht="25.5" x14ac:dyDescent="0.25">
      <c r="A2328" s="73">
        <v>41411</v>
      </c>
      <c r="B2328" s="74" t="s">
        <v>3112</v>
      </c>
      <c r="C2328" s="73" t="s">
        <v>101</v>
      </c>
      <c r="D2328" s="75">
        <v>64.56</v>
      </c>
      <c r="E2328" s="75">
        <v>64.56</v>
      </c>
      <c r="F2328" s="73" t="s">
        <v>17</v>
      </c>
    </row>
    <row r="2329" spans="1:6" ht="25.5" x14ac:dyDescent="0.25">
      <c r="A2329" s="73">
        <v>41412</v>
      </c>
      <c r="B2329" s="74" t="s">
        <v>3113</v>
      </c>
      <c r="C2329" s="73" t="s">
        <v>101</v>
      </c>
      <c r="D2329" s="75">
        <v>124.87</v>
      </c>
      <c r="E2329" s="75">
        <v>124.87</v>
      </c>
      <c r="F2329" s="73" t="s">
        <v>17</v>
      </c>
    </row>
    <row r="2330" spans="1:6" x14ac:dyDescent="0.25">
      <c r="A2330" s="73">
        <v>41413</v>
      </c>
      <c r="B2330" s="74" t="s">
        <v>3114</v>
      </c>
      <c r="C2330" s="73" t="s">
        <v>101</v>
      </c>
      <c r="D2330" s="75">
        <v>112.36</v>
      </c>
      <c r="E2330" s="75">
        <v>112.36</v>
      </c>
      <c r="F2330" s="73" t="s">
        <v>17</v>
      </c>
    </row>
    <row r="2331" spans="1:6" ht="25.5" x14ac:dyDescent="0.25">
      <c r="A2331" s="73">
        <v>41414</v>
      </c>
      <c r="B2331" s="74" t="s">
        <v>3115</v>
      </c>
      <c r="C2331" s="73" t="s">
        <v>101</v>
      </c>
      <c r="D2331" s="75">
        <v>23.36</v>
      </c>
      <c r="E2331" s="75">
        <v>23.36</v>
      </c>
      <c r="F2331" s="73" t="s">
        <v>17</v>
      </c>
    </row>
    <row r="2332" spans="1:6" ht="25.5" x14ac:dyDescent="0.25">
      <c r="A2332" s="73">
        <v>41415</v>
      </c>
      <c r="B2332" s="74" t="s">
        <v>3116</v>
      </c>
      <c r="C2332" s="73" t="s">
        <v>101</v>
      </c>
      <c r="D2332" s="75">
        <v>27.2</v>
      </c>
      <c r="E2332" s="75">
        <v>27.2</v>
      </c>
      <c r="F2332" s="73" t="s">
        <v>17</v>
      </c>
    </row>
    <row r="2333" spans="1:6" ht="25.5" x14ac:dyDescent="0.25">
      <c r="A2333" s="73">
        <v>41419</v>
      </c>
      <c r="B2333" s="74" t="s">
        <v>3117</v>
      </c>
      <c r="C2333" s="73" t="s">
        <v>101</v>
      </c>
      <c r="D2333" s="75">
        <v>7.42</v>
      </c>
      <c r="E2333" s="75">
        <v>7.42</v>
      </c>
      <c r="F2333" s="73" t="s">
        <v>17</v>
      </c>
    </row>
    <row r="2334" spans="1:6" ht="25.5" x14ac:dyDescent="0.25">
      <c r="A2334" s="73">
        <v>41420</v>
      </c>
      <c r="B2334" s="74" t="s">
        <v>3118</v>
      </c>
      <c r="C2334" s="73" t="s">
        <v>101</v>
      </c>
      <c r="D2334" s="75">
        <v>10.1</v>
      </c>
      <c r="E2334" s="75">
        <v>10.1</v>
      </c>
      <c r="F2334" s="73" t="s">
        <v>17</v>
      </c>
    </row>
    <row r="2335" spans="1:6" ht="25.5" x14ac:dyDescent="0.25">
      <c r="A2335" s="73">
        <v>41421</v>
      </c>
      <c r="B2335" s="74" t="s">
        <v>3119</v>
      </c>
      <c r="C2335" s="73" t="s">
        <v>101</v>
      </c>
      <c r="D2335" s="75">
        <v>10.07</v>
      </c>
      <c r="E2335" s="75">
        <v>10.07</v>
      </c>
      <c r="F2335" s="73" t="s">
        <v>17</v>
      </c>
    </row>
    <row r="2336" spans="1:6" ht="25.5" x14ac:dyDescent="0.25">
      <c r="A2336" s="73">
        <v>41422</v>
      </c>
      <c r="B2336" s="74" t="s">
        <v>3120</v>
      </c>
      <c r="C2336" s="73" t="s">
        <v>101</v>
      </c>
      <c r="D2336" s="75">
        <v>13.79</v>
      </c>
      <c r="E2336" s="75">
        <v>13.79</v>
      </c>
      <c r="F2336" s="73" t="s">
        <v>17</v>
      </c>
    </row>
    <row r="2337" spans="1:6" ht="25.5" x14ac:dyDescent="0.25">
      <c r="A2337" s="73">
        <v>41425</v>
      </c>
      <c r="B2337" s="74" t="s">
        <v>3121</v>
      </c>
      <c r="C2337" s="73" t="s">
        <v>101</v>
      </c>
      <c r="D2337" s="75">
        <v>7.06</v>
      </c>
      <c r="E2337" s="75">
        <v>7.06</v>
      </c>
      <c r="F2337" s="73" t="s">
        <v>17</v>
      </c>
    </row>
    <row r="2338" spans="1:6" ht="25.5" x14ac:dyDescent="0.25">
      <c r="A2338" s="73">
        <v>41426</v>
      </c>
      <c r="B2338" s="74" t="s">
        <v>3122</v>
      </c>
      <c r="C2338" s="73" t="s">
        <v>101</v>
      </c>
      <c r="D2338" s="75">
        <v>12.72</v>
      </c>
      <c r="E2338" s="75">
        <v>12.72</v>
      </c>
      <c r="F2338" s="73" t="s">
        <v>17</v>
      </c>
    </row>
    <row r="2339" spans="1:6" ht="25.5" x14ac:dyDescent="0.25">
      <c r="A2339" s="73">
        <v>41457</v>
      </c>
      <c r="B2339" s="74" t="s">
        <v>3123</v>
      </c>
      <c r="C2339" s="73" t="s">
        <v>101</v>
      </c>
      <c r="D2339" s="75">
        <v>1472.35</v>
      </c>
      <c r="E2339" s="75">
        <v>1472.35</v>
      </c>
      <c r="F2339" s="73" t="s">
        <v>17</v>
      </c>
    </row>
    <row r="2340" spans="1:6" ht="25.5" x14ac:dyDescent="0.25">
      <c r="A2340" s="73">
        <v>41458</v>
      </c>
      <c r="B2340" s="74" t="s">
        <v>3124</v>
      </c>
      <c r="C2340" s="73" t="s">
        <v>101</v>
      </c>
      <c r="D2340" s="75">
        <v>2055.48</v>
      </c>
      <c r="E2340" s="75">
        <v>2055.48</v>
      </c>
      <c r="F2340" s="73" t="s">
        <v>17</v>
      </c>
    </row>
    <row r="2341" spans="1:6" ht="25.5" x14ac:dyDescent="0.25">
      <c r="A2341" s="73">
        <v>41459</v>
      </c>
      <c r="B2341" s="74" t="s">
        <v>3125</v>
      </c>
      <c r="C2341" s="73" t="s">
        <v>101</v>
      </c>
      <c r="D2341" s="75">
        <v>2867.24</v>
      </c>
      <c r="E2341" s="75">
        <v>2867.24</v>
      </c>
      <c r="F2341" s="73" t="s">
        <v>17</v>
      </c>
    </row>
    <row r="2342" spans="1:6" ht="25.5" x14ac:dyDescent="0.25">
      <c r="A2342" s="73">
        <v>41461</v>
      </c>
      <c r="B2342" s="74" t="s">
        <v>3126</v>
      </c>
      <c r="C2342" s="73" t="s">
        <v>101</v>
      </c>
      <c r="D2342" s="75">
        <v>3909.33</v>
      </c>
      <c r="E2342" s="75">
        <v>3909.33</v>
      </c>
      <c r="F2342" s="73" t="s">
        <v>17</v>
      </c>
    </row>
    <row r="2343" spans="1:6" ht="25.5" x14ac:dyDescent="0.25">
      <c r="A2343" s="73">
        <v>41474</v>
      </c>
      <c r="B2343" s="74" t="s">
        <v>30726</v>
      </c>
      <c r="C2343" s="73" t="s">
        <v>101</v>
      </c>
      <c r="D2343" s="75">
        <v>86.09</v>
      </c>
      <c r="E2343" s="75">
        <v>86.09</v>
      </c>
      <c r="F2343" s="73" t="s">
        <v>17</v>
      </c>
    </row>
    <row r="2344" spans="1:6" ht="25.5" x14ac:dyDescent="0.25">
      <c r="A2344" s="73">
        <v>41475</v>
      </c>
      <c r="B2344" s="74" t="s">
        <v>30727</v>
      </c>
      <c r="C2344" s="73" t="s">
        <v>101</v>
      </c>
      <c r="D2344" s="75">
        <v>73.459999999999994</v>
      </c>
      <c r="E2344" s="75">
        <v>73.459999999999994</v>
      </c>
      <c r="F2344" s="73" t="s">
        <v>17</v>
      </c>
    </row>
    <row r="2345" spans="1:6" ht="25.5" x14ac:dyDescent="0.25">
      <c r="A2345" s="73">
        <v>41476</v>
      </c>
      <c r="B2345" s="74" t="s">
        <v>30728</v>
      </c>
      <c r="C2345" s="73" t="s">
        <v>101</v>
      </c>
      <c r="D2345" s="75">
        <v>160.85</v>
      </c>
      <c r="E2345" s="75">
        <v>160.85</v>
      </c>
      <c r="F2345" s="73" t="s">
        <v>17</v>
      </c>
    </row>
    <row r="2346" spans="1:6" ht="25.5" x14ac:dyDescent="0.25">
      <c r="A2346" s="73">
        <v>41480</v>
      </c>
      <c r="B2346" s="74" t="s">
        <v>30729</v>
      </c>
      <c r="C2346" s="73" t="s">
        <v>101</v>
      </c>
      <c r="D2346" s="75">
        <v>53.89</v>
      </c>
      <c r="E2346" s="75">
        <v>53.89</v>
      </c>
      <c r="F2346" s="73" t="s">
        <v>17</v>
      </c>
    </row>
    <row r="2347" spans="1:6" x14ac:dyDescent="0.25">
      <c r="A2347" s="73">
        <v>41610</v>
      </c>
      <c r="B2347" s="74" t="s">
        <v>3127</v>
      </c>
      <c r="C2347" s="73" t="s">
        <v>101</v>
      </c>
      <c r="D2347" s="75">
        <v>756.84</v>
      </c>
      <c r="E2347" s="75">
        <v>756.84</v>
      </c>
      <c r="F2347" s="73" t="s">
        <v>17</v>
      </c>
    </row>
    <row r="2348" spans="1:6" x14ac:dyDescent="0.25">
      <c r="A2348" s="73">
        <v>41611</v>
      </c>
      <c r="B2348" s="74" t="s">
        <v>3128</v>
      </c>
      <c r="C2348" s="73" t="s">
        <v>101</v>
      </c>
      <c r="D2348" s="75">
        <v>1192.93</v>
      </c>
      <c r="E2348" s="75">
        <v>1192.93</v>
      </c>
      <c r="F2348" s="73" t="s">
        <v>17</v>
      </c>
    </row>
    <row r="2349" spans="1:6" x14ac:dyDescent="0.25">
      <c r="A2349" s="73">
        <v>41612</v>
      </c>
      <c r="B2349" s="74" t="s">
        <v>3129</v>
      </c>
      <c r="C2349" s="73" t="s">
        <v>101</v>
      </c>
      <c r="D2349" s="75">
        <v>1675.05</v>
      </c>
      <c r="E2349" s="75">
        <v>1675.05</v>
      </c>
      <c r="F2349" s="73" t="s">
        <v>17</v>
      </c>
    </row>
    <row r="2350" spans="1:6" x14ac:dyDescent="0.25">
      <c r="A2350" s="73">
        <v>41613</v>
      </c>
      <c r="B2350" s="74" t="s">
        <v>3130</v>
      </c>
      <c r="C2350" s="73" t="s">
        <v>101</v>
      </c>
      <c r="D2350" s="75">
        <v>127.74</v>
      </c>
      <c r="E2350" s="75">
        <v>127.74</v>
      </c>
      <c r="F2350" s="73" t="s">
        <v>17</v>
      </c>
    </row>
    <row r="2351" spans="1:6" x14ac:dyDescent="0.25">
      <c r="A2351" s="73">
        <v>41614</v>
      </c>
      <c r="B2351" s="74" t="s">
        <v>3131</v>
      </c>
      <c r="C2351" s="73" t="s">
        <v>101</v>
      </c>
      <c r="D2351" s="75">
        <v>162.76</v>
      </c>
      <c r="E2351" s="75">
        <v>162.76</v>
      </c>
      <c r="F2351" s="73" t="s">
        <v>17</v>
      </c>
    </row>
    <row r="2352" spans="1:6" x14ac:dyDescent="0.25">
      <c r="A2352" s="73">
        <v>41615</v>
      </c>
      <c r="B2352" s="74" t="s">
        <v>3132</v>
      </c>
      <c r="C2352" s="73" t="s">
        <v>101</v>
      </c>
      <c r="D2352" s="75">
        <v>251.56</v>
      </c>
      <c r="E2352" s="75">
        <v>251.56</v>
      </c>
      <c r="F2352" s="73" t="s">
        <v>17</v>
      </c>
    </row>
    <row r="2353" spans="1:6" x14ac:dyDescent="0.25">
      <c r="A2353" s="73">
        <v>41616</v>
      </c>
      <c r="B2353" s="74" t="s">
        <v>3133</v>
      </c>
      <c r="C2353" s="73" t="s">
        <v>101</v>
      </c>
      <c r="D2353" s="75">
        <v>375.87</v>
      </c>
      <c r="E2353" s="75">
        <v>375.87</v>
      </c>
      <c r="F2353" s="73" t="s">
        <v>17</v>
      </c>
    </row>
    <row r="2354" spans="1:6" x14ac:dyDescent="0.25">
      <c r="A2354" s="73">
        <v>41617</v>
      </c>
      <c r="B2354" s="74" t="s">
        <v>3134</v>
      </c>
      <c r="C2354" s="73" t="s">
        <v>101</v>
      </c>
      <c r="D2354" s="75">
        <v>747.38</v>
      </c>
      <c r="E2354" s="75">
        <v>747.38</v>
      </c>
      <c r="F2354" s="73" t="s">
        <v>17</v>
      </c>
    </row>
    <row r="2355" spans="1:6" x14ac:dyDescent="0.25">
      <c r="A2355" s="73">
        <v>41618</v>
      </c>
      <c r="B2355" s="74" t="s">
        <v>3135</v>
      </c>
      <c r="C2355" s="73" t="s">
        <v>101</v>
      </c>
      <c r="D2355" s="75">
        <v>1375.89</v>
      </c>
      <c r="E2355" s="75">
        <v>1375.89</v>
      </c>
      <c r="F2355" s="73" t="s">
        <v>17</v>
      </c>
    </row>
    <row r="2356" spans="1:6" ht="25.5" x14ac:dyDescent="0.25">
      <c r="A2356" s="73">
        <v>41619</v>
      </c>
      <c r="B2356" s="74" t="s">
        <v>3136</v>
      </c>
      <c r="C2356" s="73" t="s">
        <v>101</v>
      </c>
      <c r="D2356" s="75">
        <v>156.58000000000001</v>
      </c>
      <c r="E2356" s="75">
        <v>156.58000000000001</v>
      </c>
      <c r="F2356" s="73" t="s">
        <v>17</v>
      </c>
    </row>
    <row r="2357" spans="1:6" ht="25.5" x14ac:dyDescent="0.25">
      <c r="A2357" s="73">
        <v>41620</v>
      </c>
      <c r="B2357" s="74" t="s">
        <v>3137</v>
      </c>
      <c r="C2357" s="73" t="s">
        <v>101</v>
      </c>
      <c r="D2357" s="75">
        <v>197.79</v>
      </c>
      <c r="E2357" s="75">
        <v>197.79</v>
      </c>
      <c r="F2357" s="73" t="s">
        <v>17</v>
      </c>
    </row>
    <row r="2358" spans="1:6" ht="25.5" x14ac:dyDescent="0.25">
      <c r="A2358" s="73">
        <v>41622</v>
      </c>
      <c r="B2358" s="74" t="s">
        <v>3138</v>
      </c>
      <c r="C2358" s="73" t="s">
        <v>101</v>
      </c>
      <c r="D2358" s="75">
        <v>343.04</v>
      </c>
      <c r="E2358" s="75">
        <v>343.04</v>
      </c>
      <c r="F2358" s="73" t="s">
        <v>17</v>
      </c>
    </row>
    <row r="2359" spans="1:6" ht="25.5" x14ac:dyDescent="0.25">
      <c r="A2359" s="73">
        <v>41623</v>
      </c>
      <c r="B2359" s="74" t="s">
        <v>3139</v>
      </c>
      <c r="C2359" s="73" t="s">
        <v>101</v>
      </c>
      <c r="D2359" s="75">
        <v>527.44000000000005</v>
      </c>
      <c r="E2359" s="75">
        <v>527.44000000000005</v>
      </c>
      <c r="F2359" s="73" t="s">
        <v>17</v>
      </c>
    </row>
    <row r="2360" spans="1:6" ht="25.5" x14ac:dyDescent="0.25">
      <c r="A2360" s="73">
        <v>41624</v>
      </c>
      <c r="B2360" s="74" t="s">
        <v>3140</v>
      </c>
      <c r="C2360" s="73" t="s">
        <v>101</v>
      </c>
      <c r="D2360" s="75">
        <v>988.96</v>
      </c>
      <c r="E2360" s="75">
        <v>988.96</v>
      </c>
      <c r="F2360" s="73" t="s">
        <v>17</v>
      </c>
    </row>
    <row r="2361" spans="1:6" ht="25.5" x14ac:dyDescent="0.25">
      <c r="A2361" s="73">
        <v>41625</v>
      </c>
      <c r="B2361" s="74" t="s">
        <v>3141</v>
      </c>
      <c r="C2361" s="73" t="s">
        <v>101</v>
      </c>
      <c r="D2361" s="75">
        <v>1521.55</v>
      </c>
      <c r="E2361" s="75">
        <v>1521.55</v>
      </c>
      <c r="F2361" s="73" t="s">
        <v>17</v>
      </c>
    </row>
    <row r="2362" spans="1:6" ht="25.5" x14ac:dyDescent="0.25">
      <c r="A2362" s="73">
        <v>41627</v>
      </c>
      <c r="B2362" s="74" t="s">
        <v>3142</v>
      </c>
      <c r="C2362" s="73" t="s">
        <v>101</v>
      </c>
      <c r="D2362" s="75">
        <v>190.58</v>
      </c>
      <c r="E2362" s="75">
        <v>190.58</v>
      </c>
      <c r="F2362" s="73" t="s">
        <v>17</v>
      </c>
    </row>
    <row r="2363" spans="1:6" ht="25.5" x14ac:dyDescent="0.25">
      <c r="A2363" s="73">
        <v>41628</v>
      </c>
      <c r="B2363" s="74" t="s">
        <v>3143</v>
      </c>
      <c r="C2363" s="73" t="s">
        <v>101</v>
      </c>
      <c r="D2363" s="75">
        <v>350.25</v>
      </c>
      <c r="E2363" s="75">
        <v>350.25</v>
      </c>
      <c r="F2363" s="73" t="s">
        <v>17</v>
      </c>
    </row>
    <row r="2364" spans="1:6" ht="25.5" x14ac:dyDescent="0.25">
      <c r="A2364" s="73">
        <v>41629</v>
      </c>
      <c r="B2364" s="74" t="s">
        <v>3144</v>
      </c>
      <c r="C2364" s="73" t="s">
        <v>101</v>
      </c>
      <c r="D2364" s="75">
        <v>445.03</v>
      </c>
      <c r="E2364" s="75">
        <v>445.03</v>
      </c>
      <c r="F2364" s="73" t="s">
        <v>17</v>
      </c>
    </row>
    <row r="2365" spans="1:6" ht="25.5" x14ac:dyDescent="0.25">
      <c r="A2365" s="73">
        <v>41637</v>
      </c>
      <c r="B2365" s="74" t="s">
        <v>3145</v>
      </c>
      <c r="C2365" s="73" t="s">
        <v>101</v>
      </c>
      <c r="D2365" s="75">
        <v>156.58000000000001</v>
      </c>
      <c r="E2365" s="75">
        <v>156.58000000000001</v>
      </c>
      <c r="F2365" s="73" t="s">
        <v>17</v>
      </c>
    </row>
    <row r="2366" spans="1:6" ht="25.5" x14ac:dyDescent="0.25">
      <c r="A2366" s="73">
        <v>41638</v>
      </c>
      <c r="B2366" s="74" t="s">
        <v>3146</v>
      </c>
      <c r="C2366" s="73" t="s">
        <v>101</v>
      </c>
      <c r="D2366" s="75">
        <v>203.97</v>
      </c>
      <c r="E2366" s="75">
        <v>203.97</v>
      </c>
      <c r="F2366" s="73" t="s">
        <v>17</v>
      </c>
    </row>
    <row r="2367" spans="1:6" ht="25.5" x14ac:dyDescent="0.25">
      <c r="A2367" s="73">
        <v>41639</v>
      </c>
      <c r="B2367" s="74" t="s">
        <v>3147</v>
      </c>
      <c r="C2367" s="73" t="s">
        <v>101</v>
      </c>
      <c r="D2367" s="75">
        <v>493.45</v>
      </c>
      <c r="E2367" s="75">
        <v>493.45</v>
      </c>
      <c r="F2367" s="73" t="s">
        <v>17</v>
      </c>
    </row>
    <row r="2368" spans="1:6" ht="25.5" x14ac:dyDescent="0.25">
      <c r="A2368" s="73">
        <v>41679</v>
      </c>
      <c r="B2368" s="74" t="s">
        <v>3148</v>
      </c>
      <c r="C2368" s="73" t="s">
        <v>101</v>
      </c>
      <c r="D2368" s="75">
        <v>44.75</v>
      </c>
      <c r="E2368" s="75">
        <v>44.75</v>
      </c>
      <c r="F2368" s="73" t="s">
        <v>17</v>
      </c>
    </row>
    <row r="2369" spans="1:6" ht="25.5" x14ac:dyDescent="0.25">
      <c r="A2369" s="73">
        <v>41680</v>
      </c>
      <c r="B2369" s="74" t="s">
        <v>3149</v>
      </c>
      <c r="C2369" s="73" t="s">
        <v>101</v>
      </c>
      <c r="D2369" s="75">
        <v>19.579999999999998</v>
      </c>
      <c r="E2369" s="75">
        <v>19.579999999999998</v>
      </c>
      <c r="F2369" s="73" t="s">
        <v>17</v>
      </c>
    </row>
    <row r="2370" spans="1:6" ht="25.5" x14ac:dyDescent="0.25">
      <c r="A2370" s="73">
        <v>41681</v>
      </c>
      <c r="B2370" s="74" t="s">
        <v>3150</v>
      </c>
      <c r="C2370" s="73" t="s">
        <v>101</v>
      </c>
      <c r="D2370" s="75">
        <v>30.63</v>
      </c>
      <c r="E2370" s="75">
        <v>30.63</v>
      </c>
      <c r="F2370" s="73" t="s">
        <v>17</v>
      </c>
    </row>
    <row r="2371" spans="1:6" ht="25.5" x14ac:dyDescent="0.25">
      <c r="A2371" s="73">
        <v>41682</v>
      </c>
      <c r="B2371" s="74" t="s">
        <v>3151</v>
      </c>
      <c r="C2371" s="73" t="s">
        <v>101</v>
      </c>
      <c r="D2371" s="75">
        <v>49.42</v>
      </c>
      <c r="E2371" s="75">
        <v>49.42</v>
      </c>
      <c r="F2371" s="73" t="s">
        <v>17</v>
      </c>
    </row>
    <row r="2372" spans="1:6" ht="25.5" x14ac:dyDescent="0.25">
      <c r="A2372" s="73">
        <v>41683</v>
      </c>
      <c r="B2372" s="74" t="s">
        <v>3152</v>
      </c>
      <c r="C2372" s="73" t="s">
        <v>101</v>
      </c>
      <c r="D2372" s="75">
        <v>36.36</v>
      </c>
      <c r="E2372" s="75">
        <v>36.36</v>
      </c>
      <c r="F2372" s="73" t="s">
        <v>17</v>
      </c>
    </row>
    <row r="2373" spans="1:6" ht="38.25" x14ac:dyDescent="0.25">
      <c r="A2373" s="73">
        <v>41806</v>
      </c>
      <c r="B2373" s="74" t="s">
        <v>36288</v>
      </c>
      <c r="C2373" s="73" t="s">
        <v>101</v>
      </c>
      <c r="D2373" s="75">
        <v>15.81</v>
      </c>
      <c r="E2373" s="75">
        <v>15.81</v>
      </c>
      <c r="F2373" s="73" t="s">
        <v>17</v>
      </c>
    </row>
    <row r="2374" spans="1:6" ht="38.25" x14ac:dyDescent="0.25">
      <c r="A2374" s="73">
        <v>41807</v>
      </c>
      <c r="B2374" s="74" t="s">
        <v>36289</v>
      </c>
      <c r="C2374" s="73" t="s">
        <v>101</v>
      </c>
      <c r="D2374" s="75">
        <v>17.62</v>
      </c>
      <c r="E2374" s="75">
        <v>17.62</v>
      </c>
      <c r="F2374" s="73" t="s">
        <v>17</v>
      </c>
    </row>
    <row r="2375" spans="1:6" ht="38.25" x14ac:dyDescent="0.25">
      <c r="A2375" s="73">
        <v>41808</v>
      </c>
      <c r="B2375" s="74" t="s">
        <v>36290</v>
      </c>
      <c r="C2375" s="73" t="s">
        <v>101</v>
      </c>
      <c r="D2375" s="75">
        <v>24.28</v>
      </c>
      <c r="E2375" s="75">
        <v>24.28</v>
      </c>
      <c r="F2375" s="73" t="s">
        <v>17</v>
      </c>
    </row>
    <row r="2376" spans="1:6" ht="38.25" x14ac:dyDescent="0.25">
      <c r="A2376" s="73">
        <v>41809</v>
      </c>
      <c r="B2376" s="74" t="s">
        <v>36291</v>
      </c>
      <c r="C2376" s="73" t="s">
        <v>101</v>
      </c>
      <c r="D2376" s="75">
        <v>28.85</v>
      </c>
      <c r="E2376" s="75">
        <v>28.85</v>
      </c>
      <c r="F2376" s="73" t="s">
        <v>17</v>
      </c>
    </row>
    <row r="2377" spans="1:6" ht="38.25" x14ac:dyDescent="0.25">
      <c r="A2377" s="73">
        <v>41811</v>
      </c>
      <c r="B2377" s="74" t="s">
        <v>36292</v>
      </c>
      <c r="C2377" s="73" t="s">
        <v>101</v>
      </c>
      <c r="D2377" s="75">
        <v>36.94</v>
      </c>
      <c r="E2377" s="75">
        <v>36.94</v>
      </c>
      <c r="F2377" s="73" t="s">
        <v>17</v>
      </c>
    </row>
    <row r="2378" spans="1:6" ht="38.25" x14ac:dyDescent="0.25">
      <c r="A2378" s="73">
        <v>41812</v>
      </c>
      <c r="B2378" s="74" t="s">
        <v>36293</v>
      </c>
      <c r="C2378" s="73" t="s">
        <v>101</v>
      </c>
      <c r="D2378" s="75">
        <v>59.55</v>
      </c>
      <c r="E2378" s="75">
        <v>59.55</v>
      </c>
      <c r="F2378" s="73" t="s">
        <v>17</v>
      </c>
    </row>
    <row r="2379" spans="1:6" ht="38.25" x14ac:dyDescent="0.25">
      <c r="A2379" s="73">
        <v>41813</v>
      </c>
      <c r="B2379" s="74" t="s">
        <v>36294</v>
      </c>
      <c r="C2379" s="73" t="s">
        <v>101</v>
      </c>
      <c r="D2379" s="75">
        <v>87.62</v>
      </c>
      <c r="E2379" s="75">
        <v>87.62</v>
      </c>
      <c r="F2379" s="73" t="s">
        <v>17</v>
      </c>
    </row>
    <row r="2380" spans="1:6" ht="38.25" x14ac:dyDescent="0.25">
      <c r="A2380" s="73">
        <v>41814</v>
      </c>
      <c r="B2380" s="74" t="s">
        <v>36295</v>
      </c>
      <c r="C2380" s="73" t="s">
        <v>101</v>
      </c>
      <c r="D2380" s="75">
        <v>10.86</v>
      </c>
      <c r="E2380" s="75">
        <v>10.86</v>
      </c>
      <c r="F2380" s="73" t="s">
        <v>17</v>
      </c>
    </row>
    <row r="2381" spans="1:6" ht="38.25" x14ac:dyDescent="0.25">
      <c r="A2381" s="73">
        <v>41815</v>
      </c>
      <c r="B2381" s="74" t="s">
        <v>36296</v>
      </c>
      <c r="C2381" s="73" t="s">
        <v>101</v>
      </c>
      <c r="D2381" s="75">
        <v>122.77</v>
      </c>
      <c r="E2381" s="75">
        <v>122.77</v>
      </c>
      <c r="F2381" s="73" t="s">
        <v>17</v>
      </c>
    </row>
    <row r="2382" spans="1:6" ht="38.25" x14ac:dyDescent="0.25">
      <c r="A2382" s="73">
        <v>41816</v>
      </c>
      <c r="B2382" s="74" t="s">
        <v>36297</v>
      </c>
      <c r="C2382" s="73" t="s">
        <v>101</v>
      </c>
      <c r="D2382" s="75">
        <v>204.79</v>
      </c>
      <c r="E2382" s="75">
        <v>204.79</v>
      </c>
      <c r="F2382" s="73" t="s">
        <v>17</v>
      </c>
    </row>
    <row r="2383" spans="1:6" ht="38.25" x14ac:dyDescent="0.25">
      <c r="A2383" s="73">
        <v>41817</v>
      </c>
      <c r="B2383" s="74" t="s">
        <v>36298</v>
      </c>
      <c r="C2383" s="73" t="s">
        <v>101</v>
      </c>
      <c r="D2383" s="75">
        <v>276.08</v>
      </c>
      <c r="E2383" s="75">
        <v>276.08</v>
      </c>
      <c r="F2383" s="73" t="s">
        <v>17</v>
      </c>
    </row>
    <row r="2384" spans="1:6" ht="38.25" x14ac:dyDescent="0.25">
      <c r="A2384" s="73">
        <v>41818</v>
      </c>
      <c r="B2384" s="74" t="s">
        <v>36299</v>
      </c>
      <c r="C2384" s="73" t="s">
        <v>101</v>
      </c>
      <c r="D2384" s="75">
        <v>12.17</v>
      </c>
      <c r="E2384" s="75">
        <v>12.17</v>
      </c>
      <c r="F2384" s="73" t="s">
        <v>17</v>
      </c>
    </row>
    <row r="2385" spans="1:6" ht="38.25" x14ac:dyDescent="0.25">
      <c r="A2385" s="73">
        <v>41819</v>
      </c>
      <c r="B2385" s="74" t="s">
        <v>36300</v>
      </c>
      <c r="C2385" s="73" t="s">
        <v>101</v>
      </c>
      <c r="D2385" s="75">
        <v>415.32</v>
      </c>
      <c r="E2385" s="75">
        <v>415.32</v>
      </c>
      <c r="F2385" s="73" t="s">
        <v>17</v>
      </c>
    </row>
    <row r="2386" spans="1:6" ht="25.5" x14ac:dyDescent="0.25">
      <c r="A2386" s="73">
        <v>41834</v>
      </c>
      <c r="B2386" s="74" t="s">
        <v>36301</v>
      </c>
      <c r="C2386" s="73" t="s">
        <v>101</v>
      </c>
      <c r="D2386" s="75">
        <v>5.19</v>
      </c>
      <c r="E2386" s="75">
        <v>5.19</v>
      </c>
      <c r="F2386" s="73" t="s">
        <v>17</v>
      </c>
    </row>
    <row r="2387" spans="1:6" x14ac:dyDescent="0.25">
      <c r="A2387" s="73">
        <v>41892</v>
      </c>
      <c r="B2387" s="74" t="s">
        <v>3153</v>
      </c>
      <c r="C2387" s="73" t="s">
        <v>101</v>
      </c>
      <c r="D2387" s="75">
        <v>137.53</v>
      </c>
      <c r="E2387" s="75">
        <v>137.53</v>
      </c>
      <c r="F2387" s="73" t="s">
        <v>17</v>
      </c>
    </row>
    <row r="2388" spans="1:6" ht="25.5" x14ac:dyDescent="0.25">
      <c r="A2388" s="73">
        <v>41898</v>
      </c>
      <c r="B2388" s="74" t="s">
        <v>3154</v>
      </c>
      <c r="C2388" s="73" t="s">
        <v>101</v>
      </c>
      <c r="D2388" s="75">
        <v>6742.85</v>
      </c>
      <c r="E2388" s="75">
        <v>6742.85</v>
      </c>
      <c r="F2388" s="73" t="s">
        <v>17</v>
      </c>
    </row>
    <row r="2389" spans="1:6" ht="25.5" x14ac:dyDescent="0.25">
      <c r="A2389" s="73">
        <v>41982</v>
      </c>
      <c r="B2389" s="74" t="s">
        <v>3155</v>
      </c>
      <c r="C2389" s="73" t="s">
        <v>101</v>
      </c>
      <c r="D2389" s="75">
        <v>1618318.28</v>
      </c>
      <c r="E2389" s="75">
        <v>1618318.28</v>
      </c>
      <c r="F2389" s="73" t="s">
        <v>17</v>
      </c>
    </row>
    <row r="2390" spans="1:6" ht="38.25" x14ac:dyDescent="0.25">
      <c r="A2390" s="73">
        <v>41992</v>
      </c>
      <c r="B2390" s="74" t="s">
        <v>3156</v>
      </c>
      <c r="C2390" s="73" t="s">
        <v>101</v>
      </c>
      <c r="D2390" s="75">
        <v>818000</v>
      </c>
      <c r="E2390" s="75">
        <v>818000</v>
      </c>
      <c r="F2390" s="73" t="s">
        <v>17</v>
      </c>
    </row>
    <row r="2391" spans="1:6" ht="25.5" x14ac:dyDescent="0.25">
      <c r="A2391" s="73">
        <v>42243</v>
      </c>
      <c r="B2391" s="74" t="s">
        <v>3157</v>
      </c>
      <c r="C2391" s="73" t="s">
        <v>101</v>
      </c>
      <c r="D2391" s="75">
        <v>314.18</v>
      </c>
      <c r="E2391" s="75">
        <v>314.18</v>
      </c>
      <c r="F2391" s="73" t="s">
        <v>17</v>
      </c>
    </row>
    <row r="2392" spans="1:6" ht="25.5" x14ac:dyDescent="0.25">
      <c r="A2392" s="73">
        <v>42244</v>
      </c>
      <c r="B2392" s="74" t="s">
        <v>3158</v>
      </c>
      <c r="C2392" s="73" t="s">
        <v>101</v>
      </c>
      <c r="D2392" s="75">
        <v>127.56</v>
      </c>
      <c r="E2392" s="75">
        <v>127.56</v>
      </c>
      <c r="F2392" s="73" t="s">
        <v>17</v>
      </c>
    </row>
    <row r="2393" spans="1:6" ht="25.5" x14ac:dyDescent="0.25">
      <c r="A2393" s="73">
        <v>42245</v>
      </c>
      <c r="B2393" s="74" t="s">
        <v>3159</v>
      </c>
      <c r="C2393" s="73" t="s">
        <v>101</v>
      </c>
      <c r="D2393" s="75">
        <v>235.38</v>
      </c>
      <c r="E2393" s="75">
        <v>235.38</v>
      </c>
      <c r="F2393" s="73" t="s">
        <v>17</v>
      </c>
    </row>
    <row r="2394" spans="1:6" ht="25.5" x14ac:dyDescent="0.25">
      <c r="A2394" s="73">
        <v>42246</v>
      </c>
      <c r="B2394" s="74" t="s">
        <v>3160</v>
      </c>
      <c r="C2394" s="73" t="s">
        <v>101</v>
      </c>
      <c r="D2394" s="75">
        <v>260.56</v>
      </c>
      <c r="E2394" s="75">
        <v>260.56</v>
      </c>
      <c r="F2394" s="73" t="s">
        <v>17</v>
      </c>
    </row>
    <row r="2395" spans="1:6" ht="25.5" x14ac:dyDescent="0.25">
      <c r="A2395" s="73">
        <v>42247</v>
      </c>
      <c r="B2395" s="74" t="s">
        <v>3161</v>
      </c>
      <c r="C2395" s="73" t="s">
        <v>101</v>
      </c>
      <c r="D2395" s="75">
        <v>424.45</v>
      </c>
      <c r="E2395" s="75">
        <v>424.45</v>
      </c>
      <c r="F2395" s="73" t="s">
        <v>17</v>
      </c>
    </row>
    <row r="2396" spans="1:6" ht="25.5" x14ac:dyDescent="0.25">
      <c r="A2396" s="73">
        <v>42248</v>
      </c>
      <c r="B2396" s="74" t="s">
        <v>3162</v>
      </c>
      <c r="C2396" s="73" t="s">
        <v>101</v>
      </c>
      <c r="D2396" s="75">
        <v>493.03</v>
      </c>
      <c r="E2396" s="75">
        <v>493.03</v>
      </c>
      <c r="F2396" s="73" t="s">
        <v>17</v>
      </c>
    </row>
    <row r="2397" spans="1:6" ht="25.5" x14ac:dyDescent="0.25">
      <c r="A2397" s="73">
        <v>42249</v>
      </c>
      <c r="B2397" s="74" t="s">
        <v>3163</v>
      </c>
      <c r="C2397" s="73" t="s">
        <v>101</v>
      </c>
      <c r="D2397" s="75">
        <v>816.79</v>
      </c>
      <c r="E2397" s="75">
        <v>816.79</v>
      </c>
      <c r="F2397" s="73" t="s">
        <v>17</v>
      </c>
    </row>
    <row r="2398" spans="1:6" ht="25.5" x14ac:dyDescent="0.25">
      <c r="A2398" s="73">
        <v>42319</v>
      </c>
      <c r="B2398" s="74" t="s">
        <v>3164</v>
      </c>
      <c r="C2398" s="73" t="s">
        <v>101</v>
      </c>
      <c r="D2398" s="75">
        <v>673.74</v>
      </c>
      <c r="E2398" s="75">
        <v>673.74</v>
      </c>
      <c r="F2398" s="73" t="s">
        <v>17</v>
      </c>
    </row>
    <row r="2399" spans="1:6" ht="25.5" x14ac:dyDescent="0.25">
      <c r="A2399" s="73">
        <v>42416</v>
      </c>
      <c r="B2399" s="74" t="s">
        <v>3165</v>
      </c>
      <c r="C2399" s="73" t="s">
        <v>101</v>
      </c>
      <c r="D2399" s="75">
        <v>8964.18</v>
      </c>
      <c r="E2399" s="75">
        <v>8964.18</v>
      </c>
      <c r="F2399" s="73" t="s">
        <v>17</v>
      </c>
    </row>
    <row r="2400" spans="1:6" ht="25.5" x14ac:dyDescent="0.25">
      <c r="A2400" s="73">
        <v>42417</v>
      </c>
      <c r="B2400" s="74" t="s">
        <v>3166</v>
      </c>
      <c r="C2400" s="73" t="s">
        <v>101</v>
      </c>
      <c r="D2400" s="75">
        <v>10049.58</v>
      </c>
      <c r="E2400" s="75">
        <v>10049.58</v>
      </c>
      <c r="F2400" s="73" t="s">
        <v>17</v>
      </c>
    </row>
    <row r="2401" spans="1:6" ht="25.5" x14ac:dyDescent="0.25">
      <c r="A2401" s="73">
        <v>42419</v>
      </c>
      <c r="B2401" s="74" t="s">
        <v>3167</v>
      </c>
      <c r="C2401" s="73" t="s">
        <v>101</v>
      </c>
      <c r="D2401" s="75">
        <v>11353.89</v>
      </c>
      <c r="E2401" s="75">
        <v>11353.89</v>
      </c>
      <c r="F2401" s="73" t="s">
        <v>17</v>
      </c>
    </row>
    <row r="2402" spans="1:6" ht="25.5" x14ac:dyDescent="0.25">
      <c r="A2402" s="73">
        <v>42420</v>
      </c>
      <c r="B2402" s="74" t="s">
        <v>3168</v>
      </c>
      <c r="C2402" s="73" t="s">
        <v>101</v>
      </c>
      <c r="D2402" s="75">
        <v>15605.08</v>
      </c>
      <c r="E2402" s="75">
        <v>15605.08</v>
      </c>
      <c r="F2402" s="73" t="s">
        <v>17</v>
      </c>
    </row>
    <row r="2403" spans="1:6" ht="38.25" x14ac:dyDescent="0.25">
      <c r="A2403" s="73">
        <v>42421</v>
      </c>
      <c r="B2403" s="74" t="s">
        <v>3169</v>
      </c>
      <c r="C2403" s="73" t="s">
        <v>101</v>
      </c>
      <c r="D2403" s="75">
        <v>18932.97</v>
      </c>
      <c r="E2403" s="75">
        <v>18932.97</v>
      </c>
      <c r="F2403" s="73" t="s">
        <v>17</v>
      </c>
    </row>
    <row r="2404" spans="1:6" ht="25.5" x14ac:dyDescent="0.25">
      <c r="A2404" s="73">
        <v>42422</v>
      </c>
      <c r="B2404" s="74" t="s">
        <v>3170</v>
      </c>
      <c r="C2404" s="73" t="s">
        <v>101</v>
      </c>
      <c r="D2404" s="75">
        <v>3456.53</v>
      </c>
      <c r="E2404" s="75">
        <v>3456.53</v>
      </c>
      <c r="F2404" s="73" t="s">
        <v>17</v>
      </c>
    </row>
    <row r="2405" spans="1:6" ht="25.5" x14ac:dyDescent="0.25">
      <c r="A2405" s="73">
        <v>42424</v>
      </c>
      <c r="B2405" s="74" t="s">
        <v>3171</v>
      </c>
      <c r="C2405" s="73" t="s">
        <v>101</v>
      </c>
      <c r="D2405" s="75">
        <v>2079.4299999999998</v>
      </c>
      <c r="E2405" s="75">
        <v>2079.4299999999998</v>
      </c>
      <c r="F2405" s="73" t="s">
        <v>17</v>
      </c>
    </row>
    <row r="2406" spans="1:6" ht="25.5" x14ac:dyDescent="0.25">
      <c r="A2406" s="73">
        <v>42425</v>
      </c>
      <c r="B2406" s="74" t="s">
        <v>3172</v>
      </c>
      <c r="C2406" s="73" t="s">
        <v>101</v>
      </c>
      <c r="D2406" s="75">
        <v>2328.36</v>
      </c>
      <c r="E2406" s="75">
        <v>2328.36</v>
      </c>
      <c r="F2406" s="73" t="s">
        <v>17</v>
      </c>
    </row>
    <row r="2407" spans="1:6" x14ac:dyDescent="0.25">
      <c r="A2407" s="73">
        <v>42685</v>
      </c>
      <c r="B2407" s="74" t="s">
        <v>3173</v>
      </c>
      <c r="C2407" s="73" t="s">
        <v>101</v>
      </c>
      <c r="D2407" s="75">
        <v>74.75</v>
      </c>
      <c r="E2407" s="75">
        <v>74.75</v>
      </c>
      <c r="F2407" s="73" t="s">
        <v>17</v>
      </c>
    </row>
    <row r="2408" spans="1:6" x14ac:dyDescent="0.25">
      <c r="A2408" s="73">
        <v>42686</v>
      </c>
      <c r="B2408" s="74" t="s">
        <v>3174</v>
      </c>
      <c r="C2408" s="73" t="s">
        <v>101</v>
      </c>
      <c r="D2408" s="75">
        <v>82.33</v>
      </c>
      <c r="E2408" s="75">
        <v>82.33</v>
      </c>
      <c r="F2408" s="73" t="s">
        <v>17</v>
      </c>
    </row>
    <row r="2409" spans="1:6" ht="25.5" x14ac:dyDescent="0.25">
      <c r="A2409" s="73">
        <v>42693</v>
      </c>
      <c r="B2409" s="74" t="s">
        <v>3175</v>
      </c>
      <c r="C2409" s="73" t="s">
        <v>101</v>
      </c>
      <c r="D2409" s="75">
        <v>490.22</v>
      </c>
      <c r="E2409" s="75">
        <v>490.22</v>
      </c>
      <c r="F2409" s="73" t="s">
        <v>17</v>
      </c>
    </row>
    <row r="2410" spans="1:6" ht="25.5" x14ac:dyDescent="0.25">
      <c r="A2410" s="73">
        <v>42694</v>
      </c>
      <c r="B2410" s="74" t="s">
        <v>3176</v>
      </c>
      <c r="C2410" s="73" t="s">
        <v>101</v>
      </c>
      <c r="D2410" s="75">
        <v>656.01</v>
      </c>
      <c r="E2410" s="75">
        <v>656.01</v>
      </c>
      <c r="F2410" s="73" t="s">
        <v>17</v>
      </c>
    </row>
    <row r="2411" spans="1:6" ht="25.5" x14ac:dyDescent="0.25">
      <c r="A2411" s="73">
        <v>42695</v>
      </c>
      <c r="B2411" s="74" t="s">
        <v>3177</v>
      </c>
      <c r="C2411" s="73" t="s">
        <v>101</v>
      </c>
      <c r="D2411" s="75">
        <v>342.49</v>
      </c>
      <c r="E2411" s="75">
        <v>342.49</v>
      </c>
      <c r="F2411" s="73" t="s">
        <v>17</v>
      </c>
    </row>
    <row r="2412" spans="1:6" ht="25.5" x14ac:dyDescent="0.25">
      <c r="A2412" s="73">
        <v>42696</v>
      </c>
      <c r="B2412" s="74" t="s">
        <v>3178</v>
      </c>
      <c r="C2412" s="73" t="s">
        <v>101</v>
      </c>
      <c r="D2412" s="75">
        <v>169.63</v>
      </c>
      <c r="E2412" s="75">
        <v>169.63</v>
      </c>
      <c r="F2412" s="73" t="s">
        <v>17</v>
      </c>
    </row>
    <row r="2413" spans="1:6" ht="25.5" x14ac:dyDescent="0.25">
      <c r="A2413" s="73">
        <v>42699</v>
      </c>
      <c r="B2413" s="74" t="s">
        <v>3179</v>
      </c>
      <c r="C2413" s="73" t="s">
        <v>101</v>
      </c>
      <c r="D2413" s="75">
        <v>36.979999999999997</v>
      </c>
      <c r="E2413" s="75">
        <v>36.979999999999997</v>
      </c>
      <c r="F2413" s="73" t="s">
        <v>17</v>
      </c>
    </row>
    <row r="2414" spans="1:6" ht="38.25" x14ac:dyDescent="0.25">
      <c r="A2414" s="73">
        <v>43089</v>
      </c>
      <c r="B2414" s="74" t="s">
        <v>3180</v>
      </c>
      <c r="C2414" s="73" t="s">
        <v>101</v>
      </c>
      <c r="D2414" s="75">
        <v>1671.03</v>
      </c>
      <c r="E2414" s="75">
        <v>1671.03</v>
      </c>
      <c r="F2414" s="73" t="s">
        <v>17</v>
      </c>
    </row>
    <row r="2415" spans="1:6" ht="38.25" x14ac:dyDescent="0.25">
      <c r="A2415" s="73">
        <v>43090</v>
      </c>
      <c r="B2415" s="74" t="s">
        <v>3181</v>
      </c>
      <c r="C2415" s="73" t="s">
        <v>101</v>
      </c>
      <c r="D2415" s="75">
        <v>3687.8</v>
      </c>
      <c r="E2415" s="75">
        <v>3687.8</v>
      </c>
      <c r="F2415" s="73" t="s">
        <v>17</v>
      </c>
    </row>
    <row r="2416" spans="1:6" ht="38.25" x14ac:dyDescent="0.25">
      <c r="A2416" s="73">
        <v>43091</v>
      </c>
      <c r="B2416" s="74" t="s">
        <v>3182</v>
      </c>
      <c r="C2416" s="73" t="s">
        <v>101</v>
      </c>
      <c r="D2416" s="75">
        <v>7191.21</v>
      </c>
      <c r="E2416" s="75">
        <v>7191.21</v>
      </c>
      <c r="F2416" s="73" t="s">
        <v>17</v>
      </c>
    </row>
    <row r="2417" spans="1:6" ht="38.25" x14ac:dyDescent="0.25">
      <c r="A2417" s="73">
        <v>43092</v>
      </c>
      <c r="B2417" s="74" t="s">
        <v>3183</v>
      </c>
      <c r="C2417" s="73" t="s">
        <v>101</v>
      </c>
      <c r="D2417" s="75">
        <v>9588.2800000000007</v>
      </c>
      <c r="E2417" s="75">
        <v>9588.2800000000007</v>
      </c>
      <c r="F2417" s="73" t="s">
        <v>17</v>
      </c>
    </row>
    <row r="2418" spans="1:6" ht="38.25" x14ac:dyDescent="0.25">
      <c r="A2418" s="73">
        <v>43093</v>
      </c>
      <c r="B2418" s="74" t="s">
        <v>3184</v>
      </c>
      <c r="C2418" s="73" t="s">
        <v>101</v>
      </c>
      <c r="D2418" s="75">
        <v>308.62</v>
      </c>
      <c r="E2418" s="75">
        <v>308.62</v>
      </c>
      <c r="F2418" s="73" t="s">
        <v>17</v>
      </c>
    </row>
    <row r="2419" spans="1:6" ht="38.25" x14ac:dyDescent="0.25">
      <c r="A2419" s="73">
        <v>43094</v>
      </c>
      <c r="B2419" s="74" t="s">
        <v>3185</v>
      </c>
      <c r="C2419" s="73" t="s">
        <v>101</v>
      </c>
      <c r="D2419" s="75">
        <v>290.41000000000003</v>
      </c>
      <c r="E2419" s="75">
        <v>290.41000000000003</v>
      </c>
      <c r="F2419" s="73" t="s">
        <v>17</v>
      </c>
    </row>
    <row r="2420" spans="1:6" ht="38.25" x14ac:dyDescent="0.25">
      <c r="A2420" s="73">
        <v>43095</v>
      </c>
      <c r="B2420" s="74" t="s">
        <v>3186</v>
      </c>
      <c r="C2420" s="73" t="s">
        <v>101</v>
      </c>
      <c r="D2420" s="75">
        <v>172.17</v>
      </c>
      <c r="E2420" s="75">
        <v>172.17</v>
      </c>
      <c r="F2420" s="73" t="s">
        <v>17</v>
      </c>
    </row>
    <row r="2421" spans="1:6" ht="25.5" x14ac:dyDescent="0.25">
      <c r="A2421" s="73">
        <v>43096</v>
      </c>
      <c r="B2421" s="74" t="s">
        <v>3187</v>
      </c>
      <c r="C2421" s="73" t="s">
        <v>101</v>
      </c>
      <c r="D2421" s="75">
        <v>261.27999999999997</v>
      </c>
      <c r="E2421" s="75">
        <v>261.27999999999997</v>
      </c>
      <c r="F2421" s="73" t="s">
        <v>17</v>
      </c>
    </row>
    <row r="2422" spans="1:6" ht="25.5" x14ac:dyDescent="0.25">
      <c r="A2422" s="73">
        <v>43097</v>
      </c>
      <c r="B2422" s="74" t="s">
        <v>3188</v>
      </c>
      <c r="C2422" s="73" t="s">
        <v>101</v>
      </c>
      <c r="D2422" s="75">
        <v>52.43</v>
      </c>
      <c r="E2422" s="75">
        <v>52.43</v>
      </c>
      <c r="F2422" s="73" t="s">
        <v>17</v>
      </c>
    </row>
    <row r="2423" spans="1:6" ht="25.5" x14ac:dyDescent="0.25">
      <c r="A2423" s="73">
        <v>43098</v>
      </c>
      <c r="B2423" s="74" t="s">
        <v>3189</v>
      </c>
      <c r="C2423" s="73" t="s">
        <v>101</v>
      </c>
      <c r="D2423" s="75">
        <v>88.5</v>
      </c>
      <c r="E2423" s="75">
        <v>88.5</v>
      </c>
      <c r="F2423" s="73" t="s">
        <v>17</v>
      </c>
    </row>
    <row r="2424" spans="1:6" ht="25.5" x14ac:dyDescent="0.25">
      <c r="A2424" s="73">
        <v>43100</v>
      </c>
      <c r="B2424" s="74" t="s">
        <v>3190</v>
      </c>
      <c r="C2424" s="73" t="s">
        <v>101</v>
      </c>
      <c r="D2424" s="75">
        <v>513.54</v>
      </c>
      <c r="E2424" s="75">
        <v>513.54</v>
      </c>
      <c r="F2424" s="73" t="s">
        <v>17</v>
      </c>
    </row>
    <row r="2425" spans="1:6" ht="25.5" x14ac:dyDescent="0.25">
      <c r="A2425" s="73">
        <v>43102</v>
      </c>
      <c r="B2425" s="74" t="s">
        <v>3191</v>
      </c>
      <c r="C2425" s="73" t="s">
        <v>101</v>
      </c>
      <c r="D2425" s="75">
        <v>158.87</v>
      </c>
      <c r="E2425" s="75">
        <v>158.87</v>
      </c>
      <c r="F2425" s="73" t="s">
        <v>17</v>
      </c>
    </row>
    <row r="2426" spans="1:6" ht="25.5" x14ac:dyDescent="0.25">
      <c r="A2426" s="73">
        <v>43103</v>
      </c>
      <c r="B2426" s="74" t="s">
        <v>3192</v>
      </c>
      <c r="C2426" s="73" t="s">
        <v>101</v>
      </c>
      <c r="D2426" s="75">
        <v>233.94</v>
      </c>
      <c r="E2426" s="75">
        <v>233.94</v>
      </c>
      <c r="F2426" s="73" t="s">
        <v>17</v>
      </c>
    </row>
    <row r="2427" spans="1:6" x14ac:dyDescent="0.25">
      <c r="A2427" s="73">
        <v>43104</v>
      </c>
      <c r="B2427" s="74" t="s">
        <v>3193</v>
      </c>
      <c r="C2427" s="73" t="s">
        <v>101</v>
      </c>
      <c r="D2427" s="75">
        <v>620.24</v>
      </c>
      <c r="E2427" s="75">
        <v>620.24</v>
      </c>
      <c r="F2427" s="73" t="s">
        <v>17</v>
      </c>
    </row>
    <row r="2428" spans="1:6" ht="25.5" x14ac:dyDescent="0.25">
      <c r="A2428" s="73">
        <v>43184</v>
      </c>
      <c r="B2428" s="74" t="s">
        <v>3194</v>
      </c>
      <c r="C2428" s="73" t="s">
        <v>101</v>
      </c>
      <c r="D2428" s="75">
        <v>4777.25</v>
      </c>
      <c r="E2428" s="75">
        <v>4777.25</v>
      </c>
      <c r="F2428" s="73" t="s">
        <v>17</v>
      </c>
    </row>
    <row r="2429" spans="1:6" ht="25.5" x14ac:dyDescent="0.25">
      <c r="A2429" s="73">
        <v>43185</v>
      </c>
      <c r="B2429" s="74" t="s">
        <v>3195</v>
      </c>
      <c r="C2429" s="73" t="s">
        <v>101</v>
      </c>
      <c r="D2429" s="75">
        <v>5009.2299999999996</v>
      </c>
      <c r="E2429" s="75">
        <v>5009.2299999999996</v>
      </c>
      <c r="F2429" s="73" t="s">
        <v>17</v>
      </c>
    </row>
    <row r="2430" spans="1:6" ht="25.5" x14ac:dyDescent="0.25">
      <c r="A2430" s="73">
        <v>43186</v>
      </c>
      <c r="B2430" s="74" t="s">
        <v>3196</v>
      </c>
      <c r="C2430" s="73" t="s">
        <v>101</v>
      </c>
      <c r="D2430" s="75">
        <v>5283.72</v>
      </c>
      <c r="E2430" s="75">
        <v>5283.72</v>
      </c>
      <c r="F2430" s="73" t="s">
        <v>17</v>
      </c>
    </row>
    <row r="2431" spans="1:6" ht="25.5" x14ac:dyDescent="0.25">
      <c r="A2431" s="73">
        <v>43187</v>
      </c>
      <c r="B2431" s="74" t="s">
        <v>3197</v>
      </c>
      <c r="C2431" s="73" t="s">
        <v>101</v>
      </c>
      <c r="D2431" s="75">
        <v>7011.55</v>
      </c>
      <c r="E2431" s="75">
        <v>7011.55</v>
      </c>
      <c r="F2431" s="73" t="s">
        <v>17</v>
      </c>
    </row>
    <row r="2432" spans="1:6" ht="25.5" x14ac:dyDescent="0.25">
      <c r="A2432" s="73">
        <v>43188</v>
      </c>
      <c r="B2432" s="74" t="s">
        <v>3198</v>
      </c>
      <c r="C2432" s="73" t="s">
        <v>101</v>
      </c>
      <c r="D2432" s="75">
        <v>8495.43</v>
      </c>
      <c r="E2432" s="75">
        <v>8495.43</v>
      </c>
      <c r="F2432" s="73" t="s">
        <v>17</v>
      </c>
    </row>
    <row r="2433" spans="1:6" ht="25.5" x14ac:dyDescent="0.25">
      <c r="A2433" s="73">
        <v>43189</v>
      </c>
      <c r="B2433" s="74" t="s">
        <v>3199</v>
      </c>
      <c r="C2433" s="73" t="s">
        <v>101</v>
      </c>
      <c r="D2433" s="75">
        <v>9555.94</v>
      </c>
      <c r="E2433" s="75">
        <v>9555.94</v>
      </c>
      <c r="F2433" s="73" t="s">
        <v>17</v>
      </c>
    </row>
    <row r="2434" spans="1:6" ht="25.5" x14ac:dyDescent="0.25">
      <c r="A2434" s="73">
        <v>43190</v>
      </c>
      <c r="B2434" s="74" t="s">
        <v>3200</v>
      </c>
      <c r="C2434" s="73" t="s">
        <v>101</v>
      </c>
      <c r="D2434" s="75">
        <v>1868.66</v>
      </c>
      <c r="E2434" s="75">
        <v>1868.66</v>
      </c>
      <c r="F2434" s="73" t="s">
        <v>17</v>
      </c>
    </row>
    <row r="2435" spans="1:6" ht="25.5" x14ac:dyDescent="0.25">
      <c r="A2435" s="73">
        <v>43191</v>
      </c>
      <c r="B2435" s="74" t="s">
        <v>3201</v>
      </c>
      <c r="C2435" s="73" t="s">
        <v>101</v>
      </c>
      <c r="D2435" s="75">
        <v>2688.75</v>
      </c>
      <c r="E2435" s="75">
        <v>2688.75</v>
      </c>
      <c r="F2435" s="73" t="s">
        <v>17</v>
      </c>
    </row>
    <row r="2436" spans="1:6" ht="25.5" x14ac:dyDescent="0.25">
      <c r="A2436" s="73">
        <v>43192</v>
      </c>
      <c r="B2436" s="74" t="s">
        <v>3202</v>
      </c>
      <c r="C2436" s="73" t="s">
        <v>101</v>
      </c>
      <c r="D2436" s="75">
        <v>3522.03</v>
      </c>
      <c r="E2436" s="75">
        <v>3522.03</v>
      </c>
      <c r="F2436" s="73" t="s">
        <v>17</v>
      </c>
    </row>
    <row r="2437" spans="1:6" ht="25.5" x14ac:dyDescent="0.25">
      <c r="A2437" s="73">
        <v>43194</v>
      </c>
      <c r="B2437" s="74" t="s">
        <v>3203</v>
      </c>
      <c r="C2437" s="73" t="s">
        <v>101</v>
      </c>
      <c r="D2437" s="75">
        <v>1600.83</v>
      </c>
      <c r="E2437" s="75">
        <v>1600.83</v>
      </c>
      <c r="F2437" s="73" t="s">
        <v>17</v>
      </c>
    </row>
    <row r="2438" spans="1:6" ht="25.5" x14ac:dyDescent="0.25">
      <c r="A2438" s="73">
        <v>43195</v>
      </c>
      <c r="B2438" s="74" t="s">
        <v>3204</v>
      </c>
      <c r="C2438" s="73" t="s">
        <v>101</v>
      </c>
      <c r="D2438" s="75">
        <v>5494.77</v>
      </c>
      <c r="E2438" s="75">
        <v>5494.77</v>
      </c>
      <c r="F2438" s="73" t="s">
        <v>17</v>
      </c>
    </row>
    <row r="2439" spans="1:6" ht="25.5" x14ac:dyDescent="0.25">
      <c r="A2439" s="73">
        <v>43196</v>
      </c>
      <c r="B2439" s="74" t="s">
        <v>3205</v>
      </c>
      <c r="C2439" s="73" t="s">
        <v>101</v>
      </c>
      <c r="D2439" s="75">
        <v>6809.98</v>
      </c>
      <c r="E2439" s="75">
        <v>6809.98</v>
      </c>
      <c r="F2439" s="73" t="s">
        <v>17</v>
      </c>
    </row>
    <row r="2440" spans="1:6" ht="25.5" x14ac:dyDescent="0.25">
      <c r="A2440" s="73">
        <v>43198</v>
      </c>
      <c r="B2440" s="74" t="s">
        <v>3206</v>
      </c>
      <c r="C2440" s="73" t="s">
        <v>101</v>
      </c>
      <c r="D2440" s="75">
        <v>10119.469999999999</v>
      </c>
      <c r="E2440" s="75">
        <v>10119.469999999999</v>
      </c>
      <c r="F2440" s="73" t="s">
        <v>17</v>
      </c>
    </row>
    <row r="2441" spans="1:6" ht="25.5" x14ac:dyDescent="0.25">
      <c r="A2441" s="73">
        <v>43199</v>
      </c>
      <c r="B2441" s="74" t="s">
        <v>3207</v>
      </c>
      <c r="C2441" s="73" t="s">
        <v>101</v>
      </c>
      <c r="D2441" s="75">
        <v>10490.28</v>
      </c>
      <c r="E2441" s="75">
        <v>10490.28</v>
      </c>
      <c r="F2441" s="73" t="s">
        <v>17</v>
      </c>
    </row>
    <row r="2442" spans="1:6" ht="25.5" x14ac:dyDescent="0.25">
      <c r="A2442" s="73">
        <v>43200</v>
      </c>
      <c r="B2442" s="74" t="s">
        <v>3208</v>
      </c>
      <c r="C2442" s="73" t="s">
        <v>101</v>
      </c>
      <c r="D2442" s="75">
        <v>12038.36</v>
      </c>
      <c r="E2442" s="75">
        <v>12038.36</v>
      </c>
      <c r="F2442" s="73" t="s">
        <v>17</v>
      </c>
    </row>
    <row r="2443" spans="1:6" ht="63.75" x14ac:dyDescent="0.25">
      <c r="A2443" s="73">
        <v>43265</v>
      </c>
      <c r="B2443" s="74" t="s">
        <v>3209</v>
      </c>
      <c r="C2443" s="73" t="s">
        <v>101</v>
      </c>
      <c r="D2443" s="75">
        <v>35.57</v>
      </c>
      <c r="E2443" s="75">
        <v>35.57</v>
      </c>
      <c r="F2443" s="73" t="s">
        <v>17</v>
      </c>
    </row>
    <row r="2444" spans="1:6" ht="25.5" x14ac:dyDescent="0.25">
      <c r="A2444" s="73">
        <v>43386</v>
      </c>
      <c r="B2444" s="74" t="s">
        <v>30730</v>
      </c>
      <c r="C2444" s="73" t="s">
        <v>101</v>
      </c>
      <c r="D2444" s="75">
        <v>69.930000000000007</v>
      </c>
      <c r="E2444" s="75">
        <v>69.930000000000007</v>
      </c>
      <c r="F2444" s="73" t="s">
        <v>17</v>
      </c>
    </row>
    <row r="2445" spans="1:6" ht="25.5" x14ac:dyDescent="0.25">
      <c r="A2445" s="73">
        <v>43423</v>
      </c>
      <c r="B2445" s="74" t="s">
        <v>3210</v>
      </c>
      <c r="C2445" s="73" t="s">
        <v>101</v>
      </c>
      <c r="D2445" s="75">
        <v>86.53</v>
      </c>
      <c r="E2445" s="75">
        <v>86.53</v>
      </c>
      <c r="F2445" s="73" t="s">
        <v>17</v>
      </c>
    </row>
    <row r="2446" spans="1:6" ht="25.5" x14ac:dyDescent="0.25">
      <c r="A2446" s="73">
        <v>43424</v>
      </c>
      <c r="B2446" s="74" t="s">
        <v>3211</v>
      </c>
      <c r="C2446" s="73" t="s">
        <v>101</v>
      </c>
      <c r="D2446" s="75">
        <v>634.1</v>
      </c>
      <c r="E2446" s="75">
        <v>634.1</v>
      </c>
      <c r="F2446" s="73" t="s">
        <v>17</v>
      </c>
    </row>
    <row r="2447" spans="1:6" ht="25.5" x14ac:dyDescent="0.25">
      <c r="A2447" s="73">
        <v>43425</v>
      </c>
      <c r="B2447" s="74" t="s">
        <v>3212</v>
      </c>
      <c r="C2447" s="73" t="s">
        <v>101</v>
      </c>
      <c r="D2447" s="75">
        <v>278.14</v>
      </c>
      <c r="E2447" s="75">
        <v>278.14</v>
      </c>
      <c r="F2447" s="73" t="s">
        <v>17</v>
      </c>
    </row>
    <row r="2448" spans="1:6" ht="25.5" x14ac:dyDescent="0.25">
      <c r="A2448" s="73">
        <v>43426</v>
      </c>
      <c r="B2448" s="74" t="s">
        <v>3213</v>
      </c>
      <c r="C2448" s="73" t="s">
        <v>101</v>
      </c>
      <c r="D2448" s="75">
        <v>2187.04</v>
      </c>
      <c r="E2448" s="75">
        <v>2187.04</v>
      </c>
      <c r="F2448" s="73" t="s">
        <v>17</v>
      </c>
    </row>
    <row r="2449" spans="1:6" ht="25.5" x14ac:dyDescent="0.25">
      <c r="A2449" s="73">
        <v>43427</v>
      </c>
      <c r="B2449" s="74" t="s">
        <v>3214</v>
      </c>
      <c r="C2449" s="73" t="s">
        <v>101</v>
      </c>
      <c r="D2449" s="75">
        <v>1987.19</v>
      </c>
      <c r="E2449" s="75">
        <v>1987.19</v>
      </c>
      <c r="F2449" s="73" t="s">
        <v>17</v>
      </c>
    </row>
    <row r="2450" spans="1:6" ht="25.5" x14ac:dyDescent="0.25">
      <c r="A2450" s="73">
        <v>43428</v>
      </c>
      <c r="B2450" s="74" t="s">
        <v>3215</v>
      </c>
      <c r="C2450" s="73" t="s">
        <v>101</v>
      </c>
      <c r="D2450" s="75">
        <v>2416.77</v>
      </c>
      <c r="E2450" s="75">
        <v>2416.77</v>
      </c>
      <c r="F2450" s="73" t="s">
        <v>17</v>
      </c>
    </row>
    <row r="2451" spans="1:6" ht="25.5" x14ac:dyDescent="0.25">
      <c r="A2451" s="73">
        <v>43429</v>
      </c>
      <c r="B2451" s="74" t="s">
        <v>3216</v>
      </c>
      <c r="C2451" s="73" t="s">
        <v>101</v>
      </c>
      <c r="D2451" s="75">
        <v>98.6</v>
      </c>
      <c r="E2451" s="75">
        <v>98.6</v>
      </c>
      <c r="F2451" s="73" t="s">
        <v>17</v>
      </c>
    </row>
    <row r="2452" spans="1:6" ht="25.5" x14ac:dyDescent="0.25">
      <c r="A2452" s="73">
        <v>43430</v>
      </c>
      <c r="B2452" s="74" t="s">
        <v>3217</v>
      </c>
      <c r="C2452" s="73" t="s">
        <v>101</v>
      </c>
      <c r="D2452" s="75">
        <v>163.79</v>
      </c>
      <c r="E2452" s="75">
        <v>163.79</v>
      </c>
      <c r="F2452" s="73" t="s">
        <v>17</v>
      </c>
    </row>
    <row r="2453" spans="1:6" ht="25.5" x14ac:dyDescent="0.25">
      <c r="A2453" s="73">
        <v>43431</v>
      </c>
      <c r="B2453" s="74" t="s">
        <v>3218</v>
      </c>
      <c r="C2453" s="73" t="s">
        <v>101</v>
      </c>
      <c r="D2453" s="75">
        <v>317.29000000000002</v>
      </c>
      <c r="E2453" s="75">
        <v>317.29000000000002</v>
      </c>
      <c r="F2453" s="73" t="s">
        <v>17</v>
      </c>
    </row>
    <row r="2454" spans="1:6" ht="25.5" x14ac:dyDescent="0.25">
      <c r="A2454" s="73">
        <v>43432</v>
      </c>
      <c r="B2454" s="74" t="s">
        <v>3219</v>
      </c>
      <c r="C2454" s="73" t="s">
        <v>101</v>
      </c>
      <c r="D2454" s="75">
        <v>659.3</v>
      </c>
      <c r="E2454" s="75">
        <v>659.3</v>
      </c>
      <c r="F2454" s="73" t="s">
        <v>17</v>
      </c>
    </row>
    <row r="2455" spans="1:6" ht="25.5" x14ac:dyDescent="0.25">
      <c r="A2455" s="73">
        <v>43433</v>
      </c>
      <c r="B2455" s="74" t="s">
        <v>3220</v>
      </c>
      <c r="C2455" s="73" t="s">
        <v>101</v>
      </c>
      <c r="D2455" s="75">
        <v>1039.43</v>
      </c>
      <c r="E2455" s="75">
        <v>1039.43</v>
      </c>
      <c r="F2455" s="73" t="s">
        <v>17</v>
      </c>
    </row>
    <row r="2456" spans="1:6" ht="25.5" x14ac:dyDescent="0.25">
      <c r="A2456" s="73">
        <v>43434</v>
      </c>
      <c r="B2456" s="74" t="s">
        <v>3221</v>
      </c>
      <c r="C2456" s="73" t="s">
        <v>101</v>
      </c>
      <c r="D2456" s="75">
        <v>123.62</v>
      </c>
      <c r="E2456" s="75">
        <v>123.62</v>
      </c>
      <c r="F2456" s="73" t="s">
        <v>17</v>
      </c>
    </row>
    <row r="2457" spans="1:6" ht="25.5" x14ac:dyDescent="0.25">
      <c r="A2457" s="73">
        <v>43435</v>
      </c>
      <c r="B2457" s="74" t="s">
        <v>3222</v>
      </c>
      <c r="C2457" s="73" t="s">
        <v>101</v>
      </c>
      <c r="D2457" s="75">
        <v>226.63</v>
      </c>
      <c r="E2457" s="75">
        <v>226.63</v>
      </c>
      <c r="F2457" s="73" t="s">
        <v>17</v>
      </c>
    </row>
    <row r="2458" spans="1:6" ht="25.5" x14ac:dyDescent="0.25">
      <c r="A2458" s="73">
        <v>43436</v>
      </c>
      <c r="B2458" s="74" t="s">
        <v>3223</v>
      </c>
      <c r="C2458" s="73" t="s">
        <v>101</v>
      </c>
      <c r="D2458" s="75">
        <v>396.61</v>
      </c>
      <c r="E2458" s="75">
        <v>396.61</v>
      </c>
      <c r="F2458" s="73" t="s">
        <v>17</v>
      </c>
    </row>
    <row r="2459" spans="1:6" ht="25.5" x14ac:dyDescent="0.25">
      <c r="A2459" s="73">
        <v>43437</v>
      </c>
      <c r="B2459" s="74" t="s">
        <v>3224</v>
      </c>
      <c r="C2459" s="73" t="s">
        <v>101</v>
      </c>
      <c r="D2459" s="75">
        <v>719.05</v>
      </c>
      <c r="E2459" s="75">
        <v>719.05</v>
      </c>
      <c r="F2459" s="73" t="s">
        <v>17</v>
      </c>
    </row>
    <row r="2460" spans="1:6" ht="25.5" x14ac:dyDescent="0.25">
      <c r="A2460" s="73">
        <v>43438</v>
      </c>
      <c r="B2460" s="74" t="s">
        <v>3225</v>
      </c>
      <c r="C2460" s="73" t="s">
        <v>101</v>
      </c>
      <c r="D2460" s="75">
        <v>1287.71</v>
      </c>
      <c r="E2460" s="75">
        <v>1287.71</v>
      </c>
      <c r="F2460" s="73" t="s">
        <v>17</v>
      </c>
    </row>
    <row r="2461" spans="1:6" ht="38.25" x14ac:dyDescent="0.25">
      <c r="A2461" s="73">
        <v>43439</v>
      </c>
      <c r="B2461" s="74" t="s">
        <v>3226</v>
      </c>
      <c r="C2461" s="73" t="s">
        <v>101</v>
      </c>
      <c r="D2461" s="75">
        <v>576.89</v>
      </c>
      <c r="E2461" s="75">
        <v>576.89</v>
      </c>
      <c r="F2461" s="73" t="s">
        <v>17</v>
      </c>
    </row>
    <row r="2462" spans="1:6" ht="38.25" x14ac:dyDescent="0.25">
      <c r="A2462" s="73">
        <v>43440</v>
      </c>
      <c r="B2462" s="74" t="s">
        <v>3227</v>
      </c>
      <c r="C2462" s="73" t="s">
        <v>101</v>
      </c>
      <c r="D2462" s="75">
        <v>497.57</v>
      </c>
      <c r="E2462" s="75">
        <v>497.57</v>
      </c>
      <c r="F2462" s="73" t="s">
        <v>17</v>
      </c>
    </row>
    <row r="2463" spans="1:6" ht="25.5" x14ac:dyDescent="0.25">
      <c r="A2463" s="73">
        <v>43441</v>
      </c>
      <c r="B2463" s="74" t="s">
        <v>3228</v>
      </c>
      <c r="C2463" s="73" t="s">
        <v>101</v>
      </c>
      <c r="D2463" s="75">
        <v>185.43</v>
      </c>
      <c r="E2463" s="75">
        <v>185.43</v>
      </c>
      <c r="F2463" s="73" t="s">
        <v>17</v>
      </c>
    </row>
    <row r="2464" spans="1:6" ht="38.25" x14ac:dyDescent="0.25">
      <c r="A2464" s="73">
        <v>43442</v>
      </c>
      <c r="B2464" s="74" t="s">
        <v>3229</v>
      </c>
      <c r="C2464" s="73" t="s">
        <v>101</v>
      </c>
      <c r="D2464" s="75">
        <v>247.24</v>
      </c>
      <c r="E2464" s="75">
        <v>247.24</v>
      </c>
      <c r="F2464" s="73" t="s">
        <v>17</v>
      </c>
    </row>
    <row r="2465" spans="1:6" ht="38.25" x14ac:dyDescent="0.25">
      <c r="A2465" s="73">
        <v>43443</v>
      </c>
      <c r="B2465" s="74" t="s">
        <v>3230</v>
      </c>
      <c r="C2465" s="73" t="s">
        <v>101</v>
      </c>
      <c r="D2465" s="75">
        <v>324.5</v>
      </c>
      <c r="E2465" s="75">
        <v>324.5</v>
      </c>
      <c r="F2465" s="73" t="s">
        <v>17</v>
      </c>
    </row>
    <row r="2466" spans="1:6" ht="38.25" x14ac:dyDescent="0.25">
      <c r="A2466" s="73">
        <v>43444</v>
      </c>
      <c r="B2466" s="74" t="s">
        <v>3231</v>
      </c>
      <c r="C2466" s="73" t="s">
        <v>101</v>
      </c>
      <c r="D2466" s="75">
        <v>448.12</v>
      </c>
      <c r="E2466" s="75">
        <v>448.12</v>
      </c>
      <c r="F2466" s="73" t="s">
        <v>17</v>
      </c>
    </row>
    <row r="2467" spans="1:6" ht="38.25" x14ac:dyDescent="0.25">
      <c r="A2467" s="73">
        <v>43445</v>
      </c>
      <c r="B2467" s="74" t="s">
        <v>3232</v>
      </c>
      <c r="C2467" s="73" t="s">
        <v>101</v>
      </c>
      <c r="D2467" s="75">
        <v>618.1</v>
      </c>
      <c r="E2467" s="75">
        <v>618.1</v>
      </c>
      <c r="F2467" s="73" t="s">
        <v>17</v>
      </c>
    </row>
    <row r="2468" spans="1:6" ht="25.5" x14ac:dyDescent="0.25">
      <c r="A2468" s="73">
        <v>43446</v>
      </c>
      <c r="B2468" s="74" t="s">
        <v>3233</v>
      </c>
      <c r="C2468" s="73" t="s">
        <v>101</v>
      </c>
      <c r="D2468" s="75">
        <v>587.19000000000005</v>
      </c>
      <c r="E2468" s="75">
        <v>587.19000000000005</v>
      </c>
      <c r="F2468" s="73" t="s">
        <v>17</v>
      </c>
    </row>
    <row r="2469" spans="1:6" ht="25.5" x14ac:dyDescent="0.25">
      <c r="A2469" s="73">
        <v>43447</v>
      </c>
      <c r="B2469" s="74" t="s">
        <v>3234</v>
      </c>
      <c r="C2469" s="73" t="s">
        <v>101</v>
      </c>
      <c r="D2469" s="75">
        <v>721.11</v>
      </c>
      <c r="E2469" s="75">
        <v>721.11</v>
      </c>
      <c r="F2469" s="73" t="s">
        <v>17</v>
      </c>
    </row>
    <row r="2470" spans="1:6" ht="25.5" x14ac:dyDescent="0.25">
      <c r="A2470" s="73">
        <v>43448</v>
      </c>
      <c r="B2470" s="74" t="s">
        <v>3235</v>
      </c>
      <c r="C2470" s="73" t="s">
        <v>101</v>
      </c>
      <c r="D2470" s="75">
        <v>1009.56</v>
      </c>
      <c r="E2470" s="75">
        <v>1009.56</v>
      </c>
      <c r="F2470" s="73" t="s">
        <v>17</v>
      </c>
    </row>
    <row r="2471" spans="1:6" ht="38.25" x14ac:dyDescent="0.25">
      <c r="A2471" s="73">
        <v>43575</v>
      </c>
      <c r="B2471" s="74" t="s">
        <v>3236</v>
      </c>
      <c r="C2471" s="73" t="s">
        <v>101</v>
      </c>
      <c r="D2471" s="75">
        <v>51.79</v>
      </c>
      <c r="E2471" s="75">
        <v>51.79</v>
      </c>
      <c r="F2471" s="73" t="s">
        <v>17</v>
      </c>
    </row>
    <row r="2472" spans="1:6" ht="38.25" x14ac:dyDescent="0.25">
      <c r="A2472" s="73">
        <v>43577</v>
      </c>
      <c r="B2472" s="74" t="s">
        <v>3237</v>
      </c>
      <c r="C2472" s="73" t="s">
        <v>101</v>
      </c>
      <c r="D2472" s="75">
        <v>90.04</v>
      </c>
      <c r="E2472" s="75">
        <v>90.04</v>
      </c>
      <c r="F2472" s="73" t="s">
        <v>17</v>
      </c>
    </row>
    <row r="2473" spans="1:6" ht="38.25" x14ac:dyDescent="0.25">
      <c r="A2473" s="73">
        <v>43583</v>
      </c>
      <c r="B2473" s="74" t="s">
        <v>3238</v>
      </c>
      <c r="C2473" s="73" t="s">
        <v>101</v>
      </c>
      <c r="D2473" s="75">
        <v>10.1</v>
      </c>
      <c r="E2473" s="75">
        <v>10.1</v>
      </c>
      <c r="F2473" s="73" t="s">
        <v>17</v>
      </c>
    </row>
    <row r="2474" spans="1:6" ht="38.25" x14ac:dyDescent="0.25">
      <c r="A2474" s="73">
        <v>43586</v>
      </c>
      <c r="B2474" s="74" t="s">
        <v>3239</v>
      </c>
      <c r="C2474" s="73" t="s">
        <v>101</v>
      </c>
      <c r="D2474" s="75">
        <v>10.35</v>
      </c>
      <c r="E2474" s="75">
        <v>10.35</v>
      </c>
      <c r="F2474" s="73" t="s">
        <v>17</v>
      </c>
    </row>
    <row r="2475" spans="1:6" ht="38.25" x14ac:dyDescent="0.25">
      <c r="A2475" s="73">
        <v>43587</v>
      </c>
      <c r="B2475" s="74" t="s">
        <v>3240</v>
      </c>
      <c r="C2475" s="73" t="s">
        <v>101</v>
      </c>
      <c r="D2475" s="75">
        <v>13.01</v>
      </c>
      <c r="E2475" s="75">
        <v>13.01</v>
      </c>
      <c r="F2475" s="73" t="s">
        <v>17</v>
      </c>
    </row>
    <row r="2476" spans="1:6" ht="25.5" x14ac:dyDescent="0.25">
      <c r="A2476" s="73">
        <v>43589</v>
      </c>
      <c r="B2476" s="74" t="s">
        <v>3241</v>
      </c>
      <c r="C2476" s="73" t="s">
        <v>101</v>
      </c>
      <c r="D2476" s="75">
        <v>29.17</v>
      </c>
      <c r="E2476" s="75">
        <v>29.17</v>
      </c>
      <c r="F2476" s="73" t="s">
        <v>17</v>
      </c>
    </row>
    <row r="2477" spans="1:6" ht="25.5" x14ac:dyDescent="0.25">
      <c r="A2477" s="73">
        <v>43590</v>
      </c>
      <c r="B2477" s="74" t="s">
        <v>3242</v>
      </c>
      <c r="C2477" s="73" t="s">
        <v>101</v>
      </c>
      <c r="D2477" s="75">
        <v>161.26</v>
      </c>
      <c r="E2477" s="75">
        <v>161.26</v>
      </c>
      <c r="F2477" s="73" t="s">
        <v>17</v>
      </c>
    </row>
    <row r="2478" spans="1:6" ht="25.5" x14ac:dyDescent="0.25">
      <c r="A2478" s="73">
        <v>43595</v>
      </c>
      <c r="B2478" s="74" t="s">
        <v>3243</v>
      </c>
      <c r="C2478" s="73" t="s">
        <v>101</v>
      </c>
      <c r="D2478" s="75">
        <v>19.73</v>
      </c>
      <c r="E2478" s="75">
        <v>19.73</v>
      </c>
      <c r="F2478" s="73" t="s">
        <v>17</v>
      </c>
    </row>
    <row r="2479" spans="1:6" ht="25.5" x14ac:dyDescent="0.25">
      <c r="A2479" s="73">
        <v>43596</v>
      </c>
      <c r="B2479" s="74" t="s">
        <v>3244</v>
      </c>
      <c r="C2479" s="73" t="s">
        <v>101</v>
      </c>
      <c r="D2479" s="75">
        <v>22.8</v>
      </c>
      <c r="E2479" s="75">
        <v>22.8</v>
      </c>
      <c r="F2479" s="73" t="s">
        <v>17</v>
      </c>
    </row>
    <row r="2480" spans="1:6" ht="25.5" x14ac:dyDescent="0.25">
      <c r="A2480" s="73">
        <v>43600</v>
      </c>
      <c r="B2480" s="74" t="s">
        <v>3245</v>
      </c>
      <c r="C2480" s="73" t="s">
        <v>101</v>
      </c>
      <c r="D2480" s="75">
        <v>55.14</v>
      </c>
      <c r="E2480" s="75">
        <v>55.14</v>
      </c>
      <c r="F2480" s="73" t="s">
        <v>17</v>
      </c>
    </row>
    <row r="2481" spans="1:6" ht="25.5" x14ac:dyDescent="0.25">
      <c r="A2481" s="73">
        <v>43601</v>
      </c>
      <c r="B2481" s="74" t="s">
        <v>3246</v>
      </c>
      <c r="C2481" s="73" t="s">
        <v>101</v>
      </c>
      <c r="D2481" s="75">
        <v>75.06</v>
      </c>
      <c r="E2481" s="75">
        <v>75.06</v>
      </c>
      <c r="F2481" s="73" t="s">
        <v>17</v>
      </c>
    </row>
    <row r="2482" spans="1:6" ht="38.25" x14ac:dyDescent="0.25">
      <c r="A2482" s="73">
        <v>43603</v>
      </c>
      <c r="B2482" s="74" t="s">
        <v>3247</v>
      </c>
      <c r="C2482" s="73" t="s">
        <v>101</v>
      </c>
      <c r="D2482" s="75">
        <v>45.09</v>
      </c>
      <c r="E2482" s="75">
        <v>45.09</v>
      </c>
      <c r="F2482" s="73" t="s">
        <v>17</v>
      </c>
    </row>
    <row r="2483" spans="1:6" ht="25.5" x14ac:dyDescent="0.25">
      <c r="A2483" s="73">
        <v>43604</v>
      </c>
      <c r="B2483" s="74" t="s">
        <v>3248</v>
      </c>
      <c r="C2483" s="73" t="s">
        <v>101</v>
      </c>
      <c r="D2483" s="75">
        <v>130.87</v>
      </c>
      <c r="E2483" s="75">
        <v>130.87</v>
      </c>
      <c r="F2483" s="73" t="s">
        <v>17</v>
      </c>
    </row>
    <row r="2484" spans="1:6" ht="25.5" x14ac:dyDescent="0.25">
      <c r="A2484" s="73">
        <v>43606</v>
      </c>
      <c r="B2484" s="74" t="s">
        <v>3249</v>
      </c>
      <c r="C2484" s="73" t="s">
        <v>101</v>
      </c>
      <c r="D2484" s="75">
        <v>9.1</v>
      </c>
      <c r="E2484" s="75">
        <v>9.1</v>
      </c>
      <c r="F2484" s="73" t="s">
        <v>17</v>
      </c>
    </row>
    <row r="2485" spans="1:6" ht="25.5" x14ac:dyDescent="0.25">
      <c r="A2485" s="73">
        <v>43608</v>
      </c>
      <c r="B2485" s="74" t="s">
        <v>3250</v>
      </c>
      <c r="C2485" s="73" t="s">
        <v>101</v>
      </c>
      <c r="D2485" s="75">
        <v>46.41</v>
      </c>
      <c r="E2485" s="75">
        <v>46.41</v>
      </c>
      <c r="F2485" s="73" t="s">
        <v>17</v>
      </c>
    </row>
    <row r="2486" spans="1:6" x14ac:dyDescent="0.25">
      <c r="A2486" s="73">
        <v>43609</v>
      </c>
      <c r="B2486" s="74" t="s">
        <v>3251</v>
      </c>
      <c r="C2486" s="73" t="s">
        <v>101</v>
      </c>
      <c r="D2486" s="75">
        <v>32.06</v>
      </c>
      <c r="E2486" s="75">
        <v>32.06</v>
      </c>
      <c r="F2486" s="73" t="s">
        <v>17</v>
      </c>
    </row>
    <row r="2487" spans="1:6" ht="51" x14ac:dyDescent="0.25">
      <c r="A2487" s="73">
        <v>43621</v>
      </c>
      <c r="B2487" s="74" t="s">
        <v>3252</v>
      </c>
      <c r="C2487" s="73" t="s">
        <v>101</v>
      </c>
      <c r="D2487" s="75">
        <v>957.84</v>
      </c>
      <c r="E2487" s="75">
        <v>957.84</v>
      </c>
      <c r="F2487" s="73" t="s">
        <v>17</v>
      </c>
    </row>
    <row r="2488" spans="1:6" ht="51" x14ac:dyDescent="0.25">
      <c r="A2488" s="73">
        <v>43628</v>
      </c>
      <c r="B2488" s="74" t="s">
        <v>3253</v>
      </c>
      <c r="C2488" s="73" t="s">
        <v>101</v>
      </c>
      <c r="D2488" s="75">
        <v>901.5</v>
      </c>
      <c r="E2488" s="75">
        <v>901.5</v>
      </c>
      <c r="F2488" s="73" t="s">
        <v>17</v>
      </c>
    </row>
    <row r="2489" spans="1:6" ht="38.25" x14ac:dyDescent="0.25">
      <c r="A2489" s="73">
        <v>43777</v>
      </c>
      <c r="B2489" s="74" t="s">
        <v>3254</v>
      </c>
      <c r="C2489" s="73" t="s">
        <v>101</v>
      </c>
      <c r="D2489" s="75">
        <v>237</v>
      </c>
      <c r="E2489" s="75">
        <v>237</v>
      </c>
      <c r="F2489" s="73" t="s">
        <v>17</v>
      </c>
    </row>
    <row r="2490" spans="1:6" x14ac:dyDescent="0.25">
      <c r="A2490" s="73">
        <v>43836</v>
      </c>
      <c r="B2490" s="74" t="s">
        <v>3255</v>
      </c>
      <c r="C2490" s="73" t="s">
        <v>101</v>
      </c>
      <c r="D2490" s="75">
        <v>2774.91</v>
      </c>
      <c r="E2490" s="75">
        <v>2774.91</v>
      </c>
      <c r="F2490" s="73" t="s">
        <v>17</v>
      </c>
    </row>
    <row r="2491" spans="1:6" x14ac:dyDescent="0.25">
      <c r="A2491" s="73">
        <v>43837</v>
      </c>
      <c r="B2491" s="74" t="s">
        <v>3256</v>
      </c>
      <c r="C2491" s="73" t="s">
        <v>101</v>
      </c>
      <c r="D2491" s="75">
        <v>1363.71</v>
      </c>
      <c r="E2491" s="75">
        <v>1363.71</v>
      </c>
      <c r="F2491" s="73" t="s">
        <v>17</v>
      </c>
    </row>
    <row r="2492" spans="1:6" x14ac:dyDescent="0.25">
      <c r="A2492" s="73">
        <v>43838</v>
      </c>
      <c r="B2492" s="74" t="s">
        <v>3257</v>
      </c>
      <c r="C2492" s="73" t="s">
        <v>101</v>
      </c>
      <c r="D2492" s="75">
        <v>32.049999999999997</v>
      </c>
      <c r="E2492" s="75">
        <v>32.049999999999997</v>
      </c>
      <c r="F2492" s="73" t="s">
        <v>17</v>
      </c>
    </row>
    <row r="2493" spans="1:6" ht="38.25" x14ac:dyDescent="0.25">
      <c r="A2493" s="73">
        <v>43886</v>
      </c>
      <c r="B2493" s="74" t="s">
        <v>3258</v>
      </c>
      <c r="C2493" s="73" t="s">
        <v>101</v>
      </c>
      <c r="D2493" s="75">
        <v>3031969.79</v>
      </c>
      <c r="E2493" s="75">
        <v>3031969.79</v>
      </c>
      <c r="F2493" s="73" t="s">
        <v>17</v>
      </c>
    </row>
    <row r="2494" spans="1:6" ht="38.25" x14ac:dyDescent="0.25">
      <c r="A2494" s="73">
        <v>43907</v>
      </c>
      <c r="B2494" s="74" t="s">
        <v>36302</v>
      </c>
      <c r="C2494" s="73" t="s">
        <v>101</v>
      </c>
      <c r="D2494" s="75">
        <v>15.81</v>
      </c>
      <c r="E2494" s="75">
        <v>15.81</v>
      </c>
      <c r="F2494" s="73" t="s">
        <v>17</v>
      </c>
    </row>
    <row r="2495" spans="1:6" ht="38.25" x14ac:dyDescent="0.25">
      <c r="A2495" s="73">
        <v>43908</v>
      </c>
      <c r="B2495" s="74" t="s">
        <v>36303</v>
      </c>
      <c r="C2495" s="73" t="s">
        <v>101</v>
      </c>
      <c r="D2495" s="75">
        <v>16.95</v>
      </c>
      <c r="E2495" s="75">
        <v>16.95</v>
      </c>
      <c r="F2495" s="73" t="s">
        <v>17</v>
      </c>
    </row>
    <row r="2496" spans="1:6" ht="38.25" x14ac:dyDescent="0.25">
      <c r="A2496" s="73">
        <v>43909</v>
      </c>
      <c r="B2496" s="74" t="s">
        <v>36304</v>
      </c>
      <c r="C2496" s="73" t="s">
        <v>101</v>
      </c>
      <c r="D2496" s="75">
        <v>19.66</v>
      </c>
      <c r="E2496" s="75">
        <v>19.66</v>
      </c>
      <c r="F2496" s="73" t="s">
        <v>17</v>
      </c>
    </row>
    <row r="2497" spans="1:6" ht="38.25" x14ac:dyDescent="0.25">
      <c r="A2497" s="73">
        <v>43910</v>
      </c>
      <c r="B2497" s="74" t="s">
        <v>36305</v>
      </c>
      <c r="C2497" s="73" t="s">
        <v>101</v>
      </c>
      <c r="D2497" s="75">
        <v>28.85</v>
      </c>
      <c r="E2497" s="75">
        <v>28.85</v>
      </c>
      <c r="F2497" s="73" t="s">
        <v>17</v>
      </c>
    </row>
    <row r="2498" spans="1:6" ht="38.25" x14ac:dyDescent="0.25">
      <c r="A2498" s="73">
        <v>43911</v>
      </c>
      <c r="B2498" s="74" t="s">
        <v>36306</v>
      </c>
      <c r="C2498" s="73" t="s">
        <v>101</v>
      </c>
      <c r="D2498" s="75">
        <v>36.94</v>
      </c>
      <c r="E2498" s="75">
        <v>36.94</v>
      </c>
      <c r="F2498" s="73" t="s">
        <v>17</v>
      </c>
    </row>
    <row r="2499" spans="1:6" ht="38.25" x14ac:dyDescent="0.25">
      <c r="A2499" s="73">
        <v>43912</v>
      </c>
      <c r="B2499" s="74" t="s">
        <v>36307</v>
      </c>
      <c r="C2499" s="73" t="s">
        <v>101</v>
      </c>
      <c r="D2499" s="75">
        <v>59.55</v>
      </c>
      <c r="E2499" s="75">
        <v>59.55</v>
      </c>
      <c r="F2499" s="73" t="s">
        <v>17</v>
      </c>
    </row>
    <row r="2500" spans="1:6" ht="38.25" x14ac:dyDescent="0.25">
      <c r="A2500" s="73">
        <v>43913</v>
      </c>
      <c r="B2500" s="74" t="s">
        <v>36308</v>
      </c>
      <c r="C2500" s="73" t="s">
        <v>101</v>
      </c>
      <c r="D2500" s="75">
        <v>87.62</v>
      </c>
      <c r="E2500" s="75">
        <v>87.62</v>
      </c>
      <c r="F2500" s="73" t="s">
        <v>17</v>
      </c>
    </row>
    <row r="2501" spans="1:6" ht="38.25" x14ac:dyDescent="0.25">
      <c r="A2501" s="73">
        <v>43914</v>
      </c>
      <c r="B2501" s="74" t="s">
        <v>36309</v>
      </c>
      <c r="C2501" s="73" t="s">
        <v>101</v>
      </c>
      <c r="D2501" s="75">
        <v>131.55000000000001</v>
      </c>
      <c r="E2501" s="75">
        <v>131.55000000000001</v>
      </c>
      <c r="F2501" s="73" t="s">
        <v>17</v>
      </c>
    </row>
    <row r="2502" spans="1:6" ht="38.25" x14ac:dyDescent="0.25">
      <c r="A2502" s="73">
        <v>43915</v>
      </c>
      <c r="B2502" s="74" t="s">
        <v>36310</v>
      </c>
      <c r="C2502" s="73" t="s">
        <v>101</v>
      </c>
      <c r="D2502" s="75">
        <v>9.36</v>
      </c>
      <c r="E2502" s="75">
        <v>9.36</v>
      </c>
      <c r="F2502" s="73" t="s">
        <v>17</v>
      </c>
    </row>
    <row r="2503" spans="1:6" ht="38.25" x14ac:dyDescent="0.25">
      <c r="A2503" s="73">
        <v>43916</v>
      </c>
      <c r="B2503" s="74" t="s">
        <v>36311</v>
      </c>
      <c r="C2503" s="73" t="s">
        <v>101</v>
      </c>
      <c r="D2503" s="75">
        <v>185.78</v>
      </c>
      <c r="E2503" s="75">
        <v>185.78</v>
      </c>
      <c r="F2503" s="73" t="s">
        <v>17</v>
      </c>
    </row>
    <row r="2504" spans="1:6" ht="38.25" x14ac:dyDescent="0.25">
      <c r="A2504" s="73">
        <v>43917</v>
      </c>
      <c r="B2504" s="74" t="s">
        <v>36312</v>
      </c>
      <c r="C2504" s="73" t="s">
        <v>101</v>
      </c>
      <c r="D2504" s="75">
        <v>334.02</v>
      </c>
      <c r="E2504" s="75">
        <v>334.02</v>
      </c>
      <c r="F2504" s="73" t="s">
        <v>17</v>
      </c>
    </row>
    <row r="2505" spans="1:6" ht="38.25" x14ac:dyDescent="0.25">
      <c r="A2505" s="73">
        <v>43918</v>
      </c>
      <c r="B2505" s="74" t="s">
        <v>36313</v>
      </c>
      <c r="C2505" s="73" t="s">
        <v>101</v>
      </c>
      <c r="D2505" s="75">
        <v>11.56</v>
      </c>
      <c r="E2505" s="75">
        <v>11.56</v>
      </c>
      <c r="F2505" s="73" t="s">
        <v>17</v>
      </c>
    </row>
    <row r="2506" spans="1:6" ht="38.25" x14ac:dyDescent="0.25">
      <c r="A2506" s="73">
        <v>43919</v>
      </c>
      <c r="B2506" s="74" t="s">
        <v>36314</v>
      </c>
      <c r="C2506" s="73" t="s">
        <v>101</v>
      </c>
      <c r="D2506" s="75">
        <v>415.32</v>
      </c>
      <c r="E2506" s="75">
        <v>415.32</v>
      </c>
      <c r="F2506" s="73" t="s">
        <v>17</v>
      </c>
    </row>
    <row r="2507" spans="1:6" ht="38.25" x14ac:dyDescent="0.25">
      <c r="A2507" s="73">
        <v>43920</v>
      </c>
      <c r="B2507" s="74" t="s">
        <v>36315</v>
      </c>
      <c r="C2507" s="73" t="s">
        <v>101</v>
      </c>
      <c r="D2507" s="75">
        <v>21.47</v>
      </c>
      <c r="E2507" s="75">
        <v>21.47</v>
      </c>
      <c r="F2507" s="73" t="s">
        <v>17</v>
      </c>
    </row>
    <row r="2508" spans="1:6" ht="38.25" x14ac:dyDescent="0.25">
      <c r="A2508" s="73">
        <v>43921</v>
      </c>
      <c r="B2508" s="74" t="s">
        <v>36316</v>
      </c>
      <c r="C2508" s="73" t="s">
        <v>101</v>
      </c>
      <c r="D2508" s="75">
        <v>20.74</v>
      </c>
      <c r="E2508" s="75">
        <v>20.74</v>
      </c>
      <c r="F2508" s="73" t="s">
        <v>17</v>
      </c>
    </row>
    <row r="2509" spans="1:6" ht="38.25" x14ac:dyDescent="0.25">
      <c r="A2509" s="73">
        <v>43922</v>
      </c>
      <c r="B2509" s="74" t="s">
        <v>36317</v>
      </c>
      <c r="C2509" s="73" t="s">
        <v>101</v>
      </c>
      <c r="D2509" s="75">
        <v>35.06</v>
      </c>
      <c r="E2509" s="75">
        <v>35.06</v>
      </c>
      <c r="F2509" s="73" t="s">
        <v>17</v>
      </c>
    </row>
    <row r="2510" spans="1:6" ht="38.25" x14ac:dyDescent="0.25">
      <c r="A2510" s="73">
        <v>43923</v>
      </c>
      <c r="B2510" s="74" t="s">
        <v>36318</v>
      </c>
      <c r="C2510" s="73" t="s">
        <v>101</v>
      </c>
      <c r="D2510" s="75">
        <v>47.48</v>
      </c>
      <c r="E2510" s="75">
        <v>47.48</v>
      </c>
      <c r="F2510" s="73" t="s">
        <v>17</v>
      </c>
    </row>
    <row r="2511" spans="1:6" ht="38.25" x14ac:dyDescent="0.25">
      <c r="A2511" s="73">
        <v>43924</v>
      </c>
      <c r="B2511" s="74" t="s">
        <v>36319</v>
      </c>
      <c r="C2511" s="73" t="s">
        <v>101</v>
      </c>
      <c r="D2511" s="75">
        <v>43.87</v>
      </c>
      <c r="E2511" s="75">
        <v>43.87</v>
      </c>
      <c r="F2511" s="73" t="s">
        <v>17</v>
      </c>
    </row>
    <row r="2512" spans="1:6" ht="38.25" x14ac:dyDescent="0.25">
      <c r="A2512" s="73">
        <v>43945</v>
      </c>
      <c r="B2512" s="74" t="s">
        <v>36320</v>
      </c>
      <c r="C2512" s="73" t="s">
        <v>101</v>
      </c>
      <c r="D2512" s="75">
        <v>79.209999999999994</v>
      </c>
      <c r="E2512" s="75">
        <v>79.209999999999994</v>
      </c>
      <c r="F2512" s="73" t="s">
        <v>17</v>
      </c>
    </row>
    <row r="2513" spans="1:6" ht="38.25" x14ac:dyDescent="0.25">
      <c r="A2513" s="73">
        <v>43947</v>
      </c>
      <c r="B2513" s="74" t="s">
        <v>36321</v>
      </c>
      <c r="C2513" s="73" t="s">
        <v>101</v>
      </c>
      <c r="D2513" s="75">
        <v>112.26</v>
      </c>
      <c r="E2513" s="75">
        <v>112.26</v>
      </c>
      <c r="F2513" s="73" t="s">
        <v>17</v>
      </c>
    </row>
    <row r="2514" spans="1:6" ht="38.25" x14ac:dyDescent="0.25">
      <c r="A2514" s="73">
        <v>43950</v>
      </c>
      <c r="B2514" s="74" t="s">
        <v>36322</v>
      </c>
      <c r="C2514" s="73" t="s">
        <v>101</v>
      </c>
      <c r="D2514" s="75">
        <v>175.94</v>
      </c>
      <c r="E2514" s="75">
        <v>175.94</v>
      </c>
      <c r="F2514" s="73" t="s">
        <v>17</v>
      </c>
    </row>
    <row r="2515" spans="1:6" ht="38.25" x14ac:dyDescent="0.25">
      <c r="A2515" s="73">
        <v>43952</v>
      </c>
      <c r="B2515" s="74" t="s">
        <v>36323</v>
      </c>
      <c r="C2515" s="73" t="s">
        <v>101</v>
      </c>
      <c r="D2515" s="75">
        <v>14.2</v>
      </c>
      <c r="E2515" s="75">
        <v>14.2</v>
      </c>
      <c r="F2515" s="73" t="s">
        <v>17</v>
      </c>
    </row>
    <row r="2516" spans="1:6" ht="38.25" x14ac:dyDescent="0.25">
      <c r="A2516" s="73">
        <v>43954</v>
      </c>
      <c r="B2516" s="74" t="s">
        <v>36324</v>
      </c>
      <c r="C2516" s="73" t="s">
        <v>101</v>
      </c>
      <c r="D2516" s="75">
        <v>223.68</v>
      </c>
      <c r="E2516" s="75">
        <v>223.68</v>
      </c>
      <c r="F2516" s="73" t="s">
        <v>17</v>
      </c>
    </row>
    <row r="2517" spans="1:6" ht="38.25" x14ac:dyDescent="0.25">
      <c r="A2517" s="73">
        <v>43955</v>
      </c>
      <c r="B2517" s="74" t="s">
        <v>36325</v>
      </c>
      <c r="C2517" s="73" t="s">
        <v>101</v>
      </c>
      <c r="D2517" s="75">
        <v>328.23</v>
      </c>
      <c r="E2517" s="75">
        <v>328.23</v>
      </c>
      <c r="F2517" s="73" t="s">
        <v>17</v>
      </c>
    </row>
    <row r="2518" spans="1:6" ht="38.25" x14ac:dyDescent="0.25">
      <c r="A2518" s="73">
        <v>43956</v>
      </c>
      <c r="B2518" s="74" t="s">
        <v>36326</v>
      </c>
      <c r="C2518" s="73" t="s">
        <v>101</v>
      </c>
      <c r="D2518" s="75">
        <v>17.53</v>
      </c>
      <c r="E2518" s="75">
        <v>17.53</v>
      </c>
      <c r="F2518" s="73" t="s">
        <v>17</v>
      </c>
    </row>
    <row r="2519" spans="1:6" ht="38.25" x14ac:dyDescent="0.25">
      <c r="A2519" s="73">
        <v>43957</v>
      </c>
      <c r="B2519" s="74" t="s">
        <v>36327</v>
      </c>
      <c r="C2519" s="73" t="s">
        <v>101</v>
      </c>
      <c r="D2519" s="75">
        <v>386.59</v>
      </c>
      <c r="E2519" s="75">
        <v>386.59</v>
      </c>
      <c r="F2519" s="73" t="s">
        <v>17</v>
      </c>
    </row>
    <row r="2520" spans="1:6" ht="25.5" x14ac:dyDescent="0.25">
      <c r="A2520" s="73">
        <v>43964</v>
      </c>
      <c r="B2520" s="74" t="s">
        <v>36328</v>
      </c>
      <c r="C2520" s="73" t="s">
        <v>101</v>
      </c>
      <c r="D2520" s="75">
        <v>5.48</v>
      </c>
      <c r="E2520" s="75">
        <v>5.48</v>
      </c>
      <c r="F2520" s="73" t="s">
        <v>17</v>
      </c>
    </row>
    <row r="2521" spans="1:6" ht="38.25" x14ac:dyDescent="0.25">
      <c r="A2521" s="73">
        <v>43966</v>
      </c>
      <c r="B2521" s="74" t="s">
        <v>36329</v>
      </c>
      <c r="C2521" s="73" t="s">
        <v>101</v>
      </c>
      <c r="D2521" s="75">
        <v>13.03</v>
      </c>
      <c r="E2521" s="75">
        <v>13.03</v>
      </c>
      <c r="F2521" s="73" t="s">
        <v>17</v>
      </c>
    </row>
    <row r="2522" spans="1:6" ht="38.25" x14ac:dyDescent="0.25">
      <c r="A2522" s="73">
        <v>43967</v>
      </c>
      <c r="B2522" s="74" t="s">
        <v>36330</v>
      </c>
      <c r="C2522" s="73" t="s">
        <v>101</v>
      </c>
      <c r="D2522" s="75">
        <v>15.15</v>
      </c>
      <c r="E2522" s="75">
        <v>15.15</v>
      </c>
      <c r="F2522" s="73" t="s">
        <v>17</v>
      </c>
    </row>
    <row r="2523" spans="1:6" ht="38.25" x14ac:dyDescent="0.25">
      <c r="A2523" s="73">
        <v>43968</v>
      </c>
      <c r="B2523" s="74" t="s">
        <v>36331</v>
      </c>
      <c r="C2523" s="73" t="s">
        <v>101</v>
      </c>
      <c r="D2523" s="75">
        <v>16.89</v>
      </c>
      <c r="E2523" s="75">
        <v>16.89</v>
      </c>
      <c r="F2523" s="73" t="s">
        <v>17</v>
      </c>
    </row>
    <row r="2524" spans="1:6" ht="38.25" x14ac:dyDescent="0.25">
      <c r="A2524" s="73">
        <v>43969</v>
      </c>
      <c r="B2524" s="74" t="s">
        <v>36332</v>
      </c>
      <c r="C2524" s="73" t="s">
        <v>101</v>
      </c>
      <c r="D2524" s="75">
        <v>19.87</v>
      </c>
      <c r="E2524" s="75">
        <v>19.87</v>
      </c>
      <c r="F2524" s="73" t="s">
        <v>17</v>
      </c>
    </row>
    <row r="2525" spans="1:6" ht="38.25" x14ac:dyDescent="0.25">
      <c r="A2525" s="73">
        <v>43970</v>
      </c>
      <c r="B2525" s="74" t="s">
        <v>36333</v>
      </c>
      <c r="C2525" s="73" t="s">
        <v>101</v>
      </c>
      <c r="D2525" s="75">
        <v>11.56</v>
      </c>
      <c r="E2525" s="75">
        <v>11.56</v>
      </c>
      <c r="F2525" s="73" t="s">
        <v>17</v>
      </c>
    </row>
    <row r="2526" spans="1:6" x14ac:dyDescent="0.25">
      <c r="A2526" s="73">
        <v>43977</v>
      </c>
      <c r="B2526" s="74" t="s">
        <v>3259</v>
      </c>
      <c r="C2526" s="73" t="s">
        <v>101</v>
      </c>
      <c r="D2526" s="75">
        <v>2299.52</v>
      </c>
      <c r="E2526" s="75">
        <v>2299.52</v>
      </c>
      <c r="F2526" s="73" t="s">
        <v>17</v>
      </c>
    </row>
    <row r="2527" spans="1:6" ht="25.5" x14ac:dyDescent="0.25">
      <c r="A2527" s="73">
        <v>43978</v>
      </c>
      <c r="B2527" s="74" t="s">
        <v>3260</v>
      </c>
      <c r="C2527" s="73" t="s">
        <v>101</v>
      </c>
      <c r="D2527" s="75">
        <v>2055.7199999999998</v>
      </c>
      <c r="E2527" s="75">
        <v>2055.7199999999998</v>
      </c>
      <c r="F2527" s="73" t="s">
        <v>17</v>
      </c>
    </row>
    <row r="2528" spans="1:6" ht="25.5" x14ac:dyDescent="0.25">
      <c r="A2528" s="73">
        <v>43979</v>
      </c>
      <c r="B2528" s="74" t="s">
        <v>3261</v>
      </c>
      <c r="C2528" s="73" t="s">
        <v>101</v>
      </c>
      <c r="D2528" s="75">
        <v>741.8</v>
      </c>
      <c r="E2528" s="75">
        <v>741.8</v>
      </c>
      <c r="F2528" s="73" t="s">
        <v>17</v>
      </c>
    </row>
    <row r="2529" spans="1:6" ht="25.5" x14ac:dyDescent="0.25">
      <c r="A2529" s="73">
        <v>43980</v>
      </c>
      <c r="B2529" s="74" t="s">
        <v>3262</v>
      </c>
      <c r="C2529" s="73" t="s">
        <v>101</v>
      </c>
      <c r="D2529" s="75">
        <v>3948.1</v>
      </c>
      <c r="E2529" s="75">
        <v>3948.1</v>
      </c>
      <c r="F2529" s="73" t="s">
        <v>17</v>
      </c>
    </row>
    <row r="2530" spans="1:6" ht="25.5" x14ac:dyDescent="0.25">
      <c r="A2530" s="73">
        <v>43981</v>
      </c>
      <c r="B2530" s="74" t="s">
        <v>3263</v>
      </c>
      <c r="C2530" s="73" t="s">
        <v>101</v>
      </c>
      <c r="D2530" s="75">
        <v>8328.2199999999993</v>
      </c>
      <c r="E2530" s="75">
        <v>8328.2199999999993</v>
      </c>
      <c r="F2530" s="73" t="s">
        <v>17</v>
      </c>
    </row>
    <row r="2531" spans="1:6" ht="25.5" x14ac:dyDescent="0.25">
      <c r="A2531" s="73">
        <v>43982</v>
      </c>
      <c r="B2531" s="74" t="s">
        <v>3264</v>
      </c>
      <c r="C2531" s="73" t="s">
        <v>101</v>
      </c>
      <c r="D2531" s="75">
        <v>13156.5</v>
      </c>
      <c r="E2531" s="75">
        <v>13156.5</v>
      </c>
      <c r="F2531" s="73" t="s">
        <v>17</v>
      </c>
    </row>
    <row r="2532" spans="1:6" ht="38.25" x14ac:dyDescent="0.25">
      <c r="A2532" s="73">
        <v>44002</v>
      </c>
      <c r="B2532" s="74" t="s">
        <v>3265</v>
      </c>
      <c r="C2532" s="73" t="s">
        <v>101</v>
      </c>
      <c r="D2532" s="75">
        <v>6247375.0499999998</v>
      </c>
      <c r="E2532" s="75">
        <v>6247375.0499999998</v>
      </c>
      <c r="F2532" s="73" t="s">
        <v>17</v>
      </c>
    </row>
    <row r="2533" spans="1:6" ht="25.5" x14ac:dyDescent="0.25">
      <c r="A2533" s="73">
        <v>44003</v>
      </c>
      <c r="B2533" s="74" t="s">
        <v>3266</v>
      </c>
      <c r="C2533" s="73" t="s">
        <v>101</v>
      </c>
      <c r="D2533" s="75">
        <v>8681801.8300000001</v>
      </c>
      <c r="E2533" s="75">
        <v>8681801.8300000001</v>
      </c>
      <c r="F2533" s="73" t="s">
        <v>17</v>
      </c>
    </row>
    <row r="2534" spans="1:6" ht="25.5" x14ac:dyDescent="0.25">
      <c r="A2534" s="73">
        <v>44019</v>
      </c>
      <c r="B2534" s="74" t="s">
        <v>3267</v>
      </c>
      <c r="C2534" s="73" t="s">
        <v>101</v>
      </c>
      <c r="D2534" s="75">
        <v>618.39</v>
      </c>
      <c r="E2534" s="75">
        <v>618.39</v>
      </c>
      <c r="F2534" s="73" t="s">
        <v>17</v>
      </c>
    </row>
    <row r="2535" spans="1:6" ht="25.5" x14ac:dyDescent="0.25">
      <c r="A2535" s="73">
        <v>44020</v>
      </c>
      <c r="B2535" s="74" t="s">
        <v>3268</v>
      </c>
      <c r="C2535" s="73" t="s">
        <v>101</v>
      </c>
      <c r="D2535" s="75">
        <v>1026.6099999999999</v>
      </c>
      <c r="E2535" s="75">
        <v>1026.6099999999999</v>
      </c>
      <c r="F2535" s="73" t="s">
        <v>17</v>
      </c>
    </row>
    <row r="2536" spans="1:6" ht="38.25" x14ac:dyDescent="0.25">
      <c r="A2536" s="73">
        <v>44021</v>
      </c>
      <c r="B2536" s="74" t="s">
        <v>36334</v>
      </c>
      <c r="C2536" s="73" t="s">
        <v>101</v>
      </c>
      <c r="D2536" s="75">
        <v>22.78</v>
      </c>
      <c r="E2536" s="75">
        <v>22.78</v>
      </c>
      <c r="F2536" s="73" t="s">
        <v>17</v>
      </c>
    </row>
    <row r="2537" spans="1:6" ht="38.25" x14ac:dyDescent="0.25">
      <c r="A2537" s="73">
        <v>44022</v>
      </c>
      <c r="B2537" s="74" t="s">
        <v>36335</v>
      </c>
      <c r="C2537" s="73" t="s">
        <v>101</v>
      </c>
      <c r="D2537" s="75">
        <v>38.549999999999997</v>
      </c>
      <c r="E2537" s="75">
        <v>38.549999999999997</v>
      </c>
      <c r="F2537" s="73" t="s">
        <v>17</v>
      </c>
    </row>
    <row r="2538" spans="1:6" ht="38.25" x14ac:dyDescent="0.25">
      <c r="A2538" s="73">
        <v>44023</v>
      </c>
      <c r="B2538" s="74" t="s">
        <v>36336</v>
      </c>
      <c r="C2538" s="73" t="s">
        <v>101</v>
      </c>
      <c r="D2538" s="75">
        <v>52.19</v>
      </c>
      <c r="E2538" s="75">
        <v>52.19</v>
      </c>
      <c r="F2538" s="73" t="s">
        <v>17</v>
      </c>
    </row>
    <row r="2539" spans="1:6" ht="38.25" x14ac:dyDescent="0.25">
      <c r="A2539" s="73">
        <v>44024</v>
      </c>
      <c r="B2539" s="74" t="s">
        <v>36337</v>
      </c>
      <c r="C2539" s="73" t="s">
        <v>101</v>
      </c>
      <c r="D2539" s="75">
        <v>64.739999999999995</v>
      </c>
      <c r="E2539" s="75">
        <v>64.739999999999995</v>
      </c>
      <c r="F2539" s="73" t="s">
        <v>17</v>
      </c>
    </row>
    <row r="2540" spans="1:6" ht="38.25" x14ac:dyDescent="0.25">
      <c r="A2540" s="73">
        <v>44025</v>
      </c>
      <c r="B2540" s="74" t="s">
        <v>36338</v>
      </c>
      <c r="C2540" s="73" t="s">
        <v>101</v>
      </c>
      <c r="D2540" s="75">
        <v>75.47</v>
      </c>
      <c r="E2540" s="75">
        <v>75.47</v>
      </c>
      <c r="F2540" s="73" t="s">
        <v>17</v>
      </c>
    </row>
    <row r="2541" spans="1:6" ht="38.25" x14ac:dyDescent="0.25">
      <c r="A2541" s="73">
        <v>44026</v>
      </c>
      <c r="B2541" s="74" t="s">
        <v>36339</v>
      </c>
      <c r="C2541" s="73" t="s">
        <v>101</v>
      </c>
      <c r="D2541" s="75">
        <v>134.5</v>
      </c>
      <c r="E2541" s="75">
        <v>134.5</v>
      </c>
      <c r="F2541" s="73" t="s">
        <v>17</v>
      </c>
    </row>
    <row r="2542" spans="1:6" ht="25.5" x14ac:dyDescent="0.25">
      <c r="A2542" s="73">
        <v>44027</v>
      </c>
      <c r="B2542" s="74" t="s">
        <v>36340</v>
      </c>
      <c r="C2542" s="73" t="s">
        <v>101</v>
      </c>
      <c r="D2542" s="75">
        <v>1.56</v>
      </c>
      <c r="E2542" s="75">
        <v>1.56</v>
      </c>
      <c r="F2542" s="73" t="s">
        <v>17</v>
      </c>
    </row>
    <row r="2543" spans="1:6" ht="25.5" x14ac:dyDescent="0.25">
      <c r="A2543" s="73">
        <v>44028</v>
      </c>
      <c r="B2543" s="74" t="s">
        <v>36341</v>
      </c>
      <c r="C2543" s="73" t="s">
        <v>101</v>
      </c>
      <c r="D2543" s="75">
        <v>29.7</v>
      </c>
      <c r="E2543" s="75">
        <v>29.7</v>
      </c>
      <c r="F2543" s="73" t="s">
        <v>17</v>
      </c>
    </row>
    <row r="2544" spans="1:6" ht="25.5" x14ac:dyDescent="0.25">
      <c r="A2544" s="73">
        <v>44029</v>
      </c>
      <c r="B2544" s="74" t="s">
        <v>36342</v>
      </c>
      <c r="C2544" s="73" t="s">
        <v>101</v>
      </c>
      <c r="D2544" s="75">
        <v>31.57</v>
      </c>
      <c r="E2544" s="75">
        <v>31.57</v>
      </c>
      <c r="F2544" s="73" t="s">
        <v>17</v>
      </c>
    </row>
    <row r="2545" spans="1:6" ht="25.5" x14ac:dyDescent="0.25">
      <c r="A2545" s="73">
        <v>44030</v>
      </c>
      <c r="B2545" s="74" t="s">
        <v>36343</v>
      </c>
      <c r="C2545" s="73" t="s">
        <v>101</v>
      </c>
      <c r="D2545" s="75">
        <v>37.93</v>
      </c>
      <c r="E2545" s="75">
        <v>37.93</v>
      </c>
      <c r="F2545" s="73" t="s">
        <v>17</v>
      </c>
    </row>
    <row r="2546" spans="1:6" ht="25.5" x14ac:dyDescent="0.25">
      <c r="A2546" s="73">
        <v>44031</v>
      </c>
      <c r="B2546" s="74" t="s">
        <v>36344</v>
      </c>
      <c r="C2546" s="73" t="s">
        <v>101</v>
      </c>
      <c r="D2546" s="75">
        <v>46.57</v>
      </c>
      <c r="E2546" s="75">
        <v>46.57</v>
      </c>
      <c r="F2546" s="73" t="s">
        <v>17</v>
      </c>
    </row>
    <row r="2547" spans="1:6" ht="25.5" x14ac:dyDescent="0.25">
      <c r="A2547" s="73">
        <v>44032</v>
      </c>
      <c r="B2547" s="74" t="s">
        <v>36345</v>
      </c>
      <c r="C2547" s="73" t="s">
        <v>101</v>
      </c>
      <c r="D2547" s="75">
        <v>52.84</v>
      </c>
      <c r="E2547" s="75">
        <v>52.84</v>
      </c>
      <c r="F2547" s="73" t="s">
        <v>17</v>
      </c>
    </row>
    <row r="2548" spans="1:6" ht="25.5" x14ac:dyDescent="0.25">
      <c r="A2548" s="73">
        <v>44033</v>
      </c>
      <c r="B2548" s="74" t="s">
        <v>36346</v>
      </c>
      <c r="C2548" s="73" t="s">
        <v>101</v>
      </c>
      <c r="D2548" s="75">
        <v>74.02</v>
      </c>
      <c r="E2548" s="75">
        <v>74.02</v>
      </c>
      <c r="F2548" s="73" t="s">
        <v>17</v>
      </c>
    </row>
    <row r="2549" spans="1:6" ht="25.5" x14ac:dyDescent="0.25">
      <c r="A2549" s="73">
        <v>44034</v>
      </c>
      <c r="B2549" s="74" t="s">
        <v>36347</v>
      </c>
      <c r="C2549" s="73" t="s">
        <v>101</v>
      </c>
      <c r="D2549" s="75">
        <v>101.74</v>
      </c>
      <c r="E2549" s="75">
        <v>101.74</v>
      </c>
      <c r="F2549" s="73" t="s">
        <v>17</v>
      </c>
    </row>
    <row r="2550" spans="1:6" ht="25.5" x14ac:dyDescent="0.25">
      <c r="A2550" s="73">
        <v>44035</v>
      </c>
      <c r="B2550" s="74" t="s">
        <v>36348</v>
      </c>
      <c r="C2550" s="73" t="s">
        <v>101</v>
      </c>
      <c r="D2550" s="75">
        <v>187.14</v>
      </c>
      <c r="E2550" s="75">
        <v>187.14</v>
      </c>
      <c r="F2550" s="73" t="s">
        <v>17</v>
      </c>
    </row>
    <row r="2551" spans="1:6" ht="25.5" x14ac:dyDescent="0.25">
      <c r="A2551" s="73">
        <v>44036</v>
      </c>
      <c r="B2551" s="74" t="s">
        <v>36349</v>
      </c>
      <c r="C2551" s="73" t="s">
        <v>101</v>
      </c>
      <c r="D2551" s="75">
        <v>21.82</v>
      </c>
      <c r="E2551" s="75">
        <v>21.82</v>
      </c>
      <c r="F2551" s="73" t="s">
        <v>17</v>
      </c>
    </row>
    <row r="2552" spans="1:6" ht="25.5" x14ac:dyDescent="0.25">
      <c r="A2552" s="73">
        <v>44037</v>
      </c>
      <c r="B2552" s="74" t="s">
        <v>36350</v>
      </c>
      <c r="C2552" s="73" t="s">
        <v>101</v>
      </c>
      <c r="D2552" s="75">
        <v>238.11</v>
      </c>
      <c r="E2552" s="75">
        <v>238.11</v>
      </c>
      <c r="F2552" s="73" t="s">
        <v>17</v>
      </c>
    </row>
    <row r="2553" spans="1:6" ht="25.5" x14ac:dyDescent="0.25">
      <c r="A2553" s="73">
        <v>44038</v>
      </c>
      <c r="B2553" s="74" t="s">
        <v>36351</v>
      </c>
      <c r="C2553" s="73" t="s">
        <v>101</v>
      </c>
      <c r="D2553" s="75">
        <v>314.52999999999997</v>
      </c>
      <c r="E2553" s="75">
        <v>314.52999999999997</v>
      </c>
      <c r="F2553" s="73" t="s">
        <v>17</v>
      </c>
    </row>
    <row r="2554" spans="1:6" ht="25.5" x14ac:dyDescent="0.25">
      <c r="A2554" s="73">
        <v>44039</v>
      </c>
      <c r="B2554" s="74" t="s">
        <v>36352</v>
      </c>
      <c r="C2554" s="73" t="s">
        <v>101</v>
      </c>
      <c r="D2554" s="75">
        <v>26.55</v>
      </c>
      <c r="E2554" s="75">
        <v>26.55</v>
      </c>
      <c r="F2554" s="73" t="s">
        <v>17</v>
      </c>
    </row>
    <row r="2555" spans="1:6" ht="25.5" x14ac:dyDescent="0.25">
      <c r="A2555" s="73">
        <v>44040</v>
      </c>
      <c r="B2555" s="74" t="s">
        <v>36353</v>
      </c>
      <c r="C2555" s="73" t="s">
        <v>101</v>
      </c>
      <c r="D2555" s="75">
        <v>401.32</v>
      </c>
      <c r="E2555" s="75">
        <v>401.32</v>
      </c>
      <c r="F2555" s="73" t="s">
        <v>17</v>
      </c>
    </row>
    <row r="2556" spans="1:6" ht="25.5" x14ac:dyDescent="0.25">
      <c r="A2556" s="73">
        <v>44045</v>
      </c>
      <c r="B2556" s="74" t="s">
        <v>3269</v>
      </c>
      <c r="C2556" s="73" t="s">
        <v>101</v>
      </c>
      <c r="D2556" s="75">
        <v>318.64999999999998</v>
      </c>
      <c r="E2556" s="75">
        <v>318.64999999999998</v>
      </c>
      <c r="F2556" s="73" t="s">
        <v>17</v>
      </c>
    </row>
    <row r="2557" spans="1:6" ht="38.25" x14ac:dyDescent="0.25">
      <c r="A2557" s="73">
        <v>44048</v>
      </c>
      <c r="B2557" s="74" t="s">
        <v>36354</v>
      </c>
      <c r="C2557" s="73" t="s">
        <v>101</v>
      </c>
      <c r="D2557" s="75">
        <v>108.3</v>
      </c>
      <c r="E2557" s="75">
        <v>108.3</v>
      </c>
      <c r="F2557" s="73" t="s">
        <v>17</v>
      </c>
    </row>
    <row r="2558" spans="1:6" ht="51" x14ac:dyDescent="0.25">
      <c r="A2558" s="73">
        <v>44053</v>
      </c>
      <c r="B2558" s="74" t="s">
        <v>3270</v>
      </c>
      <c r="C2558" s="73" t="s">
        <v>101</v>
      </c>
      <c r="D2558" s="75">
        <v>1334.93</v>
      </c>
      <c r="E2558" s="75">
        <v>1334.93</v>
      </c>
      <c r="F2558" s="73" t="s">
        <v>17</v>
      </c>
    </row>
    <row r="2559" spans="1:6" ht="38.25" x14ac:dyDescent="0.25">
      <c r="A2559" s="73">
        <v>44054</v>
      </c>
      <c r="B2559" s="74" t="s">
        <v>3271</v>
      </c>
      <c r="C2559" s="73" t="s">
        <v>101</v>
      </c>
      <c r="D2559" s="75">
        <v>478.89</v>
      </c>
      <c r="E2559" s="75">
        <v>478.89</v>
      </c>
      <c r="F2559" s="73" t="s">
        <v>17</v>
      </c>
    </row>
    <row r="2560" spans="1:6" ht="38.25" x14ac:dyDescent="0.25">
      <c r="A2560" s="73">
        <v>44056</v>
      </c>
      <c r="B2560" s="74" t="s">
        <v>3272</v>
      </c>
      <c r="C2560" s="73" t="s">
        <v>101</v>
      </c>
      <c r="D2560" s="75">
        <v>460923.92</v>
      </c>
      <c r="E2560" s="75">
        <v>460923.92</v>
      </c>
      <c r="F2560" s="73" t="s">
        <v>17</v>
      </c>
    </row>
    <row r="2561" spans="1:6" ht="38.25" x14ac:dyDescent="0.25">
      <c r="A2561" s="73">
        <v>44057</v>
      </c>
      <c r="B2561" s="74" t="s">
        <v>3273</v>
      </c>
      <c r="C2561" s="73" t="s">
        <v>101</v>
      </c>
      <c r="D2561" s="75">
        <v>491947.67</v>
      </c>
      <c r="E2561" s="75">
        <v>491947.67</v>
      </c>
      <c r="F2561" s="73" t="s">
        <v>17</v>
      </c>
    </row>
    <row r="2562" spans="1:6" ht="38.25" x14ac:dyDescent="0.25">
      <c r="A2562" s="73">
        <v>44058</v>
      </c>
      <c r="B2562" s="74" t="s">
        <v>3274</v>
      </c>
      <c r="C2562" s="73" t="s">
        <v>101</v>
      </c>
      <c r="D2562" s="75">
        <v>536267.28</v>
      </c>
      <c r="E2562" s="75">
        <v>536267.28</v>
      </c>
      <c r="F2562" s="73" t="s">
        <v>17</v>
      </c>
    </row>
    <row r="2563" spans="1:6" ht="38.25" x14ac:dyDescent="0.25">
      <c r="A2563" s="73">
        <v>44060</v>
      </c>
      <c r="B2563" s="74" t="s">
        <v>3275</v>
      </c>
      <c r="C2563" s="73" t="s">
        <v>101</v>
      </c>
      <c r="D2563" s="75">
        <v>680749.21</v>
      </c>
      <c r="E2563" s="75">
        <v>680749.21</v>
      </c>
      <c r="F2563" s="73" t="s">
        <v>17</v>
      </c>
    </row>
    <row r="2564" spans="1:6" ht="38.25" x14ac:dyDescent="0.25">
      <c r="A2564" s="73">
        <v>44061</v>
      </c>
      <c r="B2564" s="74" t="s">
        <v>3276</v>
      </c>
      <c r="C2564" s="73" t="s">
        <v>101</v>
      </c>
      <c r="D2564" s="75">
        <v>667453.34</v>
      </c>
      <c r="E2564" s="75">
        <v>667453.34</v>
      </c>
      <c r="F2564" s="73" t="s">
        <v>17</v>
      </c>
    </row>
    <row r="2565" spans="1:6" x14ac:dyDescent="0.25">
      <c r="A2565" s="73">
        <v>44171</v>
      </c>
      <c r="B2565" s="74" t="s">
        <v>3277</v>
      </c>
      <c r="C2565" s="73" t="s">
        <v>101</v>
      </c>
      <c r="D2565" s="75">
        <v>22.34</v>
      </c>
      <c r="E2565" s="75">
        <v>22.34</v>
      </c>
      <c r="F2565" s="73" t="s">
        <v>17</v>
      </c>
    </row>
    <row r="2566" spans="1:6" x14ac:dyDescent="0.25">
      <c r="A2566" s="73">
        <v>44172</v>
      </c>
      <c r="B2566" s="74" t="s">
        <v>3278</v>
      </c>
      <c r="C2566" s="73" t="s">
        <v>101</v>
      </c>
      <c r="D2566" s="75">
        <v>7.83</v>
      </c>
      <c r="E2566" s="75">
        <v>7.83</v>
      </c>
      <c r="F2566" s="73" t="s">
        <v>17</v>
      </c>
    </row>
    <row r="2567" spans="1:6" x14ac:dyDescent="0.25">
      <c r="A2567" s="73">
        <v>44247</v>
      </c>
      <c r="B2567" s="74" t="s">
        <v>3279</v>
      </c>
      <c r="C2567" s="73" t="s">
        <v>101</v>
      </c>
      <c r="D2567" s="75">
        <v>1672.35</v>
      </c>
      <c r="E2567" s="75">
        <v>1672.35</v>
      </c>
      <c r="F2567" s="73" t="s">
        <v>17</v>
      </c>
    </row>
    <row r="2568" spans="1:6" x14ac:dyDescent="0.25">
      <c r="A2568" s="73">
        <v>44248</v>
      </c>
      <c r="B2568" s="74" t="s">
        <v>3280</v>
      </c>
      <c r="C2568" s="73" t="s">
        <v>101</v>
      </c>
      <c r="D2568" s="75">
        <v>97.35</v>
      </c>
      <c r="E2568" s="75">
        <v>97.35</v>
      </c>
      <c r="F2568" s="73" t="s">
        <v>17</v>
      </c>
    </row>
    <row r="2569" spans="1:6" x14ac:dyDescent="0.25">
      <c r="A2569" s="73">
        <v>44249</v>
      </c>
      <c r="B2569" s="74" t="s">
        <v>3281</v>
      </c>
      <c r="C2569" s="73" t="s">
        <v>101</v>
      </c>
      <c r="D2569" s="75">
        <v>375.59</v>
      </c>
      <c r="E2569" s="75">
        <v>375.59</v>
      </c>
      <c r="F2569" s="73" t="s">
        <v>17</v>
      </c>
    </row>
    <row r="2570" spans="1:6" x14ac:dyDescent="0.25">
      <c r="A2570" s="73">
        <v>44250</v>
      </c>
      <c r="B2570" s="74" t="s">
        <v>3282</v>
      </c>
      <c r="C2570" s="73" t="s">
        <v>101</v>
      </c>
      <c r="D2570" s="75">
        <v>545.42999999999995</v>
      </c>
      <c r="E2570" s="75">
        <v>545.42999999999995</v>
      </c>
      <c r="F2570" s="73" t="s">
        <v>17</v>
      </c>
    </row>
    <row r="2571" spans="1:6" x14ac:dyDescent="0.25">
      <c r="A2571" s="73">
        <v>44251</v>
      </c>
      <c r="B2571" s="74" t="s">
        <v>3283</v>
      </c>
      <c r="C2571" s="73" t="s">
        <v>101</v>
      </c>
      <c r="D2571" s="75">
        <v>240.74</v>
      </c>
      <c r="E2571" s="75">
        <v>240.74</v>
      </c>
      <c r="F2571" s="73" t="s">
        <v>17</v>
      </c>
    </row>
    <row r="2572" spans="1:6" x14ac:dyDescent="0.25">
      <c r="A2572" s="73">
        <v>44252</v>
      </c>
      <c r="B2572" s="74" t="s">
        <v>3284</v>
      </c>
      <c r="C2572" s="73" t="s">
        <v>101</v>
      </c>
      <c r="D2572" s="75">
        <v>197.03</v>
      </c>
      <c r="E2572" s="75">
        <v>197.03</v>
      </c>
      <c r="F2572" s="73" t="s">
        <v>17</v>
      </c>
    </row>
    <row r="2573" spans="1:6" x14ac:dyDescent="0.25">
      <c r="A2573" s="73">
        <v>44253</v>
      </c>
      <c r="B2573" s="74" t="s">
        <v>3285</v>
      </c>
      <c r="C2573" s="73" t="s">
        <v>101</v>
      </c>
      <c r="D2573" s="75">
        <v>291.05</v>
      </c>
      <c r="E2573" s="75">
        <v>291.05</v>
      </c>
      <c r="F2573" s="73" t="s">
        <v>17</v>
      </c>
    </row>
    <row r="2574" spans="1:6" ht="25.5" x14ac:dyDescent="0.25">
      <c r="A2574" s="73">
        <v>44254</v>
      </c>
      <c r="B2574" s="74" t="s">
        <v>3286</v>
      </c>
      <c r="C2574" s="73" t="s">
        <v>101</v>
      </c>
      <c r="D2574" s="75">
        <v>30.45</v>
      </c>
      <c r="E2574" s="75">
        <v>30.45</v>
      </c>
      <c r="F2574" s="73" t="s">
        <v>17</v>
      </c>
    </row>
    <row r="2575" spans="1:6" ht="25.5" x14ac:dyDescent="0.25">
      <c r="A2575" s="73">
        <v>44255</v>
      </c>
      <c r="B2575" s="74" t="s">
        <v>3287</v>
      </c>
      <c r="C2575" s="73" t="s">
        <v>101</v>
      </c>
      <c r="D2575" s="75">
        <v>33.75</v>
      </c>
      <c r="E2575" s="75">
        <v>33.75</v>
      </c>
      <c r="F2575" s="73" t="s">
        <v>17</v>
      </c>
    </row>
    <row r="2576" spans="1:6" ht="25.5" x14ac:dyDescent="0.25">
      <c r="A2576" s="73">
        <v>44256</v>
      </c>
      <c r="B2576" s="74" t="s">
        <v>3288</v>
      </c>
      <c r="C2576" s="73" t="s">
        <v>101</v>
      </c>
      <c r="D2576" s="75">
        <v>38.119999999999997</v>
      </c>
      <c r="E2576" s="75">
        <v>38.119999999999997</v>
      </c>
      <c r="F2576" s="73" t="s">
        <v>17</v>
      </c>
    </row>
    <row r="2577" spans="1:6" ht="25.5" x14ac:dyDescent="0.25">
      <c r="A2577" s="73">
        <v>44257</v>
      </c>
      <c r="B2577" s="74" t="s">
        <v>3289</v>
      </c>
      <c r="C2577" s="73" t="s">
        <v>101</v>
      </c>
      <c r="D2577" s="75">
        <v>60.31</v>
      </c>
      <c r="E2577" s="75">
        <v>60.31</v>
      </c>
      <c r="F2577" s="73" t="s">
        <v>17</v>
      </c>
    </row>
    <row r="2578" spans="1:6" ht="25.5" x14ac:dyDescent="0.25">
      <c r="A2578" s="73">
        <v>44258</v>
      </c>
      <c r="B2578" s="74" t="s">
        <v>3290</v>
      </c>
      <c r="C2578" s="73" t="s">
        <v>101</v>
      </c>
      <c r="D2578" s="75">
        <v>68.92</v>
      </c>
      <c r="E2578" s="75">
        <v>68.92</v>
      </c>
      <c r="F2578" s="73" t="s">
        <v>17</v>
      </c>
    </row>
    <row r="2579" spans="1:6" ht="25.5" x14ac:dyDescent="0.25">
      <c r="A2579" s="73">
        <v>44259</v>
      </c>
      <c r="B2579" s="74" t="s">
        <v>3291</v>
      </c>
      <c r="C2579" s="73" t="s">
        <v>101</v>
      </c>
      <c r="D2579" s="75">
        <v>94.6</v>
      </c>
      <c r="E2579" s="75">
        <v>94.6</v>
      </c>
      <c r="F2579" s="73" t="s">
        <v>17</v>
      </c>
    </row>
    <row r="2580" spans="1:6" x14ac:dyDescent="0.25">
      <c r="A2580" s="73">
        <v>44261</v>
      </c>
      <c r="B2580" s="74" t="s">
        <v>3292</v>
      </c>
      <c r="C2580" s="73" t="s">
        <v>101</v>
      </c>
      <c r="D2580" s="75">
        <v>166.88</v>
      </c>
      <c r="E2580" s="75">
        <v>166.88</v>
      </c>
      <c r="F2580" s="73" t="s">
        <v>17</v>
      </c>
    </row>
    <row r="2581" spans="1:6" x14ac:dyDescent="0.25">
      <c r="A2581" s="73">
        <v>44263</v>
      </c>
      <c r="B2581" s="74" t="s">
        <v>3293</v>
      </c>
      <c r="C2581" s="73" t="s">
        <v>101</v>
      </c>
      <c r="D2581" s="75">
        <v>61.21</v>
      </c>
      <c r="E2581" s="75">
        <v>61.21</v>
      </c>
      <c r="F2581" s="73" t="s">
        <v>17</v>
      </c>
    </row>
    <row r="2582" spans="1:6" ht="25.5" x14ac:dyDescent="0.25">
      <c r="A2582" s="73">
        <v>44274</v>
      </c>
      <c r="B2582" s="74" t="s">
        <v>3294</v>
      </c>
      <c r="C2582" s="73" t="s">
        <v>101</v>
      </c>
      <c r="D2582" s="75">
        <v>654.67999999999995</v>
      </c>
      <c r="E2582" s="75">
        <v>654.67999999999995</v>
      </c>
      <c r="F2582" s="73" t="s">
        <v>17</v>
      </c>
    </row>
    <row r="2583" spans="1:6" x14ac:dyDescent="0.25">
      <c r="A2583" s="73">
        <v>44281</v>
      </c>
      <c r="B2583" s="74" t="s">
        <v>3295</v>
      </c>
      <c r="C2583" s="73" t="s">
        <v>101</v>
      </c>
      <c r="D2583" s="75">
        <v>253.91</v>
      </c>
      <c r="E2583" s="75">
        <v>253.91</v>
      </c>
      <c r="F2583" s="73" t="s">
        <v>17</v>
      </c>
    </row>
    <row r="2584" spans="1:6" ht="25.5" x14ac:dyDescent="0.25">
      <c r="A2584" s="73">
        <v>44305</v>
      </c>
      <c r="B2584" s="74" t="s">
        <v>3296</v>
      </c>
      <c r="C2584" s="73" t="s">
        <v>101</v>
      </c>
      <c r="D2584" s="75">
        <v>1782.09</v>
      </c>
      <c r="E2584" s="75">
        <v>1782.09</v>
      </c>
      <c r="F2584" s="73" t="s">
        <v>17</v>
      </c>
    </row>
    <row r="2585" spans="1:6" x14ac:dyDescent="0.25">
      <c r="A2585" s="73">
        <v>44313</v>
      </c>
      <c r="B2585" s="74" t="s">
        <v>3297</v>
      </c>
      <c r="C2585" s="73" t="s">
        <v>101</v>
      </c>
      <c r="D2585" s="75">
        <v>910.34</v>
      </c>
      <c r="E2585" s="75">
        <v>910.34</v>
      </c>
      <c r="F2585" s="73" t="s">
        <v>17</v>
      </c>
    </row>
    <row r="2586" spans="1:6" ht="25.5" x14ac:dyDescent="0.25">
      <c r="A2586" s="73">
        <v>44326</v>
      </c>
      <c r="B2586" s="74" t="s">
        <v>3298</v>
      </c>
      <c r="C2586" s="73" t="s">
        <v>101</v>
      </c>
      <c r="D2586" s="75">
        <v>1744.96</v>
      </c>
      <c r="E2586" s="75">
        <v>1744.96</v>
      </c>
      <c r="F2586" s="73" t="s">
        <v>17</v>
      </c>
    </row>
    <row r="2587" spans="1:6" ht="25.5" x14ac:dyDescent="0.25">
      <c r="A2587" s="73">
        <v>44334</v>
      </c>
      <c r="B2587" s="74" t="s">
        <v>36355</v>
      </c>
      <c r="C2587" s="73" t="s">
        <v>101</v>
      </c>
      <c r="D2587" s="75">
        <v>6.93</v>
      </c>
      <c r="E2587" s="75">
        <v>6.93</v>
      </c>
      <c r="F2587" s="73" t="s">
        <v>17</v>
      </c>
    </row>
    <row r="2588" spans="1:6" ht="25.5" x14ac:dyDescent="0.25">
      <c r="A2588" s="73">
        <v>44335</v>
      </c>
      <c r="B2588" s="74" t="s">
        <v>36356</v>
      </c>
      <c r="C2588" s="73" t="s">
        <v>101</v>
      </c>
      <c r="D2588" s="75">
        <v>4</v>
      </c>
      <c r="E2588" s="75">
        <v>4</v>
      </c>
      <c r="F2588" s="73" t="s">
        <v>17</v>
      </c>
    </row>
    <row r="2589" spans="1:6" ht="25.5" x14ac:dyDescent="0.25">
      <c r="A2589" s="73">
        <v>44336</v>
      </c>
      <c r="B2589" s="74" t="s">
        <v>36357</v>
      </c>
      <c r="C2589" s="73" t="s">
        <v>101</v>
      </c>
      <c r="D2589" s="75">
        <v>4.12</v>
      </c>
      <c r="E2589" s="75">
        <v>4.12</v>
      </c>
      <c r="F2589" s="73" t="s">
        <v>17</v>
      </c>
    </row>
    <row r="2590" spans="1:6" ht="25.5" x14ac:dyDescent="0.25">
      <c r="A2590" s="73">
        <v>44337</v>
      </c>
      <c r="B2590" s="74" t="s">
        <v>36358</v>
      </c>
      <c r="C2590" s="73" t="s">
        <v>101</v>
      </c>
      <c r="D2590" s="75">
        <v>5.19</v>
      </c>
      <c r="E2590" s="75">
        <v>5.19</v>
      </c>
      <c r="F2590" s="73" t="s">
        <v>17</v>
      </c>
    </row>
    <row r="2591" spans="1:6" ht="25.5" x14ac:dyDescent="0.25">
      <c r="A2591" s="73">
        <v>44338</v>
      </c>
      <c r="B2591" s="74" t="s">
        <v>36359</v>
      </c>
      <c r="C2591" s="73" t="s">
        <v>101</v>
      </c>
      <c r="D2591" s="75">
        <v>12.1</v>
      </c>
      <c r="E2591" s="75">
        <v>12.1</v>
      </c>
      <c r="F2591" s="73" t="s">
        <v>17</v>
      </c>
    </row>
    <row r="2592" spans="1:6" ht="25.5" x14ac:dyDescent="0.25">
      <c r="A2592" s="73">
        <v>44339</v>
      </c>
      <c r="B2592" s="74" t="s">
        <v>36360</v>
      </c>
      <c r="C2592" s="73" t="s">
        <v>101</v>
      </c>
      <c r="D2592" s="75">
        <v>14.16</v>
      </c>
      <c r="E2592" s="75">
        <v>14.16</v>
      </c>
      <c r="F2592" s="73" t="s">
        <v>17</v>
      </c>
    </row>
    <row r="2593" spans="1:6" ht="25.5" x14ac:dyDescent="0.25">
      <c r="A2593" s="73">
        <v>44340</v>
      </c>
      <c r="B2593" s="74" t="s">
        <v>36361</v>
      </c>
      <c r="C2593" s="73" t="s">
        <v>101</v>
      </c>
      <c r="D2593" s="75">
        <v>21.14</v>
      </c>
      <c r="E2593" s="75">
        <v>21.14</v>
      </c>
      <c r="F2593" s="73" t="s">
        <v>17</v>
      </c>
    </row>
    <row r="2594" spans="1:6" ht="25.5" x14ac:dyDescent="0.25">
      <c r="A2594" s="73">
        <v>44341</v>
      </c>
      <c r="B2594" s="74" t="s">
        <v>36362</v>
      </c>
      <c r="C2594" s="73" t="s">
        <v>101</v>
      </c>
      <c r="D2594" s="75">
        <v>24.47</v>
      </c>
      <c r="E2594" s="75">
        <v>24.47</v>
      </c>
      <c r="F2594" s="73" t="s">
        <v>17</v>
      </c>
    </row>
    <row r="2595" spans="1:6" ht="25.5" x14ac:dyDescent="0.25">
      <c r="A2595" s="73">
        <v>44342</v>
      </c>
      <c r="B2595" s="74" t="s">
        <v>36363</v>
      </c>
      <c r="C2595" s="73" t="s">
        <v>101</v>
      </c>
      <c r="D2595" s="75">
        <v>29.91</v>
      </c>
      <c r="E2595" s="75">
        <v>29.91</v>
      </c>
      <c r="F2595" s="73" t="s">
        <v>17</v>
      </c>
    </row>
    <row r="2596" spans="1:6" ht="25.5" x14ac:dyDescent="0.25">
      <c r="A2596" s="73">
        <v>44343</v>
      </c>
      <c r="B2596" s="74" t="s">
        <v>36364</v>
      </c>
      <c r="C2596" s="73" t="s">
        <v>101</v>
      </c>
      <c r="D2596" s="75">
        <v>32.409999999999997</v>
      </c>
      <c r="E2596" s="75">
        <v>32.409999999999997</v>
      </c>
      <c r="F2596" s="73" t="s">
        <v>17</v>
      </c>
    </row>
    <row r="2597" spans="1:6" ht="25.5" x14ac:dyDescent="0.25">
      <c r="A2597" s="73">
        <v>44344</v>
      </c>
      <c r="B2597" s="74" t="s">
        <v>36365</v>
      </c>
      <c r="C2597" s="73" t="s">
        <v>101</v>
      </c>
      <c r="D2597" s="75">
        <v>3.7</v>
      </c>
      <c r="E2597" s="75">
        <v>3.7</v>
      </c>
      <c r="F2597" s="73" t="s">
        <v>17</v>
      </c>
    </row>
    <row r="2598" spans="1:6" ht="38.25" x14ac:dyDescent="0.25">
      <c r="A2598" s="73">
        <v>44399</v>
      </c>
      <c r="B2598" s="74" t="s">
        <v>3299</v>
      </c>
      <c r="C2598" s="73" t="s">
        <v>101</v>
      </c>
      <c r="D2598" s="75">
        <v>654.32000000000005</v>
      </c>
      <c r="E2598" s="75">
        <v>654.32000000000005</v>
      </c>
      <c r="F2598" s="73" t="s">
        <v>17</v>
      </c>
    </row>
    <row r="2599" spans="1:6" x14ac:dyDescent="0.25">
      <c r="A2599" s="73">
        <v>44400</v>
      </c>
      <c r="B2599" s="74" t="s">
        <v>3300</v>
      </c>
      <c r="C2599" s="73" t="s">
        <v>101</v>
      </c>
      <c r="D2599" s="75">
        <v>33.630000000000003</v>
      </c>
      <c r="E2599" s="75">
        <v>33.630000000000003</v>
      </c>
      <c r="F2599" s="73" t="s">
        <v>17</v>
      </c>
    </row>
    <row r="2600" spans="1:6" ht="25.5" x14ac:dyDescent="0.25">
      <c r="A2600" s="73">
        <v>44457</v>
      </c>
      <c r="B2600" s="74" t="s">
        <v>30731</v>
      </c>
      <c r="C2600" s="73" t="s">
        <v>101</v>
      </c>
      <c r="D2600" s="75">
        <v>1.57</v>
      </c>
      <c r="E2600" s="75">
        <v>1.57</v>
      </c>
      <c r="F2600" s="73" t="s">
        <v>17</v>
      </c>
    </row>
    <row r="2601" spans="1:6" ht="25.5" x14ac:dyDescent="0.25">
      <c r="A2601" s="73">
        <v>44458</v>
      </c>
      <c r="B2601" s="74" t="s">
        <v>30732</v>
      </c>
      <c r="C2601" s="73" t="s">
        <v>101</v>
      </c>
      <c r="D2601" s="75">
        <v>0.81</v>
      </c>
      <c r="E2601" s="75">
        <v>0.81</v>
      </c>
      <c r="F2601" s="73" t="s">
        <v>17</v>
      </c>
    </row>
    <row r="2602" spans="1:6" ht="25.5" x14ac:dyDescent="0.25">
      <c r="A2602" s="73">
        <v>44459</v>
      </c>
      <c r="B2602" s="74" t="s">
        <v>30733</v>
      </c>
      <c r="C2602" s="73" t="s">
        <v>101</v>
      </c>
      <c r="D2602" s="75">
        <v>0.85</v>
      </c>
      <c r="E2602" s="75">
        <v>0.85</v>
      </c>
      <c r="F2602" s="73" t="s">
        <v>17</v>
      </c>
    </row>
    <row r="2603" spans="1:6" ht="25.5" x14ac:dyDescent="0.25">
      <c r="A2603" s="73">
        <v>44460</v>
      </c>
      <c r="B2603" s="74" t="s">
        <v>30734</v>
      </c>
      <c r="C2603" s="73" t="s">
        <v>101</v>
      </c>
      <c r="D2603" s="75">
        <v>1.33</v>
      </c>
      <c r="E2603" s="75">
        <v>1.33</v>
      </c>
      <c r="F2603" s="73" t="s">
        <v>17</v>
      </c>
    </row>
    <row r="2604" spans="1:6" ht="25.5" x14ac:dyDescent="0.25">
      <c r="A2604" s="73">
        <v>44461</v>
      </c>
      <c r="B2604" s="74" t="s">
        <v>30735</v>
      </c>
      <c r="C2604" s="73" t="s">
        <v>101</v>
      </c>
      <c r="D2604" s="75">
        <v>1.82</v>
      </c>
      <c r="E2604" s="75">
        <v>1.82</v>
      </c>
      <c r="F2604" s="73" t="s">
        <v>17</v>
      </c>
    </row>
    <row r="2605" spans="1:6" ht="25.5" x14ac:dyDescent="0.25">
      <c r="A2605" s="73">
        <v>44462</v>
      </c>
      <c r="B2605" s="74" t="s">
        <v>30736</v>
      </c>
      <c r="C2605" s="73" t="s">
        <v>101</v>
      </c>
      <c r="D2605" s="75">
        <v>1.51</v>
      </c>
      <c r="E2605" s="75">
        <v>1.51</v>
      </c>
      <c r="F2605" s="73" t="s">
        <v>17</v>
      </c>
    </row>
    <row r="2606" spans="1:6" ht="25.5" x14ac:dyDescent="0.25">
      <c r="A2606" s="73">
        <v>44463</v>
      </c>
      <c r="B2606" s="74" t="s">
        <v>30737</v>
      </c>
      <c r="C2606" s="73" t="s">
        <v>101</v>
      </c>
      <c r="D2606" s="75">
        <v>1.95</v>
      </c>
      <c r="E2606" s="75">
        <v>1.95</v>
      </c>
      <c r="F2606" s="73" t="s">
        <v>17</v>
      </c>
    </row>
    <row r="2607" spans="1:6" ht="25.5" x14ac:dyDescent="0.25">
      <c r="A2607" s="73">
        <v>44464</v>
      </c>
      <c r="B2607" s="74" t="s">
        <v>30738</v>
      </c>
      <c r="C2607" s="73" t="s">
        <v>101</v>
      </c>
      <c r="D2607" s="75">
        <v>2.02</v>
      </c>
      <c r="E2607" s="75">
        <v>2.02</v>
      </c>
      <c r="F2607" s="73" t="s">
        <v>17</v>
      </c>
    </row>
    <row r="2608" spans="1:6" ht="25.5" x14ac:dyDescent="0.25">
      <c r="A2608" s="73">
        <v>44465</v>
      </c>
      <c r="B2608" s="74" t="s">
        <v>30739</v>
      </c>
      <c r="C2608" s="73" t="s">
        <v>101</v>
      </c>
      <c r="D2608" s="75">
        <v>2.77</v>
      </c>
      <c r="E2608" s="75">
        <v>2.77</v>
      </c>
      <c r="F2608" s="73" t="s">
        <v>17</v>
      </c>
    </row>
    <row r="2609" spans="1:6" ht="25.5" x14ac:dyDescent="0.25">
      <c r="A2609" s="73">
        <v>44466</v>
      </c>
      <c r="B2609" s="74" t="s">
        <v>30740</v>
      </c>
      <c r="C2609" s="73" t="s">
        <v>101</v>
      </c>
      <c r="D2609" s="75">
        <v>1.97</v>
      </c>
      <c r="E2609" s="75">
        <v>1.97</v>
      </c>
      <c r="F2609" s="73" t="s">
        <v>17</v>
      </c>
    </row>
    <row r="2610" spans="1:6" ht="25.5" x14ac:dyDescent="0.25">
      <c r="A2610" s="73">
        <v>44467</v>
      </c>
      <c r="B2610" s="74" t="s">
        <v>30741</v>
      </c>
      <c r="C2610" s="73" t="s">
        <v>101</v>
      </c>
      <c r="D2610" s="75">
        <v>2.37</v>
      </c>
      <c r="E2610" s="75">
        <v>2.37</v>
      </c>
      <c r="F2610" s="73" t="s">
        <v>17</v>
      </c>
    </row>
    <row r="2611" spans="1:6" ht="25.5" x14ac:dyDescent="0.25">
      <c r="A2611" s="73">
        <v>44468</v>
      </c>
      <c r="B2611" s="74" t="s">
        <v>30742</v>
      </c>
      <c r="C2611" s="73" t="s">
        <v>101</v>
      </c>
      <c r="D2611" s="75">
        <v>2.06</v>
      </c>
      <c r="E2611" s="75">
        <v>2.06</v>
      </c>
      <c r="F2611" s="73" t="s">
        <v>17</v>
      </c>
    </row>
    <row r="2612" spans="1:6" ht="25.5" x14ac:dyDescent="0.25">
      <c r="A2612" s="73">
        <v>44495</v>
      </c>
      <c r="B2612" s="74" t="s">
        <v>3301</v>
      </c>
      <c r="C2612" s="73" t="s">
        <v>101</v>
      </c>
      <c r="D2612" s="75">
        <v>31.77</v>
      </c>
      <c r="E2612" s="75">
        <v>31.77</v>
      </c>
      <c r="F2612" s="73" t="s">
        <v>17</v>
      </c>
    </row>
    <row r="2613" spans="1:6" ht="25.5" x14ac:dyDescent="0.25">
      <c r="A2613" s="73">
        <v>44496</v>
      </c>
      <c r="B2613" s="74" t="s">
        <v>30743</v>
      </c>
      <c r="C2613" s="73" t="s">
        <v>101</v>
      </c>
      <c r="D2613" s="75">
        <v>200.63</v>
      </c>
      <c r="E2613" s="75">
        <v>200.63</v>
      </c>
      <c r="F2613" s="73" t="s">
        <v>17</v>
      </c>
    </row>
    <row r="2614" spans="1:6" ht="25.5" x14ac:dyDescent="0.25">
      <c r="A2614" s="73">
        <v>44530</v>
      </c>
      <c r="B2614" s="74" t="s">
        <v>3302</v>
      </c>
      <c r="C2614" s="73" t="s">
        <v>101</v>
      </c>
      <c r="D2614" s="75">
        <v>77.55</v>
      </c>
      <c r="E2614" s="75">
        <v>77.55</v>
      </c>
      <c r="F2614" s="73" t="s">
        <v>17</v>
      </c>
    </row>
    <row r="2615" spans="1:6" ht="25.5" x14ac:dyDescent="0.25">
      <c r="A2615" s="73">
        <v>44531</v>
      </c>
      <c r="B2615" s="74" t="s">
        <v>3303</v>
      </c>
      <c r="C2615" s="73" t="s">
        <v>101</v>
      </c>
      <c r="D2615" s="75">
        <v>84.22</v>
      </c>
      <c r="E2615" s="75">
        <v>84.22</v>
      </c>
      <c r="F2615" s="73" t="s">
        <v>17</v>
      </c>
    </row>
    <row r="2616" spans="1:6" x14ac:dyDescent="0.25">
      <c r="A2616" s="73">
        <v>44532</v>
      </c>
      <c r="B2616" s="74" t="s">
        <v>3304</v>
      </c>
      <c r="C2616" s="73" t="s">
        <v>101</v>
      </c>
      <c r="D2616" s="75">
        <v>24.57</v>
      </c>
      <c r="E2616" s="75">
        <v>24.57</v>
      </c>
      <c r="F2616" s="73" t="s">
        <v>17</v>
      </c>
    </row>
    <row r="2617" spans="1:6" ht="25.5" x14ac:dyDescent="0.25">
      <c r="A2617" s="73">
        <v>44533</v>
      </c>
      <c r="B2617" s="74" t="s">
        <v>3305</v>
      </c>
      <c r="C2617" s="73" t="s">
        <v>101</v>
      </c>
      <c r="D2617" s="75">
        <v>32.24</v>
      </c>
      <c r="E2617" s="75">
        <v>32.24</v>
      </c>
      <c r="F2617" s="73" t="s">
        <v>17</v>
      </c>
    </row>
    <row r="2618" spans="1:6" x14ac:dyDescent="0.25">
      <c r="A2618" s="73">
        <v>44534</v>
      </c>
      <c r="B2618" s="74" t="s">
        <v>30744</v>
      </c>
      <c r="C2618" s="73" t="s">
        <v>101</v>
      </c>
      <c r="D2618" s="75">
        <v>6.32</v>
      </c>
      <c r="E2618" s="75">
        <v>6.32</v>
      </c>
      <c r="F2618" s="73" t="s">
        <v>17</v>
      </c>
    </row>
    <row r="2619" spans="1:6" ht="25.5" x14ac:dyDescent="0.25">
      <c r="A2619" s="73">
        <v>44538</v>
      </c>
      <c r="B2619" s="74" t="s">
        <v>30745</v>
      </c>
      <c r="C2619" s="73" t="s">
        <v>101</v>
      </c>
      <c r="D2619" s="75">
        <v>69.37</v>
      </c>
      <c r="E2619" s="75">
        <v>69.37</v>
      </c>
      <c r="F2619" s="73" t="s">
        <v>17</v>
      </c>
    </row>
    <row r="2620" spans="1:6" ht="38.25" x14ac:dyDescent="0.25">
      <c r="A2620" s="73">
        <v>44548</v>
      </c>
      <c r="B2620" s="74" t="s">
        <v>3306</v>
      </c>
      <c r="C2620" s="73" t="s">
        <v>101</v>
      </c>
      <c r="D2620" s="75">
        <v>2655098.7200000002</v>
      </c>
      <c r="E2620" s="75">
        <v>2655098.7200000002</v>
      </c>
      <c r="F2620" s="73" t="s">
        <v>17</v>
      </c>
    </row>
    <row r="2621" spans="1:6" ht="38.25" x14ac:dyDescent="0.25">
      <c r="A2621" s="73">
        <v>44549</v>
      </c>
      <c r="B2621" s="74" t="s">
        <v>3307</v>
      </c>
      <c r="C2621" s="73" t="s">
        <v>101</v>
      </c>
      <c r="D2621" s="75">
        <v>6091283.54</v>
      </c>
      <c r="E2621" s="75">
        <v>6091283.54</v>
      </c>
      <c r="F2621" s="73" t="s">
        <v>17</v>
      </c>
    </row>
    <row r="2622" spans="1:6" ht="38.25" x14ac:dyDescent="0.25">
      <c r="A2622" s="73">
        <v>44550</v>
      </c>
      <c r="B2622" s="74" t="s">
        <v>3308</v>
      </c>
      <c r="C2622" s="73" t="s">
        <v>101</v>
      </c>
      <c r="D2622" s="75">
        <v>8329960.3600000003</v>
      </c>
      <c r="E2622" s="75">
        <v>8329960.3600000003</v>
      </c>
      <c r="F2622" s="73" t="s">
        <v>17</v>
      </c>
    </row>
    <row r="2623" spans="1:6" ht="25.5" x14ac:dyDescent="0.25">
      <c r="A2623" s="73">
        <v>44919</v>
      </c>
      <c r="B2623" s="74" t="s">
        <v>3309</v>
      </c>
      <c r="C2623" s="73" t="s">
        <v>101</v>
      </c>
      <c r="D2623" s="75">
        <v>2.71</v>
      </c>
      <c r="E2623" s="75">
        <v>2.71</v>
      </c>
      <c r="F2623" s="73" t="s">
        <v>17</v>
      </c>
    </row>
    <row r="2624" spans="1:6" ht="25.5" x14ac:dyDescent="0.25">
      <c r="A2624" s="73">
        <v>44945</v>
      </c>
      <c r="B2624" s="74" t="s">
        <v>3310</v>
      </c>
      <c r="C2624" s="73" t="s">
        <v>101</v>
      </c>
      <c r="D2624" s="75">
        <v>11</v>
      </c>
      <c r="E2624" s="75">
        <v>11</v>
      </c>
      <c r="F2624" s="73" t="s">
        <v>17</v>
      </c>
    </row>
    <row r="2625" spans="1:6" ht="25.5" x14ac:dyDescent="0.25">
      <c r="A2625" s="73">
        <v>45080</v>
      </c>
      <c r="B2625" s="74" t="s">
        <v>3311</v>
      </c>
      <c r="C2625" s="73" t="s">
        <v>101</v>
      </c>
      <c r="D2625" s="75">
        <v>14225.21</v>
      </c>
      <c r="E2625" s="75">
        <v>14225.21</v>
      </c>
      <c r="F2625" s="73" t="s">
        <v>17</v>
      </c>
    </row>
    <row r="2626" spans="1:6" ht="25.5" x14ac:dyDescent="0.25">
      <c r="A2626" s="73">
        <v>45112</v>
      </c>
      <c r="B2626" s="74" t="s">
        <v>3312</v>
      </c>
      <c r="C2626" s="73" t="s">
        <v>101</v>
      </c>
      <c r="D2626" s="75">
        <v>1031439.93</v>
      </c>
      <c r="E2626" s="75">
        <v>1031439.93</v>
      </c>
      <c r="F2626" s="73" t="s">
        <v>17</v>
      </c>
    </row>
    <row r="2627" spans="1:6" x14ac:dyDescent="0.25">
      <c r="A2627" s="73">
        <v>45194</v>
      </c>
      <c r="B2627" s="74" t="s">
        <v>30746</v>
      </c>
      <c r="C2627" s="73" t="s">
        <v>101</v>
      </c>
      <c r="D2627" s="75">
        <v>240.71</v>
      </c>
      <c r="E2627" s="75">
        <v>240.71</v>
      </c>
      <c r="F2627" s="73" t="s">
        <v>17</v>
      </c>
    </row>
    <row r="2628" spans="1:6" x14ac:dyDescent="0.25">
      <c r="A2628" s="73">
        <v>45195</v>
      </c>
      <c r="B2628" s="74" t="s">
        <v>30747</v>
      </c>
      <c r="C2628" s="73" t="s">
        <v>101</v>
      </c>
      <c r="D2628" s="75">
        <v>5715.63</v>
      </c>
      <c r="E2628" s="75">
        <v>5715.63</v>
      </c>
      <c r="F2628" s="73" t="s">
        <v>17</v>
      </c>
    </row>
    <row r="2629" spans="1:6" x14ac:dyDescent="0.25">
      <c r="A2629" s="73">
        <v>45196</v>
      </c>
      <c r="B2629" s="74" t="s">
        <v>30748</v>
      </c>
      <c r="C2629" s="73" t="s">
        <v>101</v>
      </c>
      <c r="D2629" s="75">
        <v>127.95</v>
      </c>
      <c r="E2629" s="75">
        <v>127.95</v>
      </c>
      <c r="F2629" s="73" t="s">
        <v>17</v>
      </c>
    </row>
    <row r="2630" spans="1:6" x14ac:dyDescent="0.25">
      <c r="A2630" s="73">
        <v>45197</v>
      </c>
      <c r="B2630" s="74" t="s">
        <v>30749</v>
      </c>
      <c r="C2630" s="73" t="s">
        <v>101</v>
      </c>
      <c r="D2630" s="75">
        <v>226.75</v>
      </c>
      <c r="E2630" s="75">
        <v>226.75</v>
      </c>
      <c r="F2630" s="73" t="s">
        <v>17</v>
      </c>
    </row>
    <row r="2631" spans="1:6" x14ac:dyDescent="0.25">
      <c r="A2631" s="73">
        <v>45198</v>
      </c>
      <c r="B2631" s="74" t="s">
        <v>30750</v>
      </c>
      <c r="C2631" s="73" t="s">
        <v>101</v>
      </c>
      <c r="D2631" s="75">
        <v>62.06</v>
      </c>
      <c r="E2631" s="75">
        <v>62.06</v>
      </c>
      <c r="F2631" s="73" t="s">
        <v>17</v>
      </c>
    </row>
    <row r="2632" spans="1:6" x14ac:dyDescent="0.25">
      <c r="A2632" s="73">
        <v>45199</v>
      </c>
      <c r="B2632" s="74" t="s">
        <v>30751</v>
      </c>
      <c r="C2632" s="73" t="s">
        <v>101</v>
      </c>
      <c r="D2632" s="75">
        <v>40.04</v>
      </c>
      <c r="E2632" s="75">
        <v>40.04</v>
      </c>
      <c r="F2632" s="73" t="s">
        <v>17</v>
      </c>
    </row>
    <row r="2633" spans="1:6" x14ac:dyDescent="0.25">
      <c r="A2633" s="73">
        <v>45200</v>
      </c>
      <c r="B2633" s="74" t="s">
        <v>30752</v>
      </c>
      <c r="C2633" s="73" t="s">
        <v>101</v>
      </c>
      <c r="D2633" s="75">
        <v>32.75</v>
      </c>
      <c r="E2633" s="75">
        <v>32.75</v>
      </c>
      <c r="F2633" s="73" t="s">
        <v>17</v>
      </c>
    </row>
    <row r="2634" spans="1:6" x14ac:dyDescent="0.25">
      <c r="A2634" s="73">
        <v>45201</v>
      </c>
      <c r="B2634" s="74" t="s">
        <v>30753</v>
      </c>
      <c r="C2634" s="73" t="s">
        <v>101</v>
      </c>
      <c r="D2634" s="75">
        <v>72.66</v>
      </c>
      <c r="E2634" s="75">
        <v>72.66</v>
      </c>
      <c r="F2634" s="73" t="s">
        <v>17</v>
      </c>
    </row>
    <row r="2635" spans="1:6" x14ac:dyDescent="0.25">
      <c r="A2635" s="73">
        <v>45203</v>
      </c>
      <c r="B2635" s="74" t="s">
        <v>30754</v>
      </c>
      <c r="C2635" s="73" t="s">
        <v>101</v>
      </c>
      <c r="D2635" s="75">
        <v>10.92</v>
      </c>
      <c r="E2635" s="75">
        <v>10.92</v>
      </c>
      <c r="F2635" s="73" t="s">
        <v>17</v>
      </c>
    </row>
    <row r="2636" spans="1:6" x14ac:dyDescent="0.25">
      <c r="A2636" s="73">
        <v>45204</v>
      </c>
      <c r="B2636" s="74" t="s">
        <v>30755</v>
      </c>
      <c r="C2636" s="73" t="s">
        <v>101</v>
      </c>
      <c r="D2636" s="75">
        <v>45.77</v>
      </c>
      <c r="E2636" s="75">
        <v>45.77</v>
      </c>
      <c r="F2636" s="73" t="s">
        <v>17</v>
      </c>
    </row>
    <row r="2637" spans="1:6" x14ac:dyDescent="0.25">
      <c r="A2637" s="73">
        <v>45206</v>
      </c>
      <c r="B2637" s="74" t="s">
        <v>30756</v>
      </c>
      <c r="C2637" s="73" t="s">
        <v>101</v>
      </c>
      <c r="D2637" s="75">
        <v>60.08</v>
      </c>
      <c r="E2637" s="75">
        <v>60.08</v>
      </c>
      <c r="F2637" s="73" t="s">
        <v>17</v>
      </c>
    </row>
    <row r="2638" spans="1:6" x14ac:dyDescent="0.25">
      <c r="A2638" s="73">
        <v>45207</v>
      </c>
      <c r="B2638" s="74" t="s">
        <v>30757</v>
      </c>
      <c r="C2638" s="73" t="s">
        <v>101</v>
      </c>
      <c r="D2638" s="75">
        <v>408.71</v>
      </c>
      <c r="E2638" s="75">
        <v>408.71</v>
      </c>
      <c r="F2638" s="73" t="s">
        <v>17</v>
      </c>
    </row>
    <row r="2639" spans="1:6" x14ac:dyDescent="0.25">
      <c r="A2639" s="73">
        <v>45208</v>
      </c>
      <c r="B2639" s="74" t="s">
        <v>36366</v>
      </c>
      <c r="C2639" s="73" t="s">
        <v>101</v>
      </c>
      <c r="D2639" s="75">
        <v>248.92</v>
      </c>
      <c r="E2639" s="75">
        <v>248.92</v>
      </c>
      <c r="F2639" s="73" t="s">
        <v>17</v>
      </c>
    </row>
    <row r="2640" spans="1:6" ht="25.5" x14ac:dyDescent="0.25">
      <c r="A2640" s="73">
        <v>45209</v>
      </c>
      <c r="B2640" s="74" t="s">
        <v>30758</v>
      </c>
      <c r="C2640" s="73" t="s">
        <v>101</v>
      </c>
      <c r="D2640" s="75">
        <v>35.9</v>
      </c>
      <c r="E2640" s="75">
        <v>35.9</v>
      </c>
      <c r="F2640" s="73" t="s">
        <v>17</v>
      </c>
    </row>
    <row r="2641" spans="1:6" x14ac:dyDescent="0.25">
      <c r="A2641" s="73">
        <v>45211</v>
      </c>
      <c r="B2641" s="74" t="s">
        <v>30759</v>
      </c>
      <c r="C2641" s="73" t="s">
        <v>101</v>
      </c>
      <c r="D2641" s="75">
        <v>86.74</v>
      </c>
      <c r="E2641" s="75">
        <v>86.74</v>
      </c>
      <c r="F2641" s="73" t="s">
        <v>17</v>
      </c>
    </row>
    <row r="2642" spans="1:6" x14ac:dyDescent="0.25">
      <c r="A2642" s="73">
        <v>45212</v>
      </c>
      <c r="B2642" s="74" t="s">
        <v>30760</v>
      </c>
      <c r="C2642" s="73" t="s">
        <v>101</v>
      </c>
      <c r="D2642" s="75">
        <v>54.72</v>
      </c>
      <c r="E2642" s="75">
        <v>54.72</v>
      </c>
      <c r="F2642" s="73" t="s">
        <v>17</v>
      </c>
    </row>
    <row r="2643" spans="1:6" x14ac:dyDescent="0.25">
      <c r="A2643" s="73">
        <v>45213</v>
      </c>
      <c r="B2643" s="74" t="s">
        <v>30761</v>
      </c>
      <c r="C2643" s="73" t="s">
        <v>101</v>
      </c>
      <c r="D2643" s="75">
        <v>41.88</v>
      </c>
      <c r="E2643" s="75">
        <v>41.88</v>
      </c>
      <c r="F2643" s="73" t="s">
        <v>17</v>
      </c>
    </row>
    <row r="2644" spans="1:6" x14ac:dyDescent="0.25">
      <c r="A2644" s="73">
        <v>45226</v>
      </c>
      <c r="B2644" s="74" t="s">
        <v>30762</v>
      </c>
      <c r="C2644" s="73" t="s">
        <v>101</v>
      </c>
      <c r="D2644" s="75">
        <v>15.18</v>
      </c>
      <c r="E2644" s="75">
        <v>15.18</v>
      </c>
      <c r="F2644" s="73" t="s">
        <v>17</v>
      </c>
    </row>
    <row r="2645" spans="1:6" ht="25.5" x14ac:dyDescent="0.25">
      <c r="A2645" s="73">
        <v>45227</v>
      </c>
      <c r="B2645" s="74" t="s">
        <v>30763</v>
      </c>
      <c r="C2645" s="73" t="s">
        <v>101</v>
      </c>
      <c r="D2645" s="75">
        <v>819.61</v>
      </c>
      <c r="E2645" s="75">
        <v>819.61</v>
      </c>
      <c r="F2645" s="73" t="s">
        <v>17</v>
      </c>
    </row>
    <row r="2646" spans="1:6" ht="25.5" x14ac:dyDescent="0.25">
      <c r="A2646" s="73">
        <v>45228</v>
      </c>
      <c r="B2646" s="74" t="s">
        <v>30764</v>
      </c>
      <c r="C2646" s="73" t="s">
        <v>101</v>
      </c>
      <c r="D2646" s="75">
        <v>32.83</v>
      </c>
      <c r="E2646" s="75">
        <v>32.83</v>
      </c>
      <c r="F2646" s="73" t="s">
        <v>17</v>
      </c>
    </row>
    <row r="2647" spans="1:6" x14ac:dyDescent="0.25">
      <c r="A2647" s="73">
        <v>45229</v>
      </c>
      <c r="B2647" s="74" t="s">
        <v>30765</v>
      </c>
      <c r="C2647" s="73" t="s">
        <v>101</v>
      </c>
      <c r="D2647" s="75">
        <v>3.13</v>
      </c>
      <c r="E2647" s="75">
        <v>3.13</v>
      </c>
      <c r="F2647" s="73" t="s">
        <v>17</v>
      </c>
    </row>
    <row r="2648" spans="1:6" ht="25.5" x14ac:dyDescent="0.25">
      <c r="A2648" s="73">
        <v>45230</v>
      </c>
      <c r="B2648" s="74" t="s">
        <v>30766</v>
      </c>
      <c r="C2648" s="73" t="s">
        <v>101</v>
      </c>
      <c r="D2648" s="75">
        <v>49.96</v>
      </c>
      <c r="E2648" s="75">
        <v>49.96</v>
      </c>
      <c r="F2648" s="73" t="s">
        <v>17</v>
      </c>
    </row>
    <row r="2649" spans="1:6" x14ac:dyDescent="0.25">
      <c r="A2649" s="73">
        <v>45231</v>
      </c>
      <c r="B2649" s="74" t="s">
        <v>30767</v>
      </c>
      <c r="C2649" s="73" t="s">
        <v>101</v>
      </c>
      <c r="D2649" s="75">
        <v>6.85</v>
      </c>
      <c r="E2649" s="75">
        <v>6.85</v>
      </c>
      <c r="F2649" s="73" t="s">
        <v>17</v>
      </c>
    </row>
    <row r="2650" spans="1:6" x14ac:dyDescent="0.25">
      <c r="A2650" s="73">
        <v>45232</v>
      </c>
      <c r="B2650" s="74" t="s">
        <v>30768</v>
      </c>
      <c r="C2650" s="73" t="s">
        <v>101</v>
      </c>
      <c r="D2650" s="75">
        <v>12.07</v>
      </c>
      <c r="E2650" s="75">
        <v>12.07</v>
      </c>
      <c r="F2650" s="73" t="s">
        <v>17</v>
      </c>
    </row>
    <row r="2651" spans="1:6" x14ac:dyDescent="0.25">
      <c r="A2651" s="73">
        <v>45233</v>
      </c>
      <c r="B2651" s="74" t="s">
        <v>30769</v>
      </c>
      <c r="C2651" s="73" t="s">
        <v>101</v>
      </c>
      <c r="D2651" s="75">
        <v>10.57</v>
      </c>
      <c r="E2651" s="75">
        <v>10.57</v>
      </c>
      <c r="F2651" s="73" t="s">
        <v>17</v>
      </c>
    </row>
    <row r="2652" spans="1:6" x14ac:dyDescent="0.25">
      <c r="A2652" s="73">
        <v>45234</v>
      </c>
      <c r="B2652" s="74" t="s">
        <v>30770</v>
      </c>
      <c r="C2652" s="73" t="s">
        <v>101</v>
      </c>
      <c r="D2652" s="75">
        <v>49.42</v>
      </c>
      <c r="E2652" s="75">
        <v>49.42</v>
      </c>
      <c r="F2652" s="73" t="s">
        <v>17</v>
      </c>
    </row>
    <row r="2653" spans="1:6" ht="25.5" x14ac:dyDescent="0.25">
      <c r="A2653" s="73">
        <v>45235</v>
      </c>
      <c r="B2653" s="74" t="s">
        <v>30771</v>
      </c>
      <c r="C2653" s="73" t="s">
        <v>101</v>
      </c>
      <c r="D2653" s="75">
        <v>1653.34</v>
      </c>
      <c r="E2653" s="75">
        <v>1653.34</v>
      </c>
      <c r="F2653" s="73" t="s">
        <v>17</v>
      </c>
    </row>
    <row r="2654" spans="1:6" ht="25.5" x14ac:dyDescent="0.25">
      <c r="A2654" s="73">
        <v>45237</v>
      </c>
      <c r="B2654" s="74" t="s">
        <v>30772</v>
      </c>
      <c r="C2654" s="73" t="s">
        <v>101</v>
      </c>
      <c r="D2654" s="75">
        <v>24.64</v>
      </c>
      <c r="E2654" s="75">
        <v>24.64</v>
      </c>
      <c r="F2654" s="73" t="s">
        <v>17</v>
      </c>
    </row>
    <row r="2655" spans="1:6" x14ac:dyDescent="0.25">
      <c r="A2655" s="73">
        <v>45238</v>
      </c>
      <c r="B2655" s="74" t="s">
        <v>30773</v>
      </c>
      <c r="C2655" s="73" t="s">
        <v>101</v>
      </c>
      <c r="D2655" s="75">
        <v>29.34</v>
      </c>
      <c r="E2655" s="75">
        <v>29.34</v>
      </c>
      <c r="F2655" s="73" t="s">
        <v>17</v>
      </c>
    </row>
    <row r="2656" spans="1:6" x14ac:dyDescent="0.25">
      <c r="A2656" s="73">
        <v>45239</v>
      </c>
      <c r="B2656" s="74" t="s">
        <v>30774</v>
      </c>
      <c r="C2656" s="73" t="s">
        <v>101</v>
      </c>
      <c r="D2656" s="75">
        <v>31.19</v>
      </c>
      <c r="E2656" s="75">
        <v>31.19</v>
      </c>
      <c r="F2656" s="73" t="s">
        <v>17</v>
      </c>
    </row>
    <row r="2657" spans="1:6" x14ac:dyDescent="0.25">
      <c r="A2657" s="73">
        <v>45240</v>
      </c>
      <c r="B2657" s="74" t="s">
        <v>30775</v>
      </c>
      <c r="C2657" s="73" t="s">
        <v>101</v>
      </c>
      <c r="D2657" s="75">
        <v>38.42</v>
      </c>
      <c r="E2657" s="75">
        <v>38.42</v>
      </c>
      <c r="F2657" s="73" t="s">
        <v>17</v>
      </c>
    </row>
    <row r="2658" spans="1:6" ht="25.5" x14ac:dyDescent="0.25">
      <c r="A2658" s="73">
        <v>45241</v>
      </c>
      <c r="B2658" s="74" t="s">
        <v>30776</v>
      </c>
      <c r="C2658" s="73" t="s">
        <v>101</v>
      </c>
      <c r="D2658" s="75">
        <v>47.24</v>
      </c>
      <c r="E2658" s="75">
        <v>47.24</v>
      </c>
      <c r="F2658" s="73" t="s">
        <v>17</v>
      </c>
    </row>
    <row r="2659" spans="1:6" x14ac:dyDescent="0.25">
      <c r="A2659" s="73">
        <v>45242</v>
      </c>
      <c r="B2659" s="74" t="s">
        <v>30777</v>
      </c>
      <c r="C2659" s="73" t="s">
        <v>101</v>
      </c>
      <c r="D2659" s="75">
        <v>75.92</v>
      </c>
      <c r="E2659" s="75">
        <v>75.92</v>
      </c>
      <c r="F2659" s="73" t="s">
        <v>17</v>
      </c>
    </row>
    <row r="2660" spans="1:6" x14ac:dyDescent="0.25">
      <c r="A2660" s="73">
        <v>45243</v>
      </c>
      <c r="B2660" s="74" t="s">
        <v>30778</v>
      </c>
      <c r="C2660" s="73" t="s">
        <v>101</v>
      </c>
      <c r="D2660" s="75">
        <v>261.89999999999998</v>
      </c>
      <c r="E2660" s="75">
        <v>261.89999999999998</v>
      </c>
      <c r="F2660" s="73" t="s">
        <v>17</v>
      </c>
    </row>
    <row r="2661" spans="1:6" x14ac:dyDescent="0.25">
      <c r="A2661" s="73">
        <v>45244</v>
      </c>
      <c r="B2661" s="74" t="s">
        <v>30779</v>
      </c>
      <c r="C2661" s="73" t="s">
        <v>101</v>
      </c>
      <c r="D2661" s="75">
        <v>121.61</v>
      </c>
      <c r="E2661" s="75">
        <v>121.61</v>
      </c>
      <c r="F2661" s="73" t="s">
        <v>17</v>
      </c>
    </row>
    <row r="2662" spans="1:6" x14ac:dyDescent="0.25">
      <c r="A2662" s="73">
        <v>45245</v>
      </c>
      <c r="B2662" s="74" t="s">
        <v>30780</v>
      </c>
      <c r="C2662" s="73" t="s">
        <v>101</v>
      </c>
      <c r="D2662" s="75">
        <v>48.18</v>
      </c>
      <c r="E2662" s="75">
        <v>48.18</v>
      </c>
      <c r="F2662" s="73" t="s">
        <v>17</v>
      </c>
    </row>
    <row r="2663" spans="1:6" x14ac:dyDescent="0.25">
      <c r="A2663" s="73">
        <v>45246</v>
      </c>
      <c r="B2663" s="74" t="s">
        <v>30781</v>
      </c>
      <c r="C2663" s="73" t="s">
        <v>101</v>
      </c>
      <c r="D2663" s="75">
        <v>212.87</v>
      </c>
      <c r="E2663" s="75">
        <v>212.87</v>
      </c>
      <c r="F2663" s="73" t="s">
        <v>17</v>
      </c>
    </row>
    <row r="2664" spans="1:6" x14ac:dyDescent="0.25">
      <c r="A2664" s="73">
        <v>45247</v>
      </c>
      <c r="B2664" s="74" t="s">
        <v>30782</v>
      </c>
      <c r="C2664" s="73" t="s">
        <v>101</v>
      </c>
      <c r="D2664" s="75">
        <v>30.87</v>
      </c>
      <c r="E2664" s="75">
        <v>30.87</v>
      </c>
      <c r="F2664" s="73" t="s">
        <v>17</v>
      </c>
    </row>
    <row r="2665" spans="1:6" x14ac:dyDescent="0.25">
      <c r="A2665" s="73">
        <v>45248</v>
      </c>
      <c r="B2665" s="74" t="s">
        <v>30783</v>
      </c>
      <c r="C2665" s="73" t="s">
        <v>101</v>
      </c>
      <c r="D2665" s="75">
        <v>80.989999999999995</v>
      </c>
      <c r="E2665" s="75">
        <v>80.989999999999995</v>
      </c>
      <c r="F2665" s="73" t="s">
        <v>17</v>
      </c>
    </row>
    <row r="2666" spans="1:6" x14ac:dyDescent="0.25">
      <c r="A2666" s="73">
        <v>45249</v>
      </c>
      <c r="B2666" s="74" t="s">
        <v>30784</v>
      </c>
      <c r="C2666" s="73" t="s">
        <v>101</v>
      </c>
      <c r="D2666" s="75">
        <v>204.48</v>
      </c>
      <c r="E2666" s="75">
        <v>204.48</v>
      </c>
      <c r="F2666" s="73" t="s">
        <v>17</v>
      </c>
    </row>
    <row r="2667" spans="1:6" x14ac:dyDescent="0.25">
      <c r="A2667" s="73">
        <v>45250</v>
      </c>
      <c r="B2667" s="74" t="s">
        <v>30785</v>
      </c>
      <c r="C2667" s="73" t="s">
        <v>101</v>
      </c>
      <c r="D2667" s="75">
        <v>43.81</v>
      </c>
      <c r="E2667" s="75">
        <v>43.81</v>
      </c>
      <c r="F2667" s="73" t="s">
        <v>17</v>
      </c>
    </row>
    <row r="2668" spans="1:6" x14ac:dyDescent="0.25">
      <c r="A2668" s="73">
        <v>45252</v>
      </c>
      <c r="B2668" s="74" t="s">
        <v>30786</v>
      </c>
      <c r="C2668" s="73" t="s">
        <v>101</v>
      </c>
      <c r="D2668" s="75">
        <v>45.94</v>
      </c>
      <c r="E2668" s="75">
        <v>45.94</v>
      </c>
      <c r="F2668" s="73" t="s">
        <v>17</v>
      </c>
    </row>
    <row r="2669" spans="1:6" x14ac:dyDescent="0.25">
      <c r="A2669" s="73">
        <v>45253</v>
      </c>
      <c r="B2669" s="74" t="s">
        <v>30787</v>
      </c>
      <c r="C2669" s="73" t="s">
        <v>101</v>
      </c>
      <c r="D2669" s="75">
        <v>49.94</v>
      </c>
      <c r="E2669" s="75">
        <v>49.94</v>
      </c>
      <c r="F2669" s="73" t="s">
        <v>17</v>
      </c>
    </row>
    <row r="2670" spans="1:6" x14ac:dyDescent="0.25">
      <c r="A2670" s="73">
        <v>45254</v>
      </c>
      <c r="B2670" s="74" t="s">
        <v>30788</v>
      </c>
      <c r="C2670" s="73" t="s">
        <v>101</v>
      </c>
      <c r="D2670" s="75">
        <v>38.53</v>
      </c>
      <c r="E2670" s="75">
        <v>38.53</v>
      </c>
      <c r="F2670" s="73" t="s">
        <v>17</v>
      </c>
    </row>
    <row r="2671" spans="1:6" x14ac:dyDescent="0.25">
      <c r="A2671" s="73">
        <v>45255</v>
      </c>
      <c r="B2671" s="74" t="s">
        <v>30789</v>
      </c>
      <c r="C2671" s="73" t="s">
        <v>101</v>
      </c>
      <c r="D2671" s="75">
        <v>47.71</v>
      </c>
      <c r="E2671" s="75">
        <v>47.71</v>
      </c>
      <c r="F2671" s="73" t="s">
        <v>17</v>
      </c>
    </row>
    <row r="2672" spans="1:6" x14ac:dyDescent="0.25">
      <c r="A2672" s="73">
        <v>45256</v>
      </c>
      <c r="B2672" s="74" t="s">
        <v>30790</v>
      </c>
      <c r="C2672" s="73" t="s">
        <v>101</v>
      </c>
      <c r="D2672" s="75">
        <v>32.549999999999997</v>
      </c>
      <c r="E2672" s="75">
        <v>32.549999999999997</v>
      </c>
      <c r="F2672" s="73" t="s">
        <v>17</v>
      </c>
    </row>
    <row r="2673" spans="1:6" ht="25.5" x14ac:dyDescent="0.25">
      <c r="A2673" s="73">
        <v>45262</v>
      </c>
      <c r="B2673" s="74" t="s">
        <v>30791</v>
      </c>
      <c r="C2673" s="73" t="s">
        <v>101</v>
      </c>
      <c r="D2673" s="75">
        <v>12.31</v>
      </c>
      <c r="E2673" s="75">
        <v>12.31</v>
      </c>
      <c r="F2673" s="73" t="s">
        <v>17</v>
      </c>
    </row>
    <row r="2674" spans="1:6" ht="25.5" x14ac:dyDescent="0.25">
      <c r="A2674" s="73">
        <v>45263</v>
      </c>
      <c r="B2674" s="74" t="s">
        <v>30792</v>
      </c>
      <c r="C2674" s="73" t="s">
        <v>101</v>
      </c>
      <c r="D2674" s="75">
        <v>17.72</v>
      </c>
      <c r="E2674" s="75">
        <v>17.72</v>
      </c>
      <c r="F2674" s="73" t="s">
        <v>17</v>
      </c>
    </row>
    <row r="2675" spans="1:6" ht="38.25" x14ac:dyDescent="0.25">
      <c r="A2675" s="73">
        <v>45264</v>
      </c>
      <c r="B2675" s="74" t="s">
        <v>30793</v>
      </c>
      <c r="C2675" s="73" t="s">
        <v>101</v>
      </c>
      <c r="D2675" s="75">
        <v>26.78</v>
      </c>
      <c r="E2675" s="75">
        <v>26.78</v>
      </c>
      <c r="F2675" s="73" t="s">
        <v>17</v>
      </c>
    </row>
    <row r="2676" spans="1:6" ht="25.5" x14ac:dyDescent="0.25">
      <c r="A2676" s="73">
        <v>45267</v>
      </c>
      <c r="B2676" s="74" t="s">
        <v>30794</v>
      </c>
      <c r="C2676" s="73" t="s">
        <v>101</v>
      </c>
      <c r="D2676" s="75">
        <v>182.29</v>
      </c>
      <c r="E2676" s="75">
        <v>182.29</v>
      </c>
      <c r="F2676" s="73" t="s">
        <v>17</v>
      </c>
    </row>
    <row r="2677" spans="1:6" ht="25.5" x14ac:dyDescent="0.25">
      <c r="A2677" s="73">
        <v>45278</v>
      </c>
      <c r="B2677" s="74" t="s">
        <v>30795</v>
      </c>
      <c r="C2677" s="73" t="s">
        <v>101</v>
      </c>
      <c r="D2677" s="75">
        <v>117.15</v>
      </c>
      <c r="E2677" s="75">
        <v>117.15</v>
      </c>
      <c r="F2677" s="73" t="s">
        <v>17</v>
      </c>
    </row>
    <row r="2678" spans="1:6" ht="38.25" x14ac:dyDescent="0.25">
      <c r="A2678" s="73">
        <v>45279</v>
      </c>
      <c r="B2678" s="74" t="s">
        <v>30796</v>
      </c>
      <c r="C2678" s="73" t="s">
        <v>101</v>
      </c>
      <c r="D2678" s="75">
        <v>1013.5</v>
      </c>
      <c r="E2678" s="75">
        <v>1013.5</v>
      </c>
      <c r="F2678" s="73" t="s">
        <v>17</v>
      </c>
    </row>
    <row r="2679" spans="1:6" x14ac:dyDescent="0.25">
      <c r="A2679" s="73">
        <v>45299</v>
      </c>
      <c r="B2679" s="74" t="s">
        <v>36367</v>
      </c>
      <c r="C2679" s="73" t="s">
        <v>101</v>
      </c>
      <c r="D2679" s="75">
        <v>84.89</v>
      </c>
      <c r="E2679" s="75">
        <v>84.89</v>
      </c>
      <c r="F2679" s="73" t="s">
        <v>17</v>
      </c>
    </row>
    <row r="2680" spans="1:6" ht="25.5" x14ac:dyDescent="0.25">
      <c r="A2680" s="73">
        <v>45300</v>
      </c>
      <c r="B2680" s="74" t="s">
        <v>36368</v>
      </c>
      <c r="C2680" s="73" t="s">
        <v>101</v>
      </c>
      <c r="D2680" s="75">
        <v>2662.93</v>
      </c>
      <c r="E2680" s="75">
        <v>2662.93</v>
      </c>
      <c r="F2680" s="73" t="s">
        <v>17</v>
      </c>
    </row>
    <row r="2681" spans="1:6" x14ac:dyDescent="0.25">
      <c r="A2681" s="73">
        <v>45301</v>
      </c>
      <c r="B2681" s="74" t="s">
        <v>36369</v>
      </c>
      <c r="C2681" s="73" t="s">
        <v>101</v>
      </c>
      <c r="D2681" s="75">
        <v>267.14999999999998</v>
      </c>
      <c r="E2681" s="75">
        <v>267.14999999999998</v>
      </c>
      <c r="F2681" s="73" t="s">
        <v>17</v>
      </c>
    </row>
    <row r="2682" spans="1:6" x14ac:dyDescent="0.25">
      <c r="A2682" s="73">
        <v>45304</v>
      </c>
      <c r="B2682" s="74" t="s">
        <v>36370</v>
      </c>
      <c r="C2682" s="73" t="s">
        <v>101</v>
      </c>
      <c r="D2682" s="75">
        <v>11599.72</v>
      </c>
      <c r="E2682" s="75">
        <v>11599.72</v>
      </c>
      <c r="F2682" s="73" t="s">
        <v>17</v>
      </c>
    </row>
    <row r="2683" spans="1:6" ht="25.5" x14ac:dyDescent="0.25">
      <c r="A2683" s="73">
        <v>45333</v>
      </c>
      <c r="B2683" s="74" t="s">
        <v>2758</v>
      </c>
      <c r="C2683" s="73" t="s">
        <v>101</v>
      </c>
      <c r="D2683" s="75">
        <v>115.31</v>
      </c>
      <c r="E2683" s="75">
        <v>115.31</v>
      </c>
      <c r="F2683" s="73" t="s">
        <v>17</v>
      </c>
    </row>
    <row r="2684" spans="1:6" ht="25.5" x14ac:dyDescent="0.25">
      <c r="A2684" s="73">
        <v>45334</v>
      </c>
      <c r="B2684" s="74" t="s">
        <v>2759</v>
      </c>
      <c r="C2684" s="73" t="s">
        <v>101</v>
      </c>
      <c r="D2684" s="75">
        <v>17.29</v>
      </c>
      <c r="E2684" s="75">
        <v>17.29</v>
      </c>
      <c r="F2684" s="73" t="s">
        <v>17</v>
      </c>
    </row>
    <row r="2685" spans="1:6" x14ac:dyDescent="0.25">
      <c r="A2685" s="73">
        <v>45394</v>
      </c>
      <c r="B2685" s="74" t="s">
        <v>5981</v>
      </c>
      <c r="C2685" s="73" t="s">
        <v>101</v>
      </c>
      <c r="D2685" s="75">
        <v>45.5</v>
      </c>
      <c r="E2685" s="75">
        <v>45.5</v>
      </c>
      <c r="F2685" s="73" t="s">
        <v>17</v>
      </c>
    </row>
    <row r="2686" spans="1:6" ht="25.5" x14ac:dyDescent="0.25">
      <c r="A2686" s="73">
        <v>86872</v>
      </c>
      <c r="B2686" s="74" t="s">
        <v>3313</v>
      </c>
      <c r="C2686" s="73" t="s">
        <v>101</v>
      </c>
      <c r="D2686" s="75">
        <v>825.96</v>
      </c>
      <c r="E2686" s="75">
        <v>820.14</v>
      </c>
      <c r="F2686" s="73" t="s">
        <v>17</v>
      </c>
    </row>
    <row r="2687" spans="1:6" ht="25.5" x14ac:dyDescent="0.25">
      <c r="A2687" s="73">
        <v>86874</v>
      </c>
      <c r="B2687" s="74" t="s">
        <v>3314</v>
      </c>
      <c r="C2687" s="73" t="s">
        <v>101</v>
      </c>
      <c r="D2687" s="75">
        <v>578.29999999999995</v>
      </c>
      <c r="E2687" s="75">
        <v>575.55999999999995</v>
      </c>
      <c r="F2687" s="73" t="s">
        <v>17</v>
      </c>
    </row>
    <row r="2688" spans="1:6" ht="25.5" x14ac:dyDescent="0.25">
      <c r="A2688" s="73">
        <v>86875</v>
      </c>
      <c r="B2688" s="74" t="s">
        <v>30797</v>
      </c>
      <c r="C2688" s="73" t="s">
        <v>101</v>
      </c>
      <c r="D2688" s="75">
        <v>618.4</v>
      </c>
      <c r="E2688" s="75">
        <v>615.1</v>
      </c>
      <c r="F2688" s="73" t="s">
        <v>17</v>
      </c>
    </row>
    <row r="2689" spans="1:6" ht="25.5" x14ac:dyDescent="0.25">
      <c r="A2689" s="73">
        <v>86876</v>
      </c>
      <c r="B2689" s="74" t="s">
        <v>3315</v>
      </c>
      <c r="C2689" s="73" t="s">
        <v>101</v>
      </c>
      <c r="D2689" s="75">
        <v>353.9</v>
      </c>
      <c r="E2689" s="75">
        <v>351.5</v>
      </c>
      <c r="F2689" s="73" t="s">
        <v>17</v>
      </c>
    </row>
    <row r="2690" spans="1:6" ht="25.5" x14ac:dyDescent="0.25">
      <c r="A2690" s="73">
        <v>86877</v>
      </c>
      <c r="B2690" s="74" t="s">
        <v>3316</v>
      </c>
      <c r="C2690" s="73" t="s">
        <v>101</v>
      </c>
      <c r="D2690" s="75">
        <v>75.94</v>
      </c>
      <c r="E2690" s="75">
        <v>75.39</v>
      </c>
      <c r="F2690" s="73" t="s">
        <v>17</v>
      </c>
    </row>
    <row r="2691" spans="1:6" ht="25.5" x14ac:dyDescent="0.25">
      <c r="A2691" s="73">
        <v>86878</v>
      </c>
      <c r="B2691" s="74" t="s">
        <v>3317</v>
      </c>
      <c r="C2691" s="73" t="s">
        <v>101</v>
      </c>
      <c r="D2691" s="75">
        <v>81.86</v>
      </c>
      <c r="E2691" s="75">
        <v>81.31</v>
      </c>
      <c r="F2691" s="73" t="s">
        <v>17</v>
      </c>
    </row>
    <row r="2692" spans="1:6" ht="25.5" x14ac:dyDescent="0.25">
      <c r="A2692" s="73">
        <v>86879</v>
      </c>
      <c r="B2692" s="74" t="s">
        <v>3318</v>
      </c>
      <c r="C2692" s="73" t="s">
        <v>101</v>
      </c>
      <c r="D2692" s="75">
        <v>11.22</v>
      </c>
      <c r="E2692" s="75">
        <v>10.84</v>
      </c>
      <c r="F2692" s="73" t="s">
        <v>17</v>
      </c>
    </row>
    <row r="2693" spans="1:6" ht="25.5" x14ac:dyDescent="0.25">
      <c r="A2693" s="73">
        <v>86880</v>
      </c>
      <c r="B2693" s="74" t="s">
        <v>3319</v>
      </c>
      <c r="C2693" s="73" t="s">
        <v>101</v>
      </c>
      <c r="D2693" s="75">
        <v>31.27</v>
      </c>
      <c r="E2693" s="75">
        <v>30.89</v>
      </c>
      <c r="F2693" s="73" t="s">
        <v>17</v>
      </c>
    </row>
    <row r="2694" spans="1:6" ht="25.5" x14ac:dyDescent="0.25">
      <c r="A2694" s="73">
        <v>86881</v>
      </c>
      <c r="B2694" s="74" t="s">
        <v>3320</v>
      </c>
      <c r="C2694" s="73" t="s">
        <v>101</v>
      </c>
      <c r="D2694" s="75">
        <v>230.41</v>
      </c>
      <c r="E2694" s="75">
        <v>229.55</v>
      </c>
      <c r="F2694" s="73" t="s">
        <v>17</v>
      </c>
    </row>
    <row r="2695" spans="1:6" ht="25.5" x14ac:dyDescent="0.25">
      <c r="A2695" s="73">
        <v>86882</v>
      </c>
      <c r="B2695" s="74" t="s">
        <v>30798</v>
      </c>
      <c r="C2695" s="73" t="s">
        <v>101</v>
      </c>
      <c r="D2695" s="75">
        <v>26.4</v>
      </c>
      <c r="E2695" s="75">
        <v>25.98</v>
      </c>
      <c r="F2695" s="73" t="s">
        <v>17</v>
      </c>
    </row>
    <row r="2696" spans="1:6" ht="25.5" x14ac:dyDescent="0.25">
      <c r="A2696" s="73">
        <v>86883</v>
      </c>
      <c r="B2696" s="74" t="s">
        <v>30799</v>
      </c>
      <c r="C2696" s="73" t="s">
        <v>101</v>
      </c>
      <c r="D2696" s="75">
        <v>14.3</v>
      </c>
      <c r="E2696" s="75">
        <v>14.03</v>
      </c>
      <c r="F2696" s="73" t="s">
        <v>17</v>
      </c>
    </row>
    <row r="2697" spans="1:6" ht="25.5" x14ac:dyDescent="0.25">
      <c r="A2697" s="73">
        <v>86884</v>
      </c>
      <c r="B2697" s="74" t="s">
        <v>3321</v>
      </c>
      <c r="C2697" s="73" t="s">
        <v>101</v>
      </c>
      <c r="D2697" s="75">
        <v>12.45</v>
      </c>
      <c r="E2697" s="75">
        <v>11.98</v>
      </c>
      <c r="F2697" s="73" t="s">
        <v>17</v>
      </c>
    </row>
    <row r="2698" spans="1:6" ht="25.5" x14ac:dyDescent="0.25">
      <c r="A2698" s="73">
        <v>86885</v>
      </c>
      <c r="B2698" s="74" t="s">
        <v>3322</v>
      </c>
      <c r="C2698" s="73" t="s">
        <v>101</v>
      </c>
      <c r="D2698" s="75">
        <v>14.19</v>
      </c>
      <c r="E2698" s="75">
        <v>13.72</v>
      </c>
      <c r="F2698" s="73" t="s">
        <v>17</v>
      </c>
    </row>
    <row r="2699" spans="1:6" ht="25.5" x14ac:dyDescent="0.25">
      <c r="A2699" s="73">
        <v>86886</v>
      </c>
      <c r="B2699" s="74" t="s">
        <v>30800</v>
      </c>
      <c r="C2699" s="73" t="s">
        <v>101</v>
      </c>
      <c r="D2699" s="75">
        <v>56.25</v>
      </c>
      <c r="E2699" s="75">
        <v>55.78</v>
      </c>
      <c r="F2699" s="73" t="s">
        <v>17</v>
      </c>
    </row>
    <row r="2700" spans="1:6" ht="25.5" x14ac:dyDescent="0.25">
      <c r="A2700" s="73">
        <v>86887</v>
      </c>
      <c r="B2700" s="74" t="s">
        <v>30801</v>
      </c>
      <c r="C2700" s="73" t="s">
        <v>101</v>
      </c>
      <c r="D2700" s="75">
        <v>61.02</v>
      </c>
      <c r="E2700" s="75">
        <v>60.55</v>
      </c>
      <c r="F2700" s="73" t="s">
        <v>17</v>
      </c>
    </row>
    <row r="2701" spans="1:6" ht="25.5" x14ac:dyDescent="0.25">
      <c r="A2701" s="73">
        <v>86888</v>
      </c>
      <c r="B2701" s="74" t="s">
        <v>3323</v>
      </c>
      <c r="C2701" s="73" t="s">
        <v>101</v>
      </c>
      <c r="D2701" s="75">
        <v>557.04</v>
      </c>
      <c r="E2701" s="75">
        <v>554.27</v>
      </c>
      <c r="F2701" s="73" t="s">
        <v>17</v>
      </c>
    </row>
    <row r="2702" spans="1:6" ht="25.5" x14ac:dyDescent="0.25">
      <c r="A2702" s="73">
        <v>86889</v>
      </c>
      <c r="B2702" s="74" t="s">
        <v>3324</v>
      </c>
      <c r="C2702" s="73" t="s">
        <v>101</v>
      </c>
      <c r="D2702" s="75">
        <v>617.39</v>
      </c>
      <c r="E2702" s="75">
        <v>611.61</v>
      </c>
      <c r="F2702" s="73" t="s">
        <v>17</v>
      </c>
    </row>
    <row r="2703" spans="1:6" ht="25.5" x14ac:dyDescent="0.25">
      <c r="A2703" s="73">
        <v>86893</v>
      </c>
      <c r="B2703" s="74" t="s">
        <v>3325</v>
      </c>
      <c r="C2703" s="73" t="s">
        <v>101</v>
      </c>
      <c r="D2703" s="75">
        <v>528.71</v>
      </c>
      <c r="E2703" s="75">
        <v>522.92999999999995</v>
      </c>
      <c r="F2703" s="73" t="s">
        <v>17</v>
      </c>
    </row>
    <row r="2704" spans="1:6" ht="25.5" x14ac:dyDescent="0.25">
      <c r="A2704" s="73">
        <v>86894</v>
      </c>
      <c r="B2704" s="74" t="s">
        <v>3326</v>
      </c>
      <c r="C2704" s="73" t="s">
        <v>101</v>
      </c>
      <c r="D2704" s="75">
        <v>334.97</v>
      </c>
      <c r="E2704" s="75">
        <v>331.74</v>
      </c>
      <c r="F2704" s="73" t="s">
        <v>17</v>
      </c>
    </row>
    <row r="2705" spans="1:6" ht="25.5" x14ac:dyDescent="0.25">
      <c r="A2705" s="73">
        <v>86895</v>
      </c>
      <c r="B2705" s="74" t="s">
        <v>3327</v>
      </c>
      <c r="C2705" s="73" t="s">
        <v>101</v>
      </c>
      <c r="D2705" s="75">
        <v>318.36</v>
      </c>
      <c r="E2705" s="75">
        <v>311.41000000000003</v>
      </c>
      <c r="F2705" s="73" t="s">
        <v>17</v>
      </c>
    </row>
    <row r="2706" spans="1:6" ht="25.5" x14ac:dyDescent="0.25">
      <c r="A2706" s="73">
        <v>86899</v>
      </c>
      <c r="B2706" s="74" t="s">
        <v>3328</v>
      </c>
      <c r="C2706" s="73" t="s">
        <v>101</v>
      </c>
      <c r="D2706" s="75">
        <v>285.08999999999997</v>
      </c>
      <c r="E2706" s="75">
        <v>278.14</v>
      </c>
      <c r="F2706" s="73" t="s">
        <v>17</v>
      </c>
    </row>
    <row r="2707" spans="1:6" ht="25.5" x14ac:dyDescent="0.25">
      <c r="A2707" s="73">
        <v>86900</v>
      </c>
      <c r="B2707" s="74" t="s">
        <v>3329</v>
      </c>
      <c r="C2707" s="73" t="s">
        <v>101</v>
      </c>
      <c r="D2707" s="75">
        <v>229.21</v>
      </c>
      <c r="E2707" s="75">
        <v>227.64</v>
      </c>
      <c r="F2707" s="73" t="s">
        <v>17</v>
      </c>
    </row>
    <row r="2708" spans="1:6" ht="25.5" x14ac:dyDescent="0.25">
      <c r="A2708" s="73">
        <v>86901</v>
      </c>
      <c r="B2708" s="74" t="s">
        <v>3330</v>
      </c>
      <c r="C2708" s="73" t="s">
        <v>101</v>
      </c>
      <c r="D2708" s="75">
        <v>165.06</v>
      </c>
      <c r="E2708" s="75">
        <v>162.29</v>
      </c>
      <c r="F2708" s="73" t="s">
        <v>17</v>
      </c>
    </row>
    <row r="2709" spans="1:6" ht="25.5" x14ac:dyDescent="0.25">
      <c r="A2709" s="73">
        <v>86902</v>
      </c>
      <c r="B2709" s="74" t="s">
        <v>3331</v>
      </c>
      <c r="C2709" s="73" t="s">
        <v>101</v>
      </c>
      <c r="D2709" s="75">
        <v>360.33</v>
      </c>
      <c r="E2709" s="75">
        <v>357.29</v>
      </c>
      <c r="F2709" s="73" t="s">
        <v>17</v>
      </c>
    </row>
    <row r="2710" spans="1:6" ht="25.5" x14ac:dyDescent="0.25">
      <c r="A2710" s="73">
        <v>86903</v>
      </c>
      <c r="B2710" s="74" t="s">
        <v>3332</v>
      </c>
      <c r="C2710" s="73" t="s">
        <v>101</v>
      </c>
      <c r="D2710" s="75">
        <v>406.62</v>
      </c>
      <c r="E2710" s="75">
        <v>401.69</v>
      </c>
      <c r="F2710" s="73" t="s">
        <v>17</v>
      </c>
    </row>
    <row r="2711" spans="1:6" ht="25.5" x14ac:dyDescent="0.25">
      <c r="A2711" s="73">
        <v>86904</v>
      </c>
      <c r="B2711" s="74" t="s">
        <v>3333</v>
      </c>
      <c r="C2711" s="73" t="s">
        <v>101</v>
      </c>
      <c r="D2711" s="75">
        <v>169</v>
      </c>
      <c r="E2711" s="75">
        <v>167.67</v>
      </c>
      <c r="F2711" s="73" t="s">
        <v>17</v>
      </c>
    </row>
    <row r="2712" spans="1:6" ht="25.5" x14ac:dyDescent="0.25">
      <c r="A2712" s="73">
        <v>86905</v>
      </c>
      <c r="B2712" s="74" t="s">
        <v>3334</v>
      </c>
      <c r="C2712" s="73" t="s">
        <v>101</v>
      </c>
      <c r="D2712" s="75">
        <v>395.12</v>
      </c>
      <c r="E2712" s="75">
        <v>393.66</v>
      </c>
      <c r="F2712" s="73" t="s">
        <v>17</v>
      </c>
    </row>
    <row r="2713" spans="1:6" ht="25.5" x14ac:dyDescent="0.25">
      <c r="A2713" s="73">
        <v>86906</v>
      </c>
      <c r="B2713" s="74" t="s">
        <v>3335</v>
      </c>
      <c r="C2713" s="73" t="s">
        <v>101</v>
      </c>
      <c r="D2713" s="75">
        <v>73.16</v>
      </c>
      <c r="E2713" s="75">
        <v>72.86</v>
      </c>
      <c r="F2713" s="73" t="s">
        <v>17</v>
      </c>
    </row>
    <row r="2714" spans="1:6" ht="25.5" x14ac:dyDescent="0.25">
      <c r="A2714" s="73">
        <v>86908</v>
      </c>
      <c r="B2714" s="74" t="s">
        <v>3336</v>
      </c>
      <c r="C2714" s="73" t="s">
        <v>101</v>
      </c>
      <c r="D2714" s="75">
        <v>471.11</v>
      </c>
      <c r="E2714" s="75">
        <v>470.4</v>
      </c>
      <c r="F2714" s="73" t="s">
        <v>17</v>
      </c>
    </row>
    <row r="2715" spans="1:6" ht="25.5" x14ac:dyDescent="0.25">
      <c r="A2715" s="73">
        <v>86909</v>
      </c>
      <c r="B2715" s="74" t="s">
        <v>3337</v>
      </c>
      <c r="C2715" s="73" t="s">
        <v>101</v>
      </c>
      <c r="D2715" s="75">
        <v>127.04</v>
      </c>
      <c r="E2715" s="75">
        <v>126.51</v>
      </c>
      <c r="F2715" s="73" t="s">
        <v>17</v>
      </c>
    </row>
    <row r="2716" spans="1:6" ht="25.5" x14ac:dyDescent="0.25">
      <c r="A2716" s="73">
        <v>86910</v>
      </c>
      <c r="B2716" s="74" t="s">
        <v>3338</v>
      </c>
      <c r="C2716" s="73" t="s">
        <v>101</v>
      </c>
      <c r="D2716" s="75">
        <v>124.78</v>
      </c>
      <c r="E2716" s="75">
        <v>124.41</v>
      </c>
      <c r="F2716" s="73" t="s">
        <v>17</v>
      </c>
    </row>
    <row r="2717" spans="1:6" ht="25.5" x14ac:dyDescent="0.25">
      <c r="A2717" s="73">
        <v>86911</v>
      </c>
      <c r="B2717" s="74" t="s">
        <v>3339</v>
      </c>
      <c r="C2717" s="73" t="s">
        <v>101</v>
      </c>
      <c r="D2717" s="75">
        <v>85.64</v>
      </c>
      <c r="E2717" s="75">
        <v>85.27</v>
      </c>
      <c r="F2717" s="73" t="s">
        <v>17</v>
      </c>
    </row>
    <row r="2718" spans="1:6" ht="25.5" x14ac:dyDescent="0.25">
      <c r="A2718" s="73">
        <v>86913</v>
      </c>
      <c r="B2718" s="74" t="s">
        <v>3340</v>
      </c>
      <c r="C2718" s="73" t="s">
        <v>101</v>
      </c>
      <c r="D2718" s="75">
        <v>54.12</v>
      </c>
      <c r="E2718" s="75">
        <v>53.65</v>
      </c>
      <c r="F2718" s="73" t="s">
        <v>17</v>
      </c>
    </row>
    <row r="2719" spans="1:6" ht="25.5" x14ac:dyDescent="0.25">
      <c r="A2719" s="73">
        <v>86914</v>
      </c>
      <c r="B2719" s="74" t="s">
        <v>3341</v>
      </c>
      <c r="C2719" s="73" t="s">
        <v>101</v>
      </c>
      <c r="D2719" s="75">
        <v>96.29</v>
      </c>
      <c r="E2719" s="75">
        <v>95.82</v>
      </c>
      <c r="F2719" s="73" t="s">
        <v>17</v>
      </c>
    </row>
    <row r="2720" spans="1:6" ht="25.5" x14ac:dyDescent="0.25">
      <c r="A2720" s="73">
        <v>86915</v>
      </c>
      <c r="B2720" s="74" t="s">
        <v>3342</v>
      </c>
      <c r="C2720" s="73" t="s">
        <v>101</v>
      </c>
      <c r="D2720" s="75">
        <v>139.49</v>
      </c>
      <c r="E2720" s="75">
        <v>139.19</v>
      </c>
      <c r="F2720" s="73" t="s">
        <v>17</v>
      </c>
    </row>
    <row r="2721" spans="1:6" ht="25.5" x14ac:dyDescent="0.25">
      <c r="A2721" s="73">
        <v>86916</v>
      </c>
      <c r="B2721" s="74" t="s">
        <v>3343</v>
      </c>
      <c r="C2721" s="73" t="s">
        <v>101</v>
      </c>
      <c r="D2721" s="75">
        <v>26.91</v>
      </c>
      <c r="E2721" s="75">
        <v>26.44</v>
      </c>
      <c r="F2721" s="73" t="s">
        <v>17</v>
      </c>
    </row>
    <row r="2722" spans="1:6" ht="38.25" x14ac:dyDescent="0.25">
      <c r="A2722" s="73">
        <v>86919</v>
      </c>
      <c r="B2722" s="74" t="s">
        <v>3344</v>
      </c>
      <c r="C2722" s="73" t="s">
        <v>101</v>
      </c>
      <c r="D2722" s="75">
        <v>1012.49</v>
      </c>
      <c r="E2722" s="75">
        <v>1005.38</v>
      </c>
      <c r="F2722" s="73" t="s">
        <v>17</v>
      </c>
    </row>
    <row r="2723" spans="1:6" ht="38.25" x14ac:dyDescent="0.25">
      <c r="A2723" s="73">
        <v>86920</v>
      </c>
      <c r="B2723" s="74" t="s">
        <v>3345</v>
      </c>
      <c r="C2723" s="73" t="s">
        <v>101</v>
      </c>
      <c r="D2723" s="75">
        <v>905.6</v>
      </c>
      <c r="E2723" s="75">
        <v>898.66</v>
      </c>
      <c r="F2723" s="73" t="s">
        <v>17</v>
      </c>
    </row>
    <row r="2724" spans="1:6" ht="38.25" x14ac:dyDescent="0.25">
      <c r="A2724" s="73">
        <v>86921</v>
      </c>
      <c r="B2724" s="74" t="s">
        <v>3346</v>
      </c>
      <c r="C2724" s="73" t="s">
        <v>101</v>
      </c>
      <c r="D2724" s="75">
        <v>878.39</v>
      </c>
      <c r="E2724" s="75">
        <v>871.45</v>
      </c>
      <c r="F2724" s="73" t="s">
        <v>17</v>
      </c>
    </row>
    <row r="2725" spans="1:6" ht="38.25" x14ac:dyDescent="0.25">
      <c r="A2725" s="73">
        <v>86922</v>
      </c>
      <c r="B2725" s="74" t="s">
        <v>3347</v>
      </c>
      <c r="C2725" s="73" t="s">
        <v>101</v>
      </c>
      <c r="D2725" s="75">
        <v>980.94</v>
      </c>
      <c r="E2725" s="75">
        <v>976.32</v>
      </c>
      <c r="F2725" s="73" t="s">
        <v>17</v>
      </c>
    </row>
    <row r="2726" spans="1:6" ht="38.25" x14ac:dyDescent="0.25">
      <c r="A2726" s="73">
        <v>86923</v>
      </c>
      <c r="B2726" s="74" t="s">
        <v>3348</v>
      </c>
      <c r="C2726" s="73" t="s">
        <v>101</v>
      </c>
      <c r="D2726" s="75">
        <v>670.04</v>
      </c>
      <c r="E2726" s="75">
        <v>666.03</v>
      </c>
      <c r="F2726" s="73" t="s">
        <v>17</v>
      </c>
    </row>
    <row r="2727" spans="1:6" ht="38.25" x14ac:dyDescent="0.25">
      <c r="A2727" s="73">
        <v>86924</v>
      </c>
      <c r="B2727" s="74" t="s">
        <v>3349</v>
      </c>
      <c r="C2727" s="73" t="s">
        <v>101</v>
      </c>
      <c r="D2727" s="75">
        <v>642.83000000000004</v>
      </c>
      <c r="E2727" s="75">
        <v>638.82000000000005</v>
      </c>
      <c r="F2727" s="73" t="s">
        <v>17</v>
      </c>
    </row>
    <row r="2728" spans="1:6" ht="38.25" x14ac:dyDescent="0.25">
      <c r="A2728" s="73">
        <v>86925</v>
      </c>
      <c r="B2728" s="74" t="s">
        <v>3350</v>
      </c>
      <c r="C2728" s="73" t="s">
        <v>101</v>
      </c>
      <c r="D2728" s="75">
        <v>698.04</v>
      </c>
      <c r="E2728" s="75">
        <v>693.62</v>
      </c>
      <c r="F2728" s="73" t="s">
        <v>17</v>
      </c>
    </row>
    <row r="2729" spans="1:6" ht="38.25" x14ac:dyDescent="0.25">
      <c r="A2729" s="73">
        <v>86926</v>
      </c>
      <c r="B2729" s="74" t="s">
        <v>3351</v>
      </c>
      <c r="C2729" s="73" t="s">
        <v>101</v>
      </c>
      <c r="D2729" s="75">
        <v>670.83</v>
      </c>
      <c r="E2729" s="75">
        <v>666.41</v>
      </c>
      <c r="F2729" s="73" t="s">
        <v>17</v>
      </c>
    </row>
    <row r="2730" spans="1:6" ht="38.25" x14ac:dyDescent="0.25">
      <c r="A2730" s="73">
        <v>86927</v>
      </c>
      <c r="B2730" s="74" t="s">
        <v>3352</v>
      </c>
      <c r="C2730" s="73" t="s">
        <v>101</v>
      </c>
      <c r="D2730" s="75">
        <v>445.64</v>
      </c>
      <c r="E2730" s="75">
        <v>441.97</v>
      </c>
      <c r="F2730" s="73" t="s">
        <v>17</v>
      </c>
    </row>
    <row r="2731" spans="1:6" ht="38.25" x14ac:dyDescent="0.25">
      <c r="A2731" s="73">
        <v>86928</v>
      </c>
      <c r="B2731" s="74" t="s">
        <v>3353</v>
      </c>
      <c r="C2731" s="73" t="s">
        <v>101</v>
      </c>
      <c r="D2731" s="75">
        <v>418.43</v>
      </c>
      <c r="E2731" s="75">
        <v>414.76</v>
      </c>
      <c r="F2731" s="73" t="s">
        <v>17</v>
      </c>
    </row>
    <row r="2732" spans="1:6" ht="38.25" x14ac:dyDescent="0.25">
      <c r="A2732" s="73">
        <v>86929</v>
      </c>
      <c r="B2732" s="74" t="s">
        <v>3354</v>
      </c>
      <c r="C2732" s="73" t="s">
        <v>101</v>
      </c>
      <c r="D2732" s="75">
        <v>433.54</v>
      </c>
      <c r="E2732" s="75">
        <v>430.02</v>
      </c>
      <c r="F2732" s="73" t="s">
        <v>17</v>
      </c>
    </row>
    <row r="2733" spans="1:6" ht="38.25" x14ac:dyDescent="0.25">
      <c r="A2733" s="73">
        <v>86930</v>
      </c>
      <c r="B2733" s="74" t="s">
        <v>3355</v>
      </c>
      <c r="C2733" s="73" t="s">
        <v>101</v>
      </c>
      <c r="D2733" s="75">
        <v>406.33</v>
      </c>
      <c r="E2733" s="75">
        <v>402.81</v>
      </c>
      <c r="F2733" s="73" t="s">
        <v>17</v>
      </c>
    </row>
    <row r="2734" spans="1:6" ht="38.25" x14ac:dyDescent="0.25">
      <c r="A2734" s="73">
        <v>86931</v>
      </c>
      <c r="B2734" s="74" t="s">
        <v>30802</v>
      </c>
      <c r="C2734" s="73" t="s">
        <v>101</v>
      </c>
      <c r="D2734" s="75">
        <v>571.23</v>
      </c>
      <c r="E2734" s="75">
        <v>567.99</v>
      </c>
      <c r="F2734" s="73" t="s">
        <v>17</v>
      </c>
    </row>
    <row r="2735" spans="1:6" ht="38.25" x14ac:dyDescent="0.25">
      <c r="A2735" s="73">
        <v>86932</v>
      </c>
      <c r="B2735" s="74" t="s">
        <v>30803</v>
      </c>
      <c r="C2735" s="73" t="s">
        <v>101</v>
      </c>
      <c r="D2735" s="75">
        <v>618.05999999999995</v>
      </c>
      <c r="E2735" s="75">
        <v>614.82000000000005</v>
      </c>
      <c r="F2735" s="73" t="s">
        <v>17</v>
      </c>
    </row>
    <row r="2736" spans="1:6" ht="51" x14ac:dyDescent="0.25">
      <c r="A2736" s="73">
        <v>86933</v>
      </c>
      <c r="B2736" s="74" t="s">
        <v>3356</v>
      </c>
      <c r="C2736" s="73" t="s">
        <v>101</v>
      </c>
      <c r="D2736" s="75">
        <v>478.28</v>
      </c>
      <c r="E2736" s="75">
        <v>473.88</v>
      </c>
      <c r="F2736" s="73" t="s">
        <v>17</v>
      </c>
    </row>
    <row r="2737" spans="1:6" ht="51" x14ac:dyDescent="0.25">
      <c r="A2737" s="73">
        <v>86934</v>
      </c>
      <c r="B2737" s="74" t="s">
        <v>3357</v>
      </c>
      <c r="C2737" s="73" t="s">
        <v>101</v>
      </c>
      <c r="D2737" s="75">
        <v>466.18</v>
      </c>
      <c r="E2737" s="75">
        <v>461.93</v>
      </c>
      <c r="F2737" s="73" t="s">
        <v>17</v>
      </c>
    </row>
    <row r="2738" spans="1:6" ht="38.25" x14ac:dyDescent="0.25">
      <c r="A2738" s="73">
        <v>86935</v>
      </c>
      <c r="B2738" s="74" t="s">
        <v>3358</v>
      </c>
      <c r="C2738" s="73" t="s">
        <v>101</v>
      </c>
      <c r="D2738" s="75">
        <v>325.37</v>
      </c>
      <c r="E2738" s="75">
        <v>322.98</v>
      </c>
      <c r="F2738" s="73" t="s">
        <v>17</v>
      </c>
    </row>
    <row r="2739" spans="1:6" ht="38.25" x14ac:dyDescent="0.25">
      <c r="A2739" s="73">
        <v>86936</v>
      </c>
      <c r="B2739" s="74" t="s">
        <v>3359</v>
      </c>
      <c r="C2739" s="73" t="s">
        <v>101</v>
      </c>
      <c r="D2739" s="75">
        <v>541.48</v>
      </c>
      <c r="E2739" s="75">
        <v>538.5</v>
      </c>
      <c r="F2739" s="73" t="s">
        <v>17</v>
      </c>
    </row>
    <row r="2740" spans="1:6" ht="38.25" x14ac:dyDescent="0.25">
      <c r="A2740" s="73">
        <v>86937</v>
      </c>
      <c r="B2740" s="74" t="s">
        <v>3360</v>
      </c>
      <c r="C2740" s="73" t="s">
        <v>101</v>
      </c>
      <c r="D2740" s="75">
        <v>255.3</v>
      </c>
      <c r="E2740" s="75">
        <v>251.71</v>
      </c>
      <c r="F2740" s="73" t="s">
        <v>17</v>
      </c>
    </row>
    <row r="2741" spans="1:6" ht="38.25" x14ac:dyDescent="0.25">
      <c r="A2741" s="73">
        <v>86938</v>
      </c>
      <c r="B2741" s="74" t="s">
        <v>3361</v>
      </c>
      <c r="C2741" s="73" t="s">
        <v>101</v>
      </c>
      <c r="D2741" s="75">
        <v>471.41</v>
      </c>
      <c r="E2741" s="75">
        <v>467.23</v>
      </c>
      <c r="F2741" s="73" t="s">
        <v>17</v>
      </c>
    </row>
    <row r="2742" spans="1:6" ht="51" x14ac:dyDescent="0.25">
      <c r="A2742" s="73">
        <v>86939</v>
      </c>
      <c r="B2742" s="74" t="s">
        <v>3362</v>
      </c>
      <c r="C2742" s="73" t="s">
        <v>101</v>
      </c>
      <c r="D2742" s="75">
        <v>471.46</v>
      </c>
      <c r="E2742" s="75">
        <v>467</v>
      </c>
      <c r="F2742" s="73" t="s">
        <v>17</v>
      </c>
    </row>
    <row r="2743" spans="1:6" ht="51" x14ac:dyDescent="0.25">
      <c r="A2743" s="73">
        <v>86940</v>
      </c>
      <c r="B2743" s="74" t="s">
        <v>3363</v>
      </c>
      <c r="C2743" s="73" t="s">
        <v>101</v>
      </c>
      <c r="D2743" s="75">
        <v>1230.1300000000001</v>
      </c>
      <c r="E2743" s="75">
        <v>1221.3900000000001</v>
      </c>
      <c r="F2743" s="73" t="s">
        <v>17</v>
      </c>
    </row>
    <row r="2744" spans="1:6" ht="51" x14ac:dyDescent="0.25">
      <c r="A2744" s="73">
        <v>86941</v>
      </c>
      <c r="B2744" s="74" t="s">
        <v>3364</v>
      </c>
      <c r="C2744" s="73" t="s">
        <v>101</v>
      </c>
      <c r="D2744" s="75">
        <v>913.48</v>
      </c>
      <c r="E2744" s="75">
        <v>906.37</v>
      </c>
      <c r="F2744" s="73" t="s">
        <v>17</v>
      </c>
    </row>
    <row r="2745" spans="1:6" ht="51" x14ac:dyDescent="0.25">
      <c r="A2745" s="73">
        <v>86942</v>
      </c>
      <c r="B2745" s="74" t="s">
        <v>3365</v>
      </c>
      <c r="C2745" s="73" t="s">
        <v>101</v>
      </c>
      <c r="D2745" s="75">
        <v>292.23</v>
      </c>
      <c r="E2745" s="75">
        <v>289.33</v>
      </c>
      <c r="F2745" s="73" t="s">
        <v>17</v>
      </c>
    </row>
    <row r="2746" spans="1:6" ht="51" x14ac:dyDescent="0.25">
      <c r="A2746" s="73">
        <v>86943</v>
      </c>
      <c r="B2746" s="74" t="s">
        <v>3366</v>
      </c>
      <c r="C2746" s="73" t="s">
        <v>101</v>
      </c>
      <c r="D2746" s="75">
        <v>280.13</v>
      </c>
      <c r="E2746" s="75">
        <v>277.38</v>
      </c>
      <c r="F2746" s="73" t="s">
        <v>17</v>
      </c>
    </row>
    <row r="2747" spans="1:6" ht="51" x14ac:dyDescent="0.25">
      <c r="A2747" s="73">
        <v>86947</v>
      </c>
      <c r="B2747" s="74" t="s">
        <v>3367</v>
      </c>
      <c r="C2747" s="73" t="s">
        <v>101</v>
      </c>
      <c r="D2747" s="75">
        <v>1273.6600000000001</v>
      </c>
      <c r="E2747" s="75">
        <v>1260.1300000000001</v>
      </c>
      <c r="F2747" s="73" t="s">
        <v>17</v>
      </c>
    </row>
    <row r="2748" spans="1:6" ht="25.5" x14ac:dyDescent="0.25">
      <c r="A2748" s="73">
        <v>89349</v>
      </c>
      <c r="B2748" s="74" t="s">
        <v>3368</v>
      </c>
      <c r="C2748" s="73" t="s">
        <v>101</v>
      </c>
      <c r="D2748" s="75">
        <v>40.17</v>
      </c>
      <c r="E2748" s="75">
        <v>39.83</v>
      </c>
      <c r="F2748" s="73" t="s">
        <v>17</v>
      </c>
    </row>
    <row r="2749" spans="1:6" ht="25.5" x14ac:dyDescent="0.25">
      <c r="A2749" s="73">
        <v>89351</v>
      </c>
      <c r="B2749" s="74" t="s">
        <v>30804</v>
      </c>
      <c r="C2749" s="73" t="s">
        <v>101</v>
      </c>
      <c r="D2749" s="75">
        <v>49.3</v>
      </c>
      <c r="E2749" s="75">
        <v>48.81</v>
      </c>
      <c r="F2749" s="73" t="s">
        <v>17</v>
      </c>
    </row>
    <row r="2750" spans="1:6" ht="25.5" x14ac:dyDescent="0.25">
      <c r="A2750" s="73">
        <v>89352</v>
      </c>
      <c r="B2750" s="74" t="s">
        <v>3369</v>
      </c>
      <c r="C2750" s="73" t="s">
        <v>101</v>
      </c>
      <c r="D2750" s="75">
        <v>55.02</v>
      </c>
      <c r="E2750" s="75">
        <v>54.68</v>
      </c>
      <c r="F2750" s="73" t="s">
        <v>17</v>
      </c>
    </row>
    <row r="2751" spans="1:6" ht="25.5" x14ac:dyDescent="0.25">
      <c r="A2751" s="73">
        <v>89353</v>
      </c>
      <c r="B2751" s="74" t="s">
        <v>3370</v>
      </c>
      <c r="C2751" s="73" t="s">
        <v>101</v>
      </c>
      <c r="D2751" s="75">
        <v>59.94</v>
      </c>
      <c r="E2751" s="75">
        <v>59.45</v>
      </c>
      <c r="F2751" s="73" t="s">
        <v>17</v>
      </c>
    </row>
    <row r="2752" spans="1:6" ht="25.5" x14ac:dyDescent="0.25">
      <c r="A2752" s="73">
        <v>89354</v>
      </c>
      <c r="B2752" s="74" t="s">
        <v>3371</v>
      </c>
      <c r="C2752" s="73" t="s">
        <v>101</v>
      </c>
      <c r="D2752" s="75">
        <v>532.71</v>
      </c>
      <c r="E2752" s="75">
        <v>529.89</v>
      </c>
      <c r="F2752" s="73" t="s">
        <v>17</v>
      </c>
    </row>
    <row r="2753" spans="1:6" ht="25.5" x14ac:dyDescent="0.25">
      <c r="A2753" s="73">
        <v>89358</v>
      </c>
      <c r="B2753" s="74" t="s">
        <v>3372</v>
      </c>
      <c r="C2753" s="73" t="s">
        <v>101</v>
      </c>
      <c r="D2753" s="75">
        <v>8.7899999999999991</v>
      </c>
      <c r="E2753" s="75">
        <v>8.1999999999999993</v>
      </c>
      <c r="F2753" s="73" t="s">
        <v>17</v>
      </c>
    </row>
    <row r="2754" spans="1:6" ht="25.5" x14ac:dyDescent="0.25">
      <c r="A2754" s="73">
        <v>89359</v>
      </c>
      <c r="B2754" s="74" t="s">
        <v>3373</v>
      </c>
      <c r="C2754" s="73" t="s">
        <v>101</v>
      </c>
      <c r="D2754" s="75">
        <v>9.4</v>
      </c>
      <c r="E2754" s="75">
        <v>8.81</v>
      </c>
      <c r="F2754" s="73" t="s">
        <v>17</v>
      </c>
    </row>
    <row r="2755" spans="1:6" ht="25.5" x14ac:dyDescent="0.25">
      <c r="A2755" s="73">
        <v>89360</v>
      </c>
      <c r="B2755" s="74" t="s">
        <v>3374</v>
      </c>
      <c r="C2755" s="73" t="s">
        <v>101</v>
      </c>
      <c r="D2755" s="75">
        <v>10.51</v>
      </c>
      <c r="E2755" s="75">
        <v>9.92</v>
      </c>
      <c r="F2755" s="73" t="s">
        <v>17</v>
      </c>
    </row>
    <row r="2756" spans="1:6" ht="25.5" x14ac:dyDescent="0.25">
      <c r="A2756" s="73">
        <v>89361</v>
      </c>
      <c r="B2756" s="74" t="s">
        <v>3375</v>
      </c>
      <c r="C2756" s="73" t="s">
        <v>101</v>
      </c>
      <c r="D2756" s="75">
        <v>10.59</v>
      </c>
      <c r="E2756" s="75">
        <v>10</v>
      </c>
      <c r="F2756" s="73" t="s">
        <v>17</v>
      </c>
    </row>
    <row r="2757" spans="1:6" ht="25.5" x14ac:dyDescent="0.25">
      <c r="A2757" s="73">
        <v>89362</v>
      </c>
      <c r="B2757" s="74" t="s">
        <v>3376</v>
      </c>
      <c r="C2757" s="73" t="s">
        <v>101</v>
      </c>
      <c r="D2757" s="75">
        <v>10.45</v>
      </c>
      <c r="E2757" s="75">
        <v>9.75</v>
      </c>
      <c r="F2757" s="73" t="s">
        <v>17</v>
      </c>
    </row>
    <row r="2758" spans="1:6" ht="25.5" x14ac:dyDescent="0.25">
      <c r="A2758" s="73">
        <v>89363</v>
      </c>
      <c r="B2758" s="74" t="s">
        <v>3377</v>
      </c>
      <c r="C2758" s="73" t="s">
        <v>101</v>
      </c>
      <c r="D2758" s="75">
        <v>11.33</v>
      </c>
      <c r="E2758" s="75">
        <v>10.63</v>
      </c>
      <c r="F2758" s="73" t="s">
        <v>17</v>
      </c>
    </row>
    <row r="2759" spans="1:6" ht="25.5" x14ac:dyDescent="0.25">
      <c r="A2759" s="73">
        <v>89364</v>
      </c>
      <c r="B2759" s="74" t="s">
        <v>3378</v>
      </c>
      <c r="C2759" s="73" t="s">
        <v>101</v>
      </c>
      <c r="D2759" s="75">
        <v>13.01</v>
      </c>
      <c r="E2759" s="75">
        <v>12.31</v>
      </c>
      <c r="F2759" s="73" t="s">
        <v>17</v>
      </c>
    </row>
    <row r="2760" spans="1:6" ht="25.5" x14ac:dyDescent="0.25">
      <c r="A2760" s="73">
        <v>89365</v>
      </c>
      <c r="B2760" s="74" t="s">
        <v>3379</v>
      </c>
      <c r="C2760" s="73" t="s">
        <v>101</v>
      </c>
      <c r="D2760" s="75">
        <v>12.4</v>
      </c>
      <c r="E2760" s="75">
        <v>11.7</v>
      </c>
      <c r="F2760" s="73" t="s">
        <v>17</v>
      </c>
    </row>
    <row r="2761" spans="1:6" ht="38.25" x14ac:dyDescent="0.25">
      <c r="A2761" s="73">
        <v>89366</v>
      </c>
      <c r="B2761" s="74" t="s">
        <v>30805</v>
      </c>
      <c r="C2761" s="73" t="s">
        <v>101</v>
      </c>
      <c r="D2761" s="75">
        <v>18</v>
      </c>
      <c r="E2761" s="75">
        <v>17.350000000000001</v>
      </c>
      <c r="F2761" s="73" t="s">
        <v>17</v>
      </c>
    </row>
    <row r="2762" spans="1:6" ht="25.5" x14ac:dyDescent="0.25">
      <c r="A2762" s="73">
        <v>89367</v>
      </c>
      <c r="B2762" s="74" t="s">
        <v>3380</v>
      </c>
      <c r="C2762" s="73" t="s">
        <v>101</v>
      </c>
      <c r="D2762" s="75">
        <v>14.42</v>
      </c>
      <c r="E2762" s="75">
        <v>13.6</v>
      </c>
      <c r="F2762" s="73" t="s">
        <v>17</v>
      </c>
    </row>
    <row r="2763" spans="1:6" ht="25.5" x14ac:dyDescent="0.25">
      <c r="A2763" s="73">
        <v>89368</v>
      </c>
      <c r="B2763" s="74" t="s">
        <v>3381</v>
      </c>
      <c r="C2763" s="73" t="s">
        <v>101</v>
      </c>
      <c r="D2763" s="75">
        <v>16.37</v>
      </c>
      <c r="E2763" s="75">
        <v>15.55</v>
      </c>
      <c r="F2763" s="73" t="s">
        <v>17</v>
      </c>
    </row>
    <row r="2764" spans="1:6" ht="25.5" x14ac:dyDescent="0.25">
      <c r="A2764" s="73">
        <v>89369</v>
      </c>
      <c r="B2764" s="74" t="s">
        <v>3382</v>
      </c>
      <c r="C2764" s="73" t="s">
        <v>101</v>
      </c>
      <c r="D2764" s="75">
        <v>18.989999999999998</v>
      </c>
      <c r="E2764" s="75">
        <v>18.170000000000002</v>
      </c>
      <c r="F2764" s="73" t="s">
        <v>17</v>
      </c>
    </row>
    <row r="2765" spans="1:6" ht="25.5" x14ac:dyDescent="0.25">
      <c r="A2765" s="73">
        <v>89370</v>
      </c>
      <c r="B2765" s="74" t="s">
        <v>3383</v>
      </c>
      <c r="C2765" s="73" t="s">
        <v>101</v>
      </c>
      <c r="D2765" s="75">
        <v>16.739999999999998</v>
      </c>
      <c r="E2765" s="75">
        <v>15.92</v>
      </c>
      <c r="F2765" s="73" t="s">
        <v>17</v>
      </c>
    </row>
    <row r="2766" spans="1:6" ht="25.5" x14ac:dyDescent="0.25">
      <c r="A2766" s="73">
        <v>89371</v>
      </c>
      <c r="B2766" s="74" t="s">
        <v>3384</v>
      </c>
      <c r="C2766" s="73" t="s">
        <v>101</v>
      </c>
      <c r="D2766" s="75">
        <v>6.59</v>
      </c>
      <c r="E2766" s="75">
        <v>6.19</v>
      </c>
      <c r="F2766" s="73" t="s">
        <v>17</v>
      </c>
    </row>
    <row r="2767" spans="1:6" ht="25.5" x14ac:dyDescent="0.25">
      <c r="A2767" s="73">
        <v>89372</v>
      </c>
      <c r="B2767" s="74" t="s">
        <v>3385</v>
      </c>
      <c r="C2767" s="73" t="s">
        <v>101</v>
      </c>
      <c r="D2767" s="75">
        <v>17.72</v>
      </c>
      <c r="E2767" s="75">
        <v>17.32</v>
      </c>
      <c r="F2767" s="73" t="s">
        <v>17</v>
      </c>
    </row>
    <row r="2768" spans="1:6" ht="25.5" x14ac:dyDescent="0.25">
      <c r="A2768" s="73">
        <v>89373</v>
      </c>
      <c r="B2768" s="74" t="s">
        <v>3386</v>
      </c>
      <c r="C2768" s="73" t="s">
        <v>101</v>
      </c>
      <c r="D2768" s="75">
        <v>7.88</v>
      </c>
      <c r="E2768" s="75">
        <v>7.45</v>
      </c>
      <c r="F2768" s="73" t="s">
        <v>17</v>
      </c>
    </row>
    <row r="2769" spans="1:6" ht="25.5" x14ac:dyDescent="0.25">
      <c r="A2769" s="73">
        <v>89374</v>
      </c>
      <c r="B2769" s="74" t="s">
        <v>3387</v>
      </c>
      <c r="C2769" s="73" t="s">
        <v>101</v>
      </c>
      <c r="D2769" s="75">
        <v>11.19</v>
      </c>
      <c r="E2769" s="75">
        <v>10.82</v>
      </c>
      <c r="F2769" s="73" t="s">
        <v>17</v>
      </c>
    </row>
    <row r="2770" spans="1:6" ht="25.5" x14ac:dyDescent="0.25">
      <c r="A2770" s="73">
        <v>89375</v>
      </c>
      <c r="B2770" s="74" t="s">
        <v>3388</v>
      </c>
      <c r="C2770" s="73" t="s">
        <v>101</v>
      </c>
      <c r="D2770" s="75">
        <v>13.22</v>
      </c>
      <c r="E2770" s="75">
        <v>12.82</v>
      </c>
      <c r="F2770" s="73" t="s">
        <v>17</v>
      </c>
    </row>
    <row r="2771" spans="1:6" ht="38.25" x14ac:dyDescent="0.25">
      <c r="A2771" s="73">
        <v>89376</v>
      </c>
      <c r="B2771" s="74" t="s">
        <v>30806</v>
      </c>
      <c r="C2771" s="73" t="s">
        <v>101</v>
      </c>
      <c r="D2771" s="75">
        <v>6.27</v>
      </c>
      <c r="E2771" s="75">
        <v>5.9</v>
      </c>
      <c r="F2771" s="73" t="s">
        <v>17</v>
      </c>
    </row>
    <row r="2772" spans="1:6" ht="25.5" x14ac:dyDescent="0.25">
      <c r="A2772" s="73">
        <v>89377</v>
      </c>
      <c r="B2772" s="74" t="s">
        <v>3389</v>
      </c>
      <c r="C2772" s="73" t="s">
        <v>101</v>
      </c>
      <c r="D2772" s="75">
        <v>11.29</v>
      </c>
      <c r="E2772" s="75">
        <v>10.89</v>
      </c>
      <c r="F2772" s="73" t="s">
        <v>17</v>
      </c>
    </row>
    <row r="2773" spans="1:6" ht="25.5" x14ac:dyDescent="0.25">
      <c r="A2773" s="73">
        <v>89378</v>
      </c>
      <c r="B2773" s="74" t="s">
        <v>3390</v>
      </c>
      <c r="C2773" s="73" t="s">
        <v>101</v>
      </c>
      <c r="D2773" s="75">
        <v>7.76</v>
      </c>
      <c r="E2773" s="75">
        <v>7.31</v>
      </c>
      <c r="F2773" s="73" t="s">
        <v>17</v>
      </c>
    </row>
    <row r="2774" spans="1:6" ht="25.5" x14ac:dyDescent="0.25">
      <c r="A2774" s="73">
        <v>89379</v>
      </c>
      <c r="B2774" s="74" t="s">
        <v>3391</v>
      </c>
      <c r="C2774" s="73" t="s">
        <v>101</v>
      </c>
      <c r="D2774" s="75">
        <v>20.8</v>
      </c>
      <c r="E2774" s="75">
        <v>20.350000000000001</v>
      </c>
      <c r="F2774" s="73" t="s">
        <v>17</v>
      </c>
    </row>
    <row r="2775" spans="1:6" ht="25.5" x14ac:dyDescent="0.25">
      <c r="A2775" s="73">
        <v>89380</v>
      </c>
      <c r="B2775" s="74" t="s">
        <v>3392</v>
      </c>
      <c r="C2775" s="73" t="s">
        <v>101</v>
      </c>
      <c r="D2775" s="75">
        <v>11.11</v>
      </c>
      <c r="E2775" s="75">
        <v>10.61</v>
      </c>
      <c r="F2775" s="73" t="s">
        <v>17</v>
      </c>
    </row>
    <row r="2776" spans="1:6" ht="25.5" x14ac:dyDescent="0.25">
      <c r="A2776" s="73">
        <v>89381</v>
      </c>
      <c r="B2776" s="74" t="s">
        <v>30807</v>
      </c>
      <c r="C2776" s="73" t="s">
        <v>101</v>
      </c>
      <c r="D2776" s="75">
        <v>13.72</v>
      </c>
      <c r="E2776" s="75">
        <v>13.29</v>
      </c>
      <c r="F2776" s="73" t="s">
        <v>17</v>
      </c>
    </row>
    <row r="2777" spans="1:6" ht="25.5" x14ac:dyDescent="0.25">
      <c r="A2777" s="73">
        <v>89382</v>
      </c>
      <c r="B2777" s="74" t="s">
        <v>3393</v>
      </c>
      <c r="C2777" s="73" t="s">
        <v>101</v>
      </c>
      <c r="D2777" s="75">
        <v>15.87</v>
      </c>
      <c r="E2777" s="75">
        <v>15.42</v>
      </c>
      <c r="F2777" s="73" t="s">
        <v>17</v>
      </c>
    </row>
    <row r="2778" spans="1:6" ht="38.25" x14ac:dyDescent="0.25">
      <c r="A2778" s="73">
        <v>89383</v>
      </c>
      <c r="B2778" s="74" t="s">
        <v>30808</v>
      </c>
      <c r="C2778" s="73" t="s">
        <v>101</v>
      </c>
      <c r="D2778" s="75">
        <v>7.3</v>
      </c>
      <c r="E2778" s="75">
        <v>6.87</v>
      </c>
      <c r="F2778" s="73" t="s">
        <v>17</v>
      </c>
    </row>
    <row r="2779" spans="1:6" ht="25.5" x14ac:dyDescent="0.25">
      <c r="A2779" s="73">
        <v>89384</v>
      </c>
      <c r="B2779" s="74" t="s">
        <v>30809</v>
      </c>
      <c r="C2779" s="73" t="s">
        <v>101</v>
      </c>
      <c r="D2779" s="75">
        <v>14.39</v>
      </c>
      <c r="E2779" s="75">
        <v>13.94</v>
      </c>
      <c r="F2779" s="73" t="s">
        <v>17</v>
      </c>
    </row>
    <row r="2780" spans="1:6" ht="25.5" x14ac:dyDescent="0.25">
      <c r="A2780" s="73">
        <v>89385</v>
      </c>
      <c r="B2780" s="74" t="s">
        <v>30810</v>
      </c>
      <c r="C2780" s="73" t="s">
        <v>101</v>
      </c>
      <c r="D2780" s="75">
        <v>8</v>
      </c>
      <c r="E2780" s="75">
        <v>7.57</v>
      </c>
      <c r="F2780" s="73" t="s">
        <v>17</v>
      </c>
    </row>
    <row r="2781" spans="1:6" ht="25.5" x14ac:dyDescent="0.25">
      <c r="A2781" s="73">
        <v>89386</v>
      </c>
      <c r="B2781" s="74" t="s">
        <v>3394</v>
      </c>
      <c r="C2781" s="73" t="s">
        <v>101</v>
      </c>
      <c r="D2781" s="75">
        <v>10.62</v>
      </c>
      <c r="E2781" s="75">
        <v>10.07</v>
      </c>
      <c r="F2781" s="73" t="s">
        <v>17</v>
      </c>
    </row>
    <row r="2782" spans="1:6" ht="25.5" x14ac:dyDescent="0.25">
      <c r="A2782" s="73">
        <v>89387</v>
      </c>
      <c r="B2782" s="74" t="s">
        <v>30811</v>
      </c>
      <c r="C2782" s="73" t="s">
        <v>101</v>
      </c>
      <c r="D2782" s="75">
        <v>33.159999999999997</v>
      </c>
      <c r="E2782" s="75">
        <v>32.61</v>
      </c>
      <c r="F2782" s="73" t="s">
        <v>17</v>
      </c>
    </row>
    <row r="2783" spans="1:6" ht="25.5" x14ac:dyDescent="0.25">
      <c r="A2783" s="73">
        <v>89389</v>
      </c>
      <c r="B2783" s="74" t="s">
        <v>30812</v>
      </c>
      <c r="C2783" s="73" t="s">
        <v>101</v>
      </c>
      <c r="D2783" s="75">
        <v>12.7</v>
      </c>
      <c r="E2783" s="75">
        <v>12.2</v>
      </c>
      <c r="F2783" s="73" t="s">
        <v>17</v>
      </c>
    </row>
    <row r="2784" spans="1:6" ht="25.5" x14ac:dyDescent="0.25">
      <c r="A2784" s="73">
        <v>89390</v>
      </c>
      <c r="B2784" s="74" t="s">
        <v>3395</v>
      </c>
      <c r="C2784" s="73" t="s">
        <v>101</v>
      </c>
      <c r="D2784" s="75">
        <v>23.59</v>
      </c>
      <c r="E2784" s="75">
        <v>23.04</v>
      </c>
      <c r="F2784" s="73" t="s">
        <v>17</v>
      </c>
    </row>
    <row r="2785" spans="1:6" ht="38.25" x14ac:dyDescent="0.25">
      <c r="A2785" s="73">
        <v>89391</v>
      </c>
      <c r="B2785" s="74" t="s">
        <v>30813</v>
      </c>
      <c r="C2785" s="73" t="s">
        <v>101</v>
      </c>
      <c r="D2785" s="75">
        <v>9.6300000000000008</v>
      </c>
      <c r="E2785" s="75">
        <v>9.1300000000000008</v>
      </c>
      <c r="F2785" s="73" t="s">
        <v>17</v>
      </c>
    </row>
    <row r="2786" spans="1:6" ht="25.5" x14ac:dyDescent="0.25">
      <c r="A2786" s="73">
        <v>89392</v>
      </c>
      <c r="B2786" s="74" t="s">
        <v>30814</v>
      </c>
      <c r="C2786" s="73" t="s">
        <v>101</v>
      </c>
      <c r="D2786" s="75">
        <v>27.03</v>
      </c>
      <c r="E2786" s="75">
        <v>26.48</v>
      </c>
      <c r="F2786" s="73" t="s">
        <v>17</v>
      </c>
    </row>
    <row r="2787" spans="1:6" ht="25.5" x14ac:dyDescent="0.25">
      <c r="A2787" s="73">
        <v>89393</v>
      </c>
      <c r="B2787" s="74" t="s">
        <v>3396</v>
      </c>
      <c r="C2787" s="73" t="s">
        <v>101</v>
      </c>
      <c r="D2787" s="75">
        <v>12.18</v>
      </c>
      <c r="E2787" s="75">
        <v>11.39</v>
      </c>
      <c r="F2787" s="73" t="s">
        <v>17</v>
      </c>
    </row>
    <row r="2788" spans="1:6" ht="38.25" x14ac:dyDescent="0.25">
      <c r="A2788" s="73">
        <v>89394</v>
      </c>
      <c r="B2788" s="74" t="s">
        <v>30815</v>
      </c>
      <c r="C2788" s="73" t="s">
        <v>101</v>
      </c>
      <c r="D2788" s="75">
        <v>20.59</v>
      </c>
      <c r="E2788" s="75">
        <v>19.86</v>
      </c>
      <c r="F2788" s="73" t="s">
        <v>17</v>
      </c>
    </row>
    <row r="2789" spans="1:6" ht="25.5" x14ac:dyDescent="0.25">
      <c r="A2789" s="73">
        <v>89395</v>
      </c>
      <c r="B2789" s="74" t="s">
        <v>3397</v>
      </c>
      <c r="C2789" s="73" t="s">
        <v>101</v>
      </c>
      <c r="D2789" s="75">
        <v>14.41</v>
      </c>
      <c r="E2789" s="75">
        <v>13.49</v>
      </c>
      <c r="F2789" s="73" t="s">
        <v>17</v>
      </c>
    </row>
    <row r="2790" spans="1:6" ht="38.25" x14ac:dyDescent="0.25">
      <c r="A2790" s="73">
        <v>89396</v>
      </c>
      <c r="B2790" s="74" t="s">
        <v>30816</v>
      </c>
      <c r="C2790" s="73" t="s">
        <v>101</v>
      </c>
      <c r="D2790" s="75">
        <v>22.57</v>
      </c>
      <c r="E2790" s="75">
        <v>21.78</v>
      </c>
      <c r="F2790" s="73" t="s">
        <v>17</v>
      </c>
    </row>
    <row r="2791" spans="1:6" ht="25.5" x14ac:dyDescent="0.25">
      <c r="A2791" s="73">
        <v>89397</v>
      </c>
      <c r="B2791" s="74" t="s">
        <v>3398</v>
      </c>
      <c r="C2791" s="73" t="s">
        <v>101</v>
      </c>
      <c r="D2791" s="75">
        <v>16.36</v>
      </c>
      <c r="E2791" s="75">
        <v>15.5</v>
      </c>
      <c r="F2791" s="73" t="s">
        <v>17</v>
      </c>
    </row>
    <row r="2792" spans="1:6" ht="25.5" x14ac:dyDescent="0.25">
      <c r="A2792" s="73">
        <v>89398</v>
      </c>
      <c r="B2792" s="74" t="s">
        <v>3399</v>
      </c>
      <c r="C2792" s="73" t="s">
        <v>101</v>
      </c>
      <c r="D2792" s="75">
        <v>20.149999999999999</v>
      </c>
      <c r="E2792" s="75">
        <v>19.05</v>
      </c>
      <c r="F2792" s="73" t="s">
        <v>17</v>
      </c>
    </row>
    <row r="2793" spans="1:6" ht="38.25" x14ac:dyDescent="0.25">
      <c r="A2793" s="73">
        <v>89399</v>
      </c>
      <c r="B2793" s="74" t="s">
        <v>30817</v>
      </c>
      <c r="C2793" s="73" t="s">
        <v>101</v>
      </c>
      <c r="D2793" s="75">
        <v>27.41</v>
      </c>
      <c r="E2793" s="75">
        <v>26.51</v>
      </c>
      <c r="F2793" s="73" t="s">
        <v>17</v>
      </c>
    </row>
    <row r="2794" spans="1:6" ht="25.5" x14ac:dyDescent="0.25">
      <c r="A2794" s="73">
        <v>89400</v>
      </c>
      <c r="B2794" s="74" t="s">
        <v>3400</v>
      </c>
      <c r="C2794" s="73" t="s">
        <v>101</v>
      </c>
      <c r="D2794" s="75">
        <v>22.03</v>
      </c>
      <c r="E2794" s="75">
        <v>21.03</v>
      </c>
      <c r="F2794" s="73" t="s">
        <v>17</v>
      </c>
    </row>
    <row r="2795" spans="1:6" ht="25.5" x14ac:dyDescent="0.25">
      <c r="A2795" s="73">
        <v>89404</v>
      </c>
      <c r="B2795" s="74" t="s">
        <v>3401</v>
      </c>
      <c r="C2795" s="73" t="s">
        <v>101</v>
      </c>
      <c r="D2795" s="75">
        <v>8.02</v>
      </c>
      <c r="E2795" s="75">
        <v>7.48</v>
      </c>
      <c r="F2795" s="73" t="s">
        <v>17</v>
      </c>
    </row>
    <row r="2796" spans="1:6" ht="25.5" x14ac:dyDescent="0.25">
      <c r="A2796" s="73">
        <v>89405</v>
      </c>
      <c r="B2796" s="74" t="s">
        <v>3402</v>
      </c>
      <c r="C2796" s="73" t="s">
        <v>101</v>
      </c>
      <c r="D2796" s="75">
        <v>8.6300000000000008</v>
      </c>
      <c r="E2796" s="75">
        <v>8.09</v>
      </c>
      <c r="F2796" s="73" t="s">
        <v>17</v>
      </c>
    </row>
    <row r="2797" spans="1:6" ht="25.5" x14ac:dyDescent="0.25">
      <c r="A2797" s="73">
        <v>89406</v>
      </c>
      <c r="B2797" s="74" t="s">
        <v>3403</v>
      </c>
      <c r="C2797" s="73" t="s">
        <v>101</v>
      </c>
      <c r="D2797" s="75">
        <v>9.74</v>
      </c>
      <c r="E2797" s="75">
        <v>9.1999999999999993</v>
      </c>
      <c r="F2797" s="73" t="s">
        <v>17</v>
      </c>
    </row>
    <row r="2798" spans="1:6" ht="25.5" x14ac:dyDescent="0.25">
      <c r="A2798" s="73">
        <v>89407</v>
      </c>
      <c r="B2798" s="74" t="s">
        <v>3404</v>
      </c>
      <c r="C2798" s="73" t="s">
        <v>101</v>
      </c>
      <c r="D2798" s="75">
        <v>9.82</v>
      </c>
      <c r="E2798" s="75">
        <v>9.2799999999999994</v>
      </c>
      <c r="F2798" s="73" t="s">
        <v>17</v>
      </c>
    </row>
    <row r="2799" spans="1:6" ht="25.5" x14ac:dyDescent="0.25">
      <c r="A2799" s="73">
        <v>89408</v>
      </c>
      <c r="B2799" s="74" t="s">
        <v>3405</v>
      </c>
      <c r="C2799" s="73" t="s">
        <v>101</v>
      </c>
      <c r="D2799" s="75">
        <v>9.5500000000000007</v>
      </c>
      <c r="E2799" s="75">
        <v>8.93</v>
      </c>
      <c r="F2799" s="73" t="s">
        <v>17</v>
      </c>
    </row>
    <row r="2800" spans="1:6" ht="25.5" x14ac:dyDescent="0.25">
      <c r="A2800" s="73">
        <v>89409</v>
      </c>
      <c r="B2800" s="74" t="s">
        <v>3406</v>
      </c>
      <c r="C2800" s="73" t="s">
        <v>101</v>
      </c>
      <c r="D2800" s="75">
        <v>10.43</v>
      </c>
      <c r="E2800" s="75">
        <v>9.81</v>
      </c>
      <c r="F2800" s="73" t="s">
        <v>17</v>
      </c>
    </row>
    <row r="2801" spans="1:6" ht="25.5" x14ac:dyDescent="0.25">
      <c r="A2801" s="73">
        <v>89410</v>
      </c>
      <c r="B2801" s="74" t="s">
        <v>3407</v>
      </c>
      <c r="C2801" s="73" t="s">
        <v>101</v>
      </c>
      <c r="D2801" s="75">
        <v>12.11</v>
      </c>
      <c r="E2801" s="75">
        <v>11.49</v>
      </c>
      <c r="F2801" s="73" t="s">
        <v>17</v>
      </c>
    </row>
    <row r="2802" spans="1:6" ht="25.5" x14ac:dyDescent="0.25">
      <c r="A2802" s="73">
        <v>89411</v>
      </c>
      <c r="B2802" s="74" t="s">
        <v>3408</v>
      </c>
      <c r="C2802" s="73" t="s">
        <v>101</v>
      </c>
      <c r="D2802" s="75">
        <v>11.5</v>
      </c>
      <c r="E2802" s="75">
        <v>10.88</v>
      </c>
      <c r="F2802" s="73" t="s">
        <v>17</v>
      </c>
    </row>
    <row r="2803" spans="1:6" ht="25.5" x14ac:dyDescent="0.25">
      <c r="A2803" s="73">
        <v>89412</v>
      </c>
      <c r="B2803" s="74" t="s">
        <v>30818</v>
      </c>
      <c r="C2803" s="73" t="s">
        <v>101</v>
      </c>
      <c r="D2803" s="75">
        <v>10.79</v>
      </c>
      <c r="E2803" s="75">
        <v>10.220000000000001</v>
      </c>
      <c r="F2803" s="73" t="s">
        <v>17</v>
      </c>
    </row>
    <row r="2804" spans="1:6" ht="25.5" x14ac:dyDescent="0.25">
      <c r="A2804" s="73">
        <v>89413</v>
      </c>
      <c r="B2804" s="74" t="s">
        <v>3409</v>
      </c>
      <c r="C2804" s="73" t="s">
        <v>101</v>
      </c>
      <c r="D2804" s="75">
        <v>13.36</v>
      </c>
      <c r="E2804" s="75">
        <v>12.62</v>
      </c>
      <c r="F2804" s="73" t="s">
        <v>17</v>
      </c>
    </row>
    <row r="2805" spans="1:6" ht="25.5" x14ac:dyDescent="0.25">
      <c r="A2805" s="73">
        <v>89414</v>
      </c>
      <c r="B2805" s="74" t="s">
        <v>3410</v>
      </c>
      <c r="C2805" s="73" t="s">
        <v>101</v>
      </c>
      <c r="D2805" s="75">
        <v>15.31</v>
      </c>
      <c r="E2805" s="75">
        <v>14.57</v>
      </c>
      <c r="F2805" s="73" t="s">
        <v>17</v>
      </c>
    </row>
    <row r="2806" spans="1:6" ht="25.5" x14ac:dyDescent="0.25">
      <c r="A2806" s="73">
        <v>89415</v>
      </c>
      <c r="B2806" s="74" t="s">
        <v>3411</v>
      </c>
      <c r="C2806" s="73" t="s">
        <v>101</v>
      </c>
      <c r="D2806" s="75">
        <v>17.93</v>
      </c>
      <c r="E2806" s="75">
        <v>17.190000000000001</v>
      </c>
      <c r="F2806" s="73" t="s">
        <v>17</v>
      </c>
    </row>
    <row r="2807" spans="1:6" ht="25.5" x14ac:dyDescent="0.25">
      <c r="A2807" s="73">
        <v>89416</v>
      </c>
      <c r="B2807" s="74" t="s">
        <v>3412</v>
      </c>
      <c r="C2807" s="73" t="s">
        <v>101</v>
      </c>
      <c r="D2807" s="75">
        <v>15.68</v>
      </c>
      <c r="E2807" s="75">
        <v>14.94</v>
      </c>
      <c r="F2807" s="73" t="s">
        <v>17</v>
      </c>
    </row>
    <row r="2808" spans="1:6" ht="25.5" x14ac:dyDescent="0.25">
      <c r="A2808" s="73">
        <v>89417</v>
      </c>
      <c r="B2808" s="74" t="s">
        <v>3413</v>
      </c>
      <c r="C2808" s="73" t="s">
        <v>101</v>
      </c>
      <c r="D2808" s="75">
        <v>6.08</v>
      </c>
      <c r="E2808" s="75">
        <v>5.71</v>
      </c>
      <c r="F2808" s="73" t="s">
        <v>17</v>
      </c>
    </row>
    <row r="2809" spans="1:6" ht="25.5" x14ac:dyDescent="0.25">
      <c r="A2809" s="73">
        <v>89418</v>
      </c>
      <c r="B2809" s="74" t="s">
        <v>3414</v>
      </c>
      <c r="C2809" s="73" t="s">
        <v>101</v>
      </c>
      <c r="D2809" s="75">
        <v>17.21</v>
      </c>
      <c r="E2809" s="75">
        <v>16.84</v>
      </c>
      <c r="F2809" s="73" t="s">
        <v>17</v>
      </c>
    </row>
    <row r="2810" spans="1:6" ht="25.5" x14ac:dyDescent="0.25">
      <c r="A2810" s="73">
        <v>89419</v>
      </c>
      <c r="B2810" s="74" t="s">
        <v>3415</v>
      </c>
      <c r="C2810" s="73" t="s">
        <v>101</v>
      </c>
      <c r="D2810" s="75">
        <v>7.32</v>
      </c>
      <c r="E2810" s="75">
        <v>6.94</v>
      </c>
      <c r="F2810" s="73" t="s">
        <v>17</v>
      </c>
    </row>
    <row r="2811" spans="1:6" ht="25.5" x14ac:dyDescent="0.25">
      <c r="A2811" s="73">
        <v>89421</v>
      </c>
      <c r="B2811" s="74" t="s">
        <v>3416</v>
      </c>
      <c r="C2811" s="73" t="s">
        <v>101</v>
      </c>
      <c r="D2811" s="75">
        <v>12.71</v>
      </c>
      <c r="E2811" s="75">
        <v>12.34</v>
      </c>
      <c r="F2811" s="73" t="s">
        <v>17</v>
      </c>
    </row>
    <row r="2812" spans="1:6" ht="25.5" x14ac:dyDescent="0.25">
      <c r="A2812" s="73">
        <v>89423</v>
      </c>
      <c r="B2812" s="74" t="s">
        <v>30819</v>
      </c>
      <c r="C2812" s="73" t="s">
        <v>101</v>
      </c>
      <c r="D2812" s="75">
        <v>10.78</v>
      </c>
      <c r="E2812" s="75">
        <v>10.41</v>
      </c>
      <c r="F2812" s="73" t="s">
        <v>17</v>
      </c>
    </row>
    <row r="2813" spans="1:6" ht="25.5" x14ac:dyDescent="0.25">
      <c r="A2813" s="73">
        <v>89424</v>
      </c>
      <c r="B2813" s="74" t="s">
        <v>3417</v>
      </c>
      <c r="C2813" s="73" t="s">
        <v>101</v>
      </c>
      <c r="D2813" s="75">
        <v>7.17</v>
      </c>
      <c r="E2813" s="75">
        <v>6.76</v>
      </c>
      <c r="F2813" s="73" t="s">
        <v>17</v>
      </c>
    </row>
    <row r="2814" spans="1:6" ht="25.5" x14ac:dyDescent="0.25">
      <c r="A2814" s="73">
        <v>89425</v>
      </c>
      <c r="B2814" s="74" t="s">
        <v>3418</v>
      </c>
      <c r="C2814" s="73" t="s">
        <v>101</v>
      </c>
      <c r="D2814" s="75">
        <v>20.21</v>
      </c>
      <c r="E2814" s="75">
        <v>19.8</v>
      </c>
      <c r="F2814" s="73" t="s">
        <v>17</v>
      </c>
    </row>
    <row r="2815" spans="1:6" ht="25.5" x14ac:dyDescent="0.25">
      <c r="A2815" s="73">
        <v>89426</v>
      </c>
      <c r="B2815" s="74" t="s">
        <v>3419</v>
      </c>
      <c r="C2815" s="73" t="s">
        <v>101</v>
      </c>
      <c r="D2815" s="75">
        <v>10.46</v>
      </c>
      <c r="E2815" s="75">
        <v>10.01</v>
      </c>
      <c r="F2815" s="73" t="s">
        <v>17</v>
      </c>
    </row>
    <row r="2816" spans="1:6" ht="25.5" x14ac:dyDescent="0.25">
      <c r="A2816" s="73">
        <v>89427</v>
      </c>
      <c r="B2816" s="74" t="s">
        <v>30820</v>
      </c>
      <c r="C2816" s="73" t="s">
        <v>101</v>
      </c>
      <c r="D2816" s="75">
        <v>13.16</v>
      </c>
      <c r="E2816" s="75">
        <v>12.78</v>
      </c>
      <c r="F2816" s="73" t="s">
        <v>17</v>
      </c>
    </row>
    <row r="2817" spans="1:6" ht="25.5" x14ac:dyDescent="0.25">
      <c r="A2817" s="73">
        <v>89428</v>
      </c>
      <c r="B2817" s="74" t="s">
        <v>873</v>
      </c>
      <c r="C2817" s="73" t="s">
        <v>101</v>
      </c>
      <c r="D2817" s="75">
        <v>15.28</v>
      </c>
      <c r="E2817" s="75">
        <v>14.87</v>
      </c>
      <c r="F2817" s="73" t="s">
        <v>17</v>
      </c>
    </row>
    <row r="2818" spans="1:6" ht="38.25" x14ac:dyDescent="0.25">
      <c r="A2818" s="73">
        <v>89429</v>
      </c>
      <c r="B2818" s="74" t="s">
        <v>30821</v>
      </c>
      <c r="C2818" s="73" t="s">
        <v>101</v>
      </c>
      <c r="D2818" s="75">
        <v>6.74</v>
      </c>
      <c r="E2818" s="75">
        <v>6.36</v>
      </c>
      <c r="F2818" s="73" t="s">
        <v>17</v>
      </c>
    </row>
    <row r="2819" spans="1:6" ht="25.5" x14ac:dyDescent="0.25">
      <c r="A2819" s="73">
        <v>89430</v>
      </c>
      <c r="B2819" s="74" t="s">
        <v>30822</v>
      </c>
      <c r="C2819" s="73" t="s">
        <v>101</v>
      </c>
      <c r="D2819" s="75">
        <v>13.8</v>
      </c>
      <c r="E2819" s="75">
        <v>13.39</v>
      </c>
      <c r="F2819" s="73" t="s">
        <v>17</v>
      </c>
    </row>
    <row r="2820" spans="1:6" ht="25.5" x14ac:dyDescent="0.25">
      <c r="A2820" s="73">
        <v>89431</v>
      </c>
      <c r="B2820" s="74" t="s">
        <v>3420</v>
      </c>
      <c r="C2820" s="73" t="s">
        <v>101</v>
      </c>
      <c r="D2820" s="75">
        <v>9.91</v>
      </c>
      <c r="E2820" s="75">
        <v>9.42</v>
      </c>
      <c r="F2820" s="73" t="s">
        <v>17</v>
      </c>
    </row>
    <row r="2821" spans="1:6" ht="25.5" x14ac:dyDescent="0.25">
      <c r="A2821" s="73">
        <v>89432</v>
      </c>
      <c r="B2821" s="74" t="s">
        <v>30823</v>
      </c>
      <c r="C2821" s="73" t="s">
        <v>101</v>
      </c>
      <c r="D2821" s="75">
        <v>32.450000000000003</v>
      </c>
      <c r="E2821" s="75">
        <v>31.96</v>
      </c>
      <c r="F2821" s="73" t="s">
        <v>17</v>
      </c>
    </row>
    <row r="2822" spans="1:6" ht="25.5" x14ac:dyDescent="0.25">
      <c r="A2822" s="73">
        <v>89433</v>
      </c>
      <c r="B2822" s="74" t="s">
        <v>3421</v>
      </c>
      <c r="C2822" s="73" t="s">
        <v>101</v>
      </c>
      <c r="D2822" s="75">
        <v>14.42</v>
      </c>
      <c r="E2822" s="75">
        <v>13.88</v>
      </c>
      <c r="F2822" s="73" t="s">
        <v>17</v>
      </c>
    </row>
    <row r="2823" spans="1:6" ht="25.5" x14ac:dyDescent="0.25">
      <c r="A2823" s="73">
        <v>89434</v>
      </c>
      <c r="B2823" s="74" t="s">
        <v>30824</v>
      </c>
      <c r="C2823" s="73" t="s">
        <v>101</v>
      </c>
      <c r="D2823" s="75">
        <v>12.05</v>
      </c>
      <c r="E2823" s="75">
        <v>11.6</v>
      </c>
      <c r="F2823" s="73" t="s">
        <v>17</v>
      </c>
    </row>
    <row r="2824" spans="1:6" ht="25.5" x14ac:dyDescent="0.25">
      <c r="A2824" s="73">
        <v>89435</v>
      </c>
      <c r="B2824" s="74" t="s">
        <v>3422</v>
      </c>
      <c r="C2824" s="73" t="s">
        <v>101</v>
      </c>
      <c r="D2824" s="75">
        <v>22.88</v>
      </c>
      <c r="E2824" s="75">
        <v>22.39</v>
      </c>
      <c r="F2824" s="73" t="s">
        <v>17</v>
      </c>
    </row>
    <row r="2825" spans="1:6" ht="38.25" x14ac:dyDescent="0.25">
      <c r="A2825" s="73">
        <v>89436</v>
      </c>
      <c r="B2825" s="74" t="s">
        <v>30825</v>
      </c>
      <c r="C2825" s="73" t="s">
        <v>101</v>
      </c>
      <c r="D2825" s="75">
        <v>8.98</v>
      </c>
      <c r="E2825" s="75">
        <v>8.5299999999999994</v>
      </c>
      <c r="F2825" s="73" t="s">
        <v>17</v>
      </c>
    </row>
    <row r="2826" spans="1:6" ht="25.5" x14ac:dyDescent="0.25">
      <c r="A2826" s="73">
        <v>89437</v>
      </c>
      <c r="B2826" s="74" t="s">
        <v>30826</v>
      </c>
      <c r="C2826" s="73" t="s">
        <v>101</v>
      </c>
      <c r="D2826" s="75">
        <v>26.32</v>
      </c>
      <c r="E2826" s="75">
        <v>25.83</v>
      </c>
      <c r="F2826" s="73" t="s">
        <v>17</v>
      </c>
    </row>
    <row r="2827" spans="1:6" ht="25.5" x14ac:dyDescent="0.25">
      <c r="A2827" s="73">
        <v>89438</v>
      </c>
      <c r="B2827" s="74" t="s">
        <v>3423</v>
      </c>
      <c r="C2827" s="73" t="s">
        <v>101</v>
      </c>
      <c r="D2827" s="75">
        <v>11.16</v>
      </c>
      <c r="E2827" s="75">
        <v>10.44</v>
      </c>
      <c r="F2827" s="73" t="s">
        <v>17</v>
      </c>
    </row>
    <row r="2828" spans="1:6" ht="38.25" x14ac:dyDescent="0.25">
      <c r="A2828" s="73">
        <v>89439</v>
      </c>
      <c r="B2828" s="74" t="s">
        <v>30827</v>
      </c>
      <c r="C2828" s="73" t="s">
        <v>101</v>
      </c>
      <c r="D2828" s="75">
        <v>12.83</v>
      </c>
      <c r="E2828" s="75">
        <v>12.11</v>
      </c>
      <c r="F2828" s="73" t="s">
        <v>17</v>
      </c>
    </row>
    <row r="2829" spans="1:6" ht="25.5" x14ac:dyDescent="0.25">
      <c r="A2829" s="73">
        <v>89440</v>
      </c>
      <c r="B2829" s="74" t="s">
        <v>3424</v>
      </c>
      <c r="C2829" s="73" t="s">
        <v>101</v>
      </c>
      <c r="D2829" s="75">
        <v>13.22</v>
      </c>
      <c r="E2829" s="75">
        <v>12.4</v>
      </c>
      <c r="F2829" s="73" t="s">
        <v>17</v>
      </c>
    </row>
    <row r="2830" spans="1:6" ht="25.5" x14ac:dyDescent="0.25">
      <c r="A2830" s="73">
        <v>89442</v>
      </c>
      <c r="B2830" s="74" t="s">
        <v>3425</v>
      </c>
      <c r="C2830" s="73" t="s">
        <v>101</v>
      </c>
      <c r="D2830" s="75">
        <v>15.26</v>
      </c>
      <c r="E2830" s="75">
        <v>14.49</v>
      </c>
      <c r="F2830" s="73" t="s">
        <v>17</v>
      </c>
    </row>
    <row r="2831" spans="1:6" ht="25.5" x14ac:dyDescent="0.25">
      <c r="A2831" s="73">
        <v>89443</v>
      </c>
      <c r="B2831" s="74" t="s">
        <v>3426</v>
      </c>
      <c r="C2831" s="73" t="s">
        <v>101</v>
      </c>
      <c r="D2831" s="75">
        <v>18.73</v>
      </c>
      <c r="E2831" s="75">
        <v>17.739999999999998</v>
      </c>
      <c r="F2831" s="73" t="s">
        <v>17</v>
      </c>
    </row>
    <row r="2832" spans="1:6" ht="38.25" x14ac:dyDescent="0.25">
      <c r="A2832" s="73">
        <v>89444</v>
      </c>
      <c r="B2832" s="74" t="s">
        <v>30828</v>
      </c>
      <c r="C2832" s="73" t="s">
        <v>101</v>
      </c>
      <c r="D2832" s="75">
        <v>26.72</v>
      </c>
      <c r="E2832" s="75">
        <v>25.88</v>
      </c>
      <c r="F2832" s="73" t="s">
        <v>17</v>
      </c>
    </row>
    <row r="2833" spans="1:6" ht="25.5" x14ac:dyDescent="0.25">
      <c r="A2833" s="73">
        <v>89445</v>
      </c>
      <c r="B2833" s="74" t="s">
        <v>3427</v>
      </c>
      <c r="C2833" s="73" t="s">
        <v>101</v>
      </c>
      <c r="D2833" s="75">
        <v>20.73</v>
      </c>
      <c r="E2833" s="75">
        <v>19.82</v>
      </c>
      <c r="F2833" s="73" t="s">
        <v>17</v>
      </c>
    </row>
    <row r="2834" spans="1:6" ht="25.5" x14ac:dyDescent="0.25">
      <c r="A2834" s="73">
        <v>89481</v>
      </c>
      <c r="B2834" s="74" t="s">
        <v>3428</v>
      </c>
      <c r="C2834" s="73" t="s">
        <v>101</v>
      </c>
      <c r="D2834" s="75">
        <v>5.91</v>
      </c>
      <c r="E2834" s="75">
        <v>5.58</v>
      </c>
      <c r="F2834" s="73" t="s">
        <v>17</v>
      </c>
    </row>
    <row r="2835" spans="1:6" ht="25.5" x14ac:dyDescent="0.25">
      <c r="A2835" s="73">
        <v>89482</v>
      </c>
      <c r="B2835" s="74" t="s">
        <v>3429</v>
      </c>
      <c r="C2835" s="73" t="s">
        <v>101</v>
      </c>
      <c r="D2835" s="75">
        <v>43.38</v>
      </c>
      <c r="E2835" s="75">
        <v>42.39</v>
      </c>
      <c r="F2835" s="73" t="s">
        <v>17</v>
      </c>
    </row>
    <row r="2836" spans="1:6" ht="25.5" x14ac:dyDescent="0.25">
      <c r="A2836" s="73">
        <v>89485</v>
      </c>
      <c r="B2836" s="74" t="s">
        <v>3430</v>
      </c>
      <c r="C2836" s="73" t="s">
        <v>101</v>
      </c>
      <c r="D2836" s="75">
        <v>6.79</v>
      </c>
      <c r="E2836" s="75">
        <v>6.46</v>
      </c>
      <c r="F2836" s="73" t="s">
        <v>17</v>
      </c>
    </row>
    <row r="2837" spans="1:6" ht="25.5" x14ac:dyDescent="0.25">
      <c r="A2837" s="73">
        <v>89489</v>
      </c>
      <c r="B2837" s="74" t="s">
        <v>3431</v>
      </c>
      <c r="C2837" s="73" t="s">
        <v>101</v>
      </c>
      <c r="D2837" s="75">
        <v>8.4700000000000006</v>
      </c>
      <c r="E2837" s="75">
        <v>8.14</v>
      </c>
      <c r="F2837" s="73" t="s">
        <v>17</v>
      </c>
    </row>
    <row r="2838" spans="1:6" ht="25.5" x14ac:dyDescent="0.25">
      <c r="A2838" s="73">
        <v>89490</v>
      </c>
      <c r="B2838" s="74" t="s">
        <v>3432</v>
      </c>
      <c r="C2838" s="73" t="s">
        <v>101</v>
      </c>
      <c r="D2838" s="75">
        <v>7.86</v>
      </c>
      <c r="E2838" s="75">
        <v>7.53</v>
      </c>
      <c r="F2838" s="73" t="s">
        <v>17</v>
      </c>
    </row>
    <row r="2839" spans="1:6" ht="25.5" x14ac:dyDescent="0.25">
      <c r="A2839" s="73">
        <v>89491</v>
      </c>
      <c r="B2839" s="74" t="s">
        <v>3433</v>
      </c>
      <c r="C2839" s="73" t="s">
        <v>101</v>
      </c>
      <c r="D2839" s="75">
        <v>109.1</v>
      </c>
      <c r="E2839" s="75">
        <v>107.56</v>
      </c>
      <c r="F2839" s="73" t="s">
        <v>17</v>
      </c>
    </row>
    <row r="2840" spans="1:6" ht="25.5" x14ac:dyDescent="0.25">
      <c r="A2840" s="73">
        <v>89492</v>
      </c>
      <c r="B2840" s="74" t="s">
        <v>3434</v>
      </c>
      <c r="C2840" s="73" t="s">
        <v>101</v>
      </c>
      <c r="D2840" s="75">
        <v>9.1</v>
      </c>
      <c r="E2840" s="75">
        <v>8.7100000000000009</v>
      </c>
      <c r="F2840" s="73" t="s">
        <v>17</v>
      </c>
    </row>
    <row r="2841" spans="1:6" ht="25.5" x14ac:dyDescent="0.25">
      <c r="A2841" s="73">
        <v>89493</v>
      </c>
      <c r="B2841" s="74" t="s">
        <v>3435</v>
      </c>
      <c r="C2841" s="73" t="s">
        <v>101</v>
      </c>
      <c r="D2841" s="75">
        <v>11.05</v>
      </c>
      <c r="E2841" s="75">
        <v>10.66</v>
      </c>
      <c r="F2841" s="73" t="s">
        <v>17</v>
      </c>
    </row>
    <row r="2842" spans="1:6" ht="25.5" x14ac:dyDescent="0.25">
      <c r="A2842" s="73">
        <v>89494</v>
      </c>
      <c r="B2842" s="74" t="s">
        <v>3436</v>
      </c>
      <c r="C2842" s="73" t="s">
        <v>101</v>
      </c>
      <c r="D2842" s="75">
        <v>13.67</v>
      </c>
      <c r="E2842" s="75">
        <v>13.28</v>
      </c>
      <c r="F2842" s="73" t="s">
        <v>17</v>
      </c>
    </row>
    <row r="2843" spans="1:6" ht="25.5" x14ac:dyDescent="0.25">
      <c r="A2843" s="73">
        <v>89495</v>
      </c>
      <c r="B2843" s="74" t="s">
        <v>3437</v>
      </c>
      <c r="C2843" s="73" t="s">
        <v>101</v>
      </c>
      <c r="D2843" s="75">
        <v>19.98</v>
      </c>
      <c r="E2843" s="75">
        <v>19.46</v>
      </c>
      <c r="F2843" s="73" t="s">
        <v>17</v>
      </c>
    </row>
    <row r="2844" spans="1:6" ht="25.5" x14ac:dyDescent="0.25">
      <c r="A2844" s="73">
        <v>89496</v>
      </c>
      <c r="B2844" s="74" t="s">
        <v>3438</v>
      </c>
      <c r="C2844" s="73" t="s">
        <v>101</v>
      </c>
      <c r="D2844" s="75">
        <v>11.42</v>
      </c>
      <c r="E2844" s="75">
        <v>11.03</v>
      </c>
      <c r="F2844" s="73" t="s">
        <v>17</v>
      </c>
    </row>
    <row r="2845" spans="1:6" ht="25.5" x14ac:dyDescent="0.25">
      <c r="A2845" s="73">
        <v>89497</v>
      </c>
      <c r="B2845" s="74" t="s">
        <v>3439</v>
      </c>
      <c r="C2845" s="73" t="s">
        <v>101</v>
      </c>
      <c r="D2845" s="75">
        <v>14.52</v>
      </c>
      <c r="E2845" s="75">
        <v>14.03</v>
      </c>
      <c r="F2845" s="73" t="s">
        <v>17</v>
      </c>
    </row>
    <row r="2846" spans="1:6" ht="25.5" x14ac:dyDescent="0.25">
      <c r="A2846" s="73">
        <v>89498</v>
      </c>
      <c r="B2846" s="74" t="s">
        <v>3440</v>
      </c>
      <c r="C2846" s="73" t="s">
        <v>101</v>
      </c>
      <c r="D2846" s="75">
        <v>14.58</v>
      </c>
      <c r="E2846" s="75">
        <v>14.09</v>
      </c>
      <c r="F2846" s="73" t="s">
        <v>17</v>
      </c>
    </row>
    <row r="2847" spans="1:6" ht="25.5" x14ac:dyDescent="0.25">
      <c r="A2847" s="73">
        <v>89499</v>
      </c>
      <c r="B2847" s="74" t="s">
        <v>3441</v>
      </c>
      <c r="C2847" s="73" t="s">
        <v>101</v>
      </c>
      <c r="D2847" s="75">
        <v>21.44</v>
      </c>
      <c r="E2847" s="75">
        <v>20.95</v>
      </c>
      <c r="F2847" s="73" t="s">
        <v>17</v>
      </c>
    </row>
    <row r="2848" spans="1:6" ht="25.5" x14ac:dyDescent="0.25">
      <c r="A2848" s="73">
        <v>89500</v>
      </c>
      <c r="B2848" s="74" t="s">
        <v>3442</v>
      </c>
      <c r="C2848" s="73" t="s">
        <v>101</v>
      </c>
      <c r="D2848" s="75">
        <v>13.97</v>
      </c>
      <c r="E2848" s="75">
        <v>13.48</v>
      </c>
      <c r="F2848" s="73" t="s">
        <v>17</v>
      </c>
    </row>
    <row r="2849" spans="1:6" ht="25.5" x14ac:dyDescent="0.25">
      <c r="A2849" s="73">
        <v>89501</v>
      </c>
      <c r="B2849" s="74" t="s">
        <v>3443</v>
      </c>
      <c r="C2849" s="73" t="s">
        <v>101</v>
      </c>
      <c r="D2849" s="75">
        <v>15.75</v>
      </c>
      <c r="E2849" s="75">
        <v>15.17</v>
      </c>
      <c r="F2849" s="73" t="s">
        <v>17</v>
      </c>
    </row>
    <row r="2850" spans="1:6" ht="25.5" x14ac:dyDescent="0.25">
      <c r="A2850" s="73">
        <v>89502</v>
      </c>
      <c r="B2850" s="74" t="s">
        <v>3444</v>
      </c>
      <c r="C2850" s="73" t="s">
        <v>101</v>
      </c>
      <c r="D2850" s="75">
        <v>18.57</v>
      </c>
      <c r="E2850" s="75">
        <v>17.989999999999998</v>
      </c>
      <c r="F2850" s="73" t="s">
        <v>17</v>
      </c>
    </row>
    <row r="2851" spans="1:6" ht="25.5" x14ac:dyDescent="0.25">
      <c r="A2851" s="73">
        <v>89503</v>
      </c>
      <c r="B2851" s="74" t="s">
        <v>3445</v>
      </c>
      <c r="C2851" s="73" t="s">
        <v>101</v>
      </c>
      <c r="D2851" s="75">
        <v>24.86</v>
      </c>
      <c r="E2851" s="75">
        <v>24.28</v>
      </c>
      <c r="F2851" s="73" t="s">
        <v>17</v>
      </c>
    </row>
    <row r="2852" spans="1:6" ht="25.5" x14ac:dyDescent="0.25">
      <c r="A2852" s="73">
        <v>89504</v>
      </c>
      <c r="B2852" s="74" t="s">
        <v>3446</v>
      </c>
      <c r="C2852" s="73" t="s">
        <v>101</v>
      </c>
      <c r="D2852" s="75">
        <v>20.6</v>
      </c>
      <c r="E2852" s="75">
        <v>20.02</v>
      </c>
      <c r="F2852" s="73" t="s">
        <v>17</v>
      </c>
    </row>
    <row r="2853" spans="1:6" ht="25.5" x14ac:dyDescent="0.25">
      <c r="A2853" s="73">
        <v>89505</v>
      </c>
      <c r="B2853" s="74" t="s">
        <v>3447</v>
      </c>
      <c r="C2853" s="73" t="s">
        <v>101</v>
      </c>
      <c r="D2853" s="75">
        <v>45.19</v>
      </c>
      <c r="E2853" s="75">
        <v>44.5</v>
      </c>
      <c r="F2853" s="73" t="s">
        <v>17</v>
      </c>
    </row>
    <row r="2854" spans="1:6" ht="25.5" x14ac:dyDescent="0.25">
      <c r="A2854" s="73">
        <v>89506</v>
      </c>
      <c r="B2854" s="74" t="s">
        <v>3448</v>
      </c>
      <c r="C2854" s="73" t="s">
        <v>101</v>
      </c>
      <c r="D2854" s="75">
        <v>43.21</v>
      </c>
      <c r="E2854" s="75">
        <v>42.52</v>
      </c>
      <c r="F2854" s="73" t="s">
        <v>17</v>
      </c>
    </row>
    <row r="2855" spans="1:6" ht="25.5" x14ac:dyDescent="0.25">
      <c r="A2855" s="73">
        <v>89507</v>
      </c>
      <c r="B2855" s="74" t="s">
        <v>3449</v>
      </c>
      <c r="C2855" s="73" t="s">
        <v>101</v>
      </c>
      <c r="D2855" s="75">
        <v>51.01</v>
      </c>
      <c r="E2855" s="75">
        <v>50.32</v>
      </c>
      <c r="F2855" s="73" t="s">
        <v>17</v>
      </c>
    </row>
    <row r="2856" spans="1:6" ht="25.5" x14ac:dyDescent="0.25">
      <c r="A2856" s="73">
        <v>89510</v>
      </c>
      <c r="B2856" s="74" t="s">
        <v>3450</v>
      </c>
      <c r="C2856" s="73" t="s">
        <v>101</v>
      </c>
      <c r="D2856" s="75">
        <v>29.37</v>
      </c>
      <c r="E2856" s="75">
        <v>28.68</v>
      </c>
      <c r="F2856" s="73" t="s">
        <v>17</v>
      </c>
    </row>
    <row r="2857" spans="1:6" ht="25.5" x14ac:dyDescent="0.25">
      <c r="A2857" s="73">
        <v>89513</v>
      </c>
      <c r="B2857" s="74" t="s">
        <v>3451</v>
      </c>
      <c r="C2857" s="73" t="s">
        <v>101</v>
      </c>
      <c r="D2857" s="75">
        <v>112.95</v>
      </c>
      <c r="E2857" s="75">
        <v>112.1</v>
      </c>
      <c r="F2857" s="73" t="s">
        <v>17</v>
      </c>
    </row>
    <row r="2858" spans="1:6" ht="25.5" x14ac:dyDescent="0.25">
      <c r="A2858" s="73">
        <v>89514</v>
      </c>
      <c r="B2858" s="74" t="s">
        <v>3452</v>
      </c>
      <c r="C2858" s="73" t="s">
        <v>101</v>
      </c>
      <c r="D2858" s="75">
        <v>9.16</v>
      </c>
      <c r="E2858" s="75">
        <v>8.94</v>
      </c>
      <c r="F2858" s="73" t="s">
        <v>17</v>
      </c>
    </row>
    <row r="2859" spans="1:6" ht="25.5" x14ac:dyDescent="0.25">
      <c r="A2859" s="73">
        <v>89515</v>
      </c>
      <c r="B2859" s="74" t="s">
        <v>3453</v>
      </c>
      <c r="C2859" s="73" t="s">
        <v>101</v>
      </c>
      <c r="D2859" s="75">
        <v>90.15</v>
      </c>
      <c r="E2859" s="75">
        <v>89.3</v>
      </c>
      <c r="F2859" s="73" t="s">
        <v>17</v>
      </c>
    </row>
    <row r="2860" spans="1:6" ht="25.5" x14ac:dyDescent="0.25">
      <c r="A2860" s="73">
        <v>89516</v>
      </c>
      <c r="B2860" s="74" t="s">
        <v>3454</v>
      </c>
      <c r="C2860" s="73" t="s">
        <v>101</v>
      </c>
      <c r="D2860" s="75">
        <v>9.26</v>
      </c>
      <c r="E2860" s="75">
        <v>9.0399999999999991</v>
      </c>
      <c r="F2860" s="73" t="s">
        <v>17</v>
      </c>
    </row>
    <row r="2861" spans="1:6" ht="25.5" x14ac:dyDescent="0.25">
      <c r="A2861" s="73">
        <v>89517</v>
      </c>
      <c r="B2861" s="74" t="s">
        <v>3455</v>
      </c>
      <c r="C2861" s="73" t="s">
        <v>101</v>
      </c>
      <c r="D2861" s="75">
        <v>75.59</v>
      </c>
      <c r="E2861" s="75">
        <v>74.739999999999995</v>
      </c>
      <c r="F2861" s="73" t="s">
        <v>17</v>
      </c>
    </row>
    <row r="2862" spans="1:6" ht="25.5" x14ac:dyDescent="0.25">
      <c r="A2862" s="73">
        <v>89518</v>
      </c>
      <c r="B2862" s="74" t="s">
        <v>3456</v>
      </c>
      <c r="C2862" s="73" t="s">
        <v>101</v>
      </c>
      <c r="D2862" s="75">
        <v>16.14</v>
      </c>
      <c r="E2862" s="75">
        <v>15.86</v>
      </c>
      <c r="F2862" s="73" t="s">
        <v>17</v>
      </c>
    </row>
    <row r="2863" spans="1:6" ht="25.5" x14ac:dyDescent="0.25">
      <c r="A2863" s="73">
        <v>89519</v>
      </c>
      <c r="B2863" s="74" t="s">
        <v>3457</v>
      </c>
      <c r="C2863" s="73" t="s">
        <v>101</v>
      </c>
      <c r="D2863" s="75">
        <v>51.37</v>
      </c>
      <c r="E2863" s="75">
        <v>50.52</v>
      </c>
      <c r="F2863" s="73" t="s">
        <v>17</v>
      </c>
    </row>
    <row r="2864" spans="1:6" ht="25.5" x14ac:dyDescent="0.25">
      <c r="A2864" s="73">
        <v>89520</v>
      </c>
      <c r="B2864" s="74" t="s">
        <v>3458</v>
      </c>
      <c r="C2864" s="73" t="s">
        <v>101</v>
      </c>
      <c r="D2864" s="75">
        <v>16.96</v>
      </c>
      <c r="E2864" s="75">
        <v>16.68</v>
      </c>
      <c r="F2864" s="73" t="s">
        <v>17</v>
      </c>
    </row>
    <row r="2865" spans="1:6" ht="25.5" x14ac:dyDescent="0.25">
      <c r="A2865" s="73">
        <v>89521</v>
      </c>
      <c r="B2865" s="74" t="s">
        <v>3459</v>
      </c>
      <c r="C2865" s="73" t="s">
        <v>101</v>
      </c>
      <c r="D2865" s="75">
        <v>134.63999999999999</v>
      </c>
      <c r="E2865" s="75">
        <v>133.69999999999999</v>
      </c>
      <c r="F2865" s="73" t="s">
        <v>17</v>
      </c>
    </row>
    <row r="2866" spans="1:6" ht="25.5" x14ac:dyDescent="0.25">
      <c r="A2866" s="73">
        <v>89522</v>
      </c>
      <c r="B2866" s="74" t="s">
        <v>3460</v>
      </c>
      <c r="C2866" s="73" t="s">
        <v>101</v>
      </c>
      <c r="D2866" s="75">
        <v>32.119999999999997</v>
      </c>
      <c r="E2866" s="75">
        <v>31.69</v>
      </c>
      <c r="F2866" s="73" t="s">
        <v>17</v>
      </c>
    </row>
    <row r="2867" spans="1:6" ht="25.5" x14ac:dyDescent="0.25">
      <c r="A2867" s="73">
        <v>89523</v>
      </c>
      <c r="B2867" s="74" t="s">
        <v>3461</v>
      </c>
      <c r="C2867" s="73" t="s">
        <v>101</v>
      </c>
      <c r="D2867" s="75">
        <v>110.22</v>
      </c>
      <c r="E2867" s="75">
        <v>109.28</v>
      </c>
      <c r="F2867" s="73" t="s">
        <v>17</v>
      </c>
    </row>
    <row r="2868" spans="1:6" ht="25.5" x14ac:dyDescent="0.25">
      <c r="A2868" s="73">
        <v>89524</v>
      </c>
      <c r="B2868" s="74" t="s">
        <v>3462</v>
      </c>
      <c r="C2868" s="73" t="s">
        <v>101</v>
      </c>
      <c r="D2868" s="75">
        <v>32.64</v>
      </c>
      <c r="E2868" s="75">
        <v>32.21</v>
      </c>
      <c r="F2868" s="73" t="s">
        <v>17</v>
      </c>
    </row>
    <row r="2869" spans="1:6" ht="25.5" x14ac:dyDescent="0.25">
      <c r="A2869" s="73">
        <v>89525</v>
      </c>
      <c r="B2869" s="74" t="s">
        <v>3463</v>
      </c>
      <c r="C2869" s="73" t="s">
        <v>101</v>
      </c>
      <c r="D2869" s="75">
        <v>95.03</v>
      </c>
      <c r="E2869" s="75">
        <v>94.09</v>
      </c>
      <c r="F2869" s="73" t="s">
        <v>17</v>
      </c>
    </row>
    <row r="2870" spans="1:6" ht="38.25" x14ac:dyDescent="0.25">
      <c r="A2870" s="73">
        <v>89526</v>
      </c>
      <c r="B2870" s="74" t="s">
        <v>3464</v>
      </c>
      <c r="C2870" s="73" t="s">
        <v>101</v>
      </c>
      <c r="D2870" s="75">
        <v>42.28</v>
      </c>
      <c r="E2870" s="75">
        <v>41.85</v>
      </c>
      <c r="F2870" s="73" t="s">
        <v>17</v>
      </c>
    </row>
    <row r="2871" spans="1:6" ht="25.5" x14ac:dyDescent="0.25">
      <c r="A2871" s="73">
        <v>89527</v>
      </c>
      <c r="B2871" s="74" t="s">
        <v>3465</v>
      </c>
      <c r="C2871" s="73" t="s">
        <v>101</v>
      </c>
      <c r="D2871" s="75">
        <v>61.9</v>
      </c>
      <c r="E2871" s="75">
        <v>60.96</v>
      </c>
      <c r="F2871" s="73" t="s">
        <v>17</v>
      </c>
    </row>
    <row r="2872" spans="1:6" ht="25.5" x14ac:dyDescent="0.25">
      <c r="A2872" s="73">
        <v>89528</v>
      </c>
      <c r="B2872" s="74" t="s">
        <v>3466</v>
      </c>
      <c r="C2872" s="73" t="s">
        <v>101</v>
      </c>
      <c r="D2872" s="75">
        <v>4.7300000000000004</v>
      </c>
      <c r="E2872" s="75">
        <v>4.5199999999999996</v>
      </c>
      <c r="F2872" s="73" t="s">
        <v>17</v>
      </c>
    </row>
    <row r="2873" spans="1:6" ht="25.5" x14ac:dyDescent="0.25">
      <c r="A2873" s="73">
        <v>89529</v>
      </c>
      <c r="B2873" s="74" t="s">
        <v>3467</v>
      </c>
      <c r="C2873" s="73" t="s">
        <v>101</v>
      </c>
      <c r="D2873" s="75">
        <v>39.81</v>
      </c>
      <c r="E2873" s="75">
        <v>39.229999999999997</v>
      </c>
      <c r="F2873" s="73" t="s">
        <v>17</v>
      </c>
    </row>
    <row r="2874" spans="1:6" ht="25.5" x14ac:dyDescent="0.25">
      <c r="A2874" s="73">
        <v>89530</v>
      </c>
      <c r="B2874" s="74" t="s">
        <v>3468</v>
      </c>
      <c r="C2874" s="73" t="s">
        <v>101</v>
      </c>
      <c r="D2874" s="75">
        <v>17.77</v>
      </c>
      <c r="E2874" s="75">
        <v>17.559999999999999</v>
      </c>
      <c r="F2874" s="73" t="s">
        <v>17</v>
      </c>
    </row>
    <row r="2875" spans="1:6" ht="25.5" x14ac:dyDescent="0.25">
      <c r="A2875" s="73">
        <v>89531</v>
      </c>
      <c r="B2875" s="74" t="s">
        <v>3469</v>
      </c>
      <c r="C2875" s="73" t="s">
        <v>101</v>
      </c>
      <c r="D2875" s="75">
        <v>40.98</v>
      </c>
      <c r="E2875" s="75">
        <v>40.4</v>
      </c>
      <c r="F2875" s="73" t="s">
        <v>17</v>
      </c>
    </row>
    <row r="2876" spans="1:6" ht="25.5" x14ac:dyDescent="0.25">
      <c r="A2876" s="73">
        <v>89532</v>
      </c>
      <c r="B2876" s="74" t="s">
        <v>3470</v>
      </c>
      <c r="C2876" s="73" t="s">
        <v>101</v>
      </c>
      <c r="D2876" s="75">
        <v>7.82</v>
      </c>
      <c r="E2876" s="75">
        <v>7.59</v>
      </c>
      <c r="F2876" s="73" t="s">
        <v>17</v>
      </c>
    </row>
    <row r="2877" spans="1:6" ht="38.25" x14ac:dyDescent="0.25">
      <c r="A2877" s="73">
        <v>89535</v>
      </c>
      <c r="B2877" s="74" t="s">
        <v>3471</v>
      </c>
      <c r="C2877" s="73" t="s">
        <v>101</v>
      </c>
      <c r="D2877" s="75">
        <v>46.02</v>
      </c>
      <c r="E2877" s="75">
        <v>45.44</v>
      </c>
      <c r="F2877" s="73" t="s">
        <v>17</v>
      </c>
    </row>
    <row r="2878" spans="1:6" ht="25.5" x14ac:dyDescent="0.25">
      <c r="A2878" s="73">
        <v>89536</v>
      </c>
      <c r="B2878" s="74" t="s">
        <v>3472</v>
      </c>
      <c r="C2878" s="73" t="s">
        <v>101</v>
      </c>
      <c r="D2878" s="75">
        <v>12.84</v>
      </c>
      <c r="E2878" s="75">
        <v>12.63</v>
      </c>
      <c r="F2878" s="73" t="s">
        <v>17</v>
      </c>
    </row>
    <row r="2879" spans="1:6" ht="25.5" x14ac:dyDescent="0.25">
      <c r="A2879" s="73">
        <v>89540</v>
      </c>
      <c r="B2879" s="74" t="s">
        <v>30829</v>
      </c>
      <c r="C2879" s="73" t="s">
        <v>101</v>
      </c>
      <c r="D2879" s="75">
        <v>11.36</v>
      </c>
      <c r="E2879" s="75">
        <v>11.15</v>
      </c>
      <c r="F2879" s="73" t="s">
        <v>17</v>
      </c>
    </row>
    <row r="2880" spans="1:6" ht="25.5" x14ac:dyDescent="0.25">
      <c r="A2880" s="73">
        <v>89541</v>
      </c>
      <c r="B2880" s="74" t="s">
        <v>3473</v>
      </c>
      <c r="C2880" s="73" t="s">
        <v>101</v>
      </c>
      <c r="D2880" s="75">
        <v>7.07</v>
      </c>
      <c r="E2880" s="75">
        <v>6.8</v>
      </c>
      <c r="F2880" s="73" t="s">
        <v>17</v>
      </c>
    </row>
    <row r="2881" spans="1:6" ht="25.5" x14ac:dyDescent="0.25">
      <c r="A2881" s="73">
        <v>89542</v>
      </c>
      <c r="B2881" s="74" t="s">
        <v>3474</v>
      </c>
      <c r="C2881" s="73" t="s">
        <v>101</v>
      </c>
      <c r="D2881" s="75">
        <v>29.61</v>
      </c>
      <c r="E2881" s="75">
        <v>29.34</v>
      </c>
      <c r="F2881" s="73" t="s">
        <v>17</v>
      </c>
    </row>
    <row r="2882" spans="1:6" ht="25.5" x14ac:dyDescent="0.25">
      <c r="A2882" s="73">
        <v>89544</v>
      </c>
      <c r="B2882" s="74" t="s">
        <v>3475</v>
      </c>
      <c r="C2882" s="73" t="s">
        <v>101</v>
      </c>
      <c r="D2882" s="75">
        <v>9.43</v>
      </c>
      <c r="E2882" s="75">
        <v>9.2899999999999991</v>
      </c>
      <c r="F2882" s="73" t="s">
        <v>17</v>
      </c>
    </row>
    <row r="2883" spans="1:6" ht="25.5" x14ac:dyDescent="0.25">
      <c r="A2883" s="73">
        <v>89545</v>
      </c>
      <c r="B2883" s="74" t="s">
        <v>3476</v>
      </c>
      <c r="C2883" s="73" t="s">
        <v>101</v>
      </c>
      <c r="D2883" s="75">
        <v>18.29</v>
      </c>
      <c r="E2883" s="75">
        <v>18.100000000000001</v>
      </c>
      <c r="F2883" s="73" t="s">
        <v>17</v>
      </c>
    </row>
    <row r="2884" spans="1:6" ht="38.25" x14ac:dyDescent="0.25">
      <c r="A2884" s="73">
        <v>89546</v>
      </c>
      <c r="B2884" s="74" t="s">
        <v>3477</v>
      </c>
      <c r="C2884" s="73" t="s">
        <v>101</v>
      </c>
      <c r="D2884" s="75">
        <v>12.04</v>
      </c>
      <c r="E2884" s="75">
        <v>11.87</v>
      </c>
      <c r="F2884" s="73" t="s">
        <v>17</v>
      </c>
    </row>
    <row r="2885" spans="1:6" ht="25.5" x14ac:dyDescent="0.25">
      <c r="A2885" s="73">
        <v>89547</v>
      </c>
      <c r="B2885" s="74" t="s">
        <v>3478</v>
      </c>
      <c r="C2885" s="73" t="s">
        <v>101</v>
      </c>
      <c r="D2885" s="75">
        <v>24.32</v>
      </c>
      <c r="E2885" s="75">
        <v>24.03</v>
      </c>
      <c r="F2885" s="73" t="s">
        <v>17</v>
      </c>
    </row>
    <row r="2886" spans="1:6" ht="25.5" x14ac:dyDescent="0.25">
      <c r="A2886" s="73">
        <v>89548</v>
      </c>
      <c r="B2886" s="74" t="s">
        <v>3479</v>
      </c>
      <c r="C2886" s="73" t="s">
        <v>101</v>
      </c>
      <c r="D2886" s="75">
        <v>24.6</v>
      </c>
      <c r="E2886" s="75">
        <v>24.31</v>
      </c>
      <c r="F2886" s="73" t="s">
        <v>17</v>
      </c>
    </row>
    <row r="2887" spans="1:6" ht="38.25" x14ac:dyDescent="0.25">
      <c r="A2887" s="73">
        <v>89549</v>
      </c>
      <c r="B2887" s="74" t="s">
        <v>3480</v>
      </c>
      <c r="C2887" s="73" t="s">
        <v>101</v>
      </c>
      <c r="D2887" s="75">
        <v>20.329999999999998</v>
      </c>
      <c r="E2887" s="75">
        <v>20.09</v>
      </c>
      <c r="F2887" s="73" t="s">
        <v>17</v>
      </c>
    </row>
    <row r="2888" spans="1:6" ht="25.5" x14ac:dyDescent="0.25">
      <c r="A2888" s="73">
        <v>89550</v>
      </c>
      <c r="B2888" s="74" t="s">
        <v>3481</v>
      </c>
      <c r="C2888" s="73" t="s">
        <v>101</v>
      </c>
      <c r="D2888" s="75">
        <v>44.79</v>
      </c>
      <c r="E2888" s="75">
        <v>44.5</v>
      </c>
      <c r="F2888" s="73" t="s">
        <v>17</v>
      </c>
    </row>
    <row r="2889" spans="1:6" ht="25.5" x14ac:dyDescent="0.25">
      <c r="A2889" s="73">
        <v>89551</v>
      </c>
      <c r="B2889" s="74" t="s">
        <v>30830</v>
      </c>
      <c r="C2889" s="73" t="s">
        <v>101</v>
      </c>
      <c r="D2889" s="75">
        <v>9.41</v>
      </c>
      <c r="E2889" s="75">
        <v>9.18</v>
      </c>
      <c r="F2889" s="73" t="s">
        <v>17</v>
      </c>
    </row>
    <row r="2890" spans="1:6" ht="25.5" x14ac:dyDescent="0.25">
      <c r="A2890" s="73">
        <v>89552</v>
      </c>
      <c r="B2890" s="74" t="s">
        <v>3482</v>
      </c>
      <c r="C2890" s="73" t="s">
        <v>101</v>
      </c>
      <c r="D2890" s="75">
        <v>20.04</v>
      </c>
      <c r="E2890" s="75">
        <v>19.77</v>
      </c>
      <c r="F2890" s="73" t="s">
        <v>17</v>
      </c>
    </row>
    <row r="2891" spans="1:6" ht="38.25" x14ac:dyDescent="0.25">
      <c r="A2891" s="73">
        <v>89553</v>
      </c>
      <c r="B2891" s="74" t="s">
        <v>30831</v>
      </c>
      <c r="C2891" s="73" t="s">
        <v>101</v>
      </c>
      <c r="D2891" s="75">
        <v>6.34</v>
      </c>
      <c r="E2891" s="75">
        <v>6.11</v>
      </c>
      <c r="F2891" s="73" t="s">
        <v>17</v>
      </c>
    </row>
    <row r="2892" spans="1:6" ht="25.5" x14ac:dyDescent="0.25">
      <c r="A2892" s="73">
        <v>89554</v>
      </c>
      <c r="B2892" s="74" t="s">
        <v>3483</v>
      </c>
      <c r="C2892" s="73" t="s">
        <v>101</v>
      </c>
      <c r="D2892" s="75">
        <v>30.8</v>
      </c>
      <c r="E2892" s="75">
        <v>30.41</v>
      </c>
      <c r="F2892" s="73" t="s">
        <v>17</v>
      </c>
    </row>
    <row r="2893" spans="1:6" ht="25.5" x14ac:dyDescent="0.25">
      <c r="A2893" s="73">
        <v>89555</v>
      </c>
      <c r="B2893" s="74" t="s">
        <v>30832</v>
      </c>
      <c r="C2893" s="73" t="s">
        <v>101</v>
      </c>
      <c r="D2893" s="75">
        <v>23.48</v>
      </c>
      <c r="E2893" s="75">
        <v>23.21</v>
      </c>
      <c r="F2893" s="73" t="s">
        <v>17</v>
      </c>
    </row>
    <row r="2894" spans="1:6" ht="25.5" x14ac:dyDescent="0.25">
      <c r="A2894" s="73">
        <v>89556</v>
      </c>
      <c r="B2894" s="74" t="s">
        <v>3484</v>
      </c>
      <c r="C2894" s="73" t="s">
        <v>101</v>
      </c>
      <c r="D2894" s="75">
        <v>43.29</v>
      </c>
      <c r="E2894" s="75">
        <v>42.9</v>
      </c>
      <c r="F2894" s="73" t="s">
        <v>17</v>
      </c>
    </row>
    <row r="2895" spans="1:6" ht="38.25" x14ac:dyDescent="0.25">
      <c r="A2895" s="73">
        <v>89557</v>
      </c>
      <c r="B2895" s="74" t="s">
        <v>3485</v>
      </c>
      <c r="C2895" s="73" t="s">
        <v>101</v>
      </c>
      <c r="D2895" s="75">
        <v>34.270000000000003</v>
      </c>
      <c r="E2895" s="75">
        <v>33.94</v>
      </c>
      <c r="F2895" s="73" t="s">
        <v>17</v>
      </c>
    </row>
    <row r="2896" spans="1:6" ht="25.5" x14ac:dyDescent="0.25">
      <c r="A2896" s="73">
        <v>89558</v>
      </c>
      <c r="B2896" s="74" t="s">
        <v>3486</v>
      </c>
      <c r="C2896" s="73" t="s">
        <v>101</v>
      </c>
      <c r="D2896" s="75">
        <v>10.71</v>
      </c>
      <c r="E2896" s="75">
        <v>10.4</v>
      </c>
      <c r="F2896" s="73" t="s">
        <v>17</v>
      </c>
    </row>
    <row r="2897" spans="1:6" ht="25.5" x14ac:dyDescent="0.25">
      <c r="A2897" s="73">
        <v>89559</v>
      </c>
      <c r="B2897" s="74" t="s">
        <v>3487</v>
      </c>
      <c r="C2897" s="73" t="s">
        <v>101</v>
      </c>
      <c r="D2897" s="75">
        <v>73.13</v>
      </c>
      <c r="E2897" s="75">
        <v>72.739999999999995</v>
      </c>
      <c r="F2897" s="73" t="s">
        <v>17</v>
      </c>
    </row>
    <row r="2898" spans="1:6" ht="25.5" x14ac:dyDescent="0.25">
      <c r="A2898" s="73">
        <v>89560</v>
      </c>
      <c r="B2898" s="74" t="s">
        <v>30833</v>
      </c>
      <c r="C2898" s="73" t="s">
        <v>101</v>
      </c>
      <c r="D2898" s="75">
        <v>37.94</v>
      </c>
      <c r="E2898" s="75">
        <v>37.630000000000003</v>
      </c>
      <c r="F2898" s="73" t="s">
        <v>17</v>
      </c>
    </row>
    <row r="2899" spans="1:6" ht="25.5" x14ac:dyDescent="0.25">
      <c r="A2899" s="73">
        <v>89561</v>
      </c>
      <c r="B2899" s="74" t="s">
        <v>3488</v>
      </c>
      <c r="C2899" s="73" t="s">
        <v>101</v>
      </c>
      <c r="D2899" s="75">
        <v>16.38</v>
      </c>
      <c r="E2899" s="75">
        <v>16.100000000000001</v>
      </c>
      <c r="F2899" s="73" t="s">
        <v>17</v>
      </c>
    </row>
    <row r="2900" spans="1:6" ht="25.5" x14ac:dyDescent="0.25">
      <c r="A2900" s="73">
        <v>89562</v>
      </c>
      <c r="B2900" s="74" t="s">
        <v>3489</v>
      </c>
      <c r="C2900" s="73" t="s">
        <v>101</v>
      </c>
      <c r="D2900" s="75">
        <v>11.35</v>
      </c>
      <c r="E2900" s="75">
        <v>11.07</v>
      </c>
      <c r="F2900" s="73" t="s">
        <v>17</v>
      </c>
    </row>
    <row r="2901" spans="1:6" ht="25.5" x14ac:dyDescent="0.25">
      <c r="A2901" s="73">
        <v>89563</v>
      </c>
      <c r="B2901" s="74" t="s">
        <v>3490</v>
      </c>
      <c r="C2901" s="73" t="s">
        <v>101</v>
      </c>
      <c r="D2901" s="75">
        <v>37.42</v>
      </c>
      <c r="E2901" s="75">
        <v>37.049999999999997</v>
      </c>
      <c r="F2901" s="73" t="s">
        <v>17</v>
      </c>
    </row>
    <row r="2902" spans="1:6" ht="25.5" x14ac:dyDescent="0.25">
      <c r="A2902" s="73">
        <v>89564</v>
      </c>
      <c r="B2902" s="74" t="s">
        <v>30834</v>
      </c>
      <c r="C2902" s="73" t="s">
        <v>101</v>
      </c>
      <c r="D2902" s="75">
        <v>17.03</v>
      </c>
      <c r="E2902" s="75">
        <v>16.75</v>
      </c>
      <c r="F2902" s="73" t="s">
        <v>17</v>
      </c>
    </row>
    <row r="2903" spans="1:6" ht="25.5" x14ac:dyDescent="0.25">
      <c r="A2903" s="73">
        <v>89565</v>
      </c>
      <c r="B2903" s="74" t="s">
        <v>3491</v>
      </c>
      <c r="C2903" s="73" t="s">
        <v>101</v>
      </c>
      <c r="D2903" s="75">
        <v>60.71</v>
      </c>
      <c r="E2903" s="75">
        <v>60.14</v>
      </c>
      <c r="F2903" s="73" t="s">
        <v>17</v>
      </c>
    </row>
    <row r="2904" spans="1:6" ht="25.5" x14ac:dyDescent="0.25">
      <c r="A2904" s="73">
        <v>89566</v>
      </c>
      <c r="B2904" s="74" t="s">
        <v>3492</v>
      </c>
      <c r="C2904" s="73" t="s">
        <v>101</v>
      </c>
      <c r="D2904" s="75">
        <v>51.25</v>
      </c>
      <c r="E2904" s="75">
        <v>50.68</v>
      </c>
      <c r="F2904" s="73" t="s">
        <v>17</v>
      </c>
    </row>
    <row r="2905" spans="1:6" ht="38.25" x14ac:dyDescent="0.25">
      <c r="A2905" s="73">
        <v>89567</v>
      </c>
      <c r="B2905" s="74" t="s">
        <v>3493</v>
      </c>
      <c r="C2905" s="73" t="s">
        <v>101</v>
      </c>
      <c r="D2905" s="75">
        <v>87.25</v>
      </c>
      <c r="E2905" s="75">
        <v>86.46</v>
      </c>
      <c r="F2905" s="73" t="s">
        <v>17</v>
      </c>
    </row>
    <row r="2906" spans="1:6" ht="25.5" x14ac:dyDescent="0.25">
      <c r="A2906" s="73">
        <v>89568</v>
      </c>
      <c r="B2906" s="74" t="s">
        <v>3494</v>
      </c>
      <c r="C2906" s="73" t="s">
        <v>101</v>
      </c>
      <c r="D2906" s="75">
        <v>35.18</v>
      </c>
      <c r="E2906" s="75">
        <v>34.869999999999997</v>
      </c>
      <c r="F2906" s="73" t="s">
        <v>17</v>
      </c>
    </row>
    <row r="2907" spans="1:6" ht="38.25" x14ac:dyDescent="0.25">
      <c r="A2907" s="73">
        <v>89569</v>
      </c>
      <c r="B2907" s="74" t="s">
        <v>3495</v>
      </c>
      <c r="C2907" s="73" t="s">
        <v>101</v>
      </c>
      <c r="D2907" s="75">
        <v>102.32</v>
      </c>
      <c r="E2907" s="75">
        <v>101.6</v>
      </c>
      <c r="F2907" s="73" t="s">
        <v>17</v>
      </c>
    </row>
    <row r="2908" spans="1:6" ht="38.25" x14ac:dyDescent="0.25">
      <c r="A2908" s="73">
        <v>89570</v>
      </c>
      <c r="B2908" s="74" t="s">
        <v>30835</v>
      </c>
      <c r="C2908" s="73" t="s">
        <v>101</v>
      </c>
      <c r="D2908" s="75">
        <v>12.52</v>
      </c>
      <c r="E2908" s="75">
        <v>12.22</v>
      </c>
      <c r="F2908" s="73" t="s">
        <v>17</v>
      </c>
    </row>
    <row r="2909" spans="1:6" ht="25.5" x14ac:dyDescent="0.25">
      <c r="A2909" s="73">
        <v>89571</v>
      </c>
      <c r="B2909" s="74" t="s">
        <v>3496</v>
      </c>
      <c r="C2909" s="73" t="s">
        <v>101</v>
      </c>
      <c r="D2909" s="75">
        <v>75.33</v>
      </c>
      <c r="E2909" s="75">
        <v>74.540000000000006</v>
      </c>
      <c r="F2909" s="73" t="s">
        <v>17</v>
      </c>
    </row>
    <row r="2910" spans="1:6" ht="38.25" x14ac:dyDescent="0.25">
      <c r="A2910" s="73">
        <v>89572</v>
      </c>
      <c r="B2910" s="74" t="s">
        <v>30836</v>
      </c>
      <c r="C2910" s="73" t="s">
        <v>101</v>
      </c>
      <c r="D2910" s="75">
        <v>9.5399999999999991</v>
      </c>
      <c r="E2910" s="75">
        <v>9.26</v>
      </c>
      <c r="F2910" s="73" t="s">
        <v>17</v>
      </c>
    </row>
    <row r="2911" spans="1:6" ht="25.5" x14ac:dyDescent="0.25">
      <c r="A2911" s="73">
        <v>89573</v>
      </c>
      <c r="B2911" s="74" t="s">
        <v>3497</v>
      </c>
      <c r="C2911" s="73" t="s">
        <v>101</v>
      </c>
      <c r="D2911" s="75">
        <v>83.02</v>
      </c>
      <c r="E2911" s="75">
        <v>82.3</v>
      </c>
      <c r="F2911" s="73" t="s">
        <v>17</v>
      </c>
    </row>
    <row r="2912" spans="1:6" ht="38.25" x14ac:dyDescent="0.25">
      <c r="A2912" s="73">
        <v>89574</v>
      </c>
      <c r="B2912" s="74" t="s">
        <v>3498</v>
      </c>
      <c r="C2912" s="73" t="s">
        <v>101</v>
      </c>
      <c r="D2912" s="75">
        <v>169.47</v>
      </c>
      <c r="E2912" s="75">
        <v>168.29</v>
      </c>
      <c r="F2912" s="73" t="s">
        <v>17</v>
      </c>
    </row>
    <row r="2913" spans="1:6" ht="25.5" x14ac:dyDescent="0.25">
      <c r="A2913" s="73">
        <v>89575</v>
      </c>
      <c r="B2913" s="74" t="s">
        <v>3499</v>
      </c>
      <c r="C2913" s="73" t="s">
        <v>101</v>
      </c>
      <c r="D2913" s="75">
        <v>12.71</v>
      </c>
      <c r="E2913" s="75">
        <v>12.32</v>
      </c>
      <c r="F2913" s="73" t="s">
        <v>17</v>
      </c>
    </row>
    <row r="2914" spans="1:6" ht="25.5" x14ac:dyDescent="0.25">
      <c r="A2914" s="73">
        <v>89577</v>
      </c>
      <c r="B2914" s="74" t="s">
        <v>3500</v>
      </c>
      <c r="C2914" s="73" t="s">
        <v>101</v>
      </c>
      <c r="D2914" s="75">
        <v>40.090000000000003</v>
      </c>
      <c r="E2914" s="75">
        <v>39.700000000000003</v>
      </c>
      <c r="F2914" s="73" t="s">
        <v>17</v>
      </c>
    </row>
    <row r="2915" spans="1:6" ht="25.5" x14ac:dyDescent="0.25">
      <c r="A2915" s="73">
        <v>89579</v>
      </c>
      <c r="B2915" s="74" t="s">
        <v>30837</v>
      </c>
      <c r="C2915" s="73" t="s">
        <v>101</v>
      </c>
      <c r="D2915" s="75">
        <v>12.82</v>
      </c>
      <c r="E2915" s="75">
        <v>12.52</v>
      </c>
      <c r="F2915" s="73" t="s">
        <v>17</v>
      </c>
    </row>
    <row r="2916" spans="1:6" ht="38.25" x14ac:dyDescent="0.25">
      <c r="A2916" s="73">
        <v>89581</v>
      </c>
      <c r="B2916" s="74" t="s">
        <v>3501</v>
      </c>
      <c r="C2916" s="73" t="s">
        <v>101</v>
      </c>
      <c r="D2916" s="75">
        <v>36.5</v>
      </c>
      <c r="E2916" s="75">
        <v>35.71</v>
      </c>
      <c r="F2916" s="73" t="s">
        <v>17</v>
      </c>
    </row>
    <row r="2917" spans="1:6" ht="38.25" x14ac:dyDescent="0.25">
      <c r="A2917" s="73">
        <v>89582</v>
      </c>
      <c r="B2917" s="74" t="s">
        <v>3502</v>
      </c>
      <c r="C2917" s="73" t="s">
        <v>101</v>
      </c>
      <c r="D2917" s="75">
        <v>37.020000000000003</v>
      </c>
      <c r="E2917" s="75">
        <v>36.229999999999997</v>
      </c>
      <c r="F2917" s="73" t="s">
        <v>17</v>
      </c>
    </row>
    <row r="2918" spans="1:6" ht="38.25" x14ac:dyDescent="0.25">
      <c r="A2918" s="73">
        <v>89583</v>
      </c>
      <c r="B2918" s="74" t="s">
        <v>3503</v>
      </c>
      <c r="C2918" s="73" t="s">
        <v>101</v>
      </c>
      <c r="D2918" s="75">
        <v>46.66</v>
      </c>
      <c r="E2918" s="75">
        <v>45.87</v>
      </c>
      <c r="F2918" s="73" t="s">
        <v>17</v>
      </c>
    </row>
    <row r="2919" spans="1:6" ht="38.25" x14ac:dyDescent="0.25">
      <c r="A2919" s="73">
        <v>89584</v>
      </c>
      <c r="B2919" s="74" t="s">
        <v>3504</v>
      </c>
      <c r="C2919" s="73" t="s">
        <v>101</v>
      </c>
      <c r="D2919" s="75">
        <v>47.73</v>
      </c>
      <c r="E2919" s="75">
        <v>46.48</v>
      </c>
      <c r="F2919" s="73" t="s">
        <v>17</v>
      </c>
    </row>
    <row r="2920" spans="1:6" ht="38.25" x14ac:dyDescent="0.25">
      <c r="A2920" s="73">
        <v>89585</v>
      </c>
      <c r="B2920" s="74" t="s">
        <v>3505</v>
      </c>
      <c r="C2920" s="73" t="s">
        <v>101</v>
      </c>
      <c r="D2920" s="75">
        <v>48.9</v>
      </c>
      <c r="E2920" s="75">
        <v>47.65</v>
      </c>
      <c r="F2920" s="73" t="s">
        <v>17</v>
      </c>
    </row>
    <row r="2921" spans="1:6" ht="38.25" x14ac:dyDescent="0.25">
      <c r="A2921" s="73">
        <v>89587</v>
      </c>
      <c r="B2921" s="74" t="s">
        <v>3506</v>
      </c>
      <c r="C2921" s="73" t="s">
        <v>101</v>
      </c>
      <c r="D2921" s="75">
        <v>53.94</v>
      </c>
      <c r="E2921" s="75">
        <v>52.69</v>
      </c>
      <c r="F2921" s="73" t="s">
        <v>17</v>
      </c>
    </row>
    <row r="2922" spans="1:6" ht="38.25" x14ac:dyDescent="0.25">
      <c r="A2922" s="73">
        <v>89590</v>
      </c>
      <c r="B2922" s="74" t="s">
        <v>3507</v>
      </c>
      <c r="C2922" s="73" t="s">
        <v>101</v>
      </c>
      <c r="D2922" s="75">
        <v>143.71</v>
      </c>
      <c r="E2922" s="75">
        <v>141.56</v>
      </c>
      <c r="F2922" s="73" t="s">
        <v>17</v>
      </c>
    </row>
    <row r="2923" spans="1:6" ht="38.25" x14ac:dyDescent="0.25">
      <c r="A2923" s="73">
        <v>89591</v>
      </c>
      <c r="B2923" s="74" t="s">
        <v>3508</v>
      </c>
      <c r="C2923" s="73" t="s">
        <v>101</v>
      </c>
      <c r="D2923" s="75">
        <v>140.12</v>
      </c>
      <c r="E2923" s="75">
        <v>137.97</v>
      </c>
      <c r="F2923" s="73" t="s">
        <v>17</v>
      </c>
    </row>
    <row r="2924" spans="1:6" ht="38.25" x14ac:dyDescent="0.25">
      <c r="A2924" s="73">
        <v>89592</v>
      </c>
      <c r="B2924" s="74" t="s">
        <v>3509</v>
      </c>
      <c r="C2924" s="73" t="s">
        <v>101</v>
      </c>
      <c r="D2924" s="75">
        <v>171.69</v>
      </c>
      <c r="E2924" s="75">
        <v>169.54</v>
      </c>
      <c r="F2924" s="73" t="s">
        <v>17</v>
      </c>
    </row>
    <row r="2925" spans="1:6" ht="25.5" x14ac:dyDescent="0.25">
      <c r="A2925" s="73">
        <v>89593</v>
      </c>
      <c r="B2925" s="74" t="s">
        <v>30838</v>
      </c>
      <c r="C2925" s="73" t="s">
        <v>101</v>
      </c>
      <c r="D2925" s="75">
        <v>27.1</v>
      </c>
      <c r="E2925" s="75">
        <v>26.76</v>
      </c>
      <c r="F2925" s="73" t="s">
        <v>17</v>
      </c>
    </row>
    <row r="2926" spans="1:6" ht="25.5" x14ac:dyDescent="0.25">
      <c r="A2926" s="73">
        <v>89594</v>
      </c>
      <c r="B2926" s="74" t="s">
        <v>3510</v>
      </c>
      <c r="C2926" s="73" t="s">
        <v>101</v>
      </c>
      <c r="D2926" s="75">
        <v>39.04</v>
      </c>
      <c r="E2926" s="75">
        <v>38.65</v>
      </c>
      <c r="F2926" s="73" t="s">
        <v>17</v>
      </c>
    </row>
    <row r="2927" spans="1:6" ht="38.25" x14ac:dyDescent="0.25">
      <c r="A2927" s="73">
        <v>89595</v>
      </c>
      <c r="B2927" s="74" t="s">
        <v>30839</v>
      </c>
      <c r="C2927" s="73" t="s">
        <v>101</v>
      </c>
      <c r="D2927" s="75">
        <v>15.83</v>
      </c>
      <c r="E2927" s="75">
        <v>15.5</v>
      </c>
      <c r="F2927" s="73" t="s">
        <v>17</v>
      </c>
    </row>
    <row r="2928" spans="1:6" ht="38.25" x14ac:dyDescent="0.25">
      <c r="A2928" s="73">
        <v>89596</v>
      </c>
      <c r="B2928" s="74" t="s">
        <v>30840</v>
      </c>
      <c r="C2928" s="73" t="s">
        <v>101</v>
      </c>
      <c r="D2928" s="75">
        <v>11.47</v>
      </c>
      <c r="E2928" s="75">
        <v>11.13</v>
      </c>
      <c r="F2928" s="73" t="s">
        <v>17</v>
      </c>
    </row>
    <row r="2929" spans="1:6" ht="25.5" x14ac:dyDescent="0.25">
      <c r="A2929" s="73">
        <v>89597</v>
      </c>
      <c r="B2929" s="74" t="s">
        <v>3511</v>
      </c>
      <c r="C2929" s="73" t="s">
        <v>101</v>
      </c>
      <c r="D2929" s="75">
        <v>24.76</v>
      </c>
      <c r="E2929" s="75">
        <v>24.31</v>
      </c>
      <c r="F2929" s="73" t="s">
        <v>17</v>
      </c>
    </row>
    <row r="2930" spans="1:6" ht="25.5" x14ac:dyDescent="0.25">
      <c r="A2930" s="73">
        <v>89598</v>
      </c>
      <c r="B2930" s="74" t="s">
        <v>30841</v>
      </c>
      <c r="C2930" s="73" t="s">
        <v>101</v>
      </c>
      <c r="D2930" s="75">
        <v>54.06</v>
      </c>
      <c r="E2930" s="75">
        <v>53.61</v>
      </c>
      <c r="F2930" s="73" t="s">
        <v>17</v>
      </c>
    </row>
    <row r="2931" spans="1:6" ht="38.25" x14ac:dyDescent="0.25">
      <c r="A2931" s="73">
        <v>89599</v>
      </c>
      <c r="B2931" s="74" t="s">
        <v>3512</v>
      </c>
      <c r="C2931" s="73" t="s">
        <v>101</v>
      </c>
      <c r="D2931" s="75">
        <v>27.25</v>
      </c>
      <c r="E2931" s="75">
        <v>26.72</v>
      </c>
      <c r="F2931" s="73" t="s">
        <v>17</v>
      </c>
    </row>
    <row r="2932" spans="1:6" ht="38.25" x14ac:dyDescent="0.25">
      <c r="A2932" s="73">
        <v>89600</v>
      </c>
      <c r="B2932" s="74" t="s">
        <v>3513</v>
      </c>
      <c r="C2932" s="73" t="s">
        <v>101</v>
      </c>
      <c r="D2932" s="75">
        <v>27.51</v>
      </c>
      <c r="E2932" s="75">
        <v>26.98</v>
      </c>
      <c r="F2932" s="73" t="s">
        <v>17</v>
      </c>
    </row>
    <row r="2933" spans="1:6" ht="25.5" x14ac:dyDescent="0.25">
      <c r="A2933" s="73">
        <v>89605</v>
      </c>
      <c r="B2933" s="74" t="s">
        <v>3514</v>
      </c>
      <c r="C2933" s="73" t="s">
        <v>101</v>
      </c>
      <c r="D2933" s="75">
        <v>22.55</v>
      </c>
      <c r="E2933" s="75">
        <v>22.13</v>
      </c>
      <c r="F2933" s="73" t="s">
        <v>17</v>
      </c>
    </row>
    <row r="2934" spans="1:6" ht="25.5" x14ac:dyDescent="0.25">
      <c r="A2934" s="73">
        <v>89609</v>
      </c>
      <c r="B2934" s="74" t="s">
        <v>3515</v>
      </c>
      <c r="C2934" s="73" t="s">
        <v>101</v>
      </c>
      <c r="D2934" s="75">
        <v>91.01</v>
      </c>
      <c r="E2934" s="75">
        <v>90.56</v>
      </c>
      <c r="F2934" s="73" t="s">
        <v>17</v>
      </c>
    </row>
    <row r="2935" spans="1:6" ht="38.25" x14ac:dyDescent="0.25">
      <c r="A2935" s="73">
        <v>89610</v>
      </c>
      <c r="B2935" s="74" t="s">
        <v>30842</v>
      </c>
      <c r="C2935" s="73" t="s">
        <v>101</v>
      </c>
      <c r="D2935" s="75">
        <v>21.35</v>
      </c>
      <c r="E2935" s="75">
        <v>20.93</v>
      </c>
      <c r="F2935" s="73" t="s">
        <v>17</v>
      </c>
    </row>
    <row r="2936" spans="1:6" ht="25.5" x14ac:dyDescent="0.25">
      <c r="A2936" s="73">
        <v>89611</v>
      </c>
      <c r="B2936" s="74" t="s">
        <v>3516</v>
      </c>
      <c r="C2936" s="73" t="s">
        <v>101</v>
      </c>
      <c r="D2936" s="75">
        <v>35.03</v>
      </c>
      <c r="E2936" s="75">
        <v>34.47</v>
      </c>
      <c r="F2936" s="73" t="s">
        <v>17</v>
      </c>
    </row>
    <row r="2937" spans="1:6" ht="25.5" x14ac:dyDescent="0.25">
      <c r="A2937" s="73">
        <v>89612</v>
      </c>
      <c r="B2937" s="74" t="s">
        <v>3517</v>
      </c>
      <c r="C2937" s="73" t="s">
        <v>101</v>
      </c>
      <c r="D2937" s="75">
        <v>178.63</v>
      </c>
      <c r="E2937" s="75">
        <v>178.07</v>
      </c>
      <c r="F2937" s="73" t="s">
        <v>17</v>
      </c>
    </row>
    <row r="2938" spans="1:6" ht="38.25" x14ac:dyDescent="0.25">
      <c r="A2938" s="73">
        <v>89613</v>
      </c>
      <c r="B2938" s="74" t="s">
        <v>3518</v>
      </c>
      <c r="C2938" s="73" t="s">
        <v>101</v>
      </c>
      <c r="D2938" s="75">
        <v>33.29</v>
      </c>
      <c r="E2938" s="75">
        <v>32.79</v>
      </c>
      <c r="F2938" s="73" t="s">
        <v>17</v>
      </c>
    </row>
    <row r="2939" spans="1:6" ht="25.5" x14ac:dyDescent="0.25">
      <c r="A2939" s="73">
        <v>89614</v>
      </c>
      <c r="B2939" s="74" t="s">
        <v>3519</v>
      </c>
      <c r="C2939" s="73" t="s">
        <v>101</v>
      </c>
      <c r="D2939" s="75">
        <v>64.95</v>
      </c>
      <c r="E2939" s="75">
        <v>64.319999999999993</v>
      </c>
      <c r="F2939" s="73" t="s">
        <v>17</v>
      </c>
    </row>
    <row r="2940" spans="1:6" ht="25.5" x14ac:dyDescent="0.25">
      <c r="A2940" s="73">
        <v>89615</v>
      </c>
      <c r="B2940" s="74" t="s">
        <v>3520</v>
      </c>
      <c r="C2940" s="73" t="s">
        <v>101</v>
      </c>
      <c r="D2940" s="75">
        <v>210.97</v>
      </c>
      <c r="E2940" s="75">
        <v>210.34</v>
      </c>
      <c r="F2940" s="73" t="s">
        <v>17</v>
      </c>
    </row>
    <row r="2941" spans="1:6" ht="38.25" x14ac:dyDescent="0.25">
      <c r="A2941" s="73">
        <v>89616</v>
      </c>
      <c r="B2941" s="74" t="s">
        <v>30843</v>
      </c>
      <c r="C2941" s="73" t="s">
        <v>101</v>
      </c>
      <c r="D2941" s="75">
        <v>44.46</v>
      </c>
      <c r="E2941" s="75">
        <v>43.86</v>
      </c>
      <c r="F2941" s="73" t="s">
        <v>17</v>
      </c>
    </row>
    <row r="2942" spans="1:6" ht="25.5" x14ac:dyDescent="0.25">
      <c r="A2942" s="73">
        <v>89617</v>
      </c>
      <c r="B2942" s="74" t="s">
        <v>3521</v>
      </c>
      <c r="C2942" s="73" t="s">
        <v>101</v>
      </c>
      <c r="D2942" s="75">
        <v>8.35</v>
      </c>
      <c r="E2942" s="75">
        <v>7.92</v>
      </c>
      <c r="F2942" s="73" t="s">
        <v>17</v>
      </c>
    </row>
    <row r="2943" spans="1:6" ht="25.5" x14ac:dyDescent="0.25">
      <c r="A2943" s="73">
        <v>89620</v>
      </c>
      <c r="B2943" s="74" t="s">
        <v>3522</v>
      </c>
      <c r="C2943" s="73" t="s">
        <v>101</v>
      </c>
      <c r="D2943" s="75">
        <v>13.09</v>
      </c>
      <c r="E2943" s="75">
        <v>12.56</v>
      </c>
      <c r="F2943" s="73" t="s">
        <v>17</v>
      </c>
    </row>
    <row r="2944" spans="1:6" ht="25.5" x14ac:dyDescent="0.25">
      <c r="A2944" s="73">
        <v>89622</v>
      </c>
      <c r="B2944" s="74" t="s">
        <v>3523</v>
      </c>
      <c r="C2944" s="73" t="s">
        <v>101</v>
      </c>
      <c r="D2944" s="75">
        <v>15.48</v>
      </c>
      <c r="E2944" s="75">
        <v>14.99</v>
      </c>
      <c r="F2944" s="73" t="s">
        <v>17</v>
      </c>
    </row>
    <row r="2945" spans="1:6" ht="25.5" x14ac:dyDescent="0.25">
      <c r="A2945" s="73">
        <v>89623</v>
      </c>
      <c r="B2945" s="74" t="s">
        <v>3524</v>
      </c>
      <c r="C2945" s="73" t="s">
        <v>101</v>
      </c>
      <c r="D2945" s="75">
        <v>21.26</v>
      </c>
      <c r="E2945" s="75">
        <v>20.63</v>
      </c>
      <c r="F2945" s="73" t="s">
        <v>17</v>
      </c>
    </row>
    <row r="2946" spans="1:6" ht="25.5" x14ac:dyDescent="0.25">
      <c r="A2946" s="73">
        <v>89624</v>
      </c>
      <c r="B2946" s="74" t="s">
        <v>3525</v>
      </c>
      <c r="C2946" s="73" t="s">
        <v>101</v>
      </c>
      <c r="D2946" s="75">
        <v>19.64</v>
      </c>
      <c r="E2946" s="75">
        <v>19.059999999999999</v>
      </c>
      <c r="F2946" s="73" t="s">
        <v>17</v>
      </c>
    </row>
    <row r="2947" spans="1:6" ht="25.5" x14ac:dyDescent="0.25">
      <c r="A2947" s="73">
        <v>89625</v>
      </c>
      <c r="B2947" s="74" t="s">
        <v>3526</v>
      </c>
      <c r="C2947" s="73" t="s">
        <v>101</v>
      </c>
      <c r="D2947" s="75">
        <v>24.9</v>
      </c>
      <c r="E2947" s="75">
        <v>24.13</v>
      </c>
      <c r="F2947" s="73" t="s">
        <v>17</v>
      </c>
    </row>
    <row r="2948" spans="1:6" ht="25.5" x14ac:dyDescent="0.25">
      <c r="A2948" s="73">
        <v>89626</v>
      </c>
      <c r="B2948" s="74" t="s">
        <v>3527</v>
      </c>
      <c r="C2948" s="73" t="s">
        <v>101</v>
      </c>
      <c r="D2948" s="75">
        <v>32.869999999999997</v>
      </c>
      <c r="E2948" s="75">
        <v>32.17</v>
      </c>
      <c r="F2948" s="73" t="s">
        <v>17</v>
      </c>
    </row>
    <row r="2949" spans="1:6" ht="25.5" x14ac:dyDescent="0.25">
      <c r="A2949" s="73">
        <v>89627</v>
      </c>
      <c r="B2949" s="74" t="s">
        <v>3528</v>
      </c>
      <c r="C2949" s="73" t="s">
        <v>101</v>
      </c>
      <c r="D2949" s="75">
        <v>22.01</v>
      </c>
      <c r="E2949" s="75">
        <v>21.41</v>
      </c>
      <c r="F2949" s="73" t="s">
        <v>17</v>
      </c>
    </row>
    <row r="2950" spans="1:6" ht="25.5" x14ac:dyDescent="0.25">
      <c r="A2950" s="73">
        <v>89628</v>
      </c>
      <c r="B2950" s="74" t="s">
        <v>3529</v>
      </c>
      <c r="C2950" s="73" t="s">
        <v>101</v>
      </c>
      <c r="D2950" s="75">
        <v>52.25</v>
      </c>
      <c r="E2950" s="75">
        <v>51.34</v>
      </c>
      <c r="F2950" s="73" t="s">
        <v>17</v>
      </c>
    </row>
    <row r="2951" spans="1:6" ht="25.5" x14ac:dyDescent="0.25">
      <c r="A2951" s="73">
        <v>89629</v>
      </c>
      <c r="B2951" s="74" t="s">
        <v>3530</v>
      </c>
      <c r="C2951" s="73" t="s">
        <v>101</v>
      </c>
      <c r="D2951" s="75">
        <v>87.8</v>
      </c>
      <c r="E2951" s="75">
        <v>86.68</v>
      </c>
      <c r="F2951" s="73" t="s">
        <v>17</v>
      </c>
    </row>
    <row r="2952" spans="1:6" ht="25.5" x14ac:dyDescent="0.25">
      <c r="A2952" s="73">
        <v>89630</v>
      </c>
      <c r="B2952" s="74" t="s">
        <v>3531</v>
      </c>
      <c r="C2952" s="73" t="s">
        <v>101</v>
      </c>
      <c r="D2952" s="75">
        <v>66.62</v>
      </c>
      <c r="E2952" s="75">
        <v>65.67</v>
      </c>
      <c r="F2952" s="73" t="s">
        <v>17</v>
      </c>
    </row>
    <row r="2953" spans="1:6" ht="25.5" x14ac:dyDescent="0.25">
      <c r="A2953" s="73">
        <v>89631</v>
      </c>
      <c r="B2953" s="74" t="s">
        <v>3532</v>
      </c>
      <c r="C2953" s="73" t="s">
        <v>101</v>
      </c>
      <c r="D2953" s="75">
        <v>115.2</v>
      </c>
      <c r="E2953" s="75">
        <v>113.94</v>
      </c>
      <c r="F2953" s="73" t="s">
        <v>17</v>
      </c>
    </row>
    <row r="2954" spans="1:6" ht="25.5" x14ac:dyDescent="0.25">
      <c r="A2954" s="73">
        <v>89632</v>
      </c>
      <c r="B2954" s="74" t="s">
        <v>3533</v>
      </c>
      <c r="C2954" s="73" t="s">
        <v>101</v>
      </c>
      <c r="D2954" s="75">
        <v>133.41999999999999</v>
      </c>
      <c r="E2954" s="75">
        <v>132.33000000000001</v>
      </c>
      <c r="F2954" s="73" t="s">
        <v>17</v>
      </c>
    </row>
    <row r="2955" spans="1:6" ht="25.5" x14ac:dyDescent="0.25">
      <c r="A2955" s="73">
        <v>89637</v>
      </c>
      <c r="B2955" s="74" t="s">
        <v>3534</v>
      </c>
      <c r="C2955" s="73" t="s">
        <v>101</v>
      </c>
      <c r="D2955" s="75">
        <v>11.84</v>
      </c>
      <c r="E2955" s="75">
        <v>11.33</v>
      </c>
      <c r="F2955" s="73" t="s">
        <v>17</v>
      </c>
    </row>
    <row r="2956" spans="1:6" ht="25.5" x14ac:dyDescent="0.25">
      <c r="A2956" s="73">
        <v>89638</v>
      </c>
      <c r="B2956" s="74" t="s">
        <v>3535</v>
      </c>
      <c r="C2956" s="73" t="s">
        <v>101</v>
      </c>
      <c r="D2956" s="75">
        <v>12.81</v>
      </c>
      <c r="E2956" s="75">
        <v>12.3</v>
      </c>
      <c r="F2956" s="73" t="s">
        <v>17</v>
      </c>
    </row>
    <row r="2957" spans="1:6" ht="25.5" x14ac:dyDescent="0.25">
      <c r="A2957" s="73">
        <v>89639</v>
      </c>
      <c r="B2957" s="74" t="s">
        <v>3536</v>
      </c>
      <c r="C2957" s="73" t="s">
        <v>101</v>
      </c>
      <c r="D2957" s="75">
        <v>13.49</v>
      </c>
      <c r="E2957" s="75">
        <v>12.98</v>
      </c>
      <c r="F2957" s="73" t="s">
        <v>17</v>
      </c>
    </row>
    <row r="2958" spans="1:6" ht="38.25" x14ac:dyDescent="0.25">
      <c r="A2958" s="73">
        <v>89640</v>
      </c>
      <c r="B2958" s="74" t="s">
        <v>3537</v>
      </c>
      <c r="C2958" s="73" t="s">
        <v>101</v>
      </c>
      <c r="D2958" s="75">
        <v>20.84</v>
      </c>
      <c r="E2958" s="75">
        <v>20.329999999999998</v>
      </c>
      <c r="F2958" s="73" t="s">
        <v>17</v>
      </c>
    </row>
    <row r="2959" spans="1:6" ht="25.5" x14ac:dyDescent="0.25">
      <c r="A2959" s="73">
        <v>89641</v>
      </c>
      <c r="B2959" s="74" t="s">
        <v>3538</v>
      </c>
      <c r="C2959" s="73" t="s">
        <v>101</v>
      </c>
      <c r="D2959" s="75">
        <v>15.32</v>
      </c>
      <c r="E2959" s="75">
        <v>14.68</v>
      </c>
      <c r="F2959" s="73" t="s">
        <v>17</v>
      </c>
    </row>
    <row r="2960" spans="1:6" ht="25.5" x14ac:dyDescent="0.25">
      <c r="A2960" s="73">
        <v>89642</v>
      </c>
      <c r="B2960" s="74" t="s">
        <v>3539</v>
      </c>
      <c r="C2960" s="73" t="s">
        <v>101</v>
      </c>
      <c r="D2960" s="75">
        <v>17.02</v>
      </c>
      <c r="E2960" s="75">
        <v>16.38</v>
      </c>
      <c r="F2960" s="73" t="s">
        <v>17</v>
      </c>
    </row>
    <row r="2961" spans="1:6" ht="25.5" x14ac:dyDescent="0.25">
      <c r="A2961" s="73">
        <v>89643</v>
      </c>
      <c r="B2961" s="74" t="s">
        <v>3540</v>
      </c>
      <c r="C2961" s="73" t="s">
        <v>101</v>
      </c>
      <c r="D2961" s="75">
        <v>18.37</v>
      </c>
      <c r="E2961" s="75">
        <v>17.73</v>
      </c>
      <c r="F2961" s="73" t="s">
        <v>17</v>
      </c>
    </row>
    <row r="2962" spans="1:6" ht="38.25" x14ac:dyDescent="0.25">
      <c r="A2962" s="73">
        <v>89644</v>
      </c>
      <c r="B2962" s="74" t="s">
        <v>3541</v>
      </c>
      <c r="C2962" s="73" t="s">
        <v>101</v>
      </c>
      <c r="D2962" s="75">
        <v>25.39</v>
      </c>
      <c r="E2962" s="75">
        <v>24.83</v>
      </c>
      <c r="F2962" s="73" t="s">
        <v>17</v>
      </c>
    </row>
    <row r="2963" spans="1:6" ht="38.25" x14ac:dyDescent="0.25">
      <c r="A2963" s="73">
        <v>89645</v>
      </c>
      <c r="B2963" s="74" t="s">
        <v>3542</v>
      </c>
      <c r="C2963" s="73" t="s">
        <v>101</v>
      </c>
      <c r="D2963" s="75">
        <v>35.29</v>
      </c>
      <c r="E2963" s="75">
        <v>34.67</v>
      </c>
      <c r="F2963" s="73" t="s">
        <v>17</v>
      </c>
    </row>
    <row r="2964" spans="1:6" ht="25.5" x14ac:dyDescent="0.25">
      <c r="A2964" s="73">
        <v>89646</v>
      </c>
      <c r="B2964" s="74" t="s">
        <v>3543</v>
      </c>
      <c r="C2964" s="73" t="s">
        <v>101</v>
      </c>
      <c r="D2964" s="75">
        <v>22.9</v>
      </c>
      <c r="E2964" s="75">
        <v>22.15</v>
      </c>
      <c r="F2964" s="73" t="s">
        <v>17</v>
      </c>
    </row>
    <row r="2965" spans="1:6" ht="25.5" x14ac:dyDescent="0.25">
      <c r="A2965" s="73">
        <v>89647</v>
      </c>
      <c r="B2965" s="74" t="s">
        <v>30844</v>
      </c>
      <c r="C2965" s="73" t="s">
        <v>101</v>
      </c>
      <c r="D2965" s="75">
        <v>22.2</v>
      </c>
      <c r="E2965" s="75">
        <v>21.45</v>
      </c>
      <c r="F2965" s="73" t="s">
        <v>17</v>
      </c>
    </row>
    <row r="2966" spans="1:6" ht="25.5" x14ac:dyDescent="0.25">
      <c r="A2966" s="73">
        <v>89648</v>
      </c>
      <c r="B2966" s="74" t="s">
        <v>30845</v>
      </c>
      <c r="C2966" s="73" t="s">
        <v>101</v>
      </c>
      <c r="D2966" s="75">
        <v>27.5</v>
      </c>
      <c r="E2966" s="75">
        <v>26.75</v>
      </c>
      <c r="F2966" s="73" t="s">
        <v>17</v>
      </c>
    </row>
    <row r="2967" spans="1:6" ht="25.5" x14ac:dyDescent="0.25">
      <c r="A2967" s="73">
        <v>89649</v>
      </c>
      <c r="B2967" s="74" t="s">
        <v>30846</v>
      </c>
      <c r="C2967" s="73" t="s">
        <v>101</v>
      </c>
      <c r="D2967" s="75">
        <v>33.450000000000003</v>
      </c>
      <c r="E2967" s="75">
        <v>32.57</v>
      </c>
      <c r="F2967" s="73" t="s">
        <v>17</v>
      </c>
    </row>
    <row r="2968" spans="1:6" ht="25.5" x14ac:dyDescent="0.25">
      <c r="A2968" s="73">
        <v>89650</v>
      </c>
      <c r="B2968" s="74" t="s">
        <v>30847</v>
      </c>
      <c r="C2968" s="73" t="s">
        <v>101</v>
      </c>
      <c r="D2968" s="75">
        <v>31.71</v>
      </c>
      <c r="E2968" s="75">
        <v>30.83</v>
      </c>
      <c r="F2968" s="73" t="s">
        <v>17</v>
      </c>
    </row>
    <row r="2969" spans="1:6" ht="25.5" x14ac:dyDescent="0.25">
      <c r="A2969" s="73">
        <v>89651</v>
      </c>
      <c r="B2969" s="74" t="s">
        <v>3544</v>
      </c>
      <c r="C2969" s="73" t="s">
        <v>101</v>
      </c>
      <c r="D2969" s="75">
        <v>8.0399999999999991</v>
      </c>
      <c r="E2969" s="75">
        <v>7.7</v>
      </c>
      <c r="F2969" s="73" t="s">
        <v>17</v>
      </c>
    </row>
    <row r="2970" spans="1:6" ht="25.5" x14ac:dyDescent="0.25">
      <c r="A2970" s="73">
        <v>89652</v>
      </c>
      <c r="B2970" s="74" t="s">
        <v>30848</v>
      </c>
      <c r="C2970" s="73" t="s">
        <v>101</v>
      </c>
      <c r="D2970" s="75">
        <v>13.44</v>
      </c>
      <c r="E2970" s="75">
        <v>13.1</v>
      </c>
      <c r="F2970" s="73" t="s">
        <v>17</v>
      </c>
    </row>
    <row r="2971" spans="1:6" ht="25.5" x14ac:dyDescent="0.25">
      <c r="A2971" s="73">
        <v>89653</v>
      </c>
      <c r="B2971" s="74" t="s">
        <v>3545</v>
      </c>
      <c r="C2971" s="73" t="s">
        <v>101</v>
      </c>
      <c r="D2971" s="75">
        <v>18.91</v>
      </c>
      <c r="E2971" s="75">
        <v>18.57</v>
      </c>
      <c r="F2971" s="73" t="s">
        <v>17</v>
      </c>
    </row>
    <row r="2972" spans="1:6" ht="25.5" x14ac:dyDescent="0.25">
      <c r="A2972" s="73">
        <v>89654</v>
      </c>
      <c r="B2972" s="74" t="s">
        <v>30849</v>
      </c>
      <c r="C2972" s="73" t="s">
        <v>101</v>
      </c>
      <c r="D2972" s="75">
        <v>21.84</v>
      </c>
      <c r="E2972" s="75">
        <v>21.5</v>
      </c>
      <c r="F2972" s="73" t="s">
        <v>17</v>
      </c>
    </row>
    <row r="2973" spans="1:6" ht="25.5" x14ac:dyDescent="0.25">
      <c r="A2973" s="73">
        <v>89655</v>
      </c>
      <c r="B2973" s="74" t="s">
        <v>30850</v>
      </c>
      <c r="C2973" s="73" t="s">
        <v>101</v>
      </c>
      <c r="D2973" s="75">
        <v>25.94</v>
      </c>
      <c r="E2973" s="75">
        <v>25.6</v>
      </c>
      <c r="F2973" s="73" t="s">
        <v>17</v>
      </c>
    </row>
    <row r="2974" spans="1:6" ht="25.5" x14ac:dyDescent="0.25">
      <c r="A2974" s="73">
        <v>89656</v>
      </c>
      <c r="B2974" s="74" t="s">
        <v>30851</v>
      </c>
      <c r="C2974" s="73" t="s">
        <v>101</v>
      </c>
      <c r="D2974" s="75">
        <v>24.2</v>
      </c>
      <c r="E2974" s="75">
        <v>23.86</v>
      </c>
      <c r="F2974" s="73" t="s">
        <v>17</v>
      </c>
    </row>
    <row r="2975" spans="1:6" ht="25.5" x14ac:dyDescent="0.25">
      <c r="A2975" s="73">
        <v>89657</v>
      </c>
      <c r="B2975" s="74" t="s">
        <v>30852</v>
      </c>
      <c r="C2975" s="73" t="s">
        <v>101</v>
      </c>
      <c r="D2975" s="75">
        <v>15.17</v>
      </c>
      <c r="E2975" s="75">
        <v>14.83</v>
      </c>
      <c r="F2975" s="73" t="s">
        <v>17</v>
      </c>
    </row>
    <row r="2976" spans="1:6" ht="25.5" x14ac:dyDescent="0.25">
      <c r="A2976" s="73">
        <v>89658</v>
      </c>
      <c r="B2976" s="74" t="s">
        <v>30853</v>
      </c>
      <c r="C2976" s="73" t="s">
        <v>101</v>
      </c>
      <c r="D2976" s="75">
        <v>10.71</v>
      </c>
      <c r="E2976" s="75">
        <v>10.29</v>
      </c>
      <c r="F2976" s="73" t="s">
        <v>17</v>
      </c>
    </row>
    <row r="2977" spans="1:6" ht="25.5" x14ac:dyDescent="0.25">
      <c r="A2977" s="73">
        <v>89659</v>
      </c>
      <c r="B2977" s="74" t="s">
        <v>30854</v>
      </c>
      <c r="C2977" s="73" t="s">
        <v>101</v>
      </c>
      <c r="D2977" s="75">
        <v>18.86</v>
      </c>
      <c r="E2977" s="75">
        <v>18.440000000000001</v>
      </c>
      <c r="F2977" s="73" t="s">
        <v>17</v>
      </c>
    </row>
    <row r="2978" spans="1:6" ht="25.5" x14ac:dyDescent="0.25">
      <c r="A2978" s="73">
        <v>89660</v>
      </c>
      <c r="B2978" s="74" t="s">
        <v>3546</v>
      </c>
      <c r="C2978" s="73" t="s">
        <v>101</v>
      </c>
      <c r="D2978" s="75">
        <v>10.9</v>
      </c>
      <c r="E2978" s="75">
        <v>10.45</v>
      </c>
      <c r="F2978" s="73" t="s">
        <v>17</v>
      </c>
    </row>
    <row r="2979" spans="1:6" ht="25.5" x14ac:dyDescent="0.25">
      <c r="A2979" s="73">
        <v>89661</v>
      </c>
      <c r="B2979" s="74" t="s">
        <v>30855</v>
      </c>
      <c r="C2979" s="73" t="s">
        <v>101</v>
      </c>
      <c r="D2979" s="75">
        <v>25.55</v>
      </c>
      <c r="E2979" s="75">
        <v>25.13</v>
      </c>
      <c r="F2979" s="73" t="s">
        <v>17</v>
      </c>
    </row>
    <row r="2980" spans="1:6" ht="25.5" x14ac:dyDescent="0.25">
      <c r="A2980" s="73">
        <v>89662</v>
      </c>
      <c r="B2980" s="74" t="s">
        <v>30856</v>
      </c>
      <c r="C2980" s="73" t="s">
        <v>101</v>
      </c>
      <c r="D2980" s="75">
        <v>33.520000000000003</v>
      </c>
      <c r="E2980" s="75">
        <v>33.15</v>
      </c>
      <c r="F2980" s="73" t="s">
        <v>17</v>
      </c>
    </row>
    <row r="2981" spans="1:6" ht="25.5" x14ac:dyDescent="0.25">
      <c r="A2981" s="73">
        <v>89663</v>
      </c>
      <c r="B2981" s="74" t="s">
        <v>30857</v>
      </c>
      <c r="C2981" s="73" t="s">
        <v>101</v>
      </c>
      <c r="D2981" s="75">
        <v>32.43</v>
      </c>
      <c r="E2981" s="75">
        <v>32.01</v>
      </c>
      <c r="F2981" s="73" t="s">
        <v>17</v>
      </c>
    </row>
    <row r="2982" spans="1:6" ht="25.5" x14ac:dyDescent="0.25">
      <c r="A2982" s="73">
        <v>89664</v>
      </c>
      <c r="B2982" s="74" t="s">
        <v>30858</v>
      </c>
      <c r="C2982" s="73" t="s">
        <v>101</v>
      </c>
      <c r="D2982" s="75">
        <v>18.79</v>
      </c>
      <c r="E2982" s="75">
        <v>18.37</v>
      </c>
      <c r="F2982" s="73" t="s">
        <v>17</v>
      </c>
    </row>
    <row r="2983" spans="1:6" ht="25.5" x14ac:dyDescent="0.25">
      <c r="A2983" s="73">
        <v>89666</v>
      </c>
      <c r="B2983" s="74" t="s">
        <v>30859</v>
      </c>
      <c r="C2983" s="73" t="s">
        <v>101</v>
      </c>
      <c r="D2983" s="75">
        <v>8.34</v>
      </c>
      <c r="E2983" s="75">
        <v>7.97</v>
      </c>
      <c r="F2983" s="73" t="s">
        <v>17</v>
      </c>
    </row>
    <row r="2984" spans="1:6" ht="38.25" x14ac:dyDescent="0.25">
      <c r="A2984" s="73">
        <v>89667</v>
      </c>
      <c r="B2984" s="74" t="s">
        <v>3547</v>
      </c>
      <c r="C2984" s="73" t="s">
        <v>101</v>
      </c>
      <c r="D2984" s="75">
        <v>47.7</v>
      </c>
      <c r="E2984" s="75">
        <v>47.17</v>
      </c>
      <c r="F2984" s="73" t="s">
        <v>17</v>
      </c>
    </row>
    <row r="2985" spans="1:6" ht="25.5" x14ac:dyDescent="0.25">
      <c r="A2985" s="73">
        <v>89668</v>
      </c>
      <c r="B2985" s="74" t="s">
        <v>3548</v>
      </c>
      <c r="C2985" s="73" t="s">
        <v>101</v>
      </c>
      <c r="D2985" s="75">
        <v>31.65</v>
      </c>
      <c r="E2985" s="75">
        <v>31.25</v>
      </c>
      <c r="F2985" s="73" t="s">
        <v>17</v>
      </c>
    </row>
    <row r="2986" spans="1:6" ht="38.25" x14ac:dyDescent="0.25">
      <c r="A2986" s="73">
        <v>89669</v>
      </c>
      <c r="B2986" s="74" t="s">
        <v>3549</v>
      </c>
      <c r="C2986" s="73" t="s">
        <v>101</v>
      </c>
      <c r="D2986" s="75">
        <v>36.119999999999997</v>
      </c>
      <c r="E2986" s="75">
        <v>35.29</v>
      </c>
      <c r="F2986" s="73" t="s">
        <v>17</v>
      </c>
    </row>
    <row r="2987" spans="1:6" ht="25.5" x14ac:dyDescent="0.25">
      <c r="A2987" s="73">
        <v>89670</v>
      </c>
      <c r="B2987" s="74" t="s">
        <v>30860</v>
      </c>
      <c r="C2987" s="73" t="s">
        <v>101</v>
      </c>
      <c r="D2987" s="75">
        <v>15.78</v>
      </c>
      <c r="E2987" s="75">
        <v>15.28</v>
      </c>
      <c r="F2987" s="73" t="s">
        <v>17</v>
      </c>
    </row>
    <row r="2988" spans="1:6" ht="38.25" x14ac:dyDescent="0.25">
      <c r="A2988" s="73">
        <v>89671</v>
      </c>
      <c r="B2988" s="74" t="s">
        <v>3550</v>
      </c>
      <c r="C2988" s="73" t="s">
        <v>101</v>
      </c>
      <c r="D2988" s="75">
        <v>48.57</v>
      </c>
      <c r="E2988" s="75">
        <v>47.74</v>
      </c>
      <c r="F2988" s="73" t="s">
        <v>17</v>
      </c>
    </row>
    <row r="2989" spans="1:6" ht="25.5" x14ac:dyDescent="0.25">
      <c r="A2989" s="73">
        <v>89672</v>
      </c>
      <c r="B2989" s="74" t="s">
        <v>30861</v>
      </c>
      <c r="C2989" s="73" t="s">
        <v>101</v>
      </c>
      <c r="D2989" s="75">
        <v>25.92</v>
      </c>
      <c r="E2989" s="75">
        <v>25.42</v>
      </c>
      <c r="F2989" s="73" t="s">
        <v>17</v>
      </c>
    </row>
    <row r="2990" spans="1:6" ht="38.25" x14ac:dyDescent="0.25">
      <c r="A2990" s="73">
        <v>89673</v>
      </c>
      <c r="B2990" s="74" t="s">
        <v>3551</v>
      </c>
      <c r="C2990" s="73" t="s">
        <v>101</v>
      </c>
      <c r="D2990" s="75">
        <v>38.369999999999997</v>
      </c>
      <c r="E2990" s="75">
        <v>37.700000000000003</v>
      </c>
      <c r="F2990" s="73" t="s">
        <v>17</v>
      </c>
    </row>
    <row r="2991" spans="1:6" ht="25.5" x14ac:dyDescent="0.25">
      <c r="A2991" s="73">
        <v>89674</v>
      </c>
      <c r="B2991" s="74" t="s">
        <v>30862</v>
      </c>
      <c r="C2991" s="73" t="s">
        <v>101</v>
      </c>
      <c r="D2991" s="75">
        <v>33.25</v>
      </c>
      <c r="E2991" s="75">
        <v>32.75</v>
      </c>
      <c r="F2991" s="73" t="s">
        <v>17</v>
      </c>
    </row>
    <row r="2992" spans="1:6" ht="38.25" x14ac:dyDescent="0.25">
      <c r="A2992" s="73">
        <v>89675</v>
      </c>
      <c r="B2992" s="74" t="s">
        <v>3552</v>
      </c>
      <c r="C2992" s="73" t="s">
        <v>101</v>
      </c>
      <c r="D2992" s="75">
        <v>78.41</v>
      </c>
      <c r="E2992" s="75">
        <v>77.58</v>
      </c>
      <c r="F2992" s="73" t="s">
        <v>17</v>
      </c>
    </row>
    <row r="2993" spans="1:6" ht="25.5" x14ac:dyDescent="0.25">
      <c r="A2993" s="73">
        <v>89676</v>
      </c>
      <c r="B2993" s="74" t="s">
        <v>30863</v>
      </c>
      <c r="C2993" s="73" t="s">
        <v>101</v>
      </c>
      <c r="D2993" s="75">
        <v>39.840000000000003</v>
      </c>
      <c r="E2993" s="75">
        <v>39.36</v>
      </c>
      <c r="F2993" s="73" t="s">
        <v>17</v>
      </c>
    </row>
    <row r="2994" spans="1:6" ht="38.25" x14ac:dyDescent="0.25">
      <c r="A2994" s="73">
        <v>89677</v>
      </c>
      <c r="B2994" s="74" t="s">
        <v>3553</v>
      </c>
      <c r="C2994" s="73" t="s">
        <v>101</v>
      </c>
      <c r="D2994" s="75">
        <v>83.59</v>
      </c>
      <c r="E2994" s="75">
        <v>82.15</v>
      </c>
      <c r="F2994" s="73" t="s">
        <v>17</v>
      </c>
    </row>
    <row r="2995" spans="1:6" ht="25.5" x14ac:dyDescent="0.25">
      <c r="A2995" s="73">
        <v>89678</v>
      </c>
      <c r="B2995" s="74" t="s">
        <v>30864</v>
      </c>
      <c r="C2995" s="73" t="s">
        <v>101</v>
      </c>
      <c r="D2995" s="75">
        <v>13.47</v>
      </c>
      <c r="E2995" s="75">
        <v>13</v>
      </c>
      <c r="F2995" s="73" t="s">
        <v>17</v>
      </c>
    </row>
    <row r="2996" spans="1:6" ht="38.25" x14ac:dyDescent="0.25">
      <c r="A2996" s="73">
        <v>89679</v>
      </c>
      <c r="B2996" s="74" t="s">
        <v>3554</v>
      </c>
      <c r="C2996" s="73" t="s">
        <v>101</v>
      </c>
      <c r="D2996" s="75">
        <v>132.53</v>
      </c>
      <c r="E2996" s="75">
        <v>131.09</v>
      </c>
      <c r="F2996" s="73" t="s">
        <v>17</v>
      </c>
    </row>
    <row r="2997" spans="1:6" ht="25.5" x14ac:dyDescent="0.25">
      <c r="A2997" s="73">
        <v>89680</v>
      </c>
      <c r="B2997" s="74" t="s">
        <v>30865</v>
      </c>
      <c r="C2997" s="73" t="s">
        <v>101</v>
      </c>
      <c r="D2997" s="75">
        <v>24.85</v>
      </c>
      <c r="E2997" s="75">
        <v>24.25</v>
      </c>
      <c r="F2997" s="73" t="s">
        <v>17</v>
      </c>
    </row>
    <row r="2998" spans="1:6" ht="38.25" x14ac:dyDescent="0.25">
      <c r="A2998" s="73">
        <v>89681</v>
      </c>
      <c r="B2998" s="74" t="s">
        <v>3555</v>
      </c>
      <c r="C2998" s="73" t="s">
        <v>101</v>
      </c>
      <c r="D2998" s="75">
        <v>96.94</v>
      </c>
      <c r="E2998" s="75">
        <v>95.8</v>
      </c>
      <c r="F2998" s="73" t="s">
        <v>17</v>
      </c>
    </row>
    <row r="2999" spans="1:6" ht="25.5" x14ac:dyDescent="0.25">
      <c r="A2999" s="73">
        <v>89682</v>
      </c>
      <c r="B2999" s="74" t="s">
        <v>30866</v>
      </c>
      <c r="C2999" s="73" t="s">
        <v>101</v>
      </c>
      <c r="D2999" s="75">
        <v>34.42</v>
      </c>
      <c r="E2999" s="75">
        <v>33.82</v>
      </c>
      <c r="F2999" s="73" t="s">
        <v>17</v>
      </c>
    </row>
    <row r="3000" spans="1:6" ht="38.25" x14ac:dyDescent="0.25">
      <c r="A3000" s="73">
        <v>89683</v>
      </c>
      <c r="B3000" s="74" t="s">
        <v>3556</v>
      </c>
      <c r="C3000" s="73" t="s">
        <v>101</v>
      </c>
      <c r="D3000" s="75">
        <v>309.58999999999997</v>
      </c>
      <c r="E3000" s="75">
        <v>308.14999999999998</v>
      </c>
      <c r="F3000" s="73" t="s">
        <v>17</v>
      </c>
    </row>
    <row r="3001" spans="1:6" ht="25.5" x14ac:dyDescent="0.25">
      <c r="A3001" s="73">
        <v>89684</v>
      </c>
      <c r="B3001" s="74" t="s">
        <v>30867</v>
      </c>
      <c r="C3001" s="73" t="s">
        <v>101</v>
      </c>
      <c r="D3001" s="75">
        <v>48.12</v>
      </c>
      <c r="E3001" s="75">
        <v>47.52</v>
      </c>
      <c r="F3001" s="73" t="s">
        <v>17</v>
      </c>
    </row>
    <row r="3002" spans="1:6" ht="38.25" x14ac:dyDescent="0.25">
      <c r="A3002" s="73">
        <v>89685</v>
      </c>
      <c r="B3002" s="74" t="s">
        <v>3557</v>
      </c>
      <c r="C3002" s="73" t="s">
        <v>101</v>
      </c>
      <c r="D3002" s="75">
        <v>66.540000000000006</v>
      </c>
      <c r="E3002" s="75">
        <v>65.489999999999995</v>
      </c>
      <c r="F3002" s="73" t="s">
        <v>17</v>
      </c>
    </row>
    <row r="3003" spans="1:6" ht="25.5" x14ac:dyDescent="0.25">
      <c r="A3003" s="73">
        <v>89686</v>
      </c>
      <c r="B3003" s="74" t="s">
        <v>30868</v>
      </c>
      <c r="C3003" s="73" t="s">
        <v>101</v>
      </c>
      <c r="D3003" s="75">
        <v>60.74</v>
      </c>
      <c r="E3003" s="75">
        <v>60.16</v>
      </c>
      <c r="F3003" s="73" t="s">
        <v>17</v>
      </c>
    </row>
    <row r="3004" spans="1:6" ht="25.5" x14ac:dyDescent="0.25">
      <c r="A3004" s="73">
        <v>89687</v>
      </c>
      <c r="B3004" s="74" t="s">
        <v>3558</v>
      </c>
      <c r="C3004" s="73" t="s">
        <v>101</v>
      </c>
      <c r="D3004" s="75">
        <v>57.08</v>
      </c>
      <c r="E3004" s="75">
        <v>56.03</v>
      </c>
      <c r="F3004" s="73" t="s">
        <v>17</v>
      </c>
    </row>
    <row r="3005" spans="1:6" ht="25.5" x14ac:dyDescent="0.25">
      <c r="A3005" s="73">
        <v>89689</v>
      </c>
      <c r="B3005" s="74" t="s">
        <v>30869</v>
      </c>
      <c r="C3005" s="73" t="s">
        <v>101</v>
      </c>
      <c r="D3005" s="75">
        <v>40.78</v>
      </c>
      <c r="E3005" s="75">
        <v>40.229999999999997</v>
      </c>
      <c r="F3005" s="73" t="s">
        <v>17</v>
      </c>
    </row>
    <row r="3006" spans="1:6" ht="38.25" x14ac:dyDescent="0.25">
      <c r="A3006" s="73">
        <v>89690</v>
      </c>
      <c r="B3006" s="74" t="s">
        <v>3559</v>
      </c>
      <c r="C3006" s="73" t="s">
        <v>101</v>
      </c>
      <c r="D3006" s="75">
        <v>97.8</v>
      </c>
      <c r="E3006" s="75">
        <v>96.15</v>
      </c>
      <c r="F3006" s="73" t="s">
        <v>17</v>
      </c>
    </row>
    <row r="3007" spans="1:6" ht="25.5" x14ac:dyDescent="0.25">
      <c r="A3007" s="73">
        <v>89691</v>
      </c>
      <c r="B3007" s="74" t="s">
        <v>3560</v>
      </c>
      <c r="C3007" s="73" t="s">
        <v>101</v>
      </c>
      <c r="D3007" s="75">
        <v>15.29</v>
      </c>
      <c r="E3007" s="75">
        <v>14.62</v>
      </c>
      <c r="F3007" s="73" t="s">
        <v>17</v>
      </c>
    </row>
    <row r="3008" spans="1:6" ht="38.25" x14ac:dyDescent="0.25">
      <c r="A3008" s="73">
        <v>89692</v>
      </c>
      <c r="B3008" s="74" t="s">
        <v>3561</v>
      </c>
      <c r="C3008" s="73" t="s">
        <v>101</v>
      </c>
      <c r="D3008" s="75">
        <v>111.3</v>
      </c>
      <c r="E3008" s="75">
        <v>109.84</v>
      </c>
      <c r="F3008" s="73" t="s">
        <v>17</v>
      </c>
    </row>
    <row r="3009" spans="1:6" ht="25.5" x14ac:dyDescent="0.25">
      <c r="A3009" s="73">
        <v>89693</v>
      </c>
      <c r="B3009" s="74" t="s">
        <v>3562</v>
      </c>
      <c r="C3009" s="73" t="s">
        <v>101</v>
      </c>
      <c r="D3009" s="75">
        <v>85.88</v>
      </c>
      <c r="E3009" s="75">
        <v>84.23</v>
      </c>
      <c r="F3009" s="73" t="s">
        <v>17</v>
      </c>
    </row>
    <row r="3010" spans="1:6" ht="25.5" x14ac:dyDescent="0.25">
      <c r="A3010" s="73">
        <v>89694</v>
      </c>
      <c r="B3010" s="74" t="s">
        <v>30870</v>
      </c>
      <c r="C3010" s="73" t="s">
        <v>101</v>
      </c>
      <c r="D3010" s="75">
        <v>22.23</v>
      </c>
      <c r="E3010" s="75">
        <v>21.56</v>
      </c>
      <c r="F3010" s="73" t="s">
        <v>17</v>
      </c>
    </row>
    <row r="3011" spans="1:6" ht="25.5" x14ac:dyDescent="0.25">
      <c r="A3011" s="73">
        <v>89695</v>
      </c>
      <c r="B3011" s="74" t="s">
        <v>30871</v>
      </c>
      <c r="C3011" s="73" t="s">
        <v>101</v>
      </c>
      <c r="D3011" s="75">
        <v>19.03</v>
      </c>
      <c r="E3011" s="75">
        <v>18.36</v>
      </c>
      <c r="F3011" s="73" t="s">
        <v>17</v>
      </c>
    </row>
    <row r="3012" spans="1:6" ht="25.5" x14ac:dyDescent="0.25">
      <c r="A3012" s="73">
        <v>89696</v>
      </c>
      <c r="B3012" s="74" t="s">
        <v>3563</v>
      </c>
      <c r="C3012" s="73" t="s">
        <v>101</v>
      </c>
      <c r="D3012" s="75">
        <v>92</v>
      </c>
      <c r="E3012" s="75">
        <v>90.54</v>
      </c>
      <c r="F3012" s="73" t="s">
        <v>17</v>
      </c>
    </row>
    <row r="3013" spans="1:6" ht="25.5" x14ac:dyDescent="0.25">
      <c r="A3013" s="73">
        <v>89697</v>
      </c>
      <c r="B3013" s="74" t="s">
        <v>3564</v>
      </c>
      <c r="C3013" s="73" t="s">
        <v>101</v>
      </c>
      <c r="D3013" s="75">
        <v>19.989999999999998</v>
      </c>
      <c r="E3013" s="75">
        <v>19.14</v>
      </c>
      <c r="F3013" s="73" t="s">
        <v>17</v>
      </c>
    </row>
    <row r="3014" spans="1:6" ht="38.25" x14ac:dyDescent="0.25">
      <c r="A3014" s="73">
        <v>89698</v>
      </c>
      <c r="B3014" s="74" t="s">
        <v>3565</v>
      </c>
      <c r="C3014" s="73" t="s">
        <v>101</v>
      </c>
      <c r="D3014" s="75">
        <v>288.19</v>
      </c>
      <c r="E3014" s="75">
        <v>285.32</v>
      </c>
      <c r="F3014" s="73" t="s">
        <v>17</v>
      </c>
    </row>
    <row r="3015" spans="1:6" ht="38.25" x14ac:dyDescent="0.25">
      <c r="A3015" s="73">
        <v>89699</v>
      </c>
      <c r="B3015" s="74" t="s">
        <v>3566</v>
      </c>
      <c r="C3015" s="73" t="s">
        <v>101</v>
      </c>
      <c r="D3015" s="75">
        <v>217.63</v>
      </c>
      <c r="E3015" s="75">
        <v>215.17</v>
      </c>
      <c r="F3015" s="73" t="s">
        <v>17</v>
      </c>
    </row>
    <row r="3016" spans="1:6" ht="25.5" x14ac:dyDescent="0.25">
      <c r="A3016" s="73">
        <v>89700</v>
      </c>
      <c r="B3016" s="74" t="s">
        <v>30872</v>
      </c>
      <c r="C3016" s="73" t="s">
        <v>101</v>
      </c>
      <c r="D3016" s="75">
        <v>25.44</v>
      </c>
      <c r="E3016" s="75">
        <v>24.68</v>
      </c>
      <c r="F3016" s="73" t="s">
        <v>17</v>
      </c>
    </row>
    <row r="3017" spans="1:6" ht="25.5" x14ac:dyDescent="0.25">
      <c r="A3017" s="73">
        <v>89701</v>
      </c>
      <c r="B3017" s="74" t="s">
        <v>3567</v>
      </c>
      <c r="C3017" s="73" t="s">
        <v>101</v>
      </c>
      <c r="D3017" s="75">
        <v>211.65</v>
      </c>
      <c r="E3017" s="75">
        <v>208.78</v>
      </c>
      <c r="F3017" s="73" t="s">
        <v>17</v>
      </c>
    </row>
    <row r="3018" spans="1:6" ht="25.5" x14ac:dyDescent="0.25">
      <c r="A3018" s="73">
        <v>89702</v>
      </c>
      <c r="B3018" s="74" t="s">
        <v>30873</v>
      </c>
      <c r="C3018" s="73" t="s">
        <v>101</v>
      </c>
      <c r="D3018" s="75">
        <v>24.53</v>
      </c>
      <c r="E3018" s="75">
        <v>23.68</v>
      </c>
      <c r="F3018" s="73" t="s">
        <v>17</v>
      </c>
    </row>
    <row r="3019" spans="1:6" ht="38.25" x14ac:dyDescent="0.25">
      <c r="A3019" s="73">
        <v>89703</v>
      </c>
      <c r="B3019" s="74" t="s">
        <v>3568</v>
      </c>
      <c r="C3019" s="73" t="s">
        <v>101</v>
      </c>
      <c r="D3019" s="75">
        <v>51.86</v>
      </c>
      <c r="E3019" s="75">
        <v>51.04</v>
      </c>
      <c r="F3019" s="73" t="s">
        <v>17</v>
      </c>
    </row>
    <row r="3020" spans="1:6" ht="25.5" x14ac:dyDescent="0.25">
      <c r="A3020" s="73">
        <v>89704</v>
      </c>
      <c r="B3020" s="74" t="s">
        <v>3569</v>
      </c>
      <c r="C3020" s="73" t="s">
        <v>101</v>
      </c>
      <c r="D3020" s="75">
        <v>163.66999999999999</v>
      </c>
      <c r="E3020" s="75">
        <v>161.21</v>
      </c>
      <c r="F3020" s="73" t="s">
        <v>17</v>
      </c>
    </row>
    <row r="3021" spans="1:6" ht="25.5" x14ac:dyDescent="0.25">
      <c r="A3021" s="73">
        <v>89705</v>
      </c>
      <c r="B3021" s="74" t="s">
        <v>30874</v>
      </c>
      <c r="C3021" s="73" t="s">
        <v>101</v>
      </c>
      <c r="D3021" s="75">
        <v>28.57</v>
      </c>
      <c r="E3021" s="75">
        <v>27.57</v>
      </c>
      <c r="F3021" s="73" t="s">
        <v>17</v>
      </c>
    </row>
    <row r="3022" spans="1:6" ht="25.5" x14ac:dyDescent="0.25">
      <c r="A3022" s="73">
        <v>89706</v>
      </c>
      <c r="B3022" s="74" t="s">
        <v>30875</v>
      </c>
      <c r="C3022" s="73" t="s">
        <v>101</v>
      </c>
      <c r="D3022" s="75">
        <v>61.55</v>
      </c>
      <c r="E3022" s="75">
        <v>60.37</v>
      </c>
      <c r="F3022" s="73" t="s">
        <v>17</v>
      </c>
    </row>
    <row r="3023" spans="1:6" ht="38.25" x14ac:dyDescent="0.25">
      <c r="A3023" s="73">
        <v>89707</v>
      </c>
      <c r="B3023" s="74" t="s">
        <v>3570</v>
      </c>
      <c r="C3023" s="73" t="s">
        <v>101</v>
      </c>
      <c r="D3023" s="75">
        <v>53.38</v>
      </c>
      <c r="E3023" s="75">
        <v>51.55</v>
      </c>
      <c r="F3023" s="73" t="s">
        <v>17</v>
      </c>
    </row>
    <row r="3024" spans="1:6" ht="38.25" x14ac:dyDescent="0.25">
      <c r="A3024" s="73">
        <v>89708</v>
      </c>
      <c r="B3024" s="74" t="s">
        <v>3571</v>
      </c>
      <c r="C3024" s="73" t="s">
        <v>101</v>
      </c>
      <c r="D3024" s="75">
        <v>113.26</v>
      </c>
      <c r="E3024" s="75">
        <v>111.07</v>
      </c>
      <c r="F3024" s="73" t="s">
        <v>17</v>
      </c>
    </row>
    <row r="3025" spans="1:6" ht="38.25" x14ac:dyDescent="0.25">
      <c r="A3025" s="73">
        <v>89709</v>
      </c>
      <c r="B3025" s="74" t="s">
        <v>3572</v>
      </c>
      <c r="C3025" s="73" t="s">
        <v>101</v>
      </c>
      <c r="D3025" s="75">
        <v>22.98</v>
      </c>
      <c r="E3025" s="75">
        <v>22.23</v>
      </c>
      <c r="F3025" s="73" t="s">
        <v>17</v>
      </c>
    </row>
    <row r="3026" spans="1:6" ht="25.5" x14ac:dyDescent="0.25">
      <c r="A3026" s="73">
        <v>89710</v>
      </c>
      <c r="B3026" s="74" t="s">
        <v>3573</v>
      </c>
      <c r="C3026" s="73" t="s">
        <v>101</v>
      </c>
      <c r="D3026" s="75">
        <v>20.23</v>
      </c>
      <c r="E3026" s="75">
        <v>19.48</v>
      </c>
      <c r="F3026" s="73" t="s">
        <v>17</v>
      </c>
    </row>
    <row r="3027" spans="1:6" ht="25.5" x14ac:dyDescent="0.25">
      <c r="A3027" s="73">
        <v>89719</v>
      </c>
      <c r="B3027" s="74" t="s">
        <v>30876</v>
      </c>
      <c r="C3027" s="73" t="s">
        <v>101</v>
      </c>
      <c r="D3027" s="75">
        <v>14.51</v>
      </c>
      <c r="E3027" s="75">
        <v>13.93</v>
      </c>
      <c r="F3027" s="73" t="s">
        <v>17</v>
      </c>
    </row>
    <row r="3028" spans="1:6" ht="25.5" x14ac:dyDescent="0.25">
      <c r="A3028" s="73">
        <v>89720</v>
      </c>
      <c r="B3028" s="74" t="s">
        <v>30877</v>
      </c>
      <c r="C3028" s="73" t="s">
        <v>101</v>
      </c>
      <c r="D3028" s="75">
        <v>16.21</v>
      </c>
      <c r="E3028" s="75">
        <v>15.63</v>
      </c>
      <c r="F3028" s="73" t="s">
        <v>17</v>
      </c>
    </row>
    <row r="3029" spans="1:6" ht="25.5" x14ac:dyDescent="0.25">
      <c r="A3029" s="73">
        <v>89721</v>
      </c>
      <c r="B3029" s="74" t="s">
        <v>3574</v>
      </c>
      <c r="C3029" s="73" t="s">
        <v>101</v>
      </c>
      <c r="D3029" s="75">
        <v>17.559999999999999</v>
      </c>
      <c r="E3029" s="75">
        <v>16.98</v>
      </c>
      <c r="F3029" s="73" t="s">
        <v>17</v>
      </c>
    </row>
    <row r="3030" spans="1:6" ht="25.5" x14ac:dyDescent="0.25">
      <c r="A3030" s="73">
        <v>89723</v>
      </c>
      <c r="B3030" s="74" t="s">
        <v>30878</v>
      </c>
      <c r="C3030" s="73" t="s">
        <v>101</v>
      </c>
      <c r="D3030" s="75">
        <v>21.95</v>
      </c>
      <c r="E3030" s="75">
        <v>21.28</v>
      </c>
      <c r="F3030" s="73" t="s">
        <v>17</v>
      </c>
    </row>
    <row r="3031" spans="1:6" ht="38.25" x14ac:dyDescent="0.25">
      <c r="A3031" s="73">
        <v>89724</v>
      </c>
      <c r="B3031" s="74" t="s">
        <v>3575</v>
      </c>
      <c r="C3031" s="73" t="s">
        <v>101</v>
      </c>
      <c r="D3031" s="75">
        <v>11.4</v>
      </c>
      <c r="E3031" s="75">
        <v>10.83</v>
      </c>
      <c r="F3031" s="73" t="s">
        <v>17</v>
      </c>
    </row>
    <row r="3032" spans="1:6" ht="25.5" x14ac:dyDescent="0.25">
      <c r="A3032" s="73">
        <v>89725</v>
      </c>
      <c r="B3032" s="74" t="s">
        <v>30879</v>
      </c>
      <c r="C3032" s="73" t="s">
        <v>101</v>
      </c>
      <c r="D3032" s="75">
        <v>21.25</v>
      </c>
      <c r="E3032" s="75">
        <v>20.58</v>
      </c>
      <c r="F3032" s="73" t="s">
        <v>17</v>
      </c>
    </row>
    <row r="3033" spans="1:6" ht="38.25" x14ac:dyDescent="0.25">
      <c r="A3033" s="73">
        <v>89726</v>
      </c>
      <c r="B3033" s="74" t="s">
        <v>3576</v>
      </c>
      <c r="C3033" s="73" t="s">
        <v>101</v>
      </c>
      <c r="D3033" s="75">
        <v>11.66</v>
      </c>
      <c r="E3033" s="75">
        <v>11.09</v>
      </c>
      <c r="F3033" s="73" t="s">
        <v>17</v>
      </c>
    </row>
    <row r="3034" spans="1:6" ht="25.5" x14ac:dyDescent="0.25">
      <c r="A3034" s="73">
        <v>89727</v>
      </c>
      <c r="B3034" s="74" t="s">
        <v>30880</v>
      </c>
      <c r="C3034" s="73" t="s">
        <v>101</v>
      </c>
      <c r="D3034" s="75">
        <v>26.55</v>
      </c>
      <c r="E3034" s="75">
        <v>25.88</v>
      </c>
      <c r="F3034" s="73" t="s">
        <v>17</v>
      </c>
    </row>
    <row r="3035" spans="1:6" ht="38.25" x14ac:dyDescent="0.25">
      <c r="A3035" s="73">
        <v>89728</v>
      </c>
      <c r="B3035" s="74" t="s">
        <v>3577</v>
      </c>
      <c r="C3035" s="73" t="s">
        <v>101</v>
      </c>
      <c r="D3035" s="75">
        <v>14.73</v>
      </c>
      <c r="E3035" s="75">
        <v>14.16</v>
      </c>
      <c r="F3035" s="73" t="s">
        <v>17</v>
      </c>
    </row>
    <row r="3036" spans="1:6" ht="25.5" x14ac:dyDescent="0.25">
      <c r="A3036" s="73">
        <v>89729</v>
      </c>
      <c r="B3036" s="74" t="s">
        <v>30881</v>
      </c>
      <c r="C3036" s="73" t="s">
        <v>101</v>
      </c>
      <c r="D3036" s="75">
        <v>32.33</v>
      </c>
      <c r="E3036" s="75">
        <v>31.54</v>
      </c>
      <c r="F3036" s="73" t="s">
        <v>17</v>
      </c>
    </row>
    <row r="3037" spans="1:6" ht="38.25" x14ac:dyDescent="0.25">
      <c r="A3037" s="73">
        <v>89730</v>
      </c>
      <c r="B3037" s="74" t="s">
        <v>3578</v>
      </c>
      <c r="C3037" s="73" t="s">
        <v>101</v>
      </c>
      <c r="D3037" s="75">
        <v>16.91</v>
      </c>
      <c r="E3037" s="75">
        <v>16.34</v>
      </c>
      <c r="F3037" s="73" t="s">
        <v>17</v>
      </c>
    </row>
    <row r="3038" spans="1:6" ht="38.25" x14ac:dyDescent="0.25">
      <c r="A3038" s="73">
        <v>89731</v>
      </c>
      <c r="B3038" s="74" t="s">
        <v>3579</v>
      </c>
      <c r="C3038" s="73" t="s">
        <v>101</v>
      </c>
      <c r="D3038" s="75">
        <v>15.96</v>
      </c>
      <c r="E3038" s="75">
        <v>15.33</v>
      </c>
      <c r="F3038" s="73" t="s">
        <v>17</v>
      </c>
    </row>
    <row r="3039" spans="1:6" ht="38.25" x14ac:dyDescent="0.25">
      <c r="A3039" s="73">
        <v>89732</v>
      </c>
      <c r="B3039" s="74" t="s">
        <v>3580</v>
      </c>
      <c r="C3039" s="73" t="s">
        <v>101</v>
      </c>
      <c r="D3039" s="75">
        <v>16.8</v>
      </c>
      <c r="E3039" s="75">
        <v>16.170000000000002</v>
      </c>
      <c r="F3039" s="73" t="s">
        <v>17</v>
      </c>
    </row>
    <row r="3040" spans="1:6" ht="38.25" x14ac:dyDescent="0.25">
      <c r="A3040" s="73">
        <v>89733</v>
      </c>
      <c r="B3040" s="74" t="s">
        <v>3581</v>
      </c>
      <c r="C3040" s="73" t="s">
        <v>101</v>
      </c>
      <c r="D3040" s="75">
        <v>25.63</v>
      </c>
      <c r="E3040" s="75">
        <v>25</v>
      </c>
      <c r="F3040" s="73" t="s">
        <v>17</v>
      </c>
    </row>
    <row r="3041" spans="1:6" ht="25.5" x14ac:dyDescent="0.25">
      <c r="A3041" s="73">
        <v>89734</v>
      </c>
      <c r="B3041" s="74" t="s">
        <v>30882</v>
      </c>
      <c r="C3041" s="73" t="s">
        <v>101</v>
      </c>
      <c r="D3041" s="75">
        <v>30.59</v>
      </c>
      <c r="E3041" s="75">
        <v>29.8</v>
      </c>
      <c r="F3041" s="73" t="s">
        <v>17</v>
      </c>
    </row>
    <row r="3042" spans="1:6" ht="38.25" x14ac:dyDescent="0.25">
      <c r="A3042" s="73">
        <v>89735</v>
      </c>
      <c r="B3042" s="74" t="s">
        <v>3582</v>
      </c>
      <c r="C3042" s="73" t="s">
        <v>101</v>
      </c>
      <c r="D3042" s="75">
        <v>28.13</v>
      </c>
      <c r="E3042" s="75">
        <v>27.5</v>
      </c>
      <c r="F3042" s="73" t="s">
        <v>17</v>
      </c>
    </row>
    <row r="3043" spans="1:6" ht="25.5" x14ac:dyDescent="0.25">
      <c r="A3043" s="73">
        <v>89736</v>
      </c>
      <c r="B3043" s="74" t="s">
        <v>30883</v>
      </c>
      <c r="C3043" s="73" t="s">
        <v>101</v>
      </c>
      <c r="D3043" s="75">
        <v>10.17</v>
      </c>
      <c r="E3043" s="75">
        <v>9.7899999999999991</v>
      </c>
      <c r="F3043" s="73" t="s">
        <v>17</v>
      </c>
    </row>
    <row r="3044" spans="1:6" ht="38.25" x14ac:dyDescent="0.25">
      <c r="A3044" s="73">
        <v>89737</v>
      </c>
      <c r="B3044" s="74" t="s">
        <v>3583</v>
      </c>
      <c r="C3044" s="73" t="s">
        <v>101</v>
      </c>
      <c r="D3044" s="75">
        <v>24.28</v>
      </c>
      <c r="E3044" s="75">
        <v>23.53</v>
      </c>
      <c r="F3044" s="73" t="s">
        <v>17</v>
      </c>
    </row>
    <row r="3045" spans="1:6" ht="25.5" x14ac:dyDescent="0.25">
      <c r="A3045" s="73">
        <v>89738</v>
      </c>
      <c r="B3045" s="74" t="s">
        <v>30884</v>
      </c>
      <c r="C3045" s="73" t="s">
        <v>101</v>
      </c>
      <c r="D3045" s="75">
        <v>18.32</v>
      </c>
      <c r="E3045" s="75">
        <v>17.940000000000001</v>
      </c>
      <c r="F3045" s="73" t="s">
        <v>17</v>
      </c>
    </row>
    <row r="3046" spans="1:6" ht="38.25" x14ac:dyDescent="0.25">
      <c r="A3046" s="73">
        <v>89739</v>
      </c>
      <c r="B3046" s="74" t="s">
        <v>3584</v>
      </c>
      <c r="C3046" s="73" t="s">
        <v>101</v>
      </c>
      <c r="D3046" s="75">
        <v>25.39</v>
      </c>
      <c r="E3046" s="75">
        <v>24.64</v>
      </c>
      <c r="F3046" s="73" t="s">
        <v>17</v>
      </c>
    </row>
    <row r="3047" spans="1:6" ht="25.5" x14ac:dyDescent="0.25">
      <c r="A3047" s="73">
        <v>89740</v>
      </c>
      <c r="B3047" s="74" t="s">
        <v>30885</v>
      </c>
      <c r="C3047" s="73" t="s">
        <v>101</v>
      </c>
      <c r="D3047" s="75">
        <v>10.33</v>
      </c>
      <c r="E3047" s="75">
        <v>9.94</v>
      </c>
      <c r="F3047" s="73" t="s">
        <v>17</v>
      </c>
    </row>
    <row r="3048" spans="1:6" ht="25.5" x14ac:dyDescent="0.25">
      <c r="A3048" s="73">
        <v>89741</v>
      </c>
      <c r="B3048" s="74" t="s">
        <v>30886</v>
      </c>
      <c r="C3048" s="73" t="s">
        <v>101</v>
      </c>
      <c r="D3048" s="75">
        <v>25.01</v>
      </c>
      <c r="E3048" s="75">
        <v>24.63</v>
      </c>
      <c r="F3048" s="73" t="s">
        <v>17</v>
      </c>
    </row>
    <row r="3049" spans="1:6" ht="38.25" x14ac:dyDescent="0.25">
      <c r="A3049" s="73">
        <v>89742</v>
      </c>
      <c r="B3049" s="74" t="s">
        <v>3585</v>
      </c>
      <c r="C3049" s="73" t="s">
        <v>101</v>
      </c>
      <c r="D3049" s="75">
        <v>43.79</v>
      </c>
      <c r="E3049" s="75">
        <v>43.04</v>
      </c>
      <c r="F3049" s="73" t="s">
        <v>17</v>
      </c>
    </row>
    <row r="3050" spans="1:6" ht="38.25" x14ac:dyDescent="0.25">
      <c r="A3050" s="73">
        <v>89743</v>
      </c>
      <c r="B3050" s="74" t="s">
        <v>3586</v>
      </c>
      <c r="C3050" s="73" t="s">
        <v>101</v>
      </c>
      <c r="D3050" s="75">
        <v>67.319999999999993</v>
      </c>
      <c r="E3050" s="75">
        <v>66.569999999999993</v>
      </c>
      <c r="F3050" s="73" t="s">
        <v>17</v>
      </c>
    </row>
    <row r="3051" spans="1:6" ht="38.25" x14ac:dyDescent="0.25">
      <c r="A3051" s="73">
        <v>89744</v>
      </c>
      <c r="B3051" s="74" t="s">
        <v>3587</v>
      </c>
      <c r="C3051" s="73" t="s">
        <v>101</v>
      </c>
      <c r="D3051" s="75">
        <v>29.59</v>
      </c>
      <c r="E3051" s="75">
        <v>28.7</v>
      </c>
      <c r="F3051" s="73" t="s">
        <v>17</v>
      </c>
    </row>
    <row r="3052" spans="1:6" ht="38.25" x14ac:dyDescent="0.25">
      <c r="A3052" s="73">
        <v>89746</v>
      </c>
      <c r="B3052" s="74" t="s">
        <v>3588</v>
      </c>
      <c r="C3052" s="73" t="s">
        <v>101</v>
      </c>
      <c r="D3052" s="75">
        <v>30.54</v>
      </c>
      <c r="E3052" s="75">
        <v>29.65</v>
      </c>
      <c r="F3052" s="73" t="s">
        <v>17</v>
      </c>
    </row>
    <row r="3053" spans="1:6" ht="25.5" x14ac:dyDescent="0.25">
      <c r="A3053" s="73">
        <v>89747</v>
      </c>
      <c r="B3053" s="74" t="s">
        <v>30887</v>
      </c>
      <c r="C3053" s="73" t="s">
        <v>101</v>
      </c>
      <c r="D3053" s="75">
        <v>31.89</v>
      </c>
      <c r="E3053" s="75">
        <v>31.51</v>
      </c>
      <c r="F3053" s="73" t="s">
        <v>17</v>
      </c>
    </row>
    <row r="3054" spans="1:6" ht="38.25" x14ac:dyDescent="0.25">
      <c r="A3054" s="73">
        <v>89748</v>
      </c>
      <c r="B3054" s="74" t="s">
        <v>3589</v>
      </c>
      <c r="C3054" s="73" t="s">
        <v>101</v>
      </c>
      <c r="D3054" s="75">
        <v>46.78</v>
      </c>
      <c r="E3054" s="75">
        <v>45.89</v>
      </c>
      <c r="F3054" s="73" t="s">
        <v>17</v>
      </c>
    </row>
    <row r="3055" spans="1:6" ht="25.5" x14ac:dyDescent="0.25">
      <c r="A3055" s="73">
        <v>89749</v>
      </c>
      <c r="B3055" s="74" t="s">
        <v>30888</v>
      </c>
      <c r="C3055" s="73" t="s">
        <v>101</v>
      </c>
      <c r="D3055" s="75">
        <v>18.25</v>
      </c>
      <c r="E3055" s="75">
        <v>17.87</v>
      </c>
      <c r="F3055" s="73" t="s">
        <v>17</v>
      </c>
    </row>
    <row r="3056" spans="1:6" ht="38.25" x14ac:dyDescent="0.25">
      <c r="A3056" s="73">
        <v>89750</v>
      </c>
      <c r="B3056" s="74" t="s">
        <v>3590</v>
      </c>
      <c r="C3056" s="73" t="s">
        <v>101</v>
      </c>
      <c r="D3056" s="75">
        <v>86.83</v>
      </c>
      <c r="E3056" s="75">
        <v>85.94</v>
      </c>
      <c r="F3056" s="73" t="s">
        <v>17</v>
      </c>
    </row>
    <row r="3057" spans="1:6" ht="38.25" x14ac:dyDescent="0.25">
      <c r="A3057" s="73">
        <v>89752</v>
      </c>
      <c r="B3057" s="74" t="s">
        <v>3591</v>
      </c>
      <c r="C3057" s="73" t="s">
        <v>101</v>
      </c>
      <c r="D3057" s="75">
        <v>8.48</v>
      </c>
      <c r="E3057" s="75">
        <v>8.09</v>
      </c>
      <c r="F3057" s="73" t="s">
        <v>17</v>
      </c>
    </row>
    <row r="3058" spans="1:6" ht="38.25" x14ac:dyDescent="0.25">
      <c r="A3058" s="73">
        <v>89753</v>
      </c>
      <c r="B3058" s="74" t="s">
        <v>3592</v>
      </c>
      <c r="C3058" s="73" t="s">
        <v>101</v>
      </c>
      <c r="D3058" s="75">
        <v>10.4</v>
      </c>
      <c r="E3058" s="75">
        <v>9.98</v>
      </c>
      <c r="F3058" s="73" t="s">
        <v>17</v>
      </c>
    </row>
    <row r="3059" spans="1:6" ht="38.25" x14ac:dyDescent="0.25">
      <c r="A3059" s="73">
        <v>89754</v>
      </c>
      <c r="B3059" s="74" t="s">
        <v>3593</v>
      </c>
      <c r="C3059" s="73" t="s">
        <v>101</v>
      </c>
      <c r="D3059" s="75">
        <v>22.82</v>
      </c>
      <c r="E3059" s="75">
        <v>22.4</v>
      </c>
      <c r="F3059" s="73" t="s">
        <v>17</v>
      </c>
    </row>
    <row r="3060" spans="1:6" ht="25.5" x14ac:dyDescent="0.25">
      <c r="A3060" s="73">
        <v>89755</v>
      </c>
      <c r="B3060" s="74" t="s">
        <v>30889</v>
      </c>
      <c r="C3060" s="73" t="s">
        <v>101</v>
      </c>
      <c r="D3060" s="75">
        <v>15.15</v>
      </c>
      <c r="E3060" s="75">
        <v>14.69</v>
      </c>
      <c r="F3060" s="73" t="s">
        <v>17</v>
      </c>
    </row>
    <row r="3061" spans="1:6" ht="25.5" x14ac:dyDescent="0.25">
      <c r="A3061" s="73">
        <v>89756</v>
      </c>
      <c r="B3061" s="74" t="s">
        <v>30890</v>
      </c>
      <c r="C3061" s="73" t="s">
        <v>101</v>
      </c>
      <c r="D3061" s="75">
        <v>25.29</v>
      </c>
      <c r="E3061" s="75">
        <v>24.83</v>
      </c>
      <c r="F3061" s="73" t="s">
        <v>17</v>
      </c>
    </row>
    <row r="3062" spans="1:6" ht="25.5" x14ac:dyDescent="0.25">
      <c r="A3062" s="73">
        <v>89757</v>
      </c>
      <c r="B3062" s="74" t="s">
        <v>30891</v>
      </c>
      <c r="C3062" s="73" t="s">
        <v>101</v>
      </c>
      <c r="D3062" s="75">
        <v>32.619999999999997</v>
      </c>
      <c r="E3062" s="75">
        <v>32.159999999999997</v>
      </c>
      <c r="F3062" s="73" t="s">
        <v>17</v>
      </c>
    </row>
    <row r="3063" spans="1:6" ht="25.5" x14ac:dyDescent="0.25">
      <c r="A3063" s="73">
        <v>89758</v>
      </c>
      <c r="B3063" s="74" t="s">
        <v>30892</v>
      </c>
      <c r="C3063" s="73" t="s">
        <v>101</v>
      </c>
      <c r="D3063" s="75">
        <v>39.74</v>
      </c>
      <c r="E3063" s="75">
        <v>39.31</v>
      </c>
      <c r="F3063" s="73" t="s">
        <v>17</v>
      </c>
    </row>
    <row r="3064" spans="1:6" ht="25.5" x14ac:dyDescent="0.25">
      <c r="A3064" s="73">
        <v>89759</v>
      </c>
      <c r="B3064" s="74" t="s">
        <v>3594</v>
      </c>
      <c r="C3064" s="73" t="s">
        <v>101</v>
      </c>
      <c r="D3064" s="75">
        <v>12.87</v>
      </c>
      <c r="E3064" s="75">
        <v>12.46</v>
      </c>
      <c r="F3064" s="73" t="s">
        <v>17</v>
      </c>
    </row>
    <row r="3065" spans="1:6" ht="25.5" x14ac:dyDescent="0.25">
      <c r="A3065" s="73">
        <v>89760</v>
      </c>
      <c r="B3065" s="74" t="s">
        <v>3595</v>
      </c>
      <c r="C3065" s="73" t="s">
        <v>101</v>
      </c>
      <c r="D3065" s="75">
        <v>24.1</v>
      </c>
      <c r="E3065" s="75">
        <v>23.58</v>
      </c>
      <c r="F3065" s="73" t="s">
        <v>17</v>
      </c>
    </row>
    <row r="3066" spans="1:6" ht="25.5" x14ac:dyDescent="0.25">
      <c r="A3066" s="73">
        <v>89761</v>
      </c>
      <c r="B3066" s="74" t="s">
        <v>3596</v>
      </c>
      <c r="C3066" s="73" t="s">
        <v>101</v>
      </c>
      <c r="D3066" s="75">
        <v>33.67</v>
      </c>
      <c r="E3066" s="75">
        <v>33.15</v>
      </c>
      <c r="F3066" s="73" t="s">
        <v>17</v>
      </c>
    </row>
    <row r="3067" spans="1:6" ht="25.5" x14ac:dyDescent="0.25">
      <c r="A3067" s="73">
        <v>89762</v>
      </c>
      <c r="B3067" s="74" t="s">
        <v>3597</v>
      </c>
      <c r="C3067" s="73" t="s">
        <v>101</v>
      </c>
      <c r="D3067" s="75">
        <v>47.37</v>
      </c>
      <c r="E3067" s="75">
        <v>46.85</v>
      </c>
      <c r="F3067" s="73" t="s">
        <v>17</v>
      </c>
    </row>
    <row r="3068" spans="1:6" ht="25.5" x14ac:dyDescent="0.25">
      <c r="A3068" s="73">
        <v>89763</v>
      </c>
      <c r="B3068" s="74" t="s">
        <v>30893</v>
      </c>
      <c r="C3068" s="73" t="s">
        <v>101</v>
      </c>
      <c r="D3068" s="75">
        <v>60</v>
      </c>
      <c r="E3068" s="75">
        <v>59.49</v>
      </c>
      <c r="F3068" s="73" t="s">
        <v>17</v>
      </c>
    </row>
    <row r="3069" spans="1:6" ht="25.5" x14ac:dyDescent="0.25">
      <c r="A3069" s="73">
        <v>89764</v>
      </c>
      <c r="B3069" s="74" t="s">
        <v>3598</v>
      </c>
      <c r="C3069" s="73" t="s">
        <v>101</v>
      </c>
      <c r="D3069" s="75">
        <v>40.090000000000003</v>
      </c>
      <c r="E3069" s="75">
        <v>39.6</v>
      </c>
      <c r="F3069" s="73" t="s">
        <v>17</v>
      </c>
    </row>
    <row r="3070" spans="1:6" ht="25.5" x14ac:dyDescent="0.25">
      <c r="A3070" s="73">
        <v>89765</v>
      </c>
      <c r="B3070" s="74" t="s">
        <v>3599</v>
      </c>
      <c r="C3070" s="73" t="s">
        <v>101</v>
      </c>
      <c r="D3070" s="75">
        <v>18.899999999999999</v>
      </c>
      <c r="E3070" s="75">
        <v>18.149999999999999</v>
      </c>
      <c r="F3070" s="73" t="s">
        <v>17</v>
      </c>
    </row>
    <row r="3071" spans="1:6" ht="25.5" x14ac:dyDescent="0.25">
      <c r="A3071" s="73">
        <v>89767</v>
      </c>
      <c r="B3071" s="74" t="s">
        <v>3600</v>
      </c>
      <c r="C3071" s="73" t="s">
        <v>101</v>
      </c>
      <c r="D3071" s="75">
        <v>23.44</v>
      </c>
      <c r="E3071" s="75">
        <v>22.69</v>
      </c>
      <c r="F3071" s="73" t="s">
        <v>17</v>
      </c>
    </row>
    <row r="3072" spans="1:6" ht="25.5" x14ac:dyDescent="0.25">
      <c r="A3072" s="73">
        <v>89768</v>
      </c>
      <c r="B3072" s="74" t="s">
        <v>3601</v>
      </c>
      <c r="C3072" s="73" t="s">
        <v>101</v>
      </c>
      <c r="D3072" s="75">
        <v>27.31</v>
      </c>
      <c r="E3072" s="75">
        <v>26.41</v>
      </c>
      <c r="F3072" s="73" t="s">
        <v>17</v>
      </c>
    </row>
    <row r="3073" spans="1:6" ht="25.5" x14ac:dyDescent="0.25">
      <c r="A3073" s="73">
        <v>89769</v>
      </c>
      <c r="B3073" s="74" t="s">
        <v>3602</v>
      </c>
      <c r="C3073" s="73" t="s">
        <v>101</v>
      </c>
      <c r="D3073" s="75">
        <v>60.05</v>
      </c>
      <c r="E3073" s="75">
        <v>59</v>
      </c>
      <c r="F3073" s="73" t="s">
        <v>17</v>
      </c>
    </row>
    <row r="3074" spans="1:6" ht="38.25" x14ac:dyDescent="0.25">
      <c r="A3074" s="73">
        <v>89774</v>
      </c>
      <c r="B3074" s="74" t="s">
        <v>3603</v>
      </c>
      <c r="C3074" s="73" t="s">
        <v>101</v>
      </c>
      <c r="D3074" s="75">
        <v>17.28</v>
      </c>
      <c r="E3074" s="75">
        <v>16.79</v>
      </c>
      <c r="F3074" s="73" t="s">
        <v>17</v>
      </c>
    </row>
    <row r="3075" spans="1:6" ht="38.25" x14ac:dyDescent="0.25">
      <c r="A3075" s="73">
        <v>89776</v>
      </c>
      <c r="B3075" s="74" t="s">
        <v>3604</v>
      </c>
      <c r="C3075" s="73" t="s">
        <v>101</v>
      </c>
      <c r="D3075" s="75">
        <v>27.59</v>
      </c>
      <c r="E3075" s="75">
        <v>27.1</v>
      </c>
      <c r="F3075" s="73" t="s">
        <v>17</v>
      </c>
    </row>
    <row r="3076" spans="1:6" ht="25.5" x14ac:dyDescent="0.25">
      <c r="A3076" s="73">
        <v>89777</v>
      </c>
      <c r="B3076" s="74" t="s">
        <v>30894</v>
      </c>
      <c r="C3076" s="73" t="s">
        <v>101</v>
      </c>
      <c r="D3076" s="75">
        <v>27.91</v>
      </c>
      <c r="E3076" s="75">
        <v>27.49</v>
      </c>
      <c r="F3076" s="73" t="s">
        <v>17</v>
      </c>
    </row>
    <row r="3077" spans="1:6" ht="38.25" x14ac:dyDescent="0.25">
      <c r="A3077" s="73">
        <v>89778</v>
      </c>
      <c r="B3077" s="74" t="s">
        <v>3605</v>
      </c>
      <c r="C3077" s="73" t="s">
        <v>101</v>
      </c>
      <c r="D3077" s="75">
        <v>19.760000000000002</v>
      </c>
      <c r="E3077" s="75">
        <v>19.170000000000002</v>
      </c>
      <c r="F3077" s="73" t="s">
        <v>17</v>
      </c>
    </row>
    <row r="3078" spans="1:6" ht="38.25" x14ac:dyDescent="0.25">
      <c r="A3078" s="73">
        <v>89779</v>
      </c>
      <c r="B3078" s="74" t="s">
        <v>3606</v>
      </c>
      <c r="C3078" s="73" t="s">
        <v>101</v>
      </c>
      <c r="D3078" s="75">
        <v>37.67</v>
      </c>
      <c r="E3078" s="75">
        <v>37.08</v>
      </c>
      <c r="F3078" s="73" t="s">
        <v>17</v>
      </c>
    </row>
    <row r="3079" spans="1:6" ht="25.5" x14ac:dyDescent="0.25">
      <c r="A3079" s="73">
        <v>89780</v>
      </c>
      <c r="B3079" s="74" t="s">
        <v>3607</v>
      </c>
      <c r="C3079" s="73" t="s">
        <v>101</v>
      </c>
      <c r="D3079" s="75">
        <v>26.17</v>
      </c>
      <c r="E3079" s="75">
        <v>25.75</v>
      </c>
      <c r="F3079" s="73" t="s">
        <v>17</v>
      </c>
    </row>
    <row r="3080" spans="1:6" ht="25.5" x14ac:dyDescent="0.25">
      <c r="A3080" s="73">
        <v>89781</v>
      </c>
      <c r="B3080" s="74" t="s">
        <v>30895</v>
      </c>
      <c r="C3080" s="73" t="s">
        <v>101</v>
      </c>
      <c r="D3080" s="75">
        <v>39.39</v>
      </c>
      <c r="E3080" s="75">
        <v>38.9</v>
      </c>
      <c r="F3080" s="73" t="s">
        <v>17</v>
      </c>
    </row>
    <row r="3081" spans="1:6" ht="38.25" x14ac:dyDescent="0.25">
      <c r="A3081" s="73">
        <v>89782</v>
      </c>
      <c r="B3081" s="74" t="s">
        <v>3608</v>
      </c>
      <c r="C3081" s="73" t="s">
        <v>101</v>
      </c>
      <c r="D3081" s="75">
        <v>16.53</v>
      </c>
      <c r="E3081" s="75">
        <v>15.76</v>
      </c>
      <c r="F3081" s="73" t="s">
        <v>17</v>
      </c>
    </row>
    <row r="3082" spans="1:6" ht="38.25" x14ac:dyDescent="0.25">
      <c r="A3082" s="73">
        <v>89783</v>
      </c>
      <c r="B3082" s="74" t="s">
        <v>3609</v>
      </c>
      <c r="C3082" s="73" t="s">
        <v>101</v>
      </c>
      <c r="D3082" s="75">
        <v>16.649999999999999</v>
      </c>
      <c r="E3082" s="75">
        <v>15.88</v>
      </c>
      <c r="F3082" s="73" t="s">
        <v>17</v>
      </c>
    </row>
    <row r="3083" spans="1:6" ht="38.25" x14ac:dyDescent="0.25">
      <c r="A3083" s="73">
        <v>89784</v>
      </c>
      <c r="B3083" s="74" t="s">
        <v>3610</v>
      </c>
      <c r="C3083" s="73" t="s">
        <v>101</v>
      </c>
      <c r="D3083" s="75">
        <v>26.05</v>
      </c>
      <c r="E3083" s="75">
        <v>25.21</v>
      </c>
      <c r="F3083" s="73" t="s">
        <v>17</v>
      </c>
    </row>
    <row r="3084" spans="1:6" ht="38.25" x14ac:dyDescent="0.25">
      <c r="A3084" s="73">
        <v>89785</v>
      </c>
      <c r="B3084" s="74" t="s">
        <v>3611</v>
      </c>
      <c r="C3084" s="73" t="s">
        <v>101</v>
      </c>
      <c r="D3084" s="75">
        <v>28.73</v>
      </c>
      <c r="E3084" s="75">
        <v>27.89</v>
      </c>
      <c r="F3084" s="73" t="s">
        <v>17</v>
      </c>
    </row>
    <row r="3085" spans="1:6" ht="38.25" x14ac:dyDescent="0.25">
      <c r="A3085" s="73">
        <v>89786</v>
      </c>
      <c r="B3085" s="74" t="s">
        <v>3612</v>
      </c>
      <c r="C3085" s="73" t="s">
        <v>101</v>
      </c>
      <c r="D3085" s="75">
        <v>41.98</v>
      </c>
      <c r="E3085" s="75">
        <v>40.98</v>
      </c>
      <c r="F3085" s="73" t="s">
        <v>17</v>
      </c>
    </row>
    <row r="3086" spans="1:6" ht="25.5" x14ac:dyDescent="0.25">
      <c r="A3086" s="73">
        <v>89787</v>
      </c>
      <c r="B3086" s="74" t="s">
        <v>30896</v>
      </c>
      <c r="C3086" s="73" t="s">
        <v>101</v>
      </c>
      <c r="D3086" s="75">
        <v>38.96</v>
      </c>
      <c r="E3086" s="75">
        <v>38.47</v>
      </c>
      <c r="F3086" s="73" t="s">
        <v>17</v>
      </c>
    </row>
    <row r="3087" spans="1:6" ht="25.5" x14ac:dyDescent="0.25">
      <c r="A3087" s="73">
        <v>89788</v>
      </c>
      <c r="B3087" s="74" t="s">
        <v>30897</v>
      </c>
      <c r="C3087" s="73" t="s">
        <v>101</v>
      </c>
      <c r="D3087" s="75">
        <v>84.83</v>
      </c>
      <c r="E3087" s="75">
        <v>84.2</v>
      </c>
      <c r="F3087" s="73" t="s">
        <v>17</v>
      </c>
    </row>
    <row r="3088" spans="1:6" ht="25.5" x14ac:dyDescent="0.25">
      <c r="A3088" s="73">
        <v>89789</v>
      </c>
      <c r="B3088" s="74" t="s">
        <v>30898</v>
      </c>
      <c r="C3088" s="73" t="s">
        <v>101</v>
      </c>
      <c r="D3088" s="75">
        <v>72.14</v>
      </c>
      <c r="E3088" s="75">
        <v>71.510000000000005</v>
      </c>
      <c r="F3088" s="73" t="s">
        <v>17</v>
      </c>
    </row>
    <row r="3089" spans="1:6" ht="25.5" x14ac:dyDescent="0.25">
      <c r="A3089" s="73">
        <v>89790</v>
      </c>
      <c r="B3089" s="74" t="s">
        <v>30899</v>
      </c>
      <c r="C3089" s="73" t="s">
        <v>101</v>
      </c>
      <c r="D3089" s="75">
        <v>168.84</v>
      </c>
      <c r="E3089" s="75">
        <v>168.02</v>
      </c>
      <c r="F3089" s="73" t="s">
        <v>17</v>
      </c>
    </row>
    <row r="3090" spans="1:6" ht="25.5" x14ac:dyDescent="0.25">
      <c r="A3090" s="73">
        <v>89791</v>
      </c>
      <c r="B3090" s="74" t="s">
        <v>30900</v>
      </c>
      <c r="C3090" s="73" t="s">
        <v>101</v>
      </c>
      <c r="D3090" s="75">
        <v>163.1</v>
      </c>
      <c r="E3090" s="75">
        <v>162.28</v>
      </c>
      <c r="F3090" s="73" t="s">
        <v>17</v>
      </c>
    </row>
    <row r="3091" spans="1:6" ht="25.5" x14ac:dyDescent="0.25">
      <c r="A3091" s="73">
        <v>89792</v>
      </c>
      <c r="B3091" s="74" t="s">
        <v>30901</v>
      </c>
      <c r="C3091" s="73" t="s">
        <v>101</v>
      </c>
      <c r="D3091" s="75">
        <v>199.85</v>
      </c>
      <c r="E3091" s="75">
        <v>198.87</v>
      </c>
      <c r="F3091" s="73" t="s">
        <v>17</v>
      </c>
    </row>
    <row r="3092" spans="1:6" ht="25.5" x14ac:dyDescent="0.25">
      <c r="A3092" s="73">
        <v>89793</v>
      </c>
      <c r="B3092" s="74" t="s">
        <v>30902</v>
      </c>
      <c r="C3092" s="73" t="s">
        <v>101</v>
      </c>
      <c r="D3092" s="75">
        <v>235.58</v>
      </c>
      <c r="E3092" s="75">
        <v>234.6</v>
      </c>
      <c r="F3092" s="73" t="s">
        <v>17</v>
      </c>
    </row>
    <row r="3093" spans="1:6" ht="25.5" x14ac:dyDescent="0.25">
      <c r="A3093" s="73">
        <v>89794</v>
      </c>
      <c r="B3093" s="74" t="s">
        <v>30903</v>
      </c>
      <c r="C3093" s="73" t="s">
        <v>101</v>
      </c>
      <c r="D3093" s="75">
        <v>21.18</v>
      </c>
      <c r="E3093" s="75">
        <v>20.89</v>
      </c>
      <c r="F3093" s="73" t="s">
        <v>17</v>
      </c>
    </row>
    <row r="3094" spans="1:6" ht="38.25" x14ac:dyDescent="0.25">
      <c r="A3094" s="73">
        <v>89795</v>
      </c>
      <c r="B3094" s="74" t="s">
        <v>3613</v>
      </c>
      <c r="C3094" s="73" t="s">
        <v>101</v>
      </c>
      <c r="D3094" s="75">
        <v>44.35</v>
      </c>
      <c r="E3094" s="75">
        <v>43.35</v>
      </c>
      <c r="F3094" s="73" t="s">
        <v>17</v>
      </c>
    </row>
    <row r="3095" spans="1:6" ht="38.25" x14ac:dyDescent="0.25">
      <c r="A3095" s="73">
        <v>89796</v>
      </c>
      <c r="B3095" s="74" t="s">
        <v>3614</v>
      </c>
      <c r="C3095" s="73" t="s">
        <v>101</v>
      </c>
      <c r="D3095" s="75">
        <v>46.66</v>
      </c>
      <c r="E3095" s="75">
        <v>45.49</v>
      </c>
      <c r="F3095" s="73" t="s">
        <v>17</v>
      </c>
    </row>
    <row r="3096" spans="1:6" ht="38.25" x14ac:dyDescent="0.25">
      <c r="A3096" s="73">
        <v>89797</v>
      </c>
      <c r="B3096" s="74" t="s">
        <v>3615</v>
      </c>
      <c r="C3096" s="73" t="s">
        <v>101</v>
      </c>
      <c r="D3096" s="75">
        <v>55.85</v>
      </c>
      <c r="E3096" s="75">
        <v>54.68</v>
      </c>
      <c r="F3096" s="73" t="s">
        <v>17</v>
      </c>
    </row>
    <row r="3097" spans="1:6" ht="38.25" x14ac:dyDescent="0.25">
      <c r="A3097" s="73">
        <v>89801</v>
      </c>
      <c r="B3097" s="74" t="s">
        <v>3616</v>
      </c>
      <c r="C3097" s="73" t="s">
        <v>101</v>
      </c>
      <c r="D3097" s="75">
        <v>10.26</v>
      </c>
      <c r="E3097" s="75">
        <v>10.11</v>
      </c>
      <c r="F3097" s="73" t="s">
        <v>17</v>
      </c>
    </row>
    <row r="3098" spans="1:6" ht="38.25" x14ac:dyDescent="0.25">
      <c r="A3098" s="73">
        <v>89802</v>
      </c>
      <c r="B3098" s="74" t="s">
        <v>3617</v>
      </c>
      <c r="C3098" s="73" t="s">
        <v>101</v>
      </c>
      <c r="D3098" s="75">
        <v>11.1</v>
      </c>
      <c r="E3098" s="75">
        <v>10.95</v>
      </c>
      <c r="F3098" s="73" t="s">
        <v>17</v>
      </c>
    </row>
    <row r="3099" spans="1:6" ht="38.25" x14ac:dyDescent="0.25">
      <c r="A3099" s="73">
        <v>89803</v>
      </c>
      <c r="B3099" s="74" t="s">
        <v>3618</v>
      </c>
      <c r="C3099" s="73" t="s">
        <v>101</v>
      </c>
      <c r="D3099" s="75">
        <v>19.93</v>
      </c>
      <c r="E3099" s="75">
        <v>19.78</v>
      </c>
      <c r="F3099" s="73" t="s">
        <v>17</v>
      </c>
    </row>
    <row r="3100" spans="1:6" ht="38.25" x14ac:dyDescent="0.25">
      <c r="A3100" s="73">
        <v>89804</v>
      </c>
      <c r="B3100" s="74" t="s">
        <v>3619</v>
      </c>
      <c r="C3100" s="73" t="s">
        <v>101</v>
      </c>
      <c r="D3100" s="75">
        <v>22.43</v>
      </c>
      <c r="E3100" s="75">
        <v>22.28</v>
      </c>
      <c r="F3100" s="73" t="s">
        <v>17</v>
      </c>
    </row>
    <row r="3101" spans="1:6" ht="38.25" x14ac:dyDescent="0.25">
      <c r="A3101" s="73">
        <v>89805</v>
      </c>
      <c r="B3101" s="74" t="s">
        <v>3620</v>
      </c>
      <c r="C3101" s="73" t="s">
        <v>101</v>
      </c>
      <c r="D3101" s="75">
        <v>22.11</v>
      </c>
      <c r="E3101" s="75">
        <v>21.54</v>
      </c>
      <c r="F3101" s="73" t="s">
        <v>17</v>
      </c>
    </row>
    <row r="3102" spans="1:6" ht="38.25" x14ac:dyDescent="0.25">
      <c r="A3102" s="73">
        <v>89806</v>
      </c>
      <c r="B3102" s="74" t="s">
        <v>3621</v>
      </c>
      <c r="C3102" s="73" t="s">
        <v>101</v>
      </c>
      <c r="D3102" s="75">
        <v>23.22</v>
      </c>
      <c r="E3102" s="75">
        <v>22.65</v>
      </c>
      <c r="F3102" s="73" t="s">
        <v>17</v>
      </c>
    </row>
    <row r="3103" spans="1:6" ht="38.25" x14ac:dyDescent="0.25">
      <c r="A3103" s="73">
        <v>89807</v>
      </c>
      <c r="B3103" s="74" t="s">
        <v>3622</v>
      </c>
      <c r="C3103" s="73" t="s">
        <v>101</v>
      </c>
      <c r="D3103" s="75">
        <v>41.62</v>
      </c>
      <c r="E3103" s="75">
        <v>41.05</v>
      </c>
      <c r="F3103" s="73" t="s">
        <v>17</v>
      </c>
    </row>
    <row r="3104" spans="1:6" ht="38.25" x14ac:dyDescent="0.25">
      <c r="A3104" s="73">
        <v>89808</v>
      </c>
      <c r="B3104" s="74" t="s">
        <v>3623</v>
      </c>
      <c r="C3104" s="73" t="s">
        <v>101</v>
      </c>
      <c r="D3104" s="75">
        <v>65.150000000000006</v>
      </c>
      <c r="E3104" s="75">
        <v>64.58</v>
      </c>
      <c r="F3104" s="73" t="s">
        <v>17</v>
      </c>
    </row>
    <row r="3105" spans="1:6" ht="38.25" x14ac:dyDescent="0.25">
      <c r="A3105" s="73">
        <v>89809</v>
      </c>
      <c r="B3105" s="74" t="s">
        <v>3624</v>
      </c>
      <c r="C3105" s="73" t="s">
        <v>101</v>
      </c>
      <c r="D3105" s="75">
        <v>30.94</v>
      </c>
      <c r="E3105" s="75">
        <v>29.95</v>
      </c>
      <c r="F3105" s="73" t="s">
        <v>17</v>
      </c>
    </row>
    <row r="3106" spans="1:6" ht="38.25" x14ac:dyDescent="0.25">
      <c r="A3106" s="73">
        <v>89810</v>
      </c>
      <c r="B3106" s="74" t="s">
        <v>3625</v>
      </c>
      <c r="C3106" s="73" t="s">
        <v>101</v>
      </c>
      <c r="D3106" s="75">
        <v>31.89</v>
      </c>
      <c r="E3106" s="75">
        <v>30.9</v>
      </c>
      <c r="F3106" s="73" t="s">
        <v>17</v>
      </c>
    </row>
    <row r="3107" spans="1:6" ht="38.25" x14ac:dyDescent="0.25">
      <c r="A3107" s="73">
        <v>89811</v>
      </c>
      <c r="B3107" s="74" t="s">
        <v>3626</v>
      </c>
      <c r="C3107" s="73" t="s">
        <v>101</v>
      </c>
      <c r="D3107" s="75">
        <v>48.13</v>
      </c>
      <c r="E3107" s="75">
        <v>47.14</v>
      </c>
      <c r="F3107" s="73" t="s">
        <v>17</v>
      </c>
    </row>
    <row r="3108" spans="1:6" ht="38.25" x14ac:dyDescent="0.25">
      <c r="A3108" s="73">
        <v>89812</v>
      </c>
      <c r="B3108" s="74" t="s">
        <v>3627</v>
      </c>
      <c r="C3108" s="73" t="s">
        <v>101</v>
      </c>
      <c r="D3108" s="75">
        <v>88.18</v>
      </c>
      <c r="E3108" s="75">
        <v>87.19</v>
      </c>
      <c r="F3108" s="73" t="s">
        <v>17</v>
      </c>
    </row>
    <row r="3109" spans="1:6" ht="38.25" x14ac:dyDescent="0.25">
      <c r="A3109" s="73">
        <v>89813</v>
      </c>
      <c r="B3109" s="74" t="s">
        <v>3628</v>
      </c>
      <c r="C3109" s="73" t="s">
        <v>101</v>
      </c>
      <c r="D3109" s="75">
        <v>6.51</v>
      </c>
      <c r="E3109" s="75">
        <v>6.41</v>
      </c>
      <c r="F3109" s="73" t="s">
        <v>17</v>
      </c>
    </row>
    <row r="3110" spans="1:6" ht="38.25" x14ac:dyDescent="0.25">
      <c r="A3110" s="73">
        <v>89814</v>
      </c>
      <c r="B3110" s="74" t="s">
        <v>3629</v>
      </c>
      <c r="C3110" s="73" t="s">
        <v>101</v>
      </c>
      <c r="D3110" s="75">
        <v>19.02</v>
      </c>
      <c r="E3110" s="75">
        <v>18.920000000000002</v>
      </c>
      <c r="F3110" s="73" t="s">
        <v>17</v>
      </c>
    </row>
    <row r="3111" spans="1:6" ht="25.5" x14ac:dyDescent="0.25">
      <c r="A3111" s="73">
        <v>89815</v>
      </c>
      <c r="B3111" s="74" t="s">
        <v>30904</v>
      </c>
      <c r="C3111" s="73" t="s">
        <v>101</v>
      </c>
      <c r="D3111" s="75">
        <v>30.75</v>
      </c>
      <c r="E3111" s="75">
        <v>30.46</v>
      </c>
      <c r="F3111" s="73" t="s">
        <v>17</v>
      </c>
    </row>
    <row r="3112" spans="1:6" ht="25.5" x14ac:dyDescent="0.25">
      <c r="A3112" s="73">
        <v>89816</v>
      </c>
      <c r="B3112" s="74" t="s">
        <v>30905</v>
      </c>
      <c r="C3112" s="73" t="s">
        <v>101</v>
      </c>
      <c r="D3112" s="75">
        <v>44.45</v>
      </c>
      <c r="E3112" s="75">
        <v>44.16</v>
      </c>
      <c r="F3112" s="73" t="s">
        <v>17</v>
      </c>
    </row>
    <row r="3113" spans="1:6" ht="38.25" x14ac:dyDescent="0.25">
      <c r="A3113" s="73">
        <v>89817</v>
      </c>
      <c r="B3113" s="74" t="s">
        <v>3630</v>
      </c>
      <c r="C3113" s="73" t="s">
        <v>101</v>
      </c>
      <c r="D3113" s="75">
        <v>15.79</v>
      </c>
      <c r="E3113" s="75">
        <v>15.4</v>
      </c>
      <c r="F3113" s="73" t="s">
        <v>17</v>
      </c>
    </row>
    <row r="3114" spans="1:6" ht="25.5" x14ac:dyDescent="0.25">
      <c r="A3114" s="73">
        <v>89818</v>
      </c>
      <c r="B3114" s="74" t="s">
        <v>30906</v>
      </c>
      <c r="C3114" s="73" t="s">
        <v>101</v>
      </c>
      <c r="D3114" s="75">
        <v>57.15</v>
      </c>
      <c r="E3114" s="75">
        <v>56.89</v>
      </c>
      <c r="F3114" s="73" t="s">
        <v>17</v>
      </c>
    </row>
    <row r="3115" spans="1:6" ht="38.25" x14ac:dyDescent="0.25">
      <c r="A3115" s="73">
        <v>89819</v>
      </c>
      <c r="B3115" s="74" t="s">
        <v>3631</v>
      </c>
      <c r="C3115" s="73" t="s">
        <v>101</v>
      </c>
      <c r="D3115" s="75">
        <v>26.15</v>
      </c>
      <c r="E3115" s="75">
        <v>25.76</v>
      </c>
      <c r="F3115" s="73" t="s">
        <v>17</v>
      </c>
    </row>
    <row r="3116" spans="1:6" ht="38.25" x14ac:dyDescent="0.25">
      <c r="A3116" s="73">
        <v>89821</v>
      </c>
      <c r="B3116" s="74" t="s">
        <v>3632</v>
      </c>
      <c r="C3116" s="73" t="s">
        <v>101</v>
      </c>
      <c r="D3116" s="75">
        <v>20.66</v>
      </c>
      <c r="E3116" s="75">
        <v>20</v>
      </c>
      <c r="F3116" s="73" t="s">
        <v>17</v>
      </c>
    </row>
    <row r="3117" spans="1:6" ht="25.5" x14ac:dyDescent="0.25">
      <c r="A3117" s="73">
        <v>89822</v>
      </c>
      <c r="B3117" s="74" t="s">
        <v>30907</v>
      </c>
      <c r="C3117" s="73" t="s">
        <v>101</v>
      </c>
      <c r="D3117" s="75">
        <v>27.64</v>
      </c>
      <c r="E3117" s="75">
        <v>27.31</v>
      </c>
      <c r="F3117" s="73" t="s">
        <v>17</v>
      </c>
    </row>
    <row r="3118" spans="1:6" ht="38.25" x14ac:dyDescent="0.25">
      <c r="A3118" s="73">
        <v>89823</v>
      </c>
      <c r="B3118" s="74" t="s">
        <v>3633</v>
      </c>
      <c r="C3118" s="73" t="s">
        <v>101</v>
      </c>
      <c r="D3118" s="75">
        <v>38.57</v>
      </c>
      <c r="E3118" s="75">
        <v>37.909999999999997</v>
      </c>
      <c r="F3118" s="73" t="s">
        <v>17</v>
      </c>
    </row>
    <row r="3119" spans="1:6" ht="25.5" x14ac:dyDescent="0.25">
      <c r="A3119" s="73">
        <v>89824</v>
      </c>
      <c r="B3119" s="74" t="s">
        <v>30908</v>
      </c>
      <c r="C3119" s="73" t="s">
        <v>101</v>
      </c>
      <c r="D3119" s="75">
        <v>41.71</v>
      </c>
      <c r="E3119" s="75">
        <v>41.38</v>
      </c>
      <c r="F3119" s="73" t="s">
        <v>17</v>
      </c>
    </row>
    <row r="3120" spans="1:6" ht="38.25" x14ac:dyDescent="0.25">
      <c r="A3120" s="73">
        <v>89825</v>
      </c>
      <c r="B3120" s="74" t="s">
        <v>3634</v>
      </c>
      <c r="C3120" s="73" t="s">
        <v>101</v>
      </c>
      <c r="D3120" s="75">
        <v>18.45</v>
      </c>
      <c r="E3120" s="75">
        <v>18.239999999999998</v>
      </c>
      <c r="F3120" s="73" t="s">
        <v>17</v>
      </c>
    </row>
    <row r="3121" spans="1:6" ht="25.5" x14ac:dyDescent="0.25">
      <c r="A3121" s="73">
        <v>89826</v>
      </c>
      <c r="B3121" s="74" t="s">
        <v>30909</v>
      </c>
      <c r="C3121" s="73" t="s">
        <v>101</v>
      </c>
      <c r="D3121" s="75">
        <v>135</v>
      </c>
      <c r="E3121" s="75">
        <v>134.69</v>
      </c>
      <c r="F3121" s="73" t="s">
        <v>17</v>
      </c>
    </row>
    <row r="3122" spans="1:6" ht="38.25" x14ac:dyDescent="0.25">
      <c r="A3122" s="73">
        <v>89827</v>
      </c>
      <c r="B3122" s="74" t="s">
        <v>3635</v>
      </c>
      <c r="C3122" s="73" t="s">
        <v>101</v>
      </c>
      <c r="D3122" s="75">
        <v>21.13</v>
      </c>
      <c r="E3122" s="75">
        <v>20.92</v>
      </c>
      <c r="F3122" s="73" t="s">
        <v>17</v>
      </c>
    </row>
    <row r="3123" spans="1:6" ht="25.5" x14ac:dyDescent="0.25">
      <c r="A3123" s="73">
        <v>89828</v>
      </c>
      <c r="B3123" s="74" t="s">
        <v>30910</v>
      </c>
      <c r="C3123" s="73" t="s">
        <v>101</v>
      </c>
      <c r="D3123" s="75">
        <v>64.650000000000006</v>
      </c>
      <c r="E3123" s="75">
        <v>64.319999999999993</v>
      </c>
      <c r="F3123" s="73" t="s">
        <v>17</v>
      </c>
    </row>
    <row r="3124" spans="1:6" ht="38.25" x14ac:dyDescent="0.25">
      <c r="A3124" s="73">
        <v>89829</v>
      </c>
      <c r="B3124" s="74" t="s">
        <v>3636</v>
      </c>
      <c r="C3124" s="73" t="s">
        <v>101</v>
      </c>
      <c r="D3124" s="75">
        <v>39.08</v>
      </c>
      <c r="E3124" s="75">
        <v>38.32</v>
      </c>
      <c r="F3124" s="73" t="s">
        <v>17</v>
      </c>
    </row>
    <row r="3125" spans="1:6" ht="38.25" x14ac:dyDescent="0.25">
      <c r="A3125" s="73">
        <v>89830</v>
      </c>
      <c r="B3125" s="74" t="s">
        <v>3637</v>
      </c>
      <c r="C3125" s="73" t="s">
        <v>101</v>
      </c>
      <c r="D3125" s="75">
        <v>41.45</v>
      </c>
      <c r="E3125" s="75">
        <v>40.69</v>
      </c>
      <c r="F3125" s="73" t="s">
        <v>17</v>
      </c>
    </row>
    <row r="3126" spans="1:6" ht="25.5" x14ac:dyDescent="0.25">
      <c r="A3126" s="73">
        <v>89831</v>
      </c>
      <c r="B3126" s="74" t="s">
        <v>30911</v>
      </c>
      <c r="C3126" s="73" t="s">
        <v>101</v>
      </c>
      <c r="D3126" s="75">
        <v>69.03</v>
      </c>
      <c r="E3126" s="75">
        <v>68.72</v>
      </c>
      <c r="F3126" s="73" t="s">
        <v>17</v>
      </c>
    </row>
    <row r="3127" spans="1:6" ht="25.5" x14ac:dyDescent="0.25">
      <c r="A3127" s="73">
        <v>89832</v>
      </c>
      <c r="B3127" s="74" t="s">
        <v>3638</v>
      </c>
      <c r="C3127" s="73" t="s">
        <v>101</v>
      </c>
      <c r="D3127" s="75">
        <v>44.61</v>
      </c>
      <c r="E3127" s="75">
        <v>44.12</v>
      </c>
      <c r="F3127" s="73" t="s">
        <v>17</v>
      </c>
    </row>
    <row r="3128" spans="1:6" ht="38.25" x14ac:dyDescent="0.25">
      <c r="A3128" s="73">
        <v>89833</v>
      </c>
      <c r="B3128" s="74" t="s">
        <v>3639</v>
      </c>
      <c r="C3128" s="73" t="s">
        <v>101</v>
      </c>
      <c r="D3128" s="75">
        <v>48.46</v>
      </c>
      <c r="E3128" s="75">
        <v>47.15</v>
      </c>
      <c r="F3128" s="73" t="s">
        <v>17</v>
      </c>
    </row>
    <row r="3129" spans="1:6" ht="38.25" x14ac:dyDescent="0.25">
      <c r="A3129" s="73">
        <v>89834</v>
      </c>
      <c r="B3129" s="74" t="s">
        <v>3640</v>
      </c>
      <c r="C3129" s="73" t="s">
        <v>101</v>
      </c>
      <c r="D3129" s="75">
        <v>57.65</v>
      </c>
      <c r="E3129" s="75">
        <v>56.34</v>
      </c>
      <c r="F3129" s="73" t="s">
        <v>17</v>
      </c>
    </row>
    <row r="3130" spans="1:6" ht="25.5" x14ac:dyDescent="0.25">
      <c r="A3130" s="73">
        <v>89835</v>
      </c>
      <c r="B3130" s="74" t="s">
        <v>30912</v>
      </c>
      <c r="C3130" s="73" t="s">
        <v>101</v>
      </c>
      <c r="D3130" s="75">
        <v>47.36</v>
      </c>
      <c r="E3130" s="75">
        <v>46.95</v>
      </c>
      <c r="F3130" s="73" t="s">
        <v>17</v>
      </c>
    </row>
    <row r="3131" spans="1:6" ht="25.5" x14ac:dyDescent="0.25">
      <c r="A3131" s="73">
        <v>89836</v>
      </c>
      <c r="B3131" s="74" t="s">
        <v>30913</v>
      </c>
      <c r="C3131" s="73" t="s">
        <v>101</v>
      </c>
      <c r="D3131" s="75">
        <v>212.16</v>
      </c>
      <c r="E3131" s="75">
        <v>211.76</v>
      </c>
      <c r="F3131" s="73" t="s">
        <v>17</v>
      </c>
    </row>
    <row r="3132" spans="1:6" ht="25.5" x14ac:dyDescent="0.25">
      <c r="A3132" s="73">
        <v>89837</v>
      </c>
      <c r="B3132" s="74" t="s">
        <v>30914</v>
      </c>
      <c r="C3132" s="73" t="s">
        <v>101</v>
      </c>
      <c r="D3132" s="75">
        <v>142.47</v>
      </c>
      <c r="E3132" s="75">
        <v>142.06</v>
      </c>
      <c r="F3132" s="73" t="s">
        <v>17</v>
      </c>
    </row>
    <row r="3133" spans="1:6" ht="25.5" x14ac:dyDescent="0.25">
      <c r="A3133" s="73">
        <v>89838</v>
      </c>
      <c r="B3133" s="74" t="s">
        <v>30915</v>
      </c>
      <c r="C3133" s="73" t="s">
        <v>101</v>
      </c>
      <c r="D3133" s="75">
        <v>163.24</v>
      </c>
      <c r="E3133" s="75">
        <v>162.69999999999999</v>
      </c>
      <c r="F3133" s="73" t="s">
        <v>17</v>
      </c>
    </row>
    <row r="3134" spans="1:6" ht="25.5" x14ac:dyDescent="0.25">
      <c r="A3134" s="73">
        <v>89839</v>
      </c>
      <c r="B3134" s="74" t="s">
        <v>30916</v>
      </c>
      <c r="C3134" s="73" t="s">
        <v>101</v>
      </c>
      <c r="D3134" s="75">
        <v>185.02</v>
      </c>
      <c r="E3134" s="75">
        <v>184.48</v>
      </c>
      <c r="F3134" s="73" t="s">
        <v>17</v>
      </c>
    </row>
    <row r="3135" spans="1:6" ht="25.5" x14ac:dyDescent="0.25">
      <c r="A3135" s="73">
        <v>89840</v>
      </c>
      <c r="B3135" s="74" t="s">
        <v>30917</v>
      </c>
      <c r="C3135" s="73" t="s">
        <v>101</v>
      </c>
      <c r="D3135" s="75">
        <v>192.66</v>
      </c>
      <c r="E3135" s="75">
        <v>191.99</v>
      </c>
      <c r="F3135" s="73" t="s">
        <v>17</v>
      </c>
    </row>
    <row r="3136" spans="1:6" ht="25.5" x14ac:dyDescent="0.25">
      <c r="A3136" s="73">
        <v>89841</v>
      </c>
      <c r="B3136" s="74" t="s">
        <v>30918</v>
      </c>
      <c r="C3136" s="73" t="s">
        <v>101</v>
      </c>
      <c r="D3136" s="75">
        <v>280.98</v>
      </c>
      <c r="E3136" s="75">
        <v>280.31</v>
      </c>
      <c r="F3136" s="73" t="s">
        <v>17</v>
      </c>
    </row>
    <row r="3137" spans="1:6" ht="25.5" x14ac:dyDescent="0.25">
      <c r="A3137" s="73">
        <v>89842</v>
      </c>
      <c r="B3137" s="74" t="s">
        <v>30919</v>
      </c>
      <c r="C3137" s="73" t="s">
        <v>101</v>
      </c>
      <c r="D3137" s="75">
        <v>54.21</v>
      </c>
      <c r="E3137" s="75">
        <v>53.63</v>
      </c>
      <c r="F3137" s="73" t="s">
        <v>17</v>
      </c>
    </row>
    <row r="3138" spans="1:6" ht="25.5" x14ac:dyDescent="0.25">
      <c r="A3138" s="73">
        <v>89844</v>
      </c>
      <c r="B3138" s="74" t="s">
        <v>30920</v>
      </c>
      <c r="C3138" s="73" t="s">
        <v>101</v>
      </c>
      <c r="D3138" s="75">
        <v>68.209999999999994</v>
      </c>
      <c r="E3138" s="75">
        <v>67.540000000000006</v>
      </c>
      <c r="F3138" s="73" t="s">
        <v>17</v>
      </c>
    </row>
    <row r="3139" spans="1:6" ht="25.5" x14ac:dyDescent="0.25">
      <c r="A3139" s="73">
        <v>89845</v>
      </c>
      <c r="B3139" s="74" t="s">
        <v>30921</v>
      </c>
      <c r="C3139" s="73" t="s">
        <v>101</v>
      </c>
      <c r="D3139" s="75">
        <v>106.7</v>
      </c>
      <c r="E3139" s="75">
        <v>105.87</v>
      </c>
      <c r="F3139" s="73" t="s">
        <v>17</v>
      </c>
    </row>
    <row r="3140" spans="1:6" ht="25.5" x14ac:dyDescent="0.25">
      <c r="A3140" s="73">
        <v>89846</v>
      </c>
      <c r="B3140" s="74" t="s">
        <v>30922</v>
      </c>
      <c r="C3140" s="73" t="s">
        <v>101</v>
      </c>
      <c r="D3140" s="75">
        <v>227.3</v>
      </c>
      <c r="E3140" s="75">
        <v>226.21</v>
      </c>
      <c r="F3140" s="73" t="s">
        <v>17</v>
      </c>
    </row>
    <row r="3141" spans="1:6" ht="25.5" x14ac:dyDescent="0.25">
      <c r="A3141" s="73">
        <v>89847</v>
      </c>
      <c r="B3141" s="74" t="s">
        <v>30923</v>
      </c>
      <c r="C3141" s="73" t="s">
        <v>101</v>
      </c>
      <c r="D3141" s="75">
        <v>271.76</v>
      </c>
      <c r="E3141" s="75">
        <v>270.45</v>
      </c>
      <c r="F3141" s="73" t="s">
        <v>17</v>
      </c>
    </row>
    <row r="3142" spans="1:6" ht="38.25" x14ac:dyDescent="0.25">
      <c r="A3142" s="73">
        <v>89850</v>
      </c>
      <c r="B3142" s="74" t="s">
        <v>3641</v>
      </c>
      <c r="C3142" s="73" t="s">
        <v>101</v>
      </c>
      <c r="D3142" s="75">
        <v>34.25</v>
      </c>
      <c r="E3142" s="75">
        <v>32.979999999999997</v>
      </c>
      <c r="F3142" s="73" t="s">
        <v>17</v>
      </c>
    </row>
    <row r="3143" spans="1:6" ht="38.25" x14ac:dyDescent="0.25">
      <c r="A3143" s="73">
        <v>89851</v>
      </c>
      <c r="B3143" s="74" t="s">
        <v>3642</v>
      </c>
      <c r="C3143" s="73" t="s">
        <v>101</v>
      </c>
      <c r="D3143" s="75">
        <v>35.200000000000003</v>
      </c>
      <c r="E3143" s="75">
        <v>33.93</v>
      </c>
      <c r="F3143" s="73" t="s">
        <v>17</v>
      </c>
    </row>
    <row r="3144" spans="1:6" ht="38.25" x14ac:dyDescent="0.25">
      <c r="A3144" s="73">
        <v>89852</v>
      </c>
      <c r="B3144" s="74" t="s">
        <v>3643</v>
      </c>
      <c r="C3144" s="73" t="s">
        <v>101</v>
      </c>
      <c r="D3144" s="75">
        <v>51.44</v>
      </c>
      <c r="E3144" s="75">
        <v>50.17</v>
      </c>
      <c r="F3144" s="73" t="s">
        <v>17</v>
      </c>
    </row>
    <row r="3145" spans="1:6" ht="38.25" x14ac:dyDescent="0.25">
      <c r="A3145" s="73">
        <v>89853</v>
      </c>
      <c r="B3145" s="74" t="s">
        <v>3644</v>
      </c>
      <c r="C3145" s="73" t="s">
        <v>101</v>
      </c>
      <c r="D3145" s="75">
        <v>91.49</v>
      </c>
      <c r="E3145" s="75">
        <v>90.22</v>
      </c>
      <c r="F3145" s="73" t="s">
        <v>17</v>
      </c>
    </row>
    <row r="3146" spans="1:6" ht="38.25" x14ac:dyDescent="0.25">
      <c r="A3146" s="73">
        <v>89854</v>
      </c>
      <c r="B3146" s="74" t="s">
        <v>3645</v>
      </c>
      <c r="C3146" s="73" t="s">
        <v>101</v>
      </c>
      <c r="D3146" s="75">
        <v>115.01</v>
      </c>
      <c r="E3146" s="75">
        <v>113.37</v>
      </c>
      <c r="F3146" s="73" t="s">
        <v>17</v>
      </c>
    </row>
    <row r="3147" spans="1:6" ht="38.25" x14ac:dyDescent="0.25">
      <c r="A3147" s="73">
        <v>89855</v>
      </c>
      <c r="B3147" s="74" t="s">
        <v>3646</v>
      </c>
      <c r="C3147" s="73" t="s">
        <v>101</v>
      </c>
      <c r="D3147" s="75">
        <v>120.97</v>
      </c>
      <c r="E3147" s="75">
        <v>119.33</v>
      </c>
      <c r="F3147" s="73" t="s">
        <v>17</v>
      </c>
    </row>
    <row r="3148" spans="1:6" ht="38.25" x14ac:dyDescent="0.25">
      <c r="A3148" s="73">
        <v>89856</v>
      </c>
      <c r="B3148" s="74" t="s">
        <v>3647</v>
      </c>
      <c r="C3148" s="73" t="s">
        <v>101</v>
      </c>
      <c r="D3148" s="75">
        <v>22.87</v>
      </c>
      <c r="E3148" s="75">
        <v>22.03</v>
      </c>
      <c r="F3148" s="73" t="s">
        <v>17</v>
      </c>
    </row>
    <row r="3149" spans="1:6" ht="38.25" x14ac:dyDescent="0.25">
      <c r="A3149" s="73">
        <v>89857</v>
      </c>
      <c r="B3149" s="74" t="s">
        <v>3648</v>
      </c>
      <c r="C3149" s="73" t="s">
        <v>101</v>
      </c>
      <c r="D3149" s="75">
        <v>40.770000000000003</v>
      </c>
      <c r="E3149" s="75">
        <v>39.93</v>
      </c>
      <c r="F3149" s="73" t="s">
        <v>17</v>
      </c>
    </row>
    <row r="3150" spans="1:6" ht="38.25" x14ac:dyDescent="0.25">
      <c r="A3150" s="73">
        <v>89860</v>
      </c>
      <c r="B3150" s="74" t="s">
        <v>3649</v>
      </c>
      <c r="C3150" s="73" t="s">
        <v>101</v>
      </c>
      <c r="D3150" s="75">
        <v>52.88</v>
      </c>
      <c r="E3150" s="75">
        <v>51.19</v>
      </c>
      <c r="F3150" s="73" t="s">
        <v>17</v>
      </c>
    </row>
    <row r="3151" spans="1:6" ht="38.25" x14ac:dyDescent="0.25">
      <c r="A3151" s="73">
        <v>89861</v>
      </c>
      <c r="B3151" s="74" t="s">
        <v>3650</v>
      </c>
      <c r="C3151" s="73" t="s">
        <v>101</v>
      </c>
      <c r="D3151" s="75">
        <v>62.07</v>
      </c>
      <c r="E3151" s="75">
        <v>60.38</v>
      </c>
      <c r="F3151" s="73" t="s">
        <v>17</v>
      </c>
    </row>
    <row r="3152" spans="1:6" ht="25.5" x14ac:dyDescent="0.25">
      <c r="A3152" s="73">
        <v>89866</v>
      </c>
      <c r="B3152" s="74" t="s">
        <v>3651</v>
      </c>
      <c r="C3152" s="73" t="s">
        <v>101</v>
      </c>
      <c r="D3152" s="75">
        <v>8.09</v>
      </c>
      <c r="E3152" s="75">
        <v>7.59</v>
      </c>
      <c r="F3152" s="73" t="s">
        <v>17</v>
      </c>
    </row>
    <row r="3153" spans="1:6" ht="25.5" x14ac:dyDescent="0.25">
      <c r="A3153" s="73">
        <v>89867</v>
      </c>
      <c r="B3153" s="74" t="s">
        <v>3652</v>
      </c>
      <c r="C3153" s="73" t="s">
        <v>101</v>
      </c>
      <c r="D3153" s="75">
        <v>8.9700000000000006</v>
      </c>
      <c r="E3153" s="75">
        <v>8.4700000000000006</v>
      </c>
      <c r="F3153" s="73" t="s">
        <v>17</v>
      </c>
    </row>
    <row r="3154" spans="1:6" ht="25.5" x14ac:dyDescent="0.25">
      <c r="A3154" s="73">
        <v>89868</v>
      </c>
      <c r="B3154" s="74" t="s">
        <v>3653</v>
      </c>
      <c r="C3154" s="73" t="s">
        <v>101</v>
      </c>
      <c r="D3154" s="75">
        <v>6.17</v>
      </c>
      <c r="E3154" s="75">
        <v>5.83</v>
      </c>
      <c r="F3154" s="73" t="s">
        <v>17</v>
      </c>
    </row>
    <row r="3155" spans="1:6" ht="25.5" x14ac:dyDescent="0.25">
      <c r="A3155" s="73">
        <v>89869</v>
      </c>
      <c r="B3155" s="74" t="s">
        <v>3654</v>
      </c>
      <c r="C3155" s="73" t="s">
        <v>101</v>
      </c>
      <c r="D3155" s="75">
        <v>11.26</v>
      </c>
      <c r="E3155" s="75">
        <v>10.58</v>
      </c>
      <c r="F3155" s="73" t="s">
        <v>17</v>
      </c>
    </row>
    <row r="3156" spans="1:6" ht="25.5" x14ac:dyDescent="0.25">
      <c r="A3156" s="73">
        <v>89979</v>
      </c>
      <c r="B3156" s="74" t="s">
        <v>30924</v>
      </c>
      <c r="C3156" s="73" t="s">
        <v>101</v>
      </c>
      <c r="D3156" s="75">
        <v>27.26</v>
      </c>
      <c r="E3156" s="75">
        <v>26.76</v>
      </c>
      <c r="F3156" s="73" t="s">
        <v>17</v>
      </c>
    </row>
    <row r="3157" spans="1:6" ht="25.5" x14ac:dyDescent="0.25">
      <c r="A3157" s="73">
        <v>89981</v>
      </c>
      <c r="B3157" s="74" t="s">
        <v>30925</v>
      </c>
      <c r="C3157" s="73" t="s">
        <v>101</v>
      </c>
      <c r="D3157" s="75">
        <v>23.97</v>
      </c>
      <c r="E3157" s="75">
        <v>23.74</v>
      </c>
      <c r="F3157" s="73" t="s">
        <v>17</v>
      </c>
    </row>
    <row r="3158" spans="1:6" ht="25.5" x14ac:dyDescent="0.25">
      <c r="A3158" s="73">
        <v>89984</v>
      </c>
      <c r="B3158" s="74" t="s">
        <v>3655</v>
      </c>
      <c r="C3158" s="73" t="s">
        <v>101</v>
      </c>
      <c r="D3158" s="75">
        <v>129.78</v>
      </c>
      <c r="E3158" s="75">
        <v>128.94</v>
      </c>
      <c r="F3158" s="73" t="s">
        <v>17</v>
      </c>
    </row>
    <row r="3159" spans="1:6" ht="25.5" x14ac:dyDescent="0.25">
      <c r="A3159" s="73">
        <v>89985</v>
      </c>
      <c r="B3159" s="74" t="s">
        <v>3656</v>
      </c>
      <c r="C3159" s="73" t="s">
        <v>101</v>
      </c>
      <c r="D3159" s="75">
        <v>135.96</v>
      </c>
      <c r="E3159" s="75">
        <v>134.94999999999999</v>
      </c>
      <c r="F3159" s="73" t="s">
        <v>17</v>
      </c>
    </row>
    <row r="3160" spans="1:6" ht="25.5" x14ac:dyDescent="0.25">
      <c r="A3160" s="73">
        <v>89986</v>
      </c>
      <c r="B3160" s="74" t="s">
        <v>3657</v>
      </c>
      <c r="C3160" s="73" t="s">
        <v>101</v>
      </c>
      <c r="D3160" s="75">
        <v>126.38</v>
      </c>
      <c r="E3160" s="75">
        <v>125.54</v>
      </c>
      <c r="F3160" s="73" t="s">
        <v>17</v>
      </c>
    </row>
    <row r="3161" spans="1:6" ht="25.5" x14ac:dyDescent="0.25">
      <c r="A3161" s="73">
        <v>89987</v>
      </c>
      <c r="B3161" s="74" t="s">
        <v>3658</v>
      </c>
      <c r="C3161" s="73" t="s">
        <v>101</v>
      </c>
      <c r="D3161" s="75">
        <v>143.41</v>
      </c>
      <c r="E3161" s="75">
        <v>142.4</v>
      </c>
      <c r="F3161" s="73" t="s">
        <v>17</v>
      </c>
    </row>
    <row r="3162" spans="1:6" ht="25.5" x14ac:dyDescent="0.25">
      <c r="A3162" s="73">
        <v>90371</v>
      </c>
      <c r="B3162" s="74" t="s">
        <v>3659</v>
      </c>
      <c r="C3162" s="73" t="s">
        <v>101</v>
      </c>
      <c r="D3162" s="75">
        <v>22.03</v>
      </c>
      <c r="E3162" s="75">
        <v>21.54</v>
      </c>
      <c r="F3162" s="73" t="s">
        <v>17</v>
      </c>
    </row>
    <row r="3163" spans="1:6" ht="38.25" x14ac:dyDescent="0.25">
      <c r="A3163" s="73">
        <v>90373</v>
      </c>
      <c r="B3163" s="74" t="s">
        <v>30926</v>
      </c>
      <c r="C3163" s="73" t="s">
        <v>101</v>
      </c>
      <c r="D3163" s="75">
        <v>14.37</v>
      </c>
      <c r="E3163" s="75">
        <v>13.77</v>
      </c>
      <c r="F3163" s="73" t="s">
        <v>17</v>
      </c>
    </row>
    <row r="3164" spans="1:6" ht="38.25" x14ac:dyDescent="0.25">
      <c r="A3164" s="73">
        <v>90374</v>
      </c>
      <c r="B3164" s="74" t="s">
        <v>30927</v>
      </c>
      <c r="C3164" s="73" t="s">
        <v>101</v>
      </c>
      <c r="D3164" s="75">
        <v>24.48</v>
      </c>
      <c r="E3164" s="75">
        <v>23.62</v>
      </c>
      <c r="F3164" s="73" t="s">
        <v>17</v>
      </c>
    </row>
    <row r="3165" spans="1:6" ht="25.5" x14ac:dyDescent="0.25">
      <c r="A3165" s="73">
        <v>90436</v>
      </c>
      <c r="B3165" s="74" t="s">
        <v>3660</v>
      </c>
      <c r="C3165" s="73" t="s">
        <v>101</v>
      </c>
      <c r="D3165" s="75">
        <v>16.309999999999999</v>
      </c>
      <c r="E3165" s="75">
        <v>14.94</v>
      </c>
      <c r="F3165" s="73" t="s">
        <v>17</v>
      </c>
    </row>
    <row r="3166" spans="1:6" ht="25.5" x14ac:dyDescent="0.25">
      <c r="A3166" s="73">
        <v>90437</v>
      </c>
      <c r="B3166" s="74" t="s">
        <v>3661</v>
      </c>
      <c r="C3166" s="73" t="s">
        <v>101</v>
      </c>
      <c r="D3166" s="75">
        <v>43.5</v>
      </c>
      <c r="E3166" s="75">
        <v>39.83</v>
      </c>
      <c r="F3166" s="73" t="s">
        <v>17</v>
      </c>
    </row>
    <row r="3167" spans="1:6" ht="25.5" x14ac:dyDescent="0.25">
      <c r="A3167" s="73">
        <v>90438</v>
      </c>
      <c r="B3167" s="74" t="s">
        <v>3662</v>
      </c>
      <c r="C3167" s="73" t="s">
        <v>101</v>
      </c>
      <c r="D3167" s="75">
        <v>63.53</v>
      </c>
      <c r="E3167" s="75">
        <v>58.18</v>
      </c>
      <c r="F3167" s="73" t="s">
        <v>17</v>
      </c>
    </row>
    <row r="3168" spans="1:6" ht="38.25" x14ac:dyDescent="0.25">
      <c r="A3168" s="73">
        <v>90439</v>
      </c>
      <c r="B3168" s="74" t="s">
        <v>3663</v>
      </c>
      <c r="C3168" s="73" t="s">
        <v>101</v>
      </c>
      <c r="D3168" s="75">
        <v>10.73</v>
      </c>
      <c r="E3168" s="75">
        <v>9.8699999999999992</v>
      </c>
      <c r="F3168" s="73" t="s">
        <v>17</v>
      </c>
    </row>
    <row r="3169" spans="1:6" ht="38.25" x14ac:dyDescent="0.25">
      <c r="A3169" s="73">
        <v>90440</v>
      </c>
      <c r="B3169" s="74" t="s">
        <v>3664</v>
      </c>
      <c r="C3169" s="73" t="s">
        <v>101</v>
      </c>
      <c r="D3169" s="75">
        <v>28.61</v>
      </c>
      <c r="E3169" s="75">
        <v>26.31</v>
      </c>
      <c r="F3169" s="73" t="s">
        <v>17</v>
      </c>
    </row>
    <row r="3170" spans="1:6" ht="38.25" x14ac:dyDescent="0.25">
      <c r="A3170" s="73">
        <v>90441</v>
      </c>
      <c r="B3170" s="74" t="s">
        <v>3665</v>
      </c>
      <c r="C3170" s="73" t="s">
        <v>101</v>
      </c>
      <c r="D3170" s="75">
        <v>41.79</v>
      </c>
      <c r="E3170" s="75">
        <v>38.43</v>
      </c>
      <c r="F3170" s="73" t="s">
        <v>17</v>
      </c>
    </row>
    <row r="3171" spans="1:6" ht="25.5" x14ac:dyDescent="0.25">
      <c r="A3171" s="73">
        <v>90451</v>
      </c>
      <c r="B3171" s="74" t="s">
        <v>3666</v>
      </c>
      <c r="C3171" s="73" t="s">
        <v>101</v>
      </c>
      <c r="D3171" s="75">
        <v>6.71</v>
      </c>
      <c r="E3171" s="75">
        <v>6.33</v>
      </c>
      <c r="F3171" s="73" t="s">
        <v>17</v>
      </c>
    </row>
    <row r="3172" spans="1:6" ht="25.5" x14ac:dyDescent="0.25">
      <c r="A3172" s="73">
        <v>90452</v>
      </c>
      <c r="B3172" s="74" t="s">
        <v>3667</v>
      </c>
      <c r="C3172" s="73" t="s">
        <v>101</v>
      </c>
      <c r="D3172" s="75">
        <v>23.92</v>
      </c>
      <c r="E3172" s="75">
        <v>23.24</v>
      </c>
      <c r="F3172" s="73" t="s">
        <v>17</v>
      </c>
    </row>
    <row r="3173" spans="1:6" ht="25.5" x14ac:dyDescent="0.25">
      <c r="A3173" s="73">
        <v>90453</v>
      </c>
      <c r="B3173" s="74" t="s">
        <v>3668</v>
      </c>
      <c r="C3173" s="73" t="s">
        <v>101</v>
      </c>
      <c r="D3173" s="75">
        <v>4.3</v>
      </c>
      <c r="E3173" s="75">
        <v>4.08</v>
      </c>
      <c r="F3173" s="73" t="s">
        <v>17</v>
      </c>
    </row>
    <row r="3174" spans="1:6" ht="25.5" x14ac:dyDescent="0.25">
      <c r="A3174" s="73">
        <v>90454</v>
      </c>
      <c r="B3174" s="74" t="s">
        <v>3669</v>
      </c>
      <c r="C3174" s="73" t="s">
        <v>101</v>
      </c>
      <c r="D3174" s="75">
        <v>6.96</v>
      </c>
      <c r="E3174" s="75">
        <v>6.63</v>
      </c>
      <c r="F3174" s="73" t="s">
        <v>17</v>
      </c>
    </row>
    <row r="3175" spans="1:6" ht="25.5" x14ac:dyDescent="0.25">
      <c r="A3175" s="73">
        <v>90455</v>
      </c>
      <c r="B3175" s="74" t="s">
        <v>3670</v>
      </c>
      <c r="C3175" s="73" t="s">
        <v>101</v>
      </c>
      <c r="D3175" s="75">
        <v>8.9</v>
      </c>
      <c r="E3175" s="75">
        <v>8.41</v>
      </c>
      <c r="F3175" s="73" t="s">
        <v>17</v>
      </c>
    </row>
    <row r="3176" spans="1:6" ht="25.5" x14ac:dyDescent="0.25">
      <c r="A3176" s="73">
        <v>90456</v>
      </c>
      <c r="B3176" s="74" t="s">
        <v>3671</v>
      </c>
      <c r="C3176" s="73" t="s">
        <v>101</v>
      </c>
      <c r="D3176" s="75">
        <v>6.03</v>
      </c>
      <c r="E3176" s="75">
        <v>5.52</v>
      </c>
      <c r="F3176" s="73" t="s">
        <v>17</v>
      </c>
    </row>
    <row r="3177" spans="1:6" ht="25.5" x14ac:dyDescent="0.25">
      <c r="A3177" s="73">
        <v>90457</v>
      </c>
      <c r="B3177" s="74" t="s">
        <v>3672</v>
      </c>
      <c r="C3177" s="73" t="s">
        <v>101</v>
      </c>
      <c r="D3177" s="75">
        <v>13.76</v>
      </c>
      <c r="E3177" s="75">
        <v>12.62</v>
      </c>
      <c r="F3177" s="73" t="s">
        <v>17</v>
      </c>
    </row>
    <row r="3178" spans="1:6" ht="25.5" x14ac:dyDescent="0.25">
      <c r="A3178" s="73">
        <v>90458</v>
      </c>
      <c r="B3178" s="74" t="s">
        <v>3673</v>
      </c>
      <c r="C3178" s="73" t="s">
        <v>101</v>
      </c>
      <c r="D3178" s="75">
        <v>39.270000000000003</v>
      </c>
      <c r="E3178" s="75">
        <v>36.020000000000003</v>
      </c>
      <c r="F3178" s="73" t="s">
        <v>17</v>
      </c>
    </row>
    <row r="3179" spans="1:6" ht="25.5" x14ac:dyDescent="0.25">
      <c r="A3179" s="73">
        <v>90459</v>
      </c>
      <c r="B3179" s="74" t="s">
        <v>3674</v>
      </c>
      <c r="C3179" s="73" t="s">
        <v>101</v>
      </c>
      <c r="D3179" s="75">
        <v>53.52</v>
      </c>
      <c r="E3179" s="75">
        <v>49</v>
      </c>
      <c r="F3179" s="73" t="s">
        <v>17</v>
      </c>
    </row>
    <row r="3180" spans="1:6" ht="25.5" x14ac:dyDescent="0.25">
      <c r="A3180" s="73">
        <v>90724</v>
      </c>
      <c r="B3180" s="74" t="s">
        <v>3675</v>
      </c>
      <c r="C3180" s="73" t="s">
        <v>101</v>
      </c>
      <c r="D3180" s="75">
        <v>25.41</v>
      </c>
      <c r="E3180" s="75">
        <v>23.45</v>
      </c>
      <c r="F3180" s="73" t="s">
        <v>17</v>
      </c>
    </row>
    <row r="3181" spans="1:6" ht="25.5" x14ac:dyDescent="0.25">
      <c r="A3181" s="73">
        <v>90725</v>
      </c>
      <c r="B3181" s="74" t="s">
        <v>3676</v>
      </c>
      <c r="C3181" s="73" t="s">
        <v>101</v>
      </c>
      <c r="D3181" s="75">
        <v>31.28</v>
      </c>
      <c r="E3181" s="75">
        <v>28.9</v>
      </c>
      <c r="F3181" s="73" t="s">
        <v>17</v>
      </c>
    </row>
    <row r="3182" spans="1:6" ht="25.5" x14ac:dyDescent="0.25">
      <c r="A3182" s="73">
        <v>90726</v>
      </c>
      <c r="B3182" s="74" t="s">
        <v>3677</v>
      </c>
      <c r="C3182" s="73" t="s">
        <v>101</v>
      </c>
      <c r="D3182" s="75">
        <v>37.22</v>
      </c>
      <c r="E3182" s="75">
        <v>34.409999999999997</v>
      </c>
      <c r="F3182" s="73" t="s">
        <v>17</v>
      </c>
    </row>
    <row r="3183" spans="1:6" ht="25.5" x14ac:dyDescent="0.25">
      <c r="A3183" s="73">
        <v>90727</v>
      </c>
      <c r="B3183" s="74" t="s">
        <v>3678</v>
      </c>
      <c r="C3183" s="73" t="s">
        <v>101</v>
      </c>
      <c r="D3183" s="75">
        <v>43.1</v>
      </c>
      <c r="E3183" s="75">
        <v>39.840000000000003</v>
      </c>
      <c r="F3183" s="73" t="s">
        <v>17</v>
      </c>
    </row>
    <row r="3184" spans="1:6" ht="25.5" x14ac:dyDescent="0.25">
      <c r="A3184" s="73">
        <v>90728</v>
      </c>
      <c r="B3184" s="74" t="s">
        <v>3679</v>
      </c>
      <c r="C3184" s="73" t="s">
        <v>101</v>
      </c>
      <c r="D3184" s="75">
        <v>48.97</v>
      </c>
      <c r="E3184" s="75">
        <v>45.29</v>
      </c>
      <c r="F3184" s="73" t="s">
        <v>17</v>
      </c>
    </row>
    <row r="3185" spans="1:6" ht="25.5" x14ac:dyDescent="0.25">
      <c r="A3185" s="73">
        <v>90729</v>
      </c>
      <c r="B3185" s="74" t="s">
        <v>3680</v>
      </c>
      <c r="C3185" s="73" t="s">
        <v>101</v>
      </c>
      <c r="D3185" s="75">
        <v>54.86</v>
      </c>
      <c r="E3185" s="75">
        <v>50.73</v>
      </c>
      <c r="F3185" s="73" t="s">
        <v>17</v>
      </c>
    </row>
    <row r="3186" spans="1:6" ht="25.5" x14ac:dyDescent="0.25">
      <c r="A3186" s="73">
        <v>90730</v>
      </c>
      <c r="B3186" s="74" t="s">
        <v>3681</v>
      </c>
      <c r="C3186" s="73" t="s">
        <v>101</v>
      </c>
      <c r="D3186" s="75">
        <v>60.73</v>
      </c>
      <c r="E3186" s="75">
        <v>56.17</v>
      </c>
      <c r="F3186" s="73" t="s">
        <v>17</v>
      </c>
    </row>
    <row r="3187" spans="1:6" ht="25.5" x14ac:dyDescent="0.25">
      <c r="A3187" s="73">
        <v>90731</v>
      </c>
      <c r="B3187" s="74" t="s">
        <v>3682</v>
      </c>
      <c r="C3187" s="73" t="s">
        <v>101</v>
      </c>
      <c r="D3187" s="75">
        <v>66.599999999999994</v>
      </c>
      <c r="E3187" s="75">
        <v>61.61</v>
      </c>
      <c r="F3187" s="73" t="s">
        <v>17</v>
      </c>
    </row>
    <row r="3188" spans="1:6" ht="25.5" x14ac:dyDescent="0.25">
      <c r="A3188" s="73">
        <v>90732</v>
      </c>
      <c r="B3188" s="74" t="s">
        <v>3683</v>
      </c>
      <c r="C3188" s="73" t="s">
        <v>101</v>
      </c>
      <c r="D3188" s="75">
        <v>84.23</v>
      </c>
      <c r="E3188" s="75">
        <v>77.92</v>
      </c>
      <c r="F3188" s="73" t="s">
        <v>17</v>
      </c>
    </row>
    <row r="3189" spans="1:6" ht="51" x14ac:dyDescent="0.25">
      <c r="A3189" s="73">
        <v>90788</v>
      </c>
      <c r="B3189" s="74" t="s">
        <v>36371</v>
      </c>
      <c r="C3189" s="73" t="s">
        <v>101</v>
      </c>
      <c r="D3189" s="75">
        <v>809.4</v>
      </c>
      <c r="E3189" s="75">
        <v>806.89</v>
      </c>
      <c r="F3189" s="73" t="s">
        <v>17</v>
      </c>
    </row>
    <row r="3190" spans="1:6" ht="51" x14ac:dyDescent="0.25">
      <c r="A3190" s="73">
        <v>90789</v>
      </c>
      <c r="B3190" s="74" t="s">
        <v>36372</v>
      </c>
      <c r="C3190" s="73" t="s">
        <v>101</v>
      </c>
      <c r="D3190" s="75">
        <v>810.93</v>
      </c>
      <c r="E3190" s="75">
        <v>808.29</v>
      </c>
      <c r="F3190" s="73" t="s">
        <v>17</v>
      </c>
    </row>
    <row r="3191" spans="1:6" ht="51" x14ac:dyDescent="0.25">
      <c r="A3191" s="73">
        <v>90790</v>
      </c>
      <c r="B3191" s="74" t="s">
        <v>36373</v>
      </c>
      <c r="C3191" s="73" t="s">
        <v>101</v>
      </c>
      <c r="D3191" s="75">
        <v>835.91</v>
      </c>
      <c r="E3191" s="75">
        <v>833.14</v>
      </c>
      <c r="F3191" s="73" t="s">
        <v>17</v>
      </c>
    </row>
    <row r="3192" spans="1:6" ht="38.25" x14ac:dyDescent="0.25">
      <c r="A3192" s="73">
        <v>90791</v>
      </c>
      <c r="B3192" s="74" t="s">
        <v>36374</v>
      </c>
      <c r="C3192" s="73" t="s">
        <v>101</v>
      </c>
      <c r="D3192" s="75">
        <v>983.08</v>
      </c>
      <c r="E3192" s="75">
        <v>979.27</v>
      </c>
      <c r="F3192" s="73" t="s">
        <v>17</v>
      </c>
    </row>
    <row r="3193" spans="1:6" ht="38.25" x14ac:dyDescent="0.25">
      <c r="A3193" s="73">
        <v>90793</v>
      </c>
      <c r="B3193" s="74" t="s">
        <v>36375</v>
      </c>
      <c r="C3193" s="73" t="s">
        <v>101</v>
      </c>
      <c r="D3193" s="75">
        <v>1030.3599999999999</v>
      </c>
      <c r="E3193" s="75">
        <v>1025.55</v>
      </c>
      <c r="F3193" s="73" t="s">
        <v>17</v>
      </c>
    </row>
    <row r="3194" spans="1:6" ht="38.25" x14ac:dyDescent="0.25">
      <c r="A3194" s="73">
        <v>90794</v>
      </c>
      <c r="B3194" s="74" t="s">
        <v>36376</v>
      </c>
      <c r="C3194" s="73" t="s">
        <v>101</v>
      </c>
      <c r="D3194" s="75">
        <v>718.54</v>
      </c>
      <c r="E3194" s="75">
        <v>710.74</v>
      </c>
      <c r="F3194" s="73" t="s">
        <v>17</v>
      </c>
    </row>
    <row r="3195" spans="1:6" ht="38.25" x14ac:dyDescent="0.25">
      <c r="A3195" s="73">
        <v>90796</v>
      </c>
      <c r="B3195" s="74" t="s">
        <v>36377</v>
      </c>
      <c r="C3195" s="73" t="s">
        <v>101</v>
      </c>
      <c r="D3195" s="75">
        <v>728.84</v>
      </c>
      <c r="E3195" s="75">
        <v>720.21</v>
      </c>
      <c r="F3195" s="73" t="s">
        <v>17</v>
      </c>
    </row>
    <row r="3196" spans="1:6" ht="38.25" x14ac:dyDescent="0.25">
      <c r="A3196" s="73">
        <v>90797</v>
      </c>
      <c r="B3196" s="74" t="s">
        <v>36378</v>
      </c>
      <c r="C3196" s="73" t="s">
        <v>101</v>
      </c>
      <c r="D3196" s="75">
        <v>734</v>
      </c>
      <c r="E3196" s="75">
        <v>724.95</v>
      </c>
      <c r="F3196" s="73" t="s">
        <v>17</v>
      </c>
    </row>
    <row r="3197" spans="1:6" ht="38.25" x14ac:dyDescent="0.25">
      <c r="A3197" s="73">
        <v>90798</v>
      </c>
      <c r="B3197" s="74" t="s">
        <v>36379</v>
      </c>
      <c r="C3197" s="73" t="s">
        <v>101</v>
      </c>
      <c r="D3197" s="75">
        <v>1059.32</v>
      </c>
      <c r="E3197" s="75">
        <v>1049.44</v>
      </c>
      <c r="F3197" s="73" t="s">
        <v>17</v>
      </c>
    </row>
    <row r="3198" spans="1:6" ht="38.25" x14ac:dyDescent="0.25">
      <c r="A3198" s="73">
        <v>90799</v>
      </c>
      <c r="B3198" s="74" t="s">
        <v>36380</v>
      </c>
      <c r="C3198" s="73" t="s">
        <v>101</v>
      </c>
      <c r="D3198" s="75">
        <v>1090.28</v>
      </c>
      <c r="E3198" s="75">
        <v>1079.94</v>
      </c>
      <c r="F3198" s="73" t="s">
        <v>17</v>
      </c>
    </row>
    <row r="3199" spans="1:6" ht="25.5" x14ac:dyDescent="0.25">
      <c r="A3199" s="73">
        <v>90801</v>
      </c>
      <c r="B3199" s="74" t="s">
        <v>36381</v>
      </c>
      <c r="C3199" s="73" t="s">
        <v>101</v>
      </c>
      <c r="D3199" s="75">
        <v>367.01</v>
      </c>
      <c r="E3199" s="75">
        <v>353.25</v>
      </c>
      <c r="F3199" s="73" t="s">
        <v>17</v>
      </c>
    </row>
    <row r="3200" spans="1:6" ht="25.5" x14ac:dyDescent="0.25">
      <c r="A3200" s="73">
        <v>90806</v>
      </c>
      <c r="B3200" s="74" t="s">
        <v>36382</v>
      </c>
      <c r="C3200" s="73" t="s">
        <v>101</v>
      </c>
      <c r="D3200" s="75">
        <v>485.34</v>
      </c>
      <c r="E3200" s="75">
        <v>463.71</v>
      </c>
      <c r="F3200" s="73" t="s">
        <v>17</v>
      </c>
    </row>
    <row r="3201" spans="1:6" ht="38.25" x14ac:dyDescent="0.25">
      <c r="A3201" s="73">
        <v>90820</v>
      </c>
      <c r="B3201" s="74" t="s">
        <v>36383</v>
      </c>
      <c r="C3201" s="73" t="s">
        <v>101</v>
      </c>
      <c r="D3201" s="75">
        <v>346.63</v>
      </c>
      <c r="E3201" s="75">
        <v>340.13</v>
      </c>
      <c r="F3201" s="73" t="s">
        <v>17</v>
      </c>
    </row>
    <row r="3202" spans="1:6" ht="38.25" x14ac:dyDescent="0.25">
      <c r="A3202" s="73">
        <v>90821</v>
      </c>
      <c r="B3202" s="74" t="s">
        <v>36384</v>
      </c>
      <c r="C3202" s="73" t="s">
        <v>101</v>
      </c>
      <c r="D3202" s="75">
        <v>356.27</v>
      </c>
      <c r="E3202" s="75">
        <v>349.11</v>
      </c>
      <c r="F3202" s="73" t="s">
        <v>17</v>
      </c>
    </row>
    <row r="3203" spans="1:6" ht="38.25" x14ac:dyDescent="0.25">
      <c r="A3203" s="73">
        <v>90822</v>
      </c>
      <c r="B3203" s="74" t="s">
        <v>36385</v>
      </c>
      <c r="C3203" s="73" t="s">
        <v>101</v>
      </c>
      <c r="D3203" s="75">
        <v>382.39</v>
      </c>
      <c r="E3203" s="75">
        <v>374.55</v>
      </c>
      <c r="F3203" s="73" t="s">
        <v>17</v>
      </c>
    </row>
    <row r="3204" spans="1:6" ht="38.25" x14ac:dyDescent="0.25">
      <c r="A3204" s="73">
        <v>90823</v>
      </c>
      <c r="B3204" s="74" t="s">
        <v>36386</v>
      </c>
      <c r="C3204" s="73" t="s">
        <v>101</v>
      </c>
      <c r="D3204" s="75">
        <v>462.71</v>
      </c>
      <c r="E3204" s="75">
        <v>454.19</v>
      </c>
      <c r="F3204" s="73" t="s">
        <v>17</v>
      </c>
    </row>
    <row r="3205" spans="1:6" ht="38.25" x14ac:dyDescent="0.25">
      <c r="A3205" s="73">
        <v>90824</v>
      </c>
      <c r="B3205" s="74" t="s">
        <v>36387</v>
      </c>
      <c r="C3205" s="73" t="s">
        <v>101</v>
      </c>
      <c r="D3205" s="75">
        <v>652.13</v>
      </c>
      <c r="E3205" s="75">
        <v>641.26</v>
      </c>
      <c r="F3205" s="73" t="s">
        <v>17</v>
      </c>
    </row>
    <row r="3206" spans="1:6" ht="38.25" x14ac:dyDescent="0.25">
      <c r="A3206" s="73">
        <v>90825</v>
      </c>
      <c r="B3206" s="74" t="s">
        <v>36388</v>
      </c>
      <c r="C3206" s="73" t="s">
        <v>101</v>
      </c>
      <c r="D3206" s="75">
        <v>723.95</v>
      </c>
      <c r="E3206" s="75">
        <v>712.15</v>
      </c>
      <c r="F3206" s="73" t="s">
        <v>17</v>
      </c>
    </row>
    <row r="3207" spans="1:6" ht="38.25" x14ac:dyDescent="0.25">
      <c r="A3207" s="73">
        <v>90830</v>
      </c>
      <c r="B3207" s="74" t="s">
        <v>36389</v>
      </c>
      <c r="C3207" s="73" t="s">
        <v>101</v>
      </c>
      <c r="D3207" s="75">
        <v>193.19</v>
      </c>
      <c r="E3207" s="75">
        <v>188.11</v>
      </c>
      <c r="F3207" s="73" t="s">
        <v>17</v>
      </c>
    </row>
    <row r="3208" spans="1:6" ht="38.25" x14ac:dyDescent="0.25">
      <c r="A3208" s="73">
        <v>90831</v>
      </c>
      <c r="B3208" s="74" t="s">
        <v>36390</v>
      </c>
      <c r="C3208" s="73" t="s">
        <v>101</v>
      </c>
      <c r="D3208" s="75">
        <v>166.67</v>
      </c>
      <c r="E3208" s="75">
        <v>162.78</v>
      </c>
      <c r="F3208" s="73" t="s">
        <v>17</v>
      </c>
    </row>
    <row r="3209" spans="1:6" x14ac:dyDescent="0.25">
      <c r="A3209" s="73">
        <v>90838</v>
      </c>
      <c r="B3209" s="74" t="s">
        <v>36391</v>
      </c>
      <c r="C3209" s="73" t="s">
        <v>101</v>
      </c>
      <c r="D3209" s="75">
        <v>1428.34</v>
      </c>
      <c r="E3209" s="75">
        <v>1414.55</v>
      </c>
      <c r="F3209" s="73" t="s">
        <v>17</v>
      </c>
    </row>
    <row r="3210" spans="1:6" ht="51" x14ac:dyDescent="0.25">
      <c r="A3210" s="73">
        <v>90841</v>
      </c>
      <c r="B3210" s="74" t="s">
        <v>36392</v>
      </c>
      <c r="C3210" s="73" t="s">
        <v>101</v>
      </c>
      <c r="D3210" s="75">
        <v>1110.3800000000001</v>
      </c>
      <c r="E3210" s="75">
        <v>1075.96</v>
      </c>
      <c r="F3210" s="73" t="s">
        <v>17</v>
      </c>
    </row>
    <row r="3211" spans="1:6" ht="51" x14ac:dyDescent="0.25">
      <c r="A3211" s="73">
        <v>90842</v>
      </c>
      <c r="B3211" s="74" t="s">
        <v>36393</v>
      </c>
      <c r="C3211" s="73" t="s">
        <v>101</v>
      </c>
      <c r="D3211" s="75">
        <v>1122.3499999999999</v>
      </c>
      <c r="E3211" s="75">
        <v>1087.22</v>
      </c>
      <c r="F3211" s="73" t="s">
        <v>17</v>
      </c>
    </row>
    <row r="3212" spans="1:6" ht="51" x14ac:dyDescent="0.25">
      <c r="A3212" s="73">
        <v>90843</v>
      </c>
      <c r="B3212" s="74" t="s">
        <v>36394</v>
      </c>
      <c r="C3212" s="73" t="s">
        <v>101</v>
      </c>
      <c r="D3212" s="75">
        <v>1177.32</v>
      </c>
      <c r="E3212" s="75">
        <v>1140.27</v>
      </c>
      <c r="F3212" s="73" t="s">
        <v>17</v>
      </c>
    </row>
    <row r="3213" spans="1:6" ht="51" x14ac:dyDescent="0.25">
      <c r="A3213" s="73">
        <v>90844</v>
      </c>
      <c r="B3213" s="74" t="s">
        <v>36395</v>
      </c>
      <c r="C3213" s="73" t="s">
        <v>101</v>
      </c>
      <c r="D3213" s="75">
        <v>1259.96</v>
      </c>
      <c r="E3213" s="75">
        <v>1222.18</v>
      </c>
      <c r="F3213" s="73" t="s">
        <v>17</v>
      </c>
    </row>
    <row r="3214" spans="1:6" ht="51" x14ac:dyDescent="0.25">
      <c r="A3214" s="73">
        <v>90845</v>
      </c>
      <c r="B3214" s="74" t="s">
        <v>36396</v>
      </c>
      <c r="C3214" s="73" t="s">
        <v>101</v>
      </c>
      <c r="D3214" s="75">
        <v>1447.06</v>
      </c>
      <c r="E3214" s="75">
        <v>1406.98</v>
      </c>
      <c r="F3214" s="73" t="s">
        <v>17</v>
      </c>
    </row>
    <row r="3215" spans="1:6" ht="51" x14ac:dyDescent="0.25">
      <c r="A3215" s="73">
        <v>90846</v>
      </c>
      <c r="B3215" s="74" t="s">
        <v>36397</v>
      </c>
      <c r="C3215" s="73" t="s">
        <v>101</v>
      </c>
      <c r="D3215" s="75">
        <v>1521.2</v>
      </c>
      <c r="E3215" s="75">
        <v>1480.14</v>
      </c>
      <c r="F3215" s="73" t="s">
        <v>17</v>
      </c>
    </row>
    <row r="3216" spans="1:6" ht="51" x14ac:dyDescent="0.25">
      <c r="A3216" s="73">
        <v>90847</v>
      </c>
      <c r="B3216" s="74" t="s">
        <v>36398</v>
      </c>
      <c r="C3216" s="73" t="s">
        <v>101</v>
      </c>
      <c r="D3216" s="75">
        <v>943.71</v>
      </c>
      <c r="E3216" s="75">
        <v>913.18</v>
      </c>
      <c r="F3216" s="73" t="s">
        <v>17</v>
      </c>
    </row>
    <row r="3217" spans="1:6" ht="51" x14ac:dyDescent="0.25">
      <c r="A3217" s="73">
        <v>90848</v>
      </c>
      <c r="B3217" s="74" t="s">
        <v>36399</v>
      </c>
      <c r="C3217" s="73" t="s">
        <v>101</v>
      </c>
      <c r="D3217" s="75">
        <v>955.68</v>
      </c>
      <c r="E3217" s="75">
        <v>924.44</v>
      </c>
      <c r="F3217" s="73" t="s">
        <v>17</v>
      </c>
    </row>
    <row r="3218" spans="1:6" ht="51" x14ac:dyDescent="0.25">
      <c r="A3218" s="73">
        <v>90849</v>
      </c>
      <c r="B3218" s="74" t="s">
        <v>36400</v>
      </c>
      <c r="C3218" s="73" t="s">
        <v>101</v>
      </c>
      <c r="D3218" s="75">
        <v>984.13</v>
      </c>
      <c r="E3218" s="75">
        <v>952.16</v>
      </c>
      <c r="F3218" s="73" t="s">
        <v>17</v>
      </c>
    </row>
    <row r="3219" spans="1:6" ht="51" x14ac:dyDescent="0.25">
      <c r="A3219" s="73">
        <v>90850</v>
      </c>
      <c r="B3219" s="74" t="s">
        <v>36401</v>
      </c>
      <c r="C3219" s="73" t="s">
        <v>101</v>
      </c>
      <c r="D3219" s="75">
        <v>1066.77</v>
      </c>
      <c r="E3219" s="75">
        <v>1034.07</v>
      </c>
      <c r="F3219" s="73" t="s">
        <v>17</v>
      </c>
    </row>
    <row r="3220" spans="1:6" ht="51" x14ac:dyDescent="0.25">
      <c r="A3220" s="73">
        <v>90851</v>
      </c>
      <c r="B3220" s="74" t="s">
        <v>36402</v>
      </c>
      <c r="C3220" s="73" t="s">
        <v>101</v>
      </c>
      <c r="D3220" s="75">
        <v>1253.8699999999999</v>
      </c>
      <c r="E3220" s="75">
        <v>1218.8699999999999</v>
      </c>
      <c r="F3220" s="73" t="s">
        <v>17</v>
      </c>
    </row>
    <row r="3221" spans="1:6" ht="51" x14ac:dyDescent="0.25">
      <c r="A3221" s="73">
        <v>90852</v>
      </c>
      <c r="B3221" s="74" t="s">
        <v>36403</v>
      </c>
      <c r="C3221" s="73" t="s">
        <v>101</v>
      </c>
      <c r="D3221" s="75">
        <v>1328.01</v>
      </c>
      <c r="E3221" s="75">
        <v>1292.03</v>
      </c>
      <c r="F3221" s="73" t="s">
        <v>17</v>
      </c>
    </row>
    <row r="3222" spans="1:6" ht="38.25" x14ac:dyDescent="0.25">
      <c r="A3222" s="73">
        <v>91009</v>
      </c>
      <c r="B3222" s="74" t="s">
        <v>36404</v>
      </c>
      <c r="C3222" s="73" t="s">
        <v>101</v>
      </c>
      <c r="D3222" s="75">
        <v>357.47</v>
      </c>
      <c r="E3222" s="75">
        <v>350.97</v>
      </c>
      <c r="F3222" s="73" t="s">
        <v>17</v>
      </c>
    </row>
    <row r="3223" spans="1:6" ht="38.25" x14ac:dyDescent="0.25">
      <c r="A3223" s="73">
        <v>91010</v>
      </c>
      <c r="B3223" s="74" t="s">
        <v>36405</v>
      </c>
      <c r="C3223" s="73" t="s">
        <v>101</v>
      </c>
      <c r="D3223" s="75">
        <v>367.63</v>
      </c>
      <c r="E3223" s="75">
        <v>360.47</v>
      </c>
      <c r="F3223" s="73" t="s">
        <v>17</v>
      </c>
    </row>
    <row r="3224" spans="1:6" ht="38.25" x14ac:dyDescent="0.25">
      <c r="A3224" s="73">
        <v>91011</v>
      </c>
      <c r="B3224" s="74" t="s">
        <v>36406</v>
      </c>
      <c r="C3224" s="73" t="s">
        <v>101</v>
      </c>
      <c r="D3224" s="75">
        <v>426.44</v>
      </c>
      <c r="E3224" s="75">
        <v>418.6</v>
      </c>
      <c r="F3224" s="73" t="s">
        <v>17</v>
      </c>
    </row>
    <row r="3225" spans="1:6" ht="38.25" x14ac:dyDescent="0.25">
      <c r="A3225" s="73">
        <v>91012</v>
      </c>
      <c r="B3225" s="74" t="s">
        <v>36407</v>
      </c>
      <c r="C3225" s="73" t="s">
        <v>101</v>
      </c>
      <c r="D3225" s="75">
        <v>472.33</v>
      </c>
      <c r="E3225" s="75">
        <v>463.81</v>
      </c>
      <c r="F3225" s="73" t="s">
        <v>17</v>
      </c>
    </row>
    <row r="3226" spans="1:6" ht="51" x14ac:dyDescent="0.25">
      <c r="A3226" s="73">
        <v>91013</v>
      </c>
      <c r="B3226" s="74" t="s">
        <v>36408</v>
      </c>
      <c r="C3226" s="73" t="s">
        <v>101</v>
      </c>
      <c r="D3226" s="75">
        <v>954.55</v>
      </c>
      <c r="E3226" s="75">
        <v>924.02</v>
      </c>
      <c r="F3226" s="73" t="s">
        <v>17</v>
      </c>
    </row>
    <row r="3227" spans="1:6" ht="51" x14ac:dyDescent="0.25">
      <c r="A3227" s="73">
        <v>91014</v>
      </c>
      <c r="B3227" s="74" t="s">
        <v>36409</v>
      </c>
      <c r="C3227" s="73" t="s">
        <v>101</v>
      </c>
      <c r="D3227" s="75">
        <v>967.04</v>
      </c>
      <c r="E3227" s="75">
        <v>935.8</v>
      </c>
      <c r="F3227" s="73" t="s">
        <v>17</v>
      </c>
    </row>
    <row r="3228" spans="1:6" ht="51" x14ac:dyDescent="0.25">
      <c r="A3228" s="73">
        <v>91015</v>
      </c>
      <c r="B3228" s="74" t="s">
        <v>36410</v>
      </c>
      <c r="C3228" s="73" t="s">
        <v>101</v>
      </c>
      <c r="D3228" s="75">
        <v>1028.18</v>
      </c>
      <c r="E3228" s="75">
        <v>996.21</v>
      </c>
      <c r="F3228" s="73" t="s">
        <v>17</v>
      </c>
    </row>
    <row r="3229" spans="1:6" ht="51" x14ac:dyDescent="0.25">
      <c r="A3229" s="73">
        <v>91016</v>
      </c>
      <c r="B3229" s="74" t="s">
        <v>36411</v>
      </c>
      <c r="C3229" s="73" t="s">
        <v>101</v>
      </c>
      <c r="D3229" s="75">
        <v>1076.3900000000001</v>
      </c>
      <c r="E3229" s="75">
        <v>1043.69</v>
      </c>
      <c r="F3229" s="73" t="s">
        <v>17</v>
      </c>
    </row>
    <row r="3230" spans="1:6" ht="25.5" x14ac:dyDescent="0.25">
      <c r="A3230" s="73">
        <v>91188</v>
      </c>
      <c r="B3230" s="74" t="s">
        <v>30928</v>
      </c>
      <c r="C3230" s="73" t="s">
        <v>101</v>
      </c>
      <c r="D3230" s="75">
        <v>14.35</v>
      </c>
      <c r="E3230" s="75">
        <v>13.44</v>
      </c>
      <c r="F3230" s="73" t="s">
        <v>17</v>
      </c>
    </row>
    <row r="3231" spans="1:6" ht="25.5" x14ac:dyDescent="0.25">
      <c r="A3231" s="73">
        <v>91189</v>
      </c>
      <c r="B3231" s="74" t="s">
        <v>30929</v>
      </c>
      <c r="C3231" s="73" t="s">
        <v>101</v>
      </c>
      <c r="D3231" s="75">
        <v>79.27</v>
      </c>
      <c r="E3231" s="75">
        <v>75.510000000000005</v>
      </c>
      <c r="F3231" s="73" t="s">
        <v>17</v>
      </c>
    </row>
    <row r="3232" spans="1:6" ht="25.5" x14ac:dyDescent="0.25">
      <c r="A3232" s="73">
        <v>91190</v>
      </c>
      <c r="B3232" s="74" t="s">
        <v>3684</v>
      </c>
      <c r="C3232" s="73" t="s">
        <v>101</v>
      </c>
      <c r="D3232" s="75">
        <v>11.67</v>
      </c>
      <c r="E3232" s="75">
        <v>10.97</v>
      </c>
      <c r="F3232" s="73" t="s">
        <v>17</v>
      </c>
    </row>
    <row r="3233" spans="1:6" ht="25.5" x14ac:dyDescent="0.25">
      <c r="A3233" s="73">
        <v>91191</v>
      </c>
      <c r="B3233" s="74" t="s">
        <v>3685</v>
      </c>
      <c r="C3233" s="73" t="s">
        <v>101</v>
      </c>
      <c r="D3233" s="75">
        <v>16.190000000000001</v>
      </c>
      <c r="E3233" s="75">
        <v>15.38</v>
      </c>
      <c r="F3233" s="73" t="s">
        <v>17</v>
      </c>
    </row>
    <row r="3234" spans="1:6" ht="25.5" x14ac:dyDescent="0.25">
      <c r="A3234" s="73">
        <v>91192</v>
      </c>
      <c r="B3234" s="74" t="s">
        <v>3686</v>
      </c>
      <c r="C3234" s="73" t="s">
        <v>101</v>
      </c>
      <c r="D3234" s="75">
        <v>24.28</v>
      </c>
      <c r="E3234" s="75">
        <v>23.25</v>
      </c>
      <c r="F3234" s="73" t="s">
        <v>17</v>
      </c>
    </row>
    <row r="3235" spans="1:6" ht="25.5" x14ac:dyDescent="0.25">
      <c r="A3235" s="73">
        <v>91287</v>
      </c>
      <c r="B3235" s="74" t="s">
        <v>36412</v>
      </c>
      <c r="C3235" s="73" t="s">
        <v>101</v>
      </c>
      <c r="D3235" s="75">
        <v>289.18</v>
      </c>
      <c r="E3235" s="75">
        <v>275.42</v>
      </c>
      <c r="F3235" s="73" t="s">
        <v>17</v>
      </c>
    </row>
    <row r="3236" spans="1:6" ht="25.5" x14ac:dyDescent="0.25">
      <c r="A3236" s="73">
        <v>91292</v>
      </c>
      <c r="B3236" s="74" t="s">
        <v>36413</v>
      </c>
      <c r="C3236" s="73" t="s">
        <v>101</v>
      </c>
      <c r="D3236" s="75">
        <v>407.51</v>
      </c>
      <c r="E3236" s="75">
        <v>385.88</v>
      </c>
      <c r="F3236" s="73" t="s">
        <v>17</v>
      </c>
    </row>
    <row r="3237" spans="1:6" ht="38.25" x14ac:dyDescent="0.25">
      <c r="A3237" s="73">
        <v>91295</v>
      </c>
      <c r="B3237" s="74" t="s">
        <v>36414</v>
      </c>
      <c r="C3237" s="73" t="s">
        <v>101</v>
      </c>
      <c r="D3237" s="75">
        <v>366.87</v>
      </c>
      <c r="E3237" s="75">
        <v>360.37</v>
      </c>
      <c r="F3237" s="73" t="s">
        <v>17</v>
      </c>
    </row>
    <row r="3238" spans="1:6" ht="38.25" x14ac:dyDescent="0.25">
      <c r="A3238" s="73">
        <v>91296</v>
      </c>
      <c r="B3238" s="74" t="s">
        <v>36415</v>
      </c>
      <c r="C3238" s="73" t="s">
        <v>101</v>
      </c>
      <c r="D3238" s="75">
        <v>393.87</v>
      </c>
      <c r="E3238" s="75">
        <v>386.71</v>
      </c>
      <c r="F3238" s="73" t="s">
        <v>17</v>
      </c>
    </row>
    <row r="3239" spans="1:6" ht="38.25" x14ac:dyDescent="0.25">
      <c r="A3239" s="73">
        <v>91297</v>
      </c>
      <c r="B3239" s="74" t="s">
        <v>36416</v>
      </c>
      <c r="C3239" s="73" t="s">
        <v>101</v>
      </c>
      <c r="D3239" s="75">
        <v>432.7</v>
      </c>
      <c r="E3239" s="75">
        <v>424.86</v>
      </c>
      <c r="F3239" s="73" t="s">
        <v>17</v>
      </c>
    </row>
    <row r="3240" spans="1:6" ht="25.5" x14ac:dyDescent="0.25">
      <c r="A3240" s="73">
        <v>91298</v>
      </c>
      <c r="B3240" s="74" t="s">
        <v>36417</v>
      </c>
      <c r="C3240" s="73" t="s">
        <v>101</v>
      </c>
      <c r="D3240" s="75">
        <v>1264.3699999999999</v>
      </c>
      <c r="E3240" s="75">
        <v>1256.53</v>
      </c>
      <c r="F3240" s="73" t="s">
        <v>17</v>
      </c>
    </row>
    <row r="3241" spans="1:6" ht="38.25" x14ac:dyDescent="0.25">
      <c r="A3241" s="73">
        <v>91299</v>
      </c>
      <c r="B3241" s="74" t="s">
        <v>36418</v>
      </c>
      <c r="C3241" s="73" t="s">
        <v>101</v>
      </c>
      <c r="D3241" s="75">
        <v>1781.44</v>
      </c>
      <c r="E3241" s="75">
        <v>1770.57</v>
      </c>
      <c r="F3241" s="73" t="s">
        <v>17</v>
      </c>
    </row>
    <row r="3242" spans="1:6" ht="38.25" x14ac:dyDescent="0.25">
      <c r="A3242" s="73">
        <v>91304</v>
      </c>
      <c r="B3242" s="74" t="s">
        <v>36419</v>
      </c>
      <c r="C3242" s="73" t="s">
        <v>101</v>
      </c>
      <c r="D3242" s="75">
        <v>127.19</v>
      </c>
      <c r="E3242" s="75">
        <v>122.11</v>
      </c>
      <c r="F3242" s="73" t="s">
        <v>17</v>
      </c>
    </row>
    <row r="3243" spans="1:6" ht="38.25" x14ac:dyDescent="0.25">
      <c r="A3243" s="73">
        <v>91305</v>
      </c>
      <c r="B3243" s="74" t="s">
        <v>36420</v>
      </c>
      <c r="C3243" s="73" t="s">
        <v>101</v>
      </c>
      <c r="D3243" s="75">
        <v>121.27</v>
      </c>
      <c r="E3243" s="75">
        <v>117.38</v>
      </c>
      <c r="F3243" s="73" t="s">
        <v>17</v>
      </c>
    </row>
    <row r="3244" spans="1:6" ht="38.25" x14ac:dyDescent="0.25">
      <c r="A3244" s="73">
        <v>91306</v>
      </c>
      <c r="B3244" s="74" t="s">
        <v>36421</v>
      </c>
      <c r="C3244" s="73" t="s">
        <v>101</v>
      </c>
      <c r="D3244" s="75">
        <v>166.67</v>
      </c>
      <c r="E3244" s="75">
        <v>162.78</v>
      </c>
      <c r="F3244" s="73" t="s">
        <v>17</v>
      </c>
    </row>
    <row r="3245" spans="1:6" ht="38.25" x14ac:dyDescent="0.25">
      <c r="A3245" s="73">
        <v>91307</v>
      </c>
      <c r="B3245" s="74" t="s">
        <v>36422</v>
      </c>
      <c r="C3245" s="73" t="s">
        <v>101</v>
      </c>
      <c r="D3245" s="75">
        <v>105.95</v>
      </c>
      <c r="E3245" s="75">
        <v>102.06</v>
      </c>
      <c r="F3245" s="73" t="s">
        <v>17</v>
      </c>
    </row>
    <row r="3246" spans="1:6" ht="51" x14ac:dyDescent="0.25">
      <c r="A3246" s="73">
        <v>91312</v>
      </c>
      <c r="B3246" s="74" t="s">
        <v>36423</v>
      </c>
      <c r="C3246" s="73" t="s">
        <v>101</v>
      </c>
      <c r="D3246" s="75">
        <v>953.65</v>
      </c>
      <c r="E3246" s="75">
        <v>919.23</v>
      </c>
      <c r="F3246" s="73" t="s">
        <v>17</v>
      </c>
    </row>
    <row r="3247" spans="1:6" ht="51" x14ac:dyDescent="0.25">
      <c r="A3247" s="73">
        <v>91313</v>
      </c>
      <c r="B3247" s="74" t="s">
        <v>36424</v>
      </c>
      <c r="C3247" s="73" t="s">
        <v>101</v>
      </c>
      <c r="D3247" s="75">
        <v>949.6</v>
      </c>
      <c r="E3247" s="75">
        <v>914.47</v>
      </c>
      <c r="F3247" s="73" t="s">
        <v>17</v>
      </c>
    </row>
    <row r="3248" spans="1:6" ht="51" x14ac:dyDescent="0.25">
      <c r="A3248" s="73">
        <v>91314</v>
      </c>
      <c r="B3248" s="74" t="s">
        <v>36425</v>
      </c>
      <c r="C3248" s="73" t="s">
        <v>101</v>
      </c>
      <c r="D3248" s="75">
        <v>998.59</v>
      </c>
      <c r="E3248" s="75">
        <v>961.54</v>
      </c>
      <c r="F3248" s="73" t="s">
        <v>17</v>
      </c>
    </row>
    <row r="3249" spans="1:6" ht="51" x14ac:dyDescent="0.25">
      <c r="A3249" s="73">
        <v>91315</v>
      </c>
      <c r="B3249" s="74" t="s">
        <v>36426</v>
      </c>
      <c r="C3249" s="73" t="s">
        <v>101</v>
      </c>
      <c r="D3249" s="75">
        <v>1080.54</v>
      </c>
      <c r="E3249" s="75">
        <v>1042.76</v>
      </c>
      <c r="F3249" s="73" t="s">
        <v>17</v>
      </c>
    </row>
    <row r="3250" spans="1:6" ht="51" x14ac:dyDescent="0.25">
      <c r="A3250" s="73">
        <v>91316</v>
      </c>
      <c r="B3250" s="74" t="s">
        <v>36427</v>
      </c>
      <c r="C3250" s="73" t="s">
        <v>101</v>
      </c>
      <c r="D3250" s="75">
        <v>1268.33</v>
      </c>
      <c r="E3250" s="75">
        <v>1228.25</v>
      </c>
      <c r="F3250" s="73" t="s">
        <v>17</v>
      </c>
    </row>
    <row r="3251" spans="1:6" ht="51" x14ac:dyDescent="0.25">
      <c r="A3251" s="73">
        <v>91317</v>
      </c>
      <c r="B3251" s="74" t="s">
        <v>36428</v>
      </c>
      <c r="C3251" s="73" t="s">
        <v>101</v>
      </c>
      <c r="D3251" s="75">
        <v>1341.78</v>
      </c>
      <c r="E3251" s="75">
        <v>1300.72</v>
      </c>
      <c r="F3251" s="73" t="s">
        <v>17</v>
      </c>
    </row>
    <row r="3252" spans="1:6" ht="51" x14ac:dyDescent="0.25">
      <c r="A3252" s="73">
        <v>91318</v>
      </c>
      <c r="B3252" s="74" t="s">
        <v>36429</v>
      </c>
      <c r="C3252" s="73" t="s">
        <v>101</v>
      </c>
      <c r="D3252" s="75">
        <v>832.38</v>
      </c>
      <c r="E3252" s="75">
        <v>801.85</v>
      </c>
      <c r="F3252" s="73" t="s">
        <v>17</v>
      </c>
    </row>
    <row r="3253" spans="1:6" ht="51" x14ac:dyDescent="0.25">
      <c r="A3253" s="73">
        <v>91319</v>
      </c>
      <c r="B3253" s="74" t="s">
        <v>36430</v>
      </c>
      <c r="C3253" s="73" t="s">
        <v>101</v>
      </c>
      <c r="D3253" s="75">
        <v>843.65</v>
      </c>
      <c r="E3253" s="75">
        <v>812.41</v>
      </c>
      <c r="F3253" s="73" t="s">
        <v>17</v>
      </c>
    </row>
    <row r="3254" spans="1:6" ht="51" x14ac:dyDescent="0.25">
      <c r="A3254" s="73">
        <v>91320</v>
      </c>
      <c r="B3254" s="74" t="s">
        <v>36431</v>
      </c>
      <c r="C3254" s="73" t="s">
        <v>101</v>
      </c>
      <c r="D3254" s="75">
        <v>871.4</v>
      </c>
      <c r="E3254" s="75">
        <v>839.43</v>
      </c>
      <c r="F3254" s="73" t="s">
        <v>17</v>
      </c>
    </row>
    <row r="3255" spans="1:6" ht="51" x14ac:dyDescent="0.25">
      <c r="A3255" s="73">
        <v>91321</v>
      </c>
      <c r="B3255" s="74" t="s">
        <v>36432</v>
      </c>
      <c r="C3255" s="73" t="s">
        <v>101</v>
      </c>
      <c r="D3255" s="75">
        <v>953.35</v>
      </c>
      <c r="E3255" s="75">
        <v>920.65</v>
      </c>
      <c r="F3255" s="73" t="s">
        <v>17</v>
      </c>
    </row>
    <row r="3256" spans="1:6" ht="51" x14ac:dyDescent="0.25">
      <c r="A3256" s="73">
        <v>91322</v>
      </c>
      <c r="B3256" s="74" t="s">
        <v>36433</v>
      </c>
      <c r="C3256" s="73" t="s">
        <v>101</v>
      </c>
      <c r="D3256" s="75">
        <v>1141.1400000000001</v>
      </c>
      <c r="E3256" s="75">
        <v>1106.1400000000001</v>
      </c>
      <c r="F3256" s="73" t="s">
        <v>17</v>
      </c>
    </row>
    <row r="3257" spans="1:6" ht="51" x14ac:dyDescent="0.25">
      <c r="A3257" s="73">
        <v>91323</v>
      </c>
      <c r="B3257" s="74" t="s">
        <v>36434</v>
      </c>
      <c r="C3257" s="73" t="s">
        <v>101</v>
      </c>
      <c r="D3257" s="75">
        <v>1214.5899999999999</v>
      </c>
      <c r="E3257" s="75">
        <v>1178.6099999999999</v>
      </c>
      <c r="F3257" s="73" t="s">
        <v>17</v>
      </c>
    </row>
    <row r="3258" spans="1:6" ht="51" x14ac:dyDescent="0.25">
      <c r="A3258" s="73">
        <v>91324</v>
      </c>
      <c r="B3258" s="74" t="s">
        <v>36435</v>
      </c>
      <c r="C3258" s="73" t="s">
        <v>101</v>
      </c>
      <c r="D3258" s="75">
        <v>843.22</v>
      </c>
      <c r="E3258" s="75">
        <v>812.69</v>
      </c>
      <c r="F3258" s="73" t="s">
        <v>17</v>
      </c>
    </row>
    <row r="3259" spans="1:6" ht="51" x14ac:dyDescent="0.25">
      <c r="A3259" s="73">
        <v>91325</v>
      </c>
      <c r="B3259" s="74" t="s">
        <v>36436</v>
      </c>
      <c r="C3259" s="73" t="s">
        <v>101</v>
      </c>
      <c r="D3259" s="75">
        <v>855.01</v>
      </c>
      <c r="E3259" s="75">
        <v>823.77</v>
      </c>
      <c r="F3259" s="73" t="s">
        <v>17</v>
      </c>
    </row>
    <row r="3260" spans="1:6" ht="51" x14ac:dyDescent="0.25">
      <c r="A3260" s="73">
        <v>91326</v>
      </c>
      <c r="B3260" s="74" t="s">
        <v>36437</v>
      </c>
      <c r="C3260" s="73" t="s">
        <v>101</v>
      </c>
      <c r="D3260" s="75">
        <v>915.45</v>
      </c>
      <c r="E3260" s="75">
        <v>883.48</v>
      </c>
      <c r="F3260" s="73" t="s">
        <v>17</v>
      </c>
    </row>
    <row r="3261" spans="1:6" ht="51" x14ac:dyDescent="0.25">
      <c r="A3261" s="73">
        <v>91327</v>
      </c>
      <c r="B3261" s="74" t="s">
        <v>36438</v>
      </c>
      <c r="C3261" s="73" t="s">
        <v>101</v>
      </c>
      <c r="D3261" s="75">
        <v>962.97</v>
      </c>
      <c r="E3261" s="75">
        <v>930.27</v>
      </c>
      <c r="F3261" s="73" t="s">
        <v>17</v>
      </c>
    </row>
    <row r="3262" spans="1:6" ht="51" x14ac:dyDescent="0.25">
      <c r="A3262" s="73">
        <v>91328</v>
      </c>
      <c r="B3262" s="74" t="s">
        <v>36439</v>
      </c>
      <c r="C3262" s="73" t="s">
        <v>101</v>
      </c>
      <c r="D3262" s="75">
        <v>963.95</v>
      </c>
      <c r="E3262" s="75">
        <v>933.42</v>
      </c>
      <c r="F3262" s="73" t="s">
        <v>17</v>
      </c>
    </row>
    <row r="3263" spans="1:6" ht="51" x14ac:dyDescent="0.25">
      <c r="A3263" s="73">
        <v>91329</v>
      </c>
      <c r="B3263" s="74" t="s">
        <v>36440</v>
      </c>
      <c r="C3263" s="73" t="s">
        <v>101</v>
      </c>
      <c r="D3263" s="75">
        <v>852.62</v>
      </c>
      <c r="E3263" s="75">
        <v>822.09</v>
      </c>
      <c r="F3263" s="73" t="s">
        <v>17</v>
      </c>
    </row>
    <row r="3264" spans="1:6" ht="51" x14ac:dyDescent="0.25">
      <c r="A3264" s="73">
        <v>91330</v>
      </c>
      <c r="B3264" s="74" t="s">
        <v>36441</v>
      </c>
      <c r="C3264" s="73" t="s">
        <v>101</v>
      </c>
      <c r="D3264" s="75">
        <v>993.28</v>
      </c>
      <c r="E3264" s="75">
        <v>962.04</v>
      </c>
      <c r="F3264" s="73" t="s">
        <v>17</v>
      </c>
    </row>
    <row r="3265" spans="1:6" ht="51" x14ac:dyDescent="0.25">
      <c r="A3265" s="73">
        <v>91331</v>
      </c>
      <c r="B3265" s="74" t="s">
        <v>36442</v>
      </c>
      <c r="C3265" s="73" t="s">
        <v>101</v>
      </c>
      <c r="D3265" s="75">
        <v>881.25</v>
      </c>
      <c r="E3265" s="75">
        <v>850.01</v>
      </c>
      <c r="F3265" s="73" t="s">
        <v>17</v>
      </c>
    </row>
    <row r="3266" spans="1:6" ht="51" x14ac:dyDescent="0.25">
      <c r="A3266" s="73">
        <v>91332</v>
      </c>
      <c r="B3266" s="74" t="s">
        <v>36443</v>
      </c>
      <c r="C3266" s="73" t="s">
        <v>101</v>
      </c>
      <c r="D3266" s="75">
        <v>1034.44</v>
      </c>
      <c r="E3266" s="75">
        <v>1002.47</v>
      </c>
      <c r="F3266" s="73" t="s">
        <v>17</v>
      </c>
    </row>
    <row r="3267" spans="1:6" ht="51" x14ac:dyDescent="0.25">
      <c r="A3267" s="73">
        <v>91333</v>
      </c>
      <c r="B3267" s="74" t="s">
        <v>36444</v>
      </c>
      <c r="C3267" s="73" t="s">
        <v>101</v>
      </c>
      <c r="D3267" s="75">
        <v>921.71</v>
      </c>
      <c r="E3267" s="75">
        <v>889.74</v>
      </c>
      <c r="F3267" s="73" t="s">
        <v>17</v>
      </c>
    </row>
    <row r="3268" spans="1:6" ht="38.25" x14ac:dyDescent="0.25">
      <c r="A3268" s="73">
        <v>91334</v>
      </c>
      <c r="B3268" s="74" t="s">
        <v>36445</v>
      </c>
      <c r="C3268" s="73" t="s">
        <v>101</v>
      </c>
      <c r="D3268" s="75">
        <v>1866.11</v>
      </c>
      <c r="E3268" s="75">
        <v>1834.14</v>
      </c>
      <c r="F3268" s="73" t="s">
        <v>17</v>
      </c>
    </row>
    <row r="3269" spans="1:6" ht="38.25" x14ac:dyDescent="0.25">
      <c r="A3269" s="73">
        <v>91335</v>
      </c>
      <c r="B3269" s="74" t="s">
        <v>36446</v>
      </c>
      <c r="C3269" s="73" t="s">
        <v>101</v>
      </c>
      <c r="D3269" s="75">
        <v>1753.38</v>
      </c>
      <c r="E3269" s="75">
        <v>1721.41</v>
      </c>
      <c r="F3269" s="73" t="s">
        <v>17</v>
      </c>
    </row>
    <row r="3270" spans="1:6" ht="51" x14ac:dyDescent="0.25">
      <c r="A3270" s="73">
        <v>91336</v>
      </c>
      <c r="B3270" s="74" t="s">
        <v>36447</v>
      </c>
      <c r="C3270" s="73" t="s">
        <v>101</v>
      </c>
      <c r="D3270" s="75">
        <v>2383.1799999999998</v>
      </c>
      <c r="E3270" s="75">
        <v>2348.1799999999998</v>
      </c>
      <c r="F3270" s="73" t="s">
        <v>17</v>
      </c>
    </row>
    <row r="3271" spans="1:6" ht="51" x14ac:dyDescent="0.25">
      <c r="A3271" s="73">
        <v>91337</v>
      </c>
      <c r="B3271" s="74" t="s">
        <v>36448</v>
      </c>
      <c r="C3271" s="73" t="s">
        <v>101</v>
      </c>
      <c r="D3271" s="75">
        <v>2270.4499999999998</v>
      </c>
      <c r="E3271" s="75">
        <v>2235.4499999999998</v>
      </c>
      <c r="F3271" s="73" t="s">
        <v>17</v>
      </c>
    </row>
    <row r="3272" spans="1:6" ht="25.5" x14ac:dyDescent="0.25">
      <c r="A3272" s="73">
        <v>91874</v>
      </c>
      <c r="B3272" s="74" t="s">
        <v>3687</v>
      </c>
      <c r="C3272" s="73" t="s">
        <v>101</v>
      </c>
      <c r="D3272" s="75">
        <v>7.88</v>
      </c>
      <c r="E3272" s="75">
        <v>7.32</v>
      </c>
      <c r="F3272" s="73" t="s">
        <v>17</v>
      </c>
    </row>
    <row r="3273" spans="1:6" ht="25.5" x14ac:dyDescent="0.25">
      <c r="A3273" s="73">
        <v>91875</v>
      </c>
      <c r="B3273" s="74" t="s">
        <v>3688</v>
      </c>
      <c r="C3273" s="73" t="s">
        <v>101</v>
      </c>
      <c r="D3273" s="75">
        <v>9.27</v>
      </c>
      <c r="E3273" s="75">
        <v>8.64</v>
      </c>
      <c r="F3273" s="73" t="s">
        <v>17</v>
      </c>
    </row>
    <row r="3274" spans="1:6" ht="25.5" x14ac:dyDescent="0.25">
      <c r="A3274" s="73">
        <v>91876</v>
      </c>
      <c r="B3274" s="74" t="s">
        <v>3689</v>
      </c>
      <c r="C3274" s="73" t="s">
        <v>101</v>
      </c>
      <c r="D3274" s="75">
        <v>11.17</v>
      </c>
      <c r="E3274" s="75">
        <v>10.42</v>
      </c>
      <c r="F3274" s="73" t="s">
        <v>17</v>
      </c>
    </row>
    <row r="3275" spans="1:6" ht="25.5" x14ac:dyDescent="0.25">
      <c r="A3275" s="73">
        <v>91877</v>
      </c>
      <c r="B3275" s="74" t="s">
        <v>3690</v>
      </c>
      <c r="C3275" s="73" t="s">
        <v>101</v>
      </c>
      <c r="D3275" s="75">
        <v>13.77</v>
      </c>
      <c r="E3275" s="75">
        <v>12.91</v>
      </c>
      <c r="F3275" s="73" t="s">
        <v>17</v>
      </c>
    </row>
    <row r="3276" spans="1:6" ht="25.5" x14ac:dyDescent="0.25">
      <c r="A3276" s="73">
        <v>91878</v>
      </c>
      <c r="B3276" s="74" t="s">
        <v>3691</v>
      </c>
      <c r="C3276" s="73" t="s">
        <v>101</v>
      </c>
      <c r="D3276" s="75">
        <v>6.22</v>
      </c>
      <c r="E3276" s="75">
        <v>5.8</v>
      </c>
      <c r="F3276" s="73" t="s">
        <v>17</v>
      </c>
    </row>
    <row r="3277" spans="1:6" ht="25.5" x14ac:dyDescent="0.25">
      <c r="A3277" s="73">
        <v>91879</v>
      </c>
      <c r="B3277" s="74" t="s">
        <v>3692</v>
      </c>
      <c r="C3277" s="73" t="s">
        <v>101</v>
      </c>
      <c r="D3277" s="75">
        <v>7.61</v>
      </c>
      <c r="E3277" s="75">
        <v>7.1</v>
      </c>
      <c r="F3277" s="73" t="s">
        <v>17</v>
      </c>
    </row>
    <row r="3278" spans="1:6" ht="25.5" x14ac:dyDescent="0.25">
      <c r="A3278" s="73">
        <v>91880</v>
      </c>
      <c r="B3278" s="74" t="s">
        <v>3693</v>
      </c>
      <c r="C3278" s="73" t="s">
        <v>101</v>
      </c>
      <c r="D3278" s="75">
        <v>9.51</v>
      </c>
      <c r="E3278" s="75">
        <v>8.89</v>
      </c>
      <c r="F3278" s="73" t="s">
        <v>17</v>
      </c>
    </row>
    <row r="3279" spans="1:6" ht="25.5" x14ac:dyDescent="0.25">
      <c r="A3279" s="73">
        <v>91881</v>
      </c>
      <c r="B3279" s="74" t="s">
        <v>3694</v>
      </c>
      <c r="C3279" s="73" t="s">
        <v>101</v>
      </c>
      <c r="D3279" s="75">
        <v>12.11</v>
      </c>
      <c r="E3279" s="75">
        <v>11.38</v>
      </c>
      <c r="F3279" s="73" t="s">
        <v>17</v>
      </c>
    </row>
    <row r="3280" spans="1:6" ht="38.25" x14ac:dyDescent="0.25">
      <c r="A3280" s="73">
        <v>91882</v>
      </c>
      <c r="B3280" s="74" t="s">
        <v>3695</v>
      </c>
      <c r="C3280" s="73" t="s">
        <v>101</v>
      </c>
      <c r="D3280" s="75">
        <v>11.31</v>
      </c>
      <c r="E3280" s="75">
        <v>10.47</v>
      </c>
      <c r="F3280" s="73" t="s">
        <v>17</v>
      </c>
    </row>
    <row r="3281" spans="1:6" ht="38.25" x14ac:dyDescent="0.25">
      <c r="A3281" s="73">
        <v>91884</v>
      </c>
      <c r="B3281" s="74" t="s">
        <v>3696</v>
      </c>
      <c r="C3281" s="73" t="s">
        <v>101</v>
      </c>
      <c r="D3281" s="75">
        <v>12.7</v>
      </c>
      <c r="E3281" s="75">
        <v>11.78</v>
      </c>
      <c r="F3281" s="73" t="s">
        <v>17</v>
      </c>
    </row>
    <row r="3282" spans="1:6" ht="38.25" x14ac:dyDescent="0.25">
      <c r="A3282" s="73">
        <v>91885</v>
      </c>
      <c r="B3282" s="74" t="s">
        <v>3697</v>
      </c>
      <c r="C3282" s="73" t="s">
        <v>101</v>
      </c>
      <c r="D3282" s="75">
        <v>14.53</v>
      </c>
      <c r="E3282" s="75">
        <v>13.51</v>
      </c>
      <c r="F3282" s="73" t="s">
        <v>17</v>
      </c>
    </row>
    <row r="3283" spans="1:6" ht="38.25" x14ac:dyDescent="0.25">
      <c r="A3283" s="73">
        <v>91886</v>
      </c>
      <c r="B3283" s="74" t="s">
        <v>3698</v>
      </c>
      <c r="C3283" s="73" t="s">
        <v>101</v>
      </c>
      <c r="D3283" s="75">
        <v>17.079999999999998</v>
      </c>
      <c r="E3283" s="75">
        <v>15.95</v>
      </c>
      <c r="F3283" s="73" t="s">
        <v>17</v>
      </c>
    </row>
    <row r="3284" spans="1:6" ht="38.25" x14ac:dyDescent="0.25">
      <c r="A3284" s="73">
        <v>91887</v>
      </c>
      <c r="B3284" s="74" t="s">
        <v>3699</v>
      </c>
      <c r="C3284" s="73" t="s">
        <v>101</v>
      </c>
      <c r="D3284" s="75">
        <v>13.7</v>
      </c>
      <c r="E3284" s="75">
        <v>12.85</v>
      </c>
      <c r="F3284" s="73" t="s">
        <v>17</v>
      </c>
    </row>
    <row r="3285" spans="1:6" ht="38.25" x14ac:dyDescent="0.25">
      <c r="A3285" s="73">
        <v>91889</v>
      </c>
      <c r="B3285" s="74" t="s">
        <v>3700</v>
      </c>
      <c r="C3285" s="73" t="s">
        <v>101</v>
      </c>
      <c r="D3285" s="75">
        <v>13.34</v>
      </c>
      <c r="E3285" s="75">
        <v>12.49</v>
      </c>
      <c r="F3285" s="73" t="s">
        <v>17</v>
      </c>
    </row>
    <row r="3286" spans="1:6" ht="38.25" x14ac:dyDescent="0.25">
      <c r="A3286" s="73">
        <v>91890</v>
      </c>
      <c r="B3286" s="74" t="s">
        <v>3701</v>
      </c>
      <c r="C3286" s="73" t="s">
        <v>101</v>
      </c>
      <c r="D3286" s="75">
        <v>15.11</v>
      </c>
      <c r="E3286" s="75">
        <v>14.15</v>
      </c>
      <c r="F3286" s="73" t="s">
        <v>17</v>
      </c>
    </row>
    <row r="3287" spans="1:6" ht="38.25" x14ac:dyDescent="0.25">
      <c r="A3287" s="73">
        <v>91892</v>
      </c>
      <c r="B3287" s="74" t="s">
        <v>3702</v>
      </c>
      <c r="C3287" s="73" t="s">
        <v>101</v>
      </c>
      <c r="D3287" s="75">
        <v>17.510000000000002</v>
      </c>
      <c r="E3287" s="75">
        <v>16.55</v>
      </c>
      <c r="F3287" s="73" t="s">
        <v>17</v>
      </c>
    </row>
    <row r="3288" spans="1:6" ht="38.25" x14ac:dyDescent="0.25">
      <c r="A3288" s="73">
        <v>91893</v>
      </c>
      <c r="B3288" s="74" t="s">
        <v>3703</v>
      </c>
      <c r="C3288" s="73" t="s">
        <v>101</v>
      </c>
      <c r="D3288" s="75">
        <v>18.79</v>
      </c>
      <c r="E3288" s="75">
        <v>17.670000000000002</v>
      </c>
      <c r="F3288" s="73" t="s">
        <v>17</v>
      </c>
    </row>
    <row r="3289" spans="1:6" ht="38.25" x14ac:dyDescent="0.25">
      <c r="A3289" s="73">
        <v>91895</v>
      </c>
      <c r="B3289" s="74" t="s">
        <v>3704</v>
      </c>
      <c r="C3289" s="73" t="s">
        <v>101</v>
      </c>
      <c r="D3289" s="75">
        <v>21.23</v>
      </c>
      <c r="E3289" s="75">
        <v>20.11</v>
      </c>
      <c r="F3289" s="73" t="s">
        <v>17</v>
      </c>
    </row>
    <row r="3290" spans="1:6" ht="38.25" x14ac:dyDescent="0.25">
      <c r="A3290" s="73">
        <v>91896</v>
      </c>
      <c r="B3290" s="74" t="s">
        <v>3705</v>
      </c>
      <c r="C3290" s="73" t="s">
        <v>101</v>
      </c>
      <c r="D3290" s="75">
        <v>21.61</v>
      </c>
      <c r="E3290" s="75">
        <v>20.309999999999999</v>
      </c>
      <c r="F3290" s="73" t="s">
        <v>17</v>
      </c>
    </row>
    <row r="3291" spans="1:6" ht="38.25" x14ac:dyDescent="0.25">
      <c r="A3291" s="73">
        <v>91898</v>
      </c>
      <c r="B3291" s="74" t="s">
        <v>3706</v>
      </c>
      <c r="C3291" s="73" t="s">
        <v>101</v>
      </c>
      <c r="D3291" s="75">
        <v>24.22</v>
      </c>
      <c r="E3291" s="75">
        <v>22.92</v>
      </c>
      <c r="F3291" s="73" t="s">
        <v>17</v>
      </c>
    </row>
    <row r="3292" spans="1:6" ht="38.25" x14ac:dyDescent="0.25">
      <c r="A3292" s="73">
        <v>91899</v>
      </c>
      <c r="B3292" s="74" t="s">
        <v>3707</v>
      </c>
      <c r="C3292" s="73" t="s">
        <v>101</v>
      </c>
      <c r="D3292" s="75">
        <v>11.19</v>
      </c>
      <c r="E3292" s="75">
        <v>10.54</v>
      </c>
      <c r="F3292" s="73" t="s">
        <v>17</v>
      </c>
    </row>
    <row r="3293" spans="1:6" ht="38.25" x14ac:dyDescent="0.25">
      <c r="A3293" s="73">
        <v>91901</v>
      </c>
      <c r="B3293" s="74" t="s">
        <v>3708</v>
      </c>
      <c r="C3293" s="73" t="s">
        <v>101</v>
      </c>
      <c r="D3293" s="75">
        <v>10.83</v>
      </c>
      <c r="E3293" s="75">
        <v>10.18</v>
      </c>
      <c r="F3293" s="73" t="s">
        <v>17</v>
      </c>
    </row>
    <row r="3294" spans="1:6" ht="38.25" x14ac:dyDescent="0.25">
      <c r="A3294" s="73">
        <v>91902</v>
      </c>
      <c r="B3294" s="74" t="s">
        <v>3709</v>
      </c>
      <c r="C3294" s="73" t="s">
        <v>101</v>
      </c>
      <c r="D3294" s="75">
        <v>12.6</v>
      </c>
      <c r="E3294" s="75">
        <v>11.84</v>
      </c>
      <c r="F3294" s="73" t="s">
        <v>17</v>
      </c>
    </row>
    <row r="3295" spans="1:6" ht="38.25" x14ac:dyDescent="0.25">
      <c r="A3295" s="73">
        <v>91904</v>
      </c>
      <c r="B3295" s="74" t="s">
        <v>3710</v>
      </c>
      <c r="C3295" s="73" t="s">
        <v>101</v>
      </c>
      <c r="D3295" s="75">
        <v>15</v>
      </c>
      <c r="E3295" s="75">
        <v>14.24</v>
      </c>
      <c r="F3295" s="73" t="s">
        <v>17</v>
      </c>
    </row>
    <row r="3296" spans="1:6" ht="38.25" x14ac:dyDescent="0.25">
      <c r="A3296" s="73">
        <v>91905</v>
      </c>
      <c r="B3296" s="74" t="s">
        <v>3711</v>
      </c>
      <c r="C3296" s="73" t="s">
        <v>101</v>
      </c>
      <c r="D3296" s="75">
        <v>16.27</v>
      </c>
      <c r="E3296" s="75">
        <v>15.36</v>
      </c>
      <c r="F3296" s="73" t="s">
        <v>17</v>
      </c>
    </row>
    <row r="3297" spans="1:6" ht="38.25" x14ac:dyDescent="0.25">
      <c r="A3297" s="73">
        <v>91907</v>
      </c>
      <c r="B3297" s="74" t="s">
        <v>3712</v>
      </c>
      <c r="C3297" s="73" t="s">
        <v>101</v>
      </c>
      <c r="D3297" s="75">
        <v>18.71</v>
      </c>
      <c r="E3297" s="75">
        <v>17.8</v>
      </c>
      <c r="F3297" s="73" t="s">
        <v>17</v>
      </c>
    </row>
    <row r="3298" spans="1:6" ht="38.25" x14ac:dyDescent="0.25">
      <c r="A3298" s="73">
        <v>91908</v>
      </c>
      <c r="B3298" s="74" t="s">
        <v>3713</v>
      </c>
      <c r="C3298" s="73" t="s">
        <v>101</v>
      </c>
      <c r="D3298" s="75">
        <v>19.149999999999999</v>
      </c>
      <c r="E3298" s="75">
        <v>18.059999999999999</v>
      </c>
      <c r="F3298" s="73" t="s">
        <v>17</v>
      </c>
    </row>
    <row r="3299" spans="1:6" ht="38.25" x14ac:dyDescent="0.25">
      <c r="A3299" s="73">
        <v>91910</v>
      </c>
      <c r="B3299" s="74" t="s">
        <v>3714</v>
      </c>
      <c r="C3299" s="73" t="s">
        <v>101</v>
      </c>
      <c r="D3299" s="75">
        <v>21.76</v>
      </c>
      <c r="E3299" s="75">
        <v>20.67</v>
      </c>
      <c r="F3299" s="73" t="s">
        <v>17</v>
      </c>
    </row>
    <row r="3300" spans="1:6" ht="38.25" x14ac:dyDescent="0.25">
      <c r="A3300" s="73">
        <v>91911</v>
      </c>
      <c r="B3300" s="74" t="s">
        <v>3715</v>
      </c>
      <c r="C3300" s="73" t="s">
        <v>101</v>
      </c>
      <c r="D3300" s="75">
        <v>18.850000000000001</v>
      </c>
      <c r="E3300" s="75">
        <v>17.579999999999998</v>
      </c>
      <c r="F3300" s="73" t="s">
        <v>17</v>
      </c>
    </row>
    <row r="3301" spans="1:6" ht="38.25" x14ac:dyDescent="0.25">
      <c r="A3301" s="73">
        <v>91913</v>
      </c>
      <c r="B3301" s="74" t="s">
        <v>3716</v>
      </c>
      <c r="C3301" s="73" t="s">
        <v>101</v>
      </c>
      <c r="D3301" s="75">
        <v>18.489999999999998</v>
      </c>
      <c r="E3301" s="75">
        <v>17.22</v>
      </c>
      <c r="F3301" s="73" t="s">
        <v>17</v>
      </c>
    </row>
    <row r="3302" spans="1:6" ht="38.25" x14ac:dyDescent="0.25">
      <c r="A3302" s="73">
        <v>91914</v>
      </c>
      <c r="B3302" s="74" t="s">
        <v>3717</v>
      </c>
      <c r="C3302" s="73" t="s">
        <v>101</v>
      </c>
      <c r="D3302" s="75">
        <v>20.2</v>
      </c>
      <c r="E3302" s="75">
        <v>18.82</v>
      </c>
      <c r="F3302" s="73" t="s">
        <v>17</v>
      </c>
    </row>
    <row r="3303" spans="1:6" ht="38.25" x14ac:dyDescent="0.25">
      <c r="A3303" s="73">
        <v>91916</v>
      </c>
      <c r="B3303" s="74" t="s">
        <v>3718</v>
      </c>
      <c r="C3303" s="73" t="s">
        <v>101</v>
      </c>
      <c r="D3303" s="75">
        <v>22.6</v>
      </c>
      <c r="E3303" s="75">
        <v>21.22</v>
      </c>
      <c r="F3303" s="73" t="s">
        <v>17</v>
      </c>
    </row>
    <row r="3304" spans="1:6" ht="38.25" x14ac:dyDescent="0.25">
      <c r="A3304" s="73">
        <v>91917</v>
      </c>
      <c r="B3304" s="74" t="s">
        <v>3719</v>
      </c>
      <c r="C3304" s="73" t="s">
        <v>101</v>
      </c>
      <c r="D3304" s="75">
        <v>23.82</v>
      </c>
      <c r="E3304" s="75">
        <v>22.29</v>
      </c>
      <c r="F3304" s="73" t="s">
        <v>17</v>
      </c>
    </row>
    <row r="3305" spans="1:6" ht="38.25" x14ac:dyDescent="0.25">
      <c r="A3305" s="73">
        <v>91919</v>
      </c>
      <c r="B3305" s="74" t="s">
        <v>3720</v>
      </c>
      <c r="C3305" s="73" t="s">
        <v>101</v>
      </c>
      <c r="D3305" s="75">
        <v>26.26</v>
      </c>
      <c r="E3305" s="75">
        <v>24.73</v>
      </c>
      <c r="F3305" s="73" t="s">
        <v>17</v>
      </c>
    </row>
    <row r="3306" spans="1:6" ht="38.25" x14ac:dyDescent="0.25">
      <c r="A3306" s="73">
        <v>91920</v>
      </c>
      <c r="B3306" s="74" t="s">
        <v>3721</v>
      </c>
      <c r="C3306" s="73" t="s">
        <v>101</v>
      </c>
      <c r="D3306" s="75">
        <v>26.58</v>
      </c>
      <c r="E3306" s="75">
        <v>24.88</v>
      </c>
      <c r="F3306" s="73" t="s">
        <v>17</v>
      </c>
    </row>
    <row r="3307" spans="1:6" ht="38.25" x14ac:dyDescent="0.25">
      <c r="A3307" s="73">
        <v>91922</v>
      </c>
      <c r="B3307" s="74" t="s">
        <v>3722</v>
      </c>
      <c r="C3307" s="73" t="s">
        <v>101</v>
      </c>
      <c r="D3307" s="75">
        <v>29.19</v>
      </c>
      <c r="E3307" s="75">
        <v>27.49</v>
      </c>
      <c r="F3307" s="73" t="s">
        <v>17</v>
      </c>
    </row>
    <row r="3308" spans="1:6" ht="25.5" x14ac:dyDescent="0.25">
      <c r="A3308" s="73">
        <v>91936</v>
      </c>
      <c r="B3308" s="74" t="s">
        <v>3723</v>
      </c>
      <c r="C3308" s="73" t="s">
        <v>101</v>
      </c>
      <c r="D3308" s="75">
        <v>20.16</v>
      </c>
      <c r="E3308" s="75">
        <v>19.12</v>
      </c>
      <c r="F3308" s="73" t="s">
        <v>17</v>
      </c>
    </row>
    <row r="3309" spans="1:6" ht="25.5" x14ac:dyDescent="0.25">
      <c r="A3309" s="73">
        <v>91937</v>
      </c>
      <c r="B3309" s="74" t="s">
        <v>3724</v>
      </c>
      <c r="C3309" s="73" t="s">
        <v>101</v>
      </c>
      <c r="D3309" s="75">
        <v>17.86</v>
      </c>
      <c r="E3309" s="75">
        <v>16.82</v>
      </c>
      <c r="F3309" s="73" t="s">
        <v>17</v>
      </c>
    </row>
    <row r="3310" spans="1:6" ht="25.5" x14ac:dyDescent="0.25">
      <c r="A3310" s="73">
        <v>91939</v>
      </c>
      <c r="B3310" s="74" t="s">
        <v>3725</v>
      </c>
      <c r="C3310" s="73" t="s">
        <v>101</v>
      </c>
      <c r="D3310" s="75">
        <v>34.979999999999997</v>
      </c>
      <c r="E3310" s="75">
        <v>32.4</v>
      </c>
      <c r="F3310" s="73" t="s">
        <v>17</v>
      </c>
    </row>
    <row r="3311" spans="1:6" ht="25.5" x14ac:dyDescent="0.25">
      <c r="A3311" s="73">
        <v>91940</v>
      </c>
      <c r="B3311" s="74" t="s">
        <v>3726</v>
      </c>
      <c r="C3311" s="73" t="s">
        <v>101</v>
      </c>
      <c r="D3311" s="75">
        <v>20.18</v>
      </c>
      <c r="E3311" s="75">
        <v>18.809999999999999</v>
      </c>
      <c r="F3311" s="73" t="s">
        <v>17</v>
      </c>
    </row>
    <row r="3312" spans="1:6" ht="25.5" x14ac:dyDescent="0.25">
      <c r="A3312" s="73">
        <v>91941</v>
      </c>
      <c r="B3312" s="74" t="s">
        <v>3727</v>
      </c>
      <c r="C3312" s="73" t="s">
        <v>101</v>
      </c>
      <c r="D3312" s="75">
        <v>12.92</v>
      </c>
      <c r="E3312" s="75">
        <v>12.14</v>
      </c>
      <c r="F3312" s="73" t="s">
        <v>17</v>
      </c>
    </row>
    <row r="3313" spans="1:6" ht="25.5" x14ac:dyDescent="0.25">
      <c r="A3313" s="73">
        <v>91942</v>
      </c>
      <c r="B3313" s="74" t="s">
        <v>3728</v>
      </c>
      <c r="C3313" s="73" t="s">
        <v>101</v>
      </c>
      <c r="D3313" s="75">
        <v>39.15</v>
      </c>
      <c r="E3313" s="75">
        <v>36.47</v>
      </c>
      <c r="F3313" s="73" t="s">
        <v>17</v>
      </c>
    </row>
    <row r="3314" spans="1:6" ht="25.5" x14ac:dyDescent="0.25">
      <c r="A3314" s="73">
        <v>91943</v>
      </c>
      <c r="B3314" s="74" t="s">
        <v>3729</v>
      </c>
      <c r="C3314" s="73" t="s">
        <v>101</v>
      </c>
      <c r="D3314" s="75">
        <v>23.84</v>
      </c>
      <c r="E3314" s="75">
        <v>22.41</v>
      </c>
      <c r="F3314" s="73" t="s">
        <v>17</v>
      </c>
    </row>
    <row r="3315" spans="1:6" ht="25.5" x14ac:dyDescent="0.25">
      <c r="A3315" s="73">
        <v>91944</v>
      </c>
      <c r="B3315" s="74" t="s">
        <v>3730</v>
      </c>
      <c r="C3315" s="73" t="s">
        <v>101</v>
      </c>
      <c r="D3315" s="75">
        <v>16.29</v>
      </c>
      <c r="E3315" s="75">
        <v>15.48</v>
      </c>
      <c r="F3315" s="73" t="s">
        <v>17</v>
      </c>
    </row>
    <row r="3316" spans="1:6" ht="25.5" x14ac:dyDescent="0.25">
      <c r="A3316" s="73">
        <v>91945</v>
      </c>
      <c r="B3316" s="74" t="s">
        <v>3731</v>
      </c>
      <c r="C3316" s="73" t="s">
        <v>101</v>
      </c>
      <c r="D3316" s="75">
        <v>14.77</v>
      </c>
      <c r="E3316" s="75">
        <v>13.89</v>
      </c>
      <c r="F3316" s="73" t="s">
        <v>17</v>
      </c>
    </row>
    <row r="3317" spans="1:6" ht="25.5" x14ac:dyDescent="0.25">
      <c r="A3317" s="73">
        <v>91946</v>
      </c>
      <c r="B3317" s="74" t="s">
        <v>3732</v>
      </c>
      <c r="C3317" s="73" t="s">
        <v>101</v>
      </c>
      <c r="D3317" s="75">
        <v>11.39</v>
      </c>
      <c r="E3317" s="75">
        <v>10.79</v>
      </c>
      <c r="F3317" s="73" t="s">
        <v>17</v>
      </c>
    </row>
    <row r="3318" spans="1:6" ht="25.5" x14ac:dyDescent="0.25">
      <c r="A3318" s="73">
        <v>91947</v>
      </c>
      <c r="B3318" s="74" t="s">
        <v>3733</v>
      </c>
      <c r="C3318" s="73" t="s">
        <v>101</v>
      </c>
      <c r="D3318" s="75">
        <v>9.2799999999999994</v>
      </c>
      <c r="E3318" s="75">
        <v>8.85</v>
      </c>
      <c r="F3318" s="73" t="s">
        <v>17</v>
      </c>
    </row>
    <row r="3319" spans="1:6" ht="25.5" x14ac:dyDescent="0.25">
      <c r="A3319" s="73">
        <v>91949</v>
      </c>
      <c r="B3319" s="74" t="s">
        <v>3734</v>
      </c>
      <c r="C3319" s="73" t="s">
        <v>101</v>
      </c>
      <c r="D3319" s="75">
        <v>20.440000000000001</v>
      </c>
      <c r="E3319" s="75">
        <v>19.399999999999999</v>
      </c>
      <c r="F3319" s="73" t="s">
        <v>17</v>
      </c>
    </row>
    <row r="3320" spans="1:6" ht="25.5" x14ac:dyDescent="0.25">
      <c r="A3320" s="73">
        <v>91950</v>
      </c>
      <c r="B3320" s="74" t="s">
        <v>3735</v>
      </c>
      <c r="C3320" s="73" t="s">
        <v>101</v>
      </c>
      <c r="D3320" s="75">
        <v>16.32</v>
      </c>
      <c r="E3320" s="75">
        <v>15.62</v>
      </c>
      <c r="F3320" s="73" t="s">
        <v>17</v>
      </c>
    </row>
    <row r="3321" spans="1:6" ht="25.5" x14ac:dyDescent="0.25">
      <c r="A3321" s="73">
        <v>91951</v>
      </c>
      <c r="B3321" s="74" t="s">
        <v>3736</v>
      </c>
      <c r="C3321" s="73" t="s">
        <v>101</v>
      </c>
      <c r="D3321" s="75">
        <v>13.87</v>
      </c>
      <c r="E3321" s="75">
        <v>13.37</v>
      </c>
      <c r="F3321" s="73" t="s">
        <v>17</v>
      </c>
    </row>
    <row r="3322" spans="1:6" ht="25.5" x14ac:dyDescent="0.25">
      <c r="A3322" s="73">
        <v>91952</v>
      </c>
      <c r="B3322" s="74" t="s">
        <v>3737</v>
      </c>
      <c r="C3322" s="73" t="s">
        <v>101</v>
      </c>
      <c r="D3322" s="75">
        <v>19.600000000000001</v>
      </c>
      <c r="E3322" s="75">
        <v>18.52</v>
      </c>
      <c r="F3322" s="73" t="s">
        <v>17</v>
      </c>
    </row>
    <row r="3323" spans="1:6" ht="25.5" x14ac:dyDescent="0.25">
      <c r="A3323" s="73">
        <v>91953</v>
      </c>
      <c r="B3323" s="74" t="s">
        <v>3738</v>
      </c>
      <c r="C3323" s="73" t="s">
        <v>101</v>
      </c>
      <c r="D3323" s="75">
        <v>30.99</v>
      </c>
      <c r="E3323" s="75">
        <v>29.31</v>
      </c>
      <c r="F3323" s="73" t="s">
        <v>17</v>
      </c>
    </row>
    <row r="3324" spans="1:6" ht="25.5" x14ac:dyDescent="0.25">
      <c r="A3324" s="73">
        <v>91954</v>
      </c>
      <c r="B3324" s="74" t="s">
        <v>3739</v>
      </c>
      <c r="C3324" s="73" t="s">
        <v>101</v>
      </c>
      <c r="D3324" s="75">
        <v>26.38</v>
      </c>
      <c r="E3324" s="75">
        <v>24.91</v>
      </c>
      <c r="F3324" s="73" t="s">
        <v>17</v>
      </c>
    </row>
    <row r="3325" spans="1:6" ht="25.5" x14ac:dyDescent="0.25">
      <c r="A3325" s="73">
        <v>91955</v>
      </c>
      <c r="B3325" s="74" t="s">
        <v>3740</v>
      </c>
      <c r="C3325" s="73" t="s">
        <v>101</v>
      </c>
      <c r="D3325" s="75">
        <v>37.770000000000003</v>
      </c>
      <c r="E3325" s="75">
        <v>35.700000000000003</v>
      </c>
      <c r="F3325" s="73" t="s">
        <v>17</v>
      </c>
    </row>
    <row r="3326" spans="1:6" ht="38.25" x14ac:dyDescent="0.25">
      <c r="A3326" s="73">
        <v>91956</v>
      </c>
      <c r="B3326" s="74" t="s">
        <v>3741</v>
      </c>
      <c r="C3326" s="73" t="s">
        <v>101</v>
      </c>
      <c r="D3326" s="75">
        <v>42.4</v>
      </c>
      <c r="E3326" s="75">
        <v>40.130000000000003</v>
      </c>
      <c r="F3326" s="73" t="s">
        <v>17</v>
      </c>
    </row>
    <row r="3327" spans="1:6" ht="38.25" x14ac:dyDescent="0.25">
      <c r="A3327" s="73">
        <v>91957</v>
      </c>
      <c r="B3327" s="74" t="s">
        <v>3742</v>
      </c>
      <c r="C3327" s="73" t="s">
        <v>101</v>
      </c>
      <c r="D3327" s="75">
        <v>53.79</v>
      </c>
      <c r="E3327" s="75">
        <v>50.92</v>
      </c>
      <c r="F3327" s="73" t="s">
        <v>17</v>
      </c>
    </row>
    <row r="3328" spans="1:6" ht="25.5" x14ac:dyDescent="0.25">
      <c r="A3328" s="73">
        <v>91958</v>
      </c>
      <c r="B3328" s="74" t="s">
        <v>3743</v>
      </c>
      <c r="C3328" s="73" t="s">
        <v>101</v>
      </c>
      <c r="D3328" s="75">
        <v>35.659999999999997</v>
      </c>
      <c r="E3328" s="75">
        <v>33.79</v>
      </c>
      <c r="F3328" s="73" t="s">
        <v>17</v>
      </c>
    </row>
    <row r="3329" spans="1:6" ht="25.5" x14ac:dyDescent="0.25">
      <c r="A3329" s="73">
        <v>91959</v>
      </c>
      <c r="B3329" s="74" t="s">
        <v>3744</v>
      </c>
      <c r="C3329" s="73" t="s">
        <v>101</v>
      </c>
      <c r="D3329" s="75">
        <v>47.05</v>
      </c>
      <c r="E3329" s="75">
        <v>44.58</v>
      </c>
      <c r="F3329" s="73" t="s">
        <v>17</v>
      </c>
    </row>
    <row r="3330" spans="1:6" ht="25.5" x14ac:dyDescent="0.25">
      <c r="A3330" s="73">
        <v>91960</v>
      </c>
      <c r="B3330" s="74" t="s">
        <v>3745</v>
      </c>
      <c r="C3330" s="73" t="s">
        <v>101</v>
      </c>
      <c r="D3330" s="75">
        <v>49.24</v>
      </c>
      <c r="E3330" s="75">
        <v>46.57</v>
      </c>
      <c r="F3330" s="73" t="s">
        <v>17</v>
      </c>
    </row>
    <row r="3331" spans="1:6" ht="25.5" x14ac:dyDescent="0.25">
      <c r="A3331" s="73">
        <v>91961</v>
      </c>
      <c r="B3331" s="74" t="s">
        <v>3746</v>
      </c>
      <c r="C3331" s="73" t="s">
        <v>101</v>
      </c>
      <c r="D3331" s="75">
        <v>60.63</v>
      </c>
      <c r="E3331" s="75">
        <v>57.36</v>
      </c>
      <c r="F3331" s="73" t="s">
        <v>17</v>
      </c>
    </row>
    <row r="3332" spans="1:6" ht="38.25" x14ac:dyDescent="0.25">
      <c r="A3332" s="73">
        <v>91962</v>
      </c>
      <c r="B3332" s="74" t="s">
        <v>3747</v>
      </c>
      <c r="C3332" s="73" t="s">
        <v>101</v>
      </c>
      <c r="D3332" s="75">
        <v>65.25</v>
      </c>
      <c r="E3332" s="75">
        <v>61.8</v>
      </c>
      <c r="F3332" s="73" t="s">
        <v>17</v>
      </c>
    </row>
    <row r="3333" spans="1:6" ht="38.25" x14ac:dyDescent="0.25">
      <c r="A3333" s="73">
        <v>91963</v>
      </c>
      <c r="B3333" s="74" t="s">
        <v>3748</v>
      </c>
      <c r="C3333" s="73" t="s">
        <v>101</v>
      </c>
      <c r="D3333" s="75">
        <v>76.64</v>
      </c>
      <c r="E3333" s="75">
        <v>72.59</v>
      </c>
      <c r="F3333" s="73" t="s">
        <v>17</v>
      </c>
    </row>
    <row r="3334" spans="1:6" ht="38.25" x14ac:dyDescent="0.25">
      <c r="A3334" s="73">
        <v>91964</v>
      </c>
      <c r="B3334" s="74" t="s">
        <v>3749</v>
      </c>
      <c r="C3334" s="73" t="s">
        <v>101</v>
      </c>
      <c r="D3334" s="75">
        <v>58.46</v>
      </c>
      <c r="E3334" s="75">
        <v>55.41</v>
      </c>
      <c r="F3334" s="73" t="s">
        <v>17</v>
      </c>
    </row>
    <row r="3335" spans="1:6" ht="38.25" x14ac:dyDescent="0.25">
      <c r="A3335" s="73">
        <v>91965</v>
      </c>
      <c r="B3335" s="74" t="s">
        <v>3750</v>
      </c>
      <c r="C3335" s="73" t="s">
        <v>101</v>
      </c>
      <c r="D3335" s="75">
        <v>69.849999999999994</v>
      </c>
      <c r="E3335" s="75">
        <v>66.2</v>
      </c>
      <c r="F3335" s="73" t="s">
        <v>17</v>
      </c>
    </row>
    <row r="3336" spans="1:6" ht="25.5" x14ac:dyDescent="0.25">
      <c r="A3336" s="73">
        <v>91966</v>
      </c>
      <c r="B3336" s="74" t="s">
        <v>3751</v>
      </c>
      <c r="C3336" s="73" t="s">
        <v>101</v>
      </c>
      <c r="D3336" s="75">
        <v>51.73</v>
      </c>
      <c r="E3336" s="75">
        <v>49.06</v>
      </c>
      <c r="F3336" s="73" t="s">
        <v>17</v>
      </c>
    </row>
    <row r="3337" spans="1:6" ht="25.5" x14ac:dyDescent="0.25">
      <c r="A3337" s="73">
        <v>91967</v>
      </c>
      <c r="B3337" s="74" t="s">
        <v>3752</v>
      </c>
      <c r="C3337" s="73" t="s">
        <v>101</v>
      </c>
      <c r="D3337" s="75">
        <v>63.12</v>
      </c>
      <c r="E3337" s="75">
        <v>59.85</v>
      </c>
      <c r="F3337" s="73" t="s">
        <v>17</v>
      </c>
    </row>
    <row r="3338" spans="1:6" ht="25.5" x14ac:dyDescent="0.25">
      <c r="A3338" s="73">
        <v>91968</v>
      </c>
      <c r="B3338" s="74" t="s">
        <v>3753</v>
      </c>
      <c r="C3338" s="73" t="s">
        <v>101</v>
      </c>
      <c r="D3338" s="75">
        <v>72.03</v>
      </c>
      <c r="E3338" s="75">
        <v>68.180000000000007</v>
      </c>
      <c r="F3338" s="73" t="s">
        <v>17</v>
      </c>
    </row>
    <row r="3339" spans="1:6" ht="25.5" x14ac:dyDescent="0.25">
      <c r="A3339" s="73">
        <v>91969</v>
      </c>
      <c r="B3339" s="74" t="s">
        <v>3754</v>
      </c>
      <c r="C3339" s="73" t="s">
        <v>101</v>
      </c>
      <c r="D3339" s="75">
        <v>83.42</v>
      </c>
      <c r="E3339" s="75">
        <v>78.97</v>
      </c>
      <c r="F3339" s="73" t="s">
        <v>17</v>
      </c>
    </row>
    <row r="3340" spans="1:6" ht="38.25" x14ac:dyDescent="0.25">
      <c r="A3340" s="73">
        <v>91970</v>
      </c>
      <c r="B3340" s="74" t="s">
        <v>3755</v>
      </c>
      <c r="C3340" s="73" t="s">
        <v>101</v>
      </c>
      <c r="D3340" s="75">
        <v>74.92</v>
      </c>
      <c r="E3340" s="75">
        <v>71.05</v>
      </c>
      <c r="F3340" s="73" t="s">
        <v>17</v>
      </c>
    </row>
    <row r="3341" spans="1:6" ht="38.25" x14ac:dyDescent="0.25">
      <c r="A3341" s="73">
        <v>91971</v>
      </c>
      <c r="B3341" s="74" t="s">
        <v>3756</v>
      </c>
      <c r="C3341" s="73" t="s">
        <v>101</v>
      </c>
      <c r="D3341" s="75">
        <v>91.24</v>
      </c>
      <c r="E3341" s="75">
        <v>86.67</v>
      </c>
      <c r="F3341" s="73" t="s">
        <v>17</v>
      </c>
    </row>
    <row r="3342" spans="1:6" ht="38.25" x14ac:dyDescent="0.25">
      <c r="A3342" s="73">
        <v>91972</v>
      </c>
      <c r="B3342" s="74" t="s">
        <v>3757</v>
      </c>
      <c r="C3342" s="73" t="s">
        <v>101</v>
      </c>
      <c r="D3342" s="75">
        <v>81.77</v>
      </c>
      <c r="E3342" s="75">
        <v>77.489999999999995</v>
      </c>
      <c r="F3342" s="73" t="s">
        <v>17</v>
      </c>
    </row>
    <row r="3343" spans="1:6" ht="38.25" x14ac:dyDescent="0.25">
      <c r="A3343" s="73">
        <v>91973</v>
      </c>
      <c r="B3343" s="74" t="s">
        <v>3758</v>
      </c>
      <c r="C3343" s="73" t="s">
        <v>101</v>
      </c>
      <c r="D3343" s="75">
        <v>98.09</v>
      </c>
      <c r="E3343" s="75">
        <v>93.11</v>
      </c>
      <c r="F3343" s="73" t="s">
        <v>17</v>
      </c>
    </row>
    <row r="3344" spans="1:6" ht="25.5" x14ac:dyDescent="0.25">
      <c r="A3344" s="73">
        <v>91974</v>
      </c>
      <c r="B3344" s="74" t="s">
        <v>3759</v>
      </c>
      <c r="C3344" s="73" t="s">
        <v>101</v>
      </c>
      <c r="D3344" s="75">
        <v>68.13</v>
      </c>
      <c r="E3344" s="75">
        <v>64.650000000000006</v>
      </c>
      <c r="F3344" s="73" t="s">
        <v>17</v>
      </c>
    </row>
    <row r="3345" spans="1:6" ht="25.5" x14ac:dyDescent="0.25">
      <c r="A3345" s="73">
        <v>91975</v>
      </c>
      <c r="B3345" s="74" t="s">
        <v>3760</v>
      </c>
      <c r="C3345" s="73" t="s">
        <v>101</v>
      </c>
      <c r="D3345" s="75">
        <v>84.45</v>
      </c>
      <c r="E3345" s="75">
        <v>80.27</v>
      </c>
      <c r="F3345" s="73" t="s">
        <v>17</v>
      </c>
    </row>
    <row r="3346" spans="1:6" ht="25.5" x14ac:dyDescent="0.25">
      <c r="A3346" s="73">
        <v>91976</v>
      </c>
      <c r="B3346" s="74" t="s">
        <v>3761</v>
      </c>
      <c r="C3346" s="73" t="s">
        <v>101</v>
      </c>
      <c r="D3346" s="75">
        <v>100.33</v>
      </c>
      <c r="E3346" s="75">
        <v>95.25</v>
      </c>
      <c r="F3346" s="73" t="s">
        <v>17</v>
      </c>
    </row>
    <row r="3347" spans="1:6" ht="25.5" x14ac:dyDescent="0.25">
      <c r="A3347" s="73">
        <v>91977</v>
      </c>
      <c r="B3347" s="74" t="s">
        <v>3762</v>
      </c>
      <c r="C3347" s="73" t="s">
        <v>101</v>
      </c>
      <c r="D3347" s="75">
        <v>116.65</v>
      </c>
      <c r="E3347" s="75">
        <v>110.87</v>
      </c>
      <c r="F3347" s="73" t="s">
        <v>17</v>
      </c>
    </row>
    <row r="3348" spans="1:6" ht="25.5" x14ac:dyDescent="0.25">
      <c r="A3348" s="73">
        <v>91978</v>
      </c>
      <c r="B3348" s="74" t="s">
        <v>3763</v>
      </c>
      <c r="C3348" s="73" t="s">
        <v>101</v>
      </c>
      <c r="D3348" s="75">
        <v>40.54</v>
      </c>
      <c r="E3348" s="75">
        <v>38.67</v>
      </c>
      <c r="F3348" s="73" t="s">
        <v>17</v>
      </c>
    </row>
    <row r="3349" spans="1:6" ht="25.5" x14ac:dyDescent="0.25">
      <c r="A3349" s="73">
        <v>91979</v>
      </c>
      <c r="B3349" s="74" t="s">
        <v>3764</v>
      </c>
      <c r="C3349" s="73" t="s">
        <v>101</v>
      </c>
      <c r="D3349" s="75">
        <v>51.93</v>
      </c>
      <c r="E3349" s="75">
        <v>49.46</v>
      </c>
      <c r="F3349" s="73" t="s">
        <v>17</v>
      </c>
    </row>
    <row r="3350" spans="1:6" ht="25.5" x14ac:dyDescent="0.25">
      <c r="A3350" s="73">
        <v>91980</v>
      </c>
      <c r="B3350" s="74" t="s">
        <v>3765</v>
      </c>
      <c r="C3350" s="73" t="s">
        <v>101</v>
      </c>
      <c r="D3350" s="75">
        <v>39.43</v>
      </c>
      <c r="E3350" s="75">
        <v>37.56</v>
      </c>
      <c r="F3350" s="73" t="s">
        <v>17</v>
      </c>
    </row>
    <row r="3351" spans="1:6" ht="25.5" x14ac:dyDescent="0.25">
      <c r="A3351" s="73">
        <v>91981</v>
      </c>
      <c r="B3351" s="74" t="s">
        <v>3766</v>
      </c>
      <c r="C3351" s="73" t="s">
        <v>101</v>
      </c>
      <c r="D3351" s="75">
        <v>50.82</v>
      </c>
      <c r="E3351" s="75">
        <v>48.35</v>
      </c>
      <c r="F3351" s="73" t="s">
        <v>17</v>
      </c>
    </row>
    <row r="3352" spans="1:6" ht="25.5" x14ac:dyDescent="0.25">
      <c r="A3352" s="73">
        <v>91982</v>
      </c>
      <c r="B3352" s="74" t="s">
        <v>3767</v>
      </c>
      <c r="C3352" s="73" t="s">
        <v>101</v>
      </c>
      <c r="D3352" s="75">
        <v>84</v>
      </c>
      <c r="E3352" s="75">
        <v>82.92</v>
      </c>
      <c r="F3352" s="73" t="s">
        <v>17</v>
      </c>
    </row>
    <row r="3353" spans="1:6" ht="25.5" x14ac:dyDescent="0.25">
      <c r="A3353" s="73">
        <v>91983</v>
      </c>
      <c r="B3353" s="74" t="s">
        <v>3768</v>
      </c>
      <c r="C3353" s="73" t="s">
        <v>101</v>
      </c>
      <c r="D3353" s="75">
        <v>95.39</v>
      </c>
      <c r="E3353" s="75">
        <v>93.71</v>
      </c>
      <c r="F3353" s="73" t="s">
        <v>17</v>
      </c>
    </row>
    <row r="3354" spans="1:6" ht="25.5" x14ac:dyDescent="0.25">
      <c r="A3354" s="73">
        <v>91984</v>
      </c>
      <c r="B3354" s="74" t="s">
        <v>3769</v>
      </c>
      <c r="C3354" s="73" t="s">
        <v>101</v>
      </c>
      <c r="D3354" s="75">
        <v>18.57</v>
      </c>
      <c r="E3354" s="75">
        <v>17.489999999999998</v>
      </c>
      <c r="F3354" s="73" t="s">
        <v>17</v>
      </c>
    </row>
    <row r="3355" spans="1:6" ht="25.5" x14ac:dyDescent="0.25">
      <c r="A3355" s="73">
        <v>91985</v>
      </c>
      <c r="B3355" s="74" t="s">
        <v>3770</v>
      </c>
      <c r="C3355" s="73" t="s">
        <v>101</v>
      </c>
      <c r="D3355" s="75">
        <v>29.96</v>
      </c>
      <c r="E3355" s="75">
        <v>28.28</v>
      </c>
      <c r="F3355" s="73" t="s">
        <v>17</v>
      </c>
    </row>
    <row r="3356" spans="1:6" ht="25.5" x14ac:dyDescent="0.25">
      <c r="A3356" s="73">
        <v>91986</v>
      </c>
      <c r="B3356" s="74" t="s">
        <v>3771</v>
      </c>
      <c r="C3356" s="73" t="s">
        <v>101</v>
      </c>
      <c r="D3356" s="75">
        <v>37.65</v>
      </c>
      <c r="E3356" s="75">
        <v>35.97</v>
      </c>
      <c r="F3356" s="73" t="s">
        <v>17</v>
      </c>
    </row>
    <row r="3357" spans="1:6" ht="25.5" x14ac:dyDescent="0.25">
      <c r="A3357" s="73">
        <v>91987</v>
      </c>
      <c r="B3357" s="74" t="s">
        <v>3772</v>
      </c>
      <c r="C3357" s="73" t="s">
        <v>101</v>
      </c>
      <c r="D3357" s="75">
        <v>49.04</v>
      </c>
      <c r="E3357" s="75">
        <v>46.76</v>
      </c>
      <c r="F3357" s="73" t="s">
        <v>17</v>
      </c>
    </row>
    <row r="3358" spans="1:6" ht="25.5" x14ac:dyDescent="0.25">
      <c r="A3358" s="73">
        <v>91988</v>
      </c>
      <c r="B3358" s="74" t="s">
        <v>3773</v>
      </c>
      <c r="C3358" s="73" t="s">
        <v>101</v>
      </c>
      <c r="D3358" s="75">
        <v>22.32</v>
      </c>
      <c r="E3358" s="75">
        <v>21.24</v>
      </c>
      <c r="F3358" s="73" t="s">
        <v>17</v>
      </c>
    </row>
    <row r="3359" spans="1:6" ht="25.5" x14ac:dyDescent="0.25">
      <c r="A3359" s="73">
        <v>91989</v>
      </c>
      <c r="B3359" s="74" t="s">
        <v>3774</v>
      </c>
      <c r="C3359" s="73" t="s">
        <v>101</v>
      </c>
      <c r="D3359" s="75">
        <v>33.71</v>
      </c>
      <c r="E3359" s="75">
        <v>32.03</v>
      </c>
      <c r="F3359" s="73" t="s">
        <v>17</v>
      </c>
    </row>
    <row r="3360" spans="1:6" ht="25.5" x14ac:dyDescent="0.25">
      <c r="A3360" s="73">
        <v>91990</v>
      </c>
      <c r="B3360" s="74" t="s">
        <v>3775</v>
      </c>
      <c r="C3360" s="73" t="s">
        <v>101</v>
      </c>
      <c r="D3360" s="75">
        <v>36.43</v>
      </c>
      <c r="E3360" s="75">
        <v>34.04</v>
      </c>
      <c r="F3360" s="73" t="s">
        <v>17</v>
      </c>
    </row>
    <row r="3361" spans="1:6" ht="25.5" x14ac:dyDescent="0.25">
      <c r="A3361" s="73">
        <v>91991</v>
      </c>
      <c r="B3361" s="74" t="s">
        <v>3776</v>
      </c>
      <c r="C3361" s="73" t="s">
        <v>101</v>
      </c>
      <c r="D3361" s="75">
        <v>38.450000000000003</v>
      </c>
      <c r="E3361" s="75">
        <v>36.06</v>
      </c>
      <c r="F3361" s="73" t="s">
        <v>17</v>
      </c>
    </row>
    <row r="3362" spans="1:6" ht="25.5" x14ac:dyDescent="0.25">
      <c r="A3362" s="73">
        <v>91992</v>
      </c>
      <c r="B3362" s="74" t="s">
        <v>3777</v>
      </c>
      <c r="C3362" s="73" t="s">
        <v>101</v>
      </c>
      <c r="D3362" s="75">
        <v>47.82</v>
      </c>
      <c r="E3362" s="75">
        <v>44.83</v>
      </c>
      <c r="F3362" s="73" t="s">
        <v>17</v>
      </c>
    </row>
    <row r="3363" spans="1:6" ht="25.5" x14ac:dyDescent="0.25">
      <c r="A3363" s="73">
        <v>91993</v>
      </c>
      <c r="B3363" s="74" t="s">
        <v>3778</v>
      </c>
      <c r="C3363" s="73" t="s">
        <v>101</v>
      </c>
      <c r="D3363" s="75">
        <v>49.84</v>
      </c>
      <c r="E3363" s="75">
        <v>46.85</v>
      </c>
      <c r="F3363" s="73" t="s">
        <v>17</v>
      </c>
    </row>
    <row r="3364" spans="1:6" ht="25.5" x14ac:dyDescent="0.25">
      <c r="A3364" s="73">
        <v>91994</v>
      </c>
      <c r="B3364" s="74" t="s">
        <v>3779</v>
      </c>
      <c r="C3364" s="73" t="s">
        <v>101</v>
      </c>
      <c r="D3364" s="75">
        <v>25.33</v>
      </c>
      <c r="E3364" s="75">
        <v>23.86</v>
      </c>
      <c r="F3364" s="73" t="s">
        <v>17</v>
      </c>
    </row>
    <row r="3365" spans="1:6" ht="25.5" x14ac:dyDescent="0.25">
      <c r="A3365" s="73">
        <v>91995</v>
      </c>
      <c r="B3365" s="74" t="s">
        <v>3780</v>
      </c>
      <c r="C3365" s="73" t="s">
        <v>101</v>
      </c>
      <c r="D3365" s="75">
        <v>27.35</v>
      </c>
      <c r="E3365" s="75">
        <v>25.88</v>
      </c>
      <c r="F3365" s="73" t="s">
        <v>17</v>
      </c>
    </row>
    <row r="3366" spans="1:6" ht="25.5" x14ac:dyDescent="0.25">
      <c r="A3366" s="73">
        <v>91996</v>
      </c>
      <c r="B3366" s="74" t="s">
        <v>3781</v>
      </c>
      <c r="C3366" s="73" t="s">
        <v>101</v>
      </c>
      <c r="D3366" s="75">
        <v>36.72</v>
      </c>
      <c r="E3366" s="75">
        <v>34.65</v>
      </c>
      <c r="F3366" s="73" t="s">
        <v>17</v>
      </c>
    </row>
    <row r="3367" spans="1:6" ht="25.5" x14ac:dyDescent="0.25">
      <c r="A3367" s="73">
        <v>91997</v>
      </c>
      <c r="B3367" s="74" t="s">
        <v>3782</v>
      </c>
      <c r="C3367" s="73" t="s">
        <v>101</v>
      </c>
      <c r="D3367" s="75">
        <v>38.74</v>
      </c>
      <c r="E3367" s="75">
        <v>36.67</v>
      </c>
      <c r="F3367" s="73" t="s">
        <v>17</v>
      </c>
    </row>
    <row r="3368" spans="1:6" ht="25.5" x14ac:dyDescent="0.25">
      <c r="A3368" s="73">
        <v>91998</v>
      </c>
      <c r="B3368" s="74" t="s">
        <v>3783</v>
      </c>
      <c r="C3368" s="73" t="s">
        <v>101</v>
      </c>
      <c r="D3368" s="75">
        <v>21.05</v>
      </c>
      <c r="E3368" s="75">
        <v>19.920000000000002</v>
      </c>
      <c r="F3368" s="73" t="s">
        <v>17</v>
      </c>
    </row>
    <row r="3369" spans="1:6" ht="25.5" x14ac:dyDescent="0.25">
      <c r="A3369" s="73">
        <v>91999</v>
      </c>
      <c r="B3369" s="74" t="s">
        <v>3784</v>
      </c>
      <c r="C3369" s="73" t="s">
        <v>101</v>
      </c>
      <c r="D3369" s="75">
        <v>23.07</v>
      </c>
      <c r="E3369" s="75">
        <v>21.94</v>
      </c>
      <c r="F3369" s="73" t="s">
        <v>17</v>
      </c>
    </row>
    <row r="3370" spans="1:6" ht="25.5" x14ac:dyDescent="0.25">
      <c r="A3370" s="73">
        <v>92000</v>
      </c>
      <c r="B3370" s="74" t="s">
        <v>3785</v>
      </c>
      <c r="C3370" s="73" t="s">
        <v>101</v>
      </c>
      <c r="D3370" s="75">
        <v>32.44</v>
      </c>
      <c r="E3370" s="75">
        <v>30.71</v>
      </c>
      <c r="F3370" s="73" t="s">
        <v>17</v>
      </c>
    </row>
    <row r="3371" spans="1:6" ht="25.5" x14ac:dyDescent="0.25">
      <c r="A3371" s="73">
        <v>92001</v>
      </c>
      <c r="B3371" s="74" t="s">
        <v>3786</v>
      </c>
      <c r="C3371" s="73" t="s">
        <v>101</v>
      </c>
      <c r="D3371" s="75">
        <v>34.46</v>
      </c>
      <c r="E3371" s="75">
        <v>32.729999999999997</v>
      </c>
      <c r="F3371" s="73" t="s">
        <v>17</v>
      </c>
    </row>
    <row r="3372" spans="1:6" ht="25.5" x14ac:dyDescent="0.25">
      <c r="A3372" s="73">
        <v>92002</v>
      </c>
      <c r="B3372" s="74" t="s">
        <v>3787</v>
      </c>
      <c r="C3372" s="73" t="s">
        <v>101</v>
      </c>
      <c r="D3372" s="75">
        <v>47.14</v>
      </c>
      <c r="E3372" s="75">
        <v>44.47</v>
      </c>
      <c r="F3372" s="73" t="s">
        <v>17</v>
      </c>
    </row>
    <row r="3373" spans="1:6" ht="25.5" x14ac:dyDescent="0.25">
      <c r="A3373" s="73">
        <v>92003</v>
      </c>
      <c r="B3373" s="74" t="s">
        <v>3788</v>
      </c>
      <c r="C3373" s="73" t="s">
        <v>101</v>
      </c>
      <c r="D3373" s="75">
        <v>51.18</v>
      </c>
      <c r="E3373" s="75">
        <v>48.51</v>
      </c>
      <c r="F3373" s="73" t="s">
        <v>17</v>
      </c>
    </row>
    <row r="3374" spans="1:6" ht="25.5" x14ac:dyDescent="0.25">
      <c r="A3374" s="73">
        <v>92004</v>
      </c>
      <c r="B3374" s="74" t="s">
        <v>3789</v>
      </c>
      <c r="C3374" s="73" t="s">
        <v>101</v>
      </c>
      <c r="D3374" s="75">
        <v>58.53</v>
      </c>
      <c r="E3374" s="75">
        <v>55.26</v>
      </c>
      <c r="F3374" s="73" t="s">
        <v>17</v>
      </c>
    </row>
    <row r="3375" spans="1:6" ht="25.5" x14ac:dyDescent="0.25">
      <c r="A3375" s="73">
        <v>92005</v>
      </c>
      <c r="B3375" s="74" t="s">
        <v>3790</v>
      </c>
      <c r="C3375" s="73" t="s">
        <v>101</v>
      </c>
      <c r="D3375" s="75">
        <v>62.57</v>
      </c>
      <c r="E3375" s="75">
        <v>59.3</v>
      </c>
      <c r="F3375" s="73" t="s">
        <v>17</v>
      </c>
    </row>
    <row r="3376" spans="1:6" ht="25.5" x14ac:dyDescent="0.25">
      <c r="A3376" s="73">
        <v>92006</v>
      </c>
      <c r="B3376" s="74" t="s">
        <v>3791</v>
      </c>
      <c r="C3376" s="73" t="s">
        <v>101</v>
      </c>
      <c r="D3376" s="75">
        <v>38.51</v>
      </c>
      <c r="E3376" s="75">
        <v>36.549999999999997</v>
      </c>
      <c r="F3376" s="73" t="s">
        <v>17</v>
      </c>
    </row>
    <row r="3377" spans="1:6" ht="25.5" x14ac:dyDescent="0.25">
      <c r="A3377" s="73">
        <v>92007</v>
      </c>
      <c r="B3377" s="74" t="s">
        <v>3792</v>
      </c>
      <c r="C3377" s="73" t="s">
        <v>101</v>
      </c>
      <c r="D3377" s="75">
        <v>42.55</v>
      </c>
      <c r="E3377" s="75">
        <v>40.590000000000003</v>
      </c>
      <c r="F3377" s="73" t="s">
        <v>17</v>
      </c>
    </row>
    <row r="3378" spans="1:6" ht="25.5" x14ac:dyDescent="0.25">
      <c r="A3378" s="73">
        <v>92008</v>
      </c>
      <c r="B3378" s="74" t="s">
        <v>3793</v>
      </c>
      <c r="C3378" s="73" t="s">
        <v>101</v>
      </c>
      <c r="D3378" s="75">
        <v>49.9</v>
      </c>
      <c r="E3378" s="75">
        <v>47.34</v>
      </c>
      <c r="F3378" s="73" t="s">
        <v>17</v>
      </c>
    </row>
    <row r="3379" spans="1:6" ht="25.5" x14ac:dyDescent="0.25">
      <c r="A3379" s="73">
        <v>92009</v>
      </c>
      <c r="B3379" s="74" t="s">
        <v>3794</v>
      </c>
      <c r="C3379" s="73" t="s">
        <v>101</v>
      </c>
      <c r="D3379" s="75">
        <v>53.94</v>
      </c>
      <c r="E3379" s="75">
        <v>51.38</v>
      </c>
      <c r="F3379" s="73" t="s">
        <v>17</v>
      </c>
    </row>
    <row r="3380" spans="1:6" ht="25.5" x14ac:dyDescent="0.25">
      <c r="A3380" s="73">
        <v>92010</v>
      </c>
      <c r="B3380" s="74" t="s">
        <v>3795</v>
      </c>
      <c r="C3380" s="73" t="s">
        <v>101</v>
      </c>
      <c r="D3380" s="75">
        <v>68.88</v>
      </c>
      <c r="E3380" s="75">
        <v>65.03</v>
      </c>
      <c r="F3380" s="73" t="s">
        <v>17</v>
      </c>
    </row>
    <row r="3381" spans="1:6" ht="25.5" x14ac:dyDescent="0.25">
      <c r="A3381" s="73">
        <v>92011</v>
      </c>
      <c r="B3381" s="74" t="s">
        <v>3796</v>
      </c>
      <c r="C3381" s="73" t="s">
        <v>101</v>
      </c>
      <c r="D3381" s="75">
        <v>74.94</v>
      </c>
      <c r="E3381" s="75">
        <v>71.09</v>
      </c>
      <c r="F3381" s="73" t="s">
        <v>17</v>
      </c>
    </row>
    <row r="3382" spans="1:6" ht="25.5" x14ac:dyDescent="0.25">
      <c r="A3382" s="73">
        <v>92012</v>
      </c>
      <c r="B3382" s="74" t="s">
        <v>3797</v>
      </c>
      <c r="C3382" s="73" t="s">
        <v>101</v>
      </c>
      <c r="D3382" s="75">
        <v>80.27</v>
      </c>
      <c r="E3382" s="75">
        <v>75.819999999999993</v>
      </c>
      <c r="F3382" s="73" t="s">
        <v>17</v>
      </c>
    </row>
    <row r="3383" spans="1:6" ht="25.5" x14ac:dyDescent="0.25">
      <c r="A3383" s="73">
        <v>92013</v>
      </c>
      <c r="B3383" s="74" t="s">
        <v>3798</v>
      </c>
      <c r="C3383" s="73" t="s">
        <v>101</v>
      </c>
      <c r="D3383" s="75">
        <v>86.33</v>
      </c>
      <c r="E3383" s="75">
        <v>81.88</v>
      </c>
      <c r="F3383" s="73" t="s">
        <v>17</v>
      </c>
    </row>
    <row r="3384" spans="1:6" ht="25.5" x14ac:dyDescent="0.25">
      <c r="A3384" s="73">
        <v>92014</v>
      </c>
      <c r="B3384" s="74" t="s">
        <v>3799</v>
      </c>
      <c r="C3384" s="73" t="s">
        <v>101</v>
      </c>
      <c r="D3384" s="75">
        <v>55.97</v>
      </c>
      <c r="E3384" s="75">
        <v>53.17</v>
      </c>
      <c r="F3384" s="73" t="s">
        <v>17</v>
      </c>
    </row>
    <row r="3385" spans="1:6" ht="25.5" x14ac:dyDescent="0.25">
      <c r="A3385" s="73">
        <v>92015</v>
      </c>
      <c r="B3385" s="74" t="s">
        <v>3800</v>
      </c>
      <c r="C3385" s="73" t="s">
        <v>101</v>
      </c>
      <c r="D3385" s="75">
        <v>62.03</v>
      </c>
      <c r="E3385" s="75">
        <v>59.23</v>
      </c>
      <c r="F3385" s="73" t="s">
        <v>17</v>
      </c>
    </row>
    <row r="3386" spans="1:6" ht="25.5" x14ac:dyDescent="0.25">
      <c r="A3386" s="73">
        <v>92016</v>
      </c>
      <c r="B3386" s="74" t="s">
        <v>3801</v>
      </c>
      <c r="C3386" s="73" t="s">
        <v>101</v>
      </c>
      <c r="D3386" s="75">
        <v>67.36</v>
      </c>
      <c r="E3386" s="75">
        <v>63.96</v>
      </c>
      <c r="F3386" s="73" t="s">
        <v>17</v>
      </c>
    </row>
    <row r="3387" spans="1:6" ht="25.5" x14ac:dyDescent="0.25">
      <c r="A3387" s="73">
        <v>92017</v>
      </c>
      <c r="B3387" s="74" t="s">
        <v>3802</v>
      </c>
      <c r="C3387" s="73" t="s">
        <v>101</v>
      </c>
      <c r="D3387" s="75">
        <v>73.42</v>
      </c>
      <c r="E3387" s="75">
        <v>70.02</v>
      </c>
      <c r="F3387" s="73" t="s">
        <v>17</v>
      </c>
    </row>
    <row r="3388" spans="1:6" ht="25.5" x14ac:dyDescent="0.25">
      <c r="A3388" s="73">
        <v>92018</v>
      </c>
      <c r="B3388" s="74" t="s">
        <v>3803</v>
      </c>
      <c r="C3388" s="73" t="s">
        <v>101</v>
      </c>
      <c r="D3388" s="75">
        <v>74.06</v>
      </c>
      <c r="E3388" s="75">
        <v>70.38</v>
      </c>
      <c r="F3388" s="73" t="s">
        <v>17</v>
      </c>
    </row>
    <row r="3389" spans="1:6" ht="25.5" x14ac:dyDescent="0.25">
      <c r="A3389" s="73">
        <v>92019</v>
      </c>
      <c r="B3389" s="74" t="s">
        <v>3804</v>
      </c>
      <c r="C3389" s="73" t="s">
        <v>101</v>
      </c>
      <c r="D3389" s="75">
        <v>90.38</v>
      </c>
      <c r="E3389" s="75">
        <v>86</v>
      </c>
      <c r="F3389" s="73" t="s">
        <v>17</v>
      </c>
    </row>
    <row r="3390" spans="1:6" ht="25.5" x14ac:dyDescent="0.25">
      <c r="A3390" s="73">
        <v>92020</v>
      </c>
      <c r="B3390" s="74" t="s">
        <v>3805</v>
      </c>
      <c r="C3390" s="73" t="s">
        <v>101</v>
      </c>
      <c r="D3390" s="75">
        <v>109.26</v>
      </c>
      <c r="E3390" s="75">
        <v>103.89</v>
      </c>
      <c r="F3390" s="73" t="s">
        <v>17</v>
      </c>
    </row>
    <row r="3391" spans="1:6" ht="25.5" x14ac:dyDescent="0.25">
      <c r="A3391" s="73">
        <v>92021</v>
      </c>
      <c r="B3391" s="74" t="s">
        <v>3806</v>
      </c>
      <c r="C3391" s="73" t="s">
        <v>101</v>
      </c>
      <c r="D3391" s="75">
        <v>125.58</v>
      </c>
      <c r="E3391" s="75">
        <v>119.51</v>
      </c>
      <c r="F3391" s="73" t="s">
        <v>17</v>
      </c>
    </row>
    <row r="3392" spans="1:6" ht="25.5" x14ac:dyDescent="0.25">
      <c r="A3392" s="73">
        <v>92022</v>
      </c>
      <c r="B3392" s="74" t="s">
        <v>3807</v>
      </c>
      <c r="C3392" s="73" t="s">
        <v>101</v>
      </c>
      <c r="D3392" s="75">
        <v>41.35</v>
      </c>
      <c r="E3392" s="75">
        <v>39.08</v>
      </c>
      <c r="F3392" s="73" t="s">
        <v>17</v>
      </c>
    </row>
    <row r="3393" spans="1:6" ht="25.5" x14ac:dyDescent="0.25">
      <c r="A3393" s="73">
        <v>92023</v>
      </c>
      <c r="B3393" s="74" t="s">
        <v>3808</v>
      </c>
      <c r="C3393" s="73" t="s">
        <v>101</v>
      </c>
      <c r="D3393" s="75">
        <v>52.74</v>
      </c>
      <c r="E3393" s="75">
        <v>49.87</v>
      </c>
      <c r="F3393" s="73" t="s">
        <v>17</v>
      </c>
    </row>
    <row r="3394" spans="1:6" ht="25.5" x14ac:dyDescent="0.25">
      <c r="A3394" s="73">
        <v>92024</v>
      </c>
      <c r="B3394" s="74" t="s">
        <v>3809</v>
      </c>
      <c r="C3394" s="73" t="s">
        <v>101</v>
      </c>
      <c r="D3394" s="75">
        <v>63.15</v>
      </c>
      <c r="E3394" s="75">
        <v>59.7</v>
      </c>
      <c r="F3394" s="73" t="s">
        <v>17</v>
      </c>
    </row>
    <row r="3395" spans="1:6" ht="25.5" x14ac:dyDescent="0.25">
      <c r="A3395" s="73">
        <v>92025</v>
      </c>
      <c r="B3395" s="74" t="s">
        <v>3810</v>
      </c>
      <c r="C3395" s="73" t="s">
        <v>101</v>
      </c>
      <c r="D3395" s="75">
        <v>74.540000000000006</v>
      </c>
      <c r="E3395" s="75">
        <v>70.489999999999995</v>
      </c>
      <c r="F3395" s="73" t="s">
        <v>17</v>
      </c>
    </row>
    <row r="3396" spans="1:6" ht="25.5" x14ac:dyDescent="0.25">
      <c r="A3396" s="73">
        <v>92026</v>
      </c>
      <c r="B3396" s="74" t="s">
        <v>3811</v>
      </c>
      <c r="C3396" s="73" t="s">
        <v>101</v>
      </c>
      <c r="D3396" s="75">
        <v>57.41</v>
      </c>
      <c r="E3396" s="75">
        <v>54.36</v>
      </c>
      <c r="F3396" s="73" t="s">
        <v>17</v>
      </c>
    </row>
    <row r="3397" spans="1:6" ht="25.5" x14ac:dyDescent="0.25">
      <c r="A3397" s="73">
        <v>92027</v>
      </c>
      <c r="B3397" s="74" t="s">
        <v>3812</v>
      </c>
      <c r="C3397" s="73" t="s">
        <v>101</v>
      </c>
      <c r="D3397" s="75">
        <v>68.8</v>
      </c>
      <c r="E3397" s="75">
        <v>65.150000000000006</v>
      </c>
      <c r="F3397" s="73" t="s">
        <v>17</v>
      </c>
    </row>
    <row r="3398" spans="1:6" ht="25.5" x14ac:dyDescent="0.25">
      <c r="A3398" s="73">
        <v>92028</v>
      </c>
      <c r="B3398" s="74" t="s">
        <v>3813</v>
      </c>
      <c r="C3398" s="73" t="s">
        <v>101</v>
      </c>
      <c r="D3398" s="75">
        <v>48.19</v>
      </c>
      <c r="E3398" s="75">
        <v>45.52</v>
      </c>
      <c r="F3398" s="73" t="s">
        <v>17</v>
      </c>
    </row>
    <row r="3399" spans="1:6" ht="25.5" x14ac:dyDescent="0.25">
      <c r="A3399" s="73">
        <v>92029</v>
      </c>
      <c r="B3399" s="74" t="s">
        <v>3814</v>
      </c>
      <c r="C3399" s="73" t="s">
        <v>101</v>
      </c>
      <c r="D3399" s="75">
        <v>59.58</v>
      </c>
      <c r="E3399" s="75">
        <v>56.31</v>
      </c>
      <c r="F3399" s="73" t="s">
        <v>17</v>
      </c>
    </row>
    <row r="3400" spans="1:6" ht="25.5" x14ac:dyDescent="0.25">
      <c r="A3400" s="73">
        <v>92030</v>
      </c>
      <c r="B3400" s="74" t="s">
        <v>3815</v>
      </c>
      <c r="C3400" s="73" t="s">
        <v>101</v>
      </c>
      <c r="D3400" s="75">
        <v>69.930000000000007</v>
      </c>
      <c r="E3400" s="75">
        <v>66.08</v>
      </c>
      <c r="F3400" s="73" t="s">
        <v>17</v>
      </c>
    </row>
    <row r="3401" spans="1:6" ht="25.5" x14ac:dyDescent="0.25">
      <c r="A3401" s="73">
        <v>92031</v>
      </c>
      <c r="B3401" s="74" t="s">
        <v>3816</v>
      </c>
      <c r="C3401" s="73" t="s">
        <v>101</v>
      </c>
      <c r="D3401" s="75">
        <v>81.319999999999993</v>
      </c>
      <c r="E3401" s="75">
        <v>76.87</v>
      </c>
      <c r="F3401" s="73" t="s">
        <v>17</v>
      </c>
    </row>
    <row r="3402" spans="1:6" ht="25.5" x14ac:dyDescent="0.25">
      <c r="A3402" s="73">
        <v>92032</v>
      </c>
      <c r="B3402" s="74" t="s">
        <v>3817</v>
      </c>
      <c r="C3402" s="73" t="s">
        <v>101</v>
      </c>
      <c r="D3402" s="75">
        <v>70.98</v>
      </c>
      <c r="E3402" s="75">
        <v>67.13</v>
      </c>
      <c r="F3402" s="73" t="s">
        <v>17</v>
      </c>
    </row>
    <row r="3403" spans="1:6" ht="25.5" x14ac:dyDescent="0.25">
      <c r="A3403" s="73">
        <v>92033</v>
      </c>
      <c r="B3403" s="74" t="s">
        <v>3818</v>
      </c>
      <c r="C3403" s="73" t="s">
        <v>101</v>
      </c>
      <c r="D3403" s="75">
        <v>82.37</v>
      </c>
      <c r="E3403" s="75">
        <v>77.92</v>
      </c>
      <c r="F3403" s="73" t="s">
        <v>17</v>
      </c>
    </row>
    <row r="3404" spans="1:6" ht="38.25" x14ac:dyDescent="0.25">
      <c r="A3404" s="73">
        <v>92034</v>
      </c>
      <c r="B3404" s="74" t="s">
        <v>3819</v>
      </c>
      <c r="C3404" s="73" t="s">
        <v>101</v>
      </c>
      <c r="D3404" s="75">
        <v>64.2</v>
      </c>
      <c r="E3404" s="75">
        <v>60.75</v>
      </c>
      <c r="F3404" s="73" t="s">
        <v>17</v>
      </c>
    </row>
    <row r="3405" spans="1:6" ht="38.25" x14ac:dyDescent="0.25">
      <c r="A3405" s="73">
        <v>92035</v>
      </c>
      <c r="B3405" s="74" t="s">
        <v>3820</v>
      </c>
      <c r="C3405" s="73" t="s">
        <v>101</v>
      </c>
      <c r="D3405" s="75">
        <v>75.59</v>
      </c>
      <c r="E3405" s="75">
        <v>71.540000000000006</v>
      </c>
      <c r="F3405" s="73" t="s">
        <v>17</v>
      </c>
    </row>
    <row r="3406" spans="1:6" ht="38.25" x14ac:dyDescent="0.25">
      <c r="A3406" s="73">
        <v>92255</v>
      </c>
      <c r="B3406" s="74" t="s">
        <v>36449</v>
      </c>
      <c r="C3406" s="73" t="s">
        <v>101</v>
      </c>
      <c r="D3406" s="75">
        <v>209.41</v>
      </c>
      <c r="E3406" s="75">
        <v>197.52</v>
      </c>
      <c r="F3406" s="73" t="s">
        <v>17</v>
      </c>
    </row>
    <row r="3407" spans="1:6" ht="38.25" x14ac:dyDescent="0.25">
      <c r="A3407" s="73">
        <v>92256</v>
      </c>
      <c r="B3407" s="74" t="s">
        <v>36450</v>
      </c>
      <c r="C3407" s="73" t="s">
        <v>101</v>
      </c>
      <c r="D3407" s="75">
        <v>286.54000000000002</v>
      </c>
      <c r="E3407" s="75">
        <v>268.22000000000003</v>
      </c>
      <c r="F3407" s="73" t="s">
        <v>17</v>
      </c>
    </row>
    <row r="3408" spans="1:6" ht="38.25" x14ac:dyDescent="0.25">
      <c r="A3408" s="73">
        <v>92257</v>
      </c>
      <c r="B3408" s="74" t="s">
        <v>36451</v>
      </c>
      <c r="C3408" s="73" t="s">
        <v>101</v>
      </c>
      <c r="D3408" s="75">
        <v>361.33</v>
      </c>
      <c r="E3408" s="75">
        <v>336.78</v>
      </c>
      <c r="F3408" s="73" t="s">
        <v>17</v>
      </c>
    </row>
    <row r="3409" spans="1:6" ht="38.25" x14ac:dyDescent="0.25">
      <c r="A3409" s="73">
        <v>92258</v>
      </c>
      <c r="B3409" s="74" t="s">
        <v>36452</v>
      </c>
      <c r="C3409" s="73" t="s">
        <v>101</v>
      </c>
      <c r="D3409" s="75">
        <v>481.69</v>
      </c>
      <c r="E3409" s="75">
        <v>447.11</v>
      </c>
      <c r="F3409" s="73" t="s">
        <v>17</v>
      </c>
    </row>
    <row r="3410" spans="1:6" ht="38.25" x14ac:dyDescent="0.25">
      <c r="A3410" s="73">
        <v>92259</v>
      </c>
      <c r="B3410" s="74" t="s">
        <v>36453</v>
      </c>
      <c r="C3410" s="73" t="s">
        <v>101</v>
      </c>
      <c r="D3410" s="75">
        <v>557.87</v>
      </c>
      <c r="E3410" s="75">
        <v>544.72</v>
      </c>
      <c r="F3410" s="73" t="s">
        <v>17</v>
      </c>
    </row>
    <row r="3411" spans="1:6" ht="38.25" x14ac:dyDescent="0.25">
      <c r="A3411" s="73">
        <v>92260</v>
      </c>
      <c r="B3411" s="74" t="s">
        <v>36454</v>
      </c>
      <c r="C3411" s="73" t="s">
        <v>101</v>
      </c>
      <c r="D3411" s="75">
        <v>644.08000000000004</v>
      </c>
      <c r="E3411" s="75">
        <v>623.78</v>
      </c>
      <c r="F3411" s="73" t="s">
        <v>17</v>
      </c>
    </row>
    <row r="3412" spans="1:6" ht="38.25" x14ac:dyDescent="0.25">
      <c r="A3412" s="73">
        <v>92261</v>
      </c>
      <c r="B3412" s="74" t="s">
        <v>36455</v>
      </c>
      <c r="C3412" s="73" t="s">
        <v>101</v>
      </c>
      <c r="D3412" s="75">
        <v>727.66</v>
      </c>
      <c r="E3412" s="75">
        <v>700.44</v>
      </c>
      <c r="F3412" s="73" t="s">
        <v>17</v>
      </c>
    </row>
    <row r="3413" spans="1:6" ht="38.25" x14ac:dyDescent="0.25">
      <c r="A3413" s="73">
        <v>92262</v>
      </c>
      <c r="B3413" s="74" t="s">
        <v>36456</v>
      </c>
      <c r="C3413" s="73" t="s">
        <v>101</v>
      </c>
      <c r="D3413" s="75">
        <v>862.19</v>
      </c>
      <c r="E3413" s="75">
        <v>823.82</v>
      </c>
      <c r="F3413" s="73" t="s">
        <v>17</v>
      </c>
    </row>
    <row r="3414" spans="1:6" ht="25.5" x14ac:dyDescent="0.25">
      <c r="A3414" s="73">
        <v>92287</v>
      </c>
      <c r="B3414" s="74" t="s">
        <v>3821</v>
      </c>
      <c r="C3414" s="73" t="s">
        <v>101</v>
      </c>
      <c r="D3414" s="75">
        <v>18.899999999999999</v>
      </c>
      <c r="E3414" s="75">
        <v>18.5</v>
      </c>
      <c r="F3414" s="73" t="s">
        <v>17</v>
      </c>
    </row>
    <row r="3415" spans="1:6" ht="25.5" x14ac:dyDescent="0.25">
      <c r="A3415" s="73">
        <v>92288</v>
      </c>
      <c r="B3415" s="74" t="s">
        <v>3822</v>
      </c>
      <c r="C3415" s="73" t="s">
        <v>101</v>
      </c>
      <c r="D3415" s="75">
        <v>29.75</v>
      </c>
      <c r="E3415" s="75">
        <v>29.23</v>
      </c>
      <c r="F3415" s="73" t="s">
        <v>17</v>
      </c>
    </row>
    <row r="3416" spans="1:6" ht="25.5" x14ac:dyDescent="0.25">
      <c r="A3416" s="73">
        <v>92289</v>
      </c>
      <c r="B3416" s="74" t="s">
        <v>3823</v>
      </c>
      <c r="C3416" s="73" t="s">
        <v>101</v>
      </c>
      <c r="D3416" s="75">
        <v>52.61</v>
      </c>
      <c r="E3416" s="75">
        <v>51.95</v>
      </c>
      <c r="F3416" s="73" t="s">
        <v>17</v>
      </c>
    </row>
    <row r="3417" spans="1:6" ht="25.5" x14ac:dyDescent="0.25">
      <c r="A3417" s="73">
        <v>92290</v>
      </c>
      <c r="B3417" s="74" t="s">
        <v>3824</v>
      </c>
      <c r="C3417" s="73" t="s">
        <v>101</v>
      </c>
      <c r="D3417" s="75">
        <v>79.62</v>
      </c>
      <c r="E3417" s="75">
        <v>78.81</v>
      </c>
      <c r="F3417" s="73" t="s">
        <v>17</v>
      </c>
    </row>
    <row r="3418" spans="1:6" ht="25.5" x14ac:dyDescent="0.25">
      <c r="A3418" s="73">
        <v>92291</v>
      </c>
      <c r="B3418" s="74" t="s">
        <v>3825</v>
      </c>
      <c r="C3418" s="73" t="s">
        <v>101</v>
      </c>
      <c r="D3418" s="75">
        <v>123.25</v>
      </c>
      <c r="E3418" s="75">
        <v>122.22</v>
      </c>
      <c r="F3418" s="73" t="s">
        <v>17</v>
      </c>
    </row>
    <row r="3419" spans="1:6" ht="25.5" x14ac:dyDescent="0.25">
      <c r="A3419" s="73">
        <v>92292</v>
      </c>
      <c r="B3419" s="74" t="s">
        <v>3826</v>
      </c>
      <c r="C3419" s="73" t="s">
        <v>101</v>
      </c>
      <c r="D3419" s="75">
        <v>380.97</v>
      </c>
      <c r="E3419" s="75">
        <v>379.71</v>
      </c>
      <c r="F3419" s="73" t="s">
        <v>17</v>
      </c>
    </row>
    <row r="3420" spans="1:6" ht="25.5" x14ac:dyDescent="0.25">
      <c r="A3420" s="73">
        <v>92293</v>
      </c>
      <c r="B3420" s="74" t="s">
        <v>3827</v>
      </c>
      <c r="C3420" s="73" t="s">
        <v>101</v>
      </c>
      <c r="D3420" s="75">
        <v>10.76</v>
      </c>
      <c r="E3420" s="75">
        <v>10.49</v>
      </c>
      <c r="F3420" s="73" t="s">
        <v>17</v>
      </c>
    </row>
    <row r="3421" spans="1:6" ht="25.5" x14ac:dyDescent="0.25">
      <c r="A3421" s="73">
        <v>92294</v>
      </c>
      <c r="B3421" s="74" t="s">
        <v>3828</v>
      </c>
      <c r="C3421" s="73" t="s">
        <v>101</v>
      </c>
      <c r="D3421" s="75">
        <v>18.16</v>
      </c>
      <c r="E3421" s="75">
        <v>17.809999999999999</v>
      </c>
      <c r="F3421" s="73" t="s">
        <v>17</v>
      </c>
    </row>
    <row r="3422" spans="1:6" ht="25.5" x14ac:dyDescent="0.25">
      <c r="A3422" s="73">
        <v>92295</v>
      </c>
      <c r="B3422" s="74" t="s">
        <v>3829</v>
      </c>
      <c r="C3422" s="73" t="s">
        <v>101</v>
      </c>
      <c r="D3422" s="75">
        <v>34.130000000000003</v>
      </c>
      <c r="E3422" s="75">
        <v>33.69</v>
      </c>
      <c r="F3422" s="73" t="s">
        <v>17</v>
      </c>
    </row>
    <row r="3423" spans="1:6" ht="25.5" x14ac:dyDescent="0.25">
      <c r="A3423" s="73">
        <v>92296</v>
      </c>
      <c r="B3423" s="74" t="s">
        <v>3830</v>
      </c>
      <c r="C3423" s="73" t="s">
        <v>101</v>
      </c>
      <c r="D3423" s="75">
        <v>45.2</v>
      </c>
      <c r="E3423" s="75">
        <v>44.67</v>
      </c>
      <c r="F3423" s="73" t="s">
        <v>17</v>
      </c>
    </row>
    <row r="3424" spans="1:6" ht="25.5" x14ac:dyDescent="0.25">
      <c r="A3424" s="73">
        <v>92297</v>
      </c>
      <c r="B3424" s="74" t="s">
        <v>3831</v>
      </c>
      <c r="C3424" s="73" t="s">
        <v>101</v>
      </c>
      <c r="D3424" s="75">
        <v>70.06</v>
      </c>
      <c r="E3424" s="75">
        <v>69.37</v>
      </c>
      <c r="F3424" s="73" t="s">
        <v>17</v>
      </c>
    </row>
    <row r="3425" spans="1:6" ht="25.5" x14ac:dyDescent="0.25">
      <c r="A3425" s="73">
        <v>92298</v>
      </c>
      <c r="B3425" s="74" t="s">
        <v>3832</v>
      </c>
      <c r="C3425" s="73" t="s">
        <v>101</v>
      </c>
      <c r="D3425" s="75">
        <v>196.37</v>
      </c>
      <c r="E3425" s="75">
        <v>195.52</v>
      </c>
      <c r="F3425" s="73" t="s">
        <v>17</v>
      </c>
    </row>
    <row r="3426" spans="1:6" ht="25.5" x14ac:dyDescent="0.25">
      <c r="A3426" s="73">
        <v>92299</v>
      </c>
      <c r="B3426" s="74" t="s">
        <v>3833</v>
      </c>
      <c r="C3426" s="73" t="s">
        <v>101</v>
      </c>
      <c r="D3426" s="75">
        <v>24.88</v>
      </c>
      <c r="E3426" s="75">
        <v>24.34</v>
      </c>
      <c r="F3426" s="73" t="s">
        <v>17</v>
      </c>
    </row>
    <row r="3427" spans="1:6" ht="25.5" x14ac:dyDescent="0.25">
      <c r="A3427" s="73">
        <v>92300</v>
      </c>
      <c r="B3427" s="74" t="s">
        <v>3834</v>
      </c>
      <c r="C3427" s="73" t="s">
        <v>101</v>
      </c>
      <c r="D3427" s="75">
        <v>37.840000000000003</v>
      </c>
      <c r="E3427" s="75">
        <v>37.14</v>
      </c>
      <c r="F3427" s="73" t="s">
        <v>17</v>
      </c>
    </row>
    <row r="3428" spans="1:6" ht="25.5" x14ac:dyDescent="0.25">
      <c r="A3428" s="73">
        <v>92301</v>
      </c>
      <c r="B3428" s="74" t="s">
        <v>3835</v>
      </c>
      <c r="C3428" s="73" t="s">
        <v>101</v>
      </c>
      <c r="D3428" s="75">
        <v>74.680000000000007</v>
      </c>
      <c r="E3428" s="75">
        <v>73.8</v>
      </c>
      <c r="F3428" s="73" t="s">
        <v>17</v>
      </c>
    </row>
    <row r="3429" spans="1:6" ht="25.5" x14ac:dyDescent="0.25">
      <c r="A3429" s="73">
        <v>92302</v>
      </c>
      <c r="B3429" s="74" t="s">
        <v>3836</v>
      </c>
      <c r="C3429" s="73" t="s">
        <v>101</v>
      </c>
      <c r="D3429" s="75">
        <v>98.63</v>
      </c>
      <c r="E3429" s="75">
        <v>97.58</v>
      </c>
      <c r="F3429" s="73" t="s">
        <v>17</v>
      </c>
    </row>
    <row r="3430" spans="1:6" ht="25.5" x14ac:dyDescent="0.25">
      <c r="A3430" s="73">
        <v>92303</v>
      </c>
      <c r="B3430" s="74" t="s">
        <v>3837</v>
      </c>
      <c r="C3430" s="73" t="s">
        <v>101</v>
      </c>
      <c r="D3430" s="75">
        <v>180.79</v>
      </c>
      <c r="E3430" s="75">
        <v>179.41</v>
      </c>
      <c r="F3430" s="73" t="s">
        <v>17</v>
      </c>
    </row>
    <row r="3431" spans="1:6" ht="25.5" x14ac:dyDescent="0.25">
      <c r="A3431" s="73">
        <v>92304</v>
      </c>
      <c r="B3431" s="74" t="s">
        <v>3838</v>
      </c>
      <c r="C3431" s="73" t="s">
        <v>101</v>
      </c>
      <c r="D3431" s="75">
        <v>468.52</v>
      </c>
      <c r="E3431" s="75">
        <v>466.83</v>
      </c>
      <c r="F3431" s="73" t="s">
        <v>17</v>
      </c>
    </row>
    <row r="3432" spans="1:6" ht="25.5" x14ac:dyDescent="0.25">
      <c r="A3432" s="73">
        <v>92311</v>
      </c>
      <c r="B3432" s="74" t="s">
        <v>30930</v>
      </c>
      <c r="C3432" s="73" t="s">
        <v>101</v>
      </c>
      <c r="D3432" s="75">
        <v>14.2</v>
      </c>
      <c r="E3432" s="75">
        <v>13.57</v>
      </c>
      <c r="F3432" s="73" t="s">
        <v>17</v>
      </c>
    </row>
    <row r="3433" spans="1:6" ht="38.25" x14ac:dyDescent="0.25">
      <c r="A3433" s="73">
        <v>92312</v>
      </c>
      <c r="B3433" s="74" t="s">
        <v>3839</v>
      </c>
      <c r="C3433" s="73" t="s">
        <v>101</v>
      </c>
      <c r="D3433" s="75">
        <v>23.54</v>
      </c>
      <c r="E3433" s="75">
        <v>22.75</v>
      </c>
      <c r="F3433" s="73" t="s">
        <v>17</v>
      </c>
    </row>
    <row r="3434" spans="1:6" ht="38.25" x14ac:dyDescent="0.25">
      <c r="A3434" s="73">
        <v>92313</v>
      </c>
      <c r="B3434" s="74" t="s">
        <v>3840</v>
      </c>
      <c r="C3434" s="73" t="s">
        <v>101</v>
      </c>
      <c r="D3434" s="75">
        <v>34.04</v>
      </c>
      <c r="E3434" s="75">
        <v>33.159999999999997</v>
      </c>
      <c r="F3434" s="73" t="s">
        <v>17</v>
      </c>
    </row>
    <row r="3435" spans="1:6" ht="38.25" x14ac:dyDescent="0.25">
      <c r="A3435" s="73">
        <v>92314</v>
      </c>
      <c r="B3435" s="74" t="s">
        <v>3841</v>
      </c>
      <c r="C3435" s="73" t="s">
        <v>101</v>
      </c>
      <c r="D3435" s="75">
        <v>9.5399999999999991</v>
      </c>
      <c r="E3435" s="75">
        <v>9.09</v>
      </c>
      <c r="F3435" s="73" t="s">
        <v>17</v>
      </c>
    </row>
    <row r="3436" spans="1:6" ht="38.25" x14ac:dyDescent="0.25">
      <c r="A3436" s="73">
        <v>92315</v>
      </c>
      <c r="B3436" s="74" t="s">
        <v>3842</v>
      </c>
      <c r="C3436" s="73" t="s">
        <v>101</v>
      </c>
      <c r="D3436" s="75">
        <v>13.87</v>
      </c>
      <c r="E3436" s="75">
        <v>13.34</v>
      </c>
      <c r="F3436" s="73" t="s">
        <v>17</v>
      </c>
    </row>
    <row r="3437" spans="1:6" ht="38.25" x14ac:dyDescent="0.25">
      <c r="A3437" s="73">
        <v>92316</v>
      </c>
      <c r="B3437" s="74" t="s">
        <v>3843</v>
      </c>
      <c r="C3437" s="73" t="s">
        <v>101</v>
      </c>
      <c r="D3437" s="75">
        <v>21.03</v>
      </c>
      <c r="E3437" s="75">
        <v>20.45</v>
      </c>
      <c r="F3437" s="73" t="s">
        <v>17</v>
      </c>
    </row>
    <row r="3438" spans="1:6" ht="38.25" x14ac:dyDescent="0.25">
      <c r="A3438" s="73">
        <v>92317</v>
      </c>
      <c r="B3438" s="74" t="s">
        <v>3844</v>
      </c>
      <c r="C3438" s="73" t="s">
        <v>101</v>
      </c>
      <c r="D3438" s="75">
        <v>19.95</v>
      </c>
      <c r="E3438" s="75">
        <v>19.04</v>
      </c>
      <c r="F3438" s="73" t="s">
        <v>17</v>
      </c>
    </row>
    <row r="3439" spans="1:6" ht="38.25" x14ac:dyDescent="0.25">
      <c r="A3439" s="73">
        <v>92318</v>
      </c>
      <c r="B3439" s="74" t="s">
        <v>3845</v>
      </c>
      <c r="C3439" s="73" t="s">
        <v>101</v>
      </c>
      <c r="D3439" s="75">
        <v>31.07</v>
      </c>
      <c r="E3439" s="75">
        <v>30.02</v>
      </c>
      <c r="F3439" s="73" t="s">
        <v>17</v>
      </c>
    </row>
    <row r="3440" spans="1:6" ht="38.25" x14ac:dyDescent="0.25">
      <c r="A3440" s="73">
        <v>92319</v>
      </c>
      <c r="B3440" s="74" t="s">
        <v>3846</v>
      </c>
      <c r="C3440" s="73" t="s">
        <v>101</v>
      </c>
      <c r="D3440" s="75">
        <v>43.56</v>
      </c>
      <c r="E3440" s="75">
        <v>42.4</v>
      </c>
      <c r="F3440" s="73" t="s">
        <v>17</v>
      </c>
    </row>
    <row r="3441" spans="1:6" ht="38.25" x14ac:dyDescent="0.25">
      <c r="A3441" s="73">
        <v>92326</v>
      </c>
      <c r="B3441" s="74" t="s">
        <v>3847</v>
      </c>
      <c r="C3441" s="73" t="s">
        <v>101</v>
      </c>
      <c r="D3441" s="75">
        <v>14.99</v>
      </c>
      <c r="E3441" s="75">
        <v>14.29</v>
      </c>
      <c r="F3441" s="73" t="s">
        <v>17</v>
      </c>
    </row>
    <row r="3442" spans="1:6" ht="38.25" x14ac:dyDescent="0.25">
      <c r="A3442" s="73">
        <v>92327</v>
      </c>
      <c r="B3442" s="74" t="s">
        <v>3848</v>
      </c>
      <c r="C3442" s="73" t="s">
        <v>101</v>
      </c>
      <c r="D3442" s="75">
        <v>26.97</v>
      </c>
      <c r="E3442" s="75">
        <v>25.91</v>
      </c>
      <c r="F3442" s="73" t="s">
        <v>17</v>
      </c>
    </row>
    <row r="3443" spans="1:6" ht="38.25" x14ac:dyDescent="0.25">
      <c r="A3443" s="73">
        <v>92328</v>
      </c>
      <c r="B3443" s="74" t="s">
        <v>3849</v>
      </c>
      <c r="C3443" s="73" t="s">
        <v>101</v>
      </c>
      <c r="D3443" s="75">
        <v>40.159999999999997</v>
      </c>
      <c r="E3443" s="75">
        <v>38.79</v>
      </c>
      <c r="F3443" s="73" t="s">
        <v>17</v>
      </c>
    </row>
    <row r="3444" spans="1:6" ht="25.5" x14ac:dyDescent="0.25">
      <c r="A3444" s="73">
        <v>92329</v>
      </c>
      <c r="B3444" s="74" t="s">
        <v>3850</v>
      </c>
      <c r="C3444" s="73" t="s">
        <v>101</v>
      </c>
      <c r="D3444" s="75">
        <v>9.74</v>
      </c>
      <c r="E3444" s="75">
        <v>9.27</v>
      </c>
      <c r="F3444" s="73" t="s">
        <v>17</v>
      </c>
    </row>
    <row r="3445" spans="1:6" ht="25.5" x14ac:dyDescent="0.25">
      <c r="A3445" s="73">
        <v>92330</v>
      </c>
      <c r="B3445" s="74" t="s">
        <v>3851</v>
      </c>
      <c r="C3445" s="73" t="s">
        <v>101</v>
      </c>
      <c r="D3445" s="75">
        <v>16.18</v>
      </c>
      <c r="E3445" s="75">
        <v>15.47</v>
      </c>
      <c r="F3445" s="73" t="s">
        <v>17</v>
      </c>
    </row>
    <row r="3446" spans="1:6" ht="25.5" x14ac:dyDescent="0.25">
      <c r="A3446" s="73">
        <v>92331</v>
      </c>
      <c r="B3446" s="74" t="s">
        <v>3852</v>
      </c>
      <c r="C3446" s="73" t="s">
        <v>101</v>
      </c>
      <c r="D3446" s="75">
        <v>25.15</v>
      </c>
      <c r="E3446" s="75">
        <v>24.23</v>
      </c>
      <c r="F3446" s="73" t="s">
        <v>17</v>
      </c>
    </row>
    <row r="3447" spans="1:6" ht="25.5" x14ac:dyDescent="0.25">
      <c r="A3447" s="73">
        <v>92332</v>
      </c>
      <c r="B3447" s="74" t="s">
        <v>3853</v>
      </c>
      <c r="C3447" s="73" t="s">
        <v>101</v>
      </c>
      <c r="D3447" s="75">
        <v>20.34</v>
      </c>
      <c r="E3447" s="75">
        <v>19.399999999999999</v>
      </c>
      <c r="F3447" s="73" t="s">
        <v>17</v>
      </c>
    </row>
    <row r="3448" spans="1:6" ht="25.5" x14ac:dyDescent="0.25">
      <c r="A3448" s="73">
        <v>92333</v>
      </c>
      <c r="B3448" s="74" t="s">
        <v>3854</v>
      </c>
      <c r="C3448" s="73" t="s">
        <v>101</v>
      </c>
      <c r="D3448" s="75">
        <v>35.67</v>
      </c>
      <c r="E3448" s="75">
        <v>34.25</v>
      </c>
      <c r="F3448" s="73" t="s">
        <v>17</v>
      </c>
    </row>
    <row r="3449" spans="1:6" ht="25.5" x14ac:dyDescent="0.25">
      <c r="A3449" s="73">
        <v>92334</v>
      </c>
      <c r="B3449" s="74" t="s">
        <v>3855</v>
      </c>
      <c r="C3449" s="73" t="s">
        <v>101</v>
      </c>
      <c r="D3449" s="75">
        <v>51.76</v>
      </c>
      <c r="E3449" s="75">
        <v>49.92</v>
      </c>
      <c r="F3449" s="73" t="s">
        <v>17</v>
      </c>
    </row>
    <row r="3450" spans="1:6" ht="25.5" x14ac:dyDescent="0.25">
      <c r="A3450" s="73">
        <v>92344</v>
      </c>
      <c r="B3450" s="74" t="s">
        <v>3856</v>
      </c>
      <c r="C3450" s="73" t="s">
        <v>101</v>
      </c>
      <c r="D3450" s="75">
        <v>71.23</v>
      </c>
      <c r="E3450" s="75">
        <v>68.3</v>
      </c>
      <c r="F3450" s="73" t="s">
        <v>17</v>
      </c>
    </row>
    <row r="3451" spans="1:6" ht="25.5" x14ac:dyDescent="0.25">
      <c r="A3451" s="73">
        <v>92345</v>
      </c>
      <c r="B3451" s="74" t="s">
        <v>3857</v>
      </c>
      <c r="C3451" s="73" t="s">
        <v>101</v>
      </c>
      <c r="D3451" s="75">
        <v>71.2</v>
      </c>
      <c r="E3451" s="75">
        <v>68.27</v>
      </c>
      <c r="F3451" s="73" t="s">
        <v>17</v>
      </c>
    </row>
    <row r="3452" spans="1:6" ht="25.5" x14ac:dyDescent="0.25">
      <c r="A3452" s="73">
        <v>92346</v>
      </c>
      <c r="B3452" s="74" t="s">
        <v>3858</v>
      </c>
      <c r="C3452" s="73" t="s">
        <v>101</v>
      </c>
      <c r="D3452" s="75">
        <v>93.15</v>
      </c>
      <c r="E3452" s="75">
        <v>89.95</v>
      </c>
      <c r="F3452" s="73" t="s">
        <v>17</v>
      </c>
    </row>
    <row r="3453" spans="1:6" ht="25.5" x14ac:dyDescent="0.25">
      <c r="A3453" s="73">
        <v>92347</v>
      </c>
      <c r="B3453" s="74" t="s">
        <v>3859</v>
      </c>
      <c r="C3453" s="73" t="s">
        <v>101</v>
      </c>
      <c r="D3453" s="75">
        <v>103.42</v>
      </c>
      <c r="E3453" s="75">
        <v>100.22</v>
      </c>
      <c r="F3453" s="73" t="s">
        <v>17</v>
      </c>
    </row>
    <row r="3454" spans="1:6" ht="25.5" x14ac:dyDescent="0.25">
      <c r="A3454" s="73">
        <v>92348</v>
      </c>
      <c r="B3454" s="74" t="s">
        <v>3860</v>
      </c>
      <c r="C3454" s="73" t="s">
        <v>101</v>
      </c>
      <c r="D3454" s="75">
        <v>130.07</v>
      </c>
      <c r="E3454" s="75">
        <v>126.62</v>
      </c>
      <c r="F3454" s="73" t="s">
        <v>17</v>
      </c>
    </row>
    <row r="3455" spans="1:6" ht="25.5" x14ac:dyDescent="0.25">
      <c r="A3455" s="73">
        <v>92349</v>
      </c>
      <c r="B3455" s="74" t="s">
        <v>864</v>
      </c>
      <c r="C3455" s="73" t="s">
        <v>101</v>
      </c>
      <c r="D3455" s="75">
        <v>139.21</v>
      </c>
      <c r="E3455" s="75">
        <v>135.76</v>
      </c>
      <c r="F3455" s="73" t="s">
        <v>17</v>
      </c>
    </row>
    <row r="3456" spans="1:6" ht="25.5" x14ac:dyDescent="0.25">
      <c r="A3456" s="73">
        <v>92350</v>
      </c>
      <c r="B3456" s="74" t="s">
        <v>3861</v>
      </c>
      <c r="C3456" s="73" t="s">
        <v>101</v>
      </c>
      <c r="D3456" s="75">
        <v>105.96</v>
      </c>
      <c r="E3456" s="75">
        <v>101.54</v>
      </c>
      <c r="F3456" s="73" t="s">
        <v>17</v>
      </c>
    </row>
    <row r="3457" spans="1:6" ht="25.5" x14ac:dyDescent="0.25">
      <c r="A3457" s="73">
        <v>92351</v>
      </c>
      <c r="B3457" s="74" t="s">
        <v>3862</v>
      </c>
      <c r="C3457" s="73" t="s">
        <v>101</v>
      </c>
      <c r="D3457" s="75">
        <v>103.68</v>
      </c>
      <c r="E3457" s="75">
        <v>99.26</v>
      </c>
      <c r="F3457" s="73" t="s">
        <v>17</v>
      </c>
    </row>
    <row r="3458" spans="1:6" ht="38.25" x14ac:dyDescent="0.25">
      <c r="A3458" s="73">
        <v>92352</v>
      </c>
      <c r="B3458" s="74" t="s">
        <v>3863</v>
      </c>
      <c r="C3458" s="73" t="s">
        <v>101</v>
      </c>
      <c r="D3458" s="75">
        <v>159.41999999999999</v>
      </c>
      <c r="E3458" s="75">
        <v>154.62</v>
      </c>
      <c r="F3458" s="73" t="s">
        <v>17</v>
      </c>
    </row>
    <row r="3459" spans="1:6" ht="38.25" x14ac:dyDescent="0.25">
      <c r="A3459" s="73">
        <v>92353</v>
      </c>
      <c r="B3459" s="74" t="s">
        <v>3864</v>
      </c>
      <c r="C3459" s="73" t="s">
        <v>101</v>
      </c>
      <c r="D3459" s="75">
        <v>149.37</v>
      </c>
      <c r="E3459" s="75">
        <v>144.57</v>
      </c>
      <c r="F3459" s="73" t="s">
        <v>17</v>
      </c>
    </row>
    <row r="3460" spans="1:6" ht="25.5" x14ac:dyDescent="0.25">
      <c r="A3460" s="73">
        <v>92354</v>
      </c>
      <c r="B3460" s="74" t="s">
        <v>3865</v>
      </c>
      <c r="C3460" s="73" t="s">
        <v>101</v>
      </c>
      <c r="D3460" s="75">
        <v>210.81</v>
      </c>
      <c r="E3460" s="75">
        <v>205.62</v>
      </c>
      <c r="F3460" s="73" t="s">
        <v>17</v>
      </c>
    </row>
    <row r="3461" spans="1:6" ht="25.5" x14ac:dyDescent="0.25">
      <c r="A3461" s="73">
        <v>92355</v>
      </c>
      <c r="B3461" s="74" t="s">
        <v>3866</v>
      </c>
      <c r="C3461" s="73" t="s">
        <v>101</v>
      </c>
      <c r="D3461" s="75">
        <v>191.44</v>
      </c>
      <c r="E3461" s="75">
        <v>186.25</v>
      </c>
      <c r="F3461" s="73" t="s">
        <v>17</v>
      </c>
    </row>
    <row r="3462" spans="1:6" ht="25.5" x14ac:dyDescent="0.25">
      <c r="A3462" s="73">
        <v>92356</v>
      </c>
      <c r="B3462" s="74" t="s">
        <v>3867</v>
      </c>
      <c r="C3462" s="73" t="s">
        <v>101</v>
      </c>
      <c r="D3462" s="75">
        <v>138.19</v>
      </c>
      <c r="E3462" s="75">
        <v>132.32</v>
      </c>
      <c r="F3462" s="73" t="s">
        <v>17</v>
      </c>
    </row>
    <row r="3463" spans="1:6" ht="25.5" x14ac:dyDescent="0.25">
      <c r="A3463" s="73">
        <v>92357</v>
      </c>
      <c r="B3463" s="74" t="s">
        <v>3868</v>
      </c>
      <c r="C3463" s="73" t="s">
        <v>101</v>
      </c>
      <c r="D3463" s="75">
        <v>204.25</v>
      </c>
      <c r="E3463" s="75">
        <v>197.85</v>
      </c>
      <c r="F3463" s="73" t="s">
        <v>17</v>
      </c>
    </row>
    <row r="3464" spans="1:6" ht="25.5" x14ac:dyDescent="0.25">
      <c r="A3464" s="73">
        <v>92358</v>
      </c>
      <c r="B3464" s="74" t="s">
        <v>3869</v>
      </c>
      <c r="C3464" s="73" t="s">
        <v>101</v>
      </c>
      <c r="D3464" s="75">
        <v>253.4</v>
      </c>
      <c r="E3464" s="75">
        <v>246.49</v>
      </c>
      <c r="F3464" s="73" t="s">
        <v>17</v>
      </c>
    </row>
    <row r="3465" spans="1:6" ht="38.25" x14ac:dyDescent="0.25">
      <c r="A3465" s="73">
        <v>92369</v>
      </c>
      <c r="B3465" s="74" t="s">
        <v>3870</v>
      </c>
      <c r="C3465" s="73" t="s">
        <v>101</v>
      </c>
      <c r="D3465" s="75">
        <v>38.81</v>
      </c>
      <c r="E3465" s="75">
        <v>36.58</v>
      </c>
      <c r="F3465" s="73" t="s">
        <v>17</v>
      </c>
    </row>
    <row r="3466" spans="1:6" ht="38.25" x14ac:dyDescent="0.25">
      <c r="A3466" s="73">
        <v>92370</v>
      </c>
      <c r="B3466" s="74" t="s">
        <v>3871</v>
      </c>
      <c r="C3466" s="73" t="s">
        <v>101</v>
      </c>
      <c r="D3466" s="75">
        <v>40.659999999999997</v>
      </c>
      <c r="E3466" s="75">
        <v>38.43</v>
      </c>
      <c r="F3466" s="73" t="s">
        <v>17</v>
      </c>
    </row>
    <row r="3467" spans="1:6" ht="38.25" x14ac:dyDescent="0.25">
      <c r="A3467" s="73">
        <v>92371</v>
      </c>
      <c r="B3467" s="74" t="s">
        <v>3872</v>
      </c>
      <c r="C3467" s="73" t="s">
        <v>101</v>
      </c>
      <c r="D3467" s="75">
        <v>46.74</v>
      </c>
      <c r="E3467" s="75">
        <v>44.32</v>
      </c>
      <c r="F3467" s="73" t="s">
        <v>17</v>
      </c>
    </row>
    <row r="3468" spans="1:6" ht="38.25" x14ac:dyDescent="0.25">
      <c r="A3468" s="73">
        <v>92372</v>
      </c>
      <c r="B3468" s="74" t="s">
        <v>3873</v>
      </c>
      <c r="C3468" s="73" t="s">
        <v>101</v>
      </c>
      <c r="D3468" s="75">
        <v>48.46</v>
      </c>
      <c r="E3468" s="75">
        <v>46.04</v>
      </c>
      <c r="F3468" s="73" t="s">
        <v>17</v>
      </c>
    </row>
    <row r="3469" spans="1:6" ht="38.25" x14ac:dyDescent="0.25">
      <c r="A3469" s="73">
        <v>92373</v>
      </c>
      <c r="B3469" s="74" t="s">
        <v>3874</v>
      </c>
      <c r="C3469" s="73" t="s">
        <v>101</v>
      </c>
      <c r="D3469" s="75">
        <v>55.1</v>
      </c>
      <c r="E3469" s="75">
        <v>52.45</v>
      </c>
      <c r="F3469" s="73" t="s">
        <v>17</v>
      </c>
    </row>
    <row r="3470" spans="1:6" ht="38.25" x14ac:dyDescent="0.25">
      <c r="A3470" s="73">
        <v>92374</v>
      </c>
      <c r="B3470" s="74" t="s">
        <v>3875</v>
      </c>
      <c r="C3470" s="73" t="s">
        <v>101</v>
      </c>
      <c r="D3470" s="75">
        <v>55.43</v>
      </c>
      <c r="E3470" s="75">
        <v>52.78</v>
      </c>
      <c r="F3470" s="73" t="s">
        <v>17</v>
      </c>
    </row>
    <row r="3471" spans="1:6" ht="38.25" x14ac:dyDescent="0.25">
      <c r="A3471" s="73">
        <v>92375</v>
      </c>
      <c r="B3471" s="74" t="s">
        <v>3876</v>
      </c>
      <c r="C3471" s="73" t="s">
        <v>101</v>
      </c>
      <c r="D3471" s="75">
        <v>71.180000000000007</v>
      </c>
      <c r="E3471" s="75">
        <v>68.25</v>
      </c>
      <c r="F3471" s="73" t="s">
        <v>17</v>
      </c>
    </row>
    <row r="3472" spans="1:6" ht="38.25" x14ac:dyDescent="0.25">
      <c r="A3472" s="73">
        <v>92376</v>
      </c>
      <c r="B3472" s="74" t="s">
        <v>3877</v>
      </c>
      <c r="C3472" s="73" t="s">
        <v>101</v>
      </c>
      <c r="D3472" s="75">
        <v>71.150000000000006</v>
      </c>
      <c r="E3472" s="75">
        <v>68.22</v>
      </c>
      <c r="F3472" s="73" t="s">
        <v>17</v>
      </c>
    </row>
    <row r="3473" spans="1:6" ht="38.25" x14ac:dyDescent="0.25">
      <c r="A3473" s="73">
        <v>92377</v>
      </c>
      <c r="B3473" s="74" t="s">
        <v>3878</v>
      </c>
      <c r="C3473" s="73" t="s">
        <v>101</v>
      </c>
      <c r="D3473" s="75">
        <v>95.02</v>
      </c>
      <c r="E3473" s="75">
        <v>91.66</v>
      </c>
      <c r="F3473" s="73" t="s">
        <v>17</v>
      </c>
    </row>
    <row r="3474" spans="1:6" ht="38.25" x14ac:dyDescent="0.25">
      <c r="A3474" s="73">
        <v>92378</v>
      </c>
      <c r="B3474" s="74" t="s">
        <v>3879</v>
      </c>
      <c r="C3474" s="73" t="s">
        <v>101</v>
      </c>
      <c r="D3474" s="75">
        <v>105.29</v>
      </c>
      <c r="E3474" s="75">
        <v>101.93</v>
      </c>
      <c r="F3474" s="73" t="s">
        <v>17</v>
      </c>
    </row>
    <row r="3475" spans="1:6" ht="38.25" x14ac:dyDescent="0.25">
      <c r="A3475" s="73">
        <v>92379</v>
      </c>
      <c r="B3475" s="74" t="s">
        <v>3880</v>
      </c>
      <c r="C3475" s="73" t="s">
        <v>101</v>
      </c>
      <c r="D3475" s="75">
        <v>133.91</v>
      </c>
      <c r="E3475" s="75">
        <v>130.13999999999999</v>
      </c>
      <c r="F3475" s="73" t="s">
        <v>17</v>
      </c>
    </row>
    <row r="3476" spans="1:6" ht="38.25" x14ac:dyDescent="0.25">
      <c r="A3476" s="73">
        <v>92380</v>
      </c>
      <c r="B3476" s="74" t="s">
        <v>3881</v>
      </c>
      <c r="C3476" s="73" t="s">
        <v>101</v>
      </c>
      <c r="D3476" s="75">
        <v>143.05000000000001</v>
      </c>
      <c r="E3476" s="75">
        <v>139.28</v>
      </c>
      <c r="F3476" s="73" t="s">
        <v>17</v>
      </c>
    </row>
    <row r="3477" spans="1:6" ht="38.25" x14ac:dyDescent="0.25">
      <c r="A3477" s="73">
        <v>92381</v>
      </c>
      <c r="B3477" s="74" t="s">
        <v>3882</v>
      </c>
      <c r="C3477" s="73" t="s">
        <v>101</v>
      </c>
      <c r="D3477" s="75">
        <v>58.75</v>
      </c>
      <c r="E3477" s="75">
        <v>55.4</v>
      </c>
      <c r="F3477" s="73" t="s">
        <v>17</v>
      </c>
    </row>
    <row r="3478" spans="1:6" ht="38.25" x14ac:dyDescent="0.25">
      <c r="A3478" s="73">
        <v>92382</v>
      </c>
      <c r="B3478" s="74" t="s">
        <v>3883</v>
      </c>
      <c r="C3478" s="73" t="s">
        <v>101</v>
      </c>
      <c r="D3478" s="75">
        <v>56.3</v>
      </c>
      <c r="E3478" s="75">
        <v>52.95</v>
      </c>
      <c r="F3478" s="73" t="s">
        <v>17</v>
      </c>
    </row>
    <row r="3479" spans="1:6" ht="38.25" x14ac:dyDescent="0.25">
      <c r="A3479" s="73">
        <v>92383</v>
      </c>
      <c r="B3479" s="74" t="s">
        <v>3884</v>
      </c>
      <c r="C3479" s="73" t="s">
        <v>101</v>
      </c>
      <c r="D3479" s="75">
        <v>73.64</v>
      </c>
      <c r="E3479" s="75">
        <v>70</v>
      </c>
      <c r="F3479" s="73" t="s">
        <v>17</v>
      </c>
    </row>
    <row r="3480" spans="1:6" ht="38.25" x14ac:dyDescent="0.25">
      <c r="A3480" s="73">
        <v>92384</v>
      </c>
      <c r="B3480" s="74" t="s">
        <v>3885</v>
      </c>
      <c r="C3480" s="73" t="s">
        <v>101</v>
      </c>
      <c r="D3480" s="75">
        <v>68.760000000000005</v>
      </c>
      <c r="E3480" s="75">
        <v>65.12</v>
      </c>
      <c r="F3480" s="73" t="s">
        <v>17</v>
      </c>
    </row>
    <row r="3481" spans="1:6" ht="38.25" x14ac:dyDescent="0.25">
      <c r="A3481" s="73">
        <v>92385</v>
      </c>
      <c r="B3481" s="74" t="s">
        <v>3886</v>
      </c>
      <c r="C3481" s="73" t="s">
        <v>101</v>
      </c>
      <c r="D3481" s="75">
        <v>84.29</v>
      </c>
      <c r="E3481" s="75">
        <v>80.3</v>
      </c>
      <c r="F3481" s="73" t="s">
        <v>17</v>
      </c>
    </row>
    <row r="3482" spans="1:6" ht="38.25" x14ac:dyDescent="0.25">
      <c r="A3482" s="73">
        <v>92386</v>
      </c>
      <c r="B3482" s="74" t="s">
        <v>3887</v>
      </c>
      <c r="C3482" s="73" t="s">
        <v>101</v>
      </c>
      <c r="D3482" s="75">
        <v>80.930000000000007</v>
      </c>
      <c r="E3482" s="75">
        <v>76.94</v>
      </c>
      <c r="F3482" s="73" t="s">
        <v>17</v>
      </c>
    </row>
    <row r="3483" spans="1:6" ht="38.25" x14ac:dyDescent="0.25">
      <c r="A3483" s="73">
        <v>92387</v>
      </c>
      <c r="B3483" s="74" t="s">
        <v>3888</v>
      </c>
      <c r="C3483" s="73" t="s">
        <v>101</v>
      </c>
      <c r="D3483" s="75">
        <v>105.85</v>
      </c>
      <c r="E3483" s="75">
        <v>101.45</v>
      </c>
      <c r="F3483" s="73" t="s">
        <v>17</v>
      </c>
    </row>
    <row r="3484" spans="1:6" ht="38.25" x14ac:dyDescent="0.25">
      <c r="A3484" s="73">
        <v>92388</v>
      </c>
      <c r="B3484" s="74" t="s">
        <v>3889</v>
      </c>
      <c r="C3484" s="73" t="s">
        <v>101</v>
      </c>
      <c r="D3484" s="75">
        <v>103.57</v>
      </c>
      <c r="E3484" s="75">
        <v>99.17</v>
      </c>
      <c r="F3484" s="73" t="s">
        <v>17</v>
      </c>
    </row>
    <row r="3485" spans="1:6" ht="38.25" x14ac:dyDescent="0.25">
      <c r="A3485" s="73">
        <v>92389</v>
      </c>
      <c r="B3485" s="74" t="s">
        <v>3890</v>
      </c>
      <c r="C3485" s="73" t="s">
        <v>101</v>
      </c>
      <c r="D3485" s="75">
        <v>162.27000000000001</v>
      </c>
      <c r="E3485" s="75">
        <v>157.24</v>
      </c>
      <c r="F3485" s="73" t="s">
        <v>17</v>
      </c>
    </row>
    <row r="3486" spans="1:6" ht="38.25" x14ac:dyDescent="0.25">
      <c r="A3486" s="73">
        <v>92390</v>
      </c>
      <c r="B3486" s="74" t="s">
        <v>3891</v>
      </c>
      <c r="C3486" s="73" t="s">
        <v>101</v>
      </c>
      <c r="D3486" s="75">
        <v>152.22</v>
      </c>
      <c r="E3486" s="75">
        <v>147.19</v>
      </c>
      <c r="F3486" s="73" t="s">
        <v>17</v>
      </c>
    </row>
    <row r="3487" spans="1:6" ht="38.25" x14ac:dyDescent="0.25">
      <c r="A3487" s="73">
        <v>92545</v>
      </c>
      <c r="B3487" s="74" t="s">
        <v>36457</v>
      </c>
      <c r="C3487" s="73" t="s">
        <v>101</v>
      </c>
      <c r="D3487" s="75">
        <v>1260.8800000000001</v>
      </c>
      <c r="E3487" s="75">
        <v>1222.1199999999999</v>
      </c>
      <c r="F3487" s="73" t="s">
        <v>17</v>
      </c>
    </row>
    <row r="3488" spans="1:6" ht="38.25" x14ac:dyDescent="0.25">
      <c r="A3488" s="73">
        <v>92546</v>
      </c>
      <c r="B3488" s="74" t="s">
        <v>36458</v>
      </c>
      <c r="C3488" s="73" t="s">
        <v>101</v>
      </c>
      <c r="D3488" s="75">
        <v>1589.29</v>
      </c>
      <c r="E3488" s="75">
        <v>1537.71</v>
      </c>
      <c r="F3488" s="73" t="s">
        <v>17</v>
      </c>
    </row>
    <row r="3489" spans="1:6" ht="38.25" x14ac:dyDescent="0.25">
      <c r="A3489" s="73">
        <v>92547</v>
      </c>
      <c r="B3489" s="74" t="s">
        <v>36459</v>
      </c>
      <c r="C3489" s="73" t="s">
        <v>101</v>
      </c>
      <c r="D3489" s="75">
        <v>1685.81</v>
      </c>
      <c r="E3489" s="75">
        <v>1634.23</v>
      </c>
      <c r="F3489" s="73" t="s">
        <v>17</v>
      </c>
    </row>
    <row r="3490" spans="1:6" ht="38.25" x14ac:dyDescent="0.25">
      <c r="A3490" s="73">
        <v>92548</v>
      </c>
      <c r="B3490" s="74" t="s">
        <v>36460</v>
      </c>
      <c r="C3490" s="73" t="s">
        <v>101</v>
      </c>
      <c r="D3490" s="75">
        <v>1887.84</v>
      </c>
      <c r="E3490" s="75">
        <v>1829.11</v>
      </c>
      <c r="F3490" s="73" t="s">
        <v>17</v>
      </c>
    </row>
    <row r="3491" spans="1:6" ht="38.25" x14ac:dyDescent="0.25">
      <c r="A3491" s="73">
        <v>92549</v>
      </c>
      <c r="B3491" s="74" t="s">
        <v>36461</v>
      </c>
      <c r="C3491" s="73" t="s">
        <v>101</v>
      </c>
      <c r="D3491" s="75">
        <v>2375.61</v>
      </c>
      <c r="E3491" s="75">
        <v>2291.27</v>
      </c>
      <c r="F3491" s="73" t="s">
        <v>17</v>
      </c>
    </row>
    <row r="3492" spans="1:6" ht="38.25" x14ac:dyDescent="0.25">
      <c r="A3492" s="73">
        <v>92550</v>
      </c>
      <c r="B3492" s="74" t="s">
        <v>36462</v>
      </c>
      <c r="C3492" s="73" t="s">
        <v>101</v>
      </c>
      <c r="D3492" s="75">
        <v>2877.95</v>
      </c>
      <c r="E3492" s="75">
        <v>2786.69</v>
      </c>
      <c r="F3492" s="73" t="s">
        <v>17</v>
      </c>
    </row>
    <row r="3493" spans="1:6" ht="38.25" x14ac:dyDescent="0.25">
      <c r="A3493" s="73">
        <v>92551</v>
      </c>
      <c r="B3493" s="74" t="s">
        <v>36463</v>
      </c>
      <c r="C3493" s="73" t="s">
        <v>101</v>
      </c>
      <c r="D3493" s="75">
        <v>3002.5</v>
      </c>
      <c r="E3493" s="75">
        <v>2911.24</v>
      </c>
      <c r="F3493" s="73" t="s">
        <v>17</v>
      </c>
    </row>
    <row r="3494" spans="1:6" ht="38.25" x14ac:dyDescent="0.25">
      <c r="A3494" s="73">
        <v>92552</v>
      </c>
      <c r="B3494" s="74" t="s">
        <v>36464</v>
      </c>
      <c r="C3494" s="73" t="s">
        <v>101</v>
      </c>
      <c r="D3494" s="75">
        <v>3280.88</v>
      </c>
      <c r="E3494" s="75">
        <v>3178.47</v>
      </c>
      <c r="F3494" s="73" t="s">
        <v>17</v>
      </c>
    </row>
    <row r="3495" spans="1:6" ht="38.25" x14ac:dyDescent="0.25">
      <c r="A3495" s="73">
        <v>92553</v>
      </c>
      <c r="B3495" s="74" t="s">
        <v>36465</v>
      </c>
      <c r="C3495" s="73" t="s">
        <v>101</v>
      </c>
      <c r="D3495" s="75">
        <v>3779.32</v>
      </c>
      <c r="E3495" s="75">
        <v>3651.29</v>
      </c>
      <c r="F3495" s="73" t="s">
        <v>17</v>
      </c>
    </row>
    <row r="3496" spans="1:6" ht="38.25" x14ac:dyDescent="0.25">
      <c r="A3496" s="73">
        <v>92554</v>
      </c>
      <c r="B3496" s="74" t="s">
        <v>36466</v>
      </c>
      <c r="C3496" s="73" t="s">
        <v>101</v>
      </c>
      <c r="D3496" s="75">
        <v>3922.28</v>
      </c>
      <c r="E3496" s="75">
        <v>3794.25</v>
      </c>
      <c r="F3496" s="73" t="s">
        <v>17</v>
      </c>
    </row>
    <row r="3497" spans="1:6" ht="38.25" x14ac:dyDescent="0.25">
      <c r="A3497" s="73">
        <v>92555</v>
      </c>
      <c r="B3497" s="74" t="s">
        <v>36467</v>
      </c>
      <c r="C3497" s="73" t="s">
        <v>101</v>
      </c>
      <c r="D3497" s="75">
        <v>1258.26</v>
      </c>
      <c r="E3497" s="75">
        <v>1219.5</v>
      </c>
      <c r="F3497" s="73" t="s">
        <v>17</v>
      </c>
    </row>
    <row r="3498" spans="1:6" ht="38.25" x14ac:dyDescent="0.25">
      <c r="A3498" s="73">
        <v>92556</v>
      </c>
      <c r="B3498" s="74" t="s">
        <v>36468</v>
      </c>
      <c r="C3498" s="73" t="s">
        <v>101</v>
      </c>
      <c r="D3498" s="75">
        <v>1551.98</v>
      </c>
      <c r="E3498" s="75">
        <v>1500.4</v>
      </c>
      <c r="F3498" s="73" t="s">
        <v>17</v>
      </c>
    </row>
    <row r="3499" spans="1:6" ht="38.25" x14ac:dyDescent="0.25">
      <c r="A3499" s="73">
        <v>92557</v>
      </c>
      <c r="B3499" s="74" t="s">
        <v>36469</v>
      </c>
      <c r="C3499" s="73" t="s">
        <v>101</v>
      </c>
      <c r="D3499" s="75">
        <v>1647.63</v>
      </c>
      <c r="E3499" s="75">
        <v>1596.05</v>
      </c>
      <c r="F3499" s="73" t="s">
        <v>17</v>
      </c>
    </row>
    <row r="3500" spans="1:6" ht="38.25" x14ac:dyDescent="0.25">
      <c r="A3500" s="73">
        <v>92558</v>
      </c>
      <c r="B3500" s="74" t="s">
        <v>36470</v>
      </c>
      <c r="C3500" s="73" t="s">
        <v>101</v>
      </c>
      <c r="D3500" s="75">
        <v>1863.31</v>
      </c>
      <c r="E3500" s="75">
        <v>1804.58</v>
      </c>
      <c r="F3500" s="73" t="s">
        <v>17</v>
      </c>
    </row>
    <row r="3501" spans="1:6" ht="38.25" x14ac:dyDescent="0.25">
      <c r="A3501" s="73">
        <v>92559</v>
      </c>
      <c r="B3501" s="74" t="s">
        <v>36471</v>
      </c>
      <c r="C3501" s="73" t="s">
        <v>101</v>
      </c>
      <c r="D3501" s="75">
        <v>2333.5500000000002</v>
      </c>
      <c r="E3501" s="75">
        <v>2249.21</v>
      </c>
      <c r="F3501" s="73" t="s">
        <v>17</v>
      </c>
    </row>
    <row r="3502" spans="1:6" ht="38.25" x14ac:dyDescent="0.25">
      <c r="A3502" s="73">
        <v>92560</v>
      </c>
      <c r="B3502" s="74" t="s">
        <v>36472</v>
      </c>
      <c r="C3502" s="73" t="s">
        <v>101</v>
      </c>
      <c r="D3502" s="75">
        <v>2822.02</v>
      </c>
      <c r="E3502" s="75">
        <v>2730.76</v>
      </c>
      <c r="F3502" s="73" t="s">
        <v>17</v>
      </c>
    </row>
    <row r="3503" spans="1:6" ht="38.25" x14ac:dyDescent="0.25">
      <c r="A3503" s="73">
        <v>92561</v>
      </c>
      <c r="B3503" s="74" t="s">
        <v>36473</v>
      </c>
      <c r="C3503" s="73" t="s">
        <v>101</v>
      </c>
      <c r="D3503" s="75">
        <v>2947.02</v>
      </c>
      <c r="E3503" s="75">
        <v>2855.76</v>
      </c>
      <c r="F3503" s="73" t="s">
        <v>17</v>
      </c>
    </row>
    <row r="3504" spans="1:6" ht="38.25" x14ac:dyDescent="0.25">
      <c r="A3504" s="73">
        <v>92562</v>
      </c>
      <c r="B3504" s="74" t="s">
        <v>36474</v>
      </c>
      <c r="C3504" s="73" t="s">
        <v>101</v>
      </c>
      <c r="D3504" s="75">
        <v>3190.71</v>
      </c>
      <c r="E3504" s="75">
        <v>3088.3</v>
      </c>
      <c r="F3504" s="73" t="s">
        <v>17</v>
      </c>
    </row>
    <row r="3505" spans="1:6" ht="38.25" x14ac:dyDescent="0.25">
      <c r="A3505" s="73">
        <v>92563</v>
      </c>
      <c r="B3505" s="74" t="s">
        <v>36475</v>
      </c>
      <c r="C3505" s="73" t="s">
        <v>101</v>
      </c>
      <c r="D3505" s="75">
        <v>3684.08</v>
      </c>
      <c r="E3505" s="75">
        <v>3556.05</v>
      </c>
      <c r="F3505" s="73" t="s">
        <v>17</v>
      </c>
    </row>
    <row r="3506" spans="1:6" ht="38.25" x14ac:dyDescent="0.25">
      <c r="A3506" s="73">
        <v>92564</v>
      </c>
      <c r="B3506" s="74" t="s">
        <v>36476</v>
      </c>
      <c r="C3506" s="73" t="s">
        <v>101</v>
      </c>
      <c r="D3506" s="75">
        <v>3805.62</v>
      </c>
      <c r="E3506" s="75">
        <v>3677.59</v>
      </c>
      <c r="F3506" s="73" t="s">
        <v>17</v>
      </c>
    </row>
    <row r="3507" spans="1:6" ht="38.25" x14ac:dyDescent="0.25">
      <c r="A3507" s="73">
        <v>92582</v>
      </c>
      <c r="B3507" s="74" t="s">
        <v>36477</v>
      </c>
      <c r="C3507" s="73" t="s">
        <v>101</v>
      </c>
      <c r="D3507" s="75">
        <v>664.57</v>
      </c>
      <c r="E3507" s="75">
        <v>648.29999999999995</v>
      </c>
      <c r="F3507" s="73" t="s">
        <v>17</v>
      </c>
    </row>
    <row r="3508" spans="1:6" ht="38.25" x14ac:dyDescent="0.25">
      <c r="A3508" s="73">
        <v>92584</v>
      </c>
      <c r="B3508" s="74" t="s">
        <v>36478</v>
      </c>
      <c r="C3508" s="73" t="s">
        <v>101</v>
      </c>
      <c r="D3508" s="75">
        <v>787.8</v>
      </c>
      <c r="E3508" s="75">
        <v>771.53</v>
      </c>
      <c r="F3508" s="73" t="s">
        <v>17</v>
      </c>
    </row>
    <row r="3509" spans="1:6" ht="38.25" x14ac:dyDescent="0.25">
      <c r="A3509" s="73">
        <v>92586</v>
      </c>
      <c r="B3509" s="74" t="s">
        <v>36479</v>
      </c>
      <c r="C3509" s="73" t="s">
        <v>101</v>
      </c>
      <c r="D3509" s="75">
        <v>907.52</v>
      </c>
      <c r="E3509" s="75">
        <v>891.25</v>
      </c>
      <c r="F3509" s="73" t="s">
        <v>17</v>
      </c>
    </row>
    <row r="3510" spans="1:6" ht="38.25" x14ac:dyDescent="0.25">
      <c r="A3510" s="73">
        <v>92588</v>
      </c>
      <c r="B3510" s="74" t="s">
        <v>36480</v>
      </c>
      <c r="C3510" s="73" t="s">
        <v>101</v>
      </c>
      <c r="D3510" s="75">
        <v>1214.8800000000001</v>
      </c>
      <c r="E3510" s="75">
        <v>1189.99</v>
      </c>
      <c r="F3510" s="73" t="s">
        <v>17</v>
      </c>
    </row>
    <row r="3511" spans="1:6" ht="38.25" x14ac:dyDescent="0.25">
      <c r="A3511" s="73">
        <v>92590</v>
      </c>
      <c r="B3511" s="74" t="s">
        <v>36481</v>
      </c>
      <c r="C3511" s="73" t="s">
        <v>101</v>
      </c>
      <c r="D3511" s="75">
        <v>1346.42</v>
      </c>
      <c r="E3511" s="75">
        <v>1321.53</v>
      </c>
      <c r="F3511" s="73" t="s">
        <v>17</v>
      </c>
    </row>
    <row r="3512" spans="1:6" ht="38.25" x14ac:dyDescent="0.25">
      <c r="A3512" s="73">
        <v>92592</v>
      </c>
      <c r="B3512" s="74" t="s">
        <v>36482</v>
      </c>
      <c r="C3512" s="73" t="s">
        <v>101</v>
      </c>
      <c r="D3512" s="75">
        <v>1554.32</v>
      </c>
      <c r="E3512" s="75">
        <v>1523.2</v>
      </c>
      <c r="F3512" s="73" t="s">
        <v>17</v>
      </c>
    </row>
    <row r="3513" spans="1:6" ht="38.25" x14ac:dyDescent="0.25">
      <c r="A3513" s="73">
        <v>92594</v>
      </c>
      <c r="B3513" s="74" t="s">
        <v>36483</v>
      </c>
      <c r="C3513" s="73" t="s">
        <v>101</v>
      </c>
      <c r="D3513" s="75">
        <v>1817.21</v>
      </c>
      <c r="E3513" s="75">
        <v>1783.91</v>
      </c>
      <c r="F3513" s="73" t="s">
        <v>17</v>
      </c>
    </row>
    <row r="3514" spans="1:6" ht="38.25" x14ac:dyDescent="0.25">
      <c r="A3514" s="73">
        <v>92596</v>
      </c>
      <c r="B3514" s="74" t="s">
        <v>36484</v>
      </c>
      <c r="C3514" s="73" t="s">
        <v>101</v>
      </c>
      <c r="D3514" s="75">
        <v>2103.4499999999998</v>
      </c>
      <c r="E3514" s="75">
        <v>2060.12</v>
      </c>
      <c r="F3514" s="73" t="s">
        <v>17</v>
      </c>
    </row>
    <row r="3515" spans="1:6" ht="38.25" x14ac:dyDescent="0.25">
      <c r="A3515" s="73">
        <v>92598</v>
      </c>
      <c r="B3515" s="74" t="s">
        <v>36485</v>
      </c>
      <c r="C3515" s="73" t="s">
        <v>101</v>
      </c>
      <c r="D3515" s="75">
        <v>2245.52</v>
      </c>
      <c r="E3515" s="75">
        <v>2202.19</v>
      </c>
      <c r="F3515" s="73" t="s">
        <v>17</v>
      </c>
    </row>
    <row r="3516" spans="1:6" ht="38.25" x14ac:dyDescent="0.25">
      <c r="A3516" s="73">
        <v>92600</v>
      </c>
      <c r="B3516" s="74" t="s">
        <v>36486</v>
      </c>
      <c r="C3516" s="73" t="s">
        <v>101</v>
      </c>
      <c r="D3516" s="75">
        <v>2390.15</v>
      </c>
      <c r="E3516" s="75">
        <v>2346.8200000000002</v>
      </c>
      <c r="F3516" s="73" t="s">
        <v>17</v>
      </c>
    </row>
    <row r="3517" spans="1:6" ht="38.25" x14ac:dyDescent="0.25">
      <c r="A3517" s="73">
        <v>92602</v>
      </c>
      <c r="B3517" s="74" t="s">
        <v>36487</v>
      </c>
      <c r="C3517" s="73" t="s">
        <v>101</v>
      </c>
      <c r="D3517" s="75">
        <v>642.98</v>
      </c>
      <c r="E3517" s="75">
        <v>626.71</v>
      </c>
      <c r="F3517" s="73" t="s">
        <v>17</v>
      </c>
    </row>
    <row r="3518" spans="1:6" ht="38.25" x14ac:dyDescent="0.25">
      <c r="A3518" s="73">
        <v>92604</v>
      </c>
      <c r="B3518" s="74" t="s">
        <v>36488</v>
      </c>
      <c r="C3518" s="73" t="s">
        <v>101</v>
      </c>
      <c r="D3518" s="75">
        <v>757.59</v>
      </c>
      <c r="E3518" s="75">
        <v>741.32</v>
      </c>
      <c r="F3518" s="73" t="s">
        <v>17</v>
      </c>
    </row>
    <row r="3519" spans="1:6" ht="38.25" x14ac:dyDescent="0.25">
      <c r="A3519" s="73">
        <v>92606</v>
      </c>
      <c r="B3519" s="74" t="s">
        <v>36489</v>
      </c>
      <c r="C3519" s="73" t="s">
        <v>101</v>
      </c>
      <c r="D3519" s="75">
        <v>872.82</v>
      </c>
      <c r="E3519" s="75">
        <v>856.55</v>
      </c>
      <c r="F3519" s="73" t="s">
        <v>17</v>
      </c>
    </row>
    <row r="3520" spans="1:6" ht="38.25" x14ac:dyDescent="0.25">
      <c r="A3520" s="73">
        <v>92608</v>
      </c>
      <c r="B3520" s="74" t="s">
        <v>36490</v>
      </c>
      <c r="C3520" s="73" t="s">
        <v>101</v>
      </c>
      <c r="D3520" s="75">
        <v>1150.77</v>
      </c>
      <c r="E3520" s="75">
        <v>1125.8800000000001</v>
      </c>
      <c r="F3520" s="73" t="s">
        <v>17</v>
      </c>
    </row>
    <row r="3521" spans="1:6" ht="38.25" x14ac:dyDescent="0.25">
      <c r="A3521" s="73">
        <v>92610</v>
      </c>
      <c r="B3521" s="74" t="s">
        <v>36491</v>
      </c>
      <c r="C3521" s="73" t="s">
        <v>101</v>
      </c>
      <c r="D3521" s="75">
        <v>1273.69</v>
      </c>
      <c r="E3521" s="75">
        <v>1248.8</v>
      </c>
      <c r="F3521" s="73" t="s">
        <v>17</v>
      </c>
    </row>
    <row r="3522" spans="1:6" ht="38.25" x14ac:dyDescent="0.25">
      <c r="A3522" s="73">
        <v>92612</v>
      </c>
      <c r="B3522" s="74" t="s">
        <v>36492</v>
      </c>
      <c r="C3522" s="73" t="s">
        <v>101</v>
      </c>
      <c r="D3522" s="75">
        <v>1497.35</v>
      </c>
      <c r="E3522" s="75">
        <v>1464.05</v>
      </c>
      <c r="F3522" s="73" t="s">
        <v>17</v>
      </c>
    </row>
    <row r="3523" spans="1:6" ht="38.25" x14ac:dyDescent="0.25">
      <c r="A3523" s="73">
        <v>92614</v>
      </c>
      <c r="B3523" s="74" t="s">
        <v>36493</v>
      </c>
      <c r="C3523" s="73" t="s">
        <v>101</v>
      </c>
      <c r="D3523" s="75">
        <v>1682.46</v>
      </c>
      <c r="E3523" s="75">
        <v>1649.16</v>
      </c>
      <c r="F3523" s="73" t="s">
        <v>17</v>
      </c>
    </row>
    <row r="3524" spans="1:6" ht="38.25" x14ac:dyDescent="0.25">
      <c r="A3524" s="73">
        <v>92616</v>
      </c>
      <c r="B3524" s="74" t="s">
        <v>36494</v>
      </c>
      <c r="C3524" s="73" t="s">
        <v>101</v>
      </c>
      <c r="D3524" s="75">
        <v>1939.18</v>
      </c>
      <c r="E3524" s="75">
        <v>1895.85</v>
      </c>
      <c r="F3524" s="73" t="s">
        <v>17</v>
      </c>
    </row>
    <row r="3525" spans="1:6" ht="38.25" x14ac:dyDescent="0.25">
      <c r="A3525" s="73">
        <v>92618</v>
      </c>
      <c r="B3525" s="74" t="s">
        <v>36495</v>
      </c>
      <c r="C3525" s="73" t="s">
        <v>101</v>
      </c>
      <c r="D3525" s="75">
        <v>2118.62</v>
      </c>
      <c r="E3525" s="75">
        <v>2075.29</v>
      </c>
      <c r="F3525" s="73" t="s">
        <v>17</v>
      </c>
    </row>
    <row r="3526" spans="1:6" ht="38.25" x14ac:dyDescent="0.25">
      <c r="A3526" s="73">
        <v>92620</v>
      </c>
      <c r="B3526" s="74" t="s">
        <v>36496</v>
      </c>
      <c r="C3526" s="73" t="s">
        <v>101</v>
      </c>
      <c r="D3526" s="75">
        <v>2198.77</v>
      </c>
      <c r="E3526" s="75">
        <v>2155.4499999999998</v>
      </c>
      <c r="F3526" s="73" t="s">
        <v>17</v>
      </c>
    </row>
    <row r="3527" spans="1:6" ht="38.25" x14ac:dyDescent="0.25">
      <c r="A3527" s="73">
        <v>92635</v>
      </c>
      <c r="B3527" s="74" t="s">
        <v>3892</v>
      </c>
      <c r="C3527" s="73" t="s">
        <v>101</v>
      </c>
      <c r="D3527" s="75">
        <v>216.58</v>
      </c>
      <c r="E3527" s="75">
        <v>210.91</v>
      </c>
      <c r="F3527" s="73" t="s">
        <v>17</v>
      </c>
    </row>
    <row r="3528" spans="1:6" ht="38.25" x14ac:dyDescent="0.25">
      <c r="A3528" s="73">
        <v>92636</v>
      </c>
      <c r="B3528" s="74" t="s">
        <v>3893</v>
      </c>
      <c r="C3528" s="73" t="s">
        <v>101</v>
      </c>
      <c r="D3528" s="75">
        <v>197.21</v>
      </c>
      <c r="E3528" s="75">
        <v>191.54</v>
      </c>
      <c r="F3528" s="73" t="s">
        <v>17</v>
      </c>
    </row>
    <row r="3529" spans="1:6" ht="38.25" x14ac:dyDescent="0.25">
      <c r="A3529" s="73">
        <v>92637</v>
      </c>
      <c r="B3529" s="74" t="s">
        <v>3894</v>
      </c>
      <c r="C3529" s="73" t="s">
        <v>101</v>
      </c>
      <c r="D3529" s="75">
        <v>76.010000000000005</v>
      </c>
      <c r="E3529" s="75">
        <v>71.53</v>
      </c>
      <c r="F3529" s="73" t="s">
        <v>17</v>
      </c>
    </row>
    <row r="3530" spans="1:6" ht="38.25" x14ac:dyDescent="0.25">
      <c r="A3530" s="73">
        <v>92638</v>
      </c>
      <c r="B3530" s="74" t="s">
        <v>3895</v>
      </c>
      <c r="C3530" s="73" t="s">
        <v>101</v>
      </c>
      <c r="D3530" s="75">
        <v>92.3</v>
      </c>
      <c r="E3530" s="75">
        <v>87.44</v>
      </c>
      <c r="F3530" s="73" t="s">
        <v>17</v>
      </c>
    </row>
    <row r="3531" spans="1:6" ht="38.25" x14ac:dyDescent="0.25">
      <c r="A3531" s="73">
        <v>92639</v>
      </c>
      <c r="B3531" s="74" t="s">
        <v>3896</v>
      </c>
      <c r="C3531" s="73" t="s">
        <v>101</v>
      </c>
      <c r="D3531" s="75">
        <v>106.61</v>
      </c>
      <c r="E3531" s="75">
        <v>101.31</v>
      </c>
      <c r="F3531" s="73" t="s">
        <v>17</v>
      </c>
    </row>
    <row r="3532" spans="1:6" ht="38.25" x14ac:dyDescent="0.25">
      <c r="A3532" s="73">
        <v>92640</v>
      </c>
      <c r="B3532" s="74" t="s">
        <v>3897</v>
      </c>
      <c r="C3532" s="73" t="s">
        <v>101</v>
      </c>
      <c r="D3532" s="75">
        <v>138.03</v>
      </c>
      <c r="E3532" s="75">
        <v>132.16999999999999</v>
      </c>
      <c r="F3532" s="73" t="s">
        <v>17</v>
      </c>
    </row>
    <row r="3533" spans="1:6" ht="38.25" x14ac:dyDescent="0.25">
      <c r="A3533" s="73">
        <v>92642</v>
      </c>
      <c r="B3533" s="74" t="s">
        <v>3898</v>
      </c>
      <c r="C3533" s="73" t="s">
        <v>101</v>
      </c>
      <c r="D3533" s="75">
        <v>207.99</v>
      </c>
      <c r="E3533" s="75">
        <v>201.28</v>
      </c>
      <c r="F3533" s="73" t="s">
        <v>17</v>
      </c>
    </row>
    <row r="3534" spans="1:6" ht="38.25" x14ac:dyDescent="0.25">
      <c r="A3534" s="73">
        <v>92644</v>
      </c>
      <c r="B3534" s="74" t="s">
        <v>3899</v>
      </c>
      <c r="C3534" s="73" t="s">
        <v>101</v>
      </c>
      <c r="D3534" s="75">
        <v>261.08999999999997</v>
      </c>
      <c r="E3534" s="75">
        <v>253.54</v>
      </c>
      <c r="F3534" s="73" t="s">
        <v>17</v>
      </c>
    </row>
    <row r="3535" spans="1:6" ht="38.25" x14ac:dyDescent="0.25">
      <c r="A3535" s="73">
        <v>92657</v>
      </c>
      <c r="B3535" s="74" t="s">
        <v>3900</v>
      </c>
      <c r="C3535" s="73" t="s">
        <v>101</v>
      </c>
      <c r="D3535" s="75">
        <v>28.42</v>
      </c>
      <c r="E3535" s="75">
        <v>27.05</v>
      </c>
      <c r="F3535" s="73" t="s">
        <v>17</v>
      </c>
    </row>
    <row r="3536" spans="1:6" ht="38.25" x14ac:dyDescent="0.25">
      <c r="A3536" s="73">
        <v>92658</v>
      </c>
      <c r="B3536" s="74" t="s">
        <v>3901</v>
      </c>
      <c r="C3536" s="73" t="s">
        <v>101</v>
      </c>
      <c r="D3536" s="75">
        <v>30.27</v>
      </c>
      <c r="E3536" s="75">
        <v>28.9</v>
      </c>
      <c r="F3536" s="73" t="s">
        <v>17</v>
      </c>
    </row>
    <row r="3537" spans="1:6" ht="38.25" x14ac:dyDescent="0.25">
      <c r="A3537" s="73">
        <v>92659</v>
      </c>
      <c r="B3537" s="74" t="s">
        <v>3902</v>
      </c>
      <c r="C3537" s="73" t="s">
        <v>101</v>
      </c>
      <c r="D3537" s="75">
        <v>34.93</v>
      </c>
      <c r="E3537" s="75">
        <v>33.479999999999997</v>
      </c>
      <c r="F3537" s="73" t="s">
        <v>17</v>
      </c>
    </row>
    <row r="3538" spans="1:6" ht="38.25" x14ac:dyDescent="0.25">
      <c r="A3538" s="73">
        <v>92660</v>
      </c>
      <c r="B3538" s="74" t="s">
        <v>3903</v>
      </c>
      <c r="C3538" s="73" t="s">
        <v>101</v>
      </c>
      <c r="D3538" s="75">
        <v>36.65</v>
      </c>
      <c r="E3538" s="75">
        <v>35.200000000000003</v>
      </c>
      <c r="F3538" s="73" t="s">
        <v>17</v>
      </c>
    </row>
    <row r="3539" spans="1:6" ht="38.25" x14ac:dyDescent="0.25">
      <c r="A3539" s="73">
        <v>92661</v>
      </c>
      <c r="B3539" s="74" t="s">
        <v>3904</v>
      </c>
      <c r="C3539" s="73" t="s">
        <v>101</v>
      </c>
      <c r="D3539" s="75">
        <v>41.64</v>
      </c>
      <c r="E3539" s="75">
        <v>40.1</v>
      </c>
      <c r="F3539" s="73" t="s">
        <v>17</v>
      </c>
    </row>
    <row r="3540" spans="1:6" ht="38.25" x14ac:dyDescent="0.25">
      <c r="A3540" s="73">
        <v>92662</v>
      </c>
      <c r="B3540" s="74" t="s">
        <v>3905</v>
      </c>
      <c r="C3540" s="73" t="s">
        <v>101</v>
      </c>
      <c r="D3540" s="75">
        <v>41.97</v>
      </c>
      <c r="E3540" s="75">
        <v>40.43</v>
      </c>
      <c r="F3540" s="73" t="s">
        <v>17</v>
      </c>
    </row>
    <row r="3541" spans="1:6" ht="38.25" x14ac:dyDescent="0.25">
      <c r="A3541" s="73">
        <v>92663</v>
      </c>
      <c r="B3541" s="74" t="s">
        <v>3906</v>
      </c>
      <c r="C3541" s="73" t="s">
        <v>101</v>
      </c>
      <c r="D3541" s="75">
        <v>55.69</v>
      </c>
      <c r="E3541" s="75">
        <v>54.04</v>
      </c>
      <c r="F3541" s="73" t="s">
        <v>17</v>
      </c>
    </row>
    <row r="3542" spans="1:6" ht="38.25" x14ac:dyDescent="0.25">
      <c r="A3542" s="73">
        <v>92664</v>
      </c>
      <c r="B3542" s="74" t="s">
        <v>3907</v>
      </c>
      <c r="C3542" s="73" t="s">
        <v>101</v>
      </c>
      <c r="D3542" s="75">
        <v>55.66</v>
      </c>
      <c r="E3542" s="75">
        <v>54.01</v>
      </c>
      <c r="F3542" s="73" t="s">
        <v>17</v>
      </c>
    </row>
    <row r="3543" spans="1:6" ht="38.25" x14ac:dyDescent="0.25">
      <c r="A3543" s="73">
        <v>92665</v>
      </c>
      <c r="B3543" s="74" t="s">
        <v>3908</v>
      </c>
      <c r="C3543" s="73" t="s">
        <v>101</v>
      </c>
      <c r="D3543" s="75">
        <v>76.45</v>
      </c>
      <c r="E3543" s="75">
        <v>74.63</v>
      </c>
      <c r="F3543" s="73" t="s">
        <v>17</v>
      </c>
    </row>
    <row r="3544" spans="1:6" ht="38.25" x14ac:dyDescent="0.25">
      <c r="A3544" s="73">
        <v>92666</v>
      </c>
      <c r="B3544" s="74" t="s">
        <v>3909</v>
      </c>
      <c r="C3544" s="73" t="s">
        <v>101</v>
      </c>
      <c r="D3544" s="75">
        <v>86.72</v>
      </c>
      <c r="E3544" s="75">
        <v>84.9</v>
      </c>
      <c r="F3544" s="73" t="s">
        <v>17</v>
      </c>
    </row>
    <row r="3545" spans="1:6" ht="38.25" x14ac:dyDescent="0.25">
      <c r="A3545" s="73">
        <v>92667</v>
      </c>
      <c r="B3545" s="74" t="s">
        <v>3910</v>
      </c>
      <c r="C3545" s="73" t="s">
        <v>101</v>
      </c>
      <c r="D3545" s="75">
        <v>112.31</v>
      </c>
      <c r="E3545" s="75">
        <v>110.33</v>
      </c>
      <c r="F3545" s="73" t="s">
        <v>17</v>
      </c>
    </row>
    <row r="3546" spans="1:6" ht="38.25" x14ac:dyDescent="0.25">
      <c r="A3546" s="73">
        <v>92668</v>
      </c>
      <c r="B3546" s="74" t="s">
        <v>3911</v>
      </c>
      <c r="C3546" s="73" t="s">
        <v>101</v>
      </c>
      <c r="D3546" s="75">
        <v>121.45</v>
      </c>
      <c r="E3546" s="75">
        <v>119.47</v>
      </c>
      <c r="F3546" s="73" t="s">
        <v>17</v>
      </c>
    </row>
    <row r="3547" spans="1:6" ht="38.25" x14ac:dyDescent="0.25">
      <c r="A3547" s="73">
        <v>92669</v>
      </c>
      <c r="B3547" s="74" t="s">
        <v>3912</v>
      </c>
      <c r="C3547" s="73" t="s">
        <v>101</v>
      </c>
      <c r="D3547" s="75">
        <v>43.14</v>
      </c>
      <c r="E3547" s="75">
        <v>41.08</v>
      </c>
      <c r="F3547" s="73" t="s">
        <v>17</v>
      </c>
    </row>
    <row r="3548" spans="1:6" ht="38.25" x14ac:dyDescent="0.25">
      <c r="A3548" s="73">
        <v>92670</v>
      </c>
      <c r="B3548" s="74" t="s">
        <v>3913</v>
      </c>
      <c r="C3548" s="73" t="s">
        <v>101</v>
      </c>
      <c r="D3548" s="75">
        <v>40.69</v>
      </c>
      <c r="E3548" s="75">
        <v>38.630000000000003</v>
      </c>
      <c r="F3548" s="73" t="s">
        <v>17</v>
      </c>
    </row>
    <row r="3549" spans="1:6" ht="38.25" x14ac:dyDescent="0.25">
      <c r="A3549" s="73">
        <v>92671</v>
      </c>
      <c r="B3549" s="74" t="s">
        <v>3914</v>
      </c>
      <c r="C3549" s="73" t="s">
        <v>101</v>
      </c>
      <c r="D3549" s="75">
        <v>55.94</v>
      </c>
      <c r="E3549" s="75">
        <v>53.77</v>
      </c>
      <c r="F3549" s="73" t="s">
        <v>17</v>
      </c>
    </row>
    <row r="3550" spans="1:6" ht="38.25" x14ac:dyDescent="0.25">
      <c r="A3550" s="73">
        <v>92672</v>
      </c>
      <c r="B3550" s="74" t="s">
        <v>3915</v>
      </c>
      <c r="C3550" s="73" t="s">
        <v>101</v>
      </c>
      <c r="D3550" s="75">
        <v>51.06</v>
      </c>
      <c r="E3550" s="75">
        <v>48.89</v>
      </c>
      <c r="F3550" s="73" t="s">
        <v>17</v>
      </c>
    </row>
    <row r="3551" spans="1:6" ht="38.25" x14ac:dyDescent="0.25">
      <c r="A3551" s="73">
        <v>92673</v>
      </c>
      <c r="B3551" s="74" t="s">
        <v>3916</v>
      </c>
      <c r="C3551" s="73" t="s">
        <v>101</v>
      </c>
      <c r="D3551" s="75">
        <v>64.12</v>
      </c>
      <c r="E3551" s="75">
        <v>61.81</v>
      </c>
      <c r="F3551" s="73" t="s">
        <v>17</v>
      </c>
    </row>
    <row r="3552" spans="1:6" ht="38.25" x14ac:dyDescent="0.25">
      <c r="A3552" s="73">
        <v>92674</v>
      </c>
      <c r="B3552" s="74" t="s">
        <v>3917</v>
      </c>
      <c r="C3552" s="73" t="s">
        <v>101</v>
      </c>
      <c r="D3552" s="75">
        <v>60.76</v>
      </c>
      <c r="E3552" s="75">
        <v>58.45</v>
      </c>
      <c r="F3552" s="73" t="s">
        <v>17</v>
      </c>
    </row>
    <row r="3553" spans="1:6" ht="38.25" x14ac:dyDescent="0.25">
      <c r="A3553" s="73">
        <v>92675</v>
      </c>
      <c r="B3553" s="74" t="s">
        <v>3918</v>
      </c>
      <c r="C3553" s="73" t="s">
        <v>101</v>
      </c>
      <c r="D3553" s="75">
        <v>82.66</v>
      </c>
      <c r="E3553" s="75">
        <v>80.17</v>
      </c>
      <c r="F3553" s="73" t="s">
        <v>17</v>
      </c>
    </row>
    <row r="3554" spans="1:6" ht="38.25" x14ac:dyDescent="0.25">
      <c r="A3554" s="73">
        <v>92676</v>
      </c>
      <c r="B3554" s="74" t="s">
        <v>3919</v>
      </c>
      <c r="C3554" s="73" t="s">
        <v>101</v>
      </c>
      <c r="D3554" s="75">
        <v>80.38</v>
      </c>
      <c r="E3554" s="75">
        <v>77.89</v>
      </c>
      <c r="F3554" s="73" t="s">
        <v>17</v>
      </c>
    </row>
    <row r="3555" spans="1:6" ht="38.25" x14ac:dyDescent="0.25">
      <c r="A3555" s="73">
        <v>92677</v>
      </c>
      <c r="B3555" s="74" t="s">
        <v>3920</v>
      </c>
      <c r="C3555" s="73" t="s">
        <v>101</v>
      </c>
      <c r="D3555" s="75">
        <v>134.46</v>
      </c>
      <c r="E3555" s="75">
        <v>131.74</v>
      </c>
      <c r="F3555" s="73" t="s">
        <v>17</v>
      </c>
    </row>
    <row r="3556" spans="1:6" ht="38.25" x14ac:dyDescent="0.25">
      <c r="A3556" s="73">
        <v>92678</v>
      </c>
      <c r="B3556" s="74" t="s">
        <v>3921</v>
      </c>
      <c r="C3556" s="73" t="s">
        <v>101</v>
      </c>
      <c r="D3556" s="75">
        <v>124.41</v>
      </c>
      <c r="E3556" s="75">
        <v>121.69</v>
      </c>
      <c r="F3556" s="73" t="s">
        <v>17</v>
      </c>
    </row>
    <row r="3557" spans="1:6" ht="38.25" x14ac:dyDescent="0.25">
      <c r="A3557" s="73">
        <v>92679</v>
      </c>
      <c r="B3557" s="74" t="s">
        <v>3922</v>
      </c>
      <c r="C3557" s="73" t="s">
        <v>101</v>
      </c>
      <c r="D3557" s="75">
        <v>184.21</v>
      </c>
      <c r="E3557" s="75">
        <v>181.23</v>
      </c>
      <c r="F3557" s="73" t="s">
        <v>17</v>
      </c>
    </row>
    <row r="3558" spans="1:6" ht="38.25" x14ac:dyDescent="0.25">
      <c r="A3558" s="73">
        <v>92680</v>
      </c>
      <c r="B3558" s="74" t="s">
        <v>3923</v>
      </c>
      <c r="C3558" s="73" t="s">
        <v>101</v>
      </c>
      <c r="D3558" s="75">
        <v>164.84</v>
      </c>
      <c r="E3558" s="75">
        <v>161.86000000000001</v>
      </c>
      <c r="F3558" s="73" t="s">
        <v>17</v>
      </c>
    </row>
    <row r="3559" spans="1:6" ht="38.25" x14ac:dyDescent="0.25">
      <c r="A3559" s="73">
        <v>92681</v>
      </c>
      <c r="B3559" s="74" t="s">
        <v>3924</v>
      </c>
      <c r="C3559" s="73" t="s">
        <v>101</v>
      </c>
      <c r="D3559" s="75">
        <v>55.17</v>
      </c>
      <c r="E3559" s="75">
        <v>52.43</v>
      </c>
      <c r="F3559" s="73" t="s">
        <v>17</v>
      </c>
    </row>
    <row r="3560" spans="1:6" ht="38.25" x14ac:dyDescent="0.25">
      <c r="A3560" s="73">
        <v>92682</v>
      </c>
      <c r="B3560" s="74" t="s">
        <v>3925</v>
      </c>
      <c r="C3560" s="73" t="s">
        <v>101</v>
      </c>
      <c r="D3560" s="75">
        <v>68.61</v>
      </c>
      <c r="E3560" s="75">
        <v>65.72</v>
      </c>
      <c r="F3560" s="73" t="s">
        <v>17</v>
      </c>
    </row>
    <row r="3561" spans="1:6" ht="38.25" x14ac:dyDescent="0.25">
      <c r="A3561" s="73">
        <v>92683</v>
      </c>
      <c r="B3561" s="74" t="s">
        <v>3926</v>
      </c>
      <c r="C3561" s="73" t="s">
        <v>101</v>
      </c>
      <c r="D3561" s="75">
        <v>79.739999999999995</v>
      </c>
      <c r="E3561" s="75">
        <v>76.66</v>
      </c>
      <c r="F3561" s="73" t="s">
        <v>17</v>
      </c>
    </row>
    <row r="3562" spans="1:6" ht="38.25" x14ac:dyDescent="0.25">
      <c r="A3562" s="73">
        <v>92684</v>
      </c>
      <c r="B3562" s="74" t="s">
        <v>3927</v>
      </c>
      <c r="C3562" s="73" t="s">
        <v>101</v>
      </c>
      <c r="D3562" s="75">
        <v>107.09</v>
      </c>
      <c r="E3562" s="75">
        <v>103.79</v>
      </c>
      <c r="F3562" s="73" t="s">
        <v>17</v>
      </c>
    </row>
    <row r="3563" spans="1:6" ht="38.25" x14ac:dyDescent="0.25">
      <c r="A3563" s="73">
        <v>92685</v>
      </c>
      <c r="B3563" s="74" t="s">
        <v>3928</v>
      </c>
      <c r="C3563" s="73" t="s">
        <v>101</v>
      </c>
      <c r="D3563" s="75">
        <v>170.95</v>
      </c>
      <c r="E3563" s="75">
        <v>167.31</v>
      </c>
      <c r="F3563" s="73" t="s">
        <v>17</v>
      </c>
    </row>
    <row r="3564" spans="1:6" ht="38.25" x14ac:dyDescent="0.25">
      <c r="A3564" s="73">
        <v>92686</v>
      </c>
      <c r="B3564" s="74" t="s">
        <v>3929</v>
      </c>
      <c r="C3564" s="73" t="s">
        <v>101</v>
      </c>
      <c r="D3564" s="75">
        <v>217.89</v>
      </c>
      <c r="E3564" s="75">
        <v>213.93</v>
      </c>
      <c r="F3564" s="73" t="s">
        <v>17</v>
      </c>
    </row>
    <row r="3565" spans="1:6" ht="38.25" x14ac:dyDescent="0.25">
      <c r="A3565" s="73">
        <v>92692</v>
      </c>
      <c r="B3565" s="74" t="s">
        <v>3930</v>
      </c>
      <c r="C3565" s="73" t="s">
        <v>101</v>
      </c>
      <c r="D3565" s="75">
        <v>15.36</v>
      </c>
      <c r="E3565" s="75">
        <v>14.57</v>
      </c>
      <c r="F3565" s="73" t="s">
        <v>17</v>
      </c>
    </row>
    <row r="3566" spans="1:6" ht="38.25" x14ac:dyDescent="0.25">
      <c r="A3566" s="73">
        <v>92693</v>
      </c>
      <c r="B3566" s="74" t="s">
        <v>3931</v>
      </c>
      <c r="C3566" s="73" t="s">
        <v>101</v>
      </c>
      <c r="D3566" s="75">
        <v>15.77</v>
      </c>
      <c r="E3566" s="75">
        <v>14.98</v>
      </c>
      <c r="F3566" s="73" t="s">
        <v>17</v>
      </c>
    </row>
    <row r="3567" spans="1:6" ht="38.25" x14ac:dyDescent="0.25">
      <c r="A3567" s="73">
        <v>92694</v>
      </c>
      <c r="B3567" s="74" t="s">
        <v>3932</v>
      </c>
      <c r="C3567" s="73" t="s">
        <v>101</v>
      </c>
      <c r="D3567" s="75">
        <v>24.46</v>
      </c>
      <c r="E3567" s="75">
        <v>23.1</v>
      </c>
      <c r="F3567" s="73" t="s">
        <v>17</v>
      </c>
    </row>
    <row r="3568" spans="1:6" ht="38.25" x14ac:dyDescent="0.25">
      <c r="A3568" s="73">
        <v>92695</v>
      </c>
      <c r="B3568" s="74" t="s">
        <v>3933</v>
      </c>
      <c r="C3568" s="73" t="s">
        <v>101</v>
      </c>
      <c r="D3568" s="75">
        <v>24.87</v>
      </c>
      <c r="E3568" s="75">
        <v>23.51</v>
      </c>
      <c r="F3568" s="73" t="s">
        <v>17</v>
      </c>
    </row>
    <row r="3569" spans="1:6" ht="25.5" x14ac:dyDescent="0.25">
      <c r="A3569" s="73">
        <v>92696</v>
      </c>
      <c r="B3569" s="74" t="s">
        <v>3934</v>
      </c>
      <c r="C3569" s="73" t="s">
        <v>101</v>
      </c>
      <c r="D3569" s="75">
        <v>38.369999999999997</v>
      </c>
      <c r="E3569" s="75">
        <v>36.17</v>
      </c>
      <c r="F3569" s="73" t="s">
        <v>17</v>
      </c>
    </row>
    <row r="3570" spans="1:6" ht="25.5" x14ac:dyDescent="0.25">
      <c r="A3570" s="73">
        <v>92697</v>
      </c>
      <c r="B3570" s="74" t="s">
        <v>3935</v>
      </c>
      <c r="C3570" s="73" t="s">
        <v>101</v>
      </c>
      <c r="D3570" s="75">
        <v>40.22</v>
      </c>
      <c r="E3570" s="75">
        <v>38.020000000000003</v>
      </c>
      <c r="F3570" s="73" t="s">
        <v>17</v>
      </c>
    </row>
    <row r="3571" spans="1:6" ht="38.25" x14ac:dyDescent="0.25">
      <c r="A3571" s="73">
        <v>92698</v>
      </c>
      <c r="B3571" s="74" t="s">
        <v>3936</v>
      </c>
      <c r="C3571" s="73" t="s">
        <v>101</v>
      </c>
      <c r="D3571" s="75">
        <v>22.71</v>
      </c>
      <c r="E3571" s="75">
        <v>21.53</v>
      </c>
      <c r="F3571" s="73" t="s">
        <v>17</v>
      </c>
    </row>
    <row r="3572" spans="1:6" ht="38.25" x14ac:dyDescent="0.25">
      <c r="A3572" s="73">
        <v>92699</v>
      </c>
      <c r="B3572" s="74" t="s">
        <v>3937</v>
      </c>
      <c r="C3572" s="73" t="s">
        <v>101</v>
      </c>
      <c r="D3572" s="75">
        <v>21.38</v>
      </c>
      <c r="E3572" s="75">
        <v>20.2</v>
      </c>
      <c r="F3572" s="73" t="s">
        <v>17</v>
      </c>
    </row>
    <row r="3573" spans="1:6" ht="38.25" x14ac:dyDescent="0.25">
      <c r="A3573" s="73">
        <v>92700</v>
      </c>
      <c r="B3573" s="74" t="s">
        <v>3938</v>
      </c>
      <c r="C3573" s="73" t="s">
        <v>101</v>
      </c>
      <c r="D3573" s="75">
        <v>37.119999999999997</v>
      </c>
      <c r="E3573" s="75">
        <v>35.090000000000003</v>
      </c>
      <c r="F3573" s="73" t="s">
        <v>17</v>
      </c>
    </row>
    <row r="3574" spans="1:6" ht="38.25" x14ac:dyDescent="0.25">
      <c r="A3574" s="73">
        <v>92701</v>
      </c>
      <c r="B3574" s="74" t="s">
        <v>3939</v>
      </c>
      <c r="C3574" s="73" t="s">
        <v>101</v>
      </c>
      <c r="D3574" s="75">
        <v>35.130000000000003</v>
      </c>
      <c r="E3574" s="75">
        <v>33.1</v>
      </c>
      <c r="F3574" s="73" t="s">
        <v>17</v>
      </c>
    </row>
    <row r="3575" spans="1:6" ht="38.25" x14ac:dyDescent="0.25">
      <c r="A3575" s="73">
        <v>92702</v>
      </c>
      <c r="B3575" s="74" t="s">
        <v>3940</v>
      </c>
      <c r="C3575" s="73" t="s">
        <v>101</v>
      </c>
      <c r="D3575" s="75">
        <v>58.14</v>
      </c>
      <c r="E3575" s="75">
        <v>54.84</v>
      </c>
      <c r="F3575" s="73" t="s">
        <v>17</v>
      </c>
    </row>
    <row r="3576" spans="1:6" ht="38.25" x14ac:dyDescent="0.25">
      <c r="A3576" s="73">
        <v>92703</v>
      </c>
      <c r="B3576" s="74" t="s">
        <v>3941</v>
      </c>
      <c r="C3576" s="73" t="s">
        <v>101</v>
      </c>
      <c r="D3576" s="75">
        <v>55.69</v>
      </c>
      <c r="E3576" s="75">
        <v>52.39</v>
      </c>
      <c r="F3576" s="73" t="s">
        <v>17</v>
      </c>
    </row>
    <row r="3577" spans="1:6" ht="25.5" x14ac:dyDescent="0.25">
      <c r="A3577" s="73">
        <v>92704</v>
      </c>
      <c r="B3577" s="74" t="s">
        <v>3942</v>
      </c>
      <c r="C3577" s="73" t="s">
        <v>101</v>
      </c>
      <c r="D3577" s="75">
        <v>28.77</v>
      </c>
      <c r="E3577" s="75">
        <v>27.19</v>
      </c>
      <c r="F3577" s="73" t="s">
        <v>17</v>
      </c>
    </row>
    <row r="3578" spans="1:6" ht="25.5" x14ac:dyDescent="0.25">
      <c r="A3578" s="73">
        <v>92705</v>
      </c>
      <c r="B3578" s="74" t="s">
        <v>3943</v>
      </c>
      <c r="C3578" s="73" t="s">
        <v>101</v>
      </c>
      <c r="D3578" s="75">
        <v>46.44</v>
      </c>
      <c r="E3578" s="75">
        <v>43.74</v>
      </c>
      <c r="F3578" s="73" t="s">
        <v>17</v>
      </c>
    </row>
    <row r="3579" spans="1:6" ht="25.5" x14ac:dyDescent="0.25">
      <c r="A3579" s="73">
        <v>92706</v>
      </c>
      <c r="B3579" s="74" t="s">
        <v>3944</v>
      </c>
      <c r="C3579" s="73" t="s">
        <v>101</v>
      </c>
      <c r="D3579" s="75">
        <v>75.180000000000007</v>
      </c>
      <c r="E3579" s="75">
        <v>70.78</v>
      </c>
      <c r="F3579" s="73" t="s">
        <v>17</v>
      </c>
    </row>
    <row r="3580" spans="1:6" ht="25.5" x14ac:dyDescent="0.25">
      <c r="A3580" s="73">
        <v>92865</v>
      </c>
      <c r="B3580" s="74" t="s">
        <v>3945</v>
      </c>
      <c r="C3580" s="73" t="s">
        <v>101</v>
      </c>
      <c r="D3580" s="75">
        <v>15.9</v>
      </c>
      <c r="E3580" s="75">
        <v>14.86</v>
      </c>
      <c r="F3580" s="73" t="s">
        <v>17</v>
      </c>
    </row>
    <row r="3581" spans="1:6" ht="25.5" x14ac:dyDescent="0.25">
      <c r="A3581" s="73">
        <v>92866</v>
      </c>
      <c r="B3581" s="74" t="s">
        <v>3946</v>
      </c>
      <c r="C3581" s="73" t="s">
        <v>101</v>
      </c>
      <c r="D3581" s="75">
        <v>14.15</v>
      </c>
      <c r="E3581" s="75">
        <v>13.11</v>
      </c>
      <c r="F3581" s="73" t="s">
        <v>17</v>
      </c>
    </row>
    <row r="3582" spans="1:6" ht="25.5" x14ac:dyDescent="0.25">
      <c r="A3582" s="73">
        <v>92867</v>
      </c>
      <c r="B3582" s="74" t="s">
        <v>3947</v>
      </c>
      <c r="C3582" s="73" t="s">
        <v>101</v>
      </c>
      <c r="D3582" s="75">
        <v>33.61</v>
      </c>
      <c r="E3582" s="75">
        <v>31.03</v>
      </c>
      <c r="F3582" s="73" t="s">
        <v>17</v>
      </c>
    </row>
    <row r="3583" spans="1:6" ht="25.5" x14ac:dyDescent="0.25">
      <c r="A3583" s="73">
        <v>92868</v>
      </c>
      <c r="B3583" s="74" t="s">
        <v>3948</v>
      </c>
      <c r="C3583" s="73" t="s">
        <v>101</v>
      </c>
      <c r="D3583" s="75">
        <v>18.809999999999999</v>
      </c>
      <c r="E3583" s="75">
        <v>17.440000000000001</v>
      </c>
      <c r="F3583" s="73" t="s">
        <v>17</v>
      </c>
    </row>
    <row r="3584" spans="1:6" ht="25.5" x14ac:dyDescent="0.25">
      <c r="A3584" s="73">
        <v>92869</v>
      </c>
      <c r="B3584" s="74" t="s">
        <v>3949</v>
      </c>
      <c r="C3584" s="73" t="s">
        <v>101</v>
      </c>
      <c r="D3584" s="75">
        <v>11.55</v>
      </c>
      <c r="E3584" s="75">
        <v>10.77</v>
      </c>
      <c r="F3584" s="73" t="s">
        <v>17</v>
      </c>
    </row>
    <row r="3585" spans="1:6" ht="25.5" x14ac:dyDescent="0.25">
      <c r="A3585" s="73">
        <v>92870</v>
      </c>
      <c r="B3585" s="74" t="s">
        <v>3950</v>
      </c>
      <c r="C3585" s="73" t="s">
        <v>101</v>
      </c>
      <c r="D3585" s="75">
        <v>36.619999999999997</v>
      </c>
      <c r="E3585" s="75">
        <v>33.94</v>
      </c>
      <c r="F3585" s="73" t="s">
        <v>17</v>
      </c>
    </row>
    <row r="3586" spans="1:6" ht="25.5" x14ac:dyDescent="0.25">
      <c r="A3586" s="73">
        <v>92871</v>
      </c>
      <c r="B3586" s="74" t="s">
        <v>3951</v>
      </c>
      <c r="C3586" s="73" t="s">
        <v>101</v>
      </c>
      <c r="D3586" s="75">
        <v>21.31</v>
      </c>
      <c r="E3586" s="75">
        <v>19.88</v>
      </c>
      <c r="F3586" s="73" t="s">
        <v>17</v>
      </c>
    </row>
    <row r="3587" spans="1:6" ht="25.5" x14ac:dyDescent="0.25">
      <c r="A3587" s="73">
        <v>92872</v>
      </c>
      <c r="B3587" s="74" t="s">
        <v>3952</v>
      </c>
      <c r="C3587" s="73" t="s">
        <v>101</v>
      </c>
      <c r="D3587" s="75">
        <v>13.76</v>
      </c>
      <c r="E3587" s="75">
        <v>12.95</v>
      </c>
      <c r="F3587" s="73" t="s">
        <v>17</v>
      </c>
    </row>
    <row r="3588" spans="1:6" ht="25.5" x14ac:dyDescent="0.25">
      <c r="A3588" s="73">
        <v>92889</v>
      </c>
      <c r="B3588" s="74" t="s">
        <v>3953</v>
      </c>
      <c r="C3588" s="73" t="s">
        <v>101</v>
      </c>
      <c r="D3588" s="75">
        <v>137.88999999999999</v>
      </c>
      <c r="E3588" s="75">
        <v>134.96</v>
      </c>
      <c r="F3588" s="73" t="s">
        <v>17</v>
      </c>
    </row>
    <row r="3589" spans="1:6" ht="25.5" x14ac:dyDescent="0.25">
      <c r="A3589" s="73">
        <v>92890</v>
      </c>
      <c r="B3589" s="74" t="s">
        <v>3954</v>
      </c>
      <c r="C3589" s="73" t="s">
        <v>101</v>
      </c>
      <c r="D3589" s="75">
        <v>207.8</v>
      </c>
      <c r="E3589" s="75">
        <v>204.6</v>
      </c>
      <c r="F3589" s="73" t="s">
        <v>17</v>
      </c>
    </row>
    <row r="3590" spans="1:6" ht="25.5" x14ac:dyDescent="0.25">
      <c r="A3590" s="73">
        <v>92891</v>
      </c>
      <c r="B3590" s="74" t="s">
        <v>3955</v>
      </c>
      <c r="C3590" s="73" t="s">
        <v>101</v>
      </c>
      <c r="D3590" s="75">
        <v>303.52</v>
      </c>
      <c r="E3590" s="75">
        <v>300.07</v>
      </c>
      <c r="F3590" s="73" t="s">
        <v>17</v>
      </c>
    </row>
    <row r="3591" spans="1:6" ht="38.25" x14ac:dyDescent="0.25">
      <c r="A3591" s="73">
        <v>92892</v>
      </c>
      <c r="B3591" s="74" t="s">
        <v>3956</v>
      </c>
      <c r="C3591" s="73" t="s">
        <v>101</v>
      </c>
      <c r="D3591" s="75">
        <v>60.5</v>
      </c>
      <c r="E3591" s="75">
        <v>58.27</v>
      </c>
      <c r="F3591" s="73" t="s">
        <v>17</v>
      </c>
    </row>
    <row r="3592" spans="1:6" ht="38.25" x14ac:dyDescent="0.25">
      <c r="A3592" s="73">
        <v>92893</v>
      </c>
      <c r="B3592" s="74" t="s">
        <v>3957</v>
      </c>
      <c r="C3592" s="73" t="s">
        <v>101</v>
      </c>
      <c r="D3592" s="75">
        <v>85.36</v>
      </c>
      <c r="E3592" s="75">
        <v>82.94</v>
      </c>
      <c r="F3592" s="73" t="s">
        <v>17</v>
      </c>
    </row>
    <row r="3593" spans="1:6" ht="38.25" x14ac:dyDescent="0.25">
      <c r="A3593" s="73">
        <v>92894</v>
      </c>
      <c r="B3593" s="74" t="s">
        <v>3958</v>
      </c>
      <c r="C3593" s="73" t="s">
        <v>101</v>
      </c>
      <c r="D3593" s="75">
        <v>101.73</v>
      </c>
      <c r="E3593" s="75">
        <v>99.08</v>
      </c>
      <c r="F3593" s="73" t="s">
        <v>17</v>
      </c>
    </row>
    <row r="3594" spans="1:6" ht="38.25" x14ac:dyDescent="0.25">
      <c r="A3594" s="73">
        <v>92895</v>
      </c>
      <c r="B3594" s="74" t="s">
        <v>3959</v>
      </c>
      <c r="C3594" s="73" t="s">
        <v>101</v>
      </c>
      <c r="D3594" s="75">
        <v>137.84</v>
      </c>
      <c r="E3594" s="75">
        <v>134.91</v>
      </c>
      <c r="F3594" s="73" t="s">
        <v>17</v>
      </c>
    </row>
    <row r="3595" spans="1:6" ht="38.25" x14ac:dyDescent="0.25">
      <c r="A3595" s="73">
        <v>92896</v>
      </c>
      <c r="B3595" s="74" t="s">
        <v>3960</v>
      </c>
      <c r="C3595" s="73" t="s">
        <v>101</v>
      </c>
      <c r="D3595" s="75">
        <v>209.67</v>
      </c>
      <c r="E3595" s="75">
        <v>206.31</v>
      </c>
      <c r="F3595" s="73" t="s">
        <v>17</v>
      </c>
    </row>
    <row r="3596" spans="1:6" ht="38.25" x14ac:dyDescent="0.25">
      <c r="A3596" s="73">
        <v>92897</v>
      </c>
      <c r="B3596" s="74" t="s">
        <v>3961</v>
      </c>
      <c r="C3596" s="73" t="s">
        <v>101</v>
      </c>
      <c r="D3596" s="75">
        <v>307.36</v>
      </c>
      <c r="E3596" s="75">
        <v>303.58999999999997</v>
      </c>
      <c r="F3596" s="73" t="s">
        <v>17</v>
      </c>
    </row>
    <row r="3597" spans="1:6" ht="38.25" x14ac:dyDescent="0.25">
      <c r="A3597" s="73">
        <v>92898</v>
      </c>
      <c r="B3597" s="74" t="s">
        <v>3962</v>
      </c>
      <c r="C3597" s="73" t="s">
        <v>101</v>
      </c>
      <c r="D3597" s="75">
        <v>50.11</v>
      </c>
      <c r="E3597" s="75">
        <v>48.74</v>
      </c>
      <c r="F3597" s="73" t="s">
        <v>17</v>
      </c>
    </row>
    <row r="3598" spans="1:6" ht="38.25" x14ac:dyDescent="0.25">
      <c r="A3598" s="73">
        <v>92899</v>
      </c>
      <c r="B3598" s="74" t="s">
        <v>3963</v>
      </c>
      <c r="C3598" s="73" t="s">
        <v>101</v>
      </c>
      <c r="D3598" s="75">
        <v>73.55</v>
      </c>
      <c r="E3598" s="75">
        <v>72.099999999999994</v>
      </c>
      <c r="F3598" s="73" t="s">
        <v>17</v>
      </c>
    </row>
    <row r="3599" spans="1:6" ht="38.25" x14ac:dyDescent="0.25">
      <c r="A3599" s="73">
        <v>92900</v>
      </c>
      <c r="B3599" s="74" t="s">
        <v>3964</v>
      </c>
      <c r="C3599" s="73" t="s">
        <v>101</v>
      </c>
      <c r="D3599" s="75">
        <v>88.27</v>
      </c>
      <c r="E3599" s="75">
        <v>86.73</v>
      </c>
      <c r="F3599" s="73" t="s">
        <v>17</v>
      </c>
    </row>
    <row r="3600" spans="1:6" ht="38.25" x14ac:dyDescent="0.25">
      <c r="A3600" s="73">
        <v>92901</v>
      </c>
      <c r="B3600" s="74" t="s">
        <v>3965</v>
      </c>
      <c r="C3600" s="73" t="s">
        <v>101</v>
      </c>
      <c r="D3600" s="75">
        <v>122.35</v>
      </c>
      <c r="E3600" s="75">
        <v>120.7</v>
      </c>
      <c r="F3600" s="73" t="s">
        <v>17</v>
      </c>
    </row>
    <row r="3601" spans="1:6" ht="38.25" x14ac:dyDescent="0.25">
      <c r="A3601" s="73">
        <v>92902</v>
      </c>
      <c r="B3601" s="74" t="s">
        <v>3966</v>
      </c>
      <c r="C3601" s="73" t="s">
        <v>101</v>
      </c>
      <c r="D3601" s="75">
        <v>191.1</v>
      </c>
      <c r="E3601" s="75">
        <v>189.28</v>
      </c>
      <c r="F3601" s="73" t="s">
        <v>17</v>
      </c>
    </row>
    <row r="3602" spans="1:6" ht="38.25" x14ac:dyDescent="0.25">
      <c r="A3602" s="73">
        <v>92903</v>
      </c>
      <c r="B3602" s="74" t="s">
        <v>3967</v>
      </c>
      <c r="C3602" s="73" t="s">
        <v>101</v>
      </c>
      <c r="D3602" s="75">
        <v>285.76</v>
      </c>
      <c r="E3602" s="75">
        <v>283.77999999999997</v>
      </c>
      <c r="F3602" s="73" t="s">
        <v>17</v>
      </c>
    </row>
    <row r="3603" spans="1:6" ht="38.25" x14ac:dyDescent="0.25">
      <c r="A3603" s="73">
        <v>92904</v>
      </c>
      <c r="B3603" s="74" t="s">
        <v>3968</v>
      </c>
      <c r="C3603" s="73" t="s">
        <v>101</v>
      </c>
      <c r="D3603" s="75">
        <v>33.99</v>
      </c>
      <c r="E3603" s="75">
        <v>33.200000000000003</v>
      </c>
      <c r="F3603" s="73" t="s">
        <v>17</v>
      </c>
    </row>
    <row r="3604" spans="1:6" ht="38.25" x14ac:dyDescent="0.25">
      <c r="A3604" s="73">
        <v>92905</v>
      </c>
      <c r="B3604" s="74" t="s">
        <v>3969</v>
      </c>
      <c r="C3604" s="73" t="s">
        <v>101</v>
      </c>
      <c r="D3604" s="75">
        <v>48.77</v>
      </c>
      <c r="E3604" s="75">
        <v>47.41</v>
      </c>
      <c r="F3604" s="73" t="s">
        <v>17</v>
      </c>
    </row>
    <row r="3605" spans="1:6" ht="25.5" x14ac:dyDescent="0.25">
      <c r="A3605" s="73">
        <v>92906</v>
      </c>
      <c r="B3605" s="74" t="s">
        <v>3970</v>
      </c>
      <c r="C3605" s="73" t="s">
        <v>101</v>
      </c>
      <c r="D3605" s="75">
        <v>60.06</v>
      </c>
      <c r="E3605" s="75">
        <v>57.86</v>
      </c>
      <c r="F3605" s="73" t="s">
        <v>17</v>
      </c>
    </row>
    <row r="3606" spans="1:6" ht="38.25" x14ac:dyDescent="0.25">
      <c r="A3606" s="73">
        <v>92907</v>
      </c>
      <c r="B3606" s="74" t="s">
        <v>3971</v>
      </c>
      <c r="C3606" s="73" t="s">
        <v>101</v>
      </c>
      <c r="D3606" s="75">
        <v>75.08</v>
      </c>
      <c r="E3606" s="75">
        <v>72.150000000000006</v>
      </c>
      <c r="F3606" s="73" t="s">
        <v>17</v>
      </c>
    </row>
    <row r="3607" spans="1:6" ht="38.25" x14ac:dyDescent="0.25">
      <c r="A3607" s="73">
        <v>92908</v>
      </c>
      <c r="B3607" s="74" t="s">
        <v>3972</v>
      </c>
      <c r="C3607" s="73" t="s">
        <v>101</v>
      </c>
      <c r="D3607" s="75">
        <v>75.08</v>
      </c>
      <c r="E3607" s="75">
        <v>72.150000000000006</v>
      </c>
      <c r="F3607" s="73" t="s">
        <v>17</v>
      </c>
    </row>
    <row r="3608" spans="1:6" ht="25.5" x14ac:dyDescent="0.25">
      <c r="A3608" s="73">
        <v>92909</v>
      </c>
      <c r="B3608" s="74" t="s">
        <v>3973</v>
      </c>
      <c r="C3608" s="73" t="s">
        <v>101</v>
      </c>
      <c r="D3608" s="75">
        <v>75.08</v>
      </c>
      <c r="E3608" s="75">
        <v>72.150000000000006</v>
      </c>
      <c r="F3608" s="73" t="s">
        <v>17</v>
      </c>
    </row>
    <row r="3609" spans="1:6" ht="38.25" x14ac:dyDescent="0.25">
      <c r="A3609" s="73">
        <v>92910</v>
      </c>
      <c r="B3609" s="74" t="s">
        <v>3974</v>
      </c>
      <c r="C3609" s="73" t="s">
        <v>101</v>
      </c>
      <c r="D3609" s="75">
        <v>107.76</v>
      </c>
      <c r="E3609" s="75">
        <v>104.56</v>
      </c>
      <c r="F3609" s="73" t="s">
        <v>17</v>
      </c>
    </row>
    <row r="3610" spans="1:6" ht="38.25" x14ac:dyDescent="0.25">
      <c r="A3610" s="73">
        <v>92911</v>
      </c>
      <c r="B3610" s="74" t="s">
        <v>3975</v>
      </c>
      <c r="C3610" s="73" t="s">
        <v>101</v>
      </c>
      <c r="D3610" s="75">
        <v>107.76</v>
      </c>
      <c r="E3610" s="75">
        <v>104.56</v>
      </c>
      <c r="F3610" s="73" t="s">
        <v>17</v>
      </c>
    </row>
    <row r="3611" spans="1:6" ht="38.25" x14ac:dyDescent="0.25">
      <c r="A3611" s="73">
        <v>92912</v>
      </c>
      <c r="B3611" s="74" t="s">
        <v>3976</v>
      </c>
      <c r="C3611" s="73" t="s">
        <v>101</v>
      </c>
      <c r="D3611" s="75">
        <v>143.56</v>
      </c>
      <c r="E3611" s="75">
        <v>140.36000000000001</v>
      </c>
      <c r="F3611" s="73" t="s">
        <v>17</v>
      </c>
    </row>
    <row r="3612" spans="1:6" ht="38.25" x14ac:dyDescent="0.25">
      <c r="A3612" s="73">
        <v>92913</v>
      </c>
      <c r="B3612" s="74" t="s">
        <v>3977</v>
      </c>
      <c r="C3612" s="73" t="s">
        <v>101</v>
      </c>
      <c r="D3612" s="75">
        <v>146.78</v>
      </c>
      <c r="E3612" s="75">
        <v>143.33000000000001</v>
      </c>
      <c r="F3612" s="73" t="s">
        <v>17</v>
      </c>
    </row>
    <row r="3613" spans="1:6" ht="25.5" x14ac:dyDescent="0.25">
      <c r="A3613" s="73">
        <v>92914</v>
      </c>
      <c r="B3613" s="74" t="s">
        <v>3978</v>
      </c>
      <c r="C3613" s="73" t="s">
        <v>101</v>
      </c>
      <c r="D3613" s="75">
        <v>146.78</v>
      </c>
      <c r="E3613" s="75">
        <v>143.33000000000001</v>
      </c>
      <c r="F3613" s="73" t="s">
        <v>17</v>
      </c>
    </row>
    <row r="3614" spans="1:6" ht="38.25" x14ac:dyDescent="0.25">
      <c r="A3614" s="73">
        <v>92918</v>
      </c>
      <c r="B3614" s="74" t="s">
        <v>3979</v>
      </c>
      <c r="C3614" s="73" t="s">
        <v>101</v>
      </c>
      <c r="D3614" s="75">
        <v>40.5</v>
      </c>
      <c r="E3614" s="75">
        <v>38.270000000000003</v>
      </c>
      <c r="F3614" s="73" t="s">
        <v>17</v>
      </c>
    </row>
    <row r="3615" spans="1:6" ht="38.25" x14ac:dyDescent="0.25">
      <c r="A3615" s="73">
        <v>92920</v>
      </c>
      <c r="B3615" s="74" t="s">
        <v>3980</v>
      </c>
      <c r="C3615" s="73" t="s">
        <v>101</v>
      </c>
      <c r="D3615" s="75">
        <v>40.76</v>
      </c>
      <c r="E3615" s="75">
        <v>38.53</v>
      </c>
      <c r="F3615" s="73" t="s">
        <v>17</v>
      </c>
    </row>
    <row r="3616" spans="1:6" ht="38.25" x14ac:dyDescent="0.25">
      <c r="A3616" s="73">
        <v>92925</v>
      </c>
      <c r="B3616" s="74" t="s">
        <v>3981</v>
      </c>
      <c r="C3616" s="73" t="s">
        <v>101</v>
      </c>
      <c r="D3616" s="75">
        <v>49.84</v>
      </c>
      <c r="E3616" s="75">
        <v>47.42</v>
      </c>
      <c r="F3616" s="73" t="s">
        <v>17</v>
      </c>
    </row>
    <row r="3617" spans="1:6" ht="38.25" x14ac:dyDescent="0.25">
      <c r="A3617" s="73">
        <v>92926</v>
      </c>
      <c r="B3617" s="74" t="s">
        <v>3982</v>
      </c>
      <c r="C3617" s="73" t="s">
        <v>101</v>
      </c>
      <c r="D3617" s="75">
        <v>49.82</v>
      </c>
      <c r="E3617" s="75">
        <v>47.4</v>
      </c>
      <c r="F3617" s="73" t="s">
        <v>17</v>
      </c>
    </row>
    <row r="3618" spans="1:6" ht="38.25" x14ac:dyDescent="0.25">
      <c r="A3618" s="73">
        <v>92927</v>
      </c>
      <c r="B3618" s="74" t="s">
        <v>3983</v>
      </c>
      <c r="C3618" s="73" t="s">
        <v>101</v>
      </c>
      <c r="D3618" s="75">
        <v>49.82</v>
      </c>
      <c r="E3618" s="75">
        <v>47.4</v>
      </c>
      <c r="F3618" s="73" t="s">
        <v>17</v>
      </c>
    </row>
    <row r="3619" spans="1:6" ht="38.25" x14ac:dyDescent="0.25">
      <c r="A3619" s="73">
        <v>92928</v>
      </c>
      <c r="B3619" s="74" t="s">
        <v>3984</v>
      </c>
      <c r="C3619" s="73" t="s">
        <v>101</v>
      </c>
      <c r="D3619" s="75">
        <v>56.86</v>
      </c>
      <c r="E3619" s="75">
        <v>54.21</v>
      </c>
      <c r="F3619" s="73" t="s">
        <v>17</v>
      </c>
    </row>
    <row r="3620" spans="1:6" ht="38.25" x14ac:dyDescent="0.25">
      <c r="A3620" s="73">
        <v>92929</v>
      </c>
      <c r="B3620" s="74" t="s">
        <v>3985</v>
      </c>
      <c r="C3620" s="73" t="s">
        <v>101</v>
      </c>
      <c r="D3620" s="75">
        <v>56.86</v>
      </c>
      <c r="E3620" s="75">
        <v>54.21</v>
      </c>
      <c r="F3620" s="73" t="s">
        <v>17</v>
      </c>
    </row>
    <row r="3621" spans="1:6" ht="38.25" x14ac:dyDescent="0.25">
      <c r="A3621" s="73">
        <v>92930</v>
      </c>
      <c r="B3621" s="74" t="s">
        <v>3986</v>
      </c>
      <c r="C3621" s="73" t="s">
        <v>101</v>
      </c>
      <c r="D3621" s="75">
        <v>56.86</v>
      </c>
      <c r="E3621" s="75">
        <v>54.21</v>
      </c>
      <c r="F3621" s="73" t="s">
        <v>17</v>
      </c>
    </row>
    <row r="3622" spans="1:6" ht="38.25" x14ac:dyDescent="0.25">
      <c r="A3622" s="73">
        <v>92931</v>
      </c>
      <c r="B3622" s="74" t="s">
        <v>3987</v>
      </c>
      <c r="C3622" s="73" t="s">
        <v>101</v>
      </c>
      <c r="D3622" s="75">
        <v>75.03</v>
      </c>
      <c r="E3622" s="75">
        <v>72.099999999999994</v>
      </c>
      <c r="F3622" s="73" t="s">
        <v>17</v>
      </c>
    </row>
    <row r="3623" spans="1:6" ht="38.25" x14ac:dyDescent="0.25">
      <c r="A3623" s="73">
        <v>92932</v>
      </c>
      <c r="B3623" s="74" t="s">
        <v>3988</v>
      </c>
      <c r="C3623" s="73" t="s">
        <v>101</v>
      </c>
      <c r="D3623" s="75">
        <v>75.03</v>
      </c>
      <c r="E3623" s="75">
        <v>72.099999999999994</v>
      </c>
      <c r="F3623" s="73" t="s">
        <v>17</v>
      </c>
    </row>
    <row r="3624" spans="1:6" ht="38.25" x14ac:dyDescent="0.25">
      <c r="A3624" s="73">
        <v>92933</v>
      </c>
      <c r="B3624" s="74" t="s">
        <v>3989</v>
      </c>
      <c r="C3624" s="73" t="s">
        <v>101</v>
      </c>
      <c r="D3624" s="75">
        <v>75.03</v>
      </c>
      <c r="E3624" s="75">
        <v>72.099999999999994</v>
      </c>
      <c r="F3624" s="73" t="s">
        <v>17</v>
      </c>
    </row>
    <row r="3625" spans="1:6" ht="38.25" x14ac:dyDescent="0.25">
      <c r="A3625" s="73">
        <v>92934</v>
      </c>
      <c r="B3625" s="74" t="s">
        <v>3990</v>
      </c>
      <c r="C3625" s="73" t="s">
        <v>101</v>
      </c>
      <c r="D3625" s="75">
        <v>109.63</v>
      </c>
      <c r="E3625" s="75">
        <v>106.27</v>
      </c>
      <c r="F3625" s="73" t="s">
        <v>17</v>
      </c>
    </row>
    <row r="3626" spans="1:6" ht="38.25" x14ac:dyDescent="0.25">
      <c r="A3626" s="73">
        <v>92935</v>
      </c>
      <c r="B3626" s="74" t="s">
        <v>3991</v>
      </c>
      <c r="C3626" s="73" t="s">
        <v>101</v>
      </c>
      <c r="D3626" s="75">
        <v>109.63</v>
      </c>
      <c r="E3626" s="75">
        <v>106.27</v>
      </c>
      <c r="F3626" s="73" t="s">
        <v>17</v>
      </c>
    </row>
    <row r="3627" spans="1:6" ht="38.25" x14ac:dyDescent="0.25">
      <c r="A3627" s="73">
        <v>92936</v>
      </c>
      <c r="B3627" s="74" t="s">
        <v>3992</v>
      </c>
      <c r="C3627" s="73" t="s">
        <v>101</v>
      </c>
      <c r="D3627" s="75">
        <v>150.62</v>
      </c>
      <c r="E3627" s="75">
        <v>146.85</v>
      </c>
      <c r="F3627" s="73" t="s">
        <v>17</v>
      </c>
    </row>
    <row r="3628" spans="1:6" ht="38.25" x14ac:dyDescent="0.25">
      <c r="A3628" s="73">
        <v>92937</v>
      </c>
      <c r="B3628" s="74" t="s">
        <v>3993</v>
      </c>
      <c r="C3628" s="73" t="s">
        <v>101</v>
      </c>
      <c r="D3628" s="75">
        <v>150.62</v>
      </c>
      <c r="E3628" s="75">
        <v>146.85</v>
      </c>
      <c r="F3628" s="73" t="s">
        <v>17</v>
      </c>
    </row>
    <row r="3629" spans="1:6" ht="38.25" x14ac:dyDescent="0.25">
      <c r="A3629" s="73">
        <v>92938</v>
      </c>
      <c r="B3629" s="74" t="s">
        <v>3994</v>
      </c>
      <c r="C3629" s="73" t="s">
        <v>101</v>
      </c>
      <c r="D3629" s="75">
        <v>30.11</v>
      </c>
      <c r="E3629" s="75">
        <v>28.74</v>
      </c>
      <c r="F3629" s="73" t="s">
        <v>17</v>
      </c>
    </row>
    <row r="3630" spans="1:6" ht="38.25" x14ac:dyDescent="0.25">
      <c r="A3630" s="73">
        <v>92939</v>
      </c>
      <c r="B3630" s="74" t="s">
        <v>3995</v>
      </c>
      <c r="C3630" s="73" t="s">
        <v>101</v>
      </c>
      <c r="D3630" s="75">
        <v>30.37</v>
      </c>
      <c r="E3630" s="75">
        <v>29</v>
      </c>
      <c r="F3630" s="73" t="s">
        <v>17</v>
      </c>
    </row>
    <row r="3631" spans="1:6" ht="38.25" x14ac:dyDescent="0.25">
      <c r="A3631" s="73">
        <v>92940</v>
      </c>
      <c r="B3631" s="74" t="s">
        <v>3996</v>
      </c>
      <c r="C3631" s="73" t="s">
        <v>101</v>
      </c>
      <c r="D3631" s="75">
        <v>38.03</v>
      </c>
      <c r="E3631" s="75">
        <v>36.58</v>
      </c>
      <c r="F3631" s="73" t="s">
        <v>17</v>
      </c>
    </row>
    <row r="3632" spans="1:6" ht="38.25" x14ac:dyDescent="0.25">
      <c r="A3632" s="73">
        <v>92941</v>
      </c>
      <c r="B3632" s="74" t="s">
        <v>3997</v>
      </c>
      <c r="C3632" s="73" t="s">
        <v>101</v>
      </c>
      <c r="D3632" s="75">
        <v>38.01</v>
      </c>
      <c r="E3632" s="75">
        <v>36.56</v>
      </c>
      <c r="F3632" s="73" t="s">
        <v>17</v>
      </c>
    </row>
    <row r="3633" spans="1:6" ht="38.25" x14ac:dyDescent="0.25">
      <c r="A3633" s="73">
        <v>92942</v>
      </c>
      <c r="B3633" s="74" t="s">
        <v>3998</v>
      </c>
      <c r="C3633" s="73" t="s">
        <v>101</v>
      </c>
      <c r="D3633" s="75">
        <v>38.01</v>
      </c>
      <c r="E3633" s="75">
        <v>36.56</v>
      </c>
      <c r="F3633" s="73" t="s">
        <v>17</v>
      </c>
    </row>
    <row r="3634" spans="1:6" ht="38.25" x14ac:dyDescent="0.25">
      <c r="A3634" s="73">
        <v>92943</v>
      </c>
      <c r="B3634" s="74" t="s">
        <v>3999</v>
      </c>
      <c r="C3634" s="73" t="s">
        <v>101</v>
      </c>
      <c r="D3634" s="75">
        <v>43.4</v>
      </c>
      <c r="E3634" s="75">
        <v>41.86</v>
      </c>
      <c r="F3634" s="73" t="s">
        <v>17</v>
      </c>
    </row>
    <row r="3635" spans="1:6" ht="38.25" x14ac:dyDescent="0.25">
      <c r="A3635" s="73">
        <v>92944</v>
      </c>
      <c r="B3635" s="74" t="s">
        <v>4000</v>
      </c>
      <c r="C3635" s="73" t="s">
        <v>101</v>
      </c>
      <c r="D3635" s="75">
        <v>43.4</v>
      </c>
      <c r="E3635" s="75">
        <v>41.86</v>
      </c>
      <c r="F3635" s="73" t="s">
        <v>17</v>
      </c>
    </row>
    <row r="3636" spans="1:6" ht="38.25" x14ac:dyDescent="0.25">
      <c r="A3636" s="73">
        <v>92945</v>
      </c>
      <c r="B3636" s="74" t="s">
        <v>4001</v>
      </c>
      <c r="C3636" s="73" t="s">
        <v>101</v>
      </c>
      <c r="D3636" s="75">
        <v>43.4</v>
      </c>
      <c r="E3636" s="75">
        <v>41.86</v>
      </c>
      <c r="F3636" s="73" t="s">
        <v>17</v>
      </c>
    </row>
    <row r="3637" spans="1:6" ht="38.25" x14ac:dyDescent="0.25">
      <c r="A3637" s="73">
        <v>92946</v>
      </c>
      <c r="B3637" s="74" t="s">
        <v>4002</v>
      </c>
      <c r="C3637" s="73" t="s">
        <v>101</v>
      </c>
      <c r="D3637" s="75">
        <v>59.54</v>
      </c>
      <c r="E3637" s="75">
        <v>57.89</v>
      </c>
      <c r="F3637" s="73" t="s">
        <v>17</v>
      </c>
    </row>
    <row r="3638" spans="1:6" ht="38.25" x14ac:dyDescent="0.25">
      <c r="A3638" s="73">
        <v>92947</v>
      </c>
      <c r="B3638" s="74" t="s">
        <v>4003</v>
      </c>
      <c r="C3638" s="73" t="s">
        <v>101</v>
      </c>
      <c r="D3638" s="75">
        <v>59.54</v>
      </c>
      <c r="E3638" s="75">
        <v>57.89</v>
      </c>
      <c r="F3638" s="73" t="s">
        <v>17</v>
      </c>
    </row>
    <row r="3639" spans="1:6" ht="38.25" x14ac:dyDescent="0.25">
      <c r="A3639" s="73">
        <v>92948</v>
      </c>
      <c r="B3639" s="74" t="s">
        <v>4004</v>
      </c>
      <c r="C3639" s="73" t="s">
        <v>101</v>
      </c>
      <c r="D3639" s="75">
        <v>59.54</v>
      </c>
      <c r="E3639" s="75">
        <v>57.89</v>
      </c>
      <c r="F3639" s="73" t="s">
        <v>17</v>
      </c>
    </row>
    <row r="3640" spans="1:6" ht="38.25" x14ac:dyDescent="0.25">
      <c r="A3640" s="73">
        <v>92949</v>
      </c>
      <c r="B3640" s="74" t="s">
        <v>4005</v>
      </c>
      <c r="C3640" s="73" t="s">
        <v>101</v>
      </c>
      <c r="D3640" s="75">
        <v>91.06</v>
      </c>
      <c r="E3640" s="75">
        <v>89.24</v>
      </c>
      <c r="F3640" s="73" t="s">
        <v>17</v>
      </c>
    </row>
    <row r="3641" spans="1:6" ht="38.25" x14ac:dyDescent="0.25">
      <c r="A3641" s="73">
        <v>92950</v>
      </c>
      <c r="B3641" s="74" t="s">
        <v>4006</v>
      </c>
      <c r="C3641" s="73" t="s">
        <v>101</v>
      </c>
      <c r="D3641" s="75">
        <v>91.06</v>
      </c>
      <c r="E3641" s="75">
        <v>89.24</v>
      </c>
      <c r="F3641" s="73" t="s">
        <v>17</v>
      </c>
    </row>
    <row r="3642" spans="1:6" ht="38.25" x14ac:dyDescent="0.25">
      <c r="A3642" s="73">
        <v>92951</v>
      </c>
      <c r="B3642" s="74" t="s">
        <v>4007</v>
      </c>
      <c r="C3642" s="73" t="s">
        <v>101</v>
      </c>
      <c r="D3642" s="75">
        <v>129.02000000000001</v>
      </c>
      <c r="E3642" s="75">
        <v>127.04</v>
      </c>
      <c r="F3642" s="73" t="s">
        <v>17</v>
      </c>
    </row>
    <row r="3643" spans="1:6" ht="38.25" x14ac:dyDescent="0.25">
      <c r="A3643" s="73">
        <v>92952</v>
      </c>
      <c r="B3643" s="74" t="s">
        <v>4008</v>
      </c>
      <c r="C3643" s="73" t="s">
        <v>101</v>
      </c>
      <c r="D3643" s="75">
        <v>129.02000000000001</v>
      </c>
      <c r="E3643" s="75">
        <v>127.04</v>
      </c>
      <c r="F3643" s="73" t="s">
        <v>17</v>
      </c>
    </row>
    <row r="3644" spans="1:6" ht="38.25" x14ac:dyDescent="0.25">
      <c r="A3644" s="73">
        <v>92953</v>
      </c>
      <c r="B3644" s="74" t="s">
        <v>4009</v>
      </c>
      <c r="C3644" s="73" t="s">
        <v>101</v>
      </c>
      <c r="D3644" s="75">
        <v>26.2</v>
      </c>
      <c r="E3644" s="75">
        <v>24.84</v>
      </c>
      <c r="F3644" s="73" t="s">
        <v>17</v>
      </c>
    </row>
    <row r="3645" spans="1:6" ht="38.25" x14ac:dyDescent="0.25">
      <c r="A3645" s="73">
        <v>93013</v>
      </c>
      <c r="B3645" s="74" t="s">
        <v>4010</v>
      </c>
      <c r="C3645" s="73" t="s">
        <v>101</v>
      </c>
      <c r="D3645" s="75">
        <v>17.14</v>
      </c>
      <c r="E3645" s="75">
        <v>16.100000000000001</v>
      </c>
      <c r="F3645" s="73" t="s">
        <v>17</v>
      </c>
    </row>
    <row r="3646" spans="1:6" ht="38.25" x14ac:dyDescent="0.25">
      <c r="A3646" s="73">
        <v>93014</v>
      </c>
      <c r="B3646" s="74" t="s">
        <v>4011</v>
      </c>
      <c r="C3646" s="73" t="s">
        <v>101</v>
      </c>
      <c r="D3646" s="75">
        <v>21</v>
      </c>
      <c r="E3646" s="75">
        <v>19.8</v>
      </c>
      <c r="F3646" s="73" t="s">
        <v>17</v>
      </c>
    </row>
    <row r="3647" spans="1:6" ht="38.25" x14ac:dyDescent="0.25">
      <c r="A3647" s="73">
        <v>93015</v>
      </c>
      <c r="B3647" s="74" t="s">
        <v>4012</v>
      </c>
      <c r="C3647" s="73" t="s">
        <v>101</v>
      </c>
      <c r="D3647" s="75">
        <v>31.56</v>
      </c>
      <c r="E3647" s="75">
        <v>30.12</v>
      </c>
      <c r="F3647" s="73" t="s">
        <v>17</v>
      </c>
    </row>
    <row r="3648" spans="1:6" ht="38.25" x14ac:dyDescent="0.25">
      <c r="A3648" s="73">
        <v>93016</v>
      </c>
      <c r="B3648" s="74" t="s">
        <v>4013</v>
      </c>
      <c r="C3648" s="73" t="s">
        <v>101</v>
      </c>
      <c r="D3648" s="75">
        <v>38.25</v>
      </c>
      <c r="E3648" s="75">
        <v>36.67</v>
      </c>
      <c r="F3648" s="73" t="s">
        <v>17</v>
      </c>
    </row>
    <row r="3649" spans="1:6" ht="38.25" x14ac:dyDescent="0.25">
      <c r="A3649" s="73">
        <v>93017</v>
      </c>
      <c r="B3649" s="74" t="s">
        <v>4014</v>
      </c>
      <c r="C3649" s="73" t="s">
        <v>101</v>
      </c>
      <c r="D3649" s="75">
        <v>57.24</v>
      </c>
      <c r="E3649" s="75">
        <v>55.25</v>
      </c>
      <c r="F3649" s="73" t="s">
        <v>17</v>
      </c>
    </row>
    <row r="3650" spans="1:6" ht="38.25" x14ac:dyDescent="0.25">
      <c r="A3650" s="73">
        <v>93018</v>
      </c>
      <c r="B3650" s="74" t="s">
        <v>4015</v>
      </c>
      <c r="C3650" s="73" t="s">
        <v>101</v>
      </c>
      <c r="D3650" s="75">
        <v>26.16</v>
      </c>
      <c r="E3650" s="75">
        <v>24.6</v>
      </c>
      <c r="F3650" s="73" t="s">
        <v>17</v>
      </c>
    </row>
    <row r="3651" spans="1:6" ht="38.25" x14ac:dyDescent="0.25">
      <c r="A3651" s="73">
        <v>93020</v>
      </c>
      <c r="B3651" s="74" t="s">
        <v>4016</v>
      </c>
      <c r="C3651" s="73" t="s">
        <v>101</v>
      </c>
      <c r="D3651" s="75">
        <v>33.380000000000003</v>
      </c>
      <c r="E3651" s="75">
        <v>31.58</v>
      </c>
      <c r="F3651" s="73" t="s">
        <v>17</v>
      </c>
    </row>
    <row r="3652" spans="1:6" ht="38.25" x14ac:dyDescent="0.25">
      <c r="A3652" s="73">
        <v>93022</v>
      </c>
      <c r="B3652" s="74" t="s">
        <v>4017</v>
      </c>
      <c r="C3652" s="73" t="s">
        <v>101</v>
      </c>
      <c r="D3652" s="75">
        <v>55.2</v>
      </c>
      <c r="E3652" s="75">
        <v>53.05</v>
      </c>
      <c r="F3652" s="73" t="s">
        <v>17</v>
      </c>
    </row>
    <row r="3653" spans="1:6" ht="38.25" x14ac:dyDescent="0.25">
      <c r="A3653" s="73">
        <v>93024</v>
      </c>
      <c r="B3653" s="74" t="s">
        <v>4018</v>
      </c>
      <c r="C3653" s="73" t="s">
        <v>101</v>
      </c>
      <c r="D3653" s="75">
        <v>58.13</v>
      </c>
      <c r="E3653" s="75">
        <v>55.74</v>
      </c>
      <c r="F3653" s="73" t="s">
        <v>17</v>
      </c>
    </row>
    <row r="3654" spans="1:6" ht="38.25" x14ac:dyDescent="0.25">
      <c r="A3654" s="73">
        <v>93026</v>
      </c>
      <c r="B3654" s="74" t="s">
        <v>4019</v>
      </c>
      <c r="C3654" s="73" t="s">
        <v>101</v>
      </c>
      <c r="D3654" s="75">
        <v>94.41</v>
      </c>
      <c r="E3654" s="75">
        <v>91.43</v>
      </c>
      <c r="F3654" s="73" t="s">
        <v>17</v>
      </c>
    </row>
    <row r="3655" spans="1:6" ht="25.5" x14ac:dyDescent="0.25">
      <c r="A3655" s="73">
        <v>93050</v>
      </c>
      <c r="B3655" s="74" t="s">
        <v>4020</v>
      </c>
      <c r="C3655" s="73" t="s">
        <v>101</v>
      </c>
      <c r="D3655" s="75">
        <v>12.16</v>
      </c>
      <c r="E3655" s="75">
        <v>11.89</v>
      </c>
      <c r="F3655" s="73" t="s">
        <v>17</v>
      </c>
    </row>
    <row r="3656" spans="1:6" ht="25.5" x14ac:dyDescent="0.25">
      <c r="A3656" s="73">
        <v>93052</v>
      </c>
      <c r="B3656" s="74" t="s">
        <v>4021</v>
      </c>
      <c r="C3656" s="73" t="s">
        <v>101</v>
      </c>
      <c r="D3656" s="75">
        <v>553.23</v>
      </c>
      <c r="E3656" s="75">
        <v>552.96</v>
      </c>
      <c r="F3656" s="73" t="s">
        <v>17</v>
      </c>
    </row>
    <row r="3657" spans="1:6" ht="38.25" x14ac:dyDescent="0.25">
      <c r="A3657" s="73">
        <v>93054</v>
      </c>
      <c r="B3657" s="74" t="s">
        <v>4022</v>
      </c>
      <c r="C3657" s="73" t="s">
        <v>101</v>
      </c>
      <c r="D3657" s="75">
        <v>24.1</v>
      </c>
      <c r="E3657" s="75">
        <v>23.71</v>
      </c>
      <c r="F3657" s="73" t="s">
        <v>17</v>
      </c>
    </row>
    <row r="3658" spans="1:6" ht="38.25" x14ac:dyDescent="0.25">
      <c r="A3658" s="73">
        <v>93055</v>
      </c>
      <c r="B3658" s="74" t="s">
        <v>4023</v>
      </c>
      <c r="C3658" s="73" t="s">
        <v>101</v>
      </c>
      <c r="D3658" s="75">
        <v>48</v>
      </c>
      <c r="E3658" s="75">
        <v>47.73</v>
      </c>
      <c r="F3658" s="73" t="s">
        <v>17</v>
      </c>
    </row>
    <row r="3659" spans="1:6" ht="25.5" x14ac:dyDescent="0.25">
      <c r="A3659" s="73">
        <v>93056</v>
      </c>
      <c r="B3659" s="74" t="s">
        <v>4024</v>
      </c>
      <c r="C3659" s="73" t="s">
        <v>101</v>
      </c>
      <c r="D3659" s="75">
        <v>18.16</v>
      </c>
      <c r="E3659" s="75">
        <v>17.809999999999999</v>
      </c>
      <c r="F3659" s="73" t="s">
        <v>17</v>
      </c>
    </row>
    <row r="3660" spans="1:6" ht="38.25" x14ac:dyDescent="0.25">
      <c r="A3660" s="73">
        <v>93057</v>
      </c>
      <c r="B3660" s="74" t="s">
        <v>4025</v>
      </c>
      <c r="C3660" s="73" t="s">
        <v>101</v>
      </c>
      <c r="D3660" s="75">
        <v>15.09</v>
      </c>
      <c r="E3660" s="75">
        <v>14.78</v>
      </c>
      <c r="F3660" s="73" t="s">
        <v>17</v>
      </c>
    </row>
    <row r="3661" spans="1:6" ht="25.5" x14ac:dyDescent="0.25">
      <c r="A3661" s="73">
        <v>93058</v>
      </c>
      <c r="B3661" s="74" t="s">
        <v>4026</v>
      </c>
      <c r="C3661" s="73" t="s">
        <v>101</v>
      </c>
      <c r="D3661" s="75">
        <v>608.66999999999996</v>
      </c>
      <c r="E3661" s="75">
        <v>608.32000000000005</v>
      </c>
      <c r="F3661" s="73" t="s">
        <v>17</v>
      </c>
    </row>
    <row r="3662" spans="1:6" ht="38.25" x14ac:dyDescent="0.25">
      <c r="A3662" s="73">
        <v>93059</v>
      </c>
      <c r="B3662" s="74" t="s">
        <v>4027</v>
      </c>
      <c r="C3662" s="73" t="s">
        <v>101</v>
      </c>
      <c r="D3662" s="75">
        <v>31.36</v>
      </c>
      <c r="E3662" s="75">
        <v>31.02</v>
      </c>
      <c r="F3662" s="73" t="s">
        <v>17</v>
      </c>
    </row>
    <row r="3663" spans="1:6" ht="38.25" x14ac:dyDescent="0.25">
      <c r="A3663" s="73">
        <v>93060</v>
      </c>
      <c r="B3663" s="74" t="s">
        <v>4028</v>
      </c>
      <c r="C3663" s="73" t="s">
        <v>101</v>
      </c>
      <c r="D3663" s="75">
        <v>84.04</v>
      </c>
      <c r="E3663" s="75">
        <v>83.69</v>
      </c>
      <c r="F3663" s="73" t="s">
        <v>17</v>
      </c>
    </row>
    <row r="3664" spans="1:6" ht="25.5" x14ac:dyDescent="0.25">
      <c r="A3664" s="73">
        <v>93061</v>
      </c>
      <c r="B3664" s="74" t="s">
        <v>4029</v>
      </c>
      <c r="C3664" s="73" t="s">
        <v>101</v>
      </c>
      <c r="D3664" s="75">
        <v>34.270000000000003</v>
      </c>
      <c r="E3664" s="75">
        <v>33.83</v>
      </c>
      <c r="F3664" s="73" t="s">
        <v>17</v>
      </c>
    </row>
    <row r="3665" spans="1:6" ht="38.25" x14ac:dyDescent="0.25">
      <c r="A3665" s="73">
        <v>93062</v>
      </c>
      <c r="B3665" s="74" t="s">
        <v>4030</v>
      </c>
      <c r="C3665" s="73" t="s">
        <v>101</v>
      </c>
      <c r="D3665" s="75">
        <v>28.91</v>
      </c>
      <c r="E3665" s="75">
        <v>28.52</v>
      </c>
      <c r="F3665" s="73" t="s">
        <v>17</v>
      </c>
    </row>
    <row r="3666" spans="1:6" ht="38.25" x14ac:dyDescent="0.25">
      <c r="A3666" s="73">
        <v>93063</v>
      </c>
      <c r="B3666" s="74" t="s">
        <v>4031</v>
      </c>
      <c r="C3666" s="73" t="s">
        <v>101</v>
      </c>
      <c r="D3666" s="75">
        <v>697.51</v>
      </c>
      <c r="E3666" s="75">
        <v>697.07</v>
      </c>
      <c r="F3666" s="73" t="s">
        <v>17</v>
      </c>
    </row>
    <row r="3667" spans="1:6" ht="25.5" x14ac:dyDescent="0.25">
      <c r="A3667" s="73">
        <v>93064</v>
      </c>
      <c r="B3667" s="74" t="s">
        <v>4032</v>
      </c>
      <c r="C3667" s="73" t="s">
        <v>101</v>
      </c>
      <c r="D3667" s="75">
        <v>52.51</v>
      </c>
      <c r="E3667" s="75">
        <v>51.98</v>
      </c>
      <c r="F3667" s="73" t="s">
        <v>17</v>
      </c>
    </row>
    <row r="3668" spans="1:6" ht="38.25" x14ac:dyDescent="0.25">
      <c r="A3668" s="73">
        <v>93065</v>
      </c>
      <c r="B3668" s="74" t="s">
        <v>4033</v>
      </c>
      <c r="C3668" s="73" t="s">
        <v>101</v>
      </c>
      <c r="D3668" s="75">
        <v>47.15</v>
      </c>
      <c r="E3668" s="75">
        <v>46.68</v>
      </c>
      <c r="F3668" s="73" t="s">
        <v>17</v>
      </c>
    </row>
    <row r="3669" spans="1:6" ht="38.25" x14ac:dyDescent="0.25">
      <c r="A3669" s="73">
        <v>93066</v>
      </c>
      <c r="B3669" s="74" t="s">
        <v>4034</v>
      </c>
      <c r="C3669" s="73" t="s">
        <v>101</v>
      </c>
      <c r="D3669" s="75">
        <v>875.33</v>
      </c>
      <c r="E3669" s="75">
        <v>874.8</v>
      </c>
      <c r="F3669" s="73" t="s">
        <v>17</v>
      </c>
    </row>
    <row r="3670" spans="1:6" ht="25.5" x14ac:dyDescent="0.25">
      <c r="A3670" s="73">
        <v>93067</v>
      </c>
      <c r="B3670" s="74" t="s">
        <v>4035</v>
      </c>
      <c r="C3670" s="73" t="s">
        <v>101</v>
      </c>
      <c r="D3670" s="75">
        <v>78.02</v>
      </c>
      <c r="E3670" s="75">
        <v>77.33</v>
      </c>
      <c r="F3670" s="73" t="s">
        <v>17</v>
      </c>
    </row>
    <row r="3671" spans="1:6" ht="38.25" x14ac:dyDescent="0.25">
      <c r="A3671" s="73">
        <v>93068</v>
      </c>
      <c r="B3671" s="74" t="s">
        <v>4036</v>
      </c>
      <c r="C3671" s="73" t="s">
        <v>101</v>
      </c>
      <c r="D3671" s="75">
        <v>66.349999999999994</v>
      </c>
      <c r="E3671" s="75">
        <v>65.75</v>
      </c>
      <c r="F3671" s="73" t="s">
        <v>17</v>
      </c>
    </row>
    <row r="3672" spans="1:6" ht="38.25" x14ac:dyDescent="0.25">
      <c r="A3672" s="73">
        <v>93069</v>
      </c>
      <c r="B3672" s="74" t="s">
        <v>4037</v>
      </c>
      <c r="C3672" s="73" t="s">
        <v>101</v>
      </c>
      <c r="D3672" s="75">
        <v>1213.3</v>
      </c>
      <c r="E3672" s="75">
        <v>1212.6099999999999</v>
      </c>
      <c r="F3672" s="73" t="s">
        <v>17</v>
      </c>
    </row>
    <row r="3673" spans="1:6" ht="25.5" x14ac:dyDescent="0.25">
      <c r="A3673" s="73">
        <v>93070</v>
      </c>
      <c r="B3673" s="74" t="s">
        <v>4038</v>
      </c>
      <c r="C3673" s="73" t="s">
        <v>101</v>
      </c>
      <c r="D3673" s="75">
        <v>196.37</v>
      </c>
      <c r="E3673" s="75">
        <v>195.52</v>
      </c>
      <c r="F3673" s="73" t="s">
        <v>17</v>
      </c>
    </row>
    <row r="3674" spans="1:6" ht="38.25" x14ac:dyDescent="0.25">
      <c r="A3674" s="73">
        <v>93071</v>
      </c>
      <c r="B3674" s="74" t="s">
        <v>4039</v>
      </c>
      <c r="C3674" s="73" t="s">
        <v>101</v>
      </c>
      <c r="D3674" s="75">
        <v>180.53</v>
      </c>
      <c r="E3674" s="75">
        <v>179.76</v>
      </c>
      <c r="F3674" s="73" t="s">
        <v>17</v>
      </c>
    </row>
    <row r="3675" spans="1:6" ht="38.25" x14ac:dyDescent="0.25">
      <c r="A3675" s="73">
        <v>93072</v>
      </c>
      <c r="B3675" s="74" t="s">
        <v>4040</v>
      </c>
      <c r="C3675" s="73" t="s">
        <v>101</v>
      </c>
      <c r="D3675" s="75">
        <v>1601.2</v>
      </c>
      <c r="E3675" s="75">
        <v>1600.35</v>
      </c>
      <c r="F3675" s="73" t="s">
        <v>17</v>
      </c>
    </row>
    <row r="3676" spans="1:6" ht="38.25" x14ac:dyDescent="0.25">
      <c r="A3676" s="73">
        <v>93074</v>
      </c>
      <c r="B3676" s="74" t="s">
        <v>4041</v>
      </c>
      <c r="C3676" s="73" t="s">
        <v>101</v>
      </c>
      <c r="D3676" s="75">
        <v>14.68</v>
      </c>
      <c r="E3676" s="75">
        <v>14</v>
      </c>
      <c r="F3676" s="73" t="s">
        <v>17</v>
      </c>
    </row>
    <row r="3677" spans="1:6" ht="38.25" x14ac:dyDescent="0.25">
      <c r="A3677" s="73">
        <v>93075</v>
      </c>
      <c r="B3677" s="74" t="s">
        <v>4042</v>
      </c>
      <c r="C3677" s="73" t="s">
        <v>101</v>
      </c>
      <c r="D3677" s="75">
        <v>21.28</v>
      </c>
      <c r="E3677" s="75">
        <v>20.78</v>
      </c>
      <c r="F3677" s="73" t="s">
        <v>17</v>
      </c>
    </row>
    <row r="3678" spans="1:6" ht="38.25" x14ac:dyDescent="0.25">
      <c r="A3678" s="73">
        <v>93076</v>
      </c>
      <c r="B3678" s="74" t="s">
        <v>4043</v>
      </c>
      <c r="C3678" s="73" t="s">
        <v>101</v>
      </c>
      <c r="D3678" s="75">
        <v>23.23</v>
      </c>
      <c r="E3678" s="75">
        <v>22.44</v>
      </c>
      <c r="F3678" s="73" t="s">
        <v>17</v>
      </c>
    </row>
    <row r="3679" spans="1:6" ht="38.25" x14ac:dyDescent="0.25">
      <c r="A3679" s="73">
        <v>93077</v>
      </c>
      <c r="B3679" s="74" t="s">
        <v>4044</v>
      </c>
      <c r="C3679" s="73" t="s">
        <v>101</v>
      </c>
      <c r="D3679" s="75">
        <v>30.01</v>
      </c>
      <c r="E3679" s="75">
        <v>29.45</v>
      </c>
      <c r="F3679" s="73" t="s">
        <v>17</v>
      </c>
    </row>
    <row r="3680" spans="1:6" ht="38.25" x14ac:dyDescent="0.25">
      <c r="A3680" s="73">
        <v>93078</v>
      </c>
      <c r="B3680" s="74" t="s">
        <v>4045</v>
      </c>
      <c r="C3680" s="73" t="s">
        <v>101</v>
      </c>
      <c r="D3680" s="75">
        <v>33.770000000000003</v>
      </c>
      <c r="E3680" s="75">
        <v>33.130000000000003</v>
      </c>
      <c r="F3680" s="73" t="s">
        <v>17</v>
      </c>
    </row>
    <row r="3681" spans="1:6" ht="38.25" x14ac:dyDescent="0.25">
      <c r="A3681" s="73">
        <v>93079</v>
      </c>
      <c r="B3681" s="74" t="s">
        <v>4046</v>
      </c>
      <c r="C3681" s="73" t="s">
        <v>101</v>
      </c>
      <c r="D3681" s="75">
        <v>32.159999999999997</v>
      </c>
      <c r="E3681" s="75">
        <v>31.28</v>
      </c>
      <c r="F3681" s="73" t="s">
        <v>17</v>
      </c>
    </row>
    <row r="3682" spans="1:6" ht="38.25" x14ac:dyDescent="0.25">
      <c r="A3682" s="73">
        <v>93080</v>
      </c>
      <c r="B3682" s="74" t="s">
        <v>4047</v>
      </c>
      <c r="C3682" s="73" t="s">
        <v>101</v>
      </c>
      <c r="D3682" s="75">
        <v>9.57</v>
      </c>
      <c r="E3682" s="75">
        <v>9.1199999999999992</v>
      </c>
      <c r="F3682" s="73" t="s">
        <v>17</v>
      </c>
    </row>
    <row r="3683" spans="1:6" ht="38.25" x14ac:dyDescent="0.25">
      <c r="A3683" s="73">
        <v>93081</v>
      </c>
      <c r="B3683" s="74" t="s">
        <v>4048</v>
      </c>
      <c r="C3683" s="73" t="s">
        <v>101</v>
      </c>
      <c r="D3683" s="75">
        <v>20.02</v>
      </c>
      <c r="E3683" s="75">
        <v>19.63</v>
      </c>
      <c r="F3683" s="73" t="s">
        <v>17</v>
      </c>
    </row>
    <row r="3684" spans="1:6" ht="38.25" x14ac:dyDescent="0.25">
      <c r="A3684" s="73">
        <v>93082</v>
      </c>
      <c r="B3684" s="74" t="s">
        <v>4049</v>
      </c>
      <c r="C3684" s="73" t="s">
        <v>101</v>
      </c>
      <c r="D3684" s="75">
        <v>25.88</v>
      </c>
      <c r="E3684" s="75">
        <v>25.43</v>
      </c>
      <c r="F3684" s="73" t="s">
        <v>17</v>
      </c>
    </row>
    <row r="3685" spans="1:6" ht="38.25" x14ac:dyDescent="0.25">
      <c r="A3685" s="73">
        <v>93083</v>
      </c>
      <c r="B3685" s="74" t="s">
        <v>4050</v>
      </c>
      <c r="C3685" s="73" t="s">
        <v>101</v>
      </c>
      <c r="D3685" s="75">
        <v>479.21</v>
      </c>
      <c r="E3685" s="75">
        <v>478.76</v>
      </c>
      <c r="F3685" s="73" t="s">
        <v>17</v>
      </c>
    </row>
    <row r="3686" spans="1:6" ht="38.25" x14ac:dyDescent="0.25">
      <c r="A3686" s="73">
        <v>93084</v>
      </c>
      <c r="B3686" s="74" t="s">
        <v>4051</v>
      </c>
      <c r="C3686" s="73" t="s">
        <v>101</v>
      </c>
      <c r="D3686" s="75">
        <v>15.27</v>
      </c>
      <c r="E3686" s="75">
        <v>14.74</v>
      </c>
      <c r="F3686" s="73" t="s">
        <v>17</v>
      </c>
    </row>
    <row r="3687" spans="1:6" ht="38.25" x14ac:dyDescent="0.25">
      <c r="A3687" s="73">
        <v>93085</v>
      </c>
      <c r="B3687" s="74" t="s">
        <v>4052</v>
      </c>
      <c r="C3687" s="73" t="s">
        <v>101</v>
      </c>
      <c r="D3687" s="75">
        <v>16.510000000000002</v>
      </c>
      <c r="E3687" s="75">
        <v>15.77</v>
      </c>
      <c r="F3687" s="73" t="s">
        <v>17</v>
      </c>
    </row>
    <row r="3688" spans="1:6" ht="38.25" x14ac:dyDescent="0.25">
      <c r="A3688" s="73">
        <v>93086</v>
      </c>
      <c r="B3688" s="74" t="s">
        <v>4053</v>
      </c>
      <c r="C3688" s="73" t="s">
        <v>101</v>
      </c>
      <c r="D3688" s="75">
        <v>556.34</v>
      </c>
      <c r="E3688" s="75">
        <v>555.80999999999995</v>
      </c>
      <c r="F3688" s="73" t="s">
        <v>17</v>
      </c>
    </row>
    <row r="3689" spans="1:6" ht="38.25" x14ac:dyDescent="0.25">
      <c r="A3689" s="73">
        <v>93087</v>
      </c>
      <c r="B3689" s="74" t="s">
        <v>4054</v>
      </c>
      <c r="C3689" s="73" t="s">
        <v>101</v>
      </c>
      <c r="D3689" s="75">
        <v>20.98</v>
      </c>
      <c r="E3689" s="75">
        <v>20.56</v>
      </c>
      <c r="F3689" s="73" t="s">
        <v>17</v>
      </c>
    </row>
    <row r="3690" spans="1:6" ht="38.25" x14ac:dyDescent="0.25">
      <c r="A3690" s="73">
        <v>93088</v>
      </c>
      <c r="B3690" s="74" t="s">
        <v>4055</v>
      </c>
      <c r="C3690" s="73" t="s">
        <v>101</v>
      </c>
      <c r="D3690" s="75">
        <v>25.99</v>
      </c>
      <c r="E3690" s="75">
        <v>25.47</v>
      </c>
      <c r="F3690" s="73" t="s">
        <v>17</v>
      </c>
    </row>
    <row r="3691" spans="1:6" ht="38.25" x14ac:dyDescent="0.25">
      <c r="A3691" s="73">
        <v>93089</v>
      </c>
      <c r="B3691" s="74" t="s">
        <v>4056</v>
      </c>
      <c r="C3691" s="73" t="s">
        <v>101</v>
      </c>
      <c r="D3691" s="75">
        <v>51.11</v>
      </c>
      <c r="E3691" s="75">
        <v>50.58</v>
      </c>
      <c r="F3691" s="73" t="s">
        <v>17</v>
      </c>
    </row>
    <row r="3692" spans="1:6" ht="38.25" x14ac:dyDescent="0.25">
      <c r="A3692" s="73">
        <v>93090</v>
      </c>
      <c r="B3692" s="74" t="s">
        <v>4057</v>
      </c>
      <c r="C3692" s="73" t="s">
        <v>101</v>
      </c>
      <c r="D3692" s="75">
        <v>21.03</v>
      </c>
      <c r="E3692" s="75">
        <v>20.45</v>
      </c>
      <c r="F3692" s="73" t="s">
        <v>17</v>
      </c>
    </row>
    <row r="3693" spans="1:6" ht="38.25" x14ac:dyDescent="0.25">
      <c r="A3693" s="73">
        <v>93091</v>
      </c>
      <c r="B3693" s="74" t="s">
        <v>4058</v>
      </c>
      <c r="C3693" s="73" t="s">
        <v>101</v>
      </c>
      <c r="D3693" s="75">
        <v>18.09</v>
      </c>
      <c r="E3693" s="75">
        <v>17.53</v>
      </c>
      <c r="F3693" s="73" t="s">
        <v>17</v>
      </c>
    </row>
    <row r="3694" spans="1:6" ht="38.25" x14ac:dyDescent="0.25">
      <c r="A3694" s="73">
        <v>93092</v>
      </c>
      <c r="B3694" s="74" t="s">
        <v>4059</v>
      </c>
      <c r="C3694" s="73" t="s">
        <v>101</v>
      </c>
      <c r="D3694" s="75">
        <v>611.54</v>
      </c>
      <c r="E3694" s="75">
        <v>610.96</v>
      </c>
      <c r="F3694" s="73" t="s">
        <v>17</v>
      </c>
    </row>
    <row r="3695" spans="1:6" ht="38.25" x14ac:dyDescent="0.25">
      <c r="A3695" s="73">
        <v>93093</v>
      </c>
      <c r="B3695" s="74" t="s">
        <v>4060</v>
      </c>
      <c r="C3695" s="73" t="s">
        <v>101</v>
      </c>
      <c r="D3695" s="75">
        <v>32.79</v>
      </c>
      <c r="E3695" s="75">
        <v>32.340000000000003</v>
      </c>
      <c r="F3695" s="73" t="s">
        <v>17</v>
      </c>
    </row>
    <row r="3696" spans="1:6" ht="38.25" x14ac:dyDescent="0.25">
      <c r="A3696" s="73">
        <v>93094</v>
      </c>
      <c r="B3696" s="74" t="s">
        <v>4061</v>
      </c>
      <c r="C3696" s="73" t="s">
        <v>101</v>
      </c>
      <c r="D3696" s="75">
        <v>86.91</v>
      </c>
      <c r="E3696" s="75">
        <v>86.33</v>
      </c>
      <c r="F3696" s="73" t="s">
        <v>17</v>
      </c>
    </row>
    <row r="3697" spans="1:6" ht="38.25" x14ac:dyDescent="0.25">
      <c r="A3697" s="73">
        <v>93097</v>
      </c>
      <c r="B3697" s="74" t="s">
        <v>4062</v>
      </c>
      <c r="C3697" s="73" t="s">
        <v>101</v>
      </c>
      <c r="D3697" s="75">
        <v>14.97</v>
      </c>
      <c r="E3697" s="75">
        <v>14.27</v>
      </c>
      <c r="F3697" s="73" t="s">
        <v>17</v>
      </c>
    </row>
    <row r="3698" spans="1:6" ht="38.25" x14ac:dyDescent="0.25">
      <c r="A3698" s="73">
        <v>93098</v>
      </c>
      <c r="B3698" s="74" t="s">
        <v>4063</v>
      </c>
      <c r="C3698" s="73" t="s">
        <v>101</v>
      </c>
      <c r="D3698" s="75">
        <v>21.43</v>
      </c>
      <c r="E3698" s="75">
        <v>20.91</v>
      </c>
      <c r="F3698" s="73" t="s">
        <v>17</v>
      </c>
    </row>
    <row r="3699" spans="1:6" ht="38.25" x14ac:dyDescent="0.25">
      <c r="A3699" s="73">
        <v>93099</v>
      </c>
      <c r="B3699" s="74" t="s">
        <v>4064</v>
      </c>
      <c r="C3699" s="73" t="s">
        <v>101</v>
      </c>
      <c r="D3699" s="75">
        <v>26.66</v>
      </c>
      <c r="E3699" s="75">
        <v>25.6</v>
      </c>
      <c r="F3699" s="73" t="s">
        <v>17</v>
      </c>
    </row>
    <row r="3700" spans="1:6" ht="38.25" x14ac:dyDescent="0.25">
      <c r="A3700" s="73">
        <v>93100</v>
      </c>
      <c r="B3700" s="74" t="s">
        <v>4065</v>
      </c>
      <c r="C3700" s="73" t="s">
        <v>101</v>
      </c>
      <c r="D3700" s="75">
        <v>31.73</v>
      </c>
      <c r="E3700" s="75">
        <v>31.03</v>
      </c>
      <c r="F3700" s="73" t="s">
        <v>17</v>
      </c>
    </row>
    <row r="3701" spans="1:6" ht="38.25" x14ac:dyDescent="0.25">
      <c r="A3701" s="73">
        <v>93101</v>
      </c>
      <c r="B3701" s="74" t="s">
        <v>4066</v>
      </c>
      <c r="C3701" s="73" t="s">
        <v>101</v>
      </c>
      <c r="D3701" s="75">
        <v>35.5</v>
      </c>
      <c r="E3701" s="75">
        <v>34.71</v>
      </c>
      <c r="F3701" s="73" t="s">
        <v>17</v>
      </c>
    </row>
    <row r="3702" spans="1:6" ht="38.25" x14ac:dyDescent="0.25">
      <c r="A3702" s="73">
        <v>93102</v>
      </c>
      <c r="B3702" s="74" t="s">
        <v>4067</v>
      </c>
      <c r="C3702" s="73" t="s">
        <v>101</v>
      </c>
      <c r="D3702" s="75">
        <v>38.28</v>
      </c>
      <c r="E3702" s="75">
        <v>36.909999999999997</v>
      </c>
      <c r="F3702" s="73" t="s">
        <v>17</v>
      </c>
    </row>
    <row r="3703" spans="1:6" ht="38.25" x14ac:dyDescent="0.25">
      <c r="A3703" s="73">
        <v>93103</v>
      </c>
      <c r="B3703" s="74" t="s">
        <v>4068</v>
      </c>
      <c r="C3703" s="73" t="s">
        <v>101</v>
      </c>
      <c r="D3703" s="75">
        <v>9.77</v>
      </c>
      <c r="E3703" s="75">
        <v>9.3000000000000007</v>
      </c>
      <c r="F3703" s="73" t="s">
        <v>17</v>
      </c>
    </row>
    <row r="3704" spans="1:6" ht="38.25" x14ac:dyDescent="0.25">
      <c r="A3704" s="73">
        <v>93104</v>
      </c>
      <c r="B3704" s="74" t="s">
        <v>4069</v>
      </c>
      <c r="C3704" s="73" t="s">
        <v>101</v>
      </c>
      <c r="D3704" s="75">
        <v>20.11</v>
      </c>
      <c r="E3704" s="75">
        <v>19.71</v>
      </c>
      <c r="F3704" s="73" t="s">
        <v>17</v>
      </c>
    </row>
    <row r="3705" spans="1:6" ht="38.25" x14ac:dyDescent="0.25">
      <c r="A3705" s="73">
        <v>93105</v>
      </c>
      <c r="B3705" s="74" t="s">
        <v>4070</v>
      </c>
      <c r="C3705" s="73" t="s">
        <v>101</v>
      </c>
      <c r="D3705" s="75">
        <v>26.08</v>
      </c>
      <c r="E3705" s="75">
        <v>25.61</v>
      </c>
      <c r="F3705" s="73" t="s">
        <v>17</v>
      </c>
    </row>
    <row r="3706" spans="1:6" ht="38.25" x14ac:dyDescent="0.25">
      <c r="A3706" s="73">
        <v>93106</v>
      </c>
      <c r="B3706" s="74" t="s">
        <v>4071</v>
      </c>
      <c r="C3706" s="73" t="s">
        <v>101</v>
      </c>
      <c r="D3706" s="75">
        <v>479.41</v>
      </c>
      <c r="E3706" s="75">
        <v>478.94</v>
      </c>
      <c r="F3706" s="73" t="s">
        <v>17</v>
      </c>
    </row>
    <row r="3707" spans="1:6" ht="38.25" x14ac:dyDescent="0.25">
      <c r="A3707" s="73">
        <v>93107</v>
      </c>
      <c r="B3707" s="74" t="s">
        <v>4072</v>
      </c>
      <c r="C3707" s="73" t="s">
        <v>101</v>
      </c>
      <c r="D3707" s="75">
        <v>17.579999999999998</v>
      </c>
      <c r="E3707" s="75">
        <v>16.87</v>
      </c>
      <c r="F3707" s="73" t="s">
        <v>17</v>
      </c>
    </row>
    <row r="3708" spans="1:6" ht="38.25" x14ac:dyDescent="0.25">
      <c r="A3708" s="73">
        <v>93108</v>
      </c>
      <c r="B3708" s="74" t="s">
        <v>4073</v>
      </c>
      <c r="C3708" s="73" t="s">
        <v>101</v>
      </c>
      <c r="D3708" s="75">
        <v>14.81</v>
      </c>
      <c r="E3708" s="75">
        <v>14.22</v>
      </c>
      <c r="F3708" s="73" t="s">
        <v>17</v>
      </c>
    </row>
    <row r="3709" spans="1:6" ht="38.25" x14ac:dyDescent="0.25">
      <c r="A3709" s="73">
        <v>93109</v>
      </c>
      <c r="B3709" s="74" t="s">
        <v>4074</v>
      </c>
      <c r="C3709" s="73" t="s">
        <v>101</v>
      </c>
      <c r="D3709" s="75">
        <v>558.65</v>
      </c>
      <c r="E3709" s="75">
        <v>557.94000000000005</v>
      </c>
      <c r="F3709" s="73" t="s">
        <v>17</v>
      </c>
    </row>
    <row r="3710" spans="1:6" ht="38.25" x14ac:dyDescent="0.25">
      <c r="A3710" s="73">
        <v>93110</v>
      </c>
      <c r="B3710" s="74" t="s">
        <v>4075</v>
      </c>
      <c r="C3710" s="73" t="s">
        <v>101</v>
      </c>
      <c r="D3710" s="75">
        <v>22.14</v>
      </c>
      <c r="E3710" s="75">
        <v>21.62</v>
      </c>
      <c r="F3710" s="73" t="s">
        <v>17</v>
      </c>
    </row>
    <row r="3711" spans="1:6" ht="38.25" x14ac:dyDescent="0.25">
      <c r="A3711" s="73">
        <v>93111</v>
      </c>
      <c r="B3711" s="74" t="s">
        <v>4076</v>
      </c>
      <c r="C3711" s="73" t="s">
        <v>101</v>
      </c>
      <c r="D3711" s="75">
        <v>26.81</v>
      </c>
      <c r="E3711" s="75">
        <v>26.21</v>
      </c>
      <c r="F3711" s="73" t="s">
        <v>17</v>
      </c>
    </row>
    <row r="3712" spans="1:6" ht="38.25" x14ac:dyDescent="0.25">
      <c r="A3712" s="73">
        <v>93112</v>
      </c>
      <c r="B3712" s="74" t="s">
        <v>4077</v>
      </c>
      <c r="C3712" s="73" t="s">
        <v>101</v>
      </c>
      <c r="D3712" s="75">
        <v>53.42</v>
      </c>
      <c r="E3712" s="75">
        <v>52.71</v>
      </c>
      <c r="F3712" s="73" t="s">
        <v>17</v>
      </c>
    </row>
    <row r="3713" spans="1:6" ht="38.25" x14ac:dyDescent="0.25">
      <c r="A3713" s="73">
        <v>93113</v>
      </c>
      <c r="B3713" s="74" t="s">
        <v>30931</v>
      </c>
      <c r="C3713" s="73" t="s">
        <v>101</v>
      </c>
      <c r="D3713" s="75">
        <v>25.15</v>
      </c>
      <c r="E3713" s="75">
        <v>24.23</v>
      </c>
      <c r="F3713" s="73" t="s">
        <v>17</v>
      </c>
    </row>
    <row r="3714" spans="1:6" ht="38.25" x14ac:dyDescent="0.25">
      <c r="A3714" s="73">
        <v>93114</v>
      </c>
      <c r="B3714" s="74" t="s">
        <v>4078</v>
      </c>
      <c r="C3714" s="73" t="s">
        <v>101</v>
      </c>
      <c r="D3714" s="75">
        <v>34.86</v>
      </c>
      <c r="E3714" s="75">
        <v>34.229999999999997</v>
      </c>
      <c r="F3714" s="73" t="s">
        <v>17</v>
      </c>
    </row>
    <row r="3715" spans="1:6" ht="38.25" x14ac:dyDescent="0.25">
      <c r="A3715" s="73">
        <v>93115</v>
      </c>
      <c r="B3715" s="74" t="s">
        <v>4079</v>
      </c>
      <c r="C3715" s="73" t="s">
        <v>101</v>
      </c>
      <c r="D3715" s="75">
        <v>91.03</v>
      </c>
      <c r="E3715" s="75">
        <v>90.11</v>
      </c>
      <c r="F3715" s="73" t="s">
        <v>17</v>
      </c>
    </row>
    <row r="3716" spans="1:6" ht="38.25" x14ac:dyDescent="0.25">
      <c r="A3716" s="73">
        <v>93116</v>
      </c>
      <c r="B3716" s="74" t="s">
        <v>4080</v>
      </c>
      <c r="C3716" s="73" t="s">
        <v>101</v>
      </c>
      <c r="D3716" s="75">
        <v>615.66</v>
      </c>
      <c r="E3716" s="75">
        <v>614.74</v>
      </c>
      <c r="F3716" s="73" t="s">
        <v>17</v>
      </c>
    </row>
    <row r="3717" spans="1:6" ht="38.25" x14ac:dyDescent="0.25">
      <c r="A3717" s="73">
        <v>93117</v>
      </c>
      <c r="B3717" s="74" t="s">
        <v>4081</v>
      </c>
      <c r="C3717" s="73" t="s">
        <v>101</v>
      </c>
      <c r="D3717" s="75">
        <v>62.19</v>
      </c>
      <c r="E3717" s="75">
        <v>61.54</v>
      </c>
      <c r="F3717" s="73" t="s">
        <v>17</v>
      </c>
    </row>
    <row r="3718" spans="1:6" ht="38.25" x14ac:dyDescent="0.25">
      <c r="A3718" s="73">
        <v>93118</v>
      </c>
      <c r="B3718" s="74" t="s">
        <v>4082</v>
      </c>
      <c r="C3718" s="73" t="s">
        <v>101</v>
      </c>
      <c r="D3718" s="75">
        <v>91.69</v>
      </c>
      <c r="E3718" s="75">
        <v>90.71</v>
      </c>
      <c r="F3718" s="73" t="s">
        <v>17</v>
      </c>
    </row>
    <row r="3719" spans="1:6" ht="38.25" x14ac:dyDescent="0.25">
      <c r="A3719" s="73">
        <v>93119</v>
      </c>
      <c r="B3719" s="74" t="s">
        <v>4083</v>
      </c>
      <c r="C3719" s="73" t="s">
        <v>101</v>
      </c>
      <c r="D3719" s="75">
        <v>18.59</v>
      </c>
      <c r="E3719" s="75">
        <v>18.190000000000001</v>
      </c>
      <c r="F3719" s="73" t="s">
        <v>17</v>
      </c>
    </row>
    <row r="3720" spans="1:6" ht="38.25" x14ac:dyDescent="0.25">
      <c r="A3720" s="73">
        <v>93120</v>
      </c>
      <c r="B3720" s="74" t="s">
        <v>4084</v>
      </c>
      <c r="C3720" s="73" t="s">
        <v>101</v>
      </c>
      <c r="D3720" s="75">
        <v>27.69</v>
      </c>
      <c r="E3720" s="75">
        <v>27.32</v>
      </c>
      <c r="F3720" s="73" t="s">
        <v>17</v>
      </c>
    </row>
    <row r="3721" spans="1:6" ht="38.25" x14ac:dyDescent="0.25">
      <c r="A3721" s="73">
        <v>93121</v>
      </c>
      <c r="B3721" s="74" t="s">
        <v>4085</v>
      </c>
      <c r="C3721" s="73" t="s">
        <v>101</v>
      </c>
      <c r="D3721" s="75">
        <v>31.45</v>
      </c>
      <c r="E3721" s="75">
        <v>31</v>
      </c>
      <c r="F3721" s="73" t="s">
        <v>17</v>
      </c>
    </row>
    <row r="3722" spans="1:6" ht="38.25" x14ac:dyDescent="0.25">
      <c r="A3722" s="73">
        <v>93122</v>
      </c>
      <c r="B3722" s="74" t="s">
        <v>4086</v>
      </c>
      <c r="C3722" s="73" t="s">
        <v>101</v>
      </c>
      <c r="D3722" s="75">
        <v>27.87</v>
      </c>
      <c r="E3722" s="75">
        <v>27.35</v>
      </c>
      <c r="F3722" s="73" t="s">
        <v>17</v>
      </c>
    </row>
    <row r="3723" spans="1:6" ht="38.25" x14ac:dyDescent="0.25">
      <c r="A3723" s="73">
        <v>93123</v>
      </c>
      <c r="B3723" s="74" t="s">
        <v>30932</v>
      </c>
      <c r="C3723" s="73" t="s">
        <v>101</v>
      </c>
      <c r="D3723" s="75">
        <v>61.85</v>
      </c>
      <c r="E3723" s="75">
        <v>61.19</v>
      </c>
      <c r="F3723" s="73" t="s">
        <v>17</v>
      </c>
    </row>
    <row r="3724" spans="1:6" ht="38.25" x14ac:dyDescent="0.25">
      <c r="A3724" s="73">
        <v>93124</v>
      </c>
      <c r="B3724" s="74" t="s">
        <v>4087</v>
      </c>
      <c r="C3724" s="73" t="s">
        <v>101</v>
      </c>
      <c r="D3724" s="75">
        <v>96.97</v>
      </c>
      <c r="E3724" s="75">
        <v>96.16</v>
      </c>
      <c r="F3724" s="73" t="s">
        <v>17</v>
      </c>
    </row>
    <row r="3725" spans="1:6" ht="38.25" x14ac:dyDescent="0.25">
      <c r="A3725" s="73">
        <v>93125</v>
      </c>
      <c r="B3725" s="74" t="s">
        <v>4088</v>
      </c>
      <c r="C3725" s="73" t="s">
        <v>101</v>
      </c>
      <c r="D3725" s="75">
        <v>142.47</v>
      </c>
      <c r="E3725" s="75">
        <v>141.44</v>
      </c>
      <c r="F3725" s="73" t="s">
        <v>17</v>
      </c>
    </row>
    <row r="3726" spans="1:6" ht="38.25" x14ac:dyDescent="0.25">
      <c r="A3726" s="73">
        <v>93126</v>
      </c>
      <c r="B3726" s="74" t="s">
        <v>4089</v>
      </c>
      <c r="C3726" s="73" t="s">
        <v>101</v>
      </c>
      <c r="D3726" s="75">
        <v>314.14</v>
      </c>
      <c r="E3726" s="75">
        <v>312.88</v>
      </c>
      <c r="F3726" s="73" t="s">
        <v>17</v>
      </c>
    </row>
    <row r="3727" spans="1:6" ht="38.25" x14ac:dyDescent="0.25">
      <c r="A3727" s="73">
        <v>93133</v>
      </c>
      <c r="B3727" s="74" t="s">
        <v>4090</v>
      </c>
      <c r="C3727" s="73" t="s">
        <v>101</v>
      </c>
      <c r="D3727" s="75">
        <v>21.31</v>
      </c>
      <c r="E3727" s="75">
        <v>20.49</v>
      </c>
      <c r="F3727" s="73" t="s">
        <v>17</v>
      </c>
    </row>
    <row r="3728" spans="1:6" ht="51" x14ac:dyDescent="0.25">
      <c r="A3728" s="73">
        <v>93396</v>
      </c>
      <c r="B3728" s="74" t="s">
        <v>30933</v>
      </c>
      <c r="C3728" s="73" t="s">
        <v>101</v>
      </c>
      <c r="D3728" s="75">
        <v>659.27</v>
      </c>
      <c r="E3728" s="75">
        <v>647.96</v>
      </c>
      <c r="F3728" s="73" t="s">
        <v>17</v>
      </c>
    </row>
    <row r="3729" spans="1:6" ht="51" x14ac:dyDescent="0.25">
      <c r="A3729" s="73">
        <v>93441</v>
      </c>
      <c r="B3729" s="74" t="s">
        <v>30934</v>
      </c>
      <c r="C3729" s="73" t="s">
        <v>101</v>
      </c>
      <c r="D3729" s="75">
        <v>1040.8499999999999</v>
      </c>
      <c r="E3729" s="75">
        <v>1031.8399999999999</v>
      </c>
      <c r="F3729" s="73" t="s">
        <v>17</v>
      </c>
    </row>
    <row r="3730" spans="1:6" ht="51" x14ac:dyDescent="0.25">
      <c r="A3730" s="73">
        <v>93442</v>
      </c>
      <c r="B3730" s="74" t="s">
        <v>30935</v>
      </c>
      <c r="C3730" s="73" t="s">
        <v>101</v>
      </c>
      <c r="D3730" s="75">
        <v>1209.68</v>
      </c>
      <c r="E3730" s="75">
        <v>1199.92</v>
      </c>
      <c r="F3730" s="73" t="s">
        <v>17</v>
      </c>
    </row>
    <row r="3731" spans="1:6" ht="25.5" x14ac:dyDescent="0.25">
      <c r="A3731" s="73">
        <v>93653</v>
      </c>
      <c r="B3731" s="74" t="s">
        <v>30936</v>
      </c>
      <c r="C3731" s="73" t="s">
        <v>101</v>
      </c>
      <c r="D3731" s="75">
        <v>14.61</v>
      </c>
      <c r="E3731" s="75">
        <v>14.44</v>
      </c>
      <c r="F3731" s="73" t="s">
        <v>17</v>
      </c>
    </row>
    <row r="3732" spans="1:6" ht="25.5" x14ac:dyDescent="0.25">
      <c r="A3732" s="73">
        <v>93654</v>
      </c>
      <c r="B3732" s="74" t="s">
        <v>30937</v>
      </c>
      <c r="C3732" s="73" t="s">
        <v>101</v>
      </c>
      <c r="D3732" s="75">
        <v>14.61</v>
      </c>
      <c r="E3732" s="75">
        <v>14.44</v>
      </c>
      <c r="F3732" s="73" t="s">
        <v>17</v>
      </c>
    </row>
    <row r="3733" spans="1:6" ht="25.5" x14ac:dyDescent="0.25">
      <c r="A3733" s="73">
        <v>93655</v>
      </c>
      <c r="B3733" s="74" t="s">
        <v>30938</v>
      </c>
      <c r="C3733" s="73" t="s">
        <v>101</v>
      </c>
      <c r="D3733" s="75">
        <v>15.68</v>
      </c>
      <c r="E3733" s="75">
        <v>15.46</v>
      </c>
      <c r="F3733" s="73" t="s">
        <v>17</v>
      </c>
    </row>
    <row r="3734" spans="1:6" ht="25.5" x14ac:dyDescent="0.25">
      <c r="A3734" s="73">
        <v>93656</v>
      </c>
      <c r="B3734" s="74" t="s">
        <v>30939</v>
      </c>
      <c r="C3734" s="73" t="s">
        <v>101</v>
      </c>
      <c r="D3734" s="75">
        <v>16.66</v>
      </c>
      <c r="E3734" s="75">
        <v>16.36</v>
      </c>
      <c r="F3734" s="73" t="s">
        <v>17</v>
      </c>
    </row>
    <row r="3735" spans="1:6" ht="25.5" x14ac:dyDescent="0.25">
      <c r="A3735" s="73">
        <v>93657</v>
      </c>
      <c r="B3735" s="74" t="s">
        <v>30940</v>
      </c>
      <c r="C3735" s="73" t="s">
        <v>101</v>
      </c>
      <c r="D3735" s="75">
        <v>18.37</v>
      </c>
      <c r="E3735" s="75">
        <v>17.96</v>
      </c>
      <c r="F3735" s="73" t="s">
        <v>17</v>
      </c>
    </row>
    <row r="3736" spans="1:6" ht="25.5" x14ac:dyDescent="0.25">
      <c r="A3736" s="73">
        <v>93658</v>
      </c>
      <c r="B3736" s="74" t="s">
        <v>30941</v>
      </c>
      <c r="C3736" s="73" t="s">
        <v>101</v>
      </c>
      <c r="D3736" s="75">
        <v>26.2</v>
      </c>
      <c r="E3736" s="75">
        <v>25.6</v>
      </c>
      <c r="F3736" s="73" t="s">
        <v>17</v>
      </c>
    </row>
    <row r="3737" spans="1:6" ht="25.5" x14ac:dyDescent="0.25">
      <c r="A3737" s="73">
        <v>93659</v>
      </c>
      <c r="B3737" s="74" t="s">
        <v>30942</v>
      </c>
      <c r="C3737" s="73" t="s">
        <v>101</v>
      </c>
      <c r="D3737" s="75">
        <v>29.46</v>
      </c>
      <c r="E3737" s="75">
        <v>28.64</v>
      </c>
      <c r="F3737" s="73" t="s">
        <v>17</v>
      </c>
    </row>
    <row r="3738" spans="1:6" ht="25.5" x14ac:dyDescent="0.25">
      <c r="A3738" s="73">
        <v>93660</v>
      </c>
      <c r="B3738" s="74" t="s">
        <v>30943</v>
      </c>
      <c r="C3738" s="73" t="s">
        <v>101</v>
      </c>
      <c r="D3738" s="75">
        <v>71.040000000000006</v>
      </c>
      <c r="E3738" s="75">
        <v>70.709999999999994</v>
      </c>
      <c r="F3738" s="73" t="s">
        <v>17</v>
      </c>
    </row>
    <row r="3739" spans="1:6" ht="25.5" x14ac:dyDescent="0.25">
      <c r="A3739" s="73">
        <v>93661</v>
      </c>
      <c r="B3739" s="74" t="s">
        <v>30944</v>
      </c>
      <c r="C3739" s="73" t="s">
        <v>101</v>
      </c>
      <c r="D3739" s="75">
        <v>71.040000000000006</v>
      </c>
      <c r="E3739" s="75">
        <v>70.709999999999994</v>
      </c>
      <c r="F3739" s="73" t="s">
        <v>17</v>
      </c>
    </row>
    <row r="3740" spans="1:6" ht="25.5" x14ac:dyDescent="0.25">
      <c r="A3740" s="73">
        <v>93662</v>
      </c>
      <c r="B3740" s="74" t="s">
        <v>30945</v>
      </c>
      <c r="C3740" s="73" t="s">
        <v>101</v>
      </c>
      <c r="D3740" s="75">
        <v>73.19</v>
      </c>
      <c r="E3740" s="75">
        <v>72.75</v>
      </c>
      <c r="F3740" s="73" t="s">
        <v>17</v>
      </c>
    </row>
    <row r="3741" spans="1:6" ht="25.5" x14ac:dyDescent="0.25">
      <c r="A3741" s="73">
        <v>93663</v>
      </c>
      <c r="B3741" s="74" t="s">
        <v>30946</v>
      </c>
      <c r="C3741" s="73" t="s">
        <v>101</v>
      </c>
      <c r="D3741" s="75">
        <v>75.14</v>
      </c>
      <c r="E3741" s="75">
        <v>74.540000000000006</v>
      </c>
      <c r="F3741" s="73" t="s">
        <v>17</v>
      </c>
    </row>
    <row r="3742" spans="1:6" ht="25.5" x14ac:dyDescent="0.25">
      <c r="A3742" s="73">
        <v>93664</v>
      </c>
      <c r="B3742" s="74" t="s">
        <v>30947</v>
      </c>
      <c r="C3742" s="73" t="s">
        <v>101</v>
      </c>
      <c r="D3742" s="75">
        <v>78.45</v>
      </c>
      <c r="E3742" s="75">
        <v>77.650000000000006</v>
      </c>
      <c r="F3742" s="73" t="s">
        <v>17</v>
      </c>
    </row>
    <row r="3743" spans="1:6" ht="25.5" x14ac:dyDescent="0.25">
      <c r="A3743" s="73">
        <v>93665</v>
      </c>
      <c r="B3743" s="74" t="s">
        <v>30948</v>
      </c>
      <c r="C3743" s="73" t="s">
        <v>101</v>
      </c>
      <c r="D3743" s="75">
        <v>82.41</v>
      </c>
      <c r="E3743" s="75">
        <v>81.22</v>
      </c>
      <c r="F3743" s="73" t="s">
        <v>17</v>
      </c>
    </row>
    <row r="3744" spans="1:6" ht="25.5" x14ac:dyDescent="0.25">
      <c r="A3744" s="73">
        <v>93666</v>
      </c>
      <c r="B3744" s="74" t="s">
        <v>30949</v>
      </c>
      <c r="C3744" s="73" t="s">
        <v>101</v>
      </c>
      <c r="D3744" s="75">
        <v>88.95</v>
      </c>
      <c r="E3744" s="75">
        <v>87.3</v>
      </c>
      <c r="F3744" s="73" t="s">
        <v>17</v>
      </c>
    </row>
    <row r="3745" spans="1:6" ht="25.5" x14ac:dyDescent="0.25">
      <c r="A3745" s="73">
        <v>93667</v>
      </c>
      <c r="B3745" s="74" t="s">
        <v>30950</v>
      </c>
      <c r="C3745" s="73" t="s">
        <v>101</v>
      </c>
      <c r="D3745" s="75">
        <v>88.92</v>
      </c>
      <c r="E3745" s="75">
        <v>88.42</v>
      </c>
      <c r="F3745" s="73" t="s">
        <v>17</v>
      </c>
    </row>
    <row r="3746" spans="1:6" ht="25.5" x14ac:dyDescent="0.25">
      <c r="A3746" s="73">
        <v>93668</v>
      </c>
      <c r="B3746" s="74" t="s">
        <v>30951</v>
      </c>
      <c r="C3746" s="73" t="s">
        <v>101</v>
      </c>
      <c r="D3746" s="75">
        <v>88.92</v>
      </c>
      <c r="E3746" s="75">
        <v>88.42</v>
      </c>
      <c r="F3746" s="73" t="s">
        <v>17</v>
      </c>
    </row>
    <row r="3747" spans="1:6" ht="25.5" x14ac:dyDescent="0.25">
      <c r="A3747" s="73">
        <v>93669</v>
      </c>
      <c r="B3747" s="74" t="s">
        <v>30952</v>
      </c>
      <c r="C3747" s="73" t="s">
        <v>101</v>
      </c>
      <c r="D3747" s="75">
        <v>92.13</v>
      </c>
      <c r="E3747" s="75">
        <v>91.48</v>
      </c>
      <c r="F3747" s="73" t="s">
        <v>17</v>
      </c>
    </row>
    <row r="3748" spans="1:6" ht="25.5" x14ac:dyDescent="0.25">
      <c r="A3748" s="73">
        <v>93670</v>
      </c>
      <c r="B3748" s="74" t="s">
        <v>30953</v>
      </c>
      <c r="C3748" s="73" t="s">
        <v>101</v>
      </c>
      <c r="D3748" s="75">
        <v>95.06</v>
      </c>
      <c r="E3748" s="75">
        <v>94.18</v>
      </c>
      <c r="F3748" s="73" t="s">
        <v>17</v>
      </c>
    </row>
    <row r="3749" spans="1:6" ht="25.5" x14ac:dyDescent="0.25">
      <c r="A3749" s="73">
        <v>93671</v>
      </c>
      <c r="B3749" s="74" t="s">
        <v>30954</v>
      </c>
      <c r="C3749" s="73" t="s">
        <v>101</v>
      </c>
      <c r="D3749" s="75">
        <v>100.03</v>
      </c>
      <c r="E3749" s="75">
        <v>98.82</v>
      </c>
      <c r="F3749" s="73" t="s">
        <v>17</v>
      </c>
    </row>
    <row r="3750" spans="1:6" ht="25.5" x14ac:dyDescent="0.25">
      <c r="A3750" s="73">
        <v>93672</v>
      </c>
      <c r="B3750" s="74" t="s">
        <v>30955</v>
      </c>
      <c r="C3750" s="73" t="s">
        <v>101</v>
      </c>
      <c r="D3750" s="75">
        <v>107.46</v>
      </c>
      <c r="E3750" s="75">
        <v>105.68</v>
      </c>
      <c r="F3750" s="73" t="s">
        <v>17</v>
      </c>
    </row>
    <row r="3751" spans="1:6" ht="25.5" x14ac:dyDescent="0.25">
      <c r="A3751" s="73">
        <v>93673</v>
      </c>
      <c r="B3751" s="74" t="s">
        <v>30956</v>
      </c>
      <c r="C3751" s="73" t="s">
        <v>101</v>
      </c>
      <c r="D3751" s="75">
        <v>117.25</v>
      </c>
      <c r="E3751" s="75">
        <v>114.79</v>
      </c>
      <c r="F3751" s="73" t="s">
        <v>17</v>
      </c>
    </row>
    <row r="3752" spans="1:6" ht="25.5" x14ac:dyDescent="0.25">
      <c r="A3752" s="73">
        <v>93674</v>
      </c>
      <c r="B3752" s="74" t="s">
        <v>30957</v>
      </c>
      <c r="C3752" s="73" t="s">
        <v>101</v>
      </c>
      <c r="D3752" s="75">
        <v>183.42</v>
      </c>
      <c r="E3752" s="75">
        <v>182.82</v>
      </c>
      <c r="F3752" s="73" t="s">
        <v>17</v>
      </c>
    </row>
    <row r="3753" spans="1:6" ht="25.5" x14ac:dyDescent="0.25">
      <c r="A3753" s="73">
        <v>93675</v>
      </c>
      <c r="B3753" s="74" t="s">
        <v>30958</v>
      </c>
      <c r="C3753" s="73" t="s">
        <v>101</v>
      </c>
      <c r="D3753" s="75">
        <v>194.75</v>
      </c>
      <c r="E3753" s="75">
        <v>193.56</v>
      </c>
      <c r="F3753" s="73" t="s">
        <v>17</v>
      </c>
    </row>
    <row r="3754" spans="1:6" ht="25.5" x14ac:dyDescent="0.25">
      <c r="A3754" s="73">
        <v>93676</v>
      </c>
      <c r="B3754" s="74" t="s">
        <v>30959</v>
      </c>
      <c r="C3754" s="73" t="s">
        <v>101</v>
      </c>
      <c r="D3754" s="75">
        <v>218.39</v>
      </c>
      <c r="E3754" s="75">
        <v>217.2</v>
      </c>
      <c r="F3754" s="73" t="s">
        <v>17</v>
      </c>
    </row>
    <row r="3755" spans="1:6" x14ac:dyDescent="0.25">
      <c r="A3755" s="73">
        <v>94232</v>
      </c>
      <c r="B3755" s="74" t="s">
        <v>4091</v>
      </c>
      <c r="C3755" s="73" t="s">
        <v>101</v>
      </c>
      <c r="D3755" s="75">
        <v>3.24</v>
      </c>
      <c r="E3755" s="75">
        <v>2.98</v>
      </c>
      <c r="F3755" s="73" t="s">
        <v>17</v>
      </c>
    </row>
    <row r="3756" spans="1:6" ht="38.25" x14ac:dyDescent="0.25">
      <c r="A3756" s="73">
        <v>94465</v>
      </c>
      <c r="B3756" s="74" t="s">
        <v>4092</v>
      </c>
      <c r="C3756" s="73" t="s">
        <v>101</v>
      </c>
      <c r="D3756" s="75">
        <v>52.95</v>
      </c>
      <c r="E3756" s="75">
        <v>51.53</v>
      </c>
      <c r="F3756" s="73" t="s">
        <v>17</v>
      </c>
    </row>
    <row r="3757" spans="1:6" ht="38.25" x14ac:dyDescent="0.25">
      <c r="A3757" s="73">
        <v>94466</v>
      </c>
      <c r="B3757" s="74" t="s">
        <v>4093</v>
      </c>
      <c r="C3757" s="73" t="s">
        <v>101</v>
      </c>
      <c r="D3757" s="75">
        <v>52.98</v>
      </c>
      <c r="E3757" s="75">
        <v>51.56</v>
      </c>
      <c r="F3757" s="73" t="s">
        <v>17</v>
      </c>
    </row>
    <row r="3758" spans="1:6" ht="38.25" x14ac:dyDescent="0.25">
      <c r="A3758" s="73">
        <v>94467</v>
      </c>
      <c r="B3758" s="74" t="s">
        <v>4094</v>
      </c>
      <c r="C3758" s="73" t="s">
        <v>101</v>
      </c>
      <c r="D3758" s="75">
        <v>84.97</v>
      </c>
      <c r="E3758" s="75">
        <v>83.31</v>
      </c>
      <c r="F3758" s="73" t="s">
        <v>17</v>
      </c>
    </row>
    <row r="3759" spans="1:6" ht="38.25" x14ac:dyDescent="0.25">
      <c r="A3759" s="73">
        <v>94468</v>
      </c>
      <c r="B3759" s="74" t="s">
        <v>4095</v>
      </c>
      <c r="C3759" s="73" t="s">
        <v>101</v>
      </c>
      <c r="D3759" s="75">
        <v>74.7</v>
      </c>
      <c r="E3759" s="75">
        <v>73.040000000000006</v>
      </c>
      <c r="F3759" s="73" t="s">
        <v>17</v>
      </c>
    </row>
    <row r="3760" spans="1:6" ht="38.25" x14ac:dyDescent="0.25">
      <c r="A3760" s="73">
        <v>94469</v>
      </c>
      <c r="B3760" s="74" t="s">
        <v>4096</v>
      </c>
      <c r="C3760" s="73" t="s">
        <v>101</v>
      </c>
      <c r="D3760" s="75">
        <v>121.31</v>
      </c>
      <c r="E3760" s="75">
        <v>119.34</v>
      </c>
      <c r="F3760" s="73" t="s">
        <v>17</v>
      </c>
    </row>
    <row r="3761" spans="1:6" ht="38.25" x14ac:dyDescent="0.25">
      <c r="A3761" s="73">
        <v>94470</v>
      </c>
      <c r="B3761" s="74" t="s">
        <v>4097</v>
      </c>
      <c r="C3761" s="73" t="s">
        <v>101</v>
      </c>
      <c r="D3761" s="75">
        <v>112.17</v>
      </c>
      <c r="E3761" s="75">
        <v>110.2</v>
      </c>
      <c r="F3761" s="73" t="s">
        <v>17</v>
      </c>
    </row>
    <row r="3762" spans="1:6" ht="38.25" x14ac:dyDescent="0.25">
      <c r="A3762" s="73">
        <v>94471</v>
      </c>
      <c r="B3762" s="74" t="s">
        <v>4098</v>
      </c>
      <c r="C3762" s="73" t="s">
        <v>101</v>
      </c>
      <c r="D3762" s="75">
        <v>76.33</v>
      </c>
      <c r="E3762" s="75">
        <v>74.180000000000007</v>
      </c>
      <c r="F3762" s="73" t="s">
        <v>17</v>
      </c>
    </row>
    <row r="3763" spans="1:6" ht="38.25" x14ac:dyDescent="0.25">
      <c r="A3763" s="73">
        <v>94472</v>
      </c>
      <c r="B3763" s="74" t="s">
        <v>4099</v>
      </c>
      <c r="C3763" s="73" t="s">
        <v>101</v>
      </c>
      <c r="D3763" s="75">
        <v>78.61</v>
      </c>
      <c r="E3763" s="75">
        <v>76.459999999999994</v>
      </c>
      <c r="F3763" s="73" t="s">
        <v>17</v>
      </c>
    </row>
    <row r="3764" spans="1:6" ht="38.25" x14ac:dyDescent="0.25">
      <c r="A3764" s="73">
        <v>94473</v>
      </c>
      <c r="B3764" s="74" t="s">
        <v>4100</v>
      </c>
      <c r="C3764" s="73" t="s">
        <v>101</v>
      </c>
      <c r="D3764" s="75">
        <v>121.74</v>
      </c>
      <c r="E3764" s="75">
        <v>119.24</v>
      </c>
      <c r="F3764" s="73" t="s">
        <v>17</v>
      </c>
    </row>
    <row r="3765" spans="1:6" ht="38.25" x14ac:dyDescent="0.25">
      <c r="A3765" s="73">
        <v>94474</v>
      </c>
      <c r="B3765" s="74" t="s">
        <v>871</v>
      </c>
      <c r="C3765" s="73" t="s">
        <v>101</v>
      </c>
      <c r="D3765" s="75">
        <v>131.79</v>
      </c>
      <c r="E3765" s="75">
        <v>129.29</v>
      </c>
      <c r="F3765" s="73" t="s">
        <v>17</v>
      </c>
    </row>
    <row r="3766" spans="1:6" ht="38.25" x14ac:dyDescent="0.25">
      <c r="A3766" s="73">
        <v>94475</v>
      </c>
      <c r="B3766" s="74" t="s">
        <v>4101</v>
      </c>
      <c r="C3766" s="73" t="s">
        <v>101</v>
      </c>
      <c r="D3766" s="75">
        <v>164.57</v>
      </c>
      <c r="E3766" s="75">
        <v>161.62</v>
      </c>
      <c r="F3766" s="73" t="s">
        <v>17</v>
      </c>
    </row>
    <row r="3767" spans="1:6" ht="38.25" x14ac:dyDescent="0.25">
      <c r="A3767" s="73">
        <v>94476</v>
      </c>
      <c r="B3767" s="74" t="s">
        <v>4102</v>
      </c>
      <c r="C3767" s="73" t="s">
        <v>101</v>
      </c>
      <c r="D3767" s="75">
        <v>183.94</v>
      </c>
      <c r="E3767" s="75">
        <v>180.99</v>
      </c>
      <c r="F3767" s="73" t="s">
        <v>17</v>
      </c>
    </row>
    <row r="3768" spans="1:6" ht="38.25" x14ac:dyDescent="0.25">
      <c r="A3768" s="73">
        <v>94477</v>
      </c>
      <c r="B3768" s="74" t="s">
        <v>4103</v>
      </c>
      <c r="C3768" s="73" t="s">
        <v>101</v>
      </c>
      <c r="D3768" s="75">
        <v>101.7</v>
      </c>
      <c r="E3768" s="75">
        <v>98.84</v>
      </c>
      <c r="F3768" s="73" t="s">
        <v>17</v>
      </c>
    </row>
    <row r="3769" spans="1:6" ht="38.25" x14ac:dyDescent="0.25">
      <c r="A3769" s="73">
        <v>94478</v>
      </c>
      <c r="B3769" s="74" t="s">
        <v>4104</v>
      </c>
      <c r="C3769" s="73" t="s">
        <v>101</v>
      </c>
      <c r="D3769" s="75">
        <v>167.35</v>
      </c>
      <c r="E3769" s="75">
        <v>164.02</v>
      </c>
      <c r="F3769" s="73" t="s">
        <v>17</v>
      </c>
    </row>
    <row r="3770" spans="1:6" ht="38.25" x14ac:dyDescent="0.25">
      <c r="A3770" s="73">
        <v>94479</v>
      </c>
      <c r="B3770" s="74" t="s">
        <v>4105</v>
      </c>
      <c r="C3770" s="73" t="s">
        <v>101</v>
      </c>
      <c r="D3770" s="75">
        <v>217.53</v>
      </c>
      <c r="E3770" s="75">
        <v>213.59</v>
      </c>
      <c r="F3770" s="73" t="s">
        <v>17</v>
      </c>
    </row>
    <row r="3771" spans="1:6" ht="38.25" x14ac:dyDescent="0.25">
      <c r="A3771" s="73">
        <v>94480</v>
      </c>
      <c r="B3771" s="74" t="s">
        <v>4106</v>
      </c>
      <c r="C3771" s="73" t="s">
        <v>101</v>
      </c>
      <c r="D3771" s="75">
        <v>3148.12</v>
      </c>
      <c r="E3771" s="75">
        <v>3100.85</v>
      </c>
      <c r="F3771" s="73" t="s">
        <v>17</v>
      </c>
    </row>
    <row r="3772" spans="1:6" ht="38.25" x14ac:dyDescent="0.25">
      <c r="A3772" s="73">
        <v>94481</v>
      </c>
      <c r="B3772" s="74" t="s">
        <v>4107</v>
      </c>
      <c r="C3772" s="73" t="s">
        <v>101</v>
      </c>
      <c r="D3772" s="75">
        <v>2188.96</v>
      </c>
      <c r="E3772" s="75">
        <v>2144.85</v>
      </c>
      <c r="F3772" s="73" t="s">
        <v>17</v>
      </c>
    </row>
    <row r="3773" spans="1:6" ht="38.25" x14ac:dyDescent="0.25">
      <c r="A3773" s="73">
        <v>94482</v>
      </c>
      <c r="B3773" s="74" t="s">
        <v>4108</v>
      </c>
      <c r="C3773" s="73" t="s">
        <v>101</v>
      </c>
      <c r="D3773" s="75">
        <v>1711.78</v>
      </c>
      <c r="E3773" s="75">
        <v>1669.93</v>
      </c>
      <c r="F3773" s="73" t="s">
        <v>17</v>
      </c>
    </row>
    <row r="3774" spans="1:6" ht="38.25" x14ac:dyDescent="0.25">
      <c r="A3774" s="73">
        <v>94483</v>
      </c>
      <c r="B3774" s="74" t="s">
        <v>4109</v>
      </c>
      <c r="C3774" s="73" t="s">
        <v>101</v>
      </c>
      <c r="D3774" s="75">
        <v>1427.21</v>
      </c>
      <c r="E3774" s="75">
        <v>1387.24</v>
      </c>
      <c r="F3774" s="73" t="s">
        <v>17</v>
      </c>
    </row>
    <row r="3775" spans="1:6" ht="25.5" x14ac:dyDescent="0.25">
      <c r="A3775" s="73">
        <v>94489</v>
      </c>
      <c r="B3775" s="74" t="s">
        <v>30960</v>
      </c>
      <c r="C3775" s="73" t="s">
        <v>101</v>
      </c>
      <c r="D3775" s="75">
        <v>22.2</v>
      </c>
      <c r="E3775" s="75">
        <v>21.84</v>
      </c>
      <c r="F3775" s="73" t="s">
        <v>17</v>
      </c>
    </row>
    <row r="3776" spans="1:6" ht="25.5" x14ac:dyDescent="0.25">
      <c r="A3776" s="73">
        <v>94490</v>
      </c>
      <c r="B3776" s="74" t="s">
        <v>30961</v>
      </c>
      <c r="C3776" s="73" t="s">
        <v>101</v>
      </c>
      <c r="D3776" s="75">
        <v>31.64</v>
      </c>
      <c r="E3776" s="75">
        <v>31.28</v>
      </c>
      <c r="F3776" s="73" t="s">
        <v>17</v>
      </c>
    </row>
    <row r="3777" spans="1:6" ht="25.5" x14ac:dyDescent="0.25">
      <c r="A3777" s="73">
        <v>94491</v>
      </c>
      <c r="B3777" s="74" t="s">
        <v>30962</v>
      </c>
      <c r="C3777" s="73" t="s">
        <v>101</v>
      </c>
      <c r="D3777" s="75">
        <v>43.58</v>
      </c>
      <c r="E3777" s="75">
        <v>43.06</v>
      </c>
      <c r="F3777" s="73" t="s">
        <v>17</v>
      </c>
    </row>
    <row r="3778" spans="1:6" ht="25.5" x14ac:dyDescent="0.25">
      <c r="A3778" s="73">
        <v>94492</v>
      </c>
      <c r="B3778" s="74" t="s">
        <v>30963</v>
      </c>
      <c r="C3778" s="73" t="s">
        <v>101</v>
      </c>
      <c r="D3778" s="75">
        <v>44.69</v>
      </c>
      <c r="E3778" s="75">
        <v>44.17</v>
      </c>
      <c r="F3778" s="73" t="s">
        <v>17</v>
      </c>
    </row>
    <row r="3779" spans="1:6" ht="25.5" x14ac:dyDescent="0.25">
      <c r="A3779" s="73">
        <v>94493</v>
      </c>
      <c r="B3779" s="74" t="s">
        <v>30964</v>
      </c>
      <c r="C3779" s="73" t="s">
        <v>101</v>
      </c>
      <c r="D3779" s="75">
        <v>81.81</v>
      </c>
      <c r="E3779" s="75">
        <v>80.97</v>
      </c>
      <c r="F3779" s="73" t="s">
        <v>17</v>
      </c>
    </row>
    <row r="3780" spans="1:6" ht="25.5" x14ac:dyDescent="0.25">
      <c r="A3780" s="73">
        <v>94495</v>
      </c>
      <c r="B3780" s="74" t="s">
        <v>4110</v>
      </c>
      <c r="C3780" s="73" t="s">
        <v>101</v>
      </c>
      <c r="D3780" s="75">
        <v>93.16</v>
      </c>
      <c r="E3780" s="75">
        <v>92.49</v>
      </c>
      <c r="F3780" s="73" t="s">
        <v>17</v>
      </c>
    </row>
    <row r="3781" spans="1:6" ht="25.5" x14ac:dyDescent="0.25">
      <c r="A3781" s="73">
        <v>94496</v>
      </c>
      <c r="B3781" s="74" t="s">
        <v>4111</v>
      </c>
      <c r="C3781" s="73" t="s">
        <v>101</v>
      </c>
      <c r="D3781" s="75">
        <v>126.95</v>
      </c>
      <c r="E3781" s="75">
        <v>126.03</v>
      </c>
      <c r="F3781" s="73" t="s">
        <v>17</v>
      </c>
    </row>
    <row r="3782" spans="1:6" ht="25.5" x14ac:dyDescent="0.25">
      <c r="A3782" s="73">
        <v>94497</v>
      </c>
      <c r="B3782" s="74" t="s">
        <v>4112</v>
      </c>
      <c r="C3782" s="73" t="s">
        <v>101</v>
      </c>
      <c r="D3782" s="75">
        <v>160.69999999999999</v>
      </c>
      <c r="E3782" s="75">
        <v>159.5</v>
      </c>
      <c r="F3782" s="73" t="s">
        <v>17</v>
      </c>
    </row>
    <row r="3783" spans="1:6" ht="25.5" x14ac:dyDescent="0.25">
      <c r="A3783" s="73">
        <v>94498</v>
      </c>
      <c r="B3783" s="74" t="s">
        <v>4113</v>
      </c>
      <c r="C3783" s="73" t="s">
        <v>101</v>
      </c>
      <c r="D3783" s="75">
        <v>222.31</v>
      </c>
      <c r="E3783" s="75">
        <v>220.77</v>
      </c>
      <c r="F3783" s="73" t="s">
        <v>17</v>
      </c>
    </row>
    <row r="3784" spans="1:6" ht="25.5" x14ac:dyDescent="0.25">
      <c r="A3784" s="73">
        <v>94499</v>
      </c>
      <c r="B3784" s="74" t="s">
        <v>4114</v>
      </c>
      <c r="C3784" s="73" t="s">
        <v>101</v>
      </c>
      <c r="D3784" s="75">
        <v>447.02</v>
      </c>
      <c r="E3784" s="75">
        <v>444.95</v>
      </c>
      <c r="F3784" s="73" t="s">
        <v>17</v>
      </c>
    </row>
    <row r="3785" spans="1:6" ht="25.5" x14ac:dyDescent="0.25">
      <c r="A3785" s="73">
        <v>94500</v>
      </c>
      <c r="B3785" s="74" t="s">
        <v>4115</v>
      </c>
      <c r="C3785" s="73" t="s">
        <v>101</v>
      </c>
      <c r="D3785" s="75">
        <v>542.24</v>
      </c>
      <c r="E3785" s="75">
        <v>539.64</v>
      </c>
      <c r="F3785" s="73" t="s">
        <v>17</v>
      </c>
    </row>
    <row r="3786" spans="1:6" ht="25.5" x14ac:dyDescent="0.25">
      <c r="A3786" s="73">
        <v>94501</v>
      </c>
      <c r="B3786" s="74" t="s">
        <v>4116</v>
      </c>
      <c r="C3786" s="73" t="s">
        <v>101</v>
      </c>
      <c r="D3786" s="75">
        <v>1103.9100000000001</v>
      </c>
      <c r="E3786" s="75">
        <v>1100.6199999999999</v>
      </c>
      <c r="F3786" s="73" t="s">
        <v>17</v>
      </c>
    </row>
    <row r="3787" spans="1:6" ht="25.5" x14ac:dyDescent="0.25">
      <c r="A3787" s="73">
        <v>94606</v>
      </c>
      <c r="B3787" s="74" t="s">
        <v>4117</v>
      </c>
      <c r="C3787" s="73" t="s">
        <v>101</v>
      </c>
      <c r="D3787" s="75">
        <v>84.17</v>
      </c>
      <c r="E3787" s="75">
        <v>82.31</v>
      </c>
      <c r="F3787" s="73" t="s">
        <v>17</v>
      </c>
    </row>
    <row r="3788" spans="1:6" ht="25.5" x14ac:dyDescent="0.25">
      <c r="A3788" s="73">
        <v>94608</v>
      </c>
      <c r="B3788" s="74" t="s">
        <v>4118</v>
      </c>
      <c r="C3788" s="73" t="s">
        <v>101</v>
      </c>
      <c r="D3788" s="75">
        <v>209.49</v>
      </c>
      <c r="E3788" s="75">
        <v>207.56</v>
      </c>
      <c r="F3788" s="73" t="s">
        <v>17</v>
      </c>
    </row>
    <row r="3789" spans="1:6" ht="25.5" x14ac:dyDescent="0.25">
      <c r="A3789" s="73">
        <v>94610</v>
      </c>
      <c r="B3789" s="74" t="s">
        <v>4119</v>
      </c>
      <c r="C3789" s="73" t="s">
        <v>101</v>
      </c>
      <c r="D3789" s="75">
        <v>306.01</v>
      </c>
      <c r="E3789" s="75">
        <v>303.99</v>
      </c>
      <c r="F3789" s="73" t="s">
        <v>17</v>
      </c>
    </row>
    <row r="3790" spans="1:6" ht="25.5" x14ac:dyDescent="0.25">
      <c r="A3790" s="73">
        <v>94612</v>
      </c>
      <c r="B3790" s="74" t="s">
        <v>4120</v>
      </c>
      <c r="C3790" s="73" t="s">
        <v>101</v>
      </c>
      <c r="D3790" s="75">
        <v>434.56</v>
      </c>
      <c r="E3790" s="75">
        <v>432.37</v>
      </c>
      <c r="F3790" s="73" t="s">
        <v>17</v>
      </c>
    </row>
    <row r="3791" spans="1:6" ht="25.5" x14ac:dyDescent="0.25">
      <c r="A3791" s="73">
        <v>94614</v>
      </c>
      <c r="B3791" s="74" t="s">
        <v>4121</v>
      </c>
      <c r="C3791" s="73" t="s">
        <v>101</v>
      </c>
      <c r="D3791" s="75">
        <v>143.38</v>
      </c>
      <c r="E3791" s="75">
        <v>140.6</v>
      </c>
      <c r="F3791" s="73" t="s">
        <v>17</v>
      </c>
    </row>
    <row r="3792" spans="1:6" ht="38.25" x14ac:dyDescent="0.25">
      <c r="A3792" s="73">
        <v>94615</v>
      </c>
      <c r="B3792" s="74" t="s">
        <v>4122</v>
      </c>
      <c r="C3792" s="73" t="s">
        <v>101</v>
      </c>
      <c r="D3792" s="75">
        <v>162.6</v>
      </c>
      <c r="E3792" s="75">
        <v>159.82</v>
      </c>
      <c r="F3792" s="73" t="s">
        <v>17</v>
      </c>
    </row>
    <row r="3793" spans="1:6" ht="25.5" x14ac:dyDescent="0.25">
      <c r="A3793" s="73">
        <v>94616</v>
      </c>
      <c r="B3793" s="74" t="s">
        <v>4123</v>
      </c>
      <c r="C3793" s="73" t="s">
        <v>101</v>
      </c>
      <c r="D3793" s="75">
        <v>399.37</v>
      </c>
      <c r="E3793" s="75">
        <v>396.46</v>
      </c>
      <c r="F3793" s="73" t="s">
        <v>17</v>
      </c>
    </row>
    <row r="3794" spans="1:6" ht="38.25" x14ac:dyDescent="0.25">
      <c r="A3794" s="73">
        <v>94617</v>
      </c>
      <c r="B3794" s="74" t="s">
        <v>4124</v>
      </c>
      <c r="C3794" s="73" t="s">
        <v>101</v>
      </c>
      <c r="D3794" s="75">
        <v>332.54</v>
      </c>
      <c r="E3794" s="75">
        <v>329.63</v>
      </c>
      <c r="F3794" s="73" t="s">
        <v>17</v>
      </c>
    </row>
    <row r="3795" spans="1:6" ht="25.5" x14ac:dyDescent="0.25">
      <c r="A3795" s="73">
        <v>94618</v>
      </c>
      <c r="B3795" s="74" t="s">
        <v>4125</v>
      </c>
      <c r="C3795" s="73" t="s">
        <v>101</v>
      </c>
      <c r="D3795" s="75">
        <v>388.28</v>
      </c>
      <c r="E3795" s="75">
        <v>385.25</v>
      </c>
      <c r="F3795" s="73" t="s">
        <v>17</v>
      </c>
    </row>
    <row r="3796" spans="1:6" ht="25.5" x14ac:dyDescent="0.25">
      <c r="A3796" s="73">
        <v>94620</v>
      </c>
      <c r="B3796" s="74" t="s">
        <v>4126</v>
      </c>
      <c r="C3796" s="73" t="s">
        <v>101</v>
      </c>
      <c r="D3796" s="75">
        <v>894.15</v>
      </c>
      <c r="E3796" s="75">
        <v>890.86</v>
      </c>
      <c r="F3796" s="73" t="s">
        <v>17</v>
      </c>
    </row>
    <row r="3797" spans="1:6" ht="25.5" x14ac:dyDescent="0.25">
      <c r="A3797" s="73">
        <v>94622</v>
      </c>
      <c r="B3797" s="74" t="s">
        <v>4127</v>
      </c>
      <c r="C3797" s="73" t="s">
        <v>101</v>
      </c>
      <c r="D3797" s="75">
        <v>208.97</v>
      </c>
      <c r="E3797" s="75">
        <v>205.26</v>
      </c>
      <c r="F3797" s="73" t="s">
        <v>17</v>
      </c>
    </row>
    <row r="3798" spans="1:6" ht="25.5" x14ac:dyDescent="0.25">
      <c r="A3798" s="73">
        <v>94623</v>
      </c>
      <c r="B3798" s="74" t="s">
        <v>4128</v>
      </c>
      <c r="C3798" s="73" t="s">
        <v>101</v>
      </c>
      <c r="D3798" s="75">
        <v>494.79</v>
      </c>
      <c r="E3798" s="75">
        <v>490.91</v>
      </c>
      <c r="F3798" s="73" t="s">
        <v>17</v>
      </c>
    </row>
    <row r="3799" spans="1:6" ht="25.5" x14ac:dyDescent="0.25">
      <c r="A3799" s="73">
        <v>94624</v>
      </c>
      <c r="B3799" s="74" t="s">
        <v>4129</v>
      </c>
      <c r="C3799" s="73" t="s">
        <v>101</v>
      </c>
      <c r="D3799" s="75">
        <v>744.3</v>
      </c>
      <c r="E3799" s="75">
        <v>740.25</v>
      </c>
      <c r="F3799" s="73" t="s">
        <v>17</v>
      </c>
    </row>
    <row r="3800" spans="1:6" ht="25.5" x14ac:dyDescent="0.25">
      <c r="A3800" s="73">
        <v>94625</v>
      </c>
      <c r="B3800" s="74" t="s">
        <v>4130</v>
      </c>
      <c r="C3800" s="73" t="s">
        <v>101</v>
      </c>
      <c r="D3800" s="75">
        <v>1556.78</v>
      </c>
      <c r="E3800" s="75">
        <v>1552.4</v>
      </c>
      <c r="F3800" s="73" t="s">
        <v>17</v>
      </c>
    </row>
    <row r="3801" spans="1:6" ht="38.25" x14ac:dyDescent="0.25">
      <c r="A3801" s="73">
        <v>94656</v>
      </c>
      <c r="B3801" s="74" t="s">
        <v>30965</v>
      </c>
      <c r="C3801" s="73" t="s">
        <v>101</v>
      </c>
      <c r="D3801" s="75">
        <v>3.79</v>
      </c>
      <c r="E3801" s="75">
        <v>3.61</v>
      </c>
      <c r="F3801" s="73" t="s">
        <v>17</v>
      </c>
    </row>
    <row r="3802" spans="1:6" ht="25.5" x14ac:dyDescent="0.25">
      <c r="A3802" s="73">
        <v>94657</v>
      </c>
      <c r="B3802" s="74" t="s">
        <v>30966</v>
      </c>
      <c r="C3802" s="73" t="s">
        <v>101</v>
      </c>
      <c r="D3802" s="75">
        <v>4.24</v>
      </c>
      <c r="E3802" s="75">
        <v>4.0599999999999996</v>
      </c>
      <c r="F3802" s="73" t="s">
        <v>17</v>
      </c>
    </row>
    <row r="3803" spans="1:6" ht="38.25" x14ac:dyDescent="0.25">
      <c r="A3803" s="73">
        <v>94658</v>
      </c>
      <c r="B3803" s="74" t="s">
        <v>4131</v>
      </c>
      <c r="C3803" s="73" t="s">
        <v>101</v>
      </c>
      <c r="D3803" s="75">
        <v>5.68</v>
      </c>
      <c r="E3803" s="75">
        <v>5.45</v>
      </c>
      <c r="F3803" s="73" t="s">
        <v>17</v>
      </c>
    </row>
    <row r="3804" spans="1:6" ht="25.5" x14ac:dyDescent="0.25">
      <c r="A3804" s="73">
        <v>94659</v>
      </c>
      <c r="B3804" s="74" t="s">
        <v>4132</v>
      </c>
      <c r="C3804" s="73" t="s">
        <v>101</v>
      </c>
      <c r="D3804" s="75">
        <v>6.64</v>
      </c>
      <c r="E3804" s="75">
        <v>6.41</v>
      </c>
      <c r="F3804" s="73" t="s">
        <v>17</v>
      </c>
    </row>
    <row r="3805" spans="1:6" ht="38.25" x14ac:dyDescent="0.25">
      <c r="A3805" s="73">
        <v>94660</v>
      </c>
      <c r="B3805" s="74" t="s">
        <v>4133</v>
      </c>
      <c r="C3805" s="73" t="s">
        <v>101</v>
      </c>
      <c r="D3805" s="75">
        <v>9.02</v>
      </c>
      <c r="E3805" s="75">
        <v>8.6999999999999993</v>
      </c>
      <c r="F3805" s="73" t="s">
        <v>17</v>
      </c>
    </row>
    <row r="3806" spans="1:6" ht="25.5" x14ac:dyDescent="0.25">
      <c r="A3806" s="73">
        <v>94661</v>
      </c>
      <c r="B3806" s="74" t="s">
        <v>4134</v>
      </c>
      <c r="C3806" s="73" t="s">
        <v>101</v>
      </c>
      <c r="D3806" s="75">
        <v>10.58</v>
      </c>
      <c r="E3806" s="75">
        <v>10.26</v>
      </c>
      <c r="F3806" s="73" t="s">
        <v>17</v>
      </c>
    </row>
    <row r="3807" spans="1:6" ht="38.25" x14ac:dyDescent="0.25">
      <c r="A3807" s="73">
        <v>94662</v>
      </c>
      <c r="B3807" s="74" t="s">
        <v>4135</v>
      </c>
      <c r="C3807" s="73" t="s">
        <v>101</v>
      </c>
      <c r="D3807" s="75">
        <v>11.86</v>
      </c>
      <c r="E3807" s="75">
        <v>11.44</v>
      </c>
      <c r="F3807" s="73" t="s">
        <v>17</v>
      </c>
    </row>
    <row r="3808" spans="1:6" ht="25.5" x14ac:dyDescent="0.25">
      <c r="A3808" s="73">
        <v>94663</v>
      </c>
      <c r="B3808" s="74" t="s">
        <v>4136</v>
      </c>
      <c r="C3808" s="73" t="s">
        <v>101</v>
      </c>
      <c r="D3808" s="75">
        <v>13.17</v>
      </c>
      <c r="E3808" s="75">
        <v>12.75</v>
      </c>
      <c r="F3808" s="73" t="s">
        <v>17</v>
      </c>
    </row>
    <row r="3809" spans="1:6" ht="38.25" x14ac:dyDescent="0.25">
      <c r="A3809" s="73">
        <v>94664</v>
      </c>
      <c r="B3809" s="74" t="s">
        <v>4137</v>
      </c>
      <c r="C3809" s="73" t="s">
        <v>101</v>
      </c>
      <c r="D3809" s="75">
        <v>21.78</v>
      </c>
      <c r="E3809" s="75">
        <v>21.21</v>
      </c>
      <c r="F3809" s="73" t="s">
        <v>17</v>
      </c>
    </row>
    <row r="3810" spans="1:6" ht="25.5" x14ac:dyDescent="0.25">
      <c r="A3810" s="73">
        <v>94665</v>
      </c>
      <c r="B3810" s="74" t="s">
        <v>4138</v>
      </c>
      <c r="C3810" s="73" t="s">
        <v>101</v>
      </c>
      <c r="D3810" s="75">
        <v>26.17</v>
      </c>
      <c r="E3810" s="75">
        <v>25.6</v>
      </c>
      <c r="F3810" s="73" t="s">
        <v>17</v>
      </c>
    </row>
    <row r="3811" spans="1:6" ht="38.25" x14ac:dyDescent="0.25">
      <c r="A3811" s="73">
        <v>94666</v>
      </c>
      <c r="B3811" s="74" t="s">
        <v>4139</v>
      </c>
      <c r="C3811" s="73" t="s">
        <v>101</v>
      </c>
      <c r="D3811" s="75">
        <v>35.47</v>
      </c>
      <c r="E3811" s="75">
        <v>34.630000000000003</v>
      </c>
      <c r="F3811" s="73" t="s">
        <v>17</v>
      </c>
    </row>
    <row r="3812" spans="1:6" ht="25.5" x14ac:dyDescent="0.25">
      <c r="A3812" s="73">
        <v>94667</v>
      </c>
      <c r="B3812" s="74" t="s">
        <v>4140</v>
      </c>
      <c r="C3812" s="73" t="s">
        <v>101</v>
      </c>
      <c r="D3812" s="75">
        <v>38.47</v>
      </c>
      <c r="E3812" s="75">
        <v>37.630000000000003</v>
      </c>
      <c r="F3812" s="73" t="s">
        <v>17</v>
      </c>
    </row>
    <row r="3813" spans="1:6" ht="38.25" x14ac:dyDescent="0.25">
      <c r="A3813" s="73">
        <v>94668</v>
      </c>
      <c r="B3813" s="74" t="s">
        <v>4141</v>
      </c>
      <c r="C3813" s="73" t="s">
        <v>101</v>
      </c>
      <c r="D3813" s="75">
        <v>47.22</v>
      </c>
      <c r="E3813" s="75">
        <v>46.16</v>
      </c>
      <c r="F3813" s="73" t="s">
        <v>17</v>
      </c>
    </row>
    <row r="3814" spans="1:6" ht="25.5" x14ac:dyDescent="0.25">
      <c r="A3814" s="73">
        <v>94669</v>
      </c>
      <c r="B3814" s="74" t="s">
        <v>4142</v>
      </c>
      <c r="C3814" s="73" t="s">
        <v>101</v>
      </c>
      <c r="D3814" s="75">
        <v>70.16</v>
      </c>
      <c r="E3814" s="75">
        <v>69.099999999999994</v>
      </c>
      <c r="F3814" s="73" t="s">
        <v>17</v>
      </c>
    </row>
    <row r="3815" spans="1:6" ht="38.25" x14ac:dyDescent="0.25">
      <c r="A3815" s="73">
        <v>94670</v>
      </c>
      <c r="B3815" s="74" t="s">
        <v>4143</v>
      </c>
      <c r="C3815" s="73" t="s">
        <v>101</v>
      </c>
      <c r="D3815" s="75">
        <v>75.099999999999994</v>
      </c>
      <c r="E3815" s="75">
        <v>73.38</v>
      </c>
      <c r="F3815" s="73" t="s">
        <v>17</v>
      </c>
    </row>
    <row r="3816" spans="1:6" ht="25.5" x14ac:dyDescent="0.25">
      <c r="A3816" s="73">
        <v>94671</v>
      </c>
      <c r="B3816" s="74" t="s">
        <v>4144</v>
      </c>
      <c r="C3816" s="73" t="s">
        <v>101</v>
      </c>
      <c r="D3816" s="75">
        <v>115.3</v>
      </c>
      <c r="E3816" s="75">
        <v>113.58</v>
      </c>
      <c r="F3816" s="73" t="s">
        <v>17</v>
      </c>
    </row>
    <row r="3817" spans="1:6" ht="38.25" x14ac:dyDescent="0.25">
      <c r="A3817" s="73">
        <v>94672</v>
      </c>
      <c r="B3817" s="74" t="s">
        <v>30967</v>
      </c>
      <c r="C3817" s="73" t="s">
        <v>101</v>
      </c>
      <c r="D3817" s="75">
        <v>6.58</v>
      </c>
      <c r="E3817" s="75">
        <v>6.31</v>
      </c>
      <c r="F3817" s="73" t="s">
        <v>17</v>
      </c>
    </row>
    <row r="3818" spans="1:6" ht="25.5" x14ac:dyDescent="0.25">
      <c r="A3818" s="73">
        <v>94673</v>
      </c>
      <c r="B3818" s="74" t="s">
        <v>30968</v>
      </c>
      <c r="C3818" s="73" t="s">
        <v>101</v>
      </c>
      <c r="D3818" s="75">
        <v>7.74</v>
      </c>
      <c r="E3818" s="75">
        <v>7.47</v>
      </c>
      <c r="F3818" s="73" t="s">
        <v>17</v>
      </c>
    </row>
    <row r="3819" spans="1:6" ht="25.5" x14ac:dyDescent="0.25">
      <c r="A3819" s="73">
        <v>94674</v>
      </c>
      <c r="B3819" s="74" t="s">
        <v>4145</v>
      </c>
      <c r="C3819" s="73" t="s">
        <v>101</v>
      </c>
      <c r="D3819" s="75">
        <v>8.49</v>
      </c>
      <c r="E3819" s="75">
        <v>8.16</v>
      </c>
      <c r="F3819" s="73" t="s">
        <v>17</v>
      </c>
    </row>
    <row r="3820" spans="1:6" ht="25.5" x14ac:dyDescent="0.25">
      <c r="A3820" s="73">
        <v>94675</v>
      </c>
      <c r="B3820" s="74" t="s">
        <v>4146</v>
      </c>
      <c r="C3820" s="73" t="s">
        <v>101</v>
      </c>
      <c r="D3820" s="75">
        <v>13.06</v>
      </c>
      <c r="E3820" s="75">
        <v>12.73</v>
      </c>
      <c r="F3820" s="73" t="s">
        <v>17</v>
      </c>
    </row>
    <row r="3821" spans="1:6" ht="25.5" x14ac:dyDescent="0.25">
      <c r="A3821" s="73">
        <v>94676</v>
      </c>
      <c r="B3821" s="74" t="s">
        <v>4147</v>
      </c>
      <c r="C3821" s="73" t="s">
        <v>101</v>
      </c>
      <c r="D3821" s="75">
        <v>14.28</v>
      </c>
      <c r="E3821" s="75">
        <v>13.82</v>
      </c>
      <c r="F3821" s="73" t="s">
        <v>17</v>
      </c>
    </row>
    <row r="3822" spans="1:6" ht="25.5" x14ac:dyDescent="0.25">
      <c r="A3822" s="73">
        <v>94677</v>
      </c>
      <c r="B3822" s="74" t="s">
        <v>4148</v>
      </c>
      <c r="C3822" s="73" t="s">
        <v>101</v>
      </c>
      <c r="D3822" s="75">
        <v>21.2</v>
      </c>
      <c r="E3822" s="75">
        <v>20.74</v>
      </c>
      <c r="F3822" s="73" t="s">
        <v>17</v>
      </c>
    </row>
    <row r="3823" spans="1:6" ht="25.5" x14ac:dyDescent="0.25">
      <c r="A3823" s="73">
        <v>94678</v>
      </c>
      <c r="B3823" s="74" t="s">
        <v>4149</v>
      </c>
      <c r="C3823" s="73" t="s">
        <v>101</v>
      </c>
      <c r="D3823" s="75">
        <v>16.45</v>
      </c>
      <c r="E3823" s="75">
        <v>15.81</v>
      </c>
      <c r="F3823" s="73" t="s">
        <v>17</v>
      </c>
    </row>
    <row r="3824" spans="1:6" ht="25.5" x14ac:dyDescent="0.25">
      <c r="A3824" s="73">
        <v>94679</v>
      </c>
      <c r="B3824" s="74" t="s">
        <v>4150</v>
      </c>
      <c r="C3824" s="73" t="s">
        <v>101</v>
      </c>
      <c r="D3824" s="75">
        <v>25.56</v>
      </c>
      <c r="E3824" s="75">
        <v>24.92</v>
      </c>
      <c r="F3824" s="73" t="s">
        <v>17</v>
      </c>
    </row>
    <row r="3825" spans="1:6" ht="25.5" x14ac:dyDescent="0.25">
      <c r="A3825" s="73">
        <v>94680</v>
      </c>
      <c r="B3825" s="74" t="s">
        <v>4151</v>
      </c>
      <c r="C3825" s="73" t="s">
        <v>101</v>
      </c>
      <c r="D3825" s="75">
        <v>47.27</v>
      </c>
      <c r="E3825" s="75">
        <v>46.41</v>
      </c>
      <c r="F3825" s="73" t="s">
        <v>17</v>
      </c>
    </row>
    <row r="3826" spans="1:6" ht="25.5" x14ac:dyDescent="0.25">
      <c r="A3826" s="73">
        <v>94681</v>
      </c>
      <c r="B3826" s="74" t="s">
        <v>4152</v>
      </c>
      <c r="C3826" s="73" t="s">
        <v>101</v>
      </c>
      <c r="D3826" s="75">
        <v>53.09</v>
      </c>
      <c r="E3826" s="75">
        <v>52.23</v>
      </c>
      <c r="F3826" s="73" t="s">
        <v>17</v>
      </c>
    </row>
    <row r="3827" spans="1:6" ht="25.5" x14ac:dyDescent="0.25">
      <c r="A3827" s="73">
        <v>94682</v>
      </c>
      <c r="B3827" s="74" t="s">
        <v>4153</v>
      </c>
      <c r="C3827" s="73" t="s">
        <v>101</v>
      </c>
      <c r="D3827" s="75">
        <v>118.07</v>
      </c>
      <c r="E3827" s="75">
        <v>116.8</v>
      </c>
      <c r="F3827" s="73" t="s">
        <v>17</v>
      </c>
    </row>
    <row r="3828" spans="1:6" ht="25.5" x14ac:dyDescent="0.25">
      <c r="A3828" s="73">
        <v>94683</v>
      </c>
      <c r="B3828" s="74" t="s">
        <v>4154</v>
      </c>
      <c r="C3828" s="73" t="s">
        <v>101</v>
      </c>
      <c r="D3828" s="75">
        <v>80.709999999999994</v>
      </c>
      <c r="E3828" s="75">
        <v>79.44</v>
      </c>
      <c r="F3828" s="73" t="s">
        <v>17</v>
      </c>
    </row>
    <row r="3829" spans="1:6" ht="25.5" x14ac:dyDescent="0.25">
      <c r="A3829" s="73">
        <v>94684</v>
      </c>
      <c r="B3829" s="74" t="s">
        <v>4155</v>
      </c>
      <c r="C3829" s="73" t="s">
        <v>101</v>
      </c>
      <c r="D3829" s="75">
        <v>142.41</v>
      </c>
      <c r="E3829" s="75">
        <v>140.83000000000001</v>
      </c>
      <c r="F3829" s="73" t="s">
        <v>17</v>
      </c>
    </row>
    <row r="3830" spans="1:6" ht="25.5" x14ac:dyDescent="0.25">
      <c r="A3830" s="73">
        <v>94685</v>
      </c>
      <c r="B3830" s="74" t="s">
        <v>4156</v>
      </c>
      <c r="C3830" s="73" t="s">
        <v>101</v>
      </c>
      <c r="D3830" s="75">
        <v>102.8</v>
      </c>
      <c r="E3830" s="75">
        <v>101.22</v>
      </c>
      <c r="F3830" s="73" t="s">
        <v>17</v>
      </c>
    </row>
    <row r="3831" spans="1:6" ht="25.5" x14ac:dyDescent="0.25">
      <c r="A3831" s="73">
        <v>94686</v>
      </c>
      <c r="B3831" s="74" t="s">
        <v>4157</v>
      </c>
      <c r="C3831" s="73" t="s">
        <v>101</v>
      </c>
      <c r="D3831" s="75">
        <v>275.39</v>
      </c>
      <c r="E3831" s="75">
        <v>272.82</v>
      </c>
      <c r="F3831" s="73" t="s">
        <v>17</v>
      </c>
    </row>
    <row r="3832" spans="1:6" ht="25.5" x14ac:dyDescent="0.25">
      <c r="A3832" s="73">
        <v>94687</v>
      </c>
      <c r="B3832" s="74" t="s">
        <v>4158</v>
      </c>
      <c r="C3832" s="73" t="s">
        <v>101</v>
      </c>
      <c r="D3832" s="75">
        <v>249.1</v>
      </c>
      <c r="E3832" s="75">
        <v>246.53</v>
      </c>
      <c r="F3832" s="73" t="s">
        <v>17</v>
      </c>
    </row>
    <row r="3833" spans="1:6" ht="25.5" x14ac:dyDescent="0.25">
      <c r="A3833" s="73">
        <v>94688</v>
      </c>
      <c r="B3833" s="74" t="s">
        <v>30969</v>
      </c>
      <c r="C3833" s="73" t="s">
        <v>101</v>
      </c>
      <c r="D3833" s="75">
        <v>7.37</v>
      </c>
      <c r="E3833" s="75">
        <v>7.02</v>
      </c>
      <c r="F3833" s="73" t="s">
        <v>17</v>
      </c>
    </row>
    <row r="3834" spans="1:6" ht="38.25" x14ac:dyDescent="0.25">
      <c r="A3834" s="73">
        <v>94689</v>
      </c>
      <c r="B3834" s="74" t="s">
        <v>30970</v>
      </c>
      <c r="C3834" s="73" t="s">
        <v>101</v>
      </c>
      <c r="D3834" s="75">
        <v>10.26</v>
      </c>
      <c r="E3834" s="75">
        <v>9.91</v>
      </c>
      <c r="F3834" s="73" t="s">
        <v>17</v>
      </c>
    </row>
    <row r="3835" spans="1:6" ht="25.5" x14ac:dyDescent="0.25">
      <c r="A3835" s="73">
        <v>94690</v>
      </c>
      <c r="B3835" s="74" t="s">
        <v>4159</v>
      </c>
      <c r="C3835" s="73" t="s">
        <v>101</v>
      </c>
      <c r="D3835" s="75">
        <v>12.24</v>
      </c>
      <c r="E3835" s="75">
        <v>11.78</v>
      </c>
      <c r="F3835" s="73" t="s">
        <v>17</v>
      </c>
    </row>
    <row r="3836" spans="1:6" ht="25.5" x14ac:dyDescent="0.25">
      <c r="A3836" s="73">
        <v>94691</v>
      </c>
      <c r="B3836" s="74" t="s">
        <v>30971</v>
      </c>
      <c r="C3836" s="73" t="s">
        <v>101</v>
      </c>
      <c r="D3836" s="75">
        <v>14.78</v>
      </c>
      <c r="E3836" s="75">
        <v>14.36</v>
      </c>
      <c r="F3836" s="73" t="s">
        <v>17</v>
      </c>
    </row>
    <row r="3837" spans="1:6" ht="25.5" x14ac:dyDescent="0.25">
      <c r="A3837" s="73">
        <v>94692</v>
      </c>
      <c r="B3837" s="74" t="s">
        <v>4160</v>
      </c>
      <c r="C3837" s="73" t="s">
        <v>101</v>
      </c>
      <c r="D3837" s="75">
        <v>20.91</v>
      </c>
      <c r="E3837" s="75">
        <v>20.3</v>
      </c>
      <c r="F3837" s="73" t="s">
        <v>17</v>
      </c>
    </row>
    <row r="3838" spans="1:6" ht="25.5" x14ac:dyDescent="0.25">
      <c r="A3838" s="73">
        <v>94693</v>
      </c>
      <c r="B3838" s="74" t="s">
        <v>4161</v>
      </c>
      <c r="C3838" s="73" t="s">
        <v>101</v>
      </c>
      <c r="D3838" s="75">
        <v>19.34</v>
      </c>
      <c r="E3838" s="75">
        <v>18.79</v>
      </c>
      <c r="F3838" s="73" t="s">
        <v>17</v>
      </c>
    </row>
    <row r="3839" spans="1:6" ht="25.5" x14ac:dyDescent="0.25">
      <c r="A3839" s="73">
        <v>94694</v>
      </c>
      <c r="B3839" s="74" t="s">
        <v>4162</v>
      </c>
      <c r="C3839" s="73" t="s">
        <v>101</v>
      </c>
      <c r="D3839" s="75">
        <v>25.84</v>
      </c>
      <c r="E3839" s="75">
        <v>24.98</v>
      </c>
      <c r="F3839" s="73" t="s">
        <v>17</v>
      </c>
    </row>
    <row r="3840" spans="1:6" ht="25.5" x14ac:dyDescent="0.25">
      <c r="A3840" s="73">
        <v>94695</v>
      </c>
      <c r="B3840" s="74" t="s">
        <v>4163</v>
      </c>
      <c r="C3840" s="73" t="s">
        <v>101</v>
      </c>
      <c r="D3840" s="75">
        <v>33.909999999999997</v>
      </c>
      <c r="E3840" s="75">
        <v>33.14</v>
      </c>
      <c r="F3840" s="73" t="s">
        <v>17</v>
      </c>
    </row>
    <row r="3841" spans="1:6" ht="25.5" x14ac:dyDescent="0.25">
      <c r="A3841" s="73">
        <v>94696</v>
      </c>
      <c r="B3841" s="74" t="s">
        <v>4164</v>
      </c>
      <c r="C3841" s="73" t="s">
        <v>101</v>
      </c>
      <c r="D3841" s="75">
        <v>55.07</v>
      </c>
      <c r="E3841" s="75">
        <v>53.92</v>
      </c>
      <c r="F3841" s="73" t="s">
        <v>17</v>
      </c>
    </row>
    <row r="3842" spans="1:6" ht="25.5" x14ac:dyDescent="0.25">
      <c r="A3842" s="73">
        <v>94697</v>
      </c>
      <c r="B3842" s="74" t="s">
        <v>4165</v>
      </c>
      <c r="C3842" s="73" t="s">
        <v>101</v>
      </c>
      <c r="D3842" s="75">
        <v>94.66</v>
      </c>
      <c r="E3842" s="75">
        <v>92.96</v>
      </c>
      <c r="F3842" s="73" t="s">
        <v>17</v>
      </c>
    </row>
    <row r="3843" spans="1:6" ht="25.5" x14ac:dyDescent="0.25">
      <c r="A3843" s="73">
        <v>94698</v>
      </c>
      <c r="B3843" s="74" t="s">
        <v>4166</v>
      </c>
      <c r="C3843" s="73" t="s">
        <v>101</v>
      </c>
      <c r="D3843" s="75">
        <v>72.95</v>
      </c>
      <c r="E3843" s="75">
        <v>71.540000000000006</v>
      </c>
      <c r="F3843" s="73" t="s">
        <v>17</v>
      </c>
    </row>
    <row r="3844" spans="1:6" ht="25.5" x14ac:dyDescent="0.25">
      <c r="A3844" s="73">
        <v>94699</v>
      </c>
      <c r="B3844" s="74" t="s">
        <v>4167</v>
      </c>
      <c r="C3844" s="73" t="s">
        <v>101</v>
      </c>
      <c r="D3844" s="75">
        <v>125.54</v>
      </c>
      <c r="E3844" s="75">
        <v>123.42</v>
      </c>
      <c r="F3844" s="73" t="s">
        <v>17</v>
      </c>
    </row>
    <row r="3845" spans="1:6" ht="25.5" x14ac:dyDescent="0.25">
      <c r="A3845" s="73">
        <v>94700</v>
      </c>
      <c r="B3845" s="74" t="s">
        <v>4168</v>
      </c>
      <c r="C3845" s="73" t="s">
        <v>101</v>
      </c>
      <c r="D3845" s="75">
        <v>142.85</v>
      </c>
      <c r="E3845" s="75">
        <v>141.05000000000001</v>
      </c>
      <c r="F3845" s="73" t="s">
        <v>17</v>
      </c>
    </row>
    <row r="3846" spans="1:6" ht="25.5" x14ac:dyDescent="0.25">
      <c r="A3846" s="73">
        <v>94701</v>
      </c>
      <c r="B3846" s="74" t="s">
        <v>4169</v>
      </c>
      <c r="C3846" s="73" t="s">
        <v>101</v>
      </c>
      <c r="D3846" s="75">
        <v>246.6</v>
      </c>
      <c r="E3846" s="75">
        <v>243.18</v>
      </c>
      <c r="F3846" s="73" t="s">
        <v>17</v>
      </c>
    </row>
    <row r="3847" spans="1:6" ht="25.5" x14ac:dyDescent="0.25">
      <c r="A3847" s="73">
        <v>94702</v>
      </c>
      <c r="B3847" s="74" t="s">
        <v>4170</v>
      </c>
      <c r="C3847" s="73" t="s">
        <v>101</v>
      </c>
      <c r="D3847" s="75">
        <v>205.72</v>
      </c>
      <c r="E3847" s="75">
        <v>203.05</v>
      </c>
      <c r="F3847" s="73" t="s">
        <v>17</v>
      </c>
    </row>
    <row r="3848" spans="1:6" ht="38.25" x14ac:dyDescent="0.25">
      <c r="A3848" s="73">
        <v>94703</v>
      </c>
      <c r="B3848" s="74" t="s">
        <v>30972</v>
      </c>
      <c r="C3848" s="73" t="s">
        <v>101</v>
      </c>
      <c r="D3848" s="75">
        <v>21.87</v>
      </c>
      <c r="E3848" s="75">
        <v>21.27</v>
      </c>
      <c r="F3848" s="73" t="s">
        <v>17</v>
      </c>
    </row>
    <row r="3849" spans="1:6" ht="38.25" x14ac:dyDescent="0.25">
      <c r="A3849" s="73">
        <v>94704</v>
      </c>
      <c r="B3849" s="74" t="s">
        <v>4171</v>
      </c>
      <c r="C3849" s="73" t="s">
        <v>101</v>
      </c>
      <c r="D3849" s="75">
        <v>29.34</v>
      </c>
      <c r="E3849" s="75">
        <v>28.71</v>
      </c>
      <c r="F3849" s="73" t="s">
        <v>17</v>
      </c>
    </row>
    <row r="3850" spans="1:6" ht="38.25" x14ac:dyDescent="0.25">
      <c r="A3850" s="73">
        <v>94705</v>
      </c>
      <c r="B3850" s="74" t="s">
        <v>4172</v>
      </c>
      <c r="C3850" s="73" t="s">
        <v>101</v>
      </c>
      <c r="D3850" s="75">
        <v>40.22</v>
      </c>
      <c r="E3850" s="75">
        <v>39.57</v>
      </c>
      <c r="F3850" s="73" t="s">
        <v>17</v>
      </c>
    </row>
    <row r="3851" spans="1:6" ht="38.25" x14ac:dyDescent="0.25">
      <c r="A3851" s="73">
        <v>94706</v>
      </c>
      <c r="B3851" s="74" t="s">
        <v>4173</v>
      </c>
      <c r="C3851" s="73" t="s">
        <v>101</v>
      </c>
      <c r="D3851" s="75">
        <v>39.31</v>
      </c>
      <c r="E3851" s="75">
        <v>38.64</v>
      </c>
      <c r="F3851" s="73" t="s">
        <v>17</v>
      </c>
    </row>
    <row r="3852" spans="1:6" ht="38.25" x14ac:dyDescent="0.25">
      <c r="A3852" s="73">
        <v>94707</v>
      </c>
      <c r="B3852" s="74" t="s">
        <v>4174</v>
      </c>
      <c r="C3852" s="73" t="s">
        <v>101</v>
      </c>
      <c r="D3852" s="75">
        <v>62.29</v>
      </c>
      <c r="E3852" s="75">
        <v>61.6</v>
      </c>
      <c r="F3852" s="73" t="s">
        <v>17</v>
      </c>
    </row>
    <row r="3853" spans="1:6" ht="38.25" x14ac:dyDescent="0.25">
      <c r="A3853" s="73">
        <v>94713</v>
      </c>
      <c r="B3853" s="74" t="s">
        <v>4175</v>
      </c>
      <c r="C3853" s="73" t="s">
        <v>101</v>
      </c>
      <c r="D3853" s="75">
        <v>259.75</v>
      </c>
      <c r="E3853" s="75">
        <v>258.51</v>
      </c>
      <c r="F3853" s="73" t="s">
        <v>17</v>
      </c>
    </row>
    <row r="3854" spans="1:6" ht="25.5" x14ac:dyDescent="0.25">
      <c r="A3854" s="73">
        <v>94714</v>
      </c>
      <c r="B3854" s="74" t="s">
        <v>4176</v>
      </c>
      <c r="C3854" s="73" t="s">
        <v>101</v>
      </c>
      <c r="D3854" s="75">
        <v>364.9</v>
      </c>
      <c r="E3854" s="75">
        <v>363.62</v>
      </c>
      <c r="F3854" s="73" t="s">
        <v>17</v>
      </c>
    </row>
    <row r="3855" spans="1:6" ht="25.5" x14ac:dyDescent="0.25">
      <c r="A3855" s="73">
        <v>94715</v>
      </c>
      <c r="B3855" s="74" t="s">
        <v>4177</v>
      </c>
      <c r="C3855" s="73" t="s">
        <v>101</v>
      </c>
      <c r="D3855" s="75">
        <v>324.23</v>
      </c>
      <c r="E3855" s="75">
        <v>322.83999999999997</v>
      </c>
      <c r="F3855" s="73" t="s">
        <v>17</v>
      </c>
    </row>
    <row r="3856" spans="1:6" ht="25.5" x14ac:dyDescent="0.25">
      <c r="A3856" s="73">
        <v>94724</v>
      </c>
      <c r="B3856" s="74" t="s">
        <v>4178</v>
      </c>
      <c r="C3856" s="73" t="s">
        <v>101</v>
      </c>
      <c r="D3856" s="75">
        <v>27.13</v>
      </c>
      <c r="E3856" s="75">
        <v>26.98</v>
      </c>
      <c r="F3856" s="73" t="s">
        <v>17</v>
      </c>
    </row>
    <row r="3857" spans="1:6" ht="25.5" x14ac:dyDescent="0.25">
      <c r="A3857" s="73">
        <v>94725</v>
      </c>
      <c r="B3857" s="74" t="s">
        <v>4179</v>
      </c>
      <c r="C3857" s="73" t="s">
        <v>101</v>
      </c>
      <c r="D3857" s="75">
        <v>7.48</v>
      </c>
      <c r="E3857" s="75">
        <v>7.33</v>
      </c>
      <c r="F3857" s="73" t="s">
        <v>17</v>
      </c>
    </row>
    <row r="3858" spans="1:6" ht="25.5" x14ac:dyDescent="0.25">
      <c r="A3858" s="73">
        <v>94726</v>
      </c>
      <c r="B3858" s="74" t="s">
        <v>4180</v>
      </c>
      <c r="C3858" s="73" t="s">
        <v>101</v>
      </c>
      <c r="D3858" s="75">
        <v>34.97</v>
      </c>
      <c r="E3858" s="75">
        <v>34.76</v>
      </c>
      <c r="F3858" s="73" t="s">
        <v>17</v>
      </c>
    </row>
    <row r="3859" spans="1:6" ht="25.5" x14ac:dyDescent="0.25">
      <c r="A3859" s="73">
        <v>94727</v>
      </c>
      <c r="B3859" s="74" t="s">
        <v>4181</v>
      </c>
      <c r="C3859" s="73" t="s">
        <v>101</v>
      </c>
      <c r="D3859" s="75">
        <v>12.12</v>
      </c>
      <c r="E3859" s="75">
        <v>11.91</v>
      </c>
      <c r="F3859" s="73" t="s">
        <v>17</v>
      </c>
    </row>
    <row r="3860" spans="1:6" ht="25.5" x14ac:dyDescent="0.25">
      <c r="A3860" s="73">
        <v>94728</v>
      </c>
      <c r="B3860" s="74" t="s">
        <v>4182</v>
      </c>
      <c r="C3860" s="73" t="s">
        <v>101</v>
      </c>
      <c r="D3860" s="75">
        <v>54.51</v>
      </c>
      <c r="E3860" s="75">
        <v>54.26</v>
      </c>
      <c r="F3860" s="73" t="s">
        <v>17</v>
      </c>
    </row>
    <row r="3861" spans="1:6" ht="25.5" x14ac:dyDescent="0.25">
      <c r="A3861" s="73">
        <v>94729</v>
      </c>
      <c r="B3861" s="74" t="s">
        <v>4183</v>
      </c>
      <c r="C3861" s="73" t="s">
        <v>101</v>
      </c>
      <c r="D3861" s="75">
        <v>20.83</v>
      </c>
      <c r="E3861" s="75">
        <v>20.58</v>
      </c>
      <c r="F3861" s="73" t="s">
        <v>17</v>
      </c>
    </row>
    <row r="3862" spans="1:6" ht="25.5" x14ac:dyDescent="0.25">
      <c r="A3862" s="73">
        <v>94730</v>
      </c>
      <c r="B3862" s="74" t="s">
        <v>4184</v>
      </c>
      <c r="C3862" s="73" t="s">
        <v>101</v>
      </c>
      <c r="D3862" s="75">
        <v>66.84</v>
      </c>
      <c r="E3862" s="75">
        <v>66.52</v>
      </c>
      <c r="F3862" s="73" t="s">
        <v>17</v>
      </c>
    </row>
    <row r="3863" spans="1:6" ht="25.5" x14ac:dyDescent="0.25">
      <c r="A3863" s="73">
        <v>94731</v>
      </c>
      <c r="B3863" s="74" t="s">
        <v>4185</v>
      </c>
      <c r="C3863" s="73" t="s">
        <v>101</v>
      </c>
      <c r="D3863" s="75">
        <v>27.57</v>
      </c>
      <c r="E3863" s="75">
        <v>27.25</v>
      </c>
      <c r="F3863" s="73" t="s">
        <v>17</v>
      </c>
    </row>
    <row r="3864" spans="1:6" ht="25.5" x14ac:dyDescent="0.25">
      <c r="A3864" s="73">
        <v>94732</v>
      </c>
      <c r="B3864" s="74" t="s">
        <v>4186</v>
      </c>
      <c r="C3864" s="73" t="s">
        <v>101</v>
      </c>
      <c r="D3864" s="75">
        <v>107.13</v>
      </c>
      <c r="E3864" s="75">
        <v>106.65</v>
      </c>
      <c r="F3864" s="73" t="s">
        <v>17</v>
      </c>
    </row>
    <row r="3865" spans="1:6" ht="25.5" x14ac:dyDescent="0.25">
      <c r="A3865" s="73">
        <v>94733</v>
      </c>
      <c r="B3865" s="74" t="s">
        <v>4187</v>
      </c>
      <c r="C3865" s="73" t="s">
        <v>101</v>
      </c>
      <c r="D3865" s="75">
        <v>48.18</v>
      </c>
      <c r="E3865" s="75">
        <v>47.7</v>
      </c>
      <c r="F3865" s="73" t="s">
        <v>17</v>
      </c>
    </row>
    <row r="3866" spans="1:6" ht="25.5" x14ac:dyDescent="0.25">
      <c r="A3866" s="73">
        <v>94734</v>
      </c>
      <c r="B3866" s="74" t="s">
        <v>4188</v>
      </c>
      <c r="C3866" s="73" t="s">
        <v>101</v>
      </c>
      <c r="D3866" s="75">
        <v>390.07</v>
      </c>
      <c r="E3866" s="75">
        <v>389.27</v>
      </c>
      <c r="F3866" s="73" t="s">
        <v>17</v>
      </c>
    </row>
    <row r="3867" spans="1:6" ht="25.5" x14ac:dyDescent="0.25">
      <c r="A3867" s="73">
        <v>94736</v>
      </c>
      <c r="B3867" s="74" t="s">
        <v>4189</v>
      </c>
      <c r="C3867" s="73" t="s">
        <v>101</v>
      </c>
      <c r="D3867" s="75">
        <v>567.17999999999995</v>
      </c>
      <c r="E3867" s="75">
        <v>566.03</v>
      </c>
      <c r="F3867" s="73" t="s">
        <v>17</v>
      </c>
    </row>
    <row r="3868" spans="1:6" ht="25.5" x14ac:dyDescent="0.25">
      <c r="A3868" s="73">
        <v>94737</v>
      </c>
      <c r="B3868" s="74" t="s">
        <v>4190</v>
      </c>
      <c r="C3868" s="73" t="s">
        <v>101</v>
      </c>
      <c r="D3868" s="75">
        <v>198.57</v>
      </c>
      <c r="E3868" s="75">
        <v>197.42</v>
      </c>
      <c r="F3868" s="73" t="s">
        <v>17</v>
      </c>
    </row>
    <row r="3869" spans="1:6" ht="25.5" x14ac:dyDescent="0.25">
      <c r="A3869" s="73">
        <v>94738</v>
      </c>
      <c r="B3869" s="74" t="s">
        <v>4191</v>
      </c>
      <c r="C3869" s="73" t="s">
        <v>101</v>
      </c>
      <c r="D3869" s="75">
        <v>1707.46</v>
      </c>
      <c r="E3869" s="75">
        <v>1705.62</v>
      </c>
      <c r="F3869" s="73" t="s">
        <v>17</v>
      </c>
    </row>
    <row r="3870" spans="1:6" ht="25.5" x14ac:dyDescent="0.25">
      <c r="A3870" s="73">
        <v>94739</v>
      </c>
      <c r="B3870" s="74" t="s">
        <v>4192</v>
      </c>
      <c r="C3870" s="73" t="s">
        <v>101</v>
      </c>
      <c r="D3870" s="75">
        <v>244.54</v>
      </c>
      <c r="E3870" s="75">
        <v>242.7</v>
      </c>
      <c r="F3870" s="73" t="s">
        <v>17</v>
      </c>
    </row>
    <row r="3871" spans="1:6" ht="25.5" x14ac:dyDescent="0.25">
      <c r="A3871" s="73">
        <v>94740</v>
      </c>
      <c r="B3871" s="74" t="s">
        <v>4193</v>
      </c>
      <c r="C3871" s="73" t="s">
        <v>101</v>
      </c>
      <c r="D3871" s="75">
        <v>10.47</v>
      </c>
      <c r="E3871" s="75">
        <v>10.24</v>
      </c>
      <c r="F3871" s="73" t="s">
        <v>17</v>
      </c>
    </row>
    <row r="3872" spans="1:6" ht="25.5" x14ac:dyDescent="0.25">
      <c r="A3872" s="73">
        <v>94741</v>
      </c>
      <c r="B3872" s="74" t="s">
        <v>4194</v>
      </c>
      <c r="C3872" s="73" t="s">
        <v>101</v>
      </c>
      <c r="D3872" s="75">
        <v>13.52</v>
      </c>
      <c r="E3872" s="75">
        <v>13.29</v>
      </c>
      <c r="F3872" s="73" t="s">
        <v>17</v>
      </c>
    </row>
    <row r="3873" spans="1:6" ht="25.5" x14ac:dyDescent="0.25">
      <c r="A3873" s="73">
        <v>94742</v>
      </c>
      <c r="B3873" s="74" t="s">
        <v>4195</v>
      </c>
      <c r="C3873" s="73" t="s">
        <v>101</v>
      </c>
      <c r="D3873" s="75">
        <v>17.41</v>
      </c>
      <c r="E3873" s="75">
        <v>17.12</v>
      </c>
      <c r="F3873" s="73" t="s">
        <v>17</v>
      </c>
    </row>
    <row r="3874" spans="1:6" ht="25.5" x14ac:dyDescent="0.25">
      <c r="A3874" s="73">
        <v>94743</v>
      </c>
      <c r="B3874" s="74" t="s">
        <v>4196</v>
      </c>
      <c r="C3874" s="73" t="s">
        <v>101</v>
      </c>
      <c r="D3874" s="75">
        <v>22.01</v>
      </c>
      <c r="E3874" s="75">
        <v>21.72</v>
      </c>
      <c r="F3874" s="73" t="s">
        <v>17</v>
      </c>
    </row>
    <row r="3875" spans="1:6" ht="25.5" x14ac:dyDescent="0.25">
      <c r="A3875" s="73">
        <v>94744</v>
      </c>
      <c r="B3875" s="74" t="s">
        <v>4197</v>
      </c>
      <c r="C3875" s="73" t="s">
        <v>101</v>
      </c>
      <c r="D3875" s="75">
        <v>27.42</v>
      </c>
      <c r="E3875" s="75">
        <v>27.04</v>
      </c>
      <c r="F3875" s="73" t="s">
        <v>17</v>
      </c>
    </row>
    <row r="3876" spans="1:6" ht="25.5" x14ac:dyDescent="0.25">
      <c r="A3876" s="73">
        <v>94746</v>
      </c>
      <c r="B3876" s="74" t="s">
        <v>4198</v>
      </c>
      <c r="C3876" s="73" t="s">
        <v>101</v>
      </c>
      <c r="D3876" s="75">
        <v>39.299999999999997</v>
      </c>
      <c r="E3876" s="75">
        <v>38.81</v>
      </c>
      <c r="F3876" s="73" t="s">
        <v>17</v>
      </c>
    </row>
    <row r="3877" spans="1:6" ht="25.5" x14ac:dyDescent="0.25">
      <c r="A3877" s="73">
        <v>94748</v>
      </c>
      <c r="B3877" s="74" t="s">
        <v>4199</v>
      </c>
      <c r="C3877" s="73" t="s">
        <v>101</v>
      </c>
      <c r="D3877" s="75">
        <v>86.02</v>
      </c>
      <c r="E3877" s="75">
        <v>85.3</v>
      </c>
      <c r="F3877" s="73" t="s">
        <v>17</v>
      </c>
    </row>
    <row r="3878" spans="1:6" ht="25.5" x14ac:dyDescent="0.25">
      <c r="A3878" s="73">
        <v>94750</v>
      </c>
      <c r="B3878" s="74" t="s">
        <v>4200</v>
      </c>
      <c r="C3878" s="73" t="s">
        <v>101</v>
      </c>
      <c r="D3878" s="75">
        <v>173.49</v>
      </c>
      <c r="E3878" s="75">
        <v>172.28</v>
      </c>
      <c r="F3878" s="73" t="s">
        <v>17</v>
      </c>
    </row>
    <row r="3879" spans="1:6" ht="25.5" x14ac:dyDescent="0.25">
      <c r="A3879" s="73">
        <v>94752</v>
      </c>
      <c r="B3879" s="74" t="s">
        <v>4201</v>
      </c>
      <c r="C3879" s="73" t="s">
        <v>101</v>
      </c>
      <c r="D3879" s="75">
        <v>208.76</v>
      </c>
      <c r="E3879" s="75">
        <v>207.04</v>
      </c>
      <c r="F3879" s="73" t="s">
        <v>17</v>
      </c>
    </row>
    <row r="3880" spans="1:6" ht="25.5" x14ac:dyDescent="0.25">
      <c r="A3880" s="73">
        <v>94754</v>
      </c>
      <c r="B3880" s="74" t="s">
        <v>4202</v>
      </c>
      <c r="C3880" s="73" t="s">
        <v>101</v>
      </c>
      <c r="D3880" s="75">
        <v>299.27</v>
      </c>
      <c r="E3880" s="75">
        <v>296.52999999999997</v>
      </c>
      <c r="F3880" s="73" t="s">
        <v>17</v>
      </c>
    </row>
    <row r="3881" spans="1:6" ht="25.5" x14ac:dyDescent="0.25">
      <c r="A3881" s="73">
        <v>94756</v>
      </c>
      <c r="B3881" s="74" t="s">
        <v>4203</v>
      </c>
      <c r="C3881" s="73" t="s">
        <v>101</v>
      </c>
      <c r="D3881" s="75">
        <v>13.53</v>
      </c>
      <c r="E3881" s="75">
        <v>13.22</v>
      </c>
      <c r="F3881" s="73" t="s">
        <v>17</v>
      </c>
    </row>
    <row r="3882" spans="1:6" ht="25.5" x14ac:dyDescent="0.25">
      <c r="A3882" s="73">
        <v>94757</v>
      </c>
      <c r="B3882" s="74" t="s">
        <v>4204</v>
      </c>
      <c r="C3882" s="73" t="s">
        <v>101</v>
      </c>
      <c r="D3882" s="75">
        <v>21.25</v>
      </c>
      <c r="E3882" s="75">
        <v>20.86</v>
      </c>
      <c r="F3882" s="73" t="s">
        <v>17</v>
      </c>
    </row>
    <row r="3883" spans="1:6" ht="25.5" x14ac:dyDescent="0.25">
      <c r="A3883" s="73">
        <v>94758</v>
      </c>
      <c r="B3883" s="74" t="s">
        <v>4205</v>
      </c>
      <c r="C3883" s="73" t="s">
        <v>101</v>
      </c>
      <c r="D3883" s="75">
        <v>53.5</v>
      </c>
      <c r="E3883" s="75">
        <v>52.98</v>
      </c>
      <c r="F3883" s="73" t="s">
        <v>17</v>
      </c>
    </row>
    <row r="3884" spans="1:6" ht="25.5" x14ac:dyDescent="0.25">
      <c r="A3884" s="73">
        <v>94759</v>
      </c>
      <c r="B3884" s="74" t="s">
        <v>4206</v>
      </c>
      <c r="C3884" s="73" t="s">
        <v>101</v>
      </c>
      <c r="D3884" s="75">
        <v>68.08</v>
      </c>
      <c r="E3884" s="75">
        <v>67.430000000000007</v>
      </c>
      <c r="F3884" s="73" t="s">
        <v>17</v>
      </c>
    </row>
    <row r="3885" spans="1:6" ht="25.5" x14ac:dyDescent="0.25">
      <c r="A3885" s="73">
        <v>94760</v>
      </c>
      <c r="B3885" s="74" t="s">
        <v>4207</v>
      </c>
      <c r="C3885" s="73" t="s">
        <v>101</v>
      </c>
      <c r="D3885" s="75">
        <v>108.29</v>
      </c>
      <c r="E3885" s="75">
        <v>107.32</v>
      </c>
      <c r="F3885" s="73" t="s">
        <v>17</v>
      </c>
    </row>
    <row r="3886" spans="1:6" ht="25.5" x14ac:dyDescent="0.25">
      <c r="A3886" s="73">
        <v>94761</v>
      </c>
      <c r="B3886" s="74" t="s">
        <v>4208</v>
      </c>
      <c r="C3886" s="73" t="s">
        <v>101</v>
      </c>
      <c r="D3886" s="75">
        <v>233.5</v>
      </c>
      <c r="E3886" s="75">
        <v>231.89</v>
      </c>
      <c r="F3886" s="73" t="s">
        <v>17</v>
      </c>
    </row>
    <row r="3887" spans="1:6" ht="25.5" x14ac:dyDescent="0.25">
      <c r="A3887" s="73">
        <v>94762</v>
      </c>
      <c r="B3887" s="74" t="s">
        <v>4209</v>
      </c>
      <c r="C3887" s="73" t="s">
        <v>101</v>
      </c>
      <c r="D3887" s="75">
        <v>283.66000000000003</v>
      </c>
      <c r="E3887" s="75">
        <v>281.36</v>
      </c>
      <c r="F3887" s="73" t="s">
        <v>17</v>
      </c>
    </row>
    <row r="3888" spans="1:6" ht="25.5" x14ac:dyDescent="0.25">
      <c r="A3888" s="73">
        <v>94763</v>
      </c>
      <c r="B3888" s="74" t="s">
        <v>4210</v>
      </c>
      <c r="C3888" s="73" t="s">
        <v>101</v>
      </c>
      <c r="D3888" s="75">
        <v>373.34</v>
      </c>
      <c r="E3888" s="75">
        <v>369.68</v>
      </c>
      <c r="F3888" s="73" t="s">
        <v>17</v>
      </c>
    </row>
    <row r="3889" spans="1:6" ht="38.25" x14ac:dyDescent="0.25">
      <c r="A3889" s="73">
        <v>94764</v>
      </c>
      <c r="B3889" s="74" t="s">
        <v>4211</v>
      </c>
      <c r="C3889" s="73" t="s">
        <v>101</v>
      </c>
      <c r="D3889" s="75">
        <v>38.51</v>
      </c>
      <c r="E3889" s="75">
        <v>37.93</v>
      </c>
      <c r="F3889" s="73" t="s">
        <v>17</v>
      </c>
    </row>
    <row r="3890" spans="1:6" ht="38.25" x14ac:dyDescent="0.25">
      <c r="A3890" s="73">
        <v>94765</v>
      </c>
      <c r="B3890" s="74" t="s">
        <v>4212</v>
      </c>
      <c r="C3890" s="73" t="s">
        <v>101</v>
      </c>
      <c r="D3890" s="75">
        <v>42.46</v>
      </c>
      <c r="E3890" s="75">
        <v>41.87</v>
      </c>
      <c r="F3890" s="73" t="s">
        <v>17</v>
      </c>
    </row>
    <row r="3891" spans="1:6" ht="38.25" x14ac:dyDescent="0.25">
      <c r="A3891" s="73">
        <v>94766</v>
      </c>
      <c r="B3891" s="74" t="s">
        <v>4213</v>
      </c>
      <c r="C3891" s="73" t="s">
        <v>101</v>
      </c>
      <c r="D3891" s="75">
        <v>47.49</v>
      </c>
      <c r="E3891" s="75">
        <v>46.89</v>
      </c>
      <c r="F3891" s="73" t="s">
        <v>17</v>
      </c>
    </row>
    <row r="3892" spans="1:6" ht="38.25" x14ac:dyDescent="0.25">
      <c r="A3892" s="73">
        <v>94767</v>
      </c>
      <c r="B3892" s="74" t="s">
        <v>4214</v>
      </c>
      <c r="C3892" s="73" t="s">
        <v>101</v>
      </c>
      <c r="D3892" s="75">
        <v>70.400000000000006</v>
      </c>
      <c r="E3892" s="75">
        <v>69.77</v>
      </c>
      <c r="F3892" s="73" t="s">
        <v>17</v>
      </c>
    </row>
    <row r="3893" spans="1:6" ht="38.25" x14ac:dyDescent="0.25">
      <c r="A3893" s="73">
        <v>94768</v>
      </c>
      <c r="B3893" s="74" t="s">
        <v>4215</v>
      </c>
      <c r="C3893" s="73" t="s">
        <v>101</v>
      </c>
      <c r="D3893" s="75">
        <v>79.760000000000005</v>
      </c>
      <c r="E3893" s="75">
        <v>79.11</v>
      </c>
      <c r="F3893" s="73" t="s">
        <v>17</v>
      </c>
    </row>
    <row r="3894" spans="1:6" ht="38.25" x14ac:dyDescent="0.25">
      <c r="A3894" s="73">
        <v>94769</v>
      </c>
      <c r="B3894" s="74" t="s">
        <v>4216</v>
      </c>
      <c r="C3894" s="73" t="s">
        <v>101</v>
      </c>
      <c r="D3894" s="75">
        <v>106.49</v>
      </c>
      <c r="E3894" s="75">
        <v>105.82</v>
      </c>
      <c r="F3894" s="73" t="s">
        <v>17</v>
      </c>
    </row>
    <row r="3895" spans="1:6" ht="38.25" x14ac:dyDescent="0.25">
      <c r="A3895" s="73">
        <v>94783</v>
      </c>
      <c r="B3895" s="74" t="s">
        <v>30973</v>
      </c>
      <c r="C3895" s="73" t="s">
        <v>101</v>
      </c>
      <c r="D3895" s="75">
        <v>20.43</v>
      </c>
      <c r="E3895" s="75">
        <v>19.84</v>
      </c>
      <c r="F3895" s="73" t="s">
        <v>17</v>
      </c>
    </row>
    <row r="3896" spans="1:6" ht="25.5" x14ac:dyDescent="0.25">
      <c r="A3896" s="73">
        <v>94792</v>
      </c>
      <c r="B3896" s="74" t="s">
        <v>4217</v>
      </c>
      <c r="C3896" s="73" t="s">
        <v>101</v>
      </c>
      <c r="D3896" s="75">
        <v>174.92</v>
      </c>
      <c r="E3896" s="75">
        <v>173.74</v>
      </c>
      <c r="F3896" s="73" t="s">
        <v>17</v>
      </c>
    </row>
    <row r="3897" spans="1:6" ht="25.5" x14ac:dyDescent="0.25">
      <c r="A3897" s="73">
        <v>94793</v>
      </c>
      <c r="B3897" s="74" t="s">
        <v>4218</v>
      </c>
      <c r="C3897" s="73" t="s">
        <v>101</v>
      </c>
      <c r="D3897" s="75">
        <v>240.58</v>
      </c>
      <c r="E3897" s="75">
        <v>239.15</v>
      </c>
      <c r="F3897" s="73" t="s">
        <v>17</v>
      </c>
    </row>
    <row r="3898" spans="1:6" ht="25.5" x14ac:dyDescent="0.25">
      <c r="A3898" s="73">
        <v>94794</v>
      </c>
      <c r="B3898" s="74" t="s">
        <v>4219</v>
      </c>
      <c r="C3898" s="73" t="s">
        <v>101</v>
      </c>
      <c r="D3898" s="75">
        <v>254.23</v>
      </c>
      <c r="E3898" s="75">
        <v>252.52</v>
      </c>
      <c r="F3898" s="73" t="s">
        <v>17</v>
      </c>
    </row>
    <row r="3899" spans="1:6" ht="25.5" x14ac:dyDescent="0.25">
      <c r="A3899" s="73">
        <v>94795</v>
      </c>
      <c r="B3899" s="74" t="s">
        <v>4220</v>
      </c>
      <c r="C3899" s="73" t="s">
        <v>101</v>
      </c>
      <c r="D3899" s="75">
        <v>32.25</v>
      </c>
      <c r="E3899" s="75">
        <v>31.68</v>
      </c>
      <c r="F3899" s="73" t="s">
        <v>17</v>
      </c>
    </row>
    <row r="3900" spans="1:6" ht="25.5" x14ac:dyDescent="0.25">
      <c r="A3900" s="73">
        <v>94796</v>
      </c>
      <c r="B3900" s="74" t="s">
        <v>4221</v>
      </c>
      <c r="C3900" s="73" t="s">
        <v>101</v>
      </c>
      <c r="D3900" s="75">
        <v>37.94</v>
      </c>
      <c r="E3900" s="75">
        <v>37.06</v>
      </c>
      <c r="F3900" s="73" t="s">
        <v>17</v>
      </c>
    </row>
    <row r="3901" spans="1:6" ht="25.5" x14ac:dyDescent="0.25">
      <c r="A3901" s="73">
        <v>94797</v>
      </c>
      <c r="B3901" s="74" t="s">
        <v>4222</v>
      </c>
      <c r="C3901" s="73" t="s">
        <v>101</v>
      </c>
      <c r="D3901" s="75">
        <v>75.81</v>
      </c>
      <c r="E3901" s="75">
        <v>74.650000000000006</v>
      </c>
      <c r="F3901" s="73" t="s">
        <v>17</v>
      </c>
    </row>
    <row r="3902" spans="1:6" ht="25.5" x14ac:dyDescent="0.25">
      <c r="A3902" s="73">
        <v>94798</v>
      </c>
      <c r="B3902" s="74" t="s">
        <v>4223</v>
      </c>
      <c r="C3902" s="73" t="s">
        <v>101</v>
      </c>
      <c r="D3902" s="75">
        <v>124.27</v>
      </c>
      <c r="E3902" s="75">
        <v>122.68</v>
      </c>
      <c r="F3902" s="73" t="s">
        <v>17</v>
      </c>
    </row>
    <row r="3903" spans="1:6" ht="25.5" x14ac:dyDescent="0.25">
      <c r="A3903" s="73">
        <v>94799</v>
      </c>
      <c r="B3903" s="74" t="s">
        <v>4224</v>
      </c>
      <c r="C3903" s="73" t="s">
        <v>101</v>
      </c>
      <c r="D3903" s="75">
        <v>153.08000000000001</v>
      </c>
      <c r="E3903" s="75">
        <v>151</v>
      </c>
      <c r="F3903" s="73" t="s">
        <v>17</v>
      </c>
    </row>
    <row r="3904" spans="1:6" ht="25.5" x14ac:dyDescent="0.25">
      <c r="A3904" s="73">
        <v>94800</v>
      </c>
      <c r="B3904" s="74" t="s">
        <v>4225</v>
      </c>
      <c r="C3904" s="73" t="s">
        <v>101</v>
      </c>
      <c r="D3904" s="75">
        <v>196.6</v>
      </c>
      <c r="E3904" s="75">
        <v>193.92</v>
      </c>
      <c r="F3904" s="73" t="s">
        <v>17</v>
      </c>
    </row>
    <row r="3905" spans="1:6" ht="38.25" x14ac:dyDescent="0.25">
      <c r="A3905" s="73">
        <v>94805</v>
      </c>
      <c r="B3905" s="74" t="s">
        <v>36497</v>
      </c>
      <c r="C3905" s="73" t="s">
        <v>101</v>
      </c>
      <c r="D3905" s="75">
        <v>882.78</v>
      </c>
      <c r="E3905" s="75">
        <v>879.86</v>
      </c>
      <c r="F3905" s="73" t="s">
        <v>17</v>
      </c>
    </row>
    <row r="3906" spans="1:6" ht="38.25" x14ac:dyDescent="0.25">
      <c r="A3906" s="73">
        <v>94806</v>
      </c>
      <c r="B3906" s="74" t="s">
        <v>36498</v>
      </c>
      <c r="C3906" s="73" t="s">
        <v>101</v>
      </c>
      <c r="D3906" s="75">
        <v>663.45</v>
      </c>
      <c r="E3906" s="75">
        <v>659.32</v>
      </c>
      <c r="F3906" s="73" t="s">
        <v>17</v>
      </c>
    </row>
    <row r="3907" spans="1:6" ht="25.5" x14ac:dyDescent="0.25">
      <c r="A3907" s="73">
        <v>94807</v>
      </c>
      <c r="B3907" s="74" t="s">
        <v>36499</v>
      </c>
      <c r="C3907" s="73" t="s">
        <v>101</v>
      </c>
      <c r="D3907" s="75">
        <v>608</v>
      </c>
      <c r="E3907" s="75">
        <v>603.65</v>
      </c>
      <c r="F3907" s="73" t="s">
        <v>17</v>
      </c>
    </row>
    <row r="3908" spans="1:6" ht="25.5" x14ac:dyDescent="0.25">
      <c r="A3908" s="73">
        <v>94863</v>
      </c>
      <c r="B3908" s="74" t="s">
        <v>4226</v>
      </c>
      <c r="C3908" s="73" t="s">
        <v>101</v>
      </c>
      <c r="D3908" s="75">
        <v>166.34</v>
      </c>
      <c r="E3908" s="75">
        <v>165.54</v>
      </c>
      <c r="F3908" s="73" t="s">
        <v>17</v>
      </c>
    </row>
    <row r="3909" spans="1:6" ht="25.5" x14ac:dyDescent="0.25">
      <c r="A3909" s="73">
        <v>95108</v>
      </c>
      <c r="B3909" s="74" t="s">
        <v>4227</v>
      </c>
      <c r="C3909" s="73" t="s">
        <v>101</v>
      </c>
      <c r="D3909" s="75">
        <v>40.909999999999997</v>
      </c>
      <c r="E3909" s="75">
        <v>38.47</v>
      </c>
      <c r="F3909" s="73" t="s">
        <v>17</v>
      </c>
    </row>
    <row r="3910" spans="1:6" ht="25.5" x14ac:dyDescent="0.25">
      <c r="A3910" s="73">
        <v>95237</v>
      </c>
      <c r="B3910" s="74" t="s">
        <v>30974</v>
      </c>
      <c r="C3910" s="73" t="s">
        <v>101</v>
      </c>
      <c r="D3910" s="75">
        <v>26.61</v>
      </c>
      <c r="E3910" s="75">
        <v>26.16</v>
      </c>
      <c r="F3910" s="73" t="s">
        <v>17</v>
      </c>
    </row>
    <row r="3911" spans="1:6" ht="25.5" x14ac:dyDescent="0.25">
      <c r="A3911" s="73">
        <v>95248</v>
      </c>
      <c r="B3911" s="74" t="s">
        <v>4228</v>
      </c>
      <c r="C3911" s="73" t="s">
        <v>101</v>
      </c>
      <c r="D3911" s="75">
        <v>80.44</v>
      </c>
      <c r="E3911" s="75">
        <v>80.099999999999994</v>
      </c>
      <c r="F3911" s="73" t="s">
        <v>17</v>
      </c>
    </row>
    <row r="3912" spans="1:6" ht="25.5" x14ac:dyDescent="0.25">
      <c r="A3912" s="73">
        <v>95249</v>
      </c>
      <c r="B3912" s="74" t="s">
        <v>4229</v>
      </c>
      <c r="C3912" s="73" t="s">
        <v>101</v>
      </c>
      <c r="D3912" s="75">
        <v>94.35</v>
      </c>
      <c r="E3912" s="75">
        <v>93.86</v>
      </c>
      <c r="F3912" s="73" t="s">
        <v>17</v>
      </c>
    </row>
    <row r="3913" spans="1:6" ht="25.5" x14ac:dyDescent="0.25">
      <c r="A3913" s="73">
        <v>95250</v>
      </c>
      <c r="B3913" s="74" t="s">
        <v>4230</v>
      </c>
      <c r="C3913" s="73" t="s">
        <v>101</v>
      </c>
      <c r="D3913" s="75">
        <v>127.35</v>
      </c>
      <c r="E3913" s="75">
        <v>126.68</v>
      </c>
      <c r="F3913" s="73" t="s">
        <v>17</v>
      </c>
    </row>
    <row r="3914" spans="1:6" ht="25.5" x14ac:dyDescent="0.25">
      <c r="A3914" s="73">
        <v>95251</v>
      </c>
      <c r="B3914" s="74" t="s">
        <v>4231</v>
      </c>
      <c r="C3914" s="73" t="s">
        <v>101</v>
      </c>
      <c r="D3914" s="75">
        <v>188.73</v>
      </c>
      <c r="E3914" s="75">
        <v>187.81</v>
      </c>
      <c r="F3914" s="73" t="s">
        <v>17</v>
      </c>
    </row>
    <row r="3915" spans="1:6" ht="25.5" x14ac:dyDescent="0.25">
      <c r="A3915" s="73">
        <v>95252</v>
      </c>
      <c r="B3915" s="74" t="s">
        <v>4232</v>
      </c>
      <c r="C3915" s="73" t="s">
        <v>101</v>
      </c>
      <c r="D3915" s="75">
        <v>228.49</v>
      </c>
      <c r="E3915" s="75">
        <v>227.29</v>
      </c>
      <c r="F3915" s="73" t="s">
        <v>17</v>
      </c>
    </row>
    <row r="3916" spans="1:6" ht="25.5" x14ac:dyDescent="0.25">
      <c r="A3916" s="73">
        <v>95253</v>
      </c>
      <c r="B3916" s="74" t="s">
        <v>4233</v>
      </c>
      <c r="C3916" s="73" t="s">
        <v>101</v>
      </c>
      <c r="D3916" s="75">
        <v>348.61</v>
      </c>
      <c r="E3916" s="75">
        <v>347.07</v>
      </c>
      <c r="F3916" s="73" t="s">
        <v>17</v>
      </c>
    </row>
    <row r="3917" spans="1:6" ht="25.5" x14ac:dyDescent="0.25">
      <c r="A3917" s="73">
        <v>95469</v>
      </c>
      <c r="B3917" s="74" t="s">
        <v>30975</v>
      </c>
      <c r="C3917" s="73" t="s">
        <v>101</v>
      </c>
      <c r="D3917" s="75">
        <v>338.69</v>
      </c>
      <c r="E3917" s="75">
        <v>336.8</v>
      </c>
      <c r="F3917" s="73" t="s">
        <v>17</v>
      </c>
    </row>
    <row r="3918" spans="1:6" ht="38.25" x14ac:dyDescent="0.25">
      <c r="A3918" s="73">
        <v>95470</v>
      </c>
      <c r="B3918" s="74" t="s">
        <v>4234</v>
      </c>
      <c r="C3918" s="73" t="s">
        <v>101</v>
      </c>
      <c r="D3918" s="75">
        <v>348.15</v>
      </c>
      <c r="E3918" s="75">
        <v>346.26</v>
      </c>
      <c r="F3918" s="73" t="s">
        <v>17</v>
      </c>
    </row>
    <row r="3919" spans="1:6" ht="25.5" x14ac:dyDescent="0.25">
      <c r="A3919" s="73">
        <v>95471</v>
      </c>
      <c r="B3919" s="74" t="s">
        <v>30976</v>
      </c>
      <c r="C3919" s="73" t="s">
        <v>101</v>
      </c>
      <c r="D3919" s="75">
        <v>876.3</v>
      </c>
      <c r="E3919" s="75">
        <v>872.35</v>
      </c>
      <c r="F3919" s="73" t="s">
        <v>17</v>
      </c>
    </row>
    <row r="3920" spans="1:6" ht="38.25" x14ac:dyDescent="0.25">
      <c r="A3920" s="73">
        <v>95472</v>
      </c>
      <c r="B3920" s="74" t="s">
        <v>4235</v>
      </c>
      <c r="C3920" s="73" t="s">
        <v>101</v>
      </c>
      <c r="D3920" s="75">
        <v>885.76</v>
      </c>
      <c r="E3920" s="75">
        <v>881.81</v>
      </c>
      <c r="F3920" s="73" t="s">
        <v>17</v>
      </c>
    </row>
    <row r="3921" spans="1:6" ht="38.25" x14ac:dyDescent="0.25">
      <c r="A3921" s="73">
        <v>95541</v>
      </c>
      <c r="B3921" s="74" t="s">
        <v>30977</v>
      </c>
      <c r="C3921" s="73" t="s">
        <v>101</v>
      </c>
      <c r="D3921" s="75">
        <v>27.17</v>
      </c>
      <c r="E3921" s="75">
        <v>24.88</v>
      </c>
      <c r="F3921" s="73" t="s">
        <v>17</v>
      </c>
    </row>
    <row r="3922" spans="1:6" ht="25.5" x14ac:dyDescent="0.25">
      <c r="A3922" s="73">
        <v>95542</v>
      </c>
      <c r="B3922" s="74" t="s">
        <v>4236</v>
      </c>
      <c r="C3922" s="73" t="s">
        <v>101</v>
      </c>
      <c r="D3922" s="75">
        <v>33.58</v>
      </c>
      <c r="E3922" s="75">
        <v>32.590000000000003</v>
      </c>
      <c r="F3922" s="73" t="s">
        <v>17</v>
      </c>
    </row>
    <row r="3923" spans="1:6" ht="25.5" x14ac:dyDescent="0.25">
      <c r="A3923" s="73">
        <v>95543</v>
      </c>
      <c r="B3923" s="74" t="s">
        <v>4237</v>
      </c>
      <c r="C3923" s="73" t="s">
        <v>101</v>
      </c>
      <c r="D3923" s="75">
        <v>57.56</v>
      </c>
      <c r="E3923" s="75">
        <v>55.57</v>
      </c>
      <c r="F3923" s="73" t="s">
        <v>17</v>
      </c>
    </row>
    <row r="3924" spans="1:6" ht="25.5" x14ac:dyDescent="0.25">
      <c r="A3924" s="73">
        <v>95544</v>
      </c>
      <c r="B3924" s="74" t="s">
        <v>4238</v>
      </c>
      <c r="C3924" s="73" t="s">
        <v>101</v>
      </c>
      <c r="D3924" s="75">
        <v>40.28</v>
      </c>
      <c r="E3924" s="75">
        <v>39.29</v>
      </c>
      <c r="F3924" s="73" t="s">
        <v>17</v>
      </c>
    </row>
    <row r="3925" spans="1:6" x14ac:dyDescent="0.25">
      <c r="A3925" s="73">
        <v>95545</v>
      </c>
      <c r="B3925" s="74" t="s">
        <v>4239</v>
      </c>
      <c r="C3925" s="73" t="s">
        <v>101</v>
      </c>
      <c r="D3925" s="75">
        <v>39.57</v>
      </c>
      <c r="E3925" s="75">
        <v>38.58</v>
      </c>
      <c r="F3925" s="73" t="s">
        <v>17</v>
      </c>
    </row>
    <row r="3926" spans="1:6" ht="25.5" x14ac:dyDescent="0.25">
      <c r="A3926" s="73">
        <v>95546</v>
      </c>
      <c r="B3926" s="74" t="s">
        <v>4240</v>
      </c>
      <c r="C3926" s="73" t="s">
        <v>101</v>
      </c>
      <c r="D3926" s="75">
        <v>144.35</v>
      </c>
      <c r="E3926" s="75">
        <v>138.38</v>
      </c>
      <c r="F3926" s="73" t="s">
        <v>17</v>
      </c>
    </row>
    <row r="3927" spans="1:6" ht="25.5" x14ac:dyDescent="0.25">
      <c r="A3927" s="73">
        <v>95547</v>
      </c>
      <c r="B3927" s="74" t="s">
        <v>4241</v>
      </c>
      <c r="C3927" s="73" t="s">
        <v>101</v>
      </c>
      <c r="D3927" s="75">
        <v>56.78</v>
      </c>
      <c r="E3927" s="75">
        <v>55.79</v>
      </c>
      <c r="F3927" s="73" t="s">
        <v>17</v>
      </c>
    </row>
    <row r="3928" spans="1:6" ht="25.5" x14ac:dyDescent="0.25">
      <c r="A3928" s="73">
        <v>95601</v>
      </c>
      <c r="B3928" s="74" t="s">
        <v>4242</v>
      </c>
      <c r="C3928" s="73" t="s">
        <v>101</v>
      </c>
      <c r="D3928" s="75">
        <v>19.14</v>
      </c>
      <c r="E3928" s="75">
        <v>17.649999999999999</v>
      </c>
      <c r="F3928" s="73" t="s">
        <v>17</v>
      </c>
    </row>
    <row r="3929" spans="1:6" ht="25.5" x14ac:dyDescent="0.25">
      <c r="A3929" s="73">
        <v>95602</v>
      </c>
      <c r="B3929" s="74" t="s">
        <v>4243</v>
      </c>
      <c r="C3929" s="73" t="s">
        <v>101</v>
      </c>
      <c r="D3929" s="75">
        <v>30.64</v>
      </c>
      <c r="E3929" s="75">
        <v>28.25</v>
      </c>
      <c r="F3929" s="73" t="s">
        <v>17</v>
      </c>
    </row>
    <row r="3930" spans="1:6" ht="25.5" x14ac:dyDescent="0.25">
      <c r="A3930" s="73">
        <v>95603</v>
      </c>
      <c r="B3930" s="74" t="s">
        <v>4244</v>
      </c>
      <c r="C3930" s="73" t="s">
        <v>101</v>
      </c>
      <c r="D3930" s="75">
        <v>52.28</v>
      </c>
      <c r="E3930" s="75">
        <v>48.2</v>
      </c>
      <c r="F3930" s="73" t="s">
        <v>17</v>
      </c>
    </row>
    <row r="3931" spans="1:6" ht="25.5" x14ac:dyDescent="0.25">
      <c r="A3931" s="73">
        <v>95604</v>
      </c>
      <c r="B3931" s="74" t="s">
        <v>4245</v>
      </c>
      <c r="C3931" s="73" t="s">
        <v>101</v>
      </c>
      <c r="D3931" s="75">
        <v>81.13</v>
      </c>
      <c r="E3931" s="75">
        <v>74.81</v>
      </c>
      <c r="F3931" s="73" t="s">
        <v>17</v>
      </c>
    </row>
    <row r="3932" spans="1:6" ht="25.5" x14ac:dyDescent="0.25">
      <c r="A3932" s="73">
        <v>95605</v>
      </c>
      <c r="B3932" s="74" t="s">
        <v>4246</v>
      </c>
      <c r="C3932" s="73" t="s">
        <v>101</v>
      </c>
      <c r="D3932" s="75">
        <v>148.97999999999999</v>
      </c>
      <c r="E3932" s="75">
        <v>137.37</v>
      </c>
      <c r="F3932" s="73" t="s">
        <v>17</v>
      </c>
    </row>
    <row r="3933" spans="1:6" ht="25.5" x14ac:dyDescent="0.25">
      <c r="A3933" s="73">
        <v>95607</v>
      </c>
      <c r="B3933" s="74" t="s">
        <v>30978</v>
      </c>
      <c r="C3933" s="73" t="s">
        <v>101</v>
      </c>
      <c r="D3933" s="75">
        <v>22.2</v>
      </c>
      <c r="E3933" s="75">
        <v>21.16</v>
      </c>
      <c r="F3933" s="73" t="s">
        <v>17</v>
      </c>
    </row>
    <row r="3934" spans="1:6" ht="25.5" x14ac:dyDescent="0.25">
      <c r="A3934" s="73">
        <v>95608</v>
      </c>
      <c r="B3934" s="74" t="s">
        <v>30979</v>
      </c>
      <c r="C3934" s="73" t="s">
        <v>101</v>
      </c>
      <c r="D3934" s="75">
        <v>32.229999999999997</v>
      </c>
      <c r="E3934" s="75">
        <v>30.71</v>
      </c>
      <c r="F3934" s="73" t="s">
        <v>17</v>
      </c>
    </row>
    <row r="3935" spans="1:6" ht="25.5" x14ac:dyDescent="0.25">
      <c r="A3935" s="73">
        <v>95609</v>
      </c>
      <c r="B3935" s="74" t="s">
        <v>30980</v>
      </c>
      <c r="C3935" s="73" t="s">
        <v>101</v>
      </c>
      <c r="D3935" s="75">
        <v>40.86</v>
      </c>
      <c r="E3935" s="75">
        <v>38.950000000000003</v>
      </c>
      <c r="F3935" s="73" t="s">
        <v>17</v>
      </c>
    </row>
    <row r="3936" spans="1:6" ht="25.5" x14ac:dyDescent="0.25">
      <c r="A3936" s="73">
        <v>95634</v>
      </c>
      <c r="B3936" s="74" t="s">
        <v>4247</v>
      </c>
      <c r="C3936" s="73" t="s">
        <v>101</v>
      </c>
      <c r="D3936" s="75">
        <v>229.06</v>
      </c>
      <c r="E3936" s="75">
        <v>223.19</v>
      </c>
      <c r="F3936" s="73" t="s">
        <v>17</v>
      </c>
    </row>
    <row r="3937" spans="1:6" ht="25.5" x14ac:dyDescent="0.25">
      <c r="A3937" s="73">
        <v>95635</v>
      </c>
      <c r="B3937" s="74" t="s">
        <v>4248</v>
      </c>
      <c r="C3937" s="73" t="s">
        <v>101</v>
      </c>
      <c r="D3937" s="75">
        <v>240.64</v>
      </c>
      <c r="E3937" s="75">
        <v>233.84</v>
      </c>
      <c r="F3937" s="73" t="s">
        <v>17</v>
      </c>
    </row>
    <row r="3938" spans="1:6" ht="38.25" x14ac:dyDescent="0.25">
      <c r="A3938" s="73">
        <v>95636</v>
      </c>
      <c r="B3938" s="74" t="s">
        <v>4249</v>
      </c>
      <c r="C3938" s="73" t="s">
        <v>101</v>
      </c>
      <c r="D3938" s="75">
        <v>455.31</v>
      </c>
      <c r="E3938" s="75">
        <v>439.12</v>
      </c>
      <c r="F3938" s="73" t="s">
        <v>17</v>
      </c>
    </row>
    <row r="3939" spans="1:6" ht="38.25" x14ac:dyDescent="0.25">
      <c r="A3939" s="73">
        <v>95637</v>
      </c>
      <c r="B3939" s="74" t="s">
        <v>4250</v>
      </c>
      <c r="C3939" s="73" t="s">
        <v>101</v>
      </c>
      <c r="D3939" s="75">
        <v>601.45000000000005</v>
      </c>
      <c r="E3939" s="75">
        <v>582.15</v>
      </c>
      <c r="F3939" s="73" t="s">
        <v>17</v>
      </c>
    </row>
    <row r="3940" spans="1:6" ht="38.25" x14ac:dyDescent="0.25">
      <c r="A3940" s="73">
        <v>95638</v>
      </c>
      <c r="B3940" s="74" t="s">
        <v>4251</v>
      </c>
      <c r="C3940" s="73" t="s">
        <v>101</v>
      </c>
      <c r="D3940" s="75">
        <v>741.37</v>
      </c>
      <c r="E3940" s="75">
        <v>718.5</v>
      </c>
      <c r="F3940" s="73" t="s">
        <v>17</v>
      </c>
    </row>
    <row r="3941" spans="1:6" ht="38.25" x14ac:dyDescent="0.25">
      <c r="A3941" s="73">
        <v>95639</v>
      </c>
      <c r="B3941" s="74" t="s">
        <v>4252</v>
      </c>
      <c r="C3941" s="73" t="s">
        <v>101</v>
      </c>
      <c r="D3941" s="75">
        <v>1016.29</v>
      </c>
      <c r="E3941" s="75">
        <v>988.98</v>
      </c>
      <c r="F3941" s="73" t="s">
        <v>17</v>
      </c>
    </row>
    <row r="3942" spans="1:6" ht="38.25" x14ac:dyDescent="0.25">
      <c r="A3942" s="73">
        <v>95641</v>
      </c>
      <c r="B3942" s="74" t="s">
        <v>4253</v>
      </c>
      <c r="C3942" s="73" t="s">
        <v>101</v>
      </c>
      <c r="D3942" s="75">
        <v>363.08</v>
      </c>
      <c r="E3942" s="75">
        <v>350.91</v>
      </c>
      <c r="F3942" s="73" t="s">
        <v>17</v>
      </c>
    </row>
    <row r="3943" spans="1:6" ht="38.25" x14ac:dyDescent="0.25">
      <c r="A3943" s="73">
        <v>95642</v>
      </c>
      <c r="B3943" s="74" t="s">
        <v>4254</v>
      </c>
      <c r="C3943" s="73" t="s">
        <v>101</v>
      </c>
      <c r="D3943" s="75">
        <v>537.80999999999995</v>
      </c>
      <c r="E3943" s="75">
        <v>519.79999999999995</v>
      </c>
      <c r="F3943" s="73" t="s">
        <v>17</v>
      </c>
    </row>
    <row r="3944" spans="1:6" ht="38.25" x14ac:dyDescent="0.25">
      <c r="A3944" s="73">
        <v>95643</v>
      </c>
      <c r="B3944" s="74" t="s">
        <v>4255</v>
      </c>
      <c r="C3944" s="73" t="s">
        <v>101</v>
      </c>
      <c r="D3944" s="75">
        <v>704.62</v>
      </c>
      <c r="E3944" s="75">
        <v>681.22</v>
      </c>
      <c r="F3944" s="73" t="s">
        <v>17</v>
      </c>
    </row>
    <row r="3945" spans="1:6" ht="38.25" x14ac:dyDescent="0.25">
      <c r="A3945" s="73">
        <v>95644</v>
      </c>
      <c r="B3945" s="74" t="s">
        <v>4256</v>
      </c>
      <c r="C3945" s="73" t="s">
        <v>101</v>
      </c>
      <c r="D3945" s="75">
        <v>268.37</v>
      </c>
      <c r="E3945" s="75">
        <v>260.60000000000002</v>
      </c>
      <c r="F3945" s="73" t="s">
        <v>17</v>
      </c>
    </row>
    <row r="3946" spans="1:6" ht="38.25" x14ac:dyDescent="0.25">
      <c r="A3946" s="73">
        <v>95645</v>
      </c>
      <c r="B3946" s="74" t="s">
        <v>4257</v>
      </c>
      <c r="C3946" s="73" t="s">
        <v>101</v>
      </c>
      <c r="D3946" s="75">
        <v>495.32</v>
      </c>
      <c r="E3946" s="75">
        <v>481.54</v>
      </c>
      <c r="F3946" s="73" t="s">
        <v>17</v>
      </c>
    </row>
    <row r="3947" spans="1:6" ht="38.25" x14ac:dyDescent="0.25">
      <c r="A3947" s="73">
        <v>95646</v>
      </c>
      <c r="B3947" s="74" t="s">
        <v>4258</v>
      </c>
      <c r="C3947" s="73" t="s">
        <v>101</v>
      </c>
      <c r="D3947" s="75">
        <v>738.96</v>
      </c>
      <c r="E3947" s="75">
        <v>718.51</v>
      </c>
      <c r="F3947" s="73" t="s">
        <v>17</v>
      </c>
    </row>
    <row r="3948" spans="1:6" ht="38.25" x14ac:dyDescent="0.25">
      <c r="A3948" s="73">
        <v>95647</v>
      </c>
      <c r="B3948" s="74" t="s">
        <v>4259</v>
      </c>
      <c r="C3948" s="73" t="s">
        <v>101</v>
      </c>
      <c r="D3948" s="75">
        <v>970.58</v>
      </c>
      <c r="E3948" s="75">
        <v>943.96</v>
      </c>
      <c r="F3948" s="73" t="s">
        <v>17</v>
      </c>
    </row>
    <row r="3949" spans="1:6" ht="38.25" x14ac:dyDescent="0.25">
      <c r="A3949" s="73">
        <v>95648</v>
      </c>
      <c r="B3949" s="74" t="s">
        <v>4260</v>
      </c>
      <c r="C3949" s="73" t="s">
        <v>101</v>
      </c>
      <c r="D3949" s="75">
        <v>653.74</v>
      </c>
      <c r="E3949" s="75">
        <v>646.26</v>
      </c>
      <c r="F3949" s="73" t="s">
        <v>17</v>
      </c>
    </row>
    <row r="3950" spans="1:6" ht="38.25" x14ac:dyDescent="0.25">
      <c r="A3950" s="73">
        <v>95649</v>
      </c>
      <c r="B3950" s="74" t="s">
        <v>4261</v>
      </c>
      <c r="C3950" s="73" t="s">
        <v>101</v>
      </c>
      <c r="D3950" s="75">
        <v>1137.6300000000001</v>
      </c>
      <c r="E3950" s="75">
        <v>1124.53</v>
      </c>
      <c r="F3950" s="73" t="s">
        <v>17</v>
      </c>
    </row>
    <row r="3951" spans="1:6" ht="38.25" x14ac:dyDescent="0.25">
      <c r="A3951" s="73">
        <v>95650</v>
      </c>
      <c r="B3951" s="74" t="s">
        <v>4262</v>
      </c>
      <c r="C3951" s="73" t="s">
        <v>101</v>
      </c>
      <c r="D3951" s="75">
        <v>1664.47</v>
      </c>
      <c r="E3951" s="75">
        <v>1645.11</v>
      </c>
      <c r="F3951" s="73" t="s">
        <v>17</v>
      </c>
    </row>
    <row r="3952" spans="1:6" ht="38.25" x14ac:dyDescent="0.25">
      <c r="A3952" s="73">
        <v>95651</v>
      </c>
      <c r="B3952" s="74" t="s">
        <v>4263</v>
      </c>
      <c r="C3952" s="73" t="s">
        <v>101</v>
      </c>
      <c r="D3952" s="75">
        <v>2165.73</v>
      </c>
      <c r="E3952" s="75">
        <v>2140.5700000000002</v>
      </c>
      <c r="F3952" s="73" t="s">
        <v>17</v>
      </c>
    </row>
    <row r="3953" spans="1:6" ht="38.25" x14ac:dyDescent="0.25">
      <c r="A3953" s="73">
        <v>95652</v>
      </c>
      <c r="B3953" s="74" t="s">
        <v>4264</v>
      </c>
      <c r="C3953" s="73" t="s">
        <v>101</v>
      </c>
      <c r="D3953" s="75">
        <v>811.37</v>
      </c>
      <c r="E3953" s="75">
        <v>803.01</v>
      </c>
      <c r="F3953" s="73" t="s">
        <v>17</v>
      </c>
    </row>
    <row r="3954" spans="1:6" ht="38.25" x14ac:dyDescent="0.25">
      <c r="A3954" s="73">
        <v>95653</v>
      </c>
      <c r="B3954" s="74" t="s">
        <v>4265</v>
      </c>
      <c r="C3954" s="73" t="s">
        <v>101</v>
      </c>
      <c r="D3954" s="75">
        <v>1450.95</v>
      </c>
      <c r="E3954" s="75">
        <v>1436.13</v>
      </c>
      <c r="F3954" s="73" t="s">
        <v>17</v>
      </c>
    </row>
    <row r="3955" spans="1:6" ht="38.25" x14ac:dyDescent="0.25">
      <c r="A3955" s="73">
        <v>95654</v>
      </c>
      <c r="B3955" s="74" t="s">
        <v>4266</v>
      </c>
      <c r="C3955" s="73" t="s">
        <v>101</v>
      </c>
      <c r="D3955" s="75">
        <v>2139.35</v>
      </c>
      <c r="E3955" s="75">
        <v>2117.34</v>
      </c>
      <c r="F3955" s="73" t="s">
        <v>17</v>
      </c>
    </row>
    <row r="3956" spans="1:6" ht="38.25" x14ac:dyDescent="0.25">
      <c r="A3956" s="73">
        <v>95655</v>
      </c>
      <c r="B3956" s="74" t="s">
        <v>4267</v>
      </c>
      <c r="C3956" s="73" t="s">
        <v>101</v>
      </c>
      <c r="D3956" s="75">
        <v>2794.98</v>
      </c>
      <c r="E3956" s="75">
        <v>2766.34</v>
      </c>
      <c r="F3956" s="73" t="s">
        <v>17</v>
      </c>
    </row>
    <row r="3957" spans="1:6" ht="38.25" x14ac:dyDescent="0.25">
      <c r="A3957" s="73">
        <v>95657</v>
      </c>
      <c r="B3957" s="74" t="s">
        <v>4268</v>
      </c>
      <c r="C3957" s="73" t="s">
        <v>101</v>
      </c>
      <c r="D3957" s="75">
        <v>360.05</v>
      </c>
      <c r="E3957" s="75">
        <v>349.41</v>
      </c>
      <c r="F3957" s="73" t="s">
        <v>17</v>
      </c>
    </row>
    <row r="3958" spans="1:6" ht="38.25" x14ac:dyDescent="0.25">
      <c r="A3958" s="73">
        <v>95658</v>
      </c>
      <c r="B3958" s="74" t="s">
        <v>4269</v>
      </c>
      <c r="C3958" s="73" t="s">
        <v>101</v>
      </c>
      <c r="D3958" s="75">
        <v>658.57</v>
      </c>
      <c r="E3958" s="75">
        <v>639.84</v>
      </c>
      <c r="F3958" s="73" t="s">
        <v>17</v>
      </c>
    </row>
    <row r="3959" spans="1:6" ht="38.25" x14ac:dyDescent="0.25">
      <c r="A3959" s="73">
        <v>95659</v>
      </c>
      <c r="B3959" s="74" t="s">
        <v>4270</v>
      </c>
      <c r="C3959" s="73" t="s">
        <v>101</v>
      </c>
      <c r="D3959" s="75">
        <v>980.53</v>
      </c>
      <c r="E3959" s="75">
        <v>952.87</v>
      </c>
      <c r="F3959" s="73" t="s">
        <v>17</v>
      </c>
    </row>
    <row r="3960" spans="1:6" ht="38.25" x14ac:dyDescent="0.25">
      <c r="A3960" s="73">
        <v>95660</v>
      </c>
      <c r="B3960" s="74" t="s">
        <v>4271</v>
      </c>
      <c r="C3960" s="73" t="s">
        <v>101</v>
      </c>
      <c r="D3960" s="75">
        <v>1286.43</v>
      </c>
      <c r="E3960" s="75">
        <v>1250.43</v>
      </c>
      <c r="F3960" s="73" t="s">
        <v>17</v>
      </c>
    </row>
    <row r="3961" spans="1:6" ht="38.25" x14ac:dyDescent="0.25">
      <c r="A3961" s="73">
        <v>95661</v>
      </c>
      <c r="B3961" s="74" t="s">
        <v>4272</v>
      </c>
      <c r="C3961" s="73" t="s">
        <v>101</v>
      </c>
      <c r="D3961" s="75">
        <v>452.4</v>
      </c>
      <c r="E3961" s="75">
        <v>440.53</v>
      </c>
      <c r="F3961" s="73" t="s">
        <v>17</v>
      </c>
    </row>
    <row r="3962" spans="1:6" ht="38.25" x14ac:dyDescent="0.25">
      <c r="A3962" s="73">
        <v>95662</v>
      </c>
      <c r="B3962" s="74" t="s">
        <v>4273</v>
      </c>
      <c r="C3962" s="73" t="s">
        <v>101</v>
      </c>
      <c r="D3962" s="75">
        <v>841.66</v>
      </c>
      <c r="E3962" s="75">
        <v>820.51</v>
      </c>
      <c r="F3962" s="73" t="s">
        <v>17</v>
      </c>
    </row>
    <row r="3963" spans="1:6" ht="38.25" x14ac:dyDescent="0.25">
      <c r="A3963" s="73">
        <v>95663</v>
      </c>
      <c r="B3963" s="74" t="s">
        <v>4274</v>
      </c>
      <c r="C3963" s="73" t="s">
        <v>101</v>
      </c>
      <c r="D3963" s="75">
        <v>1259.1300000000001</v>
      </c>
      <c r="E3963" s="75">
        <v>1227.74</v>
      </c>
      <c r="F3963" s="73" t="s">
        <v>17</v>
      </c>
    </row>
    <row r="3964" spans="1:6" ht="38.25" x14ac:dyDescent="0.25">
      <c r="A3964" s="73">
        <v>95664</v>
      </c>
      <c r="B3964" s="74" t="s">
        <v>4275</v>
      </c>
      <c r="C3964" s="73" t="s">
        <v>101</v>
      </c>
      <c r="D3964" s="75">
        <v>1654.71</v>
      </c>
      <c r="E3964" s="75">
        <v>1613.81</v>
      </c>
      <c r="F3964" s="73" t="s">
        <v>17</v>
      </c>
    </row>
    <row r="3965" spans="1:6" ht="38.25" x14ac:dyDescent="0.25">
      <c r="A3965" s="73">
        <v>95665</v>
      </c>
      <c r="B3965" s="74" t="s">
        <v>4276</v>
      </c>
      <c r="C3965" s="73" t="s">
        <v>101</v>
      </c>
      <c r="D3965" s="75">
        <v>397.33</v>
      </c>
      <c r="E3965" s="75">
        <v>385.93</v>
      </c>
      <c r="F3965" s="73" t="s">
        <v>17</v>
      </c>
    </row>
    <row r="3966" spans="1:6" ht="38.25" x14ac:dyDescent="0.25">
      <c r="A3966" s="73">
        <v>95666</v>
      </c>
      <c r="B3966" s="74" t="s">
        <v>4277</v>
      </c>
      <c r="C3966" s="73" t="s">
        <v>101</v>
      </c>
      <c r="D3966" s="75">
        <v>706.72</v>
      </c>
      <c r="E3966" s="75">
        <v>686.77</v>
      </c>
      <c r="F3966" s="73" t="s">
        <v>17</v>
      </c>
    </row>
    <row r="3967" spans="1:6" ht="38.25" x14ac:dyDescent="0.25">
      <c r="A3967" s="73">
        <v>95667</v>
      </c>
      <c r="B3967" s="74" t="s">
        <v>4278</v>
      </c>
      <c r="C3967" s="73" t="s">
        <v>101</v>
      </c>
      <c r="D3967" s="75">
        <v>1047.1199999999999</v>
      </c>
      <c r="E3967" s="75">
        <v>1017.6</v>
      </c>
      <c r="F3967" s="73" t="s">
        <v>17</v>
      </c>
    </row>
    <row r="3968" spans="1:6" ht="38.25" x14ac:dyDescent="0.25">
      <c r="A3968" s="73">
        <v>95668</v>
      </c>
      <c r="B3968" s="74" t="s">
        <v>4279</v>
      </c>
      <c r="C3968" s="73" t="s">
        <v>101</v>
      </c>
      <c r="D3968" s="75">
        <v>1369.21</v>
      </c>
      <c r="E3968" s="75">
        <v>1330.86</v>
      </c>
      <c r="F3968" s="73" t="s">
        <v>17</v>
      </c>
    </row>
    <row r="3969" spans="1:6" ht="38.25" x14ac:dyDescent="0.25">
      <c r="A3969" s="73">
        <v>95669</v>
      </c>
      <c r="B3969" s="74" t="s">
        <v>4280</v>
      </c>
      <c r="C3969" s="73" t="s">
        <v>101</v>
      </c>
      <c r="D3969" s="75">
        <v>485.17</v>
      </c>
      <c r="E3969" s="75">
        <v>472.44</v>
      </c>
      <c r="F3969" s="73" t="s">
        <v>17</v>
      </c>
    </row>
    <row r="3970" spans="1:6" ht="38.25" x14ac:dyDescent="0.25">
      <c r="A3970" s="73">
        <v>95670</v>
      </c>
      <c r="B3970" s="74" t="s">
        <v>4281</v>
      </c>
      <c r="C3970" s="73" t="s">
        <v>101</v>
      </c>
      <c r="D3970" s="75">
        <v>881.06</v>
      </c>
      <c r="E3970" s="75">
        <v>858.49</v>
      </c>
      <c r="F3970" s="73" t="s">
        <v>17</v>
      </c>
    </row>
    <row r="3971" spans="1:6" ht="38.25" x14ac:dyDescent="0.25">
      <c r="A3971" s="73">
        <v>95671</v>
      </c>
      <c r="B3971" s="74" t="s">
        <v>4282</v>
      </c>
      <c r="C3971" s="73" t="s">
        <v>101</v>
      </c>
      <c r="D3971" s="75">
        <v>1311.97</v>
      </c>
      <c r="E3971" s="75">
        <v>1278.45</v>
      </c>
      <c r="F3971" s="73" t="s">
        <v>17</v>
      </c>
    </row>
    <row r="3972" spans="1:6" ht="38.25" x14ac:dyDescent="0.25">
      <c r="A3972" s="73">
        <v>95672</v>
      </c>
      <c r="B3972" s="74" t="s">
        <v>4283</v>
      </c>
      <c r="C3972" s="73" t="s">
        <v>101</v>
      </c>
      <c r="D3972" s="75">
        <v>1719.69</v>
      </c>
      <c r="E3972" s="75">
        <v>1676.06</v>
      </c>
      <c r="F3972" s="73" t="s">
        <v>17</v>
      </c>
    </row>
    <row r="3973" spans="1:6" x14ac:dyDescent="0.25">
      <c r="A3973" s="73">
        <v>95673</v>
      </c>
      <c r="B3973" s="74" t="s">
        <v>4284</v>
      </c>
      <c r="C3973" s="73" t="s">
        <v>101</v>
      </c>
      <c r="D3973" s="75">
        <v>161.07</v>
      </c>
      <c r="E3973" s="75">
        <v>159.1</v>
      </c>
      <c r="F3973" s="73" t="s">
        <v>17</v>
      </c>
    </row>
    <row r="3974" spans="1:6" x14ac:dyDescent="0.25">
      <c r="A3974" s="73">
        <v>95674</v>
      </c>
      <c r="B3974" s="74" t="s">
        <v>4285</v>
      </c>
      <c r="C3974" s="73" t="s">
        <v>101</v>
      </c>
      <c r="D3974" s="75">
        <v>171.15</v>
      </c>
      <c r="E3974" s="75">
        <v>169.18</v>
      </c>
      <c r="F3974" s="73" t="s">
        <v>17</v>
      </c>
    </row>
    <row r="3975" spans="1:6" x14ac:dyDescent="0.25">
      <c r="A3975" s="73">
        <v>95675</v>
      </c>
      <c r="B3975" s="74" t="s">
        <v>4286</v>
      </c>
      <c r="C3975" s="73" t="s">
        <v>101</v>
      </c>
      <c r="D3975" s="75">
        <v>211.12</v>
      </c>
      <c r="E3975" s="75">
        <v>208.69</v>
      </c>
      <c r="F3975" s="73" t="s">
        <v>17</v>
      </c>
    </row>
    <row r="3976" spans="1:6" ht="25.5" x14ac:dyDescent="0.25">
      <c r="A3976" s="73">
        <v>95676</v>
      </c>
      <c r="B3976" s="74" t="s">
        <v>4287</v>
      </c>
      <c r="C3976" s="73" t="s">
        <v>101</v>
      </c>
      <c r="D3976" s="75">
        <v>140.13999999999999</v>
      </c>
      <c r="E3976" s="75">
        <v>138.93</v>
      </c>
      <c r="F3976" s="73" t="s">
        <v>17</v>
      </c>
    </row>
    <row r="3977" spans="1:6" ht="38.25" x14ac:dyDescent="0.25">
      <c r="A3977" s="73">
        <v>95693</v>
      </c>
      <c r="B3977" s="74" t="s">
        <v>4288</v>
      </c>
      <c r="C3977" s="73" t="s">
        <v>101</v>
      </c>
      <c r="D3977" s="75">
        <v>57.27</v>
      </c>
      <c r="E3977" s="75">
        <v>56.17</v>
      </c>
      <c r="F3977" s="73" t="s">
        <v>17</v>
      </c>
    </row>
    <row r="3978" spans="1:6" ht="25.5" x14ac:dyDescent="0.25">
      <c r="A3978" s="73">
        <v>95694</v>
      </c>
      <c r="B3978" s="74" t="s">
        <v>4289</v>
      </c>
      <c r="C3978" s="73" t="s">
        <v>101</v>
      </c>
      <c r="D3978" s="75">
        <v>58.2</v>
      </c>
      <c r="E3978" s="75">
        <v>57.62</v>
      </c>
      <c r="F3978" s="73" t="s">
        <v>17</v>
      </c>
    </row>
    <row r="3979" spans="1:6" ht="38.25" x14ac:dyDescent="0.25">
      <c r="A3979" s="73">
        <v>95695</v>
      </c>
      <c r="B3979" s="74" t="s">
        <v>4290</v>
      </c>
      <c r="C3979" s="73" t="s">
        <v>101</v>
      </c>
      <c r="D3979" s="75">
        <v>66.12</v>
      </c>
      <c r="E3979" s="75">
        <v>64.87</v>
      </c>
      <c r="F3979" s="73" t="s">
        <v>17</v>
      </c>
    </row>
    <row r="3980" spans="1:6" ht="25.5" x14ac:dyDescent="0.25">
      <c r="A3980" s="73">
        <v>95696</v>
      </c>
      <c r="B3980" s="74" t="s">
        <v>4291</v>
      </c>
      <c r="C3980" s="73" t="s">
        <v>101</v>
      </c>
      <c r="D3980" s="75">
        <v>48.11</v>
      </c>
      <c r="E3980" s="75">
        <v>47.79</v>
      </c>
      <c r="F3980" s="73" t="s">
        <v>17</v>
      </c>
    </row>
    <row r="3981" spans="1:6" ht="25.5" x14ac:dyDescent="0.25">
      <c r="A3981" s="73">
        <v>95777</v>
      </c>
      <c r="B3981" s="74" t="s">
        <v>4292</v>
      </c>
      <c r="C3981" s="73" t="s">
        <v>101</v>
      </c>
      <c r="D3981" s="75">
        <v>30.99</v>
      </c>
      <c r="E3981" s="75">
        <v>29.91</v>
      </c>
      <c r="F3981" s="73" t="s">
        <v>17</v>
      </c>
    </row>
    <row r="3982" spans="1:6" ht="25.5" x14ac:dyDescent="0.25">
      <c r="A3982" s="73">
        <v>95778</v>
      </c>
      <c r="B3982" s="74" t="s">
        <v>4293</v>
      </c>
      <c r="C3982" s="73" t="s">
        <v>101</v>
      </c>
      <c r="D3982" s="75">
        <v>34.46</v>
      </c>
      <c r="E3982" s="75">
        <v>33.200000000000003</v>
      </c>
      <c r="F3982" s="73" t="s">
        <v>17</v>
      </c>
    </row>
    <row r="3983" spans="1:6" ht="25.5" x14ac:dyDescent="0.25">
      <c r="A3983" s="73">
        <v>95779</v>
      </c>
      <c r="B3983" s="74" t="s">
        <v>4294</v>
      </c>
      <c r="C3983" s="73" t="s">
        <v>101</v>
      </c>
      <c r="D3983" s="75">
        <v>28.53</v>
      </c>
      <c r="E3983" s="75">
        <v>27.45</v>
      </c>
      <c r="F3983" s="73" t="s">
        <v>17</v>
      </c>
    </row>
    <row r="3984" spans="1:6" ht="25.5" x14ac:dyDescent="0.25">
      <c r="A3984" s="73">
        <v>95780</v>
      </c>
      <c r="B3984" s="74" t="s">
        <v>4295</v>
      </c>
      <c r="C3984" s="73" t="s">
        <v>101</v>
      </c>
      <c r="D3984" s="75">
        <v>37.28</v>
      </c>
      <c r="E3984" s="75">
        <v>36.090000000000003</v>
      </c>
      <c r="F3984" s="73" t="s">
        <v>17</v>
      </c>
    </row>
    <row r="3985" spans="1:6" ht="25.5" x14ac:dyDescent="0.25">
      <c r="A3985" s="73">
        <v>95781</v>
      </c>
      <c r="B3985" s="74" t="s">
        <v>338</v>
      </c>
      <c r="C3985" s="73" t="s">
        <v>101</v>
      </c>
      <c r="D3985" s="75">
        <v>41.93</v>
      </c>
      <c r="E3985" s="75">
        <v>40.42</v>
      </c>
      <c r="F3985" s="73" t="s">
        <v>17</v>
      </c>
    </row>
    <row r="3986" spans="1:6" ht="25.5" x14ac:dyDescent="0.25">
      <c r="A3986" s="73">
        <v>95782</v>
      </c>
      <c r="B3986" s="74" t="s">
        <v>336</v>
      </c>
      <c r="C3986" s="73" t="s">
        <v>101</v>
      </c>
      <c r="D3986" s="75">
        <v>40.090000000000003</v>
      </c>
      <c r="E3986" s="75">
        <v>38.9</v>
      </c>
      <c r="F3986" s="73" t="s">
        <v>17</v>
      </c>
    </row>
    <row r="3987" spans="1:6" ht="25.5" x14ac:dyDescent="0.25">
      <c r="A3987" s="73">
        <v>95785</v>
      </c>
      <c r="B3987" s="74" t="s">
        <v>4296</v>
      </c>
      <c r="C3987" s="73" t="s">
        <v>101</v>
      </c>
      <c r="D3987" s="75">
        <v>47.74</v>
      </c>
      <c r="E3987" s="75">
        <v>46.39</v>
      </c>
      <c r="F3987" s="73" t="s">
        <v>17</v>
      </c>
    </row>
    <row r="3988" spans="1:6" ht="25.5" x14ac:dyDescent="0.25">
      <c r="A3988" s="73">
        <v>95787</v>
      </c>
      <c r="B3988" s="74" t="s">
        <v>4297</v>
      </c>
      <c r="C3988" s="73" t="s">
        <v>101</v>
      </c>
      <c r="D3988" s="75">
        <v>33.9</v>
      </c>
      <c r="E3988" s="75">
        <v>32.44</v>
      </c>
      <c r="F3988" s="73" t="s">
        <v>17</v>
      </c>
    </row>
    <row r="3989" spans="1:6" ht="25.5" x14ac:dyDescent="0.25">
      <c r="A3989" s="73">
        <v>95789</v>
      </c>
      <c r="B3989" s="74" t="s">
        <v>472</v>
      </c>
      <c r="C3989" s="73" t="s">
        <v>101</v>
      </c>
      <c r="D3989" s="75">
        <v>46.99</v>
      </c>
      <c r="E3989" s="75">
        <v>45.17</v>
      </c>
      <c r="F3989" s="73" t="s">
        <v>17</v>
      </c>
    </row>
    <row r="3990" spans="1:6" ht="25.5" x14ac:dyDescent="0.25">
      <c r="A3990" s="73">
        <v>95791</v>
      </c>
      <c r="B3990" s="74" t="s">
        <v>4298</v>
      </c>
      <c r="C3990" s="73" t="s">
        <v>101</v>
      </c>
      <c r="D3990" s="75">
        <v>66.25</v>
      </c>
      <c r="E3990" s="75">
        <v>63.94</v>
      </c>
      <c r="F3990" s="73" t="s">
        <v>17</v>
      </c>
    </row>
    <row r="3991" spans="1:6" ht="25.5" x14ac:dyDescent="0.25">
      <c r="A3991" s="73">
        <v>95795</v>
      </c>
      <c r="B3991" s="74" t="s">
        <v>4299</v>
      </c>
      <c r="C3991" s="73" t="s">
        <v>101</v>
      </c>
      <c r="D3991" s="75">
        <v>38.700000000000003</v>
      </c>
      <c r="E3991" s="75">
        <v>37.03</v>
      </c>
      <c r="F3991" s="73" t="s">
        <v>17</v>
      </c>
    </row>
    <row r="3992" spans="1:6" ht="25.5" x14ac:dyDescent="0.25">
      <c r="A3992" s="73">
        <v>95796</v>
      </c>
      <c r="B3992" s="74" t="s">
        <v>341</v>
      </c>
      <c r="C3992" s="73" t="s">
        <v>101</v>
      </c>
      <c r="D3992" s="75">
        <v>55.26</v>
      </c>
      <c r="E3992" s="75">
        <v>53.12</v>
      </c>
      <c r="F3992" s="73" t="s">
        <v>17</v>
      </c>
    </row>
    <row r="3993" spans="1:6" ht="25.5" x14ac:dyDescent="0.25">
      <c r="A3993" s="73">
        <v>95797</v>
      </c>
      <c r="B3993" s="74" t="s">
        <v>4300</v>
      </c>
      <c r="C3993" s="73" t="s">
        <v>101</v>
      </c>
      <c r="D3993" s="75">
        <v>77.13</v>
      </c>
      <c r="E3993" s="75">
        <v>74.34</v>
      </c>
      <c r="F3993" s="73" t="s">
        <v>17</v>
      </c>
    </row>
    <row r="3994" spans="1:6" ht="25.5" x14ac:dyDescent="0.25">
      <c r="A3994" s="73">
        <v>95801</v>
      </c>
      <c r="B3994" s="74" t="s">
        <v>4301</v>
      </c>
      <c r="C3994" s="73" t="s">
        <v>101</v>
      </c>
      <c r="D3994" s="75">
        <v>46.83</v>
      </c>
      <c r="E3994" s="75">
        <v>44.97</v>
      </c>
      <c r="F3994" s="73" t="s">
        <v>17</v>
      </c>
    </row>
    <row r="3995" spans="1:6" ht="25.5" x14ac:dyDescent="0.25">
      <c r="A3995" s="73">
        <v>95802</v>
      </c>
      <c r="B3995" s="74" t="s">
        <v>332</v>
      </c>
      <c r="C3995" s="73" t="s">
        <v>101</v>
      </c>
      <c r="D3995" s="75">
        <v>57.88</v>
      </c>
      <c r="E3995" s="75">
        <v>55.44</v>
      </c>
      <c r="F3995" s="73" t="s">
        <v>17</v>
      </c>
    </row>
    <row r="3996" spans="1:6" ht="25.5" x14ac:dyDescent="0.25">
      <c r="A3996" s="73">
        <v>95803</v>
      </c>
      <c r="B3996" s="74" t="s">
        <v>4302</v>
      </c>
      <c r="C3996" s="73" t="s">
        <v>101</v>
      </c>
      <c r="D3996" s="75">
        <v>85.42</v>
      </c>
      <c r="E3996" s="75">
        <v>82.17</v>
      </c>
      <c r="F3996" s="73" t="s">
        <v>17</v>
      </c>
    </row>
    <row r="3997" spans="1:6" ht="25.5" x14ac:dyDescent="0.25">
      <c r="A3997" s="73">
        <v>95804</v>
      </c>
      <c r="B3997" s="74" t="s">
        <v>4303</v>
      </c>
      <c r="C3997" s="73" t="s">
        <v>101</v>
      </c>
      <c r="D3997" s="75">
        <v>24.91</v>
      </c>
      <c r="E3997" s="75">
        <v>23.9</v>
      </c>
      <c r="F3997" s="73" t="s">
        <v>17</v>
      </c>
    </row>
    <row r="3998" spans="1:6" ht="25.5" x14ac:dyDescent="0.25">
      <c r="A3998" s="73">
        <v>95805</v>
      </c>
      <c r="B3998" s="74" t="s">
        <v>4304</v>
      </c>
      <c r="C3998" s="73" t="s">
        <v>101</v>
      </c>
      <c r="D3998" s="75">
        <v>26.33</v>
      </c>
      <c r="E3998" s="75">
        <v>25.21</v>
      </c>
      <c r="F3998" s="73" t="s">
        <v>17</v>
      </c>
    </row>
    <row r="3999" spans="1:6" ht="25.5" x14ac:dyDescent="0.25">
      <c r="A3999" s="73">
        <v>95806</v>
      </c>
      <c r="B3999" s="74" t="s">
        <v>4305</v>
      </c>
      <c r="C3999" s="73" t="s">
        <v>101</v>
      </c>
      <c r="D3999" s="75">
        <v>28.88</v>
      </c>
      <c r="E3999" s="75">
        <v>27.6</v>
      </c>
      <c r="F3999" s="73" t="s">
        <v>17</v>
      </c>
    </row>
    <row r="4000" spans="1:6" ht="25.5" x14ac:dyDescent="0.25">
      <c r="A4000" s="73">
        <v>95807</v>
      </c>
      <c r="B4000" s="74" t="s">
        <v>4306</v>
      </c>
      <c r="C4000" s="73" t="s">
        <v>101</v>
      </c>
      <c r="D4000" s="75">
        <v>29.28</v>
      </c>
      <c r="E4000" s="75">
        <v>28.02</v>
      </c>
      <c r="F4000" s="73" t="s">
        <v>17</v>
      </c>
    </row>
    <row r="4001" spans="1:6" ht="25.5" x14ac:dyDescent="0.25">
      <c r="A4001" s="73">
        <v>95808</v>
      </c>
      <c r="B4001" s="74" t="s">
        <v>4307</v>
      </c>
      <c r="C4001" s="73" t="s">
        <v>101</v>
      </c>
      <c r="D4001" s="75">
        <v>33.549999999999997</v>
      </c>
      <c r="E4001" s="75">
        <v>31.94</v>
      </c>
      <c r="F4001" s="73" t="s">
        <v>17</v>
      </c>
    </row>
    <row r="4002" spans="1:6" ht="25.5" x14ac:dyDescent="0.25">
      <c r="A4002" s="73">
        <v>95809</v>
      </c>
      <c r="B4002" s="74" t="s">
        <v>4308</v>
      </c>
      <c r="C4002" s="73" t="s">
        <v>101</v>
      </c>
      <c r="D4002" s="75">
        <v>41.73</v>
      </c>
      <c r="E4002" s="75">
        <v>39.64</v>
      </c>
      <c r="F4002" s="73" t="s">
        <v>17</v>
      </c>
    </row>
    <row r="4003" spans="1:6" ht="25.5" x14ac:dyDescent="0.25">
      <c r="A4003" s="73">
        <v>95810</v>
      </c>
      <c r="B4003" s="74" t="s">
        <v>4309</v>
      </c>
      <c r="C4003" s="73" t="s">
        <v>101</v>
      </c>
      <c r="D4003" s="75">
        <v>18.079999999999998</v>
      </c>
      <c r="E4003" s="75">
        <v>17.71</v>
      </c>
      <c r="F4003" s="73" t="s">
        <v>17</v>
      </c>
    </row>
    <row r="4004" spans="1:6" ht="25.5" x14ac:dyDescent="0.25">
      <c r="A4004" s="73">
        <v>95811</v>
      </c>
      <c r="B4004" s="74" t="s">
        <v>4310</v>
      </c>
      <c r="C4004" s="73" t="s">
        <v>101</v>
      </c>
      <c r="D4004" s="75">
        <v>22.36</v>
      </c>
      <c r="E4004" s="75">
        <v>21.63</v>
      </c>
      <c r="F4004" s="73" t="s">
        <v>17</v>
      </c>
    </row>
    <row r="4005" spans="1:6" ht="25.5" x14ac:dyDescent="0.25">
      <c r="A4005" s="73">
        <v>95812</v>
      </c>
      <c r="B4005" s="74" t="s">
        <v>4311</v>
      </c>
      <c r="C4005" s="73" t="s">
        <v>101</v>
      </c>
      <c r="D4005" s="75">
        <v>30.54</v>
      </c>
      <c r="E4005" s="75">
        <v>29.33</v>
      </c>
      <c r="F4005" s="73" t="s">
        <v>17</v>
      </c>
    </row>
    <row r="4006" spans="1:6" ht="25.5" x14ac:dyDescent="0.25">
      <c r="A4006" s="73">
        <v>95813</v>
      </c>
      <c r="B4006" s="74" t="s">
        <v>4312</v>
      </c>
      <c r="C4006" s="73" t="s">
        <v>101</v>
      </c>
      <c r="D4006" s="75">
        <v>21.03</v>
      </c>
      <c r="E4006" s="75">
        <v>20.52</v>
      </c>
      <c r="F4006" s="73" t="s">
        <v>17</v>
      </c>
    </row>
    <row r="4007" spans="1:6" ht="25.5" x14ac:dyDescent="0.25">
      <c r="A4007" s="73">
        <v>95814</v>
      </c>
      <c r="B4007" s="74" t="s">
        <v>4313</v>
      </c>
      <c r="C4007" s="73" t="s">
        <v>101</v>
      </c>
      <c r="D4007" s="75">
        <v>26.74</v>
      </c>
      <c r="E4007" s="75">
        <v>25.76</v>
      </c>
      <c r="F4007" s="73" t="s">
        <v>17</v>
      </c>
    </row>
    <row r="4008" spans="1:6" ht="25.5" x14ac:dyDescent="0.25">
      <c r="A4008" s="73">
        <v>95815</v>
      </c>
      <c r="B4008" s="74" t="s">
        <v>4314</v>
      </c>
      <c r="C4008" s="73" t="s">
        <v>101</v>
      </c>
      <c r="D4008" s="75">
        <v>39.42</v>
      </c>
      <c r="E4008" s="75">
        <v>37.79</v>
      </c>
      <c r="F4008" s="73" t="s">
        <v>17</v>
      </c>
    </row>
    <row r="4009" spans="1:6" ht="25.5" x14ac:dyDescent="0.25">
      <c r="A4009" s="73">
        <v>95816</v>
      </c>
      <c r="B4009" s="74" t="s">
        <v>4315</v>
      </c>
      <c r="C4009" s="73" t="s">
        <v>101</v>
      </c>
      <c r="D4009" s="75">
        <v>35.47</v>
      </c>
      <c r="E4009" s="75">
        <v>33.96</v>
      </c>
      <c r="F4009" s="73" t="s">
        <v>17</v>
      </c>
    </row>
    <row r="4010" spans="1:6" ht="25.5" x14ac:dyDescent="0.25">
      <c r="A4010" s="73">
        <v>95817</v>
      </c>
      <c r="B4010" s="74" t="s">
        <v>4316</v>
      </c>
      <c r="C4010" s="73" t="s">
        <v>101</v>
      </c>
      <c r="D4010" s="75">
        <v>42.04</v>
      </c>
      <c r="E4010" s="75">
        <v>39.950000000000003</v>
      </c>
      <c r="F4010" s="73" t="s">
        <v>17</v>
      </c>
    </row>
    <row r="4011" spans="1:6" ht="25.5" x14ac:dyDescent="0.25">
      <c r="A4011" s="73">
        <v>95818</v>
      </c>
      <c r="B4011" s="74" t="s">
        <v>4317</v>
      </c>
      <c r="C4011" s="73" t="s">
        <v>101</v>
      </c>
      <c r="D4011" s="75">
        <v>58.36</v>
      </c>
      <c r="E4011" s="75">
        <v>55.46</v>
      </c>
      <c r="F4011" s="73" t="s">
        <v>17</v>
      </c>
    </row>
    <row r="4012" spans="1:6" ht="25.5" x14ac:dyDescent="0.25">
      <c r="A4012" s="73">
        <v>96637</v>
      </c>
      <c r="B4012" s="74" t="s">
        <v>30981</v>
      </c>
      <c r="C4012" s="73" t="s">
        <v>101</v>
      </c>
      <c r="D4012" s="75">
        <v>17.29</v>
      </c>
      <c r="E4012" s="75">
        <v>16.100000000000001</v>
      </c>
      <c r="F4012" s="73" t="s">
        <v>17</v>
      </c>
    </row>
    <row r="4013" spans="1:6" ht="25.5" x14ac:dyDescent="0.25">
      <c r="A4013" s="73">
        <v>96638</v>
      </c>
      <c r="B4013" s="74" t="s">
        <v>30982</v>
      </c>
      <c r="C4013" s="73" t="s">
        <v>101</v>
      </c>
      <c r="D4013" s="75">
        <v>17.73</v>
      </c>
      <c r="E4013" s="75">
        <v>16.54</v>
      </c>
      <c r="F4013" s="73" t="s">
        <v>17</v>
      </c>
    </row>
    <row r="4014" spans="1:6" ht="25.5" x14ac:dyDescent="0.25">
      <c r="A4014" s="73">
        <v>96639</v>
      </c>
      <c r="B4014" s="74" t="s">
        <v>30983</v>
      </c>
      <c r="C4014" s="73" t="s">
        <v>101</v>
      </c>
      <c r="D4014" s="75">
        <v>12.05</v>
      </c>
      <c r="E4014" s="75">
        <v>11.26</v>
      </c>
      <c r="F4014" s="73" t="s">
        <v>17</v>
      </c>
    </row>
    <row r="4015" spans="1:6" ht="25.5" x14ac:dyDescent="0.25">
      <c r="A4015" s="73">
        <v>96640</v>
      </c>
      <c r="B4015" s="74" t="s">
        <v>30984</v>
      </c>
      <c r="C4015" s="73" t="s">
        <v>101</v>
      </c>
      <c r="D4015" s="75">
        <v>28.55</v>
      </c>
      <c r="E4015" s="75">
        <v>27.99</v>
      </c>
      <c r="F4015" s="73" t="s">
        <v>17</v>
      </c>
    </row>
    <row r="4016" spans="1:6" ht="25.5" x14ac:dyDescent="0.25">
      <c r="A4016" s="73">
        <v>96641</v>
      </c>
      <c r="B4016" s="74" t="s">
        <v>30985</v>
      </c>
      <c r="C4016" s="73" t="s">
        <v>101</v>
      </c>
      <c r="D4016" s="75">
        <v>18.98</v>
      </c>
      <c r="E4016" s="75">
        <v>18.420000000000002</v>
      </c>
      <c r="F4016" s="73" t="s">
        <v>17</v>
      </c>
    </row>
    <row r="4017" spans="1:6" ht="25.5" x14ac:dyDescent="0.25">
      <c r="A4017" s="73">
        <v>96642</v>
      </c>
      <c r="B4017" s="74" t="s">
        <v>30986</v>
      </c>
      <c r="C4017" s="73" t="s">
        <v>101</v>
      </c>
      <c r="D4017" s="75">
        <v>22.74</v>
      </c>
      <c r="E4017" s="75">
        <v>21.16</v>
      </c>
      <c r="F4017" s="73" t="s">
        <v>17</v>
      </c>
    </row>
    <row r="4018" spans="1:6" ht="25.5" x14ac:dyDescent="0.25">
      <c r="A4018" s="73">
        <v>96643</v>
      </c>
      <c r="B4018" s="74" t="s">
        <v>30987</v>
      </c>
      <c r="C4018" s="73" t="s">
        <v>101</v>
      </c>
      <c r="D4018" s="75">
        <v>50</v>
      </c>
      <c r="E4018" s="75">
        <v>48.88</v>
      </c>
      <c r="F4018" s="73" t="s">
        <v>17</v>
      </c>
    </row>
    <row r="4019" spans="1:6" ht="25.5" x14ac:dyDescent="0.25">
      <c r="A4019" s="73">
        <v>96650</v>
      </c>
      <c r="B4019" s="74" t="s">
        <v>30988</v>
      </c>
      <c r="C4019" s="73" t="s">
        <v>101</v>
      </c>
      <c r="D4019" s="75">
        <v>9.73</v>
      </c>
      <c r="E4019" s="75">
        <v>9.16</v>
      </c>
      <c r="F4019" s="73" t="s">
        <v>17</v>
      </c>
    </row>
    <row r="4020" spans="1:6" ht="25.5" x14ac:dyDescent="0.25">
      <c r="A4020" s="73">
        <v>96651</v>
      </c>
      <c r="B4020" s="74" t="s">
        <v>30989</v>
      </c>
      <c r="C4020" s="73" t="s">
        <v>101</v>
      </c>
      <c r="D4020" s="75">
        <v>10.17</v>
      </c>
      <c r="E4020" s="75">
        <v>9.6</v>
      </c>
      <c r="F4020" s="73" t="s">
        <v>17</v>
      </c>
    </row>
    <row r="4021" spans="1:6" ht="25.5" x14ac:dyDescent="0.25">
      <c r="A4021" s="73">
        <v>96652</v>
      </c>
      <c r="B4021" s="74" t="s">
        <v>4318</v>
      </c>
      <c r="C4021" s="73" t="s">
        <v>101</v>
      </c>
      <c r="D4021" s="75">
        <v>11.58</v>
      </c>
      <c r="E4021" s="75">
        <v>10.98</v>
      </c>
      <c r="F4021" s="73" t="s">
        <v>17</v>
      </c>
    </row>
    <row r="4022" spans="1:6" ht="25.5" x14ac:dyDescent="0.25">
      <c r="A4022" s="73">
        <v>96653</v>
      </c>
      <c r="B4022" s="74" t="s">
        <v>4319</v>
      </c>
      <c r="C4022" s="73" t="s">
        <v>101</v>
      </c>
      <c r="D4022" s="75">
        <v>15.3</v>
      </c>
      <c r="E4022" s="75">
        <v>14.7</v>
      </c>
      <c r="F4022" s="73" t="s">
        <v>17</v>
      </c>
    </row>
    <row r="4023" spans="1:6" ht="25.5" x14ac:dyDescent="0.25">
      <c r="A4023" s="73">
        <v>96654</v>
      </c>
      <c r="B4023" s="74" t="s">
        <v>4320</v>
      </c>
      <c r="C4023" s="73" t="s">
        <v>101</v>
      </c>
      <c r="D4023" s="75">
        <v>17.420000000000002</v>
      </c>
      <c r="E4023" s="75">
        <v>16.79</v>
      </c>
      <c r="F4023" s="73" t="s">
        <v>17</v>
      </c>
    </row>
    <row r="4024" spans="1:6" ht="25.5" x14ac:dyDescent="0.25">
      <c r="A4024" s="73">
        <v>96655</v>
      </c>
      <c r="B4024" s="74" t="s">
        <v>4321</v>
      </c>
      <c r="C4024" s="73" t="s">
        <v>101</v>
      </c>
      <c r="D4024" s="75">
        <v>23.47</v>
      </c>
      <c r="E4024" s="75">
        <v>22.84</v>
      </c>
      <c r="F4024" s="73" t="s">
        <v>17</v>
      </c>
    </row>
    <row r="4025" spans="1:6" ht="25.5" x14ac:dyDescent="0.25">
      <c r="A4025" s="73">
        <v>96656</v>
      </c>
      <c r="B4025" s="74" t="s">
        <v>30990</v>
      </c>
      <c r="C4025" s="73" t="s">
        <v>101</v>
      </c>
      <c r="D4025" s="75">
        <v>7.02</v>
      </c>
      <c r="E4025" s="75">
        <v>6.64</v>
      </c>
      <c r="F4025" s="73" t="s">
        <v>17</v>
      </c>
    </row>
    <row r="4026" spans="1:6" ht="25.5" x14ac:dyDescent="0.25">
      <c r="A4026" s="73">
        <v>96657</v>
      </c>
      <c r="B4026" s="74" t="s">
        <v>30991</v>
      </c>
      <c r="C4026" s="73" t="s">
        <v>101</v>
      </c>
      <c r="D4026" s="75">
        <v>26.3</v>
      </c>
      <c r="E4026" s="75">
        <v>25.92</v>
      </c>
      <c r="F4026" s="73" t="s">
        <v>17</v>
      </c>
    </row>
    <row r="4027" spans="1:6" ht="25.5" x14ac:dyDescent="0.25">
      <c r="A4027" s="73">
        <v>96658</v>
      </c>
      <c r="B4027" s="74" t="s">
        <v>30992</v>
      </c>
      <c r="C4027" s="73" t="s">
        <v>101</v>
      </c>
      <c r="D4027" s="75">
        <v>16.73</v>
      </c>
      <c r="E4027" s="75">
        <v>16.350000000000001</v>
      </c>
      <c r="F4027" s="73" t="s">
        <v>17</v>
      </c>
    </row>
    <row r="4028" spans="1:6" ht="25.5" x14ac:dyDescent="0.25">
      <c r="A4028" s="73">
        <v>96659</v>
      </c>
      <c r="B4028" s="74" t="s">
        <v>30993</v>
      </c>
      <c r="C4028" s="73" t="s">
        <v>101</v>
      </c>
      <c r="D4028" s="75">
        <v>9.18</v>
      </c>
      <c r="E4028" s="75">
        <v>8.7799999999999994</v>
      </c>
      <c r="F4028" s="73" t="s">
        <v>17</v>
      </c>
    </row>
    <row r="4029" spans="1:6" ht="25.5" x14ac:dyDescent="0.25">
      <c r="A4029" s="73">
        <v>96660</v>
      </c>
      <c r="B4029" s="74" t="s">
        <v>30994</v>
      </c>
      <c r="C4029" s="73" t="s">
        <v>101</v>
      </c>
      <c r="D4029" s="75">
        <v>35.76</v>
      </c>
      <c r="E4029" s="75">
        <v>35.380000000000003</v>
      </c>
      <c r="F4029" s="73" t="s">
        <v>17</v>
      </c>
    </row>
    <row r="4030" spans="1:6" ht="25.5" x14ac:dyDescent="0.25">
      <c r="A4030" s="73">
        <v>96661</v>
      </c>
      <c r="B4030" s="74" t="s">
        <v>30995</v>
      </c>
      <c r="C4030" s="73" t="s">
        <v>101</v>
      </c>
      <c r="D4030" s="75">
        <v>35.42</v>
      </c>
      <c r="E4030" s="75">
        <v>35.04</v>
      </c>
      <c r="F4030" s="73" t="s">
        <v>17</v>
      </c>
    </row>
    <row r="4031" spans="1:6" ht="25.5" x14ac:dyDescent="0.25">
      <c r="A4031" s="73">
        <v>96662</v>
      </c>
      <c r="B4031" s="74" t="s">
        <v>30996</v>
      </c>
      <c r="C4031" s="73" t="s">
        <v>101</v>
      </c>
      <c r="D4031" s="75">
        <v>10.25</v>
      </c>
      <c r="E4031" s="75">
        <v>9.8699999999999992</v>
      </c>
      <c r="F4031" s="73" t="s">
        <v>17</v>
      </c>
    </row>
    <row r="4032" spans="1:6" ht="25.5" x14ac:dyDescent="0.25">
      <c r="A4032" s="73">
        <v>96663</v>
      </c>
      <c r="B4032" s="74" t="s">
        <v>30997</v>
      </c>
      <c r="C4032" s="73" t="s">
        <v>101</v>
      </c>
      <c r="D4032" s="75">
        <v>17.53</v>
      </c>
      <c r="E4032" s="75">
        <v>17.11</v>
      </c>
      <c r="F4032" s="73" t="s">
        <v>17</v>
      </c>
    </row>
    <row r="4033" spans="1:6" ht="25.5" x14ac:dyDescent="0.25">
      <c r="A4033" s="73">
        <v>96664</v>
      </c>
      <c r="B4033" s="74" t="s">
        <v>30998</v>
      </c>
      <c r="C4033" s="73" t="s">
        <v>101</v>
      </c>
      <c r="D4033" s="75">
        <v>19.28</v>
      </c>
      <c r="E4033" s="75">
        <v>18.88</v>
      </c>
      <c r="F4033" s="73" t="s">
        <v>17</v>
      </c>
    </row>
    <row r="4034" spans="1:6" ht="25.5" x14ac:dyDescent="0.25">
      <c r="A4034" s="73">
        <v>96665</v>
      </c>
      <c r="B4034" s="74" t="s">
        <v>30999</v>
      </c>
      <c r="C4034" s="73" t="s">
        <v>101</v>
      </c>
      <c r="D4034" s="75">
        <v>12.66</v>
      </c>
      <c r="E4034" s="75">
        <v>11.91</v>
      </c>
      <c r="F4034" s="73" t="s">
        <v>17</v>
      </c>
    </row>
    <row r="4035" spans="1:6" ht="25.5" x14ac:dyDescent="0.25">
      <c r="A4035" s="73">
        <v>96666</v>
      </c>
      <c r="B4035" s="74" t="s">
        <v>31000</v>
      </c>
      <c r="C4035" s="73" t="s">
        <v>101</v>
      </c>
      <c r="D4035" s="75">
        <v>18.329999999999998</v>
      </c>
      <c r="E4035" s="75">
        <v>17.54</v>
      </c>
      <c r="F4035" s="73" t="s">
        <v>17</v>
      </c>
    </row>
    <row r="4036" spans="1:6" ht="25.5" x14ac:dyDescent="0.25">
      <c r="A4036" s="73">
        <v>96667</v>
      </c>
      <c r="B4036" s="74" t="s">
        <v>31001</v>
      </c>
      <c r="C4036" s="73" t="s">
        <v>101</v>
      </c>
      <c r="D4036" s="75">
        <v>26.04</v>
      </c>
      <c r="E4036" s="75">
        <v>25.2</v>
      </c>
      <c r="F4036" s="73" t="s">
        <v>17</v>
      </c>
    </row>
    <row r="4037" spans="1:6" ht="25.5" x14ac:dyDescent="0.25">
      <c r="A4037" s="73">
        <v>96684</v>
      </c>
      <c r="B4037" s="74" t="s">
        <v>31002</v>
      </c>
      <c r="C4037" s="73" t="s">
        <v>101</v>
      </c>
      <c r="D4037" s="75">
        <v>12.44</v>
      </c>
      <c r="E4037" s="75">
        <v>11.66</v>
      </c>
      <c r="F4037" s="73" t="s">
        <v>17</v>
      </c>
    </row>
    <row r="4038" spans="1:6" ht="25.5" x14ac:dyDescent="0.25">
      <c r="A4038" s="73">
        <v>96685</v>
      </c>
      <c r="B4038" s="74" t="s">
        <v>31003</v>
      </c>
      <c r="C4038" s="73" t="s">
        <v>101</v>
      </c>
      <c r="D4038" s="75">
        <v>12.88</v>
      </c>
      <c r="E4038" s="75">
        <v>12.1</v>
      </c>
      <c r="F4038" s="73" t="s">
        <v>17</v>
      </c>
    </row>
    <row r="4039" spans="1:6" ht="25.5" x14ac:dyDescent="0.25">
      <c r="A4039" s="73">
        <v>96686</v>
      </c>
      <c r="B4039" s="74" t="s">
        <v>31004</v>
      </c>
      <c r="C4039" s="73" t="s">
        <v>101</v>
      </c>
      <c r="D4039" s="75">
        <v>16.07</v>
      </c>
      <c r="E4039" s="75">
        <v>15.1</v>
      </c>
      <c r="F4039" s="73" t="s">
        <v>17</v>
      </c>
    </row>
    <row r="4040" spans="1:6" ht="25.5" x14ac:dyDescent="0.25">
      <c r="A4040" s="73">
        <v>96687</v>
      </c>
      <c r="B4040" s="74" t="s">
        <v>31005</v>
      </c>
      <c r="C4040" s="73" t="s">
        <v>101</v>
      </c>
      <c r="D4040" s="75">
        <v>19.79</v>
      </c>
      <c r="E4040" s="75">
        <v>18.82</v>
      </c>
      <c r="F4040" s="73" t="s">
        <v>17</v>
      </c>
    </row>
    <row r="4041" spans="1:6" ht="25.5" x14ac:dyDescent="0.25">
      <c r="A4041" s="73">
        <v>96688</v>
      </c>
      <c r="B4041" s="74" t="s">
        <v>31006</v>
      </c>
      <c r="C4041" s="73" t="s">
        <v>101</v>
      </c>
      <c r="D4041" s="75">
        <v>23.91</v>
      </c>
      <c r="E4041" s="75">
        <v>22.74</v>
      </c>
      <c r="F4041" s="73" t="s">
        <v>17</v>
      </c>
    </row>
    <row r="4042" spans="1:6" ht="25.5" x14ac:dyDescent="0.25">
      <c r="A4042" s="73">
        <v>96689</v>
      </c>
      <c r="B4042" s="74" t="s">
        <v>31007</v>
      </c>
      <c r="C4042" s="73" t="s">
        <v>101</v>
      </c>
      <c r="D4042" s="75">
        <v>29.96</v>
      </c>
      <c r="E4042" s="75">
        <v>28.79</v>
      </c>
      <c r="F4042" s="73" t="s">
        <v>17</v>
      </c>
    </row>
    <row r="4043" spans="1:6" ht="25.5" x14ac:dyDescent="0.25">
      <c r="A4043" s="73">
        <v>96690</v>
      </c>
      <c r="B4043" s="74" t="s">
        <v>31008</v>
      </c>
      <c r="C4043" s="73" t="s">
        <v>101</v>
      </c>
      <c r="D4043" s="75">
        <v>33.35</v>
      </c>
      <c r="E4043" s="75">
        <v>31.94</v>
      </c>
      <c r="F4043" s="73" t="s">
        <v>17</v>
      </c>
    </row>
    <row r="4044" spans="1:6" ht="25.5" x14ac:dyDescent="0.25">
      <c r="A4044" s="73">
        <v>96691</v>
      </c>
      <c r="B4044" s="74" t="s">
        <v>31009</v>
      </c>
      <c r="C4044" s="73" t="s">
        <v>101</v>
      </c>
      <c r="D4044" s="75">
        <v>42.93</v>
      </c>
      <c r="E4044" s="75">
        <v>41.52</v>
      </c>
      <c r="F4044" s="73" t="s">
        <v>17</v>
      </c>
    </row>
    <row r="4045" spans="1:6" ht="25.5" x14ac:dyDescent="0.25">
      <c r="A4045" s="73">
        <v>96692</v>
      </c>
      <c r="B4045" s="74" t="s">
        <v>31010</v>
      </c>
      <c r="C4045" s="73" t="s">
        <v>101</v>
      </c>
      <c r="D4045" s="75">
        <v>47.35</v>
      </c>
      <c r="E4045" s="75">
        <v>45.62</v>
      </c>
      <c r="F4045" s="73" t="s">
        <v>17</v>
      </c>
    </row>
    <row r="4046" spans="1:6" ht="25.5" x14ac:dyDescent="0.25">
      <c r="A4046" s="73">
        <v>96693</v>
      </c>
      <c r="B4046" s="74" t="s">
        <v>31011</v>
      </c>
      <c r="C4046" s="73" t="s">
        <v>101</v>
      </c>
      <c r="D4046" s="75">
        <v>64.44</v>
      </c>
      <c r="E4046" s="75">
        <v>62.71</v>
      </c>
      <c r="F4046" s="73" t="s">
        <v>17</v>
      </c>
    </row>
    <row r="4047" spans="1:6" ht="25.5" x14ac:dyDescent="0.25">
      <c r="A4047" s="73">
        <v>96694</v>
      </c>
      <c r="B4047" s="74" t="s">
        <v>31012</v>
      </c>
      <c r="C4047" s="73" t="s">
        <v>101</v>
      </c>
      <c r="D4047" s="75">
        <v>101.05</v>
      </c>
      <c r="E4047" s="75">
        <v>99.03</v>
      </c>
      <c r="F4047" s="73" t="s">
        <v>17</v>
      </c>
    </row>
    <row r="4048" spans="1:6" ht="25.5" x14ac:dyDescent="0.25">
      <c r="A4048" s="73">
        <v>96695</v>
      </c>
      <c r="B4048" s="74" t="s">
        <v>31013</v>
      </c>
      <c r="C4048" s="73" t="s">
        <v>101</v>
      </c>
      <c r="D4048" s="75">
        <v>111.48</v>
      </c>
      <c r="E4048" s="75">
        <v>109.46</v>
      </c>
      <c r="F4048" s="73" t="s">
        <v>17</v>
      </c>
    </row>
    <row r="4049" spans="1:6" ht="25.5" x14ac:dyDescent="0.25">
      <c r="A4049" s="73">
        <v>96696</v>
      </c>
      <c r="B4049" s="74" t="s">
        <v>31014</v>
      </c>
      <c r="C4049" s="73" t="s">
        <v>101</v>
      </c>
      <c r="D4049" s="75">
        <v>126.25</v>
      </c>
      <c r="E4049" s="75">
        <v>123.86</v>
      </c>
      <c r="F4049" s="73" t="s">
        <v>17</v>
      </c>
    </row>
    <row r="4050" spans="1:6" ht="25.5" x14ac:dyDescent="0.25">
      <c r="A4050" s="73">
        <v>96697</v>
      </c>
      <c r="B4050" s="74" t="s">
        <v>31015</v>
      </c>
      <c r="C4050" s="73" t="s">
        <v>101</v>
      </c>
      <c r="D4050" s="75">
        <v>375.42</v>
      </c>
      <c r="E4050" s="75">
        <v>372.52</v>
      </c>
      <c r="F4050" s="73" t="s">
        <v>17</v>
      </c>
    </row>
    <row r="4051" spans="1:6" ht="25.5" x14ac:dyDescent="0.25">
      <c r="A4051" s="73">
        <v>96698</v>
      </c>
      <c r="B4051" s="74" t="s">
        <v>31016</v>
      </c>
      <c r="C4051" s="73" t="s">
        <v>101</v>
      </c>
      <c r="D4051" s="75">
        <v>8.84</v>
      </c>
      <c r="E4051" s="75">
        <v>8.32</v>
      </c>
      <c r="F4051" s="73" t="s">
        <v>17</v>
      </c>
    </row>
    <row r="4052" spans="1:6" ht="25.5" x14ac:dyDescent="0.25">
      <c r="A4052" s="73">
        <v>96699</v>
      </c>
      <c r="B4052" s="74" t="s">
        <v>31017</v>
      </c>
      <c r="C4052" s="73" t="s">
        <v>101</v>
      </c>
      <c r="D4052" s="75">
        <v>28.12</v>
      </c>
      <c r="E4052" s="75">
        <v>27.6</v>
      </c>
      <c r="F4052" s="73" t="s">
        <v>17</v>
      </c>
    </row>
    <row r="4053" spans="1:6" ht="25.5" x14ac:dyDescent="0.25">
      <c r="A4053" s="73">
        <v>96700</v>
      </c>
      <c r="B4053" s="74" t="s">
        <v>31018</v>
      </c>
      <c r="C4053" s="73" t="s">
        <v>101</v>
      </c>
      <c r="D4053" s="75">
        <v>18.55</v>
      </c>
      <c r="E4053" s="75">
        <v>18.03</v>
      </c>
      <c r="F4053" s="73" t="s">
        <v>17</v>
      </c>
    </row>
    <row r="4054" spans="1:6" ht="25.5" x14ac:dyDescent="0.25">
      <c r="A4054" s="73">
        <v>96701</v>
      </c>
      <c r="B4054" s="74" t="s">
        <v>31019</v>
      </c>
      <c r="C4054" s="73" t="s">
        <v>101</v>
      </c>
      <c r="D4054" s="75">
        <v>12.18</v>
      </c>
      <c r="E4054" s="75">
        <v>11.54</v>
      </c>
      <c r="F4054" s="73" t="s">
        <v>17</v>
      </c>
    </row>
    <row r="4055" spans="1:6" ht="25.5" x14ac:dyDescent="0.25">
      <c r="A4055" s="73">
        <v>96702</v>
      </c>
      <c r="B4055" s="74" t="s">
        <v>31020</v>
      </c>
      <c r="C4055" s="73" t="s">
        <v>101</v>
      </c>
      <c r="D4055" s="75">
        <v>12.66</v>
      </c>
      <c r="E4055" s="75">
        <v>12.08</v>
      </c>
      <c r="F4055" s="73" t="s">
        <v>17</v>
      </c>
    </row>
    <row r="4056" spans="1:6" ht="25.5" x14ac:dyDescent="0.25">
      <c r="A4056" s="73">
        <v>96703</v>
      </c>
      <c r="B4056" s="74" t="s">
        <v>31021</v>
      </c>
      <c r="C4056" s="73" t="s">
        <v>101</v>
      </c>
      <c r="D4056" s="75">
        <v>21.85</v>
      </c>
      <c r="E4056" s="75">
        <v>21.08</v>
      </c>
      <c r="F4056" s="73" t="s">
        <v>17</v>
      </c>
    </row>
    <row r="4057" spans="1:6" ht="25.5" x14ac:dyDescent="0.25">
      <c r="A4057" s="73">
        <v>96704</v>
      </c>
      <c r="B4057" s="74" t="s">
        <v>31022</v>
      </c>
      <c r="C4057" s="73" t="s">
        <v>101</v>
      </c>
      <c r="D4057" s="75">
        <v>22.36</v>
      </c>
      <c r="E4057" s="75">
        <v>21.71</v>
      </c>
      <c r="F4057" s="73" t="s">
        <v>17</v>
      </c>
    </row>
    <row r="4058" spans="1:6" ht="25.5" x14ac:dyDescent="0.25">
      <c r="A4058" s="73">
        <v>96705</v>
      </c>
      <c r="B4058" s="74" t="s">
        <v>31023</v>
      </c>
      <c r="C4058" s="73" t="s">
        <v>101</v>
      </c>
      <c r="D4058" s="75">
        <v>26.51</v>
      </c>
      <c r="E4058" s="75">
        <v>25.57</v>
      </c>
      <c r="F4058" s="73" t="s">
        <v>17</v>
      </c>
    </row>
    <row r="4059" spans="1:6" ht="25.5" x14ac:dyDescent="0.25">
      <c r="A4059" s="73">
        <v>96706</v>
      </c>
      <c r="B4059" s="74" t="s">
        <v>31024</v>
      </c>
      <c r="C4059" s="73" t="s">
        <v>101</v>
      </c>
      <c r="D4059" s="75">
        <v>39.369999999999997</v>
      </c>
      <c r="E4059" s="75">
        <v>38.22</v>
      </c>
      <c r="F4059" s="73" t="s">
        <v>17</v>
      </c>
    </row>
    <row r="4060" spans="1:6" ht="25.5" x14ac:dyDescent="0.25">
      <c r="A4060" s="73">
        <v>96707</v>
      </c>
      <c r="B4060" s="74" t="s">
        <v>31025</v>
      </c>
      <c r="C4060" s="73" t="s">
        <v>101</v>
      </c>
      <c r="D4060" s="75">
        <v>63.51</v>
      </c>
      <c r="E4060" s="75">
        <v>62.16</v>
      </c>
      <c r="F4060" s="73" t="s">
        <v>17</v>
      </c>
    </row>
    <row r="4061" spans="1:6" ht="25.5" x14ac:dyDescent="0.25">
      <c r="A4061" s="73">
        <v>96708</v>
      </c>
      <c r="B4061" s="74" t="s">
        <v>31026</v>
      </c>
      <c r="C4061" s="73" t="s">
        <v>101</v>
      </c>
      <c r="D4061" s="75">
        <v>96.45</v>
      </c>
      <c r="E4061" s="75">
        <v>94.85</v>
      </c>
      <c r="F4061" s="73" t="s">
        <v>17</v>
      </c>
    </row>
    <row r="4062" spans="1:6" ht="25.5" x14ac:dyDescent="0.25">
      <c r="A4062" s="73">
        <v>96709</v>
      </c>
      <c r="B4062" s="74" t="s">
        <v>31027</v>
      </c>
      <c r="C4062" s="73" t="s">
        <v>101</v>
      </c>
      <c r="D4062" s="75">
        <v>123.12</v>
      </c>
      <c r="E4062" s="75">
        <v>121.19</v>
      </c>
      <c r="F4062" s="73" t="s">
        <v>17</v>
      </c>
    </row>
    <row r="4063" spans="1:6" ht="25.5" x14ac:dyDescent="0.25">
      <c r="A4063" s="73">
        <v>96710</v>
      </c>
      <c r="B4063" s="74" t="s">
        <v>31028</v>
      </c>
      <c r="C4063" s="73" t="s">
        <v>101</v>
      </c>
      <c r="D4063" s="75">
        <v>16.3</v>
      </c>
      <c r="E4063" s="75">
        <v>15.24</v>
      </c>
      <c r="F4063" s="73" t="s">
        <v>17</v>
      </c>
    </row>
    <row r="4064" spans="1:6" ht="25.5" x14ac:dyDescent="0.25">
      <c r="A4064" s="73">
        <v>96711</v>
      </c>
      <c r="B4064" s="74" t="s">
        <v>31029</v>
      </c>
      <c r="C4064" s="73" t="s">
        <v>101</v>
      </c>
      <c r="D4064" s="75">
        <v>24.32</v>
      </c>
      <c r="E4064" s="75">
        <v>23.04</v>
      </c>
      <c r="F4064" s="73" t="s">
        <v>17</v>
      </c>
    </row>
    <row r="4065" spans="1:6" ht="25.5" x14ac:dyDescent="0.25">
      <c r="A4065" s="73">
        <v>96712</v>
      </c>
      <c r="B4065" s="74" t="s">
        <v>31030</v>
      </c>
      <c r="C4065" s="73" t="s">
        <v>101</v>
      </c>
      <c r="D4065" s="75">
        <v>34.67</v>
      </c>
      <c r="E4065" s="75">
        <v>33.130000000000003</v>
      </c>
      <c r="F4065" s="73" t="s">
        <v>17</v>
      </c>
    </row>
    <row r="4066" spans="1:6" ht="25.5" x14ac:dyDescent="0.25">
      <c r="A4066" s="73">
        <v>96713</v>
      </c>
      <c r="B4066" s="74" t="s">
        <v>31031</v>
      </c>
      <c r="C4066" s="73" t="s">
        <v>101</v>
      </c>
      <c r="D4066" s="75">
        <v>53.37</v>
      </c>
      <c r="E4066" s="75">
        <v>51.49</v>
      </c>
      <c r="F4066" s="73" t="s">
        <v>17</v>
      </c>
    </row>
    <row r="4067" spans="1:6" ht="25.5" x14ac:dyDescent="0.25">
      <c r="A4067" s="73">
        <v>96714</v>
      </c>
      <c r="B4067" s="74" t="s">
        <v>31032</v>
      </c>
      <c r="C4067" s="73" t="s">
        <v>101</v>
      </c>
      <c r="D4067" s="75">
        <v>76.03</v>
      </c>
      <c r="E4067" s="75">
        <v>73.73</v>
      </c>
      <c r="F4067" s="73" t="s">
        <v>17</v>
      </c>
    </row>
    <row r="4068" spans="1:6" ht="25.5" x14ac:dyDescent="0.25">
      <c r="A4068" s="73">
        <v>96715</v>
      </c>
      <c r="B4068" s="74" t="s">
        <v>31033</v>
      </c>
      <c r="C4068" s="73" t="s">
        <v>101</v>
      </c>
      <c r="D4068" s="75">
        <v>135.91999999999999</v>
      </c>
      <c r="E4068" s="75">
        <v>133.22</v>
      </c>
      <c r="F4068" s="73" t="s">
        <v>17</v>
      </c>
    </row>
    <row r="4069" spans="1:6" ht="25.5" x14ac:dyDescent="0.25">
      <c r="A4069" s="73">
        <v>96716</v>
      </c>
      <c r="B4069" s="74" t="s">
        <v>31034</v>
      </c>
      <c r="C4069" s="73" t="s">
        <v>101</v>
      </c>
      <c r="D4069" s="75">
        <v>177.18</v>
      </c>
      <c r="E4069" s="75">
        <v>173.98</v>
      </c>
      <c r="F4069" s="73" t="s">
        <v>17</v>
      </c>
    </row>
    <row r="4070" spans="1:6" ht="25.5" x14ac:dyDescent="0.25">
      <c r="A4070" s="73">
        <v>96717</v>
      </c>
      <c r="B4070" s="74" t="s">
        <v>31035</v>
      </c>
      <c r="C4070" s="73" t="s">
        <v>101</v>
      </c>
      <c r="D4070" s="75">
        <v>341.1</v>
      </c>
      <c r="E4070" s="75">
        <v>337.24</v>
      </c>
      <c r="F4070" s="73" t="s">
        <v>17</v>
      </c>
    </row>
    <row r="4071" spans="1:6" ht="25.5" x14ac:dyDescent="0.25">
      <c r="A4071" s="73">
        <v>96736</v>
      </c>
      <c r="B4071" s="74" t="s">
        <v>4322</v>
      </c>
      <c r="C4071" s="73" t="s">
        <v>101</v>
      </c>
      <c r="D4071" s="75">
        <v>6.38</v>
      </c>
      <c r="E4071" s="75">
        <v>6.08</v>
      </c>
      <c r="F4071" s="73" t="s">
        <v>17</v>
      </c>
    </row>
    <row r="4072" spans="1:6" ht="25.5" x14ac:dyDescent="0.25">
      <c r="A4072" s="73">
        <v>96737</v>
      </c>
      <c r="B4072" s="74" t="s">
        <v>4323</v>
      </c>
      <c r="C4072" s="73" t="s">
        <v>101</v>
      </c>
      <c r="D4072" s="75">
        <v>6.52</v>
      </c>
      <c r="E4072" s="75">
        <v>6.19</v>
      </c>
      <c r="F4072" s="73" t="s">
        <v>17</v>
      </c>
    </row>
    <row r="4073" spans="1:6" ht="25.5" x14ac:dyDescent="0.25">
      <c r="A4073" s="73">
        <v>96738</v>
      </c>
      <c r="B4073" s="74" t="s">
        <v>4324</v>
      </c>
      <c r="C4073" s="73" t="s">
        <v>101</v>
      </c>
      <c r="D4073" s="75">
        <v>25.84</v>
      </c>
      <c r="E4073" s="75">
        <v>25.51</v>
      </c>
      <c r="F4073" s="73" t="s">
        <v>17</v>
      </c>
    </row>
    <row r="4074" spans="1:6" ht="25.5" x14ac:dyDescent="0.25">
      <c r="A4074" s="73">
        <v>96739</v>
      </c>
      <c r="B4074" s="74" t="s">
        <v>4325</v>
      </c>
      <c r="C4074" s="73" t="s">
        <v>101</v>
      </c>
      <c r="D4074" s="75">
        <v>9.1</v>
      </c>
      <c r="E4074" s="75">
        <v>8.7100000000000009</v>
      </c>
      <c r="F4074" s="73" t="s">
        <v>17</v>
      </c>
    </row>
    <row r="4075" spans="1:6" ht="25.5" x14ac:dyDescent="0.25">
      <c r="A4075" s="73">
        <v>96740</v>
      </c>
      <c r="B4075" s="74" t="s">
        <v>4326</v>
      </c>
      <c r="C4075" s="73" t="s">
        <v>101</v>
      </c>
      <c r="D4075" s="75">
        <v>35.86</v>
      </c>
      <c r="E4075" s="75">
        <v>35.47</v>
      </c>
      <c r="F4075" s="73" t="s">
        <v>17</v>
      </c>
    </row>
    <row r="4076" spans="1:6" ht="25.5" x14ac:dyDescent="0.25">
      <c r="A4076" s="73">
        <v>96741</v>
      </c>
      <c r="B4076" s="74" t="s">
        <v>4327</v>
      </c>
      <c r="C4076" s="73" t="s">
        <v>101</v>
      </c>
      <c r="D4076" s="75">
        <v>18.11</v>
      </c>
      <c r="E4076" s="75">
        <v>17.64</v>
      </c>
      <c r="F4076" s="73" t="s">
        <v>17</v>
      </c>
    </row>
    <row r="4077" spans="1:6" ht="25.5" x14ac:dyDescent="0.25">
      <c r="A4077" s="73">
        <v>96742</v>
      </c>
      <c r="B4077" s="74" t="s">
        <v>4328</v>
      </c>
      <c r="C4077" s="73" t="s">
        <v>101</v>
      </c>
      <c r="D4077" s="75">
        <v>22.23</v>
      </c>
      <c r="E4077" s="75">
        <v>21.65</v>
      </c>
      <c r="F4077" s="73" t="s">
        <v>17</v>
      </c>
    </row>
    <row r="4078" spans="1:6" ht="25.5" x14ac:dyDescent="0.25">
      <c r="A4078" s="73">
        <v>96743</v>
      </c>
      <c r="B4078" s="74" t="s">
        <v>4329</v>
      </c>
      <c r="C4078" s="73" t="s">
        <v>101</v>
      </c>
      <c r="D4078" s="75">
        <v>34.86</v>
      </c>
      <c r="E4078" s="75">
        <v>34.090000000000003</v>
      </c>
      <c r="F4078" s="73" t="s">
        <v>17</v>
      </c>
    </row>
    <row r="4079" spans="1:6" ht="25.5" x14ac:dyDescent="0.25">
      <c r="A4079" s="73">
        <v>96744</v>
      </c>
      <c r="B4079" s="74" t="s">
        <v>4330</v>
      </c>
      <c r="C4079" s="73" t="s">
        <v>101</v>
      </c>
      <c r="D4079" s="75">
        <v>59.28</v>
      </c>
      <c r="E4079" s="75">
        <v>58.27</v>
      </c>
      <c r="F4079" s="73" t="s">
        <v>17</v>
      </c>
    </row>
    <row r="4080" spans="1:6" ht="25.5" x14ac:dyDescent="0.25">
      <c r="A4080" s="73">
        <v>96745</v>
      </c>
      <c r="B4080" s="74" t="s">
        <v>4331</v>
      </c>
      <c r="C4080" s="73" t="s">
        <v>101</v>
      </c>
      <c r="D4080" s="75">
        <v>93.24</v>
      </c>
      <c r="E4080" s="75">
        <v>91.91</v>
      </c>
      <c r="F4080" s="73" t="s">
        <v>17</v>
      </c>
    </row>
    <row r="4081" spans="1:6" ht="25.5" x14ac:dyDescent="0.25">
      <c r="A4081" s="73">
        <v>96746</v>
      </c>
      <c r="B4081" s="74" t="s">
        <v>4332</v>
      </c>
      <c r="C4081" s="73" t="s">
        <v>101</v>
      </c>
      <c r="D4081" s="75">
        <v>122.42</v>
      </c>
      <c r="E4081" s="75">
        <v>120.55</v>
      </c>
      <c r="F4081" s="73" t="s">
        <v>17</v>
      </c>
    </row>
    <row r="4082" spans="1:6" ht="25.5" x14ac:dyDescent="0.25">
      <c r="A4082" s="73">
        <v>96747</v>
      </c>
      <c r="B4082" s="74" t="s">
        <v>4333</v>
      </c>
      <c r="C4082" s="73" t="s">
        <v>101</v>
      </c>
      <c r="D4082" s="75">
        <v>7.71</v>
      </c>
      <c r="E4082" s="75">
        <v>7.25</v>
      </c>
      <c r="F4082" s="73" t="s">
        <v>17</v>
      </c>
    </row>
    <row r="4083" spans="1:6" ht="25.5" x14ac:dyDescent="0.25">
      <c r="A4083" s="73">
        <v>96748</v>
      </c>
      <c r="B4083" s="74" t="s">
        <v>4334</v>
      </c>
      <c r="C4083" s="73" t="s">
        <v>101</v>
      </c>
      <c r="D4083" s="75">
        <v>8.99</v>
      </c>
      <c r="E4083" s="75">
        <v>8.48</v>
      </c>
      <c r="F4083" s="73" t="s">
        <v>17</v>
      </c>
    </row>
    <row r="4084" spans="1:6" ht="25.5" x14ac:dyDescent="0.25">
      <c r="A4084" s="73">
        <v>96749</v>
      </c>
      <c r="B4084" s="74" t="s">
        <v>4335</v>
      </c>
      <c r="C4084" s="73" t="s">
        <v>101</v>
      </c>
      <c r="D4084" s="75">
        <v>11.47</v>
      </c>
      <c r="E4084" s="75">
        <v>10.87</v>
      </c>
      <c r="F4084" s="73" t="s">
        <v>17</v>
      </c>
    </row>
    <row r="4085" spans="1:6" ht="25.5" x14ac:dyDescent="0.25">
      <c r="A4085" s="73">
        <v>96750</v>
      </c>
      <c r="B4085" s="74" t="s">
        <v>4336</v>
      </c>
      <c r="C4085" s="73" t="s">
        <v>101</v>
      </c>
      <c r="D4085" s="75">
        <v>18.3</v>
      </c>
      <c r="E4085" s="75">
        <v>17.600000000000001</v>
      </c>
      <c r="F4085" s="73" t="s">
        <v>17</v>
      </c>
    </row>
    <row r="4086" spans="1:6" ht="25.5" x14ac:dyDescent="0.25">
      <c r="A4086" s="73">
        <v>96751</v>
      </c>
      <c r="B4086" s="74" t="s">
        <v>4337</v>
      </c>
      <c r="C4086" s="73" t="s">
        <v>101</v>
      </c>
      <c r="D4086" s="75">
        <v>26.93</v>
      </c>
      <c r="E4086" s="75">
        <v>26.04</v>
      </c>
      <c r="F4086" s="73" t="s">
        <v>17</v>
      </c>
    </row>
    <row r="4087" spans="1:6" ht="25.5" x14ac:dyDescent="0.25">
      <c r="A4087" s="73">
        <v>96752</v>
      </c>
      <c r="B4087" s="74" t="s">
        <v>4338</v>
      </c>
      <c r="C4087" s="73" t="s">
        <v>101</v>
      </c>
      <c r="D4087" s="75">
        <v>40.61</v>
      </c>
      <c r="E4087" s="75">
        <v>39.43</v>
      </c>
      <c r="F4087" s="73" t="s">
        <v>17</v>
      </c>
    </row>
    <row r="4088" spans="1:6" ht="25.5" x14ac:dyDescent="0.25">
      <c r="A4088" s="73">
        <v>96753</v>
      </c>
      <c r="B4088" s="74" t="s">
        <v>4339</v>
      </c>
      <c r="C4088" s="73" t="s">
        <v>101</v>
      </c>
      <c r="D4088" s="75">
        <v>94.71</v>
      </c>
      <c r="E4088" s="75">
        <v>93.2</v>
      </c>
      <c r="F4088" s="73" t="s">
        <v>17</v>
      </c>
    </row>
    <row r="4089" spans="1:6" ht="25.5" x14ac:dyDescent="0.25">
      <c r="A4089" s="73">
        <v>96754</v>
      </c>
      <c r="B4089" s="74" t="s">
        <v>4340</v>
      </c>
      <c r="C4089" s="73" t="s">
        <v>101</v>
      </c>
      <c r="D4089" s="75">
        <v>121.45</v>
      </c>
      <c r="E4089" s="75">
        <v>119.44</v>
      </c>
      <c r="F4089" s="73" t="s">
        <v>17</v>
      </c>
    </row>
    <row r="4090" spans="1:6" ht="25.5" x14ac:dyDescent="0.25">
      <c r="A4090" s="73">
        <v>96755</v>
      </c>
      <c r="B4090" s="74" t="s">
        <v>4341</v>
      </c>
      <c r="C4090" s="73" t="s">
        <v>101</v>
      </c>
      <c r="D4090" s="75">
        <v>374.37</v>
      </c>
      <c r="E4090" s="75">
        <v>371.56</v>
      </c>
      <c r="F4090" s="73" t="s">
        <v>17</v>
      </c>
    </row>
    <row r="4091" spans="1:6" ht="25.5" x14ac:dyDescent="0.25">
      <c r="A4091" s="73">
        <v>96758</v>
      </c>
      <c r="B4091" s="74" t="s">
        <v>4342</v>
      </c>
      <c r="C4091" s="73" t="s">
        <v>101</v>
      </c>
      <c r="D4091" s="75">
        <v>18.170000000000002</v>
      </c>
      <c r="E4091" s="75">
        <v>17.399999999999999</v>
      </c>
      <c r="F4091" s="73" t="s">
        <v>17</v>
      </c>
    </row>
    <row r="4092" spans="1:6" ht="25.5" x14ac:dyDescent="0.25">
      <c r="A4092" s="73">
        <v>96759</v>
      </c>
      <c r="B4092" s="74" t="s">
        <v>4343</v>
      </c>
      <c r="C4092" s="73" t="s">
        <v>101</v>
      </c>
      <c r="D4092" s="75">
        <v>27.2</v>
      </c>
      <c r="E4092" s="75">
        <v>26.27</v>
      </c>
      <c r="F4092" s="73" t="s">
        <v>17</v>
      </c>
    </row>
    <row r="4093" spans="1:6" ht="25.5" x14ac:dyDescent="0.25">
      <c r="A4093" s="73">
        <v>96760</v>
      </c>
      <c r="B4093" s="74" t="s">
        <v>4344</v>
      </c>
      <c r="C4093" s="73" t="s">
        <v>101</v>
      </c>
      <c r="D4093" s="75">
        <v>44.8</v>
      </c>
      <c r="E4093" s="75">
        <v>43.63</v>
      </c>
      <c r="F4093" s="73" t="s">
        <v>17</v>
      </c>
    </row>
    <row r="4094" spans="1:6" ht="25.5" x14ac:dyDescent="0.25">
      <c r="A4094" s="73">
        <v>96761</v>
      </c>
      <c r="B4094" s="74" t="s">
        <v>4345</v>
      </c>
      <c r="C4094" s="73" t="s">
        <v>101</v>
      </c>
      <c r="D4094" s="75">
        <v>67.040000000000006</v>
      </c>
      <c r="E4094" s="75">
        <v>65.47</v>
      </c>
      <c r="F4094" s="73" t="s">
        <v>17</v>
      </c>
    </row>
    <row r="4095" spans="1:6" ht="25.5" x14ac:dyDescent="0.25">
      <c r="A4095" s="73">
        <v>96762</v>
      </c>
      <c r="B4095" s="74" t="s">
        <v>4346</v>
      </c>
      <c r="C4095" s="73" t="s">
        <v>101</v>
      </c>
      <c r="D4095" s="75">
        <v>127.47</v>
      </c>
      <c r="E4095" s="75">
        <v>125.46</v>
      </c>
      <c r="F4095" s="73" t="s">
        <v>17</v>
      </c>
    </row>
    <row r="4096" spans="1:6" ht="25.5" x14ac:dyDescent="0.25">
      <c r="A4096" s="73">
        <v>96763</v>
      </c>
      <c r="B4096" s="74" t="s">
        <v>4347</v>
      </c>
      <c r="C4096" s="73" t="s">
        <v>101</v>
      </c>
      <c r="D4096" s="75">
        <v>170.75</v>
      </c>
      <c r="E4096" s="75">
        <v>168.08</v>
      </c>
      <c r="F4096" s="73" t="s">
        <v>17</v>
      </c>
    </row>
    <row r="4097" spans="1:6" ht="25.5" x14ac:dyDescent="0.25">
      <c r="A4097" s="73">
        <v>96764</v>
      </c>
      <c r="B4097" s="74" t="s">
        <v>4348</v>
      </c>
      <c r="C4097" s="73" t="s">
        <v>101</v>
      </c>
      <c r="D4097" s="75">
        <v>339.71</v>
      </c>
      <c r="E4097" s="75">
        <v>335.96</v>
      </c>
      <c r="F4097" s="73" t="s">
        <v>17</v>
      </c>
    </row>
    <row r="4098" spans="1:6" ht="51" x14ac:dyDescent="0.25">
      <c r="A4098" s="73">
        <v>96765</v>
      </c>
      <c r="B4098" s="74" t="s">
        <v>4349</v>
      </c>
      <c r="C4098" s="73" t="s">
        <v>101</v>
      </c>
      <c r="D4098" s="75">
        <v>1364.41</v>
      </c>
      <c r="E4098" s="75">
        <v>1350.57</v>
      </c>
      <c r="F4098" s="73" t="s">
        <v>17</v>
      </c>
    </row>
    <row r="4099" spans="1:6" ht="38.25" x14ac:dyDescent="0.25">
      <c r="A4099" s="73">
        <v>96802</v>
      </c>
      <c r="B4099" s="74" t="s">
        <v>4350</v>
      </c>
      <c r="C4099" s="73" t="s">
        <v>101</v>
      </c>
      <c r="D4099" s="75">
        <v>432.44</v>
      </c>
      <c r="E4099" s="75">
        <v>430.65</v>
      </c>
      <c r="F4099" s="73" t="s">
        <v>17</v>
      </c>
    </row>
    <row r="4100" spans="1:6" ht="38.25" x14ac:dyDescent="0.25">
      <c r="A4100" s="73">
        <v>96803</v>
      </c>
      <c r="B4100" s="74" t="s">
        <v>4351</v>
      </c>
      <c r="C4100" s="73" t="s">
        <v>101</v>
      </c>
      <c r="D4100" s="75">
        <v>78.78</v>
      </c>
      <c r="E4100" s="75">
        <v>77.290000000000006</v>
      </c>
      <c r="F4100" s="73" t="s">
        <v>17</v>
      </c>
    </row>
    <row r="4101" spans="1:6" ht="38.25" x14ac:dyDescent="0.25">
      <c r="A4101" s="73">
        <v>96804</v>
      </c>
      <c r="B4101" s="74" t="s">
        <v>4352</v>
      </c>
      <c r="C4101" s="73" t="s">
        <v>101</v>
      </c>
      <c r="D4101" s="75">
        <v>126.87</v>
      </c>
      <c r="E4101" s="75">
        <v>123.36</v>
      </c>
      <c r="F4101" s="73" t="s">
        <v>17</v>
      </c>
    </row>
    <row r="4102" spans="1:6" ht="38.25" x14ac:dyDescent="0.25">
      <c r="A4102" s="73">
        <v>96805</v>
      </c>
      <c r="B4102" s="74" t="s">
        <v>4353</v>
      </c>
      <c r="C4102" s="73" t="s">
        <v>101</v>
      </c>
      <c r="D4102" s="75">
        <v>223.53</v>
      </c>
      <c r="E4102" s="75">
        <v>221.13</v>
      </c>
      <c r="F4102" s="73" t="s">
        <v>17</v>
      </c>
    </row>
    <row r="4103" spans="1:6" ht="38.25" x14ac:dyDescent="0.25">
      <c r="A4103" s="73">
        <v>96806</v>
      </c>
      <c r="B4103" s="74" t="s">
        <v>4354</v>
      </c>
      <c r="C4103" s="73" t="s">
        <v>101</v>
      </c>
      <c r="D4103" s="75">
        <v>86.05</v>
      </c>
      <c r="E4103" s="75">
        <v>83.96</v>
      </c>
      <c r="F4103" s="73" t="s">
        <v>17</v>
      </c>
    </row>
    <row r="4104" spans="1:6" ht="38.25" x14ac:dyDescent="0.25">
      <c r="A4104" s="73">
        <v>96807</v>
      </c>
      <c r="B4104" s="74" t="s">
        <v>4355</v>
      </c>
      <c r="C4104" s="73" t="s">
        <v>101</v>
      </c>
      <c r="D4104" s="75">
        <v>138.19</v>
      </c>
      <c r="E4104" s="75">
        <v>134.08000000000001</v>
      </c>
      <c r="F4104" s="73" t="s">
        <v>17</v>
      </c>
    </row>
    <row r="4105" spans="1:6" ht="25.5" x14ac:dyDescent="0.25">
      <c r="A4105" s="73">
        <v>96808</v>
      </c>
      <c r="B4105" s="74" t="s">
        <v>4356</v>
      </c>
      <c r="C4105" s="73" t="s">
        <v>101</v>
      </c>
      <c r="D4105" s="75">
        <v>17.64</v>
      </c>
      <c r="E4105" s="75">
        <v>16.850000000000001</v>
      </c>
      <c r="F4105" s="73" t="s">
        <v>17</v>
      </c>
    </row>
    <row r="4106" spans="1:6" ht="38.25" x14ac:dyDescent="0.25">
      <c r="A4106" s="73">
        <v>96809</v>
      </c>
      <c r="B4106" s="74" t="s">
        <v>4357</v>
      </c>
      <c r="C4106" s="73" t="s">
        <v>101</v>
      </c>
      <c r="D4106" s="75">
        <v>19.46</v>
      </c>
      <c r="E4106" s="75">
        <v>18.670000000000002</v>
      </c>
      <c r="F4106" s="73" t="s">
        <v>17</v>
      </c>
    </row>
    <row r="4107" spans="1:6" ht="38.25" x14ac:dyDescent="0.25">
      <c r="A4107" s="73">
        <v>96810</v>
      </c>
      <c r="B4107" s="74" t="s">
        <v>4358</v>
      </c>
      <c r="C4107" s="73" t="s">
        <v>101</v>
      </c>
      <c r="D4107" s="75">
        <v>21.14</v>
      </c>
      <c r="E4107" s="75">
        <v>20.239999999999998</v>
      </c>
      <c r="F4107" s="73" t="s">
        <v>17</v>
      </c>
    </row>
    <row r="4108" spans="1:6" ht="25.5" x14ac:dyDescent="0.25">
      <c r="A4108" s="73">
        <v>96811</v>
      </c>
      <c r="B4108" s="74" t="s">
        <v>4359</v>
      </c>
      <c r="C4108" s="73" t="s">
        <v>101</v>
      </c>
      <c r="D4108" s="75">
        <v>22.29</v>
      </c>
      <c r="E4108" s="75">
        <v>21.34</v>
      </c>
      <c r="F4108" s="73" t="s">
        <v>17</v>
      </c>
    </row>
    <row r="4109" spans="1:6" ht="38.25" x14ac:dyDescent="0.25">
      <c r="A4109" s="73">
        <v>96812</v>
      </c>
      <c r="B4109" s="74" t="s">
        <v>4360</v>
      </c>
      <c r="C4109" s="73" t="s">
        <v>101</v>
      </c>
      <c r="D4109" s="75">
        <v>20.29</v>
      </c>
      <c r="E4109" s="75">
        <v>19.440000000000001</v>
      </c>
      <c r="F4109" s="73" t="s">
        <v>17</v>
      </c>
    </row>
    <row r="4110" spans="1:6" ht="38.25" x14ac:dyDescent="0.25">
      <c r="A4110" s="73">
        <v>96813</v>
      </c>
      <c r="B4110" s="74" t="s">
        <v>4361</v>
      </c>
      <c r="C4110" s="73" t="s">
        <v>101</v>
      </c>
      <c r="D4110" s="75">
        <v>23.14</v>
      </c>
      <c r="E4110" s="75">
        <v>22.19</v>
      </c>
      <c r="F4110" s="73" t="s">
        <v>17</v>
      </c>
    </row>
    <row r="4111" spans="1:6" ht="38.25" x14ac:dyDescent="0.25">
      <c r="A4111" s="73">
        <v>96814</v>
      </c>
      <c r="B4111" s="74" t="s">
        <v>4362</v>
      </c>
      <c r="C4111" s="73" t="s">
        <v>101</v>
      </c>
      <c r="D4111" s="75">
        <v>16.63</v>
      </c>
      <c r="E4111" s="75">
        <v>15.98</v>
      </c>
      <c r="F4111" s="73" t="s">
        <v>17</v>
      </c>
    </row>
    <row r="4112" spans="1:6" ht="25.5" x14ac:dyDescent="0.25">
      <c r="A4112" s="73">
        <v>96815</v>
      </c>
      <c r="B4112" s="74" t="s">
        <v>4363</v>
      </c>
      <c r="C4112" s="73" t="s">
        <v>101</v>
      </c>
      <c r="D4112" s="75">
        <v>34.57</v>
      </c>
      <c r="E4112" s="75">
        <v>33.44</v>
      </c>
      <c r="F4112" s="73" t="s">
        <v>17</v>
      </c>
    </row>
    <row r="4113" spans="1:6" ht="38.25" x14ac:dyDescent="0.25">
      <c r="A4113" s="73">
        <v>96816</v>
      </c>
      <c r="B4113" s="74" t="s">
        <v>4364</v>
      </c>
      <c r="C4113" s="73" t="s">
        <v>101</v>
      </c>
      <c r="D4113" s="75">
        <v>26.12</v>
      </c>
      <c r="E4113" s="75">
        <v>25.11</v>
      </c>
      <c r="F4113" s="73" t="s">
        <v>17</v>
      </c>
    </row>
    <row r="4114" spans="1:6" ht="38.25" x14ac:dyDescent="0.25">
      <c r="A4114" s="73">
        <v>96817</v>
      </c>
      <c r="B4114" s="74" t="s">
        <v>4365</v>
      </c>
      <c r="C4114" s="73" t="s">
        <v>101</v>
      </c>
      <c r="D4114" s="75">
        <v>34.85</v>
      </c>
      <c r="E4114" s="75">
        <v>33.72</v>
      </c>
      <c r="F4114" s="73" t="s">
        <v>17</v>
      </c>
    </row>
    <row r="4115" spans="1:6" ht="38.25" x14ac:dyDescent="0.25">
      <c r="A4115" s="73">
        <v>96818</v>
      </c>
      <c r="B4115" s="74" t="s">
        <v>4366</v>
      </c>
      <c r="C4115" s="73" t="s">
        <v>101</v>
      </c>
      <c r="D4115" s="75">
        <v>22.37</v>
      </c>
      <c r="E4115" s="75">
        <v>21.65</v>
      </c>
      <c r="F4115" s="73" t="s">
        <v>17</v>
      </c>
    </row>
    <row r="4116" spans="1:6" ht="38.25" x14ac:dyDescent="0.25">
      <c r="A4116" s="73">
        <v>96819</v>
      </c>
      <c r="B4116" s="74" t="s">
        <v>4367</v>
      </c>
      <c r="C4116" s="73" t="s">
        <v>101</v>
      </c>
      <c r="D4116" s="75">
        <v>23.98</v>
      </c>
      <c r="E4116" s="75">
        <v>23.21</v>
      </c>
      <c r="F4116" s="73" t="s">
        <v>17</v>
      </c>
    </row>
    <row r="4117" spans="1:6" ht="25.5" x14ac:dyDescent="0.25">
      <c r="A4117" s="73">
        <v>96820</v>
      </c>
      <c r="B4117" s="74" t="s">
        <v>4368</v>
      </c>
      <c r="C4117" s="73" t="s">
        <v>101</v>
      </c>
      <c r="D4117" s="75">
        <v>41.57</v>
      </c>
      <c r="E4117" s="75">
        <v>40.19</v>
      </c>
      <c r="F4117" s="73" t="s">
        <v>17</v>
      </c>
    </row>
    <row r="4118" spans="1:6" ht="38.25" x14ac:dyDescent="0.25">
      <c r="A4118" s="73">
        <v>96821</v>
      </c>
      <c r="B4118" s="74" t="s">
        <v>4369</v>
      </c>
      <c r="C4118" s="73" t="s">
        <v>101</v>
      </c>
      <c r="D4118" s="75">
        <v>38.79</v>
      </c>
      <c r="E4118" s="75">
        <v>37.56</v>
      </c>
      <c r="F4118" s="73" t="s">
        <v>17</v>
      </c>
    </row>
    <row r="4119" spans="1:6" ht="38.25" x14ac:dyDescent="0.25">
      <c r="A4119" s="73">
        <v>96822</v>
      </c>
      <c r="B4119" s="74" t="s">
        <v>4370</v>
      </c>
      <c r="C4119" s="73" t="s">
        <v>101</v>
      </c>
      <c r="D4119" s="75">
        <v>31.48</v>
      </c>
      <c r="E4119" s="75">
        <v>30.53</v>
      </c>
      <c r="F4119" s="73" t="s">
        <v>17</v>
      </c>
    </row>
    <row r="4120" spans="1:6" ht="25.5" x14ac:dyDescent="0.25">
      <c r="A4120" s="73">
        <v>96823</v>
      </c>
      <c r="B4120" s="74" t="s">
        <v>4371</v>
      </c>
      <c r="C4120" s="73" t="s">
        <v>101</v>
      </c>
      <c r="D4120" s="75">
        <v>11.7</v>
      </c>
      <c r="E4120" s="75">
        <v>11.29</v>
      </c>
      <c r="F4120" s="73" t="s">
        <v>17</v>
      </c>
    </row>
    <row r="4121" spans="1:6" ht="25.5" x14ac:dyDescent="0.25">
      <c r="A4121" s="73">
        <v>96824</v>
      </c>
      <c r="B4121" s="74" t="s">
        <v>4372</v>
      </c>
      <c r="C4121" s="73" t="s">
        <v>101</v>
      </c>
      <c r="D4121" s="75">
        <v>18.239999999999998</v>
      </c>
      <c r="E4121" s="75">
        <v>17.54</v>
      </c>
      <c r="F4121" s="73" t="s">
        <v>17</v>
      </c>
    </row>
    <row r="4122" spans="1:6" ht="25.5" x14ac:dyDescent="0.25">
      <c r="A4122" s="73">
        <v>96826</v>
      </c>
      <c r="B4122" s="74" t="s">
        <v>4373</v>
      </c>
      <c r="C4122" s="73" t="s">
        <v>101</v>
      </c>
      <c r="D4122" s="75">
        <v>13.56</v>
      </c>
      <c r="E4122" s="75">
        <v>13.07</v>
      </c>
      <c r="F4122" s="73" t="s">
        <v>17</v>
      </c>
    </row>
    <row r="4123" spans="1:6" ht="25.5" x14ac:dyDescent="0.25">
      <c r="A4123" s="73">
        <v>96827</v>
      </c>
      <c r="B4123" s="74" t="s">
        <v>4374</v>
      </c>
      <c r="C4123" s="73" t="s">
        <v>101</v>
      </c>
      <c r="D4123" s="75">
        <v>19.88</v>
      </c>
      <c r="E4123" s="75">
        <v>19.14</v>
      </c>
      <c r="F4123" s="73" t="s">
        <v>17</v>
      </c>
    </row>
    <row r="4124" spans="1:6" ht="25.5" x14ac:dyDescent="0.25">
      <c r="A4124" s="73">
        <v>96828</v>
      </c>
      <c r="B4124" s="74" t="s">
        <v>4375</v>
      </c>
      <c r="C4124" s="73" t="s">
        <v>101</v>
      </c>
      <c r="D4124" s="75">
        <v>24.51</v>
      </c>
      <c r="E4124" s="75">
        <v>23.67</v>
      </c>
      <c r="F4124" s="73" t="s">
        <v>17</v>
      </c>
    </row>
    <row r="4125" spans="1:6" ht="25.5" x14ac:dyDescent="0.25">
      <c r="A4125" s="73">
        <v>96829</v>
      </c>
      <c r="B4125" s="74" t="s">
        <v>4376</v>
      </c>
      <c r="C4125" s="73" t="s">
        <v>101</v>
      </c>
      <c r="D4125" s="75">
        <v>19.010000000000002</v>
      </c>
      <c r="E4125" s="75">
        <v>18.559999999999999</v>
      </c>
      <c r="F4125" s="73" t="s">
        <v>17</v>
      </c>
    </row>
    <row r="4126" spans="1:6" ht="25.5" x14ac:dyDescent="0.25">
      <c r="A4126" s="73">
        <v>96830</v>
      </c>
      <c r="B4126" s="74" t="s">
        <v>4377</v>
      </c>
      <c r="C4126" s="73" t="s">
        <v>101</v>
      </c>
      <c r="D4126" s="75">
        <v>21.37</v>
      </c>
      <c r="E4126" s="75">
        <v>20.78</v>
      </c>
      <c r="F4126" s="73" t="s">
        <v>17</v>
      </c>
    </row>
    <row r="4127" spans="1:6" ht="25.5" x14ac:dyDescent="0.25">
      <c r="A4127" s="73">
        <v>96832</v>
      </c>
      <c r="B4127" s="74" t="s">
        <v>4378</v>
      </c>
      <c r="C4127" s="73" t="s">
        <v>101</v>
      </c>
      <c r="D4127" s="75">
        <v>30.81</v>
      </c>
      <c r="E4127" s="75">
        <v>29.93</v>
      </c>
      <c r="F4127" s="73" t="s">
        <v>17</v>
      </c>
    </row>
    <row r="4128" spans="1:6" ht="25.5" x14ac:dyDescent="0.25">
      <c r="A4128" s="73">
        <v>96833</v>
      </c>
      <c r="B4128" s="74" t="s">
        <v>4379</v>
      </c>
      <c r="C4128" s="73" t="s">
        <v>101</v>
      </c>
      <c r="D4128" s="75">
        <v>24.25</v>
      </c>
      <c r="E4128" s="75">
        <v>23.74</v>
      </c>
      <c r="F4128" s="73" t="s">
        <v>17</v>
      </c>
    </row>
    <row r="4129" spans="1:6" ht="25.5" x14ac:dyDescent="0.25">
      <c r="A4129" s="73">
        <v>96834</v>
      </c>
      <c r="B4129" s="74" t="s">
        <v>4380</v>
      </c>
      <c r="C4129" s="73" t="s">
        <v>101</v>
      </c>
      <c r="D4129" s="75">
        <v>28.95</v>
      </c>
      <c r="E4129" s="75">
        <v>28.23</v>
      </c>
      <c r="F4129" s="73" t="s">
        <v>17</v>
      </c>
    </row>
    <row r="4130" spans="1:6" ht="25.5" x14ac:dyDescent="0.25">
      <c r="A4130" s="73">
        <v>96836</v>
      </c>
      <c r="B4130" s="74" t="s">
        <v>4381</v>
      </c>
      <c r="C4130" s="73" t="s">
        <v>101</v>
      </c>
      <c r="D4130" s="75">
        <v>34.69</v>
      </c>
      <c r="E4130" s="75">
        <v>34.03</v>
      </c>
      <c r="F4130" s="73" t="s">
        <v>17</v>
      </c>
    </row>
    <row r="4131" spans="1:6" ht="25.5" x14ac:dyDescent="0.25">
      <c r="A4131" s="73">
        <v>96837</v>
      </c>
      <c r="B4131" s="74" t="s">
        <v>4382</v>
      </c>
      <c r="C4131" s="73" t="s">
        <v>101</v>
      </c>
      <c r="D4131" s="75">
        <v>21.68</v>
      </c>
      <c r="E4131" s="75">
        <v>20.79</v>
      </c>
      <c r="F4131" s="73" t="s">
        <v>17</v>
      </c>
    </row>
    <row r="4132" spans="1:6" ht="38.25" x14ac:dyDescent="0.25">
      <c r="A4132" s="73">
        <v>96838</v>
      </c>
      <c r="B4132" s="74" t="s">
        <v>4383</v>
      </c>
      <c r="C4132" s="73" t="s">
        <v>101</v>
      </c>
      <c r="D4132" s="75">
        <v>26.1</v>
      </c>
      <c r="E4132" s="75">
        <v>24.91</v>
      </c>
      <c r="F4132" s="73" t="s">
        <v>17</v>
      </c>
    </row>
    <row r="4133" spans="1:6" ht="38.25" x14ac:dyDescent="0.25">
      <c r="A4133" s="73">
        <v>96839</v>
      </c>
      <c r="B4133" s="74" t="s">
        <v>4384</v>
      </c>
      <c r="C4133" s="73" t="s">
        <v>101</v>
      </c>
      <c r="D4133" s="75">
        <v>26.99</v>
      </c>
      <c r="E4133" s="75">
        <v>25.8</v>
      </c>
      <c r="F4133" s="73" t="s">
        <v>17</v>
      </c>
    </row>
    <row r="4134" spans="1:6" ht="25.5" x14ac:dyDescent="0.25">
      <c r="A4134" s="73">
        <v>96840</v>
      </c>
      <c r="B4134" s="74" t="s">
        <v>4385</v>
      </c>
      <c r="C4134" s="73" t="s">
        <v>101</v>
      </c>
      <c r="D4134" s="75">
        <v>26.17</v>
      </c>
      <c r="E4134" s="75">
        <v>25.12</v>
      </c>
      <c r="F4134" s="73" t="s">
        <v>17</v>
      </c>
    </row>
    <row r="4135" spans="1:6" ht="38.25" x14ac:dyDescent="0.25">
      <c r="A4135" s="73">
        <v>96841</v>
      </c>
      <c r="B4135" s="74" t="s">
        <v>4386</v>
      </c>
      <c r="C4135" s="73" t="s">
        <v>101</v>
      </c>
      <c r="D4135" s="75">
        <v>28.99</v>
      </c>
      <c r="E4135" s="75">
        <v>27.71</v>
      </c>
      <c r="F4135" s="73" t="s">
        <v>17</v>
      </c>
    </row>
    <row r="4136" spans="1:6" ht="38.25" x14ac:dyDescent="0.25">
      <c r="A4136" s="73">
        <v>96842</v>
      </c>
      <c r="B4136" s="74" t="s">
        <v>4387</v>
      </c>
      <c r="C4136" s="73" t="s">
        <v>101</v>
      </c>
      <c r="D4136" s="75">
        <v>33.21</v>
      </c>
      <c r="E4136" s="75">
        <v>31.79</v>
      </c>
      <c r="F4136" s="73" t="s">
        <v>17</v>
      </c>
    </row>
    <row r="4137" spans="1:6" ht="38.25" x14ac:dyDescent="0.25">
      <c r="A4137" s="73">
        <v>96843</v>
      </c>
      <c r="B4137" s="74" t="s">
        <v>4388</v>
      </c>
      <c r="C4137" s="73" t="s">
        <v>101</v>
      </c>
      <c r="D4137" s="75">
        <v>30.19</v>
      </c>
      <c r="E4137" s="75">
        <v>28.91</v>
      </c>
      <c r="F4137" s="73" t="s">
        <v>17</v>
      </c>
    </row>
    <row r="4138" spans="1:6" ht="38.25" x14ac:dyDescent="0.25">
      <c r="A4138" s="73">
        <v>96844</v>
      </c>
      <c r="B4138" s="74" t="s">
        <v>4389</v>
      </c>
      <c r="C4138" s="73" t="s">
        <v>101</v>
      </c>
      <c r="D4138" s="75">
        <v>34.76</v>
      </c>
      <c r="E4138" s="75">
        <v>33.340000000000003</v>
      </c>
      <c r="F4138" s="73" t="s">
        <v>17</v>
      </c>
    </row>
    <row r="4139" spans="1:6" ht="25.5" x14ac:dyDescent="0.25">
      <c r="A4139" s="73">
        <v>96845</v>
      </c>
      <c r="B4139" s="74" t="s">
        <v>4390</v>
      </c>
      <c r="C4139" s="73" t="s">
        <v>101</v>
      </c>
      <c r="D4139" s="75">
        <v>41.18</v>
      </c>
      <c r="E4139" s="75">
        <v>39.92</v>
      </c>
      <c r="F4139" s="73" t="s">
        <v>17</v>
      </c>
    </row>
    <row r="4140" spans="1:6" ht="38.25" x14ac:dyDescent="0.25">
      <c r="A4140" s="73">
        <v>96846</v>
      </c>
      <c r="B4140" s="74" t="s">
        <v>4391</v>
      </c>
      <c r="C4140" s="73" t="s">
        <v>101</v>
      </c>
      <c r="D4140" s="75">
        <v>38.700000000000003</v>
      </c>
      <c r="E4140" s="75">
        <v>37.18</v>
      </c>
      <c r="F4140" s="73" t="s">
        <v>17</v>
      </c>
    </row>
    <row r="4141" spans="1:6" ht="38.25" x14ac:dyDescent="0.25">
      <c r="A4141" s="73">
        <v>96847</v>
      </c>
      <c r="B4141" s="74" t="s">
        <v>4392</v>
      </c>
      <c r="C4141" s="73" t="s">
        <v>101</v>
      </c>
      <c r="D4141" s="75">
        <v>38.17</v>
      </c>
      <c r="E4141" s="75">
        <v>36.65</v>
      </c>
      <c r="F4141" s="73" t="s">
        <v>17</v>
      </c>
    </row>
    <row r="4142" spans="1:6" ht="25.5" x14ac:dyDescent="0.25">
      <c r="A4142" s="73">
        <v>96848</v>
      </c>
      <c r="B4142" s="74" t="s">
        <v>4393</v>
      </c>
      <c r="C4142" s="73" t="s">
        <v>101</v>
      </c>
      <c r="D4142" s="75">
        <v>54.65</v>
      </c>
      <c r="E4142" s="75">
        <v>53.1</v>
      </c>
      <c r="F4142" s="73" t="s">
        <v>17</v>
      </c>
    </row>
    <row r="4143" spans="1:6" ht="25.5" x14ac:dyDescent="0.25">
      <c r="A4143" s="73">
        <v>96849</v>
      </c>
      <c r="B4143" s="74" t="s">
        <v>4394</v>
      </c>
      <c r="C4143" s="73" t="s">
        <v>101</v>
      </c>
      <c r="D4143" s="75">
        <v>17.28</v>
      </c>
      <c r="E4143" s="75">
        <v>16.66</v>
      </c>
      <c r="F4143" s="73" t="s">
        <v>17</v>
      </c>
    </row>
    <row r="4144" spans="1:6" ht="38.25" x14ac:dyDescent="0.25">
      <c r="A4144" s="73">
        <v>96850</v>
      </c>
      <c r="B4144" s="74" t="s">
        <v>4395</v>
      </c>
      <c r="C4144" s="73" t="s">
        <v>101</v>
      </c>
      <c r="D4144" s="75">
        <v>24.34</v>
      </c>
      <c r="E4144" s="75">
        <v>23.29</v>
      </c>
      <c r="F4144" s="73" t="s">
        <v>17</v>
      </c>
    </row>
    <row r="4145" spans="1:6" ht="25.5" x14ac:dyDescent="0.25">
      <c r="A4145" s="73">
        <v>96852</v>
      </c>
      <c r="B4145" s="74" t="s">
        <v>4396</v>
      </c>
      <c r="C4145" s="73" t="s">
        <v>101</v>
      </c>
      <c r="D4145" s="75">
        <v>21.99</v>
      </c>
      <c r="E4145" s="75">
        <v>21.25</v>
      </c>
      <c r="F4145" s="73" t="s">
        <v>17</v>
      </c>
    </row>
    <row r="4146" spans="1:6" ht="38.25" x14ac:dyDescent="0.25">
      <c r="A4146" s="73">
        <v>96853</v>
      </c>
      <c r="B4146" s="74" t="s">
        <v>4397</v>
      </c>
      <c r="C4146" s="73" t="s">
        <v>101</v>
      </c>
      <c r="D4146" s="75">
        <v>26.16</v>
      </c>
      <c r="E4146" s="75">
        <v>25.05</v>
      </c>
      <c r="F4146" s="73" t="s">
        <v>17</v>
      </c>
    </row>
    <row r="4147" spans="1:6" ht="38.25" x14ac:dyDescent="0.25">
      <c r="A4147" s="73">
        <v>96854</v>
      </c>
      <c r="B4147" s="74" t="s">
        <v>4398</v>
      </c>
      <c r="C4147" s="73" t="s">
        <v>101</v>
      </c>
      <c r="D4147" s="75">
        <v>32.22</v>
      </c>
      <c r="E4147" s="75">
        <v>30.97</v>
      </c>
      <c r="F4147" s="73" t="s">
        <v>17</v>
      </c>
    </row>
    <row r="4148" spans="1:6" ht="25.5" x14ac:dyDescent="0.25">
      <c r="A4148" s="73">
        <v>96855</v>
      </c>
      <c r="B4148" s="74" t="s">
        <v>4399</v>
      </c>
      <c r="C4148" s="73" t="s">
        <v>101</v>
      </c>
      <c r="D4148" s="75">
        <v>34.49</v>
      </c>
      <c r="E4148" s="75">
        <v>33.6</v>
      </c>
      <c r="F4148" s="73" t="s">
        <v>17</v>
      </c>
    </row>
    <row r="4149" spans="1:6" ht="38.25" x14ac:dyDescent="0.25">
      <c r="A4149" s="73">
        <v>96856</v>
      </c>
      <c r="B4149" s="74" t="s">
        <v>4400</v>
      </c>
      <c r="C4149" s="73" t="s">
        <v>101</v>
      </c>
      <c r="D4149" s="75">
        <v>36.93</v>
      </c>
      <c r="E4149" s="75">
        <v>35.74</v>
      </c>
      <c r="F4149" s="73" t="s">
        <v>17</v>
      </c>
    </row>
    <row r="4150" spans="1:6" ht="25.5" x14ac:dyDescent="0.25">
      <c r="A4150" s="73">
        <v>96860</v>
      </c>
      <c r="B4150" s="74" t="s">
        <v>4401</v>
      </c>
      <c r="C4150" s="73" t="s">
        <v>101</v>
      </c>
      <c r="D4150" s="75">
        <v>31</v>
      </c>
      <c r="E4150" s="75">
        <v>29.81</v>
      </c>
      <c r="F4150" s="73" t="s">
        <v>17</v>
      </c>
    </row>
    <row r="4151" spans="1:6" ht="38.25" x14ac:dyDescent="0.25">
      <c r="A4151" s="73">
        <v>96861</v>
      </c>
      <c r="B4151" s="74" t="s">
        <v>4402</v>
      </c>
      <c r="C4151" s="73" t="s">
        <v>101</v>
      </c>
      <c r="D4151" s="75">
        <v>39.18</v>
      </c>
      <c r="E4151" s="75">
        <v>37.729999999999997</v>
      </c>
      <c r="F4151" s="73" t="s">
        <v>17</v>
      </c>
    </row>
    <row r="4152" spans="1:6" ht="25.5" x14ac:dyDescent="0.25">
      <c r="A4152" s="73">
        <v>96862</v>
      </c>
      <c r="B4152" s="74" t="s">
        <v>4403</v>
      </c>
      <c r="C4152" s="73" t="s">
        <v>101</v>
      </c>
      <c r="D4152" s="75">
        <v>38.11</v>
      </c>
      <c r="E4152" s="75">
        <v>36.700000000000003</v>
      </c>
      <c r="F4152" s="73" t="s">
        <v>17</v>
      </c>
    </row>
    <row r="4153" spans="1:6" ht="38.25" x14ac:dyDescent="0.25">
      <c r="A4153" s="73">
        <v>96863</v>
      </c>
      <c r="B4153" s="74" t="s">
        <v>4404</v>
      </c>
      <c r="C4153" s="73" t="s">
        <v>101</v>
      </c>
      <c r="D4153" s="75">
        <v>40.159999999999997</v>
      </c>
      <c r="E4153" s="75">
        <v>38.56</v>
      </c>
      <c r="F4153" s="73" t="s">
        <v>17</v>
      </c>
    </row>
    <row r="4154" spans="1:6" ht="25.5" x14ac:dyDescent="0.25">
      <c r="A4154" s="73">
        <v>96864</v>
      </c>
      <c r="B4154" s="74" t="s">
        <v>4405</v>
      </c>
      <c r="C4154" s="73" t="s">
        <v>101</v>
      </c>
      <c r="D4154" s="75">
        <v>53.83</v>
      </c>
      <c r="E4154" s="75">
        <v>52.15</v>
      </c>
      <c r="F4154" s="73" t="s">
        <v>17</v>
      </c>
    </row>
    <row r="4155" spans="1:6" ht="38.25" x14ac:dyDescent="0.25">
      <c r="A4155" s="73">
        <v>96865</v>
      </c>
      <c r="B4155" s="74" t="s">
        <v>4406</v>
      </c>
      <c r="C4155" s="73" t="s">
        <v>101</v>
      </c>
      <c r="D4155" s="75">
        <v>47.4</v>
      </c>
      <c r="E4155" s="75">
        <v>45.48</v>
      </c>
      <c r="F4155" s="73" t="s">
        <v>17</v>
      </c>
    </row>
    <row r="4156" spans="1:6" ht="25.5" x14ac:dyDescent="0.25">
      <c r="A4156" s="73">
        <v>96866</v>
      </c>
      <c r="B4156" s="74" t="s">
        <v>4407</v>
      </c>
      <c r="C4156" s="73" t="s">
        <v>101</v>
      </c>
      <c r="D4156" s="75">
        <v>70.02</v>
      </c>
      <c r="E4156" s="75">
        <v>67.95</v>
      </c>
      <c r="F4156" s="73" t="s">
        <v>17</v>
      </c>
    </row>
    <row r="4157" spans="1:6" ht="25.5" x14ac:dyDescent="0.25">
      <c r="A4157" s="73">
        <v>96868</v>
      </c>
      <c r="B4157" s="74" t="s">
        <v>4408</v>
      </c>
      <c r="C4157" s="73" t="s">
        <v>101</v>
      </c>
      <c r="D4157" s="75">
        <v>20.25</v>
      </c>
      <c r="E4157" s="75">
        <v>19.43</v>
      </c>
      <c r="F4157" s="73" t="s">
        <v>17</v>
      </c>
    </row>
    <row r="4158" spans="1:6" ht="25.5" x14ac:dyDescent="0.25">
      <c r="A4158" s="73">
        <v>96869</v>
      </c>
      <c r="B4158" s="74" t="s">
        <v>4409</v>
      </c>
      <c r="C4158" s="73" t="s">
        <v>101</v>
      </c>
      <c r="D4158" s="75">
        <v>31.02</v>
      </c>
      <c r="E4158" s="75">
        <v>30.04</v>
      </c>
      <c r="F4158" s="73" t="s">
        <v>17</v>
      </c>
    </row>
    <row r="4159" spans="1:6" ht="25.5" x14ac:dyDescent="0.25">
      <c r="A4159" s="73">
        <v>96870</v>
      </c>
      <c r="B4159" s="74" t="s">
        <v>4410</v>
      </c>
      <c r="C4159" s="73" t="s">
        <v>101</v>
      </c>
      <c r="D4159" s="75">
        <v>46.57</v>
      </c>
      <c r="E4159" s="75">
        <v>45.39</v>
      </c>
      <c r="F4159" s="73" t="s">
        <v>17</v>
      </c>
    </row>
    <row r="4160" spans="1:6" ht="25.5" x14ac:dyDescent="0.25">
      <c r="A4160" s="73">
        <v>96871</v>
      </c>
      <c r="B4160" s="74" t="s">
        <v>4411</v>
      </c>
      <c r="C4160" s="73" t="s">
        <v>101</v>
      </c>
      <c r="D4160" s="75">
        <v>53.23</v>
      </c>
      <c r="E4160" s="75">
        <v>51.79</v>
      </c>
      <c r="F4160" s="73" t="s">
        <v>17</v>
      </c>
    </row>
    <row r="4161" spans="1:6" ht="38.25" x14ac:dyDescent="0.25">
      <c r="A4161" s="73">
        <v>96872</v>
      </c>
      <c r="B4161" s="74" t="s">
        <v>4412</v>
      </c>
      <c r="C4161" s="73" t="s">
        <v>101</v>
      </c>
      <c r="D4161" s="75">
        <v>49.36</v>
      </c>
      <c r="E4161" s="75">
        <v>47.7</v>
      </c>
      <c r="F4161" s="73" t="s">
        <v>17</v>
      </c>
    </row>
    <row r="4162" spans="1:6" ht="38.25" x14ac:dyDescent="0.25">
      <c r="A4162" s="73">
        <v>96873</v>
      </c>
      <c r="B4162" s="74" t="s">
        <v>4413</v>
      </c>
      <c r="C4162" s="73" t="s">
        <v>101</v>
      </c>
      <c r="D4162" s="75">
        <v>65.73</v>
      </c>
      <c r="E4162" s="75">
        <v>63.87</v>
      </c>
      <c r="F4162" s="73" t="s">
        <v>17</v>
      </c>
    </row>
    <row r="4163" spans="1:6" ht="38.25" x14ac:dyDescent="0.25">
      <c r="A4163" s="73">
        <v>96874</v>
      </c>
      <c r="B4163" s="74" t="s">
        <v>4414</v>
      </c>
      <c r="C4163" s="73" t="s">
        <v>101</v>
      </c>
      <c r="D4163" s="75">
        <v>60.01</v>
      </c>
      <c r="E4163" s="75">
        <v>58.06</v>
      </c>
      <c r="F4163" s="73" t="s">
        <v>17</v>
      </c>
    </row>
    <row r="4164" spans="1:6" ht="38.25" x14ac:dyDescent="0.25">
      <c r="A4164" s="73">
        <v>96875</v>
      </c>
      <c r="B4164" s="74" t="s">
        <v>4415</v>
      </c>
      <c r="C4164" s="73" t="s">
        <v>101</v>
      </c>
      <c r="D4164" s="75">
        <v>78.739999999999995</v>
      </c>
      <c r="E4164" s="75">
        <v>76.58</v>
      </c>
      <c r="F4164" s="73" t="s">
        <v>17</v>
      </c>
    </row>
    <row r="4165" spans="1:6" ht="38.25" x14ac:dyDescent="0.25">
      <c r="A4165" s="73">
        <v>96876</v>
      </c>
      <c r="B4165" s="74" t="s">
        <v>4416</v>
      </c>
      <c r="C4165" s="73" t="s">
        <v>101</v>
      </c>
      <c r="D4165" s="75">
        <v>181.65</v>
      </c>
      <c r="E4165" s="75">
        <v>179.68</v>
      </c>
      <c r="F4165" s="73" t="s">
        <v>17</v>
      </c>
    </row>
    <row r="4166" spans="1:6" ht="38.25" x14ac:dyDescent="0.25">
      <c r="A4166" s="73">
        <v>96878</v>
      </c>
      <c r="B4166" s="74" t="s">
        <v>4417</v>
      </c>
      <c r="C4166" s="73" t="s">
        <v>101</v>
      </c>
      <c r="D4166" s="75">
        <v>204.06</v>
      </c>
      <c r="E4166" s="75">
        <v>201.92</v>
      </c>
      <c r="F4166" s="73" t="s">
        <v>17</v>
      </c>
    </row>
    <row r="4167" spans="1:6" ht="38.25" x14ac:dyDescent="0.25">
      <c r="A4167" s="73">
        <v>96879</v>
      </c>
      <c r="B4167" s="74" t="s">
        <v>4418</v>
      </c>
      <c r="C4167" s="73" t="s">
        <v>101</v>
      </c>
      <c r="D4167" s="75">
        <v>197.71</v>
      </c>
      <c r="E4167" s="75">
        <v>195.53</v>
      </c>
      <c r="F4167" s="73" t="s">
        <v>17</v>
      </c>
    </row>
    <row r="4168" spans="1:6" ht="38.25" x14ac:dyDescent="0.25">
      <c r="A4168" s="73">
        <v>96881</v>
      </c>
      <c r="B4168" s="74" t="s">
        <v>4419</v>
      </c>
      <c r="C4168" s="73" t="s">
        <v>101</v>
      </c>
      <c r="D4168" s="75">
        <v>234.67</v>
      </c>
      <c r="E4168" s="75">
        <v>232.24</v>
      </c>
      <c r="F4168" s="73" t="s">
        <v>17</v>
      </c>
    </row>
    <row r="4169" spans="1:6" ht="25.5" x14ac:dyDescent="0.25">
      <c r="A4169" s="73">
        <v>96984</v>
      </c>
      <c r="B4169" s="74" t="s">
        <v>4420</v>
      </c>
      <c r="C4169" s="73" t="s">
        <v>101</v>
      </c>
      <c r="D4169" s="75">
        <v>62.15</v>
      </c>
      <c r="E4169" s="75">
        <v>58.67</v>
      </c>
      <c r="F4169" s="73" t="s">
        <v>17</v>
      </c>
    </row>
    <row r="4170" spans="1:6" ht="25.5" x14ac:dyDescent="0.25">
      <c r="A4170" s="73">
        <v>96985</v>
      </c>
      <c r="B4170" s="74" t="s">
        <v>4421</v>
      </c>
      <c r="C4170" s="73" t="s">
        <v>101</v>
      </c>
      <c r="D4170" s="75">
        <v>104.41</v>
      </c>
      <c r="E4170" s="75">
        <v>103.25</v>
      </c>
      <c r="F4170" s="73" t="s">
        <v>17</v>
      </c>
    </row>
    <row r="4171" spans="1:6" ht="25.5" x14ac:dyDescent="0.25">
      <c r="A4171" s="73">
        <v>96986</v>
      </c>
      <c r="B4171" s="74" t="s">
        <v>4422</v>
      </c>
      <c r="C4171" s="73" t="s">
        <v>101</v>
      </c>
      <c r="D4171" s="75">
        <v>155.68</v>
      </c>
      <c r="E4171" s="75">
        <v>153.88</v>
      </c>
      <c r="F4171" s="73" t="s">
        <v>17</v>
      </c>
    </row>
    <row r="4172" spans="1:6" ht="25.5" x14ac:dyDescent="0.25">
      <c r="A4172" s="73">
        <v>96987</v>
      </c>
      <c r="B4172" s="74" t="s">
        <v>31036</v>
      </c>
      <c r="C4172" s="73" t="s">
        <v>101</v>
      </c>
      <c r="D4172" s="75">
        <v>126.52</v>
      </c>
      <c r="E4172" s="75">
        <v>121.01</v>
      </c>
      <c r="F4172" s="73" t="s">
        <v>17</v>
      </c>
    </row>
    <row r="4173" spans="1:6" ht="25.5" x14ac:dyDescent="0.25">
      <c r="A4173" s="73">
        <v>96988</v>
      </c>
      <c r="B4173" s="74" t="s">
        <v>4423</v>
      </c>
      <c r="C4173" s="73" t="s">
        <v>101</v>
      </c>
      <c r="D4173" s="75">
        <v>158.41</v>
      </c>
      <c r="E4173" s="75">
        <v>157.63</v>
      </c>
      <c r="F4173" s="73" t="s">
        <v>17</v>
      </c>
    </row>
    <row r="4174" spans="1:6" ht="25.5" x14ac:dyDescent="0.25">
      <c r="A4174" s="73">
        <v>96989</v>
      </c>
      <c r="B4174" s="74" t="s">
        <v>4424</v>
      </c>
      <c r="C4174" s="73" t="s">
        <v>101</v>
      </c>
      <c r="D4174" s="75">
        <v>132.55000000000001</v>
      </c>
      <c r="E4174" s="75">
        <v>131.93</v>
      </c>
      <c r="F4174" s="73" t="s">
        <v>17</v>
      </c>
    </row>
    <row r="4175" spans="1:6" x14ac:dyDescent="0.25">
      <c r="A4175" s="73">
        <v>97054</v>
      </c>
      <c r="B4175" s="74" t="s">
        <v>4425</v>
      </c>
      <c r="C4175" s="73" t="s">
        <v>101</v>
      </c>
      <c r="D4175" s="75">
        <v>27.45</v>
      </c>
      <c r="E4175" s="75">
        <v>26.48</v>
      </c>
      <c r="F4175" s="73" t="s">
        <v>17</v>
      </c>
    </row>
    <row r="4176" spans="1:6" ht="25.5" x14ac:dyDescent="0.25">
      <c r="A4176" s="73">
        <v>97359</v>
      </c>
      <c r="B4176" s="74" t="s">
        <v>31037</v>
      </c>
      <c r="C4176" s="73" t="s">
        <v>101</v>
      </c>
      <c r="D4176" s="75">
        <v>3886.78</v>
      </c>
      <c r="E4176" s="75">
        <v>3870.55</v>
      </c>
      <c r="F4176" s="73" t="s">
        <v>17</v>
      </c>
    </row>
    <row r="4177" spans="1:6" ht="25.5" x14ac:dyDescent="0.25">
      <c r="A4177" s="73">
        <v>97360</v>
      </c>
      <c r="B4177" s="74" t="s">
        <v>31038</v>
      </c>
      <c r="C4177" s="73" t="s">
        <v>101</v>
      </c>
      <c r="D4177" s="75">
        <v>7489.68</v>
      </c>
      <c r="E4177" s="75">
        <v>7465.34</v>
      </c>
      <c r="F4177" s="73" t="s">
        <v>17</v>
      </c>
    </row>
    <row r="4178" spans="1:6" ht="25.5" x14ac:dyDescent="0.25">
      <c r="A4178" s="73">
        <v>97361</v>
      </c>
      <c r="B4178" s="74" t="s">
        <v>31039</v>
      </c>
      <c r="C4178" s="73" t="s">
        <v>101</v>
      </c>
      <c r="D4178" s="75">
        <v>9986.25</v>
      </c>
      <c r="E4178" s="75">
        <v>9953.7999999999993</v>
      </c>
      <c r="F4178" s="73" t="s">
        <v>17</v>
      </c>
    </row>
    <row r="4179" spans="1:6" ht="25.5" x14ac:dyDescent="0.25">
      <c r="A4179" s="73">
        <v>97362</v>
      </c>
      <c r="B4179" s="74" t="s">
        <v>31040</v>
      </c>
      <c r="C4179" s="73" t="s">
        <v>101</v>
      </c>
      <c r="D4179" s="75">
        <v>1749.65</v>
      </c>
      <c r="E4179" s="75">
        <v>1745.89</v>
      </c>
      <c r="F4179" s="73" t="s">
        <v>17</v>
      </c>
    </row>
    <row r="4180" spans="1:6" ht="25.5" x14ac:dyDescent="0.25">
      <c r="A4180" s="73">
        <v>97430</v>
      </c>
      <c r="B4180" s="74" t="s">
        <v>4426</v>
      </c>
      <c r="C4180" s="73" t="s">
        <v>101</v>
      </c>
      <c r="D4180" s="75">
        <v>40.36</v>
      </c>
      <c r="E4180" s="75">
        <v>38.729999999999997</v>
      </c>
      <c r="F4180" s="73" t="s">
        <v>17</v>
      </c>
    </row>
    <row r="4181" spans="1:6" ht="25.5" x14ac:dyDescent="0.25">
      <c r="A4181" s="73">
        <v>97431</v>
      </c>
      <c r="B4181" s="74" t="s">
        <v>4427</v>
      </c>
      <c r="C4181" s="73" t="s">
        <v>101</v>
      </c>
      <c r="D4181" s="75">
        <v>45.19</v>
      </c>
      <c r="E4181" s="75">
        <v>43.31</v>
      </c>
      <c r="F4181" s="73" t="s">
        <v>17</v>
      </c>
    </row>
    <row r="4182" spans="1:6" ht="25.5" x14ac:dyDescent="0.25">
      <c r="A4182" s="73">
        <v>97432</v>
      </c>
      <c r="B4182" s="74" t="s">
        <v>4428</v>
      </c>
      <c r="C4182" s="73" t="s">
        <v>101</v>
      </c>
      <c r="D4182" s="75">
        <v>51.02</v>
      </c>
      <c r="E4182" s="75">
        <v>48.88</v>
      </c>
      <c r="F4182" s="73" t="s">
        <v>17</v>
      </c>
    </row>
    <row r="4183" spans="1:6" ht="25.5" x14ac:dyDescent="0.25">
      <c r="A4183" s="73">
        <v>97433</v>
      </c>
      <c r="B4183" s="74" t="s">
        <v>4429</v>
      </c>
      <c r="C4183" s="73" t="s">
        <v>101</v>
      </c>
      <c r="D4183" s="75">
        <v>88.83</v>
      </c>
      <c r="E4183" s="75">
        <v>86.39</v>
      </c>
      <c r="F4183" s="73" t="s">
        <v>17</v>
      </c>
    </row>
    <row r="4184" spans="1:6" ht="25.5" x14ac:dyDescent="0.25">
      <c r="A4184" s="73">
        <v>97434</v>
      </c>
      <c r="B4184" s="74" t="s">
        <v>4430</v>
      </c>
      <c r="C4184" s="73" t="s">
        <v>101</v>
      </c>
      <c r="D4184" s="75">
        <v>90.37</v>
      </c>
      <c r="E4184" s="75">
        <v>87.93</v>
      </c>
      <c r="F4184" s="73" t="s">
        <v>17</v>
      </c>
    </row>
    <row r="4185" spans="1:6" ht="25.5" x14ac:dyDescent="0.25">
      <c r="A4185" s="73">
        <v>97435</v>
      </c>
      <c r="B4185" s="74" t="s">
        <v>4431</v>
      </c>
      <c r="C4185" s="73" t="s">
        <v>101</v>
      </c>
      <c r="D4185" s="75">
        <v>103.81</v>
      </c>
      <c r="E4185" s="75">
        <v>100.98</v>
      </c>
      <c r="F4185" s="73" t="s">
        <v>17</v>
      </c>
    </row>
    <row r="4186" spans="1:6" ht="25.5" x14ac:dyDescent="0.25">
      <c r="A4186" s="73">
        <v>97436</v>
      </c>
      <c r="B4186" s="74" t="s">
        <v>4432</v>
      </c>
      <c r="C4186" s="73" t="s">
        <v>101</v>
      </c>
      <c r="D4186" s="75">
        <v>106.79</v>
      </c>
      <c r="E4186" s="75">
        <v>103.96</v>
      </c>
      <c r="F4186" s="73" t="s">
        <v>17</v>
      </c>
    </row>
    <row r="4187" spans="1:6" ht="25.5" x14ac:dyDescent="0.25">
      <c r="A4187" s="73">
        <v>97437</v>
      </c>
      <c r="B4187" s="74" t="s">
        <v>4433</v>
      </c>
      <c r="C4187" s="73" t="s">
        <v>101</v>
      </c>
      <c r="D4187" s="75">
        <v>118.75</v>
      </c>
      <c r="E4187" s="75">
        <v>115.55</v>
      </c>
      <c r="F4187" s="73" t="s">
        <v>17</v>
      </c>
    </row>
    <row r="4188" spans="1:6" ht="25.5" x14ac:dyDescent="0.25">
      <c r="A4188" s="73">
        <v>97438</v>
      </c>
      <c r="B4188" s="74" t="s">
        <v>4434</v>
      </c>
      <c r="C4188" s="73" t="s">
        <v>101</v>
      </c>
      <c r="D4188" s="75">
        <v>121.94</v>
      </c>
      <c r="E4188" s="75">
        <v>118.74</v>
      </c>
      <c r="F4188" s="73" t="s">
        <v>17</v>
      </c>
    </row>
    <row r="4189" spans="1:6" ht="25.5" x14ac:dyDescent="0.25">
      <c r="A4189" s="73">
        <v>97439</v>
      </c>
      <c r="B4189" s="74" t="s">
        <v>4435</v>
      </c>
      <c r="C4189" s="73" t="s">
        <v>101</v>
      </c>
      <c r="D4189" s="75">
        <v>133.28</v>
      </c>
      <c r="E4189" s="75">
        <v>130.02000000000001</v>
      </c>
      <c r="F4189" s="73" t="s">
        <v>17</v>
      </c>
    </row>
    <row r="4190" spans="1:6" ht="25.5" x14ac:dyDescent="0.25">
      <c r="A4190" s="73">
        <v>97440</v>
      </c>
      <c r="B4190" s="74" t="s">
        <v>4436</v>
      </c>
      <c r="C4190" s="73" t="s">
        <v>101</v>
      </c>
      <c r="D4190" s="75">
        <v>159.4</v>
      </c>
      <c r="E4190" s="75">
        <v>155.63999999999999</v>
      </c>
      <c r="F4190" s="73" t="s">
        <v>17</v>
      </c>
    </row>
    <row r="4191" spans="1:6" ht="25.5" x14ac:dyDescent="0.25">
      <c r="A4191" s="73">
        <v>97442</v>
      </c>
      <c r="B4191" s="74" t="s">
        <v>4437</v>
      </c>
      <c r="C4191" s="73" t="s">
        <v>101</v>
      </c>
      <c r="D4191" s="75">
        <v>176.26</v>
      </c>
      <c r="E4191" s="75">
        <v>172</v>
      </c>
      <c r="F4191" s="73" t="s">
        <v>17</v>
      </c>
    </row>
    <row r="4192" spans="1:6" ht="25.5" x14ac:dyDescent="0.25">
      <c r="A4192" s="73">
        <v>97443</v>
      </c>
      <c r="B4192" s="74" t="s">
        <v>4438</v>
      </c>
      <c r="C4192" s="73" t="s">
        <v>101</v>
      </c>
      <c r="D4192" s="75">
        <v>118.83</v>
      </c>
      <c r="E4192" s="75">
        <v>115.18</v>
      </c>
      <c r="F4192" s="73" t="s">
        <v>17</v>
      </c>
    </row>
    <row r="4193" spans="1:6" ht="25.5" x14ac:dyDescent="0.25">
      <c r="A4193" s="73">
        <v>97444</v>
      </c>
      <c r="B4193" s="74" t="s">
        <v>31041</v>
      </c>
      <c r="C4193" s="73" t="s">
        <v>101</v>
      </c>
      <c r="D4193" s="75">
        <v>139.22</v>
      </c>
      <c r="E4193" s="75">
        <v>135.57</v>
      </c>
      <c r="F4193" s="73" t="s">
        <v>17</v>
      </c>
    </row>
    <row r="4194" spans="1:6" ht="25.5" x14ac:dyDescent="0.25">
      <c r="A4194" s="73">
        <v>97446</v>
      </c>
      <c r="B4194" s="74" t="s">
        <v>4439</v>
      </c>
      <c r="C4194" s="73" t="s">
        <v>101</v>
      </c>
      <c r="D4194" s="75">
        <v>239.23</v>
      </c>
      <c r="E4194" s="75">
        <v>235.2</v>
      </c>
      <c r="F4194" s="73" t="s">
        <v>17</v>
      </c>
    </row>
    <row r="4195" spans="1:6" ht="25.5" x14ac:dyDescent="0.25">
      <c r="A4195" s="73">
        <v>97447</v>
      </c>
      <c r="B4195" s="74" t="s">
        <v>4440</v>
      </c>
      <c r="C4195" s="73" t="s">
        <v>101</v>
      </c>
      <c r="D4195" s="75">
        <v>239.23</v>
      </c>
      <c r="E4195" s="75">
        <v>235.2</v>
      </c>
      <c r="F4195" s="73" t="s">
        <v>17</v>
      </c>
    </row>
    <row r="4196" spans="1:6" ht="25.5" x14ac:dyDescent="0.25">
      <c r="A4196" s="73">
        <v>97449</v>
      </c>
      <c r="B4196" s="74" t="s">
        <v>4441</v>
      </c>
      <c r="C4196" s="73" t="s">
        <v>101</v>
      </c>
      <c r="D4196" s="75">
        <v>255.33</v>
      </c>
      <c r="E4196" s="75">
        <v>250.91</v>
      </c>
      <c r="F4196" s="73" t="s">
        <v>17</v>
      </c>
    </row>
    <row r="4197" spans="1:6" ht="25.5" x14ac:dyDescent="0.25">
      <c r="A4197" s="73">
        <v>97450</v>
      </c>
      <c r="B4197" s="74" t="s">
        <v>868</v>
      </c>
      <c r="C4197" s="73" t="s">
        <v>101</v>
      </c>
      <c r="D4197" s="75">
        <v>310.88</v>
      </c>
      <c r="E4197" s="75">
        <v>306.45999999999998</v>
      </c>
      <c r="F4197" s="73" t="s">
        <v>17</v>
      </c>
    </row>
    <row r="4198" spans="1:6" ht="25.5" x14ac:dyDescent="0.25">
      <c r="A4198" s="73">
        <v>97452</v>
      </c>
      <c r="B4198" s="74" t="s">
        <v>4442</v>
      </c>
      <c r="C4198" s="73" t="s">
        <v>101</v>
      </c>
      <c r="D4198" s="75">
        <v>194.44</v>
      </c>
      <c r="E4198" s="75">
        <v>188.97</v>
      </c>
      <c r="F4198" s="73" t="s">
        <v>17</v>
      </c>
    </row>
    <row r="4199" spans="1:6" ht="25.5" x14ac:dyDescent="0.25">
      <c r="A4199" s="73">
        <v>97453</v>
      </c>
      <c r="B4199" s="74" t="s">
        <v>4443</v>
      </c>
      <c r="C4199" s="73" t="s">
        <v>101</v>
      </c>
      <c r="D4199" s="75">
        <v>206.08</v>
      </c>
      <c r="E4199" s="75">
        <v>200.61</v>
      </c>
      <c r="F4199" s="73" t="s">
        <v>17</v>
      </c>
    </row>
    <row r="4200" spans="1:6" ht="25.5" x14ac:dyDescent="0.25">
      <c r="A4200" s="73">
        <v>97454</v>
      </c>
      <c r="B4200" s="74" t="s">
        <v>4444</v>
      </c>
      <c r="C4200" s="73" t="s">
        <v>101</v>
      </c>
      <c r="D4200" s="75">
        <v>328.53</v>
      </c>
      <c r="E4200" s="75">
        <v>322.49</v>
      </c>
      <c r="F4200" s="73" t="s">
        <v>17</v>
      </c>
    </row>
    <row r="4201" spans="1:6" ht="25.5" x14ac:dyDescent="0.25">
      <c r="A4201" s="73">
        <v>97455</v>
      </c>
      <c r="B4201" s="74" t="s">
        <v>4445</v>
      </c>
      <c r="C4201" s="73" t="s">
        <v>101</v>
      </c>
      <c r="D4201" s="75">
        <v>347.15</v>
      </c>
      <c r="E4201" s="75">
        <v>341.11</v>
      </c>
      <c r="F4201" s="73" t="s">
        <v>17</v>
      </c>
    </row>
    <row r="4202" spans="1:6" ht="25.5" x14ac:dyDescent="0.25">
      <c r="A4202" s="73">
        <v>97456</v>
      </c>
      <c r="B4202" s="74" t="s">
        <v>4446</v>
      </c>
      <c r="C4202" s="73" t="s">
        <v>101</v>
      </c>
      <c r="D4202" s="75">
        <v>737.22</v>
      </c>
      <c r="E4202" s="75">
        <v>730.58</v>
      </c>
      <c r="F4202" s="73" t="s">
        <v>17</v>
      </c>
    </row>
    <row r="4203" spans="1:6" ht="25.5" x14ac:dyDescent="0.25">
      <c r="A4203" s="73">
        <v>97457</v>
      </c>
      <c r="B4203" s="74" t="s">
        <v>4447</v>
      </c>
      <c r="C4203" s="73" t="s">
        <v>101</v>
      </c>
      <c r="D4203" s="75">
        <v>653.67999999999995</v>
      </c>
      <c r="E4203" s="75">
        <v>647.04</v>
      </c>
      <c r="F4203" s="73" t="s">
        <v>17</v>
      </c>
    </row>
    <row r="4204" spans="1:6" ht="25.5" x14ac:dyDescent="0.25">
      <c r="A4204" s="73">
        <v>97458</v>
      </c>
      <c r="B4204" s="74" t="s">
        <v>4448</v>
      </c>
      <c r="C4204" s="73" t="s">
        <v>101</v>
      </c>
      <c r="D4204" s="75">
        <v>306.22000000000003</v>
      </c>
      <c r="E4204" s="75">
        <v>298.92</v>
      </c>
      <c r="F4204" s="73" t="s">
        <v>17</v>
      </c>
    </row>
    <row r="4205" spans="1:6" ht="25.5" x14ac:dyDescent="0.25">
      <c r="A4205" s="73">
        <v>97459</v>
      </c>
      <c r="B4205" s="74" t="s">
        <v>4449</v>
      </c>
      <c r="C4205" s="73" t="s">
        <v>101</v>
      </c>
      <c r="D4205" s="75">
        <v>522.02</v>
      </c>
      <c r="E4205" s="75">
        <v>513.95000000000005</v>
      </c>
      <c r="F4205" s="73" t="s">
        <v>17</v>
      </c>
    </row>
    <row r="4206" spans="1:6" ht="25.5" x14ac:dyDescent="0.25">
      <c r="A4206" s="73">
        <v>97460</v>
      </c>
      <c r="B4206" s="74" t="s">
        <v>4450</v>
      </c>
      <c r="C4206" s="73" t="s">
        <v>101</v>
      </c>
      <c r="D4206" s="75">
        <v>799.05</v>
      </c>
      <c r="E4206" s="75">
        <v>790.2</v>
      </c>
      <c r="F4206" s="73" t="s">
        <v>17</v>
      </c>
    </row>
    <row r="4207" spans="1:6" ht="25.5" x14ac:dyDescent="0.25">
      <c r="A4207" s="73">
        <v>97461</v>
      </c>
      <c r="B4207" s="74" t="s">
        <v>4451</v>
      </c>
      <c r="C4207" s="73" t="s">
        <v>101</v>
      </c>
      <c r="D4207" s="75">
        <v>37.56</v>
      </c>
      <c r="E4207" s="75">
        <v>36.479999999999997</v>
      </c>
      <c r="F4207" s="73" t="s">
        <v>17</v>
      </c>
    </row>
    <row r="4208" spans="1:6" ht="38.25" x14ac:dyDescent="0.25">
      <c r="A4208" s="73">
        <v>97462</v>
      </c>
      <c r="B4208" s="74" t="s">
        <v>31042</v>
      </c>
      <c r="C4208" s="73" t="s">
        <v>101</v>
      </c>
      <c r="D4208" s="75">
        <v>31.58</v>
      </c>
      <c r="E4208" s="75">
        <v>30.5</v>
      </c>
      <c r="F4208" s="73" t="s">
        <v>17</v>
      </c>
    </row>
    <row r="4209" spans="1:6" ht="25.5" x14ac:dyDescent="0.25">
      <c r="A4209" s="73">
        <v>97464</v>
      </c>
      <c r="B4209" s="74" t="s">
        <v>4452</v>
      </c>
      <c r="C4209" s="73" t="s">
        <v>101</v>
      </c>
      <c r="D4209" s="75">
        <v>53.9</v>
      </c>
      <c r="E4209" s="75">
        <v>52.53</v>
      </c>
      <c r="F4209" s="73" t="s">
        <v>17</v>
      </c>
    </row>
    <row r="4210" spans="1:6" ht="38.25" x14ac:dyDescent="0.25">
      <c r="A4210" s="73">
        <v>97465</v>
      </c>
      <c r="B4210" s="74" t="s">
        <v>31043</v>
      </c>
      <c r="C4210" s="73" t="s">
        <v>101</v>
      </c>
      <c r="D4210" s="75">
        <v>63.97</v>
      </c>
      <c r="E4210" s="75">
        <v>62.6</v>
      </c>
      <c r="F4210" s="73" t="s">
        <v>17</v>
      </c>
    </row>
    <row r="4211" spans="1:6" ht="25.5" x14ac:dyDescent="0.25">
      <c r="A4211" s="73">
        <v>97467</v>
      </c>
      <c r="B4211" s="74" t="s">
        <v>4453</v>
      </c>
      <c r="C4211" s="73" t="s">
        <v>101</v>
      </c>
      <c r="D4211" s="75">
        <v>68.319999999999993</v>
      </c>
      <c r="E4211" s="75">
        <v>66.61</v>
      </c>
      <c r="F4211" s="73" t="s">
        <v>17</v>
      </c>
    </row>
    <row r="4212" spans="1:6" ht="38.25" x14ac:dyDescent="0.25">
      <c r="A4212" s="73">
        <v>97468</v>
      </c>
      <c r="B4212" s="74" t="s">
        <v>31044</v>
      </c>
      <c r="C4212" s="73" t="s">
        <v>101</v>
      </c>
      <c r="D4212" s="75">
        <v>81.22</v>
      </c>
      <c r="E4212" s="75">
        <v>79.510000000000005</v>
      </c>
      <c r="F4212" s="73" t="s">
        <v>17</v>
      </c>
    </row>
    <row r="4213" spans="1:6" ht="25.5" x14ac:dyDescent="0.25">
      <c r="A4213" s="73">
        <v>97470</v>
      </c>
      <c r="B4213" s="74" t="s">
        <v>4454</v>
      </c>
      <c r="C4213" s="73" t="s">
        <v>101</v>
      </c>
      <c r="D4213" s="75">
        <v>100.51</v>
      </c>
      <c r="E4213" s="75">
        <v>98.36</v>
      </c>
      <c r="F4213" s="73" t="s">
        <v>17</v>
      </c>
    </row>
    <row r="4214" spans="1:6" ht="38.25" x14ac:dyDescent="0.25">
      <c r="A4214" s="73">
        <v>97471</v>
      </c>
      <c r="B4214" s="74" t="s">
        <v>4455</v>
      </c>
      <c r="C4214" s="73" t="s">
        <v>101</v>
      </c>
      <c r="D4214" s="75">
        <v>120.9</v>
      </c>
      <c r="E4214" s="75">
        <v>118.75</v>
      </c>
      <c r="F4214" s="73" t="s">
        <v>17</v>
      </c>
    </row>
    <row r="4215" spans="1:6" ht="25.5" x14ac:dyDescent="0.25">
      <c r="A4215" s="73">
        <v>97474</v>
      </c>
      <c r="B4215" s="74" t="s">
        <v>4456</v>
      </c>
      <c r="C4215" s="73" t="s">
        <v>101</v>
      </c>
      <c r="D4215" s="75">
        <v>182.78</v>
      </c>
      <c r="E4215" s="75">
        <v>180</v>
      </c>
      <c r="F4215" s="73" t="s">
        <v>17</v>
      </c>
    </row>
    <row r="4216" spans="1:6" ht="38.25" x14ac:dyDescent="0.25">
      <c r="A4216" s="73">
        <v>97475</v>
      </c>
      <c r="B4216" s="74" t="s">
        <v>4457</v>
      </c>
      <c r="C4216" s="73" t="s">
        <v>101</v>
      </c>
      <c r="D4216" s="75">
        <v>224.02</v>
      </c>
      <c r="E4216" s="75">
        <v>221.24</v>
      </c>
      <c r="F4216" s="73" t="s">
        <v>17</v>
      </c>
    </row>
    <row r="4217" spans="1:6" ht="25.5" x14ac:dyDescent="0.25">
      <c r="A4217" s="73">
        <v>97477</v>
      </c>
      <c r="B4217" s="74" t="s">
        <v>4458</v>
      </c>
      <c r="C4217" s="73" t="s">
        <v>101</v>
      </c>
      <c r="D4217" s="75">
        <v>243.26</v>
      </c>
      <c r="E4217" s="75">
        <v>239.83</v>
      </c>
      <c r="F4217" s="73" t="s">
        <v>17</v>
      </c>
    </row>
    <row r="4218" spans="1:6" ht="38.25" x14ac:dyDescent="0.25">
      <c r="A4218" s="73">
        <v>97478</v>
      </c>
      <c r="B4218" s="74" t="s">
        <v>4459</v>
      </c>
      <c r="C4218" s="73" t="s">
        <v>101</v>
      </c>
      <c r="D4218" s="75">
        <v>298.81</v>
      </c>
      <c r="E4218" s="75">
        <v>295.38</v>
      </c>
      <c r="F4218" s="73" t="s">
        <v>17</v>
      </c>
    </row>
    <row r="4219" spans="1:6" ht="25.5" x14ac:dyDescent="0.25">
      <c r="A4219" s="73">
        <v>97479</v>
      </c>
      <c r="B4219" s="74" t="s">
        <v>4460</v>
      </c>
      <c r="C4219" s="73" t="s">
        <v>101</v>
      </c>
      <c r="D4219" s="75">
        <v>60.16</v>
      </c>
      <c r="E4219" s="75">
        <v>58.56</v>
      </c>
      <c r="F4219" s="73" t="s">
        <v>17</v>
      </c>
    </row>
    <row r="4220" spans="1:6" ht="25.5" x14ac:dyDescent="0.25">
      <c r="A4220" s="73">
        <v>97480</v>
      </c>
      <c r="B4220" s="74" t="s">
        <v>4461</v>
      </c>
      <c r="C4220" s="73" t="s">
        <v>101</v>
      </c>
      <c r="D4220" s="75">
        <v>60.16</v>
      </c>
      <c r="E4220" s="75">
        <v>58.56</v>
      </c>
      <c r="F4220" s="73" t="s">
        <v>17</v>
      </c>
    </row>
    <row r="4221" spans="1:6" ht="38.25" x14ac:dyDescent="0.25">
      <c r="A4221" s="73">
        <v>97481</v>
      </c>
      <c r="B4221" s="74" t="s">
        <v>4462</v>
      </c>
      <c r="C4221" s="73" t="s">
        <v>101</v>
      </c>
      <c r="D4221" s="75">
        <v>86.91</v>
      </c>
      <c r="E4221" s="75">
        <v>84.84</v>
      </c>
      <c r="F4221" s="73" t="s">
        <v>17</v>
      </c>
    </row>
    <row r="4222" spans="1:6" ht="38.25" x14ac:dyDescent="0.25">
      <c r="A4222" s="73">
        <v>97482</v>
      </c>
      <c r="B4222" s="74" t="s">
        <v>4463</v>
      </c>
      <c r="C4222" s="73" t="s">
        <v>101</v>
      </c>
      <c r="D4222" s="75">
        <v>86.91</v>
      </c>
      <c r="E4222" s="75">
        <v>84.84</v>
      </c>
      <c r="F4222" s="73" t="s">
        <v>17</v>
      </c>
    </row>
    <row r="4223" spans="1:6" ht="38.25" x14ac:dyDescent="0.25">
      <c r="A4223" s="73">
        <v>97483</v>
      </c>
      <c r="B4223" s="74" t="s">
        <v>4464</v>
      </c>
      <c r="C4223" s="73" t="s">
        <v>101</v>
      </c>
      <c r="D4223" s="75">
        <v>121.31</v>
      </c>
      <c r="E4223" s="75">
        <v>118.73</v>
      </c>
      <c r="F4223" s="73" t="s">
        <v>17</v>
      </c>
    </row>
    <row r="4224" spans="1:6" ht="38.25" x14ac:dyDescent="0.25">
      <c r="A4224" s="73">
        <v>97484</v>
      </c>
      <c r="B4224" s="74" t="s">
        <v>4465</v>
      </c>
      <c r="C4224" s="73" t="s">
        <v>101</v>
      </c>
      <c r="D4224" s="75">
        <v>121.31</v>
      </c>
      <c r="E4224" s="75">
        <v>118.73</v>
      </c>
      <c r="F4224" s="73" t="s">
        <v>17</v>
      </c>
    </row>
    <row r="4225" spans="1:6" ht="25.5" x14ac:dyDescent="0.25">
      <c r="A4225" s="73">
        <v>97485</v>
      </c>
      <c r="B4225" s="74" t="s">
        <v>4466</v>
      </c>
      <c r="C4225" s="73" t="s">
        <v>101</v>
      </c>
      <c r="D4225" s="75">
        <v>166.98</v>
      </c>
      <c r="E4225" s="75">
        <v>163.77000000000001</v>
      </c>
      <c r="F4225" s="73" t="s">
        <v>17</v>
      </c>
    </row>
    <row r="4226" spans="1:6" ht="25.5" x14ac:dyDescent="0.25">
      <c r="A4226" s="73">
        <v>97486</v>
      </c>
      <c r="B4226" s="74" t="s">
        <v>4467</v>
      </c>
      <c r="C4226" s="73" t="s">
        <v>101</v>
      </c>
      <c r="D4226" s="75">
        <v>178.62</v>
      </c>
      <c r="E4226" s="75">
        <v>175.41</v>
      </c>
      <c r="F4226" s="73" t="s">
        <v>17</v>
      </c>
    </row>
    <row r="4227" spans="1:6" ht="38.25" x14ac:dyDescent="0.25">
      <c r="A4227" s="73">
        <v>97487</v>
      </c>
      <c r="B4227" s="74" t="s">
        <v>4468</v>
      </c>
      <c r="C4227" s="73" t="s">
        <v>101</v>
      </c>
      <c r="D4227" s="75">
        <v>305.77999999999997</v>
      </c>
      <c r="E4227" s="75">
        <v>301.58999999999997</v>
      </c>
      <c r="F4227" s="73" t="s">
        <v>17</v>
      </c>
    </row>
    <row r="4228" spans="1:6" ht="38.25" x14ac:dyDescent="0.25">
      <c r="A4228" s="73">
        <v>97488</v>
      </c>
      <c r="B4228" s="74" t="s">
        <v>4469</v>
      </c>
      <c r="C4228" s="73" t="s">
        <v>101</v>
      </c>
      <c r="D4228" s="75">
        <v>324.39999999999998</v>
      </c>
      <c r="E4228" s="75">
        <v>320.20999999999998</v>
      </c>
      <c r="F4228" s="73" t="s">
        <v>17</v>
      </c>
    </row>
    <row r="4229" spans="1:6" ht="25.5" x14ac:dyDescent="0.25">
      <c r="A4229" s="73">
        <v>97489</v>
      </c>
      <c r="B4229" s="74" t="s">
        <v>4470</v>
      </c>
      <c r="C4229" s="73" t="s">
        <v>101</v>
      </c>
      <c r="D4229" s="75">
        <v>719.07</v>
      </c>
      <c r="E4229" s="75">
        <v>713.92</v>
      </c>
      <c r="F4229" s="73" t="s">
        <v>17</v>
      </c>
    </row>
    <row r="4230" spans="1:6" ht="25.5" x14ac:dyDescent="0.25">
      <c r="A4230" s="73">
        <v>97490</v>
      </c>
      <c r="B4230" s="74" t="s">
        <v>4471</v>
      </c>
      <c r="C4230" s="73" t="s">
        <v>101</v>
      </c>
      <c r="D4230" s="75">
        <v>635.53</v>
      </c>
      <c r="E4230" s="75">
        <v>630.38</v>
      </c>
      <c r="F4230" s="73" t="s">
        <v>17</v>
      </c>
    </row>
    <row r="4231" spans="1:6" ht="25.5" x14ac:dyDescent="0.25">
      <c r="A4231" s="73">
        <v>97491</v>
      </c>
      <c r="B4231" s="74" t="s">
        <v>4472</v>
      </c>
      <c r="C4231" s="73" t="s">
        <v>101</v>
      </c>
      <c r="D4231" s="75">
        <v>92.63</v>
      </c>
      <c r="E4231" s="75">
        <v>90.49</v>
      </c>
      <c r="F4231" s="73" t="s">
        <v>17</v>
      </c>
    </row>
    <row r="4232" spans="1:6" ht="25.5" x14ac:dyDescent="0.25">
      <c r="A4232" s="73">
        <v>97492</v>
      </c>
      <c r="B4232" s="74" t="s">
        <v>4473</v>
      </c>
      <c r="C4232" s="73" t="s">
        <v>101</v>
      </c>
      <c r="D4232" s="75">
        <v>135.49</v>
      </c>
      <c r="E4232" s="75">
        <v>132.74</v>
      </c>
      <c r="F4232" s="73" t="s">
        <v>17</v>
      </c>
    </row>
    <row r="4233" spans="1:6" ht="25.5" x14ac:dyDescent="0.25">
      <c r="A4233" s="73">
        <v>97493</v>
      </c>
      <c r="B4233" s="74" t="s">
        <v>4474</v>
      </c>
      <c r="C4233" s="73" t="s">
        <v>101</v>
      </c>
      <c r="D4233" s="75">
        <v>174.53</v>
      </c>
      <c r="E4233" s="75">
        <v>171.09</v>
      </c>
      <c r="F4233" s="73" t="s">
        <v>17</v>
      </c>
    </row>
    <row r="4234" spans="1:6" ht="25.5" x14ac:dyDescent="0.25">
      <c r="A4234" s="73">
        <v>97494</v>
      </c>
      <c r="B4234" s="74" t="s">
        <v>4475</v>
      </c>
      <c r="C4234" s="73" t="s">
        <v>101</v>
      </c>
      <c r="D4234" s="75">
        <v>269.55</v>
      </c>
      <c r="E4234" s="75">
        <v>265.27</v>
      </c>
      <c r="F4234" s="73" t="s">
        <v>17</v>
      </c>
    </row>
    <row r="4235" spans="1:6" ht="25.5" x14ac:dyDescent="0.25">
      <c r="A4235" s="73">
        <v>97495</v>
      </c>
      <c r="B4235" s="74" t="s">
        <v>4476</v>
      </c>
      <c r="C4235" s="73" t="s">
        <v>101</v>
      </c>
      <c r="D4235" s="75">
        <v>491.61</v>
      </c>
      <c r="E4235" s="75">
        <v>486.03</v>
      </c>
      <c r="F4235" s="73" t="s">
        <v>17</v>
      </c>
    </row>
    <row r="4236" spans="1:6" ht="25.5" x14ac:dyDescent="0.25">
      <c r="A4236" s="73">
        <v>97496</v>
      </c>
      <c r="B4236" s="74" t="s">
        <v>4477</v>
      </c>
      <c r="C4236" s="73" t="s">
        <v>101</v>
      </c>
      <c r="D4236" s="75">
        <v>774.9</v>
      </c>
      <c r="E4236" s="75">
        <v>768.04</v>
      </c>
      <c r="F4236" s="73" t="s">
        <v>17</v>
      </c>
    </row>
    <row r="4237" spans="1:6" ht="25.5" x14ac:dyDescent="0.25">
      <c r="A4237" s="73">
        <v>97499</v>
      </c>
      <c r="B4237" s="74" t="s">
        <v>4478</v>
      </c>
      <c r="C4237" s="73" t="s">
        <v>101</v>
      </c>
      <c r="D4237" s="75">
        <v>34.6</v>
      </c>
      <c r="E4237" s="75">
        <v>33.78</v>
      </c>
      <c r="F4237" s="73" t="s">
        <v>17</v>
      </c>
    </row>
    <row r="4238" spans="1:6" ht="38.25" x14ac:dyDescent="0.25">
      <c r="A4238" s="73">
        <v>97500</v>
      </c>
      <c r="B4238" s="74" t="s">
        <v>4479</v>
      </c>
      <c r="C4238" s="73" t="s">
        <v>101</v>
      </c>
      <c r="D4238" s="75">
        <v>28.62</v>
      </c>
      <c r="E4238" s="75">
        <v>27.8</v>
      </c>
      <c r="F4238" s="73" t="s">
        <v>17</v>
      </c>
    </row>
    <row r="4239" spans="1:6" ht="25.5" x14ac:dyDescent="0.25">
      <c r="A4239" s="73">
        <v>97502</v>
      </c>
      <c r="B4239" s="74" t="s">
        <v>4480</v>
      </c>
      <c r="C4239" s="73" t="s">
        <v>101</v>
      </c>
      <c r="D4239" s="75">
        <v>48.41</v>
      </c>
      <c r="E4239" s="75">
        <v>47.49</v>
      </c>
      <c r="F4239" s="73" t="s">
        <v>17</v>
      </c>
    </row>
    <row r="4240" spans="1:6" ht="38.25" x14ac:dyDescent="0.25">
      <c r="A4240" s="73">
        <v>97503</v>
      </c>
      <c r="B4240" s="74" t="s">
        <v>31045</v>
      </c>
      <c r="C4240" s="73" t="s">
        <v>101</v>
      </c>
      <c r="D4240" s="75">
        <v>58.76</v>
      </c>
      <c r="E4240" s="75">
        <v>57.82</v>
      </c>
      <c r="F4240" s="73" t="s">
        <v>17</v>
      </c>
    </row>
    <row r="4241" spans="1:6" ht="25.5" x14ac:dyDescent="0.25">
      <c r="A4241" s="73">
        <v>97505</v>
      </c>
      <c r="B4241" s="74" t="s">
        <v>4481</v>
      </c>
      <c r="C4241" s="73" t="s">
        <v>101</v>
      </c>
      <c r="D4241" s="75">
        <v>60.59</v>
      </c>
      <c r="E4241" s="75">
        <v>59.51</v>
      </c>
      <c r="F4241" s="73" t="s">
        <v>17</v>
      </c>
    </row>
    <row r="4242" spans="1:6" ht="38.25" x14ac:dyDescent="0.25">
      <c r="A4242" s="73">
        <v>97506</v>
      </c>
      <c r="B4242" s="74" t="s">
        <v>31046</v>
      </c>
      <c r="C4242" s="73" t="s">
        <v>101</v>
      </c>
      <c r="D4242" s="75">
        <v>73.489999999999995</v>
      </c>
      <c r="E4242" s="75">
        <v>72.41</v>
      </c>
      <c r="F4242" s="73" t="s">
        <v>17</v>
      </c>
    </row>
    <row r="4243" spans="1:6" ht="25.5" x14ac:dyDescent="0.25">
      <c r="A4243" s="73">
        <v>97508</v>
      </c>
      <c r="B4243" s="74" t="s">
        <v>4482</v>
      </c>
      <c r="C4243" s="73" t="s">
        <v>101</v>
      </c>
      <c r="D4243" s="75">
        <v>89.56</v>
      </c>
      <c r="E4243" s="75">
        <v>88.32</v>
      </c>
      <c r="F4243" s="73" t="s">
        <v>17</v>
      </c>
    </row>
    <row r="4244" spans="1:6" ht="38.25" x14ac:dyDescent="0.25">
      <c r="A4244" s="73">
        <v>97509</v>
      </c>
      <c r="B4244" s="74" t="s">
        <v>4483</v>
      </c>
      <c r="C4244" s="73" t="s">
        <v>101</v>
      </c>
      <c r="D4244" s="75">
        <v>109.95</v>
      </c>
      <c r="E4244" s="75">
        <v>108.71</v>
      </c>
      <c r="F4244" s="73" t="s">
        <v>17</v>
      </c>
    </row>
    <row r="4245" spans="1:6" ht="25.5" x14ac:dyDescent="0.25">
      <c r="A4245" s="73">
        <v>97511</v>
      </c>
      <c r="B4245" s="74" t="s">
        <v>4484</v>
      </c>
      <c r="C4245" s="73" t="s">
        <v>101</v>
      </c>
      <c r="D4245" s="75">
        <v>167.06</v>
      </c>
      <c r="E4245" s="75">
        <v>165.56</v>
      </c>
      <c r="F4245" s="73" t="s">
        <v>17</v>
      </c>
    </row>
    <row r="4246" spans="1:6" ht="38.25" x14ac:dyDescent="0.25">
      <c r="A4246" s="73">
        <v>97512</v>
      </c>
      <c r="B4246" s="74" t="s">
        <v>4485</v>
      </c>
      <c r="C4246" s="73" t="s">
        <v>101</v>
      </c>
      <c r="D4246" s="75">
        <v>208.3</v>
      </c>
      <c r="E4246" s="75">
        <v>206.8</v>
      </c>
      <c r="F4246" s="73" t="s">
        <v>17</v>
      </c>
    </row>
    <row r="4247" spans="1:6" ht="25.5" x14ac:dyDescent="0.25">
      <c r="A4247" s="73">
        <v>97514</v>
      </c>
      <c r="B4247" s="74" t="s">
        <v>4486</v>
      </c>
      <c r="C4247" s="73" t="s">
        <v>101</v>
      </c>
      <c r="D4247" s="75">
        <v>222.58</v>
      </c>
      <c r="E4247" s="75">
        <v>220.85</v>
      </c>
      <c r="F4247" s="73" t="s">
        <v>17</v>
      </c>
    </row>
    <row r="4248" spans="1:6" ht="38.25" x14ac:dyDescent="0.25">
      <c r="A4248" s="73">
        <v>97515</v>
      </c>
      <c r="B4248" s="74" t="s">
        <v>4487</v>
      </c>
      <c r="C4248" s="73" t="s">
        <v>101</v>
      </c>
      <c r="D4248" s="75">
        <v>278.13</v>
      </c>
      <c r="E4248" s="75">
        <v>276.39999999999998</v>
      </c>
      <c r="F4248" s="73" t="s">
        <v>17</v>
      </c>
    </row>
    <row r="4249" spans="1:6" ht="25.5" x14ac:dyDescent="0.25">
      <c r="A4249" s="73">
        <v>97517</v>
      </c>
      <c r="B4249" s="74" t="s">
        <v>4488</v>
      </c>
      <c r="C4249" s="73" t="s">
        <v>101</v>
      </c>
      <c r="D4249" s="75">
        <v>55.74</v>
      </c>
      <c r="E4249" s="75">
        <v>54.5</v>
      </c>
      <c r="F4249" s="73" t="s">
        <v>17</v>
      </c>
    </row>
    <row r="4250" spans="1:6" ht="25.5" x14ac:dyDescent="0.25">
      <c r="A4250" s="73">
        <v>97518</v>
      </c>
      <c r="B4250" s="74" t="s">
        <v>4489</v>
      </c>
      <c r="C4250" s="73" t="s">
        <v>101</v>
      </c>
      <c r="D4250" s="75">
        <v>55.74</v>
      </c>
      <c r="E4250" s="75">
        <v>54.5</v>
      </c>
      <c r="F4250" s="73" t="s">
        <v>17</v>
      </c>
    </row>
    <row r="4251" spans="1:6" ht="38.25" x14ac:dyDescent="0.25">
      <c r="A4251" s="73">
        <v>97519</v>
      </c>
      <c r="B4251" s="74" t="s">
        <v>4490</v>
      </c>
      <c r="C4251" s="73" t="s">
        <v>101</v>
      </c>
      <c r="D4251" s="75">
        <v>79.08</v>
      </c>
      <c r="E4251" s="75">
        <v>77.67</v>
      </c>
      <c r="F4251" s="73" t="s">
        <v>17</v>
      </c>
    </row>
    <row r="4252" spans="1:6" ht="38.25" x14ac:dyDescent="0.25">
      <c r="A4252" s="73">
        <v>97520</v>
      </c>
      <c r="B4252" s="74" t="s">
        <v>4491</v>
      </c>
      <c r="C4252" s="73" t="s">
        <v>101</v>
      </c>
      <c r="D4252" s="75">
        <v>79.08</v>
      </c>
      <c r="E4252" s="75">
        <v>77.67</v>
      </c>
      <c r="F4252" s="73" t="s">
        <v>17</v>
      </c>
    </row>
    <row r="4253" spans="1:6" ht="38.25" x14ac:dyDescent="0.25">
      <c r="A4253" s="73">
        <v>97521</v>
      </c>
      <c r="B4253" s="74" t="s">
        <v>4492</v>
      </c>
      <c r="C4253" s="73" t="s">
        <v>101</v>
      </c>
      <c r="D4253" s="75">
        <v>109.67</v>
      </c>
      <c r="E4253" s="75">
        <v>108.05</v>
      </c>
      <c r="F4253" s="73" t="s">
        <v>17</v>
      </c>
    </row>
    <row r="4254" spans="1:6" ht="38.25" x14ac:dyDescent="0.25">
      <c r="A4254" s="73">
        <v>97522</v>
      </c>
      <c r="B4254" s="74" t="s">
        <v>4493</v>
      </c>
      <c r="C4254" s="73" t="s">
        <v>101</v>
      </c>
      <c r="D4254" s="75">
        <v>109.67</v>
      </c>
      <c r="E4254" s="75">
        <v>108.05</v>
      </c>
      <c r="F4254" s="73" t="s">
        <v>17</v>
      </c>
    </row>
    <row r="4255" spans="1:6" ht="25.5" x14ac:dyDescent="0.25">
      <c r="A4255" s="73">
        <v>97523</v>
      </c>
      <c r="B4255" s="74" t="s">
        <v>4494</v>
      </c>
      <c r="C4255" s="73" t="s">
        <v>101</v>
      </c>
      <c r="D4255" s="75">
        <v>150.56</v>
      </c>
      <c r="E4255" s="75">
        <v>148.69999999999999</v>
      </c>
      <c r="F4255" s="73" t="s">
        <v>17</v>
      </c>
    </row>
    <row r="4256" spans="1:6" ht="25.5" x14ac:dyDescent="0.25">
      <c r="A4256" s="73">
        <v>97524</v>
      </c>
      <c r="B4256" s="74" t="s">
        <v>4495</v>
      </c>
      <c r="C4256" s="73" t="s">
        <v>101</v>
      </c>
      <c r="D4256" s="75">
        <v>162.19999999999999</v>
      </c>
      <c r="E4256" s="75">
        <v>160.34</v>
      </c>
      <c r="F4256" s="73" t="s">
        <v>17</v>
      </c>
    </row>
    <row r="4257" spans="1:6" ht="38.25" x14ac:dyDescent="0.25">
      <c r="A4257" s="73">
        <v>97525</v>
      </c>
      <c r="B4257" s="74" t="s">
        <v>4496</v>
      </c>
      <c r="C4257" s="73" t="s">
        <v>101</v>
      </c>
      <c r="D4257" s="75">
        <v>282.07</v>
      </c>
      <c r="E4257" s="75">
        <v>279.83</v>
      </c>
      <c r="F4257" s="73" t="s">
        <v>17</v>
      </c>
    </row>
    <row r="4258" spans="1:6" ht="38.25" x14ac:dyDescent="0.25">
      <c r="A4258" s="73">
        <v>97526</v>
      </c>
      <c r="B4258" s="74" t="s">
        <v>4497</v>
      </c>
      <c r="C4258" s="73" t="s">
        <v>101</v>
      </c>
      <c r="D4258" s="75">
        <v>300.69</v>
      </c>
      <c r="E4258" s="75">
        <v>298.45</v>
      </c>
      <c r="F4258" s="73" t="s">
        <v>17</v>
      </c>
    </row>
    <row r="4259" spans="1:6" ht="25.5" x14ac:dyDescent="0.25">
      <c r="A4259" s="73">
        <v>97527</v>
      </c>
      <c r="B4259" s="74" t="s">
        <v>4498</v>
      </c>
      <c r="C4259" s="73" t="s">
        <v>101</v>
      </c>
      <c r="D4259" s="75">
        <v>688.14</v>
      </c>
      <c r="E4259" s="75">
        <v>685.53</v>
      </c>
      <c r="F4259" s="73" t="s">
        <v>17</v>
      </c>
    </row>
    <row r="4260" spans="1:6" ht="25.5" x14ac:dyDescent="0.25">
      <c r="A4260" s="73">
        <v>97528</v>
      </c>
      <c r="B4260" s="74" t="s">
        <v>4499</v>
      </c>
      <c r="C4260" s="73" t="s">
        <v>101</v>
      </c>
      <c r="D4260" s="75">
        <v>604.6</v>
      </c>
      <c r="E4260" s="75">
        <v>601.99</v>
      </c>
      <c r="F4260" s="73" t="s">
        <v>17</v>
      </c>
    </row>
    <row r="4261" spans="1:6" ht="25.5" x14ac:dyDescent="0.25">
      <c r="A4261" s="73">
        <v>97529</v>
      </c>
      <c r="B4261" s="74" t="s">
        <v>4500</v>
      </c>
      <c r="C4261" s="73" t="s">
        <v>101</v>
      </c>
      <c r="D4261" s="75">
        <v>86.81</v>
      </c>
      <c r="E4261" s="75">
        <v>85.15</v>
      </c>
      <c r="F4261" s="73" t="s">
        <v>17</v>
      </c>
    </row>
    <row r="4262" spans="1:6" ht="25.5" x14ac:dyDescent="0.25">
      <c r="A4262" s="73">
        <v>97530</v>
      </c>
      <c r="B4262" s="74" t="s">
        <v>4501</v>
      </c>
      <c r="C4262" s="73" t="s">
        <v>101</v>
      </c>
      <c r="D4262" s="75">
        <v>125.06</v>
      </c>
      <c r="E4262" s="75">
        <v>123.18</v>
      </c>
      <c r="F4262" s="73" t="s">
        <v>17</v>
      </c>
    </row>
    <row r="4263" spans="1:6" ht="25.5" x14ac:dyDescent="0.25">
      <c r="A4263" s="73">
        <v>97531</v>
      </c>
      <c r="B4263" s="74" t="s">
        <v>4502</v>
      </c>
      <c r="C4263" s="73" t="s">
        <v>101</v>
      </c>
      <c r="D4263" s="75">
        <v>158.97</v>
      </c>
      <c r="E4263" s="75">
        <v>156.82</v>
      </c>
      <c r="F4263" s="73" t="s">
        <v>17</v>
      </c>
    </row>
    <row r="4264" spans="1:6" ht="25.5" x14ac:dyDescent="0.25">
      <c r="A4264" s="73">
        <v>97532</v>
      </c>
      <c r="B4264" s="74" t="s">
        <v>4503</v>
      </c>
      <c r="C4264" s="73" t="s">
        <v>101</v>
      </c>
      <c r="D4264" s="75">
        <v>247.66</v>
      </c>
      <c r="E4264" s="75">
        <v>245.18</v>
      </c>
      <c r="F4264" s="73" t="s">
        <v>17</v>
      </c>
    </row>
    <row r="4265" spans="1:6" ht="25.5" x14ac:dyDescent="0.25">
      <c r="A4265" s="73">
        <v>97533</v>
      </c>
      <c r="B4265" s="74" t="s">
        <v>4504</v>
      </c>
      <c r="C4265" s="73" t="s">
        <v>101</v>
      </c>
      <c r="D4265" s="75">
        <v>464.68</v>
      </c>
      <c r="E4265" s="75">
        <v>461.32</v>
      </c>
      <c r="F4265" s="73" t="s">
        <v>17</v>
      </c>
    </row>
    <row r="4266" spans="1:6" ht="25.5" x14ac:dyDescent="0.25">
      <c r="A4266" s="73">
        <v>97534</v>
      </c>
      <c r="B4266" s="74" t="s">
        <v>4505</v>
      </c>
      <c r="C4266" s="73" t="s">
        <v>101</v>
      </c>
      <c r="D4266" s="75">
        <v>733.65</v>
      </c>
      <c r="E4266" s="75">
        <v>730.16</v>
      </c>
      <c r="F4266" s="73" t="s">
        <v>17</v>
      </c>
    </row>
    <row r="4267" spans="1:6" ht="25.5" x14ac:dyDescent="0.25">
      <c r="A4267" s="73">
        <v>97537</v>
      </c>
      <c r="B4267" s="74" t="s">
        <v>4506</v>
      </c>
      <c r="C4267" s="73" t="s">
        <v>101</v>
      </c>
      <c r="D4267" s="75">
        <v>26.01</v>
      </c>
      <c r="E4267" s="75">
        <v>25.19</v>
      </c>
      <c r="F4267" s="73" t="s">
        <v>17</v>
      </c>
    </row>
    <row r="4268" spans="1:6" ht="25.5" x14ac:dyDescent="0.25">
      <c r="A4268" s="73">
        <v>97540</v>
      </c>
      <c r="B4268" s="74" t="s">
        <v>4507</v>
      </c>
      <c r="C4268" s="73" t="s">
        <v>101</v>
      </c>
      <c r="D4268" s="75">
        <v>35.21</v>
      </c>
      <c r="E4268" s="75">
        <v>33.81</v>
      </c>
      <c r="F4268" s="73" t="s">
        <v>17</v>
      </c>
    </row>
    <row r="4269" spans="1:6" ht="38.25" x14ac:dyDescent="0.25">
      <c r="A4269" s="73">
        <v>97541</v>
      </c>
      <c r="B4269" s="74" t="s">
        <v>4508</v>
      </c>
      <c r="C4269" s="73" t="s">
        <v>101</v>
      </c>
      <c r="D4269" s="75">
        <v>30.25</v>
      </c>
      <c r="E4269" s="75">
        <v>28.85</v>
      </c>
      <c r="F4269" s="73" t="s">
        <v>17</v>
      </c>
    </row>
    <row r="4270" spans="1:6" ht="25.5" x14ac:dyDescent="0.25">
      <c r="A4270" s="73">
        <v>97543</v>
      </c>
      <c r="B4270" s="74" t="s">
        <v>4509</v>
      </c>
      <c r="C4270" s="73" t="s">
        <v>101</v>
      </c>
      <c r="D4270" s="75">
        <v>57.62</v>
      </c>
      <c r="E4270" s="75">
        <v>54.91</v>
      </c>
      <c r="F4270" s="73" t="s">
        <v>17</v>
      </c>
    </row>
    <row r="4271" spans="1:6" ht="38.25" x14ac:dyDescent="0.25">
      <c r="A4271" s="73">
        <v>97544</v>
      </c>
      <c r="B4271" s="74" t="s">
        <v>4510</v>
      </c>
      <c r="C4271" s="73" t="s">
        <v>101</v>
      </c>
      <c r="D4271" s="75">
        <v>51.64</v>
      </c>
      <c r="E4271" s="75">
        <v>48.93</v>
      </c>
      <c r="F4271" s="73" t="s">
        <v>17</v>
      </c>
    </row>
    <row r="4272" spans="1:6" ht="25.5" x14ac:dyDescent="0.25">
      <c r="A4272" s="73">
        <v>97546</v>
      </c>
      <c r="B4272" s="74" t="s">
        <v>4511</v>
      </c>
      <c r="C4272" s="73" t="s">
        <v>101</v>
      </c>
      <c r="D4272" s="75">
        <v>36.369999999999997</v>
      </c>
      <c r="E4272" s="75">
        <v>35.14</v>
      </c>
      <c r="F4272" s="73" t="s">
        <v>17</v>
      </c>
    </row>
    <row r="4273" spans="1:6" ht="25.5" x14ac:dyDescent="0.25">
      <c r="A4273" s="73">
        <v>97547</v>
      </c>
      <c r="B4273" s="74" t="s">
        <v>4512</v>
      </c>
      <c r="C4273" s="73" t="s">
        <v>101</v>
      </c>
      <c r="D4273" s="75">
        <v>36.369999999999997</v>
      </c>
      <c r="E4273" s="75">
        <v>35.14</v>
      </c>
      <c r="F4273" s="73" t="s">
        <v>17</v>
      </c>
    </row>
    <row r="4274" spans="1:6" ht="25.5" x14ac:dyDescent="0.25">
      <c r="A4274" s="73">
        <v>97548</v>
      </c>
      <c r="B4274" s="74" t="s">
        <v>4513</v>
      </c>
      <c r="C4274" s="73" t="s">
        <v>101</v>
      </c>
      <c r="D4274" s="75">
        <v>54.12</v>
      </c>
      <c r="E4274" s="75">
        <v>52.02</v>
      </c>
      <c r="F4274" s="73" t="s">
        <v>17</v>
      </c>
    </row>
    <row r="4275" spans="1:6" ht="25.5" x14ac:dyDescent="0.25">
      <c r="A4275" s="73">
        <v>97549</v>
      </c>
      <c r="B4275" s="74" t="s">
        <v>4514</v>
      </c>
      <c r="C4275" s="73" t="s">
        <v>101</v>
      </c>
      <c r="D4275" s="75">
        <v>54.12</v>
      </c>
      <c r="E4275" s="75">
        <v>52.02</v>
      </c>
      <c r="F4275" s="73" t="s">
        <v>17</v>
      </c>
    </row>
    <row r="4276" spans="1:6" ht="25.5" x14ac:dyDescent="0.25">
      <c r="A4276" s="73">
        <v>97550</v>
      </c>
      <c r="B4276" s="74" t="s">
        <v>4515</v>
      </c>
      <c r="C4276" s="73" t="s">
        <v>101</v>
      </c>
      <c r="D4276" s="75">
        <v>90.32</v>
      </c>
      <c r="E4276" s="75">
        <v>86.23</v>
      </c>
      <c r="F4276" s="73" t="s">
        <v>17</v>
      </c>
    </row>
    <row r="4277" spans="1:6" ht="25.5" x14ac:dyDescent="0.25">
      <c r="A4277" s="73">
        <v>97551</v>
      </c>
      <c r="B4277" s="74" t="s">
        <v>4516</v>
      </c>
      <c r="C4277" s="73" t="s">
        <v>101</v>
      </c>
      <c r="D4277" s="75">
        <v>90.32</v>
      </c>
      <c r="E4277" s="75">
        <v>86.23</v>
      </c>
      <c r="F4277" s="73" t="s">
        <v>17</v>
      </c>
    </row>
    <row r="4278" spans="1:6" ht="25.5" x14ac:dyDescent="0.25">
      <c r="A4278" s="73">
        <v>97552</v>
      </c>
      <c r="B4278" s="74" t="s">
        <v>4517</v>
      </c>
      <c r="C4278" s="73" t="s">
        <v>101</v>
      </c>
      <c r="D4278" s="75">
        <v>52.86</v>
      </c>
      <c r="E4278" s="75">
        <v>51.23</v>
      </c>
      <c r="F4278" s="73" t="s">
        <v>17</v>
      </c>
    </row>
    <row r="4279" spans="1:6" ht="25.5" x14ac:dyDescent="0.25">
      <c r="A4279" s="73">
        <v>97553</v>
      </c>
      <c r="B4279" s="74" t="s">
        <v>4518</v>
      </c>
      <c r="C4279" s="73" t="s">
        <v>101</v>
      </c>
      <c r="D4279" s="75">
        <v>76.52</v>
      </c>
      <c r="E4279" s="75">
        <v>73.72</v>
      </c>
      <c r="F4279" s="73" t="s">
        <v>17</v>
      </c>
    </row>
    <row r="4280" spans="1:6" ht="25.5" x14ac:dyDescent="0.25">
      <c r="A4280" s="73">
        <v>97554</v>
      </c>
      <c r="B4280" s="74" t="s">
        <v>4519</v>
      </c>
      <c r="C4280" s="73" t="s">
        <v>101</v>
      </c>
      <c r="D4280" s="75">
        <v>132.93</v>
      </c>
      <c r="E4280" s="75">
        <v>127.49</v>
      </c>
      <c r="F4280" s="73" t="s">
        <v>17</v>
      </c>
    </row>
    <row r="4281" spans="1:6" ht="38.25" x14ac:dyDescent="0.25">
      <c r="A4281" s="73">
        <v>97559</v>
      </c>
      <c r="B4281" s="74" t="s">
        <v>4520</v>
      </c>
      <c r="C4281" s="73" t="s">
        <v>101</v>
      </c>
      <c r="D4281" s="75">
        <v>14.84</v>
      </c>
      <c r="E4281" s="75">
        <v>13.88</v>
      </c>
      <c r="F4281" s="73" t="s">
        <v>17</v>
      </c>
    </row>
    <row r="4282" spans="1:6" ht="38.25" x14ac:dyDescent="0.25">
      <c r="A4282" s="73">
        <v>97562</v>
      </c>
      <c r="B4282" s="74" t="s">
        <v>4521</v>
      </c>
      <c r="C4282" s="73" t="s">
        <v>101</v>
      </c>
      <c r="D4282" s="75">
        <v>12.33</v>
      </c>
      <c r="E4282" s="75">
        <v>11.57</v>
      </c>
      <c r="F4282" s="73" t="s">
        <v>17</v>
      </c>
    </row>
    <row r="4283" spans="1:6" ht="38.25" x14ac:dyDescent="0.25">
      <c r="A4283" s="73">
        <v>97564</v>
      </c>
      <c r="B4283" s="74" t="s">
        <v>4522</v>
      </c>
      <c r="C4283" s="73" t="s">
        <v>101</v>
      </c>
      <c r="D4283" s="75">
        <v>19.93</v>
      </c>
      <c r="E4283" s="75">
        <v>18.55</v>
      </c>
      <c r="F4283" s="73" t="s">
        <v>17</v>
      </c>
    </row>
    <row r="4284" spans="1:6" ht="25.5" x14ac:dyDescent="0.25">
      <c r="A4284" s="73">
        <v>97595</v>
      </c>
      <c r="B4284" s="74" t="s">
        <v>4523</v>
      </c>
      <c r="C4284" s="73" t="s">
        <v>101</v>
      </c>
      <c r="D4284" s="75">
        <v>101.89</v>
      </c>
      <c r="E4284" s="75">
        <v>99.84</v>
      </c>
      <c r="F4284" s="73" t="s">
        <v>17</v>
      </c>
    </row>
    <row r="4285" spans="1:6" ht="25.5" x14ac:dyDescent="0.25">
      <c r="A4285" s="73">
        <v>97596</v>
      </c>
      <c r="B4285" s="74" t="s">
        <v>4524</v>
      </c>
      <c r="C4285" s="73" t="s">
        <v>101</v>
      </c>
      <c r="D4285" s="75">
        <v>72.5</v>
      </c>
      <c r="E4285" s="75">
        <v>70.45</v>
      </c>
      <c r="F4285" s="73" t="s">
        <v>17</v>
      </c>
    </row>
    <row r="4286" spans="1:6" ht="25.5" x14ac:dyDescent="0.25">
      <c r="A4286" s="73">
        <v>97597</v>
      </c>
      <c r="B4286" s="74" t="s">
        <v>4525</v>
      </c>
      <c r="C4286" s="73" t="s">
        <v>101</v>
      </c>
      <c r="D4286" s="75">
        <v>71.87</v>
      </c>
      <c r="E4286" s="75">
        <v>70.349999999999994</v>
      </c>
      <c r="F4286" s="73" t="s">
        <v>17</v>
      </c>
    </row>
    <row r="4287" spans="1:6" ht="25.5" x14ac:dyDescent="0.25">
      <c r="A4287" s="73">
        <v>97598</v>
      </c>
      <c r="B4287" s="74" t="s">
        <v>4526</v>
      </c>
      <c r="C4287" s="73" t="s">
        <v>101</v>
      </c>
      <c r="D4287" s="75">
        <v>68.11</v>
      </c>
      <c r="E4287" s="75">
        <v>66.59</v>
      </c>
      <c r="F4287" s="73" t="s">
        <v>17</v>
      </c>
    </row>
    <row r="4288" spans="1:6" ht="25.5" x14ac:dyDescent="0.25">
      <c r="A4288" s="73">
        <v>97599</v>
      </c>
      <c r="B4288" s="74" t="s">
        <v>4527</v>
      </c>
      <c r="C4288" s="73" t="s">
        <v>101</v>
      </c>
      <c r="D4288" s="75">
        <v>19.41</v>
      </c>
      <c r="E4288" s="75">
        <v>18.829999999999998</v>
      </c>
      <c r="F4288" s="73" t="s">
        <v>17</v>
      </c>
    </row>
    <row r="4289" spans="1:6" ht="25.5" x14ac:dyDescent="0.25">
      <c r="A4289" s="73">
        <v>97605</v>
      </c>
      <c r="B4289" s="74" t="s">
        <v>4528</v>
      </c>
      <c r="C4289" s="73" t="s">
        <v>101</v>
      </c>
      <c r="D4289" s="75">
        <v>83.65</v>
      </c>
      <c r="E4289" s="75">
        <v>82.4</v>
      </c>
      <c r="F4289" s="73" t="s">
        <v>17</v>
      </c>
    </row>
    <row r="4290" spans="1:6" ht="25.5" x14ac:dyDescent="0.25">
      <c r="A4290" s="73">
        <v>97607</v>
      </c>
      <c r="B4290" s="74" t="s">
        <v>4529</v>
      </c>
      <c r="C4290" s="73" t="s">
        <v>101</v>
      </c>
      <c r="D4290" s="75">
        <v>106.56</v>
      </c>
      <c r="E4290" s="75">
        <v>104.67</v>
      </c>
      <c r="F4290" s="73" t="s">
        <v>17</v>
      </c>
    </row>
    <row r="4291" spans="1:6" ht="25.5" x14ac:dyDescent="0.25">
      <c r="A4291" s="73">
        <v>97609</v>
      </c>
      <c r="B4291" s="74" t="s">
        <v>4530</v>
      </c>
      <c r="C4291" s="73" t="s">
        <v>101</v>
      </c>
      <c r="D4291" s="75">
        <v>13.65</v>
      </c>
      <c r="E4291" s="75">
        <v>13.12</v>
      </c>
      <c r="F4291" s="73" t="s">
        <v>17</v>
      </c>
    </row>
    <row r="4292" spans="1:6" ht="25.5" x14ac:dyDescent="0.25">
      <c r="A4292" s="73">
        <v>97610</v>
      </c>
      <c r="B4292" s="74" t="s">
        <v>4531</v>
      </c>
      <c r="C4292" s="73" t="s">
        <v>101</v>
      </c>
      <c r="D4292" s="75">
        <v>14.3</v>
      </c>
      <c r="E4292" s="75">
        <v>13.77</v>
      </c>
      <c r="F4292" s="73" t="s">
        <v>17</v>
      </c>
    </row>
    <row r="4293" spans="1:6" ht="25.5" x14ac:dyDescent="0.25">
      <c r="A4293" s="73">
        <v>97651</v>
      </c>
      <c r="B4293" s="74" t="s">
        <v>4532</v>
      </c>
      <c r="C4293" s="73" t="s">
        <v>101</v>
      </c>
      <c r="D4293" s="75">
        <v>90.41</v>
      </c>
      <c r="E4293" s="75">
        <v>83.32</v>
      </c>
      <c r="F4293" s="73" t="s">
        <v>17</v>
      </c>
    </row>
    <row r="4294" spans="1:6" ht="25.5" x14ac:dyDescent="0.25">
      <c r="A4294" s="73">
        <v>97652</v>
      </c>
      <c r="B4294" s="74" t="s">
        <v>4533</v>
      </c>
      <c r="C4294" s="73" t="s">
        <v>101</v>
      </c>
      <c r="D4294" s="75">
        <v>204.97</v>
      </c>
      <c r="E4294" s="75">
        <v>188.89</v>
      </c>
      <c r="F4294" s="73" t="s">
        <v>17</v>
      </c>
    </row>
    <row r="4295" spans="1:6" ht="25.5" x14ac:dyDescent="0.25">
      <c r="A4295" s="73">
        <v>97653</v>
      </c>
      <c r="B4295" s="74" t="s">
        <v>4534</v>
      </c>
      <c r="C4295" s="73" t="s">
        <v>101</v>
      </c>
      <c r="D4295" s="75">
        <v>150.66</v>
      </c>
      <c r="E4295" s="75">
        <v>146.28</v>
      </c>
      <c r="F4295" s="73" t="s">
        <v>17</v>
      </c>
    </row>
    <row r="4296" spans="1:6" ht="25.5" x14ac:dyDescent="0.25">
      <c r="A4296" s="73">
        <v>97654</v>
      </c>
      <c r="B4296" s="74" t="s">
        <v>4535</v>
      </c>
      <c r="C4296" s="73" t="s">
        <v>101</v>
      </c>
      <c r="D4296" s="75">
        <v>188.15</v>
      </c>
      <c r="E4296" s="75">
        <v>180.84</v>
      </c>
      <c r="F4296" s="73" t="s">
        <v>17</v>
      </c>
    </row>
    <row r="4297" spans="1:6" ht="25.5" x14ac:dyDescent="0.25">
      <c r="A4297" s="73">
        <v>97656</v>
      </c>
      <c r="B4297" s="74" t="s">
        <v>4536</v>
      </c>
      <c r="C4297" s="73" t="s">
        <v>101</v>
      </c>
      <c r="D4297" s="75">
        <v>317.87</v>
      </c>
      <c r="E4297" s="75">
        <v>302.33999999999997</v>
      </c>
      <c r="F4297" s="73" t="s">
        <v>17</v>
      </c>
    </row>
    <row r="4298" spans="1:6" ht="25.5" x14ac:dyDescent="0.25">
      <c r="A4298" s="73">
        <v>97657</v>
      </c>
      <c r="B4298" s="74" t="s">
        <v>4537</v>
      </c>
      <c r="C4298" s="73" t="s">
        <v>101</v>
      </c>
      <c r="D4298" s="75">
        <v>630.05999999999995</v>
      </c>
      <c r="E4298" s="75">
        <v>599.27</v>
      </c>
      <c r="F4298" s="73" t="s">
        <v>17</v>
      </c>
    </row>
    <row r="4299" spans="1:6" ht="25.5" x14ac:dyDescent="0.25">
      <c r="A4299" s="73">
        <v>97658</v>
      </c>
      <c r="B4299" s="74" t="s">
        <v>4538</v>
      </c>
      <c r="C4299" s="73" t="s">
        <v>101</v>
      </c>
      <c r="D4299" s="75">
        <v>224.67</v>
      </c>
      <c r="E4299" s="75">
        <v>216.9</v>
      </c>
      <c r="F4299" s="73" t="s">
        <v>17</v>
      </c>
    </row>
    <row r="4300" spans="1:6" ht="25.5" x14ac:dyDescent="0.25">
      <c r="A4300" s="73">
        <v>97659</v>
      </c>
      <c r="B4300" s="74" t="s">
        <v>4539</v>
      </c>
      <c r="C4300" s="73" t="s">
        <v>101</v>
      </c>
      <c r="D4300" s="75">
        <v>308.14</v>
      </c>
      <c r="E4300" s="75">
        <v>295.74</v>
      </c>
      <c r="F4300" s="73" t="s">
        <v>17</v>
      </c>
    </row>
    <row r="4301" spans="1:6" ht="25.5" x14ac:dyDescent="0.25">
      <c r="A4301" s="73">
        <v>97660</v>
      </c>
      <c r="B4301" s="74" t="s">
        <v>4540</v>
      </c>
      <c r="C4301" s="73" t="s">
        <v>101</v>
      </c>
      <c r="D4301" s="75">
        <v>0.72</v>
      </c>
      <c r="E4301" s="75">
        <v>0.66</v>
      </c>
      <c r="F4301" s="73" t="s">
        <v>17</v>
      </c>
    </row>
    <row r="4302" spans="1:6" ht="25.5" x14ac:dyDescent="0.25">
      <c r="A4302" s="73">
        <v>97663</v>
      </c>
      <c r="B4302" s="74" t="s">
        <v>4541</v>
      </c>
      <c r="C4302" s="73" t="s">
        <v>101</v>
      </c>
      <c r="D4302" s="75">
        <v>13.68</v>
      </c>
      <c r="E4302" s="75">
        <v>12.59</v>
      </c>
      <c r="F4302" s="73" t="s">
        <v>17</v>
      </c>
    </row>
    <row r="4303" spans="1:6" ht="25.5" x14ac:dyDescent="0.25">
      <c r="A4303" s="73">
        <v>97664</v>
      </c>
      <c r="B4303" s="74" t="s">
        <v>4542</v>
      </c>
      <c r="C4303" s="73" t="s">
        <v>101</v>
      </c>
      <c r="D4303" s="75">
        <v>1.7</v>
      </c>
      <c r="E4303" s="75">
        <v>1.57</v>
      </c>
      <c r="F4303" s="73" t="s">
        <v>17</v>
      </c>
    </row>
    <row r="4304" spans="1:6" ht="25.5" x14ac:dyDescent="0.25">
      <c r="A4304" s="73">
        <v>97665</v>
      </c>
      <c r="B4304" s="74" t="s">
        <v>4543</v>
      </c>
      <c r="C4304" s="73" t="s">
        <v>101</v>
      </c>
      <c r="D4304" s="75">
        <v>1.95</v>
      </c>
      <c r="E4304" s="75">
        <v>1.8</v>
      </c>
      <c r="F4304" s="73" t="s">
        <v>17</v>
      </c>
    </row>
    <row r="4305" spans="1:6" ht="25.5" x14ac:dyDescent="0.25">
      <c r="A4305" s="73">
        <v>97666</v>
      </c>
      <c r="B4305" s="74" t="s">
        <v>4544</v>
      </c>
      <c r="C4305" s="73" t="s">
        <v>101</v>
      </c>
      <c r="D4305" s="75">
        <v>9.9700000000000006</v>
      </c>
      <c r="E4305" s="75">
        <v>9.18</v>
      </c>
      <c r="F4305" s="73" t="s">
        <v>17</v>
      </c>
    </row>
    <row r="4306" spans="1:6" ht="25.5" x14ac:dyDescent="0.25">
      <c r="A4306" s="73">
        <v>97711</v>
      </c>
      <c r="B4306" s="74" t="s">
        <v>31047</v>
      </c>
      <c r="C4306" s="73" t="s">
        <v>101</v>
      </c>
      <c r="D4306" s="75">
        <v>235.06</v>
      </c>
      <c r="E4306" s="75">
        <v>232.69</v>
      </c>
      <c r="F4306" s="73" t="s">
        <v>17</v>
      </c>
    </row>
    <row r="4307" spans="1:6" ht="38.25" x14ac:dyDescent="0.25">
      <c r="A4307" s="73">
        <v>97741</v>
      </c>
      <c r="B4307" s="74" t="s">
        <v>4545</v>
      </c>
      <c r="C4307" s="73" t="s">
        <v>101</v>
      </c>
      <c r="D4307" s="75">
        <v>201.68</v>
      </c>
      <c r="E4307" s="75">
        <v>194.72</v>
      </c>
      <c r="F4307" s="73" t="s">
        <v>17</v>
      </c>
    </row>
    <row r="4308" spans="1:6" ht="25.5" x14ac:dyDescent="0.25">
      <c r="A4308" s="73">
        <v>97881</v>
      </c>
      <c r="B4308" s="74" t="s">
        <v>4546</v>
      </c>
      <c r="C4308" s="73" t="s">
        <v>101</v>
      </c>
      <c r="D4308" s="75">
        <v>145.22</v>
      </c>
      <c r="E4308" s="75">
        <v>142.74</v>
      </c>
      <c r="F4308" s="73" t="s">
        <v>17</v>
      </c>
    </row>
    <row r="4309" spans="1:6" ht="25.5" x14ac:dyDescent="0.25">
      <c r="A4309" s="73">
        <v>97882</v>
      </c>
      <c r="B4309" s="74" t="s">
        <v>4547</v>
      </c>
      <c r="C4309" s="73" t="s">
        <v>101</v>
      </c>
      <c r="D4309" s="75">
        <v>229.25</v>
      </c>
      <c r="E4309" s="75">
        <v>225.74</v>
      </c>
      <c r="F4309" s="73" t="s">
        <v>17</v>
      </c>
    </row>
    <row r="4310" spans="1:6" ht="25.5" x14ac:dyDescent="0.25">
      <c r="A4310" s="73">
        <v>97883</v>
      </c>
      <c r="B4310" s="74" t="s">
        <v>4548</v>
      </c>
      <c r="C4310" s="73" t="s">
        <v>101</v>
      </c>
      <c r="D4310" s="75">
        <v>442.88</v>
      </c>
      <c r="E4310" s="75">
        <v>436.73</v>
      </c>
      <c r="F4310" s="73" t="s">
        <v>17</v>
      </c>
    </row>
    <row r="4311" spans="1:6" ht="25.5" x14ac:dyDescent="0.25">
      <c r="A4311" s="73">
        <v>97884</v>
      </c>
      <c r="B4311" s="74" t="s">
        <v>4549</v>
      </c>
      <c r="C4311" s="73" t="s">
        <v>101</v>
      </c>
      <c r="D4311" s="75">
        <v>868.02</v>
      </c>
      <c r="E4311" s="75">
        <v>857.74</v>
      </c>
      <c r="F4311" s="73" t="s">
        <v>17</v>
      </c>
    </row>
    <row r="4312" spans="1:6" ht="25.5" x14ac:dyDescent="0.25">
      <c r="A4312" s="73">
        <v>97885</v>
      </c>
      <c r="B4312" s="74" t="s">
        <v>4550</v>
      </c>
      <c r="C4312" s="73" t="s">
        <v>101</v>
      </c>
      <c r="D4312" s="75">
        <v>1337</v>
      </c>
      <c r="E4312" s="75">
        <v>1322.85</v>
      </c>
      <c r="F4312" s="73" t="s">
        <v>17</v>
      </c>
    </row>
    <row r="4313" spans="1:6" ht="38.25" x14ac:dyDescent="0.25">
      <c r="A4313" s="73">
        <v>97886</v>
      </c>
      <c r="B4313" s="74" t="s">
        <v>4551</v>
      </c>
      <c r="C4313" s="73" t="s">
        <v>101</v>
      </c>
      <c r="D4313" s="75">
        <v>177.19</v>
      </c>
      <c r="E4313" s="75">
        <v>168.17</v>
      </c>
      <c r="F4313" s="73" t="s">
        <v>17</v>
      </c>
    </row>
    <row r="4314" spans="1:6" ht="38.25" x14ac:dyDescent="0.25">
      <c r="A4314" s="73">
        <v>97887</v>
      </c>
      <c r="B4314" s="74" t="s">
        <v>4552</v>
      </c>
      <c r="C4314" s="73" t="s">
        <v>101</v>
      </c>
      <c r="D4314" s="75">
        <v>278.74</v>
      </c>
      <c r="E4314" s="75">
        <v>264.58</v>
      </c>
      <c r="F4314" s="73" t="s">
        <v>17</v>
      </c>
    </row>
    <row r="4315" spans="1:6" ht="38.25" x14ac:dyDescent="0.25">
      <c r="A4315" s="73">
        <v>97888</v>
      </c>
      <c r="B4315" s="74" t="s">
        <v>4553</v>
      </c>
      <c r="C4315" s="73" t="s">
        <v>101</v>
      </c>
      <c r="D4315" s="75">
        <v>535.9</v>
      </c>
      <c r="E4315" s="75">
        <v>509.52</v>
      </c>
      <c r="F4315" s="73" t="s">
        <v>17</v>
      </c>
    </row>
    <row r="4316" spans="1:6" ht="38.25" x14ac:dyDescent="0.25">
      <c r="A4316" s="73">
        <v>97889</v>
      </c>
      <c r="B4316" s="74" t="s">
        <v>4554</v>
      </c>
      <c r="C4316" s="73" t="s">
        <v>101</v>
      </c>
      <c r="D4316" s="75">
        <v>727.89</v>
      </c>
      <c r="E4316" s="75">
        <v>691.98</v>
      </c>
      <c r="F4316" s="73" t="s">
        <v>17</v>
      </c>
    </row>
    <row r="4317" spans="1:6" ht="38.25" x14ac:dyDescent="0.25">
      <c r="A4317" s="73">
        <v>97890</v>
      </c>
      <c r="B4317" s="74" t="s">
        <v>4555</v>
      </c>
      <c r="C4317" s="73" t="s">
        <v>101</v>
      </c>
      <c r="D4317" s="75">
        <v>824.41</v>
      </c>
      <c r="E4317" s="75">
        <v>787.7</v>
      </c>
      <c r="F4317" s="73" t="s">
        <v>17</v>
      </c>
    </row>
    <row r="4318" spans="1:6" ht="25.5" x14ac:dyDescent="0.25">
      <c r="A4318" s="73">
        <v>97891</v>
      </c>
      <c r="B4318" s="74" t="s">
        <v>4556</v>
      </c>
      <c r="C4318" s="73" t="s">
        <v>101</v>
      </c>
      <c r="D4318" s="75">
        <v>222.92</v>
      </c>
      <c r="E4318" s="75">
        <v>211.88</v>
      </c>
      <c r="F4318" s="73" t="s">
        <v>17</v>
      </c>
    </row>
    <row r="4319" spans="1:6" ht="25.5" x14ac:dyDescent="0.25">
      <c r="A4319" s="73">
        <v>97892</v>
      </c>
      <c r="B4319" s="74" t="s">
        <v>4557</v>
      </c>
      <c r="C4319" s="73" t="s">
        <v>101</v>
      </c>
      <c r="D4319" s="75">
        <v>417.9</v>
      </c>
      <c r="E4319" s="75">
        <v>398.08</v>
      </c>
      <c r="F4319" s="73" t="s">
        <v>17</v>
      </c>
    </row>
    <row r="4320" spans="1:6" ht="25.5" x14ac:dyDescent="0.25">
      <c r="A4320" s="73">
        <v>97893</v>
      </c>
      <c r="B4320" s="74" t="s">
        <v>4558</v>
      </c>
      <c r="C4320" s="73" t="s">
        <v>101</v>
      </c>
      <c r="D4320" s="75">
        <v>577.37</v>
      </c>
      <c r="E4320" s="75">
        <v>549.84</v>
      </c>
      <c r="F4320" s="73" t="s">
        <v>17</v>
      </c>
    </row>
    <row r="4321" spans="1:6" ht="25.5" x14ac:dyDescent="0.25">
      <c r="A4321" s="73">
        <v>97894</v>
      </c>
      <c r="B4321" s="74" t="s">
        <v>4559</v>
      </c>
      <c r="C4321" s="73" t="s">
        <v>101</v>
      </c>
      <c r="D4321" s="75">
        <v>642.02</v>
      </c>
      <c r="E4321" s="75">
        <v>615.47</v>
      </c>
      <c r="F4321" s="73" t="s">
        <v>17</v>
      </c>
    </row>
    <row r="4322" spans="1:6" ht="25.5" x14ac:dyDescent="0.25">
      <c r="A4322" s="73">
        <v>97895</v>
      </c>
      <c r="B4322" s="74" t="s">
        <v>4560</v>
      </c>
      <c r="C4322" s="73" t="s">
        <v>101</v>
      </c>
      <c r="D4322" s="75">
        <v>197.71</v>
      </c>
      <c r="E4322" s="75">
        <v>197.41</v>
      </c>
      <c r="F4322" s="73" t="s">
        <v>17</v>
      </c>
    </row>
    <row r="4323" spans="1:6" ht="25.5" x14ac:dyDescent="0.25">
      <c r="A4323" s="73">
        <v>97896</v>
      </c>
      <c r="B4323" s="74" t="s">
        <v>4561</v>
      </c>
      <c r="C4323" s="73" t="s">
        <v>101</v>
      </c>
      <c r="D4323" s="75">
        <v>366.29</v>
      </c>
      <c r="E4323" s="75">
        <v>365.61</v>
      </c>
      <c r="F4323" s="73" t="s">
        <v>17</v>
      </c>
    </row>
    <row r="4324" spans="1:6" ht="25.5" x14ac:dyDescent="0.25">
      <c r="A4324" s="73">
        <v>97897</v>
      </c>
      <c r="B4324" s="74" t="s">
        <v>4562</v>
      </c>
      <c r="C4324" s="73" t="s">
        <v>101</v>
      </c>
      <c r="D4324" s="75">
        <v>476.1</v>
      </c>
      <c r="E4324" s="75">
        <v>474.82</v>
      </c>
      <c r="F4324" s="73" t="s">
        <v>17</v>
      </c>
    </row>
    <row r="4325" spans="1:6" ht="25.5" x14ac:dyDescent="0.25">
      <c r="A4325" s="73">
        <v>97898</v>
      </c>
      <c r="B4325" s="74" t="s">
        <v>4563</v>
      </c>
      <c r="C4325" s="73" t="s">
        <v>101</v>
      </c>
      <c r="D4325" s="75">
        <v>918.59</v>
      </c>
      <c r="E4325" s="75">
        <v>908.73</v>
      </c>
      <c r="F4325" s="73" t="s">
        <v>17</v>
      </c>
    </row>
    <row r="4326" spans="1:6" ht="38.25" x14ac:dyDescent="0.25">
      <c r="A4326" s="73">
        <v>97900</v>
      </c>
      <c r="B4326" s="74" t="s">
        <v>4564</v>
      </c>
      <c r="C4326" s="73" t="s">
        <v>101</v>
      </c>
      <c r="D4326" s="75">
        <v>200.15</v>
      </c>
      <c r="E4326" s="75">
        <v>190.58</v>
      </c>
      <c r="F4326" s="73" t="s">
        <v>17</v>
      </c>
    </row>
    <row r="4327" spans="1:6" ht="38.25" x14ac:dyDescent="0.25">
      <c r="A4327" s="73">
        <v>97901</v>
      </c>
      <c r="B4327" s="74" t="s">
        <v>4565</v>
      </c>
      <c r="C4327" s="73" t="s">
        <v>101</v>
      </c>
      <c r="D4327" s="75">
        <v>313.39</v>
      </c>
      <c r="E4327" s="75">
        <v>298.27999999999997</v>
      </c>
      <c r="F4327" s="73" t="s">
        <v>17</v>
      </c>
    </row>
    <row r="4328" spans="1:6" ht="38.25" x14ac:dyDescent="0.25">
      <c r="A4328" s="73">
        <v>97902</v>
      </c>
      <c r="B4328" s="74" t="s">
        <v>4566</v>
      </c>
      <c r="C4328" s="73" t="s">
        <v>101</v>
      </c>
      <c r="D4328" s="75">
        <v>605.47</v>
      </c>
      <c r="E4328" s="75">
        <v>576.87</v>
      </c>
      <c r="F4328" s="73" t="s">
        <v>17</v>
      </c>
    </row>
    <row r="4329" spans="1:6" ht="38.25" x14ac:dyDescent="0.25">
      <c r="A4329" s="73">
        <v>97903</v>
      </c>
      <c r="B4329" s="74" t="s">
        <v>4567</v>
      </c>
      <c r="C4329" s="73" t="s">
        <v>101</v>
      </c>
      <c r="D4329" s="75">
        <v>844.11</v>
      </c>
      <c r="E4329" s="75">
        <v>804.26</v>
      </c>
      <c r="F4329" s="73" t="s">
        <v>17</v>
      </c>
    </row>
    <row r="4330" spans="1:6" ht="38.25" x14ac:dyDescent="0.25">
      <c r="A4330" s="73">
        <v>97904</v>
      </c>
      <c r="B4330" s="74" t="s">
        <v>4568</v>
      </c>
      <c r="C4330" s="73" t="s">
        <v>101</v>
      </c>
      <c r="D4330" s="75">
        <v>993.35</v>
      </c>
      <c r="E4330" s="75">
        <v>950.28</v>
      </c>
      <c r="F4330" s="73" t="s">
        <v>17</v>
      </c>
    </row>
    <row r="4331" spans="1:6" ht="38.25" x14ac:dyDescent="0.25">
      <c r="A4331" s="73">
        <v>97905</v>
      </c>
      <c r="B4331" s="74" t="s">
        <v>4569</v>
      </c>
      <c r="C4331" s="73" t="s">
        <v>101</v>
      </c>
      <c r="D4331" s="75">
        <v>264.44</v>
      </c>
      <c r="E4331" s="75">
        <v>252.1</v>
      </c>
      <c r="F4331" s="73" t="s">
        <v>17</v>
      </c>
    </row>
    <row r="4332" spans="1:6" ht="38.25" x14ac:dyDescent="0.25">
      <c r="A4332" s="73">
        <v>97906</v>
      </c>
      <c r="B4332" s="74" t="s">
        <v>4570</v>
      </c>
      <c r="C4332" s="73" t="s">
        <v>101</v>
      </c>
      <c r="D4332" s="75">
        <v>489.99</v>
      </c>
      <c r="E4332" s="75">
        <v>467.85</v>
      </c>
      <c r="F4332" s="73" t="s">
        <v>17</v>
      </c>
    </row>
    <row r="4333" spans="1:6" ht="38.25" x14ac:dyDescent="0.25">
      <c r="A4333" s="73">
        <v>97907</v>
      </c>
      <c r="B4333" s="74" t="s">
        <v>4571</v>
      </c>
      <c r="C4333" s="73" t="s">
        <v>101</v>
      </c>
      <c r="D4333" s="75">
        <v>696.76</v>
      </c>
      <c r="E4333" s="75">
        <v>665.13</v>
      </c>
      <c r="F4333" s="73" t="s">
        <v>17</v>
      </c>
    </row>
    <row r="4334" spans="1:6" ht="25.5" x14ac:dyDescent="0.25">
      <c r="A4334" s="73">
        <v>97908</v>
      </c>
      <c r="B4334" s="74" t="s">
        <v>4572</v>
      </c>
      <c r="C4334" s="73" t="s">
        <v>101</v>
      </c>
      <c r="D4334" s="75">
        <v>819</v>
      </c>
      <c r="E4334" s="75">
        <v>785.65</v>
      </c>
      <c r="F4334" s="73" t="s">
        <v>17</v>
      </c>
    </row>
    <row r="4335" spans="1:6" ht="25.5" x14ac:dyDescent="0.25">
      <c r="A4335" s="73">
        <v>97933</v>
      </c>
      <c r="B4335" s="74" t="s">
        <v>4573</v>
      </c>
      <c r="C4335" s="73" t="s">
        <v>101</v>
      </c>
      <c r="D4335" s="75">
        <v>1164.0899999999999</v>
      </c>
      <c r="E4335" s="75">
        <v>1160.26</v>
      </c>
      <c r="F4335" s="73" t="s">
        <v>17</v>
      </c>
    </row>
    <row r="4336" spans="1:6" ht="25.5" x14ac:dyDescent="0.25">
      <c r="A4336" s="73">
        <v>97934</v>
      </c>
      <c r="B4336" s="74" t="s">
        <v>4574</v>
      </c>
      <c r="C4336" s="73" t="s">
        <v>101</v>
      </c>
      <c r="D4336" s="75">
        <v>2526.34</v>
      </c>
      <c r="E4336" s="75">
        <v>2474.48</v>
      </c>
      <c r="F4336" s="73" t="s">
        <v>17</v>
      </c>
    </row>
    <row r="4337" spans="1:6" ht="25.5" x14ac:dyDescent="0.25">
      <c r="A4337" s="73">
        <v>97935</v>
      </c>
      <c r="B4337" s="74" t="s">
        <v>4575</v>
      </c>
      <c r="C4337" s="73" t="s">
        <v>101</v>
      </c>
      <c r="D4337" s="75">
        <v>966.47</v>
      </c>
      <c r="E4337" s="75">
        <v>950.66</v>
      </c>
      <c r="F4337" s="73" t="s">
        <v>17</v>
      </c>
    </row>
    <row r="4338" spans="1:6" ht="25.5" x14ac:dyDescent="0.25">
      <c r="A4338" s="73">
        <v>97936</v>
      </c>
      <c r="B4338" s="74" t="s">
        <v>4576</v>
      </c>
      <c r="C4338" s="73" t="s">
        <v>101</v>
      </c>
      <c r="D4338" s="75">
        <v>2163.69</v>
      </c>
      <c r="E4338" s="75">
        <v>2086.42</v>
      </c>
      <c r="F4338" s="73" t="s">
        <v>17</v>
      </c>
    </row>
    <row r="4339" spans="1:6" ht="25.5" x14ac:dyDescent="0.25">
      <c r="A4339" s="73">
        <v>97947</v>
      </c>
      <c r="B4339" s="74" t="s">
        <v>4577</v>
      </c>
      <c r="C4339" s="73" t="s">
        <v>101</v>
      </c>
      <c r="D4339" s="75">
        <v>1906.46</v>
      </c>
      <c r="E4339" s="75">
        <v>1851.39</v>
      </c>
      <c r="F4339" s="73" t="s">
        <v>17</v>
      </c>
    </row>
    <row r="4340" spans="1:6" ht="25.5" x14ac:dyDescent="0.25">
      <c r="A4340" s="73">
        <v>97948</v>
      </c>
      <c r="B4340" s="74" t="s">
        <v>4578</v>
      </c>
      <c r="C4340" s="73" t="s">
        <v>101</v>
      </c>
      <c r="D4340" s="75">
        <v>3518.03</v>
      </c>
      <c r="E4340" s="75">
        <v>3417.79</v>
      </c>
      <c r="F4340" s="73" t="s">
        <v>17</v>
      </c>
    </row>
    <row r="4341" spans="1:6" ht="25.5" x14ac:dyDescent="0.25">
      <c r="A4341" s="73">
        <v>97949</v>
      </c>
      <c r="B4341" s="74" t="s">
        <v>4579</v>
      </c>
      <c r="C4341" s="73" t="s">
        <v>101</v>
      </c>
      <c r="D4341" s="75">
        <v>1923.4</v>
      </c>
      <c r="E4341" s="75">
        <v>1848.52</v>
      </c>
      <c r="F4341" s="73" t="s">
        <v>17</v>
      </c>
    </row>
    <row r="4342" spans="1:6" ht="25.5" x14ac:dyDescent="0.25">
      <c r="A4342" s="73">
        <v>97950</v>
      </c>
      <c r="B4342" s="74" t="s">
        <v>4580</v>
      </c>
      <c r="C4342" s="73" t="s">
        <v>101</v>
      </c>
      <c r="D4342" s="75">
        <v>3393.1</v>
      </c>
      <c r="E4342" s="75">
        <v>3259.66</v>
      </c>
      <c r="F4342" s="73" t="s">
        <v>17</v>
      </c>
    </row>
    <row r="4343" spans="1:6" ht="38.25" x14ac:dyDescent="0.25">
      <c r="A4343" s="73">
        <v>97951</v>
      </c>
      <c r="B4343" s="74" t="s">
        <v>4581</v>
      </c>
      <c r="C4343" s="73" t="s">
        <v>101</v>
      </c>
      <c r="D4343" s="75">
        <v>3089.72</v>
      </c>
      <c r="E4343" s="75">
        <v>2987.91</v>
      </c>
      <c r="F4343" s="73" t="s">
        <v>17</v>
      </c>
    </row>
    <row r="4344" spans="1:6" ht="38.25" x14ac:dyDescent="0.25">
      <c r="A4344" s="73">
        <v>97952</v>
      </c>
      <c r="B4344" s="74" t="s">
        <v>4582</v>
      </c>
      <c r="C4344" s="73" t="s">
        <v>101</v>
      </c>
      <c r="D4344" s="75">
        <v>5360.07</v>
      </c>
      <c r="E4344" s="75">
        <v>5186.22</v>
      </c>
      <c r="F4344" s="73" t="s">
        <v>17</v>
      </c>
    </row>
    <row r="4345" spans="1:6" ht="25.5" x14ac:dyDescent="0.25">
      <c r="A4345" s="73">
        <v>97953</v>
      </c>
      <c r="B4345" s="74" t="s">
        <v>4583</v>
      </c>
      <c r="C4345" s="73" t="s">
        <v>101</v>
      </c>
      <c r="D4345" s="75">
        <v>1519.01</v>
      </c>
      <c r="E4345" s="75">
        <v>1481.72</v>
      </c>
      <c r="F4345" s="73" t="s">
        <v>17</v>
      </c>
    </row>
    <row r="4346" spans="1:6" ht="25.5" x14ac:dyDescent="0.25">
      <c r="A4346" s="73">
        <v>97955</v>
      </c>
      <c r="B4346" s="74" t="s">
        <v>4584</v>
      </c>
      <c r="C4346" s="73" t="s">
        <v>101</v>
      </c>
      <c r="D4346" s="75">
        <v>3293.01</v>
      </c>
      <c r="E4346" s="75">
        <v>3215.05</v>
      </c>
      <c r="F4346" s="73" t="s">
        <v>17</v>
      </c>
    </row>
    <row r="4347" spans="1:6" ht="25.5" x14ac:dyDescent="0.25">
      <c r="A4347" s="73">
        <v>97956</v>
      </c>
      <c r="B4347" s="74" t="s">
        <v>4585</v>
      </c>
      <c r="C4347" s="73" t="s">
        <v>101</v>
      </c>
      <c r="D4347" s="75">
        <v>1657.3</v>
      </c>
      <c r="E4347" s="75">
        <v>1600.19</v>
      </c>
      <c r="F4347" s="73" t="s">
        <v>17</v>
      </c>
    </row>
    <row r="4348" spans="1:6" ht="25.5" x14ac:dyDescent="0.25">
      <c r="A4348" s="73">
        <v>97957</v>
      </c>
      <c r="B4348" s="74" t="s">
        <v>4586</v>
      </c>
      <c r="C4348" s="73" t="s">
        <v>101</v>
      </c>
      <c r="D4348" s="75">
        <v>2955.49</v>
      </c>
      <c r="E4348" s="75">
        <v>2850.17</v>
      </c>
      <c r="F4348" s="73" t="s">
        <v>17</v>
      </c>
    </row>
    <row r="4349" spans="1:6" ht="38.25" x14ac:dyDescent="0.25">
      <c r="A4349" s="73">
        <v>97961</v>
      </c>
      <c r="B4349" s="74" t="s">
        <v>4587</v>
      </c>
      <c r="C4349" s="73" t="s">
        <v>101</v>
      </c>
      <c r="D4349" s="75">
        <v>2675.55</v>
      </c>
      <c r="E4349" s="75">
        <v>2598.29</v>
      </c>
      <c r="F4349" s="73" t="s">
        <v>17</v>
      </c>
    </row>
    <row r="4350" spans="1:6" ht="38.25" x14ac:dyDescent="0.25">
      <c r="A4350" s="73">
        <v>97973</v>
      </c>
      <c r="B4350" s="74" t="s">
        <v>4588</v>
      </c>
      <c r="C4350" s="73" t="s">
        <v>101</v>
      </c>
      <c r="D4350" s="75">
        <v>4996.21</v>
      </c>
      <c r="E4350" s="75">
        <v>4854.67</v>
      </c>
      <c r="F4350" s="73" t="s">
        <v>17</v>
      </c>
    </row>
    <row r="4351" spans="1:6" ht="38.25" x14ac:dyDescent="0.25">
      <c r="A4351" s="73">
        <v>97974</v>
      </c>
      <c r="B4351" s="74" t="s">
        <v>31048</v>
      </c>
      <c r="C4351" s="73" t="s">
        <v>101</v>
      </c>
      <c r="D4351" s="75">
        <v>522.20000000000005</v>
      </c>
      <c r="E4351" s="75">
        <v>511.8</v>
      </c>
      <c r="F4351" s="73" t="s">
        <v>17</v>
      </c>
    </row>
    <row r="4352" spans="1:6" ht="38.25" x14ac:dyDescent="0.25">
      <c r="A4352" s="73">
        <v>97975</v>
      </c>
      <c r="B4352" s="74" t="s">
        <v>31049</v>
      </c>
      <c r="C4352" s="73" t="s">
        <v>101</v>
      </c>
      <c r="D4352" s="75">
        <v>681.26</v>
      </c>
      <c r="E4352" s="75">
        <v>669.65</v>
      </c>
      <c r="F4352" s="73" t="s">
        <v>17</v>
      </c>
    </row>
    <row r="4353" spans="1:6" ht="38.25" x14ac:dyDescent="0.25">
      <c r="A4353" s="73">
        <v>97976</v>
      </c>
      <c r="B4353" s="74" t="s">
        <v>31050</v>
      </c>
      <c r="C4353" s="73" t="s">
        <v>101</v>
      </c>
      <c r="D4353" s="75">
        <v>1211.8900000000001</v>
      </c>
      <c r="E4353" s="75">
        <v>1164.71</v>
      </c>
      <c r="F4353" s="73" t="s">
        <v>17</v>
      </c>
    </row>
    <row r="4354" spans="1:6" ht="38.25" x14ac:dyDescent="0.25">
      <c r="A4354" s="73">
        <v>97977</v>
      </c>
      <c r="B4354" s="74" t="s">
        <v>31051</v>
      </c>
      <c r="C4354" s="73" t="s">
        <v>101</v>
      </c>
      <c r="D4354" s="75">
        <v>1729.35</v>
      </c>
      <c r="E4354" s="75">
        <v>1660.32</v>
      </c>
      <c r="F4354" s="73" t="s">
        <v>17</v>
      </c>
    </row>
    <row r="4355" spans="1:6" ht="38.25" x14ac:dyDescent="0.25">
      <c r="A4355" s="73">
        <v>97978</v>
      </c>
      <c r="B4355" s="74" t="s">
        <v>31052</v>
      </c>
      <c r="C4355" s="73" t="s">
        <v>101</v>
      </c>
      <c r="D4355" s="75">
        <v>1042.71</v>
      </c>
      <c r="E4355" s="75">
        <v>1016.56</v>
      </c>
      <c r="F4355" s="73" t="s">
        <v>17</v>
      </c>
    </row>
    <row r="4356" spans="1:6" ht="38.25" x14ac:dyDescent="0.25">
      <c r="A4356" s="73">
        <v>97980</v>
      </c>
      <c r="B4356" s="74" t="s">
        <v>31053</v>
      </c>
      <c r="C4356" s="73" t="s">
        <v>101</v>
      </c>
      <c r="D4356" s="75">
        <v>2223.81</v>
      </c>
      <c r="E4356" s="75">
        <v>2137.42</v>
      </c>
      <c r="F4356" s="73" t="s">
        <v>17</v>
      </c>
    </row>
    <row r="4357" spans="1:6" ht="38.25" x14ac:dyDescent="0.25">
      <c r="A4357" s="73">
        <v>97988</v>
      </c>
      <c r="B4357" s="74" t="s">
        <v>31054</v>
      </c>
      <c r="C4357" s="73" t="s">
        <v>101</v>
      </c>
      <c r="D4357" s="75">
        <v>3250.74</v>
      </c>
      <c r="E4357" s="75">
        <v>3129.08</v>
      </c>
      <c r="F4357" s="73" t="s">
        <v>17</v>
      </c>
    </row>
    <row r="4358" spans="1:6" ht="38.25" x14ac:dyDescent="0.25">
      <c r="A4358" s="73">
        <v>97992</v>
      </c>
      <c r="B4358" s="74" t="s">
        <v>31055</v>
      </c>
      <c r="C4358" s="73" t="s">
        <v>101</v>
      </c>
      <c r="D4358" s="75">
        <v>4157.8100000000004</v>
      </c>
      <c r="E4358" s="75">
        <v>4007.02</v>
      </c>
      <c r="F4358" s="73" t="s">
        <v>17</v>
      </c>
    </row>
    <row r="4359" spans="1:6" ht="38.25" x14ac:dyDescent="0.25">
      <c r="A4359" s="73">
        <v>97994</v>
      </c>
      <c r="B4359" s="74" t="s">
        <v>31056</v>
      </c>
      <c r="C4359" s="73" t="s">
        <v>101</v>
      </c>
      <c r="D4359" s="75">
        <v>2864.84</v>
      </c>
      <c r="E4359" s="75">
        <v>2762.41</v>
      </c>
      <c r="F4359" s="73" t="s">
        <v>17</v>
      </c>
    </row>
    <row r="4360" spans="1:6" ht="38.25" x14ac:dyDescent="0.25">
      <c r="A4360" s="73">
        <v>97996</v>
      </c>
      <c r="B4360" s="74" t="s">
        <v>31057</v>
      </c>
      <c r="C4360" s="73" t="s">
        <v>101</v>
      </c>
      <c r="D4360" s="75">
        <v>3626.21</v>
      </c>
      <c r="E4360" s="75">
        <v>3497.89</v>
      </c>
      <c r="F4360" s="73" t="s">
        <v>17</v>
      </c>
    </row>
    <row r="4361" spans="1:6" ht="38.25" x14ac:dyDescent="0.25">
      <c r="A4361" s="73">
        <v>98002</v>
      </c>
      <c r="B4361" s="74" t="s">
        <v>31058</v>
      </c>
      <c r="C4361" s="73" t="s">
        <v>101</v>
      </c>
      <c r="D4361" s="75">
        <v>5941.45</v>
      </c>
      <c r="E4361" s="75">
        <v>5735.48</v>
      </c>
      <c r="F4361" s="73" t="s">
        <v>17</v>
      </c>
    </row>
    <row r="4362" spans="1:6" ht="38.25" x14ac:dyDescent="0.25">
      <c r="A4362" s="73">
        <v>98006</v>
      </c>
      <c r="B4362" s="74" t="s">
        <v>31059</v>
      </c>
      <c r="C4362" s="73" t="s">
        <v>101</v>
      </c>
      <c r="D4362" s="75">
        <v>7472.03</v>
      </c>
      <c r="E4362" s="75">
        <v>7214.26</v>
      </c>
      <c r="F4362" s="73" t="s">
        <v>17</v>
      </c>
    </row>
    <row r="4363" spans="1:6" ht="38.25" x14ac:dyDescent="0.25">
      <c r="A4363" s="73">
        <v>98008</v>
      </c>
      <c r="B4363" s="74" t="s">
        <v>31060</v>
      </c>
      <c r="C4363" s="73" t="s">
        <v>101</v>
      </c>
      <c r="D4363" s="75">
        <v>4491.3500000000004</v>
      </c>
      <c r="E4363" s="75">
        <v>4337.74</v>
      </c>
      <c r="F4363" s="73" t="s">
        <v>17</v>
      </c>
    </row>
    <row r="4364" spans="1:6" ht="38.25" x14ac:dyDescent="0.25">
      <c r="A4364" s="73">
        <v>98010</v>
      </c>
      <c r="B4364" s="74" t="s">
        <v>31061</v>
      </c>
      <c r="C4364" s="73" t="s">
        <v>101</v>
      </c>
      <c r="D4364" s="75">
        <v>5477.19</v>
      </c>
      <c r="E4364" s="75">
        <v>5292.97</v>
      </c>
      <c r="F4364" s="73" t="s">
        <v>17</v>
      </c>
    </row>
    <row r="4365" spans="1:6" ht="38.25" x14ac:dyDescent="0.25">
      <c r="A4365" s="73">
        <v>98012</v>
      </c>
      <c r="B4365" s="74" t="s">
        <v>31062</v>
      </c>
      <c r="C4365" s="73" t="s">
        <v>101</v>
      </c>
      <c r="D4365" s="75">
        <v>6438.25</v>
      </c>
      <c r="E4365" s="75">
        <v>6223.42</v>
      </c>
      <c r="F4365" s="73" t="s">
        <v>17</v>
      </c>
    </row>
    <row r="4366" spans="1:6" ht="38.25" x14ac:dyDescent="0.25">
      <c r="A4366" s="73">
        <v>98014</v>
      </c>
      <c r="B4366" s="74" t="s">
        <v>31063</v>
      </c>
      <c r="C4366" s="73" t="s">
        <v>101</v>
      </c>
      <c r="D4366" s="75">
        <v>7399.25</v>
      </c>
      <c r="E4366" s="75">
        <v>7153.82</v>
      </c>
      <c r="F4366" s="73" t="s">
        <v>17</v>
      </c>
    </row>
    <row r="4367" spans="1:6" ht="38.25" x14ac:dyDescent="0.25">
      <c r="A4367" s="73">
        <v>98016</v>
      </c>
      <c r="B4367" s="74" t="s">
        <v>31064</v>
      </c>
      <c r="C4367" s="73" t="s">
        <v>101</v>
      </c>
      <c r="D4367" s="75">
        <v>8360.4500000000007</v>
      </c>
      <c r="E4367" s="75">
        <v>8084.37</v>
      </c>
      <c r="F4367" s="73" t="s">
        <v>17</v>
      </c>
    </row>
    <row r="4368" spans="1:6" ht="38.25" x14ac:dyDescent="0.25">
      <c r="A4368" s="73">
        <v>98018</v>
      </c>
      <c r="B4368" s="74" t="s">
        <v>31065</v>
      </c>
      <c r="C4368" s="73" t="s">
        <v>101</v>
      </c>
      <c r="D4368" s="75">
        <v>9321.51</v>
      </c>
      <c r="E4368" s="75">
        <v>9014.76</v>
      </c>
      <c r="F4368" s="73" t="s">
        <v>17</v>
      </c>
    </row>
    <row r="4369" spans="1:6" ht="38.25" x14ac:dyDescent="0.25">
      <c r="A4369" s="73">
        <v>98020</v>
      </c>
      <c r="B4369" s="74" t="s">
        <v>31066</v>
      </c>
      <c r="C4369" s="73" t="s">
        <v>101</v>
      </c>
      <c r="D4369" s="75">
        <v>6629.08</v>
      </c>
      <c r="E4369" s="75">
        <v>6409</v>
      </c>
      <c r="F4369" s="73" t="s">
        <v>17</v>
      </c>
    </row>
    <row r="4370" spans="1:6" ht="38.25" x14ac:dyDescent="0.25">
      <c r="A4370" s="73">
        <v>98022</v>
      </c>
      <c r="B4370" s="74" t="s">
        <v>31067</v>
      </c>
      <c r="C4370" s="73" t="s">
        <v>101</v>
      </c>
      <c r="D4370" s="75">
        <v>7772.91</v>
      </c>
      <c r="E4370" s="75">
        <v>7517.51</v>
      </c>
      <c r="F4370" s="73" t="s">
        <v>17</v>
      </c>
    </row>
    <row r="4371" spans="1:6" ht="38.25" x14ac:dyDescent="0.25">
      <c r="A4371" s="73">
        <v>98024</v>
      </c>
      <c r="B4371" s="74" t="s">
        <v>31068</v>
      </c>
      <c r="C4371" s="73" t="s">
        <v>101</v>
      </c>
      <c r="D4371" s="75">
        <v>8971.6200000000008</v>
      </c>
      <c r="E4371" s="75">
        <v>8680.8799999999992</v>
      </c>
      <c r="F4371" s="73" t="s">
        <v>17</v>
      </c>
    </row>
    <row r="4372" spans="1:6" ht="38.25" x14ac:dyDescent="0.25">
      <c r="A4372" s="73">
        <v>98026</v>
      </c>
      <c r="B4372" s="74" t="s">
        <v>31069</v>
      </c>
      <c r="C4372" s="73" t="s">
        <v>101</v>
      </c>
      <c r="D4372" s="75">
        <v>10122.42</v>
      </c>
      <c r="E4372" s="75">
        <v>9796.32</v>
      </c>
      <c r="F4372" s="73" t="s">
        <v>17</v>
      </c>
    </row>
    <row r="4373" spans="1:6" ht="38.25" x14ac:dyDescent="0.25">
      <c r="A4373" s="73">
        <v>98028</v>
      </c>
      <c r="B4373" s="74" t="s">
        <v>31070</v>
      </c>
      <c r="C4373" s="73" t="s">
        <v>101</v>
      </c>
      <c r="D4373" s="75">
        <v>11273.24</v>
      </c>
      <c r="E4373" s="75">
        <v>10911.85</v>
      </c>
      <c r="F4373" s="73" t="s">
        <v>17</v>
      </c>
    </row>
    <row r="4374" spans="1:6" ht="38.25" x14ac:dyDescent="0.25">
      <c r="A4374" s="73">
        <v>98030</v>
      </c>
      <c r="B4374" s="74" t="s">
        <v>31071</v>
      </c>
      <c r="C4374" s="73" t="s">
        <v>101</v>
      </c>
      <c r="D4374" s="75">
        <v>9190.7000000000007</v>
      </c>
      <c r="E4374" s="75">
        <v>8902.35</v>
      </c>
      <c r="F4374" s="73" t="s">
        <v>17</v>
      </c>
    </row>
    <row r="4375" spans="1:6" ht="38.25" x14ac:dyDescent="0.25">
      <c r="A4375" s="73">
        <v>98032</v>
      </c>
      <c r="B4375" s="74" t="s">
        <v>31072</v>
      </c>
      <c r="C4375" s="73" t="s">
        <v>101</v>
      </c>
      <c r="D4375" s="75">
        <v>10580.36</v>
      </c>
      <c r="E4375" s="75">
        <v>10251.82</v>
      </c>
      <c r="F4375" s="73" t="s">
        <v>17</v>
      </c>
    </row>
    <row r="4376" spans="1:6" ht="38.25" x14ac:dyDescent="0.25">
      <c r="A4376" s="73">
        <v>98034</v>
      </c>
      <c r="B4376" s="74" t="s">
        <v>31073</v>
      </c>
      <c r="C4376" s="73" t="s">
        <v>101</v>
      </c>
      <c r="D4376" s="75">
        <v>11970.01</v>
      </c>
      <c r="E4376" s="75">
        <v>11601.34</v>
      </c>
      <c r="F4376" s="73" t="s">
        <v>17</v>
      </c>
    </row>
    <row r="4377" spans="1:6" ht="38.25" x14ac:dyDescent="0.25">
      <c r="A4377" s="73">
        <v>98036</v>
      </c>
      <c r="B4377" s="74" t="s">
        <v>31074</v>
      </c>
      <c r="C4377" s="73" t="s">
        <v>101</v>
      </c>
      <c r="D4377" s="75">
        <v>13359.64</v>
      </c>
      <c r="E4377" s="75">
        <v>12950.78</v>
      </c>
      <c r="F4377" s="73" t="s">
        <v>17</v>
      </c>
    </row>
    <row r="4378" spans="1:6" ht="38.25" x14ac:dyDescent="0.25">
      <c r="A4378" s="73">
        <v>98038</v>
      </c>
      <c r="B4378" s="74" t="s">
        <v>31075</v>
      </c>
      <c r="C4378" s="73" t="s">
        <v>101</v>
      </c>
      <c r="D4378" s="75">
        <v>12227.69</v>
      </c>
      <c r="E4378" s="75">
        <v>11854.18</v>
      </c>
      <c r="F4378" s="73" t="s">
        <v>17</v>
      </c>
    </row>
    <row r="4379" spans="1:6" ht="38.25" x14ac:dyDescent="0.25">
      <c r="A4379" s="73">
        <v>98040</v>
      </c>
      <c r="B4379" s="74" t="s">
        <v>31076</v>
      </c>
      <c r="C4379" s="73" t="s">
        <v>101</v>
      </c>
      <c r="D4379" s="75">
        <v>13825.62</v>
      </c>
      <c r="E4379" s="75">
        <v>13407.19</v>
      </c>
      <c r="F4379" s="73" t="s">
        <v>17</v>
      </c>
    </row>
    <row r="4380" spans="1:6" ht="38.25" x14ac:dyDescent="0.25">
      <c r="A4380" s="73">
        <v>98042</v>
      </c>
      <c r="B4380" s="74" t="s">
        <v>31077</v>
      </c>
      <c r="C4380" s="73" t="s">
        <v>101</v>
      </c>
      <c r="D4380" s="75">
        <v>15423.62</v>
      </c>
      <c r="E4380" s="75">
        <v>14960.26</v>
      </c>
      <c r="F4380" s="73" t="s">
        <v>17</v>
      </c>
    </row>
    <row r="4381" spans="1:6" ht="38.25" x14ac:dyDescent="0.25">
      <c r="A4381" s="73">
        <v>98044</v>
      </c>
      <c r="B4381" s="74" t="s">
        <v>31078</v>
      </c>
      <c r="C4381" s="73" t="s">
        <v>101</v>
      </c>
      <c r="D4381" s="75">
        <v>15681.4</v>
      </c>
      <c r="E4381" s="75">
        <v>15213.22</v>
      </c>
      <c r="F4381" s="73" t="s">
        <v>17</v>
      </c>
    </row>
    <row r="4382" spans="1:6" ht="38.25" x14ac:dyDescent="0.25">
      <c r="A4382" s="73">
        <v>98046</v>
      </c>
      <c r="B4382" s="74" t="s">
        <v>31079</v>
      </c>
      <c r="C4382" s="73" t="s">
        <v>101</v>
      </c>
      <c r="D4382" s="75">
        <v>17487.46</v>
      </c>
      <c r="E4382" s="75">
        <v>16969.63</v>
      </c>
      <c r="F4382" s="73" t="s">
        <v>17</v>
      </c>
    </row>
    <row r="4383" spans="1:6" ht="38.25" x14ac:dyDescent="0.25">
      <c r="A4383" s="73">
        <v>98048</v>
      </c>
      <c r="B4383" s="74" t="s">
        <v>31080</v>
      </c>
      <c r="C4383" s="73" t="s">
        <v>101</v>
      </c>
      <c r="D4383" s="75">
        <v>19551.419999999998</v>
      </c>
      <c r="E4383" s="75">
        <v>18979.11</v>
      </c>
      <c r="F4383" s="73" t="s">
        <v>17</v>
      </c>
    </row>
    <row r="4384" spans="1:6" ht="38.25" x14ac:dyDescent="0.25">
      <c r="A4384" s="73">
        <v>98052</v>
      </c>
      <c r="B4384" s="74" t="s">
        <v>31081</v>
      </c>
      <c r="C4384" s="73" t="s">
        <v>101</v>
      </c>
      <c r="D4384" s="75">
        <v>2177.48</v>
      </c>
      <c r="E4384" s="75">
        <v>2150.2800000000002</v>
      </c>
      <c r="F4384" s="73" t="s">
        <v>17</v>
      </c>
    </row>
    <row r="4385" spans="1:6" ht="38.25" x14ac:dyDescent="0.25">
      <c r="A4385" s="73">
        <v>98053</v>
      </c>
      <c r="B4385" s="74" t="s">
        <v>31082</v>
      </c>
      <c r="C4385" s="73" t="s">
        <v>101</v>
      </c>
      <c r="D4385" s="75">
        <v>2995.67</v>
      </c>
      <c r="E4385" s="75">
        <v>2959.25</v>
      </c>
      <c r="F4385" s="73" t="s">
        <v>17</v>
      </c>
    </row>
    <row r="4386" spans="1:6" ht="38.25" x14ac:dyDescent="0.25">
      <c r="A4386" s="73">
        <v>98054</v>
      </c>
      <c r="B4386" s="74" t="s">
        <v>31083</v>
      </c>
      <c r="C4386" s="73" t="s">
        <v>101</v>
      </c>
      <c r="D4386" s="75">
        <v>4855.2</v>
      </c>
      <c r="E4386" s="75">
        <v>4816.6400000000003</v>
      </c>
      <c r="F4386" s="73" t="s">
        <v>17</v>
      </c>
    </row>
    <row r="4387" spans="1:6" ht="38.25" x14ac:dyDescent="0.25">
      <c r="A4387" s="73">
        <v>98055</v>
      </c>
      <c r="B4387" s="74" t="s">
        <v>31084</v>
      </c>
      <c r="C4387" s="73" t="s">
        <v>101</v>
      </c>
      <c r="D4387" s="75">
        <v>6599.54</v>
      </c>
      <c r="E4387" s="75">
        <v>6546.62</v>
      </c>
      <c r="F4387" s="73" t="s">
        <v>17</v>
      </c>
    </row>
    <row r="4388" spans="1:6" ht="38.25" x14ac:dyDescent="0.25">
      <c r="A4388" s="73">
        <v>98056</v>
      </c>
      <c r="B4388" s="74" t="s">
        <v>31085</v>
      </c>
      <c r="C4388" s="73" t="s">
        <v>101</v>
      </c>
      <c r="D4388" s="75">
        <v>7708.22</v>
      </c>
      <c r="E4388" s="75">
        <v>7651.52</v>
      </c>
      <c r="F4388" s="73" t="s">
        <v>17</v>
      </c>
    </row>
    <row r="4389" spans="1:6" ht="38.25" x14ac:dyDescent="0.25">
      <c r="A4389" s="73">
        <v>98057</v>
      </c>
      <c r="B4389" s="74" t="s">
        <v>31086</v>
      </c>
      <c r="C4389" s="73" t="s">
        <v>101</v>
      </c>
      <c r="D4389" s="75">
        <v>9169.91</v>
      </c>
      <c r="E4389" s="75">
        <v>9100.07</v>
      </c>
      <c r="F4389" s="73" t="s">
        <v>17</v>
      </c>
    </row>
    <row r="4390" spans="1:6" ht="38.25" x14ac:dyDescent="0.25">
      <c r="A4390" s="73">
        <v>98058</v>
      </c>
      <c r="B4390" s="74" t="s">
        <v>31087</v>
      </c>
      <c r="C4390" s="73" t="s">
        <v>101</v>
      </c>
      <c r="D4390" s="75">
        <v>1886.25</v>
      </c>
      <c r="E4390" s="75">
        <v>1854.42</v>
      </c>
      <c r="F4390" s="73" t="s">
        <v>17</v>
      </c>
    </row>
    <row r="4391" spans="1:6" ht="38.25" x14ac:dyDescent="0.25">
      <c r="A4391" s="73">
        <v>98059</v>
      </c>
      <c r="B4391" s="74" t="s">
        <v>31088</v>
      </c>
      <c r="C4391" s="73" t="s">
        <v>101</v>
      </c>
      <c r="D4391" s="75">
        <v>4059.73</v>
      </c>
      <c r="E4391" s="75">
        <v>4012.23</v>
      </c>
      <c r="F4391" s="73" t="s">
        <v>17</v>
      </c>
    </row>
    <row r="4392" spans="1:6" ht="38.25" x14ac:dyDescent="0.25">
      <c r="A4392" s="73">
        <v>98060</v>
      </c>
      <c r="B4392" s="74" t="s">
        <v>31089</v>
      </c>
      <c r="C4392" s="73" t="s">
        <v>101</v>
      </c>
      <c r="D4392" s="75">
        <v>5680.1</v>
      </c>
      <c r="E4392" s="75">
        <v>5611.04</v>
      </c>
      <c r="F4392" s="73" t="s">
        <v>17</v>
      </c>
    </row>
    <row r="4393" spans="1:6" ht="38.25" x14ac:dyDescent="0.25">
      <c r="A4393" s="73">
        <v>98061</v>
      </c>
      <c r="B4393" s="74" t="s">
        <v>31090</v>
      </c>
      <c r="C4393" s="73" t="s">
        <v>101</v>
      </c>
      <c r="D4393" s="75">
        <v>7928.03</v>
      </c>
      <c r="E4393" s="75">
        <v>7832.93</v>
      </c>
      <c r="F4393" s="73" t="s">
        <v>17</v>
      </c>
    </row>
    <row r="4394" spans="1:6" ht="38.25" x14ac:dyDescent="0.25">
      <c r="A4394" s="73">
        <v>98062</v>
      </c>
      <c r="B4394" s="74" t="s">
        <v>31091</v>
      </c>
      <c r="C4394" s="73" t="s">
        <v>101</v>
      </c>
      <c r="D4394" s="75">
        <v>3216.48</v>
      </c>
      <c r="E4394" s="75">
        <v>3185.52</v>
      </c>
      <c r="F4394" s="73" t="s">
        <v>17</v>
      </c>
    </row>
    <row r="4395" spans="1:6" ht="38.25" x14ac:dyDescent="0.25">
      <c r="A4395" s="73">
        <v>98063</v>
      </c>
      <c r="B4395" s="74" t="s">
        <v>31092</v>
      </c>
      <c r="C4395" s="73" t="s">
        <v>101</v>
      </c>
      <c r="D4395" s="75">
        <v>4913.9399999999996</v>
      </c>
      <c r="E4395" s="75">
        <v>4868.12</v>
      </c>
      <c r="F4395" s="73" t="s">
        <v>17</v>
      </c>
    </row>
    <row r="4396" spans="1:6" ht="38.25" x14ac:dyDescent="0.25">
      <c r="A4396" s="73">
        <v>98064</v>
      </c>
      <c r="B4396" s="74" t="s">
        <v>31093</v>
      </c>
      <c r="C4396" s="73" t="s">
        <v>101</v>
      </c>
      <c r="D4396" s="75">
        <v>5686.59</v>
      </c>
      <c r="E4396" s="75">
        <v>5638.34</v>
      </c>
      <c r="F4396" s="73" t="s">
        <v>17</v>
      </c>
    </row>
    <row r="4397" spans="1:6" ht="38.25" x14ac:dyDescent="0.25">
      <c r="A4397" s="73">
        <v>98065</v>
      </c>
      <c r="B4397" s="74" t="s">
        <v>31094</v>
      </c>
      <c r="C4397" s="73" t="s">
        <v>101</v>
      </c>
      <c r="D4397" s="75">
        <v>7900.43</v>
      </c>
      <c r="E4397" s="75">
        <v>7836.6</v>
      </c>
      <c r="F4397" s="73" t="s">
        <v>17</v>
      </c>
    </row>
    <row r="4398" spans="1:6" ht="38.25" x14ac:dyDescent="0.25">
      <c r="A4398" s="73">
        <v>98066</v>
      </c>
      <c r="B4398" s="74" t="s">
        <v>4589</v>
      </c>
      <c r="C4398" s="73" t="s">
        <v>101</v>
      </c>
      <c r="D4398" s="75">
        <v>4885.6099999999997</v>
      </c>
      <c r="E4398" s="75">
        <v>4691.8100000000004</v>
      </c>
      <c r="F4398" s="73" t="s">
        <v>17</v>
      </c>
    </row>
    <row r="4399" spans="1:6" ht="38.25" x14ac:dyDescent="0.25">
      <c r="A4399" s="73">
        <v>98067</v>
      </c>
      <c r="B4399" s="74" t="s">
        <v>4590</v>
      </c>
      <c r="C4399" s="73" t="s">
        <v>101</v>
      </c>
      <c r="D4399" s="75">
        <v>6508.79</v>
      </c>
      <c r="E4399" s="75">
        <v>6249.58</v>
      </c>
      <c r="F4399" s="73" t="s">
        <v>17</v>
      </c>
    </row>
    <row r="4400" spans="1:6" ht="38.25" x14ac:dyDescent="0.25">
      <c r="A4400" s="73">
        <v>98068</v>
      </c>
      <c r="B4400" s="74" t="s">
        <v>4591</v>
      </c>
      <c r="C4400" s="73" t="s">
        <v>101</v>
      </c>
      <c r="D4400" s="75">
        <v>9194.56</v>
      </c>
      <c r="E4400" s="75">
        <v>8826.81</v>
      </c>
      <c r="F4400" s="73" t="s">
        <v>17</v>
      </c>
    </row>
    <row r="4401" spans="1:6" ht="38.25" x14ac:dyDescent="0.25">
      <c r="A4401" s="73">
        <v>98069</v>
      </c>
      <c r="B4401" s="74" t="s">
        <v>4592</v>
      </c>
      <c r="C4401" s="73" t="s">
        <v>101</v>
      </c>
      <c r="D4401" s="75">
        <v>12388.68</v>
      </c>
      <c r="E4401" s="75">
        <v>11890.81</v>
      </c>
      <c r="F4401" s="73" t="s">
        <v>17</v>
      </c>
    </row>
    <row r="4402" spans="1:6" ht="38.25" x14ac:dyDescent="0.25">
      <c r="A4402" s="73">
        <v>98070</v>
      </c>
      <c r="B4402" s="74" t="s">
        <v>4593</v>
      </c>
      <c r="C4402" s="73" t="s">
        <v>101</v>
      </c>
      <c r="D4402" s="75">
        <v>14133.83</v>
      </c>
      <c r="E4402" s="75">
        <v>13565.89</v>
      </c>
      <c r="F4402" s="73" t="s">
        <v>17</v>
      </c>
    </row>
    <row r="4403" spans="1:6" ht="38.25" x14ac:dyDescent="0.25">
      <c r="A4403" s="73">
        <v>98071</v>
      </c>
      <c r="B4403" s="74" t="s">
        <v>4594</v>
      </c>
      <c r="C4403" s="73" t="s">
        <v>101</v>
      </c>
      <c r="D4403" s="75">
        <v>15374.12</v>
      </c>
      <c r="E4403" s="75">
        <v>14757.38</v>
      </c>
      <c r="F4403" s="73" t="s">
        <v>17</v>
      </c>
    </row>
    <row r="4404" spans="1:6" ht="38.25" x14ac:dyDescent="0.25">
      <c r="A4404" s="73">
        <v>98072</v>
      </c>
      <c r="B4404" s="74" t="s">
        <v>4595</v>
      </c>
      <c r="C4404" s="73" t="s">
        <v>101</v>
      </c>
      <c r="D4404" s="75">
        <v>4127.22</v>
      </c>
      <c r="E4404" s="75">
        <v>3962.49</v>
      </c>
      <c r="F4404" s="73" t="s">
        <v>17</v>
      </c>
    </row>
    <row r="4405" spans="1:6" ht="38.25" x14ac:dyDescent="0.25">
      <c r="A4405" s="73">
        <v>98073</v>
      </c>
      <c r="B4405" s="74" t="s">
        <v>4596</v>
      </c>
      <c r="C4405" s="73" t="s">
        <v>101</v>
      </c>
      <c r="D4405" s="75">
        <v>6512.2</v>
      </c>
      <c r="E4405" s="75">
        <v>6252.29</v>
      </c>
      <c r="F4405" s="73" t="s">
        <v>17</v>
      </c>
    </row>
    <row r="4406" spans="1:6" ht="38.25" x14ac:dyDescent="0.25">
      <c r="A4406" s="73">
        <v>98074</v>
      </c>
      <c r="B4406" s="74" t="s">
        <v>4597</v>
      </c>
      <c r="C4406" s="73" t="s">
        <v>101</v>
      </c>
      <c r="D4406" s="75">
        <v>10189.959999999999</v>
      </c>
      <c r="E4406" s="75">
        <v>9784.16</v>
      </c>
      <c r="F4406" s="73" t="s">
        <v>17</v>
      </c>
    </row>
    <row r="4407" spans="1:6" ht="38.25" x14ac:dyDescent="0.25">
      <c r="A4407" s="73">
        <v>98075</v>
      </c>
      <c r="B4407" s="74" t="s">
        <v>4598</v>
      </c>
      <c r="C4407" s="73" t="s">
        <v>101</v>
      </c>
      <c r="D4407" s="75">
        <v>13291.04</v>
      </c>
      <c r="E4407" s="75">
        <v>12762.6</v>
      </c>
      <c r="F4407" s="73" t="s">
        <v>17</v>
      </c>
    </row>
    <row r="4408" spans="1:6" ht="38.25" x14ac:dyDescent="0.25">
      <c r="A4408" s="73">
        <v>98076</v>
      </c>
      <c r="B4408" s="74" t="s">
        <v>4599</v>
      </c>
      <c r="C4408" s="73" t="s">
        <v>101</v>
      </c>
      <c r="D4408" s="75">
        <v>15365.42</v>
      </c>
      <c r="E4408" s="75">
        <v>14755.04</v>
      </c>
      <c r="F4408" s="73" t="s">
        <v>17</v>
      </c>
    </row>
    <row r="4409" spans="1:6" ht="38.25" x14ac:dyDescent="0.25">
      <c r="A4409" s="73">
        <v>98077</v>
      </c>
      <c r="B4409" s="74" t="s">
        <v>4600</v>
      </c>
      <c r="C4409" s="73" t="s">
        <v>101</v>
      </c>
      <c r="D4409" s="75">
        <v>18118.11</v>
      </c>
      <c r="E4409" s="75">
        <v>17398.91</v>
      </c>
      <c r="F4409" s="73" t="s">
        <v>17</v>
      </c>
    </row>
    <row r="4410" spans="1:6" ht="38.25" x14ac:dyDescent="0.25">
      <c r="A4410" s="73">
        <v>98078</v>
      </c>
      <c r="B4410" s="74" t="s">
        <v>4601</v>
      </c>
      <c r="C4410" s="73" t="s">
        <v>101</v>
      </c>
      <c r="D4410" s="75">
        <v>4380.28</v>
      </c>
      <c r="E4410" s="75">
        <v>4214.8999999999996</v>
      </c>
      <c r="F4410" s="73" t="s">
        <v>17</v>
      </c>
    </row>
    <row r="4411" spans="1:6" ht="38.25" x14ac:dyDescent="0.25">
      <c r="A4411" s="73">
        <v>98079</v>
      </c>
      <c r="B4411" s="74" t="s">
        <v>4602</v>
      </c>
      <c r="C4411" s="73" t="s">
        <v>101</v>
      </c>
      <c r="D4411" s="75">
        <v>7706.46</v>
      </c>
      <c r="E4411" s="75">
        <v>7416.22</v>
      </c>
      <c r="F4411" s="73" t="s">
        <v>17</v>
      </c>
    </row>
    <row r="4412" spans="1:6" ht="38.25" x14ac:dyDescent="0.25">
      <c r="A4412" s="73">
        <v>98080</v>
      </c>
      <c r="B4412" s="74" t="s">
        <v>4603</v>
      </c>
      <c r="C4412" s="73" t="s">
        <v>101</v>
      </c>
      <c r="D4412" s="75">
        <v>9962.35</v>
      </c>
      <c r="E4412" s="75">
        <v>9586.56</v>
      </c>
      <c r="F4412" s="73" t="s">
        <v>17</v>
      </c>
    </row>
    <row r="4413" spans="1:6" ht="38.25" x14ac:dyDescent="0.25">
      <c r="A4413" s="73">
        <v>98081</v>
      </c>
      <c r="B4413" s="74" t="s">
        <v>4604</v>
      </c>
      <c r="C4413" s="73" t="s">
        <v>101</v>
      </c>
      <c r="D4413" s="75">
        <v>14799.8</v>
      </c>
      <c r="E4413" s="75">
        <v>14241.06</v>
      </c>
      <c r="F4413" s="73" t="s">
        <v>17</v>
      </c>
    </row>
    <row r="4414" spans="1:6" ht="38.25" x14ac:dyDescent="0.25">
      <c r="A4414" s="73">
        <v>98082</v>
      </c>
      <c r="B4414" s="74" t="s">
        <v>4605</v>
      </c>
      <c r="C4414" s="73" t="s">
        <v>101</v>
      </c>
      <c r="D4414" s="75">
        <v>4008.69</v>
      </c>
      <c r="E4414" s="75">
        <v>3855.62</v>
      </c>
      <c r="F4414" s="73" t="s">
        <v>17</v>
      </c>
    </row>
    <row r="4415" spans="1:6" ht="38.25" x14ac:dyDescent="0.25">
      <c r="A4415" s="73">
        <v>98083</v>
      </c>
      <c r="B4415" s="74" t="s">
        <v>4606</v>
      </c>
      <c r="C4415" s="73" t="s">
        <v>101</v>
      </c>
      <c r="D4415" s="75">
        <v>5285.62</v>
      </c>
      <c r="E4415" s="75">
        <v>5082.1400000000003</v>
      </c>
      <c r="F4415" s="73" t="s">
        <v>17</v>
      </c>
    </row>
    <row r="4416" spans="1:6" ht="38.25" x14ac:dyDescent="0.25">
      <c r="A4416" s="73">
        <v>98084</v>
      </c>
      <c r="B4416" s="74" t="s">
        <v>4607</v>
      </c>
      <c r="C4416" s="73" t="s">
        <v>101</v>
      </c>
      <c r="D4416" s="75">
        <v>7410</v>
      </c>
      <c r="E4416" s="75">
        <v>7122.21</v>
      </c>
      <c r="F4416" s="73" t="s">
        <v>17</v>
      </c>
    </row>
    <row r="4417" spans="1:6" ht="38.25" x14ac:dyDescent="0.25">
      <c r="A4417" s="73">
        <v>98085</v>
      </c>
      <c r="B4417" s="74" t="s">
        <v>4608</v>
      </c>
      <c r="C4417" s="73" t="s">
        <v>101</v>
      </c>
      <c r="D4417" s="75">
        <v>10047.49</v>
      </c>
      <c r="E4417" s="75">
        <v>9653.85</v>
      </c>
      <c r="F4417" s="73" t="s">
        <v>17</v>
      </c>
    </row>
    <row r="4418" spans="1:6" ht="38.25" x14ac:dyDescent="0.25">
      <c r="A4418" s="73">
        <v>98086</v>
      </c>
      <c r="B4418" s="74" t="s">
        <v>4609</v>
      </c>
      <c r="C4418" s="73" t="s">
        <v>101</v>
      </c>
      <c r="D4418" s="75">
        <v>11339.83</v>
      </c>
      <c r="E4418" s="75">
        <v>10895.29</v>
      </c>
      <c r="F4418" s="73" t="s">
        <v>17</v>
      </c>
    </row>
    <row r="4419" spans="1:6" ht="38.25" x14ac:dyDescent="0.25">
      <c r="A4419" s="73">
        <v>98087</v>
      </c>
      <c r="B4419" s="74" t="s">
        <v>4610</v>
      </c>
      <c r="C4419" s="73" t="s">
        <v>101</v>
      </c>
      <c r="D4419" s="75">
        <v>12099.84</v>
      </c>
      <c r="E4419" s="75">
        <v>11626.44</v>
      </c>
      <c r="F4419" s="73" t="s">
        <v>17</v>
      </c>
    </row>
    <row r="4420" spans="1:6" ht="38.25" x14ac:dyDescent="0.25">
      <c r="A4420" s="73">
        <v>98088</v>
      </c>
      <c r="B4420" s="74" t="s">
        <v>4611</v>
      </c>
      <c r="C4420" s="73" t="s">
        <v>101</v>
      </c>
      <c r="D4420" s="75">
        <v>3472.55</v>
      </c>
      <c r="E4420" s="75">
        <v>3341.29</v>
      </c>
      <c r="F4420" s="73" t="s">
        <v>17</v>
      </c>
    </row>
    <row r="4421" spans="1:6" ht="38.25" x14ac:dyDescent="0.25">
      <c r="A4421" s="73">
        <v>98089</v>
      </c>
      <c r="B4421" s="74" t="s">
        <v>4612</v>
      </c>
      <c r="C4421" s="73" t="s">
        <v>101</v>
      </c>
      <c r="D4421" s="75">
        <v>5505.93</v>
      </c>
      <c r="E4421" s="75">
        <v>5296.01</v>
      </c>
      <c r="F4421" s="73" t="s">
        <v>17</v>
      </c>
    </row>
    <row r="4422" spans="1:6" ht="38.25" x14ac:dyDescent="0.25">
      <c r="A4422" s="73">
        <v>98090</v>
      </c>
      <c r="B4422" s="74" t="s">
        <v>4613</v>
      </c>
      <c r="C4422" s="73" t="s">
        <v>101</v>
      </c>
      <c r="D4422" s="75">
        <v>8672.9</v>
      </c>
      <c r="E4422" s="75">
        <v>8341.16</v>
      </c>
      <c r="F4422" s="73" t="s">
        <v>17</v>
      </c>
    </row>
    <row r="4423" spans="1:6" ht="38.25" x14ac:dyDescent="0.25">
      <c r="A4423" s="73">
        <v>98091</v>
      </c>
      <c r="B4423" s="74" t="s">
        <v>4614</v>
      </c>
      <c r="C4423" s="73" t="s">
        <v>101</v>
      </c>
      <c r="D4423" s="75">
        <v>11342.53</v>
      </c>
      <c r="E4423" s="75">
        <v>10908.45</v>
      </c>
      <c r="F4423" s="73" t="s">
        <v>17</v>
      </c>
    </row>
    <row r="4424" spans="1:6" ht="38.25" x14ac:dyDescent="0.25">
      <c r="A4424" s="73">
        <v>98092</v>
      </c>
      <c r="B4424" s="74" t="s">
        <v>4615</v>
      </c>
      <c r="C4424" s="73" t="s">
        <v>101</v>
      </c>
      <c r="D4424" s="75">
        <v>13186.61</v>
      </c>
      <c r="E4424" s="75">
        <v>12681.44</v>
      </c>
      <c r="F4424" s="73" t="s">
        <v>17</v>
      </c>
    </row>
    <row r="4425" spans="1:6" ht="38.25" x14ac:dyDescent="0.25">
      <c r="A4425" s="73">
        <v>98093</v>
      </c>
      <c r="B4425" s="74" t="s">
        <v>4616</v>
      </c>
      <c r="C4425" s="73" t="s">
        <v>101</v>
      </c>
      <c r="D4425" s="75">
        <v>15574.83</v>
      </c>
      <c r="E4425" s="75">
        <v>14978.04</v>
      </c>
      <c r="F4425" s="73" t="s">
        <v>17</v>
      </c>
    </row>
    <row r="4426" spans="1:6" ht="38.25" x14ac:dyDescent="0.25">
      <c r="A4426" s="73">
        <v>98094</v>
      </c>
      <c r="B4426" s="74" t="s">
        <v>4617</v>
      </c>
      <c r="C4426" s="73" t="s">
        <v>101</v>
      </c>
      <c r="D4426" s="75">
        <v>2892.76</v>
      </c>
      <c r="E4426" s="75">
        <v>2788.57</v>
      </c>
      <c r="F4426" s="73" t="s">
        <v>17</v>
      </c>
    </row>
    <row r="4427" spans="1:6" ht="38.25" x14ac:dyDescent="0.25">
      <c r="A4427" s="73">
        <v>98099</v>
      </c>
      <c r="B4427" s="74" t="s">
        <v>4618</v>
      </c>
      <c r="C4427" s="73" t="s">
        <v>101</v>
      </c>
      <c r="D4427" s="75">
        <v>4955.8900000000003</v>
      </c>
      <c r="E4427" s="75">
        <v>4776.84</v>
      </c>
      <c r="F4427" s="73" t="s">
        <v>17</v>
      </c>
    </row>
    <row r="4428" spans="1:6" ht="38.25" x14ac:dyDescent="0.25">
      <c r="A4428" s="73">
        <v>98100</v>
      </c>
      <c r="B4428" s="74" t="s">
        <v>4619</v>
      </c>
      <c r="C4428" s="73" t="s">
        <v>101</v>
      </c>
      <c r="D4428" s="75">
        <v>6509.99</v>
      </c>
      <c r="E4428" s="75">
        <v>6273.14</v>
      </c>
      <c r="F4428" s="73" t="s">
        <v>17</v>
      </c>
    </row>
    <row r="4429" spans="1:6" ht="38.25" x14ac:dyDescent="0.25">
      <c r="A4429" s="73">
        <v>98101</v>
      </c>
      <c r="B4429" s="74" t="s">
        <v>4620</v>
      </c>
      <c r="C4429" s="73" t="s">
        <v>101</v>
      </c>
      <c r="D4429" s="75">
        <v>9638.1200000000008</v>
      </c>
      <c r="E4429" s="75">
        <v>9285.5400000000009</v>
      </c>
      <c r="F4429" s="73" t="s">
        <v>17</v>
      </c>
    </row>
    <row r="4430" spans="1:6" ht="25.5" x14ac:dyDescent="0.25">
      <c r="A4430" s="73">
        <v>98102</v>
      </c>
      <c r="B4430" s="74" t="s">
        <v>4621</v>
      </c>
      <c r="C4430" s="73" t="s">
        <v>101</v>
      </c>
      <c r="D4430" s="75">
        <v>188.25</v>
      </c>
      <c r="E4430" s="75">
        <v>187.7</v>
      </c>
      <c r="F4430" s="73" t="s">
        <v>17</v>
      </c>
    </row>
    <row r="4431" spans="1:6" ht="38.25" x14ac:dyDescent="0.25">
      <c r="A4431" s="73">
        <v>98104</v>
      </c>
      <c r="B4431" s="74" t="s">
        <v>4622</v>
      </c>
      <c r="C4431" s="73" t="s">
        <v>101</v>
      </c>
      <c r="D4431" s="75">
        <v>389.49</v>
      </c>
      <c r="E4431" s="75">
        <v>370.41</v>
      </c>
      <c r="F4431" s="73" t="s">
        <v>17</v>
      </c>
    </row>
    <row r="4432" spans="1:6" ht="38.25" x14ac:dyDescent="0.25">
      <c r="A4432" s="73">
        <v>98105</v>
      </c>
      <c r="B4432" s="74" t="s">
        <v>4623</v>
      </c>
      <c r="C4432" s="73" t="s">
        <v>101</v>
      </c>
      <c r="D4432" s="75">
        <v>680.28</v>
      </c>
      <c r="E4432" s="75">
        <v>646.64</v>
      </c>
      <c r="F4432" s="73" t="s">
        <v>17</v>
      </c>
    </row>
    <row r="4433" spans="1:6" ht="38.25" x14ac:dyDescent="0.25">
      <c r="A4433" s="73">
        <v>98106</v>
      </c>
      <c r="B4433" s="74" t="s">
        <v>4624</v>
      </c>
      <c r="C4433" s="73" t="s">
        <v>101</v>
      </c>
      <c r="D4433" s="75">
        <v>1120.58</v>
      </c>
      <c r="E4433" s="75">
        <v>1065.3900000000001</v>
      </c>
      <c r="F4433" s="73" t="s">
        <v>17</v>
      </c>
    </row>
    <row r="4434" spans="1:6" ht="38.25" x14ac:dyDescent="0.25">
      <c r="A4434" s="73">
        <v>98107</v>
      </c>
      <c r="B4434" s="74" t="s">
        <v>4625</v>
      </c>
      <c r="C4434" s="73" t="s">
        <v>101</v>
      </c>
      <c r="D4434" s="75">
        <v>300.26</v>
      </c>
      <c r="E4434" s="75">
        <v>286.18</v>
      </c>
      <c r="F4434" s="73" t="s">
        <v>17</v>
      </c>
    </row>
    <row r="4435" spans="1:6" ht="38.25" x14ac:dyDescent="0.25">
      <c r="A4435" s="73">
        <v>98108</v>
      </c>
      <c r="B4435" s="74" t="s">
        <v>4626</v>
      </c>
      <c r="C4435" s="73" t="s">
        <v>101</v>
      </c>
      <c r="D4435" s="75">
        <v>536.13</v>
      </c>
      <c r="E4435" s="75">
        <v>510.55</v>
      </c>
      <c r="F4435" s="73" t="s">
        <v>17</v>
      </c>
    </row>
    <row r="4436" spans="1:6" ht="38.25" x14ac:dyDescent="0.25">
      <c r="A4436" s="73">
        <v>98109</v>
      </c>
      <c r="B4436" s="74" t="s">
        <v>4627</v>
      </c>
      <c r="C4436" s="73" t="s">
        <v>101</v>
      </c>
      <c r="D4436" s="75">
        <v>870.58</v>
      </c>
      <c r="E4436" s="75">
        <v>829.31</v>
      </c>
      <c r="F4436" s="73" t="s">
        <v>17</v>
      </c>
    </row>
    <row r="4437" spans="1:6" ht="25.5" x14ac:dyDescent="0.25">
      <c r="A4437" s="73">
        <v>98110</v>
      </c>
      <c r="B4437" s="74" t="s">
        <v>4628</v>
      </c>
      <c r="C4437" s="73" t="s">
        <v>101</v>
      </c>
      <c r="D4437" s="75">
        <v>422.13</v>
      </c>
      <c r="E4437" s="75">
        <v>420.84</v>
      </c>
      <c r="F4437" s="73" t="s">
        <v>17</v>
      </c>
    </row>
    <row r="4438" spans="1:6" ht="25.5" x14ac:dyDescent="0.25">
      <c r="A4438" s="73">
        <v>98111</v>
      </c>
      <c r="B4438" s="74" t="s">
        <v>4629</v>
      </c>
      <c r="C4438" s="73" t="s">
        <v>101</v>
      </c>
      <c r="D4438" s="75">
        <v>57.85</v>
      </c>
      <c r="E4438" s="75">
        <v>57.14</v>
      </c>
      <c r="F4438" s="73" t="s">
        <v>17</v>
      </c>
    </row>
    <row r="4439" spans="1:6" ht="25.5" x14ac:dyDescent="0.25">
      <c r="A4439" s="73">
        <v>98112</v>
      </c>
      <c r="B4439" s="74" t="s">
        <v>4630</v>
      </c>
      <c r="C4439" s="73" t="s">
        <v>101</v>
      </c>
      <c r="D4439" s="75">
        <v>109.02</v>
      </c>
      <c r="E4439" s="75">
        <v>107.07</v>
      </c>
      <c r="F4439" s="73" t="s">
        <v>17</v>
      </c>
    </row>
    <row r="4440" spans="1:6" ht="25.5" x14ac:dyDescent="0.25">
      <c r="A4440" s="73">
        <v>98114</v>
      </c>
      <c r="B4440" s="74" t="s">
        <v>4631</v>
      </c>
      <c r="C4440" s="73" t="s">
        <v>101</v>
      </c>
      <c r="D4440" s="75">
        <v>528.64</v>
      </c>
      <c r="E4440" s="75">
        <v>523.9</v>
      </c>
      <c r="F4440" s="73" t="s">
        <v>17</v>
      </c>
    </row>
    <row r="4441" spans="1:6" ht="25.5" x14ac:dyDescent="0.25">
      <c r="A4441" s="73">
        <v>98115</v>
      </c>
      <c r="B4441" s="74" t="s">
        <v>4632</v>
      </c>
      <c r="C4441" s="73" t="s">
        <v>101</v>
      </c>
      <c r="D4441" s="75">
        <v>106.51</v>
      </c>
      <c r="E4441" s="75">
        <v>100.84</v>
      </c>
      <c r="F4441" s="73" t="s">
        <v>17</v>
      </c>
    </row>
    <row r="4442" spans="1:6" ht="25.5" x14ac:dyDescent="0.25">
      <c r="A4442" s="73">
        <v>98301</v>
      </c>
      <c r="B4442" s="74" t="s">
        <v>36500</v>
      </c>
      <c r="C4442" s="73" t="s">
        <v>101</v>
      </c>
      <c r="D4442" s="75">
        <v>634.76</v>
      </c>
      <c r="E4442" s="75">
        <v>610.69000000000005</v>
      </c>
      <c r="F4442" s="73" t="s">
        <v>17</v>
      </c>
    </row>
    <row r="4443" spans="1:6" ht="25.5" x14ac:dyDescent="0.25">
      <c r="A4443" s="73">
        <v>98302</v>
      </c>
      <c r="B4443" s="74" t="s">
        <v>36501</v>
      </c>
      <c r="C4443" s="73" t="s">
        <v>101</v>
      </c>
      <c r="D4443" s="75">
        <v>1206.97</v>
      </c>
      <c r="E4443" s="75">
        <v>1182.9000000000001</v>
      </c>
      <c r="F4443" s="73" t="s">
        <v>17</v>
      </c>
    </row>
    <row r="4444" spans="1:6" ht="25.5" x14ac:dyDescent="0.25">
      <c r="A4444" s="73">
        <v>98304</v>
      </c>
      <c r="B4444" s="74" t="s">
        <v>36502</v>
      </c>
      <c r="C4444" s="73" t="s">
        <v>101</v>
      </c>
      <c r="D4444" s="75">
        <v>3802.43</v>
      </c>
      <c r="E4444" s="75">
        <v>3754.61</v>
      </c>
      <c r="F4444" s="73" t="s">
        <v>17</v>
      </c>
    </row>
    <row r="4445" spans="1:6" ht="25.5" x14ac:dyDescent="0.25">
      <c r="A4445" s="73">
        <v>98305</v>
      </c>
      <c r="B4445" s="74" t="s">
        <v>36503</v>
      </c>
      <c r="C4445" s="73" t="s">
        <v>101</v>
      </c>
      <c r="D4445" s="75">
        <v>2823.5</v>
      </c>
      <c r="E4445" s="75">
        <v>2819.52</v>
      </c>
      <c r="F4445" s="73" t="s">
        <v>17</v>
      </c>
    </row>
    <row r="4446" spans="1:6" ht="25.5" x14ac:dyDescent="0.25">
      <c r="A4446" s="73">
        <v>98306</v>
      </c>
      <c r="B4446" s="74" t="s">
        <v>36504</v>
      </c>
      <c r="C4446" s="73" t="s">
        <v>101</v>
      </c>
      <c r="D4446" s="75">
        <v>62.48</v>
      </c>
      <c r="E4446" s="75">
        <v>59.83</v>
      </c>
      <c r="F4446" s="73" t="s">
        <v>17</v>
      </c>
    </row>
    <row r="4447" spans="1:6" x14ac:dyDescent="0.25">
      <c r="A4447" s="73">
        <v>98307</v>
      </c>
      <c r="B4447" s="74" t="s">
        <v>36505</v>
      </c>
      <c r="C4447" s="73" t="s">
        <v>101</v>
      </c>
      <c r="D4447" s="75">
        <v>54.97</v>
      </c>
      <c r="E4447" s="75">
        <v>53.18</v>
      </c>
      <c r="F4447" s="73" t="s">
        <v>17</v>
      </c>
    </row>
    <row r="4448" spans="1:6" x14ac:dyDescent="0.25">
      <c r="A4448" s="73">
        <v>98308</v>
      </c>
      <c r="B4448" s="74" t="s">
        <v>36506</v>
      </c>
      <c r="C4448" s="73" t="s">
        <v>101</v>
      </c>
      <c r="D4448" s="75">
        <v>40.64</v>
      </c>
      <c r="E4448" s="75">
        <v>38.85</v>
      </c>
      <c r="F4448" s="73" t="s">
        <v>17</v>
      </c>
    </row>
    <row r="4449" spans="1:6" ht="38.25" x14ac:dyDescent="0.25">
      <c r="A4449" s="73">
        <v>98405</v>
      </c>
      <c r="B4449" s="74" t="s">
        <v>31095</v>
      </c>
      <c r="C4449" s="73" t="s">
        <v>101</v>
      </c>
      <c r="D4449" s="75">
        <v>2737.17</v>
      </c>
      <c r="E4449" s="75">
        <v>2632.61</v>
      </c>
      <c r="F4449" s="73" t="s">
        <v>17</v>
      </c>
    </row>
    <row r="4450" spans="1:6" ht="38.25" x14ac:dyDescent="0.25">
      <c r="A4450" s="73">
        <v>98406</v>
      </c>
      <c r="B4450" s="74" t="s">
        <v>31096</v>
      </c>
      <c r="C4450" s="73" t="s">
        <v>101</v>
      </c>
      <c r="D4450" s="75">
        <v>6706.69</v>
      </c>
      <c r="E4450" s="75">
        <v>6474.81</v>
      </c>
      <c r="F4450" s="73" t="s">
        <v>17</v>
      </c>
    </row>
    <row r="4451" spans="1:6" ht="38.25" x14ac:dyDescent="0.25">
      <c r="A4451" s="73">
        <v>98407</v>
      </c>
      <c r="B4451" s="74" t="s">
        <v>31097</v>
      </c>
      <c r="C4451" s="73" t="s">
        <v>101</v>
      </c>
      <c r="D4451" s="75">
        <v>4387.5200000000004</v>
      </c>
      <c r="E4451" s="75">
        <v>4233.3</v>
      </c>
      <c r="F4451" s="73" t="s">
        <v>17</v>
      </c>
    </row>
    <row r="4452" spans="1:6" ht="38.25" x14ac:dyDescent="0.25">
      <c r="A4452" s="73">
        <v>98408</v>
      </c>
      <c r="B4452" s="74" t="s">
        <v>31098</v>
      </c>
      <c r="C4452" s="73" t="s">
        <v>101</v>
      </c>
      <c r="D4452" s="75">
        <v>5148.91</v>
      </c>
      <c r="E4452" s="75">
        <v>4968.8100000000004</v>
      </c>
      <c r="F4452" s="73" t="s">
        <v>17</v>
      </c>
    </row>
    <row r="4453" spans="1:6" ht="38.25" x14ac:dyDescent="0.25">
      <c r="A4453" s="73">
        <v>98410</v>
      </c>
      <c r="B4453" s="74" t="s">
        <v>31099</v>
      </c>
      <c r="C4453" s="73" t="s">
        <v>101</v>
      </c>
      <c r="D4453" s="75">
        <v>1332.94</v>
      </c>
      <c r="E4453" s="75">
        <v>1305.78</v>
      </c>
      <c r="F4453" s="73" t="s">
        <v>17</v>
      </c>
    </row>
    <row r="4454" spans="1:6" ht="25.5" x14ac:dyDescent="0.25">
      <c r="A4454" s="73">
        <v>98461</v>
      </c>
      <c r="B4454" s="74" t="s">
        <v>4633</v>
      </c>
      <c r="C4454" s="73" t="s">
        <v>101</v>
      </c>
      <c r="D4454" s="75">
        <v>5615.94</v>
      </c>
      <c r="E4454" s="75">
        <v>5472.7</v>
      </c>
      <c r="F4454" s="73" t="s">
        <v>17</v>
      </c>
    </row>
    <row r="4455" spans="1:6" ht="25.5" x14ac:dyDescent="0.25">
      <c r="A4455" s="73">
        <v>98462</v>
      </c>
      <c r="B4455" s="74" t="s">
        <v>4634</v>
      </c>
      <c r="C4455" s="73" t="s">
        <v>101</v>
      </c>
      <c r="D4455" s="75">
        <v>9567.19</v>
      </c>
      <c r="E4455" s="75">
        <v>9318.92</v>
      </c>
      <c r="F4455" s="73" t="s">
        <v>17</v>
      </c>
    </row>
    <row r="4456" spans="1:6" ht="25.5" x14ac:dyDescent="0.25">
      <c r="A4456" s="73">
        <v>98463</v>
      </c>
      <c r="B4456" s="74" t="s">
        <v>4635</v>
      </c>
      <c r="C4456" s="73" t="s">
        <v>101</v>
      </c>
      <c r="D4456" s="75">
        <v>27.18</v>
      </c>
      <c r="E4456" s="75">
        <v>25.74</v>
      </c>
      <c r="F4456" s="73" t="s">
        <v>17</v>
      </c>
    </row>
    <row r="4457" spans="1:6" x14ac:dyDescent="0.25">
      <c r="A4457" s="73">
        <v>98509</v>
      </c>
      <c r="B4457" s="74" t="s">
        <v>31100</v>
      </c>
      <c r="C4457" s="73" t="s">
        <v>101</v>
      </c>
      <c r="D4457" s="75">
        <v>63.85</v>
      </c>
      <c r="E4457" s="75">
        <v>63.74</v>
      </c>
      <c r="F4457" s="73" t="s">
        <v>17</v>
      </c>
    </row>
    <row r="4458" spans="1:6" ht="25.5" x14ac:dyDescent="0.25">
      <c r="A4458" s="73">
        <v>98510</v>
      </c>
      <c r="B4458" s="74" t="s">
        <v>4636</v>
      </c>
      <c r="C4458" s="73" t="s">
        <v>101</v>
      </c>
      <c r="D4458" s="75">
        <v>103.98</v>
      </c>
      <c r="E4458" s="75">
        <v>101.71</v>
      </c>
      <c r="F4458" s="73" t="s">
        <v>17</v>
      </c>
    </row>
    <row r="4459" spans="1:6" ht="25.5" x14ac:dyDescent="0.25">
      <c r="A4459" s="73">
        <v>98511</v>
      </c>
      <c r="B4459" s="74" t="s">
        <v>4637</v>
      </c>
      <c r="C4459" s="73" t="s">
        <v>101</v>
      </c>
      <c r="D4459" s="75">
        <v>186.67</v>
      </c>
      <c r="E4459" s="75">
        <v>184.07</v>
      </c>
      <c r="F4459" s="73" t="s">
        <v>17</v>
      </c>
    </row>
    <row r="4460" spans="1:6" ht="25.5" x14ac:dyDescent="0.25">
      <c r="A4460" s="73">
        <v>98516</v>
      </c>
      <c r="B4460" s="74" t="s">
        <v>4638</v>
      </c>
      <c r="C4460" s="73" t="s">
        <v>101</v>
      </c>
      <c r="D4460" s="75">
        <v>356.32</v>
      </c>
      <c r="E4460" s="75">
        <v>345.95</v>
      </c>
      <c r="F4460" s="73" t="s">
        <v>17</v>
      </c>
    </row>
    <row r="4461" spans="1:6" ht="25.5" x14ac:dyDescent="0.25">
      <c r="A4461" s="73">
        <v>98526</v>
      </c>
      <c r="B4461" s="74" t="s">
        <v>4639</v>
      </c>
      <c r="C4461" s="73" t="s">
        <v>101</v>
      </c>
      <c r="D4461" s="75">
        <v>146.1</v>
      </c>
      <c r="E4461" s="75">
        <v>138</v>
      </c>
      <c r="F4461" s="73" t="s">
        <v>17</v>
      </c>
    </row>
    <row r="4462" spans="1:6" ht="25.5" x14ac:dyDescent="0.25">
      <c r="A4462" s="73">
        <v>98527</v>
      </c>
      <c r="B4462" s="74" t="s">
        <v>4640</v>
      </c>
      <c r="C4462" s="73" t="s">
        <v>101</v>
      </c>
      <c r="D4462" s="75">
        <v>242.46</v>
      </c>
      <c r="E4462" s="75">
        <v>229.03</v>
      </c>
      <c r="F4462" s="73" t="s">
        <v>17</v>
      </c>
    </row>
    <row r="4463" spans="1:6" ht="25.5" x14ac:dyDescent="0.25">
      <c r="A4463" s="73">
        <v>98528</v>
      </c>
      <c r="B4463" s="74" t="s">
        <v>4641</v>
      </c>
      <c r="C4463" s="73" t="s">
        <v>101</v>
      </c>
      <c r="D4463" s="75">
        <v>319.57</v>
      </c>
      <c r="E4463" s="75">
        <v>301.86</v>
      </c>
      <c r="F4463" s="73" t="s">
        <v>17</v>
      </c>
    </row>
    <row r="4464" spans="1:6" ht="25.5" x14ac:dyDescent="0.25">
      <c r="A4464" s="73">
        <v>98529</v>
      </c>
      <c r="B4464" s="74" t="s">
        <v>4642</v>
      </c>
      <c r="C4464" s="73" t="s">
        <v>101</v>
      </c>
      <c r="D4464" s="75">
        <v>79.62</v>
      </c>
      <c r="E4464" s="75">
        <v>73.45</v>
      </c>
      <c r="F4464" s="73" t="s">
        <v>17</v>
      </c>
    </row>
    <row r="4465" spans="1:6" ht="25.5" x14ac:dyDescent="0.25">
      <c r="A4465" s="73">
        <v>98530</v>
      </c>
      <c r="B4465" s="74" t="s">
        <v>4643</v>
      </c>
      <c r="C4465" s="73" t="s">
        <v>101</v>
      </c>
      <c r="D4465" s="75">
        <v>156.28</v>
      </c>
      <c r="E4465" s="75">
        <v>144.16999999999999</v>
      </c>
      <c r="F4465" s="73" t="s">
        <v>17</v>
      </c>
    </row>
    <row r="4466" spans="1:6" ht="25.5" x14ac:dyDescent="0.25">
      <c r="A4466" s="73">
        <v>98531</v>
      </c>
      <c r="B4466" s="74" t="s">
        <v>4644</v>
      </c>
      <c r="C4466" s="73" t="s">
        <v>101</v>
      </c>
      <c r="D4466" s="75">
        <v>410.97</v>
      </c>
      <c r="E4466" s="75">
        <v>388.61</v>
      </c>
      <c r="F4466" s="73" t="s">
        <v>17</v>
      </c>
    </row>
    <row r="4467" spans="1:6" ht="25.5" x14ac:dyDescent="0.25">
      <c r="A4467" s="73">
        <v>98532</v>
      </c>
      <c r="B4467" s="74" t="s">
        <v>4645</v>
      </c>
      <c r="C4467" s="73" t="s">
        <v>101</v>
      </c>
      <c r="D4467" s="75">
        <v>32.08</v>
      </c>
      <c r="E4467" s="75">
        <v>30.73</v>
      </c>
      <c r="F4467" s="73" t="s">
        <v>17</v>
      </c>
    </row>
    <row r="4468" spans="1:6" ht="25.5" x14ac:dyDescent="0.25">
      <c r="A4468" s="73">
        <v>98533</v>
      </c>
      <c r="B4468" s="74" t="s">
        <v>4646</v>
      </c>
      <c r="C4468" s="73" t="s">
        <v>101</v>
      </c>
      <c r="D4468" s="75">
        <v>121.85</v>
      </c>
      <c r="E4468" s="75">
        <v>115.88</v>
      </c>
      <c r="F4468" s="73" t="s">
        <v>17</v>
      </c>
    </row>
    <row r="4469" spans="1:6" ht="25.5" x14ac:dyDescent="0.25">
      <c r="A4469" s="73">
        <v>98534</v>
      </c>
      <c r="B4469" s="74" t="s">
        <v>4647</v>
      </c>
      <c r="C4469" s="73" t="s">
        <v>101</v>
      </c>
      <c r="D4469" s="75">
        <v>336.87</v>
      </c>
      <c r="E4469" s="75">
        <v>320.58999999999997</v>
      </c>
      <c r="F4469" s="73" t="s">
        <v>17</v>
      </c>
    </row>
    <row r="4470" spans="1:6" ht="25.5" x14ac:dyDescent="0.25">
      <c r="A4470" s="73">
        <v>98535</v>
      </c>
      <c r="B4470" s="74" t="s">
        <v>4648</v>
      </c>
      <c r="C4470" s="73" t="s">
        <v>101</v>
      </c>
      <c r="D4470" s="75">
        <v>708.06</v>
      </c>
      <c r="E4470" s="75">
        <v>671.58</v>
      </c>
      <c r="F4470" s="73" t="s">
        <v>17</v>
      </c>
    </row>
    <row r="4471" spans="1:6" ht="25.5" x14ac:dyDescent="0.25">
      <c r="A4471" s="73">
        <v>98558</v>
      </c>
      <c r="B4471" s="74" t="s">
        <v>4649</v>
      </c>
      <c r="C4471" s="73" t="s">
        <v>101</v>
      </c>
      <c r="D4471" s="75">
        <v>9.44</v>
      </c>
      <c r="E4471" s="75">
        <v>9.02</v>
      </c>
      <c r="F4471" s="73" t="s">
        <v>17</v>
      </c>
    </row>
    <row r="4472" spans="1:6" ht="25.5" x14ac:dyDescent="0.25">
      <c r="A4472" s="73">
        <v>98593</v>
      </c>
      <c r="B4472" s="74" t="s">
        <v>36507</v>
      </c>
      <c r="C4472" s="73" t="s">
        <v>101</v>
      </c>
      <c r="D4472" s="75">
        <v>2635.69</v>
      </c>
      <c r="E4472" s="75">
        <v>2587.87</v>
      </c>
      <c r="F4472" s="73" t="s">
        <v>17</v>
      </c>
    </row>
    <row r="4473" spans="1:6" ht="38.25" x14ac:dyDescent="0.25">
      <c r="A4473" s="73">
        <v>98602</v>
      </c>
      <c r="B4473" s="74" t="s">
        <v>4650</v>
      </c>
      <c r="C4473" s="73" t="s">
        <v>101</v>
      </c>
      <c r="D4473" s="75">
        <v>19.420000000000002</v>
      </c>
      <c r="E4473" s="75">
        <v>19.12</v>
      </c>
      <c r="F4473" s="73" t="s">
        <v>17</v>
      </c>
    </row>
    <row r="4474" spans="1:6" x14ac:dyDescent="0.25">
      <c r="A4474" s="73">
        <v>99060</v>
      </c>
      <c r="B4474" s="74" t="s">
        <v>4651</v>
      </c>
      <c r="C4474" s="73" t="s">
        <v>101</v>
      </c>
      <c r="D4474" s="75">
        <v>220.5</v>
      </c>
      <c r="E4474" s="75">
        <v>209.54</v>
      </c>
      <c r="F4474" s="73" t="s">
        <v>17</v>
      </c>
    </row>
    <row r="4475" spans="1:6" x14ac:dyDescent="0.25">
      <c r="A4475" s="73">
        <v>99061</v>
      </c>
      <c r="B4475" s="74" t="s">
        <v>4652</v>
      </c>
      <c r="C4475" s="73" t="s">
        <v>101</v>
      </c>
      <c r="D4475" s="75">
        <v>134.31</v>
      </c>
      <c r="E4475" s="75">
        <v>127.31</v>
      </c>
      <c r="F4475" s="73" t="s">
        <v>17</v>
      </c>
    </row>
    <row r="4476" spans="1:6" x14ac:dyDescent="0.25">
      <c r="A4476" s="73">
        <v>99062</v>
      </c>
      <c r="B4476" s="74" t="s">
        <v>4653</v>
      </c>
      <c r="C4476" s="73" t="s">
        <v>101</v>
      </c>
      <c r="D4476" s="75">
        <v>2.2200000000000002</v>
      </c>
      <c r="E4476" s="75">
        <v>2.04</v>
      </c>
      <c r="F4476" s="73" t="s">
        <v>17</v>
      </c>
    </row>
    <row r="4477" spans="1:6" ht="38.25" x14ac:dyDescent="0.25">
      <c r="A4477" s="73">
        <v>99242</v>
      </c>
      <c r="B4477" s="74" t="s">
        <v>31101</v>
      </c>
      <c r="C4477" s="73" t="s">
        <v>101</v>
      </c>
      <c r="D4477" s="75">
        <v>3161.14</v>
      </c>
      <c r="E4477" s="75">
        <v>3039.99</v>
      </c>
      <c r="F4477" s="73" t="s">
        <v>17</v>
      </c>
    </row>
    <row r="4478" spans="1:6" ht="38.25" x14ac:dyDescent="0.25">
      <c r="A4478" s="73">
        <v>99244</v>
      </c>
      <c r="B4478" s="74" t="s">
        <v>31102</v>
      </c>
      <c r="C4478" s="73" t="s">
        <v>101</v>
      </c>
      <c r="D4478" s="75">
        <v>5369.53</v>
      </c>
      <c r="E4478" s="75">
        <v>5185.93</v>
      </c>
      <c r="F4478" s="73" t="s">
        <v>17</v>
      </c>
    </row>
    <row r="4479" spans="1:6" ht="38.25" x14ac:dyDescent="0.25">
      <c r="A4479" s="73">
        <v>99248</v>
      </c>
      <c r="B4479" s="74" t="s">
        <v>31103</v>
      </c>
      <c r="C4479" s="73" t="s">
        <v>101</v>
      </c>
      <c r="D4479" s="75">
        <v>4049.67</v>
      </c>
      <c r="E4479" s="75">
        <v>3899.5</v>
      </c>
      <c r="F4479" s="73" t="s">
        <v>17</v>
      </c>
    </row>
    <row r="4480" spans="1:6" ht="38.25" x14ac:dyDescent="0.25">
      <c r="A4480" s="73">
        <v>99250</v>
      </c>
      <c r="B4480" s="74" t="s">
        <v>4654</v>
      </c>
      <c r="C4480" s="73" t="s">
        <v>101</v>
      </c>
      <c r="D4480" s="75">
        <v>196</v>
      </c>
      <c r="E4480" s="75">
        <v>186.45</v>
      </c>
      <c r="F4480" s="73" t="s">
        <v>17</v>
      </c>
    </row>
    <row r="4481" spans="1:6" ht="38.25" x14ac:dyDescent="0.25">
      <c r="A4481" s="73">
        <v>99251</v>
      </c>
      <c r="B4481" s="74" t="s">
        <v>4655</v>
      </c>
      <c r="C4481" s="73" t="s">
        <v>101</v>
      </c>
      <c r="D4481" s="75">
        <v>306.27</v>
      </c>
      <c r="E4481" s="75">
        <v>291.2</v>
      </c>
      <c r="F4481" s="73" t="s">
        <v>17</v>
      </c>
    </row>
    <row r="4482" spans="1:6" ht="38.25" x14ac:dyDescent="0.25">
      <c r="A4482" s="73">
        <v>99252</v>
      </c>
      <c r="B4482" s="74" t="s">
        <v>31104</v>
      </c>
      <c r="C4482" s="73" t="s">
        <v>101</v>
      </c>
      <c r="D4482" s="75">
        <v>2808.73</v>
      </c>
      <c r="E4482" s="75">
        <v>2706.62</v>
      </c>
      <c r="F4482" s="73" t="s">
        <v>17</v>
      </c>
    </row>
    <row r="4483" spans="1:6" ht="38.25" x14ac:dyDescent="0.25">
      <c r="A4483" s="73">
        <v>99253</v>
      </c>
      <c r="B4483" s="74" t="s">
        <v>4656</v>
      </c>
      <c r="C4483" s="73" t="s">
        <v>101</v>
      </c>
      <c r="D4483" s="75">
        <v>589.48</v>
      </c>
      <c r="E4483" s="75">
        <v>560.97</v>
      </c>
      <c r="F4483" s="73" t="s">
        <v>17</v>
      </c>
    </row>
    <row r="4484" spans="1:6" ht="38.25" x14ac:dyDescent="0.25">
      <c r="A4484" s="73">
        <v>99255</v>
      </c>
      <c r="B4484" s="74" t="s">
        <v>4657</v>
      </c>
      <c r="C4484" s="73" t="s">
        <v>101</v>
      </c>
      <c r="D4484" s="75">
        <v>822.19</v>
      </c>
      <c r="E4484" s="75">
        <v>782.46</v>
      </c>
      <c r="F4484" s="73" t="s">
        <v>17</v>
      </c>
    </row>
    <row r="4485" spans="1:6" ht="38.25" x14ac:dyDescent="0.25">
      <c r="A4485" s="73">
        <v>99256</v>
      </c>
      <c r="B4485" s="74" t="s">
        <v>31105</v>
      </c>
      <c r="C4485" s="73" t="s">
        <v>101</v>
      </c>
      <c r="D4485" s="75">
        <v>6311.19</v>
      </c>
      <c r="E4485" s="75">
        <v>6097.1</v>
      </c>
      <c r="F4485" s="73" t="s">
        <v>17</v>
      </c>
    </row>
    <row r="4486" spans="1:6" ht="38.25" x14ac:dyDescent="0.25">
      <c r="A4486" s="73">
        <v>99257</v>
      </c>
      <c r="B4486" s="74" t="s">
        <v>4658</v>
      </c>
      <c r="C4486" s="73" t="s">
        <v>101</v>
      </c>
      <c r="D4486" s="75">
        <v>964.99</v>
      </c>
      <c r="E4486" s="75">
        <v>922.09</v>
      </c>
      <c r="F4486" s="73" t="s">
        <v>17</v>
      </c>
    </row>
    <row r="4487" spans="1:6" ht="38.25" x14ac:dyDescent="0.25">
      <c r="A4487" s="73">
        <v>99258</v>
      </c>
      <c r="B4487" s="74" t="s">
        <v>4659</v>
      </c>
      <c r="C4487" s="73" t="s">
        <v>101</v>
      </c>
      <c r="D4487" s="75">
        <v>259.91000000000003</v>
      </c>
      <c r="E4487" s="75">
        <v>247.6</v>
      </c>
      <c r="F4487" s="73" t="s">
        <v>17</v>
      </c>
    </row>
    <row r="4488" spans="1:6" ht="38.25" x14ac:dyDescent="0.25">
      <c r="A4488" s="73">
        <v>99259</v>
      </c>
      <c r="B4488" s="74" t="s">
        <v>31106</v>
      </c>
      <c r="C4488" s="73" t="s">
        <v>101</v>
      </c>
      <c r="D4488" s="75">
        <v>3554.6</v>
      </c>
      <c r="E4488" s="75">
        <v>3426.69</v>
      </c>
      <c r="F4488" s="73" t="s">
        <v>17</v>
      </c>
    </row>
    <row r="4489" spans="1:6" ht="38.25" x14ac:dyDescent="0.25">
      <c r="A4489" s="73">
        <v>99260</v>
      </c>
      <c r="B4489" s="74" t="s">
        <v>4660</v>
      </c>
      <c r="C4489" s="73" t="s">
        <v>101</v>
      </c>
      <c r="D4489" s="75">
        <v>479.92</v>
      </c>
      <c r="E4489" s="75">
        <v>457.83</v>
      </c>
      <c r="F4489" s="73" t="s">
        <v>17</v>
      </c>
    </row>
    <row r="4490" spans="1:6" ht="38.25" x14ac:dyDescent="0.25">
      <c r="A4490" s="73">
        <v>99262</v>
      </c>
      <c r="B4490" s="74" t="s">
        <v>4661</v>
      </c>
      <c r="C4490" s="73" t="s">
        <v>101</v>
      </c>
      <c r="D4490" s="75">
        <v>682.39</v>
      </c>
      <c r="E4490" s="75">
        <v>650.84</v>
      </c>
      <c r="F4490" s="73" t="s">
        <v>17</v>
      </c>
    </row>
    <row r="4491" spans="1:6" ht="38.25" x14ac:dyDescent="0.25">
      <c r="A4491" s="73">
        <v>99264</v>
      </c>
      <c r="B4491" s="74" t="s">
        <v>4662</v>
      </c>
      <c r="C4491" s="73" t="s">
        <v>101</v>
      </c>
      <c r="D4491" s="75">
        <v>799.58</v>
      </c>
      <c r="E4491" s="75">
        <v>766.34</v>
      </c>
      <c r="F4491" s="73" t="s">
        <v>17</v>
      </c>
    </row>
    <row r="4492" spans="1:6" ht="38.25" x14ac:dyDescent="0.25">
      <c r="A4492" s="73">
        <v>99265</v>
      </c>
      <c r="B4492" s="74" t="s">
        <v>31107</v>
      </c>
      <c r="C4492" s="73" t="s">
        <v>101</v>
      </c>
      <c r="D4492" s="75">
        <v>4300.43</v>
      </c>
      <c r="E4492" s="75">
        <v>4146.72</v>
      </c>
      <c r="F4492" s="73" t="s">
        <v>17</v>
      </c>
    </row>
    <row r="4493" spans="1:6" ht="38.25" x14ac:dyDescent="0.25">
      <c r="A4493" s="73">
        <v>99267</v>
      </c>
      <c r="B4493" s="74" t="s">
        <v>31108</v>
      </c>
      <c r="C4493" s="73" t="s">
        <v>101</v>
      </c>
      <c r="D4493" s="75">
        <v>5046.33</v>
      </c>
      <c r="E4493" s="75">
        <v>4866.83</v>
      </c>
      <c r="F4493" s="73" t="s">
        <v>17</v>
      </c>
    </row>
    <row r="4494" spans="1:6" ht="38.25" x14ac:dyDescent="0.25">
      <c r="A4494" s="73">
        <v>99268</v>
      </c>
      <c r="B4494" s="74" t="s">
        <v>31109</v>
      </c>
      <c r="C4494" s="73" t="s">
        <v>101</v>
      </c>
      <c r="D4494" s="75">
        <v>518.19000000000005</v>
      </c>
      <c r="E4494" s="75">
        <v>507.81</v>
      </c>
      <c r="F4494" s="73" t="s">
        <v>17</v>
      </c>
    </row>
    <row r="4495" spans="1:6" ht="38.25" x14ac:dyDescent="0.25">
      <c r="A4495" s="73">
        <v>99270</v>
      </c>
      <c r="B4495" s="74" t="s">
        <v>31110</v>
      </c>
      <c r="C4495" s="73" t="s">
        <v>101</v>
      </c>
      <c r="D4495" s="75">
        <v>676.57</v>
      </c>
      <c r="E4495" s="75">
        <v>664.99</v>
      </c>
      <c r="F4495" s="73" t="s">
        <v>17</v>
      </c>
    </row>
    <row r="4496" spans="1:6" ht="38.25" x14ac:dyDescent="0.25">
      <c r="A4496" s="73">
        <v>99271</v>
      </c>
      <c r="B4496" s="74" t="s">
        <v>31111</v>
      </c>
      <c r="C4496" s="73" t="s">
        <v>101</v>
      </c>
      <c r="D4496" s="75">
        <v>7252.77</v>
      </c>
      <c r="E4496" s="75">
        <v>7008.18</v>
      </c>
      <c r="F4496" s="73" t="s">
        <v>17</v>
      </c>
    </row>
    <row r="4497" spans="1:6" ht="38.25" x14ac:dyDescent="0.25">
      <c r="A4497" s="73">
        <v>99272</v>
      </c>
      <c r="B4497" s="74" t="s">
        <v>31112</v>
      </c>
      <c r="C4497" s="73" t="s">
        <v>101</v>
      </c>
      <c r="D4497" s="75">
        <v>1171.55</v>
      </c>
      <c r="E4497" s="75">
        <v>1124.6099999999999</v>
      </c>
      <c r="F4497" s="73" t="s">
        <v>17</v>
      </c>
    </row>
    <row r="4498" spans="1:6" ht="38.25" x14ac:dyDescent="0.25">
      <c r="A4498" s="73">
        <v>99273</v>
      </c>
      <c r="B4498" s="74" t="s">
        <v>31113</v>
      </c>
      <c r="C4498" s="73" t="s">
        <v>101</v>
      </c>
      <c r="D4498" s="75">
        <v>1657.85</v>
      </c>
      <c r="E4498" s="75">
        <v>1589.24</v>
      </c>
      <c r="F4498" s="73" t="s">
        <v>17</v>
      </c>
    </row>
    <row r="4499" spans="1:6" ht="38.25" x14ac:dyDescent="0.25">
      <c r="A4499" s="73">
        <v>99274</v>
      </c>
      <c r="B4499" s="74" t="s">
        <v>31114</v>
      </c>
      <c r="C4499" s="73" t="s">
        <v>101</v>
      </c>
      <c r="D4499" s="75">
        <v>5823.39</v>
      </c>
      <c r="E4499" s="75">
        <v>5618.11</v>
      </c>
      <c r="F4499" s="73" t="s">
        <v>17</v>
      </c>
    </row>
    <row r="4500" spans="1:6" ht="38.25" x14ac:dyDescent="0.25">
      <c r="A4500" s="73">
        <v>99275</v>
      </c>
      <c r="B4500" s="74" t="s">
        <v>31115</v>
      </c>
      <c r="C4500" s="73" t="s">
        <v>101</v>
      </c>
      <c r="D4500" s="75">
        <v>1034.8399999999999</v>
      </c>
      <c r="E4500" s="75">
        <v>1008.73</v>
      </c>
      <c r="F4500" s="73" t="s">
        <v>17</v>
      </c>
    </row>
    <row r="4501" spans="1:6" ht="38.25" x14ac:dyDescent="0.25">
      <c r="A4501" s="73">
        <v>99279</v>
      </c>
      <c r="B4501" s="74" t="s">
        <v>31116</v>
      </c>
      <c r="C4501" s="73" t="s">
        <v>101</v>
      </c>
      <c r="D4501" s="75">
        <v>6573.15</v>
      </c>
      <c r="E4501" s="75">
        <v>6342.03</v>
      </c>
      <c r="F4501" s="73" t="s">
        <v>17</v>
      </c>
    </row>
    <row r="4502" spans="1:6" ht="38.25" x14ac:dyDescent="0.25">
      <c r="A4502" s="73">
        <v>99280</v>
      </c>
      <c r="B4502" s="74" t="s">
        <v>31117</v>
      </c>
      <c r="C4502" s="73" t="s">
        <v>101</v>
      </c>
      <c r="D4502" s="75">
        <v>2153.14</v>
      </c>
      <c r="E4502" s="75">
        <v>2067.16</v>
      </c>
      <c r="F4502" s="73" t="s">
        <v>17</v>
      </c>
    </row>
    <row r="4503" spans="1:6" ht="38.25" x14ac:dyDescent="0.25">
      <c r="A4503" s="73">
        <v>99284</v>
      </c>
      <c r="B4503" s="74" t="s">
        <v>31118</v>
      </c>
      <c r="C4503" s="73" t="s">
        <v>101</v>
      </c>
      <c r="D4503" s="75">
        <v>8194.5400000000009</v>
      </c>
      <c r="E4503" s="75">
        <v>7919.43</v>
      </c>
      <c r="F4503" s="73" t="s">
        <v>17</v>
      </c>
    </row>
    <row r="4504" spans="1:6" ht="38.25" x14ac:dyDescent="0.25">
      <c r="A4504" s="73">
        <v>99285</v>
      </c>
      <c r="B4504" s="74" t="s">
        <v>31119</v>
      </c>
      <c r="C4504" s="73" t="s">
        <v>101</v>
      </c>
      <c r="D4504" s="75">
        <v>1428.34</v>
      </c>
      <c r="E4504" s="75">
        <v>1397.03</v>
      </c>
      <c r="F4504" s="73" t="s">
        <v>17</v>
      </c>
    </row>
    <row r="4505" spans="1:6" ht="38.25" x14ac:dyDescent="0.25">
      <c r="A4505" s="73">
        <v>99286</v>
      </c>
      <c r="B4505" s="74" t="s">
        <v>31120</v>
      </c>
      <c r="C4505" s="73" t="s">
        <v>101</v>
      </c>
      <c r="D4505" s="75">
        <v>7323.01</v>
      </c>
      <c r="E4505" s="75">
        <v>7066.09</v>
      </c>
      <c r="F4505" s="73" t="s">
        <v>17</v>
      </c>
    </row>
    <row r="4506" spans="1:6" ht="38.25" x14ac:dyDescent="0.25">
      <c r="A4506" s="73">
        <v>99287</v>
      </c>
      <c r="B4506" s="74" t="s">
        <v>31121</v>
      </c>
      <c r="C4506" s="73" t="s">
        <v>101</v>
      </c>
      <c r="D4506" s="75">
        <v>10369.209999999999</v>
      </c>
      <c r="E4506" s="75">
        <v>10041.9</v>
      </c>
      <c r="F4506" s="73" t="s">
        <v>17</v>
      </c>
    </row>
    <row r="4507" spans="1:6" ht="38.25" x14ac:dyDescent="0.25">
      <c r="A4507" s="73">
        <v>99290</v>
      </c>
      <c r="B4507" s="74" t="s">
        <v>31122</v>
      </c>
      <c r="C4507" s="73" t="s">
        <v>101</v>
      </c>
      <c r="D4507" s="75">
        <v>4403.12</v>
      </c>
      <c r="E4507" s="75">
        <v>4250.0200000000004</v>
      </c>
      <c r="F4507" s="73" t="s">
        <v>17</v>
      </c>
    </row>
    <row r="4508" spans="1:6" ht="38.25" x14ac:dyDescent="0.25">
      <c r="A4508" s="73">
        <v>99292</v>
      </c>
      <c r="B4508" s="74" t="s">
        <v>31123</v>
      </c>
      <c r="C4508" s="73" t="s">
        <v>101</v>
      </c>
      <c r="D4508" s="75">
        <v>2656.6</v>
      </c>
      <c r="E4508" s="75">
        <v>2552.5100000000002</v>
      </c>
      <c r="F4508" s="73" t="s">
        <v>17</v>
      </c>
    </row>
    <row r="4509" spans="1:6" ht="38.25" x14ac:dyDescent="0.25">
      <c r="A4509" s="73">
        <v>99294</v>
      </c>
      <c r="B4509" s="74" t="s">
        <v>31124</v>
      </c>
      <c r="C4509" s="73" t="s">
        <v>101</v>
      </c>
      <c r="D4509" s="75">
        <v>9136.2000000000007</v>
      </c>
      <c r="E4509" s="75">
        <v>8830.5300000000007</v>
      </c>
      <c r="F4509" s="73" t="s">
        <v>17</v>
      </c>
    </row>
    <row r="4510" spans="1:6" ht="38.25" x14ac:dyDescent="0.25">
      <c r="A4510" s="73">
        <v>99298</v>
      </c>
      <c r="B4510" s="74" t="s">
        <v>31125</v>
      </c>
      <c r="C4510" s="73" t="s">
        <v>101</v>
      </c>
      <c r="D4510" s="75">
        <v>11730.5</v>
      </c>
      <c r="E4510" s="75">
        <v>11363.21</v>
      </c>
      <c r="F4510" s="73" t="s">
        <v>17</v>
      </c>
    </row>
    <row r="4511" spans="1:6" ht="38.25" x14ac:dyDescent="0.25">
      <c r="A4511" s="73">
        <v>99300</v>
      </c>
      <c r="B4511" s="74" t="s">
        <v>31126</v>
      </c>
      <c r="C4511" s="73" t="s">
        <v>101</v>
      </c>
      <c r="D4511" s="75">
        <v>13091.76</v>
      </c>
      <c r="E4511" s="75">
        <v>12684.44</v>
      </c>
      <c r="F4511" s="73" t="s">
        <v>17</v>
      </c>
    </row>
    <row r="4512" spans="1:6" ht="38.25" x14ac:dyDescent="0.25">
      <c r="A4512" s="73">
        <v>99301</v>
      </c>
      <c r="B4512" s="74" t="s">
        <v>31127</v>
      </c>
      <c r="C4512" s="73" t="s">
        <v>101</v>
      </c>
      <c r="D4512" s="75">
        <v>6497.94</v>
      </c>
      <c r="E4512" s="75">
        <v>6278.61</v>
      </c>
      <c r="F4512" s="73" t="s">
        <v>17</v>
      </c>
    </row>
    <row r="4513" spans="1:6" ht="38.25" x14ac:dyDescent="0.25">
      <c r="A4513" s="73">
        <v>99303</v>
      </c>
      <c r="B4513" s="74" t="s">
        <v>31128</v>
      </c>
      <c r="C4513" s="73" t="s">
        <v>101</v>
      </c>
      <c r="D4513" s="75">
        <v>11982.76</v>
      </c>
      <c r="E4513" s="75">
        <v>11610.66</v>
      </c>
      <c r="F4513" s="73" t="s">
        <v>17</v>
      </c>
    </row>
    <row r="4514" spans="1:6" ht="38.25" x14ac:dyDescent="0.25">
      <c r="A4514" s="73">
        <v>99305</v>
      </c>
      <c r="B4514" s="74" t="s">
        <v>31129</v>
      </c>
      <c r="C4514" s="73" t="s">
        <v>101</v>
      </c>
      <c r="D4514" s="75">
        <v>13548.18</v>
      </c>
      <c r="E4514" s="75">
        <v>13131.35</v>
      </c>
      <c r="F4514" s="73" t="s">
        <v>17</v>
      </c>
    </row>
    <row r="4515" spans="1:6" ht="38.25" x14ac:dyDescent="0.25">
      <c r="A4515" s="73">
        <v>99308</v>
      </c>
      <c r="B4515" s="74" t="s">
        <v>31130</v>
      </c>
      <c r="C4515" s="73" t="s">
        <v>101</v>
      </c>
      <c r="D4515" s="75">
        <v>15113.67</v>
      </c>
      <c r="E4515" s="75">
        <v>14652.11</v>
      </c>
      <c r="F4515" s="73" t="s">
        <v>17</v>
      </c>
    </row>
    <row r="4516" spans="1:6" ht="38.25" x14ac:dyDescent="0.25">
      <c r="A4516" s="73">
        <v>99310</v>
      </c>
      <c r="B4516" s="74" t="s">
        <v>31131</v>
      </c>
      <c r="C4516" s="73" t="s">
        <v>101</v>
      </c>
      <c r="D4516" s="75">
        <v>15366.01</v>
      </c>
      <c r="E4516" s="75">
        <v>14899.66</v>
      </c>
      <c r="F4516" s="73" t="s">
        <v>17</v>
      </c>
    </row>
    <row r="4517" spans="1:6" ht="38.25" x14ac:dyDescent="0.25">
      <c r="A4517" s="73">
        <v>99312</v>
      </c>
      <c r="B4517" s="74" t="s">
        <v>31132</v>
      </c>
      <c r="C4517" s="73" t="s">
        <v>101</v>
      </c>
      <c r="D4517" s="75">
        <v>7618.9</v>
      </c>
      <c r="E4517" s="75">
        <v>7364.4</v>
      </c>
      <c r="F4517" s="73" t="s">
        <v>17</v>
      </c>
    </row>
    <row r="4518" spans="1:6" ht="38.25" x14ac:dyDescent="0.25">
      <c r="A4518" s="73">
        <v>99313</v>
      </c>
      <c r="B4518" s="74" t="s">
        <v>31133</v>
      </c>
      <c r="C4518" s="73" t="s">
        <v>101</v>
      </c>
      <c r="D4518" s="75">
        <v>17135.45</v>
      </c>
      <c r="E4518" s="75">
        <v>16619.66</v>
      </c>
      <c r="F4518" s="73" t="s">
        <v>17</v>
      </c>
    </row>
    <row r="4519" spans="1:6" ht="38.25" x14ac:dyDescent="0.25">
      <c r="A4519" s="73">
        <v>99315</v>
      </c>
      <c r="B4519" s="74" t="s">
        <v>31134</v>
      </c>
      <c r="C4519" s="73" t="s">
        <v>101</v>
      </c>
      <c r="D4519" s="75">
        <v>19157.349999999999</v>
      </c>
      <c r="E4519" s="75">
        <v>18587.310000000001</v>
      </c>
      <c r="F4519" s="73" t="s">
        <v>17</v>
      </c>
    </row>
    <row r="4520" spans="1:6" ht="38.25" x14ac:dyDescent="0.25">
      <c r="A4520" s="73">
        <v>99320</v>
      </c>
      <c r="B4520" s="74" t="s">
        <v>31135</v>
      </c>
      <c r="C4520" s="73" t="s">
        <v>101</v>
      </c>
      <c r="D4520" s="75">
        <v>8794.74</v>
      </c>
      <c r="E4520" s="75">
        <v>8505.02</v>
      </c>
      <c r="F4520" s="73" t="s">
        <v>17</v>
      </c>
    </row>
    <row r="4521" spans="1:6" ht="38.25" x14ac:dyDescent="0.25">
      <c r="A4521" s="73">
        <v>99322</v>
      </c>
      <c r="B4521" s="74" t="s">
        <v>31136</v>
      </c>
      <c r="C4521" s="73" t="s">
        <v>101</v>
      </c>
      <c r="D4521" s="75">
        <v>9922.67</v>
      </c>
      <c r="E4521" s="75">
        <v>9597.73</v>
      </c>
      <c r="F4521" s="73" t="s">
        <v>17</v>
      </c>
    </row>
    <row r="4522" spans="1:6" ht="38.25" x14ac:dyDescent="0.25">
      <c r="A4522" s="73">
        <v>99324</v>
      </c>
      <c r="B4522" s="74" t="s">
        <v>31137</v>
      </c>
      <c r="C4522" s="73" t="s">
        <v>101</v>
      </c>
      <c r="D4522" s="75">
        <v>11050.61</v>
      </c>
      <c r="E4522" s="75">
        <v>10690.51</v>
      </c>
      <c r="F4522" s="73" t="s">
        <v>17</v>
      </c>
    </row>
    <row r="4523" spans="1:6" ht="38.25" x14ac:dyDescent="0.25">
      <c r="A4523" s="73">
        <v>99326</v>
      </c>
      <c r="B4523" s="74" t="s">
        <v>31138</v>
      </c>
      <c r="C4523" s="73" t="s">
        <v>101</v>
      </c>
      <c r="D4523" s="75">
        <v>9007.92</v>
      </c>
      <c r="E4523" s="75">
        <v>8720.6299999999992</v>
      </c>
      <c r="F4523" s="73" t="s">
        <v>17</v>
      </c>
    </row>
    <row r="4524" spans="1:6" ht="25.5" x14ac:dyDescent="0.25">
      <c r="A4524" s="73">
        <v>99619</v>
      </c>
      <c r="B4524" s="74" t="s">
        <v>4663</v>
      </c>
      <c r="C4524" s="73" t="s">
        <v>101</v>
      </c>
      <c r="D4524" s="75">
        <v>143.82</v>
      </c>
      <c r="E4524" s="75">
        <v>143.33000000000001</v>
      </c>
      <c r="F4524" s="73" t="s">
        <v>17</v>
      </c>
    </row>
    <row r="4525" spans="1:6" ht="25.5" x14ac:dyDescent="0.25">
      <c r="A4525" s="73">
        <v>99620</v>
      </c>
      <c r="B4525" s="74" t="s">
        <v>4664</v>
      </c>
      <c r="C4525" s="73" t="s">
        <v>101</v>
      </c>
      <c r="D4525" s="75">
        <v>195.38</v>
      </c>
      <c r="E4525" s="75">
        <v>194.71</v>
      </c>
      <c r="F4525" s="73" t="s">
        <v>17</v>
      </c>
    </row>
    <row r="4526" spans="1:6" ht="25.5" x14ac:dyDescent="0.25">
      <c r="A4526" s="73">
        <v>99621</v>
      </c>
      <c r="B4526" s="74" t="s">
        <v>4665</v>
      </c>
      <c r="C4526" s="73" t="s">
        <v>101</v>
      </c>
      <c r="D4526" s="75">
        <v>291.36</v>
      </c>
      <c r="E4526" s="75">
        <v>290.44</v>
      </c>
      <c r="F4526" s="73" t="s">
        <v>17</v>
      </c>
    </row>
    <row r="4527" spans="1:6" ht="25.5" x14ac:dyDescent="0.25">
      <c r="A4527" s="73">
        <v>99622</v>
      </c>
      <c r="B4527" s="74" t="s">
        <v>31139</v>
      </c>
      <c r="C4527" s="73" t="s">
        <v>101</v>
      </c>
      <c r="D4527" s="75">
        <v>327.67</v>
      </c>
      <c r="E4527" s="75">
        <v>326.47000000000003</v>
      </c>
      <c r="F4527" s="73" t="s">
        <v>17</v>
      </c>
    </row>
    <row r="4528" spans="1:6" ht="25.5" x14ac:dyDescent="0.25">
      <c r="A4528" s="73">
        <v>99623</v>
      </c>
      <c r="B4528" s="74" t="s">
        <v>31140</v>
      </c>
      <c r="C4528" s="73" t="s">
        <v>101</v>
      </c>
      <c r="D4528" s="75">
        <v>457.43</v>
      </c>
      <c r="E4528" s="75">
        <v>455.89</v>
      </c>
      <c r="F4528" s="73" t="s">
        <v>17</v>
      </c>
    </row>
    <row r="4529" spans="1:6" ht="25.5" x14ac:dyDescent="0.25">
      <c r="A4529" s="73">
        <v>99624</v>
      </c>
      <c r="B4529" s="74" t="s">
        <v>4666</v>
      </c>
      <c r="C4529" s="73" t="s">
        <v>101</v>
      </c>
      <c r="D4529" s="75">
        <v>652.36</v>
      </c>
      <c r="E4529" s="75">
        <v>650.29</v>
      </c>
      <c r="F4529" s="73" t="s">
        <v>17</v>
      </c>
    </row>
    <row r="4530" spans="1:6" ht="25.5" x14ac:dyDescent="0.25">
      <c r="A4530" s="73">
        <v>99625</v>
      </c>
      <c r="B4530" s="74" t="s">
        <v>4667</v>
      </c>
      <c r="C4530" s="73" t="s">
        <v>101</v>
      </c>
      <c r="D4530" s="75">
        <v>897.75</v>
      </c>
      <c r="E4530" s="75">
        <v>895.15</v>
      </c>
      <c r="F4530" s="73" t="s">
        <v>17</v>
      </c>
    </row>
    <row r="4531" spans="1:6" ht="25.5" x14ac:dyDescent="0.25">
      <c r="A4531" s="73">
        <v>99626</v>
      </c>
      <c r="B4531" s="74" t="s">
        <v>4668</v>
      </c>
      <c r="C4531" s="73" t="s">
        <v>101</v>
      </c>
      <c r="D4531" s="75">
        <v>1383.45</v>
      </c>
      <c r="E4531" s="75">
        <v>1380.16</v>
      </c>
      <c r="F4531" s="73" t="s">
        <v>17</v>
      </c>
    </row>
    <row r="4532" spans="1:6" ht="25.5" x14ac:dyDescent="0.25">
      <c r="A4532" s="73">
        <v>99627</v>
      </c>
      <c r="B4532" s="74" t="s">
        <v>4669</v>
      </c>
      <c r="C4532" s="73" t="s">
        <v>101</v>
      </c>
      <c r="D4532" s="75">
        <v>86.74</v>
      </c>
      <c r="E4532" s="75">
        <v>86.4</v>
      </c>
      <c r="F4532" s="73" t="s">
        <v>17</v>
      </c>
    </row>
    <row r="4533" spans="1:6" ht="25.5" x14ac:dyDescent="0.25">
      <c r="A4533" s="73">
        <v>99628</v>
      </c>
      <c r="B4533" s="74" t="s">
        <v>4670</v>
      </c>
      <c r="C4533" s="73" t="s">
        <v>101</v>
      </c>
      <c r="D4533" s="75">
        <v>94.42</v>
      </c>
      <c r="E4533" s="75">
        <v>93.93</v>
      </c>
      <c r="F4533" s="73" t="s">
        <v>17</v>
      </c>
    </row>
    <row r="4534" spans="1:6" ht="25.5" x14ac:dyDescent="0.25">
      <c r="A4534" s="73">
        <v>99629</v>
      </c>
      <c r="B4534" s="74" t="s">
        <v>4671</v>
      </c>
      <c r="C4534" s="73" t="s">
        <v>101</v>
      </c>
      <c r="D4534" s="75">
        <v>104.73</v>
      </c>
      <c r="E4534" s="75">
        <v>104.06</v>
      </c>
      <c r="F4534" s="73" t="s">
        <v>17</v>
      </c>
    </row>
    <row r="4535" spans="1:6" ht="25.5" x14ac:dyDescent="0.25">
      <c r="A4535" s="73">
        <v>99630</v>
      </c>
      <c r="B4535" s="74" t="s">
        <v>4672</v>
      </c>
      <c r="C4535" s="73" t="s">
        <v>101</v>
      </c>
      <c r="D4535" s="75">
        <v>155.94999999999999</v>
      </c>
      <c r="E4535" s="75">
        <v>155.03</v>
      </c>
      <c r="F4535" s="73" t="s">
        <v>17</v>
      </c>
    </row>
    <row r="4536" spans="1:6" ht="25.5" x14ac:dyDescent="0.25">
      <c r="A4536" s="73">
        <v>99631</v>
      </c>
      <c r="B4536" s="74" t="s">
        <v>4673</v>
      </c>
      <c r="C4536" s="73" t="s">
        <v>101</v>
      </c>
      <c r="D4536" s="75">
        <v>181.34</v>
      </c>
      <c r="E4536" s="75">
        <v>180.14</v>
      </c>
      <c r="F4536" s="73" t="s">
        <v>17</v>
      </c>
    </row>
    <row r="4537" spans="1:6" ht="25.5" x14ac:dyDescent="0.25">
      <c r="A4537" s="73">
        <v>99632</v>
      </c>
      <c r="B4537" s="74" t="s">
        <v>4674</v>
      </c>
      <c r="C4537" s="73" t="s">
        <v>101</v>
      </c>
      <c r="D4537" s="75">
        <v>261.75</v>
      </c>
      <c r="E4537" s="75">
        <v>260.20999999999998</v>
      </c>
      <c r="F4537" s="73" t="s">
        <v>17</v>
      </c>
    </row>
    <row r="4538" spans="1:6" ht="25.5" x14ac:dyDescent="0.25">
      <c r="A4538" s="73">
        <v>99633</v>
      </c>
      <c r="B4538" s="74" t="s">
        <v>4675</v>
      </c>
      <c r="C4538" s="73" t="s">
        <v>101</v>
      </c>
      <c r="D4538" s="75">
        <v>562.97</v>
      </c>
      <c r="E4538" s="75">
        <v>560.37</v>
      </c>
      <c r="F4538" s="73" t="s">
        <v>17</v>
      </c>
    </row>
    <row r="4539" spans="1:6" ht="25.5" x14ac:dyDescent="0.25">
      <c r="A4539" s="73">
        <v>99634</v>
      </c>
      <c r="B4539" s="74" t="s">
        <v>4676</v>
      </c>
      <c r="C4539" s="73" t="s">
        <v>101</v>
      </c>
      <c r="D4539" s="75">
        <v>962.22</v>
      </c>
      <c r="E4539" s="75">
        <v>958.93</v>
      </c>
      <c r="F4539" s="73" t="s">
        <v>17</v>
      </c>
    </row>
    <row r="4540" spans="1:6" ht="25.5" x14ac:dyDescent="0.25">
      <c r="A4540" s="73">
        <v>99635</v>
      </c>
      <c r="B4540" s="74" t="s">
        <v>4677</v>
      </c>
      <c r="C4540" s="73" t="s">
        <v>101</v>
      </c>
      <c r="D4540" s="75">
        <v>410.3</v>
      </c>
      <c r="E4540" s="75">
        <v>406.07</v>
      </c>
      <c r="F4540" s="73" t="s">
        <v>17</v>
      </c>
    </row>
    <row r="4541" spans="1:6" ht="25.5" x14ac:dyDescent="0.25">
      <c r="A4541" s="73">
        <v>99815</v>
      </c>
      <c r="B4541" s="74" t="s">
        <v>36508</v>
      </c>
      <c r="C4541" s="73" t="s">
        <v>101</v>
      </c>
      <c r="D4541" s="75">
        <v>9.35</v>
      </c>
      <c r="E4541" s="75">
        <v>8.82</v>
      </c>
      <c r="F4541" s="73" t="s">
        <v>17</v>
      </c>
    </row>
    <row r="4542" spans="1:6" ht="25.5" x14ac:dyDescent="0.25">
      <c r="A4542" s="73">
        <v>99816</v>
      </c>
      <c r="B4542" s="74" t="s">
        <v>36509</v>
      </c>
      <c r="C4542" s="73" t="s">
        <v>101</v>
      </c>
      <c r="D4542" s="75">
        <v>9.02</v>
      </c>
      <c r="E4542" s="75">
        <v>8.52</v>
      </c>
      <c r="F4542" s="73" t="s">
        <v>17</v>
      </c>
    </row>
    <row r="4543" spans="1:6" ht="25.5" x14ac:dyDescent="0.25">
      <c r="A4543" s="73">
        <v>99817</v>
      </c>
      <c r="B4543" s="74" t="s">
        <v>36510</v>
      </c>
      <c r="C4543" s="73" t="s">
        <v>101</v>
      </c>
      <c r="D4543" s="75">
        <v>6.78</v>
      </c>
      <c r="E4543" s="75">
        <v>6.45</v>
      </c>
      <c r="F4543" s="73" t="s">
        <v>17</v>
      </c>
    </row>
    <row r="4544" spans="1:6" ht="25.5" x14ac:dyDescent="0.25">
      <c r="A4544" s="73">
        <v>99818</v>
      </c>
      <c r="B4544" s="74" t="s">
        <v>36511</v>
      </c>
      <c r="C4544" s="73" t="s">
        <v>101</v>
      </c>
      <c r="D4544" s="75">
        <v>5.99</v>
      </c>
      <c r="E4544" s="75">
        <v>5.72</v>
      </c>
      <c r="F4544" s="73" t="s">
        <v>17</v>
      </c>
    </row>
    <row r="4545" spans="1:6" ht="25.5" x14ac:dyDescent="0.25">
      <c r="A4545" s="73">
        <v>100128</v>
      </c>
      <c r="B4545" s="74" t="s">
        <v>4678</v>
      </c>
      <c r="C4545" s="73" t="s">
        <v>101</v>
      </c>
      <c r="D4545" s="75">
        <v>1794.2</v>
      </c>
      <c r="E4545" s="75">
        <v>1791.4</v>
      </c>
      <c r="F4545" s="73" t="s">
        <v>17</v>
      </c>
    </row>
    <row r="4546" spans="1:6" ht="25.5" x14ac:dyDescent="0.25">
      <c r="A4546" s="73">
        <v>100232</v>
      </c>
      <c r="B4546" s="74" t="s">
        <v>4679</v>
      </c>
      <c r="C4546" s="73" t="s">
        <v>101</v>
      </c>
      <c r="D4546" s="75">
        <v>0.38</v>
      </c>
      <c r="E4546" s="75">
        <v>0.35</v>
      </c>
      <c r="F4546" s="73" t="s">
        <v>17</v>
      </c>
    </row>
    <row r="4547" spans="1:6" ht="25.5" x14ac:dyDescent="0.25">
      <c r="A4547" s="73">
        <v>100233</v>
      </c>
      <c r="B4547" s="74" t="s">
        <v>4680</v>
      </c>
      <c r="C4547" s="73" t="s">
        <v>101</v>
      </c>
      <c r="D4547" s="75">
        <v>0.19</v>
      </c>
      <c r="E4547" s="75">
        <v>0.17</v>
      </c>
      <c r="F4547" s="73" t="s">
        <v>17</v>
      </c>
    </row>
    <row r="4548" spans="1:6" ht="25.5" x14ac:dyDescent="0.25">
      <c r="A4548" s="73">
        <v>100267</v>
      </c>
      <c r="B4548" s="74" t="s">
        <v>4681</v>
      </c>
      <c r="C4548" s="73" t="s">
        <v>101</v>
      </c>
      <c r="D4548" s="75">
        <v>1.74</v>
      </c>
      <c r="E4548" s="75">
        <v>1.61</v>
      </c>
      <c r="F4548" s="73" t="s">
        <v>17</v>
      </c>
    </row>
    <row r="4549" spans="1:6" ht="38.25" x14ac:dyDescent="0.25">
      <c r="A4549" s="73">
        <v>100269</v>
      </c>
      <c r="B4549" s="74" t="s">
        <v>4682</v>
      </c>
      <c r="C4549" s="73" t="s">
        <v>101</v>
      </c>
      <c r="D4549" s="75">
        <v>1.74</v>
      </c>
      <c r="E4549" s="75">
        <v>1.61</v>
      </c>
      <c r="F4549" s="73" t="s">
        <v>17</v>
      </c>
    </row>
    <row r="4550" spans="1:6" ht="25.5" x14ac:dyDescent="0.25">
      <c r="A4550" s="73">
        <v>100279</v>
      </c>
      <c r="B4550" s="74" t="s">
        <v>4683</v>
      </c>
      <c r="C4550" s="73" t="s">
        <v>101</v>
      </c>
      <c r="D4550" s="75">
        <v>0.81</v>
      </c>
      <c r="E4550" s="75">
        <v>0.75</v>
      </c>
      <c r="F4550" s="73" t="s">
        <v>17</v>
      </c>
    </row>
    <row r="4551" spans="1:6" ht="38.25" x14ac:dyDescent="0.25">
      <c r="A4551" s="73">
        <v>100357</v>
      </c>
      <c r="B4551" s="74" t="s">
        <v>36512</v>
      </c>
      <c r="C4551" s="73" t="s">
        <v>101</v>
      </c>
      <c r="D4551" s="75">
        <v>1338.26</v>
      </c>
      <c r="E4551" s="75">
        <v>1299.5</v>
      </c>
      <c r="F4551" s="73" t="s">
        <v>17</v>
      </c>
    </row>
    <row r="4552" spans="1:6" ht="38.25" x14ac:dyDescent="0.25">
      <c r="A4552" s="73">
        <v>100358</v>
      </c>
      <c r="B4552" s="74" t="s">
        <v>36513</v>
      </c>
      <c r="C4552" s="73" t="s">
        <v>101</v>
      </c>
      <c r="D4552" s="75">
        <v>1834.25</v>
      </c>
      <c r="E4552" s="75">
        <v>1769.87</v>
      </c>
      <c r="F4552" s="73" t="s">
        <v>17</v>
      </c>
    </row>
    <row r="4553" spans="1:6" ht="38.25" x14ac:dyDescent="0.25">
      <c r="A4553" s="73">
        <v>100359</v>
      </c>
      <c r="B4553" s="74" t="s">
        <v>36514</v>
      </c>
      <c r="C4553" s="73" t="s">
        <v>101</v>
      </c>
      <c r="D4553" s="75">
        <v>1934.22</v>
      </c>
      <c r="E4553" s="75">
        <v>1869.84</v>
      </c>
      <c r="F4553" s="73" t="s">
        <v>17</v>
      </c>
    </row>
    <row r="4554" spans="1:6" ht="38.25" x14ac:dyDescent="0.25">
      <c r="A4554" s="73">
        <v>100360</v>
      </c>
      <c r="B4554" s="74" t="s">
        <v>36515</v>
      </c>
      <c r="C4554" s="73" t="s">
        <v>101</v>
      </c>
      <c r="D4554" s="75">
        <v>2157.67</v>
      </c>
      <c r="E4554" s="75">
        <v>2086.14</v>
      </c>
      <c r="F4554" s="73" t="s">
        <v>17</v>
      </c>
    </row>
    <row r="4555" spans="1:6" ht="38.25" x14ac:dyDescent="0.25">
      <c r="A4555" s="73">
        <v>100361</v>
      </c>
      <c r="B4555" s="74" t="s">
        <v>36516</v>
      </c>
      <c r="C4555" s="73" t="s">
        <v>101</v>
      </c>
      <c r="D4555" s="75">
        <v>2696.51</v>
      </c>
      <c r="E4555" s="75">
        <v>2599.36</v>
      </c>
      <c r="F4555" s="73" t="s">
        <v>17</v>
      </c>
    </row>
    <row r="4556" spans="1:6" ht="38.25" x14ac:dyDescent="0.25">
      <c r="A4556" s="73">
        <v>100362</v>
      </c>
      <c r="B4556" s="74" t="s">
        <v>36517</v>
      </c>
      <c r="C4556" s="73" t="s">
        <v>101</v>
      </c>
      <c r="D4556" s="75">
        <v>3487.92</v>
      </c>
      <c r="E4556" s="75">
        <v>3383.85</v>
      </c>
      <c r="F4556" s="73" t="s">
        <v>17</v>
      </c>
    </row>
    <row r="4557" spans="1:6" ht="38.25" x14ac:dyDescent="0.25">
      <c r="A4557" s="73">
        <v>100363</v>
      </c>
      <c r="B4557" s="74" t="s">
        <v>36518</v>
      </c>
      <c r="C4557" s="73" t="s">
        <v>101</v>
      </c>
      <c r="D4557" s="75">
        <v>3611.02</v>
      </c>
      <c r="E4557" s="75">
        <v>3506.95</v>
      </c>
      <c r="F4557" s="73" t="s">
        <v>17</v>
      </c>
    </row>
    <row r="4558" spans="1:6" ht="38.25" x14ac:dyDescent="0.25">
      <c r="A4558" s="73">
        <v>100364</v>
      </c>
      <c r="B4558" s="74" t="s">
        <v>36519</v>
      </c>
      <c r="C4558" s="73" t="s">
        <v>101</v>
      </c>
      <c r="D4558" s="75">
        <v>3937.14</v>
      </c>
      <c r="E4558" s="75">
        <v>3821.92</v>
      </c>
      <c r="F4558" s="73" t="s">
        <v>17</v>
      </c>
    </row>
    <row r="4559" spans="1:6" ht="38.25" x14ac:dyDescent="0.25">
      <c r="A4559" s="73">
        <v>100365</v>
      </c>
      <c r="B4559" s="74" t="s">
        <v>36520</v>
      </c>
      <c r="C4559" s="73" t="s">
        <v>101</v>
      </c>
      <c r="D4559" s="75">
        <v>4550.18</v>
      </c>
      <c r="E4559" s="75">
        <v>4409.34</v>
      </c>
      <c r="F4559" s="73" t="s">
        <v>17</v>
      </c>
    </row>
    <row r="4560" spans="1:6" ht="38.25" x14ac:dyDescent="0.25">
      <c r="A4560" s="73">
        <v>100366</v>
      </c>
      <c r="B4560" s="74" t="s">
        <v>36521</v>
      </c>
      <c r="C4560" s="73" t="s">
        <v>101</v>
      </c>
      <c r="D4560" s="75">
        <v>4873.34</v>
      </c>
      <c r="E4560" s="75">
        <v>4732.5</v>
      </c>
      <c r="F4560" s="73" t="s">
        <v>17</v>
      </c>
    </row>
    <row r="4561" spans="1:6" ht="38.25" x14ac:dyDescent="0.25">
      <c r="A4561" s="73">
        <v>100367</v>
      </c>
      <c r="B4561" s="74" t="s">
        <v>36522</v>
      </c>
      <c r="C4561" s="73" t="s">
        <v>101</v>
      </c>
      <c r="D4561" s="75">
        <v>1297.04</v>
      </c>
      <c r="E4561" s="75">
        <v>1258.28</v>
      </c>
      <c r="F4561" s="73" t="s">
        <v>17</v>
      </c>
    </row>
    <row r="4562" spans="1:6" ht="38.25" x14ac:dyDescent="0.25">
      <c r="A4562" s="73">
        <v>100368</v>
      </c>
      <c r="B4562" s="74" t="s">
        <v>36523</v>
      </c>
      <c r="C4562" s="73" t="s">
        <v>101</v>
      </c>
      <c r="D4562" s="75">
        <v>1783.14</v>
      </c>
      <c r="E4562" s="75">
        <v>1718.76</v>
      </c>
      <c r="F4562" s="73" t="s">
        <v>17</v>
      </c>
    </row>
    <row r="4563" spans="1:6" ht="38.25" x14ac:dyDescent="0.25">
      <c r="A4563" s="73">
        <v>100369</v>
      </c>
      <c r="B4563" s="74" t="s">
        <v>36524</v>
      </c>
      <c r="C4563" s="73" t="s">
        <v>101</v>
      </c>
      <c r="D4563" s="75">
        <v>1882.24</v>
      </c>
      <c r="E4563" s="75">
        <v>1817.86</v>
      </c>
      <c r="F4563" s="73" t="s">
        <v>17</v>
      </c>
    </row>
    <row r="4564" spans="1:6" ht="38.25" x14ac:dyDescent="0.25">
      <c r="A4564" s="73">
        <v>100370</v>
      </c>
      <c r="B4564" s="74" t="s">
        <v>36525</v>
      </c>
      <c r="C4564" s="73" t="s">
        <v>101</v>
      </c>
      <c r="D4564" s="75">
        <v>2252.3200000000002</v>
      </c>
      <c r="E4564" s="75">
        <v>2180.79</v>
      </c>
      <c r="F4564" s="73" t="s">
        <v>17</v>
      </c>
    </row>
    <row r="4565" spans="1:6" ht="38.25" x14ac:dyDescent="0.25">
      <c r="A4565" s="73">
        <v>100371</v>
      </c>
      <c r="B4565" s="74" t="s">
        <v>36526</v>
      </c>
      <c r="C4565" s="73" t="s">
        <v>101</v>
      </c>
      <c r="D4565" s="75">
        <v>2563.38</v>
      </c>
      <c r="E4565" s="75">
        <v>2466.23</v>
      </c>
      <c r="F4565" s="73" t="s">
        <v>17</v>
      </c>
    </row>
    <row r="4566" spans="1:6" ht="38.25" x14ac:dyDescent="0.25">
      <c r="A4566" s="73">
        <v>100372</v>
      </c>
      <c r="B4566" s="74" t="s">
        <v>36527</v>
      </c>
      <c r="C4566" s="73" t="s">
        <v>101</v>
      </c>
      <c r="D4566" s="75">
        <v>3263.36</v>
      </c>
      <c r="E4566" s="75">
        <v>3159.29</v>
      </c>
      <c r="F4566" s="73" t="s">
        <v>17</v>
      </c>
    </row>
    <row r="4567" spans="1:6" ht="38.25" x14ac:dyDescent="0.25">
      <c r="A4567" s="73">
        <v>100373</v>
      </c>
      <c r="B4567" s="74" t="s">
        <v>36528</v>
      </c>
      <c r="C4567" s="73" t="s">
        <v>101</v>
      </c>
      <c r="D4567" s="75">
        <v>3383.58</v>
      </c>
      <c r="E4567" s="75">
        <v>3279.51</v>
      </c>
      <c r="F4567" s="73" t="s">
        <v>17</v>
      </c>
    </row>
    <row r="4568" spans="1:6" ht="38.25" x14ac:dyDescent="0.25">
      <c r="A4568" s="73">
        <v>100374</v>
      </c>
      <c r="B4568" s="74" t="s">
        <v>36529</v>
      </c>
      <c r="C4568" s="73" t="s">
        <v>101</v>
      </c>
      <c r="D4568" s="75">
        <v>3645.24</v>
      </c>
      <c r="E4568" s="75">
        <v>3530.02</v>
      </c>
      <c r="F4568" s="73" t="s">
        <v>17</v>
      </c>
    </row>
    <row r="4569" spans="1:6" ht="38.25" x14ac:dyDescent="0.25">
      <c r="A4569" s="73">
        <v>100375</v>
      </c>
      <c r="B4569" s="74" t="s">
        <v>36530</v>
      </c>
      <c r="C4569" s="73" t="s">
        <v>101</v>
      </c>
      <c r="D4569" s="75">
        <v>4124.09</v>
      </c>
      <c r="E4569" s="75">
        <v>3983.25</v>
      </c>
      <c r="F4569" s="73" t="s">
        <v>17</v>
      </c>
    </row>
    <row r="4570" spans="1:6" ht="38.25" x14ac:dyDescent="0.25">
      <c r="A4570" s="73">
        <v>100376</v>
      </c>
      <c r="B4570" s="74" t="s">
        <v>36531</v>
      </c>
      <c r="C4570" s="73" t="s">
        <v>101</v>
      </c>
      <c r="D4570" s="75">
        <v>4252.53</v>
      </c>
      <c r="E4570" s="75">
        <v>4111.6899999999996</v>
      </c>
      <c r="F4570" s="73" t="s">
        <v>17</v>
      </c>
    </row>
    <row r="4571" spans="1:6" ht="25.5" x14ac:dyDescent="0.25">
      <c r="A4571" s="73">
        <v>100555</v>
      </c>
      <c r="B4571" s="74" t="s">
        <v>36532</v>
      </c>
      <c r="C4571" s="73" t="s">
        <v>101</v>
      </c>
      <c r="D4571" s="75">
        <v>1412.3</v>
      </c>
      <c r="E4571" s="75">
        <v>1408.32</v>
      </c>
      <c r="F4571" s="73" t="s">
        <v>17</v>
      </c>
    </row>
    <row r="4572" spans="1:6" ht="25.5" x14ac:dyDescent="0.25">
      <c r="A4572" s="73">
        <v>100556</v>
      </c>
      <c r="B4572" s="74" t="s">
        <v>36533</v>
      </c>
      <c r="C4572" s="73" t="s">
        <v>101</v>
      </c>
      <c r="D4572" s="75">
        <v>32.9</v>
      </c>
      <c r="E4572" s="75">
        <v>31.99</v>
      </c>
      <c r="F4572" s="73" t="s">
        <v>17</v>
      </c>
    </row>
    <row r="4573" spans="1:6" ht="25.5" x14ac:dyDescent="0.25">
      <c r="A4573" s="73">
        <v>100557</v>
      </c>
      <c r="B4573" s="74" t="s">
        <v>36534</v>
      </c>
      <c r="C4573" s="73" t="s">
        <v>101</v>
      </c>
      <c r="D4573" s="75">
        <v>458.04</v>
      </c>
      <c r="E4573" s="75">
        <v>453.73</v>
      </c>
      <c r="F4573" s="73" t="s">
        <v>17</v>
      </c>
    </row>
    <row r="4574" spans="1:6" ht="38.25" x14ac:dyDescent="0.25">
      <c r="A4574" s="73">
        <v>100560</v>
      </c>
      <c r="B4574" s="74" t="s">
        <v>36535</v>
      </c>
      <c r="C4574" s="73" t="s">
        <v>101</v>
      </c>
      <c r="D4574" s="75">
        <v>84.03</v>
      </c>
      <c r="E4574" s="75">
        <v>82.17</v>
      </c>
      <c r="F4574" s="73" t="s">
        <v>17</v>
      </c>
    </row>
    <row r="4575" spans="1:6" ht="38.25" x14ac:dyDescent="0.25">
      <c r="A4575" s="73">
        <v>100561</v>
      </c>
      <c r="B4575" s="74" t="s">
        <v>36536</v>
      </c>
      <c r="C4575" s="73" t="s">
        <v>101</v>
      </c>
      <c r="D4575" s="75">
        <v>165.48</v>
      </c>
      <c r="E4575" s="75">
        <v>163.27000000000001</v>
      </c>
      <c r="F4575" s="73" t="s">
        <v>17</v>
      </c>
    </row>
    <row r="4576" spans="1:6" ht="38.25" x14ac:dyDescent="0.25">
      <c r="A4576" s="73">
        <v>100562</v>
      </c>
      <c r="B4576" s="74" t="s">
        <v>36537</v>
      </c>
      <c r="C4576" s="73" t="s">
        <v>101</v>
      </c>
      <c r="D4576" s="75">
        <v>265.24</v>
      </c>
      <c r="E4576" s="75">
        <v>262.58</v>
      </c>
      <c r="F4576" s="73" t="s">
        <v>17</v>
      </c>
    </row>
    <row r="4577" spans="1:6" ht="38.25" x14ac:dyDescent="0.25">
      <c r="A4577" s="73">
        <v>100563</v>
      </c>
      <c r="B4577" s="74" t="s">
        <v>36538</v>
      </c>
      <c r="C4577" s="73" t="s">
        <v>101</v>
      </c>
      <c r="D4577" s="75">
        <v>390.39</v>
      </c>
      <c r="E4577" s="75">
        <v>387.2</v>
      </c>
      <c r="F4577" s="73" t="s">
        <v>17</v>
      </c>
    </row>
    <row r="4578" spans="1:6" ht="38.25" x14ac:dyDescent="0.25">
      <c r="A4578" s="73">
        <v>100578</v>
      </c>
      <c r="B4578" s="74" t="s">
        <v>31141</v>
      </c>
      <c r="C4578" s="73" t="s">
        <v>101</v>
      </c>
      <c r="D4578" s="75">
        <v>609.48</v>
      </c>
      <c r="E4578" s="75">
        <v>593.13</v>
      </c>
      <c r="F4578" s="73" t="s">
        <v>17</v>
      </c>
    </row>
    <row r="4579" spans="1:6" ht="38.25" x14ac:dyDescent="0.25">
      <c r="A4579" s="73">
        <v>100579</v>
      </c>
      <c r="B4579" s="74" t="s">
        <v>31142</v>
      </c>
      <c r="C4579" s="73" t="s">
        <v>101</v>
      </c>
      <c r="D4579" s="75">
        <v>659.85</v>
      </c>
      <c r="E4579" s="75">
        <v>642.65</v>
      </c>
      <c r="F4579" s="73" t="s">
        <v>17</v>
      </c>
    </row>
    <row r="4580" spans="1:6" ht="38.25" x14ac:dyDescent="0.25">
      <c r="A4580" s="73">
        <v>100580</v>
      </c>
      <c r="B4580" s="74" t="s">
        <v>31143</v>
      </c>
      <c r="C4580" s="73" t="s">
        <v>101</v>
      </c>
      <c r="D4580" s="75">
        <v>708.64</v>
      </c>
      <c r="E4580" s="75">
        <v>687.75</v>
      </c>
      <c r="F4580" s="73" t="s">
        <v>17</v>
      </c>
    </row>
    <row r="4581" spans="1:6" ht="38.25" x14ac:dyDescent="0.25">
      <c r="A4581" s="73">
        <v>100581</v>
      </c>
      <c r="B4581" s="74" t="s">
        <v>31144</v>
      </c>
      <c r="C4581" s="73" t="s">
        <v>101</v>
      </c>
      <c r="D4581" s="75">
        <v>684.94</v>
      </c>
      <c r="E4581" s="75">
        <v>667.33</v>
      </c>
      <c r="F4581" s="73" t="s">
        <v>17</v>
      </c>
    </row>
    <row r="4582" spans="1:6" ht="38.25" x14ac:dyDescent="0.25">
      <c r="A4582" s="73">
        <v>100582</v>
      </c>
      <c r="B4582" s="74" t="s">
        <v>31145</v>
      </c>
      <c r="C4582" s="73" t="s">
        <v>101</v>
      </c>
      <c r="D4582" s="75">
        <v>771.44</v>
      </c>
      <c r="E4582" s="75">
        <v>747.2</v>
      </c>
      <c r="F4582" s="73" t="s">
        <v>17</v>
      </c>
    </row>
    <row r="4583" spans="1:6" ht="38.25" x14ac:dyDescent="0.25">
      <c r="A4583" s="73">
        <v>100583</v>
      </c>
      <c r="B4583" s="74" t="s">
        <v>31146</v>
      </c>
      <c r="C4583" s="73" t="s">
        <v>101</v>
      </c>
      <c r="D4583" s="75">
        <v>711.51</v>
      </c>
      <c r="E4583" s="75">
        <v>693.38</v>
      </c>
      <c r="F4583" s="73" t="s">
        <v>17</v>
      </c>
    </row>
    <row r="4584" spans="1:6" ht="38.25" x14ac:dyDescent="0.25">
      <c r="A4584" s="73">
        <v>100584</v>
      </c>
      <c r="B4584" s="74" t="s">
        <v>31147</v>
      </c>
      <c r="C4584" s="73" t="s">
        <v>101</v>
      </c>
      <c r="D4584" s="75">
        <v>764.41</v>
      </c>
      <c r="E4584" s="75">
        <v>742.27</v>
      </c>
      <c r="F4584" s="73" t="s">
        <v>17</v>
      </c>
    </row>
    <row r="4585" spans="1:6" ht="38.25" x14ac:dyDescent="0.25">
      <c r="A4585" s="73">
        <v>100585</v>
      </c>
      <c r="B4585" s="74" t="s">
        <v>31148</v>
      </c>
      <c r="C4585" s="73" t="s">
        <v>101</v>
      </c>
      <c r="D4585" s="75">
        <v>763.38</v>
      </c>
      <c r="E4585" s="75">
        <v>744.27</v>
      </c>
      <c r="F4585" s="73" t="s">
        <v>17</v>
      </c>
    </row>
    <row r="4586" spans="1:6" ht="38.25" x14ac:dyDescent="0.25">
      <c r="A4586" s="73">
        <v>100586</v>
      </c>
      <c r="B4586" s="74" t="s">
        <v>31149</v>
      </c>
      <c r="C4586" s="73" t="s">
        <v>101</v>
      </c>
      <c r="D4586" s="75">
        <v>847.92</v>
      </c>
      <c r="E4586" s="75">
        <v>822.47</v>
      </c>
      <c r="F4586" s="73" t="s">
        <v>17</v>
      </c>
    </row>
    <row r="4587" spans="1:6" ht="38.25" x14ac:dyDescent="0.25">
      <c r="A4587" s="73">
        <v>100587</v>
      </c>
      <c r="B4587" s="74" t="s">
        <v>31150</v>
      </c>
      <c r="C4587" s="73" t="s">
        <v>101</v>
      </c>
      <c r="D4587" s="75">
        <v>817.01</v>
      </c>
      <c r="E4587" s="75">
        <v>796.81</v>
      </c>
      <c r="F4587" s="73" t="s">
        <v>17</v>
      </c>
    </row>
    <row r="4588" spans="1:6" ht="38.25" x14ac:dyDescent="0.25">
      <c r="A4588" s="73">
        <v>100588</v>
      </c>
      <c r="B4588" s="74" t="s">
        <v>31151</v>
      </c>
      <c r="C4588" s="73" t="s">
        <v>101</v>
      </c>
      <c r="D4588" s="75">
        <v>882.6</v>
      </c>
      <c r="E4588" s="75">
        <v>857.46</v>
      </c>
      <c r="F4588" s="73" t="s">
        <v>17</v>
      </c>
    </row>
    <row r="4589" spans="1:6" ht="38.25" x14ac:dyDescent="0.25">
      <c r="A4589" s="73">
        <v>100589</v>
      </c>
      <c r="B4589" s="74" t="s">
        <v>31152</v>
      </c>
      <c r="C4589" s="73" t="s">
        <v>101</v>
      </c>
      <c r="D4589" s="75">
        <v>887.55</v>
      </c>
      <c r="E4589" s="75">
        <v>863.35</v>
      </c>
      <c r="F4589" s="73" t="s">
        <v>17</v>
      </c>
    </row>
    <row r="4590" spans="1:6" ht="38.25" x14ac:dyDescent="0.25">
      <c r="A4590" s="73">
        <v>100590</v>
      </c>
      <c r="B4590" s="74" t="s">
        <v>31153</v>
      </c>
      <c r="C4590" s="73" t="s">
        <v>101</v>
      </c>
      <c r="D4590" s="75">
        <v>952.68</v>
      </c>
      <c r="E4590" s="75">
        <v>923.47</v>
      </c>
      <c r="F4590" s="73" t="s">
        <v>17</v>
      </c>
    </row>
    <row r="4591" spans="1:6" ht="38.25" x14ac:dyDescent="0.25">
      <c r="A4591" s="73">
        <v>100591</v>
      </c>
      <c r="B4591" s="74" t="s">
        <v>31154</v>
      </c>
      <c r="C4591" s="73" t="s">
        <v>101</v>
      </c>
      <c r="D4591" s="75">
        <v>871.77</v>
      </c>
      <c r="E4591" s="75">
        <v>850.39</v>
      </c>
      <c r="F4591" s="73" t="s">
        <v>17</v>
      </c>
    </row>
    <row r="4592" spans="1:6" ht="38.25" x14ac:dyDescent="0.25">
      <c r="A4592" s="73">
        <v>100592</v>
      </c>
      <c r="B4592" s="74" t="s">
        <v>31155</v>
      </c>
      <c r="C4592" s="73" t="s">
        <v>101</v>
      </c>
      <c r="D4592" s="75">
        <v>941.71</v>
      </c>
      <c r="E4592" s="75">
        <v>915.05</v>
      </c>
      <c r="F4592" s="73" t="s">
        <v>17</v>
      </c>
    </row>
    <row r="4593" spans="1:6" ht="38.25" x14ac:dyDescent="0.25">
      <c r="A4593" s="73">
        <v>100593</v>
      </c>
      <c r="B4593" s="74" t="s">
        <v>31156</v>
      </c>
      <c r="C4593" s="73" t="s">
        <v>101</v>
      </c>
      <c r="D4593" s="75">
        <v>944.1</v>
      </c>
      <c r="E4593" s="75">
        <v>920.26</v>
      </c>
      <c r="F4593" s="73" t="s">
        <v>17</v>
      </c>
    </row>
    <row r="4594" spans="1:6" ht="38.25" x14ac:dyDescent="0.25">
      <c r="A4594" s="73">
        <v>100594</v>
      </c>
      <c r="B4594" s="74" t="s">
        <v>31157</v>
      </c>
      <c r="C4594" s="73" t="s">
        <v>101</v>
      </c>
      <c r="D4594" s="75">
        <v>1035.77</v>
      </c>
      <c r="E4594" s="75">
        <v>1005.04</v>
      </c>
      <c r="F4594" s="73" t="s">
        <v>17</v>
      </c>
    </row>
    <row r="4595" spans="1:6" ht="38.25" x14ac:dyDescent="0.25">
      <c r="A4595" s="73">
        <v>100595</v>
      </c>
      <c r="B4595" s="74" t="s">
        <v>31158</v>
      </c>
      <c r="C4595" s="73" t="s">
        <v>101</v>
      </c>
      <c r="D4595" s="75">
        <v>1113.79</v>
      </c>
      <c r="E4595" s="75">
        <v>1085.9100000000001</v>
      </c>
      <c r="F4595" s="73" t="s">
        <v>17</v>
      </c>
    </row>
    <row r="4596" spans="1:6" ht="38.25" x14ac:dyDescent="0.25">
      <c r="A4596" s="73">
        <v>100596</v>
      </c>
      <c r="B4596" s="74" t="s">
        <v>31159</v>
      </c>
      <c r="C4596" s="73" t="s">
        <v>101</v>
      </c>
      <c r="D4596" s="75">
        <v>1237.72</v>
      </c>
      <c r="E4596" s="75">
        <v>1200.6199999999999</v>
      </c>
      <c r="F4596" s="73" t="s">
        <v>17</v>
      </c>
    </row>
    <row r="4597" spans="1:6" ht="38.25" x14ac:dyDescent="0.25">
      <c r="A4597" s="73">
        <v>100597</v>
      </c>
      <c r="B4597" s="74" t="s">
        <v>31160</v>
      </c>
      <c r="C4597" s="73" t="s">
        <v>101</v>
      </c>
      <c r="D4597" s="75">
        <v>1269.1199999999999</v>
      </c>
      <c r="E4597" s="75">
        <v>1235.3900000000001</v>
      </c>
      <c r="F4597" s="73" t="s">
        <v>17</v>
      </c>
    </row>
    <row r="4598" spans="1:6" ht="38.25" x14ac:dyDescent="0.25">
      <c r="A4598" s="73">
        <v>100598</v>
      </c>
      <c r="B4598" s="74" t="s">
        <v>31161</v>
      </c>
      <c r="C4598" s="73" t="s">
        <v>101</v>
      </c>
      <c r="D4598" s="75">
        <v>1371.54</v>
      </c>
      <c r="E4598" s="75">
        <v>1330.18</v>
      </c>
      <c r="F4598" s="73" t="s">
        <v>17</v>
      </c>
    </row>
    <row r="4599" spans="1:6" ht="38.25" x14ac:dyDescent="0.25">
      <c r="A4599" s="73">
        <v>100599</v>
      </c>
      <c r="B4599" s="74" t="s">
        <v>31162</v>
      </c>
      <c r="C4599" s="73" t="s">
        <v>101</v>
      </c>
      <c r="D4599" s="75">
        <v>643.97</v>
      </c>
      <c r="E4599" s="75">
        <v>629.26</v>
      </c>
      <c r="F4599" s="73" t="s">
        <v>17</v>
      </c>
    </row>
    <row r="4600" spans="1:6" ht="38.25" x14ac:dyDescent="0.25">
      <c r="A4600" s="73">
        <v>100600</v>
      </c>
      <c r="B4600" s="74" t="s">
        <v>31163</v>
      </c>
      <c r="C4600" s="73" t="s">
        <v>101</v>
      </c>
      <c r="D4600" s="75">
        <v>746.47</v>
      </c>
      <c r="E4600" s="75">
        <v>727.29</v>
      </c>
      <c r="F4600" s="73" t="s">
        <v>17</v>
      </c>
    </row>
    <row r="4601" spans="1:6" ht="38.25" x14ac:dyDescent="0.25">
      <c r="A4601" s="73">
        <v>100601</v>
      </c>
      <c r="B4601" s="74" t="s">
        <v>31164</v>
      </c>
      <c r="C4601" s="73" t="s">
        <v>101</v>
      </c>
      <c r="D4601" s="75">
        <v>921.17</v>
      </c>
      <c r="E4601" s="75">
        <v>895.44</v>
      </c>
      <c r="F4601" s="73" t="s">
        <v>17</v>
      </c>
    </row>
    <row r="4602" spans="1:6" ht="38.25" x14ac:dyDescent="0.25">
      <c r="A4602" s="73">
        <v>100602</v>
      </c>
      <c r="B4602" s="74" t="s">
        <v>31165</v>
      </c>
      <c r="C4602" s="73" t="s">
        <v>101</v>
      </c>
      <c r="D4602" s="75">
        <v>1139.52</v>
      </c>
      <c r="E4602" s="75">
        <v>1105.6199999999999</v>
      </c>
      <c r="F4602" s="73" t="s">
        <v>17</v>
      </c>
    </row>
    <row r="4603" spans="1:6" ht="38.25" x14ac:dyDescent="0.25">
      <c r="A4603" s="73">
        <v>100603</v>
      </c>
      <c r="B4603" s="74" t="s">
        <v>31166</v>
      </c>
      <c r="C4603" s="73" t="s">
        <v>101</v>
      </c>
      <c r="D4603" s="75">
        <v>1700.18</v>
      </c>
      <c r="E4603" s="75">
        <v>1644.94</v>
      </c>
      <c r="F4603" s="73" t="s">
        <v>17</v>
      </c>
    </row>
    <row r="4604" spans="1:6" ht="38.25" x14ac:dyDescent="0.25">
      <c r="A4604" s="73">
        <v>100604</v>
      </c>
      <c r="B4604" s="74" t="s">
        <v>31167</v>
      </c>
      <c r="C4604" s="73" t="s">
        <v>101</v>
      </c>
      <c r="D4604" s="75">
        <v>786.22</v>
      </c>
      <c r="E4604" s="75">
        <v>766.6</v>
      </c>
      <c r="F4604" s="73" t="s">
        <v>17</v>
      </c>
    </row>
    <row r="4605" spans="1:6" ht="38.25" x14ac:dyDescent="0.25">
      <c r="A4605" s="73">
        <v>100605</v>
      </c>
      <c r="B4605" s="74" t="s">
        <v>31168</v>
      </c>
      <c r="C4605" s="73" t="s">
        <v>101</v>
      </c>
      <c r="D4605" s="75">
        <v>1187.6099999999999</v>
      </c>
      <c r="E4605" s="75">
        <v>1152.5899999999999</v>
      </c>
      <c r="F4605" s="73" t="s">
        <v>17</v>
      </c>
    </row>
    <row r="4606" spans="1:6" ht="38.25" x14ac:dyDescent="0.25">
      <c r="A4606" s="73">
        <v>100606</v>
      </c>
      <c r="B4606" s="74" t="s">
        <v>31169</v>
      </c>
      <c r="C4606" s="73" t="s">
        <v>101</v>
      </c>
      <c r="D4606" s="75">
        <v>1758.31</v>
      </c>
      <c r="E4606" s="75">
        <v>1701.01</v>
      </c>
      <c r="F4606" s="73" t="s">
        <v>17</v>
      </c>
    </row>
    <row r="4607" spans="1:6" ht="38.25" x14ac:dyDescent="0.25">
      <c r="A4607" s="73">
        <v>100607</v>
      </c>
      <c r="B4607" s="74" t="s">
        <v>31170</v>
      </c>
      <c r="C4607" s="73" t="s">
        <v>101</v>
      </c>
      <c r="D4607" s="75">
        <v>805.71</v>
      </c>
      <c r="E4607" s="75">
        <v>785.88</v>
      </c>
      <c r="F4607" s="73" t="s">
        <v>17</v>
      </c>
    </row>
    <row r="4608" spans="1:6" ht="38.25" x14ac:dyDescent="0.25">
      <c r="A4608" s="73">
        <v>100608</v>
      </c>
      <c r="B4608" s="74" t="s">
        <v>31171</v>
      </c>
      <c r="C4608" s="73" t="s">
        <v>101</v>
      </c>
      <c r="D4608" s="75">
        <v>1211.27</v>
      </c>
      <c r="E4608" s="75">
        <v>1175.67</v>
      </c>
      <c r="F4608" s="73" t="s">
        <v>17</v>
      </c>
    </row>
    <row r="4609" spans="1:6" ht="38.25" x14ac:dyDescent="0.25">
      <c r="A4609" s="73">
        <v>100609</v>
      </c>
      <c r="B4609" s="74" t="s">
        <v>31172</v>
      </c>
      <c r="C4609" s="73" t="s">
        <v>101</v>
      </c>
      <c r="D4609" s="75">
        <v>1789.04</v>
      </c>
      <c r="E4609" s="75">
        <v>1730.6</v>
      </c>
      <c r="F4609" s="73" t="s">
        <v>17</v>
      </c>
    </row>
    <row r="4610" spans="1:6" ht="38.25" x14ac:dyDescent="0.25">
      <c r="A4610" s="73">
        <v>100610</v>
      </c>
      <c r="B4610" s="74" t="s">
        <v>31173</v>
      </c>
      <c r="C4610" s="73" t="s">
        <v>101</v>
      </c>
      <c r="D4610" s="75">
        <v>824.78</v>
      </c>
      <c r="E4610" s="75">
        <v>804.76</v>
      </c>
      <c r="F4610" s="73" t="s">
        <v>17</v>
      </c>
    </row>
    <row r="4611" spans="1:6" ht="38.25" x14ac:dyDescent="0.25">
      <c r="A4611" s="73">
        <v>100611</v>
      </c>
      <c r="B4611" s="74" t="s">
        <v>31174</v>
      </c>
      <c r="C4611" s="73" t="s">
        <v>101</v>
      </c>
      <c r="D4611" s="75">
        <v>1006.89</v>
      </c>
      <c r="E4611" s="75">
        <v>979.71</v>
      </c>
      <c r="F4611" s="73" t="s">
        <v>17</v>
      </c>
    </row>
    <row r="4612" spans="1:6" ht="38.25" x14ac:dyDescent="0.25">
      <c r="A4612" s="73">
        <v>100612</v>
      </c>
      <c r="B4612" s="74" t="s">
        <v>31175</v>
      </c>
      <c r="C4612" s="73" t="s">
        <v>101</v>
      </c>
      <c r="D4612" s="75">
        <v>1234.51</v>
      </c>
      <c r="E4612" s="75">
        <v>1198.4000000000001</v>
      </c>
      <c r="F4612" s="73" t="s">
        <v>17</v>
      </c>
    </row>
    <row r="4613" spans="1:6" ht="38.25" x14ac:dyDescent="0.25">
      <c r="A4613" s="73">
        <v>100613</v>
      </c>
      <c r="B4613" s="74" t="s">
        <v>31176</v>
      </c>
      <c r="C4613" s="73" t="s">
        <v>101</v>
      </c>
      <c r="D4613" s="75">
        <v>1819.57</v>
      </c>
      <c r="E4613" s="75">
        <v>1759.99</v>
      </c>
      <c r="F4613" s="73" t="s">
        <v>17</v>
      </c>
    </row>
    <row r="4614" spans="1:6" ht="38.25" x14ac:dyDescent="0.25">
      <c r="A4614" s="73">
        <v>100614</v>
      </c>
      <c r="B4614" s="74" t="s">
        <v>31177</v>
      </c>
      <c r="C4614" s="73" t="s">
        <v>101</v>
      </c>
      <c r="D4614" s="75">
        <v>1048.5999999999999</v>
      </c>
      <c r="E4614" s="75">
        <v>1020.73</v>
      </c>
      <c r="F4614" s="73" t="s">
        <v>17</v>
      </c>
    </row>
    <row r="4615" spans="1:6" ht="38.25" x14ac:dyDescent="0.25">
      <c r="A4615" s="73">
        <v>100615</v>
      </c>
      <c r="B4615" s="74" t="s">
        <v>31178</v>
      </c>
      <c r="C4615" s="73" t="s">
        <v>101</v>
      </c>
      <c r="D4615" s="75">
        <v>1280.8800000000001</v>
      </c>
      <c r="E4615" s="75">
        <v>1243.67</v>
      </c>
      <c r="F4615" s="73" t="s">
        <v>17</v>
      </c>
    </row>
    <row r="4616" spans="1:6" ht="38.25" x14ac:dyDescent="0.25">
      <c r="A4616" s="73">
        <v>100616</v>
      </c>
      <c r="B4616" s="74" t="s">
        <v>31179</v>
      </c>
      <c r="C4616" s="73" t="s">
        <v>101</v>
      </c>
      <c r="D4616" s="75">
        <v>1883.39</v>
      </c>
      <c r="E4616" s="75">
        <v>1821.33</v>
      </c>
      <c r="F4616" s="73" t="s">
        <v>17</v>
      </c>
    </row>
    <row r="4617" spans="1:6" ht="38.25" x14ac:dyDescent="0.25">
      <c r="A4617" s="73">
        <v>100617</v>
      </c>
      <c r="B4617" s="74" t="s">
        <v>31180</v>
      </c>
      <c r="C4617" s="73" t="s">
        <v>101</v>
      </c>
      <c r="D4617" s="75">
        <v>1327.11</v>
      </c>
      <c r="E4617" s="75">
        <v>1288.81</v>
      </c>
      <c r="F4617" s="73" t="s">
        <v>17</v>
      </c>
    </row>
    <row r="4618" spans="1:6" ht="51" x14ac:dyDescent="0.25">
      <c r="A4618" s="73">
        <v>100618</v>
      </c>
      <c r="B4618" s="74" t="s">
        <v>31181</v>
      </c>
      <c r="C4618" s="73" t="s">
        <v>101</v>
      </c>
      <c r="D4618" s="75">
        <v>1953.47</v>
      </c>
      <c r="E4618" s="75">
        <v>1889.17</v>
      </c>
      <c r="F4618" s="73" t="s">
        <v>17</v>
      </c>
    </row>
    <row r="4619" spans="1:6" ht="25.5" x14ac:dyDescent="0.25">
      <c r="A4619" s="73">
        <v>100619</v>
      </c>
      <c r="B4619" s="74" t="s">
        <v>31182</v>
      </c>
      <c r="C4619" s="73" t="s">
        <v>101</v>
      </c>
      <c r="D4619" s="75">
        <v>593.46</v>
      </c>
      <c r="E4619" s="75">
        <v>581.24</v>
      </c>
      <c r="F4619" s="73" t="s">
        <v>17</v>
      </c>
    </row>
    <row r="4620" spans="1:6" ht="25.5" x14ac:dyDescent="0.25">
      <c r="A4620" s="73">
        <v>100620</v>
      </c>
      <c r="B4620" s="74" t="s">
        <v>31183</v>
      </c>
      <c r="C4620" s="73" t="s">
        <v>101</v>
      </c>
      <c r="D4620" s="75">
        <v>2567.98</v>
      </c>
      <c r="E4620" s="75">
        <v>2560.29</v>
      </c>
      <c r="F4620" s="73" t="s">
        <v>17</v>
      </c>
    </row>
    <row r="4621" spans="1:6" ht="25.5" x14ac:dyDescent="0.25">
      <c r="A4621" s="73">
        <v>100621</v>
      </c>
      <c r="B4621" s="74" t="s">
        <v>31184</v>
      </c>
      <c r="C4621" s="73" t="s">
        <v>101</v>
      </c>
      <c r="D4621" s="75">
        <v>2860.88</v>
      </c>
      <c r="E4621" s="75">
        <v>2852.8</v>
      </c>
      <c r="F4621" s="73" t="s">
        <v>17</v>
      </c>
    </row>
    <row r="4622" spans="1:6" ht="25.5" x14ac:dyDescent="0.25">
      <c r="A4622" s="73">
        <v>100622</v>
      </c>
      <c r="B4622" s="74" t="s">
        <v>31185</v>
      </c>
      <c r="C4622" s="73" t="s">
        <v>101</v>
      </c>
      <c r="D4622" s="75">
        <v>2208.75</v>
      </c>
      <c r="E4622" s="75">
        <v>2196.6999999999998</v>
      </c>
      <c r="F4622" s="73" t="s">
        <v>17</v>
      </c>
    </row>
    <row r="4623" spans="1:6" ht="25.5" x14ac:dyDescent="0.25">
      <c r="A4623" s="73">
        <v>100623</v>
      </c>
      <c r="B4623" s="74" t="s">
        <v>31186</v>
      </c>
      <c r="C4623" s="73" t="s">
        <v>101</v>
      </c>
      <c r="D4623" s="75">
        <v>2269.6</v>
      </c>
      <c r="E4623" s="75">
        <v>2257.17</v>
      </c>
      <c r="F4623" s="73" t="s">
        <v>17</v>
      </c>
    </row>
    <row r="4624" spans="1:6" ht="51" x14ac:dyDescent="0.25">
      <c r="A4624" s="73">
        <v>100675</v>
      </c>
      <c r="B4624" s="74" t="s">
        <v>36539</v>
      </c>
      <c r="C4624" s="73" t="s">
        <v>101</v>
      </c>
      <c r="D4624" s="75">
        <v>905.36</v>
      </c>
      <c r="E4624" s="75">
        <v>902.46</v>
      </c>
      <c r="F4624" s="73" t="s">
        <v>17</v>
      </c>
    </row>
    <row r="4625" spans="1:6" ht="25.5" x14ac:dyDescent="0.25">
      <c r="A4625" s="73">
        <v>100676</v>
      </c>
      <c r="B4625" s="74" t="s">
        <v>36540</v>
      </c>
      <c r="C4625" s="73" t="s">
        <v>101</v>
      </c>
      <c r="D4625" s="75">
        <v>240.63</v>
      </c>
      <c r="E4625" s="75">
        <v>229.6</v>
      </c>
      <c r="F4625" s="73" t="s">
        <v>17</v>
      </c>
    </row>
    <row r="4626" spans="1:6" ht="51" x14ac:dyDescent="0.25">
      <c r="A4626" s="73">
        <v>100678</v>
      </c>
      <c r="B4626" s="74" t="s">
        <v>36541</v>
      </c>
      <c r="C4626" s="73" t="s">
        <v>101</v>
      </c>
      <c r="D4626" s="75">
        <v>1121.22</v>
      </c>
      <c r="E4626" s="75">
        <v>1086.8</v>
      </c>
      <c r="F4626" s="73" t="s">
        <v>17</v>
      </c>
    </row>
    <row r="4627" spans="1:6" ht="51" x14ac:dyDescent="0.25">
      <c r="A4627" s="73">
        <v>100679</v>
      </c>
      <c r="B4627" s="74" t="s">
        <v>36542</v>
      </c>
      <c r="C4627" s="73" t="s">
        <v>101</v>
      </c>
      <c r="D4627" s="75">
        <v>964.49</v>
      </c>
      <c r="E4627" s="75">
        <v>930.07</v>
      </c>
      <c r="F4627" s="73" t="s">
        <v>17</v>
      </c>
    </row>
    <row r="4628" spans="1:6" ht="51" x14ac:dyDescent="0.25">
      <c r="A4628" s="73">
        <v>100680</v>
      </c>
      <c r="B4628" s="74" t="s">
        <v>36543</v>
      </c>
      <c r="C4628" s="73" t="s">
        <v>101</v>
      </c>
      <c r="D4628" s="75">
        <v>1133.71</v>
      </c>
      <c r="E4628" s="75">
        <v>1098.58</v>
      </c>
      <c r="F4628" s="73" t="s">
        <v>17</v>
      </c>
    </row>
    <row r="4629" spans="1:6" ht="51" x14ac:dyDescent="0.25">
      <c r="A4629" s="73">
        <v>100681</v>
      </c>
      <c r="B4629" s="74" t="s">
        <v>36544</v>
      </c>
      <c r="C4629" s="73" t="s">
        <v>101</v>
      </c>
      <c r="D4629" s="75">
        <v>1159.95</v>
      </c>
      <c r="E4629" s="75">
        <v>1124.82</v>
      </c>
      <c r="F4629" s="73" t="s">
        <v>17</v>
      </c>
    </row>
    <row r="4630" spans="1:6" ht="51" x14ac:dyDescent="0.25">
      <c r="A4630" s="73">
        <v>100682</v>
      </c>
      <c r="B4630" s="74" t="s">
        <v>36545</v>
      </c>
      <c r="C4630" s="73" t="s">
        <v>101</v>
      </c>
      <c r="D4630" s="75">
        <v>987.2</v>
      </c>
      <c r="E4630" s="75">
        <v>952.07</v>
      </c>
      <c r="F4630" s="73" t="s">
        <v>17</v>
      </c>
    </row>
    <row r="4631" spans="1:6" ht="51" x14ac:dyDescent="0.25">
      <c r="A4631" s="73">
        <v>100683</v>
      </c>
      <c r="B4631" s="74" t="s">
        <v>36546</v>
      </c>
      <c r="C4631" s="73" t="s">
        <v>101</v>
      </c>
      <c r="D4631" s="75">
        <v>1221.3699999999999</v>
      </c>
      <c r="E4631" s="75">
        <v>1184.32</v>
      </c>
      <c r="F4631" s="73" t="s">
        <v>17</v>
      </c>
    </row>
    <row r="4632" spans="1:6" ht="51" x14ac:dyDescent="0.25">
      <c r="A4632" s="73">
        <v>100684</v>
      </c>
      <c r="B4632" s="74" t="s">
        <v>36547</v>
      </c>
      <c r="C4632" s="73" t="s">
        <v>101</v>
      </c>
      <c r="D4632" s="75">
        <v>1042.6400000000001</v>
      </c>
      <c r="E4632" s="75">
        <v>1005.59</v>
      </c>
      <c r="F4632" s="73" t="s">
        <v>17</v>
      </c>
    </row>
    <row r="4633" spans="1:6" ht="51" x14ac:dyDescent="0.25">
      <c r="A4633" s="73">
        <v>100685</v>
      </c>
      <c r="B4633" s="74" t="s">
        <v>36548</v>
      </c>
      <c r="C4633" s="73" t="s">
        <v>101</v>
      </c>
      <c r="D4633" s="75">
        <v>1269.58</v>
      </c>
      <c r="E4633" s="75">
        <v>1231.8</v>
      </c>
      <c r="F4633" s="73" t="s">
        <v>17</v>
      </c>
    </row>
    <row r="4634" spans="1:6" ht="51" x14ac:dyDescent="0.25">
      <c r="A4634" s="73">
        <v>100686</v>
      </c>
      <c r="B4634" s="74" t="s">
        <v>36549</v>
      </c>
      <c r="C4634" s="73" t="s">
        <v>101</v>
      </c>
      <c r="D4634" s="75">
        <v>1090.1600000000001</v>
      </c>
      <c r="E4634" s="75">
        <v>1052.3800000000001</v>
      </c>
      <c r="F4634" s="73" t="s">
        <v>17</v>
      </c>
    </row>
    <row r="4635" spans="1:6" ht="51" x14ac:dyDescent="0.25">
      <c r="A4635" s="73">
        <v>100687</v>
      </c>
      <c r="B4635" s="74" t="s">
        <v>36550</v>
      </c>
      <c r="C4635" s="73" t="s">
        <v>101</v>
      </c>
      <c r="D4635" s="75">
        <v>1130.6199999999999</v>
      </c>
      <c r="E4635" s="75">
        <v>1096.2</v>
      </c>
      <c r="F4635" s="73" t="s">
        <v>17</v>
      </c>
    </row>
    <row r="4636" spans="1:6" ht="51" x14ac:dyDescent="0.25">
      <c r="A4636" s="73">
        <v>100688</v>
      </c>
      <c r="B4636" s="74" t="s">
        <v>36551</v>
      </c>
      <c r="C4636" s="73" t="s">
        <v>101</v>
      </c>
      <c r="D4636" s="75">
        <v>973.89</v>
      </c>
      <c r="E4636" s="75">
        <v>939.47</v>
      </c>
      <c r="F4636" s="73" t="s">
        <v>17</v>
      </c>
    </row>
    <row r="4637" spans="1:6" ht="51" x14ac:dyDescent="0.25">
      <c r="A4637" s="73">
        <v>100689</v>
      </c>
      <c r="B4637" s="74" t="s">
        <v>36552</v>
      </c>
      <c r="C4637" s="73" t="s">
        <v>101</v>
      </c>
      <c r="D4637" s="75">
        <v>1227.6300000000001</v>
      </c>
      <c r="E4637" s="75">
        <v>1190.58</v>
      </c>
      <c r="F4637" s="73" t="s">
        <v>17</v>
      </c>
    </row>
    <row r="4638" spans="1:6" ht="51" x14ac:dyDescent="0.25">
      <c r="A4638" s="73">
        <v>100690</v>
      </c>
      <c r="B4638" s="74" t="s">
        <v>36553</v>
      </c>
      <c r="C4638" s="73" t="s">
        <v>101</v>
      </c>
      <c r="D4638" s="75">
        <v>1048.9000000000001</v>
      </c>
      <c r="E4638" s="75">
        <v>1011.85</v>
      </c>
      <c r="F4638" s="73" t="s">
        <v>17</v>
      </c>
    </row>
    <row r="4639" spans="1:6" ht="51" x14ac:dyDescent="0.25">
      <c r="A4639" s="73">
        <v>100691</v>
      </c>
      <c r="B4639" s="74" t="s">
        <v>36554</v>
      </c>
      <c r="C4639" s="73" t="s">
        <v>101</v>
      </c>
      <c r="D4639" s="75">
        <v>2059.3000000000002</v>
      </c>
      <c r="E4639" s="75">
        <v>2022.25</v>
      </c>
      <c r="F4639" s="73" t="s">
        <v>17</v>
      </c>
    </row>
    <row r="4640" spans="1:6" ht="51" x14ac:dyDescent="0.25">
      <c r="A4640" s="73">
        <v>100692</v>
      </c>
      <c r="B4640" s="74" t="s">
        <v>36555</v>
      </c>
      <c r="C4640" s="73" t="s">
        <v>101</v>
      </c>
      <c r="D4640" s="75">
        <v>1880.57</v>
      </c>
      <c r="E4640" s="75">
        <v>1843.52</v>
      </c>
      <c r="F4640" s="73" t="s">
        <v>17</v>
      </c>
    </row>
    <row r="4641" spans="1:6" ht="51" x14ac:dyDescent="0.25">
      <c r="A4641" s="73">
        <v>100693</v>
      </c>
      <c r="B4641" s="74" t="s">
        <v>36556</v>
      </c>
      <c r="C4641" s="73" t="s">
        <v>101</v>
      </c>
      <c r="D4641" s="75">
        <v>2576.37</v>
      </c>
      <c r="E4641" s="75">
        <v>2536.29</v>
      </c>
      <c r="F4641" s="73" t="s">
        <v>17</v>
      </c>
    </row>
    <row r="4642" spans="1:6" ht="51" x14ac:dyDescent="0.25">
      <c r="A4642" s="73">
        <v>100694</v>
      </c>
      <c r="B4642" s="74" t="s">
        <v>36557</v>
      </c>
      <c r="C4642" s="73" t="s">
        <v>101</v>
      </c>
      <c r="D4642" s="75">
        <v>2397.64</v>
      </c>
      <c r="E4642" s="75">
        <v>2357.56</v>
      </c>
      <c r="F4642" s="73" t="s">
        <v>17</v>
      </c>
    </row>
    <row r="4643" spans="1:6" ht="25.5" x14ac:dyDescent="0.25">
      <c r="A4643" s="73">
        <v>100695</v>
      </c>
      <c r="B4643" s="74" t="s">
        <v>36558</v>
      </c>
      <c r="C4643" s="73" t="s">
        <v>101</v>
      </c>
      <c r="D4643" s="75">
        <v>92.25</v>
      </c>
      <c r="E4643" s="75">
        <v>84.72</v>
      </c>
      <c r="F4643" s="73" t="s">
        <v>17</v>
      </c>
    </row>
    <row r="4644" spans="1:6" ht="25.5" x14ac:dyDescent="0.25">
      <c r="A4644" s="73">
        <v>100696</v>
      </c>
      <c r="B4644" s="74" t="s">
        <v>36559</v>
      </c>
      <c r="C4644" s="73" t="s">
        <v>101</v>
      </c>
      <c r="D4644" s="75">
        <v>102.3</v>
      </c>
      <c r="E4644" s="75">
        <v>93.93</v>
      </c>
      <c r="F4644" s="73" t="s">
        <v>17</v>
      </c>
    </row>
    <row r="4645" spans="1:6" ht="25.5" x14ac:dyDescent="0.25">
      <c r="A4645" s="73">
        <v>100697</v>
      </c>
      <c r="B4645" s="74" t="s">
        <v>36560</v>
      </c>
      <c r="C4645" s="73" t="s">
        <v>101</v>
      </c>
      <c r="D4645" s="75">
        <v>112.35</v>
      </c>
      <c r="E4645" s="75">
        <v>103.15</v>
      </c>
      <c r="F4645" s="73" t="s">
        <v>17</v>
      </c>
    </row>
    <row r="4646" spans="1:6" ht="25.5" x14ac:dyDescent="0.25">
      <c r="A4646" s="73">
        <v>100698</v>
      </c>
      <c r="B4646" s="74" t="s">
        <v>36561</v>
      </c>
      <c r="C4646" s="73" t="s">
        <v>101</v>
      </c>
      <c r="D4646" s="75">
        <v>122.4</v>
      </c>
      <c r="E4646" s="75">
        <v>112.35</v>
      </c>
      <c r="F4646" s="73" t="s">
        <v>17</v>
      </c>
    </row>
    <row r="4647" spans="1:6" ht="38.25" x14ac:dyDescent="0.25">
      <c r="A4647" s="73">
        <v>100699</v>
      </c>
      <c r="B4647" s="74" t="s">
        <v>36562</v>
      </c>
      <c r="C4647" s="73" t="s">
        <v>101</v>
      </c>
      <c r="D4647" s="75">
        <v>148.1</v>
      </c>
      <c r="E4647" s="75">
        <v>135.87</v>
      </c>
      <c r="F4647" s="73" t="s">
        <v>17</v>
      </c>
    </row>
    <row r="4648" spans="1:6" ht="25.5" x14ac:dyDescent="0.25">
      <c r="A4648" s="73">
        <v>100700</v>
      </c>
      <c r="B4648" s="74" t="s">
        <v>36563</v>
      </c>
      <c r="C4648" s="73" t="s">
        <v>101</v>
      </c>
      <c r="D4648" s="75">
        <v>907.78</v>
      </c>
      <c r="E4648" s="75">
        <v>885.45</v>
      </c>
      <c r="F4648" s="73" t="s">
        <v>17</v>
      </c>
    </row>
    <row r="4649" spans="1:6" x14ac:dyDescent="0.25">
      <c r="A4649" s="73">
        <v>100703</v>
      </c>
      <c r="B4649" s="74" t="s">
        <v>36564</v>
      </c>
      <c r="C4649" s="73" t="s">
        <v>101</v>
      </c>
      <c r="D4649" s="75">
        <v>35.71</v>
      </c>
      <c r="E4649" s="75">
        <v>34.5</v>
      </c>
      <c r="F4649" s="73" t="s">
        <v>17</v>
      </c>
    </row>
    <row r="4650" spans="1:6" ht="25.5" x14ac:dyDescent="0.25">
      <c r="A4650" s="73">
        <v>100704</v>
      </c>
      <c r="B4650" s="74" t="s">
        <v>36565</v>
      </c>
      <c r="C4650" s="73" t="s">
        <v>101</v>
      </c>
      <c r="D4650" s="75">
        <v>83.85</v>
      </c>
      <c r="E4650" s="75">
        <v>81.16</v>
      </c>
      <c r="F4650" s="73" t="s">
        <v>17</v>
      </c>
    </row>
    <row r="4651" spans="1:6" x14ac:dyDescent="0.25">
      <c r="A4651" s="73">
        <v>100705</v>
      </c>
      <c r="B4651" s="74" t="s">
        <v>36566</v>
      </c>
      <c r="C4651" s="73" t="s">
        <v>101</v>
      </c>
      <c r="D4651" s="75">
        <v>80.2</v>
      </c>
      <c r="E4651" s="75">
        <v>77.510000000000005</v>
      </c>
      <c r="F4651" s="73" t="s">
        <v>17</v>
      </c>
    </row>
    <row r="4652" spans="1:6" x14ac:dyDescent="0.25">
      <c r="A4652" s="73">
        <v>100706</v>
      </c>
      <c r="B4652" s="74" t="s">
        <v>36567</v>
      </c>
      <c r="C4652" s="73" t="s">
        <v>101</v>
      </c>
      <c r="D4652" s="75">
        <v>99.85</v>
      </c>
      <c r="E4652" s="75">
        <v>93.85</v>
      </c>
      <c r="F4652" s="73" t="s">
        <v>17</v>
      </c>
    </row>
    <row r="4653" spans="1:6" x14ac:dyDescent="0.25">
      <c r="A4653" s="73">
        <v>100707</v>
      </c>
      <c r="B4653" s="74" t="s">
        <v>36568</v>
      </c>
      <c r="C4653" s="73" t="s">
        <v>101</v>
      </c>
      <c r="D4653" s="75">
        <v>177.44</v>
      </c>
      <c r="E4653" s="75">
        <v>171.72</v>
      </c>
      <c r="F4653" s="73" t="s">
        <v>17</v>
      </c>
    </row>
    <row r="4654" spans="1:6" x14ac:dyDescent="0.25">
      <c r="A4654" s="73">
        <v>100708</v>
      </c>
      <c r="B4654" s="74" t="s">
        <v>36569</v>
      </c>
      <c r="C4654" s="73" t="s">
        <v>101</v>
      </c>
      <c r="D4654" s="75">
        <v>218.7</v>
      </c>
      <c r="E4654" s="75">
        <v>212.35</v>
      </c>
      <c r="F4654" s="73" t="s">
        <v>17</v>
      </c>
    </row>
    <row r="4655" spans="1:6" ht="25.5" x14ac:dyDescent="0.25">
      <c r="A4655" s="73">
        <v>100709</v>
      </c>
      <c r="B4655" s="74" t="s">
        <v>36570</v>
      </c>
      <c r="C4655" s="73" t="s">
        <v>101</v>
      </c>
      <c r="D4655" s="75">
        <v>67.77</v>
      </c>
      <c r="E4655" s="75">
        <v>63.12</v>
      </c>
      <c r="F4655" s="73" t="s">
        <v>17</v>
      </c>
    </row>
    <row r="4656" spans="1:6" x14ac:dyDescent="0.25">
      <c r="A4656" s="73">
        <v>100710</v>
      </c>
      <c r="B4656" s="74" t="s">
        <v>36571</v>
      </c>
      <c r="C4656" s="73" t="s">
        <v>101</v>
      </c>
      <c r="D4656" s="75">
        <v>142.36000000000001</v>
      </c>
      <c r="E4656" s="75">
        <v>136.16999999999999</v>
      </c>
      <c r="F4656" s="73" t="s">
        <v>17</v>
      </c>
    </row>
    <row r="4657" spans="1:6" ht="51" x14ac:dyDescent="0.25">
      <c r="A4657" s="73">
        <v>100712</v>
      </c>
      <c r="B4657" s="74" t="s">
        <v>36572</v>
      </c>
      <c r="C4657" s="73" t="s">
        <v>101</v>
      </c>
      <c r="D4657" s="75">
        <v>960.96</v>
      </c>
      <c r="E4657" s="75">
        <v>925.83</v>
      </c>
      <c r="F4657" s="73" t="s">
        <v>17</v>
      </c>
    </row>
    <row r="4658" spans="1:6" ht="38.25" x14ac:dyDescent="0.25">
      <c r="A4658" s="73">
        <v>100788</v>
      </c>
      <c r="B4658" s="74" t="s">
        <v>4684</v>
      </c>
      <c r="C4658" s="73" t="s">
        <v>101</v>
      </c>
      <c r="D4658" s="75">
        <v>924.67</v>
      </c>
      <c r="E4658" s="75">
        <v>907.33</v>
      </c>
      <c r="F4658" s="73" t="s">
        <v>17</v>
      </c>
    </row>
    <row r="4659" spans="1:6" ht="25.5" x14ac:dyDescent="0.25">
      <c r="A4659" s="73">
        <v>100848</v>
      </c>
      <c r="B4659" s="74" t="s">
        <v>4685</v>
      </c>
      <c r="C4659" s="73" t="s">
        <v>101</v>
      </c>
      <c r="D4659" s="75">
        <v>629.25</v>
      </c>
      <c r="E4659" s="75">
        <v>627.36</v>
      </c>
      <c r="F4659" s="73" t="s">
        <v>17</v>
      </c>
    </row>
    <row r="4660" spans="1:6" ht="25.5" x14ac:dyDescent="0.25">
      <c r="A4660" s="73">
        <v>100849</v>
      </c>
      <c r="B4660" s="74" t="s">
        <v>4686</v>
      </c>
      <c r="C4660" s="73" t="s">
        <v>101</v>
      </c>
      <c r="D4660" s="75">
        <v>44.35</v>
      </c>
      <c r="E4660" s="75">
        <v>43.87</v>
      </c>
      <c r="F4660" s="73" t="s">
        <v>17</v>
      </c>
    </row>
    <row r="4661" spans="1:6" x14ac:dyDescent="0.25">
      <c r="A4661" s="73">
        <v>100851</v>
      </c>
      <c r="B4661" s="74" t="s">
        <v>4687</v>
      </c>
      <c r="C4661" s="73" t="s">
        <v>101</v>
      </c>
      <c r="D4661" s="75">
        <v>87.87</v>
      </c>
      <c r="E4661" s="75">
        <v>87.39</v>
      </c>
      <c r="F4661" s="73" t="s">
        <v>17</v>
      </c>
    </row>
    <row r="4662" spans="1:6" ht="25.5" x14ac:dyDescent="0.25">
      <c r="A4662" s="73">
        <v>100852</v>
      </c>
      <c r="B4662" s="74" t="s">
        <v>4688</v>
      </c>
      <c r="C4662" s="73" t="s">
        <v>101</v>
      </c>
      <c r="D4662" s="75">
        <v>250.81</v>
      </c>
      <c r="E4662" s="75">
        <v>249.24</v>
      </c>
      <c r="F4662" s="73" t="s">
        <v>17</v>
      </c>
    </row>
    <row r="4663" spans="1:6" ht="25.5" x14ac:dyDescent="0.25">
      <c r="A4663" s="73">
        <v>100853</v>
      </c>
      <c r="B4663" s="74" t="s">
        <v>4689</v>
      </c>
      <c r="C4663" s="73" t="s">
        <v>101</v>
      </c>
      <c r="D4663" s="75">
        <v>336.23</v>
      </c>
      <c r="E4663" s="75">
        <v>334.77</v>
      </c>
      <c r="F4663" s="73" t="s">
        <v>17</v>
      </c>
    </row>
    <row r="4664" spans="1:6" ht="25.5" x14ac:dyDescent="0.25">
      <c r="A4664" s="73">
        <v>100854</v>
      </c>
      <c r="B4664" s="74" t="s">
        <v>4690</v>
      </c>
      <c r="C4664" s="73" t="s">
        <v>101</v>
      </c>
      <c r="D4664" s="75">
        <v>1741.53</v>
      </c>
      <c r="E4664" s="75">
        <v>1739.51</v>
      </c>
      <c r="F4664" s="73" t="s">
        <v>17</v>
      </c>
    </row>
    <row r="4665" spans="1:6" x14ac:dyDescent="0.25">
      <c r="A4665" s="73">
        <v>100856</v>
      </c>
      <c r="B4665" s="74" t="s">
        <v>4691</v>
      </c>
      <c r="C4665" s="73" t="s">
        <v>101</v>
      </c>
      <c r="D4665" s="75">
        <v>37.409999999999997</v>
      </c>
      <c r="E4665" s="75">
        <v>37.11</v>
      </c>
      <c r="F4665" s="73" t="s">
        <v>17</v>
      </c>
    </row>
    <row r="4666" spans="1:6" ht="25.5" x14ac:dyDescent="0.25">
      <c r="A4666" s="73">
        <v>100857</v>
      </c>
      <c r="B4666" s="74" t="s">
        <v>4692</v>
      </c>
      <c r="C4666" s="73" t="s">
        <v>101</v>
      </c>
      <c r="D4666" s="75">
        <v>511.35</v>
      </c>
      <c r="E4666" s="75">
        <v>510.27</v>
      </c>
      <c r="F4666" s="73" t="s">
        <v>17</v>
      </c>
    </row>
    <row r="4667" spans="1:6" ht="25.5" x14ac:dyDescent="0.25">
      <c r="A4667" s="73">
        <v>100858</v>
      </c>
      <c r="B4667" s="74" t="s">
        <v>4693</v>
      </c>
      <c r="C4667" s="73" t="s">
        <v>101</v>
      </c>
      <c r="D4667" s="75">
        <v>815.05</v>
      </c>
      <c r="E4667" s="75">
        <v>811.89</v>
      </c>
      <c r="F4667" s="73" t="s">
        <v>17</v>
      </c>
    </row>
    <row r="4668" spans="1:6" ht="25.5" x14ac:dyDescent="0.25">
      <c r="A4668" s="73">
        <v>100859</v>
      </c>
      <c r="B4668" s="74" t="s">
        <v>4694</v>
      </c>
      <c r="C4668" s="73" t="s">
        <v>101</v>
      </c>
      <c r="D4668" s="75">
        <v>1157.82</v>
      </c>
      <c r="E4668" s="75">
        <v>1151.18</v>
      </c>
      <c r="F4668" s="73" t="s">
        <v>17</v>
      </c>
    </row>
    <row r="4669" spans="1:6" ht="25.5" x14ac:dyDescent="0.25">
      <c r="A4669" s="73">
        <v>100860</v>
      </c>
      <c r="B4669" s="74" t="s">
        <v>4695</v>
      </c>
      <c r="C4669" s="73" t="s">
        <v>101</v>
      </c>
      <c r="D4669" s="75">
        <v>113.87</v>
      </c>
      <c r="E4669" s="75">
        <v>112.47</v>
      </c>
      <c r="F4669" s="73" t="s">
        <v>17</v>
      </c>
    </row>
    <row r="4670" spans="1:6" ht="25.5" x14ac:dyDescent="0.25">
      <c r="A4670" s="73">
        <v>100861</v>
      </c>
      <c r="B4670" s="74" t="s">
        <v>4696</v>
      </c>
      <c r="C4670" s="73" t="s">
        <v>101</v>
      </c>
      <c r="D4670" s="75">
        <v>36.880000000000003</v>
      </c>
      <c r="E4670" s="75">
        <v>35.39</v>
      </c>
      <c r="F4670" s="73" t="s">
        <v>17</v>
      </c>
    </row>
    <row r="4671" spans="1:6" ht="25.5" x14ac:dyDescent="0.25">
      <c r="A4671" s="73">
        <v>100862</v>
      </c>
      <c r="B4671" s="74" t="s">
        <v>4697</v>
      </c>
      <c r="C4671" s="73" t="s">
        <v>101</v>
      </c>
      <c r="D4671" s="75">
        <v>40.29</v>
      </c>
      <c r="E4671" s="75">
        <v>38.799999999999997</v>
      </c>
      <c r="F4671" s="73" t="s">
        <v>17</v>
      </c>
    </row>
    <row r="4672" spans="1:6" ht="25.5" x14ac:dyDescent="0.25">
      <c r="A4672" s="73">
        <v>100863</v>
      </c>
      <c r="B4672" s="74" t="s">
        <v>4698</v>
      </c>
      <c r="C4672" s="73" t="s">
        <v>101</v>
      </c>
      <c r="D4672" s="75">
        <v>625.77</v>
      </c>
      <c r="E4672" s="75">
        <v>621.29999999999995</v>
      </c>
      <c r="F4672" s="73" t="s">
        <v>17</v>
      </c>
    </row>
    <row r="4673" spans="1:6" ht="25.5" x14ac:dyDescent="0.25">
      <c r="A4673" s="73">
        <v>100864</v>
      </c>
      <c r="B4673" s="74" t="s">
        <v>4699</v>
      </c>
      <c r="C4673" s="73" t="s">
        <v>101</v>
      </c>
      <c r="D4673" s="75">
        <v>682.23</v>
      </c>
      <c r="E4673" s="75">
        <v>677.76</v>
      </c>
      <c r="F4673" s="73" t="s">
        <v>17</v>
      </c>
    </row>
    <row r="4674" spans="1:6" ht="25.5" x14ac:dyDescent="0.25">
      <c r="A4674" s="73">
        <v>100865</v>
      </c>
      <c r="B4674" s="74" t="s">
        <v>4700</v>
      </c>
      <c r="C4674" s="73" t="s">
        <v>101</v>
      </c>
      <c r="D4674" s="75">
        <v>582.97</v>
      </c>
      <c r="E4674" s="75">
        <v>580.98</v>
      </c>
      <c r="F4674" s="73" t="s">
        <v>17</v>
      </c>
    </row>
    <row r="4675" spans="1:6" ht="25.5" x14ac:dyDescent="0.25">
      <c r="A4675" s="73">
        <v>100866</v>
      </c>
      <c r="B4675" s="74" t="s">
        <v>4701</v>
      </c>
      <c r="C4675" s="73" t="s">
        <v>101</v>
      </c>
      <c r="D4675" s="75">
        <v>330.61</v>
      </c>
      <c r="E4675" s="75">
        <v>327.63</v>
      </c>
      <c r="F4675" s="73" t="s">
        <v>17</v>
      </c>
    </row>
    <row r="4676" spans="1:6" ht="25.5" x14ac:dyDescent="0.25">
      <c r="A4676" s="73">
        <v>100867</v>
      </c>
      <c r="B4676" s="74" t="s">
        <v>31187</v>
      </c>
      <c r="C4676" s="73" t="s">
        <v>101</v>
      </c>
      <c r="D4676" s="75">
        <v>349.23</v>
      </c>
      <c r="E4676" s="75">
        <v>346.25</v>
      </c>
      <c r="F4676" s="73" t="s">
        <v>17</v>
      </c>
    </row>
    <row r="4677" spans="1:6" ht="25.5" x14ac:dyDescent="0.25">
      <c r="A4677" s="73">
        <v>100868</v>
      </c>
      <c r="B4677" s="74" t="s">
        <v>31188</v>
      </c>
      <c r="C4677" s="73" t="s">
        <v>101</v>
      </c>
      <c r="D4677" s="75">
        <v>361.62</v>
      </c>
      <c r="E4677" s="75">
        <v>358.64</v>
      </c>
      <c r="F4677" s="73" t="s">
        <v>17</v>
      </c>
    </row>
    <row r="4678" spans="1:6" ht="25.5" x14ac:dyDescent="0.25">
      <c r="A4678" s="73">
        <v>100869</v>
      </c>
      <c r="B4678" s="74" t="s">
        <v>31189</v>
      </c>
      <c r="C4678" s="73" t="s">
        <v>101</v>
      </c>
      <c r="D4678" s="75">
        <v>371.12</v>
      </c>
      <c r="E4678" s="75">
        <v>368.14</v>
      </c>
      <c r="F4678" s="73" t="s">
        <v>17</v>
      </c>
    </row>
    <row r="4679" spans="1:6" ht="25.5" x14ac:dyDescent="0.25">
      <c r="A4679" s="73">
        <v>100870</v>
      </c>
      <c r="B4679" s="74" t="s">
        <v>31190</v>
      </c>
      <c r="C4679" s="73" t="s">
        <v>101</v>
      </c>
      <c r="D4679" s="75">
        <v>335.53</v>
      </c>
      <c r="E4679" s="75">
        <v>332.55</v>
      </c>
      <c r="F4679" s="73" t="s">
        <v>17</v>
      </c>
    </row>
    <row r="4680" spans="1:6" ht="25.5" x14ac:dyDescent="0.25">
      <c r="A4680" s="73">
        <v>100871</v>
      </c>
      <c r="B4680" s="74" t="s">
        <v>31191</v>
      </c>
      <c r="C4680" s="73" t="s">
        <v>101</v>
      </c>
      <c r="D4680" s="75">
        <v>360.95</v>
      </c>
      <c r="E4680" s="75">
        <v>357.97</v>
      </c>
      <c r="F4680" s="73" t="s">
        <v>17</v>
      </c>
    </row>
    <row r="4681" spans="1:6" ht="25.5" x14ac:dyDescent="0.25">
      <c r="A4681" s="73">
        <v>100872</v>
      </c>
      <c r="B4681" s="74" t="s">
        <v>31192</v>
      </c>
      <c r="C4681" s="73" t="s">
        <v>101</v>
      </c>
      <c r="D4681" s="75">
        <v>377.17</v>
      </c>
      <c r="E4681" s="75">
        <v>374.19</v>
      </c>
      <c r="F4681" s="73" t="s">
        <v>17</v>
      </c>
    </row>
    <row r="4682" spans="1:6" ht="25.5" x14ac:dyDescent="0.25">
      <c r="A4682" s="73">
        <v>100873</v>
      </c>
      <c r="B4682" s="74" t="s">
        <v>31193</v>
      </c>
      <c r="C4682" s="73" t="s">
        <v>101</v>
      </c>
      <c r="D4682" s="75">
        <v>387.3</v>
      </c>
      <c r="E4682" s="75">
        <v>384.32</v>
      </c>
      <c r="F4682" s="73" t="s">
        <v>17</v>
      </c>
    </row>
    <row r="4683" spans="1:6" ht="25.5" x14ac:dyDescent="0.25">
      <c r="A4683" s="73">
        <v>100874</v>
      </c>
      <c r="B4683" s="74" t="s">
        <v>4702</v>
      </c>
      <c r="C4683" s="73" t="s">
        <v>101</v>
      </c>
      <c r="D4683" s="75">
        <v>330.61</v>
      </c>
      <c r="E4683" s="75">
        <v>327.63</v>
      </c>
      <c r="F4683" s="73" t="s">
        <v>17</v>
      </c>
    </row>
    <row r="4684" spans="1:6" ht="25.5" x14ac:dyDescent="0.25">
      <c r="A4684" s="73">
        <v>100875</v>
      </c>
      <c r="B4684" s="74" t="s">
        <v>4703</v>
      </c>
      <c r="C4684" s="73" t="s">
        <v>101</v>
      </c>
      <c r="D4684" s="75">
        <v>1079.6300000000001</v>
      </c>
      <c r="E4684" s="75">
        <v>1075.6500000000001</v>
      </c>
      <c r="F4684" s="73" t="s">
        <v>17</v>
      </c>
    </row>
    <row r="4685" spans="1:6" ht="25.5" x14ac:dyDescent="0.25">
      <c r="A4685" s="73">
        <v>100878</v>
      </c>
      <c r="B4685" s="74" t="s">
        <v>4704</v>
      </c>
      <c r="C4685" s="73" t="s">
        <v>101</v>
      </c>
      <c r="D4685" s="75">
        <v>748.74</v>
      </c>
      <c r="E4685" s="75">
        <v>744.29</v>
      </c>
      <c r="F4685" s="73" t="s">
        <v>17</v>
      </c>
    </row>
    <row r="4686" spans="1:6" ht="25.5" x14ac:dyDescent="0.25">
      <c r="A4686" s="73">
        <v>100902</v>
      </c>
      <c r="B4686" s="74" t="s">
        <v>4705</v>
      </c>
      <c r="C4686" s="73" t="s">
        <v>101</v>
      </c>
      <c r="D4686" s="75">
        <v>28.29</v>
      </c>
      <c r="E4686" s="75">
        <v>26.97</v>
      </c>
      <c r="F4686" s="73" t="s">
        <v>17</v>
      </c>
    </row>
    <row r="4687" spans="1:6" ht="25.5" x14ac:dyDescent="0.25">
      <c r="A4687" s="73">
        <v>100903</v>
      </c>
      <c r="B4687" s="74" t="s">
        <v>4706</v>
      </c>
      <c r="C4687" s="73" t="s">
        <v>101</v>
      </c>
      <c r="D4687" s="75">
        <v>31.17</v>
      </c>
      <c r="E4687" s="75">
        <v>29.85</v>
      </c>
      <c r="F4687" s="73" t="s">
        <v>17</v>
      </c>
    </row>
    <row r="4688" spans="1:6" ht="38.25" x14ac:dyDescent="0.25">
      <c r="A4688" s="73">
        <v>101489</v>
      </c>
      <c r="B4688" s="74" t="s">
        <v>36573</v>
      </c>
      <c r="C4688" s="73" t="s">
        <v>101</v>
      </c>
      <c r="D4688" s="75">
        <v>1644.63</v>
      </c>
      <c r="E4688" s="75">
        <v>1600.89</v>
      </c>
      <c r="F4688" s="73" t="s">
        <v>17</v>
      </c>
    </row>
    <row r="4689" spans="1:6" ht="38.25" x14ac:dyDescent="0.25">
      <c r="A4689" s="73">
        <v>101490</v>
      </c>
      <c r="B4689" s="74" t="s">
        <v>36574</v>
      </c>
      <c r="C4689" s="73" t="s">
        <v>101</v>
      </c>
      <c r="D4689" s="75">
        <v>1753.2</v>
      </c>
      <c r="E4689" s="75">
        <v>1707.59</v>
      </c>
      <c r="F4689" s="73" t="s">
        <v>17</v>
      </c>
    </row>
    <row r="4690" spans="1:6" ht="38.25" x14ac:dyDescent="0.25">
      <c r="A4690" s="73">
        <v>101491</v>
      </c>
      <c r="B4690" s="74" t="s">
        <v>36575</v>
      </c>
      <c r="C4690" s="73" t="s">
        <v>101</v>
      </c>
      <c r="D4690" s="75">
        <v>1780.37</v>
      </c>
      <c r="E4690" s="75">
        <v>1737.29</v>
      </c>
      <c r="F4690" s="73" t="s">
        <v>17</v>
      </c>
    </row>
    <row r="4691" spans="1:6" ht="38.25" x14ac:dyDescent="0.25">
      <c r="A4691" s="73">
        <v>101492</v>
      </c>
      <c r="B4691" s="74" t="s">
        <v>36576</v>
      </c>
      <c r="C4691" s="73" t="s">
        <v>101</v>
      </c>
      <c r="D4691" s="75">
        <v>1937.27</v>
      </c>
      <c r="E4691" s="75">
        <v>1892.7</v>
      </c>
      <c r="F4691" s="73" t="s">
        <v>17</v>
      </c>
    </row>
    <row r="4692" spans="1:6" ht="38.25" x14ac:dyDescent="0.25">
      <c r="A4692" s="73">
        <v>101493</v>
      </c>
      <c r="B4692" s="74" t="s">
        <v>36577</v>
      </c>
      <c r="C4692" s="73" t="s">
        <v>101</v>
      </c>
      <c r="D4692" s="75">
        <v>1627.2</v>
      </c>
      <c r="E4692" s="75">
        <v>1585.21</v>
      </c>
      <c r="F4692" s="73" t="s">
        <v>17</v>
      </c>
    </row>
    <row r="4693" spans="1:6" ht="38.25" x14ac:dyDescent="0.25">
      <c r="A4693" s="73">
        <v>101494</v>
      </c>
      <c r="B4693" s="74" t="s">
        <v>36578</v>
      </c>
      <c r="C4693" s="73" t="s">
        <v>101</v>
      </c>
      <c r="D4693" s="75">
        <v>1735.77</v>
      </c>
      <c r="E4693" s="75">
        <v>1691.91</v>
      </c>
      <c r="F4693" s="73" t="s">
        <v>17</v>
      </c>
    </row>
    <row r="4694" spans="1:6" ht="38.25" x14ac:dyDescent="0.25">
      <c r="A4694" s="73">
        <v>101495</v>
      </c>
      <c r="B4694" s="74" t="s">
        <v>36579</v>
      </c>
      <c r="C4694" s="73" t="s">
        <v>101</v>
      </c>
      <c r="D4694" s="75">
        <v>1762.94</v>
      </c>
      <c r="E4694" s="75">
        <v>1721.61</v>
      </c>
      <c r="F4694" s="73" t="s">
        <v>17</v>
      </c>
    </row>
    <row r="4695" spans="1:6" ht="38.25" x14ac:dyDescent="0.25">
      <c r="A4695" s="73">
        <v>101496</v>
      </c>
      <c r="B4695" s="74" t="s">
        <v>36580</v>
      </c>
      <c r="C4695" s="73" t="s">
        <v>101</v>
      </c>
      <c r="D4695" s="75">
        <v>1919.84</v>
      </c>
      <c r="E4695" s="75">
        <v>1877.02</v>
      </c>
      <c r="F4695" s="73" t="s">
        <v>17</v>
      </c>
    </row>
    <row r="4696" spans="1:6" ht="38.25" x14ac:dyDescent="0.25">
      <c r="A4696" s="73">
        <v>101497</v>
      </c>
      <c r="B4696" s="74" t="s">
        <v>4707</v>
      </c>
      <c r="C4696" s="73" t="s">
        <v>101</v>
      </c>
      <c r="D4696" s="75">
        <v>1925.45</v>
      </c>
      <c r="E4696" s="75">
        <v>1878.91</v>
      </c>
      <c r="F4696" s="73" t="s">
        <v>17</v>
      </c>
    </row>
    <row r="4697" spans="1:6" ht="38.25" x14ac:dyDescent="0.25">
      <c r="A4697" s="73">
        <v>101498</v>
      </c>
      <c r="B4697" s="74" t="s">
        <v>4708</v>
      </c>
      <c r="C4697" s="73" t="s">
        <v>101</v>
      </c>
      <c r="D4697" s="75">
        <v>2089.79</v>
      </c>
      <c r="E4697" s="75">
        <v>2040.41</v>
      </c>
      <c r="F4697" s="73" t="s">
        <v>17</v>
      </c>
    </row>
    <row r="4698" spans="1:6" ht="38.25" x14ac:dyDescent="0.25">
      <c r="A4698" s="73">
        <v>101499</v>
      </c>
      <c r="B4698" s="74" t="s">
        <v>4709</v>
      </c>
      <c r="C4698" s="73" t="s">
        <v>101</v>
      </c>
      <c r="D4698" s="75">
        <v>2130.91</v>
      </c>
      <c r="E4698" s="75">
        <v>2085.37</v>
      </c>
      <c r="F4698" s="73" t="s">
        <v>17</v>
      </c>
    </row>
    <row r="4699" spans="1:6" ht="38.25" x14ac:dyDescent="0.25">
      <c r="A4699" s="73">
        <v>101500</v>
      </c>
      <c r="B4699" s="74" t="s">
        <v>4710</v>
      </c>
      <c r="C4699" s="73" t="s">
        <v>101</v>
      </c>
      <c r="D4699" s="75">
        <v>2351.77</v>
      </c>
      <c r="E4699" s="75">
        <v>2304.5100000000002</v>
      </c>
      <c r="F4699" s="73" t="s">
        <v>17</v>
      </c>
    </row>
    <row r="4700" spans="1:6" ht="38.25" x14ac:dyDescent="0.25">
      <c r="A4700" s="73">
        <v>101501</v>
      </c>
      <c r="B4700" s="74" t="s">
        <v>4711</v>
      </c>
      <c r="C4700" s="73" t="s">
        <v>101</v>
      </c>
      <c r="D4700" s="75">
        <v>1917.05</v>
      </c>
      <c r="E4700" s="75">
        <v>1871.91</v>
      </c>
      <c r="F4700" s="73" t="s">
        <v>17</v>
      </c>
    </row>
    <row r="4701" spans="1:6" ht="38.25" x14ac:dyDescent="0.25">
      <c r="A4701" s="73">
        <v>101502</v>
      </c>
      <c r="B4701" s="74" t="s">
        <v>4712</v>
      </c>
      <c r="C4701" s="73" t="s">
        <v>101</v>
      </c>
      <c r="D4701" s="75">
        <v>2081.39</v>
      </c>
      <c r="E4701" s="75">
        <v>2033.41</v>
      </c>
      <c r="F4701" s="73" t="s">
        <v>17</v>
      </c>
    </row>
    <row r="4702" spans="1:6" ht="38.25" x14ac:dyDescent="0.25">
      <c r="A4702" s="73">
        <v>101503</v>
      </c>
      <c r="B4702" s="74" t="s">
        <v>4713</v>
      </c>
      <c r="C4702" s="73" t="s">
        <v>101</v>
      </c>
      <c r="D4702" s="75">
        <v>2122.5100000000002</v>
      </c>
      <c r="E4702" s="75">
        <v>2078.37</v>
      </c>
      <c r="F4702" s="73" t="s">
        <v>17</v>
      </c>
    </row>
    <row r="4703" spans="1:6" ht="38.25" x14ac:dyDescent="0.25">
      <c r="A4703" s="73">
        <v>101504</v>
      </c>
      <c r="B4703" s="74" t="s">
        <v>4714</v>
      </c>
      <c r="C4703" s="73" t="s">
        <v>101</v>
      </c>
      <c r="D4703" s="75">
        <v>2343.37</v>
      </c>
      <c r="E4703" s="75">
        <v>2297.5100000000002</v>
      </c>
      <c r="F4703" s="73" t="s">
        <v>17</v>
      </c>
    </row>
    <row r="4704" spans="1:6" ht="38.25" x14ac:dyDescent="0.25">
      <c r="A4704" s="73">
        <v>101505</v>
      </c>
      <c r="B4704" s="74" t="s">
        <v>4715</v>
      </c>
      <c r="C4704" s="73" t="s">
        <v>101</v>
      </c>
      <c r="D4704" s="75">
        <v>2050.0500000000002</v>
      </c>
      <c r="E4704" s="75">
        <v>2000.75</v>
      </c>
      <c r="F4704" s="73" t="s">
        <v>17</v>
      </c>
    </row>
    <row r="4705" spans="1:6" ht="38.25" x14ac:dyDescent="0.25">
      <c r="A4705" s="73">
        <v>101506</v>
      </c>
      <c r="B4705" s="74" t="s">
        <v>4716</v>
      </c>
      <c r="C4705" s="73" t="s">
        <v>101</v>
      </c>
      <c r="D4705" s="75">
        <v>2269.16</v>
      </c>
      <c r="E4705" s="75">
        <v>2216.09</v>
      </c>
      <c r="F4705" s="73" t="s">
        <v>17</v>
      </c>
    </row>
    <row r="4706" spans="1:6" ht="38.25" x14ac:dyDescent="0.25">
      <c r="A4706" s="73">
        <v>101507</v>
      </c>
      <c r="B4706" s="74" t="s">
        <v>4717</v>
      </c>
      <c r="C4706" s="73" t="s">
        <v>101</v>
      </c>
      <c r="D4706" s="75">
        <v>2323.9899999999998</v>
      </c>
      <c r="E4706" s="75">
        <v>2276.0300000000002</v>
      </c>
      <c r="F4706" s="73" t="s">
        <v>17</v>
      </c>
    </row>
    <row r="4707" spans="1:6" ht="38.25" x14ac:dyDescent="0.25">
      <c r="A4707" s="73">
        <v>101508</v>
      </c>
      <c r="B4707" s="74" t="s">
        <v>4718</v>
      </c>
      <c r="C4707" s="73" t="s">
        <v>101</v>
      </c>
      <c r="D4707" s="75">
        <v>2607.6799999999998</v>
      </c>
      <c r="E4707" s="75">
        <v>2557.77</v>
      </c>
      <c r="F4707" s="73" t="s">
        <v>17</v>
      </c>
    </row>
    <row r="4708" spans="1:6" ht="38.25" x14ac:dyDescent="0.25">
      <c r="A4708" s="73">
        <v>101509</v>
      </c>
      <c r="B4708" s="74" t="s">
        <v>4719</v>
      </c>
      <c r="C4708" s="73" t="s">
        <v>101</v>
      </c>
      <c r="D4708" s="75">
        <v>2088.94</v>
      </c>
      <c r="E4708" s="75">
        <v>2040.99</v>
      </c>
      <c r="F4708" s="73" t="s">
        <v>17</v>
      </c>
    </row>
    <row r="4709" spans="1:6" ht="38.25" x14ac:dyDescent="0.25">
      <c r="A4709" s="73">
        <v>101510</v>
      </c>
      <c r="B4709" s="74" t="s">
        <v>4720</v>
      </c>
      <c r="C4709" s="73" t="s">
        <v>101</v>
      </c>
      <c r="D4709" s="75">
        <v>2308.0500000000002</v>
      </c>
      <c r="E4709" s="75">
        <v>2256.33</v>
      </c>
      <c r="F4709" s="73" t="s">
        <v>17</v>
      </c>
    </row>
    <row r="4710" spans="1:6" ht="38.25" x14ac:dyDescent="0.25">
      <c r="A4710" s="73">
        <v>101511</v>
      </c>
      <c r="B4710" s="74" t="s">
        <v>4721</v>
      </c>
      <c r="C4710" s="73" t="s">
        <v>101</v>
      </c>
      <c r="D4710" s="75">
        <v>2362.88</v>
      </c>
      <c r="E4710" s="75">
        <v>2316.27</v>
      </c>
      <c r="F4710" s="73" t="s">
        <v>17</v>
      </c>
    </row>
    <row r="4711" spans="1:6" ht="38.25" x14ac:dyDescent="0.25">
      <c r="A4711" s="73">
        <v>101512</v>
      </c>
      <c r="B4711" s="74" t="s">
        <v>4722</v>
      </c>
      <c r="C4711" s="73" t="s">
        <v>101</v>
      </c>
      <c r="D4711" s="75">
        <v>2646.57</v>
      </c>
      <c r="E4711" s="75">
        <v>2598.0100000000002</v>
      </c>
      <c r="F4711" s="73" t="s">
        <v>17</v>
      </c>
    </row>
    <row r="4712" spans="1:6" ht="38.25" x14ac:dyDescent="0.25">
      <c r="A4712" s="73">
        <v>101513</v>
      </c>
      <c r="B4712" s="74" t="s">
        <v>36581</v>
      </c>
      <c r="C4712" s="73" t="s">
        <v>101</v>
      </c>
      <c r="D4712" s="75">
        <v>855.99</v>
      </c>
      <c r="E4712" s="75">
        <v>838.05</v>
      </c>
      <c r="F4712" s="73" t="s">
        <v>17</v>
      </c>
    </row>
    <row r="4713" spans="1:6" ht="38.25" x14ac:dyDescent="0.25">
      <c r="A4713" s="73">
        <v>101514</v>
      </c>
      <c r="B4713" s="74" t="s">
        <v>36582</v>
      </c>
      <c r="C4713" s="73" t="s">
        <v>101</v>
      </c>
      <c r="D4713" s="75">
        <v>986.27</v>
      </c>
      <c r="E4713" s="75">
        <v>966.09</v>
      </c>
      <c r="F4713" s="73" t="s">
        <v>17</v>
      </c>
    </row>
    <row r="4714" spans="1:6" ht="38.25" x14ac:dyDescent="0.25">
      <c r="A4714" s="73">
        <v>101515</v>
      </c>
      <c r="B4714" s="74" t="s">
        <v>36583</v>
      </c>
      <c r="C4714" s="73" t="s">
        <v>101</v>
      </c>
      <c r="D4714" s="75">
        <v>1018.87</v>
      </c>
      <c r="E4714" s="75">
        <v>1001.73</v>
      </c>
      <c r="F4714" s="73" t="s">
        <v>17</v>
      </c>
    </row>
    <row r="4715" spans="1:6" ht="38.25" x14ac:dyDescent="0.25">
      <c r="A4715" s="73">
        <v>101516</v>
      </c>
      <c r="B4715" s="74" t="s">
        <v>36584</v>
      </c>
      <c r="C4715" s="73" t="s">
        <v>101</v>
      </c>
      <c r="D4715" s="75">
        <v>1168.3</v>
      </c>
      <c r="E4715" s="75">
        <v>1150.6199999999999</v>
      </c>
      <c r="F4715" s="73" t="s">
        <v>17</v>
      </c>
    </row>
    <row r="4716" spans="1:6" ht="38.25" x14ac:dyDescent="0.25">
      <c r="A4716" s="73">
        <v>101517</v>
      </c>
      <c r="B4716" s="74" t="s">
        <v>36585</v>
      </c>
      <c r="C4716" s="73" t="s">
        <v>101</v>
      </c>
      <c r="D4716" s="75">
        <v>838.58</v>
      </c>
      <c r="E4716" s="75">
        <v>822.36</v>
      </c>
      <c r="F4716" s="73" t="s">
        <v>17</v>
      </c>
    </row>
    <row r="4717" spans="1:6" ht="38.25" x14ac:dyDescent="0.25">
      <c r="A4717" s="73">
        <v>101518</v>
      </c>
      <c r="B4717" s="74" t="s">
        <v>36586</v>
      </c>
      <c r="C4717" s="73" t="s">
        <v>101</v>
      </c>
      <c r="D4717" s="75">
        <v>968.86</v>
      </c>
      <c r="E4717" s="75">
        <v>950.4</v>
      </c>
      <c r="F4717" s="73" t="s">
        <v>17</v>
      </c>
    </row>
    <row r="4718" spans="1:6" ht="38.25" x14ac:dyDescent="0.25">
      <c r="A4718" s="73">
        <v>101519</v>
      </c>
      <c r="B4718" s="74" t="s">
        <v>36587</v>
      </c>
      <c r="C4718" s="73" t="s">
        <v>101</v>
      </c>
      <c r="D4718" s="75">
        <v>1001.46</v>
      </c>
      <c r="E4718" s="75">
        <v>986.04</v>
      </c>
      <c r="F4718" s="73" t="s">
        <v>17</v>
      </c>
    </row>
    <row r="4719" spans="1:6" ht="38.25" x14ac:dyDescent="0.25">
      <c r="A4719" s="73">
        <v>101520</v>
      </c>
      <c r="B4719" s="74" t="s">
        <v>36588</v>
      </c>
      <c r="C4719" s="73" t="s">
        <v>101</v>
      </c>
      <c r="D4719" s="75">
        <v>1150.8900000000001</v>
      </c>
      <c r="E4719" s="75">
        <v>1134.93</v>
      </c>
      <c r="F4719" s="73" t="s">
        <v>17</v>
      </c>
    </row>
    <row r="4720" spans="1:6" ht="38.25" x14ac:dyDescent="0.25">
      <c r="A4720" s="73">
        <v>101521</v>
      </c>
      <c r="B4720" s="74" t="s">
        <v>4723</v>
      </c>
      <c r="C4720" s="73" t="s">
        <v>101</v>
      </c>
      <c r="D4720" s="75">
        <v>1153.3</v>
      </c>
      <c r="E4720" s="75">
        <v>1132.22</v>
      </c>
      <c r="F4720" s="73" t="s">
        <v>17</v>
      </c>
    </row>
    <row r="4721" spans="1:6" ht="38.25" x14ac:dyDescent="0.25">
      <c r="A4721" s="73">
        <v>101522</v>
      </c>
      <c r="B4721" s="74" t="s">
        <v>4724</v>
      </c>
      <c r="C4721" s="73" t="s">
        <v>101</v>
      </c>
      <c r="D4721" s="75">
        <v>1348.72</v>
      </c>
      <c r="E4721" s="75">
        <v>1324.28</v>
      </c>
      <c r="F4721" s="73" t="s">
        <v>17</v>
      </c>
    </row>
    <row r="4722" spans="1:6" ht="38.25" x14ac:dyDescent="0.25">
      <c r="A4722" s="73">
        <v>101523</v>
      </c>
      <c r="B4722" s="74" t="s">
        <v>4725</v>
      </c>
      <c r="C4722" s="73" t="s">
        <v>101</v>
      </c>
      <c r="D4722" s="75">
        <v>1397.63</v>
      </c>
      <c r="E4722" s="75">
        <v>1377.74</v>
      </c>
      <c r="F4722" s="73" t="s">
        <v>17</v>
      </c>
    </row>
    <row r="4723" spans="1:6" ht="38.25" x14ac:dyDescent="0.25">
      <c r="A4723" s="73">
        <v>101524</v>
      </c>
      <c r="B4723" s="74" t="s">
        <v>4726</v>
      </c>
      <c r="C4723" s="73" t="s">
        <v>101</v>
      </c>
      <c r="D4723" s="75">
        <v>1621.76</v>
      </c>
      <c r="E4723" s="75">
        <v>1601.08</v>
      </c>
      <c r="F4723" s="73" t="s">
        <v>17</v>
      </c>
    </row>
    <row r="4724" spans="1:6" ht="38.25" x14ac:dyDescent="0.25">
      <c r="A4724" s="73">
        <v>101525</v>
      </c>
      <c r="B4724" s="74" t="s">
        <v>4727</v>
      </c>
      <c r="C4724" s="73" t="s">
        <v>101</v>
      </c>
      <c r="D4724" s="75">
        <v>1144.9100000000001</v>
      </c>
      <c r="E4724" s="75">
        <v>1125.22</v>
      </c>
      <c r="F4724" s="73" t="s">
        <v>17</v>
      </c>
    </row>
    <row r="4725" spans="1:6" ht="38.25" x14ac:dyDescent="0.25">
      <c r="A4725" s="73">
        <v>101526</v>
      </c>
      <c r="B4725" s="74" t="s">
        <v>4728</v>
      </c>
      <c r="C4725" s="73" t="s">
        <v>101</v>
      </c>
      <c r="D4725" s="75">
        <v>1340.33</v>
      </c>
      <c r="E4725" s="75">
        <v>1317.28</v>
      </c>
      <c r="F4725" s="73" t="s">
        <v>17</v>
      </c>
    </row>
    <row r="4726" spans="1:6" ht="38.25" x14ac:dyDescent="0.25">
      <c r="A4726" s="73">
        <v>101527</v>
      </c>
      <c r="B4726" s="74" t="s">
        <v>4729</v>
      </c>
      <c r="C4726" s="73" t="s">
        <v>101</v>
      </c>
      <c r="D4726" s="75">
        <v>1389.24</v>
      </c>
      <c r="E4726" s="75">
        <v>1370.74</v>
      </c>
      <c r="F4726" s="73" t="s">
        <v>17</v>
      </c>
    </row>
    <row r="4727" spans="1:6" ht="38.25" x14ac:dyDescent="0.25">
      <c r="A4727" s="73">
        <v>101528</v>
      </c>
      <c r="B4727" s="74" t="s">
        <v>4730</v>
      </c>
      <c r="C4727" s="73" t="s">
        <v>101</v>
      </c>
      <c r="D4727" s="75">
        <v>1613.37</v>
      </c>
      <c r="E4727" s="75">
        <v>1594.08</v>
      </c>
      <c r="F4727" s="73" t="s">
        <v>17</v>
      </c>
    </row>
    <row r="4728" spans="1:6" ht="38.25" x14ac:dyDescent="0.25">
      <c r="A4728" s="73">
        <v>101529</v>
      </c>
      <c r="B4728" s="74" t="s">
        <v>4731</v>
      </c>
      <c r="C4728" s="73" t="s">
        <v>101</v>
      </c>
      <c r="D4728" s="75">
        <v>1296.1099999999999</v>
      </c>
      <c r="E4728" s="75">
        <v>1271.9100000000001</v>
      </c>
      <c r="F4728" s="73" t="s">
        <v>17</v>
      </c>
    </row>
    <row r="4729" spans="1:6" ht="38.25" x14ac:dyDescent="0.25">
      <c r="A4729" s="73">
        <v>101530</v>
      </c>
      <c r="B4729" s="74" t="s">
        <v>4732</v>
      </c>
      <c r="C4729" s="73" t="s">
        <v>101</v>
      </c>
      <c r="D4729" s="75">
        <v>1556.67</v>
      </c>
      <c r="E4729" s="75">
        <v>1527.99</v>
      </c>
      <c r="F4729" s="73" t="s">
        <v>17</v>
      </c>
    </row>
    <row r="4730" spans="1:6" ht="38.25" x14ac:dyDescent="0.25">
      <c r="A4730" s="73">
        <v>101531</v>
      </c>
      <c r="B4730" s="74" t="s">
        <v>4733</v>
      </c>
      <c r="C4730" s="73" t="s">
        <v>101</v>
      </c>
      <c r="D4730" s="75">
        <v>1621.88</v>
      </c>
      <c r="E4730" s="75">
        <v>1599.27</v>
      </c>
      <c r="F4730" s="73" t="s">
        <v>17</v>
      </c>
    </row>
    <row r="4731" spans="1:6" ht="38.25" x14ac:dyDescent="0.25">
      <c r="A4731" s="73">
        <v>101532</v>
      </c>
      <c r="B4731" s="74" t="s">
        <v>4734</v>
      </c>
      <c r="C4731" s="73" t="s">
        <v>101</v>
      </c>
      <c r="D4731" s="75">
        <v>1920.73</v>
      </c>
      <c r="E4731" s="75">
        <v>1897.06</v>
      </c>
      <c r="F4731" s="73" t="s">
        <v>17</v>
      </c>
    </row>
    <row r="4732" spans="1:6" ht="38.25" x14ac:dyDescent="0.25">
      <c r="A4732" s="73">
        <v>101533</v>
      </c>
      <c r="B4732" s="74" t="s">
        <v>4735</v>
      </c>
      <c r="C4732" s="73" t="s">
        <v>101</v>
      </c>
      <c r="D4732" s="75">
        <v>1335.01</v>
      </c>
      <c r="E4732" s="75">
        <v>1312.15</v>
      </c>
      <c r="F4732" s="73" t="s">
        <v>17</v>
      </c>
    </row>
    <row r="4733" spans="1:6" ht="38.25" x14ac:dyDescent="0.25">
      <c r="A4733" s="73">
        <v>101534</v>
      </c>
      <c r="B4733" s="74" t="s">
        <v>4736</v>
      </c>
      <c r="C4733" s="73" t="s">
        <v>101</v>
      </c>
      <c r="D4733" s="75">
        <v>1595.57</v>
      </c>
      <c r="E4733" s="75">
        <v>1568.23</v>
      </c>
      <c r="F4733" s="73" t="s">
        <v>17</v>
      </c>
    </row>
    <row r="4734" spans="1:6" ht="38.25" x14ac:dyDescent="0.25">
      <c r="A4734" s="73">
        <v>101535</v>
      </c>
      <c r="B4734" s="74" t="s">
        <v>4737</v>
      </c>
      <c r="C4734" s="73" t="s">
        <v>101</v>
      </c>
      <c r="D4734" s="75">
        <v>1660.78</v>
      </c>
      <c r="E4734" s="75">
        <v>1639.51</v>
      </c>
      <c r="F4734" s="73" t="s">
        <v>17</v>
      </c>
    </row>
    <row r="4735" spans="1:6" ht="38.25" x14ac:dyDescent="0.25">
      <c r="A4735" s="73">
        <v>101536</v>
      </c>
      <c r="B4735" s="74" t="s">
        <v>4738</v>
      </c>
      <c r="C4735" s="73" t="s">
        <v>101</v>
      </c>
      <c r="D4735" s="75">
        <v>1959.63</v>
      </c>
      <c r="E4735" s="75">
        <v>1937.3</v>
      </c>
      <c r="F4735" s="73" t="s">
        <v>17</v>
      </c>
    </row>
    <row r="4736" spans="1:6" ht="25.5" x14ac:dyDescent="0.25">
      <c r="A4736" s="73">
        <v>101537</v>
      </c>
      <c r="B4736" s="74" t="s">
        <v>4739</v>
      </c>
      <c r="C4736" s="73" t="s">
        <v>101</v>
      </c>
      <c r="D4736" s="75">
        <v>100.62</v>
      </c>
      <c r="E4736" s="75">
        <v>96.79</v>
      </c>
      <c r="F4736" s="73" t="s">
        <v>17</v>
      </c>
    </row>
    <row r="4737" spans="1:6" ht="25.5" x14ac:dyDescent="0.25">
      <c r="A4737" s="73">
        <v>101538</v>
      </c>
      <c r="B4737" s="74" t="s">
        <v>4740</v>
      </c>
      <c r="C4737" s="73" t="s">
        <v>101</v>
      </c>
      <c r="D4737" s="75">
        <v>43.18</v>
      </c>
      <c r="E4737" s="75">
        <v>42.11</v>
      </c>
      <c r="F4737" s="73" t="s">
        <v>17</v>
      </c>
    </row>
    <row r="4738" spans="1:6" ht="25.5" x14ac:dyDescent="0.25">
      <c r="A4738" s="73">
        <v>101539</v>
      </c>
      <c r="B4738" s="74" t="s">
        <v>4741</v>
      </c>
      <c r="C4738" s="73" t="s">
        <v>101</v>
      </c>
      <c r="D4738" s="75">
        <v>72.98</v>
      </c>
      <c r="E4738" s="75">
        <v>70.84</v>
      </c>
      <c r="F4738" s="73" t="s">
        <v>17</v>
      </c>
    </row>
    <row r="4739" spans="1:6" ht="25.5" x14ac:dyDescent="0.25">
      <c r="A4739" s="73">
        <v>101540</v>
      </c>
      <c r="B4739" s="74" t="s">
        <v>4742</v>
      </c>
      <c r="C4739" s="73" t="s">
        <v>101</v>
      </c>
      <c r="D4739" s="75">
        <v>121.38</v>
      </c>
      <c r="E4739" s="75">
        <v>118.16</v>
      </c>
      <c r="F4739" s="73" t="s">
        <v>17</v>
      </c>
    </row>
    <row r="4740" spans="1:6" ht="25.5" x14ac:dyDescent="0.25">
      <c r="A4740" s="73">
        <v>101541</v>
      </c>
      <c r="B4740" s="74" t="s">
        <v>4743</v>
      </c>
      <c r="C4740" s="73" t="s">
        <v>101</v>
      </c>
      <c r="D4740" s="75">
        <v>158.69999999999999</v>
      </c>
      <c r="E4740" s="75">
        <v>154.41</v>
      </c>
      <c r="F4740" s="73" t="s">
        <v>17</v>
      </c>
    </row>
    <row r="4741" spans="1:6" ht="25.5" x14ac:dyDescent="0.25">
      <c r="A4741" s="73">
        <v>101542</v>
      </c>
      <c r="B4741" s="74" t="s">
        <v>4744</v>
      </c>
      <c r="C4741" s="73" t="s">
        <v>101</v>
      </c>
      <c r="D4741" s="75">
        <v>33.21</v>
      </c>
      <c r="E4741" s="75">
        <v>32.31</v>
      </c>
      <c r="F4741" s="73" t="s">
        <v>17</v>
      </c>
    </row>
    <row r="4742" spans="1:6" ht="25.5" x14ac:dyDescent="0.25">
      <c r="A4742" s="73">
        <v>101543</v>
      </c>
      <c r="B4742" s="74" t="s">
        <v>4745</v>
      </c>
      <c r="C4742" s="73" t="s">
        <v>101</v>
      </c>
      <c r="D4742" s="75">
        <v>59.94</v>
      </c>
      <c r="E4742" s="75">
        <v>58.15</v>
      </c>
      <c r="F4742" s="73" t="s">
        <v>17</v>
      </c>
    </row>
    <row r="4743" spans="1:6" ht="25.5" x14ac:dyDescent="0.25">
      <c r="A4743" s="73">
        <v>101544</v>
      </c>
      <c r="B4743" s="74" t="s">
        <v>4746</v>
      </c>
      <c r="C4743" s="73" t="s">
        <v>101</v>
      </c>
      <c r="D4743" s="75">
        <v>95.07</v>
      </c>
      <c r="E4743" s="75">
        <v>92.4</v>
      </c>
      <c r="F4743" s="73" t="s">
        <v>17</v>
      </c>
    </row>
    <row r="4744" spans="1:6" ht="25.5" x14ac:dyDescent="0.25">
      <c r="A4744" s="73">
        <v>101545</v>
      </c>
      <c r="B4744" s="74" t="s">
        <v>4747</v>
      </c>
      <c r="C4744" s="73" t="s">
        <v>101</v>
      </c>
      <c r="D4744" s="75">
        <v>136.53</v>
      </c>
      <c r="E4744" s="75">
        <v>132.94999999999999</v>
      </c>
      <c r="F4744" s="73" t="s">
        <v>17</v>
      </c>
    </row>
    <row r="4745" spans="1:6" ht="25.5" x14ac:dyDescent="0.25">
      <c r="A4745" s="73">
        <v>101546</v>
      </c>
      <c r="B4745" s="74" t="s">
        <v>4748</v>
      </c>
      <c r="C4745" s="73" t="s">
        <v>101</v>
      </c>
      <c r="D4745" s="75">
        <v>31.67</v>
      </c>
      <c r="E4745" s="75">
        <v>31.5</v>
      </c>
      <c r="F4745" s="73" t="s">
        <v>17</v>
      </c>
    </row>
    <row r="4746" spans="1:6" ht="25.5" x14ac:dyDescent="0.25">
      <c r="A4746" s="73">
        <v>101547</v>
      </c>
      <c r="B4746" s="74" t="s">
        <v>4749</v>
      </c>
      <c r="C4746" s="73" t="s">
        <v>101</v>
      </c>
      <c r="D4746" s="75">
        <v>98.66</v>
      </c>
      <c r="E4746" s="75">
        <v>98.49</v>
      </c>
      <c r="F4746" s="73" t="s">
        <v>17</v>
      </c>
    </row>
    <row r="4747" spans="1:6" ht="25.5" x14ac:dyDescent="0.25">
      <c r="A4747" s="73">
        <v>101548</v>
      </c>
      <c r="B4747" s="74" t="s">
        <v>4750</v>
      </c>
      <c r="C4747" s="73" t="s">
        <v>101</v>
      </c>
      <c r="D4747" s="75">
        <v>8.0399999999999991</v>
      </c>
      <c r="E4747" s="75">
        <v>7.87</v>
      </c>
      <c r="F4747" s="73" t="s">
        <v>17</v>
      </c>
    </row>
    <row r="4748" spans="1:6" ht="38.25" x14ac:dyDescent="0.25">
      <c r="A4748" s="73">
        <v>101549</v>
      </c>
      <c r="B4748" s="74" t="s">
        <v>4751</v>
      </c>
      <c r="C4748" s="73" t="s">
        <v>101</v>
      </c>
      <c r="D4748" s="75">
        <v>24.46</v>
      </c>
      <c r="E4748" s="75">
        <v>23.89</v>
      </c>
      <c r="F4748" s="73" t="s">
        <v>17</v>
      </c>
    </row>
    <row r="4749" spans="1:6" ht="25.5" x14ac:dyDescent="0.25">
      <c r="A4749" s="73">
        <v>101553</v>
      </c>
      <c r="B4749" s="74" t="s">
        <v>31194</v>
      </c>
      <c r="C4749" s="73" t="s">
        <v>101</v>
      </c>
      <c r="D4749" s="75">
        <v>14.98</v>
      </c>
      <c r="E4749" s="75">
        <v>14.53</v>
      </c>
      <c r="F4749" s="73" t="s">
        <v>17</v>
      </c>
    </row>
    <row r="4750" spans="1:6" ht="25.5" x14ac:dyDescent="0.25">
      <c r="A4750" s="73">
        <v>101554</v>
      </c>
      <c r="B4750" s="74" t="s">
        <v>31195</v>
      </c>
      <c r="C4750" s="73" t="s">
        <v>101</v>
      </c>
      <c r="D4750" s="75">
        <v>11.18</v>
      </c>
      <c r="E4750" s="75">
        <v>10.73</v>
      </c>
      <c r="F4750" s="73" t="s">
        <v>17</v>
      </c>
    </row>
    <row r="4751" spans="1:6" ht="25.5" x14ac:dyDescent="0.25">
      <c r="A4751" s="73">
        <v>101555</v>
      </c>
      <c r="B4751" s="74" t="s">
        <v>31196</v>
      </c>
      <c r="C4751" s="73" t="s">
        <v>101</v>
      </c>
      <c r="D4751" s="75">
        <v>7.72</v>
      </c>
      <c r="E4751" s="75">
        <v>7.27</v>
      </c>
      <c r="F4751" s="73" t="s">
        <v>17</v>
      </c>
    </row>
    <row r="4752" spans="1:6" ht="25.5" x14ac:dyDescent="0.25">
      <c r="A4752" s="73">
        <v>101556</v>
      </c>
      <c r="B4752" s="74" t="s">
        <v>31197</v>
      </c>
      <c r="C4752" s="73" t="s">
        <v>101</v>
      </c>
      <c r="D4752" s="75">
        <v>7.17</v>
      </c>
      <c r="E4752" s="75">
        <v>6.72</v>
      </c>
      <c r="F4752" s="73" t="s">
        <v>17</v>
      </c>
    </row>
    <row r="4753" spans="1:6" ht="25.5" x14ac:dyDescent="0.25">
      <c r="A4753" s="73">
        <v>101630</v>
      </c>
      <c r="B4753" s="74" t="s">
        <v>31198</v>
      </c>
      <c r="C4753" s="73" t="s">
        <v>101</v>
      </c>
      <c r="D4753" s="75">
        <v>73.87</v>
      </c>
      <c r="E4753" s="75">
        <v>71.900000000000006</v>
      </c>
      <c r="F4753" s="73" t="s">
        <v>17</v>
      </c>
    </row>
    <row r="4754" spans="1:6" ht="25.5" x14ac:dyDescent="0.25">
      <c r="A4754" s="73">
        <v>101632</v>
      </c>
      <c r="B4754" s="74" t="s">
        <v>31199</v>
      </c>
      <c r="C4754" s="73" t="s">
        <v>101</v>
      </c>
      <c r="D4754" s="75">
        <v>35.770000000000003</v>
      </c>
      <c r="E4754" s="75">
        <v>35.700000000000003</v>
      </c>
      <c r="F4754" s="73" t="s">
        <v>17</v>
      </c>
    </row>
    <row r="4755" spans="1:6" ht="25.5" x14ac:dyDescent="0.25">
      <c r="A4755" s="73">
        <v>101633</v>
      </c>
      <c r="B4755" s="74" t="s">
        <v>31200</v>
      </c>
      <c r="C4755" s="73" t="s">
        <v>101</v>
      </c>
      <c r="D4755" s="75">
        <v>96.22</v>
      </c>
      <c r="E4755" s="75">
        <v>95.27</v>
      </c>
      <c r="F4755" s="73" t="s">
        <v>17</v>
      </c>
    </row>
    <row r="4756" spans="1:6" ht="38.25" x14ac:dyDescent="0.25">
      <c r="A4756" s="73">
        <v>101636</v>
      </c>
      <c r="B4756" s="74" t="s">
        <v>31201</v>
      </c>
      <c r="C4756" s="73" t="s">
        <v>101</v>
      </c>
      <c r="D4756" s="75">
        <v>145.54</v>
      </c>
      <c r="E4756" s="75">
        <v>142.02000000000001</v>
      </c>
      <c r="F4756" s="73" t="s">
        <v>17</v>
      </c>
    </row>
    <row r="4757" spans="1:6" ht="38.25" x14ac:dyDescent="0.25">
      <c r="A4757" s="73">
        <v>101637</v>
      </c>
      <c r="B4757" s="74" t="s">
        <v>31202</v>
      </c>
      <c r="C4757" s="73" t="s">
        <v>101</v>
      </c>
      <c r="D4757" s="75">
        <v>139.82</v>
      </c>
      <c r="E4757" s="75">
        <v>136.30000000000001</v>
      </c>
      <c r="F4757" s="73" t="s">
        <v>17</v>
      </c>
    </row>
    <row r="4758" spans="1:6" ht="25.5" x14ac:dyDescent="0.25">
      <c r="A4758" s="73">
        <v>101651</v>
      </c>
      <c r="B4758" s="74" t="s">
        <v>31203</v>
      </c>
      <c r="C4758" s="73" t="s">
        <v>101</v>
      </c>
      <c r="D4758" s="75">
        <v>62.99</v>
      </c>
      <c r="E4758" s="75">
        <v>61.9</v>
      </c>
      <c r="F4758" s="73" t="s">
        <v>17</v>
      </c>
    </row>
    <row r="4759" spans="1:6" ht="25.5" x14ac:dyDescent="0.25">
      <c r="A4759" s="73">
        <v>101654</v>
      </c>
      <c r="B4759" s="74" t="s">
        <v>31204</v>
      </c>
      <c r="C4759" s="73" t="s">
        <v>101</v>
      </c>
      <c r="D4759" s="75">
        <v>199.49</v>
      </c>
      <c r="E4759" s="75">
        <v>197.69</v>
      </c>
      <c r="F4759" s="73" t="s">
        <v>17</v>
      </c>
    </row>
    <row r="4760" spans="1:6" ht="25.5" x14ac:dyDescent="0.25">
      <c r="A4760" s="73">
        <v>101655</v>
      </c>
      <c r="B4760" s="74" t="s">
        <v>31205</v>
      </c>
      <c r="C4760" s="73" t="s">
        <v>101</v>
      </c>
      <c r="D4760" s="75">
        <v>307.31</v>
      </c>
      <c r="E4760" s="75">
        <v>305.51</v>
      </c>
      <c r="F4760" s="73" t="s">
        <v>17</v>
      </c>
    </row>
    <row r="4761" spans="1:6" ht="25.5" x14ac:dyDescent="0.25">
      <c r="A4761" s="73">
        <v>101656</v>
      </c>
      <c r="B4761" s="74" t="s">
        <v>31206</v>
      </c>
      <c r="C4761" s="73" t="s">
        <v>101</v>
      </c>
      <c r="D4761" s="75">
        <v>332.49</v>
      </c>
      <c r="E4761" s="75">
        <v>330.69</v>
      </c>
      <c r="F4761" s="73" t="s">
        <v>17</v>
      </c>
    </row>
    <row r="4762" spans="1:6" ht="25.5" x14ac:dyDescent="0.25">
      <c r="A4762" s="73">
        <v>101657</v>
      </c>
      <c r="B4762" s="74" t="s">
        <v>31207</v>
      </c>
      <c r="C4762" s="73" t="s">
        <v>101</v>
      </c>
      <c r="D4762" s="75">
        <v>386.11</v>
      </c>
      <c r="E4762" s="75">
        <v>384.31</v>
      </c>
      <c r="F4762" s="73" t="s">
        <v>17</v>
      </c>
    </row>
    <row r="4763" spans="1:6" ht="25.5" x14ac:dyDescent="0.25">
      <c r="A4763" s="73">
        <v>101658</v>
      </c>
      <c r="B4763" s="74" t="s">
        <v>31208</v>
      </c>
      <c r="C4763" s="73" t="s">
        <v>101</v>
      </c>
      <c r="D4763" s="75">
        <v>496.38</v>
      </c>
      <c r="E4763" s="75">
        <v>494.58</v>
      </c>
      <c r="F4763" s="73" t="s">
        <v>17</v>
      </c>
    </row>
    <row r="4764" spans="1:6" ht="25.5" x14ac:dyDescent="0.25">
      <c r="A4764" s="73">
        <v>101659</v>
      </c>
      <c r="B4764" s="74" t="s">
        <v>31209</v>
      </c>
      <c r="C4764" s="73" t="s">
        <v>101</v>
      </c>
      <c r="D4764" s="75">
        <v>564.96</v>
      </c>
      <c r="E4764" s="75">
        <v>563.16</v>
      </c>
      <c r="F4764" s="73" t="s">
        <v>17</v>
      </c>
    </row>
    <row r="4765" spans="1:6" ht="25.5" x14ac:dyDescent="0.25">
      <c r="A4765" s="73">
        <v>101660</v>
      </c>
      <c r="B4765" s="74" t="s">
        <v>31210</v>
      </c>
      <c r="C4765" s="73" t="s">
        <v>101</v>
      </c>
      <c r="D4765" s="75">
        <v>888.72</v>
      </c>
      <c r="E4765" s="75">
        <v>886.92</v>
      </c>
      <c r="F4765" s="73" t="s">
        <v>17</v>
      </c>
    </row>
    <row r="4766" spans="1:6" ht="38.25" x14ac:dyDescent="0.25">
      <c r="A4766" s="73">
        <v>101661</v>
      </c>
      <c r="B4766" s="74" t="s">
        <v>31211</v>
      </c>
      <c r="C4766" s="73" t="s">
        <v>101</v>
      </c>
      <c r="D4766" s="75">
        <v>129.75</v>
      </c>
      <c r="E4766" s="75">
        <v>123.22</v>
      </c>
      <c r="F4766" s="73" t="s">
        <v>17</v>
      </c>
    </row>
    <row r="4767" spans="1:6" ht="25.5" x14ac:dyDescent="0.25">
      <c r="A4767" s="73">
        <v>101663</v>
      </c>
      <c r="B4767" s="74" t="s">
        <v>31212</v>
      </c>
      <c r="C4767" s="73" t="s">
        <v>101</v>
      </c>
      <c r="D4767" s="75">
        <v>28.04</v>
      </c>
      <c r="E4767" s="75">
        <v>26.56</v>
      </c>
      <c r="F4767" s="73" t="s">
        <v>17</v>
      </c>
    </row>
    <row r="4768" spans="1:6" ht="25.5" x14ac:dyDescent="0.25">
      <c r="A4768" s="73">
        <v>101664</v>
      </c>
      <c r="B4768" s="74" t="s">
        <v>31213</v>
      </c>
      <c r="C4768" s="73" t="s">
        <v>101</v>
      </c>
      <c r="D4768" s="75">
        <v>29.47</v>
      </c>
      <c r="E4768" s="75">
        <v>27.99</v>
      </c>
      <c r="F4768" s="73" t="s">
        <v>17</v>
      </c>
    </row>
    <row r="4769" spans="1:6" ht="25.5" x14ac:dyDescent="0.25">
      <c r="A4769" s="73">
        <v>101665</v>
      </c>
      <c r="B4769" s="74" t="s">
        <v>31214</v>
      </c>
      <c r="C4769" s="73" t="s">
        <v>101</v>
      </c>
      <c r="D4769" s="75">
        <v>35.619999999999997</v>
      </c>
      <c r="E4769" s="75">
        <v>34.14</v>
      </c>
      <c r="F4769" s="73" t="s">
        <v>17</v>
      </c>
    </row>
    <row r="4770" spans="1:6" ht="38.25" x14ac:dyDescent="0.25">
      <c r="A4770" s="73">
        <v>101795</v>
      </c>
      <c r="B4770" s="74" t="s">
        <v>4752</v>
      </c>
      <c r="C4770" s="73" t="s">
        <v>101</v>
      </c>
      <c r="D4770" s="75">
        <v>642.4</v>
      </c>
      <c r="E4770" s="75">
        <v>617.51</v>
      </c>
      <c r="F4770" s="73" t="s">
        <v>17</v>
      </c>
    </row>
    <row r="4771" spans="1:6" ht="25.5" x14ac:dyDescent="0.25">
      <c r="A4771" s="73">
        <v>101798</v>
      </c>
      <c r="B4771" s="74" t="s">
        <v>4753</v>
      </c>
      <c r="C4771" s="73" t="s">
        <v>101</v>
      </c>
      <c r="D4771" s="75">
        <v>286.02999999999997</v>
      </c>
      <c r="E4771" s="75">
        <v>282</v>
      </c>
      <c r="F4771" s="73" t="s">
        <v>17</v>
      </c>
    </row>
    <row r="4772" spans="1:6" ht="25.5" x14ac:dyDescent="0.25">
      <c r="A4772" s="73">
        <v>101799</v>
      </c>
      <c r="B4772" s="74" t="s">
        <v>4754</v>
      </c>
      <c r="C4772" s="73" t="s">
        <v>101</v>
      </c>
      <c r="D4772" s="75">
        <v>679.32</v>
      </c>
      <c r="E4772" s="75">
        <v>672.67</v>
      </c>
      <c r="F4772" s="73" t="s">
        <v>17</v>
      </c>
    </row>
    <row r="4773" spans="1:6" ht="38.25" x14ac:dyDescent="0.25">
      <c r="A4773" s="73">
        <v>101800</v>
      </c>
      <c r="B4773" s="74" t="s">
        <v>4755</v>
      </c>
      <c r="C4773" s="73" t="s">
        <v>101</v>
      </c>
      <c r="D4773" s="75">
        <v>1462.24</v>
      </c>
      <c r="E4773" s="75">
        <v>1415.94</v>
      </c>
      <c r="F4773" s="73" t="s">
        <v>17</v>
      </c>
    </row>
    <row r="4774" spans="1:6" ht="25.5" x14ac:dyDescent="0.25">
      <c r="A4774" s="73">
        <v>101801</v>
      </c>
      <c r="B4774" s="74" t="s">
        <v>4756</v>
      </c>
      <c r="C4774" s="73" t="s">
        <v>101</v>
      </c>
      <c r="D4774" s="75">
        <v>1057.08</v>
      </c>
      <c r="E4774" s="75">
        <v>1028.4100000000001</v>
      </c>
      <c r="F4774" s="73" t="s">
        <v>17</v>
      </c>
    </row>
    <row r="4775" spans="1:6" ht="38.25" x14ac:dyDescent="0.25">
      <c r="A4775" s="73">
        <v>101802</v>
      </c>
      <c r="B4775" s="74" t="s">
        <v>4757</v>
      </c>
      <c r="C4775" s="73" t="s">
        <v>101</v>
      </c>
      <c r="D4775" s="75">
        <v>1879.93</v>
      </c>
      <c r="E4775" s="75">
        <v>1811.41</v>
      </c>
      <c r="F4775" s="73" t="s">
        <v>17</v>
      </c>
    </row>
    <row r="4776" spans="1:6" ht="38.25" x14ac:dyDescent="0.25">
      <c r="A4776" s="73">
        <v>101803</v>
      </c>
      <c r="B4776" s="74" t="s">
        <v>4758</v>
      </c>
      <c r="C4776" s="73" t="s">
        <v>101</v>
      </c>
      <c r="D4776" s="75">
        <v>1193.67</v>
      </c>
      <c r="E4776" s="75">
        <v>1145.75</v>
      </c>
      <c r="F4776" s="73" t="s">
        <v>17</v>
      </c>
    </row>
    <row r="4777" spans="1:6" ht="38.25" x14ac:dyDescent="0.25">
      <c r="A4777" s="73">
        <v>101804</v>
      </c>
      <c r="B4777" s="74" t="s">
        <v>4759</v>
      </c>
      <c r="C4777" s="73" t="s">
        <v>101</v>
      </c>
      <c r="D4777" s="75">
        <v>1498.53</v>
      </c>
      <c r="E4777" s="75">
        <v>1442.19</v>
      </c>
      <c r="F4777" s="73" t="s">
        <v>17</v>
      </c>
    </row>
    <row r="4778" spans="1:6" ht="38.25" x14ac:dyDescent="0.25">
      <c r="A4778" s="73">
        <v>101805</v>
      </c>
      <c r="B4778" s="74" t="s">
        <v>4760</v>
      </c>
      <c r="C4778" s="73" t="s">
        <v>101</v>
      </c>
      <c r="D4778" s="75">
        <v>1906.23</v>
      </c>
      <c r="E4778" s="75">
        <v>1834.41</v>
      </c>
      <c r="F4778" s="73" t="s">
        <v>17</v>
      </c>
    </row>
    <row r="4779" spans="1:6" ht="38.25" x14ac:dyDescent="0.25">
      <c r="A4779" s="73">
        <v>101806</v>
      </c>
      <c r="B4779" s="74" t="s">
        <v>4761</v>
      </c>
      <c r="C4779" s="73" t="s">
        <v>101</v>
      </c>
      <c r="D4779" s="75">
        <v>589.49</v>
      </c>
      <c r="E4779" s="75">
        <v>560.44000000000005</v>
      </c>
      <c r="F4779" s="73" t="s">
        <v>17</v>
      </c>
    </row>
    <row r="4780" spans="1:6" ht="38.25" x14ac:dyDescent="0.25">
      <c r="A4780" s="73">
        <v>101807</v>
      </c>
      <c r="B4780" s="74" t="s">
        <v>4762</v>
      </c>
      <c r="C4780" s="73" t="s">
        <v>101</v>
      </c>
      <c r="D4780" s="75">
        <v>552.37</v>
      </c>
      <c r="E4780" s="75">
        <v>525.99</v>
      </c>
      <c r="F4780" s="73" t="s">
        <v>17</v>
      </c>
    </row>
    <row r="4781" spans="1:6" ht="38.25" x14ac:dyDescent="0.25">
      <c r="A4781" s="73">
        <v>101808</v>
      </c>
      <c r="B4781" s="74" t="s">
        <v>4763</v>
      </c>
      <c r="C4781" s="73" t="s">
        <v>101</v>
      </c>
      <c r="D4781" s="75">
        <v>579</v>
      </c>
      <c r="E4781" s="75">
        <v>572.34</v>
      </c>
      <c r="F4781" s="73" t="s">
        <v>17</v>
      </c>
    </row>
    <row r="4782" spans="1:6" ht="38.25" x14ac:dyDescent="0.25">
      <c r="A4782" s="73">
        <v>101809</v>
      </c>
      <c r="B4782" s="74" t="s">
        <v>31215</v>
      </c>
      <c r="C4782" s="73" t="s">
        <v>101</v>
      </c>
      <c r="D4782" s="75">
        <v>3109.83</v>
      </c>
      <c r="E4782" s="75">
        <v>3003.26</v>
      </c>
      <c r="F4782" s="73" t="s">
        <v>17</v>
      </c>
    </row>
    <row r="4783" spans="1:6" ht="38.25" x14ac:dyDescent="0.25">
      <c r="A4783" s="73">
        <v>101875</v>
      </c>
      <c r="B4783" s="74" t="s">
        <v>31216</v>
      </c>
      <c r="C4783" s="73" t="s">
        <v>101</v>
      </c>
      <c r="D4783" s="75">
        <v>437.34</v>
      </c>
      <c r="E4783" s="75">
        <v>430.37</v>
      </c>
      <c r="F4783" s="73" t="s">
        <v>17</v>
      </c>
    </row>
    <row r="4784" spans="1:6" ht="38.25" x14ac:dyDescent="0.25">
      <c r="A4784" s="73">
        <v>101876</v>
      </c>
      <c r="B4784" s="74" t="s">
        <v>31217</v>
      </c>
      <c r="C4784" s="73" t="s">
        <v>101</v>
      </c>
      <c r="D4784" s="75">
        <v>119.05</v>
      </c>
      <c r="E4784" s="75">
        <v>114.99</v>
      </c>
      <c r="F4784" s="73" t="s">
        <v>17</v>
      </c>
    </row>
    <row r="4785" spans="1:6" ht="38.25" x14ac:dyDescent="0.25">
      <c r="A4785" s="73">
        <v>101877</v>
      </c>
      <c r="B4785" s="74" t="s">
        <v>31218</v>
      </c>
      <c r="C4785" s="73" t="s">
        <v>101</v>
      </c>
      <c r="D4785" s="75">
        <v>86.21</v>
      </c>
      <c r="E4785" s="75">
        <v>82.79</v>
      </c>
      <c r="F4785" s="73" t="s">
        <v>17</v>
      </c>
    </row>
    <row r="4786" spans="1:6" ht="38.25" x14ac:dyDescent="0.25">
      <c r="A4786" s="73">
        <v>101878</v>
      </c>
      <c r="B4786" s="74" t="s">
        <v>31219</v>
      </c>
      <c r="C4786" s="73" t="s">
        <v>101</v>
      </c>
      <c r="D4786" s="75">
        <v>465.78</v>
      </c>
      <c r="E4786" s="75">
        <v>464.3</v>
      </c>
      <c r="F4786" s="73" t="s">
        <v>17</v>
      </c>
    </row>
    <row r="4787" spans="1:6" ht="38.25" x14ac:dyDescent="0.25">
      <c r="A4787" s="73">
        <v>101879</v>
      </c>
      <c r="B4787" s="74" t="s">
        <v>31220</v>
      </c>
      <c r="C4787" s="73" t="s">
        <v>101</v>
      </c>
      <c r="D4787" s="75">
        <v>614.4</v>
      </c>
      <c r="E4787" s="75">
        <v>606.4</v>
      </c>
      <c r="F4787" s="73" t="s">
        <v>17</v>
      </c>
    </row>
    <row r="4788" spans="1:6" ht="38.25" x14ac:dyDescent="0.25">
      <c r="A4788" s="73">
        <v>101880</v>
      </c>
      <c r="B4788" s="74" t="s">
        <v>31221</v>
      </c>
      <c r="C4788" s="73" t="s">
        <v>101</v>
      </c>
      <c r="D4788" s="75">
        <v>714.59</v>
      </c>
      <c r="E4788" s="75">
        <v>704.72</v>
      </c>
      <c r="F4788" s="73" t="s">
        <v>17</v>
      </c>
    </row>
    <row r="4789" spans="1:6" ht="38.25" x14ac:dyDescent="0.25">
      <c r="A4789" s="73">
        <v>101881</v>
      </c>
      <c r="B4789" s="74" t="s">
        <v>31222</v>
      </c>
      <c r="C4789" s="73" t="s">
        <v>101</v>
      </c>
      <c r="D4789" s="75">
        <v>987.82</v>
      </c>
      <c r="E4789" s="75">
        <v>977.88</v>
      </c>
      <c r="F4789" s="73" t="s">
        <v>17</v>
      </c>
    </row>
    <row r="4790" spans="1:6" ht="38.25" x14ac:dyDescent="0.25">
      <c r="A4790" s="73">
        <v>101882</v>
      </c>
      <c r="B4790" s="74" t="s">
        <v>31223</v>
      </c>
      <c r="C4790" s="73" t="s">
        <v>101</v>
      </c>
      <c r="D4790" s="75">
        <v>1362.69</v>
      </c>
      <c r="E4790" s="75">
        <v>1352.82</v>
      </c>
      <c r="F4790" s="73" t="s">
        <v>17</v>
      </c>
    </row>
    <row r="4791" spans="1:6" ht="38.25" x14ac:dyDescent="0.25">
      <c r="A4791" s="73">
        <v>101883</v>
      </c>
      <c r="B4791" s="74" t="s">
        <v>31224</v>
      </c>
      <c r="C4791" s="73" t="s">
        <v>101</v>
      </c>
      <c r="D4791" s="75">
        <v>588.76</v>
      </c>
      <c r="E4791" s="75">
        <v>580.79999999999995</v>
      </c>
      <c r="F4791" s="73" t="s">
        <v>17</v>
      </c>
    </row>
    <row r="4792" spans="1:6" ht="25.5" x14ac:dyDescent="0.25">
      <c r="A4792" s="73">
        <v>101890</v>
      </c>
      <c r="B4792" s="74" t="s">
        <v>31225</v>
      </c>
      <c r="C4792" s="73" t="s">
        <v>101</v>
      </c>
      <c r="D4792" s="75">
        <v>18.989999999999998</v>
      </c>
      <c r="E4792" s="75">
        <v>18.77</v>
      </c>
      <c r="F4792" s="73" t="s">
        <v>17</v>
      </c>
    </row>
    <row r="4793" spans="1:6" ht="25.5" x14ac:dyDescent="0.25">
      <c r="A4793" s="73">
        <v>101891</v>
      </c>
      <c r="B4793" s="74" t="s">
        <v>31226</v>
      </c>
      <c r="C4793" s="73" t="s">
        <v>101</v>
      </c>
      <c r="D4793" s="75">
        <v>33.93</v>
      </c>
      <c r="E4793" s="75">
        <v>33.33</v>
      </c>
      <c r="F4793" s="73" t="s">
        <v>17</v>
      </c>
    </row>
    <row r="4794" spans="1:6" ht="25.5" x14ac:dyDescent="0.25">
      <c r="A4794" s="73">
        <v>101892</v>
      </c>
      <c r="B4794" s="74" t="s">
        <v>31227</v>
      </c>
      <c r="C4794" s="73" t="s">
        <v>101</v>
      </c>
      <c r="D4794" s="75">
        <v>89.01</v>
      </c>
      <c r="E4794" s="75">
        <v>88.41</v>
      </c>
      <c r="F4794" s="73" t="s">
        <v>17</v>
      </c>
    </row>
    <row r="4795" spans="1:6" ht="25.5" x14ac:dyDescent="0.25">
      <c r="A4795" s="73">
        <v>101893</v>
      </c>
      <c r="B4795" s="74" t="s">
        <v>31228</v>
      </c>
      <c r="C4795" s="73" t="s">
        <v>101</v>
      </c>
      <c r="D4795" s="75">
        <v>113.78</v>
      </c>
      <c r="E4795" s="75">
        <v>112.9</v>
      </c>
      <c r="F4795" s="73" t="s">
        <v>17</v>
      </c>
    </row>
    <row r="4796" spans="1:6" ht="25.5" x14ac:dyDescent="0.25">
      <c r="A4796" s="73">
        <v>101894</v>
      </c>
      <c r="B4796" s="74" t="s">
        <v>31229</v>
      </c>
      <c r="C4796" s="73" t="s">
        <v>101</v>
      </c>
      <c r="D4796" s="75">
        <v>190.26</v>
      </c>
      <c r="E4796" s="75">
        <v>186.88</v>
      </c>
      <c r="F4796" s="73" t="s">
        <v>17</v>
      </c>
    </row>
    <row r="4797" spans="1:6" ht="25.5" x14ac:dyDescent="0.25">
      <c r="A4797" s="73">
        <v>101895</v>
      </c>
      <c r="B4797" s="74" t="s">
        <v>31230</v>
      </c>
      <c r="C4797" s="73" t="s">
        <v>101</v>
      </c>
      <c r="D4797" s="75">
        <v>521.52</v>
      </c>
      <c r="E4797" s="75">
        <v>515.82000000000005</v>
      </c>
      <c r="F4797" s="73" t="s">
        <v>17</v>
      </c>
    </row>
    <row r="4798" spans="1:6" ht="25.5" x14ac:dyDescent="0.25">
      <c r="A4798" s="73">
        <v>101896</v>
      </c>
      <c r="B4798" s="74" t="s">
        <v>31231</v>
      </c>
      <c r="C4798" s="73" t="s">
        <v>101</v>
      </c>
      <c r="D4798" s="75">
        <v>787.67</v>
      </c>
      <c r="E4798" s="75">
        <v>781.97</v>
      </c>
      <c r="F4798" s="73" t="s">
        <v>17</v>
      </c>
    </row>
    <row r="4799" spans="1:6" ht="25.5" x14ac:dyDescent="0.25">
      <c r="A4799" s="73">
        <v>101897</v>
      </c>
      <c r="B4799" s="74" t="s">
        <v>31232</v>
      </c>
      <c r="C4799" s="73" t="s">
        <v>101</v>
      </c>
      <c r="D4799" s="75">
        <v>1262.6500000000001</v>
      </c>
      <c r="E4799" s="75">
        <v>1256.95</v>
      </c>
      <c r="F4799" s="73" t="s">
        <v>17</v>
      </c>
    </row>
    <row r="4800" spans="1:6" ht="25.5" x14ac:dyDescent="0.25">
      <c r="A4800" s="73">
        <v>101898</v>
      </c>
      <c r="B4800" s="74" t="s">
        <v>31233</v>
      </c>
      <c r="C4800" s="73" t="s">
        <v>101</v>
      </c>
      <c r="D4800" s="75">
        <v>1690.18</v>
      </c>
      <c r="E4800" s="75">
        <v>1684.48</v>
      </c>
      <c r="F4800" s="73" t="s">
        <v>17</v>
      </c>
    </row>
    <row r="4801" spans="1:6" ht="25.5" x14ac:dyDescent="0.25">
      <c r="A4801" s="73">
        <v>101899</v>
      </c>
      <c r="B4801" s="74" t="s">
        <v>31234</v>
      </c>
      <c r="C4801" s="73" t="s">
        <v>101</v>
      </c>
      <c r="D4801" s="75">
        <v>2707.12</v>
      </c>
      <c r="E4801" s="75">
        <v>2701.42</v>
      </c>
      <c r="F4801" s="73" t="s">
        <v>17</v>
      </c>
    </row>
    <row r="4802" spans="1:6" ht="25.5" x14ac:dyDescent="0.25">
      <c r="A4802" s="73">
        <v>101900</v>
      </c>
      <c r="B4802" s="74" t="s">
        <v>31235</v>
      </c>
      <c r="C4802" s="73" t="s">
        <v>101</v>
      </c>
      <c r="D4802" s="75">
        <v>5652.62</v>
      </c>
      <c r="E4802" s="75">
        <v>5646.92</v>
      </c>
      <c r="F4802" s="73" t="s">
        <v>17</v>
      </c>
    </row>
    <row r="4803" spans="1:6" ht="25.5" x14ac:dyDescent="0.25">
      <c r="A4803" s="73">
        <v>101901</v>
      </c>
      <c r="B4803" s="74" t="s">
        <v>31236</v>
      </c>
      <c r="C4803" s="73" t="s">
        <v>101</v>
      </c>
      <c r="D4803" s="75">
        <v>180.22</v>
      </c>
      <c r="E4803" s="75">
        <v>179.72</v>
      </c>
      <c r="F4803" s="73" t="s">
        <v>17</v>
      </c>
    </row>
    <row r="4804" spans="1:6" ht="25.5" x14ac:dyDescent="0.25">
      <c r="A4804" s="73">
        <v>101902</v>
      </c>
      <c r="B4804" s="74" t="s">
        <v>31237</v>
      </c>
      <c r="C4804" s="73" t="s">
        <v>101</v>
      </c>
      <c r="D4804" s="75">
        <v>221.88</v>
      </c>
      <c r="E4804" s="75">
        <v>221.23</v>
      </c>
      <c r="F4804" s="73" t="s">
        <v>17</v>
      </c>
    </row>
    <row r="4805" spans="1:6" ht="25.5" x14ac:dyDescent="0.25">
      <c r="A4805" s="73">
        <v>101903</v>
      </c>
      <c r="B4805" s="74" t="s">
        <v>31238</v>
      </c>
      <c r="C4805" s="73" t="s">
        <v>101</v>
      </c>
      <c r="D4805" s="75">
        <v>461.11</v>
      </c>
      <c r="E4805" s="75">
        <v>459.88</v>
      </c>
      <c r="F4805" s="73" t="s">
        <v>17</v>
      </c>
    </row>
    <row r="4806" spans="1:6" ht="25.5" x14ac:dyDescent="0.25">
      <c r="A4806" s="73">
        <v>101904</v>
      </c>
      <c r="B4806" s="74" t="s">
        <v>31239</v>
      </c>
      <c r="C4806" s="73" t="s">
        <v>101</v>
      </c>
      <c r="D4806" s="75">
        <v>1723.17</v>
      </c>
      <c r="E4806" s="75">
        <v>1719.79</v>
      </c>
      <c r="F4806" s="73" t="s">
        <v>17</v>
      </c>
    </row>
    <row r="4807" spans="1:6" ht="25.5" x14ac:dyDescent="0.25">
      <c r="A4807" s="73">
        <v>101905</v>
      </c>
      <c r="B4807" s="74" t="s">
        <v>4764</v>
      </c>
      <c r="C4807" s="73" t="s">
        <v>101</v>
      </c>
      <c r="D4807" s="75">
        <v>178.12</v>
      </c>
      <c r="E4807" s="75">
        <v>176.04</v>
      </c>
      <c r="F4807" s="73" t="s">
        <v>17</v>
      </c>
    </row>
    <row r="4808" spans="1:6" ht="25.5" x14ac:dyDescent="0.25">
      <c r="A4808" s="73">
        <v>101906</v>
      </c>
      <c r="B4808" s="74" t="s">
        <v>4765</v>
      </c>
      <c r="C4808" s="73" t="s">
        <v>101</v>
      </c>
      <c r="D4808" s="75">
        <v>505.82</v>
      </c>
      <c r="E4808" s="75">
        <v>503.74</v>
      </c>
      <c r="F4808" s="73" t="s">
        <v>17</v>
      </c>
    </row>
    <row r="4809" spans="1:6" ht="25.5" x14ac:dyDescent="0.25">
      <c r="A4809" s="73">
        <v>101907</v>
      </c>
      <c r="B4809" s="74" t="s">
        <v>4766</v>
      </c>
      <c r="C4809" s="73" t="s">
        <v>101</v>
      </c>
      <c r="D4809" s="75">
        <v>545.75</v>
      </c>
      <c r="E4809" s="75">
        <v>543.66999999999996</v>
      </c>
      <c r="F4809" s="73" t="s">
        <v>17</v>
      </c>
    </row>
    <row r="4810" spans="1:6" ht="25.5" x14ac:dyDescent="0.25">
      <c r="A4810" s="73">
        <v>101908</v>
      </c>
      <c r="B4810" s="74" t="s">
        <v>4767</v>
      </c>
      <c r="C4810" s="73" t="s">
        <v>101</v>
      </c>
      <c r="D4810" s="75">
        <v>173.13</v>
      </c>
      <c r="E4810" s="75">
        <v>171.05</v>
      </c>
      <c r="F4810" s="73" t="s">
        <v>17</v>
      </c>
    </row>
    <row r="4811" spans="1:6" ht="25.5" x14ac:dyDescent="0.25">
      <c r="A4811" s="73">
        <v>101909</v>
      </c>
      <c r="B4811" s="74" t="s">
        <v>4768</v>
      </c>
      <c r="C4811" s="73" t="s">
        <v>101</v>
      </c>
      <c r="D4811" s="75">
        <v>199.75</v>
      </c>
      <c r="E4811" s="75">
        <v>197.67</v>
      </c>
      <c r="F4811" s="73" t="s">
        <v>17</v>
      </c>
    </row>
    <row r="4812" spans="1:6" ht="25.5" x14ac:dyDescent="0.25">
      <c r="A4812" s="73">
        <v>101910</v>
      </c>
      <c r="B4812" s="74" t="s">
        <v>4769</v>
      </c>
      <c r="C4812" s="73" t="s">
        <v>101</v>
      </c>
      <c r="D4812" s="75">
        <v>233.01</v>
      </c>
      <c r="E4812" s="75">
        <v>230.93</v>
      </c>
      <c r="F4812" s="73" t="s">
        <v>17</v>
      </c>
    </row>
    <row r="4813" spans="1:6" ht="25.5" x14ac:dyDescent="0.25">
      <c r="A4813" s="73">
        <v>101911</v>
      </c>
      <c r="B4813" s="74" t="s">
        <v>4770</v>
      </c>
      <c r="C4813" s="73" t="s">
        <v>101</v>
      </c>
      <c r="D4813" s="75">
        <v>266.27999999999997</v>
      </c>
      <c r="E4813" s="75">
        <v>264.2</v>
      </c>
      <c r="F4813" s="73" t="s">
        <v>17</v>
      </c>
    </row>
    <row r="4814" spans="1:6" ht="38.25" x14ac:dyDescent="0.25">
      <c r="A4814" s="73">
        <v>101912</v>
      </c>
      <c r="B4814" s="74" t="s">
        <v>4771</v>
      </c>
      <c r="C4814" s="73" t="s">
        <v>101</v>
      </c>
      <c r="D4814" s="75">
        <v>1785.53</v>
      </c>
      <c r="E4814" s="75">
        <v>1771.15</v>
      </c>
      <c r="F4814" s="73" t="s">
        <v>17</v>
      </c>
    </row>
    <row r="4815" spans="1:6" x14ac:dyDescent="0.25">
      <c r="A4815" s="73">
        <v>101913</v>
      </c>
      <c r="B4815" s="74" t="s">
        <v>4772</v>
      </c>
      <c r="C4815" s="73" t="s">
        <v>101</v>
      </c>
      <c r="D4815" s="75">
        <v>338.9</v>
      </c>
      <c r="E4815" s="75">
        <v>334</v>
      </c>
      <c r="F4815" s="73" t="s">
        <v>17</v>
      </c>
    </row>
    <row r="4816" spans="1:6" x14ac:dyDescent="0.25">
      <c r="A4816" s="73">
        <v>101914</v>
      </c>
      <c r="B4816" s="74" t="s">
        <v>4773</v>
      </c>
      <c r="C4816" s="73" t="s">
        <v>101</v>
      </c>
      <c r="D4816" s="75">
        <v>432.03</v>
      </c>
      <c r="E4816" s="75">
        <v>425.91</v>
      </c>
      <c r="F4816" s="73" t="s">
        <v>17</v>
      </c>
    </row>
    <row r="4817" spans="1:6" ht="38.25" x14ac:dyDescent="0.25">
      <c r="A4817" s="73">
        <v>101915</v>
      </c>
      <c r="B4817" s="74" t="s">
        <v>4774</v>
      </c>
      <c r="C4817" s="73" t="s">
        <v>101</v>
      </c>
      <c r="D4817" s="75">
        <v>369.33</v>
      </c>
      <c r="E4817" s="75">
        <v>368.68</v>
      </c>
      <c r="F4817" s="73" t="s">
        <v>17</v>
      </c>
    </row>
    <row r="4818" spans="1:6" ht="25.5" x14ac:dyDescent="0.25">
      <c r="A4818" s="73">
        <v>101916</v>
      </c>
      <c r="B4818" s="74" t="s">
        <v>4775</v>
      </c>
      <c r="C4818" s="73" t="s">
        <v>101</v>
      </c>
      <c r="D4818" s="75">
        <v>3488.28</v>
      </c>
      <c r="E4818" s="75">
        <v>3468.04</v>
      </c>
      <c r="F4818" s="73" t="s">
        <v>17</v>
      </c>
    </row>
    <row r="4819" spans="1:6" ht="25.5" x14ac:dyDescent="0.25">
      <c r="A4819" s="73">
        <v>101917</v>
      </c>
      <c r="B4819" s="74" t="s">
        <v>4776</v>
      </c>
      <c r="C4819" s="73" t="s">
        <v>101</v>
      </c>
      <c r="D4819" s="75">
        <v>159.77000000000001</v>
      </c>
      <c r="E4819" s="75">
        <v>155.93</v>
      </c>
      <c r="F4819" s="73" t="s">
        <v>17</v>
      </c>
    </row>
    <row r="4820" spans="1:6" ht="25.5" x14ac:dyDescent="0.25">
      <c r="A4820" s="73">
        <v>101919</v>
      </c>
      <c r="B4820" s="74" t="s">
        <v>4777</v>
      </c>
      <c r="C4820" s="73" t="s">
        <v>101</v>
      </c>
      <c r="D4820" s="75">
        <v>413.61</v>
      </c>
      <c r="E4820" s="75">
        <v>409.78</v>
      </c>
      <c r="F4820" s="73" t="s">
        <v>17</v>
      </c>
    </row>
    <row r="4821" spans="1:6" ht="25.5" x14ac:dyDescent="0.25">
      <c r="A4821" s="73">
        <v>101920</v>
      </c>
      <c r="B4821" s="74" t="s">
        <v>4778</v>
      </c>
      <c r="C4821" s="73" t="s">
        <v>101</v>
      </c>
      <c r="D4821" s="75">
        <v>199.66</v>
      </c>
      <c r="E4821" s="75">
        <v>195.83</v>
      </c>
      <c r="F4821" s="73" t="s">
        <v>17</v>
      </c>
    </row>
    <row r="4822" spans="1:6" ht="38.25" x14ac:dyDescent="0.25">
      <c r="A4822" s="73">
        <v>101921</v>
      </c>
      <c r="B4822" s="74" t="s">
        <v>4779</v>
      </c>
      <c r="C4822" s="73" t="s">
        <v>101</v>
      </c>
      <c r="D4822" s="75">
        <v>227.21</v>
      </c>
      <c r="E4822" s="75">
        <v>223.38</v>
      </c>
      <c r="F4822" s="73" t="s">
        <v>17</v>
      </c>
    </row>
    <row r="4823" spans="1:6" ht="25.5" x14ac:dyDescent="0.25">
      <c r="A4823" s="73">
        <v>101922</v>
      </c>
      <c r="B4823" s="74" t="s">
        <v>4780</v>
      </c>
      <c r="C4823" s="73" t="s">
        <v>101</v>
      </c>
      <c r="D4823" s="75">
        <v>227.21</v>
      </c>
      <c r="E4823" s="75">
        <v>223.38</v>
      </c>
      <c r="F4823" s="73" t="s">
        <v>17</v>
      </c>
    </row>
    <row r="4824" spans="1:6" ht="25.5" x14ac:dyDescent="0.25">
      <c r="A4824" s="73">
        <v>101923</v>
      </c>
      <c r="B4824" s="74" t="s">
        <v>4781</v>
      </c>
      <c r="C4824" s="73" t="s">
        <v>101</v>
      </c>
      <c r="D4824" s="75">
        <v>227.21</v>
      </c>
      <c r="E4824" s="75">
        <v>223.38</v>
      </c>
      <c r="F4824" s="73" t="s">
        <v>17</v>
      </c>
    </row>
    <row r="4825" spans="1:6" ht="25.5" x14ac:dyDescent="0.25">
      <c r="A4825" s="73">
        <v>101924</v>
      </c>
      <c r="B4825" s="74" t="s">
        <v>4782</v>
      </c>
      <c r="C4825" s="73" t="s">
        <v>101</v>
      </c>
      <c r="D4825" s="75">
        <v>188.14</v>
      </c>
      <c r="E4825" s="75">
        <v>184.31</v>
      </c>
      <c r="F4825" s="73" t="s">
        <v>17</v>
      </c>
    </row>
    <row r="4826" spans="1:6" ht="25.5" x14ac:dyDescent="0.25">
      <c r="A4826" s="73">
        <v>101925</v>
      </c>
      <c r="B4826" s="74" t="s">
        <v>4783</v>
      </c>
      <c r="C4826" s="73" t="s">
        <v>101</v>
      </c>
      <c r="D4826" s="75">
        <v>313.8</v>
      </c>
      <c r="E4826" s="75">
        <v>308.07</v>
      </c>
      <c r="F4826" s="73" t="s">
        <v>17</v>
      </c>
    </row>
    <row r="4827" spans="1:6" ht="25.5" x14ac:dyDescent="0.25">
      <c r="A4827" s="73">
        <v>101926</v>
      </c>
      <c r="B4827" s="74" t="s">
        <v>4784</v>
      </c>
      <c r="C4827" s="73" t="s">
        <v>101</v>
      </c>
      <c r="D4827" s="75">
        <v>404.89</v>
      </c>
      <c r="E4827" s="75">
        <v>397.24</v>
      </c>
      <c r="F4827" s="73" t="s">
        <v>17</v>
      </c>
    </row>
    <row r="4828" spans="1:6" ht="38.25" x14ac:dyDescent="0.25">
      <c r="A4828" s="73">
        <v>101928</v>
      </c>
      <c r="B4828" s="74" t="s">
        <v>4785</v>
      </c>
      <c r="C4828" s="73" t="s">
        <v>101</v>
      </c>
      <c r="D4828" s="75">
        <v>419.97</v>
      </c>
      <c r="E4828" s="75">
        <v>415.62</v>
      </c>
      <c r="F4828" s="73" t="s">
        <v>17</v>
      </c>
    </row>
    <row r="4829" spans="1:6" ht="38.25" x14ac:dyDescent="0.25">
      <c r="A4829" s="73">
        <v>101929</v>
      </c>
      <c r="B4829" s="74" t="s">
        <v>4786</v>
      </c>
      <c r="C4829" s="73" t="s">
        <v>101</v>
      </c>
      <c r="D4829" s="75">
        <v>206.02</v>
      </c>
      <c r="E4829" s="75">
        <v>201.67</v>
      </c>
      <c r="F4829" s="73" t="s">
        <v>17</v>
      </c>
    </row>
    <row r="4830" spans="1:6" ht="38.25" x14ac:dyDescent="0.25">
      <c r="A4830" s="73">
        <v>101930</v>
      </c>
      <c r="B4830" s="74" t="s">
        <v>4787</v>
      </c>
      <c r="C4830" s="73" t="s">
        <v>101</v>
      </c>
      <c r="D4830" s="75">
        <v>233.57</v>
      </c>
      <c r="E4830" s="75">
        <v>229.22</v>
      </c>
      <c r="F4830" s="73" t="s">
        <v>17</v>
      </c>
    </row>
    <row r="4831" spans="1:6" ht="38.25" x14ac:dyDescent="0.25">
      <c r="A4831" s="73">
        <v>101931</v>
      </c>
      <c r="B4831" s="74" t="s">
        <v>4788</v>
      </c>
      <c r="C4831" s="73" t="s">
        <v>101</v>
      </c>
      <c r="D4831" s="75">
        <v>233.57</v>
      </c>
      <c r="E4831" s="75">
        <v>229.22</v>
      </c>
      <c r="F4831" s="73" t="s">
        <v>17</v>
      </c>
    </row>
    <row r="4832" spans="1:6" ht="38.25" x14ac:dyDescent="0.25">
      <c r="A4832" s="73">
        <v>101932</v>
      </c>
      <c r="B4832" s="74" t="s">
        <v>4789</v>
      </c>
      <c r="C4832" s="73" t="s">
        <v>101</v>
      </c>
      <c r="D4832" s="75">
        <v>233.57</v>
      </c>
      <c r="E4832" s="75">
        <v>229.22</v>
      </c>
      <c r="F4832" s="73" t="s">
        <v>17</v>
      </c>
    </row>
    <row r="4833" spans="1:6" ht="38.25" x14ac:dyDescent="0.25">
      <c r="A4833" s="73">
        <v>101933</v>
      </c>
      <c r="B4833" s="74" t="s">
        <v>4790</v>
      </c>
      <c r="C4833" s="73" t="s">
        <v>101</v>
      </c>
      <c r="D4833" s="75">
        <v>194.5</v>
      </c>
      <c r="E4833" s="75">
        <v>190.15</v>
      </c>
      <c r="F4833" s="73" t="s">
        <v>17</v>
      </c>
    </row>
    <row r="4834" spans="1:6" ht="38.25" x14ac:dyDescent="0.25">
      <c r="A4834" s="73">
        <v>101934</v>
      </c>
      <c r="B4834" s="74" t="s">
        <v>4791</v>
      </c>
      <c r="C4834" s="73" t="s">
        <v>101</v>
      </c>
      <c r="D4834" s="75">
        <v>323.36</v>
      </c>
      <c r="E4834" s="75">
        <v>316.82</v>
      </c>
      <c r="F4834" s="73" t="s">
        <v>17</v>
      </c>
    </row>
    <row r="4835" spans="1:6" ht="25.5" x14ac:dyDescent="0.25">
      <c r="A4835" s="73">
        <v>101935</v>
      </c>
      <c r="B4835" s="74" t="s">
        <v>4792</v>
      </c>
      <c r="C4835" s="73" t="s">
        <v>101</v>
      </c>
      <c r="D4835" s="75">
        <v>417.62</v>
      </c>
      <c r="E4835" s="75">
        <v>408.92</v>
      </c>
      <c r="F4835" s="73" t="s">
        <v>17</v>
      </c>
    </row>
    <row r="4836" spans="1:6" ht="51" x14ac:dyDescent="0.25">
      <c r="A4836" s="73">
        <v>101936</v>
      </c>
      <c r="B4836" s="74" t="s">
        <v>4793</v>
      </c>
      <c r="C4836" s="73" t="s">
        <v>101</v>
      </c>
      <c r="D4836" s="75">
        <v>10111.780000000001</v>
      </c>
      <c r="E4836" s="75">
        <v>9775.02</v>
      </c>
      <c r="F4836" s="73" t="s">
        <v>17</v>
      </c>
    </row>
    <row r="4837" spans="1:6" ht="51" x14ac:dyDescent="0.25">
      <c r="A4837" s="73">
        <v>101937</v>
      </c>
      <c r="B4837" s="74" t="s">
        <v>4794</v>
      </c>
      <c r="C4837" s="73" t="s">
        <v>101</v>
      </c>
      <c r="D4837" s="75">
        <v>18032.599999999999</v>
      </c>
      <c r="E4837" s="75">
        <v>17304.32</v>
      </c>
      <c r="F4837" s="73" t="s">
        <v>17</v>
      </c>
    </row>
    <row r="4838" spans="1:6" ht="25.5" x14ac:dyDescent="0.25">
      <c r="A4838" s="73">
        <v>101938</v>
      </c>
      <c r="B4838" s="74" t="s">
        <v>31240</v>
      </c>
      <c r="C4838" s="73" t="s">
        <v>101</v>
      </c>
      <c r="D4838" s="75">
        <v>160.69</v>
      </c>
      <c r="E4838" s="75">
        <v>155.30000000000001</v>
      </c>
      <c r="F4838" s="73" t="s">
        <v>17</v>
      </c>
    </row>
    <row r="4839" spans="1:6" ht="25.5" x14ac:dyDescent="0.25">
      <c r="A4839" s="73">
        <v>101946</v>
      </c>
      <c r="B4839" s="74" t="s">
        <v>31241</v>
      </c>
      <c r="C4839" s="73" t="s">
        <v>101</v>
      </c>
      <c r="D4839" s="75">
        <v>120.66</v>
      </c>
      <c r="E4839" s="75">
        <v>118.22</v>
      </c>
      <c r="F4839" s="73" t="s">
        <v>17</v>
      </c>
    </row>
    <row r="4840" spans="1:6" ht="38.25" x14ac:dyDescent="0.25">
      <c r="A4840" s="73">
        <v>102102</v>
      </c>
      <c r="B4840" s="74" t="s">
        <v>4795</v>
      </c>
      <c r="C4840" s="73" t="s">
        <v>101</v>
      </c>
      <c r="D4840" s="75">
        <v>11233.8</v>
      </c>
      <c r="E4840" s="75">
        <v>11192.64</v>
      </c>
      <c r="F4840" s="73" t="s">
        <v>17</v>
      </c>
    </row>
    <row r="4841" spans="1:6" ht="38.25" x14ac:dyDescent="0.25">
      <c r="A4841" s="73">
        <v>102103</v>
      </c>
      <c r="B4841" s="74" t="s">
        <v>4796</v>
      </c>
      <c r="C4841" s="73" t="s">
        <v>101</v>
      </c>
      <c r="D4841" s="75">
        <v>12498.56</v>
      </c>
      <c r="E4841" s="75">
        <v>12456.68</v>
      </c>
      <c r="F4841" s="73" t="s">
        <v>17</v>
      </c>
    </row>
    <row r="4842" spans="1:6" ht="38.25" x14ac:dyDescent="0.25">
      <c r="A4842" s="73">
        <v>102104</v>
      </c>
      <c r="B4842" s="74" t="s">
        <v>4797</v>
      </c>
      <c r="C4842" s="73" t="s">
        <v>101</v>
      </c>
      <c r="D4842" s="75">
        <v>16024.53</v>
      </c>
      <c r="E4842" s="75">
        <v>15981.42</v>
      </c>
      <c r="F4842" s="73" t="s">
        <v>17</v>
      </c>
    </row>
    <row r="4843" spans="1:6" ht="38.25" x14ac:dyDescent="0.25">
      <c r="A4843" s="73">
        <v>102105</v>
      </c>
      <c r="B4843" s="74" t="s">
        <v>4798</v>
      </c>
      <c r="C4843" s="73" t="s">
        <v>101</v>
      </c>
      <c r="D4843" s="75">
        <v>19688.09</v>
      </c>
      <c r="E4843" s="75">
        <v>19643.740000000002</v>
      </c>
      <c r="F4843" s="73" t="s">
        <v>17</v>
      </c>
    </row>
    <row r="4844" spans="1:6" ht="38.25" x14ac:dyDescent="0.25">
      <c r="A4844" s="73">
        <v>102106</v>
      </c>
      <c r="B4844" s="74" t="s">
        <v>4799</v>
      </c>
      <c r="C4844" s="73" t="s">
        <v>101</v>
      </c>
      <c r="D4844" s="75">
        <v>24687.8</v>
      </c>
      <c r="E4844" s="75">
        <v>24642.73</v>
      </c>
      <c r="F4844" s="73" t="s">
        <v>17</v>
      </c>
    </row>
    <row r="4845" spans="1:6" ht="38.25" x14ac:dyDescent="0.25">
      <c r="A4845" s="73">
        <v>102107</v>
      </c>
      <c r="B4845" s="74" t="s">
        <v>4800</v>
      </c>
      <c r="C4845" s="73" t="s">
        <v>101</v>
      </c>
      <c r="D4845" s="75">
        <v>34437</v>
      </c>
      <c r="E4845" s="75">
        <v>34389.25</v>
      </c>
      <c r="F4845" s="73" t="s">
        <v>17</v>
      </c>
    </row>
    <row r="4846" spans="1:6" ht="38.25" x14ac:dyDescent="0.25">
      <c r="A4846" s="73">
        <v>102108</v>
      </c>
      <c r="B4846" s="74" t="s">
        <v>4801</v>
      </c>
      <c r="C4846" s="73" t="s">
        <v>101</v>
      </c>
      <c r="D4846" s="75">
        <v>40097.11</v>
      </c>
      <c r="E4846" s="75">
        <v>40047.71</v>
      </c>
      <c r="F4846" s="73" t="s">
        <v>17</v>
      </c>
    </row>
    <row r="4847" spans="1:6" ht="25.5" x14ac:dyDescent="0.25">
      <c r="A4847" s="73">
        <v>102109</v>
      </c>
      <c r="B4847" s="74" t="s">
        <v>4802</v>
      </c>
      <c r="C4847" s="73" t="s">
        <v>101</v>
      </c>
      <c r="D4847" s="75">
        <v>57.75</v>
      </c>
      <c r="E4847" s="75">
        <v>55.67</v>
      </c>
      <c r="F4847" s="73" t="s">
        <v>17</v>
      </c>
    </row>
    <row r="4848" spans="1:6" ht="25.5" x14ac:dyDescent="0.25">
      <c r="A4848" s="73">
        <v>102110</v>
      </c>
      <c r="B4848" s="74" t="s">
        <v>4803</v>
      </c>
      <c r="C4848" s="73" t="s">
        <v>101</v>
      </c>
      <c r="D4848" s="75">
        <v>166.65</v>
      </c>
      <c r="E4848" s="75">
        <v>164.57</v>
      </c>
      <c r="F4848" s="73" t="s">
        <v>17</v>
      </c>
    </row>
    <row r="4849" spans="1:6" ht="25.5" x14ac:dyDescent="0.25">
      <c r="A4849" s="73">
        <v>102111</v>
      </c>
      <c r="B4849" s="74" t="s">
        <v>36589</v>
      </c>
      <c r="C4849" s="73" t="s">
        <v>101</v>
      </c>
      <c r="D4849" s="75">
        <v>1455.89</v>
      </c>
      <c r="E4849" s="75">
        <v>1438.87</v>
      </c>
      <c r="F4849" s="73" t="s">
        <v>17</v>
      </c>
    </row>
    <row r="4850" spans="1:6" ht="25.5" x14ac:dyDescent="0.25">
      <c r="A4850" s="73">
        <v>102112</v>
      </c>
      <c r="B4850" s="74" t="s">
        <v>36590</v>
      </c>
      <c r="C4850" s="73" t="s">
        <v>101</v>
      </c>
      <c r="D4850" s="75">
        <v>213.75</v>
      </c>
      <c r="E4850" s="75">
        <v>196.73</v>
      </c>
      <c r="F4850" s="73" t="s">
        <v>17</v>
      </c>
    </row>
    <row r="4851" spans="1:6" ht="25.5" x14ac:dyDescent="0.25">
      <c r="A4851" s="73">
        <v>102113</v>
      </c>
      <c r="B4851" s="74" t="s">
        <v>36591</v>
      </c>
      <c r="C4851" s="73" t="s">
        <v>101</v>
      </c>
      <c r="D4851" s="75">
        <v>2311.2600000000002</v>
      </c>
      <c r="E4851" s="75">
        <v>2293.94</v>
      </c>
      <c r="F4851" s="73" t="s">
        <v>17</v>
      </c>
    </row>
    <row r="4852" spans="1:6" ht="25.5" x14ac:dyDescent="0.25">
      <c r="A4852" s="73">
        <v>102114</v>
      </c>
      <c r="B4852" s="74" t="s">
        <v>36592</v>
      </c>
      <c r="C4852" s="73" t="s">
        <v>101</v>
      </c>
      <c r="D4852" s="75">
        <v>217.43</v>
      </c>
      <c r="E4852" s="75">
        <v>200.11</v>
      </c>
      <c r="F4852" s="73" t="s">
        <v>17</v>
      </c>
    </row>
    <row r="4853" spans="1:6" ht="25.5" x14ac:dyDescent="0.25">
      <c r="A4853" s="73">
        <v>102115</v>
      </c>
      <c r="B4853" s="74" t="s">
        <v>36593</v>
      </c>
      <c r="C4853" s="73" t="s">
        <v>101</v>
      </c>
      <c r="D4853" s="75">
        <v>3946.69</v>
      </c>
      <c r="E4853" s="75">
        <v>3929</v>
      </c>
      <c r="F4853" s="73" t="s">
        <v>17</v>
      </c>
    </row>
    <row r="4854" spans="1:6" ht="25.5" x14ac:dyDescent="0.25">
      <c r="A4854" s="73">
        <v>102116</v>
      </c>
      <c r="B4854" s="74" t="s">
        <v>36594</v>
      </c>
      <c r="C4854" s="73" t="s">
        <v>101</v>
      </c>
      <c r="D4854" s="75">
        <v>2466.46</v>
      </c>
      <c r="E4854" s="75">
        <v>2448.77</v>
      </c>
      <c r="F4854" s="73" t="s">
        <v>17</v>
      </c>
    </row>
    <row r="4855" spans="1:6" ht="25.5" x14ac:dyDescent="0.25">
      <c r="A4855" s="73">
        <v>102117</v>
      </c>
      <c r="B4855" s="74" t="s">
        <v>36595</v>
      </c>
      <c r="C4855" s="73" t="s">
        <v>101</v>
      </c>
      <c r="D4855" s="75">
        <v>221.88</v>
      </c>
      <c r="E4855" s="75">
        <v>204.19</v>
      </c>
      <c r="F4855" s="73" t="s">
        <v>17</v>
      </c>
    </row>
    <row r="4856" spans="1:6" ht="25.5" x14ac:dyDescent="0.25">
      <c r="A4856" s="73">
        <v>102118</v>
      </c>
      <c r="B4856" s="74" t="s">
        <v>36596</v>
      </c>
      <c r="C4856" s="73" t="s">
        <v>101</v>
      </c>
      <c r="D4856" s="75">
        <v>3357.61</v>
      </c>
      <c r="E4856" s="75">
        <v>3339.61</v>
      </c>
      <c r="F4856" s="73" t="s">
        <v>17</v>
      </c>
    </row>
    <row r="4857" spans="1:6" ht="25.5" x14ac:dyDescent="0.25">
      <c r="A4857" s="73">
        <v>102119</v>
      </c>
      <c r="B4857" s="74" t="s">
        <v>36597</v>
      </c>
      <c r="C4857" s="73" t="s">
        <v>101</v>
      </c>
      <c r="D4857" s="75">
        <v>225.72</v>
      </c>
      <c r="E4857" s="75">
        <v>207.72</v>
      </c>
      <c r="F4857" s="73" t="s">
        <v>17</v>
      </c>
    </row>
    <row r="4858" spans="1:6" ht="25.5" x14ac:dyDescent="0.25">
      <c r="A4858" s="73">
        <v>102121</v>
      </c>
      <c r="B4858" s="74" t="s">
        <v>36598</v>
      </c>
      <c r="C4858" s="73" t="s">
        <v>101</v>
      </c>
      <c r="D4858" s="75">
        <v>265.89999999999998</v>
      </c>
      <c r="E4858" s="75">
        <v>244.56</v>
      </c>
      <c r="F4858" s="73" t="s">
        <v>17</v>
      </c>
    </row>
    <row r="4859" spans="1:6" ht="25.5" x14ac:dyDescent="0.25">
      <c r="A4859" s="73">
        <v>102122</v>
      </c>
      <c r="B4859" s="74" t="s">
        <v>36599</v>
      </c>
      <c r="C4859" s="73" t="s">
        <v>101</v>
      </c>
      <c r="D4859" s="75">
        <v>11323.07</v>
      </c>
      <c r="E4859" s="75">
        <v>11300.78</v>
      </c>
      <c r="F4859" s="73" t="s">
        <v>17</v>
      </c>
    </row>
    <row r="4860" spans="1:6" ht="25.5" x14ac:dyDescent="0.25">
      <c r="A4860" s="73">
        <v>102123</v>
      </c>
      <c r="B4860" s="74" t="s">
        <v>36600</v>
      </c>
      <c r="C4860" s="73" t="s">
        <v>101</v>
      </c>
      <c r="D4860" s="75">
        <v>277.35000000000002</v>
      </c>
      <c r="E4860" s="75">
        <v>255.06</v>
      </c>
      <c r="F4860" s="73" t="s">
        <v>17</v>
      </c>
    </row>
    <row r="4861" spans="1:6" ht="25.5" x14ac:dyDescent="0.25">
      <c r="A4861" s="73">
        <v>102126</v>
      </c>
      <c r="B4861" s="74" t="s">
        <v>36601</v>
      </c>
      <c r="C4861" s="73" t="s">
        <v>101</v>
      </c>
      <c r="D4861" s="75">
        <v>13883.42</v>
      </c>
      <c r="E4861" s="75">
        <v>13854.14</v>
      </c>
      <c r="F4861" s="73" t="s">
        <v>17</v>
      </c>
    </row>
    <row r="4862" spans="1:6" ht="25.5" x14ac:dyDescent="0.25">
      <c r="A4862" s="73">
        <v>102127</v>
      </c>
      <c r="B4862" s="74" t="s">
        <v>36602</v>
      </c>
      <c r="C4862" s="73" t="s">
        <v>101</v>
      </c>
      <c r="D4862" s="75">
        <v>787.75</v>
      </c>
      <c r="E4862" s="75">
        <v>758.47</v>
      </c>
      <c r="F4862" s="73" t="s">
        <v>17</v>
      </c>
    </row>
    <row r="4863" spans="1:6" ht="25.5" x14ac:dyDescent="0.25">
      <c r="A4863" s="73">
        <v>102129</v>
      </c>
      <c r="B4863" s="74" t="s">
        <v>36603</v>
      </c>
      <c r="C4863" s="73" t="s">
        <v>101</v>
      </c>
      <c r="D4863" s="75">
        <v>1039.43</v>
      </c>
      <c r="E4863" s="75">
        <v>1004.89</v>
      </c>
      <c r="F4863" s="73" t="s">
        <v>17</v>
      </c>
    </row>
    <row r="4864" spans="1:6" ht="25.5" x14ac:dyDescent="0.25">
      <c r="A4864" s="73">
        <v>102131</v>
      </c>
      <c r="B4864" s="74" t="s">
        <v>36604</v>
      </c>
      <c r="C4864" s="73" t="s">
        <v>101</v>
      </c>
      <c r="D4864" s="75">
        <v>1121.67</v>
      </c>
      <c r="E4864" s="75">
        <v>1080.31</v>
      </c>
      <c r="F4864" s="73" t="s">
        <v>17</v>
      </c>
    </row>
    <row r="4865" spans="1:6" ht="25.5" x14ac:dyDescent="0.25">
      <c r="A4865" s="73">
        <v>102136</v>
      </c>
      <c r="B4865" s="74" t="s">
        <v>36605</v>
      </c>
      <c r="C4865" s="73" t="s">
        <v>101</v>
      </c>
      <c r="D4865" s="75">
        <v>143.69999999999999</v>
      </c>
      <c r="E4865" s="75">
        <v>132.80000000000001</v>
      </c>
      <c r="F4865" s="73" t="s">
        <v>17</v>
      </c>
    </row>
    <row r="4866" spans="1:6" ht="25.5" x14ac:dyDescent="0.25">
      <c r="A4866" s="73">
        <v>102137</v>
      </c>
      <c r="B4866" s="74" t="s">
        <v>36606</v>
      </c>
      <c r="C4866" s="73" t="s">
        <v>101</v>
      </c>
      <c r="D4866" s="75">
        <v>136.79</v>
      </c>
      <c r="E4866" s="75">
        <v>129.91</v>
      </c>
      <c r="F4866" s="73" t="s">
        <v>17</v>
      </c>
    </row>
    <row r="4867" spans="1:6" ht="25.5" x14ac:dyDescent="0.25">
      <c r="A4867" s="73">
        <v>102138</v>
      </c>
      <c r="B4867" s="74" t="s">
        <v>36607</v>
      </c>
      <c r="C4867" s="73" t="s">
        <v>101</v>
      </c>
      <c r="D4867" s="75">
        <v>295.97000000000003</v>
      </c>
      <c r="E4867" s="75">
        <v>272.14</v>
      </c>
      <c r="F4867" s="73" t="s">
        <v>17</v>
      </c>
    </row>
    <row r="4868" spans="1:6" ht="38.25" x14ac:dyDescent="0.25">
      <c r="A4868" s="73">
        <v>102139</v>
      </c>
      <c r="B4868" s="74" t="s">
        <v>31242</v>
      </c>
      <c r="C4868" s="73" t="s">
        <v>101</v>
      </c>
      <c r="D4868" s="75">
        <v>1830.71</v>
      </c>
      <c r="E4868" s="75">
        <v>1795.34</v>
      </c>
      <c r="F4868" s="73" t="s">
        <v>17</v>
      </c>
    </row>
    <row r="4869" spans="1:6" ht="38.25" x14ac:dyDescent="0.25">
      <c r="A4869" s="73">
        <v>102141</v>
      </c>
      <c r="B4869" s="74" t="s">
        <v>31243</v>
      </c>
      <c r="C4869" s="73" t="s">
        <v>101</v>
      </c>
      <c r="D4869" s="75">
        <v>2820.5</v>
      </c>
      <c r="E4869" s="75">
        <v>2769.81</v>
      </c>
      <c r="F4869" s="73" t="s">
        <v>17</v>
      </c>
    </row>
    <row r="4870" spans="1:6" ht="38.25" x14ac:dyDescent="0.25">
      <c r="A4870" s="73">
        <v>102142</v>
      </c>
      <c r="B4870" s="74" t="s">
        <v>31244</v>
      </c>
      <c r="C4870" s="73" t="s">
        <v>101</v>
      </c>
      <c r="D4870" s="75">
        <v>2784.95</v>
      </c>
      <c r="E4870" s="75">
        <v>2734.46</v>
      </c>
      <c r="F4870" s="73" t="s">
        <v>17</v>
      </c>
    </row>
    <row r="4871" spans="1:6" ht="25.5" x14ac:dyDescent="0.25">
      <c r="A4871" s="73">
        <v>102182</v>
      </c>
      <c r="B4871" s="74" t="s">
        <v>36608</v>
      </c>
      <c r="C4871" s="73" t="s">
        <v>101</v>
      </c>
      <c r="D4871" s="75">
        <v>690.96</v>
      </c>
      <c r="E4871" s="75">
        <v>684.51</v>
      </c>
      <c r="F4871" s="73" t="s">
        <v>17</v>
      </c>
    </row>
    <row r="4872" spans="1:6" ht="25.5" x14ac:dyDescent="0.25">
      <c r="A4872" s="73">
        <v>102183</v>
      </c>
      <c r="B4872" s="74" t="s">
        <v>36609</v>
      </c>
      <c r="C4872" s="73" t="s">
        <v>101</v>
      </c>
      <c r="D4872" s="75">
        <v>1237.78</v>
      </c>
      <c r="E4872" s="75">
        <v>1223.99</v>
      </c>
      <c r="F4872" s="73" t="s">
        <v>17</v>
      </c>
    </row>
    <row r="4873" spans="1:6" ht="25.5" x14ac:dyDescent="0.25">
      <c r="A4873" s="73">
        <v>102184</v>
      </c>
      <c r="B4873" s="74" t="s">
        <v>36610</v>
      </c>
      <c r="C4873" s="73" t="s">
        <v>101</v>
      </c>
      <c r="D4873" s="75">
        <v>1586.76</v>
      </c>
      <c r="E4873" s="75">
        <v>1575.84</v>
      </c>
      <c r="F4873" s="73" t="s">
        <v>17</v>
      </c>
    </row>
    <row r="4874" spans="1:6" ht="25.5" x14ac:dyDescent="0.25">
      <c r="A4874" s="73">
        <v>102185</v>
      </c>
      <c r="B4874" s="74" t="s">
        <v>36611</v>
      </c>
      <c r="C4874" s="73" t="s">
        <v>101</v>
      </c>
      <c r="D4874" s="75">
        <v>3184.84</v>
      </c>
      <c r="E4874" s="75">
        <v>3162.13</v>
      </c>
      <c r="F4874" s="73" t="s">
        <v>17</v>
      </c>
    </row>
    <row r="4875" spans="1:6" x14ac:dyDescent="0.25">
      <c r="A4875" s="73">
        <v>102188</v>
      </c>
      <c r="B4875" s="74" t="s">
        <v>36612</v>
      </c>
      <c r="C4875" s="73" t="s">
        <v>101</v>
      </c>
      <c r="D4875" s="75">
        <v>916.93</v>
      </c>
      <c r="E4875" s="75">
        <v>910.83</v>
      </c>
      <c r="F4875" s="73" t="s">
        <v>17</v>
      </c>
    </row>
    <row r="4876" spans="1:6" ht="38.25" x14ac:dyDescent="0.25">
      <c r="A4876" s="73">
        <v>102189</v>
      </c>
      <c r="B4876" s="74" t="s">
        <v>36613</v>
      </c>
      <c r="C4876" s="73" t="s">
        <v>101</v>
      </c>
      <c r="D4876" s="75">
        <v>237.13</v>
      </c>
      <c r="E4876" s="75">
        <v>230.84</v>
      </c>
      <c r="F4876" s="73" t="s">
        <v>17</v>
      </c>
    </row>
    <row r="4877" spans="1:6" ht="25.5" x14ac:dyDescent="0.25">
      <c r="A4877" s="73">
        <v>102265</v>
      </c>
      <c r="B4877" s="74" t="s">
        <v>4804</v>
      </c>
      <c r="C4877" s="73" t="s">
        <v>101</v>
      </c>
      <c r="D4877" s="75">
        <v>107.74</v>
      </c>
      <c r="E4877" s="75">
        <v>99.67</v>
      </c>
      <c r="F4877" s="73" t="s">
        <v>17</v>
      </c>
    </row>
    <row r="4878" spans="1:6" ht="25.5" x14ac:dyDescent="0.25">
      <c r="A4878" s="73">
        <v>102266</v>
      </c>
      <c r="B4878" s="74" t="s">
        <v>4805</v>
      </c>
      <c r="C4878" s="73" t="s">
        <v>101</v>
      </c>
      <c r="D4878" s="75">
        <v>119.48</v>
      </c>
      <c r="E4878" s="75">
        <v>110.55</v>
      </c>
      <c r="F4878" s="73" t="s">
        <v>17</v>
      </c>
    </row>
    <row r="4879" spans="1:6" ht="25.5" x14ac:dyDescent="0.25">
      <c r="A4879" s="73">
        <v>102267</v>
      </c>
      <c r="B4879" s="74" t="s">
        <v>4806</v>
      </c>
      <c r="C4879" s="73" t="s">
        <v>101</v>
      </c>
      <c r="D4879" s="75">
        <v>137.19</v>
      </c>
      <c r="E4879" s="75">
        <v>126.94</v>
      </c>
      <c r="F4879" s="73" t="s">
        <v>17</v>
      </c>
    </row>
    <row r="4880" spans="1:6" ht="25.5" x14ac:dyDescent="0.25">
      <c r="A4880" s="73">
        <v>102268</v>
      </c>
      <c r="B4880" s="74" t="s">
        <v>4807</v>
      </c>
      <c r="C4880" s="73" t="s">
        <v>101</v>
      </c>
      <c r="D4880" s="75">
        <v>154.81</v>
      </c>
      <c r="E4880" s="75">
        <v>143.25</v>
      </c>
      <c r="F4880" s="73" t="s">
        <v>17</v>
      </c>
    </row>
    <row r="4881" spans="1:6" ht="25.5" x14ac:dyDescent="0.25">
      <c r="A4881" s="73">
        <v>102269</v>
      </c>
      <c r="B4881" s="74" t="s">
        <v>4808</v>
      </c>
      <c r="C4881" s="73" t="s">
        <v>101</v>
      </c>
      <c r="D4881" s="75">
        <v>190.07</v>
      </c>
      <c r="E4881" s="75">
        <v>175.88</v>
      </c>
      <c r="F4881" s="73" t="s">
        <v>17</v>
      </c>
    </row>
    <row r="4882" spans="1:6" ht="38.25" x14ac:dyDescent="0.25">
      <c r="A4882" s="73">
        <v>102457</v>
      </c>
      <c r="B4882" s="74" t="s">
        <v>31245</v>
      </c>
      <c r="C4882" s="73" t="s">
        <v>101</v>
      </c>
      <c r="D4882" s="75">
        <v>1788.42</v>
      </c>
      <c r="E4882" s="75">
        <v>1755.31</v>
      </c>
      <c r="F4882" s="73" t="s">
        <v>17</v>
      </c>
    </row>
    <row r="4883" spans="1:6" ht="25.5" x14ac:dyDescent="0.25">
      <c r="A4883" s="73">
        <v>102521</v>
      </c>
      <c r="B4883" s="74" t="s">
        <v>4809</v>
      </c>
      <c r="C4883" s="73" t="s">
        <v>101</v>
      </c>
      <c r="D4883" s="75">
        <v>122.9</v>
      </c>
      <c r="E4883" s="75">
        <v>113.31</v>
      </c>
      <c r="F4883" s="73" t="s">
        <v>17</v>
      </c>
    </row>
    <row r="4884" spans="1:6" ht="25.5" x14ac:dyDescent="0.25">
      <c r="A4884" s="73">
        <v>102522</v>
      </c>
      <c r="B4884" s="74" t="s">
        <v>4810</v>
      </c>
      <c r="C4884" s="73" t="s">
        <v>101</v>
      </c>
      <c r="D4884" s="75">
        <v>180.29</v>
      </c>
      <c r="E4884" s="75">
        <v>166.25</v>
      </c>
      <c r="F4884" s="73" t="s">
        <v>17</v>
      </c>
    </row>
    <row r="4885" spans="1:6" ht="25.5" x14ac:dyDescent="0.25">
      <c r="A4885" s="73">
        <v>102523</v>
      </c>
      <c r="B4885" s="74" t="s">
        <v>4811</v>
      </c>
      <c r="C4885" s="73" t="s">
        <v>101</v>
      </c>
      <c r="D4885" s="75">
        <v>237.69</v>
      </c>
      <c r="E4885" s="75">
        <v>219.17</v>
      </c>
      <c r="F4885" s="73" t="s">
        <v>17</v>
      </c>
    </row>
    <row r="4886" spans="1:6" ht="25.5" x14ac:dyDescent="0.25">
      <c r="A4886" s="73">
        <v>102587</v>
      </c>
      <c r="B4886" s="74" t="s">
        <v>4812</v>
      </c>
      <c r="C4886" s="73" t="s">
        <v>101</v>
      </c>
      <c r="D4886" s="75">
        <v>3.84</v>
      </c>
      <c r="E4886" s="75">
        <v>3.52</v>
      </c>
      <c r="F4886" s="73" t="s">
        <v>17</v>
      </c>
    </row>
    <row r="4887" spans="1:6" ht="25.5" x14ac:dyDescent="0.25">
      <c r="A4887" s="73">
        <v>102588</v>
      </c>
      <c r="B4887" s="74" t="s">
        <v>4813</v>
      </c>
      <c r="C4887" s="73" t="s">
        <v>101</v>
      </c>
      <c r="D4887" s="75">
        <v>5.55</v>
      </c>
      <c r="E4887" s="75">
        <v>5.09</v>
      </c>
      <c r="F4887" s="73" t="s">
        <v>17</v>
      </c>
    </row>
    <row r="4888" spans="1:6" ht="25.5" x14ac:dyDescent="0.25">
      <c r="A4888" s="73">
        <v>102589</v>
      </c>
      <c r="B4888" s="74" t="s">
        <v>4814</v>
      </c>
      <c r="C4888" s="73" t="s">
        <v>101</v>
      </c>
      <c r="D4888" s="75">
        <v>4.2699999999999996</v>
      </c>
      <c r="E4888" s="75">
        <v>3.91</v>
      </c>
      <c r="F4888" s="73" t="s">
        <v>17</v>
      </c>
    </row>
    <row r="4889" spans="1:6" ht="25.5" x14ac:dyDescent="0.25">
      <c r="A4889" s="73">
        <v>102590</v>
      </c>
      <c r="B4889" s="74" t="s">
        <v>4815</v>
      </c>
      <c r="C4889" s="73" t="s">
        <v>101</v>
      </c>
      <c r="D4889" s="75">
        <v>5.99</v>
      </c>
      <c r="E4889" s="75">
        <v>5.49</v>
      </c>
      <c r="F4889" s="73" t="s">
        <v>17</v>
      </c>
    </row>
    <row r="4890" spans="1:6" ht="25.5" x14ac:dyDescent="0.25">
      <c r="A4890" s="73">
        <v>102591</v>
      </c>
      <c r="B4890" s="74" t="s">
        <v>4816</v>
      </c>
      <c r="C4890" s="73" t="s">
        <v>101</v>
      </c>
      <c r="D4890" s="75">
        <v>4.7</v>
      </c>
      <c r="E4890" s="75">
        <v>4.3</v>
      </c>
      <c r="F4890" s="73" t="s">
        <v>17</v>
      </c>
    </row>
    <row r="4891" spans="1:6" ht="25.5" x14ac:dyDescent="0.25">
      <c r="A4891" s="73">
        <v>102592</v>
      </c>
      <c r="B4891" s="74" t="s">
        <v>4817</v>
      </c>
      <c r="C4891" s="73" t="s">
        <v>101</v>
      </c>
      <c r="D4891" s="75">
        <v>6.42</v>
      </c>
      <c r="E4891" s="75">
        <v>5.88</v>
      </c>
      <c r="F4891" s="73" t="s">
        <v>17</v>
      </c>
    </row>
    <row r="4892" spans="1:6" ht="25.5" x14ac:dyDescent="0.25">
      <c r="A4892" s="73">
        <v>102593</v>
      </c>
      <c r="B4892" s="74" t="s">
        <v>4818</v>
      </c>
      <c r="C4892" s="73" t="s">
        <v>101</v>
      </c>
      <c r="D4892" s="75">
        <v>5.3</v>
      </c>
      <c r="E4892" s="75">
        <v>4.8600000000000003</v>
      </c>
      <c r="F4892" s="73" t="s">
        <v>17</v>
      </c>
    </row>
    <row r="4893" spans="1:6" ht="25.5" x14ac:dyDescent="0.25">
      <c r="A4893" s="73">
        <v>102594</v>
      </c>
      <c r="B4893" s="74" t="s">
        <v>4819</v>
      </c>
      <c r="C4893" s="73" t="s">
        <v>101</v>
      </c>
      <c r="D4893" s="75">
        <v>7.03</v>
      </c>
      <c r="E4893" s="75">
        <v>6.44</v>
      </c>
      <c r="F4893" s="73" t="s">
        <v>17</v>
      </c>
    </row>
    <row r="4894" spans="1:6" ht="25.5" x14ac:dyDescent="0.25">
      <c r="A4894" s="73">
        <v>102595</v>
      </c>
      <c r="B4894" s="74" t="s">
        <v>4820</v>
      </c>
      <c r="C4894" s="73" t="s">
        <v>101</v>
      </c>
      <c r="D4894" s="75">
        <v>6</v>
      </c>
      <c r="E4894" s="75">
        <v>5.5</v>
      </c>
      <c r="F4894" s="73" t="s">
        <v>17</v>
      </c>
    </row>
    <row r="4895" spans="1:6" ht="25.5" x14ac:dyDescent="0.25">
      <c r="A4895" s="73">
        <v>102596</v>
      </c>
      <c r="B4895" s="74" t="s">
        <v>4821</v>
      </c>
      <c r="C4895" s="73" t="s">
        <v>101</v>
      </c>
      <c r="D4895" s="75">
        <v>7.72</v>
      </c>
      <c r="E4895" s="75">
        <v>7.07</v>
      </c>
      <c r="F4895" s="73" t="s">
        <v>17</v>
      </c>
    </row>
    <row r="4896" spans="1:6" ht="25.5" x14ac:dyDescent="0.25">
      <c r="A4896" s="73">
        <v>102597</v>
      </c>
      <c r="B4896" s="74" t="s">
        <v>4822</v>
      </c>
      <c r="C4896" s="73" t="s">
        <v>101</v>
      </c>
      <c r="D4896" s="75">
        <v>6.87</v>
      </c>
      <c r="E4896" s="75">
        <v>6.29</v>
      </c>
      <c r="F4896" s="73" t="s">
        <v>17</v>
      </c>
    </row>
    <row r="4897" spans="1:6" ht="25.5" x14ac:dyDescent="0.25">
      <c r="A4897" s="73">
        <v>102598</v>
      </c>
      <c r="B4897" s="74" t="s">
        <v>4823</v>
      </c>
      <c r="C4897" s="73" t="s">
        <v>101</v>
      </c>
      <c r="D4897" s="75">
        <v>8.58</v>
      </c>
      <c r="E4897" s="75">
        <v>7.86</v>
      </c>
      <c r="F4897" s="73" t="s">
        <v>17</v>
      </c>
    </row>
    <row r="4898" spans="1:6" ht="25.5" x14ac:dyDescent="0.25">
      <c r="A4898" s="73">
        <v>102599</v>
      </c>
      <c r="B4898" s="74" t="s">
        <v>4824</v>
      </c>
      <c r="C4898" s="73" t="s">
        <v>101</v>
      </c>
      <c r="D4898" s="75">
        <v>7.73</v>
      </c>
      <c r="E4898" s="75">
        <v>7.09</v>
      </c>
      <c r="F4898" s="73" t="s">
        <v>17</v>
      </c>
    </row>
    <row r="4899" spans="1:6" ht="25.5" x14ac:dyDescent="0.25">
      <c r="A4899" s="73">
        <v>102600</v>
      </c>
      <c r="B4899" s="74" t="s">
        <v>4825</v>
      </c>
      <c r="C4899" s="73" t="s">
        <v>101</v>
      </c>
      <c r="D4899" s="75">
        <v>9.4499999999999993</v>
      </c>
      <c r="E4899" s="75">
        <v>8.66</v>
      </c>
      <c r="F4899" s="73" t="s">
        <v>17</v>
      </c>
    </row>
    <row r="4900" spans="1:6" ht="25.5" x14ac:dyDescent="0.25">
      <c r="A4900" s="73">
        <v>102601</v>
      </c>
      <c r="B4900" s="74" t="s">
        <v>4826</v>
      </c>
      <c r="C4900" s="73" t="s">
        <v>101</v>
      </c>
      <c r="D4900" s="75">
        <v>9.0299999999999994</v>
      </c>
      <c r="E4900" s="75">
        <v>8.2799999999999994</v>
      </c>
      <c r="F4900" s="73" t="s">
        <v>17</v>
      </c>
    </row>
    <row r="4901" spans="1:6" ht="25.5" x14ac:dyDescent="0.25">
      <c r="A4901" s="73">
        <v>102602</v>
      </c>
      <c r="B4901" s="74" t="s">
        <v>4827</v>
      </c>
      <c r="C4901" s="73" t="s">
        <v>101</v>
      </c>
      <c r="D4901" s="75">
        <v>10.75</v>
      </c>
      <c r="E4901" s="75">
        <v>9.85</v>
      </c>
      <c r="F4901" s="73" t="s">
        <v>17</v>
      </c>
    </row>
    <row r="4902" spans="1:6" ht="25.5" x14ac:dyDescent="0.25">
      <c r="A4902" s="73">
        <v>102603</v>
      </c>
      <c r="B4902" s="74" t="s">
        <v>4828</v>
      </c>
      <c r="C4902" s="73" t="s">
        <v>101</v>
      </c>
      <c r="D4902" s="75">
        <v>11.2</v>
      </c>
      <c r="E4902" s="75">
        <v>10.27</v>
      </c>
      <c r="F4902" s="73" t="s">
        <v>17</v>
      </c>
    </row>
    <row r="4903" spans="1:6" ht="25.5" x14ac:dyDescent="0.25">
      <c r="A4903" s="73">
        <v>102604</v>
      </c>
      <c r="B4903" s="74" t="s">
        <v>4829</v>
      </c>
      <c r="C4903" s="73" t="s">
        <v>101</v>
      </c>
      <c r="D4903" s="75">
        <v>12.91</v>
      </c>
      <c r="E4903" s="75">
        <v>11.84</v>
      </c>
      <c r="F4903" s="73" t="s">
        <v>17</v>
      </c>
    </row>
    <row r="4904" spans="1:6" ht="25.5" x14ac:dyDescent="0.25">
      <c r="A4904" s="73">
        <v>102605</v>
      </c>
      <c r="B4904" s="74" t="s">
        <v>4830</v>
      </c>
      <c r="C4904" s="73" t="s">
        <v>101</v>
      </c>
      <c r="D4904" s="75">
        <v>313.86</v>
      </c>
      <c r="E4904" s="75">
        <v>313.38</v>
      </c>
      <c r="F4904" s="73" t="s">
        <v>17</v>
      </c>
    </row>
    <row r="4905" spans="1:6" ht="25.5" x14ac:dyDescent="0.25">
      <c r="A4905" s="73">
        <v>102606</v>
      </c>
      <c r="B4905" s="74" t="s">
        <v>4831</v>
      </c>
      <c r="C4905" s="73" t="s">
        <v>101</v>
      </c>
      <c r="D4905" s="75">
        <v>483.67</v>
      </c>
      <c r="E4905" s="75">
        <v>483.08</v>
      </c>
      <c r="F4905" s="73" t="s">
        <v>17</v>
      </c>
    </row>
    <row r="4906" spans="1:6" ht="25.5" x14ac:dyDescent="0.25">
      <c r="A4906" s="73">
        <v>102607</v>
      </c>
      <c r="B4906" s="74" t="s">
        <v>4832</v>
      </c>
      <c r="C4906" s="73" t="s">
        <v>101</v>
      </c>
      <c r="D4906" s="75">
        <v>517.74</v>
      </c>
      <c r="E4906" s="75">
        <v>517.04999999999995</v>
      </c>
      <c r="F4906" s="73" t="s">
        <v>17</v>
      </c>
    </row>
    <row r="4907" spans="1:6" ht="25.5" x14ac:dyDescent="0.25">
      <c r="A4907" s="73">
        <v>102608</v>
      </c>
      <c r="B4907" s="74" t="s">
        <v>4833</v>
      </c>
      <c r="C4907" s="73" t="s">
        <v>101</v>
      </c>
      <c r="D4907" s="75">
        <v>1186.93</v>
      </c>
      <c r="E4907" s="75">
        <v>1186.01</v>
      </c>
      <c r="F4907" s="73" t="s">
        <v>17</v>
      </c>
    </row>
    <row r="4908" spans="1:6" ht="25.5" x14ac:dyDescent="0.25">
      <c r="A4908" s="73">
        <v>102609</v>
      </c>
      <c r="B4908" s="74" t="s">
        <v>4834</v>
      </c>
      <c r="C4908" s="73" t="s">
        <v>101</v>
      </c>
      <c r="D4908" s="75">
        <v>1348.62</v>
      </c>
      <c r="E4908" s="75">
        <v>1347.39</v>
      </c>
      <c r="F4908" s="73" t="s">
        <v>17</v>
      </c>
    </row>
    <row r="4909" spans="1:6" ht="25.5" x14ac:dyDescent="0.25">
      <c r="A4909" s="73">
        <v>102610</v>
      </c>
      <c r="B4909" s="74" t="s">
        <v>4835</v>
      </c>
      <c r="C4909" s="73" t="s">
        <v>101</v>
      </c>
      <c r="D4909" s="75">
        <v>2318.0300000000002</v>
      </c>
      <c r="E4909" s="75">
        <v>2316.4899999999998</v>
      </c>
      <c r="F4909" s="73" t="s">
        <v>17</v>
      </c>
    </row>
    <row r="4910" spans="1:6" ht="25.5" x14ac:dyDescent="0.25">
      <c r="A4910" s="73">
        <v>102611</v>
      </c>
      <c r="B4910" s="74" t="s">
        <v>4836</v>
      </c>
      <c r="C4910" s="73" t="s">
        <v>101</v>
      </c>
      <c r="D4910" s="75">
        <v>521.53</v>
      </c>
      <c r="E4910" s="75">
        <v>521.01</v>
      </c>
      <c r="F4910" s="73" t="s">
        <v>17</v>
      </c>
    </row>
    <row r="4911" spans="1:6" ht="25.5" x14ac:dyDescent="0.25">
      <c r="A4911" s="73">
        <v>102612</v>
      </c>
      <c r="B4911" s="74" t="s">
        <v>4837</v>
      </c>
      <c r="C4911" s="73" t="s">
        <v>101</v>
      </c>
      <c r="D4911" s="75">
        <v>748.81</v>
      </c>
      <c r="E4911" s="75">
        <v>748.23</v>
      </c>
      <c r="F4911" s="73" t="s">
        <v>17</v>
      </c>
    </row>
    <row r="4912" spans="1:6" ht="25.5" x14ac:dyDescent="0.25">
      <c r="A4912" s="73">
        <v>102613</v>
      </c>
      <c r="B4912" s="74" t="s">
        <v>4838</v>
      </c>
      <c r="C4912" s="73" t="s">
        <v>101</v>
      </c>
      <c r="D4912" s="75">
        <v>725.84</v>
      </c>
      <c r="E4912" s="75">
        <v>725.14</v>
      </c>
      <c r="F4912" s="73" t="s">
        <v>17</v>
      </c>
    </row>
    <row r="4913" spans="1:6" ht="25.5" x14ac:dyDescent="0.25">
      <c r="A4913" s="73">
        <v>102614</v>
      </c>
      <c r="B4913" s="74" t="s">
        <v>4839</v>
      </c>
      <c r="C4913" s="73" t="s">
        <v>101</v>
      </c>
      <c r="D4913" s="75">
        <v>1116.1099999999999</v>
      </c>
      <c r="E4913" s="75">
        <v>1115.21</v>
      </c>
      <c r="F4913" s="73" t="s">
        <v>17</v>
      </c>
    </row>
    <row r="4914" spans="1:6" ht="25.5" x14ac:dyDescent="0.25">
      <c r="A4914" s="73">
        <v>102615</v>
      </c>
      <c r="B4914" s="74" t="s">
        <v>4840</v>
      </c>
      <c r="C4914" s="73" t="s">
        <v>101</v>
      </c>
      <c r="D4914" s="75">
        <v>1400.72</v>
      </c>
      <c r="E4914" s="75">
        <v>1399.59</v>
      </c>
      <c r="F4914" s="73" t="s">
        <v>17</v>
      </c>
    </row>
    <row r="4915" spans="1:6" ht="25.5" x14ac:dyDescent="0.25">
      <c r="A4915" s="73">
        <v>102616</v>
      </c>
      <c r="B4915" s="74" t="s">
        <v>4841</v>
      </c>
      <c r="C4915" s="73" t="s">
        <v>101</v>
      </c>
      <c r="D4915" s="75">
        <v>2073.5700000000002</v>
      </c>
      <c r="E4915" s="75">
        <v>2072.09</v>
      </c>
      <c r="F4915" s="73" t="s">
        <v>17</v>
      </c>
    </row>
    <row r="4916" spans="1:6" ht="25.5" x14ac:dyDescent="0.25">
      <c r="A4916" s="73">
        <v>102617</v>
      </c>
      <c r="B4916" s="74" t="s">
        <v>4842</v>
      </c>
      <c r="C4916" s="73" t="s">
        <v>101</v>
      </c>
      <c r="D4916" s="75">
        <v>3793.09</v>
      </c>
      <c r="E4916" s="75">
        <v>3776.74</v>
      </c>
      <c r="F4916" s="73" t="s">
        <v>17</v>
      </c>
    </row>
    <row r="4917" spans="1:6" ht="25.5" x14ac:dyDescent="0.25">
      <c r="A4917" s="73">
        <v>102618</v>
      </c>
      <c r="B4917" s="74" t="s">
        <v>4843</v>
      </c>
      <c r="C4917" s="73" t="s">
        <v>101</v>
      </c>
      <c r="D4917" s="75">
        <v>4571.03</v>
      </c>
      <c r="E4917" s="75">
        <v>4554.68</v>
      </c>
      <c r="F4917" s="73" t="s">
        <v>17</v>
      </c>
    </row>
    <row r="4918" spans="1:6" ht="25.5" x14ac:dyDescent="0.25">
      <c r="A4918" s="73">
        <v>102619</v>
      </c>
      <c r="B4918" s="74" t="s">
        <v>4844</v>
      </c>
      <c r="C4918" s="73" t="s">
        <v>101</v>
      </c>
      <c r="D4918" s="75">
        <v>6149.32</v>
      </c>
      <c r="E4918" s="75">
        <v>6132.97</v>
      </c>
      <c r="F4918" s="73" t="s">
        <v>17</v>
      </c>
    </row>
    <row r="4919" spans="1:6" ht="25.5" x14ac:dyDescent="0.25">
      <c r="A4919" s="73">
        <v>102620</v>
      </c>
      <c r="B4919" s="74" t="s">
        <v>4845</v>
      </c>
      <c r="C4919" s="73" t="s">
        <v>101</v>
      </c>
      <c r="D4919" s="75">
        <v>8951.15</v>
      </c>
      <c r="E4919" s="75">
        <v>8934.7999999999993</v>
      </c>
      <c r="F4919" s="73" t="s">
        <v>17</v>
      </c>
    </row>
    <row r="4920" spans="1:6" ht="25.5" x14ac:dyDescent="0.25">
      <c r="A4920" s="73">
        <v>102621</v>
      </c>
      <c r="B4920" s="74" t="s">
        <v>4846</v>
      </c>
      <c r="C4920" s="73" t="s">
        <v>101</v>
      </c>
      <c r="D4920" s="75">
        <v>13779.43</v>
      </c>
      <c r="E4920" s="75">
        <v>13763.08</v>
      </c>
      <c r="F4920" s="73" t="s">
        <v>17</v>
      </c>
    </row>
    <row r="4921" spans="1:6" ht="25.5" x14ac:dyDescent="0.25">
      <c r="A4921" s="73">
        <v>102622</v>
      </c>
      <c r="B4921" s="74" t="s">
        <v>4847</v>
      </c>
      <c r="C4921" s="73" t="s">
        <v>101</v>
      </c>
      <c r="D4921" s="75">
        <v>605.78</v>
      </c>
      <c r="E4921" s="75">
        <v>597.04999999999995</v>
      </c>
      <c r="F4921" s="73" t="s">
        <v>17</v>
      </c>
    </row>
    <row r="4922" spans="1:6" ht="25.5" x14ac:dyDescent="0.25">
      <c r="A4922" s="73">
        <v>102623</v>
      </c>
      <c r="B4922" s="74" t="s">
        <v>4848</v>
      </c>
      <c r="C4922" s="73" t="s">
        <v>101</v>
      </c>
      <c r="D4922" s="75">
        <v>858.88</v>
      </c>
      <c r="E4922" s="75">
        <v>849.23</v>
      </c>
      <c r="F4922" s="73" t="s">
        <v>17</v>
      </c>
    </row>
    <row r="4923" spans="1:6" ht="25.5" x14ac:dyDescent="0.25">
      <c r="A4923" s="73">
        <v>102708</v>
      </c>
      <c r="B4923" s="74" t="s">
        <v>31246</v>
      </c>
      <c r="C4923" s="73" t="s">
        <v>101</v>
      </c>
      <c r="D4923" s="75">
        <v>26.44</v>
      </c>
      <c r="E4923" s="75">
        <v>24.96</v>
      </c>
      <c r="F4923" s="73" t="s">
        <v>17</v>
      </c>
    </row>
    <row r="4924" spans="1:6" ht="25.5" x14ac:dyDescent="0.25">
      <c r="A4924" s="73">
        <v>102710</v>
      </c>
      <c r="B4924" s="74" t="s">
        <v>4849</v>
      </c>
      <c r="C4924" s="73" t="s">
        <v>101</v>
      </c>
      <c r="D4924" s="75">
        <v>65.38</v>
      </c>
      <c r="E4924" s="75">
        <v>62.42</v>
      </c>
      <c r="F4924" s="73" t="s">
        <v>17</v>
      </c>
    </row>
    <row r="4925" spans="1:6" ht="25.5" x14ac:dyDescent="0.25">
      <c r="A4925" s="73">
        <v>102711</v>
      </c>
      <c r="B4925" s="74" t="s">
        <v>31247</v>
      </c>
      <c r="C4925" s="73" t="s">
        <v>101</v>
      </c>
      <c r="D4925" s="75">
        <v>85.84</v>
      </c>
      <c r="E4925" s="75">
        <v>82.88</v>
      </c>
      <c r="F4925" s="73" t="s">
        <v>17</v>
      </c>
    </row>
    <row r="4926" spans="1:6" x14ac:dyDescent="0.25">
      <c r="A4926" s="73">
        <v>102724</v>
      </c>
      <c r="B4926" s="74" t="s">
        <v>4850</v>
      </c>
      <c r="C4926" s="73" t="s">
        <v>101</v>
      </c>
      <c r="D4926" s="75">
        <v>30.67</v>
      </c>
      <c r="E4926" s="75">
        <v>29.79</v>
      </c>
      <c r="F4926" s="73" t="s">
        <v>17</v>
      </c>
    </row>
    <row r="4927" spans="1:6" x14ac:dyDescent="0.25">
      <c r="A4927" s="73">
        <v>102725</v>
      </c>
      <c r="B4927" s="74" t="s">
        <v>4851</v>
      </c>
      <c r="C4927" s="73" t="s">
        <v>101</v>
      </c>
      <c r="D4927" s="75">
        <v>30.04</v>
      </c>
      <c r="E4927" s="75">
        <v>29.16</v>
      </c>
      <c r="F4927" s="73" t="s">
        <v>17</v>
      </c>
    </row>
    <row r="4928" spans="1:6" x14ac:dyDescent="0.25">
      <c r="A4928" s="73">
        <v>102726</v>
      </c>
      <c r="B4928" s="74" t="s">
        <v>4852</v>
      </c>
      <c r="C4928" s="73" t="s">
        <v>101</v>
      </c>
      <c r="D4928" s="75">
        <v>27.94</v>
      </c>
      <c r="E4928" s="75">
        <v>27.06</v>
      </c>
      <c r="F4928" s="73" t="s">
        <v>17</v>
      </c>
    </row>
    <row r="4929" spans="1:6" ht="25.5" x14ac:dyDescent="0.25">
      <c r="A4929" s="73">
        <v>102737</v>
      </c>
      <c r="B4929" s="74" t="s">
        <v>4853</v>
      </c>
      <c r="C4929" s="73" t="s">
        <v>101</v>
      </c>
      <c r="D4929" s="75">
        <v>1117.0899999999999</v>
      </c>
      <c r="E4929" s="75">
        <v>1087.67</v>
      </c>
      <c r="F4929" s="73" t="s">
        <v>17</v>
      </c>
    </row>
    <row r="4930" spans="1:6" ht="25.5" x14ac:dyDescent="0.25">
      <c r="A4930" s="73">
        <v>102738</v>
      </c>
      <c r="B4930" s="74" t="s">
        <v>4854</v>
      </c>
      <c r="C4930" s="73" t="s">
        <v>101</v>
      </c>
      <c r="D4930" s="75">
        <v>2282.37</v>
      </c>
      <c r="E4930" s="75">
        <v>2224.8200000000002</v>
      </c>
      <c r="F4930" s="73" t="s">
        <v>17</v>
      </c>
    </row>
    <row r="4931" spans="1:6" ht="25.5" x14ac:dyDescent="0.25">
      <c r="A4931" s="73">
        <v>102739</v>
      </c>
      <c r="B4931" s="74" t="s">
        <v>4855</v>
      </c>
      <c r="C4931" s="73" t="s">
        <v>101</v>
      </c>
      <c r="D4931" s="75">
        <v>3811.12</v>
      </c>
      <c r="E4931" s="75">
        <v>3717.05</v>
      </c>
      <c r="F4931" s="73" t="s">
        <v>17</v>
      </c>
    </row>
    <row r="4932" spans="1:6" ht="25.5" x14ac:dyDescent="0.25">
      <c r="A4932" s="73">
        <v>102740</v>
      </c>
      <c r="B4932" s="74" t="s">
        <v>4856</v>
      </c>
      <c r="C4932" s="73" t="s">
        <v>101</v>
      </c>
      <c r="D4932" s="75">
        <v>5701.02</v>
      </c>
      <c r="E4932" s="75">
        <v>5563.34</v>
      </c>
      <c r="F4932" s="73" t="s">
        <v>17</v>
      </c>
    </row>
    <row r="4933" spans="1:6" ht="25.5" x14ac:dyDescent="0.25">
      <c r="A4933" s="73">
        <v>102741</v>
      </c>
      <c r="B4933" s="74" t="s">
        <v>4857</v>
      </c>
      <c r="C4933" s="73" t="s">
        <v>101</v>
      </c>
      <c r="D4933" s="75">
        <v>7989.14</v>
      </c>
      <c r="E4933" s="75">
        <v>7800.31</v>
      </c>
      <c r="F4933" s="73" t="s">
        <v>17</v>
      </c>
    </row>
    <row r="4934" spans="1:6" ht="25.5" x14ac:dyDescent="0.25">
      <c r="A4934" s="73">
        <v>102742</v>
      </c>
      <c r="B4934" s="74" t="s">
        <v>4858</v>
      </c>
      <c r="C4934" s="73" t="s">
        <v>101</v>
      </c>
      <c r="D4934" s="75">
        <v>13815.38</v>
      </c>
      <c r="E4934" s="75">
        <v>13496.38</v>
      </c>
      <c r="F4934" s="73" t="s">
        <v>17</v>
      </c>
    </row>
    <row r="4935" spans="1:6" ht="25.5" x14ac:dyDescent="0.25">
      <c r="A4935" s="73">
        <v>102743</v>
      </c>
      <c r="B4935" s="74" t="s">
        <v>4859</v>
      </c>
      <c r="C4935" s="73" t="s">
        <v>101</v>
      </c>
      <c r="D4935" s="75">
        <v>4638.25</v>
      </c>
      <c r="E4935" s="75">
        <v>4524.6899999999996</v>
      </c>
      <c r="F4935" s="73" t="s">
        <v>17</v>
      </c>
    </row>
    <row r="4936" spans="1:6" ht="25.5" x14ac:dyDescent="0.25">
      <c r="A4936" s="73">
        <v>102744</v>
      </c>
      <c r="B4936" s="74" t="s">
        <v>4860</v>
      </c>
      <c r="C4936" s="73" t="s">
        <v>101</v>
      </c>
      <c r="D4936" s="75">
        <v>6931.8</v>
      </c>
      <c r="E4936" s="75">
        <v>6765.93</v>
      </c>
      <c r="F4936" s="73" t="s">
        <v>17</v>
      </c>
    </row>
    <row r="4937" spans="1:6" ht="25.5" x14ac:dyDescent="0.25">
      <c r="A4937" s="73">
        <v>102745</v>
      </c>
      <c r="B4937" s="74" t="s">
        <v>4861</v>
      </c>
      <c r="C4937" s="73" t="s">
        <v>101</v>
      </c>
      <c r="D4937" s="75">
        <v>9724.39</v>
      </c>
      <c r="E4937" s="75">
        <v>9496.83</v>
      </c>
      <c r="F4937" s="73" t="s">
        <v>17</v>
      </c>
    </row>
    <row r="4938" spans="1:6" ht="25.5" x14ac:dyDescent="0.25">
      <c r="A4938" s="73">
        <v>102746</v>
      </c>
      <c r="B4938" s="74" t="s">
        <v>4862</v>
      </c>
      <c r="C4938" s="73" t="s">
        <v>101</v>
      </c>
      <c r="D4938" s="75">
        <v>16834.57</v>
      </c>
      <c r="E4938" s="75">
        <v>16450.25</v>
      </c>
      <c r="F4938" s="73" t="s">
        <v>17</v>
      </c>
    </row>
    <row r="4939" spans="1:6" ht="25.5" x14ac:dyDescent="0.25">
      <c r="A4939" s="73">
        <v>102747</v>
      </c>
      <c r="B4939" s="74" t="s">
        <v>4863</v>
      </c>
      <c r="C4939" s="73" t="s">
        <v>101</v>
      </c>
      <c r="D4939" s="75">
        <v>8618.7099999999991</v>
      </c>
      <c r="E4939" s="75">
        <v>8415.2999999999993</v>
      </c>
      <c r="F4939" s="73" t="s">
        <v>17</v>
      </c>
    </row>
    <row r="4940" spans="1:6" ht="25.5" x14ac:dyDescent="0.25">
      <c r="A4940" s="73">
        <v>102748</v>
      </c>
      <c r="B4940" s="74" t="s">
        <v>4864</v>
      </c>
      <c r="C4940" s="73" t="s">
        <v>101</v>
      </c>
      <c r="D4940" s="75">
        <v>12038.43</v>
      </c>
      <c r="E4940" s="75">
        <v>11760.33</v>
      </c>
      <c r="F4940" s="73" t="s">
        <v>17</v>
      </c>
    </row>
    <row r="4941" spans="1:6" ht="25.5" x14ac:dyDescent="0.25">
      <c r="A4941" s="73">
        <v>102749</v>
      </c>
      <c r="B4941" s="74" t="s">
        <v>4865</v>
      </c>
      <c r="C4941" s="73" t="s">
        <v>101</v>
      </c>
      <c r="D4941" s="75">
        <v>20643.13</v>
      </c>
      <c r="E4941" s="75">
        <v>20178.080000000002</v>
      </c>
      <c r="F4941" s="73" t="s">
        <v>17</v>
      </c>
    </row>
    <row r="4942" spans="1:6" ht="25.5" x14ac:dyDescent="0.25">
      <c r="A4942" s="73">
        <v>102750</v>
      </c>
      <c r="B4942" s="74" t="s">
        <v>4866</v>
      </c>
      <c r="C4942" s="73" t="s">
        <v>101</v>
      </c>
      <c r="D4942" s="75">
        <v>2780.11</v>
      </c>
      <c r="E4942" s="75">
        <v>2711.08</v>
      </c>
      <c r="F4942" s="73" t="s">
        <v>17</v>
      </c>
    </row>
    <row r="4943" spans="1:6" ht="25.5" x14ac:dyDescent="0.25">
      <c r="A4943" s="73">
        <v>102751</v>
      </c>
      <c r="B4943" s="74" t="s">
        <v>4867</v>
      </c>
      <c r="C4943" s="73" t="s">
        <v>101</v>
      </c>
      <c r="D4943" s="75">
        <v>4811.43</v>
      </c>
      <c r="E4943" s="75">
        <v>4696.74</v>
      </c>
      <c r="F4943" s="73" t="s">
        <v>17</v>
      </c>
    </row>
    <row r="4944" spans="1:6" ht="25.5" x14ac:dyDescent="0.25">
      <c r="A4944" s="73">
        <v>102752</v>
      </c>
      <c r="B4944" s="74" t="s">
        <v>4868</v>
      </c>
      <c r="C4944" s="73" t="s">
        <v>101</v>
      </c>
      <c r="D4944" s="75">
        <v>7644.66</v>
      </c>
      <c r="E4944" s="75">
        <v>7468.09</v>
      </c>
      <c r="F4944" s="73" t="s">
        <v>17</v>
      </c>
    </row>
    <row r="4945" spans="1:6" ht="25.5" x14ac:dyDescent="0.25">
      <c r="A4945" s="73">
        <v>102753</v>
      </c>
      <c r="B4945" s="74" t="s">
        <v>4869</v>
      </c>
      <c r="C4945" s="73" t="s">
        <v>101</v>
      </c>
      <c r="D4945" s="75">
        <v>11289.77</v>
      </c>
      <c r="E4945" s="75">
        <v>11036.17</v>
      </c>
      <c r="F4945" s="73" t="s">
        <v>17</v>
      </c>
    </row>
    <row r="4946" spans="1:6" ht="25.5" x14ac:dyDescent="0.25">
      <c r="A4946" s="73">
        <v>102754</v>
      </c>
      <c r="B4946" s="74" t="s">
        <v>4870</v>
      </c>
      <c r="C4946" s="73" t="s">
        <v>101</v>
      </c>
      <c r="D4946" s="75">
        <v>21441.73</v>
      </c>
      <c r="E4946" s="75">
        <v>20974.33</v>
      </c>
      <c r="F4946" s="73" t="s">
        <v>17</v>
      </c>
    </row>
    <row r="4947" spans="1:6" ht="25.5" x14ac:dyDescent="0.25">
      <c r="A4947" s="73">
        <v>102755</v>
      </c>
      <c r="B4947" s="74" t="s">
        <v>4871</v>
      </c>
      <c r="C4947" s="73" t="s">
        <v>101</v>
      </c>
      <c r="D4947" s="75">
        <v>10686.53</v>
      </c>
      <c r="E4947" s="75">
        <v>10445.719999999999</v>
      </c>
      <c r="F4947" s="73" t="s">
        <v>17</v>
      </c>
    </row>
    <row r="4948" spans="1:6" ht="25.5" x14ac:dyDescent="0.25">
      <c r="A4948" s="73">
        <v>102756</v>
      </c>
      <c r="B4948" s="74" t="s">
        <v>4872</v>
      </c>
      <c r="C4948" s="73" t="s">
        <v>101</v>
      </c>
      <c r="D4948" s="75">
        <v>15829.78</v>
      </c>
      <c r="E4948" s="75">
        <v>15483.11</v>
      </c>
      <c r="F4948" s="73" t="s">
        <v>17</v>
      </c>
    </row>
    <row r="4949" spans="1:6" ht="25.5" x14ac:dyDescent="0.25">
      <c r="A4949" s="73">
        <v>102757</v>
      </c>
      <c r="B4949" s="74" t="s">
        <v>4873</v>
      </c>
      <c r="C4949" s="73" t="s">
        <v>101</v>
      </c>
      <c r="D4949" s="75">
        <v>29418.17</v>
      </c>
      <c r="E4949" s="75">
        <v>28793.23</v>
      </c>
      <c r="F4949" s="73" t="s">
        <v>17</v>
      </c>
    </row>
    <row r="4950" spans="1:6" ht="25.5" x14ac:dyDescent="0.25">
      <c r="A4950" s="73">
        <v>102758</v>
      </c>
      <c r="B4950" s="74" t="s">
        <v>4874</v>
      </c>
      <c r="C4950" s="73" t="s">
        <v>101</v>
      </c>
      <c r="D4950" s="75">
        <v>13742.34</v>
      </c>
      <c r="E4950" s="75">
        <v>13436.88</v>
      </c>
      <c r="F4950" s="73" t="s">
        <v>17</v>
      </c>
    </row>
    <row r="4951" spans="1:6" ht="25.5" x14ac:dyDescent="0.25">
      <c r="A4951" s="73">
        <v>102759</v>
      </c>
      <c r="B4951" s="74" t="s">
        <v>4875</v>
      </c>
      <c r="C4951" s="73" t="s">
        <v>101</v>
      </c>
      <c r="D4951" s="75">
        <v>20390.93</v>
      </c>
      <c r="E4951" s="75">
        <v>19950.64</v>
      </c>
      <c r="F4951" s="73" t="s">
        <v>17</v>
      </c>
    </row>
    <row r="4952" spans="1:6" ht="25.5" x14ac:dyDescent="0.25">
      <c r="A4952" s="73">
        <v>102760</v>
      </c>
      <c r="B4952" s="74" t="s">
        <v>4876</v>
      </c>
      <c r="C4952" s="73" t="s">
        <v>101</v>
      </c>
      <c r="D4952" s="75">
        <v>37544.46</v>
      </c>
      <c r="E4952" s="75">
        <v>36758.050000000003</v>
      </c>
      <c r="F4952" s="73" t="s">
        <v>17</v>
      </c>
    </row>
    <row r="4953" spans="1:6" ht="25.5" x14ac:dyDescent="0.25">
      <c r="A4953" s="73">
        <v>102761</v>
      </c>
      <c r="B4953" s="74" t="s">
        <v>4877</v>
      </c>
      <c r="C4953" s="73" t="s">
        <v>101</v>
      </c>
      <c r="D4953" s="75">
        <v>13240.57</v>
      </c>
      <c r="E4953" s="75">
        <v>12894.22</v>
      </c>
      <c r="F4953" s="73" t="s">
        <v>17</v>
      </c>
    </row>
    <row r="4954" spans="1:6" ht="25.5" x14ac:dyDescent="0.25">
      <c r="A4954" s="73">
        <v>102762</v>
      </c>
      <c r="B4954" s="74" t="s">
        <v>4878</v>
      </c>
      <c r="C4954" s="73" t="s">
        <v>101</v>
      </c>
      <c r="D4954" s="75">
        <v>20414.02</v>
      </c>
      <c r="E4954" s="75">
        <v>19916.54</v>
      </c>
      <c r="F4954" s="73" t="s">
        <v>17</v>
      </c>
    </row>
    <row r="4955" spans="1:6" ht="25.5" x14ac:dyDescent="0.25">
      <c r="A4955" s="73">
        <v>102763</v>
      </c>
      <c r="B4955" s="74" t="s">
        <v>4879</v>
      </c>
      <c r="C4955" s="73" t="s">
        <v>101</v>
      </c>
      <c r="D4955" s="75">
        <v>28335.82</v>
      </c>
      <c r="E4955" s="75">
        <v>27665.9</v>
      </c>
      <c r="F4955" s="73" t="s">
        <v>17</v>
      </c>
    </row>
    <row r="4956" spans="1:6" ht="25.5" x14ac:dyDescent="0.25">
      <c r="A4956" s="73">
        <v>102764</v>
      </c>
      <c r="B4956" s="74" t="s">
        <v>4880</v>
      </c>
      <c r="C4956" s="73" t="s">
        <v>101</v>
      </c>
      <c r="D4956" s="75">
        <v>39855.480000000003</v>
      </c>
      <c r="E4956" s="75">
        <v>38974.959999999999</v>
      </c>
      <c r="F4956" s="73" t="s">
        <v>17</v>
      </c>
    </row>
    <row r="4957" spans="1:6" ht="25.5" x14ac:dyDescent="0.25">
      <c r="A4957" s="73">
        <v>102765</v>
      </c>
      <c r="B4957" s="74" t="s">
        <v>4881</v>
      </c>
      <c r="C4957" s="73" t="s">
        <v>101</v>
      </c>
      <c r="D4957" s="75">
        <v>16556.61</v>
      </c>
      <c r="E4957" s="75">
        <v>16127.32</v>
      </c>
      <c r="F4957" s="73" t="s">
        <v>17</v>
      </c>
    </row>
    <row r="4958" spans="1:6" ht="25.5" x14ac:dyDescent="0.25">
      <c r="A4958" s="73">
        <v>102766</v>
      </c>
      <c r="B4958" s="74" t="s">
        <v>4882</v>
      </c>
      <c r="C4958" s="73" t="s">
        <v>101</v>
      </c>
      <c r="D4958" s="75">
        <v>24902.11</v>
      </c>
      <c r="E4958" s="75">
        <v>24300.77</v>
      </c>
      <c r="F4958" s="73" t="s">
        <v>17</v>
      </c>
    </row>
    <row r="4959" spans="1:6" ht="25.5" x14ac:dyDescent="0.25">
      <c r="A4959" s="73">
        <v>102767</v>
      </c>
      <c r="B4959" s="74" t="s">
        <v>4883</v>
      </c>
      <c r="C4959" s="73" t="s">
        <v>101</v>
      </c>
      <c r="D4959" s="75">
        <v>34751.519999999997</v>
      </c>
      <c r="E4959" s="75">
        <v>33939.919999999998</v>
      </c>
      <c r="F4959" s="73" t="s">
        <v>17</v>
      </c>
    </row>
    <row r="4960" spans="1:6" ht="25.5" x14ac:dyDescent="0.25">
      <c r="A4960" s="73">
        <v>102768</v>
      </c>
      <c r="B4960" s="74" t="s">
        <v>4884</v>
      </c>
      <c r="C4960" s="73" t="s">
        <v>101</v>
      </c>
      <c r="D4960" s="75">
        <v>48429.65</v>
      </c>
      <c r="E4960" s="75">
        <v>47373.96</v>
      </c>
      <c r="F4960" s="73" t="s">
        <v>17</v>
      </c>
    </row>
    <row r="4961" spans="1:6" ht="25.5" x14ac:dyDescent="0.25">
      <c r="A4961" s="73">
        <v>102769</v>
      </c>
      <c r="B4961" s="74" t="s">
        <v>4885</v>
      </c>
      <c r="C4961" s="73" t="s">
        <v>101</v>
      </c>
      <c r="D4961" s="75">
        <v>19214.28</v>
      </c>
      <c r="E4961" s="75">
        <v>18728.509999999998</v>
      </c>
      <c r="F4961" s="73" t="s">
        <v>17</v>
      </c>
    </row>
    <row r="4962" spans="1:6" ht="25.5" x14ac:dyDescent="0.25">
      <c r="A4962" s="73">
        <v>102770</v>
      </c>
      <c r="B4962" s="74" t="s">
        <v>4886</v>
      </c>
      <c r="C4962" s="73" t="s">
        <v>101</v>
      </c>
      <c r="D4962" s="75">
        <v>29439.69</v>
      </c>
      <c r="E4962" s="75">
        <v>28734.26</v>
      </c>
      <c r="F4962" s="73" t="s">
        <v>17</v>
      </c>
    </row>
    <row r="4963" spans="1:6" ht="25.5" x14ac:dyDescent="0.25">
      <c r="A4963" s="73">
        <v>102771</v>
      </c>
      <c r="B4963" s="74" t="s">
        <v>4887</v>
      </c>
      <c r="C4963" s="73" t="s">
        <v>101</v>
      </c>
      <c r="D4963" s="75">
        <v>41070.51</v>
      </c>
      <c r="E4963" s="75">
        <v>40119.019999999997</v>
      </c>
      <c r="F4963" s="73" t="s">
        <v>17</v>
      </c>
    </row>
    <row r="4964" spans="1:6" ht="25.5" x14ac:dyDescent="0.25">
      <c r="A4964" s="73">
        <v>102772</v>
      </c>
      <c r="B4964" s="74" t="s">
        <v>4888</v>
      </c>
      <c r="C4964" s="73" t="s">
        <v>101</v>
      </c>
      <c r="D4964" s="75">
        <v>57553.69</v>
      </c>
      <c r="E4964" s="75">
        <v>56314.25</v>
      </c>
      <c r="F4964" s="73" t="s">
        <v>17</v>
      </c>
    </row>
    <row r="4965" spans="1:6" ht="25.5" x14ac:dyDescent="0.25">
      <c r="A4965" s="73">
        <v>102773</v>
      </c>
      <c r="B4965" s="74" t="s">
        <v>4889</v>
      </c>
      <c r="C4965" s="73" t="s">
        <v>101</v>
      </c>
      <c r="D4965" s="75">
        <v>8236.58</v>
      </c>
      <c r="E4965" s="75">
        <v>8039.22</v>
      </c>
      <c r="F4965" s="73" t="s">
        <v>17</v>
      </c>
    </row>
    <row r="4966" spans="1:6" ht="25.5" x14ac:dyDescent="0.25">
      <c r="A4966" s="73">
        <v>102774</v>
      </c>
      <c r="B4966" s="74" t="s">
        <v>4890</v>
      </c>
      <c r="C4966" s="73" t="s">
        <v>101</v>
      </c>
      <c r="D4966" s="75">
        <v>8236.58</v>
      </c>
      <c r="E4966" s="75">
        <v>8039.22</v>
      </c>
      <c r="F4966" s="73" t="s">
        <v>17</v>
      </c>
    </row>
    <row r="4967" spans="1:6" ht="25.5" x14ac:dyDescent="0.25">
      <c r="A4967" s="73">
        <v>102775</v>
      </c>
      <c r="B4967" s="74" t="s">
        <v>4891</v>
      </c>
      <c r="C4967" s="73" t="s">
        <v>101</v>
      </c>
      <c r="D4967" s="75">
        <v>12333.44</v>
      </c>
      <c r="E4967" s="75">
        <v>12039.36</v>
      </c>
      <c r="F4967" s="73" t="s">
        <v>17</v>
      </c>
    </row>
    <row r="4968" spans="1:6" ht="25.5" x14ac:dyDescent="0.25">
      <c r="A4968" s="73">
        <v>102776</v>
      </c>
      <c r="B4968" s="74" t="s">
        <v>4892</v>
      </c>
      <c r="C4968" s="73" t="s">
        <v>101</v>
      </c>
      <c r="D4968" s="75">
        <v>12333.44</v>
      </c>
      <c r="E4968" s="75">
        <v>12039.36</v>
      </c>
      <c r="F4968" s="73" t="s">
        <v>17</v>
      </c>
    </row>
    <row r="4969" spans="1:6" ht="25.5" x14ac:dyDescent="0.25">
      <c r="A4969" s="73">
        <v>102777</v>
      </c>
      <c r="B4969" s="74" t="s">
        <v>4893</v>
      </c>
      <c r="C4969" s="73" t="s">
        <v>101</v>
      </c>
      <c r="D4969" s="75">
        <v>18692.14</v>
      </c>
      <c r="E4969" s="75">
        <v>18247.36</v>
      </c>
      <c r="F4969" s="73" t="s">
        <v>17</v>
      </c>
    </row>
    <row r="4970" spans="1:6" ht="25.5" x14ac:dyDescent="0.25">
      <c r="A4970" s="73">
        <v>102778</v>
      </c>
      <c r="B4970" s="74" t="s">
        <v>4894</v>
      </c>
      <c r="C4970" s="73" t="s">
        <v>101</v>
      </c>
      <c r="D4970" s="75">
        <v>27398.91</v>
      </c>
      <c r="E4970" s="75">
        <v>26889.599999999999</v>
      </c>
      <c r="F4970" s="73" t="s">
        <v>17</v>
      </c>
    </row>
    <row r="4971" spans="1:6" ht="25.5" x14ac:dyDescent="0.25">
      <c r="A4971" s="73">
        <v>102779</v>
      </c>
      <c r="B4971" s="74" t="s">
        <v>4895</v>
      </c>
      <c r="C4971" s="73" t="s">
        <v>101</v>
      </c>
      <c r="D4971" s="75">
        <v>8236.58</v>
      </c>
      <c r="E4971" s="75">
        <v>8039.22</v>
      </c>
      <c r="F4971" s="73" t="s">
        <v>17</v>
      </c>
    </row>
    <row r="4972" spans="1:6" ht="25.5" x14ac:dyDescent="0.25">
      <c r="A4972" s="73">
        <v>102780</v>
      </c>
      <c r="B4972" s="74" t="s">
        <v>4896</v>
      </c>
      <c r="C4972" s="73" t="s">
        <v>101</v>
      </c>
      <c r="D4972" s="75">
        <v>9474.2099999999991</v>
      </c>
      <c r="E4972" s="75">
        <v>9247.0499999999993</v>
      </c>
      <c r="F4972" s="73" t="s">
        <v>17</v>
      </c>
    </row>
    <row r="4973" spans="1:6" ht="25.5" x14ac:dyDescent="0.25">
      <c r="A4973" s="73">
        <v>102781</v>
      </c>
      <c r="B4973" s="74" t="s">
        <v>4897</v>
      </c>
      <c r="C4973" s="73" t="s">
        <v>101</v>
      </c>
      <c r="D4973" s="75">
        <v>14083.17</v>
      </c>
      <c r="E4973" s="75">
        <v>13747.2</v>
      </c>
      <c r="F4973" s="73" t="s">
        <v>17</v>
      </c>
    </row>
    <row r="4974" spans="1:6" ht="25.5" x14ac:dyDescent="0.25">
      <c r="A4974" s="73">
        <v>102782</v>
      </c>
      <c r="B4974" s="74" t="s">
        <v>4898</v>
      </c>
      <c r="C4974" s="73" t="s">
        <v>101</v>
      </c>
      <c r="D4974" s="75">
        <v>15600.87</v>
      </c>
      <c r="E4974" s="75">
        <v>15251.61</v>
      </c>
      <c r="F4974" s="73" t="s">
        <v>17</v>
      </c>
    </row>
    <row r="4975" spans="1:6" ht="25.5" x14ac:dyDescent="0.25">
      <c r="A4975" s="73">
        <v>102783</v>
      </c>
      <c r="B4975" s="74" t="s">
        <v>4899</v>
      </c>
      <c r="C4975" s="73" t="s">
        <v>101</v>
      </c>
      <c r="D4975" s="75">
        <v>20721.95</v>
      </c>
      <c r="E4975" s="75">
        <v>20251.79</v>
      </c>
      <c r="F4975" s="73" t="s">
        <v>17</v>
      </c>
    </row>
    <row r="4976" spans="1:6" ht="25.5" x14ac:dyDescent="0.25">
      <c r="A4976" s="73">
        <v>102784</v>
      </c>
      <c r="B4976" s="74" t="s">
        <v>4900</v>
      </c>
      <c r="C4976" s="73" t="s">
        <v>101</v>
      </c>
      <c r="D4976" s="75">
        <v>31752.3</v>
      </c>
      <c r="E4976" s="75">
        <v>31210.720000000001</v>
      </c>
      <c r="F4976" s="73" t="s">
        <v>17</v>
      </c>
    </row>
    <row r="4977" spans="1:6" ht="25.5" x14ac:dyDescent="0.25">
      <c r="A4977" s="73">
        <v>102785</v>
      </c>
      <c r="B4977" s="74" t="s">
        <v>4901</v>
      </c>
      <c r="C4977" s="73" t="s">
        <v>101</v>
      </c>
      <c r="D4977" s="75">
        <v>9474.2099999999991</v>
      </c>
      <c r="E4977" s="75">
        <v>9247.0499999999993</v>
      </c>
      <c r="F4977" s="73" t="s">
        <v>17</v>
      </c>
    </row>
    <row r="4978" spans="1:6" ht="25.5" x14ac:dyDescent="0.25">
      <c r="A4978" s="73">
        <v>102786</v>
      </c>
      <c r="B4978" s="74" t="s">
        <v>4902</v>
      </c>
      <c r="C4978" s="73" t="s">
        <v>101</v>
      </c>
      <c r="D4978" s="75">
        <v>10479.799999999999</v>
      </c>
      <c r="E4978" s="75">
        <v>10251.44</v>
      </c>
      <c r="F4978" s="73" t="s">
        <v>17</v>
      </c>
    </row>
    <row r="4979" spans="1:6" ht="25.5" x14ac:dyDescent="0.25">
      <c r="A4979" s="73">
        <v>102787</v>
      </c>
      <c r="B4979" s="74" t="s">
        <v>4903</v>
      </c>
      <c r="C4979" s="73" t="s">
        <v>101</v>
      </c>
      <c r="D4979" s="75">
        <v>15600.87</v>
      </c>
      <c r="E4979" s="75">
        <v>15251.61</v>
      </c>
      <c r="F4979" s="73" t="s">
        <v>17</v>
      </c>
    </row>
    <row r="4980" spans="1:6" ht="25.5" x14ac:dyDescent="0.25">
      <c r="A4980" s="73">
        <v>102788</v>
      </c>
      <c r="B4980" s="74" t="s">
        <v>4904</v>
      </c>
      <c r="C4980" s="73" t="s">
        <v>101</v>
      </c>
      <c r="D4980" s="75">
        <v>17075.060000000001</v>
      </c>
      <c r="E4980" s="75">
        <v>16717.87</v>
      </c>
      <c r="F4980" s="73" t="s">
        <v>17</v>
      </c>
    </row>
    <row r="4981" spans="1:6" ht="25.5" x14ac:dyDescent="0.25">
      <c r="A4981" s="73">
        <v>102789</v>
      </c>
      <c r="B4981" s="74" t="s">
        <v>4905</v>
      </c>
      <c r="C4981" s="73" t="s">
        <v>101</v>
      </c>
      <c r="D4981" s="75">
        <v>22490.71</v>
      </c>
      <c r="E4981" s="75">
        <v>22027.34</v>
      </c>
      <c r="F4981" s="73" t="s">
        <v>17</v>
      </c>
    </row>
    <row r="4982" spans="1:6" ht="25.5" x14ac:dyDescent="0.25">
      <c r="A4982" s="73">
        <v>102790</v>
      </c>
      <c r="B4982" s="74" t="s">
        <v>4906</v>
      </c>
      <c r="C4982" s="73" t="s">
        <v>101</v>
      </c>
      <c r="D4982" s="75">
        <v>36830.81</v>
      </c>
      <c r="E4982" s="75">
        <v>36167.589999999997</v>
      </c>
      <c r="F4982" s="73" t="s">
        <v>17</v>
      </c>
    </row>
    <row r="4983" spans="1:6" ht="25.5" x14ac:dyDescent="0.25">
      <c r="A4983" s="73">
        <v>102791</v>
      </c>
      <c r="B4983" s="74" t="s">
        <v>4907</v>
      </c>
      <c r="C4983" s="73" t="s">
        <v>101</v>
      </c>
      <c r="D4983" s="75">
        <v>29976.09</v>
      </c>
      <c r="E4983" s="75">
        <v>29319.23</v>
      </c>
      <c r="F4983" s="73" t="s">
        <v>17</v>
      </c>
    </row>
    <row r="4984" spans="1:6" ht="25.5" x14ac:dyDescent="0.25">
      <c r="A4984" s="73">
        <v>102792</v>
      </c>
      <c r="B4984" s="74" t="s">
        <v>4908</v>
      </c>
      <c r="C4984" s="73" t="s">
        <v>101</v>
      </c>
      <c r="D4984" s="75">
        <v>48651.59</v>
      </c>
      <c r="E4984" s="75">
        <v>47637.05</v>
      </c>
      <c r="F4984" s="73" t="s">
        <v>17</v>
      </c>
    </row>
    <row r="4985" spans="1:6" ht="25.5" x14ac:dyDescent="0.25">
      <c r="A4985" s="73">
        <v>102793</v>
      </c>
      <c r="B4985" s="74" t="s">
        <v>4909</v>
      </c>
      <c r="C4985" s="73" t="s">
        <v>101</v>
      </c>
      <c r="D4985" s="75">
        <v>65270.43</v>
      </c>
      <c r="E4985" s="75">
        <v>63988.95</v>
      </c>
      <c r="F4985" s="73" t="s">
        <v>17</v>
      </c>
    </row>
    <row r="4986" spans="1:6" ht="25.5" x14ac:dyDescent="0.25">
      <c r="A4986" s="73">
        <v>102794</v>
      </c>
      <c r="B4986" s="74" t="s">
        <v>4910</v>
      </c>
      <c r="C4986" s="73" t="s">
        <v>101</v>
      </c>
      <c r="D4986" s="75">
        <v>93534.53</v>
      </c>
      <c r="E4986" s="75">
        <v>91740.11</v>
      </c>
      <c r="F4986" s="73" t="s">
        <v>17</v>
      </c>
    </row>
    <row r="4987" spans="1:6" ht="25.5" x14ac:dyDescent="0.25">
      <c r="A4987" s="73">
        <v>102795</v>
      </c>
      <c r="B4987" s="74" t="s">
        <v>4911</v>
      </c>
      <c r="C4987" s="73" t="s">
        <v>101</v>
      </c>
      <c r="D4987" s="75">
        <v>31952.95</v>
      </c>
      <c r="E4987" s="75">
        <v>31250.560000000001</v>
      </c>
      <c r="F4987" s="73" t="s">
        <v>17</v>
      </c>
    </row>
    <row r="4988" spans="1:6" ht="25.5" x14ac:dyDescent="0.25">
      <c r="A4988" s="73">
        <v>102796</v>
      </c>
      <c r="B4988" s="74" t="s">
        <v>4912</v>
      </c>
      <c r="C4988" s="73" t="s">
        <v>101</v>
      </c>
      <c r="D4988" s="75">
        <v>51408.66</v>
      </c>
      <c r="E4988" s="75">
        <v>50341.15</v>
      </c>
      <c r="F4988" s="73" t="s">
        <v>17</v>
      </c>
    </row>
    <row r="4989" spans="1:6" ht="25.5" x14ac:dyDescent="0.25">
      <c r="A4989" s="73">
        <v>102797</v>
      </c>
      <c r="B4989" s="74" t="s">
        <v>4913</v>
      </c>
      <c r="C4989" s="73" t="s">
        <v>101</v>
      </c>
      <c r="D4989" s="75">
        <v>72755.95</v>
      </c>
      <c r="E4989" s="75">
        <v>71278.649999999994</v>
      </c>
      <c r="F4989" s="73" t="s">
        <v>17</v>
      </c>
    </row>
    <row r="4990" spans="1:6" ht="25.5" x14ac:dyDescent="0.25">
      <c r="A4990" s="73">
        <v>102798</v>
      </c>
      <c r="B4990" s="74" t="s">
        <v>4914</v>
      </c>
      <c r="C4990" s="73" t="s">
        <v>101</v>
      </c>
      <c r="D4990" s="75">
        <v>89070.48</v>
      </c>
      <c r="E4990" s="75">
        <v>87290.67</v>
      </c>
      <c r="F4990" s="73" t="s">
        <v>17</v>
      </c>
    </row>
    <row r="4991" spans="1:6" ht="25.5" x14ac:dyDescent="0.25">
      <c r="A4991" s="73">
        <v>102799</v>
      </c>
      <c r="B4991" s="74" t="s">
        <v>4915</v>
      </c>
      <c r="C4991" s="73" t="s">
        <v>101</v>
      </c>
      <c r="D4991" s="75">
        <v>32635.759999999998</v>
      </c>
      <c r="E4991" s="75">
        <v>31917.25</v>
      </c>
      <c r="F4991" s="73" t="s">
        <v>17</v>
      </c>
    </row>
    <row r="4992" spans="1:6" ht="25.5" x14ac:dyDescent="0.25">
      <c r="A4992" s="73">
        <v>102800</v>
      </c>
      <c r="B4992" s="74" t="s">
        <v>4916</v>
      </c>
      <c r="C4992" s="73" t="s">
        <v>101</v>
      </c>
      <c r="D4992" s="75">
        <v>56413.86</v>
      </c>
      <c r="E4992" s="75">
        <v>55237.42</v>
      </c>
      <c r="F4992" s="73" t="s">
        <v>17</v>
      </c>
    </row>
    <row r="4993" spans="1:6" ht="25.5" x14ac:dyDescent="0.25">
      <c r="A4993" s="73">
        <v>102801</v>
      </c>
      <c r="B4993" s="74" t="s">
        <v>4917</v>
      </c>
      <c r="C4993" s="73" t="s">
        <v>101</v>
      </c>
      <c r="D4993" s="75">
        <v>78824.759999999995</v>
      </c>
      <c r="E4993" s="75">
        <v>77230.179999999993</v>
      </c>
      <c r="F4993" s="73" t="s">
        <v>17</v>
      </c>
    </row>
    <row r="4994" spans="1:6" ht="25.5" x14ac:dyDescent="0.25">
      <c r="A4994" s="73">
        <v>102802</v>
      </c>
      <c r="B4994" s="74" t="s">
        <v>4918</v>
      </c>
      <c r="C4994" s="73" t="s">
        <v>101</v>
      </c>
      <c r="D4994" s="75">
        <v>94529.93</v>
      </c>
      <c r="E4994" s="75">
        <v>92633.919999999998</v>
      </c>
      <c r="F4994" s="73" t="s">
        <v>17</v>
      </c>
    </row>
    <row r="4995" spans="1:6" ht="38.25" x14ac:dyDescent="0.25">
      <c r="A4995" s="73">
        <v>103001</v>
      </c>
      <c r="B4995" s="74" t="s">
        <v>31248</v>
      </c>
      <c r="C4995" s="73" t="s">
        <v>101</v>
      </c>
      <c r="D4995" s="75">
        <v>171.59</v>
      </c>
      <c r="E4995" s="75">
        <v>170.46</v>
      </c>
      <c r="F4995" s="73" t="s">
        <v>17</v>
      </c>
    </row>
    <row r="4996" spans="1:6" ht="38.25" x14ac:dyDescent="0.25">
      <c r="A4996" s="73">
        <v>103002</v>
      </c>
      <c r="B4996" s="74" t="s">
        <v>31249</v>
      </c>
      <c r="C4996" s="73" t="s">
        <v>101</v>
      </c>
      <c r="D4996" s="75">
        <v>214.17</v>
      </c>
      <c r="E4996" s="75">
        <v>212.98</v>
      </c>
      <c r="F4996" s="73" t="s">
        <v>17</v>
      </c>
    </row>
    <row r="4997" spans="1:6" ht="38.25" x14ac:dyDescent="0.25">
      <c r="A4997" s="73">
        <v>103003</v>
      </c>
      <c r="B4997" s="74" t="s">
        <v>31250</v>
      </c>
      <c r="C4997" s="73" t="s">
        <v>101</v>
      </c>
      <c r="D4997" s="75">
        <v>299.31</v>
      </c>
      <c r="E4997" s="75">
        <v>298.02999999999997</v>
      </c>
      <c r="F4997" s="73" t="s">
        <v>17</v>
      </c>
    </row>
    <row r="4998" spans="1:6" ht="38.25" x14ac:dyDescent="0.25">
      <c r="A4998" s="73">
        <v>103005</v>
      </c>
      <c r="B4998" s="74" t="s">
        <v>31251</v>
      </c>
      <c r="C4998" s="73" t="s">
        <v>101</v>
      </c>
      <c r="D4998" s="75">
        <v>608.79</v>
      </c>
      <c r="E4998" s="75">
        <v>591.02</v>
      </c>
      <c r="F4998" s="73" t="s">
        <v>17</v>
      </c>
    </row>
    <row r="4999" spans="1:6" ht="38.25" x14ac:dyDescent="0.25">
      <c r="A4999" s="73">
        <v>103006</v>
      </c>
      <c r="B4999" s="74" t="s">
        <v>31252</v>
      </c>
      <c r="C4999" s="73" t="s">
        <v>101</v>
      </c>
      <c r="D4999" s="75">
        <v>770.72</v>
      </c>
      <c r="E4999" s="75">
        <v>748.18</v>
      </c>
      <c r="F4999" s="73" t="s">
        <v>17</v>
      </c>
    </row>
    <row r="5000" spans="1:6" ht="38.25" x14ac:dyDescent="0.25">
      <c r="A5000" s="73">
        <v>103007</v>
      </c>
      <c r="B5000" s="74" t="s">
        <v>31253</v>
      </c>
      <c r="C5000" s="73" t="s">
        <v>101</v>
      </c>
      <c r="D5000" s="75">
        <v>1013.03</v>
      </c>
      <c r="E5000" s="75">
        <v>984.18</v>
      </c>
      <c r="F5000" s="73" t="s">
        <v>17</v>
      </c>
    </row>
    <row r="5001" spans="1:6" ht="25.5" x14ac:dyDescent="0.25">
      <c r="A5001" s="73">
        <v>103008</v>
      </c>
      <c r="B5001" s="74" t="s">
        <v>4919</v>
      </c>
      <c r="C5001" s="73" t="s">
        <v>101</v>
      </c>
      <c r="D5001" s="75">
        <v>117.63</v>
      </c>
      <c r="E5001" s="75">
        <v>117.29</v>
      </c>
      <c r="F5001" s="73" t="s">
        <v>17</v>
      </c>
    </row>
    <row r="5002" spans="1:6" ht="25.5" x14ac:dyDescent="0.25">
      <c r="A5002" s="73">
        <v>103009</v>
      </c>
      <c r="B5002" s="74" t="s">
        <v>4920</v>
      </c>
      <c r="C5002" s="73" t="s">
        <v>101</v>
      </c>
      <c r="D5002" s="75">
        <v>414.38</v>
      </c>
      <c r="E5002" s="75">
        <v>412.31</v>
      </c>
      <c r="F5002" s="73" t="s">
        <v>17</v>
      </c>
    </row>
    <row r="5003" spans="1:6" ht="25.5" x14ac:dyDescent="0.25">
      <c r="A5003" s="73">
        <v>103010</v>
      </c>
      <c r="B5003" s="74" t="s">
        <v>4921</v>
      </c>
      <c r="C5003" s="73" t="s">
        <v>101</v>
      </c>
      <c r="D5003" s="75">
        <v>89.19</v>
      </c>
      <c r="E5003" s="75">
        <v>88.95</v>
      </c>
      <c r="F5003" s="73" t="s">
        <v>17</v>
      </c>
    </row>
    <row r="5004" spans="1:6" ht="25.5" x14ac:dyDescent="0.25">
      <c r="A5004" s="73">
        <v>103011</v>
      </c>
      <c r="B5004" s="74" t="s">
        <v>4922</v>
      </c>
      <c r="C5004" s="73" t="s">
        <v>101</v>
      </c>
      <c r="D5004" s="75">
        <v>99.36</v>
      </c>
      <c r="E5004" s="75">
        <v>99.02</v>
      </c>
      <c r="F5004" s="73" t="s">
        <v>17</v>
      </c>
    </row>
    <row r="5005" spans="1:6" ht="25.5" x14ac:dyDescent="0.25">
      <c r="A5005" s="73">
        <v>103012</v>
      </c>
      <c r="B5005" s="74" t="s">
        <v>4923</v>
      </c>
      <c r="C5005" s="73" t="s">
        <v>101</v>
      </c>
      <c r="D5005" s="75">
        <v>156.79</v>
      </c>
      <c r="E5005" s="75">
        <v>156.33000000000001</v>
      </c>
      <c r="F5005" s="73" t="s">
        <v>17</v>
      </c>
    </row>
    <row r="5006" spans="1:6" ht="25.5" x14ac:dyDescent="0.25">
      <c r="A5006" s="73">
        <v>103013</v>
      </c>
      <c r="B5006" s="74" t="s">
        <v>4924</v>
      </c>
      <c r="C5006" s="73" t="s">
        <v>101</v>
      </c>
      <c r="D5006" s="75">
        <v>168.65</v>
      </c>
      <c r="E5006" s="75">
        <v>168.04</v>
      </c>
      <c r="F5006" s="73" t="s">
        <v>17</v>
      </c>
    </row>
    <row r="5007" spans="1:6" ht="25.5" x14ac:dyDescent="0.25">
      <c r="A5007" s="73">
        <v>103014</v>
      </c>
      <c r="B5007" s="74" t="s">
        <v>4925</v>
      </c>
      <c r="C5007" s="73" t="s">
        <v>101</v>
      </c>
      <c r="D5007" s="75">
        <v>253.8</v>
      </c>
      <c r="E5007" s="75">
        <v>253.03</v>
      </c>
      <c r="F5007" s="73" t="s">
        <v>17</v>
      </c>
    </row>
    <row r="5008" spans="1:6" ht="25.5" x14ac:dyDescent="0.25">
      <c r="A5008" s="73">
        <v>103015</v>
      </c>
      <c r="B5008" s="74" t="s">
        <v>4926</v>
      </c>
      <c r="C5008" s="73" t="s">
        <v>101</v>
      </c>
      <c r="D5008" s="75">
        <v>449.28</v>
      </c>
      <c r="E5008" s="75">
        <v>448.24</v>
      </c>
      <c r="F5008" s="73" t="s">
        <v>17</v>
      </c>
    </row>
    <row r="5009" spans="1:6" ht="25.5" x14ac:dyDescent="0.25">
      <c r="A5009" s="73">
        <v>103016</v>
      </c>
      <c r="B5009" s="74" t="s">
        <v>4927</v>
      </c>
      <c r="C5009" s="73" t="s">
        <v>101</v>
      </c>
      <c r="D5009" s="75">
        <v>614.39</v>
      </c>
      <c r="E5009" s="75">
        <v>613.1</v>
      </c>
      <c r="F5009" s="73" t="s">
        <v>17</v>
      </c>
    </row>
    <row r="5010" spans="1:6" ht="25.5" x14ac:dyDescent="0.25">
      <c r="A5010" s="73">
        <v>103017</v>
      </c>
      <c r="B5010" s="74" t="s">
        <v>4928</v>
      </c>
      <c r="C5010" s="73" t="s">
        <v>101</v>
      </c>
      <c r="D5010" s="75">
        <v>1073.49</v>
      </c>
      <c r="E5010" s="75">
        <v>1071.8399999999999</v>
      </c>
      <c r="F5010" s="73" t="s">
        <v>17</v>
      </c>
    </row>
    <row r="5011" spans="1:6" ht="25.5" x14ac:dyDescent="0.25">
      <c r="A5011" s="73">
        <v>103018</v>
      </c>
      <c r="B5011" s="74" t="s">
        <v>4929</v>
      </c>
      <c r="C5011" s="73" t="s">
        <v>101</v>
      </c>
      <c r="D5011" s="75">
        <v>335.32</v>
      </c>
      <c r="E5011" s="75">
        <v>331.67</v>
      </c>
      <c r="F5011" s="73" t="s">
        <v>17</v>
      </c>
    </row>
    <row r="5012" spans="1:6" ht="38.25" x14ac:dyDescent="0.25">
      <c r="A5012" s="73">
        <v>103019</v>
      </c>
      <c r="B5012" s="74" t="s">
        <v>4930</v>
      </c>
      <c r="C5012" s="73" t="s">
        <v>101</v>
      </c>
      <c r="D5012" s="75">
        <v>182.92</v>
      </c>
      <c r="E5012" s="75">
        <v>180.85</v>
      </c>
      <c r="F5012" s="73" t="s">
        <v>17</v>
      </c>
    </row>
    <row r="5013" spans="1:6" ht="25.5" x14ac:dyDescent="0.25">
      <c r="A5013" s="73">
        <v>103029</v>
      </c>
      <c r="B5013" s="74" t="s">
        <v>4931</v>
      </c>
      <c r="C5013" s="73" t="s">
        <v>101</v>
      </c>
      <c r="D5013" s="75">
        <v>68.81</v>
      </c>
      <c r="E5013" s="75">
        <v>68.319999999999993</v>
      </c>
      <c r="F5013" s="73" t="s">
        <v>17</v>
      </c>
    </row>
    <row r="5014" spans="1:6" ht="25.5" x14ac:dyDescent="0.25">
      <c r="A5014" s="73">
        <v>103036</v>
      </c>
      <c r="B5014" s="74" t="s">
        <v>4932</v>
      </c>
      <c r="C5014" s="73" t="s">
        <v>101</v>
      </c>
      <c r="D5014" s="75">
        <v>17.28</v>
      </c>
      <c r="E5014" s="75">
        <v>16.940000000000001</v>
      </c>
      <c r="F5014" s="73" t="s">
        <v>17</v>
      </c>
    </row>
    <row r="5015" spans="1:6" ht="25.5" x14ac:dyDescent="0.25">
      <c r="A5015" s="73">
        <v>103037</v>
      </c>
      <c r="B5015" s="74" t="s">
        <v>4933</v>
      </c>
      <c r="C5015" s="73" t="s">
        <v>101</v>
      </c>
      <c r="D5015" s="75">
        <v>34.17</v>
      </c>
      <c r="E5015" s="75">
        <v>33.5</v>
      </c>
      <c r="F5015" s="73" t="s">
        <v>17</v>
      </c>
    </row>
    <row r="5016" spans="1:6" ht="25.5" x14ac:dyDescent="0.25">
      <c r="A5016" s="73">
        <v>103038</v>
      </c>
      <c r="B5016" s="74" t="s">
        <v>4934</v>
      </c>
      <c r="C5016" s="73" t="s">
        <v>101</v>
      </c>
      <c r="D5016" s="75">
        <v>45.84</v>
      </c>
      <c r="E5016" s="75">
        <v>44.92</v>
      </c>
      <c r="F5016" s="73" t="s">
        <v>17</v>
      </c>
    </row>
    <row r="5017" spans="1:6" ht="25.5" x14ac:dyDescent="0.25">
      <c r="A5017" s="73">
        <v>103039</v>
      </c>
      <c r="B5017" s="74" t="s">
        <v>4935</v>
      </c>
      <c r="C5017" s="73" t="s">
        <v>101</v>
      </c>
      <c r="D5017" s="75">
        <v>50.97</v>
      </c>
      <c r="E5017" s="75">
        <v>49.77</v>
      </c>
      <c r="F5017" s="73" t="s">
        <v>17</v>
      </c>
    </row>
    <row r="5018" spans="1:6" ht="25.5" x14ac:dyDescent="0.25">
      <c r="A5018" s="73">
        <v>103040</v>
      </c>
      <c r="B5018" s="74" t="s">
        <v>4936</v>
      </c>
      <c r="C5018" s="73" t="s">
        <v>101</v>
      </c>
      <c r="D5018" s="75">
        <v>74.45</v>
      </c>
      <c r="E5018" s="75">
        <v>72.91</v>
      </c>
      <c r="F5018" s="73" t="s">
        <v>17</v>
      </c>
    </row>
    <row r="5019" spans="1:6" ht="25.5" x14ac:dyDescent="0.25">
      <c r="A5019" s="73">
        <v>103041</v>
      </c>
      <c r="B5019" s="74" t="s">
        <v>4937</v>
      </c>
      <c r="C5019" s="73" t="s">
        <v>101</v>
      </c>
      <c r="D5019" s="75">
        <v>14.7</v>
      </c>
      <c r="E5019" s="75">
        <v>14.36</v>
      </c>
      <c r="F5019" s="73" t="s">
        <v>17</v>
      </c>
    </row>
    <row r="5020" spans="1:6" ht="25.5" x14ac:dyDescent="0.25">
      <c r="A5020" s="73">
        <v>103042</v>
      </c>
      <c r="B5020" s="74" t="s">
        <v>4938</v>
      </c>
      <c r="C5020" s="73" t="s">
        <v>101</v>
      </c>
      <c r="D5020" s="75">
        <v>18.7</v>
      </c>
      <c r="E5020" s="75">
        <v>18.21</v>
      </c>
      <c r="F5020" s="73" t="s">
        <v>17</v>
      </c>
    </row>
    <row r="5021" spans="1:6" ht="25.5" x14ac:dyDescent="0.25">
      <c r="A5021" s="73">
        <v>103043</v>
      </c>
      <c r="B5021" s="74" t="s">
        <v>4939</v>
      </c>
      <c r="C5021" s="73" t="s">
        <v>101</v>
      </c>
      <c r="D5021" s="75">
        <v>16.7</v>
      </c>
      <c r="E5021" s="75">
        <v>16.36</v>
      </c>
      <c r="F5021" s="73" t="s">
        <v>17</v>
      </c>
    </row>
    <row r="5022" spans="1:6" ht="25.5" x14ac:dyDescent="0.25">
      <c r="A5022" s="73">
        <v>103044</v>
      </c>
      <c r="B5022" s="74" t="s">
        <v>4940</v>
      </c>
      <c r="C5022" s="73" t="s">
        <v>101</v>
      </c>
      <c r="D5022" s="75">
        <v>22.85</v>
      </c>
      <c r="E5022" s="75">
        <v>22.36</v>
      </c>
      <c r="F5022" s="73" t="s">
        <v>17</v>
      </c>
    </row>
    <row r="5023" spans="1:6" ht="25.5" x14ac:dyDescent="0.25">
      <c r="A5023" s="73">
        <v>103045</v>
      </c>
      <c r="B5023" s="74" t="s">
        <v>4941</v>
      </c>
      <c r="C5023" s="73" t="s">
        <v>101</v>
      </c>
      <c r="D5023" s="75">
        <v>8.16</v>
      </c>
      <c r="E5023" s="75">
        <v>7.82</v>
      </c>
      <c r="F5023" s="73" t="s">
        <v>17</v>
      </c>
    </row>
    <row r="5024" spans="1:6" ht="25.5" x14ac:dyDescent="0.25">
      <c r="A5024" s="73">
        <v>103046</v>
      </c>
      <c r="B5024" s="74" t="s">
        <v>4942</v>
      </c>
      <c r="C5024" s="73" t="s">
        <v>101</v>
      </c>
      <c r="D5024" s="75">
        <v>17.86</v>
      </c>
      <c r="E5024" s="75">
        <v>17.37</v>
      </c>
      <c r="F5024" s="73" t="s">
        <v>17</v>
      </c>
    </row>
    <row r="5025" spans="1:6" ht="25.5" x14ac:dyDescent="0.25">
      <c r="A5025" s="73">
        <v>103047</v>
      </c>
      <c r="B5025" s="74" t="s">
        <v>31254</v>
      </c>
      <c r="C5025" s="73" t="s">
        <v>101</v>
      </c>
      <c r="D5025" s="75">
        <v>18.5</v>
      </c>
      <c r="E5025" s="75">
        <v>18.100000000000001</v>
      </c>
      <c r="F5025" s="73" t="s">
        <v>17</v>
      </c>
    </row>
    <row r="5026" spans="1:6" ht="25.5" x14ac:dyDescent="0.25">
      <c r="A5026" s="73">
        <v>103048</v>
      </c>
      <c r="B5026" s="74" t="s">
        <v>31255</v>
      </c>
      <c r="C5026" s="73" t="s">
        <v>101</v>
      </c>
      <c r="D5026" s="75">
        <v>14.54</v>
      </c>
      <c r="E5026" s="75">
        <v>14.14</v>
      </c>
      <c r="F5026" s="73" t="s">
        <v>17</v>
      </c>
    </row>
    <row r="5027" spans="1:6" ht="25.5" x14ac:dyDescent="0.25">
      <c r="A5027" s="73">
        <v>103049</v>
      </c>
      <c r="B5027" s="74" t="s">
        <v>31256</v>
      </c>
      <c r="C5027" s="73" t="s">
        <v>101</v>
      </c>
      <c r="D5027" s="75">
        <v>15.61</v>
      </c>
      <c r="E5027" s="75">
        <v>15.25</v>
      </c>
      <c r="F5027" s="73" t="s">
        <v>17</v>
      </c>
    </row>
    <row r="5028" spans="1:6" x14ac:dyDescent="0.25">
      <c r="A5028" s="73">
        <v>103050</v>
      </c>
      <c r="B5028" s="74" t="s">
        <v>31257</v>
      </c>
      <c r="C5028" s="73" t="s">
        <v>101</v>
      </c>
      <c r="D5028" s="75">
        <v>27.58</v>
      </c>
      <c r="E5028" s="75">
        <v>25.8</v>
      </c>
      <c r="F5028" s="73" t="s">
        <v>17</v>
      </c>
    </row>
    <row r="5029" spans="1:6" x14ac:dyDescent="0.25">
      <c r="A5029" s="73">
        <v>103051</v>
      </c>
      <c r="B5029" s="74" t="s">
        <v>31258</v>
      </c>
      <c r="C5029" s="73" t="s">
        <v>101</v>
      </c>
      <c r="D5029" s="75">
        <v>33.299999999999997</v>
      </c>
      <c r="E5029" s="75">
        <v>31.15</v>
      </c>
      <c r="F5029" s="73" t="s">
        <v>17</v>
      </c>
    </row>
    <row r="5030" spans="1:6" x14ac:dyDescent="0.25">
      <c r="A5030" s="73">
        <v>103052</v>
      </c>
      <c r="B5030" s="74" t="s">
        <v>31259</v>
      </c>
      <c r="C5030" s="73" t="s">
        <v>101</v>
      </c>
      <c r="D5030" s="75">
        <v>44.81</v>
      </c>
      <c r="E5030" s="75">
        <v>42.13</v>
      </c>
      <c r="F5030" s="73" t="s">
        <v>17</v>
      </c>
    </row>
    <row r="5031" spans="1:6" ht="38.25" x14ac:dyDescent="0.25">
      <c r="A5031" s="73">
        <v>103105</v>
      </c>
      <c r="B5031" s="74" t="s">
        <v>31260</v>
      </c>
      <c r="C5031" s="73" t="s">
        <v>101</v>
      </c>
      <c r="D5031" s="75">
        <v>51.3</v>
      </c>
      <c r="E5031" s="75">
        <v>49.3</v>
      </c>
      <c r="F5031" s="73" t="s">
        <v>17</v>
      </c>
    </row>
    <row r="5032" spans="1:6" ht="38.25" x14ac:dyDescent="0.25">
      <c r="A5032" s="73">
        <v>103106</v>
      </c>
      <c r="B5032" s="74" t="s">
        <v>31261</v>
      </c>
      <c r="C5032" s="73" t="s">
        <v>101</v>
      </c>
      <c r="D5032" s="75">
        <v>61.33</v>
      </c>
      <c r="E5032" s="75">
        <v>58.87</v>
      </c>
      <c r="F5032" s="73" t="s">
        <v>17</v>
      </c>
    </row>
    <row r="5033" spans="1:6" ht="38.25" x14ac:dyDescent="0.25">
      <c r="A5033" s="73">
        <v>103107</v>
      </c>
      <c r="B5033" s="74" t="s">
        <v>31262</v>
      </c>
      <c r="C5033" s="73" t="s">
        <v>101</v>
      </c>
      <c r="D5033" s="75">
        <v>86.43</v>
      </c>
      <c r="E5033" s="75">
        <v>82.77</v>
      </c>
      <c r="F5033" s="73" t="s">
        <v>17</v>
      </c>
    </row>
    <row r="5034" spans="1:6" ht="38.25" x14ac:dyDescent="0.25">
      <c r="A5034" s="73">
        <v>103108</v>
      </c>
      <c r="B5034" s="74" t="s">
        <v>31263</v>
      </c>
      <c r="C5034" s="73" t="s">
        <v>101</v>
      </c>
      <c r="D5034" s="75">
        <v>111.53</v>
      </c>
      <c r="E5034" s="75">
        <v>106.68</v>
      </c>
      <c r="F5034" s="73" t="s">
        <v>17</v>
      </c>
    </row>
    <row r="5035" spans="1:6" ht="38.25" x14ac:dyDescent="0.25">
      <c r="A5035" s="73">
        <v>103109</v>
      </c>
      <c r="B5035" s="74" t="s">
        <v>31264</v>
      </c>
      <c r="C5035" s="73" t="s">
        <v>101</v>
      </c>
      <c r="D5035" s="75">
        <v>183.79</v>
      </c>
      <c r="E5035" s="75">
        <v>175.47</v>
      </c>
      <c r="F5035" s="73" t="s">
        <v>17</v>
      </c>
    </row>
    <row r="5036" spans="1:6" ht="38.25" x14ac:dyDescent="0.25">
      <c r="A5036" s="73">
        <v>103110</v>
      </c>
      <c r="B5036" s="74" t="s">
        <v>31265</v>
      </c>
      <c r="C5036" s="73" t="s">
        <v>101</v>
      </c>
      <c r="D5036" s="75">
        <v>208.89</v>
      </c>
      <c r="E5036" s="75">
        <v>199.38</v>
      </c>
      <c r="F5036" s="73" t="s">
        <v>17</v>
      </c>
    </row>
    <row r="5037" spans="1:6" ht="38.25" x14ac:dyDescent="0.25">
      <c r="A5037" s="73">
        <v>103111</v>
      </c>
      <c r="B5037" s="74" t="s">
        <v>31266</v>
      </c>
      <c r="C5037" s="73" t="s">
        <v>101</v>
      </c>
      <c r="D5037" s="75">
        <v>281.14999999999998</v>
      </c>
      <c r="E5037" s="75">
        <v>268.19</v>
      </c>
      <c r="F5037" s="73" t="s">
        <v>17</v>
      </c>
    </row>
    <row r="5038" spans="1:6" ht="38.25" x14ac:dyDescent="0.25">
      <c r="A5038" s="73">
        <v>103112</v>
      </c>
      <c r="B5038" s="74" t="s">
        <v>31267</v>
      </c>
      <c r="C5038" s="73" t="s">
        <v>101</v>
      </c>
      <c r="D5038" s="75">
        <v>306.23</v>
      </c>
      <c r="E5038" s="75">
        <v>292.08999999999997</v>
      </c>
      <c r="F5038" s="73" t="s">
        <v>17</v>
      </c>
    </row>
    <row r="5039" spans="1:6" ht="38.25" x14ac:dyDescent="0.25">
      <c r="A5039" s="73">
        <v>103113</v>
      </c>
      <c r="B5039" s="74" t="s">
        <v>31268</v>
      </c>
      <c r="C5039" s="73" t="s">
        <v>101</v>
      </c>
      <c r="D5039" s="75">
        <v>378.47</v>
      </c>
      <c r="E5039" s="75">
        <v>360.89</v>
      </c>
      <c r="F5039" s="73" t="s">
        <v>17</v>
      </c>
    </row>
    <row r="5040" spans="1:6" ht="38.25" x14ac:dyDescent="0.25">
      <c r="A5040" s="73">
        <v>103114</v>
      </c>
      <c r="B5040" s="74" t="s">
        <v>31269</v>
      </c>
      <c r="C5040" s="73" t="s">
        <v>101</v>
      </c>
      <c r="D5040" s="75">
        <v>403.58</v>
      </c>
      <c r="E5040" s="75">
        <v>384.8</v>
      </c>
      <c r="F5040" s="73" t="s">
        <v>17</v>
      </c>
    </row>
    <row r="5041" spans="1:6" ht="38.25" x14ac:dyDescent="0.25">
      <c r="A5041" s="73">
        <v>103115</v>
      </c>
      <c r="B5041" s="74" t="s">
        <v>31270</v>
      </c>
      <c r="C5041" s="73" t="s">
        <v>101</v>
      </c>
      <c r="D5041" s="75">
        <v>453.79</v>
      </c>
      <c r="E5041" s="75">
        <v>432.59</v>
      </c>
      <c r="F5041" s="73" t="s">
        <v>17</v>
      </c>
    </row>
    <row r="5042" spans="1:6" ht="38.25" x14ac:dyDescent="0.25">
      <c r="A5042" s="73">
        <v>103116</v>
      </c>
      <c r="B5042" s="74" t="s">
        <v>31271</v>
      </c>
      <c r="C5042" s="73" t="s">
        <v>101</v>
      </c>
      <c r="D5042" s="75">
        <v>551.13</v>
      </c>
      <c r="E5042" s="75">
        <v>525.30999999999995</v>
      </c>
      <c r="F5042" s="73" t="s">
        <v>17</v>
      </c>
    </row>
    <row r="5043" spans="1:6" ht="38.25" x14ac:dyDescent="0.25">
      <c r="A5043" s="73">
        <v>103117</v>
      </c>
      <c r="B5043" s="74" t="s">
        <v>31272</v>
      </c>
      <c r="C5043" s="73" t="s">
        <v>101</v>
      </c>
      <c r="D5043" s="75">
        <v>601.32000000000005</v>
      </c>
      <c r="E5043" s="75">
        <v>573.11</v>
      </c>
      <c r="F5043" s="73" t="s">
        <v>17</v>
      </c>
    </row>
    <row r="5044" spans="1:6" ht="38.25" x14ac:dyDescent="0.25">
      <c r="A5044" s="73">
        <v>103118</v>
      </c>
      <c r="B5044" s="74" t="s">
        <v>31273</v>
      </c>
      <c r="C5044" s="73" t="s">
        <v>101</v>
      </c>
      <c r="D5044" s="75">
        <v>698.67</v>
      </c>
      <c r="E5044" s="75">
        <v>665.81</v>
      </c>
      <c r="F5044" s="73" t="s">
        <v>17</v>
      </c>
    </row>
    <row r="5045" spans="1:6" ht="38.25" x14ac:dyDescent="0.25">
      <c r="A5045" s="73">
        <v>103119</v>
      </c>
      <c r="B5045" s="74" t="s">
        <v>31274</v>
      </c>
      <c r="C5045" s="73" t="s">
        <v>101</v>
      </c>
      <c r="D5045" s="75">
        <v>748.87</v>
      </c>
      <c r="E5045" s="75">
        <v>713.62</v>
      </c>
      <c r="F5045" s="73" t="s">
        <v>17</v>
      </c>
    </row>
    <row r="5046" spans="1:6" ht="38.25" x14ac:dyDescent="0.25">
      <c r="A5046" s="73">
        <v>103120</v>
      </c>
      <c r="B5046" s="74" t="s">
        <v>31275</v>
      </c>
      <c r="C5046" s="73" t="s">
        <v>101</v>
      </c>
      <c r="D5046" s="75">
        <v>896.41</v>
      </c>
      <c r="E5046" s="75">
        <v>854.12</v>
      </c>
      <c r="F5046" s="73" t="s">
        <v>17</v>
      </c>
    </row>
    <row r="5047" spans="1:6" ht="38.25" x14ac:dyDescent="0.25">
      <c r="A5047" s="73">
        <v>103121</v>
      </c>
      <c r="B5047" s="74" t="s">
        <v>31276</v>
      </c>
      <c r="C5047" s="73" t="s">
        <v>101</v>
      </c>
      <c r="D5047" s="75">
        <v>67.56</v>
      </c>
      <c r="E5047" s="75">
        <v>64.78</v>
      </c>
      <c r="F5047" s="73" t="s">
        <v>17</v>
      </c>
    </row>
    <row r="5048" spans="1:6" ht="38.25" x14ac:dyDescent="0.25">
      <c r="A5048" s="73">
        <v>103122</v>
      </c>
      <c r="B5048" s="74" t="s">
        <v>31277</v>
      </c>
      <c r="C5048" s="73" t="s">
        <v>101</v>
      </c>
      <c r="D5048" s="75">
        <v>82.6</v>
      </c>
      <c r="E5048" s="75">
        <v>79.11</v>
      </c>
      <c r="F5048" s="73" t="s">
        <v>17</v>
      </c>
    </row>
    <row r="5049" spans="1:6" ht="38.25" x14ac:dyDescent="0.25">
      <c r="A5049" s="73">
        <v>103123</v>
      </c>
      <c r="B5049" s="74" t="s">
        <v>31278</v>
      </c>
      <c r="C5049" s="73" t="s">
        <v>101</v>
      </c>
      <c r="D5049" s="75">
        <v>120.27</v>
      </c>
      <c r="E5049" s="75">
        <v>114.98</v>
      </c>
      <c r="F5049" s="73" t="s">
        <v>17</v>
      </c>
    </row>
    <row r="5050" spans="1:6" ht="38.25" x14ac:dyDescent="0.25">
      <c r="A5050" s="73">
        <v>103124</v>
      </c>
      <c r="B5050" s="74" t="s">
        <v>31279</v>
      </c>
      <c r="C5050" s="73" t="s">
        <v>101</v>
      </c>
      <c r="D5050" s="75">
        <v>157.9</v>
      </c>
      <c r="E5050" s="75">
        <v>150.83000000000001</v>
      </c>
      <c r="F5050" s="73" t="s">
        <v>17</v>
      </c>
    </row>
    <row r="5051" spans="1:6" ht="38.25" x14ac:dyDescent="0.25">
      <c r="A5051" s="73">
        <v>103125</v>
      </c>
      <c r="B5051" s="74" t="s">
        <v>31280</v>
      </c>
      <c r="C5051" s="73" t="s">
        <v>101</v>
      </c>
      <c r="D5051" s="75">
        <v>266.29000000000002</v>
      </c>
      <c r="E5051" s="75">
        <v>254.05</v>
      </c>
      <c r="F5051" s="73" t="s">
        <v>17</v>
      </c>
    </row>
    <row r="5052" spans="1:6" ht="38.25" x14ac:dyDescent="0.25">
      <c r="A5052" s="73">
        <v>103126</v>
      </c>
      <c r="B5052" s="74" t="s">
        <v>31281</v>
      </c>
      <c r="C5052" s="73" t="s">
        <v>101</v>
      </c>
      <c r="D5052" s="75">
        <v>303.93</v>
      </c>
      <c r="E5052" s="75">
        <v>289.87</v>
      </c>
      <c r="F5052" s="73" t="s">
        <v>17</v>
      </c>
    </row>
    <row r="5053" spans="1:6" ht="38.25" x14ac:dyDescent="0.25">
      <c r="A5053" s="73">
        <v>103127</v>
      </c>
      <c r="B5053" s="74" t="s">
        <v>31282</v>
      </c>
      <c r="C5053" s="73" t="s">
        <v>101</v>
      </c>
      <c r="D5053" s="75">
        <v>412.32</v>
      </c>
      <c r="E5053" s="75">
        <v>393.11</v>
      </c>
      <c r="F5053" s="73" t="s">
        <v>17</v>
      </c>
    </row>
    <row r="5054" spans="1:6" ht="38.25" x14ac:dyDescent="0.25">
      <c r="A5054" s="73">
        <v>103128</v>
      </c>
      <c r="B5054" s="74" t="s">
        <v>31283</v>
      </c>
      <c r="C5054" s="73" t="s">
        <v>101</v>
      </c>
      <c r="D5054" s="75">
        <v>449.95</v>
      </c>
      <c r="E5054" s="75">
        <v>428.95</v>
      </c>
      <c r="F5054" s="73" t="s">
        <v>17</v>
      </c>
    </row>
    <row r="5055" spans="1:6" ht="38.25" x14ac:dyDescent="0.25">
      <c r="A5055" s="73">
        <v>103129</v>
      </c>
      <c r="B5055" s="74" t="s">
        <v>31284</v>
      </c>
      <c r="C5055" s="73" t="s">
        <v>101</v>
      </c>
      <c r="D5055" s="75">
        <v>558.35</v>
      </c>
      <c r="E5055" s="75">
        <v>532.16999999999996</v>
      </c>
      <c r="F5055" s="73" t="s">
        <v>17</v>
      </c>
    </row>
    <row r="5056" spans="1:6" ht="38.25" x14ac:dyDescent="0.25">
      <c r="A5056" s="73">
        <v>103130</v>
      </c>
      <c r="B5056" s="74" t="s">
        <v>31285</v>
      </c>
      <c r="C5056" s="73" t="s">
        <v>101</v>
      </c>
      <c r="D5056" s="75">
        <v>595.98</v>
      </c>
      <c r="E5056" s="75">
        <v>568</v>
      </c>
      <c r="F5056" s="73" t="s">
        <v>17</v>
      </c>
    </row>
    <row r="5057" spans="1:6" ht="38.25" x14ac:dyDescent="0.25">
      <c r="A5057" s="73">
        <v>103131</v>
      </c>
      <c r="B5057" s="74" t="s">
        <v>31286</v>
      </c>
      <c r="C5057" s="73" t="s">
        <v>101</v>
      </c>
      <c r="D5057" s="75">
        <v>671.26</v>
      </c>
      <c r="E5057" s="75">
        <v>639.71</v>
      </c>
      <c r="F5057" s="73" t="s">
        <v>17</v>
      </c>
    </row>
    <row r="5058" spans="1:6" ht="38.25" x14ac:dyDescent="0.25">
      <c r="A5058" s="73">
        <v>103132</v>
      </c>
      <c r="B5058" s="74" t="s">
        <v>31287</v>
      </c>
      <c r="C5058" s="73" t="s">
        <v>101</v>
      </c>
      <c r="D5058" s="75">
        <v>817.28</v>
      </c>
      <c r="E5058" s="75">
        <v>778.76</v>
      </c>
      <c r="F5058" s="73" t="s">
        <v>17</v>
      </c>
    </row>
    <row r="5059" spans="1:6" ht="38.25" x14ac:dyDescent="0.25">
      <c r="A5059" s="73">
        <v>103133</v>
      </c>
      <c r="B5059" s="74" t="s">
        <v>31288</v>
      </c>
      <c r="C5059" s="73" t="s">
        <v>101</v>
      </c>
      <c r="D5059" s="75">
        <v>892.58</v>
      </c>
      <c r="E5059" s="75">
        <v>850.47</v>
      </c>
      <c r="F5059" s="73" t="s">
        <v>17</v>
      </c>
    </row>
    <row r="5060" spans="1:6" ht="38.25" x14ac:dyDescent="0.25">
      <c r="A5060" s="73">
        <v>103134</v>
      </c>
      <c r="B5060" s="74" t="s">
        <v>31289</v>
      </c>
      <c r="C5060" s="73" t="s">
        <v>101</v>
      </c>
      <c r="D5060" s="75">
        <v>1038.6099999999999</v>
      </c>
      <c r="E5060" s="75">
        <v>989.53</v>
      </c>
      <c r="F5060" s="73" t="s">
        <v>17</v>
      </c>
    </row>
    <row r="5061" spans="1:6" ht="38.25" x14ac:dyDescent="0.25">
      <c r="A5061" s="73">
        <v>103135</v>
      </c>
      <c r="B5061" s="74" t="s">
        <v>31290</v>
      </c>
      <c r="C5061" s="73" t="s">
        <v>101</v>
      </c>
      <c r="D5061" s="75">
        <v>1113.9000000000001</v>
      </c>
      <c r="E5061" s="75">
        <v>1061.24</v>
      </c>
      <c r="F5061" s="73" t="s">
        <v>17</v>
      </c>
    </row>
    <row r="5062" spans="1:6" ht="38.25" x14ac:dyDescent="0.25">
      <c r="A5062" s="73">
        <v>103136</v>
      </c>
      <c r="B5062" s="74" t="s">
        <v>31291</v>
      </c>
      <c r="C5062" s="73" t="s">
        <v>101</v>
      </c>
      <c r="D5062" s="75">
        <v>1335.21</v>
      </c>
      <c r="E5062" s="75">
        <v>1272</v>
      </c>
      <c r="F5062" s="73" t="s">
        <v>17</v>
      </c>
    </row>
    <row r="5063" spans="1:6" ht="38.25" x14ac:dyDescent="0.25">
      <c r="A5063" s="73">
        <v>103137</v>
      </c>
      <c r="B5063" s="74" t="s">
        <v>31292</v>
      </c>
      <c r="C5063" s="73" t="s">
        <v>101</v>
      </c>
      <c r="D5063" s="75">
        <v>35.07</v>
      </c>
      <c r="E5063" s="75">
        <v>33.85</v>
      </c>
      <c r="F5063" s="73" t="s">
        <v>17</v>
      </c>
    </row>
    <row r="5064" spans="1:6" ht="38.25" x14ac:dyDescent="0.25">
      <c r="A5064" s="73">
        <v>103138</v>
      </c>
      <c r="B5064" s="74" t="s">
        <v>31293</v>
      </c>
      <c r="C5064" s="73" t="s">
        <v>101</v>
      </c>
      <c r="D5064" s="75">
        <v>40.08</v>
      </c>
      <c r="E5064" s="75">
        <v>38.619999999999997</v>
      </c>
      <c r="F5064" s="73" t="s">
        <v>17</v>
      </c>
    </row>
    <row r="5065" spans="1:6" ht="38.25" x14ac:dyDescent="0.25">
      <c r="A5065" s="73">
        <v>103139</v>
      </c>
      <c r="B5065" s="74" t="s">
        <v>31294</v>
      </c>
      <c r="C5065" s="73" t="s">
        <v>101</v>
      </c>
      <c r="D5065" s="75">
        <v>52.64</v>
      </c>
      <c r="E5065" s="75">
        <v>50.59</v>
      </c>
      <c r="F5065" s="73" t="s">
        <v>17</v>
      </c>
    </row>
    <row r="5066" spans="1:6" ht="38.25" x14ac:dyDescent="0.25">
      <c r="A5066" s="73">
        <v>103140</v>
      </c>
      <c r="B5066" s="74" t="s">
        <v>31295</v>
      </c>
      <c r="C5066" s="73" t="s">
        <v>101</v>
      </c>
      <c r="D5066" s="75">
        <v>65.17</v>
      </c>
      <c r="E5066" s="75">
        <v>62.53</v>
      </c>
      <c r="F5066" s="73" t="s">
        <v>17</v>
      </c>
    </row>
    <row r="5067" spans="1:6" ht="38.25" x14ac:dyDescent="0.25">
      <c r="A5067" s="73">
        <v>103141</v>
      </c>
      <c r="B5067" s="74" t="s">
        <v>31296</v>
      </c>
      <c r="C5067" s="73" t="s">
        <v>101</v>
      </c>
      <c r="D5067" s="75">
        <v>101.32</v>
      </c>
      <c r="E5067" s="75">
        <v>96.94</v>
      </c>
      <c r="F5067" s="73" t="s">
        <v>17</v>
      </c>
    </row>
    <row r="5068" spans="1:6" ht="38.25" x14ac:dyDescent="0.25">
      <c r="A5068" s="73">
        <v>103142</v>
      </c>
      <c r="B5068" s="74" t="s">
        <v>31297</v>
      </c>
      <c r="C5068" s="73" t="s">
        <v>101</v>
      </c>
      <c r="D5068" s="75">
        <v>113.85</v>
      </c>
      <c r="E5068" s="75">
        <v>108.88</v>
      </c>
      <c r="F5068" s="73" t="s">
        <v>17</v>
      </c>
    </row>
    <row r="5069" spans="1:6" ht="38.25" x14ac:dyDescent="0.25">
      <c r="A5069" s="73">
        <v>103143</v>
      </c>
      <c r="B5069" s="74" t="s">
        <v>31298</v>
      </c>
      <c r="C5069" s="73" t="s">
        <v>101</v>
      </c>
      <c r="D5069" s="75">
        <v>149.99</v>
      </c>
      <c r="E5069" s="75">
        <v>143.28</v>
      </c>
      <c r="F5069" s="73" t="s">
        <v>17</v>
      </c>
    </row>
    <row r="5070" spans="1:6" ht="38.25" x14ac:dyDescent="0.25">
      <c r="A5070" s="73">
        <v>103144</v>
      </c>
      <c r="B5070" s="74" t="s">
        <v>31299</v>
      </c>
      <c r="C5070" s="73" t="s">
        <v>101</v>
      </c>
      <c r="D5070" s="75">
        <v>162.53</v>
      </c>
      <c r="E5070" s="75">
        <v>155.24</v>
      </c>
      <c r="F5070" s="73" t="s">
        <v>17</v>
      </c>
    </row>
    <row r="5071" spans="1:6" ht="38.25" x14ac:dyDescent="0.25">
      <c r="A5071" s="73">
        <v>103145</v>
      </c>
      <c r="B5071" s="74" t="s">
        <v>31300</v>
      </c>
      <c r="C5071" s="73" t="s">
        <v>101</v>
      </c>
      <c r="D5071" s="75">
        <v>198.67</v>
      </c>
      <c r="E5071" s="75">
        <v>189.66</v>
      </c>
      <c r="F5071" s="73" t="s">
        <v>17</v>
      </c>
    </row>
    <row r="5072" spans="1:6" ht="38.25" x14ac:dyDescent="0.25">
      <c r="A5072" s="73">
        <v>103146</v>
      </c>
      <c r="B5072" s="74" t="s">
        <v>31301</v>
      </c>
      <c r="C5072" s="73" t="s">
        <v>101</v>
      </c>
      <c r="D5072" s="75">
        <v>211.2</v>
      </c>
      <c r="E5072" s="75">
        <v>201.58</v>
      </c>
      <c r="F5072" s="73" t="s">
        <v>17</v>
      </c>
    </row>
    <row r="5073" spans="1:6" ht="38.25" x14ac:dyDescent="0.25">
      <c r="A5073" s="73">
        <v>103147</v>
      </c>
      <c r="B5073" s="74" t="s">
        <v>31302</v>
      </c>
      <c r="C5073" s="73" t="s">
        <v>101</v>
      </c>
      <c r="D5073" s="75">
        <v>236.3</v>
      </c>
      <c r="E5073" s="75">
        <v>225.48</v>
      </c>
      <c r="F5073" s="73" t="s">
        <v>17</v>
      </c>
    </row>
    <row r="5074" spans="1:6" ht="38.25" x14ac:dyDescent="0.25">
      <c r="A5074" s="73">
        <v>103148</v>
      </c>
      <c r="B5074" s="74" t="s">
        <v>31303</v>
      </c>
      <c r="C5074" s="73" t="s">
        <v>101</v>
      </c>
      <c r="D5074" s="75">
        <v>284.97000000000003</v>
      </c>
      <c r="E5074" s="75">
        <v>271.83999999999997</v>
      </c>
      <c r="F5074" s="73" t="s">
        <v>17</v>
      </c>
    </row>
    <row r="5075" spans="1:6" ht="38.25" x14ac:dyDescent="0.25">
      <c r="A5075" s="73">
        <v>103149</v>
      </c>
      <c r="B5075" s="74" t="s">
        <v>31304</v>
      </c>
      <c r="C5075" s="73" t="s">
        <v>101</v>
      </c>
      <c r="D5075" s="75">
        <v>310.07</v>
      </c>
      <c r="E5075" s="75">
        <v>295.74</v>
      </c>
      <c r="F5075" s="73" t="s">
        <v>17</v>
      </c>
    </row>
    <row r="5076" spans="1:6" ht="38.25" x14ac:dyDescent="0.25">
      <c r="A5076" s="73">
        <v>103150</v>
      </c>
      <c r="B5076" s="74" t="s">
        <v>31305</v>
      </c>
      <c r="C5076" s="73" t="s">
        <v>101</v>
      </c>
      <c r="D5076" s="75">
        <v>358.69</v>
      </c>
      <c r="E5076" s="75">
        <v>342.04</v>
      </c>
      <c r="F5076" s="73" t="s">
        <v>17</v>
      </c>
    </row>
    <row r="5077" spans="1:6" ht="38.25" x14ac:dyDescent="0.25">
      <c r="A5077" s="73">
        <v>103151</v>
      </c>
      <c r="B5077" s="74" t="s">
        <v>31306</v>
      </c>
      <c r="C5077" s="73" t="s">
        <v>101</v>
      </c>
      <c r="D5077" s="75">
        <v>383.84</v>
      </c>
      <c r="E5077" s="75">
        <v>365.99</v>
      </c>
      <c r="F5077" s="73" t="s">
        <v>17</v>
      </c>
    </row>
    <row r="5078" spans="1:6" ht="38.25" x14ac:dyDescent="0.25">
      <c r="A5078" s="73">
        <v>103152</v>
      </c>
      <c r="B5078" s="74" t="s">
        <v>31307</v>
      </c>
      <c r="C5078" s="73" t="s">
        <v>101</v>
      </c>
      <c r="D5078" s="75">
        <v>457.61</v>
      </c>
      <c r="E5078" s="75">
        <v>436.24</v>
      </c>
      <c r="F5078" s="73" t="s">
        <v>17</v>
      </c>
    </row>
    <row r="5079" spans="1:6" ht="38.25" x14ac:dyDescent="0.25">
      <c r="A5079" s="73">
        <v>103185</v>
      </c>
      <c r="B5079" s="74" t="s">
        <v>4943</v>
      </c>
      <c r="C5079" s="73" t="s">
        <v>101</v>
      </c>
      <c r="D5079" s="75">
        <v>6167.69</v>
      </c>
      <c r="E5079" s="75">
        <v>6156.06</v>
      </c>
      <c r="F5079" s="73" t="s">
        <v>17</v>
      </c>
    </row>
    <row r="5080" spans="1:6" ht="51" x14ac:dyDescent="0.25">
      <c r="A5080" s="73">
        <v>103186</v>
      </c>
      <c r="B5080" s="74" t="s">
        <v>4944</v>
      </c>
      <c r="C5080" s="73" t="s">
        <v>101</v>
      </c>
      <c r="D5080" s="75">
        <v>6492.63</v>
      </c>
      <c r="E5080" s="75">
        <v>6487.86</v>
      </c>
      <c r="F5080" s="73" t="s">
        <v>17</v>
      </c>
    </row>
    <row r="5081" spans="1:6" ht="51" x14ac:dyDescent="0.25">
      <c r="A5081" s="73">
        <v>103187</v>
      </c>
      <c r="B5081" s="74" t="s">
        <v>4945</v>
      </c>
      <c r="C5081" s="73" t="s">
        <v>101</v>
      </c>
      <c r="D5081" s="75">
        <v>4886.72</v>
      </c>
      <c r="E5081" s="75">
        <v>4878.75</v>
      </c>
      <c r="F5081" s="73" t="s">
        <v>17</v>
      </c>
    </row>
    <row r="5082" spans="1:6" ht="51" x14ac:dyDescent="0.25">
      <c r="A5082" s="73">
        <v>103188</v>
      </c>
      <c r="B5082" s="74" t="s">
        <v>4946</v>
      </c>
      <c r="C5082" s="73" t="s">
        <v>101</v>
      </c>
      <c r="D5082" s="75">
        <v>5250.4</v>
      </c>
      <c r="E5082" s="75">
        <v>5244.28</v>
      </c>
      <c r="F5082" s="73" t="s">
        <v>17</v>
      </c>
    </row>
    <row r="5083" spans="1:6" ht="51" x14ac:dyDescent="0.25">
      <c r="A5083" s="73">
        <v>103189</v>
      </c>
      <c r="B5083" s="74" t="s">
        <v>4947</v>
      </c>
      <c r="C5083" s="73" t="s">
        <v>101</v>
      </c>
      <c r="D5083" s="75">
        <v>2633.25</v>
      </c>
      <c r="E5083" s="75">
        <v>2628.97</v>
      </c>
      <c r="F5083" s="73" t="s">
        <v>17</v>
      </c>
    </row>
    <row r="5084" spans="1:6" ht="38.25" x14ac:dyDescent="0.25">
      <c r="A5084" s="73">
        <v>103190</v>
      </c>
      <c r="B5084" s="74" t="s">
        <v>4948</v>
      </c>
      <c r="C5084" s="73" t="s">
        <v>101</v>
      </c>
      <c r="D5084" s="75">
        <v>4099.87</v>
      </c>
      <c r="E5084" s="75">
        <v>4091.85</v>
      </c>
      <c r="F5084" s="73" t="s">
        <v>17</v>
      </c>
    </row>
    <row r="5085" spans="1:6" ht="38.25" x14ac:dyDescent="0.25">
      <c r="A5085" s="73">
        <v>103191</v>
      </c>
      <c r="B5085" s="74" t="s">
        <v>4949</v>
      </c>
      <c r="C5085" s="73" t="s">
        <v>101</v>
      </c>
      <c r="D5085" s="75">
        <v>2395.21</v>
      </c>
      <c r="E5085" s="75">
        <v>2388.65</v>
      </c>
      <c r="F5085" s="73" t="s">
        <v>17</v>
      </c>
    </row>
    <row r="5086" spans="1:6" ht="38.25" x14ac:dyDescent="0.25">
      <c r="A5086" s="73">
        <v>103192</v>
      </c>
      <c r="B5086" s="74" t="s">
        <v>4950</v>
      </c>
      <c r="C5086" s="73" t="s">
        <v>101</v>
      </c>
      <c r="D5086" s="75">
        <v>2548.85</v>
      </c>
      <c r="E5086" s="75">
        <v>2542.29</v>
      </c>
      <c r="F5086" s="73" t="s">
        <v>17</v>
      </c>
    </row>
    <row r="5087" spans="1:6" ht="38.25" x14ac:dyDescent="0.25">
      <c r="A5087" s="73">
        <v>103193</v>
      </c>
      <c r="B5087" s="74" t="s">
        <v>4951</v>
      </c>
      <c r="C5087" s="73" t="s">
        <v>101</v>
      </c>
      <c r="D5087" s="75">
        <v>1967.58</v>
      </c>
      <c r="E5087" s="75">
        <v>1961.02</v>
      </c>
      <c r="F5087" s="73" t="s">
        <v>17</v>
      </c>
    </row>
    <row r="5088" spans="1:6" ht="38.25" x14ac:dyDescent="0.25">
      <c r="A5088" s="73">
        <v>103194</v>
      </c>
      <c r="B5088" s="74" t="s">
        <v>4952</v>
      </c>
      <c r="C5088" s="73" t="s">
        <v>101</v>
      </c>
      <c r="D5088" s="75">
        <v>2825.55</v>
      </c>
      <c r="E5088" s="75">
        <v>2818.99</v>
      </c>
      <c r="F5088" s="73" t="s">
        <v>17</v>
      </c>
    </row>
    <row r="5089" spans="1:6" ht="38.25" x14ac:dyDescent="0.25">
      <c r="A5089" s="73">
        <v>103195</v>
      </c>
      <c r="B5089" s="74" t="s">
        <v>4953</v>
      </c>
      <c r="C5089" s="73" t="s">
        <v>101</v>
      </c>
      <c r="D5089" s="75">
        <v>2208.96</v>
      </c>
      <c r="E5089" s="75">
        <v>2202.1999999999998</v>
      </c>
      <c r="F5089" s="73" t="s">
        <v>17</v>
      </c>
    </row>
    <row r="5090" spans="1:6" ht="51" x14ac:dyDescent="0.25">
      <c r="A5090" s="73">
        <v>103205</v>
      </c>
      <c r="B5090" s="74" t="s">
        <v>4954</v>
      </c>
      <c r="C5090" s="73" t="s">
        <v>101</v>
      </c>
      <c r="D5090" s="75">
        <v>4115.03</v>
      </c>
      <c r="E5090" s="75">
        <v>4104.7</v>
      </c>
      <c r="F5090" s="73" t="s">
        <v>17</v>
      </c>
    </row>
    <row r="5091" spans="1:6" ht="51" x14ac:dyDescent="0.25">
      <c r="A5091" s="73">
        <v>103206</v>
      </c>
      <c r="B5091" s="74" t="s">
        <v>4955</v>
      </c>
      <c r="C5091" s="73" t="s">
        <v>101</v>
      </c>
      <c r="D5091" s="75">
        <v>2410.38</v>
      </c>
      <c r="E5091" s="75">
        <v>2401.5</v>
      </c>
      <c r="F5091" s="73" t="s">
        <v>17</v>
      </c>
    </row>
    <row r="5092" spans="1:6" ht="51" x14ac:dyDescent="0.25">
      <c r="A5092" s="73">
        <v>103207</v>
      </c>
      <c r="B5092" s="74" t="s">
        <v>4956</v>
      </c>
      <c r="C5092" s="73" t="s">
        <v>101</v>
      </c>
      <c r="D5092" s="75">
        <v>2564.02</v>
      </c>
      <c r="E5092" s="75">
        <v>2555.14</v>
      </c>
      <c r="F5092" s="73" t="s">
        <v>17</v>
      </c>
    </row>
    <row r="5093" spans="1:6" ht="51" x14ac:dyDescent="0.25">
      <c r="A5093" s="73">
        <v>103208</v>
      </c>
      <c r="B5093" s="74" t="s">
        <v>4957</v>
      </c>
      <c r="C5093" s="73" t="s">
        <v>101</v>
      </c>
      <c r="D5093" s="75">
        <v>1982.75</v>
      </c>
      <c r="E5093" s="75">
        <v>1973.87</v>
      </c>
      <c r="F5093" s="73" t="s">
        <v>17</v>
      </c>
    </row>
    <row r="5094" spans="1:6" ht="38.25" x14ac:dyDescent="0.25">
      <c r="A5094" s="73">
        <v>103209</v>
      </c>
      <c r="B5094" s="74" t="s">
        <v>4958</v>
      </c>
      <c r="C5094" s="73" t="s">
        <v>101</v>
      </c>
      <c r="D5094" s="75">
        <v>2840.72</v>
      </c>
      <c r="E5094" s="75">
        <v>2831.84</v>
      </c>
      <c r="F5094" s="73" t="s">
        <v>17</v>
      </c>
    </row>
    <row r="5095" spans="1:6" ht="51" x14ac:dyDescent="0.25">
      <c r="A5095" s="73">
        <v>103210</v>
      </c>
      <c r="B5095" s="74" t="s">
        <v>4959</v>
      </c>
      <c r="C5095" s="73" t="s">
        <v>101</v>
      </c>
      <c r="D5095" s="75">
        <v>2324.56</v>
      </c>
      <c r="E5095" s="75">
        <v>2308.44</v>
      </c>
      <c r="F5095" s="73" t="s">
        <v>17</v>
      </c>
    </row>
    <row r="5096" spans="1:6" ht="25.5" x14ac:dyDescent="0.25">
      <c r="A5096" s="73">
        <v>103244</v>
      </c>
      <c r="B5096" s="74" t="s">
        <v>4960</v>
      </c>
      <c r="C5096" s="73" t="s">
        <v>101</v>
      </c>
      <c r="D5096" s="75">
        <v>2291.4299999999998</v>
      </c>
      <c r="E5096" s="75">
        <v>2279.89</v>
      </c>
      <c r="F5096" s="73" t="s">
        <v>17</v>
      </c>
    </row>
    <row r="5097" spans="1:6" ht="25.5" x14ac:dyDescent="0.25">
      <c r="A5097" s="73">
        <v>103245</v>
      </c>
      <c r="B5097" s="74" t="s">
        <v>4961</v>
      </c>
      <c r="C5097" s="73" t="s">
        <v>101</v>
      </c>
      <c r="D5097" s="75">
        <v>1812.83</v>
      </c>
      <c r="E5097" s="75">
        <v>1801.29</v>
      </c>
      <c r="F5097" s="73" t="s">
        <v>17</v>
      </c>
    </row>
    <row r="5098" spans="1:6" ht="25.5" x14ac:dyDescent="0.25">
      <c r="A5098" s="73">
        <v>103246</v>
      </c>
      <c r="B5098" s="74" t="s">
        <v>4962</v>
      </c>
      <c r="C5098" s="73" t="s">
        <v>101</v>
      </c>
      <c r="D5098" s="75">
        <v>1974.68</v>
      </c>
      <c r="E5098" s="75">
        <v>1963.14</v>
      </c>
      <c r="F5098" s="73" t="s">
        <v>17</v>
      </c>
    </row>
    <row r="5099" spans="1:6" ht="25.5" x14ac:dyDescent="0.25">
      <c r="A5099" s="73">
        <v>103247</v>
      </c>
      <c r="B5099" s="74" t="s">
        <v>4963</v>
      </c>
      <c r="C5099" s="73" t="s">
        <v>101</v>
      </c>
      <c r="D5099" s="75">
        <v>2540.36</v>
      </c>
      <c r="E5099" s="75">
        <v>2528.8200000000002</v>
      </c>
      <c r="F5099" s="73" t="s">
        <v>17</v>
      </c>
    </row>
    <row r="5100" spans="1:6" ht="25.5" x14ac:dyDescent="0.25">
      <c r="A5100" s="73">
        <v>103248</v>
      </c>
      <c r="B5100" s="74" t="s">
        <v>4964</v>
      </c>
      <c r="C5100" s="73" t="s">
        <v>101</v>
      </c>
      <c r="D5100" s="75">
        <v>2080.66</v>
      </c>
      <c r="E5100" s="75">
        <v>2069.12</v>
      </c>
      <c r="F5100" s="73" t="s">
        <v>17</v>
      </c>
    </row>
    <row r="5101" spans="1:6" ht="25.5" x14ac:dyDescent="0.25">
      <c r="A5101" s="73">
        <v>103249</v>
      </c>
      <c r="B5101" s="74" t="s">
        <v>4965</v>
      </c>
      <c r="C5101" s="73" t="s">
        <v>101</v>
      </c>
      <c r="D5101" s="75">
        <v>2233.41</v>
      </c>
      <c r="E5101" s="75">
        <v>2221.87</v>
      </c>
      <c r="F5101" s="73" t="s">
        <v>17</v>
      </c>
    </row>
    <row r="5102" spans="1:6" ht="25.5" x14ac:dyDescent="0.25">
      <c r="A5102" s="73">
        <v>103250</v>
      </c>
      <c r="B5102" s="74" t="s">
        <v>4966</v>
      </c>
      <c r="C5102" s="73" t="s">
        <v>101</v>
      </c>
      <c r="D5102" s="75">
        <v>3679.88</v>
      </c>
      <c r="E5102" s="75">
        <v>3667.39</v>
      </c>
      <c r="F5102" s="73" t="s">
        <v>17</v>
      </c>
    </row>
    <row r="5103" spans="1:6" ht="25.5" x14ac:dyDescent="0.25">
      <c r="A5103" s="73">
        <v>103251</v>
      </c>
      <c r="B5103" s="74" t="s">
        <v>4967</v>
      </c>
      <c r="C5103" s="73" t="s">
        <v>101</v>
      </c>
      <c r="D5103" s="75">
        <v>2912.1</v>
      </c>
      <c r="E5103" s="75">
        <v>2899.61</v>
      </c>
      <c r="F5103" s="73" t="s">
        <v>17</v>
      </c>
    </row>
    <row r="5104" spans="1:6" ht="25.5" x14ac:dyDescent="0.25">
      <c r="A5104" s="73">
        <v>103252</v>
      </c>
      <c r="B5104" s="74" t="s">
        <v>4968</v>
      </c>
      <c r="C5104" s="73" t="s">
        <v>101</v>
      </c>
      <c r="D5104" s="75">
        <v>3221.73</v>
      </c>
      <c r="E5104" s="75">
        <v>3209.24</v>
      </c>
      <c r="F5104" s="73" t="s">
        <v>17</v>
      </c>
    </row>
    <row r="5105" spans="1:6" ht="25.5" x14ac:dyDescent="0.25">
      <c r="A5105" s="73">
        <v>103253</v>
      </c>
      <c r="B5105" s="74" t="s">
        <v>4969</v>
      </c>
      <c r="C5105" s="73" t="s">
        <v>101</v>
      </c>
      <c r="D5105" s="75">
        <v>5007.21</v>
      </c>
      <c r="E5105" s="75">
        <v>4994.17</v>
      </c>
      <c r="F5105" s="73" t="s">
        <v>17</v>
      </c>
    </row>
    <row r="5106" spans="1:6" ht="25.5" x14ac:dyDescent="0.25">
      <c r="A5106" s="73">
        <v>103254</v>
      </c>
      <c r="B5106" s="74" t="s">
        <v>4970</v>
      </c>
      <c r="C5106" s="73" t="s">
        <v>101</v>
      </c>
      <c r="D5106" s="75">
        <v>3751.99</v>
      </c>
      <c r="E5106" s="75">
        <v>3738.95</v>
      </c>
      <c r="F5106" s="73" t="s">
        <v>17</v>
      </c>
    </row>
    <row r="5107" spans="1:6" ht="25.5" x14ac:dyDescent="0.25">
      <c r="A5107" s="73">
        <v>103255</v>
      </c>
      <c r="B5107" s="74" t="s">
        <v>4971</v>
      </c>
      <c r="C5107" s="73" t="s">
        <v>101</v>
      </c>
      <c r="D5107" s="75">
        <v>4194.8599999999997</v>
      </c>
      <c r="E5107" s="75">
        <v>4181.82</v>
      </c>
      <c r="F5107" s="73" t="s">
        <v>17</v>
      </c>
    </row>
    <row r="5108" spans="1:6" ht="25.5" x14ac:dyDescent="0.25">
      <c r="A5108" s="73">
        <v>103256</v>
      </c>
      <c r="B5108" s="74" t="s">
        <v>4972</v>
      </c>
      <c r="C5108" s="73" t="s">
        <v>101</v>
      </c>
      <c r="D5108" s="75">
        <v>9287.66</v>
      </c>
      <c r="E5108" s="75">
        <v>9268.49</v>
      </c>
      <c r="F5108" s="73" t="s">
        <v>17</v>
      </c>
    </row>
    <row r="5109" spans="1:6" ht="25.5" x14ac:dyDescent="0.25">
      <c r="A5109" s="73">
        <v>103257</v>
      </c>
      <c r="B5109" s="74" t="s">
        <v>4973</v>
      </c>
      <c r="C5109" s="73" t="s">
        <v>101</v>
      </c>
      <c r="D5109" s="75">
        <v>5323.21</v>
      </c>
      <c r="E5109" s="75">
        <v>5304.04</v>
      </c>
      <c r="F5109" s="73" t="s">
        <v>17</v>
      </c>
    </row>
    <row r="5110" spans="1:6" ht="25.5" x14ac:dyDescent="0.25">
      <c r="A5110" s="73">
        <v>103258</v>
      </c>
      <c r="B5110" s="74" t="s">
        <v>4974</v>
      </c>
      <c r="C5110" s="73" t="s">
        <v>101</v>
      </c>
      <c r="D5110" s="75">
        <v>10379.209999999999</v>
      </c>
      <c r="E5110" s="75">
        <v>10359.530000000001</v>
      </c>
      <c r="F5110" s="73" t="s">
        <v>17</v>
      </c>
    </row>
    <row r="5111" spans="1:6" ht="25.5" x14ac:dyDescent="0.25">
      <c r="A5111" s="73">
        <v>103259</v>
      </c>
      <c r="B5111" s="74" t="s">
        <v>4975</v>
      </c>
      <c r="C5111" s="73" t="s">
        <v>101</v>
      </c>
      <c r="D5111" s="75">
        <v>5613.35</v>
      </c>
      <c r="E5111" s="75">
        <v>5593.67</v>
      </c>
      <c r="F5111" s="73" t="s">
        <v>17</v>
      </c>
    </row>
    <row r="5112" spans="1:6" ht="25.5" x14ac:dyDescent="0.25">
      <c r="A5112" s="73">
        <v>103260</v>
      </c>
      <c r="B5112" s="74" t="s">
        <v>4976</v>
      </c>
      <c r="C5112" s="73" t="s">
        <v>101</v>
      </c>
      <c r="D5112" s="75">
        <v>5765.02</v>
      </c>
      <c r="E5112" s="75">
        <v>5745.34</v>
      </c>
      <c r="F5112" s="73" t="s">
        <v>17</v>
      </c>
    </row>
    <row r="5113" spans="1:6" ht="25.5" x14ac:dyDescent="0.25">
      <c r="A5113" s="73">
        <v>103261</v>
      </c>
      <c r="B5113" s="74" t="s">
        <v>4977</v>
      </c>
      <c r="C5113" s="73" t="s">
        <v>101</v>
      </c>
      <c r="D5113" s="75">
        <v>11706.8</v>
      </c>
      <c r="E5113" s="75">
        <v>11685.2</v>
      </c>
      <c r="F5113" s="73" t="s">
        <v>17</v>
      </c>
    </row>
    <row r="5114" spans="1:6" ht="25.5" x14ac:dyDescent="0.25">
      <c r="A5114" s="73">
        <v>103262</v>
      </c>
      <c r="B5114" s="74" t="s">
        <v>4978</v>
      </c>
      <c r="C5114" s="73" t="s">
        <v>101</v>
      </c>
      <c r="D5114" s="75">
        <v>7364.46</v>
      </c>
      <c r="E5114" s="75">
        <v>7342.86</v>
      </c>
      <c r="F5114" s="73" t="s">
        <v>17</v>
      </c>
    </row>
    <row r="5115" spans="1:6" ht="25.5" x14ac:dyDescent="0.25">
      <c r="A5115" s="73">
        <v>103263</v>
      </c>
      <c r="B5115" s="74" t="s">
        <v>4979</v>
      </c>
      <c r="C5115" s="73" t="s">
        <v>101</v>
      </c>
      <c r="D5115" s="75">
        <v>16279.94</v>
      </c>
      <c r="E5115" s="75">
        <v>16251</v>
      </c>
      <c r="F5115" s="73" t="s">
        <v>17</v>
      </c>
    </row>
    <row r="5116" spans="1:6" ht="25.5" x14ac:dyDescent="0.25">
      <c r="A5116" s="73">
        <v>103264</v>
      </c>
      <c r="B5116" s="74" t="s">
        <v>4980</v>
      </c>
      <c r="C5116" s="73" t="s">
        <v>101</v>
      </c>
      <c r="D5116" s="75">
        <v>9170.2900000000009</v>
      </c>
      <c r="E5116" s="75">
        <v>9141.35</v>
      </c>
      <c r="F5116" s="73" t="s">
        <v>17</v>
      </c>
    </row>
    <row r="5117" spans="1:6" ht="25.5" x14ac:dyDescent="0.25">
      <c r="A5117" s="73">
        <v>103265</v>
      </c>
      <c r="B5117" s="74" t="s">
        <v>4981</v>
      </c>
      <c r="C5117" s="73" t="s">
        <v>101</v>
      </c>
      <c r="D5117" s="75">
        <v>19607.830000000002</v>
      </c>
      <c r="E5117" s="75">
        <v>19578.89</v>
      </c>
      <c r="F5117" s="73" t="s">
        <v>17</v>
      </c>
    </row>
    <row r="5118" spans="1:6" ht="25.5" x14ac:dyDescent="0.25">
      <c r="A5118" s="73">
        <v>103266</v>
      </c>
      <c r="B5118" s="74" t="s">
        <v>4982</v>
      </c>
      <c r="C5118" s="73" t="s">
        <v>101</v>
      </c>
      <c r="D5118" s="75">
        <v>10230.799999999999</v>
      </c>
      <c r="E5118" s="75">
        <v>10201.86</v>
      </c>
      <c r="F5118" s="73" t="s">
        <v>17</v>
      </c>
    </row>
    <row r="5119" spans="1:6" ht="25.5" x14ac:dyDescent="0.25">
      <c r="A5119" s="73">
        <v>103267</v>
      </c>
      <c r="B5119" s="74" t="s">
        <v>4983</v>
      </c>
      <c r="C5119" s="73" t="s">
        <v>101</v>
      </c>
      <c r="D5119" s="75">
        <v>5818.61</v>
      </c>
      <c r="E5119" s="75">
        <v>5798.95</v>
      </c>
      <c r="F5119" s="73" t="s">
        <v>17</v>
      </c>
    </row>
    <row r="5120" spans="1:6" ht="25.5" x14ac:dyDescent="0.25">
      <c r="A5120" s="73">
        <v>103268</v>
      </c>
      <c r="B5120" s="74" t="s">
        <v>4984</v>
      </c>
      <c r="C5120" s="73" t="s">
        <v>101</v>
      </c>
      <c r="D5120" s="75">
        <v>6898.84</v>
      </c>
      <c r="E5120" s="75">
        <v>6879.18</v>
      </c>
      <c r="F5120" s="73" t="s">
        <v>17</v>
      </c>
    </row>
    <row r="5121" spans="1:6" ht="25.5" x14ac:dyDescent="0.25">
      <c r="A5121" s="73">
        <v>103269</v>
      </c>
      <c r="B5121" s="74" t="s">
        <v>4985</v>
      </c>
      <c r="C5121" s="73" t="s">
        <v>101</v>
      </c>
      <c r="D5121" s="75">
        <v>7143.25</v>
      </c>
      <c r="E5121" s="75">
        <v>7122.81</v>
      </c>
      <c r="F5121" s="73" t="s">
        <v>17</v>
      </c>
    </row>
    <row r="5122" spans="1:6" ht="25.5" x14ac:dyDescent="0.25">
      <c r="A5122" s="73">
        <v>103270</v>
      </c>
      <c r="B5122" s="74" t="s">
        <v>4986</v>
      </c>
      <c r="C5122" s="73" t="s">
        <v>101</v>
      </c>
      <c r="D5122" s="75">
        <v>7413.11</v>
      </c>
      <c r="E5122" s="75">
        <v>7392.67</v>
      </c>
      <c r="F5122" s="73" t="s">
        <v>17</v>
      </c>
    </row>
    <row r="5123" spans="1:6" ht="25.5" x14ac:dyDescent="0.25">
      <c r="A5123" s="73">
        <v>103271</v>
      </c>
      <c r="B5123" s="74" t="s">
        <v>4987</v>
      </c>
      <c r="C5123" s="73" t="s">
        <v>101</v>
      </c>
      <c r="D5123" s="75">
        <v>10490.07</v>
      </c>
      <c r="E5123" s="75">
        <v>10466.549999999999</v>
      </c>
      <c r="F5123" s="73" t="s">
        <v>17</v>
      </c>
    </row>
    <row r="5124" spans="1:6" ht="25.5" x14ac:dyDescent="0.25">
      <c r="A5124" s="73">
        <v>103272</v>
      </c>
      <c r="B5124" s="74" t="s">
        <v>4988</v>
      </c>
      <c r="C5124" s="73" t="s">
        <v>101</v>
      </c>
      <c r="D5124" s="75">
        <v>10833.24</v>
      </c>
      <c r="E5124" s="75">
        <v>10809.72</v>
      </c>
      <c r="F5124" s="73" t="s">
        <v>17</v>
      </c>
    </row>
    <row r="5125" spans="1:6" ht="25.5" x14ac:dyDescent="0.25">
      <c r="A5125" s="73">
        <v>103273</v>
      </c>
      <c r="B5125" s="74" t="s">
        <v>4989</v>
      </c>
      <c r="C5125" s="73" t="s">
        <v>101</v>
      </c>
      <c r="D5125" s="75">
        <v>11185.44</v>
      </c>
      <c r="E5125" s="75">
        <v>11154.35</v>
      </c>
      <c r="F5125" s="73" t="s">
        <v>17</v>
      </c>
    </row>
    <row r="5126" spans="1:6" ht="25.5" x14ac:dyDescent="0.25">
      <c r="A5126" s="73">
        <v>103274</v>
      </c>
      <c r="B5126" s="74" t="s">
        <v>4990</v>
      </c>
      <c r="C5126" s="73" t="s">
        <v>101</v>
      </c>
      <c r="D5126" s="75">
        <v>12799.41</v>
      </c>
      <c r="E5126" s="75">
        <v>12768.32</v>
      </c>
      <c r="F5126" s="73" t="s">
        <v>17</v>
      </c>
    </row>
    <row r="5127" spans="1:6" ht="25.5" x14ac:dyDescent="0.25">
      <c r="A5127" s="73">
        <v>103275</v>
      </c>
      <c r="B5127" s="74" t="s">
        <v>4991</v>
      </c>
      <c r="C5127" s="73" t="s">
        <v>101</v>
      </c>
      <c r="D5127" s="75">
        <v>12733.52</v>
      </c>
      <c r="E5127" s="75">
        <v>12702.43</v>
      </c>
      <c r="F5127" s="73" t="s">
        <v>17</v>
      </c>
    </row>
    <row r="5128" spans="1:6" ht="25.5" x14ac:dyDescent="0.25">
      <c r="A5128" s="73">
        <v>103276</v>
      </c>
      <c r="B5128" s="74" t="s">
        <v>4992</v>
      </c>
      <c r="C5128" s="73" t="s">
        <v>101</v>
      </c>
      <c r="D5128" s="75">
        <v>13357.75</v>
      </c>
      <c r="E5128" s="75">
        <v>13326.66</v>
      </c>
      <c r="F5128" s="73" t="s">
        <v>17</v>
      </c>
    </row>
    <row r="5129" spans="1:6" ht="25.5" x14ac:dyDescent="0.25">
      <c r="A5129" s="73">
        <v>103277</v>
      </c>
      <c r="B5129" s="74" t="s">
        <v>4993</v>
      </c>
      <c r="C5129" s="73" t="s">
        <v>101</v>
      </c>
      <c r="D5129" s="75">
        <v>24627.1</v>
      </c>
      <c r="E5129" s="75">
        <v>24587.98</v>
      </c>
      <c r="F5129" s="73" t="s">
        <v>17</v>
      </c>
    </row>
    <row r="5130" spans="1:6" ht="25.5" x14ac:dyDescent="0.25">
      <c r="A5130" s="73">
        <v>103278</v>
      </c>
      <c r="B5130" s="74" t="s">
        <v>4994</v>
      </c>
      <c r="C5130" s="73" t="s">
        <v>101</v>
      </c>
      <c r="D5130" s="75">
        <v>31487.01</v>
      </c>
      <c r="E5130" s="75">
        <v>31446.89</v>
      </c>
      <c r="F5130" s="73" t="s">
        <v>17</v>
      </c>
    </row>
    <row r="5131" spans="1:6" ht="25.5" x14ac:dyDescent="0.25">
      <c r="A5131" s="73">
        <v>103288</v>
      </c>
      <c r="B5131" s="74" t="s">
        <v>4995</v>
      </c>
      <c r="C5131" s="73" t="s">
        <v>101</v>
      </c>
      <c r="D5131" s="75">
        <v>16.7</v>
      </c>
      <c r="E5131" s="75">
        <v>15.44</v>
      </c>
      <c r="F5131" s="73" t="s">
        <v>17</v>
      </c>
    </row>
    <row r="5132" spans="1:6" ht="38.25" x14ac:dyDescent="0.25">
      <c r="A5132" s="73">
        <v>103304</v>
      </c>
      <c r="B5132" s="74" t="s">
        <v>4996</v>
      </c>
      <c r="C5132" s="73" t="s">
        <v>101</v>
      </c>
      <c r="D5132" s="75">
        <v>1252.73</v>
      </c>
      <c r="E5132" s="75">
        <v>1249.0899999999999</v>
      </c>
      <c r="F5132" s="73" t="s">
        <v>17</v>
      </c>
    </row>
    <row r="5133" spans="1:6" ht="38.25" x14ac:dyDescent="0.25">
      <c r="A5133" s="73">
        <v>103307</v>
      </c>
      <c r="B5133" s="74" t="s">
        <v>4997</v>
      </c>
      <c r="C5133" s="73" t="s">
        <v>101</v>
      </c>
      <c r="D5133" s="75">
        <v>1348.96</v>
      </c>
      <c r="E5133" s="75">
        <v>1340.96</v>
      </c>
      <c r="F5133" s="73" t="s">
        <v>17</v>
      </c>
    </row>
    <row r="5134" spans="1:6" ht="38.25" x14ac:dyDescent="0.25">
      <c r="A5134" s="73">
        <v>103310</v>
      </c>
      <c r="B5134" s="74" t="s">
        <v>4998</v>
      </c>
      <c r="C5134" s="73" t="s">
        <v>101</v>
      </c>
      <c r="D5134" s="75">
        <v>1292.8499999999999</v>
      </c>
      <c r="E5134" s="75">
        <v>1289.3399999999999</v>
      </c>
      <c r="F5134" s="73" t="s">
        <v>17</v>
      </c>
    </row>
    <row r="5135" spans="1:6" ht="38.25" x14ac:dyDescent="0.25">
      <c r="A5135" s="73">
        <v>103397</v>
      </c>
      <c r="B5135" s="74" t="s">
        <v>4999</v>
      </c>
      <c r="C5135" s="73" t="s">
        <v>101</v>
      </c>
      <c r="D5135" s="75">
        <v>4.03</v>
      </c>
      <c r="E5135" s="75">
        <v>3.71</v>
      </c>
      <c r="F5135" s="73" t="s">
        <v>17</v>
      </c>
    </row>
    <row r="5136" spans="1:6" ht="38.25" x14ac:dyDescent="0.25">
      <c r="A5136" s="73">
        <v>103398</v>
      </c>
      <c r="B5136" s="74" t="s">
        <v>5000</v>
      </c>
      <c r="C5136" s="73" t="s">
        <v>101</v>
      </c>
      <c r="D5136" s="75">
        <v>6.46</v>
      </c>
      <c r="E5136" s="75">
        <v>5.95</v>
      </c>
      <c r="F5136" s="73" t="s">
        <v>17</v>
      </c>
    </row>
    <row r="5137" spans="1:6" ht="38.25" x14ac:dyDescent="0.25">
      <c r="A5137" s="73">
        <v>103399</v>
      </c>
      <c r="B5137" s="74" t="s">
        <v>5001</v>
      </c>
      <c r="C5137" s="73" t="s">
        <v>101</v>
      </c>
      <c r="D5137" s="75">
        <v>12.72</v>
      </c>
      <c r="E5137" s="75">
        <v>11.72</v>
      </c>
      <c r="F5137" s="73" t="s">
        <v>17</v>
      </c>
    </row>
    <row r="5138" spans="1:6" ht="38.25" x14ac:dyDescent="0.25">
      <c r="A5138" s="73">
        <v>103400</v>
      </c>
      <c r="B5138" s="74" t="s">
        <v>5002</v>
      </c>
      <c r="C5138" s="73" t="s">
        <v>101</v>
      </c>
      <c r="D5138" s="75">
        <v>18.170000000000002</v>
      </c>
      <c r="E5138" s="75">
        <v>16.75</v>
      </c>
      <c r="F5138" s="73" t="s">
        <v>17</v>
      </c>
    </row>
    <row r="5139" spans="1:6" ht="38.25" x14ac:dyDescent="0.25">
      <c r="A5139" s="73">
        <v>103401</v>
      </c>
      <c r="B5139" s="74" t="s">
        <v>5003</v>
      </c>
      <c r="C5139" s="73" t="s">
        <v>101</v>
      </c>
      <c r="D5139" s="75">
        <v>22.21</v>
      </c>
      <c r="E5139" s="75">
        <v>20.47</v>
      </c>
      <c r="F5139" s="73" t="s">
        <v>17</v>
      </c>
    </row>
    <row r="5140" spans="1:6" ht="38.25" x14ac:dyDescent="0.25">
      <c r="A5140" s="73">
        <v>103402</v>
      </c>
      <c r="B5140" s="74" t="s">
        <v>5004</v>
      </c>
      <c r="C5140" s="73" t="s">
        <v>101</v>
      </c>
      <c r="D5140" s="75">
        <v>32.31</v>
      </c>
      <c r="E5140" s="75">
        <v>29.78</v>
      </c>
      <c r="F5140" s="73" t="s">
        <v>17</v>
      </c>
    </row>
    <row r="5141" spans="1:6" ht="38.25" x14ac:dyDescent="0.25">
      <c r="A5141" s="73">
        <v>103403</v>
      </c>
      <c r="B5141" s="74" t="s">
        <v>5005</v>
      </c>
      <c r="C5141" s="73" t="s">
        <v>101</v>
      </c>
      <c r="D5141" s="75">
        <v>36.35</v>
      </c>
      <c r="E5141" s="75">
        <v>33.5</v>
      </c>
      <c r="F5141" s="73" t="s">
        <v>17</v>
      </c>
    </row>
    <row r="5142" spans="1:6" ht="38.25" x14ac:dyDescent="0.25">
      <c r="A5142" s="73">
        <v>103404</v>
      </c>
      <c r="B5142" s="74" t="s">
        <v>5006</v>
      </c>
      <c r="C5142" s="73" t="s">
        <v>101</v>
      </c>
      <c r="D5142" s="75">
        <v>40.4</v>
      </c>
      <c r="E5142" s="75">
        <v>37.22</v>
      </c>
      <c r="F5142" s="73" t="s">
        <v>17</v>
      </c>
    </row>
    <row r="5143" spans="1:6" ht="38.25" x14ac:dyDescent="0.25">
      <c r="A5143" s="73">
        <v>103405</v>
      </c>
      <c r="B5143" s="74" t="s">
        <v>5007</v>
      </c>
      <c r="C5143" s="73" t="s">
        <v>101</v>
      </c>
      <c r="D5143" s="75">
        <v>45.45</v>
      </c>
      <c r="E5143" s="75">
        <v>41.88</v>
      </c>
      <c r="F5143" s="73" t="s">
        <v>17</v>
      </c>
    </row>
    <row r="5144" spans="1:6" ht="38.25" x14ac:dyDescent="0.25">
      <c r="A5144" s="73">
        <v>103406</v>
      </c>
      <c r="B5144" s="74" t="s">
        <v>5008</v>
      </c>
      <c r="C5144" s="73" t="s">
        <v>101</v>
      </c>
      <c r="D5144" s="75">
        <v>50.49</v>
      </c>
      <c r="E5144" s="75">
        <v>46.53</v>
      </c>
      <c r="F5144" s="73" t="s">
        <v>17</v>
      </c>
    </row>
    <row r="5145" spans="1:6" ht="38.25" x14ac:dyDescent="0.25">
      <c r="A5145" s="73">
        <v>103407</v>
      </c>
      <c r="B5145" s="74" t="s">
        <v>5009</v>
      </c>
      <c r="C5145" s="73" t="s">
        <v>101</v>
      </c>
      <c r="D5145" s="75">
        <v>56.55</v>
      </c>
      <c r="E5145" s="75">
        <v>52.11</v>
      </c>
      <c r="F5145" s="73" t="s">
        <v>17</v>
      </c>
    </row>
    <row r="5146" spans="1:6" ht="38.25" x14ac:dyDescent="0.25">
      <c r="A5146" s="73">
        <v>103408</v>
      </c>
      <c r="B5146" s="74" t="s">
        <v>5010</v>
      </c>
      <c r="C5146" s="73" t="s">
        <v>101</v>
      </c>
      <c r="D5146" s="75">
        <v>63.63</v>
      </c>
      <c r="E5146" s="75">
        <v>58.63</v>
      </c>
      <c r="F5146" s="73" t="s">
        <v>17</v>
      </c>
    </row>
    <row r="5147" spans="1:6" ht="38.25" x14ac:dyDescent="0.25">
      <c r="A5147" s="73">
        <v>103409</v>
      </c>
      <c r="B5147" s="74" t="s">
        <v>5011</v>
      </c>
      <c r="C5147" s="73" t="s">
        <v>101</v>
      </c>
      <c r="D5147" s="75">
        <v>71.709999999999994</v>
      </c>
      <c r="E5147" s="75">
        <v>66.08</v>
      </c>
      <c r="F5147" s="73" t="s">
        <v>17</v>
      </c>
    </row>
    <row r="5148" spans="1:6" ht="38.25" x14ac:dyDescent="0.25">
      <c r="A5148" s="73">
        <v>103410</v>
      </c>
      <c r="B5148" s="74" t="s">
        <v>5012</v>
      </c>
      <c r="C5148" s="73" t="s">
        <v>101</v>
      </c>
      <c r="D5148" s="75">
        <v>80.8</v>
      </c>
      <c r="E5148" s="75">
        <v>74.459999999999994</v>
      </c>
      <c r="F5148" s="73" t="s">
        <v>17</v>
      </c>
    </row>
    <row r="5149" spans="1:6" ht="38.25" x14ac:dyDescent="0.25">
      <c r="A5149" s="73">
        <v>103411</v>
      </c>
      <c r="B5149" s="74" t="s">
        <v>5013</v>
      </c>
      <c r="C5149" s="73" t="s">
        <v>101</v>
      </c>
      <c r="D5149" s="75">
        <v>8.07</v>
      </c>
      <c r="E5149" s="75">
        <v>7.44</v>
      </c>
      <c r="F5149" s="73" t="s">
        <v>17</v>
      </c>
    </row>
    <row r="5150" spans="1:6" ht="38.25" x14ac:dyDescent="0.25">
      <c r="A5150" s="73">
        <v>103412</v>
      </c>
      <c r="B5150" s="74" t="s">
        <v>5014</v>
      </c>
      <c r="C5150" s="73" t="s">
        <v>101</v>
      </c>
      <c r="D5150" s="75">
        <v>12.92</v>
      </c>
      <c r="E5150" s="75">
        <v>11.9</v>
      </c>
      <c r="F5150" s="73" t="s">
        <v>17</v>
      </c>
    </row>
    <row r="5151" spans="1:6" ht="38.25" x14ac:dyDescent="0.25">
      <c r="A5151" s="73">
        <v>103413</v>
      </c>
      <c r="B5151" s="74" t="s">
        <v>5015</v>
      </c>
      <c r="C5151" s="73" t="s">
        <v>101</v>
      </c>
      <c r="D5151" s="75">
        <v>25.45</v>
      </c>
      <c r="E5151" s="75">
        <v>23.44</v>
      </c>
      <c r="F5151" s="73" t="s">
        <v>17</v>
      </c>
    </row>
    <row r="5152" spans="1:6" ht="38.25" x14ac:dyDescent="0.25">
      <c r="A5152" s="73">
        <v>103414</v>
      </c>
      <c r="B5152" s="74" t="s">
        <v>5016</v>
      </c>
      <c r="C5152" s="73" t="s">
        <v>101</v>
      </c>
      <c r="D5152" s="75">
        <v>36.35</v>
      </c>
      <c r="E5152" s="75">
        <v>33.5</v>
      </c>
      <c r="F5152" s="73" t="s">
        <v>17</v>
      </c>
    </row>
    <row r="5153" spans="1:6" ht="38.25" x14ac:dyDescent="0.25">
      <c r="A5153" s="73">
        <v>103415</v>
      </c>
      <c r="B5153" s="74" t="s">
        <v>5017</v>
      </c>
      <c r="C5153" s="73" t="s">
        <v>101</v>
      </c>
      <c r="D5153" s="75">
        <v>44.43</v>
      </c>
      <c r="E5153" s="75">
        <v>40.950000000000003</v>
      </c>
      <c r="F5153" s="73" t="s">
        <v>17</v>
      </c>
    </row>
    <row r="5154" spans="1:6" ht="38.25" x14ac:dyDescent="0.25">
      <c r="A5154" s="73">
        <v>103416</v>
      </c>
      <c r="B5154" s="74" t="s">
        <v>5018</v>
      </c>
      <c r="C5154" s="73" t="s">
        <v>101</v>
      </c>
      <c r="D5154" s="75">
        <v>64.63</v>
      </c>
      <c r="E5154" s="75">
        <v>59.57</v>
      </c>
      <c r="F5154" s="73" t="s">
        <v>17</v>
      </c>
    </row>
    <row r="5155" spans="1:6" ht="38.25" x14ac:dyDescent="0.25">
      <c r="A5155" s="73">
        <v>103417</v>
      </c>
      <c r="B5155" s="74" t="s">
        <v>5019</v>
      </c>
      <c r="C5155" s="73" t="s">
        <v>101</v>
      </c>
      <c r="D5155" s="75">
        <v>72.72</v>
      </c>
      <c r="E5155" s="75">
        <v>67.02</v>
      </c>
      <c r="F5155" s="73" t="s">
        <v>17</v>
      </c>
    </row>
    <row r="5156" spans="1:6" ht="38.25" x14ac:dyDescent="0.25">
      <c r="A5156" s="73">
        <v>103418</v>
      </c>
      <c r="B5156" s="74" t="s">
        <v>5020</v>
      </c>
      <c r="C5156" s="73" t="s">
        <v>101</v>
      </c>
      <c r="D5156" s="75">
        <v>80.8</v>
      </c>
      <c r="E5156" s="75">
        <v>74.459999999999994</v>
      </c>
      <c r="F5156" s="73" t="s">
        <v>17</v>
      </c>
    </row>
    <row r="5157" spans="1:6" ht="38.25" x14ac:dyDescent="0.25">
      <c r="A5157" s="73">
        <v>103419</v>
      </c>
      <c r="B5157" s="74" t="s">
        <v>5021</v>
      </c>
      <c r="C5157" s="73" t="s">
        <v>101</v>
      </c>
      <c r="D5157" s="75">
        <v>90.9</v>
      </c>
      <c r="E5157" s="75">
        <v>83.77</v>
      </c>
      <c r="F5157" s="73" t="s">
        <v>17</v>
      </c>
    </row>
    <row r="5158" spans="1:6" ht="38.25" x14ac:dyDescent="0.25">
      <c r="A5158" s="73">
        <v>103420</v>
      </c>
      <c r="B5158" s="74" t="s">
        <v>5022</v>
      </c>
      <c r="C5158" s="73" t="s">
        <v>101</v>
      </c>
      <c r="D5158" s="75">
        <v>101</v>
      </c>
      <c r="E5158" s="75">
        <v>93.08</v>
      </c>
      <c r="F5158" s="73" t="s">
        <v>17</v>
      </c>
    </row>
    <row r="5159" spans="1:6" ht="38.25" x14ac:dyDescent="0.25">
      <c r="A5159" s="73">
        <v>103421</v>
      </c>
      <c r="B5159" s="74" t="s">
        <v>5023</v>
      </c>
      <c r="C5159" s="73" t="s">
        <v>101</v>
      </c>
      <c r="D5159" s="75">
        <v>113.13</v>
      </c>
      <c r="E5159" s="75">
        <v>104.25</v>
      </c>
      <c r="F5159" s="73" t="s">
        <v>17</v>
      </c>
    </row>
    <row r="5160" spans="1:6" ht="38.25" x14ac:dyDescent="0.25">
      <c r="A5160" s="73">
        <v>103422</v>
      </c>
      <c r="B5160" s="74" t="s">
        <v>5024</v>
      </c>
      <c r="C5160" s="73" t="s">
        <v>101</v>
      </c>
      <c r="D5160" s="75">
        <v>127.27</v>
      </c>
      <c r="E5160" s="75">
        <v>117.28</v>
      </c>
      <c r="F5160" s="73" t="s">
        <v>17</v>
      </c>
    </row>
    <row r="5161" spans="1:6" ht="38.25" x14ac:dyDescent="0.25">
      <c r="A5161" s="73">
        <v>103423</v>
      </c>
      <c r="B5161" s="74" t="s">
        <v>5025</v>
      </c>
      <c r="C5161" s="73" t="s">
        <v>101</v>
      </c>
      <c r="D5161" s="75">
        <v>143.41999999999999</v>
      </c>
      <c r="E5161" s="75">
        <v>132.16999999999999</v>
      </c>
      <c r="F5161" s="73" t="s">
        <v>17</v>
      </c>
    </row>
    <row r="5162" spans="1:6" ht="38.25" x14ac:dyDescent="0.25">
      <c r="A5162" s="73">
        <v>103424</v>
      </c>
      <c r="B5162" s="74" t="s">
        <v>5026</v>
      </c>
      <c r="C5162" s="73" t="s">
        <v>101</v>
      </c>
      <c r="D5162" s="75">
        <v>161.61000000000001</v>
      </c>
      <c r="E5162" s="75">
        <v>148.93</v>
      </c>
      <c r="F5162" s="73" t="s">
        <v>17</v>
      </c>
    </row>
    <row r="5163" spans="1:6" ht="38.25" x14ac:dyDescent="0.25">
      <c r="A5163" s="73">
        <v>103425</v>
      </c>
      <c r="B5163" s="74" t="s">
        <v>5027</v>
      </c>
      <c r="C5163" s="73" t="s">
        <v>101</v>
      </c>
      <c r="D5163" s="75">
        <v>16.52</v>
      </c>
      <c r="E5163" s="75">
        <v>16.2</v>
      </c>
      <c r="F5163" s="73" t="s">
        <v>17</v>
      </c>
    </row>
    <row r="5164" spans="1:6" ht="38.25" x14ac:dyDescent="0.25">
      <c r="A5164" s="73">
        <v>103426</v>
      </c>
      <c r="B5164" s="74" t="s">
        <v>5028</v>
      </c>
      <c r="C5164" s="73" t="s">
        <v>101</v>
      </c>
      <c r="D5164" s="75">
        <v>19.920000000000002</v>
      </c>
      <c r="E5164" s="75">
        <v>19.41</v>
      </c>
      <c r="F5164" s="73" t="s">
        <v>17</v>
      </c>
    </row>
    <row r="5165" spans="1:6" ht="38.25" x14ac:dyDescent="0.25">
      <c r="A5165" s="73">
        <v>103427</v>
      </c>
      <c r="B5165" s="74" t="s">
        <v>5029</v>
      </c>
      <c r="C5165" s="73" t="s">
        <v>101</v>
      </c>
      <c r="D5165" s="75">
        <v>39.89</v>
      </c>
      <c r="E5165" s="75">
        <v>38.89</v>
      </c>
      <c r="F5165" s="73" t="s">
        <v>17</v>
      </c>
    </row>
    <row r="5166" spans="1:6" ht="38.25" x14ac:dyDescent="0.25">
      <c r="A5166" s="73">
        <v>103428</v>
      </c>
      <c r="B5166" s="74" t="s">
        <v>5030</v>
      </c>
      <c r="C5166" s="73" t="s">
        <v>101</v>
      </c>
      <c r="D5166" s="75">
        <v>263.79000000000002</v>
      </c>
      <c r="E5166" s="75">
        <v>260.61</v>
      </c>
      <c r="F5166" s="73" t="s">
        <v>17</v>
      </c>
    </row>
    <row r="5167" spans="1:6" ht="38.25" x14ac:dyDescent="0.25">
      <c r="A5167" s="73">
        <v>103429</v>
      </c>
      <c r="B5167" s="74" t="s">
        <v>5031</v>
      </c>
      <c r="C5167" s="73" t="s">
        <v>101</v>
      </c>
      <c r="D5167" s="75">
        <v>2905.69</v>
      </c>
      <c r="E5167" s="75">
        <v>2899.35</v>
      </c>
      <c r="F5167" s="73" t="s">
        <v>17</v>
      </c>
    </row>
    <row r="5168" spans="1:6" ht="38.25" x14ac:dyDescent="0.25">
      <c r="A5168" s="73">
        <v>103430</v>
      </c>
      <c r="B5168" s="74" t="s">
        <v>5032</v>
      </c>
      <c r="C5168" s="73" t="s">
        <v>101</v>
      </c>
      <c r="D5168" s="75">
        <v>35.380000000000003</v>
      </c>
      <c r="E5168" s="75">
        <v>34.869999999999997</v>
      </c>
      <c r="F5168" s="73" t="s">
        <v>17</v>
      </c>
    </row>
    <row r="5169" spans="1:6" ht="38.25" x14ac:dyDescent="0.25">
      <c r="A5169" s="73">
        <v>103431</v>
      </c>
      <c r="B5169" s="74" t="s">
        <v>5033</v>
      </c>
      <c r="C5169" s="73" t="s">
        <v>101</v>
      </c>
      <c r="D5169" s="75">
        <v>62.08</v>
      </c>
      <c r="E5169" s="75">
        <v>61.08</v>
      </c>
      <c r="F5169" s="73" t="s">
        <v>17</v>
      </c>
    </row>
    <row r="5170" spans="1:6" ht="38.25" x14ac:dyDescent="0.25">
      <c r="A5170" s="73">
        <v>103432</v>
      </c>
      <c r="B5170" s="74" t="s">
        <v>5034</v>
      </c>
      <c r="C5170" s="73" t="s">
        <v>101</v>
      </c>
      <c r="D5170" s="75">
        <v>1649.24</v>
      </c>
      <c r="E5170" s="75">
        <v>1646.06</v>
      </c>
      <c r="F5170" s="73" t="s">
        <v>17</v>
      </c>
    </row>
    <row r="5171" spans="1:6" ht="38.25" x14ac:dyDescent="0.25">
      <c r="A5171" s="73">
        <v>103433</v>
      </c>
      <c r="B5171" s="74" t="s">
        <v>5035</v>
      </c>
      <c r="C5171" s="73" t="s">
        <v>101</v>
      </c>
      <c r="D5171" s="75">
        <v>34.869999999999997</v>
      </c>
      <c r="E5171" s="75">
        <v>34.549999999999997</v>
      </c>
      <c r="F5171" s="73" t="s">
        <v>17</v>
      </c>
    </row>
    <row r="5172" spans="1:6" ht="38.25" x14ac:dyDescent="0.25">
      <c r="A5172" s="73">
        <v>103434</v>
      </c>
      <c r="B5172" s="74" t="s">
        <v>5036</v>
      </c>
      <c r="C5172" s="73" t="s">
        <v>101</v>
      </c>
      <c r="D5172" s="75">
        <v>48.29</v>
      </c>
      <c r="E5172" s="75">
        <v>47.78</v>
      </c>
      <c r="F5172" s="73" t="s">
        <v>17</v>
      </c>
    </row>
    <row r="5173" spans="1:6" ht="38.25" x14ac:dyDescent="0.25">
      <c r="A5173" s="73">
        <v>103435</v>
      </c>
      <c r="B5173" s="74" t="s">
        <v>5037</v>
      </c>
      <c r="C5173" s="73" t="s">
        <v>101</v>
      </c>
      <c r="D5173" s="75">
        <v>89.88</v>
      </c>
      <c r="E5173" s="75">
        <v>88.88</v>
      </c>
      <c r="F5173" s="73" t="s">
        <v>17</v>
      </c>
    </row>
    <row r="5174" spans="1:6" ht="38.25" x14ac:dyDescent="0.25">
      <c r="A5174" s="73">
        <v>103436</v>
      </c>
      <c r="B5174" s="74" t="s">
        <v>5038</v>
      </c>
      <c r="C5174" s="73" t="s">
        <v>101</v>
      </c>
      <c r="D5174" s="75">
        <v>2334.8200000000002</v>
      </c>
      <c r="E5174" s="75">
        <v>2331.64</v>
      </c>
      <c r="F5174" s="73" t="s">
        <v>17</v>
      </c>
    </row>
    <row r="5175" spans="1:6" ht="38.25" x14ac:dyDescent="0.25">
      <c r="A5175" s="73">
        <v>103437</v>
      </c>
      <c r="B5175" s="74" t="s">
        <v>5039</v>
      </c>
      <c r="C5175" s="73" t="s">
        <v>101</v>
      </c>
      <c r="D5175" s="75">
        <v>186.43</v>
      </c>
      <c r="E5175" s="75">
        <v>184.42</v>
      </c>
      <c r="F5175" s="73" t="s">
        <v>17</v>
      </c>
    </row>
    <row r="5176" spans="1:6" ht="38.25" x14ac:dyDescent="0.25">
      <c r="A5176" s="73">
        <v>103438</v>
      </c>
      <c r="B5176" s="74" t="s">
        <v>5040</v>
      </c>
      <c r="C5176" s="73" t="s">
        <v>101</v>
      </c>
      <c r="D5176" s="75">
        <v>186.43</v>
      </c>
      <c r="E5176" s="75">
        <v>184.42</v>
      </c>
      <c r="F5176" s="73" t="s">
        <v>17</v>
      </c>
    </row>
    <row r="5177" spans="1:6" ht="38.25" x14ac:dyDescent="0.25">
      <c r="A5177" s="73">
        <v>103439</v>
      </c>
      <c r="B5177" s="74" t="s">
        <v>5041</v>
      </c>
      <c r="C5177" s="73" t="s">
        <v>101</v>
      </c>
      <c r="D5177" s="75">
        <v>219.34</v>
      </c>
      <c r="E5177" s="75">
        <v>217.33</v>
      </c>
      <c r="F5177" s="73" t="s">
        <v>17</v>
      </c>
    </row>
    <row r="5178" spans="1:6" ht="38.25" x14ac:dyDescent="0.25">
      <c r="A5178" s="73">
        <v>103440</v>
      </c>
      <c r="B5178" s="74" t="s">
        <v>5042</v>
      </c>
      <c r="C5178" s="73" t="s">
        <v>101</v>
      </c>
      <c r="D5178" s="75">
        <v>421.62</v>
      </c>
      <c r="E5178" s="75">
        <v>415.28</v>
      </c>
      <c r="F5178" s="73" t="s">
        <v>17</v>
      </c>
    </row>
    <row r="5179" spans="1:6" ht="38.25" x14ac:dyDescent="0.25">
      <c r="A5179" s="73">
        <v>103441</v>
      </c>
      <c r="B5179" s="74" t="s">
        <v>5043</v>
      </c>
      <c r="C5179" s="73" t="s">
        <v>101</v>
      </c>
      <c r="D5179" s="75">
        <v>426.95</v>
      </c>
      <c r="E5179" s="75">
        <v>420.61</v>
      </c>
      <c r="F5179" s="73" t="s">
        <v>17</v>
      </c>
    </row>
    <row r="5180" spans="1:6" ht="38.25" x14ac:dyDescent="0.25">
      <c r="A5180" s="73">
        <v>103442</v>
      </c>
      <c r="B5180" s="74" t="s">
        <v>5044</v>
      </c>
      <c r="C5180" s="73" t="s">
        <v>101</v>
      </c>
      <c r="D5180" s="75">
        <v>555.6</v>
      </c>
      <c r="E5180" s="75">
        <v>549.26</v>
      </c>
      <c r="F5180" s="73" t="s">
        <v>17</v>
      </c>
    </row>
    <row r="5181" spans="1:6" ht="38.25" x14ac:dyDescent="0.25">
      <c r="A5181" s="73">
        <v>103517</v>
      </c>
      <c r="B5181" s="74" t="s">
        <v>5045</v>
      </c>
      <c r="C5181" s="73" t="s">
        <v>101</v>
      </c>
      <c r="D5181" s="75">
        <v>3139.57</v>
      </c>
      <c r="E5181" s="75">
        <v>3129.28</v>
      </c>
      <c r="F5181" s="73" t="s">
        <v>17</v>
      </c>
    </row>
    <row r="5182" spans="1:6" ht="38.25" x14ac:dyDescent="0.25">
      <c r="A5182" s="73">
        <v>103519</v>
      </c>
      <c r="B5182" s="74" t="s">
        <v>5046</v>
      </c>
      <c r="C5182" s="73" t="s">
        <v>101</v>
      </c>
      <c r="D5182" s="75">
        <v>11.54</v>
      </c>
      <c r="E5182" s="75">
        <v>11.08</v>
      </c>
      <c r="F5182" s="73" t="s">
        <v>17</v>
      </c>
    </row>
    <row r="5183" spans="1:6" ht="38.25" x14ac:dyDescent="0.25">
      <c r="A5183" s="73">
        <v>103520</v>
      </c>
      <c r="B5183" s="74" t="s">
        <v>5047</v>
      </c>
      <c r="C5183" s="73" t="s">
        <v>101</v>
      </c>
      <c r="D5183" s="75">
        <v>5145.78</v>
      </c>
      <c r="E5183" s="75">
        <v>5142.96</v>
      </c>
      <c r="F5183" s="73" t="s">
        <v>17</v>
      </c>
    </row>
    <row r="5184" spans="1:6" ht="38.25" x14ac:dyDescent="0.25">
      <c r="A5184" s="73">
        <v>103521</v>
      </c>
      <c r="B5184" s="74" t="s">
        <v>5048</v>
      </c>
      <c r="C5184" s="73" t="s">
        <v>101</v>
      </c>
      <c r="D5184" s="75">
        <v>6833.22</v>
      </c>
      <c r="E5184" s="75">
        <v>6829.15</v>
      </c>
      <c r="F5184" s="73" t="s">
        <v>17</v>
      </c>
    </row>
    <row r="5185" spans="1:6" ht="38.25" x14ac:dyDescent="0.25">
      <c r="A5185" s="73">
        <v>103522</v>
      </c>
      <c r="B5185" s="74" t="s">
        <v>5049</v>
      </c>
      <c r="C5185" s="73" t="s">
        <v>101</v>
      </c>
      <c r="D5185" s="75">
        <v>7012.98</v>
      </c>
      <c r="E5185" s="75">
        <v>6992.15</v>
      </c>
      <c r="F5185" s="73" t="s">
        <v>17</v>
      </c>
    </row>
    <row r="5186" spans="1:6" ht="38.25" x14ac:dyDescent="0.25">
      <c r="A5186" s="73">
        <v>103523</v>
      </c>
      <c r="B5186" s="74" t="s">
        <v>5050</v>
      </c>
      <c r="C5186" s="73" t="s">
        <v>101</v>
      </c>
      <c r="D5186" s="75">
        <v>10487.48</v>
      </c>
      <c r="E5186" s="75">
        <v>10465.870000000001</v>
      </c>
      <c r="F5186" s="73" t="s">
        <v>17</v>
      </c>
    </row>
    <row r="5187" spans="1:6" ht="38.25" x14ac:dyDescent="0.25">
      <c r="A5187" s="73">
        <v>103654</v>
      </c>
      <c r="B5187" s="74" t="s">
        <v>5051</v>
      </c>
      <c r="C5187" s="73" t="s">
        <v>101</v>
      </c>
      <c r="D5187" s="75">
        <v>64950.1</v>
      </c>
      <c r="E5187" s="75">
        <v>64897.72</v>
      </c>
      <c r="F5187" s="73" t="s">
        <v>17</v>
      </c>
    </row>
    <row r="5188" spans="1:6" ht="38.25" x14ac:dyDescent="0.25">
      <c r="A5188" s="73">
        <v>103655</v>
      </c>
      <c r="B5188" s="74" t="s">
        <v>5052</v>
      </c>
      <c r="C5188" s="73" t="s">
        <v>101</v>
      </c>
      <c r="D5188" s="75">
        <v>88959.27</v>
      </c>
      <c r="E5188" s="75">
        <v>88897.94</v>
      </c>
      <c r="F5188" s="73" t="s">
        <v>17</v>
      </c>
    </row>
    <row r="5189" spans="1:6" ht="38.25" x14ac:dyDescent="0.25">
      <c r="A5189" s="73">
        <v>103656</v>
      </c>
      <c r="B5189" s="74" t="s">
        <v>5053</v>
      </c>
      <c r="C5189" s="73" t="s">
        <v>101</v>
      </c>
      <c r="D5189" s="75">
        <v>124356.97</v>
      </c>
      <c r="E5189" s="75">
        <v>124286.75</v>
      </c>
      <c r="F5189" s="73" t="s">
        <v>17</v>
      </c>
    </row>
    <row r="5190" spans="1:6" ht="25.5" x14ac:dyDescent="0.25">
      <c r="A5190" s="73">
        <v>103694</v>
      </c>
      <c r="B5190" s="74" t="s">
        <v>31308</v>
      </c>
      <c r="C5190" s="73" t="s">
        <v>101</v>
      </c>
      <c r="D5190" s="75">
        <v>114.04</v>
      </c>
      <c r="E5190" s="75">
        <v>110.43</v>
      </c>
      <c r="F5190" s="73" t="s">
        <v>17</v>
      </c>
    </row>
    <row r="5191" spans="1:6" ht="25.5" x14ac:dyDescent="0.25">
      <c r="A5191" s="73">
        <v>103695</v>
      </c>
      <c r="B5191" s="74" t="s">
        <v>5054</v>
      </c>
      <c r="C5191" s="73" t="s">
        <v>101</v>
      </c>
      <c r="D5191" s="75">
        <v>102.5</v>
      </c>
      <c r="E5191" s="75">
        <v>99.15</v>
      </c>
      <c r="F5191" s="73" t="s">
        <v>17</v>
      </c>
    </row>
    <row r="5192" spans="1:6" ht="38.25" x14ac:dyDescent="0.25">
      <c r="A5192" s="73">
        <v>103696</v>
      </c>
      <c r="B5192" s="74" t="s">
        <v>5055</v>
      </c>
      <c r="C5192" s="73" t="s">
        <v>101</v>
      </c>
      <c r="D5192" s="75">
        <v>143.79</v>
      </c>
      <c r="E5192" s="75">
        <v>137.84</v>
      </c>
      <c r="F5192" s="73" t="s">
        <v>17</v>
      </c>
    </row>
    <row r="5193" spans="1:6" ht="38.25" x14ac:dyDescent="0.25">
      <c r="A5193" s="73">
        <v>103697</v>
      </c>
      <c r="B5193" s="74" t="s">
        <v>5056</v>
      </c>
      <c r="C5193" s="73" t="s">
        <v>101</v>
      </c>
      <c r="D5193" s="75">
        <v>132.25</v>
      </c>
      <c r="E5193" s="75">
        <v>126.56</v>
      </c>
      <c r="F5193" s="73" t="s">
        <v>17</v>
      </c>
    </row>
    <row r="5194" spans="1:6" ht="25.5" x14ac:dyDescent="0.25">
      <c r="A5194" s="73">
        <v>103769</v>
      </c>
      <c r="B5194" s="74" t="s">
        <v>5057</v>
      </c>
      <c r="C5194" s="73" t="s">
        <v>101</v>
      </c>
      <c r="D5194" s="75">
        <v>3713.77</v>
      </c>
      <c r="E5194" s="75">
        <v>3672.3</v>
      </c>
      <c r="F5194" s="73" t="s">
        <v>17</v>
      </c>
    </row>
    <row r="5195" spans="1:6" ht="25.5" x14ac:dyDescent="0.25">
      <c r="A5195" s="73">
        <v>103782</v>
      </c>
      <c r="B5195" s="74" t="s">
        <v>5058</v>
      </c>
      <c r="C5195" s="73" t="s">
        <v>101</v>
      </c>
      <c r="D5195" s="75">
        <v>30.49</v>
      </c>
      <c r="E5195" s="75">
        <v>28.9</v>
      </c>
      <c r="F5195" s="73" t="s">
        <v>17</v>
      </c>
    </row>
    <row r="5196" spans="1:6" ht="38.25" x14ac:dyDescent="0.25">
      <c r="A5196" s="73">
        <v>103805</v>
      </c>
      <c r="B5196" s="74" t="s">
        <v>5059</v>
      </c>
      <c r="C5196" s="73" t="s">
        <v>101</v>
      </c>
      <c r="D5196" s="75">
        <v>19.940000000000001</v>
      </c>
      <c r="E5196" s="75">
        <v>18.82</v>
      </c>
      <c r="F5196" s="73" t="s">
        <v>17</v>
      </c>
    </row>
    <row r="5197" spans="1:6" ht="38.25" x14ac:dyDescent="0.25">
      <c r="A5197" s="73">
        <v>103806</v>
      </c>
      <c r="B5197" s="74" t="s">
        <v>5060</v>
      </c>
      <c r="C5197" s="73" t="s">
        <v>101</v>
      </c>
      <c r="D5197" s="75">
        <v>19.91</v>
      </c>
      <c r="E5197" s="75">
        <v>18.79</v>
      </c>
      <c r="F5197" s="73" t="s">
        <v>17</v>
      </c>
    </row>
    <row r="5198" spans="1:6" ht="38.25" x14ac:dyDescent="0.25">
      <c r="A5198" s="73">
        <v>103807</v>
      </c>
      <c r="B5198" s="74" t="s">
        <v>5061</v>
      </c>
      <c r="C5198" s="73" t="s">
        <v>101</v>
      </c>
      <c r="D5198" s="75">
        <v>23.89</v>
      </c>
      <c r="E5198" s="75">
        <v>23.17</v>
      </c>
      <c r="F5198" s="73" t="s">
        <v>17</v>
      </c>
    </row>
    <row r="5199" spans="1:6" ht="38.25" x14ac:dyDescent="0.25">
      <c r="A5199" s="73">
        <v>103808</v>
      </c>
      <c r="B5199" s="74" t="s">
        <v>5062</v>
      </c>
      <c r="C5199" s="73" t="s">
        <v>101</v>
      </c>
      <c r="D5199" s="75">
        <v>37.17</v>
      </c>
      <c r="E5199" s="75">
        <v>35.270000000000003</v>
      </c>
      <c r="F5199" s="73" t="s">
        <v>17</v>
      </c>
    </row>
    <row r="5200" spans="1:6" ht="38.25" x14ac:dyDescent="0.25">
      <c r="A5200" s="73">
        <v>103809</v>
      </c>
      <c r="B5200" s="74" t="s">
        <v>5063</v>
      </c>
      <c r="C5200" s="73" t="s">
        <v>101</v>
      </c>
      <c r="D5200" s="75">
        <v>36.86</v>
      </c>
      <c r="E5200" s="75">
        <v>34.96</v>
      </c>
      <c r="F5200" s="73" t="s">
        <v>17</v>
      </c>
    </row>
    <row r="5201" spans="1:6" ht="38.25" x14ac:dyDescent="0.25">
      <c r="A5201" s="73">
        <v>103810</v>
      </c>
      <c r="B5201" s="74" t="s">
        <v>5064</v>
      </c>
      <c r="C5201" s="73" t="s">
        <v>101</v>
      </c>
      <c r="D5201" s="75">
        <v>36.82</v>
      </c>
      <c r="E5201" s="75">
        <v>35.700000000000003</v>
      </c>
      <c r="F5201" s="73" t="s">
        <v>17</v>
      </c>
    </row>
    <row r="5202" spans="1:6" ht="38.25" x14ac:dyDescent="0.25">
      <c r="A5202" s="73">
        <v>103811</v>
      </c>
      <c r="B5202" s="74" t="s">
        <v>5065</v>
      </c>
      <c r="C5202" s="73" t="s">
        <v>101</v>
      </c>
      <c r="D5202" s="75">
        <v>40.590000000000003</v>
      </c>
      <c r="E5202" s="75">
        <v>39.39</v>
      </c>
      <c r="F5202" s="73" t="s">
        <v>17</v>
      </c>
    </row>
    <row r="5203" spans="1:6" ht="38.25" x14ac:dyDescent="0.25">
      <c r="A5203" s="73">
        <v>103812</v>
      </c>
      <c r="B5203" s="74" t="s">
        <v>5066</v>
      </c>
      <c r="C5203" s="73" t="s">
        <v>101</v>
      </c>
      <c r="D5203" s="75">
        <v>54.87</v>
      </c>
      <c r="E5203" s="75">
        <v>52.3</v>
      </c>
      <c r="F5203" s="73" t="s">
        <v>17</v>
      </c>
    </row>
    <row r="5204" spans="1:6" ht="38.25" x14ac:dyDescent="0.25">
      <c r="A5204" s="73">
        <v>103813</v>
      </c>
      <c r="B5204" s="74" t="s">
        <v>5067</v>
      </c>
      <c r="C5204" s="73" t="s">
        <v>101</v>
      </c>
      <c r="D5204" s="75">
        <v>52.99</v>
      </c>
      <c r="E5204" s="75">
        <v>50.42</v>
      </c>
      <c r="F5204" s="73" t="s">
        <v>17</v>
      </c>
    </row>
    <row r="5205" spans="1:6" ht="25.5" x14ac:dyDescent="0.25">
      <c r="A5205" s="73">
        <v>103814</v>
      </c>
      <c r="B5205" s="74" t="s">
        <v>5068</v>
      </c>
      <c r="C5205" s="73" t="s">
        <v>101</v>
      </c>
      <c r="D5205" s="75">
        <v>13.06</v>
      </c>
      <c r="E5205" s="75">
        <v>12.32</v>
      </c>
      <c r="F5205" s="73" t="s">
        <v>17</v>
      </c>
    </row>
    <row r="5206" spans="1:6" ht="38.25" x14ac:dyDescent="0.25">
      <c r="A5206" s="73">
        <v>103815</v>
      </c>
      <c r="B5206" s="74" t="s">
        <v>5069</v>
      </c>
      <c r="C5206" s="73" t="s">
        <v>101</v>
      </c>
      <c r="D5206" s="75">
        <v>13.09</v>
      </c>
      <c r="E5206" s="75">
        <v>12.35</v>
      </c>
      <c r="F5206" s="73" t="s">
        <v>17</v>
      </c>
    </row>
    <row r="5207" spans="1:6" ht="38.25" x14ac:dyDescent="0.25">
      <c r="A5207" s="73">
        <v>103816</v>
      </c>
      <c r="B5207" s="74" t="s">
        <v>5070</v>
      </c>
      <c r="C5207" s="73" t="s">
        <v>101</v>
      </c>
      <c r="D5207" s="75">
        <v>29.4</v>
      </c>
      <c r="E5207" s="75">
        <v>28.66</v>
      </c>
      <c r="F5207" s="73" t="s">
        <v>17</v>
      </c>
    </row>
    <row r="5208" spans="1:6" ht="38.25" x14ac:dyDescent="0.25">
      <c r="A5208" s="73">
        <v>103817</v>
      </c>
      <c r="B5208" s="74" t="s">
        <v>5071</v>
      </c>
      <c r="C5208" s="73" t="s">
        <v>101</v>
      </c>
      <c r="D5208" s="75">
        <v>482.73</v>
      </c>
      <c r="E5208" s="75">
        <v>481.99</v>
      </c>
      <c r="F5208" s="73" t="s">
        <v>17</v>
      </c>
    </row>
    <row r="5209" spans="1:6" ht="38.25" x14ac:dyDescent="0.25">
      <c r="A5209" s="73">
        <v>103818</v>
      </c>
      <c r="B5209" s="74" t="s">
        <v>5072</v>
      </c>
      <c r="C5209" s="73" t="s">
        <v>101</v>
      </c>
      <c r="D5209" s="75">
        <v>21.77</v>
      </c>
      <c r="E5209" s="75">
        <v>21.23</v>
      </c>
      <c r="F5209" s="73" t="s">
        <v>17</v>
      </c>
    </row>
    <row r="5210" spans="1:6" ht="25.5" x14ac:dyDescent="0.25">
      <c r="A5210" s="73">
        <v>103819</v>
      </c>
      <c r="B5210" s="74" t="s">
        <v>5073</v>
      </c>
      <c r="C5210" s="73" t="s">
        <v>101</v>
      </c>
      <c r="D5210" s="75">
        <v>23.03</v>
      </c>
      <c r="E5210" s="75">
        <v>21.76</v>
      </c>
      <c r="F5210" s="73" t="s">
        <v>17</v>
      </c>
    </row>
    <row r="5211" spans="1:6" ht="38.25" x14ac:dyDescent="0.25">
      <c r="A5211" s="73">
        <v>103820</v>
      </c>
      <c r="B5211" s="74" t="s">
        <v>5074</v>
      </c>
      <c r="C5211" s="73" t="s">
        <v>101</v>
      </c>
      <c r="D5211" s="75">
        <v>24.43</v>
      </c>
      <c r="E5211" s="75">
        <v>23.16</v>
      </c>
      <c r="F5211" s="73" t="s">
        <v>17</v>
      </c>
    </row>
    <row r="5212" spans="1:6" ht="38.25" x14ac:dyDescent="0.25">
      <c r="A5212" s="73">
        <v>103821</v>
      </c>
      <c r="B5212" s="74" t="s">
        <v>5075</v>
      </c>
      <c r="C5212" s="73" t="s">
        <v>101</v>
      </c>
      <c r="D5212" s="75">
        <v>565.5</v>
      </c>
      <c r="E5212" s="75">
        <v>564.23</v>
      </c>
      <c r="F5212" s="73" t="s">
        <v>17</v>
      </c>
    </row>
    <row r="5213" spans="1:6" ht="38.25" x14ac:dyDescent="0.25">
      <c r="A5213" s="73">
        <v>103822</v>
      </c>
      <c r="B5213" s="74" t="s">
        <v>5076</v>
      </c>
      <c r="C5213" s="73" t="s">
        <v>101</v>
      </c>
      <c r="D5213" s="75">
        <v>60.27</v>
      </c>
      <c r="E5213" s="75">
        <v>59</v>
      </c>
      <c r="F5213" s="73" t="s">
        <v>17</v>
      </c>
    </row>
    <row r="5214" spans="1:6" ht="38.25" x14ac:dyDescent="0.25">
      <c r="A5214" s="73">
        <v>103823</v>
      </c>
      <c r="B5214" s="74" t="s">
        <v>5077</v>
      </c>
      <c r="C5214" s="73" t="s">
        <v>101</v>
      </c>
      <c r="D5214" s="75">
        <v>19.89</v>
      </c>
      <c r="E5214" s="75">
        <v>18.89</v>
      </c>
      <c r="F5214" s="73" t="s">
        <v>17</v>
      </c>
    </row>
    <row r="5215" spans="1:6" ht="38.25" x14ac:dyDescent="0.25">
      <c r="A5215" s="73">
        <v>103824</v>
      </c>
      <c r="B5215" s="74" t="s">
        <v>5078</v>
      </c>
      <c r="C5215" s="73" t="s">
        <v>101</v>
      </c>
      <c r="D5215" s="75">
        <v>25.56</v>
      </c>
      <c r="E5215" s="75">
        <v>24.77</v>
      </c>
      <c r="F5215" s="73" t="s">
        <v>17</v>
      </c>
    </row>
    <row r="5216" spans="1:6" ht="38.25" x14ac:dyDescent="0.25">
      <c r="A5216" s="73">
        <v>103825</v>
      </c>
      <c r="B5216" s="74" t="s">
        <v>5079</v>
      </c>
      <c r="C5216" s="73" t="s">
        <v>101</v>
      </c>
      <c r="D5216" s="75">
        <v>30.24</v>
      </c>
      <c r="E5216" s="75">
        <v>29.35</v>
      </c>
      <c r="F5216" s="73" t="s">
        <v>17</v>
      </c>
    </row>
    <row r="5217" spans="1:6" ht="25.5" x14ac:dyDescent="0.25">
      <c r="A5217" s="73">
        <v>103826</v>
      </c>
      <c r="B5217" s="74" t="s">
        <v>5080</v>
      </c>
      <c r="C5217" s="73" t="s">
        <v>101</v>
      </c>
      <c r="D5217" s="75">
        <v>34.51</v>
      </c>
      <c r="E5217" s="75">
        <v>32.799999999999997</v>
      </c>
      <c r="F5217" s="73" t="s">
        <v>17</v>
      </c>
    </row>
    <row r="5218" spans="1:6" ht="38.25" x14ac:dyDescent="0.25">
      <c r="A5218" s="73">
        <v>103827</v>
      </c>
      <c r="B5218" s="74" t="s">
        <v>5081</v>
      </c>
      <c r="C5218" s="73" t="s">
        <v>101</v>
      </c>
      <c r="D5218" s="75">
        <v>34.51</v>
      </c>
      <c r="E5218" s="75">
        <v>32.799999999999997</v>
      </c>
      <c r="F5218" s="73" t="s">
        <v>17</v>
      </c>
    </row>
    <row r="5219" spans="1:6" ht="38.25" x14ac:dyDescent="0.25">
      <c r="A5219" s="73">
        <v>103828</v>
      </c>
      <c r="B5219" s="74" t="s">
        <v>5082</v>
      </c>
      <c r="C5219" s="73" t="s">
        <v>101</v>
      </c>
      <c r="D5219" s="75">
        <v>100.39</v>
      </c>
      <c r="E5219" s="75">
        <v>98.68</v>
      </c>
      <c r="F5219" s="73" t="s">
        <v>17</v>
      </c>
    </row>
    <row r="5220" spans="1:6" ht="38.25" x14ac:dyDescent="0.25">
      <c r="A5220" s="73">
        <v>103829</v>
      </c>
      <c r="B5220" s="74" t="s">
        <v>5083</v>
      </c>
      <c r="C5220" s="73" t="s">
        <v>101</v>
      </c>
      <c r="D5220" s="75">
        <v>625.02</v>
      </c>
      <c r="E5220" s="75">
        <v>623.30999999999995</v>
      </c>
      <c r="F5220" s="73" t="s">
        <v>17</v>
      </c>
    </row>
    <row r="5221" spans="1:6" ht="38.25" x14ac:dyDescent="0.25">
      <c r="A5221" s="73">
        <v>103830</v>
      </c>
      <c r="B5221" s="74" t="s">
        <v>5084</v>
      </c>
      <c r="C5221" s="73" t="s">
        <v>101</v>
      </c>
      <c r="D5221" s="75">
        <v>39.549999999999997</v>
      </c>
      <c r="E5221" s="75">
        <v>38.53</v>
      </c>
      <c r="F5221" s="73" t="s">
        <v>17</v>
      </c>
    </row>
    <row r="5222" spans="1:6" ht="38.25" x14ac:dyDescent="0.25">
      <c r="A5222" s="73">
        <v>103831</v>
      </c>
      <c r="B5222" s="74" t="s">
        <v>5085</v>
      </c>
      <c r="C5222" s="73" t="s">
        <v>101</v>
      </c>
      <c r="D5222" s="75">
        <v>29.67</v>
      </c>
      <c r="E5222" s="75">
        <v>28.18</v>
      </c>
      <c r="F5222" s="73" t="s">
        <v>17</v>
      </c>
    </row>
    <row r="5223" spans="1:6" ht="25.5" x14ac:dyDescent="0.25">
      <c r="A5223" s="73">
        <v>103832</v>
      </c>
      <c r="B5223" s="74" t="s">
        <v>5086</v>
      </c>
      <c r="C5223" s="73" t="s">
        <v>101</v>
      </c>
      <c r="D5223" s="75">
        <v>26.92</v>
      </c>
      <c r="E5223" s="75">
        <v>25.45</v>
      </c>
      <c r="F5223" s="73" t="s">
        <v>17</v>
      </c>
    </row>
    <row r="5224" spans="1:6" ht="25.5" x14ac:dyDescent="0.25">
      <c r="A5224" s="73">
        <v>103833</v>
      </c>
      <c r="B5224" s="74" t="s">
        <v>5087</v>
      </c>
      <c r="C5224" s="73" t="s">
        <v>101</v>
      </c>
      <c r="D5224" s="75">
        <v>49.29</v>
      </c>
      <c r="E5224" s="75">
        <v>46.76</v>
      </c>
      <c r="F5224" s="73" t="s">
        <v>17</v>
      </c>
    </row>
    <row r="5225" spans="1:6" ht="25.5" x14ac:dyDescent="0.25">
      <c r="A5225" s="73">
        <v>103834</v>
      </c>
      <c r="B5225" s="74" t="s">
        <v>5088</v>
      </c>
      <c r="C5225" s="73" t="s">
        <v>101</v>
      </c>
      <c r="D5225" s="75">
        <v>71.41</v>
      </c>
      <c r="E5225" s="75">
        <v>67.98</v>
      </c>
      <c r="F5225" s="73" t="s">
        <v>17</v>
      </c>
    </row>
    <row r="5226" spans="1:6" ht="38.25" x14ac:dyDescent="0.25">
      <c r="A5226" s="73">
        <v>103838</v>
      </c>
      <c r="B5226" s="74" t="s">
        <v>5089</v>
      </c>
      <c r="C5226" s="73" t="s">
        <v>101</v>
      </c>
      <c r="D5226" s="75">
        <v>19.13</v>
      </c>
      <c r="E5226" s="75">
        <v>18.09</v>
      </c>
      <c r="F5226" s="73" t="s">
        <v>17</v>
      </c>
    </row>
    <row r="5227" spans="1:6" ht="38.25" x14ac:dyDescent="0.25">
      <c r="A5227" s="73">
        <v>103839</v>
      </c>
      <c r="B5227" s="74" t="s">
        <v>5090</v>
      </c>
      <c r="C5227" s="73" t="s">
        <v>101</v>
      </c>
      <c r="D5227" s="75">
        <v>19.100000000000001</v>
      </c>
      <c r="E5227" s="75">
        <v>18.059999999999999</v>
      </c>
      <c r="F5227" s="73" t="s">
        <v>17</v>
      </c>
    </row>
    <row r="5228" spans="1:6" ht="38.25" x14ac:dyDescent="0.25">
      <c r="A5228" s="73">
        <v>103840</v>
      </c>
      <c r="B5228" s="74" t="s">
        <v>5091</v>
      </c>
      <c r="C5228" s="73" t="s">
        <v>101</v>
      </c>
      <c r="D5228" s="75">
        <v>23.49</v>
      </c>
      <c r="E5228" s="75">
        <v>22.81</v>
      </c>
      <c r="F5228" s="73" t="s">
        <v>17</v>
      </c>
    </row>
    <row r="5229" spans="1:6" ht="38.25" x14ac:dyDescent="0.25">
      <c r="A5229" s="73">
        <v>103841</v>
      </c>
      <c r="B5229" s="74" t="s">
        <v>5092</v>
      </c>
      <c r="C5229" s="73" t="s">
        <v>101</v>
      </c>
      <c r="D5229" s="75">
        <v>30.93</v>
      </c>
      <c r="E5229" s="75">
        <v>29.54</v>
      </c>
      <c r="F5229" s="73" t="s">
        <v>17</v>
      </c>
    </row>
    <row r="5230" spans="1:6" ht="38.25" x14ac:dyDescent="0.25">
      <c r="A5230" s="73">
        <v>103842</v>
      </c>
      <c r="B5230" s="74" t="s">
        <v>5093</v>
      </c>
      <c r="C5230" s="73" t="s">
        <v>101</v>
      </c>
      <c r="D5230" s="75">
        <v>30.62</v>
      </c>
      <c r="E5230" s="75">
        <v>29.23</v>
      </c>
      <c r="F5230" s="73" t="s">
        <v>17</v>
      </c>
    </row>
    <row r="5231" spans="1:6" ht="38.25" x14ac:dyDescent="0.25">
      <c r="A5231" s="73">
        <v>103843</v>
      </c>
      <c r="B5231" s="74" t="s">
        <v>5094</v>
      </c>
      <c r="C5231" s="73" t="s">
        <v>101</v>
      </c>
      <c r="D5231" s="75">
        <v>33.69</v>
      </c>
      <c r="E5231" s="75">
        <v>32.840000000000003</v>
      </c>
      <c r="F5231" s="73" t="s">
        <v>17</v>
      </c>
    </row>
    <row r="5232" spans="1:6" ht="38.25" x14ac:dyDescent="0.25">
      <c r="A5232" s="73">
        <v>103844</v>
      </c>
      <c r="B5232" s="74" t="s">
        <v>5095</v>
      </c>
      <c r="C5232" s="73" t="s">
        <v>101</v>
      </c>
      <c r="D5232" s="75">
        <v>37.47</v>
      </c>
      <c r="E5232" s="75">
        <v>36.53</v>
      </c>
      <c r="F5232" s="73" t="s">
        <v>17</v>
      </c>
    </row>
    <row r="5233" spans="1:6" ht="38.25" x14ac:dyDescent="0.25">
      <c r="A5233" s="73">
        <v>103845</v>
      </c>
      <c r="B5233" s="74" t="s">
        <v>5096</v>
      </c>
      <c r="C5233" s="73" t="s">
        <v>101</v>
      </c>
      <c r="D5233" s="75">
        <v>43.97</v>
      </c>
      <c r="E5233" s="75">
        <v>42.28</v>
      </c>
      <c r="F5233" s="73" t="s">
        <v>17</v>
      </c>
    </row>
    <row r="5234" spans="1:6" ht="38.25" x14ac:dyDescent="0.25">
      <c r="A5234" s="73">
        <v>103846</v>
      </c>
      <c r="B5234" s="74" t="s">
        <v>5097</v>
      </c>
      <c r="C5234" s="73" t="s">
        <v>101</v>
      </c>
      <c r="D5234" s="75">
        <v>42.09</v>
      </c>
      <c r="E5234" s="75">
        <v>40.4</v>
      </c>
      <c r="F5234" s="73" t="s">
        <v>17</v>
      </c>
    </row>
    <row r="5235" spans="1:6" ht="25.5" x14ac:dyDescent="0.25">
      <c r="A5235" s="73">
        <v>103847</v>
      </c>
      <c r="B5235" s="74" t="s">
        <v>5098</v>
      </c>
      <c r="C5235" s="73" t="s">
        <v>101</v>
      </c>
      <c r="D5235" s="75">
        <v>12.52</v>
      </c>
      <c r="E5235" s="75">
        <v>11.82</v>
      </c>
      <c r="F5235" s="73" t="s">
        <v>17</v>
      </c>
    </row>
    <row r="5236" spans="1:6" ht="38.25" x14ac:dyDescent="0.25">
      <c r="A5236" s="73">
        <v>103848</v>
      </c>
      <c r="B5236" s="74" t="s">
        <v>5099</v>
      </c>
      <c r="C5236" s="73" t="s">
        <v>101</v>
      </c>
      <c r="D5236" s="75">
        <v>12.55</v>
      </c>
      <c r="E5236" s="75">
        <v>11.85</v>
      </c>
      <c r="F5236" s="73" t="s">
        <v>17</v>
      </c>
    </row>
    <row r="5237" spans="1:6" ht="38.25" x14ac:dyDescent="0.25">
      <c r="A5237" s="73">
        <v>103849</v>
      </c>
      <c r="B5237" s="74" t="s">
        <v>5100</v>
      </c>
      <c r="C5237" s="73" t="s">
        <v>101</v>
      </c>
      <c r="D5237" s="75">
        <v>28.86</v>
      </c>
      <c r="E5237" s="75">
        <v>28.16</v>
      </c>
      <c r="F5237" s="73" t="s">
        <v>17</v>
      </c>
    </row>
    <row r="5238" spans="1:6" ht="38.25" x14ac:dyDescent="0.25">
      <c r="A5238" s="73">
        <v>103850</v>
      </c>
      <c r="B5238" s="74" t="s">
        <v>5101</v>
      </c>
      <c r="C5238" s="73" t="s">
        <v>101</v>
      </c>
      <c r="D5238" s="75">
        <v>482.19</v>
      </c>
      <c r="E5238" s="75">
        <v>481.49</v>
      </c>
      <c r="F5238" s="73" t="s">
        <v>17</v>
      </c>
    </row>
    <row r="5239" spans="1:6" ht="38.25" x14ac:dyDescent="0.25">
      <c r="A5239" s="73">
        <v>103851</v>
      </c>
      <c r="B5239" s="74" t="s">
        <v>5102</v>
      </c>
      <c r="C5239" s="73" t="s">
        <v>101</v>
      </c>
      <c r="D5239" s="75">
        <v>21.49</v>
      </c>
      <c r="E5239" s="75">
        <v>20.98</v>
      </c>
      <c r="F5239" s="73" t="s">
        <v>17</v>
      </c>
    </row>
    <row r="5240" spans="1:6" ht="25.5" x14ac:dyDescent="0.25">
      <c r="A5240" s="73">
        <v>103852</v>
      </c>
      <c r="B5240" s="74" t="s">
        <v>5103</v>
      </c>
      <c r="C5240" s="73" t="s">
        <v>101</v>
      </c>
      <c r="D5240" s="75">
        <v>18.850000000000001</v>
      </c>
      <c r="E5240" s="75">
        <v>17.920000000000002</v>
      </c>
      <c r="F5240" s="73" t="s">
        <v>17</v>
      </c>
    </row>
    <row r="5241" spans="1:6" ht="38.25" x14ac:dyDescent="0.25">
      <c r="A5241" s="73">
        <v>103853</v>
      </c>
      <c r="B5241" s="74" t="s">
        <v>5104</v>
      </c>
      <c r="C5241" s="73" t="s">
        <v>101</v>
      </c>
      <c r="D5241" s="75">
        <v>20.25</v>
      </c>
      <c r="E5241" s="75">
        <v>19.32</v>
      </c>
      <c r="F5241" s="73" t="s">
        <v>17</v>
      </c>
    </row>
    <row r="5242" spans="1:6" ht="38.25" x14ac:dyDescent="0.25">
      <c r="A5242" s="73">
        <v>103854</v>
      </c>
      <c r="B5242" s="74" t="s">
        <v>5105</v>
      </c>
      <c r="C5242" s="73" t="s">
        <v>101</v>
      </c>
      <c r="D5242" s="75">
        <v>561.32000000000005</v>
      </c>
      <c r="E5242" s="75">
        <v>560.39</v>
      </c>
      <c r="F5242" s="73" t="s">
        <v>17</v>
      </c>
    </row>
    <row r="5243" spans="1:6" ht="38.25" x14ac:dyDescent="0.25">
      <c r="A5243" s="73">
        <v>103855</v>
      </c>
      <c r="B5243" s="74" t="s">
        <v>5106</v>
      </c>
      <c r="C5243" s="73" t="s">
        <v>101</v>
      </c>
      <c r="D5243" s="75">
        <v>56.09</v>
      </c>
      <c r="E5243" s="75">
        <v>55.16</v>
      </c>
      <c r="F5243" s="73" t="s">
        <v>17</v>
      </c>
    </row>
    <row r="5244" spans="1:6" ht="38.25" x14ac:dyDescent="0.25">
      <c r="A5244" s="73">
        <v>103856</v>
      </c>
      <c r="B5244" s="74" t="s">
        <v>5107</v>
      </c>
      <c r="C5244" s="73" t="s">
        <v>101</v>
      </c>
      <c r="D5244" s="75">
        <v>17.66</v>
      </c>
      <c r="E5244" s="75">
        <v>16.850000000000001</v>
      </c>
      <c r="F5244" s="73" t="s">
        <v>17</v>
      </c>
    </row>
    <row r="5245" spans="1:6" ht="38.25" x14ac:dyDescent="0.25">
      <c r="A5245" s="73">
        <v>103857</v>
      </c>
      <c r="B5245" s="74" t="s">
        <v>5108</v>
      </c>
      <c r="C5245" s="73" t="s">
        <v>101</v>
      </c>
      <c r="D5245" s="75">
        <v>23.47</v>
      </c>
      <c r="E5245" s="75">
        <v>22.84</v>
      </c>
      <c r="F5245" s="73" t="s">
        <v>17</v>
      </c>
    </row>
    <row r="5246" spans="1:6" ht="38.25" x14ac:dyDescent="0.25">
      <c r="A5246" s="73">
        <v>103858</v>
      </c>
      <c r="B5246" s="74" t="s">
        <v>5109</v>
      </c>
      <c r="C5246" s="73" t="s">
        <v>101</v>
      </c>
      <c r="D5246" s="75">
        <v>28.14</v>
      </c>
      <c r="E5246" s="75">
        <v>27.42</v>
      </c>
      <c r="F5246" s="73" t="s">
        <v>17</v>
      </c>
    </row>
    <row r="5247" spans="1:6" ht="25.5" x14ac:dyDescent="0.25">
      <c r="A5247" s="73">
        <v>103859</v>
      </c>
      <c r="B5247" s="74" t="s">
        <v>5110</v>
      </c>
      <c r="C5247" s="73" t="s">
        <v>101</v>
      </c>
      <c r="D5247" s="75">
        <v>27.71</v>
      </c>
      <c r="E5247" s="75">
        <v>26.59</v>
      </c>
      <c r="F5247" s="73" t="s">
        <v>17</v>
      </c>
    </row>
    <row r="5248" spans="1:6" ht="38.25" x14ac:dyDescent="0.25">
      <c r="A5248" s="73">
        <v>103860</v>
      </c>
      <c r="B5248" s="74" t="s">
        <v>5111</v>
      </c>
      <c r="C5248" s="73" t="s">
        <v>101</v>
      </c>
      <c r="D5248" s="75">
        <v>27.71</v>
      </c>
      <c r="E5248" s="75">
        <v>26.59</v>
      </c>
      <c r="F5248" s="73" t="s">
        <v>17</v>
      </c>
    </row>
    <row r="5249" spans="1:6" ht="38.25" x14ac:dyDescent="0.25">
      <c r="A5249" s="73">
        <v>103861</v>
      </c>
      <c r="B5249" s="74" t="s">
        <v>5112</v>
      </c>
      <c r="C5249" s="73" t="s">
        <v>101</v>
      </c>
      <c r="D5249" s="75">
        <v>93.59</v>
      </c>
      <c r="E5249" s="75">
        <v>92.47</v>
      </c>
      <c r="F5249" s="73" t="s">
        <v>17</v>
      </c>
    </row>
    <row r="5250" spans="1:6" ht="38.25" x14ac:dyDescent="0.25">
      <c r="A5250" s="73">
        <v>103862</v>
      </c>
      <c r="B5250" s="74" t="s">
        <v>5113</v>
      </c>
      <c r="C5250" s="73" t="s">
        <v>101</v>
      </c>
      <c r="D5250" s="75">
        <v>618.22</v>
      </c>
      <c r="E5250" s="75">
        <v>617.1</v>
      </c>
      <c r="F5250" s="73" t="s">
        <v>17</v>
      </c>
    </row>
    <row r="5251" spans="1:6" ht="38.25" x14ac:dyDescent="0.25">
      <c r="A5251" s="73">
        <v>103863</v>
      </c>
      <c r="B5251" s="74" t="s">
        <v>5114</v>
      </c>
      <c r="C5251" s="73" t="s">
        <v>101</v>
      </c>
      <c r="D5251" s="75">
        <v>36.130000000000003</v>
      </c>
      <c r="E5251" s="75">
        <v>35.4</v>
      </c>
      <c r="F5251" s="73" t="s">
        <v>17</v>
      </c>
    </row>
    <row r="5252" spans="1:6" ht="38.25" x14ac:dyDescent="0.25">
      <c r="A5252" s="73">
        <v>103864</v>
      </c>
      <c r="B5252" s="74" t="s">
        <v>5115</v>
      </c>
      <c r="C5252" s="73" t="s">
        <v>101</v>
      </c>
      <c r="D5252" s="75">
        <v>24.08</v>
      </c>
      <c r="E5252" s="75">
        <v>23.05</v>
      </c>
      <c r="F5252" s="73" t="s">
        <v>17</v>
      </c>
    </row>
    <row r="5253" spans="1:6" ht="25.5" x14ac:dyDescent="0.25">
      <c r="A5253" s="73">
        <v>103865</v>
      </c>
      <c r="B5253" s="74" t="s">
        <v>5116</v>
      </c>
      <c r="C5253" s="73" t="s">
        <v>101</v>
      </c>
      <c r="D5253" s="75">
        <v>25.85</v>
      </c>
      <c r="E5253" s="75">
        <v>24.47</v>
      </c>
      <c r="F5253" s="73" t="s">
        <v>17</v>
      </c>
    </row>
    <row r="5254" spans="1:6" ht="25.5" x14ac:dyDescent="0.25">
      <c r="A5254" s="73">
        <v>103866</v>
      </c>
      <c r="B5254" s="74" t="s">
        <v>5117</v>
      </c>
      <c r="C5254" s="73" t="s">
        <v>101</v>
      </c>
      <c r="D5254" s="75">
        <v>40.950000000000003</v>
      </c>
      <c r="E5254" s="75">
        <v>39.1</v>
      </c>
      <c r="F5254" s="73" t="s">
        <v>17</v>
      </c>
    </row>
    <row r="5255" spans="1:6" ht="25.5" x14ac:dyDescent="0.25">
      <c r="A5255" s="73">
        <v>103867</v>
      </c>
      <c r="B5255" s="74" t="s">
        <v>5118</v>
      </c>
      <c r="C5255" s="73" t="s">
        <v>101</v>
      </c>
      <c r="D5255" s="75">
        <v>56.83</v>
      </c>
      <c r="E5255" s="75">
        <v>54.59</v>
      </c>
      <c r="F5255" s="73" t="s">
        <v>17</v>
      </c>
    </row>
    <row r="5256" spans="1:6" ht="38.25" x14ac:dyDescent="0.25">
      <c r="A5256" s="73">
        <v>103874</v>
      </c>
      <c r="B5256" s="74" t="s">
        <v>5119</v>
      </c>
      <c r="C5256" s="73" t="s">
        <v>101</v>
      </c>
      <c r="D5256" s="75">
        <v>19.989999999999998</v>
      </c>
      <c r="E5256" s="75">
        <v>18.87</v>
      </c>
      <c r="F5256" s="73" t="s">
        <v>17</v>
      </c>
    </row>
    <row r="5257" spans="1:6" ht="38.25" x14ac:dyDescent="0.25">
      <c r="A5257" s="73">
        <v>103875</v>
      </c>
      <c r="B5257" s="74" t="s">
        <v>5120</v>
      </c>
      <c r="C5257" s="73" t="s">
        <v>101</v>
      </c>
      <c r="D5257" s="75">
        <v>19.96</v>
      </c>
      <c r="E5257" s="75">
        <v>18.84</v>
      </c>
      <c r="F5257" s="73" t="s">
        <v>17</v>
      </c>
    </row>
    <row r="5258" spans="1:6" ht="38.25" x14ac:dyDescent="0.25">
      <c r="A5258" s="73">
        <v>103876</v>
      </c>
      <c r="B5258" s="74" t="s">
        <v>5121</v>
      </c>
      <c r="C5258" s="73" t="s">
        <v>101</v>
      </c>
      <c r="D5258" s="75">
        <v>23.92</v>
      </c>
      <c r="E5258" s="75">
        <v>23.2</v>
      </c>
      <c r="F5258" s="73" t="s">
        <v>17</v>
      </c>
    </row>
    <row r="5259" spans="1:6" ht="38.25" x14ac:dyDescent="0.25">
      <c r="A5259" s="73">
        <v>103877</v>
      </c>
      <c r="B5259" s="74" t="s">
        <v>5122</v>
      </c>
      <c r="C5259" s="73" t="s">
        <v>101</v>
      </c>
      <c r="D5259" s="75">
        <v>29.99</v>
      </c>
      <c r="E5259" s="75">
        <v>28.68</v>
      </c>
      <c r="F5259" s="73" t="s">
        <v>17</v>
      </c>
    </row>
    <row r="5260" spans="1:6" ht="38.25" x14ac:dyDescent="0.25">
      <c r="A5260" s="73">
        <v>103878</v>
      </c>
      <c r="B5260" s="74" t="s">
        <v>5123</v>
      </c>
      <c r="C5260" s="73" t="s">
        <v>101</v>
      </c>
      <c r="D5260" s="75">
        <v>29.68</v>
      </c>
      <c r="E5260" s="75">
        <v>28.37</v>
      </c>
      <c r="F5260" s="73" t="s">
        <v>17</v>
      </c>
    </row>
    <row r="5261" spans="1:6" ht="38.25" x14ac:dyDescent="0.25">
      <c r="A5261" s="73">
        <v>103879</v>
      </c>
      <c r="B5261" s="74" t="s">
        <v>5124</v>
      </c>
      <c r="C5261" s="73" t="s">
        <v>101</v>
      </c>
      <c r="D5261" s="75">
        <v>33.24</v>
      </c>
      <c r="E5261" s="75">
        <v>32.42</v>
      </c>
      <c r="F5261" s="73" t="s">
        <v>17</v>
      </c>
    </row>
    <row r="5262" spans="1:6" ht="38.25" x14ac:dyDescent="0.25">
      <c r="A5262" s="73">
        <v>103880</v>
      </c>
      <c r="B5262" s="74" t="s">
        <v>5125</v>
      </c>
      <c r="C5262" s="73" t="s">
        <v>101</v>
      </c>
      <c r="D5262" s="75">
        <v>37.01</v>
      </c>
      <c r="E5262" s="75">
        <v>36.1</v>
      </c>
      <c r="F5262" s="73" t="s">
        <v>17</v>
      </c>
    </row>
    <row r="5263" spans="1:6" ht="38.25" x14ac:dyDescent="0.25">
      <c r="A5263" s="73">
        <v>103881</v>
      </c>
      <c r="B5263" s="74" t="s">
        <v>5126</v>
      </c>
      <c r="C5263" s="73" t="s">
        <v>101</v>
      </c>
      <c r="D5263" s="75">
        <v>41.51</v>
      </c>
      <c r="E5263" s="75">
        <v>40.01</v>
      </c>
      <c r="F5263" s="73" t="s">
        <v>17</v>
      </c>
    </row>
    <row r="5264" spans="1:6" ht="38.25" x14ac:dyDescent="0.25">
      <c r="A5264" s="73">
        <v>103882</v>
      </c>
      <c r="B5264" s="74" t="s">
        <v>5127</v>
      </c>
      <c r="C5264" s="73" t="s">
        <v>101</v>
      </c>
      <c r="D5264" s="75">
        <v>39.630000000000003</v>
      </c>
      <c r="E5264" s="75">
        <v>38.130000000000003</v>
      </c>
      <c r="F5264" s="73" t="s">
        <v>17</v>
      </c>
    </row>
    <row r="5265" spans="1:6" ht="25.5" x14ac:dyDescent="0.25">
      <c r="A5265" s="73">
        <v>103883</v>
      </c>
      <c r="B5265" s="74" t="s">
        <v>5128</v>
      </c>
      <c r="C5265" s="73" t="s">
        <v>101</v>
      </c>
      <c r="D5265" s="75">
        <v>13.07</v>
      </c>
      <c r="E5265" s="75">
        <v>12.32</v>
      </c>
      <c r="F5265" s="73" t="s">
        <v>17</v>
      </c>
    </row>
    <row r="5266" spans="1:6" ht="38.25" x14ac:dyDescent="0.25">
      <c r="A5266" s="73">
        <v>103884</v>
      </c>
      <c r="B5266" s="74" t="s">
        <v>5129</v>
      </c>
      <c r="C5266" s="73" t="s">
        <v>101</v>
      </c>
      <c r="D5266" s="75">
        <v>13.1</v>
      </c>
      <c r="E5266" s="75">
        <v>12.35</v>
      </c>
      <c r="F5266" s="73" t="s">
        <v>17</v>
      </c>
    </row>
    <row r="5267" spans="1:6" ht="38.25" x14ac:dyDescent="0.25">
      <c r="A5267" s="73">
        <v>103885</v>
      </c>
      <c r="B5267" s="74" t="s">
        <v>5130</v>
      </c>
      <c r="C5267" s="73" t="s">
        <v>101</v>
      </c>
      <c r="D5267" s="75">
        <v>29.41</v>
      </c>
      <c r="E5267" s="75">
        <v>28.66</v>
      </c>
      <c r="F5267" s="73" t="s">
        <v>17</v>
      </c>
    </row>
    <row r="5268" spans="1:6" ht="38.25" x14ac:dyDescent="0.25">
      <c r="A5268" s="73">
        <v>103886</v>
      </c>
      <c r="B5268" s="74" t="s">
        <v>5131</v>
      </c>
      <c r="C5268" s="73" t="s">
        <v>101</v>
      </c>
      <c r="D5268" s="75">
        <v>482.74</v>
      </c>
      <c r="E5268" s="75">
        <v>481.99</v>
      </c>
      <c r="F5268" s="73" t="s">
        <v>17</v>
      </c>
    </row>
    <row r="5269" spans="1:6" ht="38.25" x14ac:dyDescent="0.25">
      <c r="A5269" s="73">
        <v>103887</v>
      </c>
      <c r="B5269" s="74" t="s">
        <v>5132</v>
      </c>
      <c r="C5269" s="73" t="s">
        <v>101</v>
      </c>
      <c r="D5269" s="75">
        <v>21.77</v>
      </c>
      <c r="E5269" s="75">
        <v>21.24</v>
      </c>
      <c r="F5269" s="73" t="s">
        <v>17</v>
      </c>
    </row>
    <row r="5270" spans="1:6" ht="25.5" x14ac:dyDescent="0.25">
      <c r="A5270" s="73">
        <v>103888</v>
      </c>
      <c r="B5270" s="74" t="s">
        <v>5133</v>
      </c>
      <c r="C5270" s="73" t="s">
        <v>101</v>
      </c>
      <c r="D5270" s="75">
        <v>18.18</v>
      </c>
      <c r="E5270" s="75">
        <v>17.3</v>
      </c>
      <c r="F5270" s="73" t="s">
        <v>17</v>
      </c>
    </row>
    <row r="5271" spans="1:6" ht="38.25" x14ac:dyDescent="0.25">
      <c r="A5271" s="73">
        <v>103889</v>
      </c>
      <c r="B5271" s="74" t="s">
        <v>5134</v>
      </c>
      <c r="C5271" s="73" t="s">
        <v>101</v>
      </c>
      <c r="D5271" s="75">
        <v>19.579999999999998</v>
      </c>
      <c r="E5271" s="75">
        <v>18.7</v>
      </c>
      <c r="F5271" s="73" t="s">
        <v>17</v>
      </c>
    </row>
    <row r="5272" spans="1:6" ht="38.25" x14ac:dyDescent="0.25">
      <c r="A5272" s="73">
        <v>103890</v>
      </c>
      <c r="B5272" s="74" t="s">
        <v>5135</v>
      </c>
      <c r="C5272" s="73" t="s">
        <v>101</v>
      </c>
      <c r="D5272" s="75">
        <v>560.65</v>
      </c>
      <c r="E5272" s="75">
        <v>559.77</v>
      </c>
      <c r="F5272" s="73" t="s">
        <v>17</v>
      </c>
    </row>
    <row r="5273" spans="1:6" ht="38.25" x14ac:dyDescent="0.25">
      <c r="A5273" s="73">
        <v>103891</v>
      </c>
      <c r="B5273" s="74" t="s">
        <v>5136</v>
      </c>
      <c r="C5273" s="73" t="s">
        <v>101</v>
      </c>
      <c r="D5273" s="75">
        <v>55.42</v>
      </c>
      <c r="E5273" s="75">
        <v>54.54</v>
      </c>
      <c r="F5273" s="73" t="s">
        <v>17</v>
      </c>
    </row>
    <row r="5274" spans="1:6" ht="38.25" x14ac:dyDescent="0.25">
      <c r="A5274" s="73">
        <v>103892</v>
      </c>
      <c r="B5274" s="74" t="s">
        <v>5137</v>
      </c>
      <c r="C5274" s="73" t="s">
        <v>101</v>
      </c>
      <c r="D5274" s="75">
        <v>17.64</v>
      </c>
      <c r="E5274" s="75">
        <v>16.829999999999998</v>
      </c>
      <c r="F5274" s="73" t="s">
        <v>17</v>
      </c>
    </row>
    <row r="5275" spans="1:6" ht="38.25" x14ac:dyDescent="0.25">
      <c r="A5275" s="73">
        <v>103893</v>
      </c>
      <c r="B5275" s="74" t="s">
        <v>5138</v>
      </c>
      <c r="C5275" s="73" t="s">
        <v>101</v>
      </c>
      <c r="D5275" s="75">
        <v>23.14</v>
      </c>
      <c r="E5275" s="75">
        <v>22.54</v>
      </c>
      <c r="F5275" s="73" t="s">
        <v>17</v>
      </c>
    </row>
    <row r="5276" spans="1:6" ht="38.25" x14ac:dyDescent="0.25">
      <c r="A5276" s="73">
        <v>103894</v>
      </c>
      <c r="B5276" s="74" t="s">
        <v>5139</v>
      </c>
      <c r="C5276" s="73" t="s">
        <v>101</v>
      </c>
      <c r="D5276" s="75">
        <v>27.82</v>
      </c>
      <c r="E5276" s="75">
        <v>27.12</v>
      </c>
      <c r="F5276" s="73" t="s">
        <v>17</v>
      </c>
    </row>
    <row r="5277" spans="1:6" ht="25.5" x14ac:dyDescent="0.25">
      <c r="A5277" s="73">
        <v>103895</v>
      </c>
      <c r="B5277" s="74" t="s">
        <v>5140</v>
      </c>
      <c r="C5277" s="73" t="s">
        <v>101</v>
      </c>
      <c r="D5277" s="75">
        <v>26.01</v>
      </c>
      <c r="E5277" s="75">
        <v>25.01</v>
      </c>
      <c r="F5277" s="73" t="s">
        <v>17</v>
      </c>
    </row>
    <row r="5278" spans="1:6" ht="38.25" x14ac:dyDescent="0.25">
      <c r="A5278" s="73">
        <v>103896</v>
      </c>
      <c r="B5278" s="74" t="s">
        <v>5141</v>
      </c>
      <c r="C5278" s="73" t="s">
        <v>101</v>
      </c>
      <c r="D5278" s="75">
        <v>26.01</v>
      </c>
      <c r="E5278" s="75">
        <v>25.01</v>
      </c>
      <c r="F5278" s="73" t="s">
        <v>17</v>
      </c>
    </row>
    <row r="5279" spans="1:6" ht="38.25" x14ac:dyDescent="0.25">
      <c r="A5279" s="73">
        <v>103897</v>
      </c>
      <c r="B5279" s="74" t="s">
        <v>5142</v>
      </c>
      <c r="C5279" s="73" t="s">
        <v>101</v>
      </c>
      <c r="D5279" s="75">
        <v>91.89</v>
      </c>
      <c r="E5279" s="75">
        <v>90.89</v>
      </c>
      <c r="F5279" s="73" t="s">
        <v>17</v>
      </c>
    </row>
    <row r="5280" spans="1:6" ht="38.25" x14ac:dyDescent="0.25">
      <c r="A5280" s="73">
        <v>103898</v>
      </c>
      <c r="B5280" s="74" t="s">
        <v>5143</v>
      </c>
      <c r="C5280" s="73" t="s">
        <v>101</v>
      </c>
      <c r="D5280" s="75">
        <v>616.52</v>
      </c>
      <c r="E5280" s="75">
        <v>615.52</v>
      </c>
      <c r="F5280" s="73" t="s">
        <v>17</v>
      </c>
    </row>
    <row r="5281" spans="1:6" ht="38.25" x14ac:dyDescent="0.25">
      <c r="A5281" s="73">
        <v>103899</v>
      </c>
      <c r="B5281" s="74" t="s">
        <v>5144</v>
      </c>
      <c r="C5281" s="73" t="s">
        <v>101</v>
      </c>
      <c r="D5281" s="75">
        <v>35.29</v>
      </c>
      <c r="E5281" s="75">
        <v>34.619999999999997</v>
      </c>
      <c r="F5281" s="73" t="s">
        <v>17</v>
      </c>
    </row>
    <row r="5282" spans="1:6" ht="38.25" x14ac:dyDescent="0.25">
      <c r="A5282" s="73">
        <v>103900</v>
      </c>
      <c r="B5282" s="74" t="s">
        <v>5145</v>
      </c>
      <c r="C5282" s="73" t="s">
        <v>101</v>
      </c>
      <c r="D5282" s="75">
        <v>22.74</v>
      </c>
      <c r="E5282" s="75">
        <v>21.8</v>
      </c>
      <c r="F5282" s="73" t="s">
        <v>17</v>
      </c>
    </row>
    <row r="5283" spans="1:6" ht="25.5" x14ac:dyDescent="0.25">
      <c r="A5283" s="73">
        <v>103901</v>
      </c>
      <c r="B5283" s="74" t="s">
        <v>5146</v>
      </c>
      <c r="C5283" s="73" t="s">
        <v>101</v>
      </c>
      <c r="D5283" s="75">
        <v>26.99</v>
      </c>
      <c r="E5283" s="75">
        <v>25.5</v>
      </c>
      <c r="F5283" s="73" t="s">
        <v>17</v>
      </c>
    </row>
    <row r="5284" spans="1:6" ht="25.5" x14ac:dyDescent="0.25">
      <c r="A5284" s="73">
        <v>103902</v>
      </c>
      <c r="B5284" s="74" t="s">
        <v>5147</v>
      </c>
      <c r="C5284" s="73" t="s">
        <v>101</v>
      </c>
      <c r="D5284" s="75">
        <v>39.69</v>
      </c>
      <c r="E5284" s="75">
        <v>37.93</v>
      </c>
      <c r="F5284" s="73" t="s">
        <v>17</v>
      </c>
    </row>
    <row r="5285" spans="1:6" ht="25.5" x14ac:dyDescent="0.25">
      <c r="A5285" s="73">
        <v>103903</v>
      </c>
      <c r="B5285" s="74" t="s">
        <v>5148</v>
      </c>
      <c r="C5285" s="73" t="s">
        <v>101</v>
      </c>
      <c r="D5285" s="75">
        <v>53.54</v>
      </c>
      <c r="E5285" s="75">
        <v>51.55</v>
      </c>
      <c r="F5285" s="73" t="s">
        <v>17</v>
      </c>
    </row>
    <row r="5286" spans="1:6" ht="25.5" x14ac:dyDescent="0.25">
      <c r="A5286" s="73">
        <v>103947</v>
      </c>
      <c r="B5286" s="74" t="s">
        <v>5149</v>
      </c>
      <c r="C5286" s="73" t="s">
        <v>101</v>
      </c>
      <c r="D5286" s="75">
        <v>6.96</v>
      </c>
      <c r="E5286" s="75">
        <v>6.53</v>
      </c>
      <c r="F5286" s="73" t="s">
        <v>17</v>
      </c>
    </row>
    <row r="5287" spans="1:6" ht="25.5" x14ac:dyDescent="0.25">
      <c r="A5287" s="73">
        <v>103948</v>
      </c>
      <c r="B5287" s="74" t="s">
        <v>5150</v>
      </c>
      <c r="C5287" s="73" t="s">
        <v>101</v>
      </c>
      <c r="D5287" s="75">
        <v>8.68</v>
      </c>
      <c r="E5287" s="75">
        <v>8.18</v>
      </c>
      <c r="F5287" s="73" t="s">
        <v>17</v>
      </c>
    </row>
    <row r="5288" spans="1:6" ht="25.5" x14ac:dyDescent="0.25">
      <c r="A5288" s="73">
        <v>103949</v>
      </c>
      <c r="B5288" s="74" t="s">
        <v>5151</v>
      </c>
      <c r="C5288" s="73" t="s">
        <v>101</v>
      </c>
      <c r="D5288" s="75">
        <v>10.210000000000001</v>
      </c>
      <c r="E5288" s="75">
        <v>9.74</v>
      </c>
      <c r="F5288" s="73" t="s">
        <v>17</v>
      </c>
    </row>
    <row r="5289" spans="1:6" ht="38.25" x14ac:dyDescent="0.25">
      <c r="A5289" s="73">
        <v>103950</v>
      </c>
      <c r="B5289" s="74" t="s">
        <v>5152</v>
      </c>
      <c r="C5289" s="73" t="s">
        <v>101</v>
      </c>
      <c r="D5289" s="75">
        <v>11.98</v>
      </c>
      <c r="E5289" s="75">
        <v>11.33</v>
      </c>
      <c r="F5289" s="73" t="s">
        <v>17</v>
      </c>
    </row>
    <row r="5290" spans="1:6" ht="38.25" x14ac:dyDescent="0.25">
      <c r="A5290" s="73">
        <v>103951</v>
      </c>
      <c r="B5290" s="74" t="s">
        <v>5153</v>
      </c>
      <c r="C5290" s="73" t="s">
        <v>101</v>
      </c>
      <c r="D5290" s="75">
        <v>16.510000000000002</v>
      </c>
      <c r="E5290" s="75">
        <v>15.76</v>
      </c>
      <c r="F5290" s="73" t="s">
        <v>17</v>
      </c>
    </row>
    <row r="5291" spans="1:6" ht="25.5" x14ac:dyDescent="0.25">
      <c r="A5291" s="73">
        <v>103952</v>
      </c>
      <c r="B5291" s="74" t="s">
        <v>5154</v>
      </c>
      <c r="C5291" s="73" t="s">
        <v>101</v>
      </c>
      <c r="D5291" s="75">
        <v>6.4</v>
      </c>
      <c r="E5291" s="75">
        <v>6.02</v>
      </c>
      <c r="F5291" s="73" t="s">
        <v>17</v>
      </c>
    </row>
    <row r="5292" spans="1:6" ht="25.5" x14ac:dyDescent="0.25">
      <c r="A5292" s="73">
        <v>103953</v>
      </c>
      <c r="B5292" s="74" t="s">
        <v>5155</v>
      </c>
      <c r="C5292" s="73" t="s">
        <v>101</v>
      </c>
      <c r="D5292" s="75">
        <v>8.0299999999999994</v>
      </c>
      <c r="E5292" s="75">
        <v>7.58</v>
      </c>
      <c r="F5292" s="73" t="s">
        <v>17</v>
      </c>
    </row>
    <row r="5293" spans="1:6" ht="25.5" x14ac:dyDescent="0.25">
      <c r="A5293" s="73">
        <v>103954</v>
      </c>
      <c r="B5293" s="74" t="s">
        <v>5156</v>
      </c>
      <c r="C5293" s="73" t="s">
        <v>101</v>
      </c>
      <c r="D5293" s="75">
        <v>9.59</v>
      </c>
      <c r="E5293" s="75">
        <v>9.17</v>
      </c>
      <c r="F5293" s="73" t="s">
        <v>17</v>
      </c>
    </row>
    <row r="5294" spans="1:6" ht="38.25" x14ac:dyDescent="0.25">
      <c r="A5294" s="73">
        <v>103955</v>
      </c>
      <c r="B5294" s="74" t="s">
        <v>5157</v>
      </c>
      <c r="C5294" s="73" t="s">
        <v>101</v>
      </c>
      <c r="D5294" s="75">
        <v>11.14</v>
      </c>
      <c r="E5294" s="75">
        <v>10.57</v>
      </c>
      <c r="F5294" s="73" t="s">
        <v>17</v>
      </c>
    </row>
    <row r="5295" spans="1:6" ht="38.25" x14ac:dyDescent="0.25">
      <c r="A5295" s="73">
        <v>103956</v>
      </c>
      <c r="B5295" s="74" t="s">
        <v>5158</v>
      </c>
      <c r="C5295" s="73" t="s">
        <v>101</v>
      </c>
      <c r="D5295" s="75">
        <v>15.54</v>
      </c>
      <c r="E5295" s="75">
        <v>14.86</v>
      </c>
      <c r="F5295" s="73" t="s">
        <v>17</v>
      </c>
    </row>
    <row r="5296" spans="1:6" ht="25.5" x14ac:dyDescent="0.25">
      <c r="A5296" s="73">
        <v>103957</v>
      </c>
      <c r="B5296" s="74" t="s">
        <v>5159</v>
      </c>
      <c r="C5296" s="73" t="s">
        <v>101</v>
      </c>
      <c r="D5296" s="75">
        <v>5.39</v>
      </c>
      <c r="E5296" s="75">
        <v>5.16</v>
      </c>
      <c r="F5296" s="73" t="s">
        <v>17</v>
      </c>
    </row>
    <row r="5297" spans="1:6" ht="25.5" x14ac:dyDescent="0.25">
      <c r="A5297" s="73">
        <v>103958</v>
      </c>
      <c r="B5297" s="74" t="s">
        <v>5160</v>
      </c>
      <c r="C5297" s="73" t="s">
        <v>101</v>
      </c>
      <c r="D5297" s="75">
        <v>10.96</v>
      </c>
      <c r="E5297" s="75">
        <v>10.6</v>
      </c>
      <c r="F5297" s="73" t="s">
        <v>17</v>
      </c>
    </row>
    <row r="5298" spans="1:6" ht="25.5" x14ac:dyDescent="0.25">
      <c r="A5298" s="73">
        <v>103959</v>
      </c>
      <c r="B5298" s="74" t="s">
        <v>5161</v>
      </c>
      <c r="C5298" s="73" t="s">
        <v>101</v>
      </c>
      <c r="D5298" s="75">
        <v>16.43</v>
      </c>
      <c r="E5298" s="75">
        <v>16.010000000000002</v>
      </c>
      <c r="F5298" s="73" t="s">
        <v>17</v>
      </c>
    </row>
    <row r="5299" spans="1:6" ht="25.5" x14ac:dyDescent="0.25">
      <c r="A5299" s="73">
        <v>103962</v>
      </c>
      <c r="B5299" s="74" t="s">
        <v>5162</v>
      </c>
      <c r="C5299" s="73" t="s">
        <v>101</v>
      </c>
      <c r="D5299" s="75">
        <v>7.04</v>
      </c>
      <c r="E5299" s="75">
        <v>6.82</v>
      </c>
      <c r="F5299" s="73" t="s">
        <v>17</v>
      </c>
    </row>
    <row r="5300" spans="1:6" ht="25.5" x14ac:dyDescent="0.25">
      <c r="A5300" s="73">
        <v>103964</v>
      </c>
      <c r="B5300" s="74" t="s">
        <v>5163</v>
      </c>
      <c r="C5300" s="73" t="s">
        <v>101</v>
      </c>
      <c r="D5300" s="75">
        <v>8.9600000000000009</v>
      </c>
      <c r="E5300" s="75">
        <v>8.6999999999999993</v>
      </c>
      <c r="F5300" s="73" t="s">
        <v>17</v>
      </c>
    </row>
    <row r="5301" spans="1:6" ht="25.5" x14ac:dyDescent="0.25">
      <c r="A5301" s="73">
        <v>103966</v>
      </c>
      <c r="B5301" s="74" t="s">
        <v>5164</v>
      </c>
      <c r="C5301" s="73" t="s">
        <v>101</v>
      </c>
      <c r="D5301" s="75">
        <v>10.58</v>
      </c>
      <c r="E5301" s="75">
        <v>10.28</v>
      </c>
      <c r="F5301" s="73" t="s">
        <v>17</v>
      </c>
    </row>
    <row r="5302" spans="1:6" ht="25.5" x14ac:dyDescent="0.25">
      <c r="A5302" s="73">
        <v>103967</v>
      </c>
      <c r="B5302" s="74" t="s">
        <v>31309</v>
      </c>
      <c r="C5302" s="73" t="s">
        <v>101</v>
      </c>
      <c r="D5302" s="75">
        <v>12.76</v>
      </c>
      <c r="E5302" s="75">
        <v>12.43</v>
      </c>
      <c r="F5302" s="73" t="s">
        <v>17</v>
      </c>
    </row>
    <row r="5303" spans="1:6" ht="25.5" x14ac:dyDescent="0.25">
      <c r="A5303" s="73">
        <v>103968</v>
      </c>
      <c r="B5303" s="74" t="s">
        <v>5165</v>
      </c>
      <c r="C5303" s="73" t="s">
        <v>101</v>
      </c>
      <c r="D5303" s="75">
        <v>18.239999999999998</v>
      </c>
      <c r="E5303" s="75">
        <v>17.899999999999999</v>
      </c>
      <c r="F5303" s="73" t="s">
        <v>17</v>
      </c>
    </row>
    <row r="5304" spans="1:6" ht="25.5" x14ac:dyDescent="0.25">
      <c r="A5304" s="73">
        <v>103969</v>
      </c>
      <c r="B5304" s="74" t="s">
        <v>5166</v>
      </c>
      <c r="C5304" s="73" t="s">
        <v>101</v>
      </c>
      <c r="D5304" s="75">
        <v>21.52</v>
      </c>
      <c r="E5304" s="75">
        <v>21.16</v>
      </c>
      <c r="F5304" s="73" t="s">
        <v>17</v>
      </c>
    </row>
    <row r="5305" spans="1:6" ht="25.5" x14ac:dyDescent="0.25">
      <c r="A5305" s="73">
        <v>103971</v>
      </c>
      <c r="B5305" s="74" t="s">
        <v>5167</v>
      </c>
      <c r="C5305" s="73" t="s">
        <v>101</v>
      </c>
      <c r="D5305" s="75">
        <v>27.38</v>
      </c>
      <c r="E5305" s="75">
        <v>26.96</v>
      </c>
      <c r="F5305" s="73" t="s">
        <v>17</v>
      </c>
    </row>
    <row r="5306" spans="1:6" ht="25.5" x14ac:dyDescent="0.25">
      <c r="A5306" s="73">
        <v>103972</v>
      </c>
      <c r="B5306" s="74" t="s">
        <v>5168</v>
      </c>
      <c r="C5306" s="73" t="s">
        <v>101</v>
      </c>
      <c r="D5306" s="75">
        <v>31.7</v>
      </c>
      <c r="E5306" s="75">
        <v>31.23</v>
      </c>
      <c r="F5306" s="73" t="s">
        <v>17</v>
      </c>
    </row>
    <row r="5307" spans="1:6" ht="25.5" x14ac:dyDescent="0.25">
      <c r="A5307" s="73">
        <v>103974</v>
      </c>
      <c r="B5307" s="74" t="s">
        <v>5169</v>
      </c>
      <c r="C5307" s="73" t="s">
        <v>101</v>
      </c>
      <c r="D5307" s="75">
        <v>11.59</v>
      </c>
      <c r="E5307" s="75">
        <v>11.24</v>
      </c>
      <c r="F5307" s="73" t="s">
        <v>17</v>
      </c>
    </row>
    <row r="5308" spans="1:6" ht="25.5" x14ac:dyDescent="0.25">
      <c r="A5308" s="73">
        <v>103975</v>
      </c>
      <c r="B5308" s="74" t="s">
        <v>5170</v>
      </c>
      <c r="C5308" s="73" t="s">
        <v>101</v>
      </c>
      <c r="D5308" s="75">
        <v>19.489999999999998</v>
      </c>
      <c r="E5308" s="75">
        <v>18.940000000000001</v>
      </c>
      <c r="F5308" s="73" t="s">
        <v>17</v>
      </c>
    </row>
    <row r="5309" spans="1:6" ht="25.5" x14ac:dyDescent="0.25">
      <c r="A5309" s="73">
        <v>103976</v>
      </c>
      <c r="B5309" s="74" t="s">
        <v>5171</v>
      </c>
      <c r="C5309" s="73" t="s">
        <v>101</v>
      </c>
      <c r="D5309" s="75">
        <v>28.16</v>
      </c>
      <c r="E5309" s="75">
        <v>27.51</v>
      </c>
      <c r="F5309" s="73" t="s">
        <v>17</v>
      </c>
    </row>
    <row r="5310" spans="1:6" ht="25.5" x14ac:dyDescent="0.25">
      <c r="A5310" s="73">
        <v>103980</v>
      </c>
      <c r="B5310" s="74" t="s">
        <v>5172</v>
      </c>
      <c r="C5310" s="73" t="s">
        <v>101</v>
      </c>
      <c r="D5310" s="75">
        <v>19.399999999999999</v>
      </c>
      <c r="E5310" s="75">
        <v>18.52</v>
      </c>
      <c r="F5310" s="73" t="s">
        <v>17</v>
      </c>
    </row>
    <row r="5311" spans="1:6" ht="25.5" x14ac:dyDescent="0.25">
      <c r="A5311" s="73">
        <v>103981</v>
      </c>
      <c r="B5311" s="74" t="s">
        <v>5173</v>
      </c>
      <c r="C5311" s="73" t="s">
        <v>101</v>
      </c>
      <c r="D5311" s="75">
        <v>19.46</v>
      </c>
      <c r="E5311" s="75">
        <v>18.579999999999998</v>
      </c>
      <c r="F5311" s="73" t="s">
        <v>17</v>
      </c>
    </row>
    <row r="5312" spans="1:6" ht="25.5" x14ac:dyDescent="0.25">
      <c r="A5312" s="73">
        <v>103982</v>
      </c>
      <c r="B5312" s="74" t="s">
        <v>5174</v>
      </c>
      <c r="C5312" s="73" t="s">
        <v>101</v>
      </c>
      <c r="D5312" s="75">
        <v>26.32</v>
      </c>
      <c r="E5312" s="75">
        <v>25.44</v>
      </c>
      <c r="F5312" s="73" t="s">
        <v>17</v>
      </c>
    </row>
    <row r="5313" spans="1:6" ht="25.5" x14ac:dyDescent="0.25">
      <c r="A5313" s="73">
        <v>103983</v>
      </c>
      <c r="B5313" s="74" t="s">
        <v>5175</v>
      </c>
      <c r="C5313" s="73" t="s">
        <v>101</v>
      </c>
      <c r="D5313" s="75">
        <v>18.850000000000001</v>
      </c>
      <c r="E5313" s="75">
        <v>17.97</v>
      </c>
      <c r="F5313" s="73" t="s">
        <v>17</v>
      </c>
    </row>
    <row r="5314" spans="1:6" ht="25.5" x14ac:dyDescent="0.25">
      <c r="A5314" s="73">
        <v>103984</v>
      </c>
      <c r="B5314" s="74" t="s">
        <v>5176</v>
      </c>
      <c r="C5314" s="73" t="s">
        <v>101</v>
      </c>
      <c r="D5314" s="75">
        <v>21.46</v>
      </c>
      <c r="E5314" s="75">
        <v>20.41</v>
      </c>
      <c r="F5314" s="73" t="s">
        <v>17</v>
      </c>
    </row>
    <row r="5315" spans="1:6" ht="25.5" x14ac:dyDescent="0.25">
      <c r="A5315" s="73">
        <v>103985</v>
      </c>
      <c r="B5315" s="74" t="s">
        <v>5177</v>
      </c>
      <c r="C5315" s="73" t="s">
        <v>101</v>
      </c>
      <c r="D5315" s="75">
        <v>24.28</v>
      </c>
      <c r="E5315" s="75">
        <v>23.23</v>
      </c>
      <c r="F5315" s="73" t="s">
        <v>17</v>
      </c>
    </row>
    <row r="5316" spans="1:6" ht="25.5" x14ac:dyDescent="0.25">
      <c r="A5316" s="73">
        <v>103986</v>
      </c>
      <c r="B5316" s="74" t="s">
        <v>5178</v>
      </c>
      <c r="C5316" s="73" t="s">
        <v>101</v>
      </c>
      <c r="D5316" s="75">
        <v>30.57</v>
      </c>
      <c r="E5316" s="75">
        <v>29.52</v>
      </c>
      <c r="F5316" s="73" t="s">
        <v>17</v>
      </c>
    </row>
    <row r="5317" spans="1:6" ht="25.5" x14ac:dyDescent="0.25">
      <c r="A5317" s="73">
        <v>103987</v>
      </c>
      <c r="B5317" s="74" t="s">
        <v>5179</v>
      </c>
      <c r="C5317" s="73" t="s">
        <v>101</v>
      </c>
      <c r="D5317" s="75">
        <v>26.31</v>
      </c>
      <c r="E5317" s="75">
        <v>25.26</v>
      </c>
      <c r="F5317" s="73" t="s">
        <v>17</v>
      </c>
    </row>
    <row r="5318" spans="1:6" ht="25.5" x14ac:dyDescent="0.25">
      <c r="A5318" s="73">
        <v>103988</v>
      </c>
      <c r="B5318" s="74" t="s">
        <v>5180</v>
      </c>
      <c r="C5318" s="73" t="s">
        <v>101</v>
      </c>
      <c r="D5318" s="75">
        <v>14.02</v>
      </c>
      <c r="E5318" s="75">
        <v>13.43</v>
      </c>
      <c r="F5318" s="73" t="s">
        <v>17</v>
      </c>
    </row>
    <row r="5319" spans="1:6" ht="25.5" x14ac:dyDescent="0.25">
      <c r="A5319" s="73">
        <v>103990</v>
      </c>
      <c r="B5319" s="74" t="s">
        <v>5181</v>
      </c>
      <c r="C5319" s="73" t="s">
        <v>101</v>
      </c>
      <c r="D5319" s="75">
        <v>38.49</v>
      </c>
      <c r="E5319" s="75">
        <v>37.9</v>
      </c>
      <c r="F5319" s="73" t="s">
        <v>17</v>
      </c>
    </row>
    <row r="5320" spans="1:6" ht="25.5" x14ac:dyDescent="0.25">
      <c r="A5320" s="73">
        <v>103991</v>
      </c>
      <c r="B5320" s="74" t="s">
        <v>5182</v>
      </c>
      <c r="C5320" s="73" t="s">
        <v>101</v>
      </c>
      <c r="D5320" s="75">
        <v>20.100000000000001</v>
      </c>
      <c r="E5320" s="75">
        <v>19.559999999999999</v>
      </c>
      <c r="F5320" s="73" t="s">
        <v>17</v>
      </c>
    </row>
    <row r="5321" spans="1:6" ht="38.25" x14ac:dyDescent="0.25">
      <c r="A5321" s="73">
        <v>103992</v>
      </c>
      <c r="B5321" s="74" t="s">
        <v>5183</v>
      </c>
      <c r="C5321" s="73" t="s">
        <v>101</v>
      </c>
      <c r="D5321" s="75">
        <v>12.61</v>
      </c>
      <c r="E5321" s="75">
        <v>12.07</v>
      </c>
      <c r="F5321" s="73" t="s">
        <v>17</v>
      </c>
    </row>
    <row r="5322" spans="1:6" ht="25.5" x14ac:dyDescent="0.25">
      <c r="A5322" s="73">
        <v>103993</v>
      </c>
      <c r="B5322" s="74" t="s">
        <v>5184</v>
      </c>
      <c r="C5322" s="73" t="s">
        <v>101</v>
      </c>
      <c r="D5322" s="75">
        <v>10.8</v>
      </c>
      <c r="E5322" s="75">
        <v>10.26</v>
      </c>
      <c r="F5322" s="73" t="s">
        <v>17</v>
      </c>
    </row>
    <row r="5323" spans="1:6" ht="38.25" x14ac:dyDescent="0.25">
      <c r="A5323" s="73">
        <v>103994</v>
      </c>
      <c r="B5323" s="74" t="s">
        <v>5185</v>
      </c>
      <c r="C5323" s="73" t="s">
        <v>101</v>
      </c>
      <c r="D5323" s="75">
        <v>15.55</v>
      </c>
      <c r="E5323" s="75">
        <v>15.03</v>
      </c>
      <c r="F5323" s="73" t="s">
        <v>17</v>
      </c>
    </row>
    <row r="5324" spans="1:6" ht="25.5" x14ac:dyDescent="0.25">
      <c r="A5324" s="73">
        <v>103995</v>
      </c>
      <c r="B5324" s="74" t="s">
        <v>5186</v>
      </c>
      <c r="C5324" s="73" t="s">
        <v>101</v>
      </c>
      <c r="D5324" s="75">
        <v>16.55</v>
      </c>
      <c r="E5324" s="75">
        <v>15.85</v>
      </c>
      <c r="F5324" s="73" t="s">
        <v>17</v>
      </c>
    </row>
    <row r="5325" spans="1:6" ht="25.5" x14ac:dyDescent="0.25">
      <c r="A5325" s="73">
        <v>103996</v>
      </c>
      <c r="B5325" s="74" t="s">
        <v>5187</v>
      </c>
      <c r="C5325" s="73" t="s">
        <v>101</v>
      </c>
      <c r="D5325" s="75">
        <v>43.93</v>
      </c>
      <c r="E5325" s="75">
        <v>43.23</v>
      </c>
      <c r="F5325" s="73" t="s">
        <v>17</v>
      </c>
    </row>
    <row r="5326" spans="1:6" ht="25.5" x14ac:dyDescent="0.25">
      <c r="A5326" s="73">
        <v>103997</v>
      </c>
      <c r="B5326" s="74" t="s">
        <v>5188</v>
      </c>
      <c r="C5326" s="73" t="s">
        <v>101</v>
      </c>
      <c r="D5326" s="75">
        <v>42.88</v>
      </c>
      <c r="E5326" s="75">
        <v>42.18</v>
      </c>
      <c r="F5326" s="73" t="s">
        <v>17</v>
      </c>
    </row>
    <row r="5327" spans="1:6" ht="25.5" x14ac:dyDescent="0.25">
      <c r="A5327" s="73">
        <v>103998</v>
      </c>
      <c r="B5327" s="74" t="s">
        <v>31310</v>
      </c>
      <c r="C5327" s="73" t="s">
        <v>101</v>
      </c>
      <c r="D5327" s="75">
        <v>15.97</v>
      </c>
      <c r="E5327" s="75">
        <v>15.41</v>
      </c>
      <c r="F5327" s="73" t="s">
        <v>17</v>
      </c>
    </row>
    <row r="5328" spans="1:6" ht="25.5" x14ac:dyDescent="0.25">
      <c r="A5328" s="73">
        <v>103999</v>
      </c>
      <c r="B5328" s="74" t="s">
        <v>5189</v>
      </c>
      <c r="C5328" s="73" t="s">
        <v>101</v>
      </c>
      <c r="D5328" s="75">
        <v>13.73</v>
      </c>
      <c r="E5328" s="75">
        <v>13.17</v>
      </c>
      <c r="F5328" s="73" t="s">
        <v>17</v>
      </c>
    </row>
    <row r="5329" spans="1:6" ht="25.5" x14ac:dyDescent="0.25">
      <c r="A5329" s="73">
        <v>104000</v>
      </c>
      <c r="B5329" s="74" t="s">
        <v>5190</v>
      </c>
      <c r="C5329" s="73" t="s">
        <v>101</v>
      </c>
      <c r="D5329" s="75">
        <v>30.74</v>
      </c>
      <c r="E5329" s="75">
        <v>30.13</v>
      </c>
      <c r="F5329" s="73" t="s">
        <v>17</v>
      </c>
    </row>
    <row r="5330" spans="1:6" ht="38.25" x14ac:dyDescent="0.25">
      <c r="A5330" s="73">
        <v>104001</v>
      </c>
      <c r="B5330" s="74" t="s">
        <v>5191</v>
      </c>
      <c r="C5330" s="73" t="s">
        <v>101</v>
      </c>
      <c r="D5330" s="75">
        <v>15.11</v>
      </c>
      <c r="E5330" s="75">
        <v>14.5</v>
      </c>
      <c r="F5330" s="73" t="s">
        <v>17</v>
      </c>
    </row>
    <row r="5331" spans="1:6" ht="38.25" x14ac:dyDescent="0.25">
      <c r="A5331" s="73">
        <v>104002</v>
      </c>
      <c r="B5331" s="74" t="s">
        <v>5192</v>
      </c>
      <c r="C5331" s="73" t="s">
        <v>101</v>
      </c>
      <c r="D5331" s="75">
        <v>19.170000000000002</v>
      </c>
      <c r="E5331" s="75">
        <v>18.579999999999998</v>
      </c>
      <c r="F5331" s="73" t="s">
        <v>17</v>
      </c>
    </row>
    <row r="5332" spans="1:6" ht="25.5" x14ac:dyDescent="0.25">
      <c r="A5332" s="73">
        <v>104003</v>
      </c>
      <c r="B5332" s="74" t="s">
        <v>31311</v>
      </c>
      <c r="C5332" s="73" t="s">
        <v>101</v>
      </c>
      <c r="D5332" s="75">
        <v>16.100000000000001</v>
      </c>
      <c r="E5332" s="75">
        <v>15.51</v>
      </c>
      <c r="F5332" s="73" t="s">
        <v>17</v>
      </c>
    </row>
    <row r="5333" spans="1:6" ht="25.5" x14ac:dyDescent="0.25">
      <c r="A5333" s="73">
        <v>104004</v>
      </c>
      <c r="B5333" s="74" t="s">
        <v>5193</v>
      </c>
      <c r="C5333" s="73" t="s">
        <v>101</v>
      </c>
      <c r="D5333" s="75">
        <v>32.53</v>
      </c>
      <c r="E5333" s="75">
        <v>31.13</v>
      </c>
      <c r="F5333" s="73" t="s">
        <v>17</v>
      </c>
    </row>
    <row r="5334" spans="1:6" ht="25.5" x14ac:dyDescent="0.25">
      <c r="A5334" s="73">
        <v>104005</v>
      </c>
      <c r="B5334" s="74" t="s">
        <v>5194</v>
      </c>
      <c r="C5334" s="73" t="s">
        <v>101</v>
      </c>
      <c r="D5334" s="75">
        <v>39.94</v>
      </c>
      <c r="E5334" s="75">
        <v>38.659999999999997</v>
      </c>
      <c r="F5334" s="73" t="s">
        <v>17</v>
      </c>
    </row>
    <row r="5335" spans="1:6" ht="25.5" x14ac:dyDescent="0.25">
      <c r="A5335" s="73">
        <v>104006</v>
      </c>
      <c r="B5335" s="74" t="s">
        <v>5195</v>
      </c>
      <c r="C5335" s="73" t="s">
        <v>101</v>
      </c>
      <c r="D5335" s="75">
        <v>27.59</v>
      </c>
      <c r="E5335" s="75">
        <v>26.54</v>
      </c>
      <c r="F5335" s="73" t="s">
        <v>17</v>
      </c>
    </row>
    <row r="5336" spans="1:6" ht="25.5" x14ac:dyDescent="0.25">
      <c r="A5336" s="73">
        <v>104007</v>
      </c>
      <c r="B5336" s="74" t="s">
        <v>5196</v>
      </c>
      <c r="C5336" s="73" t="s">
        <v>101</v>
      </c>
      <c r="D5336" s="75">
        <v>24.15</v>
      </c>
      <c r="E5336" s="75">
        <v>23.22</v>
      </c>
      <c r="F5336" s="73" t="s">
        <v>17</v>
      </c>
    </row>
    <row r="5337" spans="1:6" ht="25.5" x14ac:dyDescent="0.25">
      <c r="A5337" s="73">
        <v>104008</v>
      </c>
      <c r="B5337" s="74" t="s">
        <v>5197</v>
      </c>
      <c r="C5337" s="73" t="s">
        <v>101</v>
      </c>
      <c r="D5337" s="75">
        <v>34.79</v>
      </c>
      <c r="E5337" s="75">
        <v>33.6</v>
      </c>
      <c r="F5337" s="73" t="s">
        <v>17</v>
      </c>
    </row>
    <row r="5338" spans="1:6" ht="25.5" x14ac:dyDescent="0.25">
      <c r="A5338" s="73">
        <v>104009</v>
      </c>
      <c r="B5338" s="74" t="s">
        <v>5198</v>
      </c>
      <c r="C5338" s="73" t="s">
        <v>101</v>
      </c>
      <c r="D5338" s="75">
        <v>14.53</v>
      </c>
      <c r="E5338" s="75">
        <v>13.89</v>
      </c>
      <c r="F5338" s="73" t="s">
        <v>17</v>
      </c>
    </row>
    <row r="5339" spans="1:6" ht="25.5" x14ac:dyDescent="0.25">
      <c r="A5339" s="73">
        <v>104011</v>
      </c>
      <c r="B5339" s="74" t="s">
        <v>5199</v>
      </c>
      <c r="C5339" s="73" t="s">
        <v>101</v>
      </c>
      <c r="D5339" s="75">
        <v>27.76</v>
      </c>
      <c r="E5339" s="75">
        <v>26.59</v>
      </c>
      <c r="F5339" s="73" t="s">
        <v>17</v>
      </c>
    </row>
    <row r="5340" spans="1:6" ht="25.5" x14ac:dyDescent="0.25">
      <c r="A5340" s="73">
        <v>104012</v>
      </c>
      <c r="B5340" s="74" t="s">
        <v>5200</v>
      </c>
      <c r="C5340" s="73" t="s">
        <v>101</v>
      </c>
      <c r="D5340" s="75">
        <v>25.7</v>
      </c>
      <c r="E5340" s="75">
        <v>24.63</v>
      </c>
      <c r="F5340" s="73" t="s">
        <v>17</v>
      </c>
    </row>
    <row r="5341" spans="1:6" ht="25.5" x14ac:dyDescent="0.25">
      <c r="A5341" s="73">
        <v>104014</v>
      </c>
      <c r="B5341" s="74" t="s">
        <v>5201</v>
      </c>
      <c r="C5341" s="73" t="s">
        <v>101</v>
      </c>
      <c r="D5341" s="75">
        <v>11.84</v>
      </c>
      <c r="E5341" s="75">
        <v>11.34</v>
      </c>
      <c r="F5341" s="73" t="s">
        <v>17</v>
      </c>
    </row>
    <row r="5342" spans="1:6" ht="25.5" x14ac:dyDescent="0.25">
      <c r="A5342" s="73">
        <v>104015</v>
      </c>
      <c r="B5342" s="74" t="s">
        <v>5202</v>
      </c>
      <c r="C5342" s="73" t="s">
        <v>101</v>
      </c>
      <c r="D5342" s="75">
        <v>18.38</v>
      </c>
      <c r="E5342" s="75">
        <v>17.62</v>
      </c>
      <c r="F5342" s="73" t="s">
        <v>17</v>
      </c>
    </row>
    <row r="5343" spans="1:6" ht="25.5" x14ac:dyDescent="0.25">
      <c r="A5343" s="73">
        <v>104016</v>
      </c>
      <c r="B5343" s="74" t="s">
        <v>5203</v>
      </c>
      <c r="C5343" s="73" t="s">
        <v>101</v>
      </c>
      <c r="D5343" s="75">
        <v>24.66</v>
      </c>
      <c r="E5343" s="75">
        <v>23.74</v>
      </c>
      <c r="F5343" s="73" t="s">
        <v>17</v>
      </c>
    </row>
    <row r="5344" spans="1:6" ht="25.5" x14ac:dyDescent="0.25">
      <c r="A5344" s="73">
        <v>104017</v>
      </c>
      <c r="B5344" s="74" t="s">
        <v>5204</v>
      </c>
      <c r="C5344" s="73" t="s">
        <v>101</v>
      </c>
      <c r="D5344" s="75">
        <v>49.36</v>
      </c>
      <c r="E5344" s="75">
        <v>48.27</v>
      </c>
      <c r="F5344" s="73" t="s">
        <v>17</v>
      </c>
    </row>
    <row r="5345" spans="1:6" ht="25.5" x14ac:dyDescent="0.25">
      <c r="A5345" s="73">
        <v>104018</v>
      </c>
      <c r="B5345" s="74" t="s">
        <v>5205</v>
      </c>
      <c r="C5345" s="73" t="s">
        <v>101</v>
      </c>
      <c r="D5345" s="75">
        <v>23.48</v>
      </c>
      <c r="E5345" s="75">
        <v>22.66</v>
      </c>
      <c r="F5345" s="73" t="s">
        <v>17</v>
      </c>
    </row>
    <row r="5346" spans="1:6" ht="25.5" x14ac:dyDescent="0.25">
      <c r="A5346" s="73">
        <v>104019</v>
      </c>
      <c r="B5346" s="74" t="s">
        <v>5206</v>
      </c>
      <c r="C5346" s="73" t="s">
        <v>101</v>
      </c>
      <c r="D5346" s="75">
        <v>47.99</v>
      </c>
      <c r="E5346" s="75">
        <v>47.01</v>
      </c>
      <c r="F5346" s="73" t="s">
        <v>17</v>
      </c>
    </row>
    <row r="5347" spans="1:6" ht="25.5" x14ac:dyDescent="0.25">
      <c r="A5347" s="73">
        <v>104020</v>
      </c>
      <c r="B5347" s="74" t="s">
        <v>5207</v>
      </c>
      <c r="C5347" s="73" t="s">
        <v>101</v>
      </c>
      <c r="D5347" s="75">
        <v>60.16</v>
      </c>
      <c r="E5347" s="75">
        <v>59.54</v>
      </c>
      <c r="F5347" s="73" t="s">
        <v>17</v>
      </c>
    </row>
    <row r="5348" spans="1:6" ht="25.5" x14ac:dyDescent="0.25">
      <c r="A5348" s="73">
        <v>104022</v>
      </c>
      <c r="B5348" s="74" t="s">
        <v>31312</v>
      </c>
      <c r="C5348" s="73" t="s">
        <v>101</v>
      </c>
      <c r="D5348" s="75">
        <v>74.81</v>
      </c>
      <c r="E5348" s="75">
        <v>73.599999999999994</v>
      </c>
      <c r="F5348" s="73" t="s">
        <v>17</v>
      </c>
    </row>
    <row r="5349" spans="1:6" ht="25.5" x14ac:dyDescent="0.25">
      <c r="A5349" s="73">
        <v>104023</v>
      </c>
      <c r="B5349" s="74" t="s">
        <v>5208</v>
      </c>
      <c r="C5349" s="73" t="s">
        <v>101</v>
      </c>
      <c r="D5349" s="75">
        <v>44.35</v>
      </c>
      <c r="E5349" s="75">
        <v>43.44</v>
      </c>
      <c r="F5349" s="73" t="s">
        <v>17</v>
      </c>
    </row>
    <row r="5350" spans="1:6" ht="25.5" x14ac:dyDescent="0.25">
      <c r="A5350" s="73">
        <v>104024</v>
      </c>
      <c r="B5350" s="74" t="s">
        <v>5209</v>
      </c>
      <c r="C5350" s="73" t="s">
        <v>101</v>
      </c>
      <c r="D5350" s="75">
        <v>43.92</v>
      </c>
      <c r="E5350" s="75">
        <v>43.01</v>
      </c>
      <c r="F5350" s="73" t="s">
        <v>17</v>
      </c>
    </row>
    <row r="5351" spans="1:6" ht="25.5" x14ac:dyDescent="0.25">
      <c r="A5351" s="73">
        <v>104025</v>
      </c>
      <c r="B5351" s="74" t="s">
        <v>5210</v>
      </c>
      <c r="C5351" s="73" t="s">
        <v>101</v>
      </c>
      <c r="D5351" s="75">
        <v>30.94</v>
      </c>
      <c r="E5351" s="75">
        <v>30.33</v>
      </c>
      <c r="F5351" s="73" t="s">
        <v>17</v>
      </c>
    </row>
    <row r="5352" spans="1:6" ht="25.5" x14ac:dyDescent="0.25">
      <c r="A5352" s="73">
        <v>104026</v>
      </c>
      <c r="B5352" s="74" t="s">
        <v>5211</v>
      </c>
      <c r="C5352" s="73" t="s">
        <v>101</v>
      </c>
      <c r="D5352" s="75">
        <v>45.01</v>
      </c>
      <c r="E5352" s="75">
        <v>44.4</v>
      </c>
      <c r="F5352" s="73" t="s">
        <v>17</v>
      </c>
    </row>
    <row r="5353" spans="1:6" ht="25.5" x14ac:dyDescent="0.25">
      <c r="A5353" s="73">
        <v>104027</v>
      </c>
      <c r="B5353" s="74" t="s">
        <v>31313</v>
      </c>
      <c r="C5353" s="73" t="s">
        <v>101</v>
      </c>
      <c r="D5353" s="75">
        <v>67.95</v>
      </c>
      <c r="E5353" s="75">
        <v>67.34</v>
      </c>
      <c r="F5353" s="73" t="s">
        <v>17</v>
      </c>
    </row>
    <row r="5354" spans="1:6" ht="25.5" x14ac:dyDescent="0.25">
      <c r="A5354" s="73">
        <v>104028</v>
      </c>
      <c r="B5354" s="74" t="s">
        <v>5212</v>
      </c>
      <c r="C5354" s="73" t="s">
        <v>101</v>
      </c>
      <c r="D5354" s="75">
        <v>138.11000000000001</v>
      </c>
      <c r="E5354" s="75">
        <v>137.54</v>
      </c>
      <c r="F5354" s="73" t="s">
        <v>17</v>
      </c>
    </row>
    <row r="5355" spans="1:6" ht="25.5" x14ac:dyDescent="0.25">
      <c r="A5355" s="73">
        <v>104029</v>
      </c>
      <c r="B5355" s="74" t="s">
        <v>5213</v>
      </c>
      <c r="C5355" s="73" t="s">
        <v>101</v>
      </c>
      <c r="D5355" s="75">
        <v>72.14</v>
      </c>
      <c r="E5355" s="75">
        <v>71.569999999999993</v>
      </c>
      <c r="F5355" s="73" t="s">
        <v>17</v>
      </c>
    </row>
    <row r="5356" spans="1:6" ht="25.5" x14ac:dyDescent="0.25">
      <c r="A5356" s="73">
        <v>104030</v>
      </c>
      <c r="B5356" s="74" t="s">
        <v>5214</v>
      </c>
      <c r="C5356" s="73" t="s">
        <v>101</v>
      </c>
      <c r="D5356" s="75">
        <v>66.38</v>
      </c>
      <c r="E5356" s="75">
        <v>65.25</v>
      </c>
      <c r="F5356" s="73" t="s">
        <v>17</v>
      </c>
    </row>
    <row r="5357" spans="1:6" ht="25.5" x14ac:dyDescent="0.25">
      <c r="A5357" s="73">
        <v>104031</v>
      </c>
      <c r="B5357" s="74" t="s">
        <v>5215</v>
      </c>
      <c r="C5357" s="73" t="s">
        <v>101</v>
      </c>
      <c r="D5357" s="75">
        <v>21.66</v>
      </c>
      <c r="E5357" s="75">
        <v>20.87</v>
      </c>
      <c r="F5357" s="73" t="s">
        <v>17</v>
      </c>
    </row>
    <row r="5358" spans="1:6" ht="25.5" x14ac:dyDescent="0.25">
      <c r="A5358" s="73">
        <v>104032</v>
      </c>
      <c r="B5358" s="74" t="s">
        <v>5216</v>
      </c>
      <c r="C5358" s="73" t="s">
        <v>101</v>
      </c>
      <c r="D5358" s="75">
        <v>27.59</v>
      </c>
      <c r="E5358" s="75">
        <v>26.77</v>
      </c>
      <c r="F5358" s="73" t="s">
        <v>17</v>
      </c>
    </row>
    <row r="5359" spans="1:6" ht="25.5" x14ac:dyDescent="0.25">
      <c r="A5359" s="73">
        <v>104033</v>
      </c>
      <c r="B5359" s="74" t="s">
        <v>5217</v>
      </c>
      <c r="C5359" s="73" t="s">
        <v>101</v>
      </c>
      <c r="D5359" s="75">
        <v>25</v>
      </c>
      <c r="E5359" s="75">
        <v>24.19</v>
      </c>
      <c r="F5359" s="73" t="s">
        <v>17</v>
      </c>
    </row>
    <row r="5360" spans="1:6" ht="25.5" x14ac:dyDescent="0.25">
      <c r="A5360" s="73">
        <v>104034</v>
      </c>
      <c r="B5360" s="74" t="s">
        <v>5218</v>
      </c>
      <c r="C5360" s="73" t="s">
        <v>101</v>
      </c>
      <c r="D5360" s="75">
        <v>33.03</v>
      </c>
      <c r="E5360" s="75">
        <v>32.19</v>
      </c>
      <c r="F5360" s="73" t="s">
        <v>17</v>
      </c>
    </row>
    <row r="5361" spans="1:6" ht="25.5" x14ac:dyDescent="0.25">
      <c r="A5361" s="73">
        <v>104035</v>
      </c>
      <c r="B5361" s="74" t="s">
        <v>5219</v>
      </c>
      <c r="C5361" s="73" t="s">
        <v>101</v>
      </c>
      <c r="D5361" s="75">
        <v>46.65</v>
      </c>
      <c r="E5361" s="75">
        <v>44.9</v>
      </c>
      <c r="F5361" s="73" t="s">
        <v>17</v>
      </c>
    </row>
    <row r="5362" spans="1:6" ht="25.5" x14ac:dyDescent="0.25">
      <c r="A5362" s="73">
        <v>104036</v>
      </c>
      <c r="B5362" s="74" t="s">
        <v>5220</v>
      </c>
      <c r="C5362" s="73" t="s">
        <v>101</v>
      </c>
      <c r="D5362" s="75">
        <v>48.11</v>
      </c>
      <c r="E5362" s="75">
        <v>46.29</v>
      </c>
      <c r="F5362" s="73" t="s">
        <v>17</v>
      </c>
    </row>
    <row r="5363" spans="1:6" ht="25.5" x14ac:dyDescent="0.25">
      <c r="A5363" s="73">
        <v>104039</v>
      </c>
      <c r="B5363" s="74" t="s">
        <v>5221</v>
      </c>
      <c r="C5363" s="73" t="s">
        <v>101</v>
      </c>
      <c r="D5363" s="75">
        <v>98.83</v>
      </c>
      <c r="E5363" s="75">
        <v>97.09</v>
      </c>
      <c r="F5363" s="73" t="s">
        <v>17</v>
      </c>
    </row>
    <row r="5364" spans="1:6" ht="25.5" x14ac:dyDescent="0.25">
      <c r="A5364" s="73">
        <v>104043</v>
      </c>
      <c r="B5364" s="74" t="s">
        <v>5222</v>
      </c>
      <c r="C5364" s="73" t="s">
        <v>101</v>
      </c>
      <c r="D5364" s="75">
        <v>10.58</v>
      </c>
      <c r="E5364" s="75">
        <v>10.24</v>
      </c>
      <c r="F5364" s="73" t="s">
        <v>17</v>
      </c>
    </row>
    <row r="5365" spans="1:6" ht="25.5" x14ac:dyDescent="0.25">
      <c r="A5365" s="73">
        <v>104044</v>
      </c>
      <c r="B5365" s="74" t="s">
        <v>5223</v>
      </c>
      <c r="C5365" s="73" t="s">
        <v>101</v>
      </c>
      <c r="D5365" s="75">
        <v>11.04</v>
      </c>
      <c r="E5365" s="75">
        <v>10.63</v>
      </c>
      <c r="F5365" s="73" t="s">
        <v>17</v>
      </c>
    </row>
    <row r="5366" spans="1:6" ht="25.5" x14ac:dyDescent="0.25">
      <c r="A5366" s="73">
        <v>104045</v>
      </c>
      <c r="B5366" s="74" t="s">
        <v>5224</v>
      </c>
      <c r="C5366" s="73" t="s">
        <v>101</v>
      </c>
      <c r="D5366" s="75">
        <v>18.21</v>
      </c>
      <c r="E5366" s="75">
        <v>17.739999999999998</v>
      </c>
      <c r="F5366" s="73" t="s">
        <v>17</v>
      </c>
    </row>
    <row r="5367" spans="1:6" ht="25.5" x14ac:dyDescent="0.25">
      <c r="A5367" s="73">
        <v>104046</v>
      </c>
      <c r="B5367" s="74" t="s">
        <v>5225</v>
      </c>
      <c r="C5367" s="73" t="s">
        <v>101</v>
      </c>
      <c r="D5367" s="75">
        <v>10.02</v>
      </c>
      <c r="E5367" s="75">
        <v>9.68</v>
      </c>
      <c r="F5367" s="73" t="s">
        <v>17</v>
      </c>
    </row>
    <row r="5368" spans="1:6" ht="25.5" x14ac:dyDescent="0.25">
      <c r="A5368" s="73">
        <v>104047</v>
      </c>
      <c r="B5368" s="74" t="s">
        <v>5226</v>
      </c>
      <c r="C5368" s="73" t="s">
        <v>101</v>
      </c>
      <c r="D5368" s="75">
        <v>11.6</v>
      </c>
      <c r="E5368" s="75">
        <v>11.19</v>
      </c>
      <c r="F5368" s="73" t="s">
        <v>17</v>
      </c>
    </row>
    <row r="5369" spans="1:6" ht="25.5" x14ac:dyDescent="0.25">
      <c r="A5369" s="73">
        <v>104048</v>
      </c>
      <c r="B5369" s="74" t="s">
        <v>5227</v>
      </c>
      <c r="C5369" s="73" t="s">
        <v>101</v>
      </c>
      <c r="D5369" s="75">
        <v>17.71</v>
      </c>
      <c r="E5369" s="75">
        <v>17.239999999999998</v>
      </c>
      <c r="F5369" s="73" t="s">
        <v>17</v>
      </c>
    </row>
    <row r="5370" spans="1:6" ht="25.5" x14ac:dyDescent="0.25">
      <c r="A5370" s="73">
        <v>104049</v>
      </c>
      <c r="B5370" s="74" t="s">
        <v>5228</v>
      </c>
      <c r="C5370" s="73" t="s">
        <v>101</v>
      </c>
      <c r="D5370" s="75">
        <v>6.05</v>
      </c>
      <c r="E5370" s="75">
        <v>5.66</v>
      </c>
      <c r="F5370" s="73" t="s">
        <v>17</v>
      </c>
    </row>
    <row r="5371" spans="1:6" ht="25.5" x14ac:dyDescent="0.25">
      <c r="A5371" s="73">
        <v>104050</v>
      </c>
      <c r="B5371" s="74" t="s">
        <v>5229</v>
      </c>
      <c r="C5371" s="73" t="s">
        <v>101</v>
      </c>
      <c r="D5371" s="75">
        <v>9.11</v>
      </c>
      <c r="E5371" s="75">
        <v>8.58</v>
      </c>
      <c r="F5371" s="73" t="s">
        <v>17</v>
      </c>
    </row>
    <row r="5372" spans="1:6" ht="25.5" x14ac:dyDescent="0.25">
      <c r="A5372" s="73">
        <v>104051</v>
      </c>
      <c r="B5372" s="74" t="s">
        <v>5230</v>
      </c>
      <c r="C5372" s="73" t="s">
        <v>101</v>
      </c>
      <c r="D5372" s="75">
        <v>9.36</v>
      </c>
      <c r="E5372" s="75">
        <v>9.0399999999999991</v>
      </c>
      <c r="F5372" s="73" t="s">
        <v>17</v>
      </c>
    </row>
    <row r="5373" spans="1:6" ht="25.5" x14ac:dyDescent="0.25">
      <c r="A5373" s="73">
        <v>104052</v>
      </c>
      <c r="B5373" s="74" t="s">
        <v>5231</v>
      </c>
      <c r="C5373" s="73" t="s">
        <v>101</v>
      </c>
      <c r="D5373" s="75">
        <v>13.18</v>
      </c>
      <c r="E5373" s="75">
        <v>12.74</v>
      </c>
      <c r="F5373" s="73" t="s">
        <v>17</v>
      </c>
    </row>
    <row r="5374" spans="1:6" ht="25.5" x14ac:dyDescent="0.25">
      <c r="A5374" s="73">
        <v>104053</v>
      </c>
      <c r="B5374" s="74" t="s">
        <v>5232</v>
      </c>
      <c r="C5374" s="73" t="s">
        <v>101</v>
      </c>
      <c r="D5374" s="75">
        <v>11.19</v>
      </c>
      <c r="E5374" s="75">
        <v>10.87</v>
      </c>
      <c r="F5374" s="73" t="s">
        <v>17</v>
      </c>
    </row>
    <row r="5375" spans="1:6" ht="25.5" x14ac:dyDescent="0.25">
      <c r="A5375" s="73">
        <v>104054</v>
      </c>
      <c r="B5375" s="74" t="s">
        <v>5233</v>
      </c>
      <c r="C5375" s="73" t="s">
        <v>101</v>
      </c>
      <c r="D5375" s="75">
        <v>23.24</v>
      </c>
      <c r="E5375" s="75">
        <v>22.8</v>
      </c>
      <c r="F5375" s="73" t="s">
        <v>17</v>
      </c>
    </row>
    <row r="5376" spans="1:6" ht="25.5" x14ac:dyDescent="0.25">
      <c r="A5376" s="73">
        <v>104055</v>
      </c>
      <c r="B5376" s="74" t="s">
        <v>5234</v>
      </c>
      <c r="C5376" s="73" t="s">
        <v>101</v>
      </c>
      <c r="D5376" s="75">
        <v>11.79</v>
      </c>
      <c r="E5376" s="75">
        <v>11.47</v>
      </c>
      <c r="F5376" s="73" t="s">
        <v>17</v>
      </c>
    </row>
    <row r="5377" spans="1:6" ht="25.5" x14ac:dyDescent="0.25">
      <c r="A5377" s="73">
        <v>104056</v>
      </c>
      <c r="B5377" s="74" t="s">
        <v>5235</v>
      </c>
      <c r="C5377" s="73" t="s">
        <v>101</v>
      </c>
      <c r="D5377" s="75">
        <v>17.190000000000001</v>
      </c>
      <c r="E5377" s="75">
        <v>16.829999999999998</v>
      </c>
      <c r="F5377" s="73" t="s">
        <v>17</v>
      </c>
    </row>
    <row r="5378" spans="1:6" x14ac:dyDescent="0.25">
      <c r="A5378" s="73">
        <v>104058</v>
      </c>
      <c r="B5378" s="74" t="s">
        <v>5236</v>
      </c>
      <c r="C5378" s="73" t="s">
        <v>101</v>
      </c>
      <c r="D5378" s="75">
        <v>7.14</v>
      </c>
      <c r="E5378" s="75">
        <v>6.7</v>
      </c>
      <c r="F5378" s="73" t="s">
        <v>17</v>
      </c>
    </row>
    <row r="5379" spans="1:6" x14ac:dyDescent="0.25">
      <c r="A5379" s="73">
        <v>104059</v>
      </c>
      <c r="B5379" s="74" t="s">
        <v>5237</v>
      </c>
      <c r="C5379" s="73" t="s">
        <v>101</v>
      </c>
      <c r="D5379" s="75">
        <v>11.44</v>
      </c>
      <c r="E5379" s="75">
        <v>10.94</v>
      </c>
      <c r="F5379" s="73" t="s">
        <v>17</v>
      </c>
    </row>
    <row r="5380" spans="1:6" ht="25.5" x14ac:dyDescent="0.25">
      <c r="A5380" s="73">
        <v>104062</v>
      </c>
      <c r="B5380" s="74" t="s">
        <v>5238</v>
      </c>
      <c r="C5380" s="73" t="s">
        <v>101</v>
      </c>
      <c r="D5380" s="75">
        <v>80.25</v>
      </c>
      <c r="E5380" s="75">
        <v>79.599999999999994</v>
      </c>
      <c r="F5380" s="73" t="s">
        <v>17</v>
      </c>
    </row>
    <row r="5381" spans="1:6" ht="25.5" x14ac:dyDescent="0.25">
      <c r="A5381" s="73">
        <v>104063</v>
      </c>
      <c r="B5381" s="74" t="s">
        <v>5239</v>
      </c>
      <c r="C5381" s="73" t="s">
        <v>101</v>
      </c>
      <c r="D5381" s="75">
        <v>76.209999999999994</v>
      </c>
      <c r="E5381" s="75">
        <v>75.56</v>
      </c>
      <c r="F5381" s="73" t="s">
        <v>17</v>
      </c>
    </row>
    <row r="5382" spans="1:6" ht="25.5" x14ac:dyDescent="0.25">
      <c r="A5382" s="73">
        <v>104064</v>
      </c>
      <c r="B5382" s="74" t="s">
        <v>5240</v>
      </c>
      <c r="C5382" s="73" t="s">
        <v>101</v>
      </c>
      <c r="D5382" s="75">
        <v>195.95</v>
      </c>
      <c r="E5382" s="75">
        <v>195.27</v>
      </c>
      <c r="F5382" s="73" t="s">
        <v>17</v>
      </c>
    </row>
    <row r="5383" spans="1:6" ht="25.5" x14ac:dyDescent="0.25">
      <c r="A5383" s="73">
        <v>104065</v>
      </c>
      <c r="B5383" s="74" t="s">
        <v>5241</v>
      </c>
      <c r="C5383" s="73" t="s">
        <v>101</v>
      </c>
      <c r="D5383" s="75">
        <v>165.59</v>
      </c>
      <c r="E5383" s="75">
        <v>164.91</v>
      </c>
      <c r="F5383" s="73" t="s">
        <v>17</v>
      </c>
    </row>
    <row r="5384" spans="1:6" ht="25.5" x14ac:dyDescent="0.25">
      <c r="A5384" s="73">
        <v>104072</v>
      </c>
      <c r="B5384" s="74" t="s">
        <v>5242</v>
      </c>
      <c r="C5384" s="73" t="s">
        <v>101</v>
      </c>
      <c r="D5384" s="75">
        <v>300.54000000000002</v>
      </c>
      <c r="E5384" s="75">
        <v>299.47000000000003</v>
      </c>
      <c r="F5384" s="73" t="s">
        <v>17</v>
      </c>
    </row>
    <row r="5385" spans="1:6" ht="25.5" x14ac:dyDescent="0.25">
      <c r="A5385" s="73">
        <v>104076</v>
      </c>
      <c r="B5385" s="74" t="s">
        <v>5243</v>
      </c>
      <c r="C5385" s="73" t="s">
        <v>101</v>
      </c>
      <c r="D5385" s="75">
        <v>50.53</v>
      </c>
      <c r="E5385" s="75">
        <v>49.51</v>
      </c>
      <c r="F5385" s="73" t="s">
        <v>17</v>
      </c>
    </row>
    <row r="5386" spans="1:6" ht="25.5" x14ac:dyDescent="0.25">
      <c r="A5386" s="73">
        <v>104082</v>
      </c>
      <c r="B5386" s="74" t="s">
        <v>5244</v>
      </c>
      <c r="C5386" s="73" t="s">
        <v>101</v>
      </c>
      <c r="D5386" s="75">
        <v>32.68</v>
      </c>
      <c r="E5386" s="75">
        <v>32.35</v>
      </c>
      <c r="F5386" s="73" t="s">
        <v>17</v>
      </c>
    </row>
    <row r="5387" spans="1:6" ht="25.5" x14ac:dyDescent="0.25">
      <c r="A5387" s="73">
        <v>104083</v>
      </c>
      <c r="B5387" s="74" t="s">
        <v>5245</v>
      </c>
      <c r="C5387" s="73" t="s">
        <v>101</v>
      </c>
      <c r="D5387" s="75">
        <v>79.22</v>
      </c>
      <c r="E5387" s="75">
        <v>78.88</v>
      </c>
      <c r="F5387" s="73" t="s">
        <v>17</v>
      </c>
    </row>
    <row r="5388" spans="1:6" ht="25.5" x14ac:dyDescent="0.25">
      <c r="A5388" s="73">
        <v>104084</v>
      </c>
      <c r="B5388" s="74" t="s">
        <v>5246</v>
      </c>
      <c r="C5388" s="73" t="s">
        <v>101</v>
      </c>
      <c r="D5388" s="75">
        <v>90.67</v>
      </c>
      <c r="E5388" s="75">
        <v>90.33</v>
      </c>
      <c r="F5388" s="73" t="s">
        <v>17</v>
      </c>
    </row>
    <row r="5389" spans="1:6" ht="25.5" x14ac:dyDescent="0.25">
      <c r="A5389" s="73">
        <v>104159</v>
      </c>
      <c r="B5389" s="74" t="s">
        <v>5247</v>
      </c>
      <c r="C5389" s="73" t="s">
        <v>101</v>
      </c>
      <c r="D5389" s="75">
        <v>41.25</v>
      </c>
      <c r="E5389" s="75">
        <v>40.659999999999997</v>
      </c>
      <c r="F5389" s="73" t="s">
        <v>17</v>
      </c>
    </row>
    <row r="5390" spans="1:6" ht="25.5" x14ac:dyDescent="0.25">
      <c r="A5390" s="73">
        <v>104167</v>
      </c>
      <c r="B5390" s="74" t="s">
        <v>5248</v>
      </c>
      <c r="C5390" s="73" t="s">
        <v>101</v>
      </c>
      <c r="D5390" s="75">
        <v>132.1</v>
      </c>
      <c r="E5390" s="75">
        <v>130.91999999999999</v>
      </c>
      <c r="F5390" s="73" t="s">
        <v>17</v>
      </c>
    </row>
    <row r="5391" spans="1:6" ht="25.5" x14ac:dyDescent="0.25">
      <c r="A5391" s="73">
        <v>104168</v>
      </c>
      <c r="B5391" s="74" t="s">
        <v>5249</v>
      </c>
      <c r="C5391" s="73" t="s">
        <v>101</v>
      </c>
      <c r="D5391" s="75">
        <v>128.51</v>
      </c>
      <c r="E5391" s="75">
        <v>127.33</v>
      </c>
      <c r="F5391" s="73" t="s">
        <v>17</v>
      </c>
    </row>
    <row r="5392" spans="1:6" ht="38.25" x14ac:dyDescent="0.25">
      <c r="A5392" s="73">
        <v>104169</v>
      </c>
      <c r="B5392" s="74" t="s">
        <v>5250</v>
      </c>
      <c r="C5392" s="73" t="s">
        <v>101</v>
      </c>
      <c r="D5392" s="75">
        <v>160.08000000000001</v>
      </c>
      <c r="E5392" s="75">
        <v>158.9</v>
      </c>
      <c r="F5392" s="73" t="s">
        <v>17</v>
      </c>
    </row>
    <row r="5393" spans="1:6" ht="25.5" x14ac:dyDescent="0.25">
      <c r="A5393" s="73">
        <v>104170</v>
      </c>
      <c r="B5393" s="74" t="s">
        <v>5251</v>
      </c>
      <c r="C5393" s="73" t="s">
        <v>101</v>
      </c>
      <c r="D5393" s="75">
        <v>75.599999999999994</v>
      </c>
      <c r="E5393" s="75">
        <v>74.81</v>
      </c>
      <c r="F5393" s="73" t="s">
        <v>17</v>
      </c>
    </row>
    <row r="5394" spans="1:6" ht="25.5" x14ac:dyDescent="0.25">
      <c r="A5394" s="73">
        <v>104171</v>
      </c>
      <c r="B5394" s="74" t="s">
        <v>5252</v>
      </c>
      <c r="C5394" s="73" t="s">
        <v>101</v>
      </c>
      <c r="D5394" s="75">
        <v>105.75</v>
      </c>
      <c r="E5394" s="75">
        <v>104.96</v>
      </c>
      <c r="F5394" s="73" t="s">
        <v>17</v>
      </c>
    </row>
    <row r="5395" spans="1:6" ht="25.5" x14ac:dyDescent="0.25">
      <c r="A5395" s="73">
        <v>104172</v>
      </c>
      <c r="B5395" s="74" t="s">
        <v>5253</v>
      </c>
      <c r="C5395" s="73" t="s">
        <v>101</v>
      </c>
      <c r="D5395" s="75">
        <v>301.85000000000002</v>
      </c>
      <c r="E5395" s="75">
        <v>301.06</v>
      </c>
      <c r="F5395" s="73" t="s">
        <v>17</v>
      </c>
    </row>
    <row r="5396" spans="1:6" ht="38.25" x14ac:dyDescent="0.25">
      <c r="A5396" s="73">
        <v>104173</v>
      </c>
      <c r="B5396" s="74" t="s">
        <v>5254</v>
      </c>
      <c r="C5396" s="73" t="s">
        <v>101</v>
      </c>
      <c r="D5396" s="75">
        <v>91.64</v>
      </c>
      <c r="E5396" s="75">
        <v>90.95</v>
      </c>
      <c r="F5396" s="73" t="s">
        <v>17</v>
      </c>
    </row>
    <row r="5397" spans="1:6" ht="38.25" x14ac:dyDescent="0.25">
      <c r="A5397" s="73">
        <v>104174</v>
      </c>
      <c r="B5397" s="74" t="s">
        <v>5255</v>
      </c>
      <c r="C5397" s="73" t="s">
        <v>101</v>
      </c>
      <c r="D5397" s="75">
        <v>205.41</v>
      </c>
      <c r="E5397" s="75">
        <v>203.96</v>
      </c>
      <c r="F5397" s="73" t="s">
        <v>17</v>
      </c>
    </row>
    <row r="5398" spans="1:6" ht="25.5" x14ac:dyDescent="0.25">
      <c r="A5398" s="73">
        <v>104175</v>
      </c>
      <c r="B5398" s="74" t="s">
        <v>5256</v>
      </c>
      <c r="C5398" s="73" t="s">
        <v>101</v>
      </c>
      <c r="D5398" s="75">
        <v>151.44999999999999</v>
      </c>
      <c r="E5398" s="75">
        <v>150</v>
      </c>
      <c r="F5398" s="73" t="s">
        <v>17</v>
      </c>
    </row>
    <row r="5399" spans="1:6" ht="38.25" x14ac:dyDescent="0.25">
      <c r="A5399" s="73">
        <v>104176</v>
      </c>
      <c r="B5399" s="74" t="s">
        <v>5257</v>
      </c>
      <c r="C5399" s="73" t="s">
        <v>101</v>
      </c>
      <c r="D5399" s="75">
        <v>272.70999999999998</v>
      </c>
      <c r="E5399" s="75">
        <v>271.12</v>
      </c>
      <c r="F5399" s="73" t="s">
        <v>17</v>
      </c>
    </row>
    <row r="5400" spans="1:6" ht="25.5" x14ac:dyDescent="0.25">
      <c r="A5400" s="73">
        <v>104177</v>
      </c>
      <c r="B5400" s="74" t="s">
        <v>5258</v>
      </c>
      <c r="C5400" s="73" t="s">
        <v>101</v>
      </c>
      <c r="D5400" s="75">
        <v>196.17</v>
      </c>
      <c r="E5400" s="75">
        <v>194.58</v>
      </c>
      <c r="F5400" s="73" t="s">
        <v>17</v>
      </c>
    </row>
    <row r="5401" spans="1:6" ht="25.5" x14ac:dyDescent="0.25">
      <c r="A5401" s="73">
        <v>104178</v>
      </c>
      <c r="B5401" s="74" t="s">
        <v>5259</v>
      </c>
      <c r="C5401" s="73" t="s">
        <v>101</v>
      </c>
      <c r="D5401" s="75">
        <v>23.53</v>
      </c>
      <c r="E5401" s="75">
        <v>23.23</v>
      </c>
      <c r="F5401" s="73" t="s">
        <v>17</v>
      </c>
    </row>
    <row r="5402" spans="1:6" ht="25.5" x14ac:dyDescent="0.25">
      <c r="A5402" s="73">
        <v>104179</v>
      </c>
      <c r="B5402" s="74" t="s">
        <v>5260</v>
      </c>
      <c r="C5402" s="73" t="s">
        <v>101</v>
      </c>
      <c r="D5402" s="75">
        <v>90.74</v>
      </c>
      <c r="E5402" s="75">
        <v>90.34</v>
      </c>
      <c r="F5402" s="73" t="s">
        <v>17</v>
      </c>
    </row>
    <row r="5403" spans="1:6" ht="25.5" x14ac:dyDescent="0.25">
      <c r="A5403" s="73">
        <v>104184</v>
      </c>
      <c r="B5403" s="74" t="s">
        <v>5261</v>
      </c>
      <c r="C5403" s="73" t="s">
        <v>101</v>
      </c>
      <c r="D5403" s="75">
        <v>31.65</v>
      </c>
      <c r="E5403" s="75">
        <v>29.58</v>
      </c>
      <c r="F5403" s="73" t="s">
        <v>17</v>
      </c>
    </row>
    <row r="5404" spans="1:6" ht="38.25" x14ac:dyDescent="0.25">
      <c r="A5404" s="73">
        <v>104185</v>
      </c>
      <c r="B5404" s="74" t="s">
        <v>5262</v>
      </c>
      <c r="C5404" s="73" t="s">
        <v>101</v>
      </c>
      <c r="D5404" s="75">
        <v>27.55</v>
      </c>
      <c r="E5404" s="75">
        <v>25.26</v>
      </c>
      <c r="F5404" s="73" t="s">
        <v>17</v>
      </c>
    </row>
    <row r="5405" spans="1:6" ht="38.25" x14ac:dyDescent="0.25">
      <c r="A5405" s="73">
        <v>104190</v>
      </c>
      <c r="B5405" s="74" t="s">
        <v>5263</v>
      </c>
      <c r="C5405" s="73" t="s">
        <v>101</v>
      </c>
      <c r="D5405" s="75">
        <v>733.73</v>
      </c>
      <c r="E5405" s="75">
        <v>674.15</v>
      </c>
      <c r="F5405" s="73" t="s">
        <v>17</v>
      </c>
    </row>
    <row r="5406" spans="1:6" ht="25.5" x14ac:dyDescent="0.25">
      <c r="A5406" s="73">
        <v>104191</v>
      </c>
      <c r="B5406" s="74" t="s">
        <v>5264</v>
      </c>
      <c r="C5406" s="73" t="s">
        <v>101</v>
      </c>
      <c r="D5406" s="75">
        <v>11.4</v>
      </c>
      <c r="E5406" s="75">
        <v>10.84</v>
      </c>
      <c r="F5406" s="73" t="s">
        <v>17</v>
      </c>
    </row>
    <row r="5407" spans="1:6" ht="25.5" x14ac:dyDescent="0.25">
      <c r="A5407" s="73">
        <v>104192</v>
      </c>
      <c r="B5407" s="74" t="s">
        <v>5265</v>
      </c>
      <c r="C5407" s="73" t="s">
        <v>101</v>
      </c>
      <c r="D5407" s="75">
        <v>31.91</v>
      </c>
      <c r="E5407" s="75">
        <v>30.79</v>
      </c>
      <c r="F5407" s="73" t="s">
        <v>17</v>
      </c>
    </row>
    <row r="5408" spans="1:6" ht="25.5" x14ac:dyDescent="0.25">
      <c r="A5408" s="73">
        <v>104193</v>
      </c>
      <c r="B5408" s="74" t="s">
        <v>5266</v>
      </c>
      <c r="C5408" s="73" t="s">
        <v>101</v>
      </c>
      <c r="D5408" s="75">
        <v>185.34</v>
      </c>
      <c r="E5408" s="75">
        <v>182.95</v>
      </c>
      <c r="F5408" s="73" t="s">
        <v>17</v>
      </c>
    </row>
    <row r="5409" spans="1:6" ht="25.5" x14ac:dyDescent="0.25">
      <c r="A5409" s="73">
        <v>104196</v>
      </c>
      <c r="B5409" s="74" t="s">
        <v>5267</v>
      </c>
      <c r="C5409" s="73" t="s">
        <v>101</v>
      </c>
      <c r="D5409" s="75">
        <v>17.600000000000001</v>
      </c>
      <c r="E5409" s="75">
        <v>17.100000000000001</v>
      </c>
      <c r="F5409" s="73" t="s">
        <v>17</v>
      </c>
    </row>
    <row r="5410" spans="1:6" ht="25.5" x14ac:dyDescent="0.25">
      <c r="A5410" s="73">
        <v>104197</v>
      </c>
      <c r="B5410" s="74" t="s">
        <v>5268</v>
      </c>
      <c r="C5410" s="73" t="s">
        <v>101</v>
      </c>
      <c r="D5410" s="75">
        <v>32.99</v>
      </c>
      <c r="E5410" s="75">
        <v>31.8</v>
      </c>
      <c r="F5410" s="73" t="s">
        <v>17</v>
      </c>
    </row>
    <row r="5411" spans="1:6" ht="25.5" x14ac:dyDescent="0.25">
      <c r="A5411" s="73">
        <v>104198</v>
      </c>
      <c r="B5411" s="74" t="s">
        <v>5269</v>
      </c>
      <c r="C5411" s="73" t="s">
        <v>101</v>
      </c>
      <c r="D5411" s="75">
        <v>8.4499999999999993</v>
      </c>
      <c r="E5411" s="75">
        <v>7.95</v>
      </c>
      <c r="F5411" s="73" t="s">
        <v>17</v>
      </c>
    </row>
    <row r="5412" spans="1:6" ht="25.5" x14ac:dyDescent="0.25">
      <c r="A5412" s="73">
        <v>104199</v>
      </c>
      <c r="B5412" s="74" t="s">
        <v>5270</v>
      </c>
      <c r="C5412" s="73" t="s">
        <v>101</v>
      </c>
      <c r="D5412" s="75">
        <v>8.18</v>
      </c>
      <c r="E5412" s="75">
        <v>7.68</v>
      </c>
      <c r="F5412" s="73" t="s">
        <v>17</v>
      </c>
    </row>
    <row r="5413" spans="1:6" ht="25.5" x14ac:dyDescent="0.25">
      <c r="A5413" s="73">
        <v>104200</v>
      </c>
      <c r="B5413" s="74" t="s">
        <v>5271</v>
      </c>
      <c r="C5413" s="73" t="s">
        <v>101</v>
      </c>
      <c r="D5413" s="75">
        <v>6.71</v>
      </c>
      <c r="E5413" s="75">
        <v>6.38</v>
      </c>
      <c r="F5413" s="73" t="s">
        <v>17</v>
      </c>
    </row>
    <row r="5414" spans="1:6" ht="25.5" x14ac:dyDescent="0.25">
      <c r="A5414" s="73">
        <v>104201</v>
      </c>
      <c r="B5414" s="74" t="s">
        <v>5272</v>
      </c>
      <c r="C5414" s="73" t="s">
        <v>101</v>
      </c>
      <c r="D5414" s="75">
        <v>21.7</v>
      </c>
      <c r="E5414" s="75">
        <v>21.04</v>
      </c>
      <c r="F5414" s="73" t="s">
        <v>17</v>
      </c>
    </row>
    <row r="5415" spans="1:6" ht="25.5" x14ac:dyDescent="0.25">
      <c r="A5415" s="73">
        <v>104202</v>
      </c>
      <c r="B5415" s="74" t="s">
        <v>5273</v>
      </c>
      <c r="C5415" s="73" t="s">
        <v>101</v>
      </c>
      <c r="D5415" s="75">
        <v>12.14</v>
      </c>
      <c r="E5415" s="75">
        <v>11.48</v>
      </c>
      <c r="F5415" s="73" t="s">
        <v>17</v>
      </c>
    </row>
    <row r="5416" spans="1:6" ht="25.5" x14ac:dyDescent="0.25">
      <c r="A5416" s="73">
        <v>104317</v>
      </c>
      <c r="B5416" s="74" t="s">
        <v>5274</v>
      </c>
      <c r="C5416" s="73" t="s">
        <v>101</v>
      </c>
      <c r="D5416" s="75">
        <v>7.38</v>
      </c>
      <c r="E5416" s="75">
        <v>6.9</v>
      </c>
      <c r="F5416" s="73" t="s">
        <v>17</v>
      </c>
    </row>
    <row r="5417" spans="1:6" ht="25.5" x14ac:dyDescent="0.25">
      <c r="A5417" s="73">
        <v>104318</v>
      </c>
      <c r="B5417" s="74" t="s">
        <v>5275</v>
      </c>
      <c r="C5417" s="73" t="s">
        <v>101</v>
      </c>
      <c r="D5417" s="75">
        <v>7.99</v>
      </c>
      <c r="E5417" s="75">
        <v>7.51</v>
      </c>
      <c r="F5417" s="73" t="s">
        <v>17</v>
      </c>
    </row>
    <row r="5418" spans="1:6" ht="25.5" x14ac:dyDescent="0.25">
      <c r="A5418" s="73">
        <v>104319</v>
      </c>
      <c r="B5418" s="74" t="s">
        <v>5276</v>
      </c>
      <c r="C5418" s="73" t="s">
        <v>101</v>
      </c>
      <c r="D5418" s="75">
        <v>10.86</v>
      </c>
      <c r="E5418" s="75">
        <v>10.32</v>
      </c>
      <c r="F5418" s="73" t="s">
        <v>17</v>
      </c>
    </row>
    <row r="5419" spans="1:6" ht="25.5" x14ac:dyDescent="0.25">
      <c r="A5419" s="73">
        <v>104320</v>
      </c>
      <c r="B5419" s="74" t="s">
        <v>5277</v>
      </c>
      <c r="C5419" s="73" t="s">
        <v>101</v>
      </c>
      <c r="D5419" s="75">
        <v>12.81</v>
      </c>
      <c r="E5419" s="75">
        <v>12.27</v>
      </c>
      <c r="F5419" s="73" t="s">
        <v>17</v>
      </c>
    </row>
    <row r="5420" spans="1:6" ht="25.5" x14ac:dyDescent="0.25">
      <c r="A5420" s="73">
        <v>104321</v>
      </c>
      <c r="B5420" s="74" t="s">
        <v>5278</v>
      </c>
      <c r="C5420" s="73" t="s">
        <v>101</v>
      </c>
      <c r="D5420" s="75">
        <v>5.65</v>
      </c>
      <c r="E5420" s="75">
        <v>5.33</v>
      </c>
      <c r="F5420" s="73" t="s">
        <v>17</v>
      </c>
    </row>
    <row r="5421" spans="1:6" ht="25.5" x14ac:dyDescent="0.25">
      <c r="A5421" s="73">
        <v>104322</v>
      </c>
      <c r="B5421" s="74" t="s">
        <v>5279</v>
      </c>
      <c r="C5421" s="73" t="s">
        <v>101</v>
      </c>
      <c r="D5421" s="75">
        <v>8.2100000000000009</v>
      </c>
      <c r="E5421" s="75">
        <v>7.85</v>
      </c>
      <c r="F5421" s="73" t="s">
        <v>17</v>
      </c>
    </row>
    <row r="5422" spans="1:6" ht="25.5" x14ac:dyDescent="0.25">
      <c r="A5422" s="73">
        <v>104323</v>
      </c>
      <c r="B5422" s="74" t="s">
        <v>5280</v>
      </c>
      <c r="C5422" s="73" t="s">
        <v>101</v>
      </c>
      <c r="D5422" s="75">
        <v>10.31</v>
      </c>
      <c r="E5422" s="75">
        <v>9.67</v>
      </c>
      <c r="F5422" s="73" t="s">
        <v>17</v>
      </c>
    </row>
    <row r="5423" spans="1:6" ht="25.5" x14ac:dyDescent="0.25">
      <c r="A5423" s="73">
        <v>104324</v>
      </c>
      <c r="B5423" s="74" t="s">
        <v>5281</v>
      </c>
      <c r="C5423" s="73" t="s">
        <v>101</v>
      </c>
      <c r="D5423" s="75">
        <v>15.38</v>
      </c>
      <c r="E5423" s="75">
        <v>14.66</v>
      </c>
      <c r="F5423" s="73" t="s">
        <v>17</v>
      </c>
    </row>
    <row r="5424" spans="1:6" ht="38.25" x14ac:dyDescent="0.25">
      <c r="A5424" s="73">
        <v>104326</v>
      </c>
      <c r="B5424" s="74" t="s">
        <v>5282</v>
      </c>
      <c r="C5424" s="73" t="s">
        <v>101</v>
      </c>
      <c r="D5424" s="75">
        <v>21.93</v>
      </c>
      <c r="E5424" s="75">
        <v>21.18</v>
      </c>
      <c r="F5424" s="73" t="s">
        <v>17</v>
      </c>
    </row>
    <row r="5425" spans="1:6" ht="38.25" x14ac:dyDescent="0.25">
      <c r="A5425" s="73">
        <v>104327</v>
      </c>
      <c r="B5425" s="74" t="s">
        <v>5283</v>
      </c>
      <c r="C5425" s="73" t="s">
        <v>101</v>
      </c>
      <c r="D5425" s="75">
        <v>20.92</v>
      </c>
      <c r="E5425" s="75">
        <v>20.170000000000002</v>
      </c>
      <c r="F5425" s="73" t="s">
        <v>17</v>
      </c>
    </row>
    <row r="5426" spans="1:6" ht="38.25" x14ac:dyDescent="0.25">
      <c r="A5426" s="73">
        <v>104328</v>
      </c>
      <c r="B5426" s="74" t="s">
        <v>5284</v>
      </c>
      <c r="C5426" s="73" t="s">
        <v>101</v>
      </c>
      <c r="D5426" s="75">
        <v>76.97</v>
      </c>
      <c r="E5426" s="75">
        <v>75.040000000000006</v>
      </c>
      <c r="F5426" s="73" t="s">
        <v>17</v>
      </c>
    </row>
    <row r="5427" spans="1:6" ht="38.25" x14ac:dyDescent="0.25">
      <c r="A5427" s="73">
        <v>104329</v>
      </c>
      <c r="B5427" s="74" t="s">
        <v>5285</v>
      </c>
      <c r="C5427" s="73" t="s">
        <v>101</v>
      </c>
      <c r="D5427" s="75">
        <v>86.79</v>
      </c>
      <c r="E5427" s="75">
        <v>84.86</v>
      </c>
      <c r="F5427" s="73" t="s">
        <v>17</v>
      </c>
    </row>
    <row r="5428" spans="1:6" ht="38.25" x14ac:dyDescent="0.25">
      <c r="A5428" s="73">
        <v>104341</v>
      </c>
      <c r="B5428" s="74" t="s">
        <v>5286</v>
      </c>
      <c r="C5428" s="73" t="s">
        <v>101</v>
      </c>
      <c r="D5428" s="75">
        <v>11.82</v>
      </c>
      <c r="E5428" s="75">
        <v>11.42</v>
      </c>
      <c r="F5428" s="73" t="s">
        <v>17</v>
      </c>
    </row>
    <row r="5429" spans="1:6" ht="38.25" x14ac:dyDescent="0.25">
      <c r="A5429" s="73">
        <v>104343</v>
      </c>
      <c r="B5429" s="74" t="s">
        <v>5287</v>
      </c>
      <c r="C5429" s="73" t="s">
        <v>101</v>
      </c>
      <c r="D5429" s="75">
        <v>36.74</v>
      </c>
      <c r="E5429" s="75">
        <v>35.79</v>
      </c>
      <c r="F5429" s="73" t="s">
        <v>17</v>
      </c>
    </row>
    <row r="5430" spans="1:6" ht="38.25" x14ac:dyDescent="0.25">
      <c r="A5430" s="73">
        <v>104344</v>
      </c>
      <c r="B5430" s="74" t="s">
        <v>5288</v>
      </c>
      <c r="C5430" s="73" t="s">
        <v>101</v>
      </c>
      <c r="D5430" s="75">
        <v>44.19</v>
      </c>
      <c r="E5430" s="75">
        <v>43.13</v>
      </c>
      <c r="F5430" s="73" t="s">
        <v>17</v>
      </c>
    </row>
    <row r="5431" spans="1:6" ht="38.25" x14ac:dyDescent="0.25">
      <c r="A5431" s="73">
        <v>104345</v>
      </c>
      <c r="B5431" s="74" t="s">
        <v>5289</v>
      </c>
      <c r="C5431" s="73" t="s">
        <v>101</v>
      </c>
      <c r="D5431" s="75">
        <v>46.56</v>
      </c>
      <c r="E5431" s="75">
        <v>45.5</v>
      </c>
      <c r="F5431" s="73" t="s">
        <v>17</v>
      </c>
    </row>
    <row r="5432" spans="1:6" ht="38.25" x14ac:dyDescent="0.25">
      <c r="A5432" s="73">
        <v>104346</v>
      </c>
      <c r="B5432" s="74" t="s">
        <v>5290</v>
      </c>
      <c r="C5432" s="73" t="s">
        <v>101</v>
      </c>
      <c r="D5432" s="75">
        <v>48.9</v>
      </c>
      <c r="E5432" s="75">
        <v>47.78</v>
      </c>
      <c r="F5432" s="73" t="s">
        <v>17</v>
      </c>
    </row>
    <row r="5433" spans="1:6" ht="38.25" x14ac:dyDescent="0.25">
      <c r="A5433" s="73">
        <v>104347</v>
      </c>
      <c r="B5433" s="74" t="s">
        <v>5291</v>
      </c>
      <c r="C5433" s="73" t="s">
        <v>101</v>
      </c>
      <c r="D5433" s="75">
        <v>51.96</v>
      </c>
      <c r="E5433" s="75">
        <v>50.84</v>
      </c>
      <c r="F5433" s="73" t="s">
        <v>17</v>
      </c>
    </row>
    <row r="5434" spans="1:6" ht="38.25" x14ac:dyDescent="0.25">
      <c r="A5434" s="73">
        <v>104348</v>
      </c>
      <c r="B5434" s="74" t="s">
        <v>5292</v>
      </c>
      <c r="C5434" s="73" t="s">
        <v>101</v>
      </c>
      <c r="D5434" s="75">
        <v>12.54</v>
      </c>
      <c r="E5434" s="75">
        <v>12.49</v>
      </c>
      <c r="F5434" s="73" t="s">
        <v>17</v>
      </c>
    </row>
    <row r="5435" spans="1:6" ht="38.25" x14ac:dyDescent="0.25">
      <c r="A5435" s="73">
        <v>104350</v>
      </c>
      <c r="B5435" s="74" t="s">
        <v>5293</v>
      </c>
      <c r="C5435" s="73" t="s">
        <v>101</v>
      </c>
      <c r="D5435" s="75">
        <v>32.28</v>
      </c>
      <c r="E5435" s="75">
        <v>31.71</v>
      </c>
      <c r="F5435" s="73" t="s">
        <v>17</v>
      </c>
    </row>
    <row r="5436" spans="1:6" ht="38.25" x14ac:dyDescent="0.25">
      <c r="A5436" s="73">
        <v>104351</v>
      </c>
      <c r="B5436" s="74" t="s">
        <v>5294</v>
      </c>
      <c r="C5436" s="73" t="s">
        <v>101</v>
      </c>
      <c r="D5436" s="75">
        <v>25.89</v>
      </c>
      <c r="E5436" s="75">
        <v>25.7</v>
      </c>
      <c r="F5436" s="73" t="s">
        <v>17</v>
      </c>
    </row>
    <row r="5437" spans="1:6" ht="38.25" x14ac:dyDescent="0.25">
      <c r="A5437" s="73">
        <v>104352</v>
      </c>
      <c r="B5437" s="74" t="s">
        <v>5295</v>
      </c>
      <c r="C5437" s="73" t="s">
        <v>101</v>
      </c>
      <c r="D5437" s="75">
        <v>42.85</v>
      </c>
      <c r="E5437" s="75">
        <v>41.91</v>
      </c>
      <c r="F5437" s="73" t="s">
        <v>17</v>
      </c>
    </row>
    <row r="5438" spans="1:6" ht="38.25" x14ac:dyDescent="0.25">
      <c r="A5438" s="73">
        <v>104353</v>
      </c>
      <c r="B5438" s="74" t="s">
        <v>5296</v>
      </c>
      <c r="C5438" s="73" t="s">
        <v>101</v>
      </c>
      <c r="D5438" s="75">
        <v>45.22</v>
      </c>
      <c r="E5438" s="75">
        <v>44.28</v>
      </c>
      <c r="F5438" s="73" t="s">
        <v>17</v>
      </c>
    </row>
    <row r="5439" spans="1:6" ht="38.25" x14ac:dyDescent="0.25">
      <c r="A5439" s="73">
        <v>104354</v>
      </c>
      <c r="B5439" s="74" t="s">
        <v>5297</v>
      </c>
      <c r="C5439" s="73" t="s">
        <v>101</v>
      </c>
      <c r="D5439" s="75">
        <v>49.14</v>
      </c>
      <c r="E5439" s="75">
        <v>48</v>
      </c>
      <c r="F5439" s="73" t="s">
        <v>17</v>
      </c>
    </row>
    <row r="5440" spans="1:6" ht="38.25" x14ac:dyDescent="0.25">
      <c r="A5440" s="73">
        <v>104355</v>
      </c>
      <c r="B5440" s="74" t="s">
        <v>5298</v>
      </c>
      <c r="C5440" s="73" t="s">
        <v>101</v>
      </c>
      <c r="D5440" s="75">
        <v>52.2</v>
      </c>
      <c r="E5440" s="75">
        <v>51.06</v>
      </c>
      <c r="F5440" s="73" t="s">
        <v>17</v>
      </c>
    </row>
    <row r="5441" spans="1:6" ht="38.25" x14ac:dyDescent="0.25">
      <c r="A5441" s="73">
        <v>104356</v>
      </c>
      <c r="B5441" s="74" t="s">
        <v>5299</v>
      </c>
      <c r="C5441" s="73" t="s">
        <v>101</v>
      </c>
      <c r="D5441" s="75">
        <v>34.29</v>
      </c>
      <c r="E5441" s="75">
        <v>33.96</v>
      </c>
      <c r="F5441" s="73" t="s">
        <v>17</v>
      </c>
    </row>
    <row r="5442" spans="1:6" ht="38.25" x14ac:dyDescent="0.25">
      <c r="A5442" s="73">
        <v>104357</v>
      </c>
      <c r="B5442" s="74" t="s">
        <v>5300</v>
      </c>
      <c r="C5442" s="73" t="s">
        <v>101</v>
      </c>
      <c r="D5442" s="75">
        <v>20.87</v>
      </c>
      <c r="E5442" s="75">
        <v>20.45</v>
      </c>
      <c r="F5442" s="73" t="s">
        <v>17</v>
      </c>
    </row>
    <row r="5443" spans="1:6" ht="25.5" x14ac:dyDescent="0.25">
      <c r="A5443" s="73">
        <v>104395</v>
      </c>
      <c r="B5443" s="74" t="s">
        <v>5301</v>
      </c>
      <c r="C5443" s="73" t="s">
        <v>101</v>
      </c>
      <c r="D5443" s="75">
        <v>24.35</v>
      </c>
      <c r="E5443" s="75">
        <v>23.34</v>
      </c>
      <c r="F5443" s="73" t="s">
        <v>17</v>
      </c>
    </row>
    <row r="5444" spans="1:6" ht="25.5" x14ac:dyDescent="0.25">
      <c r="A5444" s="73">
        <v>104396</v>
      </c>
      <c r="B5444" s="74" t="s">
        <v>5302</v>
      </c>
      <c r="C5444" s="73" t="s">
        <v>101</v>
      </c>
      <c r="D5444" s="75">
        <v>24.84</v>
      </c>
      <c r="E5444" s="75">
        <v>23.72</v>
      </c>
      <c r="F5444" s="73" t="s">
        <v>17</v>
      </c>
    </row>
    <row r="5445" spans="1:6" ht="25.5" x14ac:dyDescent="0.25">
      <c r="A5445" s="73">
        <v>104397</v>
      </c>
      <c r="B5445" s="74" t="s">
        <v>5303</v>
      </c>
      <c r="C5445" s="73" t="s">
        <v>101</v>
      </c>
      <c r="D5445" s="75">
        <v>29.59</v>
      </c>
      <c r="E5445" s="75">
        <v>28.31</v>
      </c>
      <c r="F5445" s="73" t="s">
        <v>17</v>
      </c>
    </row>
    <row r="5446" spans="1:6" ht="25.5" x14ac:dyDescent="0.25">
      <c r="A5446" s="73">
        <v>104398</v>
      </c>
      <c r="B5446" s="74" t="s">
        <v>5304</v>
      </c>
      <c r="C5446" s="73" t="s">
        <v>101</v>
      </c>
      <c r="D5446" s="75">
        <v>29.26</v>
      </c>
      <c r="E5446" s="75">
        <v>28</v>
      </c>
      <c r="F5446" s="73" t="s">
        <v>17</v>
      </c>
    </row>
    <row r="5447" spans="1:6" ht="25.5" x14ac:dyDescent="0.25">
      <c r="A5447" s="73">
        <v>104399</v>
      </c>
      <c r="B5447" s="74" t="s">
        <v>5305</v>
      </c>
      <c r="C5447" s="73" t="s">
        <v>101</v>
      </c>
      <c r="D5447" s="75">
        <v>32.049999999999997</v>
      </c>
      <c r="E5447" s="75">
        <v>30.44</v>
      </c>
      <c r="F5447" s="73" t="s">
        <v>17</v>
      </c>
    </row>
    <row r="5448" spans="1:6" ht="25.5" x14ac:dyDescent="0.25">
      <c r="A5448" s="73">
        <v>104400</v>
      </c>
      <c r="B5448" s="74" t="s">
        <v>5306</v>
      </c>
      <c r="C5448" s="73" t="s">
        <v>101</v>
      </c>
      <c r="D5448" s="75">
        <v>41.08</v>
      </c>
      <c r="E5448" s="75">
        <v>38.99</v>
      </c>
      <c r="F5448" s="73" t="s">
        <v>17</v>
      </c>
    </row>
    <row r="5449" spans="1:6" ht="25.5" x14ac:dyDescent="0.25">
      <c r="A5449" s="73">
        <v>104401</v>
      </c>
      <c r="B5449" s="74" t="s">
        <v>5307</v>
      </c>
      <c r="C5449" s="73" t="s">
        <v>101</v>
      </c>
      <c r="D5449" s="75">
        <v>27.7</v>
      </c>
      <c r="E5449" s="75">
        <v>26.56</v>
      </c>
      <c r="F5449" s="73" t="s">
        <v>17</v>
      </c>
    </row>
    <row r="5450" spans="1:6" ht="25.5" x14ac:dyDescent="0.25">
      <c r="A5450" s="73">
        <v>104402</v>
      </c>
      <c r="B5450" s="74" t="s">
        <v>5308</v>
      </c>
      <c r="C5450" s="73" t="s">
        <v>101</v>
      </c>
      <c r="D5450" s="75">
        <v>29.06</v>
      </c>
      <c r="E5450" s="75">
        <v>27.7</v>
      </c>
      <c r="F5450" s="73" t="s">
        <v>17</v>
      </c>
    </row>
    <row r="5451" spans="1:6" ht="25.5" x14ac:dyDescent="0.25">
      <c r="A5451" s="73">
        <v>104403</v>
      </c>
      <c r="B5451" s="74" t="s">
        <v>5309</v>
      </c>
      <c r="C5451" s="73" t="s">
        <v>101</v>
      </c>
      <c r="D5451" s="75">
        <v>36.1</v>
      </c>
      <c r="E5451" s="75">
        <v>34.409999999999997</v>
      </c>
      <c r="F5451" s="73" t="s">
        <v>17</v>
      </c>
    </row>
    <row r="5452" spans="1:6" ht="25.5" x14ac:dyDescent="0.25">
      <c r="A5452" s="73">
        <v>104404</v>
      </c>
      <c r="B5452" s="74" t="s">
        <v>5310</v>
      </c>
      <c r="C5452" s="73" t="s">
        <v>101</v>
      </c>
      <c r="D5452" s="75">
        <v>37.450000000000003</v>
      </c>
      <c r="E5452" s="75">
        <v>35.6</v>
      </c>
      <c r="F5452" s="73" t="s">
        <v>17</v>
      </c>
    </row>
    <row r="5453" spans="1:6" ht="25.5" x14ac:dyDescent="0.25">
      <c r="A5453" s="73">
        <v>104405</v>
      </c>
      <c r="B5453" s="74" t="s">
        <v>5311</v>
      </c>
      <c r="C5453" s="73" t="s">
        <v>101</v>
      </c>
      <c r="D5453" s="75">
        <v>50.61</v>
      </c>
      <c r="E5453" s="75">
        <v>48.1</v>
      </c>
      <c r="F5453" s="73" t="s">
        <v>17</v>
      </c>
    </row>
    <row r="5454" spans="1:6" ht="25.5" x14ac:dyDescent="0.25">
      <c r="A5454" s="73">
        <v>104576</v>
      </c>
      <c r="B5454" s="74" t="s">
        <v>5312</v>
      </c>
      <c r="C5454" s="73" t="s">
        <v>101</v>
      </c>
      <c r="D5454" s="75">
        <v>16.63</v>
      </c>
      <c r="E5454" s="75">
        <v>15.98</v>
      </c>
      <c r="F5454" s="73" t="s">
        <v>17</v>
      </c>
    </row>
    <row r="5455" spans="1:6" ht="25.5" x14ac:dyDescent="0.25">
      <c r="A5455" s="73">
        <v>104577</v>
      </c>
      <c r="B5455" s="74" t="s">
        <v>5313</v>
      </c>
      <c r="C5455" s="73" t="s">
        <v>101</v>
      </c>
      <c r="D5455" s="75">
        <v>22.37</v>
      </c>
      <c r="E5455" s="75">
        <v>21.65</v>
      </c>
      <c r="F5455" s="73" t="s">
        <v>17</v>
      </c>
    </row>
    <row r="5456" spans="1:6" ht="25.5" x14ac:dyDescent="0.25">
      <c r="A5456" s="73">
        <v>104578</v>
      </c>
      <c r="B5456" s="74" t="s">
        <v>5314</v>
      </c>
      <c r="C5456" s="73" t="s">
        <v>101</v>
      </c>
      <c r="D5456" s="75">
        <v>23.98</v>
      </c>
      <c r="E5456" s="75">
        <v>23.21</v>
      </c>
      <c r="F5456" s="73" t="s">
        <v>17</v>
      </c>
    </row>
    <row r="5457" spans="1:6" ht="25.5" x14ac:dyDescent="0.25">
      <c r="A5457" s="73">
        <v>104579</v>
      </c>
      <c r="B5457" s="74" t="s">
        <v>5315</v>
      </c>
      <c r="C5457" s="73" t="s">
        <v>101</v>
      </c>
      <c r="D5457" s="75">
        <v>31.48</v>
      </c>
      <c r="E5457" s="75">
        <v>30.53</v>
      </c>
      <c r="F5457" s="73" t="s">
        <v>17</v>
      </c>
    </row>
    <row r="5458" spans="1:6" ht="25.5" x14ac:dyDescent="0.25">
      <c r="A5458" s="73">
        <v>104580</v>
      </c>
      <c r="B5458" s="74" t="s">
        <v>31314</v>
      </c>
      <c r="C5458" s="73" t="s">
        <v>101</v>
      </c>
      <c r="D5458" s="75">
        <v>20.85</v>
      </c>
      <c r="E5458" s="75">
        <v>20.25</v>
      </c>
      <c r="F5458" s="73" t="s">
        <v>17</v>
      </c>
    </row>
    <row r="5459" spans="1:6" ht="25.5" x14ac:dyDescent="0.25">
      <c r="A5459" s="73">
        <v>104581</v>
      </c>
      <c r="B5459" s="74" t="s">
        <v>31315</v>
      </c>
      <c r="C5459" s="73" t="s">
        <v>101</v>
      </c>
      <c r="D5459" s="75">
        <v>15.19</v>
      </c>
      <c r="E5459" s="75">
        <v>14.6</v>
      </c>
      <c r="F5459" s="73" t="s">
        <v>17</v>
      </c>
    </row>
    <row r="5460" spans="1:6" ht="25.5" x14ac:dyDescent="0.25">
      <c r="A5460" s="73">
        <v>104582</v>
      </c>
      <c r="B5460" s="74" t="s">
        <v>31316</v>
      </c>
      <c r="C5460" s="73" t="s">
        <v>101</v>
      </c>
      <c r="D5460" s="75">
        <v>19.38</v>
      </c>
      <c r="E5460" s="75">
        <v>18.670000000000002</v>
      </c>
      <c r="F5460" s="73" t="s">
        <v>17</v>
      </c>
    </row>
    <row r="5461" spans="1:6" ht="25.5" x14ac:dyDescent="0.25">
      <c r="A5461" s="73">
        <v>104583</v>
      </c>
      <c r="B5461" s="74" t="s">
        <v>31317</v>
      </c>
      <c r="C5461" s="73" t="s">
        <v>101</v>
      </c>
      <c r="D5461" s="75">
        <v>31.11</v>
      </c>
      <c r="E5461" s="75">
        <v>30.27</v>
      </c>
      <c r="F5461" s="73" t="s">
        <v>17</v>
      </c>
    </row>
    <row r="5462" spans="1:6" ht="25.5" x14ac:dyDescent="0.25">
      <c r="A5462" s="73">
        <v>104584</v>
      </c>
      <c r="B5462" s="74" t="s">
        <v>31318</v>
      </c>
      <c r="C5462" s="73" t="s">
        <v>101</v>
      </c>
      <c r="D5462" s="75">
        <v>37.31</v>
      </c>
      <c r="E5462" s="75">
        <v>36.270000000000003</v>
      </c>
      <c r="F5462" s="73" t="s">
        <v>17</v>
      </c>
    </row>
    <row r="5463" spans="1:6" x14ac:dyDescent="0.25">
      <c r="A5463" s="73">
        <v>104746</v>
      </c>
      <c r="B5463" s="74" t="s">
        <v>5316</v>
      </c>
      <c r="C5463" s="73" t="s">
        <v>101</v>
      </c>
      <c r="D5463" s="75">
        <v>27.46</v>
      </c>
      <c r="E5463" s="75">
        <v>26.57</v>
      </c>
      <c r="F5463" s="73" t="s">
        <v>17</v>
      </c>
    </row>
    <row r="5464" spans="1:6" ht="38.25" x14ac:dyDescent="0.25">
      <c r="A5464" s="73">
        <v>104749</v>
      </c>
      <c r="B5464" s="74" t="s">
        <v>5317</v>
      </c>
      <c r="C5464" s="73" t="s">
        <v>101</v>
      </c>
      <c r="D5464" s="75">
        <v>24.45</v>
      </c>
      <c r="E5464" s="75">
        <v>23.57</v>
      </c>
      <c r="F5464" s="73" t="s">
        <v>17</v>
      </c>
    </row>
    <row r="5465" spans="1:6" ht="38.25" x14ac:dyDescent="0.25">
      <c r="A5465" s="73">
        <v>104750</v>
      </c>
      <c r="B5465" s="74" t="s">
        <v>5318</v>
      </c>
      <c r="C5465" s="73" t="s">
        <v>101</v>
      </c>
      <c r="D5465" s="75">
        <v>19.2</v>
      </c>
      <c r="E5465" s="75">
        <v>18.32</v>
      </c>
      <c r="F5465" s="73" t="s">
        <v>17</v>
      </c>
    </row>
    <row r="5466" spans="1:6" ht="25.5" x14ac:dyDescent="0.25">
      <c r="A5466" s="73">
        <v>104751</v>
      </c>
      <c r="B5466" s="74" t="s">
        <v>5319</v>
      </c>
      <c r="C5466" s="73" t="s">
        <v>101</v>
      </c>
      <c r="D5466" s="75">
        <v>28.21</v>
      </c>
      <c r="E5466" s="75">
        <v>27.33</v>
      </c>
      <c r="F5466" s="73" t="s">
        <v>17</v>
      </c>
    </row>
    <row r="5467" spans="1:6" ht="25.5" x14ac:dyDescent="0.25">
      <c r="A5467" s="73">
        <v>104752</v>
      </c>
      <c r="B5467" s="74" t="s">
        <v>5320</v>
      </c>
      <c r="C5467" s="73" t="s">
        <v>101</v>
      </c>
      <c r="D5467" s="75">
        <v>24.8</v>
      </c>
      <c r="E5467" s="75">
        <v>23.92</v>
      </c>
      <c r="F5467" s="73" t="s">
        <v>17</v>
      </c>
    </row>
    <row r="5468" spans="1:6" ht="25.5" x14ac:dyDescent="0.25">
      <c r="A5468" s="73">
        <v>104753</v>
      </c>
      <c r="B5468" s="74" t="s">
        <v>5321</v>
      </c>
      <c r="C5468" s="73" t="s">
        <v>101</v>
      </c>
      <c r="D5468" s="75">
        <v>30.5</v>
      </c>
      <c r="E5468" s="75">
        <v>29.62</v>
      </c>
      <c r="F5468" s="73" t="s">
        <v>17</v>
      </c>
    </row>
    <row r="5469" spans="1:6" ht="25.5" x14ac:dyDescent="0.25">
      <c r="A5469" s="73">
        <v>104754</v>
      </c>
      <c r="B5469" s="74" t="s">
        <v>5322</v>
      </c>
      <c r="C5469" s="73" t="s">
        <v>101</v>
      </c>
      <c r="D5469" s="75">
        <v>40.29</v>
      </c>
      <c r="E5469" s="75">
        <v>39.409999999999997</v>
      </c>
      <c r="F5469" s="73" t="s">
        <v>17</v>
      </c>
    </row>
    <row r="5470" spans="1:6" ht="25.5" x14ac:dyDescent="0.25">
      <c r="A5470" s="73">
        <v>104755</v>
      </c>
      <c r="B5470" s="74" t="s">
        <v>5323</v>
      </c>
      <c r="C5470" s="73" t="s">
        <v>101</v>
      </c>
      <c r="D5470" s="75">
        <v>55.46</v>
      </c>
      <c r="E5470" s="75">
        <v>54.58</v>
      </c>
      <c r="F5470" s="73" t="s">
        <v>17</v>
      </c>
    </row>
    <row r="5471" spans="1:6" ht="25.5" x14ac:dyDescent="0.25">
      <c r="A5471" s="73">
        <v>104758</v>
      </c>
      <c r="B5471" s="74" t="s">
        <v>5324</v>
      </c>
      <c r="C5471" s="73" t="s">
        <v>101</v>
      </c>
      <c r="D5471" s="75">
        <v>16.95</v>
      </c>
      <c r="E5471" s="75">
        <v>15.54</v>
      </c>
      <c r="F5471" s="73" t="s">
        <v>17</v>
      </c>
    </row>
    <row r="5472" spans="1:6" ht="25.5" x14ac:dyDescent="0.25">
      <c r="A5472" s="73">
        <v>104759</v>
      </c>
      <c r="B5472" s="74" t="s">
        <v>5325</v>
      </c>
      <c r="C5472" s="73" t="s">
        <v>101</v>
      </c>
      <c r="D5472" s="75">
        <v>45.18</v>
      </c>
      <c r="E5472" s="75">
        <v>41.43</v>
      </c>
      <c r="F5472" s="73" t="s">
        <v>17</v>
      </c>
    </row>
    <row r="5473" spans="1:6" ht="25.5" x14ac:dyDescent="0.25">
      <c r="A5473" s="73">
        <v>104760</v>
      </c>
      <c r="B5473" s="74" t="s">
        <v>5326</v>
      </c>
      <c r="C5473" s="73" t="s">
        <v>101</v>
      </c>
      <c r="D5473" s="75">
        <v>65.98</v>
      </c>
      <c r="E5473" s="75">
        <v>60.52</v>
      </c>
      <c r="F5473" s="73" t="s">
        <v>17</v>
      </c>
    </row>
    <row r="5474" spans="1:6" ht="25.5" x14ac:dyDescent="0.25">
      <c r="A5474" s="73">
        <v>104761</v>
      </c>
      <c r="B5474" s="74" t="s">
        <v>5327</v>
      </c>
      <c r="C5474" s="73" t="s">
        <v>101</v>
      </c>
      <c r="D5474" s="75">
        <v>10.81</v>
      </c>
      <c r="E5474" s="75">
        <v>9.9499999999999993</v>
      </c>
      <c r="F5474" s="73" t="s">
        <v>17</v>
      </c>
    </row>
    <row r="5475" spans="1:6" ht="38.25" x14ac:dyDescent="0.25">
      <c r="A5475" s="73">
        <v>104762</v>
      </c>
      <c r="B5475" s="74" t="s">
        <v>5328</v>
      </c>
      <c r="C5475" s="73" t="s">
        <v>101</v>
      </c>
      <c r="D5475" s="75">
        <v>28.84</v>
      </c>
      <c r="E5475" s="75">
        <v>26.53</v>
      </c>
      <c r="F5475" s="73" t="s">
        <v>17</v>
      </c>
    </row>
    <row r="5476" spans="1:6" ht="38.25" x14ac:dyDescent="0.25">
      <c r="A5476" s="73">
        <v>104763</v>
      </c>
      <c r="B5476" s="74" t="s">
        <v>5329</v>
      </c>
      <c r="C5476" s="73" t="s">
        <v>101</v>
      </c>
      <c r="D5476" s="75">
        <v>42.13</v>
      </c>
      <c r="E5476" s="75">
        <v>38.75</v>
      </c>
      <c r="F5476" s="73" t="s">
        <v>17</v>
      </c>
    </row>
    <row r="5477" spans="1:6" ht="25.5" x14ac:dyDescent="0.25">
      <c r="A5477" s="73">
        <v>104767</v>
      </c>
      <c r="B5477" s="74" t="s">
        <v>5330</v>
      </c>
      <c r="C5477" s="73" t="s">
        <v>101</v>
      </c>
      <c r="D5477" s="75">
        <v>0.68</v>
      </c>
      <c r="E5477" s="75">
        <v>0.62</v>
      </c>
      <c r="F5477" s="73" t="s">
        <v>17</v>
      </c>
    </row>
    <row r="5478" spans="1:6" ht="25.5" x14ac:dyDescent="0.25">
      <c r="A5478" s="73">
        <v>104768</v>
      </c>
      <c r="B5478" s="74" t="s">
        <v>5331</v>
      </c>
      <c r="C5478" s="73" t="s">
        <v>101</v>
      </c>
      <c r="D5478" s="75">
        <v>0.71</v>
      </c>
      <c r="E5478" s="75">
        <v>0.65</v>
      </c>
      <c r="F5478" s="73" t="s">
        <v>17</v>
      </c>
    </row>
    <row r="5479" spans="1:6" ht="25.5" x14ac:dyDescent="0.25">
      <c r="A5479" s="73">
        <v>104769</v>
      </c>
      <c r="B5479" s="74" t="s">
        <v>5332</v>
      </c>
      <c r="C5479" s="73" t="s">
        <v>101</v>
      </c>
      <c r="D5479" s="75">
        <v>1.84</v>
      </c>
      <c r="E5479" s="75">
        <v>1.69</v>
      </c>
      <c r="F5479" s="73" t="s">
        <v>17</v>
      </c>
    </row>
    <row r="5480" spans="1:6" ht="25.5" x14ac:dyDescent="0.25">
      <c r="A5480" s="73">
        <v>104770</v>
      </c>
      <c r="B5480" s="74" t="s">
        <v>5333</v>
      </c>
      <c r="C5480" s="73" t="s">
        <v>101</v>
      </c>
      <c r="D5480" s="75">
        <v>1.91</v>
      </c>
      <c r="E5480" s="75">
        <v>1.75</v>
      </c>
      <c r="F5480" s="73" t="s">
        <v>17</v>
      </c>
    </row>
    <row r="5481" spans="1:6" ht="25.5" x14ac:dyDescent="0.25">
      <c r="A5481" s="73">
        <v>104771</v>
      </c>
      <c r="B5481" s="74" t="s">
        <v>5334</v>
      </c>
      <c r="C5481" s="73" t="s">
        <v>101</v>
      </c>
      <c r="D5481" s="75">
        <v>2.69</v>
      </c>
      <c r="E5481" s="75">
        <v>2.46</v>
      </c>
      <c r="F5481" s="73" t="s">
        <v>17</v>
      </c>
    </row>
    <row r="5482" spans="1:6" ht="25.5" x14ac:dyDescent="0.25">
      <c r="A5482" s="73">
        <v>104772</v>
      </c>
      <c r="B5482" s="74" t="s">
        <v>5335</v>
      </c>
      <c r="C5482" s="73" t="s">
        <v>101</v>
      </c>
      <c r="D5482" s="75">
        <v>2.79</v>
      </c>
      <c r="E5482" s="75">
        <v>2.56</v>
      </c>
      <c r="F5482" s="73" t="s">
        <v>17</v>
      </c>
    </row>
    <row r="5483" spans="1:6" ht="25.5" x14ac:dyDescent="0.25">
      <c r="A5483" s="73">
        <v>104773</v>
      </c>
      <c r="B5483" s="74" t="s">
        <v>5336</v>
      </c>
      <c r="C5483" s="73" t="s">
        <v>101</v>
      </c>
      <c r="D5483" s="75">
        <v>2.44</v>
      </c>
      <c r="E5483" s="75">
        <v>2.2599999999999998</v>
      </c>
      <c r="F5483" s="73" t="s">
        <v>17</v>
      </c>
    </row>
    <row r="5484" spans="1:6" ht="25.5" x14ac:dyDescent="0.25">
      <c r="A5484" s="73">
        <v>104774</v>
      </c>
      <c r="B5484" s="74" t="s">
        <v>5337</v>
      </c>
      <c r="C5484" s="73" t="s">
        <v>101</v>
      </c>
      <c r="D5484" s="75">
        <v>2.52</v>
      </c>
      <c r="E5484" s="75">
        <v>2.34</v>
      </c>
      <c r="F5484" s="73" t="s">
        <v>17</v>
      </c>
    </row>
    <row r="5485" spans="1:6" ht="38.25" x14ac:dyDescent="0.25">
      <c r="A5485" s="73">
        <v>104775</v>
      </c>
      <c r="B5485" s="74" t="s">
        <v>5338</v>
      </c>
      <c r="C5485" s="73" t="s">
        <v>101</v>
      </c>
      <c r="D5485" s="75">
        <v>6.52</v>
      </c>
      <c r="E5485" s="75">
        <v>6.05</v>
      </c>
      <c r="F5485" s="73" t="s">
        <v>17</v>
      </c>
    </row>
    <row r="5486" spans="1:6" ht="38.25" x14ac:dyDescent="0.25">
      <c r="A5486" s="73">
        <v>104776</v>
      </c>
      <c r="B5486" s="74" t="s">
        <v>5339</v>
      </c>
      <c r="C5486" s="73" t="s">
        <v>101</v>
      </c>
      <c r="D5486" s="75">
        <v>6.74</v>
      </c>
      <c r="E5486" s="75">
        <v>6.25</v>
      </c>
      <c r="F5486" s="73" t="s">
        <v>17</v>
      </c>
    </row>
    <row r="5487" spans="1:6" ht="38.25" x14ac:dyDescent="0.25">
      <c r="A5487" s="73">
        <v>104777</v>
      </c>
      <c r="B5487" s="74" t="s">
        <v>5340</v>
      </c>
      <c r="C5487" s="73" t="s">
        <v>101</v>
      </c>
      <c r="D5487" s="75">
        <v>9.5399999999999991</v>
      </c>
      <c r="E5487" s="75">
        <v>8.83</v>
      </c>
      <c r="F5487" s="73" t="s">
        <v>17</v>
      </c>
    </row>
    <row r="5488" spans="1:6" ht="38.25" x14ac:dyDescent="0.25">
      <c r="A5488" s="73">
        <v>104778</v>
      </c>
      <c r="B5488" s="74" t="s">
        <v>5341</v>
      </c>
      <c r="C5488" s="73" t="s">
        <v>101</v>
      </c>
      <c r="D5488" s="75">
        <v>9.86</v>
      </c>
      <c r="E5488" s="75">
        <v>9.14</v>
      </c>
      <c r="F5488" s="73" t="s">
        <v>17</v>
      </c>
    </row>
    <row r="5489" spans="1:6" ht="25.5" x14ac:dyDescent="0.25">
      <c r="A5489" s="73">
        <v>104782</v>
      </c>
      <c r="B5489" s="74" t="s">
        <v>5342</v>
      </c>
      <c r="C5489" s="73" t="s">
        <v>101</v>
      </c>
      <c r="D5489" s="75">
        <v>66.83</v>
      </c>
      <c r="E5489" s="75">
        <v>66.17</v>
      </c>
      <c r="F5489" s="73" t="s">
        <v>17</v>
      </c>
    </row>
    <row r="5490" spans="1:6" ht="25.5" x14ac:dyDescent="0.25">
      <c r="A5490" s="73">
        <v>104783</v>
      </c>
      <c r="B5490" s="74" t="s">
        <v>5343</v>
      </c>
      <c r="C5490" s="73" t="s">
        <v>101</v>
      </c>
      <c r="D5490" s="75">
        <v>5.48</v>
      </c>
      <c r="E5490" s="75">
        <v>5.22</v>
      </c>
      <c r="F5490" s="73" t="s">
        <v>17</v>
      </c>
    </row>
    <row r="5491" spans="1:6" ht="25.5" x14ac:dyDescent="0.25">
      <c r="A5491" s="73">
        <v>104784</v>
      </c>
      <c r="B5491" s="74" t="s">
        <v>5344</v>
      </c>
      <c r="C5491" s="73" t="s">
        <v>101</v>
      </c>
      <c r="D5491" s="75">
        <v>15.28</v>
      </c>
      <c r="E5491" s="75">
        <v>14.61</v>
      </c>
      <c r="F5491" s="73" t="s">
        <v>17</v>
      </c>
    </row>
    <row r="5492" spans="1:6" ht="38.25" x14ac:dyDescent="0.25">
      <c r="A5492" s="73">
        <v>104798</v>
      </c>
      <c r="B5492" s="74" t="s">
        <v>5345</v>
      </c>
      <c r="C5492" s="73" t="s">
        <v>101</v>
      </c>
      <c r="D5492" s="75">
        <v>14.68</v>
      </c>
      <c r="E5492" s="75">
        <v>13.53</v>
      </c>
      <c r="F5492" s="73" t="s">
        <v>17</v>
      </c>
    </row>
    <row r="5493" spans="1:6" ht="25.5" x14ac:dyDescent="0.25">
      <c r="A5493" s="73">
        <v>104876</v>
      </c>
      <c r="B5493" s="74" t="s">
        <v>5346</v>
      </c>
      <c r="C5493" s="73" t="s">
        <v>101</v>
      </c>
      <c r="D5493" s="75">
        <v>26.2</v>
      </c>
      <c r="E5493" s="75">
        <v>24.01</v>
      </c>
      <c r="F5493" s="73" t="s">
        <v>17</v>
      </c>
    </row>
    <row r="5494" spans="1:6" ht="25.5" x14ac:dyDescent="0.25">
      <c r="A5494" s="73">
        <v>104877</v>
      </c>
      <c r="B5494" s="74" t="s">
        <v>5347</v>
      </c>
      <c r="C5494" s="73" t="s">
        <v>101</v>
      </c>
      <c r="D5494" s="75">
        <v>646.69000000000005</v>
      </c>
      <c r="E5494" s="75">
        <v>637.66999999999996</v>
      </c>
      <c r="F5494" s="73" t="s">
        <v>17</v>
      </c>
    </row>
    <row r="5495" spans="1:6" ht="25.5" x14ac:dyDescent="0.25">
      <c r="A5495" s="73">
        <v>104878</v>
      </c>
      <c r="B5495" s="74" t="s">
        <v>5348</v>
      </c>
      <c r="C5495" s="73" t="s">
        <v>101</v>
      </c>
      <c r="D5495" s="75">
        <v>2349.09</v>
      </c>
      <c r="E5495" s="75">
        <v>2340.0700000000002</v>
      </c>
      <c r="F5495" s="73" t="s">
        <v>17</v>
      </c>
    </row>
    <row r="5496" spans="1:6" ht="25.5" x14ac:dyDescent="0.25">
      <c r="A5496" s="73">
        <v>104989</v>
      </c>
      <c r="B5496" s="74" t="s">
        <v>5349</v>
      </c>
      <c r="C5496" s="73" t="s">
        <v>101</v>
      </c>
      <c r="D5496" s="75">
        <v>44.44</v>
      </c>
      <c r="E5496" s="75">
        <v>41.86</v>
      </c>
      <c r="F5496" s="73" t="s">
        <v>17</v>
      </c>
    </row>
    <row r="5497" spans="1:6" x14ac:dyDescent="0.25">
      <c r="A5497" s="73">
        <v>104992</v>
      </c>
      <c r="B5497" s="74" t="s">
        <v>31319</v>
      </c>
      <c r="C5497" s="73" t="s">
        <v>101</v>
      </c>
      <c r="D5497" s="75">
        <v>1721.9</v>
      </c>
      <c r="E5497" s="75">
        <v>1718.01</v>
      </c>
      <c r="F5497" s="73" t="s">
        <v>17</v>
      </c>
    </row>
    <row r="5498" spans="1:6" x14ac:dyDescent="0.25">
      <c r="A5498" s="73">
        <v>104997</v>
      </c>
      <c r="B5498" s="74" t="s">
        <v>5350</v>
      </c>
      <c r="C5498" s="73" t="s">
        <v>101</v>
      </c>
      <c r="D5498" s="75">
        <v>560.44000000000005</v>
      </c>
      <c r="E5498" s="75">
        <v>557.48</v>
      </c>
      <c r="F5498" s="73" t="s">
        <v>17</v>
      </c>
    </row>
    <row r="5499" spans="1:6" x14ac:dyDescent="0.25">
      <c r="A5499" s="73">
        <v>104998</v>
      </c>
      <c r="B5499" s="74" t="s">
        <v>5351</v>
      </c>
      <c r="C5499" s="73" t="s">
        <v>101</v>
      </c>
      <c r="D5499" s="75">
        <v>752.12</v>
      </c>
      <c r="E5499" s="75">
        <v>749.16</v>
      </c>
      <c r="F5499" s="73" t="s">
        <v>17</v>
      </c>
    </row>
    <row r="5500" spans="1:6" ht="38.25" x14ac:dyDescent="0.25">
      <c r="A5500" s="73">
        <v>105002</v>
      </c>
      <c r="B5500" s="74" t="s">
        <v>5352</v>
      </c>
      <c r="C5500" s="73" t="s">
        <v>101</v>
      </c>
      <c r="D5500" s="75">
        <v>766.44</v>
      </c>
      <c r="E5500" s="75">
        <v>737.77</v>
      </c>
      <c r="F5500" s="73" t="s">
        <v>17</v>
      </c>
    </row>
    <row r="5501" spans="1:6" ht="38.25" x14ac:dyDescent="0.25">
      <c r="A5501" s="73">
        <v>105003</v>
      </c>
      <c r="B5501" s="74" t="s">
        <v>5353</v>
      </c>
      <c r="C5501" s="73" t="s">
        <v>101</v>
      </c>
      <c r="D5501" s="75">
        <v>1224.3900000000001</v>
      </c>
      <c r="E5501" s="75">
        <v>1167.44</v>
      </c>
      <c r="F5501" s="73" t="s">
        <v>17</v>
      </c>
    </row>
    <row r="5502" spans="1:6" x14ac:dyDescent="0.25">
      <c r="A5502" s="73">
        <v>105007</v>
      </c>
      <c r="B5502" s="74" t="s">
        <v>5354</v>
      </c>
      <c r="C5502" s="73" t="s">
        <v>101</v>
      </c>
      <c r="D5502" s="75">
        <v>41.54</v>
      </c>
      <c r="E5502" s="75">
        <v>38.26</v>
      </c>
      <c r="F5502" s="73" t="s">
        <v>17</v>
      </c>
    </row>
    <row r="5503" spans="1:6" x14ac:dyDescent="0.25">
      <c r="A5503" s="73">
        <v>105104</v>
      </c>
      <c r="B5503" s="74" t="s">
        <v>5355</v>
      </c>
      <c r="C5503" s="73" t="s">
        <v>101</v>
      </c>
      <c r="D5503" s="75">
        <v>4687.28</v>
      </c>
      <c r="E5503" s="75">
        <v>4455.92</v>
      </c>
      <c r="F5503" s="73" t="s">
        <v>17</v>
      </c>
    </row>
    <row r="5504" spans="1:6" ht="25.5" x14ac:dyDescent="0.25">
      <c r="A5504" s="73">
        <v>105106</v>
      </c>
      <c r="B5504" s="74" t="s">
        <v>5356</v>
      </c>
      <c r="C5504" s="73" t="s">
        <v>101</v>
      </c>
      <c r="D5504" s="75">
        <v>2193.59</v>
      </c>
      <c r="E5504" s="75">
        <v>2013.46</v>
      </c>
      <c r="F5504" s="73" t="s">
        <v>17</v>
      </c>
    </row>
    <row r="5505" spans="1:6" ht="25.5" x14ac:dyDescent="0.25">
      <c r="A5505" s="73">
        <v>105107</v>
      </c>
      <c r="B5505" s="74" t="s">
        <v>5357</v>
      </c>
      <c r="C5505" s="73" t="s">
        <v>101</v>
      </c>
      <c r="D5505" s="75">
        <v>3239.03</v>
      </c>
      <c r="E5505" s="75">
        <v>2973.06</v>
      </c>
      <c r="F5505" s="73" t="s">
        <v>17</v>
      </c>
    </row>
    <row r="5506" spans="1:6" ht="25.5" x14ac:dyDescent="0.25">
      <c r="A5506" s="73">
        <v>105111</v>
      </c>
      <c r="B5506" s="74" t="s">
        <v>5358</v>
      </c>
      <c r="C5506" s="73" t="s">
        <v>101</v>
      </c>
      <c r="D5506" s="75">
        <v>18422.66</v>
      </c>
      <c r="E5506" s="75">
        <v>17759.82</v>
      </c>
      <c r="F5506" s="73" t="s">
        <v>17</v>
      </c>
    </row>
    <row r="5507" spans="1:6" ht="25.5" x14ac:dyDescent="0.25">
      <c r="A5507" s="73">
        <v>105113</v>
      </c>
      <c r="B5507" s="74" t="s">
        <v>5359</v>
      </c>
      <c r="C5507" s="73" t="s">
        <v>101</v>
      </c>
      <c r="D5507" s="75">
        <v>7421.41</v>
      </c>
      <c r="E5507" s="75">
        <v>7230.91</v>
      </c>
      <c r="F5507" s="73" t="s">
        <v>17</v>
      </c>
    </row>
    <row r="5508" spans="1:6" ht="25.5" x14ac:dyDescent="0.25">
      <c r="A5508" s="73">
        <v>105115</v>
      </c>
      <c r="B5508" s="74" t="s">
        <v>5360</v>
      </c>
      <c r="C5508" s="73" t="s">
        <v>101</v>
      </c>
      <c r="D5508" s="75">
        <v>133.78</v>
      </c>
      <c r="E5508" s="75">
        <v>127.44</v>
      </c>
      <c r="F5508" s="73" t="s">
        <v>17</v>
      </c>
    </row>
    <row r="5509" spans="1:6" ht="25.5" x14ac:dyDescent="0.25">
      <c r="A5509" s="73">
        <v>105116</v>
      </c>
      <c r="B5509" s="74" t="s">
        <v>5361</v>
      </c>
      <c r="C5509" s="73" t="s">
        <v>101</v>
      </c>
      <c r="D5509" s="75">
        <v>12.74</v>
      </c>
      <c r="E5509" s="75">
        <v>11.69</v>
      </c>
      <c r="F5509" s="73" t="s">
        <v>17</v>
      </c>
    </row>
    <row r="5510" spans="1:6" x14ac:dyDescent="0.25">
      <c r="A5510" s="73">
        <v>105135</v>
      </c>
      <c r="B5510" s="74" t="s">
        <v>5362</v>
      </c>
      <c r="C5510" s="73" t="s">
        <v>101</v>
      </c>
      <c r="D5510" s="75">
        <v>1231.95</v>
      </c>
      <c r="E5510" s="75">
        <v>1228.53</v>
      </c>
      <c r="F5510" s="73" t="s">
        <v>17</v>
      </c>
    </row>
    <row r="5511" spans="1:6" ht="25.5" x14ac:dyDescent="0.25">
      <c r="A5511" s="73">
        <v>105138</v>
      </c>
      <c r="B5511" s="74" t="s">
        <v>5363</v>
      </c>
      <c r="C5511" s="73" t="s">
        <v>101</v>
      </c>
      <c r="D5511" s="75">
        <v>18.690000000000001</v>
      </c>
      <c r="E5511" s="75">
        <v>18.32</v>
      </c>
      <c r="F5511" s="73" t="s">
        <v>17</v>
      </c>
    </row>
    <row r="5512" spans="1:6" ht="25.5" x14ac:dyDescent="0.25">
      <c r="A5512" s="73">
        <v>105139</v>
      </c>
      <c r="B5512" s="74" t="s">
        <v>5364</v>
      </c>
      <c r="C5512" s="73" t="s">
        <v>101</v>
      </c>
      <c r="D5512" s="75">
        <v>22.01</v>
      </c>
      <c r="E5512" s="75">
        <v>21.61</v>
      </c>
      <c r="F5512" s="73" t="s">
        <v>17</v>
      </c>
    </row>
    <row r="5513" spans="1:6" ht="25.5" x14ac:dyDescent="0.25">
      <c r="A5513" s="73">
        <v>105140</v>
      </c>
      <c r="B5513" s="74" t="s">
        <v>5365</v>
      </c>
      <c r="C5513" s="73" t="s">
        <v>101</v>
      </c>
      <c r="D5513" s="75">
        <v>28.32</v>
      </c>
      <c r="E5513" s="75">
        <v>27.82</v>
      </c>
      <c r="F5513" s="73" t="s">
        <v>17</v>
      </c>
    </row>
    <row r="5514" spans="1:6" ht="25.5" x14ac:dyDescent="0.25">
      <c r="A5514" s="73">
        <v>105141</v>
      </c>
      <c r="B5514" s="74" t="s">
        <v>5366</v>
      </c>
      <c r="C5514" s="73" t="s">
        <v>101</v>
      </c>
      <c r="D5514" s="75">
        <v>33.659999999999997</v>
      </c>
      <c r="E5514" s="75">
        <v>33.03</v>
      </c>
      <c r="F5514" s="73" t="s">
        <v>17</v>
      </c>
    </row>
    <row r="5515" spans="1:6" ht="25.5" x14ac:dyDescent="0.25">
      <c r="A5515" s="73">
        <v>105142</v>
      </c>
      <c r="B5515" s="74" t="s">
        <v>5367</v>
      </c>
      <c r="C5515" s="73" t="s">
        <v>101</v>
      </c>
      <c r="D5515" s="75">
        <v>7.37</v>
      </c>
      <c r="E5515" s="75">
        <v>7.16</v>
      </c>
      <c r="F5515" s="73" t="s">
        <v>17</v>
      </c>
    </row>
    <row r="5516" spans="1:6" ht="25.5" x14ac:dyDescent="0.25">
      <c r="A5516" s="73">
        <v>105143</v>
      </c>
      <c r="B5516" s="74" t="s">
        <v>5368</v>
      </c>
      <c r="C5516" s="73" t="s">
        <v>101</v>
      </c>
      <c r="D5516" s="75">
        <v>11.06</v>
      </c>
      <c r="E5516" s="75">
        <v>10.79</v>
      </c>
      <c r="F5516" s="73" t="s">
        <v>17</v>
      </c>
    </row>
    <row r="5517" spans="1:6" ht="25.5" x14ac:dyDescent="0.25">
      <c r="A5517" s="73">
        <v>105144</v>
      </c>
      <c r="B5517" s="74" t="s">
        <v>5369</v>
      </c>
      <c r="C5517" s="73" t="s">
        <v>101</v>
      </c>
      <c r="D5517" s="75">
        <v>23.49</v>
      </c>
      <c r="E5517" s="75">
        <v>22.99</v>
      </c>
      <c r="F5517" s="73" t="s">
        <v>17</v>
      </c>
    </row>
    <row r="5518" spans="1:6" ht="25.5" x14ac:dyDescent="0.25">
      <c r="A5518" s="73">
        <v>105145</v>
      </c>
      <c r="B5518" s="74" t="s">
        <v>5370</v>
      </c>
      <c r="C5518" s="73" t="s">
        <v>101</v>
      </c>
      <c r="D5518" s="75">
        <v>12.81</v>
      </c>
      <c r="E5518" s="75">
        <v>12.51</v>
      </c>
      <c r="F5518" s="73" t="s">
        <v>17</v>
      </c>
    </row>
    <row r="5519" spans="1:6" ht="25.5" x14ac:dyDescent="0.25">
      <c r="A5519" s="73">
        <v>105146</v>
      </c>
      <c r="B5519" s="74" t="s">
        <v>5371</v>
      </c>
      <c r="C5519" s="73" t="s">
        <v>101</v>
      </c>
      <c r="D5519" s="75">
        <v>24.78</v>
      </c>
      <c r="E5519" s="75">
        <v>24.29</v>
      </c>
      <c r="F5519" s="73" t="s">
        <v>17</v>
      </c>
    </row>
    <row r="5520" spans="1:6" ht="25.5" x14ac:dyDescent="0.25">
      <c r="A5520" s="73">
        <v>105147</v>
      </c>
      <c r="B5520" s="74" t="s">
        <v>5372</v>
      </c>
      <c r="C5520" s="73" t="s">
        <v>101</v>
      </c>
      <c r="D5520" s="75">
        <v>17.13</v>
      </c>
      <c r="E5520" s="75">
        <v>16.670000000000002</v>
      </c>
      <c r="F5520" s="73" t="s">
        <v>17</v>
      </c>
    </row>
    <row r="5521" spans="1:6" ht="25.5" x14ac:dyDescent="0.25">
      <c r="A5521" s="73">
        <v>105148</v>
      </c>
      <c r="B5521" s="74" t="s">
        <v>5373</v>
      </c>
      <c r="C5521" s="73" t="s">
        <v>101</v>
      </c>
      <c r="D5521" s="75">
        <v>24.69</v>
      </c>
      <c r="E5521" s="75">
        <v>24.18</v>
      </c>
      <c r="F5521" s="73" t="s">
        <v>17</v>
      </c>
    </row>
    <row r="5522" spans="1:6" ht="25.5" x14ac:dyDescent="0.25">
      <c r="A5522" s="73">
        <v>105149</v>
      </c>
      <c r="B5522" s="74" t="s">
        <v>5374</v>
      </c>
      <c r="C5522" s="73" t="s">
        <v>101</v>
      </c>
      <c r="D5522" s="75">
        <v>7.98</v>
      </c>
      <c r="E5522" s="75">
        <v>7.52</v>
      </c>
      <c r="F5522" s="73" t="s">
        <v>17</v>
      </c>
    </row>
    <row r="5523" spans="1:6" ht="25.5" x14ac:dyDescent="0.25">
      <c r="A5523" s="73">
        <v>105150</v>
      </c>
      <c r="B5523" s="74" t="s">
        <v>5375</v>
      </c>
      <c r="C5523" s="73" t="s">
        <v>101</v>
      </c>
      <c r="D5523" s="75">
        <v>9.43</v>
      </c>
      <c r="E5523" s="75">
        <v>8.92</v>
      </c>
      <c r="F5523" s="73" t="s">
        <v>17</v>
      </c>
    </row>
    <row r="5524" spans="1:6" ht="25.5" x14ac:dyDescent="0.25">
      <c r="A5524" s="73">
        <v>105151</v>
      </c>
      <c r="B5524" s="74" t="s">
        <v>5376</v>
      </c>
      <c r="C5524" s="73" t="s">
        <v>101</v>
      </c>
      <c r="D5524" s="75">
        <v>24.35</v>
      </c>
      <c r="E5524" s="75">
        <v>23.65</v>
      </c>
      <c r="F5524" s="73" t="s">
        <v>17</v>
      </c>
    </row>
    <row r="5525" spans="1:6" ht="25.5" x14ac:dyDescent="0.25">
      <c r="A5525" s="73">
        <v>105152</v>
      </c>
      <c r="B5525" s="74" t="s">
        <v>5377</v>
      </c>
      <c r="C5525" s="73" t="s">
        <v>101</v>
      </c>
      <c r="D5525" s="75">
        <v>36.51</v>
      </c>
      <c r="E5525" s="75">
        <v>35.619999999999997</v>
      </c>
      <c r="F5525" s="73" t="s">
        <v>17</v>
      </c>
    </row>
    <row r="5526" spans="1:6" ht="25.5" x14ac:dyDescent="0.25">
      <c r="A5526" s="73">
        <v>105153</v>
      </c>
      <c r="B5526" s="74" t="s">
        <v>5378</v>
      </c>
      <c r="C5526" s="73" t="s">
        <v>101</v>
      </c>
      <c r="D5526" s="75">
        <v>57.7</v>
      </c>
      <c r="E5526" s="75">
        <v>56.52</v>
      </c>
      <c r="F5526" s="73" t="s">
        <v>17</v>
      </c>
    </row>
    <row r="5527" spans="1:6" ht="25.5" x14ac:dyDescent="0.25">
      <c r="A5527" s="73">
        <v>105154</v>
      </c>
      <c r="B5527" s="74" t="s">
        <v>5379</v>
      </c>
      <c r="C5527" s="73" t="s">
        <v>101</v>
      </c>
      <c r="D5527" s="75">
        <v>7.13</v>
      </c>
      <c r="E5527" s="75">
        <v>6.86</v>
      </c>
      <c r="F5527" s="73" t="s">
        <v>17</v>
      </c>
    </row>
    <row r="5528" spans="1:6" ht="25.5" x14ac:dyDescent="0.25">
      <c r="A5528" s="73">
        <v>105155</v>
      </c>
      <c r="B5528" s="74" t="s">
        <v>5380</v>
      </c>
      <c r="C5528" s="73" t="s">
        <v>101</v>
      </c>
      <c r="D5528" s="75">
        <v>10.81</v>
      </c>
      <c r="E5528" s="75">
        <v>10.48</v>
      </c>
      <c r="F5528" s="73" t="s">
        <v>17</v>
      </c>
    </row>
    <row r="5529" spans="1:6" ht="25.5" x14ac:dyDescent="0.25">
      <c r="A5529" s="73">
        <v>105156</v>
      </c>
      <c r="B5529" s="74" t="s">
        <v>5381</v>
      </c>
      <c r="C5529" s="73" t="s">
        <v>101</v>
      </c>
      <c r="D5529" s="75">
        <v>13.73</v>
      </c>
      <c r="E5529" s="75">
        <v>13.27</v>
      </c>
      <c r="F5529" s="73" t="s">
        <v>17</v>
      </c>
    </row>
    <row r="5530" spans="1:6" ht="25.5" x14ac:dyDescent="0.25">
      <c r="A5530" s="73">
        <v>105157</v>
      </c>
      <c r="B5530" s="74" t="s">
        <v>5382</v>
      </c>
      <c r="C5530" s="73" t="s">
        <v>101</v>
      </c>
      <c r="D5530" s="75">
        <v>21.3</v>
      </c>
      <c r="E5530" s="75">
        <v>20.66</v>
      </c>
      <c r="F5530" s="73" t="s">
        <v>17</v>
      </c>
    </row>
    <row r="5531" spans="1:6" ht="25.5" x14ac:dyDescent="0.25">
      <c r="A5531" s="73">
        <v>105158</v>
      </c>
      <c r="B5531" s="74" t="s">
        <v>5383</v>
      </c>
      <c r="C5531" s="73" t="s">
        <v>101</v>
      </c>
      <c r="D5531" s="75">
        <v>31.45</v>
      </c>
      <c r="E5531" s="75">
        <v>30.59</v>
      </c>
      <c r="F5531" s="73" t="s">
        <v>17</v>
      </c>
    </row>
    <row r="5532" spans="1:6" ht="25.5" x14ac:dyDescent="0.25">
      <c r="A5532" s="73">
        <v>105159</v>
      </c>
      <c r="B5532" s="74" t="s">
        <v>5384</v>
      </c>
      <c r="C5532" s="73" t="s">
        <v>101</v>
      </c>
      <c r="D5532" s="75">
        <v>56.49</v>
      </c>
      <c r="E5532" s="75">
        <v>55.22</v>
      </c>
      <c r="F5532" s="73" t="s">
        <v>17</v>
      </c>
    </row>
    <row r="5533" spans="1:6" ht="25.5" x14ac:dyDescent="0.25">
      <c r="A5533" s="73">
        <v>105160</v>
      </c>
      <c r="B5533" s="74" t="s">
        <v>5385</v>
      </c>
      <c r="C5533" s="73" t="s">
        <v>101</v>
      </c>
      <c r="D5533" s="75">
        <v>69.67</v>
      </c>
      <c r="E5533" s="75">
        <v>68.09</v>
      </c>
      <c r="F5533" s="73" t="s">
        <v>17</v>
      </c>
    </row>
    <row r="5534" spans="1:6" ht="25.5" x14ac:dyDescent="0.25">
      <c r="A5534" s="73">
        <v>105161</v>
      </c>
      <c r="B5534" s="74" t="s">
        <v>5386</v>
      </c>
      <c r="C5534" s="73" t="s">
        <v>101</v>
      </c>
      <c r="D5534" s="75">
        <v>105.14</v>
      </c>
      <c r="E5534" s="75">
        <v>103.63</v>
      </c>
      <c r="F5534" s="73" t="s">
        <v>17</v>
      </c>
    </row>
    <row r="5535" spans="1:6" ht="25.5" x14ac:dyDescent="0.25">
      <c r="A5535" s="73">
        <v>105162</v>
      </c>
      <c r="B5535" s="74" t="s">
        <v>5387</v>
      </c>
      <c r="C5535" s="73" t="s">
        <v>101</v>
      </c>
      <c r="D5535" s="75">
        <v>180.54</v>
      </c>
      <c r="E5535" s="75">
        <v>178.53</v>
      </c>
      <c r="F5535" s="73" t="s">
        <v>17</v>
      </c>
    </row>
    <row r="5536" spans="1:6" ht="25.5" x14ac:dyDescent="0.25">
      <c r="A5536" s="73">
        <v>105163</v>
      </c>
      <c r="B5536" s="74" t="s">
        <v>5388</v>
      </c>
      <c r="C5536" s="73" t="s">
        <v>101</v>
      </c>
      <c r="D5536" s="75">
        <v>15.19</v>
      </c>
      <c r="E5536" s="75">
        <v>14.59</v>
      </c>
      <c r="F5536" s="73" t="s">
        <v>17</v>
      </c>
    </row>
    <row r="5537" spans="1:6" ht="25.5" x14ac:dyDescent="0.25">
      <c r="A5537" s="73">
        <v>105164</v>
      </c>
      <c r="B5537" s="74" t="s">
        <v>5389</v>
      </c>
      <c r="C5537" s="73" t="s">
        <v>101</v>
      </c>
      <c r="D5537" s="75">
        <v>11.51</v>
      </c>
      <c r="E5537" s="75">
        <v>10.89</v>
      </c>
      <c r="F5537" s="73" t="s">
        <v>17</v>
      </c>
    </row>
    <row r="5538" spans="1:6" ht="25.5" x14ac:dyDescent="0.25">
      <c r="A5538" s="73">
        <v>105165</v>
      </c>
      <c r="B5538" s="74" t="s">
        <v>5390</v>
      </c>
      <c r="C5538" s="73" t="s">
        <v>101</v>
      </c>
      <c r="D5538" s="75">
        <v>11.68</v>
      </c>
      <c r="E5538" s="75">
        <v>11</v>
      </c>
      <c r="F5538" s="73" t="s">
        <v>17</v>
      </c>
    </row>
    <row r="5539" spans="1:6" ht="25.5" x14ac:dyDescent="0.25">
      <c r="A5539" s="73">
        <v>105166</v>
      </c>
      <c r="B5539" s="74" t="s">
        <v>5391</v>
      </c>
      <c r="C5539" s="73" t="s">
        <v>101</v>
      </c>
      <c r="D5539" s="75">
        <v>38.869999999999997</v>
      </c>
      <c r="E5539" s="75">
        <v>38.380000000000003</v>
      </c>
      <c r="F5539" s="73" t="s">
        <v>17</v>
      </c>
    </row>
    <row r="5540" spans="1:6" ht="25.5" x14ac:dyDescent="0.25">
      <c r="A5540" s="73">
        <v>105167</v>
      </c>
      <c r="B5540" s="74" t="s">
        <v>5392</v>
      </c>
      <c r="C5540" s="73" t="s">
        <v>101</v>
      </c>
      <c r="D5540" s="75">
        <v>235.63</v>
      </c>
      <c r="E5540" s="75">
        <v>229.47</v>
      </c>
      <c r="F5540" s="73" t="s">
        <v>17</v>
      </c>
    </row>
    <row r="5541" spans="1:6" ht="38.25" x14ac:dyDescent="0.25">
      <c r="A5541" s="73">
        <v>105169</v>
      </c>
      <c r="B5541" s="74" t="s">
        <v>5393</v>
      </c>
      <c r="C5541" s="73" t="s">
        <v>101</v>
      </c>
      <c r="D5541" s="75">
        <v>87.14</v>
      </c>
      <c r="E5541" s="75">
        <v>85.33</v>
      </c>
      <c r="F5541" s="73" t="s">
        <v>17</v>
      </c>
    </row>
    <row r="5542" spans="1:6" ht="25.5" x14ac:dyDescent="0.25">
      <c r="A5542" s="73">
        <v>105170</v>
      </c>
      <c r="B5542" s="74" t="s">
        <v>5394</v>
      </c>
      <c r="C5542" s="73" t="s">
        <v>101</v>
      </c>
      <c r="D5542" s="75">
        <v>6.06</v>
      </c>
      <c r="E5542" s="75">
        <v>5.79</v>
      </c>
      <c r="F5542" s="73" t="s">
        <v>17</v>
      </c>
    </row>
    <row r="5543" spans="1:6" ht="38.25" x14ac:dyDescent="0.25">
      <c r="A5543" s="73">
        <v>105172</v>
      </c>
      <c r="B5543" s="74" t="s">
        <v>5395</v>
      </c>
      <c r="C5543" s="73" t="s">
        <v>101</v>
      </c>
      <c r="D5543" s="75">
        <v>87.12</v>
      </c>
      <c r="E5543" s="75">
        <v>85.42</v>
      </c>
      <c r="F5543" s="73" t="s">
        <v>17</v>
      </c>
    </row>
    <row r="5544" spans="1:6" ht="38.25" x14ac:dyDescent="0.25">
      <c r="A5544" s="73">
        <v>105173</v>
      </c>
      <c r="B5544" s="74" t="s">
        <v>5396</v>
      </c>
      <c r="C5544" s="73" t="s">
        <v>101</v>
      </c>
      <c r="D5544" s="75">
        <v>87.78</v>
      </c>
      <c r="E5544" s="75">
        <v>86.22</v>
      </c>
      <c r="F5544" s="73" t="s">
        <v>17</v>
      </c>
    </row>
    <row r="5545" spans="1:6" ht="38.25" x14ac:dyDescent="0.25">
      <c r="A5545" s="73">
        <v>105174</v>
      </c>
      <c r="B5545" s="74" t="s">
        <v>5397</v>
      </c>
      <c r="C5545" s="73" t="s">
        <v>101</v>
      </c>
      <c r="D5545" s="75">
        <v>126.99</v>
      </c>
      <c r="E5545" s="75">
        <v>125.18</v>
      </c>
      <c r="F5545" s="73" t="s">
        <v>17</v>
      </c>
    </row>
    <row r="5546" spans="1:6" ht="38.25" x14ac:dyDescent="0.25">
      <c r="A5546" s="73">
        <v>105175</v>
      </c>
      <c r="B5546" s="74" t="s">
        <v>5398</v>
      </c>
      <c r="C5546" s="73" t="s">
        <v>101</v>
      </c>
      <c r="D5546" s="75">
        <v>125.45</v>
      </c>
      <c r="E5546" s="75">
        <v>123.75</v>
      </c>
      <c r="F5546" s="73" t="s">
        <v>17</v>
      </c>
    </row>
    <row r="5547" spans="1:6" ht="38.25" x14ac:dyDescent="0.25">
      <c r="A5547" s="73">
        <v>105176</v>
      </c>
      <c r="B5547" s="74" t="s">
        <v>5399</v>
      </c>
      <c r="C5547" s="73" t="s">
        <v>101</v>
      </c>
      <c r="D5547" s="75">
        <v>158.83000000000001</v>
      </c>
      <c r="E5547" s="75">
        <v>157.02000000000001</v>
      </c>
      <c r="F5547" s="73" t="s">
        <v>17</v>
      </c>
    </row>
    <row r="5548" spans="1:6" ht="38.25" x14ac:dyDescent="0.25">
      <c r="A5548" s="73">
        <v>105177</v>
      </c>
      <c r="B5548" s="74" t="s">
        <v>5400</v>
      </c>
      <c r="C5548" s="73" t="s">
        <v>101</v>
      </c>
      <c r="D5548" s="75">
        <v>141.38999999999999</v>
      </c>
      <c r="E5548" s="75">
        <v>139.69</v>
      </c>
      <c r="F5548" s="73" t="s">
        <v>17</v>
      </c>
    </row>
    <row r="5549" spans="1:6" ht="38.25" x14ac:dyDescent="0.25">
      <c r="A5549" s="73">
        <v>105178</v>
      </c>
      <c r="B5549" s="74" t="s">
        <v>5401</v>
      </c>
      <c r="C5549" s="73" t="s">
        <v>101</v>
      </c>
      <c r="D5549" s="75">
        <v>136.44</v>
      </c>
      <c r="E5549" s="75">
        <v>134.12</v>
      </c>
      <c r="F5549" s="73" t="s">
        <v>17</v>
      </c>
    </row>
    <row r="5550" spans="1:6" ht="25.5" x14ac:dyDescent="0.25">
      <c r="A5550" s="73">
        <v>105179</v>
      </c>
      <c r="B5550" s="74" t="s">
        <v>5402</v>
      </c>
      <c r="C5550" s="73" t="s">
        <v>101</v>
      </c>
      <c r="D5550" s="75">
        <v>10.44</v>
      </c>
      <c r="E5550" s="75">
        <v>10.11</v>
      </c>
      <c r="F5550" s="73" t="s">
        <v>17</v>
      </c>
    </row>
    <row r="5551" spans="1:6" ht="25.5" x14ac:dyDescent="0.25">
      <c r="A5551" s="73">
        <v>105180</v>
      </c>
      <c r="B5551" s="74" t="s">
        <v>5403</v>
      </c>
      <c r="C5551" s="73" t="s">
        <v>101</v>
      </c>
      <c r="D5551" s="75">
        <v>14.34</v>
      </c>
      <c r="E5551" s="75">
        <v>13.88</v>
      </c>
      <c r="F5551" s="73" t="s">
        <v>17</v>
      </c>
    </row>
    <row r="5552" spans="1:6" ht="25.5" x14ac:dyDescent="0.25">
      <c r="A5552" s="73">
        <v>105181</v>
      </c>
      <c r="B5552" s="74" t="s">
        <v>5404</v>
      </c>
      <c r="C5552" s="73" t="s">
        <v>101</v>
      </c>
      <c r="D5552" s="75">
        <v>19.27</v>
      </c>
      <c r="E5552" s="75">
        <v>18.63</v>
      </c>
      <c r="F5552" s="73" t="s">
        <v>17</v>
      </c>
    </row>
    <row r="5553" spans="1:6" ht="25.5" x14ac:dyDescent="0.25">
      <c r="A5553" s="73">
        <v>105182</v>
      </c>
      <c r="B5553" s="74" t="s">
        <v>5405</v>
      </c>
      <c r="C5553" s="73" t="s">
        <v>101</v>
      </c>
      <c r="D5553" s="75">
        <v>45.29</v>
      </c>
      <c r="E5553" s="75">
        <v>44.43</v>
      </c>
      <c r="F5553" s="73" t="s">
        <v>17</v>
      </c>
    </row>
    <row r="5554" spans="1:6" ht="25.5" x14ac:dyDescent="0.25">
      <c r="A5554" s="73">
        <v>105183</v>
      </c>
      <c r="B5554" s="74" t="s">
        <v>5406</v>
      </c>
      <c r="C5554" s="73" t="s">
        <v>101</v>
      </c>
      <c r="D5554" s="75">
        <v>95.27</v>
      </c>
      <c r="E5554" s="75">
        <v>94</v>
      </c>
      <c r="F5554" s="73" t="s">
        <v>17</v>
      </c>
    </row>
    <row r="5555" spans="1:6" ht="25.5" x14ac:dyDescent="0.25">
      <c r="A5555" s="73">
        <v>105184</v>
      </c>
      <c r="B5555" s="74" t="s">
        <v>5407</v>
      </c>
      <c r="C5555" s="73" t="s">
        <v>101</v>
      </c>
      <c r="D5555" s="75">
        <v>117.99</v>
      </c>
      <c r="E5555" s="75">
        <v>116.41</v>
      </c>
      <c r="F5555" s="73" t="s">
        <v>17</v>
      </c>
    </row>
    <row r="5556" spans="1:6" ht="25.5" x14ac:dyDescent="0.25">
      <c r="A5556" s="73">
        <v>105189</v>
      </c>
      <c r="B5556" s="74" t="s">
        <v>5408</v>
      </c>
      <c r="C5556" s="73" t="s">
        <v>101</v>
      </c>
      <c r="D5556" s="75">
        <v>23.48</v>
      </c>
      <c r="E5556" s="75">
        <v>22.79</v>
      </c>
      <c r="F5556" s="73" t="s">
        <v>17</v>
      </c>
    </row>
    <row r="5557" spans="1:6" ht="25.5" x14ac:dyDescent="0.25">
      <c r="A5557" s="73">
        <v>105190</v>
      </c>
      <c r="B5557" s="74" t="s">
        <v>5409</v>
      </c>
      <c r="C5557" s="73" t="s">
        <v>101</v>
      </c>
      <c r="D5557" s="75">
        <v>29.35</v>
      </c>
      <c r="E5557" s="75">
        <v>28.63</v>
      </c>
      <c r="F5557" s="73" t="s">
        <v>17</v>
      </c>
    </row>
    <row r="5558" spans="1:6" ht="38.25" x14ac:dyDescent="0.25">
      <c r="A5558" s="73">
        <v>105193</v>
      </c>
      <c r="B5558" s="74" t="s">
        <v>5410</v>
      </c>
      <c r="C5558" s="73" t="s">
        <v>101</v>
      </c>
      <c r="D5558" s="75">
        <v>149.34</v>
      </c>
      <c r="E5558" s="75">
        <v>146.84</v>
      </c>
      <c r="F5558" s="73" t="s">
        <v>17</v>
      </c>
    </row>
    <row r="5559" spans="1:6" ht="38.25" x14ac:dyDescent="0.25">
      <c r="A5559" s="73">
        <v>105194</v>
      </c>
      <c r="B5559" s="74" t="s">
        <v>5411</v>
      </c>
      <c r="C5559" s="73" t="s">
        <v>101</v>
      </c>
      <c r="D5559" s="75">
        <v>84.88</v>
      </c>
      <c r="E5559" s="75">
        <v>82.73</v>
      </c>
      <c r="F5559" s="73" t="s">
        <v>17</v>
      </c>
    </row>
    <row r="5560" spans="1:6" ht="38.25" x14ac:dyDescent="0.25">
      <c r="A5560" s="73">
        <v>105195</v>
      </c>
      <c r="B5560" s="74" t="s">
        <v>5412</v>
      </c>
      <c r="C5560" s="73" t="s">
        <v>101</v>
      </c>
      <c r="D5560" s="75">
        <v>216.57</v>
      </c>
      <c r="E5560" s="75">
        <v>213.62</v>
      </c>
      <c r="F5560" s="73" t="s">
        <v>17</v>
      </c>
    </row>
    <row r="5561" spans="1:6" ht="38.25" x14ac:dyDescent="0.25">
      <c r="A5561" s="73">
        <v>105196</v>
      </c>
      <c r="B5561" s="74" t="s">
        <v>5413</v>
      </c>
      <c r="C5561" s="73" t="s">
        <v>101</v>
      </c>
      <c r="D5561" s="75">
        <v>231.02</v>
      </c>
      <c r="E5561" s="75">
        <v>228.52</v>
      </c>
      <c r="F5561" s="73" t="s">
        <v>17</v>
      </c>
    </row>
    <row r="5562" spans="1:6" ht="38.25" x14ac:dyDescent="0.25">
      <c r="A5562" s="73">
        <v>105197</v>
      </c>
      <c r="B5562" s="74" t="s">
        <v>5414</v>
      </c>
      <c r="C5562" s="73" t="s">
        <v>101</v>
      </c>
      <c r="D5562" s="75">
        <v>159.24</v>
      </c>
      <c r="E5562" s="75">
        <v>157.09</v>
      </c>
      <c r="F5562" s="73" t="s">
        <v>17</v>
      </c>
    </row>
    <row r="5563" spans="1:6" ht="38.25" x14ac:dyDescent="0.25">
      <c r="A5563" s="73">
        <v>105198</v>
      </c>
      <c r="B5563" s="74" t="s">
        <v>5415</v>
      </c>
      <c r="C5563" s="73" t="s">
        <v>101</v>
      </c>
      <c r="D5563" s="75">
        <v>327.48</v>
      </c>
      <c r="E5563" s="75">
        <v>324.52999999999997</v>
      </c>
      <c r="F5563" s="73" t="s">
        <v>17</v>
      </c>
    </row>
    <row r="5564" spans="1:6" ht="38.25" x14ac:dyDescent="0.25">
      <c r="A5564" s="73">
        <v>105199</v>
      </c>
      <c r="B5564" s="74" t="s">
        <v>5416</v>
      </c>
      <c r="C5564" s="73" t="s">
        <v>101</v>
      </c>
      <c r="D5564" s="75">
        <v>210.05</v>
      </c>
      <c r="E5564" s="75">
        <v>207.55</v>
      </c>
      <c r="F5564" s="73" t="s">
        <v>17</v>
      </c>
    </row>
    <row r="5565" spans="1:6" ht="38.25" x14ac:dyDescent="0.25">
      <c r="A5565" s="73">
        <v>105200</v>
      </c>
      <c r="B5565" s="74" t="s">
        <v>5417</v>
      </c>
      <c r="C5565" s="73" t="s">
        <v>101</v>
      </c>
      <c r="D5565" s="75">
        <v>125.77</v>
      </c>
      <c r="E5565" s="75">
        <v>123.62</v>
      </c>
      <c r="F5565" s="73" t="s">
        <v>17</v>
      </c>
    </row>
    <row r="5566" spans="1:6" ht="38.25" x14ac:dyDescent="0.25">
      <c r="A5566" s="73">
        <v>105201</v>
      </c>
      <c r="B5566" s="74" t="s">
        <v>5418</v>
      </c>
      <c r="C5566" s="73" t="s">
        <v>101</v>
      </c>
      <c r="D5566" s="75">
        <v>287.27</v>
      </c>
      <c r="E5566" s="75">
        <v>284.32</v>
      </c>
      <c r="F5566" s="73" t="s">
        <v>17</v>
      </c>
    </row>
    <row r="5567" spans="1:6" ht="38.25" x14ac:dyDescent="0.25">
      <c r="A5567" s="73">
        <v>105202</v>
      </c>
      <c r="B5567" s="74" t="s">
        <v>5419</v>
      </c>
      <c r="C5567" s="73" t="s">
        <v>101</v>
      </c>
      <c r="D5567" s="75">
        <v>260.20999999999998</v>
      </c>
      <c r="E5567" s="75">
        <v>257.70999999999998</v>
      </c>
      <c r="F5567" s="73" t="s">
        <v>17</v>
      </c>
    </row>
    <row r="5568" spans="1:6" ht="38.25" x14ac:dyDescent="0.25">
      <c r="A5568" s="73">
        <v>105203</v>
      </c>
      <c r="B5568" s="74" t="s">
        <v>5420</v>
      </c>
      <c r="C5568" s="73" t="s">
        <v>101</v>
      </c>
      <c r="D5568" s="75">
        <v>158.55000000000001</v>
      </c>
      <c r="E5568" s="75">
        <v>156.4</v>
      </c>
      <c r="F5568" s="73" t="s">
        <v>17</v>
      </c>
    </row>
    <row r="5569" spans="1:6" ht="38.25" x14ac:dyDescent="0.25">
      <c r="A5569" s="73">
        <v>105204</v>
      </c>
      <c r="B5569" s="74" t="s">
        <v>5421</v>
      </c>
      <c r="C5569" s="73" t="s">
        <v>101</v>
      </c>
      <c r="D5569" s="75">
        <v>345.98</v>
      </c>
      <c r="E5569" s="75">
        <v>343.03</v>
      </c>
      <c r="F5569" s="73" t="s">
        <v>17</v>
      </c>
    </row>
    <row r="5570" spans="1:6" ht="38.25" x14ac:dyDescent="0.25">
      <c r="A5570" s="73">
        <v>105205</v>
      </c>
      <c r="B5570" s="74" t="s">
        <v>5422</v>
      </c>
      <c r="C5570" s="73" t="s">
        <v>101</v>
      </c>
      <c r="D5570" s="75">
        <v>240.42</v>
      </c>
      <c r="E5570" s="75">
        <v>237.92</v>
      </c>
      <c r="F5570" s="73" t="s">
        <v>17</v>
      </c>
    </row>
    <row r="5571" spans="1:6" ht="38.25" x14ac:dyDescent="0.25">
      <c r="A5571" s="73">
        <v>105206</v>
      </c>
      <c r="B5571" s="74" t="s">
        <v>5423</v>
      </c>
      <c r="C5571" s="73" t="s">
        <v>101</v>
      </c>
      <c r="D5571" s="75">
        <v>151.11000000000001</v>
      </c>
      <c r="E5571" s="75">
        <v>148.96</v>
      </c>
      <c r="F5571" s="73" t="s">
        <v>17</v>
      </c>
    </row>
    <row r="5572" spans="1:6" ht="38.25" x14ac:dyDescent="0.25">
      <c r="A5572" s="73">
        <v>105207</v>
      </c>
      <c r="B5572" s="74" t="s">
        <v>866</v>
      </c>
      <c r="C5572" s="73" t="s">
        <v>101</v>
      </c>
      <c r="D5572" s="75">
        <v>336.08</v>
      </c>
      <c r="E5572" s="75">
        <v>333.13</v>
      </c>
      <c r="F5572" s="73" t="s">
        <v>17</v>
      </c>
    </row>
    <row r="5573" spans="1:6" ht="38.25" x14ac:dyDescent="0.25">
      <c r="A5573" s="73">
        <v>105208</v>
      </c>
      <c r="B5573" s="74" t="s">
        <v>867</v>
      </c>
      <c r="C5573" s="73" t="s">
        <v>101</v>
      </c>
      <c r="D5573" s="75">
        <v>316.54000000000002</v>
      </c>
      <c r="E5573" s="75">
        <v>314.04000000000002</v>
      </c>
      <c r="F5573" s="73" t="s">
        <v>17</v>
      </c>
    </row>
    <row r="5574" spans="1:6" ht="38.25" x14ac:dyDescent="0.25">
      <c r="A5574" s="73">
        <v>105209</v>
      </c>
      <c r="B5574" s="74" t="s">
        <v>5424</v>
      </c>
      <c r="C5574" s="73" t="s">
        <v>101</v>
      </c>
      <c r="D5574" s="75">
        <v>154.22999999999999</v>
      </c>
      <c r="E5574" s="75">
        <v>152.08000000000001</v>
      </c>
      <c r="F5574" s="73" t="s">
        <v>17</v>
      </c>
    </row>
    <row r="5575" spans="1:6" ht="38.25" x14ac:dyDescent="0.25">
      <c r="A5575" s="73">
        <v>105210</v>
      </c>
      <c r="B5575" s="74" t="s">
        <v>5425</v>
      </c>
      <c r="C5575" s="73" t="s">
        <v>101</v>
      </c>
      <c r="D5575" s="75">
        <v>408.47</v>
      </c>
      <c r="E5575" s="75">
        <v>405.52</v>
      </c>
      <c r="F5575" s="73" t="s">
        <v>17</v>
      </c>
    </row>
    <row r="5576" spans="1:6" ht="38.25" x14ac:dyDescent="0.25">
      <c r="A5576" s="73">
        <v>105211</v>
      </c>
      <c r="B5576" s="74" t="s">
        <v>5426</v>
      </c>
      <c r="C5576" s="73" t="s">
        <v>101</v>
      </c>
      <c r="D5576" s="75">
        <v>242.15</v>
      </c>
      <c r="E5576" s="75">
        <v>238.42</v>
      </c>
      <c r="F5576" s="73" t="s">
        <v>17</v>
      </c>
    </row>
    <row r="5577" spans="1:6" ht="38.25" x14ac:dyDescent="0.25">
      <c r="A5577" s="73">
        <v>105212</v>
      </c>
      <c r="B5577" s="74" t="s">
        <v>5427</v>
      </c>
      <c r="C5577" s="73" t="s">
        <v>101</v>
      </c>
      <c r="D5577" s="75">
        <v>240.13</v>
      </c>
      <c r="E5577" s="75">
        <v>236.55</v>
      </c>
      <c r="F5577" s="73" t="s">
        <v>17</v>
      </c>
    </row>
    <row r="5578" spans="1:6" ht="25.5" x14ac:dyDescent="0.25">
      <c r="A5578" s="73">
        <v>105213</v>
      </c>
      <c r="B5578" s="74" t="s">
        <v>5428</v>
      </c>
      <c r="C5578" s="73" t="s">
        <v>101</v>
      </c>
      <c r="D5578" s="75">
        <v>194.14</v>
      </c>
      <c r="E5578" s="75">
        <v>192.24</v>
      </c>
      <c r="F5578" s="73" t="s">
        <v>17</v>
      </c>
    </row>
    <row r="5579" spans="1:6" ht="25.5" x14ac:dyDescent="0.25">
      <c r="A5579" s="73">
        <v>105214</v>
      </c>
      <c r="B5579" s="74" t="s">
        <v>5429</v>
      </c>
      <c r="C5579" s="73" t="s">
        <v>101</v>
      </c>
      <c r="D5579" s="75">
        <v>43.55</v>
      </c>
      <c r="E5579" s="75">
        <v>43.22</v>
      </c>
      <c r="F5579" s="73" t="s">
        <v>17</v>
      </c>
    </row>
    <row r="5580" spans="1:6" ht="25.5" x14ac:dyDescent="0.25">
      <c r="A5580" s="73">
        <v>105215</v>
      </c>
      <c r="B5580" s="74" t="s">
        <v>5430</v>
      </c>
      <c r="C5580" s="73" t="s">
        <v>101</v>
      </c>
      <c r="D5580" s="75">
        <v>10.01</v>
      </c>
      <c r="E5580" s="75">
        <v>9.83</v>
      </c>
      <c r="F5580" s="73" t="s">
        <v>17</v>
      </c>
    </row>
    <row r="5581" spans="1:6" ht="25.5" x14ac:dyDescent="0.25">
      <c r="A5581" s="73">
        <v>105216</v>
      </c>
      <c r="B5581" s="74" t="s">
        <v>5431</v>
      </c>
      <c r="C5581" s="73" t="s">
        <v>101</v>
      </c>
      <c r="D5581" s="75">
        <v>36.94</v>
      </c>
      <c r="E5581" s="75">
        <v>36.72</v>
      </c>
      <c r="F5581" s="73" t="s">
        <v>17</v>
      </c>
    </row>
    <row r="5582" spans="1:6" ht="25.5" x14ac:dyDescent="0.25">
      <c r="A5582" s="73">
        <v>105217</v>
      </c>
      <c r="B5582" s="74" t="s">
        <v>5432</v>
      </c>
      <c r="C5582" s="73" t="s">
        <v>101</v>
      </c>
      <c r="D5582" s="75">
        <v>41.58</v>
      </c>
      <c r="E5582" s="75">
        <v>41.34</v>
      </c>
      <c r="F5582" s="73" t="s">
        <v>17</v>
      </c>
    </row>
    <row r="5583" spans="1:6" ht="25.5" x14ac:dyDescent="0.25">
      <c r="A5583" s="73">
        <v>105218</v>
      </c>
      <c r="B5583" s="74" t="s">
        <v>5433</v>
      </c>
      <c r="C5583" s="73" t="s">
        <v>101</v>
      </c>
      <c r="D5583" s="75">
        <v>72</v>
      </c>
      <c r="E5583" s="75">
        <v>71.63</v>
      </c>
      <c r="F5583" s="73" t="s">
        <v>17</v>
      </c>
    </row>
    <row r="5584" spans="1:6" ht="25.5" x14ac:dyDescent="0.25">
      <c r="A5584" s="73">
        <v>105219</v>
      </c>
      <c r="B5584" s="74" t="s">
        <v>5434</v>
      </c>
      <c r="C5584" s="73" t="s">
        <v>101</v>
      </c>
      <c r="D5584" s="75">
        <v>12.17</v>
      </c>
      <c r="E5584" s="75">
        <v>11.94</v>
      </c>
      <c r="F5584" s="73" t="s">
        <v>17</v>
      </c>
    </row>
    <row r="5585" spans="1:6" ht="25.5" x14ac:dyDescent="0.25">
      <c r="A5585" s="73">
        <v>105220</v>
      </c>
      <c r="B5585" s="74" t="s">
        <v>5435</v>
      </c>
      <c r="C5585" s="73" t="s">
        <v>101</v>
      </c>
      <c r="D5585" s="75">
        <v>16.71</v>
      </c>
      <c r="E5585" s="75">
        <v>16.420000000000002</v>
      </c>
      <c r="F5585" s="73" t="s">
        <v>17</v>
      </c>
    </row>
    <row r="5586" spans="1:6" ht="25.5" x14ac:dyDescent="0.25">
      <c r="A5586" s="73">
        <v>105221</v>
      </c>
      <c r="B5586" s="74" t="s">
        <v>5436</v>
      </c>
      <c r="C5586" s="73" t="s">
        <v>101</v>
      </c>
      <c r="D5586" s="75">
        <v>25.68</v>
      </c>
      <c r="E5586" s="75">
        <v>25.3</v>
      </c>
      <c r="F5586" s="73" t="s">
        <v>17</v>
      </c>
    </row>
    <row r="5587" spans="1:6" ht="25.5" x14ac:dyDescent="0.25">
      <c r="A5587" s="73">
        <v>105222</v>
      </c>
      <c r="B5587" s="74" t="s">
        <v>5437</v>
      </c>
      <c r="C5587" s="73" t="s">
        <v>101</v>
      </c>
      <c r="D5587" s="75">
        <v>73.33</v>
      </c>
      <c r="E5587" s="75">
        <v>72.61</v>
      </c>
      <c r="F5587" s="73" t="s">
        <v>17</v>
      </c>
    </row>
    <row r="5588" spans="1:6" ht="25.5" x14ac:dyDescent="0.25">
      <c r="A5588" s="73">
        <v>105223</v>
      </c>
      <c r="B5588" s="74" t="s">
        <v>5438</v>
      </c>
      <c r="C5588" s="73" t="s">
        <v>101</v>
      </c>
      <c r="D5588" s="75">
        <v>167.75</v>
      </c>
      <c r="E5588" s="75">
        <v>166.54</v>
      </c>
      <c r="F5588" s="73" t="s">
        <v>17</v>
      </c>
    </row>
    <row r="5589" spans="1:6" ht="25.5" x14ac:dyDescent="0.25">
      <c r="A5589" s="73">
        <v>105224</v>
      </c>
      <c r="B5589" s="74" t="s">
        <v>5439</v>
      </c>
      <c r="C5589" s="73" t="s">
        <v>101</v>
      </c>
      <c r="D5589" s="75">
        <v>244.49</v>
      </c>
      <c r="E5589" s="75">
        <v>242.77</v>
      </c>
      <c r="F5589" s="73" t="s">
        <v>17</v>
      </c>
    </row>
    <row r="5590" spans="1:6" ht="25.5" x14ac:dyDescent="0.25">
      <c r="A5590" s="73">
        <v>105225</v>
      </c>
      <c r="B5590" s="74" t="s">
        <v>5440</v>
      </c>
      <c r="C5590" s="73" t="s">
        <v>101</v>
      </c>
      <c r="D5590" s="75">
        <v>18.190000000000001</v>
      </c>
      <c r="E5590" s="75">
        <v>17.82</v>
      </c>
      <c r="F5590" s="73" t="s">
        <v>17</v>
      </c>
    </row>
    <row r="5591" spans="1:6" ht="25.5" x14ac:dyDescent="0.25">
      <c r="A5591" s="73">
        <v>105226</v>
      </c>
      <c r="B5591" s="74" t="s">
        <v>5441</v>
      </c>
      <c r="C5591" s="73" t="s">
        <v>101</v>
      </c>
      <c r="D5591" s="75">
        <v>42.17</v>
      </c>
      <c r="E5591" s="75">
        <v>41.71</v>
      </c>
      <c r="F5591" s="73" t="s">
        <v>17</v>
      </c>
    </row>
    <row r="5592" spans="1:6" ht="25.5" x14ac:dyDescent="0.25">
      <c r="A5592" s="73">
        <v>105227</v>
      </c>
      <c r="B5592" s="74" t="s">
        <v>5442</v>
      </c>
      <c r="C5592" s="73" t="s">
        <v>101</v>
      </c>
      <c r="D5592" s="75">
        <v>60.28</v>
      </c>
      <c r="E5592" s="75">
        <v>59.67</v>
      </c>
      <c r="F5592" s="73" t="s">
        <v>17</v>
      </c>
    </row>
    <row r="5593" spans="1:6" ht="25.5" x14ac:dyDescent="0.25">
      <c r="A5593" s="73">
        <v>105228</v>
      </c>
      <c r="B5593" s="74" t="s">
        <v>5443</v>
      </c>
      <c r="C5593" s="73" t="s">
        <v>101</v>
      </c>
      <c r="D5593" s="75">
        <v>12.77</v>
      </c>
      <c r="E5593" s="75">
        <v>12.45</v>
      </c>
      <c r="F5593" s="73" t="s">
        <v>17</v>
      </c>
    </row>
    <row r="5594" spans="1:6" ht="25.5" x14ac:dyDescent="0.25">
      <c r="A5594" s="73">
        <v>105229</v>
      </c>
      <c r="B5594" s="74" t="s">
        <v>5444</v>
      </c>
      <c r="C5594" s="73" t="s">
        <v>101</v>
      </c>
      <c r="D5594" s="75">
        <v>30.81</v>
      </c>
      <c r="E5594" s="75">
        <v>30.36</v>
      </c>
      <c r="F5594" s="73" t="s">
        <v>17</v>
      </c>
    </row>
    <row r="5595" spans="1:6" ht="25.5" x14ac:dyDescent="0.25">
      <c r="A5595" s="73">
        <v>105230</v>
      </c>
      <c r="B5595" s="74" t="s">
        <v>5445</v>
      </c>
      <c r="C5595" s="73" t="s">
        <v>101</v>
      </c>
      <c r="D5595" s="75">
        <v>8.4700000000000006</v>
      </c>
      <c r="E5595" s="75">
        <v>8.15</v>
      </c>
      <c r="F5595" s="73" t="s">
        <v>17</v>
      </c>
    </row>
    <row r="5596" spans="1:6" ht="25.5" x14ac:dyDescent="0.25">
      <c r="A5596" s="73">
        <v>105231</v>
      </c>
      <c r="B5596" s="74" t="s">
        <v>5446</v>
      </c>
      <c r="C5596" s="73" t="s">
        <v>101</v>
      </c>
      <c r="D5596" s="75">
        <v>9.9700000000000006</v>
      </c>
      <c r="E5596" s="75">
        <v>9.61</v>
      </c>
      <c r="F5596" s="73" t="s">
        <v>17</v>
      </c>
    </row>
    <row r="5597" spans="1:6" ht="25.5" x14ac:dyDescent="0.25">
      <c r="A5597" s="73">
        <v>105232</v>
      </c>
      <c r="B5597" s="74" t="s">
        <v>5447</v>
      </c>
      <c r="C5597" s="73" t="s">
        <v>101</v>
      </c>
      <c r="D5597" s="75">
        <v>19.329999999999998</v>
      </c>
      <c r="E5597" s="75">
        <v>18.93</v>
      </c>
      <c r="F5597" s="73" t="s">
        <v>17</v>
      </c>
    </row>
    <row r="5598" spans="1:6" ht="25.5" x14ac:dyDescent="0.25">
      <c r="A5598" s="73">
        <v>105233</v>
      </c>
      <c r="B5598" s="74" t="s">
        <v>5448</v>
      </c>
      <c r="C5598" s="73" t="s">
        <v>101</v>
      </c>
      <c r="D5598" s="75">
        <v>8.65</v>
      </c>
      <c r="E5598" s="75">
        <v>8.4</v>
      </c>
      <c r="F5598" s="73" t="s">
        <v>17</v>
      </c>
    </row>
    <row r="5599" spans="1:6" ht="25.5" x14ac:dyDescent="0.25">
      <c r="A5599" s="73">
        <v>105234</v>
      </c>
      <c r="B5599" s="74" t="s">
        <v>5449</v>
      </c>
      <c r="C5599" s="73" t="s">
        <v>101</v>
      </c>
      <c r="D5599" s="75">
        <v>10.57</v>
      </c>
      <c r="E5599" s="75">
        <v>10.27</v>
      </c>
      <c r="F5599" s="73" t="s">
        <v>17</v>
      </c>
    </row>
    <row r="5600" spans="1:6" ht="38.25" x14ac:dyDescent="0.25">
      <c r="A5600" s="73">
        <v>105249</v>
      </c>
      <c r="B5600" s="74" t="s">
        <v>5450</v>
      </c>
      <c r="C5600" s="73" t="s">
        <v>101</v>
      </c>
      <c r="D5600" s="75">
        <v>124.99</v>
      </c>
      <c r="E5600" s="75">
        <v>118.45</v>
      </c>
      <c r="F5600" s="73" t="s">
        <v>17</v>
      </c>
    </row>
    <row r="5601" spans="1:6" ht="38.25" x14ac:dyDescent="0.25">
      <c r="A5601" s="73">
        <v>105250</v>
      </c>
      <c r="B5601" s="74" t="s">
        <v>5451</v>
      </c>
      <c r="C5601" s="73" t="s">
        <v>101</v>
      </c>
      <c r="D5601" s="75">
        <v>16.89</v>
      </c>
      <c r="E5601" s="75">
        <v>16</v>
      </c>
      <c r="F5601" s="73" t="s">
        <v>17</v>
      </c>
    </row>
    <row r="5602" spans="1:6" ht="38.25" x14ac:dyDescent="0.25">
      <c r="A5602" s="73">
        <v>105251</v>
      </c>
      <c r="B5602" s="74" t="s">
        <v>5452</v>
      </c>
      <c r="C5602" s="73" t="s">
        <v>101</v>
      </c>
      <c r="D5602" s="75">
        <v>19.43</v>
      </c>
      <c r="E5602" s="75">
        <v>18.38</v>
      </c>
      <c r="F5602" s="73" t="s">
        <v>17</v>
      </c>
    </row>
    <row r="5603" spans="1:6" ht="38.25" x14ac:dyDescent="0.25">
      <c r="A5603" s="73">
        <v>105252</v>
      </c>
      <c r="B5603" s="74" t="s">
        <v>5453</v>
      </c>
      <c r="C5603" s="73" t="s">
        <v>101</v>
      </c>
      <c r="D5603" s="75">
        <v>25.68</v>
      </c>
      <c r="E5603" s="75">
        <v>24.22</v>
      </c>
      <c r="F5603" s="73" t="s">
        <v>17</v>
      </c>
    </row>
    <row r="5604" spans="1:6" ht="38.25" x14ac:dyDescent="0.25">
      <c r="A5604" s="73">
        <v>105253</v>
      </c>
      <c r="B5604" s="74" t="s">
        <v>5454</v>
      </c>
      <c r="C5604" s="73" t="s">
        <v>101</v>
      </c>
      <c r="D5604" s="75">
        <v>31.92</v>
      </c>
      <c r="E5604" s="75">
        <v>30.07</v>
      </c>
      <c r="F5604" s="73" t="s">
        <v>17</v>
      </c>
    </row>
    <row r="5605" spans="1:6" ht="38.25" x14ac:dyDescent="0.25">
      <c r="A5605" s="73">
        <v>105254</v>
      </c>
      <c r="B5605" s="74" t="s">
        <v>5455</v>
      </c>
      <c r="C5605" s="73" t="s">
        <v>101</v>
      </c>
      <c r="D5605" s="75">
        <v>38.33</v>
      </c>
      <c r="E5605" s="75">
        <v>36.1</v>
      </c>
      <c r="F5605" s="73" t="s">
        <v>17</v>
      </c>
    </row>
    <row r="5606" spans="1:6" ht="38.25" x14ac:dyDescent="0.25">
      <c r="A5606" s="73">
        <v>105255</v>
      </c>
      <c r="B5606" s="74" t="s">
        <v>5456</v>
      </c>
      <c r="C5606" s="73" t="s">
        <v>101</v>
      </c>
      <c r="D5606" s="75">
        <v>44.75</v>
      </c>
      <c r="E5606" s="75">
        <v>42.1</v>
      </c>
      <c r="F5606" s="73" t="s">
        <v>17</v>
      </c>
    </row>
    <row r="5607" spans="1:6" ht="38.25" x14ac:dyDescent="0.25">
      <c r="A5607" s="73">
        <v>105256</v>
      </c>
      <c r="B5607" s="74" t="s">
        <v>5457</v>
      </c>
      <c r="C5607" s="73" t="s">
        <v>101</v>
      </c>
      <c r="D5607" s="75">
        <v>51.16</v>
      </c>
      <c r="E5607" s="75">
        <v>48.1</v>
      </c>
      <c r="F5607" s="73" t="s">
        <v>17</v>
      </c>
    </row>
    <row r="5608" spans="1:6" ht="38.25" x14ac:dyDescent="0.25">
      <c r="A5608" s="73">
        <v>105257</v>
      </c>
      <c r="B5608" s="74" t="s">
        <v>5458</v>
      </c>
      <c r="C5608" s="73" t="s">
        <v>101</v>
      </c>
      <c r="D5608" s="75">
        <v>57.55</v>
      </c>
      <c r="E5608" s="75">
        <v>54.1</v>
      </c>
      <c r="F5608" s="73" t="s">
        <v>17</v>
      </c>
    </row>
    <row r="5609" spans="1:6" ht="38.25" x14ac:dyDescent="0.25">
      <c r="A5609" s="73">
        <v>105258</v>
      </c>
      <c r="B5609" s="74" t="s">
        <v>5459</v>
      </c>
      <c r="C5609" s="73" t="s">
        <v>101</v>
      </c>
      <c r="D5609" s="75">
        <v>32.130000000000003</v>
      </c>
      <c r="E5609" s="75">
        <v>30.26</v>
      </c>
      <c r="F5609" s="73" t="s">
        <v>17</v>
      </c>
    </row>
    <row r="5610" spans="1:6" ht="38.25" x14ac:dyDescent="0.25">
      <c r="A5610" s="73">
        <v>105259</v>
      </c>
      <c r="B5610" s="74" t="s">
        <v>5460</v>
      </c>
      <c r="C5610" s="73" t="s">
        <v>101</v>
      </c>
      <c r="D5610" s="75">
        <v>20.56</v>
      </c>
      <c r="E5610" s="75">
        <v>19.48</v>
      </c>
      <c r="F5610" s="73" t="s">
        <v>17</v>
      </c>
    </row>
    <row r="5611" spans="1:6" ht="38.25" x14ac:dyDescent="0.25">
      <c r="A5611" s="73">
        <v>105261</v>
      </c>
      <c r="B5611" s="74" t="s">
        <v>5462</v>
      </c>
      <c r="C5611" s="73" t="s">
        <v>101</v>
      </c>
      <c r="D5611" s="75">
        <v>35.96</v>
      </c>
      <c r="E5611" s="75">
        <v>33.869999999999997</v>
      </c>
      <c r="F5611" s="73" t="s">
        <v>17</v>
      </c>
    </row>
    <row r="5612" spans="1:6" ht="38.25" x14ac:dyDescent="0.25">
      <c r="A5612" s="73">
        <v>105262</v>
      </c>
      <c r="B5612" s="74" t="s">
        <v>5463</v>
      </c>
      <c r="C5612" s="73" t="s">
        <v>101</v>
      </c>
      <c r="D5612" s="75">
        <v>43.54</v>
      </c>
      <c r="E5612" s="75">
        <v>41.25</v>
      </c>
      <c r="F5612" s="73" t="s">
        <v>17</v>
      </c>
    </row>
    <row r="5613" spans="1:6" ht="38.25" x14ac:dyDescent="0.25">
      <c r="A5613" s="73">
        <v>105263</v>
      </c>
      <c r="B5613" s="74" t="s">
        <v>5464</v>
      </c>
      <c r="C5613" s="73" t="s">
        <v>101</v>
      </c>
      <c r="D5613" s="75">
        <v>51.77</v>
      </c>
      <c r="E5613" s="75">
        <v>49.04</v>
      </c>
      <c r="F5613" s="73" t="s">
        <v>17</v>
      </c>
    </row>
    <row r="5614" spans="1:6" ht="38.25" x14ac:dyDescent="0.25">
      <c r="A5614" s="73">
        <v>105264</v>
      </c>
      <c r="B5614" s="74" t="s">
        <v>5465</v>
      </c>
      <c r="C5614" s="73" t="s">
        <v>101</v>
      </c>
      <c r="D5614" s="75">
        <v>59.19</v>
      </c>
      <c r="E5614" s="75">
        <v>55.98</v>
      </c>
      <c r="F5614" s="73" t="s">
        <v>17</v>
      </c>
    </row>
    <row r="5615" spans="1:6" ht="38.25" x14ac:dyDescent="0.25">
      <c r="A5615" s="73">
        <v>105265</v>
      </c>
      <c r="B5615" s="74" t="s">
        <v>5466</v>
      </c>
      <c r="C5615" s="73" t="s">
        <v>101</v>
      </c>
      <c r="D5615" s="75">
        <v>66.88</v>
      </c>
      <c r="E5615" s="75">
        <v>63.24</v>
      </c>
      <c r="F5615" s="73" t="s">
        <v>17</v>
      </c>
    </row>
    <row r="5616" spans="1:6" ht="38.25" x14ac:dyDescent="0.25">
      <c r="A5616" s="73">
        <v>105266</v>
      </c>
      <c r="B5616" s="74" t="s">
        <v>5467</v>
      </c>
      <c r="C5616" s="73" t="s">
        <v>101</v>
      </c>
      <c r="D5616" s="75">
        <v>74.83</v>
      </c>
      <c r="E5616" s="75">
        <v>70.760000000000005</v>
      </c>
      <c r="F5616" s="73" t="s">
        <v>17</v>
      </c>
    </row>
    <row r="5617" spans="1:6" ht="38.25" x14ac:dyDescent="0.25">
      <c r="A5617" s="73">
        <v>105267</v>
      </c>
      <c r="B5617" s="74" t="s">
        <v>5468</v>
      </c>
      <c r="C5617" s="73" t="s">
        <v>101</v>
      </c>
      <c r="D5617" s="75">
        <v>82.88</v>
      </c>
      <c r="E5617" s="75">
        <v>78.36</v>
      </c>
      <c r="F5617" s="73" t="s">
        <v>17</v>
      </c>
    </row>
    <row r="5618" spans="1:6" ht="38.25" x14ac:dyDescent="0.25">
      <c r="A5618" s="73">
        <v>105268</v>
      </c>
      <c r="B5618" s="74" t="s">
        <v>5469</v>
      </c>
      <c r="C5618" s="73" t="s">
        <v>101</v>
      </c>
      <c r="D5618" s="75">
        <v>102.22</v>
      </c>
      <c r="E5618" s="75">
        <v>96.81</v>
      </c>
      <c r="F5618" s="73" t="s">
        <v>17</v>
      </c>
    </row>
    <row r="5619" spans="1:6" ht="38.25" x14ac:dyDescent="0.25">
      <c r="A5619" s="73">
        <v>105269</v>
      </c>
      <c r="B5619" s="74" t="s">
        <v>5470</v>
      </c>
      <c r="C5619" s="73" t="s">
        <v>101</v>
      </c>
      <c r="D5619" s="75">
        <v>12.81</v>
      </c>
      <c r="E5619" s="75">
        <v>12.14</v>
      </c>
      <c r="F5619" s="73" t="s">
        <v>17</v>
      </c>
    </row>
    <row r="5620" spans="1:6" ht="38.25" x14ac:dyDescent="0.25">
      <c r="A5620" s="73">
        <v>105270</v>
      </c>
      <c r="B5620" s="74" t="s">
        <v>5471</v>
      </c>
      <c r="C5620" s="73" t="s">
        <v>101</v>
      </c>
      <c r="D5620" s="75">
        <v>64.09</v>
      </c>
      <c r="E5620" s="75">
        <v>60.26</v>
      </c>
      <c r="F5620" s="73" t="s">
        <v>17</v>
      </c>
    </row>
    <row r="5621" spans="1:6" ht="38.25" x14ac:dyDescent="0.25">
      <c r="A5621" s="73">
        <v>105271</v>
      </c>
      <c r="B5621" s="74" t="s">
        <v>5472</v>
      </c>
      <c r="C5621" s="73" t="s">
        <v>101</v>
      </c>
      <c r="D5621" s="75">
        <v>79.03</v>
      </c>
      <c r="E5621" s="75">
        <v>74.78</v>
      </c>
      <c r="F5621" s="73" t="s">
        <v>17</v>
      </c>
    </row>
    <row r="5622" spans="1:6" ht="38.25" x14ac:dyDescent="0.25">
      <c r="A5622" s="73">
        <v>105272</v>
      </c>
      <c r="B5622" s="74" t="s">
        <v>5473</v>
      </c>
      <c r="C5622" s="73" t="s">
        <v>101</v>
      </c>
      <c r="D5622" s="75">
        <v>93.4</v>
      </c>
      <c r="E5622" s="75">
        <v>88.36</v>
      </c>
      <c r="F5622" s="73" t="s">
        <v>17</v>
      </c>
    </row>
    <row r="5623" spans="1:6" ht="38.25" x14ac:dyDescent="0.25">
      <c r="A5623" s="73">
        <v>105273</v>
      </c>
      <c r="B5623" s="74" t="s">
        <v>5474</v>
      </c>
      <c r="C5623" s="73" t="s">
        <v>101</v>
      </c>
      <c r="D5623" s="75">
        <v>106.89</v>
      </c>
      <c r="E5623" s="75">
        <v>101.07</v>
      </c>
      <c r="F5623" s="73" t="s">
        <v>17</v>
      </c>
    </row>
    <row r="5624" spans="1:6" ht="38.25" x14ac:dyDescent="0.25">
      <c r="A5624" s="73">
        <v>105274</v>
      </c>
      <c r="B5624" s="74" t="s">
        <v>5475</v>
      </c>
      <c r="C5624" s="73" t="s">
        <v>101</v>
      </c>
      <c r="D5624" s="75">
        <v>120.72</v>
      </c>
      <c r="E5624" s="75">
        <v>114.09</v>
      </c>
      <c r="F5624" s="73" t="s">
        <v>17</v>
      </c>
    </row>
    <row r="5625" spans="1:6" ht="38.25" x14ac:dyDescent="0.25">
      <c r="A5625" s="73">
        <v>105275</v>
      </c>
      <c r="B5625" s="74" t="s">
        <v>5476</v>
      </c>
      <c r="C5625" s="73" t="s">
        <v>101</v>
      </c>
      <c r="D5625" s="75">
        <v>134.77000000000001</v>
      </c>
      <c r="E5625" s="75">
        <v>127.35</v>
      </c>
      <c r="F5625" s="73" t="s">
        <v>17</v>
      </c>
    </row>
    <row r="5626" spans="1:6" ht="38.25" x14ac:dyDescent="0.25">
      <c r="A5626" s="73">
        <v>105276</v>
      </c>
      <c r="B5626" s="74" t="s">
        <v>5477</v>
      </c>
      <c r="C5626" s="73" t="s">
        <v>101</v>
      </c>
      <c r="D5626" s="75">
        <v>148.94999999999999</v>
      </c>
      <c r="E5626" s="75">
        <v>140.74</v>
      </c>
      <c r="F5626" s="73" t="s">
        <v>17</v>
      </c>
    </row>
    <row r="5627" spans="1:6" ht="38.25" x14ac:dyDescent="0.25">
      <c r="A5627" s="73">
        <v>105277</v>
      </c>
      <c r="B5627" s="74" t="s">
        <v>5478</v>
      </c>
      <c r="C5627" s="73" t="s">
        <v>101</v>
      </c>
      <c r="D5627" s="75">
        <v>180.52</v>
      </c>
      <c r="E5627" s="75">
        <v>170.72</v>
      </c>
      <c r="F5627" s="73" t="s">
        <v>17</v>
      </c>
    </row>
    <row r="5628" spans="1:6" ht="38.25" x14ac:dyDescent="0.25">
      <c r="A5628" s="73">
        <v>105278</v>
      </c>
      <c r="B5628" s="74" t="s">
        <v>5479</v>
      </c>
      <c r="C5628" s="73" t="s">
        <v>101</v>
      </c>
      <c r="D5628" s="75">
        <v>23.09</v>
      </c>
      <c r="E5628" s="75">
        <v>21.89</v>
      </c>
      <c r="F5628" s="73" t="s">
        <v>17</v>
      </c>
    </row>
    <row r="5629" spans="1:6" ht="38.25" x14ac:dyDescent="0.25">
      <c r="A5629" s="73">
        <v>105279</v>
      </c>
      <c r="B5629" s="74" t="s">
        <v>5480</v>
      </c>
      <c r="C5629" s="73" t="s">
        <v>101</v>
      </c>
      <c r="D5629" s="75">
        <v>26.59</v>
      </c>
      <c r="E5629" s="75">
        <v>25.17</v>
      </c>
      <c r="F5629" s="73" t="s">
        <v>17</v>
      </c>
    </row>
    <row r="5630" spans="1:6" ht="38.25" x14ac:dyDescent="0.25">
      <c r="A5630" s="73">
        <v>105280</v>
      </c>
      <c r="B5630" s="74" t="s">
        <v>5481</v>
      </c>
      <c r="C5630" s="73" t="s">
        <v>101</v>
      </c>
      <c r="D5630" s="75">
        <v>35.119999999999997</v>
      </c>
      <c r="E5630" s="75">
        <v>33.17</v>
      </c>
      <c r="F5630" s="73" t="s">
        <v>17</v>
      </c>
    </row>
    <row r="5631" spans="1:6" ht="38.25" x14ac:dyDescent="0.25">
      <c r="A5631" s="73">
        <v>105281</v>
      </c>
      <c r="B5631" s="74" t="s">
        <v>5482</v>
      </c>
      <c r="C5631" s="73" t="s">
        <v>101</v>
      </c>
      <c r="D5631" s="75">
        <v>43.65</v>
      </c>
      <c r="E5631" s="75">
        <v>41.16</v>
      </c>
      <c r="F5631" s="73" t="s">
        <v>17</v>
      </c>
    </row>
    <row r="5632" spans="1:6" ht="38.25" x14ac:dyDescent="0.25">
      <c r="A5632" s="73">
        <v>105282</v>
      </c>
      <c r="B5632" s="74" t="s">
        <v>5483</v>
      </c>
      <c r="C5632" s="73" t="s">
        <v>101</v>
      </c>
      <c r="D5632" s="75">
        <v>14.92</v>
      </c>
      <c r="E5632" s="75">
        <v>14.1</v>
      </c>
      <c r="F5632" s="73" t="s">
        <v>17</v>
      </c>
    </row>
    <row r="5633" spans="1:6" ht="38.25" x14ac:dyDescent="0.25">
      <c r="A5633" s="73">
        <v>105283</v>
      </c>
      <c r="B5633" s="74" t="s">
        <v>5484</v>
      </c>
      <c r="C5633" s="73" t="s">
        <v>101</v>
      </c>
      <c r="D5633" s="75">
        <v>27.65</v>
      </c>
      <c r="E5633" s="75">
        <v>26.11</v>
      </c>
      <c r="F5633" s="73" t="s">
        <v>17</v>
      </c>
    </row>
    <row r="5634" spans="1:6" ht="38.25" x14ac:dyDescent="0.25">
      <c r="A5634" s="73">
        <v>105284</v>
      </c>
      <c r="B5634" s="74" t="s">
        <v>5485</v>
      </c>
      <c r="C5634" s="73" t="s">
        <v>101</v>
      </c>
      <c r="D5634" s="75">
        <v>52.53</v>
      </c>
      <c r="E5634" s="75">
        <v>49.54</v>
      </c>
      <c r="F5634" s="73" t="s">
        <v>17</v>
      </c>
    </row>
    <row r="5635" spans="1:6" ht="38.25" x14ac:dyDescent="0.25">
      <c r="A5635" s="73">
        <v>105286</v>
      </c>
      <c r="B5635" s="74" t="s">
        <v>5487</v>
      </c>
      <c r="C5635" s="73" t="s">
        <v>101</v>
      </c>
      <c r="D5635" s="75">
        <v>32.630000000000003</v>
      </c>
      <c r="E5635" s="75">
        <v>31.65</v>
      </c>
      <c r="F5635" s="73" t="s">
        <v>17</v>
      </c>
    </row>
    <row r="5636" spans="1:6" ht="38.25" x14ac:dyDescent="0.25">
      <c r="A5636" s="73">
        <v>105287</v>
      </c>
      <c r="B5636" s="74" t="s">
        <v>5488</v>
      </c>
      <c r="C5636" s="73" t="s">
        <v>101</v>
      </c>
      <c r="D5636" s="75">
        <v>30.31</v>
      </c>
      <c r="E5636" s="75">
        <v>29.52</v>
      </c>
      <c r="F5636" s="73" t="s">
        <v>17</v>
      </c>
    </row>
    <row r="5637" spans="1:6" ht="38.25" x14ac:dyDescent="0.25">
      <c r="A5637" s="73">
        <v>105288</v>
      </c>
      <c r="B5637" s="74" t="s">
        <v>5489</v>
      </c>
      <c r="C5637" s="73" t="s">
        <v>101</v>
      </c>
      <c r="D5637" s="75">
        <v>53.67</v>
      </c>
      <c r="E5637" s="75">
        <v>52.51</v>
      </c>
      <c r="F5637" s="73" t="s">
        <v>17</v>
      </c>
    </row>
    <row r="5638" spans="1:6" ht="38.25" x14ac:dyDescent="0.25">
      <c r="A5638" s="73">
        <v>105289</v>
      </c>
      <c r="B5638" s="74" t="s">
        <v>5490</v>
      </c>
      <c r="C5638" s="73" t="s">
        <v>101</v>
      </c>
      <c r="D5638" s="75">
        <v>50.95</v>
      </c>
      <c r="E5638" s="75">
        <v>50.01</v>
      </c>
      <c r="F5638" s="73" t="s">
        <v>17</v>
      </c>
    </row>
    <row r="5639" spans="1:6" ht="38.25" x14ac:dyDescent="0.25">
      <c r="A5639" s="73">
        <v>105290</v>
      </c>
      <c r="B5639" s="74" t="s">
        <v>5491</v>
      </c>
      <c r="C5639" s="73" t="s">
        <v>101</v>
      </c>
      <c r="D5639" s="75">
        <v>72.16</v>
      </c>
      <c r="E5639" s="75">
        <v>70.83</v>
      </c>
      <c r="F5639" s="73" t="s">
        <v>17</v>
      </c>
    </row>
    <row r="5640" spans="1:6" ht="38.25" x14ac:dyDescent="0.25">
      <c r="A5640" s="73">
        <v>105291</v>
      </c>
      <c r="B5640" s="74" t="s">
        <v>5492</v>
      </c>
      <c r="C5640" s="73" t="s">
        <v>101</v>
      </c>
      <c r="D5640" s="75">
        <v>69.010000000000005</v>
      </c>
      <c r="E5640" s="75">
        <v>67.930000000000007</v>
      </c>
      <c r="F5640" s="73" t="s">
        <v>17</v>
      </c>
    </row>
    <row r="5641" spans="1:6" ht="51" x14ac:dyDescent="0.25">
      <c r="A5641" s="73">
        <v>105292</v>
      </c>
      <c r="B5641" s="74" t="s">
        <v>5493</v>
      </c>
      <c r="C5641" s="73" t="s">
        <v>101</v>
      </c>
      <c r="D5641" s="75">
        <v>54.34</v>
      </c>
      <c r="E5641" s="75">
        <v>52.89</v>
      </c>
      <c r="F5641" s="73" t="s">
        <v>17</v>
      </c>
    </row>
    <row r="5642" spans="1:6" ht="51" x14ac:dyDescent="0.25">
      <c r="A5642" s="73">
        <v>105293</v>
      </c>
      <c r="B5642" s="74" t="s">
        <v>5494</v>
      </c>
      <c r="C5642" s="73" t="s">
        <v>101</v>
      </c>
      <c r="D5642" s="75">
        <v>50.89</v>
      </c>
      <c r="E5642" s="75">
        <v>49.7</v>
      </c>
      <c r="F5642" s="73" t="s">
        <v>17</v>
      </c>
    </row>
    <row r="5643" spans="1:6" ht="51" x14ac:dyDescent="0.25">
      <c r="A5643" s="73">
        <v>105294</v>
      </c>
      <c r="B5643" s="74" t="s">
        <v>5495</v>
      </c>
      <c r="C5643" s="73" t="s">
        <v>101</v>
      </c>
      <c r="D5643" s="75">
        <v>109.97</v>
      </c>
      <c r="E5643" s="75">
        <v>108.25</v>
      </c>
      <c r="F5643" s="73" t="s">
        <v>17</v>
      </c>
    </row>
    <row r="5644" spans="1:6" ht="51" x14ac:dyDescent="0.25">
      <c r="A5644" s="73">
        <v>105295</v>
      </c>
      <c r="B5644" s="74" t="s">
        <v>5496</v>
      </c>
      <c r="C5644" s="73" t="s">
        <v>101</v>
      </c>
      <c r="D5644" s="75">
        <v>105.88</v>
      </c>
      <c r="E5644" s="75">
        <v>104.48</v>
      </c>
      <c r="F5644" s="73" t="s">
        <v>17</v>
      </c>
    </row>
    <row r="5645" spans="1:6" ht="51" x14ac:dyDescent="0.25">
      <c r="A5645" s="73">
        <v>105296</v>
      </c>
      <c r="B5645" s="74" t="s">
        <v>5497</v>
      </c>
      <c r="C5645" s="73" t="s">
        <v>101</v>
      </c>
      <c r="D5645" s="75">
        <v>188.15</v>
      </c>
      <c r="E5645" s="75">
        <v>186.15</v>
      </c>
      <c r="F5645" s="73" t="s">
        <v>17</v>
      </c>
    </row>
    <row r="5646" spans="1:6" ht="38.25" x14ac:dyDescent="0.25">
      <c r="A5646" s="73">
        <v>105297</v>
      </c>
      <c r="B5646" s="74" t="s">
        <v>5498</v>
      </c>
      <c r="C5646" s="73" t="s">
        <v>101</v>
      </c>
      <c r="D5646" s="75">
        <v>11.54</v>
      </c>
      <c r="E5646" s="75">
        <v>10.94</v>
      </c>
      <c r="F5646" s="73" t="s">
        <v>17</v>
      </c>
    </row>
    <row r="5647" spans="1:6" ht="38.25" x14ac:dyDescent="0.25">
      <c r="A5647" s="73">
        <v>105298</v>
      </c>
      <c r="B5647" s="74" t="s">
        <v>5499</v>
      </c>
      <c r="C5647" s="73" t="s">
        <v>101</v>
      </c>
      <c r="D5647" s="75">
        <v>20.07</v>
      </c>
      <c r="E5647" s="75">
        <v>18.91</v>
      </c>
      <c r="F5647" s="73" t="s">
        <v>17</v>
      </c>
    </row>
    <row r="5648" spans="1:6" ht="38.25" x14ac:dyDescent="0.25">
      <c r="A5648" s="73">
        <v>105299</v>
      </c>
      <c r="B5648" s="74" t="s">
        <v>5500</v>
      </c>
      <c r="C5648" s="73" t="s">
        <v>101</v>
      </c>
      <c r="D5648" s="75">
        <v>25.22</v>
      </c>
      <c r="E5648" s="75">
        <v>23.74</v>
      </c>
      <c r="F5648" s="73" t="s">
        <v>17</v>
      </c>
    </row>
    <row r="5649" spans="1:6" ht="38.25" x14ac:dyDescent="0.25">
      <c r="A5649" s="73">
        <v>105300</v>
      </c>
      <c r="B5649" s="74" t="s">
        <v>5501</v>
      </c>
      <c r="C5649" s="73" t="s">
        <v>101</v>
      </c>
      <c r="D5649" s="75">
        <v>30.55</v>
      </c>
      <c r="E5649" s="75">
        <v>28.74</v>
      </c>
      <c r="F5649" s="73" t="s">
        <v>17</v>
      </c>
    </row>
    <row r="5650" spans="1:6" ht="38.25" x14ac:dyDescent="0.25">
      <c r="A5650" s="73">
        <v>105301</v>
      </c>
      <c r="B5650" s="74" t="s">
        <v>5502</v>
      </c>
      <c r="C5650" s="73" t="s">
        <v>101</v>
      </c>
      <c r="D5650" s="75">
        <v>35.86</v>
      </c>
      <c r="E5650" s="75">
        <v>33.72</v>
      </c>
      <c r="F5650" s="73" t="s">
        <v>17</v>
      </c>
    </row>
    <row r="5651" spans="1:6" ht="38.25" x14ac:dyDescent="0.25">
      <c r="A5651" s="73">
        <v>105302</v>
      </c>
      <c r="B5651" s="74" t="s">
        <v>5503</v>
      </c>
      <c r="C5651" s="73" t="s">
        <v>101</v>
      </c>
      <c r="D5651" s="75">
        <v>41.18</v>
      </c>
      <c r="E5651" s="75">
        <v>38.700000000000003</v>
      </c>
      <c r="F5651" s="73" t="s">
        <v>17</v>
      </c>
    </row>
    <row r="5652" spans="1:6" ht="38.25" x14ac:dyDescent="0.25">
      <c r="A5652" s="73">
        <v>105303</v>
      </c>
      <c r="B5652" s="74" t="s">
        <v>5504</v>
      </c>
      <c r="C5652" s="73" t="s">
        <v>101</v>
      </c>
      <c r="D5652" s="75">
        <v>46.47</v>
      </c>
      <c r="E5652" s="75">
        <v>43.66</v>
      </c>
      <c r="F5652" s="73" t="s">
        <v>17</v>
      </c>
    </row>
    <row r="5653" spans="1:6" ht="38.25" x14ac:dyDescent="0.25">
      <c r="A5653" s="73">
        <v>105304</v>
      </c>
      <c r="B5653" s="74" t="s">
        <v>5505</v>
      </c>
      <c r="C5653" s="73" t="s">
        <v>101</v>
      </c>
      <c r="D5653" s="75">
        <v>51.93</v>
      </c>
      <c r="E5653" s="75">
        <v>48.81</v>
      </c>
      <c r="F5653" s="73" t="s">
        <v>17</v>
      </c>
    </row>
    <row r="5654" spans="1:6" ht="38.25" x14ac:dyDescent="0.25">
      <c r="A5654" s="73">
        <v>105305</v>
      </c>
      <c r="B5654" s="74" t="s">
        <v>5506</v>
      </c>
      <c r="C5654" s="73" t="s">
        <v>101</v>
      </c>
      <c r="D5654" s="75">
        <v>63.05</v>
      </c>
      <c r="E5654" s="75">
        <v>59.58</v>
      </c>
      <c r="F5654" s="73" t="s">
        <v>17</v>
      </c>
    </row>
    <row r="5655" spans="1:6" ht="38.25" x14ac:dyDescent="0.25">
      <c r="A5655" s="73">
        <v>105306</v>
      </c>
      <c r="B5655" s="74" t="s">
        <v>5507</v>
      </c>
      <c r="C5655" s="73" t="s">
        <v>101</v>
      </c>
      <c r="D5655" s="75">
        <v>74.8</v>
      </c>
      <c r="E5655" s="75">
        <v>70.680000000000007</v>
      </c>
      <c r="F5655" s="73" t="s">
        <v>17</v>
      </c>
    </row>
    <row r="5656" spans="1:6" ht="38.25" x14ac:dyDescent="0.25">
      <c r="A5656" s="73">
        <v>105307</v>
      </c>
      <c r="B5656" s="74" t="s">
        <v>5508</v>
      </c>
      <c r="C5656" s="73" t="s">
        <v>101</v>
      </c>
      <c r="D5656" s="75">
        <v>85.72</v>
      </c>
      <c r="E5656" s="75">
        <v>80.930000000000007</v>
      </c>
      <c r="F5656" s="73" t="s">
        <v>17</v>
      </c>
    </row>
    <row r="5657" spans="1:6" ht="38.25" x14ac:dyDescent="0.25">
      <c r="A5657" s="73">
        <v>105315</v>
      </c>
      <c r="B5657" s="74" t="s">
        <v>5509</v>
      </c>
      <c r="C5657" s="73" t="s">
        <v>101</v>
      </c>
      <c r="D5657" s="75">
        <v>10.67</v>
      </c>
      <c r="E5657" s="75">
        <v>9.8800000000000008</v>
      </c>
      <c r="F5657" s="73" t="s">
        <v>17</v>
      </c>
    </row>
    <row r="5658" spans="1:6" ht="38.25" x14ac:dyDescent="0.25">
      <c r="A5658" s="73">
        <v>105316</v>
      </c>
      <c r="B5658" s="74" t="s">
        <v>5510</v>
      </c>
      <c r="C5658" s="73" t="s">
        <v>101</v>
      </c>
      <c r="D5658" s="75">
        <v>21.06</v>
      </c>
      <c r="E5658" s="75">
        <v>19.84</v>
      </c>
      <c r="F5658" s="73" t="s">
        <v>17</v>
      </c>
    </row>
    <row r="5659" spans="1:6" ht="38.25" x14ac:dyDescent="0.25">
      <c r="A5659" s="73">
        <v>105317</v>
      </c>
      <c r="B5659" s="74" t="s">
        <v>5511</v>
      </c>
      <c r="C5659" s="73" t="s">
        <v>101</v>
      </c>
      <c r="D5659" s="75">
        <v>24.74</v>
      </c>
      <c r="E5659" s="75">
        <v>23.31</v>
      </c>
      <c r="F5659" s="73" t="s">
        <v>17</v>
      </c>
    </row>
    <row r="5660" spans="1:6" ht="38.25" x14ac:dyDescent="0.25">
      <c r="A5660" s="73">
        <v>105318</v>
      </c>
      <c r="B5660" s="74" t="s">
        <v>5512</v>
      </c>
      <c r="C5660" s="73" t="s">
        <v>101</v>
      </c>
      <c r="D5660" s="75">
        <v>28.43</v>
      </c>
      <c r="E5660" s="75">
        <v>26.79</v>
      </c>
      <c r="F5660" s="73" t="s">
        <v>17</v>
      </c>
    </row>
    <row r="5661" spans="1:6" ht="38.25" x14ac:dyDescent="0.25">
      <c r="A5661" s="73">
        <v>105319</v>
      </c>
      <c r="B5661" s="74" t="s">
        <v>5513</v>
      </c>
      <c r="C5661" s="73" t="s">
        <v>101</v>
      </c>
      <c r="D5661" s="75">
        <v>34.72</v>
      </c>
      <c r="E5661" s="75">
        <v>32.75</v>
      </c>
      <c r="F5661" s="73" t="s">
        <v>17</v>
      </c>
    </row>
    <row r="5662" spans="1:6" ht="38.25" x14ac:dyDescent="0.25">
      <c r="A5662" s="73">
        <v>105320</v>
      </c>
      <c r="B5662" s="74" t="s">
        <v>5514</v>
      </c>
      <c r="C5662" s="73" t="s">
        <v>101</v>
      </c>
      <c r="D5662" s="75">
        <v>42.15</v>
      </c>
      <c r="E5662" s="75">
        <v>39.729999999999997</v>
      </c>
      <c r="F5662" s="73" t="s">
        <v>17</v>
      </c>
    </row>
    <row r="5663" spans="1:6" ht="38.25" x14ac:dyDescent="0.25">
      <c r="A5663" s="73">
        <v>105321</v>
      </c>
      <c r="B5663" s="74" t="s">
        <v>5515</v>
      </c>
      <c r="C5663" s="73" t="s">
        <v>101</v>
      </c>
      <c r="D5663" s="75">
        <v>49.54</v>
      </c>
      <c r="E5663" s="75">
        <v>46.67</v>
      </c>
      <c r="F5663" s="73" t="s">
        <v>17</v>
      </c>
    </row>
    <row r="5664" spans="1:6" ht="38.25" x14ac:dyDescent="0.25">
      <c r="A5664" s="73">
        <v>105322</v>
      </c>
      <c r="B5664" s="74" t="s">
        <v>5516</v>
      </c>
      <c r="C5664" s="73" t="s">
        <v>101</v>
      </c>
      <c r="D5664" s="75">
        <v>56.91</v>
      </c>
      <c r="E5664" s="75">
        <v>53.61</v>
      </c>
      <c r="F5664" s="73" t="s">
        <v>17</v>
      </c>
    </row>
    <row r="5665" spans="1:6" ht="38.25" x14ac:dyDescent="0.25">
      <c r="A5665" s="73">
        <v>105323</v>
      </c>
      <c r="B5665" s="74" t="s">
        <v>5517</v>
      </c>
      <c r="C5665" s="73" t="s">
        <v>101</v>
      </c>
      <c r="D5665" s="75">
        <v>64.290000000000006</v>
      </c>
      <c r="E5665" s="75">
        <v>60.56</v>
      </c>
      <c r="F5665" s="73" t="s">
        <v>17</v>
      </c>
    </row>
    <row r="5666" spans="1:6" ht="38.25" x14ac:dyDescent="0.25">
      <c r="A5666" s="73">
        <v>105324</v>
      </c>
      <c r="B5666" s="74" t="s">
        <v>5518</v>
      </c>
      <c r="C5666" s="73" t="s">
        <v>101</v>
      </c>
      <c r="D5666" s="75">
        <v>71.98</v>
      </c>
      <c r="E5666" s="75">
        <v>67.81</v>
      </c>
      <c r="F5666" s="73" t="s">
        <v>17</v>
      </c>
    </row>
    <row r="5667" spans="1:6" ht="38.25" x14ac:dyDescent="0.25">
      <c r="A5667" s="73">
        <v>105325</v>
      </c>
      <c r="B5667" s="74" t="s">
        <v>5519</v>
      </c>
      <c r="C5667" s="73" t="s">
        <v>101</v>
      </c>
      <c r="D5667" s="75">
        <v>87.11</v>
      </c>
      <c r="E5667" s="75">
        <v>82.49</v>
      </c>
      <c r="F5667" s="73" t="s">
        <v>17</v>
      </c>
    </row>
    <row r="5668" spans="1:6" ht="38.25" x14ac:dyDescent="0.25">
      <c r="A5668" s="73">
        <v>105326</v>
      </c>
      <c r="B5668" s="74" t="s">
        <v>5520</v>
      </c>
      <c r="C5668" s="73" t="s">
        <v>101</v>
      </c>
      <c r="D5668" s="75">
        <v>103.58</v>
      </c>
      <c r="E5668" s="75">
        <v>98.1</v>
      </c>
      <c r="F5668" s="73" t="s">
        <v>17</v>
      </c>
    </row>
    <row r="5669" spans="1:6" ht="38.25" x14ac:dyDescent="0.25">
      <c r="A5669" s="73">
        <v>105340</v>
      </c>
      <c r="B5669" s="74" t="s">
        <v>5524</v>
      </c>
      <c r="C5669" s="73" t="s">
        <v>101</v>
      </c>
      <c r="D5669" s="75">
        <v>96.95</v>
      </c>
      <c r="E5669" s="75">
        <v>91.5</v>
      </c>
      <c r="F5669" s="73" t="s">
        <v>17</v>
      </c>
    </row>
    <row r="5670" spans="1:6" ht="38.25" x14ac:dyDescent="0.25">
      <c r="A5670" s="73">
        <v>105341</v>
      </c>
      <c r="B5670" s="74" t="s">
        <v>5525</v>
      </c>
      <c r="C5670" s="73" t="s">
        <v>101</v>
      </c>
      <c r="D5670" s="75">
        <v>119.98</v>
      </c>
      <c r="E5670" s="75">
        <v>113.22</v>
      </c>
      <c r="F5670" s="73" t="s">
        <v>17</v>
      </c>
    </row>
    <row r="5671" spans="1:6" ht="38.25" x14ac:dyDescent="0.25">
      <c r="A5671" s="73">
        <v>105342</v>
      </c>
      <c r="B5671" s="74" t="s">
        <v>5526</v>
      </c>
      <c r="C5671" s="73" t="s">
        <v>101</v>
      </c>
      <c r="D5671" s="75">
        <v>146.36000000000001</v>
      </c>
      <c r="E5671" s="75">
        <v>138.26</v>
      </c>
      <c r="F5671" s="73" t="s">
        <v>17</v>
      </c>
    </row>
    <row r="5672" spans="1:6" ht="38.25" x14ac:dyDescent="0.25">
      <c r="A5672" s="73">
        <v>105343</v>
      </c>
      <c r="B5672" s="74" t="s">
        <v>5527</v>
      </c>
      <c r="C5672" s="73" t="s">
        <v>101</v>
      </c>
      <c r="D5672" s="75">
        <v>17.649999999999999</v>
      </c>
      <c r="E5672" s="75">
        <v>16.739999999999998</v>
      </c>
      <c r="F5672" s="73" t="s">
        <v>17</v>
      </c>
    </row>
    <row r="5673" spans="1:6" ht="38.25" x14ac:dyDescent="0.25">
      <c r="A5673" s="73">
        <v>105344</v>
      </c>
      <c r="B5673" s="74" t="s">
        <v>5528</v>
      </c>
      <c r="C5673" s="73" t="s">
        <v>101</v>
      </c>
      <c r="D5673" s="75">
        <v>118.38</v>
      </c>
      <c r="E5673" s="75">
        <v>111.99</v>
      </c>
      <c r="F5673" s="73" t="s">
        <v>17</v>
      </c>
    </row>
    <row r="5674" spans="1:6" ht="38.25" x14ac:dyDescent="0.25">
      <c r="A5674" s="73">
        <v>105345</v>
      </c>
      <c r="B5674" s="74" t="s">
        <v>5529</v>
      </c>
      <c r="C5674" s="73" t="s">
        <v>101</v>
      </c>
      <c r="D5674" s="75">
        <v>149.65</v>
      </c>
      <c r="E5674" s="75">
        <v>141.5</v>
      </c>
      <c r="F5674" s="73" t="s">
        <v>17</v>
      </c>
    </row>
    <row r="5675" spans="1:6" ht="38.25" x14ac:dyDescent="0.25">
      <c r="A5675" s="73">
        <v>105346</v>
      </c>
      <c r="B5675" s="74" t="s">
        <v>5530</v>
      </c>
      <c r="C5675" s="73" t="s">
        <v>101</v>
      </c>
      <c r="D5675" s="75">
        <v>165.8</v>
      </c>
      <c r="E5675" s="75">
        <v>156.75</v>
      </c>
      <c r="F5675" s="73" t="s">
        <v>17</v>
      </c>
    </row>
    <row r="5676" spans="1:6" ht="38.25" x14ac:dyDescent="0.25">
      <c r="A5676" s="73">
        <v>105347</v>
      </c>
      <c r="B5676" s="74" t="s">
        <v>5531</v>
      </c>
      <c r="C5676" s="73" t="s">
        <v>101</v>
      </c>
      <c r="D5676" s="75">
        <v>204.45</v>
      </c>
      <c r="E5676" s="75">
        <v>193.64</v>
      </c>
      <c r="F5676" s="73" t="s">
        <v>17</v>
      </c>
    </row>
    <row r="5677" spans="1:6" ht="38.25" x14ac:dyDescent="0.25">
      <c r="A5677" s="73">
        <v>105348</v>
      </c>
      <c r="B5677" s="74" t="s">
        <v>5532</v>
      </c>
      <c r="C5677" s="73" t="s">
        <v>101</v>
      </c>
      <c r="D5677" s="75">
        <v>61.38</v>
      </c>
      <c r="E5677" s="75">
        <v>57.84</v>
      </c>
      <c r="F5677" s="73" t="s">
        <v>17</v>
      </c>
    </row>
    <row r="5678" spans="1:6" ht="38.25" x14ac:dyDescent="0.25">
      <c r="A5678" s="73">
        <v>105349</v>
      </c>
      <c r="B5678" s="74" t="s">
        <v>5533</v>
      </c>
      <c r="C5678" s="73" t="s">
        <v>101</v>
      </c>
      <c r="D5678" s="75">
        <v>70.209999999999994</v>
      </c>
      <c r="E5678" s="75">
        <v>66.16</v>
      </c>
      <c r="F5678" s="73" t="s">
        <v>17</v>
      </c>
    </row>
    <row r="5679" spans="1:6" ht="38.25" x14ac:dyDescent="0.25">
      <c r="A5679" s="73">
        <v>105350</v>
      </c>
      <c r="B5679" s="74" t="s">
        <v>5534</v>
      </c>
      <c r="C5679" s="73" t="s">
        <v>101</v>
      </c>
      <c r="D5679" s="75">
        <v>79.05</v>
      </c>
      <c r="E5679" s="75">
        <v>74.47</v>
      </c>
      <c r="F5679" s="73" t="s">
        <v>17</v>
      </c>
    </row>
    <row r="5680" spans="1:6" ht="38.25" x14ac:dyDescent="0.25">
      <c r="A5680" s="73">
        <v>105351</v>
      </c>
      <c r="B5680" s="74" t="s">
        <v>5535</v>
      </c>
      <c r="C5680" s="73" t="s">
        <v>101</v>
      </c>
      <c r="D5680" s="75">
        <v>88.2</v>
      </c>
      <c r="E5680" s="75">
        <v>83.08</v>
      </c>
      <c r="F5680" s="73" t="s">
        <v>17</v>
      </c>
    </row>
    <row r="5681" spans="1:6" ht="38.25" x14ac:dyDescent="0.25">
      <c r="A5681" s="73">
        <v>105352</v>
      </c>
      <c r="B5681" s="74" t="s">
        <v>5536</v>
      </c>
      <c r="C5681" s="73" t="s">
        <v>101</v>
      </c>
      <c r="D5681" s="75">
        <v>108.44</v>
      </c>
      <c r="E5681" s="75">
        <v>102.78</v>
      </c>
      <c r="F5681" s="73" t="s">
        <v>17</v>
      </c>
    </row>
    <row r="5682" spans="1:6" ht="38.25" x14ac:dyDescent="0.25">
      <c r="A5682" s="73">
        <v>105353</v>
      </c>
      <c r="B5682" s="74" t="s">
        <v>5537</v>
      </c>
      <c r="C5682" s="73" t="s">
        <v>101</v>
      </c>
      <c r="D5682" s="75">
        <v>128.37</v>
      </c>
      <c r="E5682" s="75">
        <v>121.67</v>
      </c>
      <c r="F5682" s="73" t="s">
        <v>17</v>
      </c>
    </row>
    <row r="5683" spans="1:6" ht="38.25" x14ac:dyDescent="0.25">
      <c r="A5683" s="73">
        <v>105354</v>
      </c>
      <c r="B5683" s="74" t="s">
        <v>5538</v>
      </c>
      <c r="C5683" s="73" t="s">
        <v>101</v>
      </c>
      <c r="D5683" s="75">
        <v>146.61000000000001</v>
      </c>
      <c r="E5683" s="75">
        <v>138.84</v>
      </c>
      <c r="F5683" s="73" t="s">
        <v>17</v>
      </c>
    </row>
    <row r="5684" spans="1:6" ht="38.25" x14ac:dyDescent="0.25">
      <c r="A5684" s="73">
        <v>105355</v>
      </c>
      <c r="B5684" s="74" t="s">
        <v>5539</v>
      </c>
      <c r="C5684" s="73" t="s">
        <v>101</v>
      </c>
      <c r="D5684" s="75">
        <v>165.47</v>
      </c>
      <c r="E5684" s="75">
        <v>156.63999999999999</v>
      </c>
      <c r="F5684" s="73" t="s">
        <v>17</v>
      </c>
    </row>
    <row r="5685" spans="1:6" ht="38.25" x14ac:dyDescent="0.25">
      <c r="A5685" s="73">
        <v>105356</v>
      </c>
      <c r="B5685" s="74" t="s">
        <v>5540</v>
      </c>
      <c r="C5685" s="73" t="s">
        <v>101</v>
      </c>
      <c r="D5685" s="75">
        <v>184.81</v>
      </c>
      <c r="E5685" s="75">
        <v>174.92</v>
      </c>
      <c r="F5685" s="73" t="s">
        <v>17</v>
      </c>
    </row>
    <row r="5686" spans="1:6" ht="38.25" x14ac:dyDescent="0.25">
      <c r="A5686" s="73">
        <v>105357</v>
      </c>
      <c r="B5686" s="74" t="s">
        <v>5541</v>
      </c>
      <c r="C5686" s="73" t="s">
        <v>101</v>
      </c>
      <c r="D5686" s="75">
        <v>204.41</v>
      </c>
      <c r="E5686" s="75">
        <v>193.44</v>
      </c>
      <c r="F5686" s="73" t="s">
        <v>17</v>
      </c>
    </row>
    <row r="5687" spans="1:6" ht="38.25" x14ac:dyDescent="0.25">
      <c r="A5687" s="73">
        <v>105358</v>
      </c>
      <c r="B5687" s="74" t="s">
        <v>5542</v>
      </c>
      <c r="C5687" s="73" t="s">
        <v>101</v>
      </c>
      <c r="D5687" s="75">
        <v>249.99</v>
      </c>
      <c r="E5687" s="75">
        <v>236.92</v>
      </c>
      <c r="F5687" s="73" t="s">
        <v>17</v>
      </c>
    </row>
    <row r="5688" spans="1:6" ht="38.25" x14ac:dyDescent="0.25">
      <c r="A5688" s="73">
        <v>105359</v>
      </c>
      <c r="B5688" s="74" t="s">
        <v>5543</v>
      </c>
      <c r="C5688" s="73" t="s">
        <v>101</v>
      </c>
      <c r="D5688" s="75">
        <v>12.99</v>
      </c>
      <c r="E5688" s="75">
        <v>12.01</v>
      </c>
      <c r="F5688" s="73" t="s">
        <v>17</v>
      </c>
    </row>
    <row r="5689" spans="1:6" ht="38.25" x14ac:dyDescent="0.25">
      <c r="A5689" s="73">
        <v>105360</v>
      </c>
      <c r="B5689" s="74" t="s">
        <v>5544</v>
      </c>
      <c r="C5689" s="73" t="s">
        <v>101</v>
      </c>
      <c r="D5689" s="75">
        <v>15.79</v>
      </c>
      <c r="E5689" s="75">
        <v>14.63</v>
      </c>
      <c r="F5689" s="73" t="s">
        <v>17</v>
      </c>
    </row>
    <row r="5690" spans="1:6" ht="38.25" x14ac:dyDescent="0.25">
      <c r="A5690" s="73">
        <v>105361</v>
      </c>
      <c r="B5690" s="74" t="s">
        <v>5545</v>
      </c>
      <c r="C5690" s="73" t="s">
        <v>101</v>
      </c>
      <c r="D5690" s="75">
        <v>18.399999999999999</v>
      </c>
      <c r="E5690" s="75">
        <v>17.07</v>
      </c>
      <c r="F5690" s="73" t="s">
        <v>17</v>
      </c>
    </row>
    <row r="5691" spans="1:6" ht="38.25" x14ac:dyDescent="0.25">
      <c r="A5691" s="73">
        <v>105362</v>
      </c>
      <c r="B5691" s="74" t="s">
        <v>5546</v>
      </c>
      <c r="C5691" s="73" t="s">
        <v>101</v>
      </c>
      <c r="D5691" s="75">
        <v>19.100000000000001</v>
      </c>
      <c r="E5691" s="75">
        <v>17.649999999999999</v>
      </c>
      <c r="F5691" s="73" t="s">
        <v>17</v>
      </c>
    </row>
    <row r="5692" spans="1:6" ht="38.25" x14ac:dyDescent="0.25">
      <c r="A5692" s="73">
        <v>105363</v>
      </c>
      <c r="B5692" s="74" t="s">
        <v>5547</v>
      </c>
      <c r="C5692" s="73" t="s">
        <v>101</v>
      </c>
      <c r="D5692" s="75">
        <v>23.01</v>
      </c>
      <c r="E5692" s="75">
        <v>21.29</v>
      </c>
      <c r="F5692" s="73" t="s">
        <v>17</v>
      </c>
    </row>
    <row r="5693" spans="1:6" ht="38.25" x14ac:dyDescent="0.25">
      <c r="A5693" s="73">
        <v>105364</v>
      </c>
      <c r="B5693" s="74" t="s">
        <v>5548</v>
      </c>
      <c r="C5693" s="73" t="s">
        <v>101</v>
      </c>
      <c r="D5693" s="75">
        <v>26.74</v>
      </c>
      <c r="E5693" s="75">
        <v>24.74</v>
      </c>
      <c r="F5693" s="73" t="s">
        <v>17</v>
      </c>
    </row>
    <row r="5694" spans="1:6" ht="38.25" x14ac:dyDescent="0.25">
      <c r="A5694" s="73">
        <v>105365</v>
      </c>
      <c r="B5694" s="74" t="s">
        <v>5549</v>
      </c>
      <c r="C5694" s="73" t="s">
        <v>101</v>
      </c>
      <c r="D5694" s="75">
        <v>25.99</v>
      </c>
      <c r="E5694" s="75">
        <v>24.04</v>
      </c>
      <c r="F5694" s="73" t="s">
        <v>17</v>
      </c>
    </row>
    <row r="5695" spans="1:6" ht="38.25" x14ac:dyDescent="0.25">
      <c r="A5695" s="73">
        <v>105366</v>
      </c>
      <c r="B5695" s="74" t="s">
        <v>5550</v>
      </c>
      <c r="C5695" s="73" t="s">
        <v>101</v>
      </c>
      <c r="D5695" s="75">
        <v>31.58</v>
      </c>
      <c r="E5695" s="75">
        <v>29.28</v>
      </c>
      <c r="F5695" s="73" t="s">
        <v>17</v>
      </c>
    </row>
    <row r="5696" spans="1:6" ht="38.25" x14ac:dyDescent="0.25">
      <c r="A5696" s="73">
        <v>105367</v>
      </c>
      <c r="B5696" s="74" t="s">
        <v>5551</v>
      </c>
      <c r="C5696" s="73" t="s">
        <v>101</v>
      </c>
      <c r="D5696" s="75">
        <v>36.79</v>
      </c>
      <c r="E5696" s="75">
        <v>34.130000000000003</v>
      </c>
      <c r="F5696" s="73" t="s">
        <v>17</v>
      </c>
    </row>
    <row r="5697" spans="1:6" ht="38.25" x14ac:dyDescent="0.25">
      <c r="A5697" s="73">
        <v>105368</v>
      </c>
      <c r="B5697" s="74" t="s">
        <v>5552</v>
      </c>
      <c r="C5697" s="73" t="s">
        <v>101</v>
      </c>
      <c r="D5697" s="75">
        <v>42.38</v>
      </c>
      <c r="E5697" s="75">
        <v>41.71</v>
      </c>
      <c r="F5697" s="73" t="s">
        <v>17</v>
      </c>
    </row>
    <row r="5698" spans="1:6" ht="38.25" x14ac:dyDescent="0.25">
      <c r="A5698" s="73">
        <v>105369</v>
      </c>
      <c r="B5698" s="74" t="s">
        <v>5553</v>
      </c>
      <c r="C5698" s="73" t="s">
        <v>101</v>
      </c>
      <c r="D5698" s="75">
        <v>72.66</v>
      </c>
      <c r="E5698" s="75">
        <v>71.459999999999994</v>
      </c>
      <c r="F5698" s="73" t="s">
        <v>17</v>
      </c>
    </row>
    <row r="5699" spans="1:6" ht="38.25" x14ac:dyDescent="0.25">
      <c r="A5699" s="73">
        <v>105370</v>
      </c>
      <c r="B5699" s="74" t="s">
        <v>5554</v>
      </c>
      <c r="C5699" s="73" t="s">
        <v>101</v>
      </c>
      <c r="D5699" s="75">
        <v>67.22</v>
      </c>
      <c r="E5699" s="75">
        <v>66.31</v>
      </c>
      <c r="F5699" s="73" t="s">
        <v>17</v>
      </c>
    </row>
    <row r="5700" spans="1:6" ht="38.25" x14ac:dyDescent="0.25">
      <c r="A5700" s="73">
        <v>105371</v>
      </c>
      <c r="B5700" s="74" t="s">
        <v>5555</v>
      </c>
      <c r="C5700" s="73" t="s">
        <v>101</v>
      </c>
      <c r="D5700" s="75">
        <v>30.5</v>
      </c>
      <c r="E5700" s="75">
        <v>28.34</v>
      </c>
      <c r="F5700" s="73" t="s">
        <v>17</v>
      </c>
    </row>
    <row r="5701" spans="1:6" ht="38.25" x14ac:dyDescent="0.25">
      <c r="A5701" s="73">
        <v>105372</v>
      </c>
      <c r="B5701" s="74" t="s">
        <v>5556</v>
      </c>
      <c r="C5701" s="73" t="s">
        <v>101</v>
      </c>
      <c r="D5701" s="75">
        <v>8.82</v>
      </c>
      <c r="E5701" s="75">
        <v>8.3699999999999992</v>
      </c>
      <c r="F5701" s="73" t="s">
        <v>17</v>
      </c>
    </row>
    <row r="5702" spans="1:6" ht="38.25" x14ac:dyDescent="0.25">
      <c r="A5702" s="73">
        <v>105373</v>
      </c>
      <c r="B5702" s="74" t="s">
        <v>5557</v>
      </c>
      <c r="C5702" s="73" t="s">
        <v>101</v>
      </c>
      <c r="D5702" s="75">
        <v>10.27</v>
      </c>
      <c r="E5702" s="75">
        <v>9.73</v>
      </c>
      <c r="F5702" s="73" t="s">
        <v>17</v>
      </c>
    </row>
    <row r="5703" spans="1:6" ht="51" x14ac:dyDescent="0.25">
      <c r="A5703" s="73">
        <v>105374</v>
      </c>
      <c r="B5703" s="74" t="s">
        <v>202</v>
      </c>
      <c r="C5703" s="73" t="s">
        <v>101</v>
      </c>
      <c r="D5703" s="75">
        <v>183.42</v>
      </c>
      <c r="E5703" s="75">
        <v>181.81</v>
      </c>
      <c r="F5703" s="73" t="s">
        <v>17</v>
      </c>
    </row>
    <row r="5704" spans="1:6" ht="51" x14ac:dyDescent="0.25">
      <c r="A5704" s="73">
        <v>105375</v>
      </c>
      <c r="B5704" s="74" t="s">
        <v>5558</v>
      </c>
      <c r="C5704" s="73" t="s">
        <v>101</v>
      </c>
      <c r="D5704" s="75">
        <v>146.08000000000001</v>
      </c>
      <c r="E5704" s="75">
        <v>143.41999999999999</v>
      </c>
      <c r="F5704" s="73" t="s">
        <v>17</v>
      </c>
    </row>
    <row r="5705" spans="1:6" ht="51" x14ac:dyDescent="0.25">
      <c r="A5705" s="73">
        <v>105376</v>
      </c>
      <c r="B5705" s="74" t="s">
        <v>5559</v>
      </c>
      <c r="C5705" s="73" t="s">
        <v>101</v>
      </c>
      <c r="D5705" s="75">
        <v>139.79</v>
      </c>
      <c r="E5705" s="75">
        <v>137.63</v>
      </c>
      <c r="F5705" s="73" t="s">
        <v>17</v>
      </c>
    </row>
    <row r="5706" spans="1:6" ht="38.25" x14ac:dyDescent="0.25">
      <c r="A5706" s="73">
        <v>105377</v>
      </c>
      <c r="B5706" s="74" t="s">
        <v>5560</v>
      </c>
      <c r="C5706" s="73" t="s">
        <v>101</v>
      </c>
      <c r="D5706" s="75">
        <v>46.46</v>
      </c>
      <c r="E5706" s="75">
        <v>45.57</v>
      </c>
      <c r="F5706" s="73" t="s">
        <v>17</v>
      </c>
    </row>
    <row r="5707" spans="1:6" ht="38.25" x14ac:dyDescent="0.25">
      <c r="A5707" s="73">
        <v>105378</v>
      </c>
      <c r="B5707" s="74" t="s">
        <v>5561</v>
      </c>
      <c r="C5707" s="73" t="s">
        <v>101</v>
      </c>
      <c r="D5707" s="75">
        <v>13.28</v>
      </c>
      <c r="E5707" s="75">
        <v>12.58</v>
      </c>
      <c r="F5707" s="73" t="s">
        <v>17</v>
      </c>
    </row>
    <row r="5708" spans="1:6" ht="38.25" x14ac:dyDescent="0.25">
      <c r="A5708" s="73">
        <v>105379</v>
      </c>
      <c r="B5708" s="74" t="s">
        <v>5562</v>
      </c>
      <c r="C5708" s="73" t="s">
        <v>101</v>
      </c>
      <c r="D5708" s="75">
        <v>17.54</v>
      </c>
      <c r="E5708" s="75">
        <v>16.559999999999999</v>
      </c>
      <c r="F5708" s="73" t="s">
        <v>17</v>
      </c>
    </row>
    <row r="5709" spans="1:6" ht="38.25" x14ac:dyDescent="0.25">
      <c r="A5709" s="73">
        <v>105380</v>
      </c>
      <c r="B5709" s="74" t="s">
        <v>5563</v>
      </c>
      <c r="C5709" s="73" t="s">
        <v>101</v>
      </c>
      <c r="D5709" s="75">
        <v>102.19</v>
      </c>
      <c r="E5709" s="75">
        <v>96.71</v>
      </c>
      <c r="F5709" s="73" t="s">
        <v>17</v>
      </c>
    </row>
    <row r="5710" spans="1:6" ht="38.25" x14ac:dyDescent="0.25">
      <c r="A5710" s="73">
        <v>105381</v>
      </c>
      <c r="B5710" s="74" t="s">
        <v>5564</v>
      </c>
      <c r="C5710" s="73" t="s">
        <v>101</v>
      </c>
      <c r="D5710" s="75">
        <v>13.07</v>
      </c>
      <c r="E5710" s="75">
        <v>12.13</v>
      </c>
      <c r="F5710" s="73" t="s">
        <v>17</v>
      </c>
    </row>
    <row r="5711" spans="1:6" ht="38.25" x14ac:dyDescent="0.25">
      <c r="A5711" s="73">
        <v>105382</v>
      </c>
      <c r="B5711" s="74" t="s">
        <v>5565</v>
      </c>
      <c r="C5711" s="73" t="s">
        <v>101</v>
      </c>
      <c r="D5711" s="75">
        <v>15.25</v>
      </c>
      <c r="E5711" s="75">
        <v>14.17</v>
      </c>
      <c r="F5711" s="73" t="s">
        <v>17</v>
      </c>
    </row>
    <row r="5712" spans="1:6" ht="38.25" x14ac:dyDescent="0.25">
      <c r="A5712" s="73">
        <v>105383</v>
      </c>
      <c r="B5712" s="74" t="s">
        <v>5566</v>
      </c>
      <c r="C5712" s="73" t="s">
        <v>101</v>
      </c>
      <c r="D5712" s="75">
        <v>15.65</v>
      </c>
      <c r="E5712" s="75">
        <v>14.46</v>
      </c>
      <c r="F5712" s="73" t="s">
        <v>17</v>
      </c>
    </row>
    <row r="5713" spans="1:6" ht="38.25" x14ac:dyDescent="0.25">
      <c r="A5713" s="73">
        <v>105384</v>
      </c>
      <c r="B5713" s="74" t="s">
        <v>5567</v>
      </c>
      <c r="C5713" s="73" t="s">
        <v>101</v>
      </c>
      <c r="D5713" s="75">
        <v>18.920000000000002</v>
      </c>
      <c r="E5713" s="75">
        <v>17.52</v>
      </c>
      <c r="F5713" s="73" t="s">
        <v>17</v>
      </c>
    </row>
    <row r="5714" spans="1:6" ht="38.25" x14ac:dyDescent="0.25">
      <c r="A5714" s="73">
        <v>105385</v>
      </c>
      <c r="B5714" s="74" t="s">
        <v>5568</v>
      </c>
      <c r="C5714" s="73" t="s">
        <v>101</v>
      </c>
      <c r="D5714" s="75">
        <v>22.01</v>
      </c>
      <c r="E5714" s="75">
        <v>20.399999999999999</v>
      </c>
      <c r="F5714" s="73" t="s">
        <v>17</v>
      </c>
    </row>
    <row r="5715" spans="1:6" ht="38.25" x14ac:dyDescent="0.25">
      <c r="A5715" s="73">
        <v>105386</v>
      </c>
      <c r="B5715" s="74" t="s">
        <v>5569</v>
      </c>
      <c r="C5715" s="73" t="s">
        <v>101</v>
      </c>
      <c r="D5715" s="75">
        <v>21.37</v>
      </c>
      <c r="E5715" s="75">
        <v>19.79</v>
      </c>
      <c r="F5715" s="73" t="s">
        <v>17</v>
      </c>
    </row>
    <row r="5716" spans="1:6" ht="38.25" x14ac:dyDescent="0.25">
      <c r="A5716" s="73">
        <v>105387</v>
      </c>
      <c r="B5716" s="74" t="s">
        <v>5570</v>
      </c>
      <c r="C5716" s="73" t="s">
        <v>101</v>
      </c>
      <c r="D5716" s="75">
        <v>26.12</v>
      </c>
      <c r="E5716" s="75">
        <v>24.26</v>
      </c>
      <c r="F5716" s="73" t="s">
        <v>17</v>
      </c>
    </row>
    <row r="5717" spans="1:6" ht="38.25" x14ac:dyDescent="0.25">
      <c r="A5717" s="73">
        <v>105388</v>
      </c>
      <c r="B5717" s="74" t="s">
        <v>5571</v>
      </c>
      <c r="C5717" s="73" t="s">
        <v>101</v>
      </c>
      <c r="D5717" s="75">
        <v>13.8</v>
      </c>
      <c r="E5717" s="75">
        <v>13.03</v>
      </c>
      <c r="F5717" s="73" t="s">
        <v>17</v>
      </c>
    </row>
    <row r="5718" spans="1:6" ht="38.25" x14ac:dyDescent="0.25">
      <c r="A5718" s="73">
        <v>105389</v>
      </c>
      <c r="B5718" s="74" t="s">
        <v>5572</v>
      </c>
      <c r="C5718" s="73" t="s">
        <v>101</v>
      </c>
      <c r="D5718" s="75">
        <v>17.350000000000001</v>
      </c>
      <c r="E5718" s="75">
        <v>16.36</v>
      </c>
      <c r="F5718" s="73" t="s">
        <v>17</v>
      </c>
    </row>
    <row r="5719" spans="1:6" ht="38.25" x14ac:dyDescent="0.25">
      <c r="A5719" s="73">
        <v>105390</v>
      </c>
      <c r="B5719" s="74" t="s">
        <v>5573</v>
      </c>
      <c r="C5719" s="73" t="s">
        <v>101</v>
      </c>
      <c r="D5719" s="75">
        <v>108.4</v>
      </c>
      <c r="E5719" s="75">
        <v>102.28</v>
      </c>
      <c r="F5719" s="73" t="s">
        <v>17</v>
      </c>
    </row>
    <row r="5720" spans="1:6" ht="38.25" x14ac:dyDescent="0.25">
      <c r="A5720" s="73">
        <v>105391</v>
      </c>
      <c r="B5720" s="74" t="s">
        <v>5574</v>
      </c>
      <c r="C5720" s="73" t="s">
        <v>101</v>
      </c>
      <c r="D5720" s="75">
        <v>133.77000000000001</v>
      </c>
      <c r="E5720" s="75">
        <v>126.49</v>
      </c>
      <c r="F5720" s="73" t="s">
        <v>17</v>
      </c>
    </row>
    <row r="5721" spans="1:6" ht="38.25" x14ac:dyDescent="0.25">
      <c r="A5721" s="73">
        <v>105392</v>
      </c>
      <c r="B5721" s="74" t="s">
        <v>5575</v>
      </c>
      <c r="C5721" s="73" t="s">
        <v>101</v>
      </c>
      <c r="D5721" s="75">
        <v>21.81</v>
      </c>
      <c r="E5721" s="75">
        <v>20.57</v>
      </c>
      <c r="F5721" s="73" t="s">
        <v>17</v>
      </c>
    </row>
    <row r="5722" spans="1:6" ht="38.25" x14ac:dyDescent="0.25">
      <c r="A5722" s="73">
        <v>105393</v>
      </c>
      <c r="B5722" s="74" t="s">
        <v>5576</v>
      </c>
      <c r="C5722" s="73" t="s">
        <v>101</v>
      </c>
      <c r="D5722" s="75">
        <v>26.25</v>
      </c>
      <c r="E5722" s="75">
        <v>24.75</v>
      </c>
      <c r="F5722" s="73" t="s">
        <v>17</v>
      </c>
    </row>
    <row r="5723" spans="1:6" ht="38.25" x14ac:dyDescent="0.25">
      <c r="A5723" s="73">
        <v>105394</v>
      </c>
      <c r="B5723" s="74" t="s">
        <v>5577</v>
      </c>
      <c r="C5723" s="73" t="s">
        <v>101</v>
      </c>
      <c r="D5723" s="75">
        <v>30.66</v>
      </c>
      <c r="E5723" s="75">
        <v>28.9</v>
      </c>
      <c r="F5723" s="73" t="s">
        <v>17</v>
      </c>
    </row>
    <row r="5724" spans="1:6" ht="38.25" x14ac:dyDescent="0.25">
      <c r="A5724" s="73">
        <v>105395</v>
      </c>
      <c r="B5724" s="74" t="s">
        <v>5578</v>
      </c>
      <c r="C5724" s="73" t="s">
        <v>101</v>
      </c>
      <c r="D5724" s="75">
        <v>35.090000000000003</v>
      </c>
      <c r="E5724" s="75">
        <v>33.06</v>
      </c>
      <c r="F5724" s="73" t="s">
        <v>17</v>
      </c>
    </row>
    <row r="5725" spans="1:6" ht="38.25" x14ac:dyDescent="0.25">
      <c r="A5725" s="73">
        <v>105396</v>
      </c>
      <c r="B5725" s="74" t="s">
        <v>5579</v>
      </c>
      <c r="C5725" s="73" t="s">
        <v>101</v>
      </c>
      <c r="D5725" s="75">
        <v>39.51</v>
      </c>
      <c r="E5725" s="75">
        <v>37.21</v>
      </c>
      <c r="F5725" s="73" t="s">
        <v>17</v>
      </c>
    </row>
    <row r="5726" spans="1:6" ht="38.25" x14ac:dyDescent="0.25">
      <c r="A5726" s="73">
        <v>105397</v>
      </c>
      <c r="B5726" s="74" t="s">
        <v>5580</v>
      </c>
      <c r="C5726" s="73" t="s">
        <v>101</v>
      </c>
      <c r="D5726" s="75">
        <v>44.08</v>
      </c>
      <c r="E5726" s="75">
        <v>41.51</v>
      </c>
      <c r="F5726" s="73" t="s">
        <v>17</v>
      </c>
    </row>
    <row r="5727" spans="1:6" ht="38.25" x14ac:dyDescent="0.25">
      <c r="A5727" s="73">
        <v>105398</v>
      </c>
      <c r="B5727" s="74" t="s">
        <v>5581</v>
      </c>
      <c r="C5727" s="73" t="s">
        <v>101</v>
      </c>
      <c r="D5727" s="75">
        <v>54.21</v>
      </c>
      <c r="E5727" s="75">
        <v>51.38</v>
      </c>
      <c r="F5727" s="73" t="s">
        <v>17</v>
      </c>
    </row>
    <row r="5728" spans="1:6" ht="38.25" x14ac:dyDescent="0.25">
      <c r="A5728" s="73">
        <v>105399</v>
      </c>
      <c r="B5728" s="74" t="s">
        <v>5582</v>
      </c>
      <c r="C5728" s="73" t="s">
        <v>101</v>
      </c>
      <c r="D5728" s="75">
        <v>64.16</v>
      </c>
      <c r="E5728" s="75">
        <v>60.81</v>
      </c>
      <c r="F5728" s="73" t="s">
        <v>17</v>
      </c>
    </row>
    <row r="5729" spans="1:6" ht="38.25" x14ac:dyDescent="0.25">
      <c r="A5729" s="73">
        <v>105400</v>
      </c>
      <c r="B5729" s="74" t="s">
        <v>5583</v>
      </c>
      <c r="C5729" s="73" t="s">
        <v>101</v>
      </c>
      <c r="D5729" s="75">
        <v>73.3</v>
      </c>
      <c r="E5729" s="75">
        <v>69.41</v>
      </c>
      <c r="F5729" s="73" t="s">
        <v>17</v>
      </c>
    </row>
    <row r="5730" spans="1:6" ht="38.25" x14ac:dyDescent="0.25">
      <c r="A5730" s="73">
        <v>105401</v>
      </c>
      <c r="B5730" s="74" t="s">
        <v>5584</v>
      </c>
      <c r="C5730" s="73" t="s">
        <v>101</v>
      </c>
      <c r="D5730" s="75">
        <v>82.73</v>
      </c>
      <c r="E5730" s="75">
        <v>78.31</v>
      </c>
      <c r="F5730" s="73" t="s">
        <v>17</v>
      </c>
    </row>
    <row r="5731" spans="1:6" ht="38.25" x14ac:dyDescent="0.25">
      <c r="A5731" s="73">
        <v>105402</v>
      </c>
      <c r="B5731" s="74" t="s">
        <v>5585</v>
      </c>
      <c r="C5731" s="73" t="s">
        <v>101</v>
      </c>
      <c r="D5731" s="75">
        <v>92.4</v>
      </c>
      <c r="E5731" s="75">
        <v>87.46</v>
      </c>
      <c r="F5731" s="73" t="s">
        <v>17</v>
      </c>
    </row>
    <row r="5732" spans="1:6" ht="25.5" x14ac:dyDescent="0.25">
      <c r="A5732" s="73">
        <v>105554</v>
      </c>
      <c r="B5732" s="74" t="s">
        <v>5586</v>
      </c>
      <c r="C5732" s="73" t="s">
        <v>101</v>
      </c>
      <c r="D5732" s="75">
        <v>16.07</v>
      </c>
      <c r="E5732" s="75">
        <v>15.29</v>
      </c>
      <c r="F5732" s="73" t="s">
        <v>17</v>
      </c>
    </row>
    <row r="5733" spans="1:6" ht="25.5" x14ac:dyDescent="0.25">
      <c r="A5733" s="73">
        <v>105924</v>
      </c>
      <c r="B5733" s="74" t="s">
        <v>31320</v>
      </c>
      <c r="C5733" s="73" t="s">
        <v>101</v>
      </c>
      <c r="D5733" s="75">
        <v>13.23</v>
      </c>
      <c r="E5733" s="75">
        <v>12.17</v>
      </c>
      <c r="F5733" s="73" t="s">
        <v>17</v>
      </c>
    </row>
    <row r="5734" spans="1:6" ht="25.5" x14ac:dyDescent="0.25">
      <c r="A5734" s="73">
        <v>105953</v>
      </c>
      <c r="B5734" s="74" t="s">
        <v>31321</v>
      </c>
      <c r="C5734" s="73" t="s">
        <v>101</v>
      </c>
      <c r="D5734" s="75">
        <v>1724.37</v>
      </c>
      <c r="E5734" s="75">
        <v>1712.8</v>
      </c>
      <c r="F5734" s="73" t="s">
        <v>17</v>
      </c>
    </row>
    <row r="5735" spans="1:6" ht="25.5" x14ac:dyDescent="0.25">
      <c r="A5735" s="73">
        <v>105955</v>
      </c>
      <c r="B5735" s="74" t="s">
        <v>31322</v>
      </c>
      <c r="C5735" s="73" t="s">
        <v>101</v>
      </c>
      <c r="D5735" s="75">
        <v>2288.77</v>
      </c>
      <c r="E5735" s="75">
        <v>2276.1999999999998</v>
      </c>
      <c r="F5735" s="73" t="s">
        <v>17</v>
      </c>
    </row>
    <row r="5736" spans="1:6" ht="25.5" x14ac:dyDescent="0.25">
      <c r="A5736" s="73">
        <v>105958</v>
      </c>
      <c r="B5736" s="74" t="s">
        <v>31323</v>
      </c>
      <c r="C5736" s="73" t="s">
        <v>101</v>
      </c>
      <c r="D5736" s="75">
        <v>2008.93</v>
      </c>
      <c r="E5736" s="75">
        <v>2000.2</v>
      </c>
      <c r="F5736" s="73" t="s">
        <v>17</v>
      </c>
    </row>
    <row r="5737" spans="1:6" x14ac:dyDescent="0.25">
      <c r="A5737" s="73">
        <v>106020</v>
      </c>
      <c r="B5737" s="74" t="s">
        <v>31324</v>
      </c>
      <c r="C5737" s="73" t="s">
        <v>101</v>
      </c>
      <c r="D5737" s="75">
        <v>132.54</v>
      </c>
      <c r="E5737" s="75">
        <v>130.08000000000001</v>
      </c>
      <c r="F5737" s="73" t="s">
        <v>17</v>
      </c>
    </row>
    <row r="5738" spans="1:6" x14ac:dyDescent="0.25">
      <c r="A5738" s="73">
        <v>106027</v>
      </c>
      <c r="B5738" s="74" t="s">
        <v>31325</v>
      </c>
      <c r="C5738" s="73" t="s">
        <v>101</v>
      </c>
      <c r="D5738" s="75">
        <v>93.55</v>
      </c>
      <c r="E5738" s="75">
        <v>92.93</v>
      </c>
      <c r="F5738" s="73" t="s">
        <v>17</v>
      </c>
    </row>
    <row r="5739" spans="1:6" x14ac:dyDescent="0.25">
      <c r="A5739" s="73">
        <v>106030</v>
      </c>
      <c r="B5739" s="74" t="s">
        <v>31326</v>
      </c>
      <c r="C5739" s="73" t="s">
        <v>101</v>
      </c>
      <c r="D5739" s="75">
        <v>213.47</v>
      </c>
      <c r="E5739" s="75">
        <v>211.82</v>
      </c>
      <c r="F5739" s="73" t="s">
        <v>17</v>
      </c>
    </row>
    <row r="5740" spans="1:6" ht="25.5" x14ac:dyDescent="0.25">
      <c r="A5740" s="73">
        <v>106038</v>
      </c>
      <c r="B5740" s="74" t="s">
        <v>31327</v>
      </c>
      <c r="C5740" s="73" t="s">
        <v>101</v>
      </c>
      <c r="D5740" s="75">
        <v>58.8</v>
      </c>
      <c r="E5740" s="75">
        <v>54.25</v>
      </c>
      <c r="F5740" s="73" t="s">
        <v>17</v>
      </c>
    </row>
    <row r="5741" spans="1:6" ht="25.5" x14ac:dyDescent="0.25">
      <c r="A5741" s="73">
        <v>106039</v>
      </c>
      <c r="B5741" s="74" t="s">
        <v>31328</v>
      </c>
      <c r="C5741" s="73" t="s">
        <v>101</v>
      </c>
      <c r="D5741" s="75">
        <v>77.98</v>
      </c>
      <c r="E5741" s="75">
        <v>72.290000000000006</v>
      </c>
      <c r="F5741" s="73" t="s">
        <v>17</v>
      </c>
    </row>
    <row r="5742" spans="1:6" ht="38.25" x14ac:dyDescent="0.25">
      <c r="A5742" s="73">
        <v>106040</v>
      </c>
      <c r="B5742" s="74" t="s">
        <v>31329</v>
      </c>
      <c r="C5742" s="73" t="s">
        <v>101</v>
      </c>
      <c r="D5742" s="75">
        <v>84.94</v>
      </c>
      <c r="E5742" s="75">
        <v>80.39</v>
      </c>
      <c r="F5742" s="73" t="s">
        <v>17</v>
      </c>
    </row>
    <row r="5743" spans="1:6" ht="38.25" x14ac:dyDescent="0.25">
      <c r="A5743" s="73">
        <v>106041</v>
      </c>
      <c r="B5743" s="74" t="s">
        <v>31330</v>
      </c>
      <c r="C5743" s="73" t="s">
        <v>101</v>
      </c>
      <c r="D5743" s="75">
        <v>154.97</v>
      </c>
      <c r="E5743" s="75">
        <v>149.28</v>
      </c>
      <c r="F5743" s="73" t="s">
        <v>17</v>
      </c>
    </row>
    <row r="5744" spans="1:6" ht="38.25" x14ac:dyDescent="0.25">
      <c r="A5744" s="73">
        <v>106042</v>
      </c>
      <c r="B5744" s="74" t="s">
        <v>31331</v>
      </c>
      <c r="C5744" s="73" t="s">
        <v>101</v>
      </c>
      <c r="D5744" s="75">
        <v>65.03</v>
      </c>
      <c r="E5744" s="75">
        <v>61.62</v>
      </c>
      <c r="F5744" s="73" t="s">
        <v>17</v>
      </c>
    </row>
    <row r="5745" spans="1:6" ht="38.25" x14ac:dyDescent="0.25">
      <c r="A5745" s="73">
        <v>106043</v>
      </c>
      <c r="B5745" s="74" t="s">
        <v>31332</v>
      </c>
      <c r="C5745" s="73" t="s">
        <v>101</v>
      </c>
      <c r="D5745" s="75">
        <v>121.96</v>
      </c>
      <c r="E5745" s="75">
        <v>117.69</v>
      </c>
      <c r="F5745" s="73" t="s">
        <v>17</v>
      </c>
    </row>
    <row r="5746" spans="1:6" ht="38.25" x14ac:dyDescent="0.25">
      <c r="A5746" s="73">
        <v>106044</v>
      </c>
      <c r="B5746" s="74" t="s">
        <v>31333</v>
      </c>
      <c r="C5746" s="73" t="s">
        <v>101</v>
      </c>
      <c r="D5746" s="75">
        <v>63.15</v>
      </c>
      <c r="E5746" s="75">
        <v>59.74</v>
      </c>
      <c r="F5746" s="73" t="s">
        <v>17</v>
      </c>
    </row>
    <row r="5747" spans="1:6" ht="38.25" x14ac:dyDescent="0.25">
      <c r="A5747" s="73">
        <v>106045</v>
      </c>
      <c r="B5747" s="74" t="s">
        <v>31334</v>
      </c>
      <c r="C5747" s="73" t="s">
        <v>101</v>
      </c>
      <c r="D5747" s="75">
        <v>139.31</v>
      </c>
      <c r="E5747" s="75">
        <v>135.04</v>
      </c>
      <c r="F5747" s="73" t="s">
        <v>17</v>
      </c>
    </row>
    <row r="5748" spans="1:6" ht="38.25" x14ac:dyDescent="0.25">
      <c r="A5748" s="73">
        <v>106046</v>
      </c>
      <c r="B5748" s="74" t="s">
        <v>31335</v>
      </c>
      <c r="C5748" s="73" t="s">
        <v>101</v>
      </c>
      <c r="D5748" s="75">
        <v>41.79</v>
      </c>
      <c r="E5748" s="75">
        <v>39.51</v>
      </c>
      <c r="F5748" s="73" t="s">
        <v>17</v>
      </c>
    </row>
    <row r="5749" spans="1:6" ht="38.25" x14ac:dyDescent="0.25">
      <c r="A5749" s="73">
        <v>106047</v>
      </c>
      <c r="B5749" s="74" t="s">
        <v>31336</v>
      </c>
      <c r="C5749" s="73" t="s">
        <v>101</v>
      </c>
      <c r="D5749" s="75">
        <v>73.55</v>
      </c>
      <c r="E5749" s="75">
        <v>70.7</v>
      </c>
      <c r="F5749" s="73" t="s">
        <v>17</v>
      </c>
    </row>
    <row r="5750" spans="1:6" x14ac:dyDescent="0.25">
      <c r="A5750" s="73">
        <v>106082</v>
      </c>
      <c r="B5750" s="74" t="s">
        <v>36614</v>
      </c>
      <c r="C5750" s="73" t="s">
        <v>101</v>
      </c>
      <c r="D5750" s="75">
        <v>17.260000000000002</v>
      </c>
      <c r="E5750" s="75">
        <v>16.48</v>
      </c>
      <c r="F5750" s="73" t="s">
        <v>17</v>
      </c>
    </row>
    <row r="5751" spans="1:6" ht="38.25" x14ac:dyDescent="0.25">
      <c r="A5751" s="73">
        <v>106142</v>
      </c>
      <c r="B5751" s="74" t="s">
        <v>36615</v>
      </c>
      <c r="C5751" s="73" t="s">
        <v>101</v>
      </c>
      <c r="D5751" s="75">
        <v>827.73</v>
      </c>
      <c r="E5751" s="75">
        <v>824.54</v>
      </c>
      <c r="F5751" s="73" t="s">
        <v>17</v>
      </c>
    </row>
    <row r="5752" spans="1:6" ht="38.25" x14ac:dyDescent="0.25">
      <c r="A5752" s="73">
        <v>106143</v>
      </c>
      <c r="B5752" s="74" t="s">
        <v>36616</v>
      </c>
      <c r="C5752" s="73" t="s">
        <v>101</v>
      </c>
      <c r="D5752" s="75">
        <v>853.02</v>
      </c>
      <c r="E5752" s="75">
        <v>849.69</v>
      </c>
      <c r="F5752" s="73" t="s">
        <v>17</v>
      </c>
    </row>
    <row r="5753" spans="1:6" ht="38.25" x14ac:dyDescent="0.25">
      <c r="A5753" s="73">
        <v>106144</v>
      </c>
      <c r="B5753" s="74" t="s">
        <v>36617</v>
      </c>
      <c r="C5753" s="73" t="s">
        <v>101</v>
      </c>
      <c r="D5753" s="75">
        <v>1002.72</v>
      </c>
      <c r="E5753" s="75">
        <v>998.13</v>
      </c>
      <c r="F5753" s="73" t="s">
        <v>17</v>
      </c>
    </row>
    <row r="5754" spans="1:6" ht="25.5" x14ac:dyDescent="0.25">
      <c r="A5754" s="73">
        <v>106145</v>
      </c>
      <c r="B5754" s="74" t="s">
        <v>36618</v>
      </c>
      <c r="C5754" s="73" t="s">
        <v>101</v>
      </c>
      <c r="D5754" s="75">
        <v>886.42</v>
      </c>
      <c r="E5754" s="75">
        <v>879.63</v>
      </c>
      <c r="F5754" s="73" t="s">
        <v>17</v>
      </c>
    </row>
    <row r="5755" spans="1:6" ht="25.5" x14ac:dyDescent="0.25">
      <c r="A5755" s="73">
        <v>106146</v>
      </c>
      <c r="B5755" s="74" t="s">
        <v>36619</v>
      </c>
      <c r="C5755" s="73" t="s">
        <v>101</v>
      </c>
      <c r="D5755" s="75">
        <v>661.13</v>
      </c>
      <c r="E5755" s="75">
        <v>653.62</v>
      </c>
      <c r="F5755" s="73" t="s">
        <v>17</v>
      </c>
    </row>
    <row r="5756" spans="1:6" ht="38.25" x14ac:dyDescent="0.25">
      <c r="A5756" s="73">
        <v>106147</v>
      </c>
      <c r="B5756" s="74" t="s">
        <v>36620</v>
      </c>
      <c r="C5756" s="73" t="s">
        <v>101</v>
      </c>
      <c r="D5756" s="75">
        <v>128.77000000000001</v>
      </c>
      <c r="E5756" s="75">
        <v>118.27</v>
      </c>
      <c r="F5756" s="73" t="s">
        <v>17</v>
      </c>
    </row>
    <row r="5757" spans="1:6" ht="38.25" x14ac:dyDescent="0.25">
      <c r="A5757" s="73">
        <v>106149</v>
      </c>
      <c r="B5757" s="74" t="s">
        <v>36621</v>
      </c>
      <c r="C5757" s="73" t="s">
        <v>101</v>
      </c>
      <c r="D5757" s="75">
        <v>992.8</v>
      </c>
      <c r="E5757" s="75">
        <v>943.6</v>
      </c>
      <c r="F5757" s="73" t="s">
        <v>17</v>
      </c>
    </row>
    <row r="5758" spans="1:6" ht="38.25" x14ac:dyDescent="0.25">
      <c r="A5758" s="73">
        <v>106150</v>
      </c>
      <c r="B5758" s="74" t="s">
        <v>36622</v>
      </c>
      <c r="C5758" s="73" t="s">
        <v>101</v>
      </c>
      <c r="D5758" s="75">
        <v>1144.31</v>
      </c>
      <c r="E5758" s="75">
        <v>1082.55</v>
      </c>
      <c r="F5758" s="73" t="s">
        <v>17</v>
      </c>
    </row>
    <row r="5759" spans="1:6" ht="38.25" x14ac:dyDescent="0.25">
      <c r="A5759" s="73">
        <v>106151</v>
      </c>
      <c r="B5759" s="74" t="s">
        <v>36623</v>
      </c>
      <c r="C5759" s="73" t="s">
        <v>101</v>
      </c>
      <c r="D5759" s="75">
        <v>1316.72</v>
      </c>
      <c r="E5759" s="75">
        <v>1240.6600000000001</v>
      </c>
      <c r="F5759" s="73" t="s">
        <v>17</v>
      </c>
    </row>
    <row r="5760" spans="1:6" ht="25.5" x14ac:dyDescent="0.25">
      <c r="A5760" s="73">
        <v>106169</v>
      </c>
      <c r="B5760" s="74" t="s">
        <v>36624</v>
      </c>
      <c r="C5760" s="73" t="s">
        <v>101</v>
      </c>
      <c r="D5760" s="75">
        <v>3.54</v>
      </c>
      <c r="E5760" s="75">
        <v>3.29</v>
      </c>
      <c r="F5760" s="73" t="s">
        <v>17</v>
      </c>
    </row>
    <row r="5761" spans="1:6" ht="25.5" x14ac:dyDescent="0.25">
      <c r="A5761" s="73">
        <v>106263</v>
      </c>
      <c r="B5761" s="74" t="s">
        <v>36625</v>
      </c>
      <c r="C5761" s="73" t="s">
        <v>101</v>
      </c>
      <c r="D5761" s="75">
        <v>187.88</v>
      </c>
      <c r="E5761" s="75">
        <v>173.47</v>
      </c>
      <c r="F5761" s="73" t="s">
        <v>17</v>
      </c>
    </row>
    <row r="5762" spans="1:6" ht="25.5" x14ac:dyDescent="0.25">
      <c r="A5762" s="73">
        <v>106282</v>
      </c>
      <c r="B5762" s="74" t="s">
        <v>36626</v>
      </c>
      <c r="C5762" s="73" t="s">
        <v>101</v>
      </c>
      <c r="D5762" s="75">
        <v>101.62</v>
      </c>
      <c r="E5762" s="75">
        <v>100.4</v>
      </c>
      <c r="F5762" s="73" t="s">
        <v>17</v>
      </c>
    </row>
    <row r="5763" spans="1:6" ht="25.5" x14ac:dyDescent="0.25">
      <c r="A5763" s="73">
        <v>106283</v>
      </c>
      <c r="B5763" s="74" t="s">
        <v>36627</v>
      </c>
      <c r="C5763" s="73" t="s">
        <v>101</v>
      </c>
      <c r="D5763" s="75">
        <v>101.62</v>
      </c>
      <c r="E5763" s="75">
        <v>100.4</v>
      </c>
      <c r="F5763" s="73" t="s">
        <v>17</v>
      </c>
    </row>
    <row r="5764" spans="1:6" ht="25.5" x14ac:dyDescent="0.25">
      <c r="A5764" s="73">
        <v>106286</v>
      </c>
      <c r="B5764" s="74" t="s">
        <v>36628</v>
      </c>
      <c r="C5764" s="73" t="s">
        <v>101</v>
      </c>
      <c r="D5764" s="75">
        <v>112.22</v>
      </c>
      <c r="E5764" s="75">
        <v>110.12</v>
      </c>
      <c r="F5764" s="73" t="s">
        <v>17</v>
      </c>
    </row>
    <row r="5765" spans="1:6" ht="25.5" x14ac:dyDescent="0.25">
      <c r="A5765" s="73">
        <v>106287</v>
      </c>
      <c r="B5765" s="74" t="s">
        <v>36629</v>
      </c>
      <c r="C5765" s="73" t="s">
        <v>101</v>
      </c>
      <c r="D5765" s="75">
        <v>130.65</v>
      </c>
      <c r="E5765" s="75">
        <v>127.23</v>
      </c>
      <c r="F5765" s="73" t="s">
        <v>17</v>
      </c>
    </row>
    <row r="5766" spans="1:6" ht="25.5" x14ac:dyDescent="0.25">
      <c r="A5766" s="73">
        <v>106288</v>
      </c>
      <c r="B5766" s="74" t="s">
        <v>36630</v>
      </c>
      <c r="C5766" s="73" t="s">
        <v>101</v>
      </c>
      <c r="D5766" s="75">
        <v>153.96</v>
      </c>
      <c r="E5766" s="75">
        <v>148.79</v>
      </c>
      <c r="F5766" s="73" t="s">
        <v>17</v>
      </c>
    </row>
    <row r="5767" spans="1:6" ht="25.5" x14ac:dyDescent="0.25">
      <c r="A5767" s="73">
        <v>106289</v>
      </c>
      <c r="B5767" s="74" t="s">
        <v>36631</v>
      </c>
      <c r="C5767" s="73" t="s">
        <v>101</v>
      </c>
      <c r="D5767" s="75">
        <v>197.41</v>
      </c>
      <c r="E5767" s="75">
        <v>188.71</v>
      </c>
      <c r="F5767" s="73" t="s">
        <v>17</v>
      </c>
    </row>
    <row r="5768" spans="1:6" ht="25.5" x14ac:dyDescent="0.25">
      <c r="A5768" s="73">
        <v>106290</v>
      </c>
      <c r="B5768" s="74" t="s">
        <v>36632</v>
      </c>
      <c r="C5768" s="73" t="s">
        <v>101</v>
      </c>
      <c r="D5768" s="75">
        <v>263.68</v>
      </c>
      <c r="E5768" s="75">
        <v>249.71</v>
      </c>
      <c r="F5768" s="73" t="s">
        <v>17</v>
      </c>
    </row>
    <row r="5769" spans="1:6" ht="25.5" x14ac:dyDescent="0.25">
      <c r="A5769" s="73">
        <v>106291</v>
      </c>
      <c r="B5769" s="74" t="s">
        <v>36633</v>
      </c>
      <c r="C5769" s="73" t="s">
        <v>101</v>
      </c>
      <c r="D5769" s="75">
        <v>380.78</v>
      </c>
      <c r="E5769" s="75">
        <v>358.9</v>
      </c>
      <c r="F5769" s="73" t="s">
        <v>17</v>
      </c>
    </row>
    <row r="5770" spans="1:6" ht="38.25" x14ac:dyDescent="0.25">
      <c r="A5770" s="73">
        <v>106292</v>
      </c>
      <c r="B5770" s="74" t="s">
        <v>36634</v>
      </c>
      <c r="C5770" s="73" t="s">
        <v>101</v>
      </c>
      <c r="D5770" s="75">
        <v>190.66</v>
      </c>
      <c r="E5770" s="75">
        <v>189.05</v>
      </c>
      <c r="F5770" s="73" t="s">
        <v>17</v>
      </c>
    </row>
    <row r="5771" spans="1:6" ht="38.25" x14ac:dyDescent="0.25">
      <c r="A5771" s="73">
        <v>106293</v>
      </c>
      <c r="B5771" s="74" t="s">
        <v>36635</v>
      </c>
      <c r="C5771" s="73" t="s">
        <v>101</v>
      </c>
      <c r="D5771" s="75">
        <v>200.56</v>
      </c>
      <c r="E5771" s="75">
        <v>198.95</v>
      </c>
      <c r="F5771" s="73" t="s">
        <v>17</v>
      </c>
    </row>
    <row r="5772" spans="1:6" ht="38.25" x14ac:dyDescent="0.25">
      <c r="A5772" s="73">
        <v>106295</v>
      </c>
      <c r="B5772" s="74" t="s">
        <v>36636</v>
      </c>
      <c r="C5772" s="73" t="s">
        <v>101</v>
      </c>
      <c r="D5772" s="75">
        <v>253.15</v>
      </c>
      <c r="E5772" s="75">
        <v>250.36</v>
      </c>
      <c r="F5772" s="73" t="s">
        <v>17</v>
      </c>
    </row>
    <row r="5773" spans="1:6" ht="38.25" x14ac:dyDescent="0.25">
      <c r="A5773" s="73">
        <v>106297</v>
      </c>
      <c r="B5773" s="74" t="s">
        <v>36637</v>
      </c>
      <c r="C5773" s="73" t="s">
        <v>101</v>
      </c>
      <c r="D5773" s="75">
        <v>303.13</v>
      </c>
      <c r="E5773" s="75">
        <v>298.57</v>
      </c>
      <c r="F5773" s="73" t="s">
        <v>17</v>
      </c>
    </row>
    <row r="5774" spans="1:6" ht="38.25" x14ac:dyDescent="0.25">
      <c r="A5774" s="73">
        <v>106298</v>
      </c>
      <c r="B5774" s="74" t="s">
        <v>36638</v>
      </c>
      <c r="C5774" s="73" t="s">
        <v>101</v>
      </c>
      <c r="D5774" s="75">
        <v>462.26</v>
      </c>
      <c r="E5774" s="75">
        <v>455.38</v>
      </c>
      <c r="F5774" s="73" t="s">
        <v>17</v>
      </c>
    </row>
    <row r="5775" spans="1:6" ht="25.5" x14ac:dyDescent="0.25">
      <c r="A5775" s="73">
        <v>106299</v>
      </c>
      <c r="B5775" s="74" t="s">
        <v>36639</v>
      </c>
      <c r="C5775" s="73" t="s">
        <v>101</v>
      </c>
      <c r="D5775" s="75">
        <v>273.39999999999998</v>
      </c>
      <c r="E5775" s="75">
        <v>266.52</v>
      </c>
      <c r="F5775" s="73" t="s">
        <v>17</v>
      </c>
    </row>
    <row r="5776" spans="1:6" ht="38.25" x14ac:dyDescent="0.25">
      <c r="A5776" s="73">
        <v>106300</v>
      </c>
      <c r="B5776" s="74" t="s">
        <v>36640</v>
      </c>
      <c r="C5776" s="73" t="s">
        <v>101</v>
      </c>
      <c r="D5776" s="75">
        <v>597.37</v>
      </c>
      <c r="E5776" s="75">
        <v>585.78</v>
      </c>
      <c r="F5776" s="73" t="s">
        <v>17</v>
      </c>
    </row>
    <row r="5777" spans="1:6" ht="38.25" x14ac:dyDescent="0.25">
      <c r="A5777" s="73">
        <v>106301</v>
      </c>
      <c r="B5777" s="74" t="s">
        <v>36641</v>
      </c>
      <c r="C5777" s="73" t="s">
        <v>101</v>
      </c>
      <c r="D5777" s="75">
        <v>893.9</v>
      </c>
      <c r="E5777" s="75">
        <v>875.27</v>
      </c>
      <c r="F5777" s="73" t="s">
        <v>17</v>
      </c>
    </row>
    <row r="5778" spans="1:6" ht="25.5" x14ac:dyDescent="0.25">
      <c r="A5778" s="73">
        <v>106318</v>
      </c>
      <c r="B5778" s="74" t="s">
        <v>36642</v>
      </c>
      <c r="C5778" s="73" t="s">
        <v>101</v>
      </c>
      <c r="D5778" s="75">
        <v>1477.85</v>
      </c>
      <c r="E5778" s="75">
        <v>1467.59</v>
      </c>
      <c r="F5778" s="73" t="s">
        <v>17</v>
      </c>
    </row>
    <row r="5779" spans="1:6" ht="25.5" x14ac:dyDescent="0.25">
      <c r="A5779" s="73">
        <v>106319</v>
      </c>
      <c r="B5779" s="74" t="s">
        <v>36643</v>
      </c>
      <c r="C5779" s="73" t="s">
        <v>101</v>
      </c>
      <c r="D5779" s="75">
        <v>1532.3</v>
      </c>
      <c r="E5779" s="75">
        <v>1521.71</v>
      </c>
      <c r="F5779" s="73" t="s">
        <v>17</v>
      </c>
    </row>
    <row r="5780" spans="1:6" ht="25.5" x14ac:dyDescent="0.25">
      <c r="A5780" s="73">
        <v>106320</v>
      </c>
      <c r="B5780" s="74" t="s">
        <v>36644</v>
      </c>
      <c r="C5780" s="73" t="s">
        <v>101</v>
      </c>
      <c r="D5780" s="75">
        <v>1750.13</v>
      </c>
      <c r="E5780" s="75">
        <v>1738.22</v>
      </c>
      <c r="F5780" s="73" t="s">
        <v>17</v>
      </c>
    </row>
    <row r="5781" spans="1:6" x14ac:dyDescent="0.25">
      <c r="A5781" s="73">
        <v>339</v>
      </c>
      <c r="B5781" s="74" t="s">
        <v>850</v>
      </c>
      <c r="C5781" s="73" t="s">
        <v>59</v>
      </c>
      <c r="D5781" s="75">
        <v>1.21</v>
      </c>
      <c r="E5781" s="75">
        <v>1.21</v>
      </c>
      <c r="F5781" s="73" t="s">
        <v>17</v>
      </c>
    </row>
    <row r="5782" spans="1:6" x14ac:dyDescent="0.25">
      <c r="A5782" s="73">
        <v>340</v>
      </c>
      <c r="B5782" s="74" t="s">
        <v>5587</v>
      </c>
      <c r="C5782" s="73" t="s">
        <v>59</v>
      </c>
      <c r="D5782" s="75">
        <v>1.0900000000000001</v>
      </c>
      <c r="E5782" s="75">
        <v>1.0900000000000001</v>
      </c>
      <c r="F5782" s="73" t="s">
        <v>17</v>
      </c>
    </row>
    <row r="5783" spans="1:6" ht="25.5" x14ac:dyDescent="0.25">
      <c r="A5783" s="73">
        <v>404</v>
      </c>
      <c r="B5783" s="74" t="s">
        <v>5588</v>
      </c>
      <c r="C5783" s="73" t="s">
        <v>59</v>
      </c>
      <c r="D5783" s="75">
        <v>1.33</v>
      </c>
      <c r="E5783" s="75">
        <v>1.33</v>
      </c>
      <c r="F5783" s="73" t="s">
        <v>17</v>
      </c>
    </row>
    <row r="5784" spans="1:6" x14ac:dyDescent="0.25">
      <c r="A5784" s="73">
        <v>547</v>
      </c>
      <c r="B5784" s="74" t="s">
        <v>5589</v>
      </c>
      <c r="C5784" s="73" t="s">
        <v>59</v>
      </c>
      <c r="D5784" s="75">
        <v>32.770000000000003</v>
      </c>
      <c r="E5784" s="75">
        <v>32.770000000000003</v>
      </c>
      <c r="F5784" s="73" t="s">
        <v>17</v>
      </c>
    </row>
    <row r="5785" spans="1:6" x14ac:dyDescent="0.25">
      <c r="A5785" s="73">
        <v>549</v>
      </c>
      <c r="B5785" s="74" t="s">
        <v>5590</v>
      </c>
      <c r="C5785" s="73" t="s">
        <v>59</v>
      </c>
      <c r="D5785" s="75">
        <v>44.19</v>
      </c>
      <c r="E5785" s="75">
        <v>44.19</v>
      </c>
      <c r="F5785" s="73" t="s">
        <v>17</v>
      </c>
    </row>
    <row r="5786" spans="1:6" x14ac:dyDescent="0.25">
      <c r="A5786" s="73">
        <v>551</v>
      </c>
      <c r="B5786" s="74" t="s">
        <v>5591</v>
      </c>
      <c r="C5786" s="73" t="s">
        <v>59</v>
      </c>
      <c r="D5786" s="75">
        <v>87.51</v>
      </c>
      <c r="E5786" s="75">
        <v>87.51</v>
      </c>
      <c r="F5786" s="73" t="s">
        <v>17</v>
      </c>
    </row>
    <row r="5787" spans="1:6" x14ac:dyDescent="0.25">
      <c r="A5787" s="73">
        <v>552</v>
      </c>
      <c r="B5787" s="74" t="s">
        <v>5592</v>
      </c>
      <c r="C5787" s="73" t="s">
        <v>59</v>
      </c>
      <c r="D5787" s="75">
        <v>16.34</v>
      </c>
      <c r="E5787" s="75">
        <v>16.34</v>
      </c>
      <c r="F5787" s="73" t="s">
        <v>17</v>
      </c>
    </row>
    <row r="5788" spans="1:6" x14ac:dyDescent="0.25">
      <c r="A5788" s="73">
        <v>555</v>
      </c>
      <c r="B5788" s="74" t="s">
        <v>5593</v>
      </c>
      <c r="C5788" s="73" t="s">
        <v>59</v>
      </c>
      <c r="D5788" s="75">
        <v>10.49</v>
      </c>
      <c r="E5788" s="75">
        <v>10.49</v>
      </c>
      <c r="F5788" s="73" t="s">
        <v>17</v>
      </c>
    </row>
    <row r="5789" spans="1:6" x14ac:dyDescent="0.25">
      <c r="A5789" s="73">
        <v>557</v>
      </c>
      <c r="B5789" s="74" t="s">
        <v>5594</v>
      </c>
      <c r="C5789" s="73" t="s">
        <v>59</v>
      </c>
      <c r="D5789" s="75">
        <v>32.93</v>
      </c>
      <c r="E5789" s="75">
        <v>32.93</v>
      </c>
      <c r="F5789" s="73" t="s">
        <v>17</v>
      </c>
    </row>
    <row r="5790" spans="1:6" x14ac:dyDescent="0.25">
      <c r="A5790" s="73">
        <v>559</v>
      </c>
      <c r="B5790" s="74" t="s">
        <v>5595</v>
      </c>
      <c r="C5790" s="73" t="s">
        <v>59</v>
      </c>
      <c r="D5790" s="75">
        <v>21.87</v>
      </c>
      <c r="E5790" s="75">
        <v>21.87</v>
      </c>
      <c r="F5790" s="73" t="s">
        <v>17</v>
      </c>
    </row>
    <row r="5791" spans="1:6" x14ac:dyDescent="0.25">
      <c r="A5791" s="73">
        <v>560</v>
      </c>
      <c r="B5791" s="74" t="s">
        <v>5596</v>
      </c>
      <c r="C5791" s="73" t="s">
        <v>59</v>
      </c>
      <c r="D5791" s="75">
        <v>27.37</v>
      </c>
      <c r="E5791" s="75">
        <v>27.37</v>
      </c>
      <c r="F5791" s="73" t="s">
        <v>17</v>
      </c>
    </row>
    <row r="5792" spans="1:6" x14ac:dyDescent="0.25">
      <c r="A5792" s="73">
        <v>563</v>
      </c>
      <c r="B5792" s="74" t="s">
        <v>5597</v>
      </c>
      <c r="C5792" s="73" t="s">
        <v>59</v>
      </c>
      <c r="D5792" s="75">
        <v>24.55</v>
      </c>
      <c r="E5792" s="75">
        <v>24.55</v>
      </c>
      <c r="F5792" s="73" t="s">
        <v>17</v>
      </c>
    </row>
    <row r="5793" spans="1:6" x14ac:dyDescent="0.25">
      <c r="A5793" s="73">
        <v>565</v>
      </c>
      <c r="B5793" s="74" t="s">
        <v>5598</v>
      </c>
      <c r="C5793" s="73" t="s">
        <v>59</v>
      </c>
      <c r="D5793" s="75">
        <v>8.0500000000000007</v>
      </c>
      <c r="E5793" s="75">
        <v>8.0500000000000007</v>
      </c>
      <c r="F5793" s="73" t="s">
        <v>17</v>
      </c>
    </row>
    <row r="5794" spans="1:6" x14ac:dyDescent="0.25">
      <c r="A5794" s="73">
        <v>566</v>
      </c>
      <c r="B5794" s="74" t="s">
        <v>5599</v>
      </c>
      <c r="C5794" s="73" t="s">
        <v>59</v>
      </c>
      <c r="D5794" s="75">
        <v>4.0599999999999996</v>
      </c>
      <c r="E5794" s="75">
        <v>4.0599999999999996</v>
      </c>
      <c r="F5794" s="73" t="s">
        <v>17</v>
      </c>
    </row>
    <row r="5795" spans="1:6" ht="25.5" x14ac:dyDescent="0.25">
      <c r="A5795" s="73">
        <v>567</v>
      </c>
      <c r="B5795" s="74" t="s">
        <v>5600</v>
      </c>
      <c r="C5795" s="73" t="s">
        <v>59</v>
      </c>
      <c r="D5795" s="75">
        <v>10.86</v>
      </c>
      <c r="E5795" s="75">
        <v>10.86</v>
      </c>
      <c r="F5795" s="73" t="s">
        <v>17</v>
      </c>
    </row>
    <row r="5796" spans="1:6" ht="25.5" x14ac:dyDescent="0.25">
      <c r="A5796" s="73">
        <v>568</v>
      </c>
      <c r="B5796" s="74" t="s">
        <v>5601</v>
      </c>
      <c r="C5796" s="73" t="s">
        <v>59</v>
      </c>
      <c r="D5796" s="75">
        <v>60.13</v>
      </c>
      <c r="E5796" s="75">
        <v>60.13</v>
      </c>
      <c r="F5796" s="73" t="s">
        <v>17</v>
      </c>
    </row>
    <row r="5797" spans="1:6" ht="25.5" x14ac:dyDescent="0.25">
      <c r="A5797" s="73">
        <v>574</v>
      </c>
      <c r="B5797" s="74" t="s">
        <v>5602</v>
      </c>
      <c r="C5797" s="73" t="s">
        <v>59</v>
      </c>
      <c r="D5797" s="75">
        <v>28.54</v>
      </c>
      <c r="E5797" s="75">
        <v>28.54</v>
      </c>
      <c r="F5797" s="73" t="s">
        <v>17</v>
      </c>
    </row>
    <row r="5798" spans="1:6" ht="25.5" x14ac:dyDescent="0.25">
      <c r="A5798" s="73">
        <v>584</v>
      </c>
      <c r="B5798" s="74" t="s">
        <v>5603</v>
      </c>
      <c r="C5798" s="73" t="s">
        <v>59</v>
      </c>
      <c r="D5798" s="75">
        <v>57.16</v>
      </c>
      <c r="E5798" s="75">
        <v>57.16</v>
      </c>
      <c r="F5798" s="73" t="s">
        <v>17</v>
      </c>
    </row>
    <row r="5799" spans="1:6" ht="25.5" x14ac:dyDescent="0.25">
      <c r="A5799" s="73">
        <v>586</v>
      </c>
      <c r="B5799" s="74" t="s">
        <v>5604</v>
      </c>
      <c r="C5799" s="73" t="s">
        <v>59</v>
      </c>
      <c r="D5799" s="75">
        <v>33.83</v>
      </c>
      <c r="E5799" s="75">
        <v>33.83</v>
      </c>
      <c r="F5799" s="73" t="s">
        <v>17</v>
      </c>
    </row>
    <row r="5800" spans="1:6" ht="25.5" x14ac:dyDescent="0.25">
      <c r="A5800" s="73">
        <v>588</v>
      </c>
      <c r="B5800" s="74" t="s">
        <v>5605</v>
      </c>
      <c r="C5800" s="73" t="s">
        <v>59</v>
      </c>
      <c r="D5800" s="75">
        <v>53.52</v>
      </c>
      <c r="E5800" s="75">
        <v>53.52</v>
      </c>
      <c r="F5800" s="73" t="s">
        <v>17</v>
      </c>
    </row>
    <row r="5801" spans="1:6" ht="25.5" x14ac:dyDescent="0.25">
      <c r="A5801" s="73">
        <v>589</v>
      </c>
      <c r="B5801" s="74" t="s">
        <v>5606</v>
      </c>
      <c r="C5801" s="73" t="s">
        <v>59</v>
      </c>
      <c r="D5801" s="75">
        <v>90.46</v>
      </c>
      <c r="E5801" s="75">
        <v>90.46</v>
      </c>
      <c r="F5801" s="73" t="s">
        <v>17</v>
      </c>
    </row>
    <row r="5802" spans="1:6" x14ac:dyDescent="0.25">
      <c r="A5802" s="73">
        <v>857</v>
      </c>
      <c r="B5802" s="74" t="s">
        <v>5607</v>
      </c>
      <c r="C5802" s="73" t="s">
        <v>59</v>
      </c>
      <c r="D5802" s="75">
        <v>18.96</v>
      </c>
      <c r="E5802" s="75">
        <v>18.96</v>
      </c>
      <c r="F5802" s="73" t="s">
        <v>17</v>
      </c>
    </row>
    <row r="5803" spans="1:6" x14ac:dyDescent="0.25">
      <c r="A5803" s="73">
        <v>862</v>
      </c>
      <c r="B5803" s="74" t="s">
        <v>5608</v>
      </c>
      <c r="C5803" s="73" t="s">
        <v>59</v>
      </c>
      <c r="D5803" s="75">
        <v>11.33</v>
      </c>
      <c r="E5803" s="75">
        <v>11.33</v>
      </c>
      <c r="F5803" s="73" t="s">
        <v>17</v>
      </c>
    </row>
    <row r="5804" spans="1:6" x14ac:dyDescent="0.25">
      <c r="A5804" s="73">
        <v>863</v>
      </c>
      <c r="B5804" s="74" t="s">
        <v>5609</v>
      </c>
      <c r="C5804" s="73" t="s">
        <v>59</v>
      </c>
      <c r="D5804" s="75">
        <v>39.799999999999997</v>
      </c>
      <c r="E5804" s="75">
        <v>39.799999999999997</v>
      </c>
      <c r="F5804" s="73" t="s">
        <v>17</v>
      </c>
    </row>
    <row r="5805" spans="1:6" x14ac:dyDescent="0.25">
      <c r="A5805" s="73">
        <v>864</v>
      </c>
      <c r="B5805" s="74" t="s">
        <v>5610</v>
      </c>
      <c r="C5805" s="73" t="s">
        <v>59</v>
      </c>
      <c r="D5805" s="75">
        <v>74.900000000000006</v>
      </c>
      <c r="E5805" s="75">
        <v>74.900000000000006</v>
      </c>
      <c r="F5805" s="73" t="s">
        <v>17</v>
      </c>
    </row>
    <row r="5806" spans="1:6" x14ac:dyDescent="0.25">
      <c r="A5806" s="73">
        <v>865</v>
      </c>
      <c r="B5806" s="74" t="s">
        <v>5611</v>
      </c>
      <c r="C5806" s="73" t="s">
        <v>59</v>
      </c>
      <c r="D5806" s="75">
        <v>107.73</v>
      </c>
      <c r="E5806" s="75">
        <v>107.73</v>
      </c>
      <c r="F5806" s="73" t="s">
        <v>17</v>
      </c>
    </row>
    <row r="5807" spans="1:6" x14ac:dyDescent="0.25">
      <c r="A5807" s="73">
        <v>866</v>
      </c>
      <c r="B5807" s="74" t="s">
        <v>5612</v>
      </c>
      <c r="C5807" s="73" t="s">
        <v>59</v>
      </c>
      <c r="D5807" s="75">
        <v>144.04</v>
      </c>
      <c r="E5807" s="75">
        <v>144.04</v>
      </c>
      <c r="F5807" s="73" t="s">
        <v>17</v>
      </c>
    </row>
    <row r="5808" spans="1:6" x14ac:dyDescent="0.25">
      <c r="A5808" s="73">
        <v>867</v>
      </c>
      <c r="B5808" s="74" t="s">
        <v>5613</v>
      </c>
      <c r="C5808" s="73" t="s">
        <v>59</v>
      </c>
      <c r="D5808" s="75">
        <v>56.7</v>
      </c>
      <c r="E5808" s="75">
        <v>56.7</v>
      </c>
      <c r="F5808" s="73" t="s">
        <v>17</v>
      </c>
    </row>
    <row r="5809" spans="1:6" x14ac:dyDescent="0.25">
      <c r="A5809" s="73">
        <v>868</v>
      </c>
      <c r="B5809" s="74" t="s">
        <v>5614</v>
      </c>
      <c r="C5809" s="73" t="s">
        <v>59</v>
      </c>
      <c r="D5809" s="75">
        <v>27.03</v>
      </c>
      <c r="E5809" s="75">
        <v>27.03</v>
      </c>
      <c r="F5809" s="73" t="s">
        <v>17</v>
      </c>
    </row>
    <row r="5810" spans="1:6" x14ac:dyDescent="0.25">
      <c r="A5810" s="73">
        <v>892</v>
      </c>
      <c r="B5810" s="74" t="s">
        <v>5615</v>
      </c>
      <c r="C5810" s="73" t="s">
        <v>59</v>
      </c>
      <c r="D5810" s="75">
        <v>174.36</v>
      </c>
      <c r="E5810" s="75">
        <v>174.36</v>
      </c>
      <c r="F5810" s="73" t="s">
        <v>17</v>
      </c>
    </row>
    <row r="5811" spans="1:6" ht="25.5" x14ac:dyDescent="0.25">
      <c r="A5811" s="73">
        <v>937</v>
      </c>
      <c r="B5811" s="74" t="s">
        <v>5616</v>
      </c>
      <c r="C5811" s="73" t="s">
        <v>59</v>
      </c>
      <c r="D5811" s="75">
        <v>9.68</v>
      </c>
      <c r="E5811" s="75">
        <v>9.68</v>
      </c>
      <c r="F5811" s="73" t="s">
        <v>17</v>
      </c>
    </row>
    <row r="5812" spans="1:6" ht="25.5" x14ac:dyDescent="0.25">
      <c r="A5812" s="73">
        <v>938</v>
      </c>
      <c r="B5812" s="74" t="s">
        <v>5617</v>
      </c>
      <c r="C5812" s="73" t="s">
        <v>59</v>
      </c>
      <c r="D5812" s="75">
        <v>1.66</v>
      </c>
      <c r="E5812" s="75">
        <v>1.66</v>
      </c>
      <c r="F5812" s="73" t="s">
        <v>17</v>
      </c>
    </row>
    <row r="5813" spans="1:6" ht="25.5" x14ac:dyDescent="0.25">
      <c r="A5813" s="73">
        <v>939</v>
      </c>
      <c r="B5813" s="74" t="s">
        <v>5618</v>
      </c>
      <c r="C5813" s="73" t="s">
        <v>59</v>
      </c>
      <c r="D5813" s="75">
        <v>2.69</v>
      </c>
      <c r="E5813" s="75">
        <v>2.69</v>
      </c>
      <c r="F5813" s="73" t="s">
        <v>17</v>
      </c>
    </row>
    <row r="5814" spans="1:6" ht="25.5" x14ac:dyDescent="0.25">
      <c r="A5814" s="73">
        <v>940</v>
      </c>
      <c r="B5814" s="74" t="s">
        <v>5619</v>
      </c>
      <c r="C5814" s="73" t="s">
        <v>59</v>
      </c>
      <c r="D5814" s="75">
        <v>6.13</v>
      </c>
      <c r="E5814" s="75">
        <v>6.13</v>
      </c>
      <c r="F5814" s="73" t="s">
        <v>17</v>
      </c>
    </row>
    <row r="5815" spans="1:6" ht="25.5" x14ac:dyDescent="0.25">
      <c r="A5815" s="73">
        <v>944</v>
      </c>
      <c r="B5815" s="74" t="s">
        <v>5620</v>
      </c>
      <c r="C5815" s="73" t="s">
        <v>59</v>
      </c>
      <c r="D5815" s="75">
        <v>4.24</v>
      </c>
      <c r="E5815" s="75">
        <v>4.24</v>
      </c>
      <c r="F5815" s="73" t="s">
        <v>17</v>
      </c>
    </row>
    <row r="5816" spans="1:6" ht="38.25" x14ac:dyDescent="0.25">
      <c r="A5816" s="73">
        <v>977</v>
      </c>
      <c r="B5816" s="74" t="s">
        <v>5621</v>
      </c>
      <c r="C5816" s="73" t="s">
        <v>59</v>
      </c>
      <c r="D5816" s="75">
        <v>75.44</v>
      </c>
      <c r="E5816" s="75">
        <v>75.44</v>
      </c>
      <c r="F5816" s="73" t="s">
        <v>17</v>
      </c>
    </row>
    <row r="5817" spans="1:6" ht="25.5" x14ac:dyDescent="0.25">
      <c r="A5817" s="73">
        <v>979</v>
      </c>
      <c r="B5817" s="74" t="s">
        <v>5622</v>
      </c>
      <c r="C5817" s="73" t="s">
        <v>59</v>
      </c>
      <c r="D5817" s="75">
        <v>15.66</v>
      </c>
      <c r="E5817" s="75">
        <v>15.66</v>
      </c>
      <c r="F5817" s="73" t="s">
        <v>17</v>
      </c>
    </row>
    <row r="5818" spans="1:6" ht="25.5" x14ac:dyDescent="0.25">
      <c r="A5818" s="73">
        <v>980</v>
      </c>
      <c r="B5818" s="74" t="s">
        <v>5623</v>
      </c>
      <c r="C5818" s="73" t="s">
        <v>59</v>
      </c>
      <c r="D5818" s="75">
        <v>10.96</v>
      </c>
      <c r="E5818" s="75">
        <v>10.96</v>
      </c>
      <c r="F5818" s="73" t="s">
        <v>17</v>
      </c>
    </row>
    <row r="5819" spans="1:6" ht="25.5" x14ac:dyDescent="0.25">
      <c r="A5819" s="73">
        <v>981</v>
      </c>
      <c r="B5819" s="74" t="s">
        <v>5624</v>
      </c>
      <c r="C5819" s="73" t="s">
        <v>59</v>
      </c>
      <c r="D5819" s="75">
        <v>3.99</v>
      </c>
      <c r="E5819" s="75">
        <v>3.99</v>
      </c>
      <c r="F5819" s="73" t="s">
        <v>17</v>
      </c>
    </row>
    <row r="5820" spans="1:6" ht="25.5" x14ac:dyDescent="0.25">
      <c r="A5820" s="73">
        <v>982</v>
      </c>
      <c r="B5820" s="74" t="s">
        <v>5625</v>
      </c>
      <c r="C5820" s="73" t="s">
        <v>59</v>
      </c>
      <c r="D5820" s="75">
        <v>5.73</v>
      </c>
      <c r="E5820" s="75">
        <v>5.73</v>
      </c>
      <c r="F5820" s="73" t="s">
        <v>17</v>
      </c>
    </row>
    <row r="5821" spans="1:6" ht="25.5" x14ac:dyDescent="0.25">
      <c r="A5821" s="73">
        <v>986</v>
      </c>
      <c r="B5821" s="74" t="s">
        <v>5626</v>
      </c>
      <c r="C5821" s="73" t="s">
        <v>59</v>
      </c>
      <c r="D5821" s="75">
        <v>26.84</v>
      </c>
      <c r="E5821" s="75">
        <v>26.84</v>
      </c>
      <c r="F5821" s="73" t="s">
        <v>17</v>
      </c>
    </row>
    <row r="5822" spans="1:6" ht="25.5" x14ac:dyDescent="0.25">
      <c r="A5822" s="73">
        <v>987</v>
      </c>
      <c r="B5822" s="74" t="s">
        <v>5627</v>
      </c>
      <c r="C5822" s="73" t="s">
        <v>59</v>
      </c>
      <c r="D5822" s="75">
        <v>36.75</v>
      </c>
      <c r="E5822" s="75">
        <v>36.75</v>
      </c>
      <c r="F5822" s="73" t="s">
        <v>17</v>
      </c>
    </row>
    <row r="5823" spans="1:6" ht="25.5" x14ac:dyDescent="0.25">
      <c r="A5823" s="73">
        <v>988</v>
      </c>
      <c r="B5823" s="74" t="s">
        <v>5628</v>
      </c>
      <c r="C5823" s="73" t="s">
        <v>59</v>
      </c>
      <c r="D5823" s="75">
        <v>70.14</v>
      </c>
      <c r="E5823" s="75">
        <v>70.14</v>
      </c>
      <c r="F5823" s="73" t="s">
        <v>17</v>
      </c>
    </row>
    <row r="5824" spans="1:6" ht="25.5" x14ac:dyDescent="0.25">
      <c r="A5824" s="73">
        <v>989</v>
      </c>
      <c r="B5824" s="74" t="s">
        <v>5629</v>
      </c>
      <c r="C5824" s="73" t="s">
        <v>59</v>
      </c>
      <c r="D5824" s="75">
        <v>96.81</v>
      </c>
      <c r="E5824" s="75">
        <v>96.81</v>
      </c>
      <c r="F5824" s="73" t="s">
        <v>17</v>
      </c>
    </row>
    <row r="5825" spans="1:6" ht="25.5" x14ac:dyDescent="0.25">
      <c r="A5825" s="73">
        <v>990</v>
      </c>
      <c r="B5825" s="74" t="s">
        <v>5630</v>
      </c>
      <c r="C5825" s="73" t="s">
        <v>59</v>
      </c>
      <c r="D5825" s="75">
        <v>172.58</v>
      </c>
      <c r="E5825" s="75">
        <v>172.58</v>
      </c>
      <c r="F5825" s="73" t="s">
        <v>17</v>
      </c>
    </row>
    <row r="5826" spans="1:6" ht="25.5" x14ac:dyDescent="0.25">
      <c r="A5826" s="73">
        <v>991</v>
      </c>
      <c r="B5826" s="74" t="s">
        <v>5631</v>
      </c>
      <c r="C5826" s="73" t="s">
        <v>59</v>
      </c>
      <c r="D5826" s="75">
        <v>281.44</v>
      </c>
      <c r="E5826" s="75">
        <v>281.44</v>
      </c>
      <c r="F5826" s="73" t="s">
        <v>17</v>
      </c>
    </row>
    <row r="5827" spans="1:6" ht="38.25" x14ac:dyDescent="0.25">
      <c r="A5827" s="73">
        <v>993</v>
      </c>
      <c r="B5827" s="74" t="s">
        <v>5632</v>
      </c>
      <c r="C5827" s="73" t="s">
        <v>59</v>
      </c>
      <c r="D5827" s="75">
        <v>2.0499999999999998</v>
      </c>
      <c r="E5827" s="75">
        <v>2.0499999999999998</v>
      </c>
      <c r="F5827" s="73" t="s">
        <v>17</v>
      </c>
    </row>
    <row r="5828" spans="1:6" ht="38.25" x14ac:dyDescent="0.25">
      <c r="A5828" s="73">
        <v>994</v>
      </c>
      <c r="B5828" s="74" t="s">
        <v>5633</v>
      </c>
      <c r="C5828" s="73" t="s">
        <v>59</v>
      </c>
      <c r="D5828" s="75">
        <v>6.38</v>
      </c>
      <c r="E5828" s="75">
        <v>6.38</v>
      </c>
      <c r="F5828" s="73" t="s">
        <v>17</v>
      </c>
    </row>
    <row r="5829" spans="1:6" ht="38.25" x14ac:dyDescent="0.25">
      <c r="A5829" s="73">
        <v>995</v>
      </c>
      <c r="B5829" s="74" t="s">
        <v>5634</v>
      </c>
      <c r="C5829" s="73" t="s">
        <v>59</v>
      </c>
      <c r="D5829" s="75">
        <v>16.64</v>
      </c>
      <c r="E5829" s="75">
        <v>16.64</v>
      </c>
      <c r="F5829" s="73" t="s">
        <v>17</v>
      </c>
    </row>
    <row r="5830" spans="1:6" ht="38.25" x14ac:dyDescent="0.25">
      <c r="A5830" s="73">
        <v>996</v>
      </c>
      <c r="B5830" s="74" t="s">
        <v>5635</v>
      </c>
      <c r="C5830" s="73" t="s">
        <v>59</v>
      </c>
      <c r="D5830" s="75">
        <v>25.81</v>
      </c>
      <c r="E5830" s="75">
        <v>25.81</v>
      </c>
      <c r="F5830" s="73" t="s">
        <v>17</v>
      </c>
    </row>
    <row r="5831" spans="1:6" ht="38.25" x14ac:dyDescent="0.25">
      <c r="A5831" s="73">
        <v>998</v>
      </c>
      <c r="B5831" s="74" t="s">
        <v>5636</v>
      </c>
      <c r="C5831" s="73" t="s">
        <v>59</v>
      </c>
      <c r="D5831" s="75">
        <v>97.95</v>
      </c>
      <c r="E5831" s="75">
        <v>97.95</v>
      </c>
      <c r="F5831" s="73" t="s">
        <v>17</v>
      </c>
    </row>
    <row r="5832" spans="1:6" ht="38.25" x14ac:dyDescent="0.25">
      <c r="A5832" s="73">
        <v>999</v>
      </c>
      <c r="B5832" s="74" t="s">
        <v>5637</v>
      </c>
      <c r="C5832" s="73" t="s">
        <v>59</v>
      </c>
      <c r="D5832" s="75">
        <v>155.19</v>
      </c>
      <c r="E5832" s="75">
        <v>155.19</v>
      </c>
      <c r="F5832" s="73" t="s">
        <v>17</v>
      </c>
    </row>
    <row r="5833" spans="1:6" ht="38.25" x14ac:dyDescent="0.25">
      <c r="A5833" s="73">
        <v>1000</v>
      </c>
      <c r="B5833" s="74" t="s">
        <v>5638</v>
      </c>
      <c r="C5833" s="73" t="s">
        <v>59</v>
      </c>
      <c r="D5833" s="75">
        <v>190.62</v>
      </c>
      <c r="E5833" s="75">
        <v>190.62</v>
      </c>
      <c r="F5833" s="73" t="s">
        <v>17</v>
      </c>
    </row>
    <row r="5834" spans="1:6" ht="38.25" x14ac:dyDescent="0.25">
      <c r="A5834" s="73">
        <v>1001</v>
      </c>
      <c r="B5834" s="74" t="s">
        <v>5639</v>
      </c>
      <c r="C5834" s="73" t="s">
        <v>59</v>
      </c>
      <c r="D5834" s="75">
        <v>328.65</v>
      </c>
      <c r="E5834" s="75">
        <v>328.65</v>
      </c>
      <c r="F5834" s="73" t="s">
        <v>17</v>
      </c>
    </row>
    <row r="5835" spans="1:6" ht="25.5" x14ac:dyDescent="0.25">
      <c r="A5835" s="73">
        <v>1005</v>
      </c>
      <c r="B5835" s="74" t="s">
        <v>5640</v>
      </c>
      <c r="C5835" s="73" t="s">
        <v>59</v>
      </c>
      <c r="D5835" s="75">
        <v>214.87</v>
      </c>
      <c r="E5835" s="75">
        <v>214.87</v>
      </c>
      <c r="F5835" s="73" t="s">
        <v>17</v>
      </c>
    </row>
    <row r="5836" spans="1:6" ht="25.5" x14ac:dyDescent="0.25">
      <c r="A5836" s="73">
        <v>1006</v>
      </c>
      <c r="B5836" s="74" t="s">
        <v>5641</v>
      </c>
      <c r="C5836" s="73" t="s">
        <v>59</v>
      </c>
      <c r="D5836" s="75">
        <v>129.79</v>
      </c>
      <c r="E5836" s="75">
        <v>129.79</v>
      </c>
      <c r="F5836" s="73" t="s">
        <v>17</v>
      </c>
    </row>
    <row r="5837" spans="1:6" ht="25.5" x14ac:dyDescent="0.25">
      <c r="A5837" s="73">
        <v>1007</v>
      </c>
      <c r="B5837" s="74" t="s">
        <v>5642</v>
      </c>
      <c r="C5837" s="73" t="s">
        <v>59</v>
      </c>
      <c r="D5837" s="75">
        <v>50.86</v>
      </c>
      <c r="E5837" s="75">
        <v>50.86</v>
      </c>
      <c r="F5837" s="73" t="s">
        <v>17</v>
      </c>
    </row>
    <row r="5838" spans="1:6" ht="25.5" x14ac:dyDescent="0.25">
      <c r="A5838" s="73">
        <v>1008</v>
      </c>
      <c r="B5838" s="74" t="s">
        <v>5643</v>
      </c>
      <c r="C5838" s="73" t="s">
        <v>59</v>
      </c>
      <c r="D5838" s="75">
        <v>6.46</v>
      </c>
      <c r="E5838" s="75">
        <v>6.46</v>
      </c>
      <c r="F5838" s="73" t="s">
        <v>17</v>
      </c>
    </row>
    <row r="5839" spans="1:6" ht="25.5" x14ac:dyDescent="0.25">
      <c r="A5839" s="73">
        <v>1011</v>
      </c>
      <c r="B5839" s="74" t="s">
        <v>5644</v>
      </c>
      <c r="C5839" s="73" t="s">
        <v>59</v>
      </c>
      <c r="D5839" s="75">
        <v>0.96</v>
      </c>
      <c r="E5839" s="75">
        <v>0.96</v>
      </c>
      <c r="F5839" s="73" t="s">
        <v>17</v>
      </c>
    </row>
    <row r="5840" spans="1:6" ht="25.5" x14ac:dyDescent="0.25">
      <c r="A5840" s="73">
        <v>1013</v>
      </c>
      <c r="B5840" s="74" t="s">
        <v>5645</v>
      </c>
      <c r="C5840" s="73" t="s">
        <v>59</v>
      </c>
      <c r="D5840" s="75">
        <v>1.52</v>
      </c>
      <c r="E5840" s="75">
        <v>1.52</v>
      </c>
      <c r="F5840" s="73" t="s">
        <v>17</v>
      </c>
    </row>
    <row r="5841" spans="1:6" ht="25.5" x14ac:dyDescent="0.25">
      <c r="A5841" s="73">
        <v>1014</v>
      </c>
      <c r="B5841" s="74" t="s">
        <v>5646</v>
      </c>
      <c r="C5841" s="73" t="s">
        <v>59</v>
      </c>
      <c r="D5841" s="75">
        <v>2.41</v>
      </c>
      <c r="E5841" s="75">
        <v>2.41</v>
      </c>
      <c r="F5841" s="73" t="s">
        <v>17</v>
      </c>
    </row>
    <row r="5842" spans="1:6" ht="38.25" x14ac:dyDescent="0.25">
      <c r="A5842" s="73">
        <v>1015</v>
      </c>
      <c r="B5842" s="74" t="s">
        <v>5647</v>
      </c>
      <c r="C5842" s="73" t="s">
        <v>59</v>
      </c>
      <c r="D5842" s="75">
        <v>253.3</v>
      </c>
      <c r="E5842" s="75">
        <v>253.3</v>
      </c>
      <c r="F5842" s="73" t="s">
        <v>17</v>
      </c>
    </row>
    <row r="5843" spans="1:6" ht="38.25" x14ac:dyDescent="0.25">
      <c r="A5843" s="73">
        <v>1017</v>
      </c>
      <c r="B5843" s="74" t="s">
        <v>5648</v>
      </c>
      <c r="C5843" s="73" t="s">
        <v>59</v>
      </c>
      <c r="D5843" s="75">
        <v>128.09</v>
      </c>
      <c r="E5843" s="75">
        <v>128.09</v>
      </c>
      <c r="F5843" s="73" t="s">
        <v>17</v>
      </c>
    </row>
    <row r="5844" spans="1:6" ht="38.25" x14ac:dyDescent="0.25">
      <c r="A5844" s="73">
        <v>1018</v>
      </c>
      <c r="B5844" s="74" t="s">
        <v>5649</v>
      </c>
      <c r="C5844" s="73" t="s">
        <v>59</v>
      </c>
      <c r="D5844" s="75">
        <v>53.93</v>
      </c>
      <c r="E5844" s="75">
        <v>53.93</v>
      </c>
      <c r="F5844" s="73" t="s">
        <v>17</v>
      </c>
    </row>
    <row r="5845" spans="1:6" ht="38.25" x14ac:dyDescent="0.25">
      <c r="A5845" s="73">
        <v>1019</v>
      </c>
      <c r="B5845" s="74" t="s">
        <v>5650</v>
      </c>
      <c r="C5845" s="73" t="s">
        <v>59</v>
      </c>
      <c r="D5845" s="75">
        <v>36.47</v>
      </c>
      <c r="E5845" s="75">
        <v>36.47</v>
      </c>
      <c r="F5845" s="73" t="s">
        <v>17</v>
      </c>
    </row>
    <row r="5846" spans="1:6" ht="38.25" x14ac:dyDescent="0.25">
      <c r="A5846" s="73">
        <v>1020</v>
      </c>
      <c r="B5846" s="74" t="s">
        <v>5651</v>
      </c>
      <c r="C5846" s="73" t="s">
        <v>59</v>
      </c>
      <c r="D5846" s="75">
        <v>10.45</v>
      </c>
      <c r="E5846" s="75">
        <v>10.45</v>
      </c>
      <c r="F5846" s="73" t="s">
        <v>17</v>
      </c>
    </row>
    <row r="5847" spans="1:6" ht="38.25" x14ac:dyDescent="0.25">
      <c r="A5847" s="73">
        <v>1021</v>
      </c>
      <c r="B5847" s="74" t="s">
        <v>5652</v>
      </c>
      <c r="C5847" s="73" t="s">
        <v>59</v>
      </c>
      <c r="D5847" s="75">
        <v>4.38</v>
      </c>
      <c r="E5847" s="75">
        <v>4.38</v>
      </c>
      <c r="F5847" s="73" t="s">
        <v>17</v>
      </c>
    </row>
    <row r="5848" spans="1:6" ht="38.25" x14ac:dyDescent="0.25">
      <c r="A5848" s="73">
        <v>1022</v>
      </c>
      <c r="B5848" s="74" t="s">
        <v>5653</v>
      </c>
      <c r="C5848" s="73" t="s">
        <v>59</v>
      </c>
      <c r="D5848" s="75">
        <v>2.86</v>
      </c>
      <c r="E5848" s="75">
        <v>2.86</v>
      </c>
      <c r="F5848" s="73" t="s">
        <v>17</v>
      </c>
    </row>
    <row r="5849" spans="1:6" ht="25.5" x14ac:dyDescent="0.25">
      <c r="A5849" s="73">
        <v>1108</v>
      </c>
      <c r="B5849" s="74" t="s">
        <v>5654</v>
      </c>
      <c r="C5849" s="73" t="s">
        <v>59</v>
      </c>
      <c r="D5849" s="75">
        <v>27.78</v>
      </c>
      <c r="E5849" s="75">
        <v>27.78</v>
      </c>
      <c r="F5849" s="73" t="s">
        <v>17</v>
      </c>
    </row>
    <row r="5850" spans="1:6" x14ac:dyDescent="0.25">
      <c r="A5850" s="73">
        <v>1109</v>
      </c>
      <c r="B5850" s="74" t="s">
        <v>5655</v>
      </c>
      <c r="C5850" s="73" t="s">
        <v>59</v>
      </c>
      <c r="D5850" s="75">
        <v>27.78</v>
      </c>
      <c r="E5850" s="75">
        <v>27.78</v>
      </c>
      <c r="F5850" s="73" t="s">
        <v>17</v>
      </c>
    </row>
    <row r="5851" spans="1:6" x14ac:dyDescent="0.25">
      <c r="A5851" s="73">
        <v>1110</v>
      </c>
      <c r="B5851" s="74" t="s">
        <v>5656</v>
      </c>
      <c r="C5851" s="73" t="s">
        <v>59</v>
      </c>
      <c r="D5851" s="75">
        <v>33.090000000000003</v>
      </c>
      <c r="E5851" s="75">
        <v>33.090000000000003</v>
      </c>
      <c r="F5851" s="73" t="s">
        <v>17</v>
      </c>
    </row>
    <row r="5852" spans="1:6" ht="25.5" x14ac:dyDescent="0.25">
      <c r="A5852" s="73">
        <v>1113</v>
      </c>
      <c r="B5852" s="74" t="s">
        <v>5657</v>
      </c>
      <c r="C5852" s="73" t="s">
        <v>59</v>
      </c>
      <c r="D5852" s="75">
        <v>27.78</v>
      </c>
      <c r="E5852" s="75">
        <v>27.78</v>
      </c>
      <c r="F5852" s="73" t="s">
        <v>17</v>
      </c>
    </row>
    <row r="5853" spans="1:6" x14ac:dyDescent="0.25">
      <c r="A5853" s="73">
        <v>1114</v>
      </c>
      <c r="B5853" s="74" t="s">
        <v>5658</v>
      </c>
      <c r="C5853" s="73" t="s">
        <v>59</v>
      </c>
      <c r="D5853" s="75">
        <v>33.090000000000003</v>
      </c>
      <c r="E5853" s="75">
        <v>33.090000000000003</v>
      </c>
      <c r="F5853" s="73" t="s">
        <v>17</v>
      </c>
    </row>
    <row r="5854" spans="1:6" x14ac:dyDescent="0.25">
      <c r="A5854" s="73">
        <v>1115</v>
      </c>
      <c r="B5854" s="74" t="s">
        <v>5659</v>
      </c>
      <c r="C5854" s="73" t="s">
        <v>59</v>
      </c>
      <c r="D5854" s="75">
        <v>23.76</v>
      </c>
      <c r="E5854" s="75">
        <v>23.76</v>
      </c>
      <c r="F5854" s="73" t="s">
        <v>17</v>
      </c>
    </row>
    <row r="5855" spans="1:6" x14ac:dyDescent="0.25">
      <c r="A5855" s="73">
        <v>1116</v>
      </c>
      <c r="B5855" s="74" t="s">
        <v>5660</v>
      </c>
      <c r="C5855" s="73" t="s">
        <v>59</v>
      </c>
      <c r="D5855" s="75">
        <v>19.829999999999998</v>
      </c>
      <c r="E5855" s="75">
        <v>19.829999999999998</v>
      </c>
      <c r="F5855" s="73" t="s">
        <v>17</v>
      </c>
    </row>
    <row r="5856" spans="1:6" ht="25.5" x14ac:dyDescent="0.25">
      <c r="A5856" s="73">
        <v>1117</v>
      </c>
      <c r="B5856" s="74" t="s">
        <v>5661</v>
      </c>
      <c r="C5856" s="73" t="s">
        <v>59</v>
      </c>
      <c r="D5856" s="75">
        <v>28</v>
      </c>
      <c r="E5856" s="75">
        <v>28</v>
      </c>
      <c r="F5856" s="73" t="s">
        <v>17</v>
      </c>
    </row>
    <row r="5857" spans="1:6" ht="25.5" x14ac:dyDescent="0.25">
      <c r="A5857" s="73">
        <v>1118</v>
      </c>
      <c r="B5857" s="74" t="s">
        <v>5662</v>
      </c>
      <c r="C5857" s="73" t="s">
        <v>59</v>
      </c>
      <c r="D5857" s="75">
        <v>33.090000000000003</v>
      </c>
      <c r="E5857" s="75">
        <v>33.090000000000003</v>
      </c>
      <c r="F5857" s="73" t="s">
        <v>17</v>
      </c>
    </row>
    <row r="5858" spans="1:6" x14ac:dyDescent="0.25">
      <c r="A5858" s="73">
        <v>1119</v>
      </c>
      <c r="B5858" s="74" t="s">
        <v>5663</v>
      </c>
      <c r="C5858" s="73" t="s">
        <v>59</v>
      </c>
      <c r="D5858" s="75">
        <v>17.91</v>
      </c>
      <c r="E5858" s="75">
        <v>17.91</v>
      </c>
      <c r="F5858" s="73" t="s">
        <v>17</v>
      </c>
    </row>
    <row r="5859" spans="1:6" ht="38.25" x14ac:dyDescent="0.25">
      <c r="A5859" s="73">
        <v>2442</v>
      </c>
      <c r="B5859" s="74" t="s">
        <v>5664</v>
      </c>
      <c r="C5859" s="73" t="s">
        <v>59</v>
      </c>
      <c r="D5859" s="75">
        <v>6.95</v>
      </c>
      <c r="E5859" s="75">
        <v>6.95</v>
      </c>
      <c r="F5859" s="73" t="s">
        <v>17</v>
      </c>
    </row>
    <row r="5860" spans="1:6" ht="38.25" x14ac:dyDescent="0.25">
      <c r="A5860" s="73">
        <v>2446</v>
      </c>
      <c r="B5860" s="74" t="s">
        <v>5665</v>
      </c>
      <c r="C5860" s="73" t="s">
        <v>59</v>
      </c>
      <c r="D5860" s="75">
        <v>4.96</v>
      </c>
      <c r="E5860" s="75">
        <v>4.96</v>
      </c>
      <c r="F5860" s="73" t="s">
        <v>17</v>
      </c>
    </row>
    <row r="5861" spans="1:6" ht="25.5" x14ac:dyDescent="0.25">
      <c r="A5861" s="73">
        <v>2500</v>
      </c>
      <c r="B5861" s="74" t="s">
        <v>5666</v>
      </c>
      <c r="C5861" s="73" t="s">
        <v>59</v>
      </c>
      <c r="D5861" s="75">
        <v>47.65</v>
      </c>
      <c r="E5861" s="75">
        <v>47.65</v>
      </c>
      <c r="F5861" s="73" t="s">
        <v>17</v>
      </c>
    </row>
    <row r="5862" spans="1:6" ht="25.5" x14ac:dyDescent="0.25">
      <c r="A5862" s="73">
        <v>2501</v>
      </c>
      <c r="B5862" s="74" t="s">
        <v>5667</v>
      </c>
      <c r="C5862" s="73" t="s">
        <v>59</v>
      </c>
      <c r="D5862" s="75">
        <v>18.420000000000002</v>
      </c>
      <c r="E5862" s="75">
        <v>18.420000000000002</v>
      </c>
      <c r="F5862" s="73" t="s">
        <v>17</v>
      </c>
    </row>
    <row r="5863" spans="1:6" ht="25.5" x14ac:dyDescent="0.25">
      <c r="A5863" s="73">
        <v>2502</v>
      </c>
      <c r="B5863" s="74" t="s">
        <v>5668</v>
      </c>
      <c r="C5863" s="73" t="s">
        <v>59</v>
      </c>
      <c r="D5863" s="75">
        <v>27.8</v>
      </c>
      <c r="E5863" s="75">
        <v>27.8</v>
      </c>
      <c r="F5863" s="73" t="s">
        <v>17</v>
      </c>
    </row>
    <row r="5864" spans="1:6" ht="25.5" x14ac:dyDescent="0.25">
      <c r="A5864" s="73">
        <v>2503</v>
      </c>
      <c r="B5864" s="74" t="s">
        <v>801</v>
      </c>
      <c r="C5864" s="73" t="s">
        <v>59</v>
      </c>
      <c r="D5864" s="75">
        <v>35.770000000000003</v>
      </c>
      <c r="E5864" s="75">
        <v>35.770000000000003</v>
      </c>
      <c r="F5864" s="73" t="s">
        <v>17</v>
      </c>
    </row>
    <row r="5865" spans="1:6" ht="25.5" x14ac:dyDescent="0.25">
      <c r="A5865" s="73">
        <v>2504</v>
      </c>
      <c r="B5865" s="74" t="s">
        <v>5669</v>
      </c>
      <c r="C5865" s="73" t="s">
        <v>59</v>
      </c>
      <c r="D5865" s="75">
        <v>14.05</v>
      </c>
      <c r="E5865" s="75">
        <v>14.05</v>
      </c>
      <c r="F5865" s="73" t="s">
        <v>17</v>
      </c>
    </row>
    <row r="5866" spans="1:6" ht="25.5" x14ac:dyDescent="0.25">
      <c r="A5866" s="73">
        <v>2505</v>
      </c>
      <c r="B5866" s="74" t="s">
        <v>5670</v>
      </c>
      <c r="C5866" s="73" t="s">
        <v>59</v>
      </c>
      <c r="D5866" s="75">
        <v>74.260000000000005</v>
      </c>
      <c r="E5866" s="75">
        <v>74.260000000000005</v>
      </c>
      <c r="F5866" s="73" t="s">
        <v>17</v>
      </c>
    </row>
    <row r="5867" spans="1:6" x14ac:dyDescent="0.25">
      <c r="A5867" s="73">
        <v>2673</v>
      </c>
      <c r="B5867" s="74" t="s">
        <v>31337</v>
      </c>
      <c r="C5867" s="73" t="s">
        <v>59</v>
      </c>
      <c r="D5867" s="75">
        <v>4.17</v>
      </c>
      <c r="E5867" s="75">
        <v>4.17</v>
      </c>
      <c r="F5867" s="73" t="s">
        <v>17</v>
      </c>
    </row>
    <row r="5868" spans="1:6" x14ac:dyDescent="0.25">
      <c r="A5868" s="73">
        <v>2674</v>
      </c>
      <c r="B5868" s="74" t="s">
        <v>31338</v>
      </c>
      <c r="C5868" s="73" t="s">
        <v>59</v>
      </c>
      <c r="D5868" s="75">
        <v>5.19</v>
      </c>
      <c r="E5868" s="75">
        <v>5.19</v>
      </c>
      <c r="F5868" s="73" t="s">
        <v>17</v>
      </c>
    </row>
    <row r="5869" spans="1:6" x14ac:dyDescent="0.25">
      <c r="A5869" s="73">
        <v>2675</v>
      </c>
      <c r="B5869" s="74" t="s">
        <v>5671</v>
      </c>
      <c r="C5869" s="73" t="s">
        <v>59</v>
      </c>
      <c r="D5869" s="75">
        <v>8.4700000000000006</v>
      </c>
      <c r="E5869" s="75">
        <v>8.4700000000000006</v>
      </c>
      <c r="F5869" s="73" t="s">
        <v>17</v>
      </c>
    </row>
    <row r="5870" spans="1:6" x14ac:dyDescent="0.25">
      <c r="A5870" s="73">
        <v>2676</v>
      </c>
      <c r="B5870" s="74" t="s">
        <v>5672</v>
      </c>
      <c r="C5870" s="73" t="s">
        <v>59</v>
      </c>
      <c r="D5870" s="75">
        <v>2.42</v>
      </c>
      <c r="E5870" s="75">
        <v>2.42</v>
      </c>
      <c r="F5870" s="73" t="s">
        <v>17</v>
      </c>
    </row>
    <row r="5871" spans="1:6" x14ac:dyDescent="0.25">
      <c r="A5871" s="73">
        <v>2678</v>
      </c>
      <c r="B5871" s="74" t="s">
        <v>5673</v>
      </c>
      <c r="C5871" s="73" t="s">
        <v>59</v>
      </c>
      <c r="D5871" s="75">
        <v>3.03</v>
      </c>
      <c r="E5871" s="75">
        <v>3.03</v>
      </c>
      <c r="F5871" s="73" t="s">
        <v>17</v>
      </c>
    </row>
    <row r="5872" spans="1:6" x14ac:dyDescent="0.25">
      <c r="A5872" s="73">
        <v>2679</v>
      </c>
      <c r="B5872" s="74" t="s">
        <v>5674</v>
      </c>
      <c r="C5872" s="73" t="s">
        <v>59</v>
      </c>
      <c r="D5872" s="75">
        <v>4.68</v>
      </c>
      <c r="E5872" s="75">
        <v>4.68</v>
      </c>
      <c r="F5872" s="73" t="s">
        <v>17</v>
      </c>
    </row>
    <row r="5873" spans="1:6" x14ac:dyDescent="0.25">
      <c r="A5873" s="73">
        <v>2680</v>
      </c>
      <c r="B5873" s="74" t="s">
        <v>31339</v>
      </c>
      <c r="C5873" s="73" t="s">
        <v>59</v>
      </c>
      <c r="D5873" s="75">
        <v>11.87</v>
      </c>
      <c r="E5873" s="75">
        <v>11.87</v>
      </c>
      <c r="F5873" s="73" t="s">
        <v>17</v>
      </c>
    </row>
    <row r="5874" spans="1:6" x14ac:dyDescent="0.25">
      <c r="A5874" s="73">
        <v>2681</v>
      </c>
      <c r="B5874" s="74" t="s">
        <v>31340</v>
      </c>
      <c r="C5874" s="73" t="s">
        <v>59</v>
      </c>
      <c r="D5874" s="75">
        <v>19.399999999999999</v>
      </c>
      <c r="E5874" s="75">
        <v>19.399999999999999</v>
      </c>
      <c r="F5874" s="73" t="s">
        <v>17</v>
      </c>
    </row>
    <row r="5875" spans="1:6" x14ac:dyDescent="0.25">
      <c r="A5875" s="73">
        <v>2682</v>
      </c>
      <c r="B5875" s="74" t="s">
        <v>31341</v>
      </c>
      <c r="C5875" s="73" t="s">
        <v>59</v>
      </c>
      <c r="D5875" s="75">
        <v>28.31</v>
      </c>
      <c r="E5875" s="75">
        <v>28.31</v>
      </c>
      <c r="F5875" s="73" t="s">
        <v>17</v>
      </c>
    </row>
    <row r="5876" spans="1:6" x14ac:dyDescent="0.25">
      <c r="A5876" s="73">
        <v>2683</v>
      </c>
      <c r="B5876" s="74" t="s">
        <v>31342</v>
      </c>
      <c r="C5876" s="73" t="s">
        <v>59</v>
      </c>
      <c r="D5876" s="75">
        <v>55.94</v>
      </c>
      <c r="E5876" s="75">
        <v>55.94</v>
      </c>
      <c r="F5876" s="73" t="s">
        <v>17</v>
      </c>
    </row>
    <row r="5877" spans="1:6" x14ac:dyDescent="0.25">
      <c r="A5877" s="73">
        <v>2684</v>
      </c>
      <c r="B5877" s="74" t="s">
        <v>31343</v>
      </c>
      <c r="C5877" s="73" t="s">
        <v>59</v>
      </c>
      <c r="D5877" s="75">
        <v>10.8</v>
      </c>
      <c r="E5877" s="75">
        <v>10.8</v>
      </c>
      <c r="F5877" s="73" t="s">
        <v>17</v>
      </c>
    </row>
    <row r="5878" spans="1:6" x14ac:dyDescent="0.25">
      <c r="A5878" s="73">
        <v>2685</v>
      </c>
      <c r="B5878" s="74" t="s">
        <v>31344</v>
      </c>
      <c r="C5878" s="73" t="s">
        <v>59</v>
      </c>
      <c r="D5878" s="75">
        <v>8.11</v>
      </c>
      <c r="E5878" s="75">
        <v>8.11</v>
      </c>
      <c r="F5878" s="73" t="s">
        <v>17</v>
      </c>
    </row>
    <row r="5879" spans="1:6" x14ac:dyDescent="0.25">
      <c r="A5879" s="73">
        <v>2686</v>
      </c>
      <c r="B5879" s="74" t="s">
        <v>31345</v>
      </c>
      <c r="C5879" s="73" t="s">
        <v>59</v>
      </c>
      <c r="D5879" s="75">
        <v>35.5</v>
      </c>
      <c r="E5879" s="75">
        <v>35.5</v>
      </c>
      <c r="F5879" s="73" t="s">
        <v>17</v>
      </c>
    </row>
    <row r="5880" spans="1:6" x14ac:dyDescent="0.25">
      <c r="A5880" s="73">
        <v>2687</v>
      </c>
      <c r="B5880" s="74" t="s">
        <v>5675</v>
      </c>
      <c r="C5880" s="73" t="s">
        <v>59</v>
      </c>
      <c r="D5880" s="75">
        <v>2.12</v>
      </c>
      <c r="E5880" s="75">
        <v>2.12</v>
      </c>
      <c r="F5880" s="73" t="s">
        <v>17</v>
      </c>
    </row>
    <row r="5881" spans="1:6" x14ac:dyDescent="0.25">
      <c r="A5881" s="73">
        <v>2688</v>
      </c>
      <c r="B5881" s="74" t="s">
        <v>5676</v>
      </c>
      <c r="C5881" s="73" t="s">
        <v>59</v>
      </c>
      <c r="D5881" s="75">
        <v>2.73</v>
      </c>
      <c r="E5881" s="75">
        <v>2.73</v>
      </c>
      <c r="F5881" s="73" t="s">
        <v>17</v>
      </c>
    </row>
    <row r="5882" spans="1:6" x14ac:dyDescent="0.25">
      <c r="A5882" s="73">
        <v>2689</v>
      </c>
      <c r="B5882" s="74" t="s">
        <v>5677</v>
      </c>
      <c r="C5882" s="73" t="s">
        <v>59</v>
      </c>
      <c r="D5882" s="75">
        <v>2.52</v>
      </c>
      <c r="E5882" s="75">
        <v>2.52</v>
      </c>
      <c r="F5882" s="73" t="s">
        <v>17</v>
      </c>
    </row>
    <row r="5883" spans="1:6" x14ac:dyDescent="0.25">
      <c r="A5883" s="73">
        <v>2690</v>
      </c>
      <c r="B5883" s="74" t="s">
        <v>5678</v>
      </c>
      <c r="C5883" s="73" t="s">
        <v>59</v>
      </c>
      <c r="D5883" s="75">
        <v>4.67</v>
      </c>
      <c r="E5883" s="75">
        <v>4.67</v>
      </c>
      <c r="F5883" s="73" t="s">
        <v>17</v>
      </c>
    </row>
    <row r="5884" spans="1:6" ht="25.5" x14ac:dyDescent="0.25">
      <c r="A5884" s="73">
        <v>2731</v>
      </c>
      <c r="B5884" s="74" t="s">
        <v>5679</v>
      </c>
      <c r="C5884" s="73" t="s">
        <v>59</v>
      </c>
      <c r="D5884" s="75">
        <v>94.36</v>
      </c>
      <c r="E5884" s="75">
        <v>94.36</v>
      </c>
      <c r="F5884" s="73" t="s">
        <v>17</v>
      </c>
    </row>
    <row r="5885" spans="1:6" ht="25.5" x14ac:dyDescent="0.25">
      <c r="A5885" s="73">
        <v>2745</v>
      </c>
      <c r="B5885" s="74" t="s">
        <v>5680</v>
      </c>
      <c r="C5885" s="73" t="s">
        <v>59</v>
      </c>
      <c r="D5885" s="75">
        <v>3.3</v>
      </c>
      <c r="E5885" s="75">
        <v>3.3</v>
      </c>
      <c r="F5885" s="73" t="s">
        <v>17</v>
      </c>
    </row>
    <row r="5886" spans="1:6" ht="25.5" x14ac:dyDescent="0.25">
      <c r="A5886" s="73">
        <v>2747</v>
      </c>
      <c r="B5886" s="74" t="s">
        <v>5681</v>
      </c>
      <c r="C5886" s="73" t="s">
        <v>59</v>
      </c>
      <c r="D5886" s="75">
        <v>28.33</v>
      </c>
      <c r="E5886" s="75">
        <v>28.33</v>
      </c>
      <c r="F5886" s="73" t="s">
        <v>17</v>
      </c>
    </row>
    <row r="5887" spans="1:6" ht="25.5" x14ac:dyDescent="0.25">
      <c r="A5887" s="73">
        <v>2788</v>
      </c>
      <c r="B5887" s="74" t="s">
        <v>5683</v>
      </c>
      <c r="C5887" s="73" t="s">
        <v>59</v>
      </c>
      <c r="D5887" s="75">
        <v>195.08</v>
      </c>
      <c r="E5887" s="75">
        <v>195.08</v>
      </c>
      <c r="F5887" s="73" t="s">
        <v>17</v>
      </c>
    </row>
    <row r="5888" spans="1:6" ht="25.5" x14ac:dyDescent="0.25">
      <c r="A5888" s="73">
        <v>2794</v>
      </c>
      <c r="B5888" s="74" t="s">
        <v>5684</v>
      </c>
      <c r="C5888" s="73" t="s">
        <v>59</v>
      </c>
      <c r="D5888" s="75">
        <v>133.91</v>
      </c>
      <c r="E5888" s="75">
        <v>133.91</v>
      </c>
      <c r="F5888" s="73" t="s">
        <v>17</v>
      </c>
    </row>
    <row r="5889" spans="1:6" ht="25.5" x14ac:dyDescent="0.25">
      <c r="A5889" s="73">
        <v>3288</v>
      </c>
      <c r="B5889" s="74" t="s">
        <v>5685</v>
      </c>
      <c r="C5889" s="73" t="s">
        <v>59</v>
      </c>
      <c r="D5889" s="75">
        <v>10.7</v>
      </c>
      <c r="E5889" s="75">
        <v>10.7</v>
      </c>
      <c r="F5889" s="73" t="s">
        <v>17</v>
      </c>
    </row>
    <row r="5890" spans="1:6" ht="25.5" x14ac:dyDescent="0.25">
      <c r="A5890" s="73">
        <v>3671</v>
      </c>
      <c r="B5890" s="74" t="s">
        <v>5686</v>
      </c>
      <c r="C5890" s="73" t="s">
        <v>59</v>
      </c>
      <c r="D5890" s="75">
        <v>2.75</v>
      </c>
      <c r="E5890" s="75">
        <v>2.75</v>
      </c>
      <c r="F5890" s="73" t="s">
        <v>17</v>
      </c>
    </row>
    <row r="5891" spans="1:6" ht="25.5" x14ac:dyDescent="0.25">
      <c r="A5891" s="73">
        <v>3672</v>
      </c>
      <c r="B5891" s="74" t="s">
        <v>5687</v>
      </c>
      <c r="C5891" s="73" t="s">
        <v>59</v>
      </c>
      <c r="D5891" s="75">
        <v>2.91</v>
      </c>
      <c r="E5891" s="75">
        <v>2.91</v>
      </c>
      <c r="F5891" s="73" t="s">
        <v>17</v>
      </c>
    </row>
    <row r="5892" spans="1:6" ht="25.5" x14ac:dyDescent="0.25">
      <c r="A5892" s="73">
        <v>3673</v>
      </c>
      <c r="B5892" s="74" t="s">
        <v>5688</v>
      </c>
      <c r="C5892" s="73" t="s">
        <v>59</v>
      </c>
      <c r="D5892" s="75">
        <v>4.32</v>
      </c>
      <c r="E5892" s="75">
        <v>4.32</v>
      </c>
      <c r="F5892" s="73" t="s">
        <v>17</v>
      </c>
    </row>
    <row r="5893" spans="1:6" x14ac:dyDescent="0.25">
      <c r="A5893" s="73">
        <v>3674</v>
      </c>
      <c r="B5893" s="74" t="s">
        <v>5689</v>
      </c>
      <c r="C5893" s="73" t="s">
        <v>59</v>
      </c>
      <c r="D5893" s="75">
        <v>184.53</v>
      </c>
      <c r="E5893" s="75">
        <v>184.53</v>
      </c>
      <c r="F5893" s="73" t="s">
        <v>17</v>
      </c>
    </row>
    <row r="5894" spans="1:6" ht="25.5" x14ac:dyDescent="0.25">
      <c r="A5894" s="73">
        <v>3676</v>
      </c>
      <c r="B5894" s="74" t="s">
        <v>5690</v>
      </c>
      <c r="C5894" s="73" t="s">
        <v>59</v>
      </c>
      <c r="D5894" s="75">
        <v>1033.21</v>
      </c>
      <c r="E5894" s="75">
        <v>1033.21</v>
      </c>
      <c r="F5894" s="73" t="s">
        <v>17</v>
      </c>
    </row>
    <row r="5895" spans="1:6" ht="38.25" x14ac:dyDescent="0.25">
      <c r="A5895" s="73">
        <v>3678</v>
      </c>
      <c r="B5895" s="74" t="s">
        <v>5691</v>
      </c>
      <c r="C5895" s="73" t="s">
        <v>59</v>
      </c>
      <c r="D5895" s="75">
        <v>190.25</v>
      </c>
      <c r="E5895" s="75">
        <v>190.25</v>
      </c>
      <c r="F5895" s="73" t="s">
        <v>17</v>
      </c>
    </row>
    <row r="5896" spans="1:6" ht="25.5" x14ac:dyDescent="0.25">
      <c r="A5896" s="73">
        <v>3679</v>
      </c>
      <c r="B5896" s="74" t="s">
        <v>5692</v>
      </c>
      <c r="C5896" s="73" t="s">
        <v>59</v>
      </c>
      <c r="D5896" s="75">
        <v>854.8</v>
      </c>
      <c r="E5896" s="75">
        <v>854.8</v>
      </c>
      <c r="F5896" s="73" t="s">
        <v>17</v>
      </c>
    </row>
    <row r="5897" spans="1:6" x14ac:dyDescent="0.25">
      <c r="A5897" s="73">
        <v>3681</v>
      </c>
      <c r="B5897" s="74" t="s">
        <v>5693</v>
      </c>
      <c r="C5897" s="73" t="s">
        <v>59</v>
      </c>
      <c r="D5897" s="75">
        <v>274.55</v>
      </c>
      <c r="E5897" s="75">
        <v>274.55</v>
      </c>
      <c r="F5897" s="73" t="s">
        <v>17</v>
      </c>
    </row>
    <row r="5898" spans="1:6" ht="25.5" x14ac:dyDescent="0.25">
      <c r="A5898" s="73">
        <v>3990</v>
      </c>
      <c r="B5898" s="74" t="s">
        <v>5694</v>
      </c>
      <c r="C5898" s="73" t="s">
        <v>59</v>
      </c>
      <c r="D5898" s="75">
        <v>31.36</v>
      </c>
      <c r="E5898" s="75">
        <v>31.36</v>
      </c>
      <c r="F5898" s="73" t="s">
        <v>17</v>
      </c>
    </row>
    <row r="5899" spans="1:6" ht="25.5" x14ac:dyDescent="0.25">
      <c r="A5899" s="73">
        <v>3992</v>
      </c>
      <c r="B5899" s="74" t="s">
        <v>5695</v>
      </c>
      <c r="C5899" s="73" t="s">
        <v>59</v>
      </c>
      <c r="D5899" s="75">
        <v>42.34</v>
      </c>
      <c r="E5899" s="75">
        <v>42.34</v>
      </c>
      <c r="F5899" s="73" t="s">
        <v>17</v>
      </c>
    </row>
    <row r="5900" spans="1:6" ht="25.5" x14ac:dyDescent="0.25">
      <c r="A5900" s="73">
        <v>4059</v>
      </c>
      <c r="B5900" s="74" t="s">
        <v>5696</v>
      </c>
      <c r="C5900" s="73" t="s">
        <v>59</v>
      </c>
      <c r="D5900" s="75">
        <v>49.42</v>
      </c>
      <c r="E5900" s="75">
        <v>49.42</v>
      </c>
      <c r="F5900" s="73" t="s">
        <v>17</v>
      </c>
    </row>
    <row r="5901" spans="1:6" ht="25.5" x14ac:dyDescent="0.25">
      <c r="A5901" s="73">
        <v>4115</v>
      </c>
      <c r="B5901" s="74" t="s">
        <v>5697</v>
      </c>
      <c r="C5901" s="73" t="s">
        <v>59</v>
      </c>
      <c r="D5901" s="75">
        <v>24.99</v>
      </c>
      <c r="E5901" s="75">
        <v>24.99</v>
      </c>
      <c r="F5901" s="73" t="s">
        <v>17</v>
      </c>
    </row>
    <row r="5902" spans="1:6" ht="25.5" x14ac:dyDescent="0.25">
      <c r="A5902" s="73">
        <v>4119</v>
      </c>
      <c r="B5902" s="74" t="s">
        <v>5698</v>
      </c>
      <c r="C5902" s="73" t="s">
        <v>59</v>
      </c>
      <c r="D5902" s="75">
        <v>50.48</v>
      </c>
      <c r="E5902" s="75">
        <v>50.48</v>
      </c>
      <c r="F5902" s="73" t="s">
        <v>17</v>
      </c>
    </row>
    <row r="5903" spans="1:6" ht="25.5" x14ac:dyDescent="0.25">
      <c r="A5903" s="73">
        <v>4400</v>
      </c>
      <c r="B5903" s="74" t="s">
        <v>5699</v>
      </c>
      <c r="C5903" s="73" t="s">
        <v>59</v>
      </c>
      <c r="D5903" s="75">
        <v>29.04</v>
      </c>
      <c r="E5903" s="75">
        <v>29.04</v>
      </c>
      <c r="F5903" s="73" t="s">
        <v>17</v>
      </c>
    </row>
    <row r="5904" spans="1:6" ht="25.5" x14ac:dyDescent="0.25">
      <c r="A5904" s="73">
        <v>4408</v>
      </c>
      <c r="B5904" s="74" t="s">
        <v>5700</v>
      </c>
      <c r="C5904" s="73" t="s">
        <v>59</v>
      </c>
      <c r="D5904" s="75">
        <v>3.47</v>
      </c>
      <c r="E5904" s="75">
        <v>3.47</v>
      </c>
      <c r="F5904" s="73" t="s">
        <v>17</v>
      </c>
    </row>
    <row r="5905" spans="1:6" ht="25.5" x14ac:dyDescent="0.25">
      <c r="A5905" s="73">
        <v>4412</v>
      </c>
      <c r="B5905" s="74" t="s">
        <v>5701</v>
      </c>
      <c r="C5905" s="73" t="s">
        <v>59</v>
      </c>
      <c r="D5905" s="75">
        <v>2.78</v>
      </c>
      <c r="E5905" s="75">
        <v>2.78</v>
      </c>
      <c r="F5905" s="73" t="s">
        <v>17</v>
      </c>
    </row>
    <row r="5906" spans="1:6" ht="38.25" x14ac:dyDescent="0.25">
      <c r="A5906" s="73">
        <v>4415</v>
      </c>
      <c r="B5906" s="74" t="s">
        <v>5702</v>
      </c>
      <c r="C5906" s="73" t="s">
        <v>59</v>
      </c>
      <c r="D5906" s="75">
        <v>6.9</v>
      </c>
      <c r="E5906" s="75">
        <v>6.9</v>
      </c>
      <c r="F5906" s="73" t="s">
        <v>17</v>
      </c>
    </row>
    <row r="5907" spans="1:6" ht="38.25" x14ac:dyDescent="0.25">
      <c r="A5907" s="73">
        <v>4417</v>
      </c>
      <c r="B5907" s="74" t="s">
        <v>5703</v>
      </c>
      <c r="C5907" s="73" t="s">
        <v>59</v>
      </c>
      <c r="D5907" s="75">
        <v>9.93</v>
      </c>
      <c r="E5907" s="75">
        <v>9.93</v>
      </c>
      <c r="F5907" s="73" t="s">
        <v>17</v>
      </c>
    </row>
    <row r="5908" spans="1:6" ht="25.5" x14ac:dyDescent="0.25">
      <c r="A5908" s="73">
        <v>4425</v>
      </c>
      <c r="B5908" s="74" t="s">
        <v>5704</v>
      </c>
      <c r="C5908" s="73" t="s">
        <v>59</v>
      </c>
      <c r="D5908" s="75">
        <v>38.6</v>
      </c>
      <c r="E5908" s="75">
        <v>38.6</v>
      </c>
      <c r="F5908" s="73" t="s">
        <v>17</v>
      </c>
    </row>
    <row r="5909" spans="1:6" ht="25.5" x14ac:dyDescent="0.25">
      <c r="A5909" s="73">
        <v>4430</v>
      </c>
      <c r="B5909" s="74" t="s">
        <v>5705</v>
      </c>
      <c r="C5909" s="73" t="s">
        <v>59</v>
      </c>
      <c r="D5909" s="75">
        <v>18.25</v>
      </c>
      <c r="E5909" s="75">
        <v>18.25</v>
      </c>
      <c r="F5909" s="73" t="s">
        <v>17</v>
      </c>
    </row>
    <row r="5910" spans="1:6" ht="25.5" x14ac:dyDescent="0.25">
      <c r="A5910" s="73">
        <v>4433</v>
      </c>
      <c r="B5910" s="74" t="s">
        <v>5706</v>
      </c>
      <c r="C5910" s="73" t="s">
        <v>59</v>
      </c>
      <c r="D5910" s="75">
        <v>35.69</v>
      </c>
      <c r="E5910" s="75">
        <v>35.69</v>
      </c>
      <c r="F5910" s="73" t="s">
        <v>17</v>
      </c>
    </row>
    <row r="5911" spans="1:6" ht="38.25" x14ac:dyDescent="0.25">
      <c r="A5911" s="73">
        <v>4437</v>
      </c>
      <c r="B5911" s="74" t="s">
        <v>5707</v>
      </c>
      <c r="C5911" s="73" t="s">
        <v>59</v>
      </c>
      <c r="D5911" s="75">
        <v>125.47</v>
      </c>
      <c r="E5911" s="75">
        <v>125.47</v>
      </c>
      <c r="F5911" s="73" t="s">
        <v>17</v>
      </c>
    </row>
    <row r="5912" spans="1:6" x14ac:dyDescent="0.25">
      <c r="A5912" s="73">
        <v>4448</v>
      </c>
      <c r="B5912" s="74" t="s">
        <v>5708</v>
      </c>
      <c r="C5912" s="73" t="s">
        <v>59</v>
      </c>
      <c r="D5912" s="75">
        <v>20.87</v>
      </c>
      <c r="E5912" s="75">
        <v>20.87</v>
      </c>
      <c r="F5912" s="73" t="s">
        <v>17</v>
      </c>
    </row>
    <row r="5913" spans="1:6" ht="38.25" x14ac:dyDescent="0.25">
      <c r="A5913" s="73">
        <v>4460</v>
      </c>
      <c r="B5913" s="74" t="s">
        <v>5709</v>
      </c>
      <c r="C5913" s="73" t="s">
        <v>59</v>
      </c>
      <c r="D5913" s="75">
        <v>12.88</v>
      </c>
      <c r="E5913" s="75">
        <v>12.88</v>
      </c>
      <c r="F5913" s="73" t="s">
        <v>17</v>
      </c>
    </row>
    <row r="5914" spans="1:6" ht="38.25" x14ac:dyDescent="0.25">
      <c r="A5914" s="73">
        <v>4465</v>
      </c>
      <c r="B5914" s="74" t="s">
        <v>5710</v>
      </c>
      <c r="C5914" s="73" t="s">
        <v>59</v>
      </c>
      <c r="D5914" s="75">
        <v>60.45</v>
      </c>
      <c r="E5914" s="75">
        <v>60.45</v>
      </c>
      <c r="F5914" s="73" t="s">
        <v>17</v>
      </c>
    </row>
    <row r="5915" spans="1:6" ht="38.25" x14ac:dyDescent="0.25">
      <c r="A5915" s="73">
        <v>4470</v>
      </c>
      <c r="B5915" s="74" t="s">
        <v>5711</v>
      </c>
      <c r="C5915" s="73" t="s">
        <v>59</v>
      </c>
      <c r="D5915" s="75">
        <v>167.3</v>
      </c>
      <c r="E5915" s="75">
        <v>167.3</v>
      </c>
      <c r="F5915" s="73" t="s">
        <v>17</v>
      </c>
    </row>
    <row r="5916" spans="1:6" ht="25.5" x14ac:dyDescent="0.25">
      <c r="A5916" s="73">
        <v>4472</v>
      </c>
      <c r="B5916" s="74" t="s">
        <v>5712</v>
      </c>
      <c r="C5916" s="73" t="s">
        <v>59</v>
      </c>
      <c r="D5916" s="75">
        <v>48.22</v>
      </c>
      <c r="E5916" s="75">
        <v>48.22</v>
      </c>
      <c r="F5916" s="73" t="s">
        <v>17</v>
      </c>
    </row>
    <row r="5917" spans="1:6" ht="25.5" x14ac:dyDescent="0.25">
      <c r="A5917" s="73">
        <v>4481</v>
      </c>
      <c r="B5917" s="74" t="s">
        <v>5713</v>
      </c>
      <c r="C5917" s="73" t="s">
        <v>59</v>
      </c>
      <c r="D5917" s="75">
        <v>74.61</v>
      </c>
      <c r="E5917" s="75">
        <v>74.61</v>
      </c>
      <c r="F5917" s="73" t="s">
        <v>17</v>
      </c>
    </row>
    <row r="5918" spans="1:6" ht="25.5" x14ac:dyDescent="0.25">
      <c r="A5918" s="73">
        <v>4491</v>
      </c>
      <c r="B5918" s="74" t="s">
        <v>5714</v>
      </c>
      <c r="C5918" s="73" t="s">
        <v>59</v>
      </c>
      <c r="D5918" s="75">
        <v>7.88</v>
      </c>
      <c r="E5918" s="75">
        <v>7.88</v>
      </c>
      <c r="F5918" s="73" t="s">
        <v>17</v>
      </c>
    </row>
    <row r="5919" spans="1:6" x14ac:dyDescent="0.25">
      <c r="A5919" s="73">
        <v>4500</v>
      </c>
      <c r="B5919" s="74" t="s">
        <v>5715</v>
      </c>
      <c r="C5919" s="73" t="s">
        <v>59</v>
      </c>
      <c r="D5919" s="75">
        <v>15.19</v>
      </c>
      <c r="E5919" s="75">
        <v>15.19</v>
      </c>
      <c r="F5919" s="73" t="s">
        <v>17</v>
      </c>
    </row>
    <row r="5920" spans="1:6" x14ac:dyDescent="0.25">
      <c r="A5920" s="73">
        <v>4509</v>
      </c>
      <c r="B5920" s="74" t="s">
        <v>5716</v>
      </c>
      <c r="C5920" s="73" t="s">
        <v>59</v>
      </c>
      <c r="D5920" s="75">
        <v>4</v>
      </c>
      <c r="E5920" s="75">
        <v>4</v>
      </c>
      <c r="F5920" s="73" t="s">
        <v>17</v>
      </c>
    </row>
    <row r="5921" spans="1:6" x14ac:dyDescent="0.25">
      <c r="A5921" s="73">
        <v>4512</v>
      </c>
      <c r="B5921" s="74" t="s">
        <v>5717</v>
      </c>
      <c r="C5921" s="73" t="s">
        <v>59</v>
      </c>
      <c r="D5921" s="75">
        <v>1.91</v>
      </c>
      <c r="E5921" s="75">
        <v>1.91</v>
      </c>
      <c r="F5921" s="73" t="s">
        <v>17</v>
      </c>
    </row>
    <row r="5922" spans="1:6" x14ac:dyDescent="0.25">
      <c r="A5922" s="73">
        <v>4513</v>
      </c>
      <c r="B5922" s="74" t="s">
        <v>5718</v>
      </c>
      <c r="C5922" s="73" t="s">
        <v>59</v>
      </c>
      <c r="D5922" s="75">
        <v>5.54</v>
      </c>
      <c r="E5922" s="75">
        <v>5.54</v>
      </c>
      <c r="F5922" s="73" t="s">
        <v>17</v>
      </c>
    </row>
    <row r="5923" spans="1:6" x14ac:dyDescent="0.25">
      <c r="A5923" s="73">
        <v>4517</v>
      </c>
      <c r="B5923" s="74" t="s">
        <v>5719</v>
      </c>
      <c r="C5923" s="73" t="s">
        <v>59</v>
      </c>
      <c r="D5923" s="75">
        <v>2.75</v>
      </c>
      <c r="E5923" s="75">
        <v>2.75</v>
      </c>
      <c r="F5923" s="73" t="s">
        <v>17</v>
      </c>
    </row>
    <row r="5924" spans="1:6" x14ac:dyDescent="0.25">
      <c r="A5924" s="73">
        <v>4803</v>
      </c>
      <c r="B5924" s="74" t="s">
        <v>5720</v>
      </c>
      <c r="C5924" s="73" t="s">
        <v>59</v>
      </c>
      <c r="D5924" s="75">
        <v>31.93</v>
      </c>
      <c r="E5924" s="75">
        <v>31.93</v>
      </c>
      <c r="F5924" s="73" t="s">
        <v>17</v>
      </c>
    </row>
    <row r="5925" spans="1:6" x14ac:dyDescent="0.25">
      <c r="A5925" s="73">
        <v>4804</v>
      </c>
      <c r="B5925" s="74" t="s">
        <v>5721</v>
      </c>
      <c r="C5925" s="73" t="s">
        <v>59</v>
      </c>
      <c r="D5925" s="75">
        <v>24.51</v>
      </c>
      <c r="E5925" s="75">
        <v>24.51</v>
      </c>
      <c r="F5925" s="73" t="s">
        <v>17</v>
      </c>
    </row>
    <row r="5926" spans="1:6" x14ac:dyDescent="0.25">
      <c r="A5926" s="73">
        <v>4806</v>
      </c>
      <c r="B5926" s="74" t="s">
        <v>5722</v>
      </c>
      <c r="C5926" s="73" t="s">
        <v>59</v>
      </c>
      <c r="D5926" s="75">
        <v>18.54</v>
      </c>
      <c r="E5926" s="75">
        <v>18.54</v>
      </c>
      <c r="F5926" s="73" t="s">
        <v>17</v>
      </c>
    </row>
    <row r="5927" spans="1:6" ht="25.5" x14ac:dyDescent="0.25">
      <c r="A5927" s="73">
        <v>4825</v>
      </c>
      <c r="B5927" s="74" t="s">
        <v>5723</v>
      </c>
      <c r="C5927" s="73" t="s">
        <v>59</v>
      </c>
      <c r="D5927" s="75">
        <v>114.05</v>
      </c>
      <c r="E5927" s="75">
        <v>114.05</v>
      </c>
      <c r="F5927" s="73" t="s">
        <v>17</v>
      </c>
    </row>
    <row r="5928" spans="1:6" ht="25.5" x14ac:dyDescent="0.25">
      <c r="A5928" s="73">
        <v>4826</v>
      </c>
      <c r="B5928" s="74" t="s">
        <v>5724</v>
      </c>
      <c r="C5928" s="73" t="s">
        <v>59</v>
      </c>
      <c r="D5928" s="75">
        <v>82.39</v>
      </c>
      <c r="E5928" s="75">
        <v>82.39</v>
      </c>
      <c r="F5928" s="73" t="s">
        <v>17</v>
      </c>
    </row>
    <row r="5929" spans="1:6" ht="25.5" x14ac:dyDescent="0.25">
      <c r="A5929" s="73">
        <v>4828</v>
      </c>
      <c r="B5929" s="74" t="s">
        <v>5725</v>
      </c>
      <c r="C5929" s="73" t="s">
        <v>59</v>
      </c>
      <c r="D5929" s="75">
        <v>57.65</v>
      </c>
      <c r="E5929" s="75">
        <v>57.65</v>
      </c>
      <c r="F5929" s="73" t="s">
        <v>17</v>
      </c>
    </row>
    <row r="5930" spans="1:6" ht="25.5" x14ac:dyDescent="0.25">
      <c r="A5930" s="73">
        <v>4829</v>
      </c>
      <c r="B5930" s="74" t="s">
        <v>5726</v>
      </c>
      <c r="C5930" s="73" t="s">
        <v>59</v>
      </c>
      <c r="D5930" s="75">
        <v>38.630000000000003</v>
      </c>
      <c r="E5930" s="75">
        <v>38.630000000000003</v>
      </c>
      <c r="F5930" s="73" t="s">
        <v>17</v>
      </c>
    </row>
    <row r="5931" spans="1:6" ht="38.25" x14ac:dyDescent="0.25">
      <c r="A5931" s="73">
        <v>6189</v>
      </c>
      <c r="B5931" s="74" t="s">
        <v>5727</v>
      </c>
      <c r="C5931" s="73" t="s">
        <v>59</v>
      </c>
      <c r="D5931" s="75">
        <v>37.64</v>
      </c>
      <c r="E5931" s="75">
        <v>37.64</v>
      </c>
      <c r="F5931" s="73" t="s">
        <v>17</v>
      </c>
    </row>
    <row r="5932" spans="1:6" ht="38.25" x14ac:dyDescent="0.25">
      <c r="A5932" s="73">
        <v>6193</v>
      </c>
      <c r="B5932" s="74" t="s">
        <v>5728</v>
      </c>
      <c r="C5932" s="73" t="s">
        <v>59</v>
      </c>
      <c r="D5932" s="75">
        <v>25.79</v>
      </c>
      <c r="E5932" s="75">
        <v>25.79</v>
      </c>
      <c r="F5932" s="73" t="s">
        <v>17</v>
      </c>
    </row>
    <row r="5933" spans="1:6" x14ac:dyDescent="0.25">
      <c r="A5933" s="73">
        <v>6194</v>
      </c>
      <c r="B5933" s="74" t="s">
        <v>5729</v>
      </c>
      <c r="C5933" s="73" t="s">
        <v>59</v>
      </c>
      <c r="D5933" s="75">
        <v>5.62</v>
      </c>
      <c r="E5933" s="75">
        <v>5.62</v>
      </c>
      <c r="F5933" s="73" t="s">
        <v>17</v>
      </c>
    </row>
    <row r="5934" spans="1:6" x14ac:dyDescent="0.25">
      <c r="A5934" s="73">
        <v>6212</v>
      </c>
      <c r="B5934" s="74" t="s">
        <v>5730</v>
      </c>
      <c r="C5934" s="73" t="s">
        <v>59</v>
      </c>
      <c r="D5934" s="75">
        <v>13.07</v>
      </c>
      <c r="E5934" s="75">
        <v>13.07</v>
      </c>
      <c r="F5934" s="73" t="s">
        <v>17</v>
      </c>
    </row>
    <row r="5935" spans="1:6" ht="25.5" x14ac:dyDescent="0.25">
      <c r="A5935" s="73">
        <v>7691</v>
      </c>
      <c r="B5935" s="74" t="s">
        <v>5731</v>
      </c>
      <c r="C5935" s="73" t="s">
        <v>59</v>
      </c>
      <c r="D5935" s="75">
        <v>26.73</v>
      </c>
      <c r="E5935" s="75">
        <v>26.73</v>
      </c>
      <c r="F5935" s="73" t="s">
        <v>17</v>
      </c>
    </row>
    <row r="5936" spans="1:6" ht="25.5" x14ac:dyDescent="0.25">
      <c r="A5936" s="73">
        <v>7692</v>
      </c>
      <c r="B5936" s="74" t="s">
        <v>5732</v>
      </c>
      <c r="C5936" s="73" t="s">
        <v>59</v>
      </c>
      <c r="D5936" s="75">
        <v>364.89</v>
      </c>
      <c r="E5936" s="75">
        <v>364.89</v>
      </c>
      <c r="F5936" s="73" t="s">
        <v>17</v>
      </c>
    </row>
    <row r="5937" spans="1:6" ht="25.5" x14ac:dyDescent="0.25">
      <c r="A5937" s="73">
        <v>7693</v>
      </c>
      <c r="B5937" s="74" t="s">
        <v>5733</v>
      </c>
      <c r="C5937" s="73" t="s">
        <v>59</v>
      </c>
      <c r="D5937" s="75">
        <v>243.72</v>
      </c>
      <c r="E5937" s="75">
        <v>243.72</v>
      </c>
      <c r="F5937" s="73" t="s">
        <v>17</v>
      </c>
    </row>
    <row r="5938" spans="1:6" ht="25.5" x14ac:dyDescent="0.25">
      <c r="A5938" s="73">
        <v>7694</v>
      </c>
      <c r="B5938" s="74" t="s">
        <v>5734</v>
      </c>
      <c r="C5938" s="73" t="s">
        <v>59</v>
      </c>
      <c r="D5938" s="75">
        <v>176.97</v>
      </c>
      <c r="E5938" s="75">
        <v>176.97</v>
      </c>
      <c r="F5938" s="73" t="s">
        <v>17</v>
      </c>
    </row>
    <row r="5939" spans="1:6" ht="25.5" x14ac:dyDescent="0.25">
      <c r="A5939" s="73">
        <v>7695</v>
      </c>
      <c r="B5939" s="74" t="s">
        <v>5735</v>
      </c>
      <c r="C5939" s="73" t="s">
        <v>59</v>
      </c>
      <c r="D5939" s="75">
        <v>395.73</v>
      </c>
      <c r="E5939" s="75">
        <v>395.73</v>
      </c>
      <c r="F5939" s="73" t="s">
        <v>17</v>
      </c>
    </row>
    <row r="5940" spans="1:6" ht="25.5" x14ac:dyDescent="0.25">
      <c r="A5940" s="73">
        <v>7696</v>
      </c>
      <c r="B5940" s="74" t="s">
        <v>5736</v>
      </c>
      <c r="C5940" s="73" t="s">
        <v>59</v>
      </c>
      <c r="D5940" s="75">
        <v>105.97</v>
      </c>
      <c r="E5940" s="75">
        <v>105.97</v>
      </c>
      <c r="F5940" s="73" t="s">
        <v>17</v>
      </c>
    </row>
    <row r="5941" spans="1:6" ht="25.5" x14ac:dyDescent="0.25">
      <c r="A5941" s="73">
        <v>7697</v>
      </c>
      <c r="B5941" s="74" t="s">
        <v>5737</v>
      </c>
      <c r="C5941" s="73" t="s">
        <v>59</v>
      </c>
      <c r="D5941" s="75">
        <v>73.48</v>
      </c>
      <c r="E5941" s="75">
        <v>73.48</v>
      </c>
      <c r="F5941" s="73" t="s">
        <v>17</v>
      </c>
    </row>
    <row r="5942" spans="1:6" ht="25.5" x14ac:dyDescent="0.25">
      <c r="A5942" s="73">
        <v>7698</v>
      </c>
      <c r="B5942" s="74" t="s">
        <v>5738</v>
      </c>
      <c r="C5942" s="73" t="s">
        <v>59</v>
      </c>
      <c r="D5942" s="75">
        <v>63.26</v>
      </c>
      <c r="E5942" s="75">
        <v>63.26</v>
      </c>
      <c r="F5942" s="73" t="s">
        <v>17</v>
      </c>
    </row>
    <row r="5943" spans="1:6" ht="25.5" x14ac:dyDescent="0.25">
      <c r="A5943" s="73">
        <v>7700</v>
      </c>
      <c r="B5943" s="74" t="s">
        <v>5739</v>
      </c>
      <c r="C5943" s="73" t="s">
        <v>59</v>
      </c>
      <c r="D5943" s="75">
        <v>33.799999999999997</v>
      </c>
      <c r="E5943" s="75">
        <v>33.799999999999997</v>
      </c>
      <c r="F5943" s="73" t="s">
        <v>17</v>
      </c>
    </row>
    <row r="5944" spans="1:6" ht="25.5" x14ac:dyDescent="0.25">
      <c r="A5944" s="73">
        <v>7701</v>
      </c>
      <c r="B5944" s="74" t="s">
        <v>5740</v>
      </c>
      <c r="C5944" s="73" t="s">
        <v>59</v>
      </c>
      <c r="D5944" s="75">
        <v>131.51</v>
      </c>
      <c r="E5944" s="75">
        <v>131.51</v>
      </c>
      <c r="F5944" s="73" t="s">
        <v>17</v>
      </c>
    </row>
    <row r="5945" spans="1:6" ht="25.5" x14ac:dyDescent="0.25">
      <c r="A5945" s="73">
        <v>7714</v>
      </c>
      <c r="B5945" s="74" t="s">
        <v>5741</v>
      </c>
      <c r="C5945" s="73" t="s">
        <v>59</v>
      </c>
      <c r="D5945" s="75">
        <v>151.43</v>
      </c>
      <c r="E5945" s="75">
        <v>151.43</v>
      </c>
      <c r="F5945" s="73" t="s">
        <v>17</v>
      </c>
    </row>
    <row r="5946" spans="1:6" ht="38.25" x14ac:dyDescent="0.25">
      <c r="A5946" s="73">
        <v>7720</v>
      </c>
      <c r="B5946" s="74" t="s">
        <v>5742</v>
      </c>
      <c r="C5946" s="73" t="s">
        <v>59</v>
      </c>
      <c r="D5946" s="75">
        <v>960.11</v>
      </c>
      <c r="E5946" s="75">
        <v>960.11</v>
      </c>
      <c r="F5946" s="73" t="s">
        <v>17</v>
      </c>
    </row>
    <row r="5947" spans="1:6" ht="25.5" x14ac:dyDescent="0.25">
      <c r="A5947" s="73">
        <v>7722</v>
      </c>
      <c r="B5947" s="74" t="s">
        <v>5743</v>
      </c>
      <c r="C5947" s="73" t="s">
        <v>59</v>
      </c>
      <c r="D5947" s="75">
        <v>325.52999999999997</v>
      </c>
      <c r="E5947" s="75">
        <v>325.52999999999997</v>
      </c>
      <c r="F5947" s="73" t="s">
        <v>17</v>
      </c>
    </row>
    <row r="5948" spans="1:6" ht="25.5" x14ac:dyDescent="0.25">
      <c r="A5948" s="73">
        <v>7725</v>
      </c>
      <c r="B5948" s="74" t="s">
        <v>5744</v>
      </c>
      <c r="C5948" s="73" t="s">
        <v>59</v>
      </c>
      <c r="D5948" s="75">
        <v>245.18</v>
      </c>
      <c r="E5948" s="75">
        <v>245.18</v>
      </c>
      <c r="F5948" s="73" t="s">
        <v>17</v>
      </c>
    </row>
    <row r="5949" spans="1:6" ht="25.5" x14ac:dyDescent="0.25">
      <c r="A5949" s="73">
        <v>7727</v>
      </c>
      <c r="B5949" s="74" t="s">
        <v>5745</v>
      </c>
      <c r="C5949" s="73" t="s">
        <v>59</v>
      </c>
      <c r="D5949" s="75">
        <v>3214.12</v>
      </c>
      <c r="E5949" s="75">
        <v>3214.12</v>
      </c>
      <c r="F5949" s="73" t="s">
        <v>17</v>
      </c>
    </row>
    <row r="5950" spans="1:6" ht="38.25" x14ac:dyDescent="0.25">
      <c r="A5950" s="73">
        <v>7733</v>
      </c>
      <c r="B5950" s="74" t="s">
        <v>5746</v>
      </c>
      <c r="C5950" s="73" t="s">
        <v>59</v>
      </c>
      <c r="D5950" s="75">
        <v>700.51</v>
      </c>
      <c r="E5950" s="75">
        <v>700.51</v>
      </c>
      <c r="F5950" s="73" t="s">
        <v>17</v>
      </c>
    </row>
    <row r="5951" spans="1:6" ht="38.25" x14ac:dyDescent="0.25">
      <c r="A5951" s="73">
        <v>7734</v>
      </c>
      <c r="B5951" s="74" t="s">
        <v>5747</v>
      </c>
      <c r="C5951" s="73" t="s">
        <v>59</v>
      </c>
      <c r="D5951" s="75">
        <v>1086.82</v>
      </c>
      <c r="E5951" s="75">
        <v>1086.82</v>
      </c>
      <c r="F5951" s="73" t="s">
        <v>17</v>
      </c>
    </row>
    <row r="5952" spans="1:6" ht="38.25" x14ac:dyDescent="0.25">
      <c r="A5952" s="73">
        <v>7735</v>
      </c>
      <c r="B5952" s="74" t="s">
        <v>5748</v>
      </c>
      <c r="C5952" s="73" t="s">
        <v>59</v>
      </c>
      <c r="D5952" s="75">
        <v>1225.9000000000001</v>
      </c>
      <c r="E5952" s="75">
        <v>1225.9000000000001</v>
      </c>
      <c r="F5952" s="73" t="s">
        <v>17</v>
      </c>
    </row>
    <row r="5953" spans="1:6" ht="38.25" x14ac:dyDescent="0.25">
      <c r="A5953" s="73">
        <v>7740</v>
      </c>
      <c r="B5953" s="74" t="s">
        <v>5749</v>
      </c>
      <c r="C5953" s="73" t="s">
        <v>59</v>
      </c>
      <c r="D5953" s="75">
        <v>206.03</v>
      </c>
      <c r="E5953" s="75">
        <v>206.03</v>
      </c>
      <c r="F5953" s="73" t="s">
        <v>17</v>
      </c>
    </row>
    <row r="5954" spans="1:6" ht="38.25" x14ac:dyDescent="0.25">
      <c r="A5954" s="73">
        <v>7741</v>
      </c>
      <c r="B5954" s="74" t="s">
        <v>5750</v>
      </c>
      <c r="C5954" s="73" t="s">
        <v>59</v>
      </c>
      <c r="D5954" s="75">
        <v>381.16</v>
      </c>
      <c r="E5954" s="75">
        <v>381.16</v>
      </c>
      <c r="F5954" s="73" t="s">
        <v>17</v>
      </c>
    </row>
    <row r="5955" spans="1:6" ht="25.5" x14ac:dyDescent="0.25">
      <c r="A5955" s="73">
        <v>7742</v>
      </c>
      <c r="B5955" s="74" t="s">
        <v>5751</v>
      </c>
      <c r="C5955" s="73" t="s">
        <v>59</v>
      </c>
      <c r="D5955" s="75">
        <v>334.18</v>
      </c>
      <c r="E5955" s="75">
        <v>334.18</v>
      </c>
      <c r="F5955" s="73" t="s">
        <v>17</v>
      </c>
    </row>
    <row r="5956" spans="1:6" ht="38.25" x14ac:dyDescent="0.25">
      <c r="A5956" s="73">
        <v>7743</v>
      </c>
      <c r="B5956" s="74" t="s">
        <v>5752</v>
      </c>
      <c r="C5956" s="73" t="s">
        <v>59</v>
      </c>
      <c r="D5956" s="75">
        <v>536.71</v>
      </c>
      <c r="E5956" s="75">
        <v>536.71</v>
      </c>
      <c r="F5956" s="73" t="s">
        <v>17</v>
      </c>
    </row>
    <row r="5957" spans="1:6" ht="38.25" x14ac:dyDescent="0.25">
      <c r="A5957" s="73">
        <v>7744</v>
      </c>
      <c r="B5957" s="74" t="s">
        <v>5753</v>
      </c>
      <c r="C5957" s="73" t="s">
        <v>59</v>
      </c>
      <c r="D5957" s="75">
        <v>610.88</v>
      </c>
      <c r="E5957" s="75">
        <v>610.88</v>
      </c>
      <c r="F5957" s="73" t="s">
        <v>17</v>
      </c>
    </row>
    <row r="5958" spans="1:6" ht="25.5" x14ac:dyDescent="0.25">
      <c r="A5958" s="73">
        <v>7745</v>
      </c>
      <c r="B5958" s="74" t="s">
        <v>5754</v>
      </c>
      <c r="C5958" s="73" t="s">
        <v>59</v>
      </c>
      <c r="D5958" s="75">
        <v>126.71</v>
      </c>
      <c r="E5958" s="75">
        <v>126.71</v>
      </c>
      <c r="F5958" s="73" t="s">
        <v>17</v>
      </c>
    </row>
    <row r="5959" spans="1:6" ht="25.5" x14ac:dyDescent="0.25">
      <c r="A5959" s="73">
        <v>7750</v>
      </c>
      <c r="B5959" s="74" t="s">
        <v>5755</v>
      </c>
      <c r="C5959" s="73" t="s">
        <v>59</v>
      </c>
      <c r="D5959" s="75">
        <v>407.94</v>
      </c>
      <c r="E5959" s="75">
        <v>407.94</v>
      </c>
      <c r="F5959" s="73" t="s">
        <v>17</v>
      </c>
    </row>
    <row r="5960" spans="1:6" ht="25.5" x14ac:dyDescent="0.25">
      <c r="A5960" s="73">
        <v>7752</v>
      </c>
      <c r="B5960" s="74" t="s">
        <v>5756</v>
      </c>
      <c r="C5960" s="73" t="s">
        <v>59</v>
      </c>
      <c r="D5960" s="75">
        <v>162.76</v>
      </c>
      <c r="E5960" s="75">
        <v>162.76</v>
      </c>
      <c r="F5960" s="73" t="s">
        <v>17</v>
      </c>
    </row>
    <row r="5961" spans="1:6" ht="25.5" x14ac:dyDescent="0.25">
      <c r="A5961" s="73">
        <v>7753</v>
      </c>
      <c r="B5961" s="74" t="s">
        <v>5757</v>
      </c>
      <c r="C5961" s="73" t="s">
        <v>59</v>
      </c>
      <c r="D5961" s="75">
        <v>477.99</v>
      </c>
      <c r="E5961" s="75">
        <v>477.99</v>
      </c>
      <c r="F5961" s="73" t="s">
        <v>17</v>
      </c>
    </row>
    <row r="5962" spans="1:6" ht="38.25" x14ac:dyDescent="0.25">
      <c r="A5962" s="73">
        <v>7754</v>
      </c>
      <c r="B5962" s="74" t="s">
        <v>5758</v>
      </c>
      <c r="C5962" s="73" t="s">
        <v>59</v>
      </c>
      <c r="D5962" s="75">
        <v>946.72</v>
      </c>
      <c r="E5962" s="75">
        <v>946.72</v>
      </c>
      <c r="F5962" s="73" t="s">
        <v>17</v>
      </c>
    </row>
    <row r="5963" spans="1:6" ht="38.25" x14ac:dyDescent="0.25">
      <c r="A5963" s="73">
        <v>7755</v>
      </c>
      <c r="B5963" s="74" t="s">
        <v>5759</v>
      </c>
      <c r="C5963" s="73" t="s">
        <v>59</v>
      </c>
      <c r="D5963" s="75">
        <v>243.11</v>
      </c>
      <c r="E5963" s="75">
        <v>243.11</v>
      </c>
      <c r="F5963" s="73" t="s">
        <v>17</v>
      </c>
    </row>
    <row r="5964" spans="1:6" ht="25.5" x14ac:dyDescent="0.25">
      <c r="A5964" s="73">
        <v>7756</v>
      </c>
      <c r="B5964" s="74" t="s">
        <v>5760</v>
      </c>
      <c r="C5964" s="73" t="s">
        <v>59</v>
      </c>
      <c r="D5964" s="75">
        <v>468.72</v>
      </c>
      <c r="E5964" s="75">
        <v>468.72</v>
      </c>
      <c r="F5964" s="73" t="s">
        <v>17</v>
      </c>
    </row>
    <row r="5965" spans="1:6" ht="25.5" x14ac:dyDescent="0.25">
      <c r="A5965" s="73">
        <v>7757</v>
      </c>
      <c r="B5965" s="74" t="s">
        <v>5761</v>
      </c>
      <c r="C5965" s="73" t="s">
        <v>59</v>
      </c>
      <c r="D5965" s="75">
        <v>713.9</v>
      </c>
      <c r="E5965" s="75">
        <v>713.9</v>
      </c>
      <c r="F5965" s="73" t="s">
        <v>17</v>
      </c>
    </row>
    <row r="5966" spans="1:6" ht="25.5" x14ac:dyDescent="0.25">
      <c r="A5966" s="73">
        <v>7758</v>
      </c>
      <c r="B5966" s="74" t="s">
        <v>5762</v>
      </c>
      <c r="C5966" s="73" t="s">
        <v>59</v>
      </c>
      <c r="D5966" s="75">
        <v>1034.28</v>
      </c>
      <c r="E5966" s="75">
        <v>1034.28</v>
      </c>
      <c r="F5966" s="73" t="s">
        <v>17</v>
      </c>
    </row>
    <row r="5967" spans="1:6" ht="25.5" x14ac:dyDescent="0.25">
      <c r="A5967" s="73">
        <v>7759</v>
      </c>
      <c r="B5967" s="74" t="s">
        <v>5763</v>
      </c>
      <c r="C5967" s="73" t="s">
        <v>59</v>
      </c>
      <c r="D5967" s="75">
        <v>2866</v>
      </c>
      <c r="E5967" s="75">
        <v>2866</v>
      </c>
      <c r="F5967" s="73" t="s">
        <v>17</v>
      </c>
    </row>
    <row r="5968" spans="1:6" ht="25.5" x14ac:dyDescent="0.25">
      <c r="A5968" s="73">
        <v>7760</v>
      </c>
      <c r="B5968" s="74" t="s">
        <v>5764</v>
      </c>
      <c r="C5968" s="73" t="s">
        <v>59</v>
      </c>
      <c r="D5968" s="75">
        <v>127.74</v>
      </c>
      <c r="E5968" s="75">
        <v>127.74</v>
      </c>
      <c r="F5968" s="73" t="s">
        <v>17</v>
      </c>
    </row>
    <row r="5969" spans="1:6" ht="25.5" x14ac:dyDescent="0.25">
      <c r="A5969" s="73">
        <v>7761</v>
      </c>
      <c r="B5969" s="74" t="s">
        <v>5765</v>
      </c>
      <c r="C5969" s="73" t="s">
        <v>59</v>
      </c>
      <c r="D5969" s="75">
        <v>133.91999999999999</v>
      </c>
      <c r="E5969" s="75">
        <v>133.91999999999999</v>
      </c>
      <c r="F5969" s="73" t="s">
        <v>17</v>
      </c>
    </row>
    <row r="5970" spans="1:6" ht="25.5" x14ac:dyDescent="0.25">
      <c r="A5970" s="73">
        <v>7762</v>
      </c>
      <c r="B5970" s="74" t="s">
        <v>5766</v>
      </c>
      <c r="C5970" s="73" t="s">
        <v>59</v>
      </c>
      <c r="D5970" s="75">
        <v>212.72</v>
      </c>
      <c r="E5970" s="75">
        <v>212.72</v>
      </c>
      <c r="F5970" s="73" t="s">
        <v>17</v>
      </c>
    </row>
    <row r="5971" spans="1:6" ht="25.5" x14ac:dyDescent="0.25">
      <c r="A5971" s="73">
        <v>7763</v>
      </c>
      <c r="B5971" s="74" t="s">
        <v>5767</v>
      </c>
      <c r="C5971" s="73" t="s">
        <v>59</v>
      </c>
      <c r="D5971" s="75">
        <v>396.61</v>
      </c>
      <c r="E5971" s="75">
        <v>396.61</v>
      </c>
      <c r="F5971" s="73" t="s">
        <v>17</v>
      </c>
    </row>
    <row r="5972" spans="1:6" ht="25.5" x14ac:dyDescent="0.25">
      <c r="A5972" s="73">
        <v>7764</v>
      </c>
      <c r="B5972" s="74" t="s">
        <v>5768</v>
      </c>
      <c r="C5972" s="73" t="s">
        <v>59</v>
      </c>
      <c r="D5972" s="75">
        <v>473.87</v>
      </c>
      <c r="E5972" s="75">
        <v>473.87</v>
      </c>
      <c r="F5972" s="73" t="s">
        <v>17</v>
      </c>
    </row>
    <row r="5973" spans="1:6" ht="25.5" x14ac:dyDescent="0.25">
      <c r="A5973" s="73">
        <v>7765</v>
      </c>
      <c r="B5973" s="74" t="s">
        <v>5769</v>
      </c>
      <c r="C5973" s="73" t="s">
        <v>59</v>
      </c>
      <c r="D5973" s="75">
        <v>525.38</v>
      </c>
      <c r="E5973" s="75">
        <v>525.38</v>
      </c>
      <c r="F5973" s="73" t="s">
        <v>17</v>
      </c>
    </row>
    <row r="5974" spans="1:6" ht="25.5" x14ac:dyDescent="0.25">
      <c r="A5974" s="73">
        <v>7766</v>
      </c>
      <c r="B5974" s="74" t="s">
        <v>5770</v>
      </c>
      <c r="C5974" s="73" t="s">
        <v>59</v>
      </c>
      <c r="D5974" s="75">
        <v>770.56</v>
      </c>
      <c r="E5974" s="75">
        <v>770.56</v>
      </c>
      <c r="F5974" s="73" t="s">
        <v>17</v>
      </c>
    </row>
    <row r="5975" spans="1:6" ht="25.5" x14ac:dyDescent="0.25">
      <c r="A5975" s="73">
        <v>7767</v>
      </c>
      <c r="B5975" s="74" t="s">
        <v>5771</v>
      </c>
      <c r="C5975" s="73" t="s">
        <v>59</v>
      </c>
      <c r="D5975" s="75">
        <v>1106.4000000000001</v>
      </c>
      <c r="E5975" s="75">
        <v>1106.4000000000001</v>
      </c>
      <c r="F5975" s="73" t="s">
        <v>17</v>
      </c>
    </row>
    <row r="5976" spans="1:6" ht="38.25" x14ac:dyDescent="0.25">
      <c r="A5976" s="73">
        <v>7773</v>
      </c>
      <c r="B5976" s="74" t="s">
        <v>5772</v>
      </c>
      <c r="C5976" s="73" t="s">
        <v>59</v>
      </c>
      <c r="D5976" s="75">
        <v>624.38</v>
      </c>
      <c r="E5976" s="75">
        <v>624.38</v>
      </c>
      <c r="F5976" s="73" t="s">
        <v>17</v>
      </c>
    </row>
    <row r="5977" spans="1:6" ht="38.25" x14ac:dyDescent="0.25">
      <c r="A5977" s="73">
        <v>7774</v>
      </c>
      <c r="B5977" s="74" t="s">
        <v>5773</v>
      </c>
      <c r="C5977" s="73" t="s">
        <v>59</v>
      </c>
      <c r="D5977" s="75">
        <v>467.69</v>
      </c>
      <c r="E5977" s="75">
        <v>467.69</v>
      </c>
      <c r="F5977" s="73" t="s">
        <v>17</v>
      </c>
    </row>
    <row r="5978" spans="1:6" ht="38.25" x14ac:dyDescent="0.25">
      <c r="A5978" s="73">
        <v>7775</v>
      </c>
      <c r="B5978" s="74" t="s">
        <v>5774</v>
      </c>
      <c r="C5978" s="73" t="s">
        <v>59</v>
      </c>
      <c r="D5978" s="75">
        <v>767.47</v>
      </c>
      <c r="E5978" s="75">
        <v>767.47</v>
      </c>
      <c r="F5978" s="73" t="s">
        <v>17</v>
      </c>
    </row>
    <row r="5979" spans="1:6" ht="38.25" x14ac:dyDescent="0.25">
      <c r="A5979" s="73">
        <v>7776</v>
      </c>
      <c r="B5979" s="74" t="s">
        <v>5775</v>
      </c>
      <c r="C5979" s="73" t="s">
        <v>59</v>
      </c>
      <c r="D5979" s="75">
        <v>506.84</v>
      </c>
      <c r="E5979" s="75">
        <v>506.84</v>
      </c>
      <c r="F5979" s="73" t="s">
        <v>17</v>
      </c>
    </row>
    <row r="5980" spans="1:6" ht="25.5" x14ac:dyDescent="0.25">
      <c r="A5980" s="73">
        <v>7778</v>
      </c>
      <c r="B5980" s="74" t="s">
        <v>5776</v>
      </c>
      <c r="C5980" s="73" t="s">
        <v>59</v>
      </c>
      <c r="D5980" s="75">
        <v>67.489999999999995</v>
      </c>
      <c r="E5980" s="75">
        <v>67.489999999999995</v>
      </c>
      <c r="F5980" s="73" t="s">
        <v>17</v>
      </c>
    </row>
    <row r="5981" spans="1:6" ht="25.5" x14ac:dyDescent="0.25">
      <c r="A5981" s="73">
        <v>7781</v>
      </c>
      <c r="B5981" s="74" t="s">
        <v>5777</v>
      </c>
      <c r="C5981" s="73" t="s">
        <v>59</v>
      </c>
      <c r="D5981" s="75">
        <v>109.31</v>
      </c>
      <c r="E5981" s="75">
        <v>109.31</v>
      </c>
      <c r="F5981" s="73" t="s">
        <v>17</v>
      </c>
    </row>
    <row r="5982" spans="1:6" ht="25.5" x14ac:dyDescent="0.25">
      <c r="A5982" s="73">
        <v>7783</v>
      </c>
      <c r="B5982" s="74" t="s">
        <v>5778</v>
      </c>
      <c r="C5982" s="73" t="s">
        <v>59</v>
      </c>
      <c r="D5982" s="75">
        <v>69.010000000000005</v>
      </c>
      <c r="E5982" s="75">
        <v>69.010000000000005</v>
      </c>
      <c r="F5982" s="73" t="s">
        <v>17</v>
      </c>
    </row>
    <row r="5983" spans="1:6" ht="25.5" x14ac:dyDescent="0.25">
      <c r="A5983" s="73">
        <v>7785</v>
      </c>
      <c r="B5983" s="74" t="s">
        <v>5779</v>
      </c>
      <c r="C5983" s="73" t="s">
        <v>59</v>
      </c>
      <c r="D5983" s="75">
        <v>120</v>
      </c>
      <c r="E5983" s="75">
        <v>120</v>
      </c>
      <c r="F5983" s="73" t="s">
        <v>17</v>
      </c>
    </row>
    <row r="5984" spans="1:6" ht="25.5" x14ac:dyDescent="0.25">
      <c r="A5984" s="73">
        <v>7790</v>
      </c>
      <c r="B5984" s="74" t="s">
        <v>5780</v>
      </c>
      <c r="C5984" s="73" t="s">
        <v>59</v>
      </c>
      <c r="D5984" s="75">
        <v>108.75</v>
      </c>
      <c r="E5984" s="75">
        <v>108.75</v>
      </c>
      <c r="F5984" s="73" t="s">
        <v>17</v>
      </c>
    </row>
    <row r="5985" spans="1:6" ht="25.5" x14ac:dyDescent="0.25">
      <c r="A5985" s="73">
        <v>7791</v>
      </c>
      <c r="B5985" s="74" t="s">
        <v>5781</v>
      </c>
      <c r="C5985" s="73" t="s">
        <v>59</v>
      </c>
      <c r="D5985" s="75">
        <v>194.74</v>
      </c>
      <c r="E5985" s="75">
        <v>194.74</v>
      </c>
      <c r="F5985" s="73" t="s">
        <v>17</v>
      </c>
    </row>
    <row r="5986" spans="1:6" ht="25.5" x14ac:dyDescent="0.25">
      <c r="A5986" s="73">
        <v>7792</v>
      </c>
      <c r="B5986" s="74" t="s">
        <v>5782</v>
      </c>
      <c r="C5986" s="73" t="s">
        <v>59</v>
      </c>
      <c r="D5986" s="75">
        <v>170.18</v>
      </c>
      <c r="E5986" s="75">
        <v>170.18</v>
      </c>
      <c r="F5986" s="73" t="s">
        <v>17</v>
      </c>
    </row>
    <row r="5987" spans="1:6" ht="25.5" x14ac:dyDescent="0.25">
      <c r="A5987" s="73">
        <v>7793</v>
      </c>
      <c r="B5987" s="74" t="s">
        <v>5783</v>
      </c>
      <c r="C5987" s="73" t="s">
        <v>59</v>
      </c>
      <c r="D5987" s="75">
        <v>201</v>
      </c>
      <c r="E5987" s="75">
        <v>201</v>
      </c>
      <c r="F5987" s="73" t="s">
        <v>17</v>
      </c>
    </row>
    <row r="5988" spans="1:6" ht="25.5" x14ac:dyDescent="0.25">
      <c r="A5988" s="73">
        <v>7795</v>
      </c>
      <c r="B5988" s="74" t="s">
        <v>5784</v>
      </c>
      <c r="C5988" s="73" t="s">
        <v>59</v>
      </c>
      <c r="D5988" s="75">
        <v>162.68</v>
      </c>
      <c r="E5988" s="75">
        <v>162.68</v>
      </c>
      <c r="F5988" s="73" t="s">
        <v>17</v>
      </c>
    </row>
    <row r="5989" spans="1:6" ht="25.5" x14ac:dyDescent="0.25">
      <c r="A5989" s="73">
        <v>7796</v>
      </c>
      <c r="B5989" s="74" t="s">
        <v>5785</v>
      </c>
      <c r="C5989" s="73" t="s">
        <v>59</v>
      </c>
      <c r="D5989" s="75">
        <v>92.5</v>
      </c>
      <c r="E5989" s="75">
        <v>92.5</v>
      </c>
      <c r="F5989" s="73" t="s">
        <v>17</v>
      </c>
    </row>
    <row r="5990" spans="1:6" x14ac:dyDescent="0.25">
      <c r="A5990" s="73">
        <v>9825</v>
      </c>
      <c r="B5990" s="74" t="s">
        <v>284</v>
      </c>
      <c r="C5990" s="73" t="s">
        <v>59</v>
      </c>
      <c r="D5990" s="75">
        <v>55.74</v>
      </c>
      <c r="E5990" s="75">
        <v>55.74</v>
      </c>
      <c r="F5990" s="73" t="s">
        <v>17</v>
      </c>
    </row>
    <row r="5991" spans="1:6" x14ac:dyDescent="0.25">
      <c r="A5991" s="73">
        <v>9826</v>
      </c>
      <c r="B5991" s="74" t="s">
        <v>286</v>
      </c>
      <c r="C5991" s="73" t="s">
        <v>59</v>
      </c>
      <c r="D5991" s="75">
        <v>386.99</v>
      </c>
      <c r="E5991" s="75">
        <v>386.99</v>
      </c>
      <c r="F5991" s="73" t="s">
        <v>17</v>
      </c>
    </row>
    <row r="5992" spans="1:6" x14ac:dyDescent="0.25">
      <c r="A5992" s="73">
        <v>9827</v>
      </c>
      <c r="B5992" s="74" t="s">
        <v>5786</v>
      </c>
      <c r="C5992" s="73" t="s">
        <v>59</v>
      </c>
      <c r="D5992" s="75">
        <v>549.52</v>
      </c>
      <c r="E5992" s="75">
        <v>549.52</v>
      </c>
      <c r="F5992" s="73" t="s">
        <v>17</v>
      </c>
    </row>
    <row r="5993" spans="1:6" x14ac:dyDescent="0.25">
      <c r="A5993" s="73">
        <v>9828</v>
      </c>
      <c r="B5993" s="74" t="s">
        <v>5787</v>
      </c>
      <c r="C5993" s="73" t="s">
        <v>59</v>
      </c>
      <c r="D5993" s="75">
        <v>149.99</v>
      </c>
      <c r="E5993" s="75">
        <v>149.99</v>
      </c>
      <c r="F5993" s="73" t="s">
        <v>17</v>
      </c>
    </row>
    <row r="5994" spans="1:6" x14ac:dyDescent="0.25">
      <c r="A5994" s="73">
        <v>9829</v>
      </c>
      <c r="B5994" s="74" t="s">
        <v>5788</v>
      </c>
      <c r="C5994" s="73" t="s">
        <v>59</v>
      </c>
      <c r="D5994" s="75">
        <v>254.2</v>
      </c>
      <c r="E5994" s="75">
        <v>254.2</v>
      </c>
      <c r="F5994" s="73" t="s">
        <v>17</v>
      </c>
    </row>
    <row r="5995" spans="1:6" x14ac:dyDescent="0.25">
      <c r="A5995" s="73">
        <v>9835</v>
      </c>
      <c r="B5995" s="74" t="s">
        <v>5789</v>
      </c>
      <c r="C5995" s="73" t="s">
        <v>59</v>
      </c>
      <c r="D5995" s="75">
        <v>7.46</v>
      </c>
      <c r="E5995" s="75">
        <v>7.46</v>
      </c>
      <c r="F5995" s="73" t="s">
        <v>17</v>
      </c>
    </row>
    <row r="5996" spans="1:6" x14ac:dyDescent="0.25">
      <c r="A5996" s="73">
        <v>9836</v>
      </c>
      <c r="B5996" s="74" t="s">
        <v>5790</v>
      </c>
      <c r="C5996" s="73" t="s">
        <v>59</v>
      </c>
      <c r="D5996" s="75">
        <v>17.07</v>
      </c>
      <c r="E5996" s="75">
        <v>17.07</v>
      </c>
      <c r="F5996" s="73" t="s">
        <v>17</v>
      </c>
    </row>
    <row r="5997" spans="1:6" x14ac:dyDescent="0.25">
      <c r="A5997" s="73">
        <v>9837</v>
      </c>
      <c r="B5997" s="74" t="s">
        <v>5791</v>
      </c>
      <c r="C5997" s="73" t="s">
        <v>59</v>
      </c>
      <c r="D5997" s="75">
        <v>16.16</v>
      </c>
      <c r="E5997" s="75">
        <v>16.16</v>
      </c>
      <c r="F5997" s="73" t="s">
        <v>17</v>
      </c>
    </row>
    <row r="5998" spans="1:6" x14ac:dyDescent="0.25">
      <c r="A5998" s="73">
        <v>9838</v>
      </c>
      <c r="B5998" s="74" t="s">
        <v>5792</v>
      </c>
      <c r="C5998" s="73" t="s">
        <v>59</v>
      </c>
      <c r="D5998" s="75">
        <v>12.32</v>
      </c>
      <c r="E5998" s="75">
        <v>12.32</v>
      </c>
      <c r="F5998" s="73" t="s">
        <v>17</v>
      </c>
    </row>
    <row r="5999" spans="1:6" ht="25.5" x14ac:dyDescent="0.25">
      <c r="A5999" s="73">
        <v>9839</v>
      </c>
      <c r="B5999" s="74" t="s">
        <v>5793</v>
      </c>
      <c r="C5999" s="73" t="s">
        <v>59</v>
      </c>
      <c r="D5999" s="75">
        <v>26.63</v>
      </c>
      <c r="E5999" s="75">
        <v>26.63</v>
      </c>
      <c r="F5999" s="73" t="s">
        <v>17</v>
      </c>
    </row>
    <row r="6000" spans="1:6" ht="25.5" x14ac:dyDescent="0.25">
      <c r="A6000" s="73">
        <v>9840</v>
      </c>
      <c r="B6000" s="74" t="s">
        <v>5794</v>
      </c>
      <c r="C6000" s="73" t="s">
        <v>59</v>
      </c>
      <c r="D6000" s="75">
        <v>67.900000000000006</v>
      </c>
      <c r="E6000" s="75">
        <v>67.900000000000006</v>
      </c>
      <c r="F6000" s="73" t="s">
        <v>17</v>
      </c>
    </row>
    <row r="6001" spans="1:6" ht="25.5" x14ac:dyDescent="0.25">
      <c r="A6001" s="73">
        <v>9841</v>
      </c>
      <c r="B6001" s="74" t="s">
        <v>5795</v>
      </c>
      <c r="C6001" s="73" t="s">
        <v>59</v>
      </c>
      <c r="D6001" s="75">
        <v>32.14</v>
      </c>
      <c r="E6001" s="75">
        <v>32.14</v>
      </c>
      <c r="F6001" s="73" t="s">
        <v>17</v>
      </c>
    </row>
    <row r="6002" spans="1:6" x14ac:dyDescent="0.25">
      <c r="A6002" s="73">
        <v>9856</v>
      </c>
      <c r="B6002" s="74" t="s">
        <v>5796</v>
      </c>
      <c r="C6002" s="73" t="s">
        <v>59</v>
      </c>
      <c r="D6002" s="75">
        <v>8.98</v>
      </c>
      <c r="E6002" s="75">
        <v>8.98</v>
      </c>
      <c r="F6002" s="73" t="s">
        <v>17</v>
      </c>
    </row>
    <row r="6003" spans="1:6" x14ac:dyDescent="0.25">
      <c r="A6003" s="73">
        <v>9859</v>
      </c>
      <c r="B6003" s="74" t="s">
        <v>5797</v>
      </c>
      <c r="C6003" s="73" t="s">
        <v>59</v>
      </c>
      <c r="D6003" s="75">
        <v>11.5</v>
      </c>
      <c r="E6003" s="75">
        <v>11.5</v>
      </c>
      <c r="F6003" s="73" t="s">
        <v>17</v>
      </c>
    </row>
    <row r="6004" spans="1:6" x14ac:dyDescent="0.25">
      <c r="A6004" s="73">
        <v>9860</v>
      </c>
      <c r="B6004" s="74" t="s">
        <v>5798</v>
      </c>
      <c r="C6004" s="73" t="s">
        <v>59</v>
      </c>
      <c r="D6004" s="75">
        <v>50.75</v>
      </c>
      <c r="E6004" s="75">
        <v>50.75</v>
      </c>
      <c r="F6004" s="73" t="s">
        <v>17</v>
      </c>
    </row>
    <row r="6005" spans="1:6" x14ac:dyDescent="0.25">
      <c r="A6005" s="73">
        <v>9861</v>
      </c>
      <c r="B6005" s="74" t="s">
        <v>5799</v>
      </c>
      <c r="C6005" s="73" t="s">
        <v>59</v>
      </c>
      <c r="D6005" s="75">
        <v>27.85</v>
      </c>
      <c r="E6005" s="75">
        <v>27.85</v>
      </c>
      <c r="F6005" s="73" t="s">
        <v>17</v>
      </c>
    </row>
    <row r="6006" spans="1:6" x14ac:dyDescent="0.25">
      <c r="A6006" s="73">
        <v>9862</v>
      </c>
      <c r="B6006" s="74" t="s">
        <v>5800</v>
      </c>
      <c r="C6006" s="73" t="s">
        <v>59</v>
      </c>
      <c r="D6006" s="75">
        <v>35.46</v>
      </c>
      <c r="E6006" s="75">
        <v>35.46</v>
      </c>
      <c r="F6006" s="73" t="s">
        <v>17</v>
      </c>
    </row>
    <row r="6007" spans="1:6" x14ac:dyDescent="0.25">
      <c r="A6007" s="73">
        <v>9863</v>
      </c>
      <c r="B6007" s="74" t="s">
        <v>5801</v>
      </c>
      <c r="C6007" s="73" t="s">
        <v>59</v>
      </c>
      <c r="D6007" s="75">
        <v>69.52</v>
      </c>
      <c r="E6007" s="75">
        <v>69.52</v>
      </c>
      <c r="F6007" s="73" t="s">
        <v>17</v>
      </c>
    </row>
    <row r="6008" spans="1:6" x14ac:dyDescent="0.25">
      <c r="A6008" s="73">
        <v>9866</v>
      </c>
      <c r="B6008" s="74" t="s">
        <v>5802</v>
      </c>
      <c r="C6008" s="73" t="s">
        <v>59</v>
      </c>
      <c r="D6008" s="75">
        <v>24.03</v>
      </c>
      <c r="E6008" s="75">
        <v>24.03</v>
      </c>
      <c r="F6008" s="73" t="s">
        <v>17</v>
      </c>
    </row>
    <row r="6009" spans="1:6" x14ac:dyDescent="0.25">
      <c r="A6009" s="73">
        <v>9867</v>
      </c>
      <c r="B6009" s="74" t="s">
        <v>5803</v>
      </c>
      <c r="C6009" s="73" t="s">
        <v>59</v>
      </c>
      <c r="D6009" s="75">
        <v>4.16</v>
      </c>
      <c r="E6009" s="75">
        <v>4.16</v>
      </c>
      <c r="F6009" s="73" t="s">
        <v>17</v>
      </c>
    </row>
    <row r="6010" spans="1:6" x14ac:dyDescent="0.25">
      <c r="A6010" s="73">
        <v>9868</v>
      </c>
      <c r="B6010" s="74" t="s">
        <v>5804</v>
      </c>
      <c r="C6010" s="73" t="s">
        <v>59</v>
      </c>
      <c r="D6010" s="75">
        <v>4.7</v>
      </c>
      <c r="E6010" s="75">
        <v>4.7</v>
      </c>
      <c r="F6010" s="73" t="s">
        <v>17</v>
      </c>
    </row>
    <row r="6011" spans="1:6" x14ac:dyDescent="0.25">
      <c r="A6011" s="73">
        <v>9869</v>
      </c>
      <c r="B6011" s="74" t="s">
        <v>5805</v>
      </c>
      <c r="C6011" s="73" t="s">
        <v>59</v>
      </c>
      <c r="D6011" s="75">
        <v>10.14</v>
      </c>
      <c r="E6011" s="75">
        <v>10.14</v>
      </c>
      <c r="F6011" s="73" t="s">
        <v>17</v>
      </c>
    </row>
    <row r="6012" spans="1:6" x14ac:dyDescent="0.25">
      <c r="A6012" s="73">
        <v>9870</v>
      </c>
      <c r="B6012" s="74" t="s">
        <v>5806</v>
      </c>
      <c r="C6012" s="73" t="s">
        <v>59</v>
      </c>
      <c r="D6012" s="75">
        <v>103.68</v>
      </c>
      <c r="E6012" s="75">
        <v>103.68</v>
      </c>
      <c r="F6012" s="73" t="s">
        <v>17</v>
      </c>
    </row>
    <row r="6013" spans="1:6" x14ac:dyDescent="0.25">
      <c r="A6013" s="73">
        <v>9871</v>
      </c>
      <c r="B6013" s="74" t="s">
        <v>5807</v>
      </c>
      <c r="C6013" s="73" t="s">
        <v>59</v>
      </c>
      <c r="D6013" s="75">
        <v>47.63</v>
      </c>
      <c r="E6013" s="75">
        <v>47.63</v>
      </c>
      <c r="F6013" s="73" t="s">
        <v>17</v>
      </c>
    </row>
    <row r="6014" spans="1:6" x14ac:dyDescent="0.25">
      <c r="A6014" s="73">
        <v>9872</v>
      </c>
      <c r="B6014" s="74" t="s">
        <v>5808</v>
      </c>
      <c r="C6014" s="73" t="s">
        <v>59</v>
      </c>
      <c r="D6014" s="75">
        <v>66.260000000000005</v>
      </c>
      <c r="E6014" s="75">
        <v>66.260000000000005</v>
      </c>
      <c r="F6014" s="73" t="s">
        <v>17</v>
      </c>
    </row>
    <row r="6015" spans="1:6" x14ac:dyDescent="0.25">
      <c r="A6015" s="73">
        <v>9873</v>
      </c>
      <c r="B6015" s="74" t="s">
        <v>5809</v>
      </c>
      <c r="C6015" s="73" t="s">
        <v>59</v>
      </c>
      <c r="D6015" s="75">
        <v>28.74</v>
      </c>
      <c r="E6015" s="75">
        <v>28.74</v>
      </c>
      <c r="F6015" s="73" t="s">
        <v>17</v>
      </c>
    </row>
    <row r="6016" spans="1:6" x14ac:dyDescent="0.25">
      <c r="A6016" s="73">
        <v>9874</v>
      </c>
      <c r="B6016" s="74" t="s">
        <v>5810</v>
      </c>
      <c r="C6016" s="73" t="s">
        <v>59</v>
      </c>
      <c r="D6016" s="75">
        <v>15.93</v>
      </c>
      <c r="E6016" s="75">
        <v>15.93</v>
      </c>
      <c r="F6016" s="73" t="s">
        <v>17</v>
      </c>
    </row>
    <row r="6017" spans="1:6" x14ac:dyDescent="0.25">
      <c r="A6017" s="73">
        <v>9875</v>
      </c>
      <c r="B6017" s="74" t="s">
        <v>5811</v>
      </c>
      <c r="C6017" s="73" t="s">
        <v>59</v>
      </c>
      <c r="D6017" s="75">
        <v>17.47</v>
      </c>
      <c r="E6017" s="75">
        <v>17.47</v>
      </c>
      <c r="F6017" s="73" t="s">
        <v>17</v>
      </c>
    </row>
    <row r="6018" spans="1:6" x14ac:dyDescent="0.25">
      <c r="A6018" s="73">
        <v>9877</v>
      </c>
      <c r="B6018" s="74" t="s">
        <v>5812</v>
      </c>
      <c r="C6018" s="73" t="s">
        <v>59</v>
      </c>
      <c r="D6018" s="75">
        <v>141.63999999999999</v>
      </c>
      <c r="E6018" s="75">
        <v>141.63999999999999</v>
      </c>
      <c r="F6018" s="73" t="s">
        <v>17</v>
      </c>
    </row>
    <row r="6019" spans="1:6" x14ac:dyDescent="0.25">
      <c r="A6019" s="73">
        <v>9878</v>
      </c>
      <c r="B6019" s="74" t="s">
        <v>5813</v>
      </c>
      <c r="C6019" s="73" t="s">
        <v>59</v>
      </c>
      <c r="D6019" s="75">
        <v>174.37</v>
      </c>
      <c r="E6019" s="75">
        <v>174.37</v>
      </c>
      <c r="F6019" s="73" t="s">
        <v>17</v>
      </c>
    </row>
    <row r="6020" spans="1:6" ht="25.5" x14ac:dyDescent="0.25">
      <c r="A6020" s="73">
        <v>10541</v>
      </c>
      <c r="B6020" s="74" t="s">
        <v>5814</v>
      </c>
      <c r="C6020" s="73" t="s">
        <v>59</v>
      </c>
      <c r="D6020" s="75">
        <v>45.82</v>
      </c>
      <c r="E6020" s="75">
        <v>45.82</v>
      </c>
      <c r="F6020" s="73" t="s">
        <v>17</v>
      </c>
    </row>
    <row r="6021" spans="1:6" ht="25.5" x14ac:dyDescent="0.25">
      <c r="A6021" s="73">
        <v>10542</v>
      </c>
      <c r="B6021" s="74" t="s">
        <v>5815</v>
      </c>
      <c r="C6021" s="73" t="s">
        <v>59</v>
      </c>
      <c r="D6021" s="75">
        <v>59.92</v>
      </c>
      <c r="E6021" s="75">
        <v>59.92</v>
      </c>
      <c r="F6021" s="73" t="s">
        <v>17</v>
      </c>
    </row>
    <row r="6022" spans="1:6" ht="25.5" x14ac:dyDescent="0.25">
      <c r="A6022" s="73">
        <v>10543</v>
      </c>
      <c r="B6022" s="74" t="s">
        <v>5816</v>
      </c>
      <c r="C6022" s="73" t="s">
        <v>59</v>
      </c>
      <c r="D6022" s="75">
        <v>97.22</v>
      </c>
      <c r="E6022" s="75">
        <v>97.22</v>
      </c>
      <c r="F6022" s="73" t="s">
        <v>17</v>
      </c>
    </row>
    <row r="6023" spans="1:6" ht="25.5" x14ac:dyDescent="0.25">
      <c r="A6023" s="73">
        <v>10544</v>
      </c>
      <c r="B6023" s="74" t="s">
        <v>5817</v>
      </c>
      <c r="C6023" s="73" t="s">
        <v>59</v>
      </c>
      <c r="D6023" s="75">
        <v>125.75</v>
      </c>
      <c r="E6023" s="75">
        <v>125.75</v>
      </c>
      <c r="F6023" s="73" t="s">
        <v>17</v>
      </c>
    </row>
    <row r="6024" spans="1:6" ht="25.5" x14ac:dyDescent="0.25">
      <c r="A6024" s="73">
        <v>10545</v>
      </c>
      <c r="B6024" s="74" t="s">
        <v>5818</v>
      </c>
      <c r="C6024" s="73" t="s">
        <v>59</v>
      </c>
      <c r="D6024" s="75">
        <v>234.99</v>
      </c>
      <c r="E6024" s="75">
        <v>234.99</v>
      </c>
      <c r="F6024" s="73" t="s">
        <v>17</v>
      </c>
    </row>
    <row r="6025" spans="1:6" x14ac:dyDescent="0.25">
      <c r="A6025" s="73">
        <v>10567</v>
      </c>
      <c r="B6025" s="74" t="s">
        <v>5819</v>
      </c>
      <c r="C6025" s="73" t="s">
        <v>59</v>
      </c>
      <c r="D6025" s="75">
        <v>8.91</v>
      </c>
      <c r="E6025" s="75">
        <v>8.91</v>
      </c>
      <c r="F6025" s="73" t="s">
        <v>17</v>
      </c>
    </row>
    <row r="6026" spans="1:6" x14ac:dyDescent="0.25">
      <c r="A6026" s="73">
        <v>10856</v>
      </c>
      <c r="B6026" s="74" t="s">
        <v>5820</v>
      </c>
      <c r="C6026" s="73" t="s">
        <v>59</v>
      </c>
      <c r="D6026" s="75">
        <v>119.51</v>
      </c>
      <c r="E6026" s="75">
        <v>119.51</v>
      </c>
      <c r="F6026" s="73" t="s">
        <v>17</v>
      </c>
    </row>
    <row r="6027" spans="1:6" ht="38.25" x14ac:dyDescent="0.25">
      <c r="A6027" s="73">
        <v>11552</v>
      </c>
      <c r="B6027" s="74" t="s">
        <v>5821</v>
      </c>
      <c r="C6027" s="73" t="s">
        <v>59</v>
      </c>
      <c r="D6027" s="75">
        <v>7.59</v>
      </c>
      <c r="E6027" s="75">
        <v>7.59</v>
      </c>
      <c r="F6027" s="73" t="s">
        <v>17</v>
      </c>
    </row>
    <row r="6028" spans="1:6" ht="25.5" x14ac:dyDescent="0.25">
      <c r="A6028" s="73">
        <v>11580</v>
      </c>
      <c r="B6028" s="74" t="s">
        <v>5822</v>
      </c>
      <c r="C6028" s="73" t="s">
        <v>59</v>
      </c>
      <c r="D6028" s="75">
        <v>8.74</v>
      </c>
      <c r="E6028" s="75">
        <v>8.74</v>
      </c>
      <c r="F6028" s="73" t="s">
        <v>17</v>
      </c>
    </row>
    <row r="6029" spans="1:6" ht="25.5" x14ac:dyDescent="0.25">
      <c r="A6029" s="73">
        <v>11581</v>
      </c>
      <c r="B6029" s="74" t="s">
        <v>5823</v>
      </c>
      <c r="C6029" s="73" t="s">
        <v>59</v>
      </c>
      <c r="D6029" s="75">
        <v>21.78</v>
      </c>
      <c r="E6029" s="75">
        <v>21.78</v>
      </c>
      <c r="F6029" s="73" t="s">
        <v>17</v>
      </c>
    </row>
    <row r="6030" spans="1:6" ht="25.5" x14ac:dyDescent="0.25">
      <c r="A6030" s="73">
        <v>11687</v>
      </c>
      <c r="B6030" s="74" t="s">
        <v>5824</v>
      </c>
      <c r="C6030" s="73" t="s">
        <v>59</v>
      </c>
      <c r="D6030" s="75">
        <v>1190.17</v>
      </c>
      <c r="E6030" s="75">
        <v>1190.17</v>
      </c>
      <c r="F6030" s="73" t="s">
        <v>17</v>
      </c>
    </row>
    <row r="6031" spans="1:6" ht="25.5" x14ac:dyDescent="0.25">
      <c r="A6031" s="73">
        <v>11689</v>
      </c>
      <c r="B6031" s="74" t="s">
        <v>5825</v>
      </c>
      <c r="C6031" s="73" t="s">
        <v>59</v>
      </c>
      <c r="D6031" s="75">
        <v>1491.21</v>
      </c>
      <c r="E6031" s="75">
        <v>1491.21</v>
      </c>
      <c r="F6031" s="73" t="s">
        <v>17</v>
      </c>
    </row>
    <row r="6032" spans="1:6" ht="25.5" x14ac:dyDescent="0.25">
      <c r="A6032" s="73">
        <v>11844</v>
      </c>
      <c r="B6032" s="74" t="s">
        <v>5826</v>
      </c>
      <c r="C6032" s="73" t="s">
        <v>59</v>
      </c>
      <c r="D6032" s="75">
        <v>72.739999999999995</v>
      </c>
      <c r="E6032" s="75">
        <v>72.739999999999995</v>
      </c>
      <c r="F6032" s="73" t="s">
        <v>17</v>
      </c>
    </row>
    <row r="6033" spans="1:6" ht="25.5" x14ac:dyDescent="0.25">
      <c r="A6033" s="73">
        <v>11889</v>
      </c>
      <c r="B6033" s="74" t="s">
        <v>5827</v>
      </c>
      <c r="C6033" s="73" t="s">
        <v>59</v>
      </c>
      <c r="D6033" s="75">
        <v>1.98</v>
      </c>
      <c r="E6033" s="75">
        <v>1.98</v>
      </c>
      <c r="F6033" s="73" t="s">
        <v>17</v>
      </c>
    </row>
    <row r="6034" spans="1:6" ht="25.5" x14ac:dyDescent="0.25">
      <c r="A6034" s="73">
        <v>11890</v>
      </c>
      <c r="B6034" s="74" t="s">
        <v>5828</v>
      </c>
      <c r="C6034" s="73" t="s">
        <v>59</v>
      </c>
      <c r="D6034" s="75">
        <v>3.51</v>
      </c>
      <c r="E6034" s="75">
        <v>3.51</v>
      </c>
      <c r="F6034" s="73" t="s">
        <v>17</v>
      </c>
    </row>
    <row r="6035" spans="1:6" ht="25.5" x14ac:dyDescent="0.25">
      <c r="A6035" s="73">
        <v>11891</v>
      </c>
      <c r="B6035" s="74" t="s">
        <v>5829</v>
      </c>
      <c r="C6035" s="73" t="s">
        <v>59</v>
      </c>
      <c r="D6035" s="75">
        <v>5.69</v>
      </c>
      <c r="E6035" s="75">
        <v>5.69</v>
      </c>
      <c r="F6035" s="73" t="s">
        <v>17</v>
      </c>
    </row>
    <row r="6036" spans="1:6" ht="25.5" x14ac:dyDescent="0.25">
      <c r="A6036" s="73">
        <v>11892</v>
      </c>
      <c r="B6036" s="74" t="s">
        <v>5830</v>
      </c>
      <c r="C6036" s="73" t="s">
        <v>59</v>
      </c>
      <c r="D6036" s="75">
        <v>9.3000000000000007</v>
      </c>
      <c r="E6036" s="75">
        <v>9.3000000000000007</v>
      </c>
      <c r="F6036" s="73" t="s">
        <v>17</v>
      </c>
    </row>
    <row r="6037" spans="1:6" x14ac:dyDescent="0.25">
      <c r="A6037" s="73">
        <v>11901</v>
      </c>
      <c r="B6037" s="74" t="s">
        <v>5831</v>
      </c>
      <c r="C6037" s="73" t="s">
        <v>59</v>
      </c>
      <c r="D6037" s="75">
        <v>0.66</v>
      </c>
      <c r="E6037" s="75">
        <v>0.66</v>
      </c>
      <c r="F6037" s="73" t="s">
        <v>17</v>
      </c>
    </row>
    <row r="6038" spans="1:6" x14ac:dyDescent="0.25">
      <c r="A6038" s="73">
        <v>11902</v>
      </c>
      <c r="B6038" s="74" t="s">
        <v>5832</v>
      </c>
      <c r="C6038" s="73" t="s">
        <v>59</v>
      </c>
      <c r="D6038" s="75">
        <v>1.27</v>
      </c>
      <c r="E6038" s="75">
        <v>1.27</v>
      </c>
      <c r="F6038" s="73" t="s">
        <v>17</v>
      </c>
    </row>
    <row r="6039" spans="1:6" x14ac:dyDescent="0.25">
      <c r="A6039" s="73">
        <v>11903</v>
      </c>
      <c r="B6039" s="74" t="s">
        <v>5833</v>
      </c>
      <c r="C6039" s="73" t="s">
        <v>59</v>
      </c>
      <c r="D6039" s="75">
        <v>1.35</v>
      </c>
      <c r="E6039" s="75">
        <v>1.35</v>
      </c>
      <c r="F6039" s="73" t="s">
        <v>17</v>
      </c>
    </row>
    <row r="6040" spans="1:6" x14ac:dyDescent="0.25">
      <c r="A6040" s="73">
        <v>11904</v>
      </c>
      <c r="B6040" s="74" t="s">
        <v>5834</v>
      </c>
      <c r="C6040" s="73" t="s">
        <v>59</v>
      </c>
      <c r="D6040" s="75">
        <v>2.04</v>
      </c>
      <c r="E6040" s="75">
        <v>2.04</v>
      </c>
      <c r="F6040" s="73" t="s">
        <v>17</v>
      </c>
    </row>
    <row r="6041" spans="1:6" x14ac:dyDescent="0.25">
      <c r="A6041" s="73">
        <v>11905</v>
      </c>
      <c r="B6041" s="74" t="s">
        <v>5835</v>
      </c>
      <c r="C6041" s="73" t="s">
        <v>59</v>
      </c>
      <c r="D6041" s="75">
        <v>2.4900000000000002</v>
      </c>
      <c r="E6041" s="75">
        <v>2.4900000000000002</v>
      </c>
      <c r="F6041" s="73" t="s">
        <v>17</v>
      </c>
    </row>
    <row r="6042" spans="1:6" x14ac:dyDescent="0.25">
      <c r="A6042" s="73">
        <v>11906</v>
      </c>
      <c r="B6042" s="74" t="s">
        <v>5836</v>
      </c>
      <c r="C6042" s="73" t="s">
        <v>59</v>
      </c>
      <c r="D6042" s="75">
        <v>3.17</v>
      </c>
      <c r="E6042" s="75">
        <v>3.17</v>
      </c>
      <c r="F6042" s="73" t="s">
        <v>17</v>
      </c>
    </row>
    <row r="6043" spans="1:6" x14ac:dyDescent="0.25">
      <c r="A6043" s="73">
        <v>11914</v>
      </c>
      <c r="B6043" s="74" t="s">
        <v>5837</v>
      </c>
      <c r="C6043" s="73" t="s">
        <v>59</v>
      </c>
      <c r="D6043" s="75">
        <v>57.28</v>
      </c>
      <c r="E6043" s="75">
        <v>57.28</v>
      </c>
      <c r="F6043" s="73" t="s">
        <v>17</v>
      </c>
    </row>
    <row r="6044" spans="1:6" x14ac:dyDescent="0.25">
      <c r="A6044" s="73">
        <v>11916</v>
      </c>
      <c r="B6044" s="74" t="s">
        <v>5838</v>
      </c>
      <c r="C6044" s="73" t="s">
        <v>59</v>
      </c>
      <c r="D6044" s="75">
        <v>7.95</v>
      </c>
      <c r="E6044" s="75">
        <v>7.95</v>
      </c>
      <c r="F6044" s="73" t="s">
        <v>17</v>
      </c>
    </row>
    <row r="6045" spans="1:6" x14ac:dyDescent="0.25">
      <c r="A6045" s="73">
        <v>11917</v>
      </c>
      <c r="B6045" s="74" t="s">
        <v>5839</v>
      </c>
      <c r="C6045" s="73" t="s">
        <v>59</v>
      </c>
      <c r="D6045" s="75">
        <v>14</v>
      </c>
      <c r="E6045" s="75">
        <v>14</v>
      </c>
      <c r="F6045" s="73" t="s">
        <v>17</v>
      </c>
    </row>
    <row r="6046" spans="1:6" x14ac:dyDescent="0.25">
      <c r="A6046" s="73">
        <v>11918</v>
      </c>
      <c r="B6046" s="74" t="s">
        <v>5840</v>
      </c>
      <c r="C6046" s="73" t="s">
        <v>59</v>
      </c>
      <c r="D6046" s="75">
        <v>16.61</v>
      </c>
      <c r="E6046" s="75">
        <v>16.61</v>
      </c>
      <c r="F6046" s="73" t="s">
        <v>17</v>
      </c>
    </row>
    <row r="6047" spans="1:6" x14ac:dyDescent="0.25">
      <c r="A6047" s="73">
        <v>11919</v>
      </c>
      <c r="B6047" s="74" t="s">
        <v>5841</v>
      </c>
      <c r="C6047" s="73" t="s">
        <v>59</v>
      </c>
      <c r="D6047" s="75">
        <v>5.81</v>
      </c>
      <c r="E6047" s="75">
        <v>5.81</v>
      </c>
      <c r="F6047" s="73" t="s">
        <v>17</v>
      </c>
    </row>
    <row r="6048" spans="1:6" x14ac:dyDescent="0.25">
      <c r="A6048" s="73">
        <v>11920</v>
      </c>
      <c r="B6048" s="74" t="s">
        <v>5842</v>
      </c>
      <c r="C6048" s="73" t="s">
        <v>59</v>
      </c>
      <c r="D6048" s="75">
        <v>11.04</v>
      </c>
      <c r="E6048" s="75">
        <v>11.04</v>
      </c>
      <c r="F6048" s="73" t="s">
        <v>17</v>
      </c>
    </row>
    <row r="6049" spans="1:6" x14ac:dyDescent="0.25">
      <c r="A6049" s="73">
        <v>11921</v>
      </c>
      <c r="B6049" s="74" t="s">
        <v>5843</v>
      </c>
      <c r="C6049" s="73" t="s">
        <v>59</v>
      </c>
      <c r="D6049" s="75">
        <v>16.149999999999999</v>
      </c>
      <c r="E6049" s="75">
        <v>16.149999999999999</v>
      </c>
      <c r="F6049" s="73" t="s">
        <v>17</v>
      </c>
    </row>
    <row r="6050" spans="1:6" x14ac:dyDescent="0.25">
      <c r="A6050" s="73">
        <v>11922</v>
      </c>
      <c r="B6050" s="74" t="s">
        <v>5844</v>
      </c>
      <c r="C6050" s="73" t="s">
        <v>59</v>
      </c>
      <c r="D6050" s="75">
        <v>26.12</v>
      </c>
      <c r="E6050" s="75">
        <v>26.12</v>
      </c>
      <c r="F6050" s="73" t="s">
        <v>17</v>
      </c>
    </row>
    <row r="6051" spans="1:6" x14ac:dyDescent="0.25">
      <c r="A6051" s="73">
        <v>11923</v>
      </c>
      <c r="B6051" s="74" t="s">
        <v>5845</v>
      </c>
      <c r="C6051" s="73" t="s">
        <v>59</v>
      </c>
      <c r="D6051" s="75">
        <v>38.229999999999997</v>
      </c>
      <c r="E6051" s="75">
        <v>38.229999999999997</v>
      </c>
      <c r="F6051" s="73" t="s">
        <v>17</v>
      </c>
    </row>
    <row r="6052" spans="1:6" x14ac:dyDescent="0.25">
      <c r="A6052" s="73">
        <v>11924</v>
      </c>
      <c r="B6052" s="74" t="s">
        <v>5846</v>
      </c>
      <c r="C6052" s="73" t="s">
        <v>59</v>
      </c>
      <c r="D6052" s="75">
        <v>92.67</v>
      </c>
      <c r="E6052" s="75">
        <v>92.67</v>
      </c>
      <c r="F6052" s="73" t="s">
        <v>17</v>
      </c>
    </row>
    <row r="6053" spans="1:6" ht="25.5" x14ac:dyDescent="0.25">
      <c r="A6053" s="73">
        <v>12056</v>
      </c>
      <c r="B6053" s="74" t="s">
        <v>5847</v>
      </c>
      <c r="C6053" s="73" t="s">
        <v>59</v>
      </c>
      <c r="D6053" s="75">
        <v>30</v>
      </c>
      <c r="E6053" s="75">
        <v>30</v>
      </c>
      <c r="F6053" s="73" t="s">
        <v>17</v>
      </c>
    </row>
    <row r="6054" spans="1:6" ht="25.5" x14ac:dyDescent="0.25">
      <c r="A6054" s="73">
        <v>12057</v>
      </c>
      <c r="B6054" s="74" t="s">
        <v>5848</v>
      </c>
      <c r="C6054" s="73" t="s">
        <v>59</v>
      </c>
      <c r="D6054" s="75">
        <v>25.49</v>
      </c>
      <c r="E6054" s="75">
        <v>25.49</v>
      </c>
      <c r="F6054" s="73" t="s">
        <v>17</v>
      </c>
    </row>
    <row r="6055" spans="1:6" ht="25.5" x14ac:dyDescent="0.25">
      <c r="A6055" s="73">
        <v>12058</v>
      </c>
      <c r="B6055" s="74" t="s">
        <v>5849</v>
      </c>
      <c r="C6055" s="73" t="s">
        <v>59</v>
      </c>
      <c r="D6055" s="75">
        <v>15.89</v>
      </c>
      <c r="E6055" s="75">
        <v>15.89</v>
      </c>
      <c r="F6055" s="73" t="s">
        <v>17</v>
      </c>
    </row>
    <row r="6056" spans="1:6" ht="25.5" x14ac:dyDescent="0.25">
      <c r="A6056" s="73">
        <v>12059</v>
      </c>
      <c r="B6056" s="74" t="s">
        <v>5850</v>
      </c>
      <c r="C6056" s="73" t="s">
        <v>59</v>
      </c>
      <c r="D6056" s="75">
        <v>8.94</v>
      </c>
      <c r="E6056" s="75">
        <v>8.94</v>
      </c>
      <c r="F6056" s="73" t="s">
        <v>17</v>
      </c>
    </row>
    <row r="6057" spans="1:6" ht="25.5" x14ac:dyDescent="0.25">
      <c r="A6057" s="73">
        <v>12060</v>
      </c>
      <c r="B6057" s="74" t="s">
        <v>5851</v>
      </c>
      <c r="C6057" s="73" t="s">
        <v>59</v>
      </c>
      <c r="D6057" s="75">
        <v>66.22</v>
      </c>
      <c r="E6057" s="75">
        <v>66.22</v>
      </c>
      <c r="F6057" s="73" t="s">
        <v>17</v>
      </c>
    </row>
    <row r="6058" spans="1:6" ht="25.5" x14ac:dyDescent="0.25">
      <c r="A6058" s="73">
        <v>12061</v>
      </c>
      <c r="B6058" s="74" t="s">
        <v>5852</v>
      </c>
      <c r="C6058" s="73" t="s">
        <v>59</v>
      </c>
      <c r="D6058" s="75">
        <v>40.43</v>
      </c>
      <c r="E6058" s="75">
        <v>40.43</v>
      </c>
      <c r="F6058" s="73" t="s">
        <v>17</v>
      </c>
    </row>
    <row r="6059" spans="1:6" ht="25.5" x14ac:dyDescent="0.25">
      <c r="A6059" s="73">
        <v>12062</v>
      </c>
      <c r="B6059" s="74" t="s">
        <v>5853</v>
      </c>
      <c r="C6059" s="73" t="s">
        <v>59</v>
      </c>
      <c r="D6059" s="75">
        <v>74.56</v>
      </c>
      <c r="E6059" s="75">
        <v>74.56</v>
      </c>
      <c r="F6059" s="73" t="s">
        <v>17</v>
      </c>
    </row>
    <row r="6060" spans="1:6" x14ac:dyDescent="0.25">
      <c r="A6060" s="73">
        <v>12067</v>
      </c>
      <c r="B6060" s="74" t="s">
        <v>5854</v>
      </c>
      <c r="C6060" s="73" t="s">
        <v>59</v>
      </c>
      <c r="D6060" s="75">
        <v>11.49</v>
      </c>
      <c r="E6060" s="75">
        <v>11.49</v>
      </c>
      <c r="F6060" s="73" t="s">
        <v>17</v>
      </c>
    </row>
    <row r="6061" spans="1:6" x14ac:dyDescent="0.25">
      <c r="A6061" s="73">
        <v>12070</v>
      </c>
      <c r="B6061" s="74" t="s">
        <v>5855</v>
      </c>
      <c r="C6061" s="73" t="s">
        <v>59</v>
      </c>
      <c r="D6061" s="75">
        <v>6.52</v>
      </c>
      <c r="E6061" s="75">
        <v>6.52</v>
      </c>
      <c r="F6061" s="73" t="s">
        <v>17</v>
      </c>
    </row>
    <row r="6062" spans="1:6" ht="25.5" x14ac:dyDescent="0.25">
      <c r="A6062" s="73">
        <v>12569</v>
      </c>
      <c r="B6062" s="74" t="s">
        <v>5856</v>
      </c>
      <c r="C6062" s="73" t="s">
        <v>59</v>
      </c>
      <c r="D6062" s="75">
        <v>725.23</v>
      </c>
      <c r="E6062" s="75">
        <v>725.23</v>
      </c>
      <c r="F6062" s="73" t="s">
        <v>17</v>
      </c>
    </row>
    <row r="6063" spans="1:6" ht="25.5" x14ac:dyDescent="0.25">
      <c r="A6063" s="73">
        <v>12572</v>
      </c>
      <c r="B6063" s="74" t="s">
        <v>5857</v>
      </c>
      <c r="C6063" s="73" t="s">
        <v>59</v>
      </c>
      <c r="D6063" s="75">
        <v>669.6</v>
      </c>
      <c r="E6063" s="75">
        <v>669.6</v>
      </c>
      <c r="F6063" s="73" t="s">
        <v>17</v>
      </c>
    </row>
    <row r="6064" spans="1:6" ht="25.5" x14ac:dyDescent="0.25">
      <c r="A6064" s="73">
        <v>12573</v>
      </c>
      <c r="B6064" s="74" t="s">
        <v>5858</v>
      </c>
      <c r="C6064" s="73" t="s">
        <v>59</v>
      </c>
      <c r="D6064" s="75">
        <v>880.79</v>
      </c>
      <c r="E6064" s="75">
        <v>880.79</v>
      </c>
      <c r="F6064" s="73" t="s">
        <v>17</v>
      </c>
    </row>
    <row r="6065" spans="1:6" ht="25.5" x14ac:dyDescent="0.25">
      <c r="A6065" s="73">
        <v>12574</v>
      </c>
      <c r="B6065" s="74" t="s">
        <v>5859</v>
      </c>
      <c r="C6065" s="73" t="s">
        <v>59</v>
      </c>
      <c r="D6065" s="75">
        <v>1064.98</v>
      </c>
      <c r="E6065" s="75">
        <v>1064.98</v>
      </c>
      <c r="F6065" s="73" t="s">
        <v>17</v>
      </c>
    </row>
    <row r="6066" spans="1:6" ht="25.5" x14ac:dyDescent="0.25">
      <c r="A6066" s="73">
        <v>12575</v>
      </c>
      <c r="B6066" s="74" t="s">
        <v>5860</v>
      </c>
      <c r="C6066" s="73" t="s">
        <v>59</v>
      </c>
      <c r="D6066" s="75">
        <v>1617.36</v>
      </c>
      <c r="E6066" s="75">
        <v>1617.36</v>
      </c>
      <c r="F6066" s="73" t="s">
        <v>17</v>
      </c>
    </row>
    <row r="6067" spans="1:6" ht="25.5" x14ac:dyDescent="0.25">
      <c r="A6067" s="73">
        <v>12576</v>
      </c>
      <c r="B6067" s="74" t="s">
        <v>5861</v>
      </c>
      <c r="C6067" s="73" t="s">
        <v>59</v>
      </c>
      <c r="D6067" s="75">
        <v>195.73</v>
      </c>
      <c r="E6067" s="75">
        <v>195.73</v>
      </c>
      <c r="F6067" s="73" t="s">
        <v>17</v>
      </c>
    </row>
    <row r="6068" spans="1:6" ht="25.5" x14ac:dyDescent="0.25">
      <c r="A6068" s="73">
        <v>12577</v>
      </c>
      <c r="B6068" s="74" t="s">
        <v>5862</v>
      </c>
      <c r="C6068" s="73" t="s">
        <v>59</v>
      </c>
      <c r="D6068" s="75">
        <v>263.72000000000003</v>
      </c>
      <c r="E6068" s="75">
        <v>263.72000000000003</v>
      </c>
      <c r="F6068" s="73" t="s">
        <v>17</v>
      </c>
    </row>
    <row r="6069" spans="1:6" ht="25.5" x14ac:dyDescent="0.25">
      <c r="A6069" s="73">
        <v>12578</v>
      </c>
      <c r="B6069" s="74" t="s">
        <v>5863</v>
      </c>
      <c r="C6069" s="73" t="s">
        <v>59</v>
      </c>
      <c r="D6069" s="75">
        <v>319.35000000000002</v>
      </c>
      <c r="E6069" s="75">
        <v>319.35000000000002</v>
      </c>
      <c r="F6069" s="73" t="s">
        <v>17</v>
      </c>
    </row>
    <row r="6070" spans="1:6" ht="25.5" x14ac:dyDescent="0.25">
      <c r="A6070" s="73">
        <v>12579</v>
      </c>
      <c r="B6070" s="74" t="s">
        <v>5864</v>
      </c>
      <c r="C6070" s="73" t="s">
        <v>59</v>
      </c>
      <c r="D6070" s="75">
        <v>550.1</v>
      </c>
      <c r="E6070" s="75">
        <v>550.1</v>
      </c>
      <c r="F6070" s="73" t="s">
        <v>17</v>
      </c>
    </row>
    <row r="6071" spans="1:6" ht="25.5" x14ac:dyDescent="0.25">
      <c r="A6071" s="73">
        <v>12580</v>
      </c>
      <c r="B6071" s="74" t="s">
        <v>5865</v>
      </c>
      <c r="C6071" s="73" t="s">
        <v>59</v>
      </c>
      <c r="D6071" s="75">
        <v>573.17999999999995</v>
      </c>
      <c r="E6071" s="75">
        <v>573.17999999999995</v>
      </c>
      <c r="F6071" s="73" t="s">
        <v>17</v>
      </c>
    </row>
    <row r="6072" spans="1:6" ht="25.5" x14ac:dyDescent="0.25">
      <c r="A6072" s="73">
        <v>12581</v>
      </c>
      <c r="B6072" s="74" t="s">
        <v>5866</v>
      </c>
      <c r="C6072" s="73" t="s">
        <v>59</v>
      </c>
      <c r="D6072" s="75">
        <v>613.98</v>
      </c>
      <c r="E6072" s="75">
        <v>613.98</v>
      </c>
      <c r="F6072" s="73" t="s">
        <v>17</v>
      </c>
    </row>
    <row r="6073" spans="1:6" ht="25.5" x14ac:dyDescent="0.25">
      <c r="A6073" s="73">
        <v>12583</v>
      </c>
      <c r="B6073" s="74" t="s">
        <v>5867</v>
      </c>
      <c r="C6073" s="73" t="s">
        <v>59</v>
      </c>
      <c r="D6073" s="75">
        <v>57.49</v>
      </c>
      <c r="E6073" s="75">
        <v>57.49</v>
      </c>
      <c r="F6073" s="73" t="s">
        <v>17</v>
      </c>
    </row>
    <row r="6074" spans="1:6" ht="25.5" x14ac:dyDescent="0.25">
      <c r="A6074" s="73">
        <v>12584</v>
      </c>
      <c r="B6074" s="74" t="s">
        <v>5868</v>
      </c>
      <c r="C6074" s="73" t="s">
        <v>59</v>
      </c>
      <c r="D6074" s="75">
        <v>74.989999999999995</v>
      </c>
      <c r="E6074" s="75">
        <v>74.989999999999995</v>
      </c>
      <c r="F6074" s="73" t="s">
        <v>17</v>
      </c>
    </row>
    <row r="6075" spans="1:6" ht="25.5" x14ac:dyDescent="0.25">
      <c r="A6075" s="73">
        <v>12623</v>
      </c>
      <c r="B6075" s="74" t="s">
        <v>5869</v>
      </c>
      <c r="C6075" s="73" t="s">
        <v>59</v>
      </c>
      <c r="D6075" s="75">
        <v>50.42</v>
      </c>
      <c r="E6075" s="75">
        <v>50.42</v>
      </c>
      <c r="F6075" s="73" t="s">
        <v>17</v>
      </c>
    </row>
    <row r="6076" spans="1:6" ht="25.5" x14ac:dyDescent="0.25">
      <c r="A6076" s="73">
        <v>13115</v>
      </c>
      <c r="B6076" s="74" t="s">
        <v>5870</v>
      </c>
      <c r="C6076" s="73" t="s">
        <v>59</v>
      </c>
      <c r="D6076" s="75">
        <v>37.49</v>
      </c>
      <c r="E6076" s="75">
        <v>37.49</v>
      </c>
      <c r="F6076" s="73" t="s">
        <v>17</v>
      </c>
    </row>
    <row r="6077" spans="1:6" ht="38.25" x14ac:dyDescent="0.25">
      <c r="A6077" s="73">
        <v>13159</v>
      </c>
      <c r="B6077" s="74" t="s">
        <v>5871</v>
      </c>
      <c r="C6077" s="73" t="s">
        <v>59</v>
      </c>
      <c r="D6077" s="75">
        <v>175</v>
      </c>
      <c r="E6077" s="75">
        <v>175</v>
      </c>
      <c r="F6077" s="73" t="s">
        <v>17</v>
      </c>
    </row>
    <row r="6078" spans="1:6" ht="38.25" x14ac:dyDescent="0.25">
      <c r="A6078" s="73">
        <v>13168</v>
      </c>
      <c r="B6078" s="74" t="s">
        <v>5872</v>
      </c>
      <c r="C6078" s="73" t="s">
        <v>59</v>
      </c>
      <c r="D6078" s="75">
        <v>212.5</v>
      </c>
      <c r="E6078" s="75">
        <v>212.5</v>
      </c>
      <c r="F6078" s="73" t="s">
        <v>17</v>
      </c>
    </row>
    <row r="6079" spans="1:6" ht="38.25" x14ac:dyDescent="0.25">
      <c r="A6079" s="73">
        <v>13173</v>
      </c>
      <c r="B6079" s="74" t="s">
        <v>5873</v>
      </c>
      <c r="C6079" s="73" t="s">
        <v>59</v>
      </c>
      <c r="D6079" s="75">
        <v>287.49</v>
      </c>
      <c r="E6079" s="75">
        <v>287.49</v>
      </c>
      <c r="F6079" s="73" t="s">
        <v>17</v>
      </c>
    </row>
    <row r="6080" spans="1:6" ht="25.5" x14ac:dyDescent="0.25">
      <c r="A6080" s="73">
        <v>13256</v>
      </c>
      <c r="B6080" s="74" t="s">
        <v>5874</v>
      </c>
      <c r="C6080" s="73" t="s">
        <v>59</v>
      </c>
      <c r="D6080" s="75">
        <v>669.6</v>
      </c>
      <c r="E6080" s="75">
        <v>669.6</v>
      </c>
      <c r="F6080" s="73" t="s">
        <v>17</v>
      </c>
    </row>
    <row r="6081" spans="1:6" x14ac:dyDescent="0.25">
      <c r="A6081" s="73">
        <v>13356</v>
      </c>
      <c r="B6081" s="74" t="s">
        <v>5875</v>
      </c>
      <c r="C6081" s="73" t="s">
        <v>59</v>
      </c>
      <c r="D6081" s="75">
        <v>28.69</v>
      </c>
      <c r="E6081" s="75">
        <v>28.69</v>
      </c>
      <c r="F6081" s="73" t="s">
        <v>17</v>
      </c>
    </row>
    <row r="6082" spans="1:6" ht="25.5" x14ac:dyDescent="0.25">
      <c r="A6082" s="73">
        <v>13587</v>
      </c>
      <c r="B6082" s="74" t="s">
        <v>5876</v>
      </c>
      <c r="C6082" s="73" t="s">
        <v>59</v>
      </c>
      <c r="D6082" s="75">
        <v>6.46</v>
      </c>
      <c r="E6082" s="75">
        <v>6.46</v>
      </c>
      <c r="F6082" s="73" t="s">
        <v>17</v>
      </c>
    </row>
    <row r="6083" spans="1:6" ht="38.25" x14ac:dyDescent="0.25">
      <c r="A6083" s="73">
        <v>14077</v>
      </c>
      <c r="B6083" s="74" t="s">
        <v>5877</v>
      </c>
      <c r="C6083" s="73" t="s">
        <v>59</v>
      </c>
      <c r="D6083" s="75">
        <v>420.91</v>
      </c>
      <c r="E6083" s="75">
        <v>420.91</v>
      </c>
      <c r="F6083" s="73" t="s">
        <v>17</v>
      </c>
    </row>
    <row r="6084" spans="1:6" ht="25.5" x14ac:dyDescent="0.25">
      <c r="A6084" s="73">
        <v>14439</v>
      </c>
      <c r="B6084" s="74" t="s">
        <v>5878</v>
      </c>
      <c r="C6084" s="73" t="s">
        <v>59</v>
      </c>
      <c r="D6084" s="75">
        <v>4.0999999999999996</v>
      </c>
      <c r="E6084" s="75">
        <v>4.0999999999999996</v>
      </c>
      <c r="F6084" s="73" t="s">
        <v>17</v>
      </c>
    </row>
    <row r="6085" spans="1:6" ht="38.25" x14ac:dyDescent="0.25">
      <c r="A6085" s="73">
        <v>14580</v>
      </c>
      <c r="B6085" s="74" t="s">
        <v>5879</v>
      </c>
      <c r="C6085" s="73" t="s">
        <v>59</v>
      </c>
      <c r="D6085" s="75">
        <v>125.47</v>
      </c>
      <c r="E6085" s="75">
        <v>125.47</v>
      </c>
      <c r="F6085" s="73" t="s">
        <v>17</v>
      </c>
    </row>
    <row r="6086" spans="1:6" ht="25.5" x14ac:dyDescent="0.25">
      <c r="A6086" s="73">
        <v>20007</v>
      </c>
      <c r="B6086" s="74" t="s">
        <v>5880</v>
      </c>
      <c r="C6086" s="73" t="s">
        <v>59</v>
      </c>
      <c r="D6086" s="75">
        <v>4.43</v>
      </c>
      <c r="E6086" s="75">
        <v>4.43</v>
      </c>
      <c r="F6086" s="73" t="s">
        <v>17</v>
      </c>
    </row>
    <row r="6087" spans="1:6" ht="38.25" x14ac:dyDescent="0.25">
      <c r="A6087" s="73">
        <v>20017</v>
      </c>
      <c r="B6087" s="74" t="s">
        <v>5881</v>
      </c>
      <c r="C6087" s="73" t="s">
        <v>59</v>
      </c>
      <c r="D6087" s="75">
        <v>7.43</v>
      </c>
      <c r="E6087" s="75">
        <v>7.43</v>
      </c>
      <c r="F6087" s="73" t="s">
        <v>17</v>
      </c>
    </row>
    <row r="6088" spans="1:6" x14ac:dyDescent="0.25">
      <c r="A6088" s="73">
        <v>20065</v>
      </c>
      <c r="B6088" s="74" t="s">
        <v>5882</v>
      </c>
      <c r="C6088" s="73" t="s">
        <v>59</v>
      </c>
      <c r="D6088" s="75">
        <v>44.62</v>
      </c>
      <c r="E6088" s="75">
        <v>44.62</v>
      </c>
      <c r="F6088" s="73" t="s">
        <v>17</v>
      </c>
    </row>
    <row r="6089" spans="1:6" ht="25.5" x14ac:dyDescent="0.25">
      <c r="A6089" s="73">
        <v>20067</v>
      </c>
      <c r="B6089" s="74" t="s">
        <v>5883</v>
      </c>
      <c r="C6089" s="73" t="s">
        <v>59</v>
      </c>
      <c r="D6089" s="75">
        <v>10.42</v>
      </c>
      <c r="E6089" s="75">
        <v>10.42</v>
      </c>
      <c r="F6089" s="73" t="s">
        <v>17</v>
      </c>
    </row>
    <row r="6090" spans="1:6" ht="25.5" x14ac:dyDescent="0.25">
      <c r="A6090" s="73">
        <v>20068</v>
      </c>
      <c r="B6090" s="74" t="s">
        <v>5884</v>
      </c>
      <c r="C6090" s="73" t="s">
        <v>59</v>
      </c>
      <c r="D6090" s="75">
        <v>14.68</v>
      </c>
      <c r="E6090" s="75">
        <v>14.68</v>
      </c>
      <c r="F6090" s="73" t="s">
        <v>17</v>
      </c>
    </row>
    <row r="6091" spans="1:6" ht="25.5" x14ac:dyDescent="0.25">
      <c r="A6091" s="73">
        <v>20185</v>
      </c>
      <c r="B6091" s="74" t="s">
        <v>5885</v>
      </c>
      <c r="C6091" s="73" t="s">
        <v>59</v>
      </c>
      <c r="D6091" s="75">
        <v>13.25</v>
      </c>
      <c r="E6091" s="75">
        <v>13.25</v>
      </c>
      <c r="F6091" s="73" t="s">
        <v>17</v>
      </c>
    </row>
    <row r="6092" spans="1:6" ht="25.5" x14ac:dyDescent="0.25">
      <c r="A6092" s="73">
        <v>20204</v>
      </c>
      <c r="B6092" s="74" t="s">
        <v>5886</v>
      </c>
      <c r="C6092" s="73" t="s">
        <v>59</v>
      </c>
      <c r="D6092" s="75">
        <v>111.53</v>
      </c>
      <c r="E6092" s="75">
        <v>111.53</v>
      </c>
      <c r="F6092" s="73" t="s">
        <v>17</v>
      </c>
    </row>
    <row r="6093" spans="1:6" ht="25.5" x14ac:dyDescent="0.25">
      <c r="A6093" s="73">
        <v>20205</v>
      </c>
      <c r="B6093" s="74" t="s">
        <v>5887</v>
      </c>
      <c r="C6093" s="73" t="s">
        <v>59</v>
      </c>
      <c r="D6093" s="75">
        <v>4.6399999999999997</v>
      </c>
      <c r="E6093" s="75">
        <v>4.6399999999999997</v>
      </c>
      <c r="F6093" s="73" t="s">
        <v>17</v>
      </c>
    </row>
    <row r="6094" spans="1:6" ht="25.5" x14ac:dyDescent="0.25">
      <c r="A6094" s="73">
        <v>20206</v>
      </c>
      <c r="B6094" s="74" t="s">
        <v>5888</v>
      </c>
      <c r="C6094" s="73" t="s">
        <v>59</v>
      </c>
      <c r="D6094" s="75">
        <v>12.54</v>
      </c>
      <c r="E6094" s="75">
        <v>12.54</v>
      </c>
      <c r="F6094" s="73" t="s">
        <v>17</v>
      </c>
    </row>
    <row r="6095" spans="1:6" ht="25.5" x14ac:dyDescent="0.25">
      <c r="A6095" s="73">
        <v>20208</v>
      </c>
      <c r="B6095" s="74" t="s">
        <v>5889</v>
      </c>
      <c r="C6095" s="73" t="s">
        <v>59</v>
      </c>
      <c r="D6095" s="75">
        <v>150.57</v>
      </c>
      <c r="E6095" s="75">
        <v>150.57</v>
      </c>
      <c r="F6095" s="73" t="s">
        <v>17</v>
      </c>
    </row>
    <row r="6096" spans="1:6" ht="25.5" x14ac:dyDescent="0.25">
      <c r="A6096" s="73">
        <v>20209</v>
      </c>
      <c r="B6096" s="74" t="s">
        <v>5890</v>
      </c>
      <c r="C6096" s="73" t="s">
        <v>59</v>
      </c>
      <c r="D6096" s="75">
        <v>37.25</v>
      </c>
      <c r="E6096" s="75">
        <v>37.25</v>
      </c>
      <c r="F6096" s="73" t="s">
        <v>17</v>
      </c>
    </row>
    <row r="6097" spans="1:6" ht="25.5" x14ac:dyDescent="0.25">
      <c r="A6097" s="73">
        <v>20211</v>
      </c>
      <c r="B6097" s="74" t="s">
        <v>5891</v>
      </c>
      <c r="C6097" s="73" t="s">
        <v>59</v>
      </c>
      <c r="D6097" s="75">
        <v>46.7</v>
      </c>
      <c r="E6097" s="75">
        <v>46.7</v>
      </c>
      <c r="F6097" s="73" t="s">
        <v>17</v>
      </c>
    </row>
    <row r="6098" spans="1:6" ht="25.5" x14ac:dyDescent="0.25">
      <c r="A6098" s="73">
        <v>20212</v>
      </c>
      <c r="B6098" s="74" t="s">
        <v>5892</v>
      </c>
      <c r="C6098" s="73" t="s">
        <v>59</v>
      </c>
      <c r="D6098" s="75">
        <v>31.18</v>
      </c>
      <c r="E6098" s="75">
        <v>31.18</v>
      </c>
      <c r="F6098" s="73" t="s">
        <v>17</v>
      </c>
    </row>
    <row r="6099" spans="1:6" ht="25.5" x14ac:dyDescent="0.25">
      <c r="A6099" s="73">
        <v>20213</v>
      </c>
      <c r="B6099" s="74" t="s">
        <v>5893</v>
      </c>
      <c r="C6099" s="73" t="s">
        <v>59</v>
      </c>
      <c r="D6099" s="75">
        <v>35.270000000000003</v>
      </c>
      <c r="E6099" s="75">
        <v>35.270000000000003</v>
      </c>
      <c r="F6099" s="73" t="s">
        <v>17</v>
      </c>
    </row>
    <row r="6100" spans="1:6" ht="38.25" x14ac:dyDescent="0.25">
      <c r="A6100" s="73">
        <v>20231</v>
      </c>
      <c r="B6100" s="74" t="s">
        <v>5894</v>
      </c>
      <c r="C6100" s="73" t="s">
        <v>59</v>
      </c>
      <c r="D6100" s="75">
        <v>47.18</v>
      </c>
      <c r="E6100" s="75">
        <v>47.18</v>
      </c>
      <c r="F6100" s="73" t="s">
        <v>17</v>
      </c>
    </row>
    <row r="6101" spans="1:6" ht="25.5" x14ac:dyDescent="0.25">
      <c r="A6101" s="73">
        <v>20232</v>
      </c>
      <c r="B6101" s="74" t="s">
        <v>5895</v>
      </c>
      <c r="C6101" s="73" t="s">
        <v>59</v>
      </c>
      <c r="D6101" s="75">
        <v>66.790000000000006</v>
      </c>
      <c r="E6101" s="75">
        <v>66.790000000000006</v>
      </c>
      <c r="F6101" s="73" t="s">
        <v>17</v>
      </c>
    </row>
    <row r="6102" spans="1:6" ht="25.5" x14ac:dyDescent="0.25">
      <c r="A6102" s="73">
        <v>20249</v>
      </c>
      <c r="B6102" s="74" t="s">
        <v>5896</v>
      </c>
      <c r="C6102" s="73" t="s">
        <v>59</v>
      </c>
      <c r="D6102" s="75">
        <v>31.57</v>
      </c>
      <c r="E6102" s="75">
        <v>31.57</v>
      </c>
      <c r="F6102" s="73" t="s">
        <v>17</v>
      </c>
    </row>
    <row r="6103" spans="1:6" x14ac:dyDescent="0.25">
      <c r="A6103" s="73">
        <v>20259</v>
      </c>
      <c r="B6103" s="74" t="s">
        <v>5897</v>
      </c>
      <c r="C6103" s="73" t="s">
        <v>59</v>
      </c>
      <c r="D6103" s="75">
        <v>27.5</v>
      </c>
      <c r="E6103" s="75">
        <v>27.5</v>
      </c>
      <c r="F6103" s="73" t="s">
        <v>17</v>
      </c>
    </row>
    <row r="6104" spans="1:6" ht="25.5" x14ac:dyDescent="0.25">
      <c r="A6104" s="73">
        <v>20999</v>
      </c>
      <c r="B6104" s="74" t="s">
        <v>5898</v>
      </c>
      <c r="C6104" s="73" t="s">
        <v>59</v>
      </c>
      <c r="D6104" s="75">
        <v>15.62</v>
      </c>
      <c r="E6104" s="75">
        <v>15.62</v>
      </c>
      <c r="F6104" s="73" t="s">
        <v>17</v>
      </c>
    </row>
    <row r="6105" spans="1:6" ht="25.5" x14ac:dyDescent="0.25">
      <c r="A6105" s="73">
        <v>21001</v>
      </c>
      <c r="B6105" s="74" t="s">
        <v>5899</v>
      </c>
      <c r="C6105" s="73" t="s">
        <v>59</v>
      </c>
      <c r="D6105" s="75">
        <v>29.15</v>
      </c>
      <c r="E6105" s="75">
        <v>29.15</v>
      </c>
      <c r="F6105" s="73" t="s">
        <v>17</v>
      </c>
    </row>
    <row r="6106" spans="1:6" ht="25.5" x14ac:dyDescent="0.25">
      <c r="A6106" s="73">
        <v>21003</v>
      </c>
      <c r="B6106" s="74" t="s">
        <v>5900</v>
      </c>
      <c r="C6106" s="73" t="s">
        <v>59</v>
      </c>
      <c r="D6106" s="75">
        <v>47.9</v>
      </c>
      <c r="E6106" s="75">
        <v>47.9</v>
      </c>
      <c r="F6106" s="73" t="s">
        <v>17</v>
      </c>
    </row>
    <row r="6107" spans="1:6" ht="25.5" x14ac:dyDescent="0.25">
      <c r="A6107" s="73">
        <v>21006</v>
      </c>
      <c r="B6107" s="74" t="s">
        <v>5901</v>
      </c>
      <c r="C6107" s="73" t="s">
        <v>59</v>
      </c>
      <c r="D6107" s="75">
        <v>101.66</v>
      </c>
      <c r="E6107" s="75">
        <v>101.66</v>
      </c>
      <c r="F6107" s="73" t="s">
        <v>17</v>
      </c>
    </row>
    <row r="6108" spans="1:6" ht="25.5" x14ac:dyDescent="0.25">
      <c r="A6108" s="73">
        <v>21008</v>
      </c>
      <c r="B6108" s="74" t="s">
        <v>5902</v>
      </c>
      <c r="C6108" s="73" t="s">
        <v>59</v>
      </c>
      <c r="D6108" s="75">
        <v>26.07</v>
      </c>
      <c r="E6108" s="75">
        <v>26.07</v>
      </c>
      <c r="F6108" s="73" t="s">
        <v>17</v>
      </c>
    </row>
    <row r="6109" spans="1:6" ht="25.5" x14ac:dyDescent="0.25">
      <c r="A6109" s="73">
        <v>21009</v>
      </c>
      <c r="B6109" s="74" t="s">
        <v>5903</v>
      </c>
      <c r="C6109" s="73" t="s">
        <v>59</v>
      </c>
      <c r="D6109" s="75">
        <v>33.950000000000003</v>
      </c>
      <c r="E6109" s="75">
        <v>33.950000000000003</v>
      </c>
      <c r="F6109" s="73" t="s">
        <v>17</v>
      </c>
    </row>
    <row r="6110" spans="1:6" ht="25.5" x14ac:dyDescent="0.25">
      <c r="A6110" s="73">
        <v>21010</v>
      </c>
      <c r="B6110" s="74" t="s">
        <v>5904</v>
      </c>
      <c r="C6110" s="73" t="s">
        <v>59</v>
      </c>
      <c r="D6110" s="75">
        <v>45.58</v>
      </c>
      <c r="E6110" s="75">
        <v>45.58</v>
      </c>
      <c r="F6110" s="73" t="s">
        <v>17</v>
      </c>
    </row>
    <row r="6111" spans="1:6" ht="25.5" x14ac:dyDescent="0.25">
      <c r="A6111" s="73">
        <v>21011</v>
      </c>
      <c r="B6111" s="74" t="s">
        <v>5905</v>
      </c>
      <c r="C6111" s="73" t="s">
        <v>59</v>
      </c>
      <c r="D6111" s="75">
        <v>66.430000000000007</v>
      </c>
      <c r="E6111" s="75">
        <v>66.430000000000007</v>
      </c>
      <c r="F6111" s="73" t="s">
        <v>17</v>
      </c>
    </row>
    <row r="6112" spans="1:6" ht="25.5" x14ac:dyDescent="0.25">
      <c r="A6112" s="73">
        <v>21012</v>
      </c>
      <c r="B6112" s="74" t="s">
        <v>5906</v>
      </c>
      <c r="C6112" s="73" t="s">
        <v>59</v>
      </c>
      <c r="D6112" s="75">
        <v>73.41</v>
      </c>
      <c r="E6112" s="75">
        <v>73.41</v>
      </c>
      <c r="F6112" s="73" t="s">
        <v>17</v>
      </c>
    </row>
    <row r="6113" spans="1:6" ht="25.5" x14ac:dyDescent="0.25">
      <c r="A6113" s="73">
        <v>21013</v>
      </c>
      <c r="B6113" s="74" t="s">
        <v>5907</v>
      </c>
      <c r="C6113" s="73" t="s">
        <v>59</v>
      </c>
      <c r="D6113" s="75">
        <v>95.8</v>
      </c>
      <c r="E6113" s="75">
        <v>95.8</v>
      </c>
      <c r="F6113" s="73" t="s">
        <v>17</v>
      </c>
    </row>
    <row r="6114" spans="1:6" ht="25.5" x14ac:dyDescent="0.25">
      <c r="A6114" s="73">
        <v>21014</v>
      </c>
      <c r="B6114" s="74" t="s">
        <v>5908</v>
      </c>
      <c r="C6114" s="73" t="s">
        <v>59</v>
      </c>
      <c r="D6114" s="75">
        <v>134.04</v>
      </c>
      <c r="E6114" s="75">
        <v>134.04</v>
      </c>
      <c r="F6114" s="73" t="s">
        <v>17</v>
      </c>
    </row>
    <row r="6115" spans="1:6" ht="25.5" x14ac:dyDescent="0.25">
      <c r="A6115" s="73">
        <v>21015</v>
      </c>
      <c r="B6115" s="74" t="s">
        <v>5909</v>
      </c>
      <c r="C6115" s="73" t="s">
        <v>59</v>
      </c>
      <c r="D6115" s="75">
        <v>154</v>
      </c>
      <c r="E6115" s="75">
        <v>154</v>
      </c>
      <c r="F6115" s="73" t="s">
        <v>17</v>
      </c>
    </row>
    <row r="6116" spans="1:6" ht="25.5" x14ac:dyDescent="0.25">
      <c r="A6116" s="73">
        <v>21016</v>
      </c>
      <c r="B6116" s="74" t="s">
        <v>5910</v>
      </c>
      <c r="C6116" s="73" t="s">
        <v>59</v>
      </c>
      <c r="D6116" s="75">
        <v>223.19</v>
      </c>
      <c r="E6116" s="75">
        <v>223.19</v>
      </c>
      <c r="F6116" s="73" t="s">
        <v>17</v>
      </c>
    </row>
    <row r="6117" spans="1:6" ht="25.5" x14ac:dyDescent="0.25">
      <c r="A6117" s="73">
        <v>21019</v>
      </c>
      <c r="B6117" s="74" t="s">
        <v>5911</v>
      </c>
      <c r="C6117" s="73" t="s">
        <v>59</v>
      </c>
      <c r="D6117" s="75">
        <v>35.340000000000003</v>
      </c>
      <c r="E6117" s="75">
        <v>35.340000000000003</v>
      </c>
      <c r="F6117" s="73" t="s">
        <v>17</v>
      </c>
    </row>
    <row r="6118" spans="1:6" ht="25.5" x14ac:dyDescent="0.25">
      <c r="A6118" s="73">
        <v>21021</v>
      </c>
      <c r="B6118" s="74" t="s">
        <v>5912</v>
      </c>
      <c r="C6118" s="73" t="s">
        <v>59</v>
      </c>
      <c r="D6118" s="75">
        <v>55.86</v>
      </c>
      <c r="E6118" s="75">
        <v>55.86</v>
      </c>
      <c r="F6118" s="73" t="s">
        <v>17</v>
      </c>
    </row>
    <row r="6119" spans="1:6" ht="25.5" x14ac:dyDescent="0.25">
      <c r="A6119" s="73">
        <v>21024</v>
      </c>
      <c r="B6119" s="74" t="s">
        <v>5913</v>
      </c>
      <c r="C6119" s="73" t="s">
        <v>59</v>
      </c>
      <c r="D6119" s="75">
        <v>119.69</v>
      </c>
      <c r="E6119" s="75">
        <v>119.69</v>
      </c>
      <c r="F6119" s="73" t="s">
        <v>17</v>
      </c>
    </row>
    <row r="6120" spans="1:6" x14ac:dyDescent="0.25">
      <c r="A6120" s="73">
        <v>21123</v>
      </c>
      <c r="B6120" s="74" t="s">
        <v>5914</v>
      </c>
      <c r="C6120" s="73" t="s">
        <v>59</v>
      </c>
      <c r="D6120" s="75">
        <v>12.6</v>
      </c>
      <c r="E6120" s="75">
        <v>12.6</v>
      </c>
      <c r="F6120" s="73" t="s">
        <v>17</v>
      </c>
    </row>
    <row r="6121" spans="1:6" x14ac:dyDescent="0.25">
      <c r="A6121" s="73">
        <v>21124</v>
      </c>
      <c r="B6121" s="74" t="s">
        <v>5915</v>
      </c>
      <c r="C6121" s="73" t="s">
        <v>59</v>
      </c>
      <c r="D6121" s="75">
        <v>20.13</v>
      </c>
      <c r="E6121" s="75">
        <v>20.13</v>
      </c>
      <c r="F6121" s="73" t="s">
        <v>17</v>
      </c>
    </row>
    <row r="6122" spans="1:6" x14ac:dyDescent="0.25">
      <c r="A6122" s="73">
        <v>21125</v>
      </c>
      <c r="B6122" s="74" t="s">
        <v>5916</v>
      </c>
      <c r="C6122" s="73" t="s">
        <v>59</v>
      </c>
      <c r="D6122" s="75">
        <v>34.67</v>
      </c>
      <c r="E6122" s="75">
        <v>34.67</v>
      </c>
      <c r="F6122" s="73" t="s">
        <v>17</v>
      </c>
    </row>
    <row r="6123" spans="1:6" ht="25.5" x14ac:dyDescent="0.25">
      <c r="A6123" s="73">
        <v>21128</v>
      </c>
      <c r="B6123" s="74" t="s">
        <v>5917</v>
      </c>
      <c r="C6123" s="73" t="s">
        <v>59</v>
      </c>
      <c r="D6123" s="75">
        <v>12.66</v>
      </c>
      <c r="E6123" s="75">
        <v>12.66</v>
      </c>
      <c r="F6123" s="73" t="s">
        <v>17</v>
      </c>
    </row>
    <row r="6124" spans="1:6" ht="25.5" x14ac:dyDescent="0.25">
      <c r="A6124" s="73">
        <v>21137</v>
      </c>
      <c r="B6124" s="74" t="s">
        <v>5918</v>
      </c>
      <c r="C6124" s="73" t="s">
        <v>59</v>
      </c>
      <c r="D6124" s="75">
        <v>12.96</v>
      </c>
      <c r="E6124" s="75">
        <v>12.96</v>
      </c>
      <c r="F6124" s="73" t="s">
        <v>17</v>
      </c>
    </row>
    <row r="6125" spans="1:6" ht="25.5" x14ac:dyDescent="0.25">
      <c r="A6125" s="73">
        <v>21138</v>
      </c>
      <c r="B6125" s="74" t="s">
        <v>5919</v>
      </c>
      <c r="C6125" s="73" t="s">
        <v>59</v>
      </c>
      <c r="D6125" s="75">
        <v>8.98</v>
      </c>
      <c r="E6125" s="75">
        <v>8.98</v>
      </c>
      <c r="F6125" s="73" t="s">
        <v>17</v>
      </c>
    </row>
    <row r="6126" spans="1:6" ht="25.5" x14ac:dyDescent="0.25">
      <c r="A6126" s="73">
        <v>34347</v>
      </c>
      <c r="B6126" s="74" t="s">
        <v>5920</v>
      </c>
      <c r="C6126" s="73" t="s">
        <v>59</v>
      </c>
      <c r="D6126" s="75">
        <v>14.86</v>
      </c>
      <c r="E6126" s="75">
        <v>14.86</v>
      </c>
      <c r="F6126" s="73" t="s">
        <v>17</v>
      </c>
    </row>
    <row r="6127" spans="1:6" ht="25.5" x14ac:dyDescent="0.25">
      <c r="A6127" s="73">
        <v>34348</v>
      </c>
      <c r="B6127" s="74" t="s">
        <v>5921</v>
      </c>
      <c r="C6127" s="73" t="s">
        <v>59</v>
      </c>
      <c r="D6127" s="75">
        <v>20.79</v>
      </c>
      <c r="E6127" s="75">
        <v>20.79</v>
      </c>
      <c r="F6127" s="73" t="s">
        <v>17</v>
      </c>
    </row>
    <row r="6128" spans="1:6" ht="25.5" x14ac:dyDescent="0.25">
      <c r="A6128" s="73">
        <v>34547</v>
      </c>
      <c r="B6128" s="74" t="s">
        <v>5922</v>
      </c>
      <c r="C6128" s="73" t="s">
        <v>59</v>
      </c>
      <c r="D6128" s="75">
        <v>3.64</v>
      </c>
      <c r="E6128" s="75">
        <v>3.64</v>
      </c>
      <c r="F6128" s="73" t="s">
        <v>17</v>
      </c>
    </row>
    <row r="6129" spans="1:6" ht="25.5" x14ac:dyDescent="0.25">
      <c r="A6129" s="73">
        <v>34548</v>
      </c>
      <c r="B6129" s="74" t="s">
        <v>5923</v>
      </c>
      <c r="C6129" s="73" t="s">
        <v>59</v>
      </c>
      <c r="D6129" s="75">
        <v>5.97</v>
      </c>
      <c r="E6129" s="75">
        <v>5.97</v>
      </c>
      <c r="F6129" s="73" t="s">
        <v>17</v>
      </c>
    </row>
    <row r="6130" spans="1:6" ht="25.5" x14ac:dyDescent="0.25">
      <c r="A6130" s="73">
        <v>34550</v>
      </c>
      <c r="B6130" s="74" t="s">
        <v>5924</v>
      </c>
      <c r="C6130" s="73" t="s">
        <v>59</v>
      </c>
      <c r="D6130" s="75">
        <v>1.57</v>
      </c>
      <c r="E6130" s="75">
        <v>1.57</v>
      </c>
      <c r="F6130" s="73" t="s">
        <v>17</v>
      </c>
    </row>
    <row r="6131" spans="1:6" ht="25.5" x14ac:dyDescent="0.25">
      <c r="A6131" s="73">
        <v>34557</v>
      </c>
      <c r="B6131" s="74" t="s">
        <v>5925</v>
      </c>
      <c r="C6131" s="73" t="s">
        <v>59</v>
      </c>
      <c r="D6131" s="75">
        <v>2.2999999999999998</v>
      </c>
      <c r="E6131" s="75">
        <v>2.2999999999999998</v>
      </c>
      <c r="F6131" s="73" t="s">
        <v>17</v>
      </c>
    </row>
    <row r="6132" spans="1:6" ht="25.5" x14ac:dyDescent="0.25">
      <c r="A6132" s="73">
        <v>34558</v>
      </c>
      <c r="B6132" s="74" t="s">
        <v>5926</v>
      </c>
      <c r="C6132" s="73" t="s">
        <v>59</v>
      </c>
      <c r="D6132" s="75">
        <v>2.96</v>
      </c>
      <c r="E6132" s="75">
        <v>2.96</v>
      </c>
      <c r="F6132" s="73" t="s">
        <v>17</v>
      </c>
    </row>
    <row r="6133" spans="1:6" x14ac:dyDescent="0.25">
      <c r="A6133" s="73">
        <v>34602</v>
      </c>
      <c r="B6133" s="74" t="s">
        <v>5927</v>
      </c>
      <c r="C6133" s="73" t="s">
        <v>59</v>
      </c>
      <c r="D6133" s="75">
        <v>4.4400000000000004</v>
      </c>
      <c r="E6133" s="75">
        <v>4.4400000000000004</v>
      </c>
      <c r="F6133" s="73" t="s">
        <v>17</v>
      </c>
    </row>
    <row r="6134" spans="1:6" x14ac:dyDescent="0.25">
      <c r="A6134" s="73">
        <v>34607</v>
      </c>
      <c r="B6134" s="74" t="s">
        <v>5928</v>
      </c>
      <c r="C6134" s="73" t="s">
        <v>59</v>
      </c>
      <c r="D6134" s="75">
        <v>10.88</v>
      </c>
      <c r="E6134" s="75">
        <v>10.88</v>
      </c>
      <c r="F6134" s="73" t="s">
        <v>17</v>
      </c>
    </row>
    <row r="6135" spans="1:6" x14ac:dyDescent="0.25">
      <c r="A6135" s="73">
        <v>34609</v>
      </c>
      <c r="B6135" s="74" t="s">
        <v>5929</v>
      </c>
      <c r="C6135" s="73" t="s">
        <v>59</v>
      </c>
      <c r="D6135" s="75">
        <v>15.83</v>
      </c>
      <c r="E6135" s="75">
        <v>15.83</v>
      </c>
      <c r="F6135" s="73" t="s">
        <v>17</v>
      </c>
    </row>
    <row r="6136" spans="1:6" x14ac:dyDescent="0.25">
      <c r="A6136" s="73">
        <v>34618</v>
      </c>
      <c r="B6136" s="74" t="s">
        <v>5930</v>
      </c>
      <c r="C6136" s="73" t="s">
        <v>59</v>
      </c>
      <c r="D6136" s="75">
        <v>6.05</v>
      </c>
      <c r="E6136" s="75">
        <v>6.05</v>
      </c>
      <c r="F6136" s="73" t="s">
        <v>17</v>
      </c>
    </row>
    <row r="6137" spans="1:6" x14ac:dyDescent="0.25">
      <c r="A6137" s="73">
        <v>34621</v>
      </c>
      <c r="B6137" s="74" t="s">
        <v>5931</v>
      </c>
      <c r="C6137" s="73" t="s">
        <v>59</v>
      </c>
      <c r="D6137" s="75">
        <v>15</v>
      </c>
      <c r="E6137" s="75">
        <v>15</v>
      </c>
      <c r="F6137" s="73" t="s">
        <v>17</v>
      </c>
    </row>
    <row r="6138" spans="1:6" x14ac:dyDescent="0.25">
      <c r="A6138" s="73">
        <v>34622</v>
      </c>
      <c r="B6138" s="74" t="s">
        <v>5932</v>
      </c>
      <c r="C6138" s="73" t="s">
        <v>59</v>
      </c>
      <c r="D6138" s="75">
        <v>22.29</v>
      </c>
      <c r="E6138" s="75">
        <v>22.29</v>
      </c>
      <c r="F6138" s="73" t="s">
        <v>17</v>
      </c>
    </row>
    <row r="6139" spans="1:6" x14ac:dyDescent="0.25">
      <c r="A6139" s="73">
        <v>34624</v>
      </c>
      <c r="B6139" s="74" t="s">
        <v>5933</v>
      </c>
      <c r="C6139" s="73" t="s">
        <v>59</v>
      </c>
      <c r="D6139" s="75">
        <v>8.08</v>
      </c>
      <c r="E6139" s="75">
        <v>8.08</v>
      </c>
      <c r="F6139" s="73" t="s">
        <v>17</v>
      </c>
    </row>
    <row r="6140" spans="1:6" x14ac:dyDescent="0.25">
      <c r="A6140" s="73">
        <v>34627</v>
      </c>
      <c r="B6140" s="74" t="s">
        <v>5934</v>
      </c>
      <c r="C6140" s="73" t="s">
        <v>59</v>
      </c>
      <c r="D6140" s="75">
        <v>19.489999999999998</v>
      </c>
      <c r="E6140" s="75">
        <v>19.489999999999998</v>
      </c>
      <c r="F6140" s="73" t="s">
        <v>17</v>
      </c>
    </row>
    <row r="6141" spans="1:6" x14ac:dyDescent="0.25">
      <c r="A6141" s="73">
        <v>34629</v>
      </c>
      <c r="B6141" s="74" t="s">
        <v>5935</v>
      </c>
      <c r="C6141" s="73" t="s">
        <v>59</v>
      </c>
      <c r="D6141" s="75">
        <v>29.78</v>
      </c>
      <c r="E6141" s="75">
        <v>29.78</v>
      </c>
      <c r="F6141" s="73" t="s">
        <v>17</v>
      </c>
    </row>
    <row r="6142" spans="1:6" x14ac:dyDescent="0.25">
      <c r="A6142" s="73">
        <v>34680</v>
      </c>
      <c r="B6142" s="74" t="s">
        <v>5936</v>
      </c>
      <c r="C6142" s="73" t="s">
        <v>59</v>
      </c>
      <c r="D6142" s="75">
        <v>43.46</v>
      </c>
      <c r="E6142" s="75">
        <v>43.46</v>
      </c>
      <c r="F6142" s="73" t="s">
        <v>17</v>
      </c>
    </row>
    <row r="6143" spans="1:6" ht="25.5" x14ac:dyDescent="0.25">
      <c r="A6143" s="73">
        <v>34747</v>
      </c>
      <c r="B6143" s="74" t="s">
        <v>5937</v>
      </c>
      <c r="C6143" s="73" t="s">
        <v>59</v>
      </c>
      <c r="D6143" s="75">
        <v>76.62</v>
      </c>
      <c r="E6143" s="75">
        <v>76.62</v>
      </c>
      <c r="F6143" s="73" t="s">
        <v>17</v>
      </c>
    </row>
    <row r="6144" spans="1:6" ht="25.5" x14ac:dyDescent="0.25">
      <c r="A6144" s="73">
        <v>35272</v>
      </c>
      <c r="B6144" s="74" t="s">
        <v>5938</v>
      </c>
      <c r="C6144" s="73" t="s">
        <v>59</v>
      </c>
      <c r="D6144" s="75">
        <v>69.7</v>
      </c>
      <c r="E6144" s="75">
        <v>69.7</v>
      </c>
      <c r="F6144" s="73" t="s">
        <v>17</v>
      </c>
    </row>
    <row r="6145" spans="1:6" ht="38.25" x14ac:dyDescent="0.25">
      <c r="A6145" s="73">
        <v>35273</v>
      </c>
      <c r="B6145" s="74" t="s">
        <v>5939</v>
      </c>
      <c r="C6145" s="73" t="s">
        <v>59</v>
      </c>
      <c r="D6145" s="75">
        <v>72.489999999999995</v>
      </c>
      <c r="E6145" s="75">
        <v>72.489999999999995</v>
      </c>
      <c r="F6145" s="73" t="s">
        <v>17</v>
      </c>
    </row>
    <row r="6146" spans="1:6" ht="38.25" x14ac:dyDescent="0.25">
      <c r="A6146" s="73">
        <v>35274</v>
      </c>
      <c r="B6146" s="74" t="s">
        <v>5940</v>
      </c>
      <c r="C6146" s="73" t="s">
        <v>59</v>
      </c>
      <c r="D6146" s="75">
        <v>69.459999999999994</v>
      </c>
      <c r="E6146" s="75">
        <v>69.459999999999994</v>
      </c>
      <c r="F6146" s="73" t="s">
        <v>17</v>
      </c>
    </row>
    <row r="6147" spans="1:6" ht="38.25" x14ac:dyDescent="0.25">
      <c r="A6147" s="73">
        <v>35275</v>
      </c>
      <c r="B6147" s="74" t="s">
        <v>5941</v>
      </c>
      <c r="C6147" s="73" t="s">
        <v>59</v>
      </c>
      <c r="D6147" s="75">
        <v>147.43</v>
      </c>
      <c r="E6147" s="75">
        <v>147.43</v>
      </c>
      <c r="F6147" s="73" t="s">
        <v>17</v>
      </c>
    </row>
    <row r="6148" spans="1:6" ht="38.25" x14ac:dyDescent="0.25">
      <c r="A6148" s="73">
        <v>35276</v>
      </c>
      <c r="B6148" s="74" t="s">
        <v>5942</v>
      </c>
      <c r="C6148" s="73" t="s">
        <v>59</v>
      </c>
      <c r="D6148" s="75">
        <v>256.52999999999997</v>
      </c>
      <c r="E6148" s="75">
        <v>256.52999999999997</v>
      </c>
      <c r="F6148" s="73" t="s">
        <v>17</v>
      </c>
    </row>
    <row r="6149" spans="1:6" x14ac:dyDescent="0.25">
      <c r="A6149" s="73">
        <v>36084</v>
      </c>
      <c r="B6149" s="74" t="s">
        <v>769</v>
      </c>
      <c r="C6149" s="73" t="s">
        <v>59</v>
      </c>
      <c r="D6149" s="75">
        <v>19.79</v>
      </c>
      <c r="E6149" s="75">
        <v>19.79</v>
      </c>
      <c r="F6149" s="73" t="s">
        <v>17</v>
      </c>
    </row>
    <row r="6150" spans="1:6" ht="25.5" x14ac:dyDescent="0.25">
      <c r="A6150" s="73">
        <v>36246</v>
      </c>
      <c r="B6150" s="74" t="s">
        <v>5943</v>
      </c>
      <c r="C6150" s="73" t="s">
        <v>59</v>
      </c>
      <c r="D6150" s="75">
        <v>4.32</v>
      </c>
      <c r="E6150" s="75">
        <v>4.32</v>
      </c>
      <c r="F6150" s="73" t="s">
        <v>17</v>
      </c>
    </row>
    <row r="6151" spans="1:6" x14ac:dyDescent="0.25">
      <c r="A6151" s="73">
        <v>36250</v>
      </c>
      <c r="B6151" s="74" t="s">
        <v>5944</v>
      </c>
      <c r="C6151" s="73" t="s">
        <v>59</v>
      </c>
      <c r="D6151" s="75">
        <v>4.91</v>
      </c>
      <c r="E6151" s="75">
        <v>4.91</v>
      </c>
      <c r="F6151" s="73" t="s">
        <v>17</v>
      </c>
    </row>
    <row r="6152" spans="1:6" x14ac:dyDescent="0.25">
      <c r="A6152" s="73">
        <v>36365</v>
      </c>
      <c r="B6152" s="74" t="s">
        <v>31346</v>
      </c>
      <c r="C6152" s="73" t="s">
        <v>59</v>
      </c>
      <c r="D6152" s="75">
        <v>45.97</v>
      </c>
      <c r="E6152" s="75">
        <v>45.97</v>
      </c>
      <c r="F6152" s="73" t="s">
        <v>17</v>
      </c>
    </row>
    <row r="6153" spans="1:6" x14ac:dyDescent="0.25">
      <c r="A6153" s="73">
        <v>36373</v>
      </c>
      <c r="B6153" s="74" t="s">
        <v>5945</v>
      </c>
      <c r="C6153" s="73" t="s">
        <v>59</v>
      </c>
      <c r="D6153" s="75">
        <v>41.1</v>
      </c>
      <c r="E6153" s="75">
        <v>41.1</v>
      </c>
      <c r="F6153" s="73" t="s">
        <v>17</v>
      </c>
    </row>
    <row r="6154" spans="1:6" x14ac:dyDescent="0.25">
      <c r="A6154" s="73">
        <v>36374</v>
      </c>
      <c r="B6154" s="74" t="s">
        <v>5946</v>
      </c>
      <c r="C6154" s="73" t="s">
        <v>59</v>
      </c>
      <c r="D6154" s="75">
        <v>66.8</v>
      </c>
      <c r="E6154" s="75">
        <v>66.8</v>
      </c>
      <c r="F6154" s="73" t="s">
        <v>17</v>
      </c>
    </row>
    <row r="6155" spans="1:6" x14ac:dyDescent="0.25">
      <c r="A6155" s="73">
        <v>36375</v>
      </c>
      <c r="B6155" s="74" t="s">
        <v>5947</v>
      </c>
      <c r="C6155" s="73" t="s">
        <v>59</v>
      </c>
      <c r="D6155" s="75">
        <v>24.42</v>
      </c>
      <c r="E6155" s="75">
        <v>24.42</v>
      </c>
      <c r="F6155" s="73" t="s">
        <v>17</v>
      </c>
    </row>
    <row r="6156" spans="1:6" x14ac:dyDescent="0.25">
      <c r="A6156" s="73">
        <v>36376</v>
      </c>
      <c r="B6156" s="74" t="s">
        <v>5948</v>
      </c>
      <c r="C6156" s="73" t="s">
        <v>59</v>
      </c>
      <c r="D6156" s="75">
        <v>47.96</v>
      </c>
      <c r="E6156" s="75">
        <v>47.96</v>
      </c>
      <c r="F6156" s="73" t="s">
        <v>17</v>
      </c>
    </row>
    <row r="6157" spans="1:6" x14ac:dyDescent="0.25">
      <c r="A6157" s="73">
        <v>36377</v>
      </c>
      <c r="B6157" s="74" t="s">
        <v>5949</v>
      </c>
      <c r="C6157" s="73" t="s">
        <v>59</v>
      </c>
      <c r="D6157" s="75">
        <v>80.13</v>
      </c>
      <c r="E6157" s="75">
        <v>80.13</v>
      </c>
      <c r="F6157" s="73" t="s">
        <v>17</v>
      </c>
    </row>
    <row r="6158" spans="1:6" x14ac:dyDescent="0.25">
      <c r="A6158" s="73">
        <v>36378</v>
      </c>
      <c r="B6158" s="74" t="s">
        <v>5950</v>
      </c>
      <c r="C6158" s="73" t="s">
        <v>59</v>
      </c>
      <c r="D6158" s="75">
        <v>30.02</v>
      </c>
      <c r="E6158" s="75">
        <v>30.02</v>
      </c>
      <c r="F6158" s="73" t="s">
        <v>17</v>
      </c>
    </row>
    <row r="6159" spans="1:6" x14ac:dyDescent="0.25">
      <c r="A6159" s="73">
        <v>36379</v>
      </c>
      <c r="B6159" s="74" t="s">
        <v>5951</v>
      </c>
      <c r="C6159" s="73" t="s">
        <v>59</v>
      </c>
      <c r="D6159" s="75">
        <v>60.52</v>
      </c>
      <c r="E6159" s="75">
        <v>60.52</v>
      </c>
      <c r="F6159" s="73" t="s">
        <v>17</v>
      </c>
    </row>
    <row r="6160" spans="1:6" x14ac:dyDescent="0.25">
      <c r="A6160" s="73">
        <v>36380</v>
      </c>
      <c r="B6160" s="74" t="s">
        <v>5952</v>
      </c>
      <c r="C6160" s="73" t="s">
        <v>59</v>
      </c>
      <c r="D6160" s="75">
        <v>100.2</v>
      </c>
      <c r="E6160" s="75">
        <v>100.2</v>
      </c>
      <c r="F6160" s="73" t="s">
        <v>17</v>
      </c>
    </row>
    <row r="6161" spans="1:6" ht="38.25" x14ac:dyDescent="0.25">
      <c r="A6161" s="73">
        <v>36888</v>
      </c>
      <c r="B6161" s="74" t="s">
        <v>5953</v>
      </c>
      <c r="C6161" s="73" t="s">
        <v>59</v>
      </c>
      <c r="D6161" s="75">
        <v>24.18</v>
      </c>
      <c r="E6161" s="75">
        <v>24.18</v>
      </c>
      <c r="F6161" s="73" t="s">
        <v>17</v>
      </c>
    </row>
    <row r="6162" spans="1:6" x14ac:dyDescent="0.25">
      <c r="A6162" s="73">
        <v>37404</v>
      </c>
      <c r="B6162" s="74" t="s">
        <v>5954</v>
      </c>
      <c r="C6162" s="73" t="s">
        <v>59</v>
      </c>
      <c r="D6162" s="75">
        <v>201.74</v>
      </c>
      <c r="E6162" s="75">
        <v>201.74</v>
      </c>
      <c r="F6162" s="73" t="s">
        <v>17</v>
      </c>
    </row>
    <row r="6163" spans="1:6" ht="25.5" x14ac:dyDescent="0.25">
      <c r="A6163" s="73">
        <v>37449</v>
      </c>
      <c r="B6163" s="74" t="s">
        <v>5955</v>
      </c>
      <c r="C6163" s="73" t="s">
        <v>59</v>
      </c>
      <c r="D6163" s="75">
        <v>55</v>
      </c>
      <c r="E6163" s="75">
        <v>55</v>
      </c>
      <c r="F6163" s="73" t="s">
        <v>17</v>
      </c>
    </row>
    <row r="6164" spans="1:6" ht="25.5" x14ac:dyDescent="0.25">
      <c r="A6164" s="73">
        <v>37450</v>
      </c>
      <c r="B6164" s="74" t="s">
        <v>5956</v>
      </c>
      <c r="C6164" s="73" t="s">
        <v>59</v>
      </c>
      <c r="D6164" s="75">
        <v>76.989999999999995</v>
      </c>
      <c r="E6164" s="75">
        <v>76.989999999999995</v>
      </c>
      <c r="F6164" s="73" t="s">
        <v>17</v>
      </c>
    </row>
    <row r="6165" spans="1:6" ht="25.5" x14ac:dyDescent="0.25">
      <c r="A6165" s="73">
        <v>37451</v>
      </c>
      <c r="B6165" s="74" t="s">
        <v>5957</v>
      </c>
      <c r="C6165" s="73" t="s">
        <v>59</v>
      </c>
      <c r="D6165" s="75">
        <v>107.5</v>
      </c>
      <c r="E6165" s="75">
        <v>107.5</v>
      </c>
      <c r="F6165" s="73" t="s">
        <v>17</v>
      </c>
    </row>
    <row r="6166" spans="1:6" ht="25.5" x14ac:dyDescent="0.25">
      <c r="A6166" s="73">
        <v>37452</v>
      </c>
      <c r="B6166" s="74" t="s">
        <v>5958</v>
      </c>
      <c r="C6166" s="73" t="s">
        <v>59</v>
      </c>
      <c r="D6166" s="75">
        <v>156.25</v>
      </c>
      <c r="E6166" s="75">
        <v>156.25</v>
      </c>
      <c r="F6166" s="73" t="s">
        <v>17</v>
      </c>
    </row>
    <row r="6167" spans="1:6" ht="25.5" x14ac:dyDescent="0.25">
      <c r="A6167" s="73">
        <v>37453</v>
      </c>
      <c r="B6167" s="74" t="s">
        <v>5959</v>
      </c>
      <c r="C6167" s="73" t="s">
        <v>59</v>
      </c>
      <c r="D6167" s="75">
        <v>179.93</v>
      </c>
      <c r="E6167" s="75">
        <v>179.93</v>
      </c>
      <c r="F6167" s="73" t="s">
        <v>17</v>
      </c>
    </row>
    <row r="6168" spans="1:6" x14ac:dyDescent="0.25">
      <c r="A6168" s="73">
        <v>37454</v>
      </c>
      <c r="B6168" s="74" t="s">
        <v>5960</v>
      </c>
      <c r="C6168" s="73" t="s">
        <v>59</v>
      </c>
      <c r="D6168" s="75">
        <v>1.56</v>
      </c>
      <c r="E6168" s="75">
        <v>1.56</v>
      </c>
      <c r="F6168" s="73" t="s">
        <v>17</v>
      </c>
    </row>
    <row r="6169" spans="1:6" x14ac:dyDescent="0.25">
      <c r="A6169" s="73">
        <v>37455</v>
      </c>
      <c r="B6169" s="74" t="s">
        <v>5961</v>
      </c>
      <c r="C6169" s="73" t="s">
        <v>59</v>
      </c>
      <c r="D6169" s="75">
        <v>2.6</v>
      </c>
      <c r="E6169" s="75">
        <v>2.6</v>
      </c>
      <c r="F6169" s="73" t="s">
        <v>17</v>
      </c>
    </row>
    <row r="6170" spans="1:6" x14ac:dyDescent="0.25">
      <c r="A6170" s="73">
        <v>37456</v>
      </c>
      <c r="B6170" s="74" t="s">
        <v>5962</v>
      </c>
      <c r="C6170" s="73" t="s">
        <v>59</v>
      </c>
      <c r="D6170" s="75">
        <v>1.96</v>
      </c>
      <c r="E6170" s="75">
        <v>1.96</v>
      </c>
      <c r="F6170" s="73" t="s">
        <v>17</v>
      </c>
    </row>
    <row r="6171" spans="1:6" x14ac:dyDescent="0.25">
      <c r="A6171" s="73">
        <v>37457</v>
      </c>
      <c r="B6171" s="74" t="s">
        <v>5963</v>
      </c>
      <c r="C6171" s="73" t="s">
        <v>59</v>
      </c>
      <c r="D6171" s="75">
        <v>2.87</v>
      </c>
      <c r="E6171" s="75">
        <v>2.87</v>
      </c>
      <c r="F6171" s="73" t="s">
        <v>17</v>
      </c>
    </row>
    <row r="6172" spans="1:6" x14ac:dyDescent="0.25">
      <c r="A6172" s="73">
        <v>37458</v>
      </c>
      <c r="B6172" s="74" t="s">
        <v>5964</v>
      </c>
      <c r="C6172" s="73" t="s">
        <v>59</v>
      </c>
      <c r="D6172" s="75">
        <v>5</v>
      </c>
      <c r="E6172" s="75">
        <v>5</v>
      </c>
      <c r="F6172" s="73" t="s">
        <v>17</v>
      </c>
    </row>
    <row r="6173" spans="1:6" x14ac:dyDescent="0.25">
      <c r="A6173" s="73">
        <v>37459</v>
      </c>
      <c r="B6173" s="74" t="s">
        <v>5965</v>
      </c>
      <c r="C6173" s="73" t="s">
        <v>59</v>
      </c>
      <c r="D6173" s="75">
        <v>8.33</v>
      </c>
      <c r="E6173" s="75">
        <v>8.33</v>
      </c>
      <c r="F6173" s="73" t="s">
        <v>17</v>
      </c>
    </row>
    <row r="6174" spans="1:6" ht="25.5" x14ac:dyDescent="0.25">
      <c r="A6174" s="73">
        <v>37460</v>
      </c>
      <c r="B6174" s="74" t="s">
        <v>5966</v>
      </c>
      <c r="C6174" s="73" t="s">
        <v>59</v>
      </c>
      <c r="D6174" s="75">
        <v>21.56</v>
      </c>
      <c r="E6174" s="75">
        <v>21.56</v>
      </c>
      <c r="F6174" s="73" t="s">
        <v>17</v>
      </c>
    </row>
    <row r="6175" spans="1:6" ht="25.5" x14ac:dyDescent="0.25">
      <c r="A6175" s="73">
        <v>37461</v>
      </c>
      <c r="B6175" s="74" t="s">
        <v>5967</v>
      </c>
      <c r="C6175" s="73" t="s">
        <v>59</v>
      </c>
      <c r="D6175" s="75">
        <v>12.28</v>
      </c>
      <c r="E6175" s="75">
        <v>12.28</v>
      </c>
      <c r="F6175" s="73" t="s">
        <v>17</v>
      </c>
    </row>
    <row r="6176" spans="1:6" ht="25.5" x14ac:dyDescent="0.25">
      <c r="A6176" s="73">
        <v>37524</v>
      </c>
      <c r="B6176" s="74" t="s">
        <v>5968</v>
      </c>
      <c r="C6176" s="73" t="s">
        <v>59</v>
      </c>
      <c r="D6176" s="75">
        <v>1.93</v>
      </c>
      <c r="E6176" s="75">
        <v>1.93</v>
      </c>
      <c r="F6176" s="73" t="s">
        <v>17</v>
      </c>
    </row>
    <row r="6177" spans="1:6" ht="25.5" x14ac:dyDescent="0.25">
      <c r="A6177" s="73">
        <v>37525</v>
      </c>
      <c r="B6177" s="74" t="s">
        <v>5969</v>
      </c>
      <c r="C6177" s="73" t="s">
        <v>59</v>
      </c>
      <c r="D6177" s="75">
        <v>2.64</v>
      </c>
      <c r="E6177" s="75">
        <v>2.64</v>
      </c>
      <c r="F6177" s="73" t="s">
        <v>17</v>
      </c>
    </row>
    <row r="6178" spans="1:6" x14ac:dyDescent="0.25">
      <c r="A6178" s="73">
        <v>38028</v>
      </c>
      <c r="B6178" s="74" t="s">
        <v>5970</v>
      </c>
      <c r="C6178" s="73" t="s">
        <v>59</v>
      </c>
      <c r="D6178" s="75">
        <v>60.61</v>
      </c>
      <c r="E6178" s="75">
        <v>60.61</v>
      </c>
      <c r="F6178" s="73" t="s">
        <v>17</v>
      </c>
    </row>
    <row r="6179" spans="1:6" x14ac:dyDescent="0.25">
      <c r="A6179" s="73">
        <v>38029</v>
      </c>
      <c r="B6179" s="74" t="s">
        <v>5971</v>
      </c>
      <c r="C6179" s="73" t="s">
        <v>59</v>
      </c>
      <c r="D6179" s="75">
        <v>88.72</v>
      </c>
      <c r="E6179" s="75">
        <v>88.72</v>
      </c>
      <c r="F6179" s="73" t="s">
        <v>17</v>
      </c>
    </row>
    <row r="6180" spans="1:6" x14ac:dyDescent="0.25">
      <c r="A6180" s="73">
        <v>38030</v>
      </c>
      <c r="B6180" s="74" t="s">
        <v>5972</v>
      </c>
      <c r="C6180" s="73" t="s">
        <v>59</v>
      </c>
      <c r="D6180" s="75">
        <v>143.46</v>
      </c>
      <c r="E6180" s="75">
        <v>143.46</v>
      </c>
      <c r="F6180" s="73" t="s">
        <v>17</v>
      </c>
    </row>
    <row r="6181" spans="1:6" x14ac:dyDescent="0.25">
      <c r="A6181" s="73">
        <v>38031</v>
      </c>
      <c r="B6181" s="74" t="s">
        <v>5973</v>
      </c>
      <c r="C6181" s="73" t="s">
        <v>59</v>
      </c>
      <c r="D6181" s="75">
        <v>225.17</v>
      </c>
      <c r="E6181" s="75">
        <v>225.17</v>
      </c>
      <c r="F6181" s="73" t="s">
        <v>17</v>
      </c>
    </row>
    <row r="6182" spans="1:6" ht="25.5" x14ac:dyDescent="0.25">
      <c r="A6182" s="73">
        <v>38032</v>
      </c>
      <c r="B6182" s="74" t="s">
        <v>5974</v>
      </c>
      <c r="C6182" s="73" t="s">
        <v>59</v>
      </c>
      <c r="D6182" s="75">
        <v>67.45</v>
      </c>
      <c r="E6182" s="75">
        <v>67.45</v>
      </c>
      <c r="F6182" s="73" t="s">
        <v>17</v>
      </c>
    </row>
    <row r="6183" spans="1:6" ht="25.5" x14ac:dyDescent="0.25">
      <c r="A6183" s="73">
        <v>38033</v>
      </c>
      <c r="B6183" s="74" t="s">
        <v>5975</v>
      </c>
      <c r="C6183" s="73" t="s">
        <v>59</v>
      </c>
      <c r="D6183" s="75">
        <v>114.66</v>
      </c>
      <c r="E6183" s="75">
        <v>114.66</v>
      </c>
      <c r="F6183" s="73" t="s">
        <v>17</v>
      </c>
    </row>
    <row r="6184" spans="1:6" ht="25.5" x14ac:dyDescent="0.25">
      <c r="A6184" s="73">
        <v>38034</v>
      </c>
      <c r="B6184" s="74" t="s">
        <v>5976</v>
      </c>
      <c r="C6184" s="73" t="s">
        <v>59</v>
      </c>
      <c r="D6184" s="75">
        <v>179.61</v>
      </c>
      <c r="E6184" s="75">
        <v>179.61</v>
      </c>
      <c r="F6184" s="73" t="s">
        <v>17</v>
      </c>
    </row>
    <row r="6185" spans="1:6" ht="25.5" x14ac:dyDescent="0.25">
      <c r="A6185" s="73">
        <v>38035</v>
      </c>
      <c r="B6185" s="74" t="s">
        <v>5977</v>
      </c>
      <c r="C6185" s="73" t="s">
        <v>59</v>
      </c>
      <c r="D6185" s="75">
        <v>264.23</v>
      </c>
      <c r="E6185" s="75">
        <v>264.23</v>
      </c>
      <c r="F6185" s="73" t="s">
        <v>17</v>
      </c>
    </row>
    <row r="6186" spans="1:6" ht="25.5" x14ac:dyDescent="0.25">
      <c r="A6186" s="73">
        <v>38036</v>
      </c>
      <c r="B6186" s="74" t="s">
        <v>5978</v>
      </c>
      <c r="C6186" s="73" t="s">
        <v>59</v>
      </c>
      <c r="D6186" s="75">
        <v>355.95</v>
      </c>
      <c r="E6186" s="75">
        <v>355.95</v>
      </c>
      <c r="F6186" s="73" t="s">
        <v>17</v>
      </c>
    </row>
    <row r="6187" spans="1:6" ht="25.5" x14ac:dyDescent="0.25">
      <c r="A6187" s="73">
        <v>38037</v>
      </c>
      <c r="B6187" s="74" t="s">
        <v>5979</v>
      </c>
      <c r="C6187" s="73" t="s">
        <v>59</v>
      </c>
      <c r="D6187" s="75">
        <v>470.17</v>
      </c>
      <c r="E6187" s="75">
        <v>470.17</v>
      </c>
      <c r="F6187" s="73" t="s">
        <v>17</v>
      </c>
    </row>
    <row r="6188" spans="1:6" x14ac:dyDescent="0.25">
      <c r="A6188" s="73">
        <v>38130</v>
      </c>
      <c r="B6188" s="74" t="s">
        <v>5980</v>
      </c>
      <c r="C6188" s="73" t="s">
        <v>59</v>
      </c>
      <c r="D6188" s="75">
        <v>45.28</v>
      </c>
      <c r="E6188" s="75">
        <v>45.28</v>
      </c>
      <c r="F6188" s="73" t="s">
        <v>17</v>
      </c>
    </row>
    <row r="6189" spans="1:6" x14ac:dyDescent="0.25">
      <c r="A6189" s="73">
        <v>39028</v>
      </c>
      <c r="B6189" s="74" t="s">
        <v>5982</v>
      </c>
      <c r="C6189" s="73" t="s">
        <v>59</v>
      </c>
      <c r="D6189" s="75">
        <v>7.86</v>
      </c>
      <c r="E6189" s="75">
        <v>7.86</v>
      </c>
      <c r="F6189" s="73" t="s">
        <v>17</v>
      </c>
    </row>
    <row r="6190" spans="1:6" x14ac:dyDescent="0.25">
      <c r="A6190" s="73">
        <v>39029</v>
      </c>
      <c r="B6190" s="74" t="s">
        <v>5983</v>
      </c>
      <c r="C6190" s="73" t="s">
        <v>59</v>
      </c>
      <c r="D6190" s="75">
        <v>13.51</v>
      </c>
      <c r="E6190" s="75">
        <v>13.51</v>
      </c>
      <c r="F6190" s="73" t="s">
        <v>17</v>
      </c>
    </row>
    <row r="6191" spans="1:6" ht="25.5" x14ac:dyDescent="0.25">
      <c r="A6191" s="73">
        <v>39232</v>
      </c>
      <c r="B6191" s="74" t="s">
        <v>5984</v>
      </c>
      <c r="C6191" s="73" t="s">
        <v>59</v>
      </c>
      <c r="D6191" s="75">
        <v>24.52</v>
      </c>
      <c r="E6191" s="75">
        <v>24.52</v>
      </c>
      <c r="F6191" s="73" t="s">
        <v>17</v>
      </c>
    </row>
    <row r="6192" spans="1:6" ht="25.5" x14ac:dyDescent="0.25">
      <c r="A6192" s="73">
        <v>39233</v>
      </c>
      <c r="B6192" s="74" t="s">
        <v>5985</v>
      </c>
      <c r="C6192" s="73" t="s">
        <v>59</v>
      </c>
      <c r="D6192" s="75">
        <v>35.75</v>
      </c>
      <c r="E6192" s="75">
        <v>35.75</v>
      </c>
      <c r="F6192" s="73" t="s">
        <v>17</v>
      </c>
    </row>
    <row r="6193" spans="1:6" ht="25.5" x14ac:dyDescent="0.25">
      <c r="A6193" s="73">
        <v>39234</v>
      </c>
      <c r="B6193" s="74" t="s">
        <v>5986</v>
      </c>
      <c r="C6193" s="73" t="s">
        <v>59</v>
      </c>
      <c r="D6193" s="75">
        <v>49.76</v>
      </c>
      <c r="E6193" s="75">
        <v>49.76</v>
      </c>
      <c r="F6193" s="73" t="s">
        <v>17</v>
      </c>
    </row>
    <row r="6194" spans="1:6" ht="25.5" x14ac:dyDescent="0.25">
      <c r="A6194" s="73">
        <v>39235</v>
      </c>
      <c r="B6194" s="74" t="s">
        <v>5987</v>
      </c>
      <c r="C6194" s="73" t="s">
        <v>59</v>
      </c>
      <c r="D6194" s="75">
        <v>73.39</v>
      </c>
      <c r="E6194" s="75">
        <v>73.39</v>
      </c>
      <c r="F6194" s="73" t="s">
        <v>17</v>
      </c>
    </row>
    <row r="6195" spans="1:6" ht="25.5" x14ac:dyDescent="0.25">
      <c r="A6195" s="73">
        <v>39236</v>
      </c>
      <c r="B6195" s="74" t="s">
        <v>5988</v>
      </c>
      <c r="C6195" s="73" t="s">
        <v>59</v>
      </c>
      <c r="D6195" s="75">
        <v>97.26</v>
      </c>
      <c r="E6195" s="75">
        <v>97.26</v>
      </c>
      <c r="F6195" s="73" t="s">
        <v>17</v>
      </c>
    </row>
    <row r="6196" spans="1:6" ht="25.5" x14ac:dyDescent="0.25">
      <c r="A6196" s="73">
        <v>39237</v>
      </c>
      <c r="B6196" s="74" t="s">
        <v>5989</v>
      </c>
      <c r="C6196" s="73" t="s">
        <v>59</v>
      </c>
      <c r="D6196" s="75">
        <v>116.61</v>
      </c>
      <c r="E6196" s="75">
        <v>116.61</v>
      </c>
      <c r="F6196" s="73" t="s">
        <v>17</v>
      </c>
    </row>
    <row r="6197" spans="1:6" ht="25.5" x14ac:dyDescent="0.25">
      <c r="A6197" s="73">
        <v>39238</v>
      </c>
      <c r="B6197" s="74" t="s">
        <v>5990</v>
      </c>
      <c r="C6197" s="73" t="s">
        <v>59</v>
      </c>
      <c r="D6197" s="75">
        <v>147.07</v>
      </c>
      <c r="E6197" s="75">
        <v>147.07</v>
      </c>
      <c r="F6197" s="73" t="s">
        <v>17</v>
      </c>
    </row>
    <row r="6198" spans="1:6" ht="25.5" x14ac:dyDescent="0.25">
      <c r="A6198" s="73">
        <v>39239</v>
      </c>
      <c r="B6198" s="74" t="s">
        <v>5991</v>
      </c>
      <c r="C6198" s="73" t="s">
        <v>59</v>
      </c>
      <c r="D6198" s="75">
        <v>177.68</v>
      </c>
      <c r="E6198" s="75">
        <v>177.68</v>
      </c>
      <c r="F6198" s="73" t="s">
        <v>17</v>
      </c>
    </row>
    <row r="6199" spans="1:6" ht="25.5" x14ac:dyDescent="0.25">
      <c r="A6199" s="73">
        <v>39240</v>
      </c>
      <c r="B6199" s="74" t="s">
        <v>5992</v>
      </c>
      <c r="C6199" s="73" t="s">
        <v>59</v>
      </c>
      <c r="D6199" s="75">
        <v>233.7</v>
      </c>
      <c r="E6199" s="75">
        <v>233.7</v>
      </c>
      <c r="F6199" s="73" t="s">
        <v>17</v>
      </c>
    </row>
    <row r="6200" spans="1:6" ht="25.5" x14ac:dyDescent="0.25">
      <c r="A6200" s="73">
        <v>39241</v>
      </c>
      <c r="B6200" s="74" t="s">
        <v>5993</v>
      </c>
      <c r="C6200" s="73" t="s">
        <v>59</v>
      </c>
      <c r="D6200" s="75">
        <v>16.989999999999998</v>
      </c>
      <c r="E6200" s="75">
        <v>16.989999999999998</v>
      </c>
      <c r="F6200" s="73" t="s">
        <v>17</v>
      </c>
    </row>
    <row r="6201" spans="1:6" ht="25.5" x14ac:dyDescent="0.25">
      <c r="A6201" s="73">
        <v>39243</v>
      </c>
      <c r="B6201" s="74" t="s">
        <v>5994</v>
      </c>
      <c r="C6201" s="73" t="s">
        <v>59</v>
      </c>
      <c r="D6201" s="75">
        <v>3.08</v>
      </c>
      <c r="E6201" s="75">
        <v>3.08</v>
      </c>
      <c r="F6201" s="73" t="s">
        <v>17</v>
      </c>
    </row>
    <row r="6202" spans="1:6" ht="25.5" x14ac:dyDescent="0.25">
      <c r="A6202" s="73">
        <v>39244</v>
      </c>
      <c r="B6202" s="74" t="s">
        <v>5995</v>
      </c>
      <c r="C6202" s="73" t="s">
        <v>59</v>
      </c>
      <c r="D6202" s="75">
        <v>4.16</v>
      </c>
      <c r="E6202" s="75">
        <v>4.16</v>
      </c>
      <c r="F6202" s="73" t="s">
        <v>17</v>
      </c>
    </row>
    <row r="6203" spans="1:6" ht="25.5" x14ac:dyDescent="0.25">
      <c r="A6203" s="73">
        <v>39245</v>
      </c>
      <c r="B6203" s="74" t="s">
        <v>5996</v>
      </c>
      <c r="C6203" s="73" t="s">
        <v>59</v>
      </c>
      <c r="D6203" s="75">
        <v>8.01</v>
      </c>
      <c r="E6203" s="75">
        <v>8.01</v>
      </c>
      <c r="F6203" s="73" t="s">
        <v>17</v>
      </c>
    </row>
    <row r="6204" spans="1:6" ht="38.25" x14ac:dyDescent="0.25">
      <c r="A6204" s="73">
        <v>39246</v>
      </c>
      <c r="B6204" s="74" t="s">
        <v>5997</v>
      </c>
      <c r="C6204" s="73" t="s">
        <v>59</v>
      </c>
      <c r="D6204" s="75">
        <v>3.45</v>
      </c>
      <c r="E6204" s="75">
        <v>3.45</v>
      </c>
      <c r="F6204" s="73" t="s">
        <v>17</v>
      </c>
    </row>
    <row r="6205" spans="1:6" ht="38.25" x14ac:dyDescent="0.25">
      <c r="A6205" s="73">
        <v>39247</v>
      </c>
      <c r="B6205" s="74" t="s">
        <v>5998</v>
      </c>
      <c r="C6205" s="73" t="s">
        <v>59</v>
      </c>
      <c r="D6205" s="75">
        <v>3.01</v>
      </c>
      <c r="E6205" s="75">
        <v>3.01</v>
      </c>
      <c r="F6205" s="73" t="s">
        <v>17</v>
      </c>
    </row>
    <row r="6206" spans="1:6" ht="38.25" x14ac:dyDescent="0.25">
      <c r="A6206" s="73">
        <v>39248</v>
      </c>
      <c r="B6206" s="74" t="s">
        <v>5999</v>
      </c>
      <c r="C6206" s="73" t="s">
        <v>59</v>
      </c>
      <c r="D6206" s="75">
        <v>9.68</v>
      </c>
      <c r="E6206" s="75">
        <v>9.68</v>
      </c>
      <c r="F6206" s="73" t="s">
        <v>17</v>
      </c>
    </row>
    <row r="6207" spans="1:6" ht="38.25" x14ac:dyDescent="0.25">
      <c r="A6207" s="73">
        <v>39249</v>
      </c>
      <c r="B6207" s="74" t="s">
        <v>6000</v>
      </c>
      <c r="C6207" s="73" t="s">
        <v>59</v>
      </c>
      <c r="D6207" s="75">
        <v>441.9</v>
      </c>
      <c r="E6207" s="75">
        <v>441.9</v>
      </c>
      <c r="F6207" s="73" t="s">
        <v>17</v>
      </c>
    </row>
    <row r="6208" spans="1:6" ht="38.25" x14ac:dyDescent="0.25">
      <c r="A6208" s="73">
        <v>39250</v>
      </c>
      <c r="B6208" s="74" t="s">
        <v>6001</v>
      </c>
      <c r="C6208" s="73" t="s">
        <v>59</v>
      </c>
      <c r="D6208" s="75">
        <v>528.61</v>
      </c>
      <c r="E6208" s="75">
        <v>528.61</v>
      </c>
      <c r="F6208" s="73" t="s">
        <v>17</v>
      </c>
    </row>
    <row r="6209" spans="1:6" ht="25.5" x14ac:dyDescent="0.25">
      <c r="A6209" s="73">
        <v>39251</v>
      </c>
      <c r="B6209" s="74" t="s">
        <v>6002</v>
      </c>
      <c r="C6209" s="73" t="s">
        <v>59</v>
      </c>
      <c r="D6209" s="75">
        <v>0.71</v>
      </c>
      <c r="E6209" s="75">
        <v>0.71</v>
      </c>
      <c r="F6209" s="73" t="s">
        <v>17</v>
      </c>
    </row>
    <row r="6210" spans="1:6" ht="25.5" x14ac:dyDescent="0.25">
      <c r="A6210" s="73">
        <v>39252</v>
      </c>
      <c r="B6210" s="74" t="s">
        <v>6003</v>
      </c>
      <c r="C6210" s="73" t="s">
        <v>59</v>
      </c>
      <c r="D6210" s="75">
        <v>1.26</v>
      </c>
      <c r="E6210" s="75">
        <v>1.26</v>
      </c>
      <c r="F6210" s="73" t="s">
        <v>17</v>
      </c>
    </row>
    <row r="6211" spans="1:6" ht="25.5" x14ac:dyDescent="0.25">
      <c r="A6211" s="73">
        <v>39253</v>
      </c>
      <c r="B6211" s="74" t="s">
        <v>6004</v>
      </c>
      <c r="C6211" s="73" t="s">
        <v>59</v>
      </c>
      <c r="D6211" s="75">
        <v>15.26</v>
      </c>
      <c r="E6211" s="75">
        <v>15.26</v>
      </c>
      <c r="F6211" s="73" t="s">
        <v>17</v>
      </c>
    </row>
    <row r="6212" spans="1:6" ht="25.5" x14ac:dyDescent="0.25">
      <c r="A6212" s="73">
        <v>39254</v>
      </c>
      <c r="B6212" s="74" t="s">
        <v>6005</v>
      </c>
      <c r="C6212" s="73" t="s">
        <v>59</v>
      </c>
      <c r="D6212" s="75">
        <v>11.97</v>
      </c>
      <c r="E6212" s="75">
        <v>11.97</v>
      </c>
      <c r="F6212" s="73" t="s">
        <v>17</v>
      </c>
    </row>
    <row r="6213" spans="1:6" ht="25.5" x14ac:dyDescent="0.25">
      <c r="A6213" s="73">
        <v>39255</v>
      </c>
      <c r="B6213" s="74" t="s">
        <v>6006</v>
      </c>
      <c r="C6213" s="73" t="s">
        <v>59</v>
      </c>
      <c r="D6213" s="75">
        <v>22.16</v>
      </c>
      <c r="E6213" s="75">
        <v>22.16</v>
      </c>
      <c r="F6213" s="73" t="s">
        <v>17</v>
      </c>
    </row>
    <row r="6214" spans="1:6" ht="38.25" x14ac:dyDescent="0.25">
      <c r="A6214" s="73">
        <v>39257</v>
      </c>
      <c r="B6214" s="74" t="s">
        <v>6007</v>
      </c>
      <c r="C6214" s="73" t="s">
        <v>59</v>
      </c>
      <c r="D6214" s="75">
        <v>6.06</v>
      </c>
      <c r="E6214" s="75">
        <v>6.06</v>
      </c>
      <c r="F6214" s="73" t="s">
        <v>17</v>
      </c>
    </row>
    <row r="6215" spans="1:6" ht="38.25" x14ac:dyDescent="0.25">
      <c r="A6215" s="73">
        <v>39258</v>
      </c>
      <c r="B6215" s="74" t="s">
        <v>6008</v>
      </c>
      <c r="C6215" s="73" t="s">
        <v>59</v>
      </c>
      <c r="D6215" s="75">
        <v>9.1300000000000008</v>
      </c>
      <c r="E6215" s="75">
        <v>9.1300000000000008</v>
      </c>
      <c r="F6215" s="73" t="s">
        <v>17</v>
      </c>
    </row>
    <row r="6216" spans="1:6" ht="25.5" x14ac:dyDescent="0.25">
      <c r="A6216" s="73">
        <v>39259</v>
      </c>
      <c r="B6216" s="74" t="s">
        <v>6009</v>
      </c>
      <c r="C6216" s="73" t="s">
        <v>59</v>
      </c>
      <c r="D6216" s="75">
        <v>14.06</v>
      </c>
      <c r="E6216" s="75">
        <v>14.06</v>
      </c>
      <c r="F6216" s="73" t="s">
        <v>17</v>
      </c>
    </row>
    <row r="6217" spans="1:6" ht="25.5" x14ac:dyDescent="0.25">
      <c r="A6217" s="73">
        <v>39260</v>
      </c>
      <c r="B6217" s="74" t="s">
        <v>6010</v>
      </c>
      <c r="C6217" s="73" t="s">
        <v>59</v>
      </c>
      <c r="D6217" s="75">
        <v>21.54</v>
      </c>
      <c r="E6217" s="75">
        <v>21.54</v>
      </c>
      <c r="F6217" s="73" t="s">
        <v>17</v>
      </c>
    </row>
    <row r="6218" spans="1:6" ht="38.25" x14ac:dyDescent="0.25">
      <c r="A6218" s="73">
        <v>39261</v>
      </c>
      <c r="B6218" s="74" t="s">
        <v>6011</v>
      </c>
      <c r="C6218" s="73" t="s">
        <v>59</v>
      </c>
      <c r="D6218" s="75">
        <v>34.700000000000003</v>
      </c>
      <c r="E6218" s="75">
        <v>34.700000000000003</v>
      </c>
      <c r="F6218" s="73" t="s">
        <v>17</v>
      </c>
    </row>
    <row r="6219" spans="1:6" ht="38.25" x14ac:dyDescent="0.25">
      <c r="A6219" s="73">
        <v>39262</v>
      </c>
      <c r="B6219" s="74" t="s">
        <v>6012</v>
      </c>
      <c r="C6219" s="73" t="s">
        <v>59</v>
      </c>
      <c r="D6219" s="75">
        <v>55.25</v>
      </c>
      <c r="E6219" s="75">
        <v>55.25</v>
      </c>
      <c r="F6219" s="73" t="s">
        <v>17</v>
      </c>
    </row>
    <row r="6220" spans="1:6" ht="38.25" x14ac:dyDescent="0.25">
      <c r="A6220" s="73">
        <v>39263</v>
      </c>
      <c r="B6220" s="74" t="s">
        <v>6013</v>
      </c>
      <c r="C6220" s="73" t="s">
        <v>59</v>
      </c>
      <c r="D6220" s="75">
        <v>95.54</v>
      </c>
      <c r="E6220" s="75">
        <v>95.54</v>
      </c>
      <c r="F6220" s="73" t="s">
        <v>17</v>
      </c>
    </row>
    <row r="6221" spans="1:6" ht="38.25" x14ac:dyDescent="0.25">
      <c r="A6221" s="73">
        <v>39264</v>
      </c>
      <c r="B6221" s="74" t="s">
        <v>6014</v>
      </c>
      <c r="C6221" s="73" t="s">
        <v>59</v>
      </c>
      <c r="D6221" s="75">
        <v>132.35</v>
      </c>
      <c r="E6221" s="75">
        <v>132.35</v>
      </c>
      <c r="F6221" s="73" t="s">
        <v>17</v>
      </c>
    </row>
    <row r="6222" spans="1:6" ht="38.25" x14ac:dyDescent="0.25">
      <c r="A6222" s="73">
        <v>39265</v>
      </c>
      <c r="B6222" s="74" t="s">
        <v>6015</v>
      </c>
      <c r="C6222" s="73" t="s">
        <v>59</v>
      </c>
      <c r="D6222" s="75">
        <v>179.68</v>
      </c>
      <c r="E6222" s="75">
        <v>179.68</v>
      </c>
      <c r="F6222" s="73" t="s">
        <v>17</v>
      </c>
    </row>
    <row r="6223" spans="1:6" ht="38.25" x14ac:dyDescent="0.25">
      <c r="A6223" s="73">
        <v>39266</v>
      </c>
      <c r="B6223" s="74" t="s">
        <v>6016</v>
      </c>
      <c r="C6223" s="73" t="s">
        <v>59</v>
      </c>
      <c r="D6223" s="75">
        <v>271.14</v>
      </c>
      <c r="E6223" s="75">
        <v>271.14</v>
      </c>
      <c r="F6223" s="73" t="s">
        <v>17</v>
      </c>
    </row>
    <row r="6224" spans="1:6" ht="38.25" x14ac:dyDescent="0.25">
      <c r="A6224" s="73">
        <v>39267</v>
      </c>
      <c r="B6224" s="74" t="s">
        <v>6017</v>
      </c>
      <c r="C6224" s="73" t="s">
        <v>59</v>
      </c>
      <c r="D6224" s="75">
        <v>338.99</v>
      </c>
      <c r="E6224" s="75">
        <v>338.99</v>
      </c>
      <c r="F6224" s="73" t="s">
        <v>17</v>
      </c>
    </row>
    <row r="6225" spans="1:6" ht="38.25" x14ac:dyDescent="0.25">
      <c r="A6225" s="73">
        <v>39268</v>
      </c>
      <c r="B6225" s="74" t="s">
        <v>6018</v>
      </c>
      <c r="C6225" s="73" t="s">
        <v>59</v>
      </c>
      <c r="D6225" s="75">
        <v>542.32000000000005</v>
      </c>
      <c r="E6225" s="75">
        <v>542.32000000000005</v>
      </c>
      <c r="F6225" s="73" t="s">
        <v>17</v>
      </c>
    </row>
    <row r="6226" spans="1:6" ht="25.5" x14ac:dyDescent="0.25">
      <c r="A6226" s="73">
        <v>39269</v>
      </c>
      <c r="B6226" s="74" t="s">
        <v>6019</v>
      </c>
      <c r="C6226" s="73" t="s">
        <v>59</v>
      </c>
      <c r="D6226" s="75">
        <v>1.44</v>
      </c>
      <c r="E6226" s="75">
        <v>1.44</v>
      </c>
      <c r="F6226" s="73" t="s">
        <v>17</v>
      </c>
    </row>
    <row r="6227" spans="1:6" ht="25.5" x14ac:dyDescent="0.25">
      <c r="A6227" s="73">
        <v>39270</v>
      </c>
      <c r="B6227" s="74" t="s">
        <v>6020</v>
      </c>
      <c r="C6227" s="73" t="s">
        <v>59</v>
      </c>
      <c r="D6227" s="75">
        <v>2.58</v>
      </c>
      <c r="E6227" s="75">
        <v>2.58</v>
      </c>
      <c r="F6227" s="73" t="s">
        <v>17</v>
      </c>
    </row>
    <row r="6228" spans="1:6" x14ac:dyDescent="0.25">
      <c r="A6228" s="73">
        <v>39328</v>
      </c>
      <c r="B6228" s="74" t="s">
        <v>6021</v>
      </c>
      <c r="C6228" s="73" t="s">
        <v>59</v>
      </c>
      <c r="D6228" s="75">
        <v>4.32</v>
      </c>
      <c r="E6228" s="75">
        <v>4.32</v>
      </c>
      <c r="F6228" s="73" t="s">
        <v>17</v>
      </c>
    </row>
    <row r="6229" spans="1:6" ht="25.5" x14ac:dyDescent="0.25">
      <c r="A6229" s="73">
        <v>39418</v>
      </c>
      <c r="B6229" s="74" t="s">
        <v>6022</v>
      </c>
      <c r="C6229" s="73" t="s">
        <v>59</v>
      </c>
      <c r="D6229" s="75">
        <v>5.3</v>
      </c>
      <c r="E6229" s="75">
        <v>5.3</v>
      </c>
      <c r="F6229" s="73" t="s">
        <v>17</v>
      </c>
    </row>
    <row r="6230" spans="1:6" ht="25.5" x14ac:dyDescent="0.25">
      <c r="A6230" s="73">
        <v>39419</v>
      </c>
      <c r="B6230" s="74" t="s">
        <v>6023</v>
      </c>
      <c r="C6230" s="73" t="s">
        <v>59</v>
      </c>
      <c r="D6230" s="75">
        <v>6.46</v>
      </c>
      <c r="E6230" s="75">
        <v>6.46</v>
      </c>
      <c r="F6230" s="73" t="s">
        <v>17</v>
      </c>
    </row>
    <row r="6231" spans="1:6" ht="25.5" x14ac:dyDescent="0.25">
      <c r="A6231" s="73">
        <v>39420</v>
      </c>
      <c r="B6231" s="74" t="s">
        <v>6024</v>
      </c>
      <c r="C6231" s="73" t="s">
        <v>59</v>
      </c>
      <c r="D6231" s="75">
        <v>7.13</v>
      </c>
      <c r="E6231" s="75">
        <v>7.13</v>
      </c>
      <c r="F6231" s="73" t="s">
        <v>17</v>
      </c>
    </row>
    <row r="6232" spans="1:6" ht="25.5" x14ac:dyDescent="0.25">
      <c r="A6232" s="73">
        <v>39421</v>
      </c>
      <c r="B6232" s="74" t="s">
        <v>6025</v>
      </c>
      <c r="C6232" s="73" t="s">
        <v>59</v>
      </c>
      <c r="D6232" s="75">
        <v>6.28</v>
      </c>
      <c r="E6232" s="75">
        <v>6.28</v>
      </c>
      <c r="F6232" s="73" t="s">
        <v>17</v>
      </c>
    </row>
    <row r="6233" spans="1:6" ht="25.5" x14ac:dyDescent="0.25">
      <c r="A6233" s="73">
        <v>39422</v>
      </c>
      <c r="B6233" s="74" t="s">
        <v>6026</v>
      </c>
      <c r="C6233" s="73" t="s">
        <v>59</v>
      </c>
      <c r="D6233" s="75">
        <v>7.33</v>
      </c>
      <c r="E6233" s="75">
        <v>7.33</v>
      </c>
      <c r="F6233" s="73" t="s">
        <v>17</v>
      </c>
    </row>
    <row r="6234" spans="1:6" ht="25.5" x14ac:dyDescent="0.25">
      <c r="A6234" s="73">
        <v>39423</v>
      </c>
      <c r="B6234" s="74" t="s">
        <v>6027</v>
      </c>
      <c r="C6234" s="73" t="s">
        <v>59</v>
      </c>
      <c r="D6234" s="75">
        <v>8.51</v>
      </c>
      <c r="E6234" s="75">
        <v>8.51</v>
      </c>
      <c r="F6234" s="73" t="s">
        <v>17</v>
      </c>
    </row>
    <row r="6235" spans="1:6" ht="25.5" x14ac:dyDescent="0.25">
      <c r="A6235" s="73">
        <v>39424</v>
      </c>
      <c r="B6235" s="74" t="s">
        <v>6028</v>
      </c>
      <c r="C6235" s="73" t="s">
        <v>59</v>
      </c>
      <c r="D6235" s="75">
        <v>2.82</v>
      </c>
      <c r="E6235" s="75">
        <v>2.82</v>
      </c>
      <c r="F6235" s="73" t="s">
        <v>17</v>
      </c>
    </row>
    <row r="6236" spans="1:6" ht="25.5" x14ac:dyDescent="0.25">
      <c r="A6236" s="73">
        <v>39425</v>
      </c>
      <c r="B6236" s="74" t="s">
        <v>6029</v>
      </c>
      <c r="C6236" s="73" t="s">
        <v>59</v>
      </c>
      <c r="D6236" s="75">
        <v>2.79</v>
      </c>
      <c r="E6236" s="75">
        <v>2.79</v>
      </c>
      <c r="F6236" s="73" t="s">
        <v>17</v>
      </c>
    </row>
    <row r="6237" spans="1:6" ht="25.5" x14ac:dyDescent="0.25">
      <c r="A6237" s="73">
        <v>39426</v>
      </c>
      <c r="B6237" s="74" t="s">
        <v>6030</v>
      </c>
      <c r="C6237" s="73" t="s">
        <v>59</v>
      </c>
      <c r="D6237" s="75">
        <v>19.13</v>
      </c>
      <c r="E6237" s="75">
        <v>19.13</v>
      </c>
      <c r="F6237" s="73" t="s">
        <v>17</v>
      </c>
    </row>
    <row r="6238" spans="1:6" ht="25.5" x14ac:dyDescent="0.25">
      <c r="A6238" s="73">
        <v>39427</v>
      </c>
      <c r="B6238" s="74" t="s">
        <v>6031</v>
      </c>
      <c r="C6238" s="73" t="s">
        <v>59</v>
      </c>
      <c r="D6238" s="75">
        <v>4.75</v>
      </c>
      <c r="E6238" s="75">
        <v>4.75</v>
      </c>
      <c r="F6238" s="73" t="s">
        <v>17</v>
      </c>
    </row>
    <row r="6239" spans="1:6" ht="38.25" x14ac:dyDescent="0.25">
      <c r="A6239" s="73">
        <v>39428</v>
      </c>
      <c r="B6239" s="74" t="s">
        <v>6032</v>
      </c>
      <c r="C6239" s="73" t="s">
        <v>59</v>
      </c>
      <c r="D6239" s="75">
        <v>4.6100000000000003</v>
      </c>
      <c r="E6239" s="75">
        <v>4.6100000000000003</v>
      </c>
      <c r="F6239" s="73" t="s">
        <v>17</v>
      </c>
    </row>
    <row r="6240" spans="1:6" ht="25.5" x14ac:dyDescent="0.25">
      <c r="A6240" s="73">
        <v>39429</v>
      </c>
      <c r="B6240" s="74" t="s">
        <v>6033</v>
      </c>
      <c r="C6240" s="73" t="s">
        <v>59</v>
      </c>
      <c r="D6240" s="75">
        <v>6.03</v>
      </c>
      <c r="E6240" s="75">
        <v>6.03</v>
      </c>
      <c r="F6240" s="73" t="s">
        <v>17</v>
      </c>
    </row>
    <row r="6241" spans="1:6" ht="25.5" x14ac:dyDescent="0.25">
      <c r="A6241" s="73">
        <v>39431</v>
      </c>
      <c r="B6241" s="74" t="s">
        <v>6034</v>
      </c>
      <c r="C6241" s="73" t="s">
        <v>59</v>
      </c>
      <c r="D6241" s="75">
        <v>0.34</v>
      </c>
      <c r="E6241" s="75">
        <v>0.34</v>
      </c>
      <c r="F6241" s="73" t="s">
        <v>17</v>
      </c>
    </row>
    <row r="6242" spans="1:6" ht="25.5" x14ac:dyDescent="0.25">
      <c r="A6242" s="73">
        <v>39432</v>
      </c>
      <c r="B6242" s="74" t="s">
        <v>6035</v>
      </c>
      <c r="C6242" s="73" t="s">
        <v>59</v>
      </c>
      <c r="D6242" s="75">
        <v>3.01</v>
      </c>
      <c r="E6242" s="75">
        <v>3.01</v>
      </c>
      <c r="F6242" s="73" t="s">
        <v>17</v>
      </c>
    </row>
    <row r="6243" spans="1:6" ht="25.5" x14ac:dyDescent="0.25">
      <c r="A6243" s="73">
        <v>39569</v>
      </c>
      <c r="B6243" s="74" t="s">
        <v>6036</v>
      </c>
      <c r="C6243" s="73" t="s">
        <v>59</v>
      </c>
      <c r="D6243" s="75">
        <v>4.18</v>
      </c>
      <c r="E6243" s="75">
        <v>4.18</v>
      </c>
      <c r="F6243" s="73" t="s">
        <v>17</v>
      </c>
    </row>
    <row r="6244" spans="1:6" ht="25.5" x14ac:dyDescent="0.25">
      <c r="A6244" s="73">
        <v>39570</v>
      </c>
      <c r="B6244" s="74" t="s">
        <v>6037</v>
      </c>
      <c r="C6244" s="73" t="s">
        <v>59</v>
      </c>
      <c r="D6244" s="75">
        <v>4.2300000000000004</v>
      </c>
      <c r="E6244" s="75">
        <v>4.2300000000000004</v>
      </c>
      <c r="F6244" s="73" t="s">
        <v>17</v>
      </c>
    </row>
    <row r="6245" spans="1:6" ht="25.5" x14ac:dyDescent="0.25">
      <c r="A6245" s="73">
        <v>39571</v>
      </c>
      <c r="B6245" s="74" t="s">
        <v>6038</v>
      </c>
      <c r="C6245" s="73" t="s">
        <v>59</v>
      </c>
      <c r="D6245" s="75">
        <v>4.3099999999999996</v>
      </c>
      <c r="E6245" s="75">
        <v>4.3099999999999996</v>
      </c>
      <c r="F6245" s="73" t="s">
        <v>17</v>
      </c>
    </row>
    <row r="6246" spans="1:6" ht="25.5" x14ac:dyDescent="0.25">
      <c r="A6246" s="73">
        <v>39572</v>
      </c>
      <c r="B6246" s="74" t="s">
        <v>6039</v>
      </c>
      <c r="C6246" s="73" t="s">
        <v>59</v>
      </c>
      <c r="D6246" s="75">
        <v>3.99</v>
      </c>
      <c r="E6246" s="75">
        <v>3.99</v>
      </c>
      <c r="F6246" s="73" t="s">
        <v>17</v>
      </c>
    </row>
    <row r="6247" spans="1:6" ht="25.5" x14ac:dyDescent="0.25">
      <c r="A6247" s="73">
        <v>39598</v>
      </c>
      <c r="B6247" s="74" t="s">
        <v>6040</v>
      </c>
      <c r="C6247" s="73" t="s">
        <v>59</v>
      </c>
      <c r="D6247" s="75">
        <v>5.13</v>
      </c>
      <c r="E6247" s="75">
        <v>5.13</v>
      </c>
      <c r="F6247" s="73" t="s">
        <v>17</v>
      </c>
    </row>
    <row r="6248" spans="1:6" ht="25.5" x14ac:dyDescent="0.25">
      <c r="A6248" s="73">
        <v>39599</v>
      </c>
      <c r="B6248" s="74" t="s">
        <v>6041</v>
      </c>
      <c r="C6248" s="73" t="s">
        <v>59</v>
      </c>
      <c r="D6248" s="75">
        <v>7.39</v>
      </c>
      <c r="E6248" s="75">
        <v>7.39</v>
      </c>
      <c r="F6248" s="73" t="s">
        <v>17</v>
      </c>
    </row>
    <row r="6249" spans="1:6" ht="25.5" x14ac:dyDescent="0.25">
      <c r="A6249" s="73">
        <v>39634</v>
      </c>
      <c r="B6249" s="74" t="s">
        <v>6042</v>
      </c>
      <c r="C6249" s="73" t="s">
        <v>59</v>
      </c>
      <c r="D6249" s="75">
        <v>8.01</v>
      </c>
      <c r="E6249" s="75">
        <v>8.01</v>
      </c>
      <c r="F6249" s="73" t="s">
        <v>17</v>
      </c>
    </row>
    <row r="6250" spans="1:6" ht="38.25" x14ac:dyDescent="0.25">
      <c r="A6250" s="73">
        <v>39707</v>
      </c>
      <c r="B6250" s="74" t="s">
        <v>6043</v>
      </c>
      <c r="C6250" s="73" t="s">
        <v>59</v>
      </c>
      <c r="D6250" s="75">
        <v>5.85</v>
      </c>
      <c r="E6250" s="75">
        <v>5.85</v>
      </c>
      <c r="F6250" s="73" t="s">
        <v>17</v>
      </c>
    </row>
    <row r="6251" spans="1:6" ht="38.25" x14ac:dyDescent="0.25">
      <c r="A6251" s="73">
        <v>39708</v>
      </c>
      <c r="B6251" s="74" t="s">
        <v>6044</v>
      </c>
      <c r="C6251" s="73" t="s">
        <v>59</v>
      </c>
      <c r="D6251" s="75">
        <v>5.67</v>
      </c>
      <c r="E6251" s="75">
        <v>5.67</v>
      </c>
      <c r="F6251" s="73" t="s">
        <v>17</v>
      </c>
    </row>
    <row r="6252" spans="1:6" ht="38.25" x14ac:dyDescent="0.25">
      <c r="A6252" s="73">
        <v>39709</v>
      </c>
      <c r="B6252" s="74" t="s">
        <v>6045</v>
      </c>
      <c r="C6252" s="73" t="s">
        <v>59</v>
      </c>
      <c r="D6252" s="75">
        <v>5.54</v>
      </c>
      <c r="E6252" s="75">
        <v>5.54</v>
      </c>
      <c r="F6252" s="73" t="s">
        <v>17</v>
      </c>
    </row>
    <row r="6253" spans="1:6" ht="38.25" x14ac:dyDescent="0.25">
      <c r="A6253" s="73">
        <v>39710</v>
      </c>
      <c r="B6253" s="74" t="s">
        <v>6046</v>
      </c>
      <c r="C6253" s="73" t="s">
        <v>59</v>
      </c>
      <c r="D6253" s="75">
        <v>3.99</v>
      </c>
      <c r="E6253" s="75">
        <v>3.99</v>
      </c>
      <c r="F6253" s="73" t="s">
        <v>17</v>
      </c>
    </row>
    <row r="6254" spans="1:6" ht="38.25" x14ac:dyDescent="0.25">
      <c r="A6254" s="73">
        <v>39711</v>
      </c>
      <c r="B6254" s="74" t="s">
        <v>6047</v>
      </c>
      <c r="C6254" s="73" t="s">
        <v>59</v>
      </c>
      <c r="D6254" s="75">
        <v>6.22</v>
      </c>
      <c r="E6254" s="75">
        <v>6.22</v>
      </c>
      <c r="F6254" s="73" t="s">
        <v>17</v>
      </c>
    </row>
    <row r="6255" spans="1:6" ht="38.25" x14ac:dyDescent="0.25">
      <c r="A6255" s="73">
        <v>39712</v>
      </c>
      <c r="B6255" s="74" t="s">
        <v>6048</v>
      </c>
      <c r="C6255" s="73" t="s">
        <v>59</v>
      </c>
      <c r="D6255" s="75">
        <v>2.1800000000000002</v>
      </c>
      <c r="E6255" s="75">
        <v>2.1800000000000002</v>
      </c>
      <c r="F6255" s="73" t="s">
        <v>17</v>
      </c>
    </row>
    <row r="6256" spans="1:6" ht="38.25" x14ac:dyDescent="0.25">
      <c r="A6256" s="73">
        <v>39713</v>
      </c>
      <c r="B6256" s="74" t="s">
        <v>6049</v>
      </c>
      <c r="C6256" s="73" t="s">
        <v>59</v>
      </c>
      <c r="D6256" s="75">
        <v>1.72</v>
      </c>
      <c r="E6256" s="75">
        <v>1.72</v>
      </c>
      <c r="F6256" s="73" t="s">
        <v>17</v>
      </c>
    </row>
    <row r="6257" spans="1:6" ht="25.5" x14ac:dyDescent="0.25">
      <c r="A6257" s="73">
        <v>39714</v>
      </c>
      <c r="B6257" s="74" t="s">
        <v>6050</v>
      </c>
      <c r="C6257" s="73" t="s">
        <v>59</v>
      </c>
      <c r="D6257" s="75">
        <v>3.95</v>
      </c>
      <c r="E6257" s="75">
        <v>3.95</v>
      </c>
      <c r="F6257" s="73" t="s">
        <v>17</v>
      </c>
    </row>
    <row r="6258" spans="1:6" ht="38.25" x14ac:dyDescent="0.25">
      <c r="A6258" s="73">
        <v>39715</v>
      </c>
      <c r="B6258" s="74" t="s">
        <v>6051</v>
      </c>
      <c r="C6258" s="73" t="s">
        <v>59</v>
      </c>
      <c r="D6258" s="75">
        <v>2.81</v>
      </c>
      <c r="E6258" s="75">
        <v>2.81</v>
      </c>
      <c r="F6258" s="73" t="s">
        <v>17</v>
      </c>
    </row>
    <row r="6259" spans="1:6" ht="38.25" x14ac:dyDescent="0.25">
      <c r="A6259" s="73">
        <v>39716</v>
      </c>
      <c r="B6259" s="74" t="s">
        <v>6052</v>
      </c>
      <c r="C6259" s="73" t="s">
        <v>59</v>
      </c>
      <c r="D6259" s="75">
        <v>2.13</v>
      </c>
      <c r="E6259" s="75">
        <v>2.13</v>
      </c>
      <c r="F6259" s="73" t="s">
        <v>17</v>
      </c>
    </row>
    <row r="6260" spans="1:6" ht="38.25" x14ac:dyDescent="0.25">
      <c r="A6260" s="73">
        <v>39718</v>
      </c>
      <c r="B6260" s="74" t="s">
        <v>6053</v>
      </c>
      <c r="C6260" s="73" t="s">
        <v>59</v>
      </c>
      <c r="D6260" s="75">
        <v>3.63</v>
      </c>
      <c r="E6260" s="75">
        <v>3.63</v>
      </c>
      <c r="F6260" s="73" t="s">
        <v>17</v>
      </c>
    </row>
    <row r="6261" spans="1:6" ht="51" x14ac:dyDescent="0.25">
      <c r="A6261" s="73">
        <v>39733</v>
      </c>
      <c r="B6261" s="74" t="s">
        <v>6054</v>
      </c>
      <c r="C6261" s="73" t="s">
        <v>59</v>
      </c>
      <c r="D6261" s="75">
        <v>118.67</v>
      </c>
      <c r="E6261" s="75">
        <v>118.67</v>
      </c>
      <c r="F6261" s="73" t="s">
        <v>17</v>
      </c>
    </row>
    <row r="6262" spans="1:6" ht="51" x14ac:dyDescent="0.25">
      <c r="A6262" s="73">
        <v>39734</v>
      </c>
      <c r="B6262" s="74" t="s">
        <v>6055</v>
      </c>
      <c r="C6262" s="73" t="s">
        <v>59</v>
      </c>
      <c r="D6262" s="75">
        <v>86.89</v>
      </c>
      <c r="E6262" s="75">
        <v>86.89</v>
      </c>
      <c r="F6262" s="73" t="s">
        <v>17</v>
      </c>
    </row>
    <row r="6263" spans="1:6" ht="51" x14ac:dyDescent="0.25">
      <c r="A6263" s="73">
        <v>39735</v>
      </c>
      <c r="B6263" s="74" t="s">
        <v>6056</v>
      </c>
      <c r="C6263" s="73" t="s">
        <v>59</v>
      </c>
      <c r="D6263" s="75">
        <v>73.25</v>
      </c>
      <c r="E6263" s="75">
        <v>73.25</v>
      </c>
      <c r="F6263" s="73" t="s">
        <v>17</v>
      </c>
    </row>
    <row r="6264" spans="1:6" ht="51" x14ac:dyDescent="0.25">
      <c r="A6264" s="73">
        <v>39736</v>
      </c>
      <c r="B6264" s="74" t="s">
        <v>6057</v>
      </c>
      <c r="C6264" s="73" t="s">
        <v>59</v>
      </c>
      <c r="D6264" s="75">
        <v>99.16</v>
      </c>
      <c r="E6264" s="75">
        <v>99.16</v>
      </c>
      <c r="F6264" s="73" t="s">
        <v>17</v>
      </c>
    </row>
    <row r="6265" spans="1:6" ht="51" x14ac:dyDescent="0.25">
      <c r="A6265" s="73">
        <v>39737</v>
      </c>
      <c r="B6265" s="74" t="s">
        <v>6058</v>
      </c>
      <c r="C6265" s="73" t="s">
        <v>59</v>
      </c>
      <c r="D6265" s="75">
        <v>13.34</v>
      </c>
      <c r="E6265" s="75">
        <v>13.34</v>
      </c>
      <c r="F6265" s="73" t="s">
        <v>17</v>
      </c>
    </row>
    <row r="6266" spans="1:6" ht="51" x14ac:dyDescent="0.25">
      <c r="A6266" s="73">
        <v>39738</v>
      </c>
      <c r="B6266" s="74" t="s">
        <v>6059</v>
      </c>
      <c r="C6266" s="73" t="s">
        <v>59</v>
      </c>
      <c r="D6266" s="75">
        <v>4.82</v>
      </c>
      <c r="E6266" s="75">
        <v>4.82</v>
      </c>
      <c r="F6266" s="73" t="s">
        <v>17</v>
      </c>
    </row>
    <row r="6267" spans="1:6" ht="51" x14ac:dyDescent="0.25">
      <c r="A6267" s="73">
        <v>39739</v>
      </c>
      <c r="B6267" s="74" t="s">
        <v>6060</v>
      </c>
      <c r="C6267" s="73" t="s">
        <v>59</v>
      </c>
      <c r="D6267" s="75">
        <v>68.569999999999993</v>
      </c>
      <c r="E6267" s="75">
        <v>68.569999999999993</v>
      </c>
      <c r="F6267" s="73" t="s">
        <v>17</v>
      </c>
    </row>
    <row r="6268" spans="1:6" ht="51" x14ac:dyDescent="0.25">
      <c r="A6268" s="73">
        <v>39740</v>
      </c>
      <c r="B6268" s="74" t="s">
        <v>6061</v>
      </c>
      <c r="C6268" s="73" t="s">
        <v>59</v>
      </c>
      <c r="D6268" s="75">
        <v>65.849999999999994</v>
      </c>
      <c r="E6268" s="75">
        <v>65.849999999999994</v>
      </c>
      <c r="F6268" s="73" t="s">
        <v>17</v>
      </c>
    </row>
    <row r="6269" spans="1:6" ht="51" x14ac:dyDescent="0.25">
      <c r="A6269" s="73">
        <v>39741</v>
      </c>
      <c r="B6269" s="74" t="s">
        <v>6062</v>
      </c>
      <c r="C6269" s="73" t="s">
        <v>59</v>
      </c>
      <c r="D6269" s="75">
        <v>12.13</v>
      </c>
      <c r="E6269" s="75">
        <v>12.13</v>
      </c>
      <c r="F6269" s="73" t="s">
        <v>17</v>
      </c>
    </row>
    <row r="6270" spans="1:6" ht="51" x14ac:dyDescent="0.25">
      <c r="A6270" s="73">
        <v>39742</v>
      </c>
      <c r="B6270" s="74" t="s">
        <v>6063</v>
      </c>
      <c r="C6270" s="73" t="s">
        <v>59</v>
      </c>
      <c r="D6270" s="75">
        <v>52.93</v>
      </c>
      <c r="E6270" s="75">
        <v>52.93</v>
      </c>
      <c r="F6270" s="73" t="s">
        <v>17</v>
      </c>
    </row>
    <row r="6271" spans="1:6" x14ac:dyDescent="0.25">
      <c r="A6271" s="73">
        <v>39829</v>
      </c>
      <c r="B6271" s="74" t="s">
        <v>6064</v>
      </c>
      <c r="C6271" s="73" t="s">
        <v>59</v>
      </c>
      <c r="D6271" s="75">
        <v>41.35</v>
      </c>
      <c r="E6271" s="75">
        <v>41.35</v>
      </c>
      <c r="F6271" s="73" t="s">
        <v>17</v>
      </c>
    </row>
    <row r="6272" spans="1:6" ht="51" x14ac:dyDescent="0.25">
      <c r="A6272" s="73">
        <v>39853</v>
      </c>
      <c r="B6272" s="74" t="s">
        <v>6065</v>
      </c>
      <c r="C6272" s="73" t="s">
        <v>59</v>
      </c>
      <c r="D6272" s="75">
        <v>15.94</v>
      </c>
      <c r="E6272" s="75">
        <v>15.94</v>
      </c>
      <c r="F6272" s="73" t="s">
        <v>17</v>
      </c>
    </row>
    <row r="6273" spans="1:6" ht="51" x14ac:dyDescent="0.25">
      <c r="A6273" s="73">
        <v>39854</v>
      </c>
      <c r="B6273" s="74" t="s">
        <v>6066</v>
      </c>
      <c r="C6273" s="73" t="s">
        <v>59</v>
      </c>
      <c r="D6273" s="75">
        <v>120.35</v>
      </c>
      <c r="E6273" s="75">
        <v>120.35</v>
      </c>
      <c r="F6273" s="73" t="s">
        <v>17</v>
      </c>
    </row>
    <row r="6274" spans="1:6" x14ac:dyDescent="0.25">
      <c r="A6274" s="73">
        <v>39996</v>
      </c>
      <c r="B6274" s="74" t="s">
        <v>6067</v>
      </c>
      <c r="C6274" s="73" t="s">
        <v>59</v>
      </c>
      <c r="D6274" s="75">
        <v>3.74</v>
      </c>
      <c r="E6274" s="75">
        <v>3.74</v>
      </c>
      <c r="F6274" s="73" t="s">
        <v>17</v>
      </c>
    </row>
    <row r="6275" spans="1:6" ht="25.5" x14ac:dyDescent="0.25">
      <c r="A6275" s="73">
        <v>40334</v>
      </c>
      <c r="B6275" s="74" t="s">
        <v>6068</v>
      </c>
      <c r="C6275" s="73" t="s">
        <v>59</v>
      </c>
      <c r="D6275" s="75">
        <v>112.28</v>
      </c>
      <c r="E6275" s="75">
        <v>112.28</v>
      </c>
      <c r="F6275" s="73" t="s">
        <v>17</v>
      </c>
    </row>
    <row r="6276" spans="1:6" ht="38.25" x14ac:dyDescent="0.25">
      <c r="A6276" s="73">
        <v>40335</v>
      </c>
      <c r="B6276" s="74" t="s">
        <v>6069</v>
      </c>
      <c r="C6276" s="73" t="s">
        <v>59</v>
      </c>
      <c r="D6276" s="75">
        <v>200.88</v>
      </c>
      <c r="E6276" s="75">
        <v>200.88</v>
      </c>
      <c r="F6276" s="73" t="s">
        <v>17</v>
      </c>
    </row>
    <row r="6277" spans="1:6" ht="25.5" x14ac:dyDescent="0.25">
      <c r="A6277" s="73">
        <v>40400</v>
      </c>
      <c r="B6277" s="74" t="s">
        <v>6070</v>
      </c>
      <c r="C6277" s="73" t="s">
        <v>59</v>
      </c>
      <c r="D6277" s="75">
        <v>1.35</v>
      </c>
      <c r="E6277" s="75">
        <v>1.35</v>
      </c>
      <c r="F6277" s="73" t="s">
        <v>17</v>
      </c>
    </row>
    <row r="6278" spans="1:6" ht="25.5" x14ac:dyDescent="0.25">
      <c r="A6278" s="73">
        <v>40401</v>
      </c>
      <c r="B6278" s="74" t="s">
        <v>6071</v>
      </c>
      <c r="C6278" s="73" t="s">
        <v>59</v>
      </c>
      <c r="D6278" s="75">
        <v>1.99</v>
      </c>
      <c r="E6278" s="75">
        <v>1.99</v>
      </c>
      <c r="F6278" s="73" t="s">
        <v>17</v>
      </c>
    </row>
    <row r="6279" spans="1:6" ht="25.5" x14ac:dyDescent="0.25">
      <c r="A6279" s="73">
        <v>40402</v>
      </c>
      <c r="B6279" s="74" t="s">
        <v>6072</v>
      </c>
      <c r="C6279" s="73" t="s">
        <v>59</v>
      </c>
      <c r="D6279" s="75">
        <v>2.5499999999999998</v>
      </c>
      <c r="E6279" s="75">
        <v>2.5499999999999998</v>
      </c>
      <c r="F6279" s="73" t="s">
        <v>17</v>
      </c>
    </row>
    <row r="6280" spans="1:6" ht="25.5" x14ac:dyDescent="0.25">
      <c r="A6280" s="73">
        <v>40626</v>
      </c>
      <c r="B6280" s="74" t="s">
        <v>6073</v>
      </c>
      <c r="C6280" s="73" t="s">
        <v>59</v>
      </c>
      <c r="D6280" s="75">
        <v>50.16</v>
      </c>
      <c r="E6280" s="75">
        <v>50.16</v>
      </c>
      <c r="F6280" s="73" t="s">
        <v>17</v>
      </c>
    </row>
    <row r="6281" spans="1:6" x14ac:dyDescent="0.25">
      <c r="A6281" s="73">
        <v>40782</v>
      </c>
      <c r="B6281" s="74" t="s">
        <v>6074</v>
      </c>
      <c r="C6281" s="73" t="s">
        <v>59</v>
      </c>
      <c r="D6281" s="75">
        <v>35.82</v>
      </c>
      <c r="E6281" s="75">
        <v>35.82</v>
      </c>
      <c r="F6281" s="73" t="s">
        <v>17</v>
      </c>
    </row>
    <row r="6282" spans="1:6" x14ac:dyDescent="0.25">
      <c r="A6282" s="73">
        <v>40783</v>
      </c>
      <c r="B6282" s="74" t="s">
        <v>6075</v>
      </c>
      <c r="C6282" s="73" t="s">
        <v>59</v>
      </c>
      <c r="D6282" s="75">
        <v>46.66</v>
      </c>
      <c r="E6282" s="75">
        <v>46.66</v>
      </c>
      <c r="F6282" s="73" t="s">
        <v>17</v>
      </c>
    </row>
    <row r="6283" spans="1:6" x14ac:dyDescent="0.25">
      <c r="A6283" s="73">
        <v>40784</v>
      </c>
      <c r="B6283" s="74" t="s">
        <v>6076</v>
      </c>
      <c r="C6283" s="73" t="s">
        <v>59</v>
      </c>
      <c r="D6283" s="75">
        <v>91.27</v>
      </c>
      <c r="E6283" s="75">
        <v>91.27</v>
      </c>
      <c r="F6283" s="73" t="s">
        <v>17</v>
      </c>
    </row>
    <row r="6284" spans="1:6" ht="25.5" x14ac:dyDescent="0.25">
      <c r="A6284" s="73">
        <v>40873</v>
      </c>
      <c r="B6284" s="74" t="s">
        <v>6077</v>
      </c>
      <c r="C6284" s="73" t="s">
        <v>59</v>
      </c>
      <c r="D6284" s="75">
        <v>25.89</v>
      </c>
      <c r="E6284" s="75">
        <v>25.89</v>
      </c>
      <c r="F6284" s="73" t="s">
        <v>17</v>
      </c>
    </row>
    <row r="6285" spans="1:6" x14ac:dyDescent="0.25">
      <c r="A6285" s="73">
        <v>41387</v>
      </c>
      <c r="B6285" s="74" t="s">
        <v>6078</v>
      </c>
      <c r="C6285" s="73" t="s">
        <v>59</v>
      </c>
      <c r="D6285" s="75">
        <v>49.63</v>
      </c>
      <c r="E6285" s="75">
        <v>49.63</v>
      </c>
      <c r="F6285" s="73" t="s">
        <v>17</v>
      </c>
    </row>
    <row r="6286" spans="1:6" x14ac:dyDescent="0.25">
      <c r="A6286" s="73">
        <v>41388</v>
      </c>
      <c r="B6286" s="74" t="s">
        <v>6079</v>
      </c>
      <c r="C6286" s="73" t="s">
        <v>59</v>
      </c>
      <c r="D6286" s="75">
        <v>59.54</v>
      </c>
      <c r="E6286" s="75">
        <v>59.54</v>
      </c>
      <c r="F6286" s="73" t="s">
        <v>17</v>
      </c>
    </row>
    <row r="6287" spans="1:6" ht="25.5" x14ac:dyDescent="0.25">
      <c r="A6287" s="73">
        <v>41549</v>
      </c>
      <c r="B6287" s="74" t="s">
        <v>36645</v>
      </c>
      <c r="C6287" s="73" t="s">
        <v>59</v>
      </c>
      <c r="D6287" s="75">
        <v>18.71</v>
      </c>
      <c r="E6287" s="75">
        <v>18.71</v>
      </c>
      <c r="F6287" s="73" t="s">
        <v>17</v>
      </c>
    </row>
    <row r="6288" spans="1:6" ht="25.5" x14ac:dyDescent="0.25">
      <c r="A6288" s="73">
        <v>41779</v>
      </c>
      <c r="B6288" s="74" t="s">
        <v>6080</v>
      </c>
      <c r="C6288" s="73" t="s">
        <v>59</v>
      </c>
      <c r="D6288" s="75">
        <v>91.14</v>
      </c>
      <c r="E6288" s="75">
        <v>91.14</v>
      </c>
      <c r="F6288" s="73" t="s">
        <v>17</v>
      </c>
    </row>
    <row r="6289" spans="1:6" ht="25.5" x14ac:dyDescent="0.25">
      <c r="A6289" s="73">
        <v>41780</v>
      </c>
      <c r="B6289" s="74" t="s">
        <v>6081</v>
      </c>
      <c r="C6289" s="73" t="s">
        <v>59</v>
      </c>
      <c r="D6289" s="75">
        <v>142.78</v>
      </c>
      <c r="E6289" s="75">
        <v>142.78</v>
      </c>
      <c r="F6289" s="73" t="s">
        <v>17</v>
      </c>
    </row>
    <row r="6290" spans="1:6" ht="25.5" x14ac:dyDescent="0.25">
      <c r="A6290" s="73">
        <v>41781</v>
      </c>
      <c r="B6290" s="74" t="s">
        <v>6082</v>
      </c>
      <c r="C6290" s="73" t="s">
        <v>59</v>
      </c>
      <c r="D6290" s="75">
        <v>231.41</v>
      </c>
      <c r="E6290" s="75">
        <v>231.41</v>
      </c>
      <c r="F6290" s="73" t="s">
        <v>17</v>
      </c>
    </row>
    <row r="6291" spans="1:6" ht="25.5" x14ac:dyDescent="0.25">
      <c r="A6291" s="73">
        <v>41782</v>
      </c>
      <c r="B6291" s="74" t="s">
        <v>6083</v>
      </c>
      <c r="C6291" s="73" t="s">
        <v>59</v>
      </c>
      <c r="D6291" s="75">
        <v>511.49</v>
      </c>
      <c r="E6291" s="75">
        <v>511.49</v>
      </c>
      <c r="F6291" s="73" t="s">
        <v>17</v>
      </c>
    </row>
    <row r="6292" spans="1:6" ht="25.5" x14ac:dyDescent="0.25">
      <c r="A6292" s="73">
        <v>41783</v>
      </c>
      <c r="B6292" s="74" t="s">
        <v>6084</v>
      </c>
      <c r="C6292" s="73" t="s">
        <v>59</v>
      </c>
      <c r="D6292" s="75">
        <v>831.95</v>
      </c>
      <c r="E6292" s="75">
        <v>831.95</v>
      </c>
      <c r="F6292" s="73" t="s">
        <v>17</v>
      </c>
    </row>
    <row r="6293" spans="1:6" ht="25.5" x14ac:dyDescent="0.25">
      <c r="A6293" s="73">
        <v>41785</v>
      </c>
      <c r="B6293" s="74" t="s">
        <v>6085</v>
      </c>
      <c r="C6293" s="73" t="s">
        <v>59</v>
      </c>
      <c r="D6293" s="75">
        <v>1281.5999999999999</v>
      </c>
      <c r="E6293" s="75">
        <v>1281.5999999999999</v>
      </c>
      <c r="F6293" s="73" t="s">
        <v>17</v>
      </c>
    </row>
    <row r="6294" spans="1:6" ht="25.5" x14ac:dyDescent="0.25">
      <c r="A6294" s="73">
        <v>41786</v>
      </c>
      <c r="B6294" s="74" t="s">
        <v>6086</v>
      </c>
      <c r="C6294" s="73" t="s">
        <v>59</v>
      </c>
      <c r="D6294" s="75">
        <v>1771.26</v>
      </c>
      <c r="E6294" s="75">
        <v>1771.26</v>
      </c>
      <c r="F6294" s="73" t="s">
        <v>17</v>
      </c>
    </row>
    <row r="6295" spans="1:6" x14ac:dyDescent="0.25">
      <c r="A6295" s="73">
        <v>41930</v>
      </c>
      <c r="B6295" s="74" t="s">
        <v>6087</v>
      </c>
      <c r="C6295" s="73" t="s">
        <v>59</v>
      </c>
      <c r="D6295" s="75">
        <v>153.12</v>
      </c>
      <c r="E6295" s="75">
        <v>153.12</v>
      </c>
      <c r="F6295" s="73" t="s">
        <v>17</v>
      </c>
    </row>
    <row r="6296" spans="1:6" x14ac:dyDescent="0.25">
      <c r="A6296" s="73">
        <v>41931</v>
      </c>
      <c r="B6296" s="74" t="s">
        <v>6088</v>
      </c>
      <c r="C6296" s="73" t="s">
        <v>59</v>
      </c>
      <c r="D6296" s="75">
        <v>239.82</v>
      </c>
      <c r="E6296" s="75">
        <v>239.82</v>
      </c>
      <c r="F6296" s="73" t="s">
        <v>17</v>
      </c>
    </row>
    <row r="6297" spans="1:6" x14ac:dyDescent="0.25">
      <c r="A6297" s="73">
        <v>41932</v>
      </c>
      <c r="B6297" s="74" t="s">
        <v>6089</v>
      </c>
      <c r="C6297" s="73" t="s">
        <v>59</v>
      </c>
      <c r="D6297" s="75">
        <v>369.13</v>
      </c>
      <c r="E6297" s="75">
        <v>369.13</v>
      </c>
      <c r="F6297" s="73" t="s">
        <v>17</v>
      </c>
    </row>
    <row r="6298" spans="1:6" x14ac:dyDescent="0.25">
      <c r="A6298" s="73">
        <v>41933</v>
      </c>
      <c r="B6298" s="74" t="s">
        <v>6090</v>
      </c>
      <c r="C6298" s="73" t="s">
        <v>59</v>
      </c>
      <c r="D6298" s="75">
        <v>521.66999999999996</v>
      </c>
      <c r="E6298" s="75">
        <v>521.66999999999996</v>
      </c>
      <c r="F6298" s="73" t="s">
        <v>17</v>
      </c>
    </row>
    <row r="6299" spans="1:6" x14ac:dyDescent="0.25">
      <c r="A6299" s="73">
        <v>41934</v>
      </c>
      <c r="B6299" s="74" t="s">
        <v>6091</v>
      </c>
      <c r="C6299" s="73" t="s">
        <v>59</v>
      </c>
      <c r="D6299" s="75">
        <v>607.54999999999995</v>
      </c>
      <c r="E6299" s="75">
        <v>607.54999999999995</v>
      </c>
      <c r="F6299" s="73" t="s">
        <v>17</v>
      </c>
    </row>
    <row r="6300" spans="1:6" x14ac:dyDescent="0.25">
      <c r="A6300" s="73">
        <v>41936</v>
      </c>
      <c r="B6300" s="74" t="s">
        <v>6092</v>
      </c>
      <c r="C6300" s="73" t="s">
        <v>59</v>
      </c>
      <c r="D6300" s="75">
        <v>90.16</v>
      </c>
      <c r="E6300" s="75">
        <v>90.16</v>
      </c>
      <c r="F6300" s="73" t="s">
        <v>17</v>
      </c>
    </row>
    <row r="6301" spans="1:6" ht="25.5" x14ac:dyDescent="0.25">
      <c r="A6301" s="73">
        <v>42407</v>
      </c>
      <c r="B6301" s="74" t="s">
        <v>6093</v>
      </c>
      <c r="C6301" s="73" t="s">
        <v>59</v>
      </c>
      <c r="D6301" s="75">
        <v>5.94</v>
      </c>
      <c r="E6301" s="75">
        <v>5.94</v>
      </c>
      <c r="F6301" s="73" t="s">
        <v>17</v>
      </c>
    </row>
    <row r="6302" spans="1:6" ht="25.5" x14ac:dyDescent="0.25">
      <c r="A6302" s="73">
        <v>42529</v>
      </c>
      <c r="B6302" s="74" t="s">
        <v>6094</v>
      </c>
      <c r="C6302" s="73" t="s">
        <v>59</v>
      </c>
      <c r="D6302" s="75">
        <v>1.24</v>
      </c>
      <c r="E6302" s="75">
        <v>1.24</v>
      </c>
      <c r="F6302" s="73" t="s">
        <v>17</v>
      </c>
    </row>
    <row r="6303" spans="1:6" ht="25.5" x14ac:dyDescent="0.25">
      <c r="A6303" s="73">
        <v>43605</v>
      </c>
      <c r="B6303" s="74" t="s">
        <v>6095</v>
      </c>
      <c r="C6303" s="73" t="s">
        <v>59</v>
      </c>
      <c r="D6303" s="75">
        <v>44.56</v>
      </c>
      <c r="E6303" s="75">
        <v>44.56</v>
      </c>
      <c r="F6303" s="73" t="s">
        <v>17</v>
      </c>
    </row>
    <row r="6304" spans="1:6" ht="38.25" x14ac:dyDescent="0.25">
      <c r="A6304" s="73">
        <v>43614</v>
      </c>
      <c r="B6304" s="74" t="s">
        <v>6096</v>
      </c>
      <c r="C6304" s="73" t="s">
        <v>59</v>
      </c>
      <c r="D6304" s="75">
        <v>21.19</v>
      </c>
      <c r="E6304" s="75">
        <v>21.19</v>
      </c>
      <c r="F6304" s="73" t="s">
        <v>17</v>
      </c>
    </row>
    <row r="6305" spans="1:6" ht="38.25" x14ac:dyDescent="0.25">
      <c r="A6305" s="73">
        <v>43657</v>
      </c>
      <c r="B6305" s="74" t="s">
        <v>6097</v>
      </c>
      <c r="C6305" s="73" t="s">
        <v>59</v>
      </c>
      <c r="D6305" s="75">
        <v>6.34</v>
      </c>
      <c r="E6305" s="75">
        <v>6.34</v>
      </c>
      <c r="F6305" s="73" t="s">
        <v>17</v>
      </c>
    </row>
    <row r="6306" spans="1:6" x14ac:dyDescent="0.25">
      <c r="A6306" s="73">
        <v>43832</v>
      </c>
      <c r="B6306" s="74" t="s">
        <v>6098</v>
      </c>
      <c r="C6306" s="73" t="s">
        <v>59</v>
      </c>
      <c r="D6306" s="75">
        <v>19.46</v>
      </c>
      <c r="E6306" s="75">
        <v>19.46</v>
      </c>
      <c r="F6306" s="73" t="s">
        <v>17</v>
      </c>
    </row>
    <row r="6307" spans="1:6" x14ac:dyDescent="0.25">
      <c r="A6307" s="73">
        <v>43833</v>
      </c>
      <c r="B6307" s="74" t="s">
        <v>6099</v>
      </c>
      <c r="C6307" s="73" t="s">
        <v>59</v>
      </c>
      <c r="D6307" s="75">
        <v>1.77</v>
      </c>
      <c r="E6307" s="75">
        <v>1.77</v>
      </c>
      <c r="F6307" s="73" t="s">
        <v>17</v>
      </c>
    </row>
    <row r="6308" spans="1:6" x14ac:dyDescent="0.25">
      <c r="A6308" s="73">
        <v>43834</v>
      </c>
      <c r="B6308" s="74" t="s">
        <v>6100</v>
      </c>
      <c r="C6308" s="73" t="s">
        <v>59</v>
      </c>
      <c r="D6308" s="75">
        <v>19</v>
      </c>
      <c r="E6308" s="75">
        <v>19</v>
      </c>
      <c r="F6308" s="73" t="s">
        <v>17</v>
      </c>
    </row>
    <row r="6309" spans="1:6" x14ac:dyDescent="0.25">
      <c r="A6309" s="73">
        <v>43835</v>
      </c>
      <c r="B6309" s="74" t="s">
        <v>6101</v>
      </c>
      <c r="C6309" s="73" t="s">
        <v>59</v>
      </c>
      <c r="D6309" s="75">
        <v>1.7</v>
      </c>
      <c r="E6309" s="75">
        <v>1.7</v>
      </c>
      <c r="F6309" s="73" t="s">
        <v>17</v>
      </c>
    </row>
    <row r="6310" spans="1:6" ht="25.5" x14ac:dyDescent="0.25">
      <c r="A6310" s="73">
        <v>43958</v>
      </c>
      <c r="B6310" s="74" t="s">
        <v>36646</v>
      </c>
      <c r="C6310" s="73" t="s">
        <v>59</v>
      </c>
      <c r="D6310" s="75">
        <v>37.42</v>
      </c>
      <c r="E6310" s="75">
        <v>37.42</v>
      </c>
      <c r="F6310" s="73" t="s">
        <v>17</v>
      </c>
    </row>
    <row r="6311" spans="1:6" ht="25.5" x14ac:dyDescent="0.25">
      <c r="A6311" s="73">
        <v>43959</v>
      </c>
      <c r="B6311" s="74" t="s">
        <v>36647</v>
      </c>
      <c r="C6311" s="73" t="s">
        <v>59</v>
      </c>
      <c r="D6311" s="75">
        <v>28.91</v>
      </c>
      <c r="E6311" s="75">
        <v>28.91</v>
      </c>
      <c r="F6311" s="73" t="s">
        <v>17</v>
      </c>
    </row>
    <row r="6312" spans="1:6" ht="25.5" x14ac:dyDescent="0.25">
      <c r="A6312" s="73">
        <v>43960</v>
      </c>
      <c r="B6312" s="74" t="s">
        <v>36648</v>
      </c>
      <c r="C6312" s="73" t="s">
        <v>59</v>
      </c>
      <c r="D6312" s="75">
        <v>43.66</v>
      </c>
      <c r="E6312" s="75">
        <v>43.66</v>
      </c>
      <c r="F6312" s="73" t="s">
        <v>17</v>
      </c>
    </row>
    <row r="6313" spans="1:6" ht="25.5" x14ac:dyDescent="0.25">
      <c r="A6313" s="73">
        <v>43961</v>
      </c>
      <c r="B6313" s="74" t="s">
        <v>36649</v>
      </c>
      <c r="C6313" s="73" t="s">
        <v>59</v>
      </c>
      <c r="D6313" s="75">
        <v>24.95</v>
      </c>
      <c r="E6313" s="75">
        <v>24.95</v>
      </c>
      <c r="F6313" s="73" t="s">
        <v>17</v>
      </c>
    </row>
    <row r="6314" spans="1:6" ht="25.5" x14ac:dyDescent="0.25">
      <c r="A6314" s="73">
        <v>43962</v>
      </c>
      <c r="B6314" s="74" t="s">
        <v>36650</v>
      </c>
      <c r="C6314" s="73" t="s">
        <v>59</v>
      </c>
      <c r="D6314" s="75">
        <v>31.18</v>
      </c>
      <c r="E6314" s="75">
        <v>31.18</v>
      </c>
      <c r="F6314" s="73" t="s">
        <v>17</v>
      </c>
    </row>
    <row r="6315" spans="1:6" ht="25.5" x14ac:dyDescent="0.25">
      <c r="A6315" s="73">
        <v>43963</v>
      </c>
      <c r="B6315" s="74" t="s">
        <v>36651</v>
      </c>
      <c r="C6315" s="73" t="s">
        <v>59</v>
      </c>
      <c r="D6315" s="75">
        <v>21.83</v>
      </c>
      <c r="E6315" s="75">
        <v>21.83</v>
      </c>
      <c r="F6315" s="73" t="s">
        <v>17</v>
      </c>
    </row>
    <row r="6316" spans="1:6" ht="25.5" x14ac:dyDescent="0.25">
      <c r="A6316" s="73">
        <v>43971</v>
      </c>
      <c r="B6316" s="74" t="s">
        <v>6102</v>
      </c>
      <c r="C6316" s="73" t="s">
        <v>59</v>
      </c>
      <c r="D6316" s="75">
        <v>2.77</v>
      </c>
      <c r="E6316" s="75">
        <v>2.77</v>
      </c>
      <c r="F6316" s="73" t="s">
        <v>17</v>
      </c>
    </row>
    <row r="6317" spans="1:6" ht="25.5" x14ac:dyDescent="0.25">
      <c r="A6317" s="73">
        <v>43972</v>
      </c>
      <c r="B6317" s="74" t="s">
        <v>6103</v>
      </c>
      <c r="C6317" s="73" t="s">
        <v>59</v>
      </c>
      <c r="D6317" s="75">
        <v>3.62</v>
      </c>
      <c r="E6317" s="75">
        <v>3.62</v>
      </c>
      <c r="F6317" s="73" t="s">
        <v>17</v>
      </c>
    </row>
    <row r="6318" spans="1:6" ht="25.5" x14ac:dyDescent="0.25">
      <c r="A6318" s="73">
        <v>43973</v>
      </c>
      <c r="B6318" s="74" t="s">
        <v>6104</v>
      </c>
      <c r="C6318" s="73" t="s">
        <v>59</v>
      </c>
      <c r="D6318" s="75">
        <v>3.79</v>
      </c>
      <c r="E6318" s="75">
        <v>3.79</v>
      </c>
      <c r="F6318" s="73" t="s">
        <v>17</v>
      </c>
    </row>
    <row r="6319" spans="1:6" ht="25.5" x14ac:dyDescent="0.25">
      <c r="A6319" s="73">
        <v>44041</v>
      </c>
      <c r="B6319" s="74" t="s">
        <v>36652</v>
      </c>
      <c r="C6319" s="73" t="s">
        <v>59</v>
      </c>
      <c r="D6319" s="75">
        <v>73.739999999999995</v>
      </c>
      <c r="E6319" s="75">
        <v>73.739999999999995</v>
      </c>
      <c r="F6319" s="73" t="s">
        <v>17</v>
      </c>
    </row>
    <row r="6320" spans="1:6" ht="25.5" x14ac:dyDescent="0.25">
      <c r="A6320" s="73">
        <v>44042</v>
      </c>
      <c r="B6320" s="74" t="s">
        <v>36653</v>
      </c>
      <c r="C6320" s="73" t="s">
        <v>59</v>
      </c>
      <c r="D6320" s="75">
        <v>91.88</v>
      </c>
      <c r="E6320" s="75">
        <v>91.88</v>
      </c>
      <c r="F6320" s="73" t="s">
        <v>17</v>
      </c>
    </row>
    <row r="6321" spans="1:6" ht="25.5" x14ac:dyDescent="0.25">
      <c r="A6321" s="73">
        <v>44043</v>
      </c>
      <c r="B6321" s="74" t="s">
        <v>36654</v>
      </c>
      <c r="C6321" s="73" t="s">
        <v>59</v>
      </c>
      <c r="D6321" s="75">
        <v>124.83</v>
      </c>
      <c r="E6321" s="75">
        <v>124.83</v>
      </c>
      <c r="F6321" s="73" t="s">
        <v>17</v>
      </c>
    </row>
    <row r="6322" spans="1:6" ht="25.5" x14ac:dyDescent="0.25">
      <c r="A6322" s="73">
        <v>44044</v>
      </c>
      <c r="B6322" s="74" t="s">
        <v>36655</v>
      </c>
      <c r="C6322" s="73" t="s">
        <v>59</v>
      </c>
      <c r="D6322" s="75">
        <v>145.37</v>
      </c>
      <c r="E6322" s="75">
        <v>145.37</v>
      </c>
      <c r="F6322" s="73" t="s">
        <v>17</v>
      </c>
    </row>
    <row r="6323" spans="1:6" ht="25.5" x14ac:dyDescent="0.25">
      <c r="A6323" s="73">
        <v>44046</v>
      </c>
      <c r="B6323" s="74" t="s">
        <v>36656</v>
      </c>
      <c r="C6323" s="73" t="s">
        <v>59</v>
      </c>
      <c r="D6323" s="75">
        <v>202.16</v>
      </c>
      <c r="E6323" s="75">
        <v>202.16</v>
      </c>
      <c r="F6323" s="73" t="s">
        <v>17</v>
      </c>
    </row>
    <row r="6324" spans="1:6" ht="25.5" x14ac:dyDescent="0.25">
      <c r="A6324" s="73">
        <v>44047</v>
      </c>
      <c r="B6324" s="74" t="s">
        <v>36657</v>
      </c>
      <c r="C6324" s="73" t="s">
        <v>59</v>
      </c>
      <c r="D6324" s="75">
        <v>238.77</v>
      </c>
      <c r="E6324" s="75">
        <v>238.77</v>
      </c>
      <c r="F6324" s="73" t="s">
        <v>17</v>
      </c>
    </row>
    <row r="6325" spans="1:6" ht="25.5" x14ac:dyDescent="0.25">
      <c r="A6325" s="73">
        <v>44073</v>
      </c>
      <c r="B6325" s="74" t="s">
        <v>6105</v>
      </c>
      <c r="C6325" s="73" t="s">
        <v>59</v>
      </c>
      <c r="D6325" s="75">
        <v>0.98</v>
      </c>
      <c r="E6325" s="75">
        <v>0.98</v>
      </c>
      <c r="F6325" s="73" t="s">
        <v>17</v>
      </c>
    </row>
    <row r="6326" spans="1:6" ht="25.5" x14ac:dyDescent="0.25">
      <c r="A6326" s="73">
        <v>44115</v>
      </c>
      <c r="B6326" s="74" t="s">
        <v>31347</v>
      </c>
      <c r="C6326" s="73" t="s">
        <v>59</v>
      </c>
      <c r="D6326" s="75">
        <v>27.48</v>
      </c>
      <c r="E6326" s="75">
        <v>27.48</v>
      </c>
      <c r="F6326" s="73" t="s">
        <v>17</v>
      </c>
    </row>
    <row r="6327" spans="1:6" x14ac:dyDescent="0.25">
      <c r="A6327" s="73">
        <v>44260</v>
      </c>
      <c r="B6327" s="74" t="s">
        <v>6106</v>
      </c>
      <c r="C6327" s="73" t="s">
        <v>59</v>
      </c>
      <c r="D6327" s="75">
        <v>428.53</v>
      </c>
      <c r="E6327" s="75">
        <v>428.53</v>
      </c>
      <c r="F6327" s="73" t="s">
        <v>17</v>
      </c>
    </row>
    <row r="6328" spans="1:6" ht="25.5" x14ac:dyDescent="0.25">
      <c r="A6328" s="73">
        <v>44315</v>
      </c>
      <c r="B6328" s="74" t="s">
        <v>6107</v>
      </c>
      <c r="C6328" s="73" t="s">
        <v>59</v>
      </c>
      <c r="D6328" s="75">
        <v>66.83</v>
      </c>
      <c r="E6328" s="75">
        <v>66.83</v>
      </c>
      <c r="F6328" s="73" t="s">
        <v>17</v>
      </c>
    </row>
    <row r="6329" spans="1:6" ht="25.5" x14ac:dyDescent="0.25">
      <c r="A6329" s="73">
        <v>44333</v>
      </c>
      <c r="B6329" s="74" t="s">
        <v>31348</v>
      </c>
      <c r="C6329" s="73" t="s">
        <v>59</v>
      </c>
      <c r="D6329" s="75">
        <v>90.25</v>
      </c>
      <c r="E6329" s="75">
        <v>90.25</v>
      </c>
      <c r="F6329" s="73" t="s">
        <v>17</v>
      </c>
    </row>
    <row r="6330" spans="1:6" ht="25.5" x14ac:dyDescent="0.25">
      <c r="A6330" s="73">
        <v>44388</v>
      </c>
      <c r="B6330" s="74" t="s">
        <v>6108</v>
      </c>
      <c r="C6330" s="73" t="s">
        <v>59</v>
      </c>
      <c r="D6330" s="75">
        <v>2.69</v>
      </c>
      <c r="E6330" s="75">
        <v>2.69</v>
      </c>
      <c r="F6330" s="73" t="s">
        <v>17</v>
      </c>
    </row>
    <row r="6331" spans="1:6" ht="25.5" x14ac:dyDescent="0.25">
      <c r="A6331" s="73">
        <v>44389</v>
      </c>
      <c r="B6331" s="74" t="s">
        <v>6109</v>
      </c>
      <c r="C6331" s="73" t="s">
        <v>59</v>
      </c>
      <c r="D6331" s="75">
        <v>6.19</v>
      </c>
      <c r="E6331" s="75">
        <v>6.19</v>
      </c>
      <c r="F6331" s="73" t="s">
        <v>17</v>
      </c>
    </row>
    <row r="6332" spans="1:6" ht="25.5" x14ac:dyDescent="0.25">
      <c r="A6332" s="73">
        <v>44390</v>
      </c>
      <c r="B6332" s="74" t="s">
        <v>6110</v>
      </c>
      <c r="C6332" s="73" t="s">
        <v>59</v>
      </c>
      <c r="D6332" s="75">
        <v>52.41</v>
      </c>
      <c r="E6332" s="75">
        <v>52.41</v>
      </c>
      <c r="F6332" s="73" t="s">
        <v>17</v>
      </c>
    </row>
    <row r="6333" spans="1:6" ht="25.5" x14ac:dyDescent="0.25">
      <c r="A6333" s="73">
        <v>44391</v>
      </c>
      <c r="B6333" s="74" t="s">
        <v>6111</v>
      </c>
      <c r="C6333" s="73" t="s">
        <v>59</v>
      </c>
      <c r="D6333" s="75">
        <v>124.24</v>
      </c>
      <c r="E6333" s="75">
        <v>124.24</v>
      </c>
      <c r="F6333" s="73" t="s">
        <v>17</v>
      </c>
    </row>
    <row r="6334" spans="1:6" ht="25.5" x14ac:dyDescent="0.25">
      <c r="A6334" s="73">
        <v>44392</v>
      </c>
      <c r="B6334" s="74" t="s">
        <v>6112</v>
      </c>
      <c r="C6334" s="73" t="s">
        <v>59</v>
      </c>
      <c r="D6334" s="75">
        <v>247.37</v>
      </c>
      <c r="E6334" s="75">
        <v>247.37</v>
      </c>
      <c r="F6334" s="73" t="s">
        <v>17</v>
      </c>
    </row>
    <row r="6335" spans="1:6" ht="25.5" x14ac:dyDescent="0.25">
      <c r="A6335" s="73">
        <v>44397</v>
      </c>
      <c r="B6335" s="74" t="s">
        <v>6113</v>
      </c>
      <c r="C6335" s="73" t="s">
        <v>59</v>
      </c>
      <c r="D6335" s="75">
        <v>4.3499999999999996</v>
      </c>
      <c r="E6335" s="75">
        <v>4.3499999999999996</v>
      </c>
      <c r="F6335" s="73" t="s">
        <v>17</v>
      </c>
    </row>
    <row r="6336" spans="1:6" ht="25.5" x14ac:dyDescent="0.25">
      <c r="A6336" s="73">
        <v>44812</v>
      </c>
      <c r="B6336" s="74" t="s">
        <v>6114</v>
      </c>
      <c r="C6336" s="73" t="s">
        <v>59</v>
      </c>
      <c r="D6336" s="75">
        <v>345.82</v>
      </c>
      <c r="E6336" s="75">
        <v>345.82</v>
      </c>
      <c r="F6336" s="73" t="s">
        <v>17</v>
      </c>
    </row>
    <row r="6337" spans="1:6" ht="25.5" x14ac:dyDescent="0.25">
      <c r="A6337" s="73">
        <v>44907</v>
      </c>
      <c r="B6337" s="74" t="s">
        <v>31349</v>
      </c>
      <c r="C6337" s="73" t="s">
        <v>59</v>
      </c>
      <c r="D6337" s="75">
        <v>15.83</v>
      </c>
      <c r="E6337" s="75">
        <v>15.83</v>
      </c>
      <c r="F6337" s="73" t="s">
        <v>17</v>
      </c>
    </row>
    <row r="6338" spans="1:6" ht="25.5" x14ac:dyDescent="0.25">
      <c r="A6338" s="73">
        <v>44909</v>
      </c>
      <c r="B6338" s="74" t="s">
        <v>31350</v>
      </c>
      <c r="C6338" s="73" t="s">
        <v>59</v>
      </c>
      <c r="D6338" s="75">
        <v>14.93</v>
      </c>
      <c r="E6338" s="75">
        <v>14.93</v>
      </c>
      <c r="F6338" s="73" t="s">
        <v>17</v>
      </c>
    </row>
    <row r="6339" spans="1:6" ht="25.5" x14ac:dyDescent="0.25">
      <c r="A6339" s="73">
        <v>88648</v>
      </c>
      <c r="B6339" s="74" t="s">
        <v>6115</v>
      </c>
      <c r="C6339" s="73" t="s">
        <v>59</v>
      </c>
      <c r="D6339" s="75">
        <v>7.82</v>
      </c>
      <c r="E6339" s="75">
        <v>7.56</v>
      </c>
      <c r="F6339" s="73" t="s">
        <v>17</v>
      </c>
    </row>
    <row r="6340" spans="1:6" ht="25.5" x14ac:dyDescent="0.25">
      <c r="A6340" s="73">
        <v>88649</v>
      </c>
      <c r="B6340" s="74" t="s">
        <v>6116</v>
      </c>
      <c r="C6340" s="73" t="s">
        <v>59</v>
      </c>
      <c r="D6340" s="75">
        <v>8.86</v>
      </c>
      <c r="E6340" s="75">
        <v>8.59</v>
      </c>
      <c r="F6340" s="73" t="s">
        <v>17</v>
      </c>
    </row>
    <row r="6341" spans="1:6" ht="25.5" x14ac:dyDescent="0.25">
      <c r="A6341" s="73">
        <v>88650</v>
      </c>
      <c r="B6341" s="74" t="s">
        <v>6117</v>
      </c>
      <c r="C6341" s="73" t="s">
        <v>59</v>
      </c>
      <c r="D6341" s="75">
        <v>12.02</v>
      </c>
      <c r="E6341" s="75">
        <v>11.72</v>
      </c>
      <c r="F6341" s="73" t="s">
        <v>17</v>
      </c>
    </row>
    <row r="6342" spans="1:6" ht="25.5" x14ac:dyDescent="0.25">
      <c r="A6342" s="73">
        <v>89355</v>
      </c>
      <c r="B6342" s="74" t="s">
        <v>6118</v>
      </c>
      <c r="C6342" s="73" t="s">
        <v>59</v>
      </c>
      <c r="D6342" s="75">
        <v>22.58</v>
      </c>
      <c r="E6342" s="75">
        <v>21.09</v>
      </c>
      <c r="F6342" s="73" t="s">
        <v>17</v>
      </c>
    </row>
    <row r="6343" spans="1:6" ht="25.5" x14ac:dyDescent="0.25">
      <c r="A6343" s="73">
        <v>89356</v>
      </c>
      <c r="B6343" s="74" t="s">
        <v>6119</v>
      </c>
      <c r="C6343" s="73" t="s">
        <v>59</v>
      </c>
      <c r="D6343" s="75">
        <v>26.06</v>
      </c>
      <c r="E6343" s="75">
        <v>24.32</v>
      </c>
      <c r="F6343" s="73" t="s">
        <v>17</v>
      </c>
    </row>
    <row r="6344" spans="1:6" ht="25.5" x14ac:dyDescent="0.25">
      <c r="A6344" s="73">
        <v>89357</v>
      </c>
      <c r="B6344" s="74" t="s">
        <v>6120</v>
      </c>
      <c r="C6344" s="73" t="s">
        <v>59</v>
      </c>
      <c r="D6344" s="75">
        <v>35.81</v>
      </c>
      <c r="E6344" s="75">
        <v>33.75</v>
      </c>
      <c r="F6344" s="73" t="s">
        <v>17</v>
      </c>
    </row>
    <row r="6345" spans="1:6" ht="25.5" x14ac:dyDescent="0.25">
      <c r="A6345" s="73">
        <v>89401</v>
      </c>
      <c r="B6345" s="74" t="s">
        <v>6121</v>
      </c>
      <c r="C6345" s="73" t="s">
        <v>59</v>
      </c>
      <c r="D6345" s="75">
        <v>11.95</v>
      </c>
      <c r="E6345" s="75">
        <v>11.33</v>
      </c>
      <c r="F6345" s="73" t="s">
        <v>17</v>
      </c>
    </row>
    <row r="6346" spans="1:6" ht="25.5" x14ac:dyDescent="0.25">
      <c r="A6346" s="73">
        <v>89402</v>
      </c>
      <c r="B6346" s="74" t="s">
        <v>6122</v>
      </c>
      <c r="C6346" s="73" t="s">
        <v>59</v>
      </c>
      <c r="D6346" s="75">
        <v>13.74</v>
      </c>
      <c r="E6346" s="75">
        <v>13.02</v>
      </c>
      <c r="F6346" s="73" t="s">
        <v>17</v>
      </c>
    </row>
    <row r="6347" spans="1:6" ht="25.5" x14ac:dyDescent="0.25">
      <c r="A6347" s="73">
        <v>89403</v>
      </c>
      <c r="B6347" s="74" t="s">
        <v>6123</v>
      </c>
      <c r="C6347" s="73" t="s">
        <v>59</v>
      </c>
      <c r="D6347" s="75">
        <v>21.13</v>
      </c>
      <c r="E6347" s="75">
        <v>20.27</v>
      </c>
      <c r="F6347" s="73" t="s">
        <v>17</v>
      </c>
    </row>
    <row r="6348" spans="1:6" ht="25.5" x14ac:dyDescent="0.25">
      <c r="A6348" s="73">
        <v>89446</v>
      </c>
      <c r="B6348" s="74" t="s">
        <v>6124</v>
      </c>
      <c r="C6348" s="73" t="s">
        <v>59</v>
      </c>
      <c r="D6348" s="75">
        <v>6</v>
      </c>
      <c r="E6348" s="75">
        <v>5.91</v>
      </c>
      <c r="F6348" s="73" t="s">
        <v>17</v>
      </c>
    </row>
    <row r="6349" spans="1:6" ht="25.5" x14ac:dyDescent="0.25">
      <c r="A6349" s="73">
        <v>89447</v>
      </c>
      <c r="B6349" s="74" t="s">
        <v>6125</v>
      </c>
      <c r="C6349" s="73" t="s">
        <v>59</v>
      </c>
      <c r="D6349" s="75">
        <v>11.92</v>
      </c>
      <c r="E6349" s="75">
        <v>11.81</v>
      </c>
      <c r="F6349" s="73" t="s">
        <v>17</v>
      </c>
    </row>
    <row r="6350" spans="1:6" ht="25.5" x14ac:dyDescent="0.25">
      <c r="A6350" s="73">
        <v>89448</v>
      </c>
      <c r="B6350" s="74" t="s">
        <v>6126</v>
      </c>
      <c r="C6350" s="73" t="s">
        <v>59</v>
      </c>
      <c r="D6350" s="75">
        <v>18.260000000000002</v>
      </c>
      <c r="E6350" s="75">
        <v>18.13</v>
      </c>
      <c r="F6350" s="73" t="s">
        <v>17</v>
      </c>
    </row>
    <row r="6351" spans="1:6" ht="25.5" x14ac:dyDescent="0.25">
      <c r="A6351" s="73">
        <v>89449</v>
      </c>
      <c r="B6351" s="74" t="s">
        <v>6127</v>
      </c>
      <c r="C6351" s="73" t="s">
        <v>59</v>
      </c>
      <c r="D6351" s="75">
        <v>20.21</v>
      </c>
      <c r="E6351" s="75">
        <v>20.059999999999999</v>
      </c>
      <c r="F6351" s="73" t="s">
        <v>17</v>
      </c>
    </row>
    <row r="6352" spans="1:6" ht="25.5" x14ac:dyDescent="0.25">
      <c r="A6352" s="73">
        <v>89450</v>
      </c>
      <c r="B6352" s="74" t="s">
        <v>6128</v>
      </c>
      <c r="C6352" s="73" t="s">
        <v>59</v>
      </c>
      <c r="D6352" s="75">
        <v>32.35</v>
      </c>
      <c r="E6352" s="75">
        <v>32.18</v>
      </c>
      <c r="F6352" s="73" t="s">
        <v>17</v>
      </c>
    </row>
    <row r="6353" spans="1:6" ht="25.5" x14ac:dyDescent="0.25">
      <c r="A6353" s="73">
        <v>89451</v>
      </c>
      <c r="B6353" s="74" t="s">
        <v>6129</v>
      </c>
      <c r="C6353" s="73" t="s">
        <v>59</v>
      </c>
      <c r="D6353" s="75">
        <v>52.7</v>
      </c>
      <c r="E6353" s="75">
        <v>52.48</v>
      </c>
      <c r="F6353" s="73" t="s">
        <v>17</v>
      </c>
    </row>
    <row r="6354" spans="1:6" ht="25.5" x14ac:dyDescent="0.25">
      <c r="A6354" s="73">
        <v>89452</v>
      </c>
      <c r="B6354" s="74" t="s">
        <v>6130</v>
      </c>
      <c r="C6354" s="73" t="s">
        <v>59</v>
      </c>
      <c r="D6354" s="75">
        <v>72.58</v>
      </c>
      <c r="E6354" s="75">
        <v>72.33</v>
      </c>
      <c r="F6354" s="73" t="s">
        <v>17</v>
      </c>
    </row>
    <row r="6355" spans="1:6" ht="25.5" x14ac:dyDescent="0.25">
      <c r="A6355" s="73">
        <v>89508</v>
      </c>
      <c r="B6355" s="74" t="s">
        <v>6131</v>
      </c>
      <c r="C6355" s="73" t="s">
        <v>59</v>
      </c>
      <c r="D6355" s="75">
        <v>18.95</v>
      </c>
      <c r="E6355" s="75">
        <v>18.260000000000002</v>
      </c>
      <c r="F6355" s="73" t="s">
        <v>17</v>
      </c>
    </row>
    <row r="6356" spans="1:6" ht="25.5" x14ac:dyDescent="0.25">
      <c r="A6356" s="73">
        <v>89509</v>
      </c>
      <c r="B6356" s="74" t="s">
        <v>6132</v>
      </c>
      <c r="C6356" s="73" t="s">
        <v>59</v>
      </c>
      <c r="D6356" s="75">
        <v>25.64</v>
      </c>
      <c r="E6356" s="75">
        <v>24.77</v>
      </c>
      <c r="F6356" s="73" t="s">
        <v>17</v>
      </c>
    </row>
    <row r="6357" spans="1:6" ht="25.5" x14ac:dyDescent="0.25">
      <c r="A6357" s="73">
        <v>89511</v>
      </c>
      <c r="B6357" s="74" t="s">
        <v>6133</v>
      </c>
      <c r="C6357" s="73" t="s">
        <v>59</v>
      </c>
      <c r="D6357" s="75">
        <v>43.75</v>
      </c>
      <c r="E6357" s="75">
        <v>42.41</v>
      </c>
      <c r="F6357" s="73" t="s">
        <v>17</v>
      </c>
    </row>
    <row r="6358" spans="1:6" ht="25.5" x14ac:dyDescent="0.25">
      <c r="A6358" s="73">
        <v>89512</v>
      </c>
      <c r="B6358" s="74" t="s">
        <v>6134</v>
      </c>
      <c r="C6358" s="73" t="s">
        <v>59</v>
      </c>
      <c r="D6358" s="75">
        <v>55.44</v>
      </c>
      <c r="E6358" s="75">
        <v>53.6</v>
      </c>
      <c r="F6358" s="73" t="s">
        <v>17</v>
      </c>
    </row>
    <row r="6359" spans="1:6" ht="25.5" x14ac:dyDescent="0.25">
      <c r="A6359" s="73">
        <v>89576</v>
      </c>
      <c r="B6359" s="74" t="s">
        <v>6135</v>
      </c>
      <c r="C6359" s="73" t="s">
        <v>59</v>
      </c>
      <c r="D6359" s="75">
        <v>30.27</v>
      </c>
      <c r="E6359" s="75">
        <v>30.06</v>
      </c>
      <c r="F6359" s="73" t="s">
        <v>17</v>
      </c>
    </row>
    <row r="6360" spans="1:6" ht="25.5" x14ac:dyDescent="0.25">
      <c r="A6360" s="73">
        <v>89578</v>
      </c>
      <c r="B6360" s="74" t="s">
        <v>6136</v>
      </c>
      <c r="C6360" s="73" t="s">
        <v>59</v>
      </c>
      <c r="D6360" s="75">
        <v>37.549999999999997</v>
      </c>
      <c r="E6360" s="75">
        <v>37.200000000000003</v>
      </c>
      <c r="F6360" s="73" t="s">
        <v>17</v>
      </c>
    </row>
    <row r="6361" spans="1:6" ht="25.5" x14ac:dyDescent="0.25">
      <c r="A6361" s="73">
        <v>89580</v>
      </c>
      <c r="B6361" s="74" t="s">
        <v>6137</v>
      </c>
      <c r="C6361" s="73" t="s">
        <v>59</v>
      </c>
      <c r="D6361" s="75">
        <v>77.67</v>
      </c>
      <c r="E6361" s="75">
        <v>77.069999999999993</v>
      </c>
      <c r="F6361" s="73" t="s">
        <v>17</v>
      </c>
    </row>
    <row r="6362" spans="1:6" ht="25.5" x14ac:dyDescent="0.25">
      <c r="A6362" s="73">
        <v>89633</v>
      </c>
      <c r="B6362" s="74" t="s">
        <v>6138</v>
      </c>
      <c r="C6362" s="73" t="s">
        <v>59</v>
      </c>
      <c r="D6362" s="75">
        <v>28.36</v>
      </c>
      <c r="E6362" s="75">
        <v>27.1</v>
      </c>
      <c r="F6362" s="73" t="s">
        <v>17</v>
      </c>
    </row>
    <row r="6363" spans="1:6" ht="25.5" x14ac:dyDescent="0.25">
      <c r="A6363" s="73">
        <v>89634</v>
      </c>
      <c r="B6363" s="74" t="s">
        <v>6139</v>
      </c>
      <c r="C6363" s="73" t="s">
        <v>59</v>
      </c>
      <c r="D6363" s="75">
        <v>40.270000000000003</v>
      </c>
      <c r="E6363" s="75">
        <v>38.69</v>
      </c>
      <c r="F6363" s="73" t="s">
        <v>17</v>
      </c>
    </row>
    <row r="6364" spans="1:6" ht="25.5" x14ac:dyDescent="0.25">
      <c r="A6364" s="73">
        <v>89635</v>
      </c>
      <c r="B6364" s="74" t="s">
        <v>6140</v>
      </c>
      <c r="C6364" s="73" t="s">
        <v>59</v>
      </c>
      <c r="D6364" s="75">
        <v>58.96</v>
      </c>
      <c r="E6364" s="75">
        <v>57.09</v>
      </c>
      <c r="F6364" s="73" t="s">
        <v>17</v>
      </c>
    </row>
    <row r="6365" spans="1:6" ht="25.5" x14ac:dyDescent="0.25">
      <c r="A6365" s="73">
        <v>89636</v>
      </c>
      <c r="B6365" s="74" t="s">
        <v>31351</v>
      </c>
      <c r="C6365" s="73" t="s">
        <v>59</v>
      </c>
      <c r="D6365" s="75">
        <v>74.12</v>
      </c>
      <c r="E6365" s="75">
        <v>71.91</v>
      </c>
      <c r="F6365" s="73" t="s">
        <v>17</v>
      </c>
    </row>
    <row r="6366" spans="1:6" ht="38.25" x14ac:dyDescent="0.25">
      <c r="A6366" s="73">
        <v>89711</v>
      </c>
      <c r="B6366" s="74" t="s">
        <v>6141</v>
      </c>
      <c r="C6366" s="73" t="s">
        <v>59</v>
      </c>
      <c r="D6366" s="75">
        <v>24</v>
      </c>
      <c r="E6366" s="75">
        <v>22.65</v>
      </c>
      <c r="F6366" s="73" t="s">
        <v>17</v>
      </c>
    </row>
    <row r="6367" spans="1:6" ht="38.25" x14ac:dyDescent="0.25">
      <c r="A6367" s="73">
        <v>89712</v>
      </c>
      <c r="B6367" s="74" t="s">
        <v>6142</v>
      </c>
      <c r="C6367" s="73" t="s">
        <v>59</v>
      </c>
      <c r="D6367" s="75">
        <v>30.51</v>
      </c>
      <c r="E6367" s="75">
        <v>29.07</v>
      </c>
      <c r="F6367" s="73" t="s">
        <v>17</v>
      </c>
    </row>
    <row r="6368" spans="1:6" ht="38.25" x14ac:dyDescent="0.25">
      <c r="A6368" s="73">
        <v>89713</v>
      </c>
      <c r="B6368" s="74" t="s">
        <v>6143</v>
      </c>
      <c r="C6368" s="73" t="s">
        <v>59</v>
      </c>
      <c r="D6368" s="75">
        <v>38.049999999999997</v>
      </c>
      <c r="E6368" s="75">
        <v>36.31</v>
      </c>
      <c r="F6368" s="73" t="s">
        <v>17</v>
      </c>
    </row>
    <row r="6369" spans="1:6" ht="38.25" x14ac:dyDescent="0.25">
      <c r="A6369" s="73">
        <v>89714</v>
      </c>
      <c r="B6369" s="74" t="s">
        <v>6144</v>
      </c>
      <c r="C6369" s="73" t="s">
        <v>59</v>
      </c>
      <c r="D6369" s="75">
        <v>42.48</v>
      </c>
      <c r="E6369" s="75">
        <v>40.450000000000003</v>
      </c>
      <c r="F6369" s="73" t="s">
        <v>17</v>
      </c>
    </row>
    <row r="6370" spans="1:6" ht="25.5" x14ac:dyDescent="0.25">
      <c r="A6370" s="73">
        <v>89716</v>
      </c>
      <c r="B6370" s="74" t="s">
        <v>6145</v>
      </c>
      <c r="C6370" s="73" t="s">
        <v>59</v>
      </c>
      <c r="D6370" s="75">
        <v>29.11</v>
      </c>
      <c r="E6370" s="75">
        <v>28.44</v>
      </c>
      <c r="F6370" s="73" t="s">
        <v>17</v>
      </c>
    </row>
    <row r="6371" spans="1:6" ht="25.5" x14ac:dyDescent="0.25">
      <c r="A6371" s="73">
        <v>89717</v>
      </c>
      <c r="B6371" s="74" t="s">
        <v>6146</v>
      </c>
      <c r="C6371" s="73" t="s">
        <v>59</v>
      </c>
      <c r="D6371" s="75">
        <v>45.8</v>
      </c>
      <c r="E6371" s="75">
        <v>45.01</v>
      </c>
      <c r="F6371" s="73" t="s">
        <v>17</v>
      </c>
    </row>
    <row r="6372" spans="1:6" ht="25.5" x14ac:dyDescent="0.25">
      <c r="A6372" s="73">
        <v>89718</v>
      </c>
      <c r="B6372" s="74" t="s">
        <v>31352</v>
      </c>
      <c r="C6372" s="73" t="s">
        <v>59</v>
      </c>
      <c r="D6372" s="75">
        <v>58.61</v>
      </c>
      <c r="E6372" s="75">
        <v>57.69</v>
      </c>
      <c r="F6372" s="73" t="s">
        <v>17</v>
      </c>
    </row>
    <row r="6373" spans="1:6" ht="25.5" x14ac:dyDescent="0.25">
      <c r="A6373" s="73">
        <v>89770</v>
      </c>
      <c r="B6373" s="74" t="s">
        <v>31353</v>
      </c>
      <c r="C6373" s="73" t="s">
        <v>59</v>
      </c>
      <c r="D6373" s="75">
        <v>48.86</v>
      </c>
      <c r="E6373" s="75">
        <v>48.74</v>
      </c>
      <c r="F6373" s="73" t="s">
        <v>17</v>
      </c>
    </row>
    <row r="6374" spans="1:6" ht="25.5" x14ac:dyDescent="0.25">
      <c r="A6374" s="73">
        <v>89771</v>
      </c>
      <c r="B6374" s="74" t="s">
        <v>31354</v>
      </c>
      <c r="C6374" s="73" t="s">
        <v>59</v>
      </c>
      <c r="D6374" s="75">
        <v>65.19</v>
      </c>
      <c r="E6374" s="75">
        <v>65.06</v>
      </c>
      <c r="F6374" s="73" t="s">
        <v>17</v>
      </c>
    </row>
    <row r="6375" spans="1:6" ht="25.5" x14ac:dyDescent="0.25">
      <c r="A6375" s="73">
        <v>89772</v>
      </c>
      <c r="B6375" s="74" t="s">
        <v>31355</v>
      </c>
      <c r="C6375" s="73" t="s">
        <v>59</v>
      </c>
      <c r="D6375" s="75">
        <v>95.09</v>
      </c>
      <c r="E6375" s="75">
        <v>94.92</v>
      </c>
      <c r="F6375" s="73" t="s">
        <v>17</v>
      </c>
    </row>
    <row r="6376" spans="1:6" ht="25.5" x14ac:dyDescent="0.25">
      <c r="A6376" s="73">
        <v>89773</v>
      </c>
      <c r="B6376" s="74" t="s">
        <v>31356</v>
      </c>
      <c r="C6376" s="73" t="s">
        <v>59</v>
      </c>
      <c r="D6376" s="75">
        <v>153.16</v>
      </c>
      <c r="E6376" s="75">
        <v>152.94999999999999</v>
      </c>
      <c r="F6376" s="73" t="s">
        <v>17</v>
      </c>
    </row>
    <row r="6377" spans="1:6" ht="25.5" x14ac:dyDescent="0.25">
      <c r="A6377" s="73">
        <v>89775</v>
      </c>
      <c r="B6377" s="74" t="s">
        <v>31357</v>
      </c>
      <c r="C6377" s="73" t="s">
        <v>59</v>
      </c>
      <c r="D6377" s="75">
        <v>239.43</v>
      </c>
      <c r="E6377" s="75">
        <v>239.16</v>
      </c>
      <c r="F6377" s="73" t="s">
        <v>17</v>
      </c>
    </row>
    <row r="6378" spans="1:6" ht="25.5" x14ac:dyDescent="0.25">
      <c r="A6378" s="73">
        <v>89798</v>
      </c>
      <c r="B6378" s="74" t="s">
        <v>6147</v>
      </c>
      <c r="C6378" s="73" t="s">
        <v>59</v>
      </c>
      <c r="D6378" s="75">
        <v>15.32</v>
      </c>
      <c r="E6378" s="75">
        <v>15.13</v>
      </c>
      <c r="F6378" s="73" t="s">
        <v>17</v>
      </c>
    </row>
    <row r="6379" spans="1:6" ht="25.5" x14ac:dyDescent="0.25">
      <c r="A6379" s="73">
        <v>89799</v>
      </c>
      <c r="B6379" s="74" t="s">
        <v>6148</v>
      </c>
      <c r="C6379" s="73" t="s">
        <v>59</v>
      </c>
      <c r="D6379" s="75">
        <v>25.43</v>
      </c>
      <c r="E6379" s="75">
        <v>24.73</v>
      </c>
      <c r="F6379" s="73" t="s">
        <v>17</v>
      </c>
    </row>
    <row r="6380" spans="1:6" ht="25.5" x14ac:dyDescent="0.25">
      <c r="A6380" s="73">
        <v>89800</v>
      </c>
      <c r="B6380" s="74" t="s">
        <v>6149</v>
      </c>
      <c r="C6380" s="73" t="s">
        <v>59</v>
      </c>
      <c r="D6380" s="75">
        <v>32.5</v>
      </c>
      <c r="E6380" s="75">
        <v>31.29</v>
      </c>
      <c r="F6380" s="73" t="s">
        <v>17</v>
      </c>
    </row>
    <row r="6381" spans="1:6" ht="25.5" x14ac:dyDescent="0.25">
      <c r="A6381" s="73">
        <v>89848</v>
      </c>
      <c r="B6381" s="74" t="s">
        <v>6150</v>
      </c>
      <c r="C6381" s="73" t="s">
        <v>59</v>
      </c>
      <c r="D6381" s="75">
        <v>31.19</v>
      </c>
      <c r="E6381" s="75">
        <v>30.1</v>
      </c>
      <c r="F6381" s="73" t="s">
        <v>17</v>
      </c>
    </row>
    <row r="6382" spans="1:6" ht="25.5" x14ac:dyDescent="0.25">
      <c r="A6382" s="73">
        <v>89849</v>
      </c>
      <c r="B6382" s="74" t="s">
        <v>6151</v>
      </c>
      <c r="C6382" s="73" t="s">
        <v>59</v>
      </c>
      <c r="D6382" s="75">
        <v>64.209999999999994</v>
      </c>
      <c r="E6382" s="75">
        <v>62.79</v>
      </c>
      <c r="F6382" s="73" t="s">
        <v>17</v>
      </c>
    </row>
    <row r="6383" spans="1:6" ht="25.5" x14ac:dyDescent="0.25">
      <c r="A6383" s="73">
        <v>89865</v>
      </c>
      <c r="B6383" s="74" t="s">
        <v>6152</v>
      </c>
      <c r="C6383" s="73" t="s">
        <v>59</v>
      </c>
      <c r="D6383" s="75">
        <v>19</v>
      </c>
      <c r="E6383" s="75">
        <v>17.84</v>
      </c>
      <c r="F6383" s="73" t="s">
        <v>17</v>
      </c>
    </row>
    <row r="6384" spans="1:6" ht="38.25" x14ac:dyDescent="0.25">
      <c r="A6384" s="73">
        <v>90443</v>
      </c>
      <c r="B6384" s="74" t="s">
        <v>6153</v>
      </c>
      <c r="C6384" s="73" t="s">
        <v>59</v>
      </c>
      <c r="D6384" s="75">
        <v>8.76</v>
      </c>
      <c r="E6384" s="75">
        <v>8.02</v>
      </c>
      <c r="F6384" s="73" t="s">
        <v>17</v>
      </c>
    </row>
    <row r="6385" spans="1:6" ht="38.25" x14ac:dyDescent="0.25">
      <c r="A6385" s="73">
        <v>90444</v>
      </c>
      <c r="B6385" s="74" t="s">
        <v>6154</v>
      </c>
      <c r="C6385" s="73" t="s">
        <v>59</v>
      </c>
      <c r="D6385" s="75">
        <v>14.82</v>
      </c>
      <c r="E6385" s="75">
        <v>13.6</v>
      </c>
      <c r="F6385" s="73" t="s">
        <v>17</v>
      </c>
    </row>
    <row r="6386" spans="1:6" ht="38.25" x14ac:dyDescent="0.25">
      <c r="A6386" s="73">
        <v>90445</v>
      </c>
      <c r="B6386" s="74" t="s">
        <v>6155</v>
      </c>
      <c r="C6386" s="73" t="s">
        <v>59</v>
      </c>
      <c r="D6386" s="75">
        <v>19.649999999999999</v>
      </c>
      <c r="E6386" s="75">
        <v>18.02</v>
      </c>
      <c r="F6386" s="73" t="s">
        <v>17</v>
      </c>
    </row>
    <row r="6387" spans="1:6" ht="38.25" x14ac:dyDescent="0.25">
      <c r="A6387" s="73">
        <v>90446</v>
      </c>
      <c r="B6387" s="74" t="s">
        <v>6156</v>
      </c>
      <c r="C6387" s="73" t="s">
        <v>59</v>
      </c>
      <c r="D6387" s="75">
        <v>26.1</v>
      </c>
      <c r="E6387" s="75">
        <v>23.94</v>
      </c>
      <c r="F6387" s="73" t="s">
        <v>17</v>
      </c>
    </row>
    <row r="6388" spans="1:6" ht="25.5" x14ac:dyDescent="0.25">
      <c r="A6388" s="73">
        <v>90447</v>
      </c>
      <c r="B6388" s="74" t="s">
        <v>6157</v>
      </c>
      <c r="C6388" s="73" t="s">
        <v>59</v>
      </c>
      <c r="D6388" s="75">
        <v>9.1</v>
      </c>
      <c r="E6388" s="75">
        <v>8.35</v>
      </c>
      <c r="F6388" s="73" t="s">
        <v>17</v>
      </c>
    </row>
    <row r="6389" spans="1:6" ht="38.25" x14ac:dyDescent="0.25">
      <c r="A6389" s="73">
        <v>90460</v>
      </c>
      <c r="B6389" s="74" t="s">
        <v>6158</v>
      </c>
      <c r="C6389" s="73" t="s">
        <v>59</v>
      </c>
      <c r="D6389" s="75">
        <v>27.37</v>
      </c>
      <c r="E6389" s="75">
        <v>26.57</v>
      </c>
      <c r="F6389" s="73" t="s">
        <v>17</v>
      </c>
    </row>
    <row r="6390" spans="1:6" ht="38.25" x14ac:dyDescent="0.25">
      <c r="A6390" s="73">
        <v>90461</v>
      </c>
      <c r="B6390" s="74" t="s">
        <v>6159</v>
      </c>
      <c r="C6390" s="73" t="s">
        <v>59</v>
      </c>
      <c r="D6390" s="75">
        <v>20.46</v>
      </c>
      <c r="E6390" s="75">
        <v>19.53</v>
      </c>
      <c r="F6390" s="73" t="s">
        <v>17</v>
      </c>
    </row>
    <row r="6391" spans="1:6" ht="38.25" x14ac:dyDescent="0.25">
      <c r="A6391" s="73">
        <v>90462</v>
      </c>
      <c r="B6391" s="74" t="s">
        <v>6160</v>
      </c>
      <c r="C6391" s="73" t="s">
        <v>59</v>
      </c>
      <c r="D6391" s="75">
        <v>4.8</v>
      </c>
      <c r="E6391" s="75">
        <v>4.66</v>
      </c>
      <c r="F6391" s="73" t="s">
        <v>17</v>
      </c>
    </row>
    <row r="6392" spans="1:6" ht="38.25" x14ac:dyDescent="0.25">
      <c r="A6392" s="73">
        <v>90463</v>
      </c>
      <c r="B6392" s="74" t="s">
        <v>6161</v>
      </c>
      <c r="C6392" s="73" t="s">
        <v>59</v>
      </c>
      <c r="D6392" s="75">
        <v>4.0599999999999996</v>
      </c>
      <c r="E6392" s="75">
        <v>3.89</v>
      </c>
      <c r="F6392" s="73" t="s">
        <v>17</v>
      </c>
    </row>
    <row r="6393" spans="1:6" ht="38.25" x14ac:dyDescent="0.25">
      <c r="A6393" s="73">
        <v>90466</v>
      </c>
      <c r="B6393" s="74" t="s">
        <v>6162</v>
      </c>
      <c r="C6393" s="73" t="s">
        <v>59</v>
      </c>
      <c r="D6393" s="75">
        <v>16.940000000000001</v>
      </c>
      <c r="E6393" s="75">
        <v>15.75</v>
      </c>
      <c r="F6393" s="73" t="s">
        <v>17</v>
      </c>
    </row>
    <row r="6394" spans="1:6" ht="38.25" x14ac:dyDescent="0.25">
      <c r="A6394" s="73">
        <v>90467</v>
      </c>
      <c r="B6394" s="74" t="s">
        <v>6163</v>
      </c>
      <c r="C6394" s="73" t="s">
        <v>59</v>
      </c>
      <c r="D6394" s="75">
        <v>25.47</v>
      </c>
      <c r="E6394" s="75">
        <v>23.7</v>
      </c>
      <c r="F6394" s="73" t="s">
        <v>17</v>
      </c>
    </row>
    <row r="6395" spans="1:6" ht="38.25" x14ac:dyDescent="0.25">
      <c r="A6395" s="73">
        <v>90468</v>
      </c>
      <c r="B6395" s="74" t="s">
        <v>6164</v>
      </c>
      <c r="C6395" s="73" t="s">
        <v>59</v>
      </c>
      <c r="D6395" s="75">
        <v>8.3800000000000008</v>
      </c>
      <c r="E6395" s="75">
        <v>7.93</v>
      </c>
      <c r="F6395" s="73" t="s">
        <v>17</v>
      </c>
    </row>
    <row r="6396" spans="1:6" ht="38.25" x14ac:dyDescent="0.25">
      <c r="A6396" s="73">
        <v>90469</v>
      </c>
      <c r="B6396" s="74" t="s">
        <v>6165</v>
      </c>
      <c r="C6396" s="73" t="s">
        <v>59</v>
      </c>
      <c r="D6396" s="75">
        <v>12.73</v>
      </c>
      <c r="E6396" s="75">
        <v>12.03</v>
      </c>
      <c r="F6396" s="73" t="s">
        <v>17</v>
      </c>
    </row>
    <row r="6397" spans="1:6" ht="38.25" x14ac:dyDescent="0.25">
      <c r="A6397" s="73">
        <v>90470</v>
      </c>
      <c r="B6397" s="74" t="s">
        <v>6166</v>
      </c>
      <c r="C6397" s="73" t="s">
        <v>59</v>
      </c>
      <c r="D6397" s="75">
        <v>16.920000000000002</v>
      </c>
      <c r="E6397" s="75">
        <v>16.04</v>
      </c>
      <c r="F6397" s="73" t="s">
        <v>17</v>
      </c>
    </row>
    <row r="6398" spans="1:6" ht="25.5" x14ac:dyDescent="0.25">
      <c r="A6398" s="73">
        <v>90694</v>
      </c>
      <c r="B6398" s="74" t="s">
        <v>6167</v>
      </c>
      <c r="C6398" s="73" t="s">
        <v>59</v>
      </c>
      <c r="D6398" s="75">
        <v>52.12</v>
      </c>
      <c r="E6398" s="75">
        <v>51.84</v>
      </c>
      <c r="F6398" s="73" t="s">
        <v>17</v>
      </c>
    </row>
    <row r="6399" spans="1:6" ht="25.5" x14ac:dyDescent="0.25">
      <c r="A6399" s="73">
        <v>90695</v>
      </c>
      <c r="B6399" s="74" t="s">
        <v>31358</v>
      </c>
      <c r="C6399" s="73" t="s">
        <v>59</v>
      </c>
      <c r="D6399" s="75">
        <v>99.31</v>
      </c>
      <c r="E6399" s="75">
        <v>98.98</v>
      </c>
      <c r="F6399" s="73" t="s">
        <v>17</v>
      </c>
    </row>
    <row r="6400" spans="1:6" ht="25.5" x14ac:dyDescent="0.25">
      <c r="A6400" s="73">
        <v>90696</v>
      </c>
      <c r="B6400" s="74" t="s">
        <v>6168</v>
      </c>
      <c r="C6400" s="73" t="s">
        <v>59</v>
      </c>
      <c r="D6400" s="75">
        <v>166.15</v>
      </c>
      <c r="E6400" s="75">
        <v>165.76</v>
      </c>
      <c r="F6400" s="73" t="s">
        <v>17</v>
      </c>
    </row>
    <row r="6401" spans="1:6" ht="25.5" x14ac:dyDescent="0.25">
      <c r="A6401" s="73">
        <v>90697</v>
      </c>
      <c r="B6401" s="74" t="s">
        <v>31359</v>
      </c>
      <c r="C6401" s="73" t="s">
        <v>59</v>
      </c>
      <c r="D6401" s="75">
        <v>257.95999999999998</v>
      </c>
      <c r="E6401" s="75">
        <v>257.52</v>
      </c>
      <c r="F6401" s="73" t="s">
        <v>17</v>
      </c>
    </row>
    <row r="6402" spans="1:6" ht="25.5" x14ac:dyDescent="0.25">
      <c r="A6402" s="73">
        <v>90698</v>
      </c>
      <c r="B6402" s="74" t="s">
        <v>31360</v>
      </c>
      <c r="C6402" s="73" t="s">
        <v>59</v>
      </c>
      <c r="D6402" s="75">
        <v>394.53</v>
      </c>
      <c r="E6402" s="75">
        <v>394.03</v>
      </c>
      <c r="F6402" s="73" t="s">
        <v>17</v>
      </c>
    </row>
    <row r="6403" spans="1:6" ht="25.5" x14ac:dyDescent="0.25">
      <c r="A6403" s="73">
        <v>90699</v>
      </c>
      <c r="B6403" s="74" t="s">
        <v>31361</v>
      </c>
      <c r="C6403" s="73" t="s">
        <v>59</v>
      </c>
      <c r="D6403" s="75">
        <v>555.48</v>
      </c>
      <c r="E6403" s="75">
        <v>554.92999999999995</v>
      </c>
      <c r="F6403" s="73" t="s">
        <v>17</v>
      </c>
    </row>
    <row r="6404" spans="1:6" ht="25.5" x14ac:dyDescent="0.25">
      <c r="A6404" s="73">
        <v>90700</v>
      </c>
      <c r="B6404" s="74" t="s">
        <v>31362</v>
      </c>
      <c r="C6404" s="73" t="s">
        <v>59</v>
      </c>
      <c r="D6404" s="75">
        <v>648.9</v>
      </c>
      <c r="E6404" s="75">
        <v>648.39</v>
      </c>
      <c r="F6404" s="73" t="s">
        <v>17</v>
      </c>
    </row>
    <row r="6405" spans="1:6" ht="25.5" x14ac:dyDescent="0.25">
      <c r="A6405" s="73">
        <v>90701</v>
      </c>
      <c r="B6405" s="74" t="s">
        <v>6169</v>
      </c>
      <c r="C6405" s="73" t="s">
        <v>59</v>
      </c>
      <c r="D6405" s="75">
        <v>77.680000000000007</v>
      </c>
      <c r="E6405" s="75">
        <v>77.3</v>
      </c>
      <c r="F6405" s="73" t="s">
        <v>17</v>
      </c>
    </row>
    <row r="6406" spans="1:6" ht="25.5" x14ac:dyDescent="0.25">
      <c r="A6406" s="73">
        <v>90702</v>
      </c>
      <c r="B6406" s="74" t="s">
        <v>6170</v>
      </c>
      <c r="C6406" s="73" t="s">
        <v>59</v>
      </c>
      <c r="D6406" s="75">
        <v>128.87</v>
      </c>
      <c r="E6406" s="75">
        <v>128.44</v>
      </c>
      <c r="F6406" s="73" t="s">
        <v>17</v>
      </c>
    </row>
    <row r="6407" spans="1:6" ht="25.5" x14ac:dyDescent="0.25">
      <c r="A6407" s="73">
        <v>90703</v>
      </c>
      <c r="B6407" s="74" t="s">
        <v>6171</v>
      </c>
      <c r="C6407" s="73" t="s">
        <v>59</v>
      </c>
      <c r="D6407" s="75">
        <v>201.79</v>
      </c>
      <c r="E6407" s="75">
        <v>201.31</v>
      </c>
      <c r="F6407" s="73" t="s">
        <v>17</v>
      </c>
    </row>
    <row r="6408" spans="1:6" ht="25.5" x14ac:dyDescent="0.25">
      <c r="A6408" s="73">
        <v>90704</v>
      </c>
      <c r="B6408" s="74" t="s">
        <v>6172</v>
      </c>
      <c r="C6408" s="73" t="s">
        <v>59</v>
      </c>
      <c r="D6408" s="75">
        <v>299.54000000000002</v>
      </c>
      <c r="E6408" s="75">
        <v>299</v>
      </c>
      <c r="F6408" s="73" t="s">
        <v>17</v>
      </c>
    </row>
    <row r="6409" spans="1:6" ht="25.5" x14ac:dyDescent="0.25">
      <c r="A6409" s="73">
        <v>90705</v>
      </c>
      <c r="B6409" s="74" t="s">
        <v>6173</v>
      </c>
      <c r="C6409" s="73" t="s">
        <v>59</v>
      </c>
      <c r="D6409" s="75">
        <v>392.62</v>
      </c>
      <c r="E6409" s="75">
        <v>392.04</v>
      </c>
      <c r="F6409" s="73" t="s">
        <v>17</v>
      </c>
    </row>
    <row r="6410" spans="1:6" ht="25.5" x14ac:dyDescent="0.25">
      <c r="A6410" s="73">
        <v>90706</v>
      </c>
      <c r="B6410" s="74" t="s">
        <v>6174</v>
      </c>
      <c r="C6410" s="73" t="s">
        <v>59</v>
      </c>
      <c r="D6410" s="75">
        <v>520.59</v>
      </c>
      <c r="E6410" s="75">
        <v>520.02</v>
      </c>
      <c r="F6410" s="73" t="s">
        <v>17</v>
      </c>
    </row>
    <row r="6411" spans="1:6" ht="38.25" x14ac:dyDescent="0.25">
      <c r="A6411" s="73">
        <v>90708</v>
      </c>
      <c r="B6411" s="74" t="s">
        <v>6175</v>
      </c>
      <c r="C6411" s="73" t="s">
        <v>59</v>
      </c>
      <c r="D6411" s="75">
        <v>556.97</v>
      </c>
      <c r="E6411" s="75">
        <v>556.23</v>
      </c>
      <c r="F6411" s="73" t="s">
        <v>17</v>
      </c>
    </row>
    <row r="6412" spans="1:6" ht="25.5" x14ac:dyDescent="0.25">
      <c r="A6412" s="73">
        <v>90733</v>
      </c>
      <c r="B6412" s="74" t="s">
        <v>6176</v>
      </c>
      <c r="C6412" s="73" t="s">
        <v>59</v>
      </c>
      <c r="D6412" s="75">
        <v>3.55</v>
      </c>
      <c r="E6412" s="75">
        <v>3.27</v>
      </c>
      <c r="F6412" s="73" t="s">
        <v>17</v>
      </c>
    </row>
    <row r="6413" spans="1:6" ht="25.5" x14ac:dyDescent="0.25">
      <c r="A6413" s="73">
        <v>90734</v>
      </c>
      <c r="B6413" s="74" t="s">
        <v>31363</v>
      </c>
      <c r="C6413" s="73" t="s">
        <v>59</v>
      </c>
      <c r="D6413" s="75">
        <v>4.21</v>
      </c>
      <c r="E6413" s="75">
        <v>3.88</v>
      </c>
      <c r="F6413" s="73" t="s">
        <v>17</v>
      </c>
    </row>
    <row r="6414" spans="1:6" ht="25.5" x14ac:dyDescent="0.25">
      <c r="A6414" s="73">
        <v>90735</v>
      </c>
      <c r="B6414" s="74" t="s">
        <v>6177</v>
      </c>
      <c r="C6414" s="73" t="s">
        <v>59</v>
      </c>
      <c r="D6414" s="75">
        <v>4.87</v>
      </c>
      <c r="E6414" s="75">
        <v>4.4800000000000004</v>
      </c>
      <c r="F6414" s="73" t="s">
        <v>17</v>
      </c>
    </row>
    <row r="6415" spans="1:6" ht="25.5" x14ac:dyDescent="0.25">
      <c r="A6415" s="73">
        <v>90736</v>
      </c>
      <c r="B6415" s="74" t="s">
        <v>6178</v>
      </c>
      <c r="C6415" s="73" t="s">
        <v>59</v>
      </c>
      <c r="D6415" s="75">
        <v>5.52</v>
      </c>
      <c r="E6415" s="75">
        <v>5.08</v>
      </c>
      <c r="F6415" s="73" t="s">
        <v>17</v>
      </c>
    </row>
    <row r="6416" spans="1:6" ht="25.5" x14ac:dyDescent="0.25">
      <c r="A6416" s="73">
        <v>90737</v>
      </c>
      <c r="B6416" s="74" t="s">
        <v>31364</v>
      </c>
      <c r="C6416" s="73" t="s">
        <v>59</v>
      </c>
      <c r="D6416" s="75">
        <v>6.19</v>
      </c>
      <c r="E6416" s="75">
        <v>5.69</v>
      </c>
      <c r="F6416" s="73" t="s">
        <v>17</v>
      </c>
    </row>
    <row r="6417" spans="1:6" ht="25.5" x14ac:dyDescent="0.25">
      <c r="A6417" s="73">
        <v>90738</v>
      </c>
      <c r="B6417" s="74" t="s">
        <v>6179</v>
      </c>
      <c r="C6417" s="73" t="s">
        <v>59</v>
      </c>
      <c r="D6417" s="75">
        <v>6.84</v>
      </c>
      <c r="E6417" s="75">
        <v>6.29</v>
      </c>
      <c r="F6417" s="73" t="s">
        <v>17</v>
      </c>
    </row>
    <row r="6418" spans="1:6" ht="25.5" x14ac:dyDescent="0.25">
      <c r="A6418" s="73">
        <v>90739</v>
      </c>
      <c r="B6418" s="74" t="s">
        <v>6180</v>
      </c>
      <c r="C6418" s="73" t="s">
        <v>59</v>
      </c>
      <c r="D6418" s="75">
        <v>9.9600000000000009</v>
      </c>
      <c r="E6418" s="75">
        <v>9.4499999999999993</v>
      </c>
      <c r="F6418" s="73" t="s">
        <v>17</v>
      </c>
    </row>
    <row r="6419" spans="1:6" ht="38.25" x14ac:dyDescent="0.25">
      <c r="A6419" s="73">
        <v>90740</v>
      </c>
      <c r="B6419" s="74" t="s">
        <v>6181</v>
      </c>
      <c r="C6419" s="73" t="s">
        <v>59</v>
      </c>
      <c r="D6419" s="75">
        <v>4.6900000000000004</v>
      </c>
      <c r="E6419" s="75">
        <v>4.3099999999999996</v>
      </c>
      <c r="F6419" s="73" t="s">
        <v>17</v>
      </c>
    </row>
    <row r="6420" spans="1:6" ht="38.25" x14ac:dyDescent="0.25">
      <c r="A6420" s="73">
        <v>90741</v>
      </c>
      <c r="B6420" s="74" t="s">
        <v>6182</v>
      </c>
      <c r="C6420" s="73" t="s">
        <v>59</v>
      </c>
      <c r="D6420" s="75">
        <v>5.35</v>
      </c>
      <c r="E6420" s="75">
        <v>4.92</v>
      </c>
      <c r="F6420" s="73" t="s">
        <v>17</v>
      </c>
    </row>
    <row r="6421" spans="1:6" ht="38.25" x14ac:dyDescent="0.25">
      <c r="A6421" s="73">
        <v>90742</v>
      </c>
      <c r="B6421" s="74" t="s">
        <v>6183</v>
      </c>
      <c r="C6421" s="73" t="s">
        <v>59</v>
      </c>
      <c r="D6421" s="75">
        <v>6</v>
      </c>
      <c r="E6421" s="75">
        <v>5.52</v>
      </c>
      <c r="F6421" s="73" t="s">
        <v>17</v>
      </c>
    </row>
    <row r="6422" spans="1:6" ht="38.25" x14ac:dyDescent="0.25">
      <c r="A6422" s="73">
        <v>90743</v>
      </c>
      <c r="B6422" s="74" t="s">
        <v>6184</v>
      </c>
      <c r="C6422" s="73" t="s">
        <v>59</v>
      </c>
      <c r="D6422" s="75">
        <v>6.67</v>
      </c>
      <c r="E6422" s="75">
        <v>6.13</v>
      </c>
      <c r="F6422" s="73" t="s">
        <v>17</v>
      </c>
    </row>
    <row r="6423" spans="1:6" ht="38.25" x14ac:dyDescent="0.25">
      <c r="A6423" s="73">
        <v>90744</v>
      </c>
      <c r="B6423" s="74" t="s">
        <v>6185</v>
      </c>
      <c r="C6423" s="73" t="s">
        <v>59</v>
      </c>
      <c r="D6423" s="75">
        <v>7.32</v>
      </c>
      <c r="E6423" s="75">
        <v>6.74</v>
      </c>
      <c r="F6423" s="73" t="s">
        <v>17</v>
      </c>
    </row>
    <row r="6424" spans="1:6" ht="38.25" x14ac:dyDescent="0.25">
      <c r="A6424" s="73">
        <v>90745</v>
      </c>
      <c r="B6424" s="74" t="s">
        <v>31365</v>
      </c>
      <c r="C6424" s="73" t="s">
        <v>59</v>
      </c>
      <c r="D6424" s="75">
        <v>11.11</v>
      </c>
      <c r="E6424" s="75">
        <v>10.54</v>
      </c>
      <c r="F6424" s="73" t="s">
        <v>17</v>
      </c>
    </row>
    <row r="6425" spans="1:6" ht="38.25" x14ac:dyDescent="0.25">
      <c r="A6425" s="73">
        <v>90746</v>
      </c>
      <c r="B6425" s="74" t="s">
        <v>6186</v>
      </c>
      <c r="C6425" s="73" t="s">
        <v>59</v>
      </c>
      <c r="D6425" s="75">
        <v>3.85</v>
      </c>
      <c r="E6425" s="75">
        <v>3.54</v>
      </c>
      <c r="F6425" s="73" t="s">
        <v>17</v>
      </c>
    </row>
    <row r="6426" spans="1:6" ht="38.25" x14ac:dyDescent="0.25">
      <c r="A6426" s="73">
        <v>90747</v>
      </c>
      <c r="B6426" s="74" t="s">
        <v>6187</v>
      </c>
      <c r="C6426" s="73" t="s">
        <v>59</v>
      </c>
      <c r="D6426" s="75">
        <v>17.78</v>
      </c>
      <c r="E6426" s="75">
        <v>17.04</v>
      </c>
      <c r="F6426" s="73" t="s">
        <v>17</v>
      </c>
    </row>
    <row r="6427" spans="1:6" ht="38.25" x14ac:dyDescent="0.25">
      <c r="A6427" s="73">
        <v>91166</v>
      </c>
      <c r="B6427" s="74" t="s">
        <v>6188</v>
      </c>
      <c r="C6427" s="73" t="s">
        <v>59</v>
      </c>
      <c r="D6427" s="75">
        <v>4.4800000000000004</v>
      </c>
      <c r="E6427" s="75">
        <v>4.3099999999999996</v>
      </c>
      <c r="F6427" s="73" t="s">
        <v>17</v>
      </c>
    </row>
    <row r="6428" spans="1:6" ht="38.25" x14ac:dyDescent="0.25">
      <c r="A6428" s="73">
        <v>91167</v>
      </c>
      <c r="B6428" s="74" t="s">
        <v>6189</v>
      </c>
      <c r="C6428" s="73" t="s">
        <v>59</v>
      </c>
      <c r="D6428" s="75">
        <v>10.41</v>
      </c>
      <c r="E6428" s="75">
        <v>9.77</v>
      </c>
      <c r="F6428" s="73" t="s">
        <v>17</v>
      </c>
    </row>
    <row r="6429" spans="1:6" ht="51" x14ac:dyDescent="0.25">
      <c r="A6429" s="73">
        <v>91170</v>
      </c>
      <c r="B6429" s="74" t="s">
        <v>6190</v>
      </c>
      <c r="C6429" s="73" t="s">
        <v>59</v>
      </c>
      <c r="D6429" s="75">
        <v>10.41</v>
      </c>
      <c r="E6429" s="75">
        <v>9.77</v>
      </c>
      <c r="F6429" s="73" t="s">
        <v>17</v>
      </c>
    </row>
    <row r="6430" spans="1:6" ht="51" x14ac:dyDescent="0.25">
      <c r="A6430" s="73">
        <v>91171</v>
      </c>
      <c r="B6430" s="74" t="s">
        <v>6191</v>
      </c>
      <c r="C6430" s="73" t="s">
        <v>59</v>
      </c>
      <c r="D6430" s="75">
        <v>16.670000000000002</v>
      </c>
      <c r="E6430" s="75">
        <v>15.71</v>
      </c>
      <c r="F6430" s="73" t="s">
        <v>17</v>
      </c>
    </row>
    <row r="6431" spans="1:6" ht="51" x14ac:dyDescent="0.25">
      <c r="A6431" s="73">
        <v>91172</v>
      </c>
      <c r="B6431" s="74" t="s">
        <v>6192</v>
      </c>
      <c r="C6431" s="73" t="s">
        <v>59</v>
      </c>
      <c r="D6431" s="75">
        <v>19.170000000000002</v>
      </c>
      <c r="E6431" s="75">
        <v>18.079999999999998</v>
      </c>
      <c r="F6431" s="73" t="s">
        <v>17</v>
      </c>
    </row>
    <row r="6432" spans="1:6" ht="51" x14ac:dyDescent="0.25">
      <c r="A6432" s="73">
        <v>91173</v>
      </c>
      <c r="B6432" s="74" t="s">
        <v>6193</v>
      </c>
      <c r="C6432" s="73" t="s">
        <v>59</v>
      </c>
      <c r="D6432" s="75">
        <v>3.87</v>
      </c>
      <c r="E6432" s="75">
        <v>3.63</v>
      </c>
      <c r="F6432" s="73" t="s">
        <v>17</v>
      </c>
    </row>
    <row r="6433" spans="1:6" ht="51" x14ac:dyDescent="0.25">
      <c r="A6433" s="73">
        <v>91174</v>
      </c>
      <c r="B6433" s="74" t="s">
        <v>6194</v>
      </c>
      <c r="C6433" s="73" t="s">
        <v>59</v>
      </c>
      <c r="D6433" s="75">
        <v>6.65</v>
      </c>
      <c r="E6433" s="75">
        <v>6.28</v>
      </c>
      <c r="F6433" s="73" t="s">
        <v>17</v>
      </c>
    </row>
    <row r="6434" spans="1:6" ht="51" x14ac:dyDescent="0.25">
      <c r="A6434" s="73">
        <v>91175</v>
      </c>
      <c r="B6434" s="74" t="s">
        <v>6195</v>
      </c>
      <c r="C6434" s="73" t="s">
        <v>59</v>
      </c>
      <c r="D6434" s="75">
        <v>10.34</v>
      </c>
      <c r="E6434" s="75">
        <v>9.76</v>
      </c>
      <c r="F6434" s="73" t="s">
        <v>17</v>
      </c>
    </row>
    <row r="6435" spans="1:6" ht="38.25" x14ac:dyDescent="0.25">
      <c r="A6435" s="73">
        <v>91176</v>
      </c>
      <c r="B6435" s="74" t="s">
        <v>31366</v>
      </c>
      <c r="C6435" s="73" t="s">
        <v>59</v>
      </c>
      <c r="D6435" s="75">
        <v>17.05</v>
      </c>
      <c r="E6435" s="75">
        <v>16.21</v>
      </c>
      <c r="F6435" s="73" t="s">
        <v>17</v>
      </c>
    </row>
    <row r="6436" spans="1:6" ht="51" x14ac:dyDescent="0.25">
      <c r="A6436" s="73">
        <v>91179</v>
      </c>
      <c r="B6436" s="74" t="s">
        <v>31367</v>
      </c>
      <c r="C6436" s="73" t="s">
        <v>59</v>
      </c>
      <c r="D6436" s="75">
        <v>17.05</v>
      </c>
      <c r="E6436" s="75">
        <v>16.21</v>
      </c>
      <c r="F6436" s="73" t="s">
        <v>17</v>
      </c>
    </row>
    <row r="6437" spans="1:6" ht="51" x14ac:dyDescent="0.25">
      <c r="A6437" s="73">
        <v>91180</v>
      </c>
      <c r="B6437" s="74" t="s">
        <v>31368</v>
      </c>
      <c r="C6437" s="73" t="s">
        <v>59</v>
      </c>
      <c r="D6437" s="75">
        <v>22.64</v>
      </c>
      <c r="E6437" s="75">
        <v>21.5</v>
      </c>
      <c r="F6437" s="73" t="s">
        <v>17</v>
      </c>
    </row>
    <row r="6438" spans="1:6" ht="51" x14ac:dyDescent="0.25">
      <c r="A6438" s="73">
        <v>91181</v>
      </c>
      <c r="B6438" s="74" t="s">
        <v>31369</v>
      </c>
      <c r="C6438" s="73" t="s">
        <v>59</v>
      </c>
      <c r="D6438" s="75">
        <v>23.71</v>
      </c>
      <c r="E6438" s="75">
        <v>22.49</v>
      </c>
      <c r="F6438" s="73" t="s">
        <v>17</v>
      </c>
    </row>
    <row r="6439" spans="1:6" ht="38.25" x14ac:dyDescent="0.25">
      <c r="A6439" s="73">
        <v>91182</v>
      </c>
      <c r="B6439" s="74" t="s">
        <v>6196</v>
      </c>
      <c r="C6439" s="73" t="s">
        <v>59</v>
      </c>
      <c r="D6439" s="75">
        <v>28.39</v>
      </c>
      <c r="E6439" s="75">
        <v>26.4</v>
      </c>
      <c r="F6439" s="73" t="s">
        <v>17</v>
      </c>
    </row>
    <row r="6440" spans="1:6" ht="51" x14ac:dyDescent="0.25">
      <c r="A6440" s="73">
        <v>91185</v>
      </c>
      <c r="B6440" s="74" t="s">
        <v>6197</v>
      </c>
      <c r="C6440" s="73" t="s">
        <v>59</v>
      </c>
      <c r="D6440" s="75">
        <v>28.39</v>
      </c>
      <c r="E6440" s="75">
        <v>26.4</v>
      </c>
      <c r="F6440" s="73" t="s">
        <v>17</v>
      </c>
    </row>
    <row r="6441" spans="1:6" ht="51" x14ac:dyDescent="0.25">
      <c r="A6441" s="73">
        <v>91186</v>
      </c>
      <c r="B6441" s="74" t="s">
        <v>6198</v>
      </c>
      <c r="C6441" s="73" t="s">
        <v>59</v>
      </c>
      <c r="D6441" s="75">
        <v>31.38</v>
      </c>
      <c r="E6441" s="75">
        <v>29.17</v>
      </c>
      <c r="F6441" s="73" t="s">
        <v>17</v>
      </c>
    </row>
    <row r="6442" spans="1:6" ht="51" x14ac:dyDescent="0.25">
      <c r="A6442" s="73">
        <v>91187</v>
      </c>
      <c r="B6442" s="74" t="s">
        <v>6199</v>
      </c>
      <c r="C6442" s="73" t="s">
        <v>59</v>
      </c>
      <c r="D6442" s="75">
        <v>28.21</v>
      </c>
      <c r="E6442" s="75">
        <v>26.19</v>
      </c>
      <c r="F6442" s="73" t="s">
        <v>17</v>
      </c>
    </row>
    <row r="6443" spans="1:6" ht="38.25" x14ac:dyDescent="0.25">
      <c r="A6443" s="73">
        <v>91222</v>
      </c>
      <c r="B6443" s="74" t="s">
        <v>6200</v>
      </c>
      <c r="C6443" s="73" t="s">
        <v>59</v>
      </c>
      <c r="D6443" s="75">
        <v>9.74</v>
      </c>
      <c r="E6443" s="75">
        <v>8.92</v>
      </c>
      <c r="F6443" s="73" t="s">
        <v>17</v>
      </c>
    </row>
    <row r="6444" spans="1:6" ht="25.5" x14ac:dyDescent="0.25">
      <c r="A6444" s="73">
        <v>91831</v>
      </c>
      <c r="B6444" s="74" t="s">
        <v>31370</v>
      </c>
      <c r="C6444" s="73" t="s">
        <v>59</v>
      </c>
      <c r="D6444" s="75">
        <v>17.75</v>
      </c>
      <c r="E6444" s="75">
        <v>16.73</v>
      </c>
      <c r="F6444" s="73" t="s">
        <v>17</v>
      </c>
    </row>
    <row r="6445" spans="1:6" ht="38.25" x14ac:dyDescent="0.25">
      <c r="A6445" s="73">
        <v>91833</v>
      </c>
      <c r="B6445" s="74" t="s">
        <v>31371</v>
      </c>
      <c r="C6445" s="73" t="s">
        <v>59</v>
      </c>
      <c r="D6445" s="75">
        <v>18.36</v>
      </c>
      <c r="E6445" s="75">
        <v>17.34</v>
      </c>
      <c r="F6445" s="73" t="s">
        <v>17</v>
      </c>
    </row>
    <row r="6446" spans="1:6" ht="25.5" x14ac:dyDescent="0.25">
      <c r="A6446" s="73">
        <v>91834</v>
      </c>
      <c r="B6446" s="74" t="s">
        <v>31372</v>
      </c>
      <c r="C6446" s="73" t="s">
        <v>59</v>
      </c>
      <c r="D6446" s="75">
        <v>18.600000000000001</v>
      </c>
      <c r="E6446" s="75">
        <v>17.53</v>
      </c>
      <c r="F6446" s="73" t="s">
        <v>17</v>
      </c>
    </row>
    <row r="6447" spans="1:6" ht="38.25" x14ac:dyDescent="0.25">
      <c r="A6447" s="73">
        <v>91835</v>
      </c>
      <c r="B6447" s="74" t="s">
        <v>31373</v>
      </c>
      <c r="C6447" s="73" t="s">
        <v>59</v>
      </c>
      <c r="D6447" s="75">
        <v>20.170000000000002</v>
      </c>
      <c r="E6447" s="75">
        <v>19.100000000000001</v>
      </c>
      <c r="F6447" s="73" t="s">
        <v>17</v>
      </c>
    </row>
    <row r="6448" spans="1:6" ht="25.5" x14ac:dyDescent="0.25">
      <c r="A6448" s="73">
        <v>91836</v>
      </c>
      <c r="B6448" s="74" t="s">
        <v>31374</v>
      </c>
      <c r="C6448" s="73" t="s">
        <v>59</v>
      </c>
      <c r="D6448" s="75">
        <v>21.53</v>
      </c>
      <c r="E6448" s="75">
        <v>20.399999999999999</v>
      </c>
      <c r="F6448" s="73" t="s">
        <v>17</v>
      </c>
    </row>
    <row r="6449" spans="1:6" ht="38.25" x14ac:dyDescent="0.25">
      <c r="A6449" s="73">
        <v>91837</v>
      </c>
      <c r="B6449" s="74" t="s">
        <v>31375</v>
      </c>
      <c r="C6449" s="73" t="s">
        <v>59</v>
      </c>
      <c r="D6449" s="75">
        <v>25.21</v>
      </c>
      <c r="E6449" s="75">
        <v>24.08</v>
      </c>
      <c r="F6449" s="73" t="s">
        <v>17</v>
      </c>
    </row>
    <row r="6450" spans="1:6" ht="25.5" x14ac:dyDescent="0.25">
      <c r="A6450" s="73">
        <v>91839</v>
      </c>
      <c r="B6450" s="74" t="s">
        <v>31376</v>
      </c>
      <c r="C6450" s="73" t="s">
        <v>59</v>
      </c>
      <c r="D6450" s="75">
        <v>18.579999999999998</v>
      </c>
      <c r="E6450" s="75">
        <v>17.45</v>
      </c>
      <c r="F6450" s="73" t="s">
        <v>17</v>
      </c>
    </row>
    <row r="6451" spans="1:6" ht="25.5" x14ac:dyDescent="0.25">
      <c r="A6451" s="73">
        <v>91840</v>
      </c>
      <c r="B6451" s="74" t="s">
        <v>31377</v>
      </c>
      <c r="C6451" s="73" t="s">
        <v>59</v>
      </c>
      <c r="D6451" s="75">
        <v>20.74</v>
      </c>
      <c r="E6451" s="75">
        <v>19.53</v>
      </c>
      <c r="F6451" s="73" t="s">
        <v>17</v>
      </c>
    </row>
    <row r="6452" spans="1:6" ht="25.5" x14ac:dyDescent="0.25">
      <c r="A6452" s="73">
        <v>91841</v>
      </c>
      <c r="B6452" s="74" t="s">
        <v>31378</v>
      </c>
      <c r="C6452" s="73" t="s">
        <v>59</v>
      </c>
      <c r="D6452" s="75">
        <v>20.23</v>
      </c>
      <c r="E6452" s="75">
        <v>19.02</v>
      </c>
      <c r="F6452" s="73" t="s">
        <v>17</v>
      </c>
    </row>
    <row r="6453" spans="1:6" ht="38.25" x14ac:dyDescent="0.25">
      <c r="A6453" s="73">
        <v>91843</v>
      </c>
      <c r="B6453" s="74" t="s">
        <v>6201</v>
      </c>
      <c r="C6453" s="73" t="s">
        <v>59</v>
      </c>
      <c r="D6453" s="75">
        <v>6.88</v>
      </c>
      <c r="E6453" s="75">
        <v>6.6</v>
      </c>
      <c r="F6453" s="73" t="s">
        <v>17</v>
      </c>
    </row>
    <row r="6454" spans="1:6" ht="38.25" x14ac:dyDescent="0.25">
      <c r="A6454" s="73">
        <v>91845</v>
      </c>
      <c r="B6454" s="74" t="s">
        <v>6202</v>
      </c>
      <c r="C6454" s="73" t="s">
        <v>59</v>
      </c>
      <c r="D6454" s="75">
        <v>8.65</v>
      </c>
      <c r="E6454" s="75">
        <v>8.31</v>
      </c>
      <c r="F6454" s="73" t="s">
        <v>17</v>
      </c>
    </row>
    <row r="6455" spans="1:6" ht="38.25" x14ac:dyDescent="0.25">
      <c r="A6455" s="73">
        <v>91847</v>
      </c>
      <c r="B6455" s="74" t="s">
        <v>6203</v>
      </c>
      <c r="C6455" s="73" t="s">
        <v>59</v>
      </c>
      <c r="D6455" s="75">
        <v>13.75</v>
      </c>
      <c r="E6455" s="75">
        <v>13.35</v>
      </c>
      <c r="F6455" s="73" t="s">
        <v>17</v>
      </c>
    </row>
    <row r="6456" spans="1:6" ht="25.5" x14ac:dyDescent="0.25">
      <c r="A6456" s="73">
        <v>91849</v>
      </c>
      <c r="B6456" s="74" t="s">
        <v>6204</v>
      </c>
      <c r="C6456" s="73" t="s">
        <v>59</v>
      </c>
      <c r="D6456" s="75">
        <v>7.12</v>
      </c>
      <c r="E6456" s="75">
        <v>6.72</v>
      </c>
      <c r="F6456" s="73" t="s">
        <v>17</v>
      </c>
    </row>
    <row r="6457" spans="1:6" ht="25.5" x14ac:dyDescent="0.25">
      <c r="A6457" s="73">
        <v>91850</v>
      </c>
      <c r="B6457" s="74" t="s">
        <v>6205</v>
      </c>
      <c r="C6457" s="73" t="s">
        <v>59</v>
      </c>
      <c r="D6457" s="75">
        <v>9.2200000000000006</v>
      </c>
      <c r="E6457" s="75">
        <v>8.75</v>
      </c>
      <c r="F6457" s="73" t="s">
        <v>17</v>
      </c>
    </row>
    <row r="6458" spans="1:6" ht="25.5" x14ac:dyDescent="0.25">
      <c r="A6458" s="73">
        <v>91851</v>
      </c>
      <c r="B6458" s="74" t="s">
        <v>6206</v>
      </c>
      <c r="C6458" s="73" t="s">
        <v>59</v>
      </c>
      <c r="D6458" s="75">
        <v>8.7100000000000009</v>
      </c>
      <c r="E6458" s="75">
        <v>8.24</v>
      </c>
      <c r="F6458" s="73" t="s">
        <v>17</v>
      </c>
    </row>
    <row r="6459" spans="1:6" ht="38.25" x14ac:dyDescent="0.25">
      <c r="A6459" s="73">
        <v>91852</v>
      </c>
      <c r="B6459" s="74" t="s">
        <v>6207</v>
      </c>
      <c r="C6459" s="73" t="s">
        <v>59</v>
      </c>
      <c r="D6459" s="75">
        <v>9.64</v>
      </c>
      <c r="E6459" s="75">
        <v>9.06</v>
      </c>
      <c r="F6459" s="73" t="s">
        <v>17</v>
      </c>
    </row>
    <row r="6460" spans="1:6" ht="38.25" x14ac:dyDescent="0.25">
      <c r="A6460" s="73">
        <v>91853</v>
      </c>
      <c r="B6460" s="74" t="s">
        <v>6208</v>
      </c>
      <c r="C6460" s="73" t="s">
        <v>59</v>
      </c>
      <c r="D6460" s="75">
        <v>10.210000000000001</v>
      </c>
      <c r="E6460" s="75">
        <v>9.6300000000000008</v>
      </c>
      <c r="F6460" s="73" t="s">
        <v>17</v>
      </c>
    </row>
    <row r="6461" spans="1:6" ht="38.25" x14ac:dyDescent="0.25">
      <c r="A6461" s="73">
        <v>91854</v>
      </c>
      <c r="B6461" s="74" t="s">
        <v>6209</v>
      </c>
      <c r="C6461" s="73" t="s">
        <v>59</v>
      </c>
      <c r="D6461" s="75">
        <v>10.41</v>
      </c>
      <c r="E6461" s="75">
        <v>9.8000000000000007</v>
      </c>
      <c r="F6461" s="73" t="s">
        <v>17</v>
      </c>
    </row>
    <row r="6462" spans="1:6" ht="38.25" x14ac:dyDescent="0.25">
      <c r="A6462" s="73">
        <v>91855</v>
      </c>
      <c r="B6462" s="74" t="s">
        <v>6210</v>
      </c>
      <c r="C6462" s="73" t="s">
        <v>59</v>
      </c>
      <c r="D6462" s="75">
        <v>11.87</v>
      </c>
      <c r="E6462" s="75">
        <v>11.26</v>
      </c>
      <c r="F6462" s="73" t="s">
        <v>17</v>
      </c>
    </row>
    <row r="6463" spans="1:6" ht="38.25" x14ac:dyDescent="0.25">
      <c r="A6463" s="73">
        <v>91856</v>
      </c>
      <c r="B6463" s="74" t="s">
        <v>6211</v>
      </c>
      <c r="C6463" s="73" t="s">
        <v>59</v>
      </c>
      <c r="D6463" s="75">
        <v>13.25</v>
      </c>
      <c r="E6463" s="75">
        <v>12.55</v>
      </c>
      <c r="F6463" s="73" t="s">
        <v>17</v>
      </c>
    </row>
    <row r="6464" spans="1:6" ht="38.25" x14ac:dyDescent="0.25">
      <c r="A6464" s="73">
        <v>91857</v>
      </c>
      <c r="B6464" s="74" t="s">
        <v>6212</v>
      </c>
      <c r="C6464" s="73" t="s">
        <v>59</v>
      </c>
      <c r="D6464" s="75">
        <v>16.649999999999999</v>
      </c>
      <c r="E6464" s="75">
        <v>15.95</v>
      </c>
      <c r="F6464" s="73" t="s">
        <v>17</v>
      </c>
    </row>
    <row r="6465" spans="1:6" ht="25.5" x14ac:dyDescent="0.25">
      <c r="A6465" s="73">
        <v>91859</v>
      </c>
      <c r="B6465" s="74" t="s">
        <v>6213</v>
      </c>
      <c r="C6465" s="73" t="s">
        <v>59</v>
      </c>
      <c r="D6465" s="75">
        <v>10.53</v>
      </c>
      <c r="E6465" s="75">
        <v>9.83</v>
      </c>
      <c r="F6465" s="73" t="s">
        <v>17</v>
      </c>
    </row>
    <row r="6466" spans="1:6" ht="38.25" x14ac:dyDescent="0.25">
      <c r="A6466" s="73">
        <v>91860</v>
      </c>
      <c r="B6466" s="74" t="s">
        <v>6214</v>
      </c>
      <c r="C6466" s="73" t="s">
        <v>59</v>
      </c>
      <c r="D6466" s="75">
        <v>12.54</v>
      </c>
      <c r="E6466" s="75">
        <v>11.77</v>
      </c>
      <c r="F6466" s="73" t="s">
        <v>17</v>
      </c>
    </row>
    <row r="6467" spans="1:6" ht="38.25" x14ac:dyDescent="0.25">
      <c r="A6467" s="73">
        <v>91861</v>
      </c>
      <c r="B6467" s="74" t="s">
        <v>6215</v>
      </c>
      <c r="C6467" s="73" t="s">
        <v>59</v>
      </c>
      <c r="D6467" s="75">
        <v>12.07</v>
      </c>
      <c r="E6467" s="75">
        <v>11.3</v>
      </c>
      <c r="F6467" s="73" t="s">
        <v>17</v>
      </c>
    </row>
    <row r="6468" spans="1:6" ht="25.5" x14ac:dyDescent="0.25">
      <c r="A6468" s="73">
        <v>91862</v>
      </c>
      <c r="B6468" s="74" t="s">
        <v>6216</v>
      </c>
      <c r="C6468" s="73" t="s">
        <v>59</v>
      </c>
      <c r="D6468" s="75">
        <v>10.23</v>
      </c>
      <c r="E6468" s="75">
        <v>9.74</v>
      </c>
      <c r="F6468" s="73" t="s">
        <v>17</v>
      </c>
    </row>
    <row r="6469" spans="1:6" ht="25.5" x14ac:dyDescent="0.25">
      <c r="A6469" s="73">
        <v>91863</v>
      </c>
      <c r="B6469" s="74" t="s">
        <v>6217</v>
      </c>
      <c r="C6469" s="73" t="s">
        <v>59</v>
      </c>
      <c r="D6469" s="75">
        <v>12.06</v>
      </c>
      <c r="E6469" s="75">
        <v>11.5</v>
      </c>
      <c r="F6469" s="73" t="s">
        <v>17</v>
      </c>
    </row>
    <row r="6470" spans="1:6" ht="25.5" x14ac:dyDescent="0.25">
      <c r="A6470" s="73">
        <v>91864</v>
      </c>
      <c r="B6470" s="74" t="s">
        <v>6218</v>
      </c>
      <c r="C6470" s="73" t="s">
        <v>59</v>
      </c>
      <c r="D6470" s="75">
        <v>16.170000000000002</v>
      </c>
      <c r="E6470" s="75">
        <v>15.52</v>
      </c>
      <c r="F6470" s="73" t="s">
        <v>17</v>
      </c>
    </row>
    <row r="6471" spans="1:6" ht="25.5" x14ac:dyDescent="0.25">
      <c r="A6471" s="73">
        <v>91865</v>
      </c>
      <c r="B6471" s="74" t="s">
        <v>6219</v>
      </c>
      <c r="C6471" s="73" t="s">
        <v>59</v>
      </c>
      <c r="D6471" s="75">
        <v>20.23</v>
      </c>
      <c r="E6471" s="75">
        <v>19.47</v>
      </c>
      <c r="F6471" s="73" t="s">
        <v>17</v>
      </c>
    </row>
    <row r="6472" spans="1:6" ht="25.5" x14ac:dyDescent="0.25">
      <c r="A6472" s="73">
        <v>91866</v>
      </c>
      <c r="B6472" s="74" t="s">
        <v>6220</v>
      </c>
      <c r="C6472" s="73" t="s">
        <v>59</v>
      </c>
      <c r="D6472" s="75">
        <v>8.84</v>
      </c>
      <c r="E6472" s="75">
        <v>8.4600000000000009</v>
      </c>
      <c r="F6472" s="73" t="s">
        <v>17</v>
      </c>
    </row>
    <row r="6473" spans="1:6" ht="25.5" x14ac:dyDescent="0.25">
      <c r="A6473" s="73">
        <v>91867</v>
      </c>
      <c r="B6473" s="74" t="s">
        <v>6221</v>
      </c>
      <c r="C6473" s="73" t="s">
        <v>59</v>
      </c>
      <c r="D6473" s="75">
        <v>10.66</v>
      </c>
      <c r="E6473" s="75">
        <v>10.220000000000001</v>
      </c>
      <c r="F6473" s="73" t="s">
        <v>17</v>
      </c>
    </row>
    <row r="6474" spans="1:6" ht="25.5" x14ac:dyDescent="0.25">
      <c r="A6474" s="73">
        <v>91868</v>
      </c>
      <c r="B6474" s="74" t="s">
        <v>6222</v>
      </c>
      <c r="C6474" s="73" t="s">
        <v>59</v>
      </c>
      <c r="D6474" s="75">
        <v>14.77</v>
      </c>
      <c r="E6474" s="75">
        <v>14.25</v>
      </c>
      <c r="F6474" s="73" t="s">
        <v>17</v>
      </c>
    </row>
    <row r="6475" spans="1:6" ht="25.5" x14ac:dyDescent="0.25">
      <c r="A6475" s="73">
        <v>91869</v>
      </c>
      <c r="B6475" s="74" t="s">
        <v>6223</v>
      </c>
      <c r="C6475" s="73" t="s">
        <v>59</v>
      </c>
      <c r="D6475" s="75">
        <v>18.79</v>
      </c>
      <c r="E6475" s="75">
        <v>18.149999999999999</v>
      </c>
      <c r="F6475" s="73" t="s">
        <v>17</v>
      </c>
    </row>
    <row r="6476" spans="1:6" ht="38.25" x14ac:dyDescent="0.25">
      <c r="A6476" s="73">
        <v>91870</v>
      </c>
      <c r="B6476" s="74" t="s">
        <v>6224</v>
      </c>
      <c r="C6476" s="73" t="s">
        <v>59</v>
      </c>
      <c r="D6476" s="75">
        <v>13.54</v>
      </c>
      <c r="E6476" s="75">
        <v>12.79</v>
      </c>
      <c r="F6476" s="73" t="s">
        <v>17</v>
      </c>
    </row>
    <row r="6477" spans="1:6" ht="38.25" x14ac:dyDescent="0.25">
      <c r="A6477" s="73">
        <v>91871</v>
      </c>
      <c r="B6477" s="74" t="s">
        <v>6225</v>
      </c>
      <c r="C6477" s="73" t="s">
        <v>59</v>
      </c>
      <c r="D6477" s="75">
        <v>15.37</v>
      </c>
      <c r="E6477" s="75">
        <v>14.55</v>
      </c>
      <c r="F6477" s="73" t="s">
        <v>17</v>
      </c>
    </row>
    <row r="6478" spans="1:6" ht="38.25" x14ac:dyDescent="0.25">
      <c r="A6478" s="73">
        <v>91872</v>
      </c>
      <c r="B6478" s="74" t="s">
        <v>6226</v>
      </c>
      <c r="C6478" s="73" t="s">
        <v>59</v>
      </c>
      <c r="D6478" s="75">
        <v>19.489999999999998</v>
      </c>
      <c r="E6478" s="75">
        <v>18.57</v>
      </c>
      <c r="F6478" s="73" t="s">
        <v>17</v>
      </c>
    </row>
    <row r="6479" spans="1:6" ht="38.25" x14ac:dyDescent="0.25">
      <c r="A6479" s="73">
        <v>91873</v>
      </c>
      <c r="B6479" s="74" t="s">
        <v>6227</v>
      </c>
      <c r="C6479" s="73" t="s">
        <v>59</v>
      </c>
      <c r="D6479" s="75">
        <v>23.48</v>
      </c>
      <c r="E6479" s="75">
        <v>22.46</v>
      </c>
      <c r="F6479" s="73" t="s">
        <v>17</v>
      </c>
    </row>
    <row r="6480" spans="1:6" ht="25.5" x14ac:dyDescent="0.25">
      <c r="A6480" s="73">
        <v>91924</v>
      </c>
      <c r="B6480" s="74" t="s">
        <v>6228</v>
      </c>
      <c r="C6480" s="73" t="s">
        <v>59</v>
      </c>
      <c r="D6480" s="75">
        <v>3.21</v>
      </c>
      <c r="E6480" s="75">
        <v>3.11</v>
      </c>
      <c r="F6480" s="73" t="s">
        <v>17</v>
      </c>
    </row>
    <row r="6481" spans="1:6" ht="25.5" x14ac:dyDescent="0.25">
      <c r="A6481" s="73">
        <v>91925</v>
      </c>
      <c r="B6481" s="74" t="s">
        <v>6229</v>
      </c>
      <c r="C6481" s="73" t="s">
        <v>59</v>
      </c>
      <c r="D6481" s="75">
        <v>3.87</v>
      </c>
      <c r="E6481" s="75">
        <v>3.77</v>
      </c>
      <c r="F6481" s="73" t="s">
        <v>17</v>
      </c>
    </row>
    <row r="6482" spans="1:6" ht="25.5" x14ac:dyDescent="0.25">
      <c r="A6482" s="73">
        <v>91926</v>
      </c>
      <c r="B6482" s="74" t="s">
        <v>375</v>
      </c>
      <c r="C6482" s="73" t="s">
        <v>59</v>
      </c>
      <c r="D6482" s="75">
        <v>4.67</v>
      </c>
      <c r="E6482" s="75">
        <v>4.54</v>
      </c>
      <c r="F6482" s="73" t="s">
        <v>17</v>
      </c>
    </row>
    <row r="6483" spans="1:6" ht="25.5" x14ac:dyDescent="0.25">
      <c r="A6483" s="73">
        <v>91927</v>
      </c>
      <c r="B6483" s="74" t="s">
        <v>377</v>
      </c>
      <c r="C6483" s="73" t="s">
        <v>59</v>
      </c>
      <c r="D6483" s="75">
        <v>5.23</v>
      </c>
      <c r="E6483" s="75">
        <v>5.0999999999999996</v>
      </c>
      <c r="F6483" s="73" t="s">
        <v>17</v>
      </c>
    </row>
    <row r="6484" spans="1:6" ht="25.5" x14ac:dyDescent="0.25">
      <c r="A6484" s="73">
        <v>91928</v>
      </c>
      <c r="B6484" s="74" t="s">
        <v>6230</v>
      </c>
      <c r="C6484" s="73" t="s">
        <v>59</v>
      </c>
      <c r="D6484" s="75">
        <v>7.21</v>
      </c>
      <c r="E6484" s="75">
        <v>7.03</v>
      </c>
      <c r="F6484" s="73" t="s">
        <v>17</v>
      </c>
    </row>
    <row r="6485" spans="1:6" ht="25.5" x14ac:dyDescent="0.25">
      <c r="A6485" s="73">
        <v>91929</v>
      </c>
      <c r="B6485" s="74" t="s">
        <v>6231</v>
      </c>
      <c r="C6485" s="73" t="s">
        <v>59</v>
      </c>
      <c r="D6485" s="75">
        <v>7.69</v>
      </c>
      <c r="E6485" s="75">
        <v>7.51</v>
      </c>
      <c r="F6485" s="73" t="s">
        <v>17</v>
      </c>
    </row>
    <row r="6486" spans="1:6" ht="25.5" x14ac:dyDescent="0.25">
      <c r="A6486" s="73">
        <v>91930</v>
      </c>
      <c r="B6486" s="74" t="s">
        <v>6232</v>
      </c>
      <c r="C6486" s="73" t="s">
        <v>59</v>
      </c>
      <c r="D6486" s="75">
        <v>10.06</v>
      </c>
      <c r="E6486" s="75">
        <v>9.81</v>
      </c>
      <c r="F6486" s="73" t="s">
        <v>17</v>
      </c>
    </row>
    <row r="6487" spans="1:6" ht="25.5" x14ac:dyDescent="0.25">
      <c r="A6487" s="73">
        <v>91931</v>
      </c>
      <c r="B6487" s="74" t="s">
        <v>6233</v>
      </c>
      <c r="C6487" s="73" t="s">
        <v>59</v>
      </c>
      <c r="D6487" s="75">
        <v>10.87</v>
      </c>
      <c r="E6487" s="75">
        <v>10.62</v>
      </c>
      <c r="F6487" s="73" t="s">
        <v>17</v>
      </c>
    </row>
    <row r="6488" spans="1:6" ht="25.5" x14ac:dyDescent="0.25">
      <c r="A6488" s="73">
        <v>91932</v>
      </c>
      <c r="B6488" s="74" t="s">
        <v>6234</v>
      </c>
      <c r="C6488" s="73" t="s">
        <v>59</v>
      </c>
      <c r="D6488" s="75">
        <v>17.98</v>
      </c>
      <c r="E6488" s="75">
        <v>17.63</v>
      </c>
      <c r="F6488" s="73" t="s">
        <v>17</v>
      </c>
    </row>
    <row r="6489" spans="1:6" ht="25.5" x14ac:dyDescent="0.25">
      <c r="A6489" s="73">
        <v>91933</v>
      </c>
      <c r="B6489" s="74" t="s">
        <v>6235</v>
      </c>
      <c r="C6489" s="73" t="s">
        <v>59</v>
      </c>
      <c r="D6489" s="75">
        <v>17.350000000000001</v>
      </c>
      <c r="E6489" s="75">
        <v>17</v>
      </c>
      <c r="F6489" s="73" t="s">
        <v>17</v>
      </c>
    </row>
    <row r="6490" spans="1:6" ht="25.5" x14ac:dyDescent="0.25">
      <c r="A6490" s="73">
        <v>91934</v>
      </c>
      <c r="B6490" s="74" t="s">
        <v>6236</v>
      </c>
      <c r="C6490" s="73" t="s">
        <v>59</v>
      </c>
      <c r="D6490" s="75">
        <v>26</v>
      </c>
      <c r="E6490" s="75">
        <v>25.48</v>
      </c>
      <c r="F6490" s="73" t="s">
        <v>17</v>
      </c>
    </row>
    <row r="6491" spans="1:6" ht="25.5" x14ac:dyDescent="0.25">
      <c r="A6491" s="73">
        <v>91935</v>
      </c>
      <c r="B6491" s="74" t="s">
        <v>379</v>
      </c>
      <c r="C6491" s="73" t="s">
        <v>59</v>
      </c>
      <c r="D6491" s="75">
        <v>27.22</v>
      </c>
      <c r="E6491" s="75">
        <v>26.7</v>
      </c>
      <c r="F6491" s="73" t="s">
        <v>17</v>
      </c>
    </row>
    <row r="6492" spans="1:6" ht="38.25" x14ac:dyDescent="0.25">
      <c r="A6492" s="73">
        <v>92210</v>
      </c>
      <c r="B6492" s="74" t="s">
        <v>6237</v>
      </c>
      <c r="C6492" s="73" t="s">
        <v>59</v>
      </c>
      <c r="D6492" s="75">
        <v>166.18</v>
      </c>
      <c r="E6492" s="75">
        <v>164.44</v>
      </c>
      <c r="F6492" s="73" t="s">
        <v>17</v>
      </c>
    </row>
    <row r="6493" spans="1:6" ht="38.25" x14ac:dyDescent="0.25">
      <c r="A6493" s="73">
        <v>92211</v>
      </c>
      <c r="B6493" s="74" t="s">
        <v>6238</v>
      </c>
      <c r="C6493" s="73" t="s">
        <v>59</v>
      </c>
      <c r="D6493" s="75">
        <v>202.07</v>
      </c>
      <c r="E6493" s="75">
        <v>199.84</v>
      </c>
      <c r="F6493" s="73" t="s">
        <v>17</v>
      </c>
    </row>
    <row r="6494" spans="1:6" ht="38.25" x14ac:dyDescent="0.25">
      <c r="A6494" s="73">
        <v>92212</v>
      </c>
      <c r="B6494" s="74" t="s">
        <v>6239</v>
      </c>
      <c r="C6494" s="73" t="s">
        <v>59</v>
      </c>
      <c r="D6494" s="75">
        <v>309.27999999999997</v>
      </c>
      <c r="E6494" s="75">
        <v>306.56</v>
      </c>
      <c r="F6494" s="73" t="s">
        <v>17</v>
      </c>
    </row>
    <row r="6495" spans="1:6" ht="38.25" x14ac:dyDescent="0.25">
      <c r="A6495" s="73">
        <v>92213</v>
      </c>
      <c r="B6495" s="74" t="s">
        <v>6240</v>
      </c>
      <c r="C6495" s="73" t="s">
        <v>59</v>
      </c>
      <c r="D6495" s="75">
        <v>411.91</v>
      </c>
      <c r="E6495" s="75">
        <v>408.68</v>
      </c>
      <c r="F6495" s="73" t="s">
        <v>17</v>
      </c>
    </row>
    <row r="6496" spans="1:6" ht="38.25" x14ac:dyDescent="0.25">
      <c r="A6496" s="73">
        <v>92214</v>
      </c>
      <c r="B6496" s="74" t="s">
        <v>6241</v>
      </c>
      <c r="C6496" s="73" t="s">
        <v>59</v>
      </c>
      <c r="D6496" s="75">
        <v>499.11</v>
      </c>
      <c r="E6496" s="75">
        <v>495.39</v>
      </c>
      <c r="F6496" s="73" t="s">
        <v>17</v>
      </c>
    </row>
    <row r="6497" spans="1:6" ht="38.25" x14ac:dyDescent="0.25">
      <c r="A6497" s="73">
        <v>92215</v>
      </c>
      <c r="B6497" s="74" t="s">
        <v>6242</v>
      </c>
      <c r="C6497" s="73" t="s">
        <v>59</v>
      </c>
      <c r="D6497" s="75">
        <v>573.25</v>
      </c>
      <c r="E6497" s="75">
        <v>569.02</v>
      </c>
      <c r="F6497" s="73" t="s">
        <v>17</v>
      </c>
    </row>
    <row r="6498" spans="1:6" ht="38.25" x14ac:dyDescent="0.25">
      <c r="A6498" s="73">
        <v>92216</v>
      </c>
      <c r="B6498" s="74" t="s">
        <v>6243</v>
      </c>
      <c r="C6498" s="73" t="s">
        <v>59</v>
      </c>
      <c r="D6498" s="75">
        <v>594.54999999999995</v>
      </c>
      <c r="E6498" s="75">
        <v>589.79999999999995</v>
      </c>
      <c r="F6498" s="73" t="s">
        <v>17</v>
      </c>
    </row>
    <row r="6499" spans="1:6" ht="38.25" x14ac:dyDescent="0.25">
      <c r="A6499" s="73">
        <v>92219</v>
      </c>
      <c r="B6499" s="74" t="s">
        <v>6244</v>
      </c>
      <c r="C6499" s="73" t="s">
        <v>59</v>
      </c>
      <c r="D6499" s="75">
        <v>169.84</v>
      </c>
      <c r="E6499" s="75">
        <v>167.92</v>
      </c>
      <c r="F6499" s="73" t="s">
        <v>17</v>
      </c>
    </row>
    <row r="6500" spans="1:6" ht="38.25" x14ac:dyDescent="0.25">
      <c r="A6500" s="73">
        <v>92220</v>
      </c>
      <c r="B6500" s="74" t="s">
        <v>6245</v>
      </c>
      <c r="C6500" s="73" t="s">
        <v>59</v>
      </c>
      <c r="D6500" s="75">
        <v>206.81</v>
      </c>
      <c r="E6500" s="75">
        <v>204.35</v>
      </c>
      <c r="F6500" s="73" t="s">
        <v>17</v>
      </c>
    </row>
    <row r="6501" spans="1:6" ht="38.25" x14ac:dyDescent="0.25">
      <c r="A6501" s="73">
        <v>92221</v>
      </c>
      <c r="B6501" s="74" t="s">
        <v>6246</v>
      </c>
      <c r="C6501" s="73" t="s">
        <v>59</v>
      </c>
      <c r="D6501" s="75">
        <v>315.10000000000002</v>
      </c>
      <c r="E6501" s="75">
        <v>312.11</v>
      </c>
      <c r="F6501" s="73" t="s">
        <v>17</v>
      </c>
    </row>
    <row r="6502" spans="1:6" ht="38.25" x14ac:dyDescent="0.25">
      <c r="A6502" s="73">
        <v>92222</v>
      </c>
      <c r="B6502" s="74" t="s">
        <v>6247</v>
      </c>
      <c r="C6502" s="73" t="s">
        <v>59</v>
      </c>
      <c r="D6502" s="75">
        <v>418.82</v>
      </c>
      <c r="E6502" s="75">
        <v>415.26</v>
      </c>
      <c r="F6502" s="73" t="s">
        <v>17</v>
      </c>
    </row>
    <row r="6503" spans="1:6" ht="38.25" x14ac:dyDescent="0.25">
      <c r="A6503" s="73">
        <v>92223</v>
      </c>
      <c r="B6503" s="74" t="s">
        <v>6248</v>
      </c>
      <c r="C6503" s="73" t="s">
        <v>59</v>
      </c>
      <c r="D6503" s="75">
        <v>507.12</v>
      </c>
      <c r="E6503" s="75">
        <v>503</v>
      </c>
      <c r="F6503" s="73" t="s">
        <v>17</v>
      </c>
    </row>
    <row r="6504" spans="1:6" ht="38.25" x14ac:dyDescent="0.25">
      <c r="A6504" s="73">
        <v>92224</v>
      </c>
      <c r="B6504" s="74" t="s">
        <v>6249</v>
      </c>
      <c r="C6504" s="73" t="s">
        <v>59</v>
      </c>
      <c r="D6504" s="75">
        <v>582.39</v>
      </c>
      <c r="E6504" s="75">
        <v>577.71</v>
      </c>
      <c r="F6504" s="73" t="s">
        <v>17</v>
      </c>
    </row>
    <row r="6505" spans="1:6" ht="38.25" x14ac:dyDescent="0.25">
      <c r="A6505" s="73">
        <v>92226</v>
      </c>
      <c r="B6505" s="74" t="s">
        <v>6250</v>
      </c>
      <c r="C6505" s="73" t="s">
        <v>59</v>
      </c>
      <c r="D6505" s="75">
        <v>604.77</v>
      </c>
      <c r="E6505" s="75">
        <v>599.52</v>
      </c>
      <c r="F6505" s="73" t="s">
        <v>17</v>
      </c>
    </row>
    <row r="6506" spans="1:6" x14ac:dyDescent="0.25">
      <c r="A6506" s="73">
        <v>92272</v>
      </c>
      <c r="B6506" s="74" t="s">
        <v>6251</v>
      </c>
      <c r="C6506" s="73" t="s">
        <v>59</v>
      </c>
      <c r="D6506" s="75">
        <v>38.229999999999997</v>
      </c>
      <c r="E6506" s="75">
        <v>37.57</v>
      </c>
      <c r="F6506" s="73" t="s">
        <v>17</v>
      </c>
    </row>
    <row r="6507" spans="1:6" ht="25.5" x14ac:dyDescent="0.25">
      <c r="A6507" s="73">
        <v>92273</v>
      </c>
      <c r="B6507" s="74" t="s">
        <v>6252</v>
      </c>
      <c r="C6507" s="73" t="s">
        <v>59</v>
      </c>
      <c r="D6507" s="75">
        <v>15.44</v>
      </c>
      <c r="E6507" s="75">
        <v>15.05</v>
      </c>
      <c r="F6507" s="73" t="s">
        <v>17</v>
      </c>
    </row>
    <row r="6508" spans="1:6" ht="25.5" x14ac:dyDescent="0.25">
      <c r="A6508" s="73">
        <v>92275</v>
      </c>
      <c r="B6508" s="74" t="s">
        <v>6253</v>
      </c>
      <c r="C6508" s="73" t="s">
        <v>59</v>
      </c>
      <c r="D6508" s="75">
        <v>59.81</v>
      </c>
      <c r="E6508" s="75">
        <v>59.61</v>
      </c>
      <c r="F6508" s="73" t="s">
        <v>17</v>
      </c>
    </row>
    <row r="6509" spans="1:6" ht="25.5" x14ac:dyDescent="0.25">
      <c r="A6509" s="73">
        <v>92276</v>
      </c>
      <c r="B6509" s="74" t="s">
        <v>6254</v>
      </c>
      <c r="C6509" s="73" t="s">
        <v>59</v>
      </c>
      <c r="D6509" s="75">
        <v>75.959999999999994</v>
      </c>
      <c r="E6509" s="75">
        <v>75.709999999999994</v>
      </c>
      <c r="F6509" s="73" t="s">
        <v>17</v>
      </c>
    </row>
    <row r="6510" spans="1:6" ht="25.5" x14ac:dyDescent="0.25">
      <c r="A6510" s="73">
        <v>92277</v>
      </c>
      <c r="B6510" s="74" t="s">
        <v>6255</v>
      </c>
      <c r="C6510" s="73" t="s">
        <v>59</v>
      </c>
      <c r="D6510" s="75">
        <v>109.72</v>
      </c>
      <c r="E6510" s="75">
        <v>109.4</v>
      </c>
      <c r="F6510" s="73" t="s">
        <v>17</v>
      </c>
    </row>
    <row r="6511" spans="1:6" ht="25.5" x14ac:dyDescent="0.25">
      <c r="A6511" s="73">
        <v>92278</v>
      </c>
      <c r="B6511" s="74" t="s">
        <v>6256</v>
      </c>
      <c r="C6511" s="73" t="s">
        <v>59</v>
      </c>
      <c r="D6511" s="75">
        <v>147.62</v>
      </c>
      <c r="E6511" s="75">
        <v>147.22</v>
      </c>
      <c r="F6511" s="73" t="s">
        <v>17</v>
      </c>
    </row>
    <row r="6512" spans="1:6" ht="25.5" x14ac:dyDescent="0.25">
      <c r="A6512" s="73">
        <v>92279</v>
      </c>
      <c r="B6512" s="74" t="s">
        <v>6257</v>
      </c>
      <c r="C6512" s="73" t="s">
        <v>59</v>
      </c>
      <c r="D6512" s="75">
        <v>213.34</v>
      </c>
      <c r="E6512" s="75">
        <v>212.83</v>
      </c>
      <c r="F6512" s="73" t="s">
        <v>17</v>
      </c>
    </row>
    <row r="6513" spans="1:6" ht="25.5" x14ac:dyDescent="0.25">
      <c r="A6513" s="73">
        <v>92280</v>
      </c>
      <c r="B6513" s="74" t="s">
        <v>6258</v>
      </c>
      <c r="C6513" s="73" t="s">
        <v>59</v>
      </c>
      <c r="D6513" s="75">
        <v>299.45999999999998</v>
      </c>
      <c r="E6513" s="75">
        <v>298.83</v>
      </c>
      <c r="F6513" s="73" t="s">
        <v>17</v>
      </c>
    </row>
    <row r="6514" spans="1:6" ht="38.25" x14ac:dyDescent="0.25">
      <c r="A6514" s="73">
        <v>92281</v>
      </c>
      <c r="B6514" s="74" t="s">
        <v>6259</v>
      </c>
      <c r="C6514" s="73" t="s">
        <v>59</v>
      </c>
      <c r="D6514" s="75">
        <v>128.29</v>
      </c>
      <c r="E6514" s="75">
        <v>127.99</v>
      </c>
      <c r="F6514" s="73" t="s">
        <v>17</v>
      </c>
    </row>
    <row r="6515" spans="1:6" ht="38.25" x14ac:dyDescent="0.25">
      <c r="A6515" s="73">
        <v>92282</v>
      </c>
      <c r="B6515" s="74" t="s">
        <v>6260</v>
      </c>
      <c r="C6515" s="73" t="s">
        <v>59</v>
      </c>
      <c r="D6515" s="75">
        <v>147.21</v>
      </c>
      <c r="E6515" s="75">
        <v>146.86000000000001</v>
      </c>
      <c r="F6515" s="73" t="s">
        <v>17</v>
      </c>
    </row>
    <row r="6516" spans="1:6" ht="38.25" x14ac:dyDescent="0.25">
      <c r="A6516" s="73">
        <v>92283</v>
      </c>
      <c r="B6516" s="74" t="s">
        <v>6261</v>
      </c>
      <c r="C6516" s="73" t="s">
        <v>59</v>
      </c>
      <c r="D6516" s="75">
        <v>199.7</v>
      </c>
      <c r="E6516" s="75">
        <v>199.28</v>
      </c>
      <c r="F6516" s="73" t="s">
        <v>17</v>
      </c>
    </row>
    <row r="6517" spans="1:6" ht="38.25" x14ac:dyDescent="0.25">
      <c r="A6517" s="73">
        <v>92284</v>
      </c>
      <c r="B6517" s="74" t="s">
        <v>6262</v>
      </c>
      <c r="C6517" s="73" t="s">
        <v>59</v>
      </c>
      <c r="D6517" s="75">
        <v>250.15</v>
      </c>
      <c r="E6517" s="75">
        <v>249.66</v>
      </c>
      <c r="F6517" s="73" t="s">
        <v>17</v>
      </c>
    </row>
    <row r="6518" spans="1:6" ht="38.25" x14ac:dyDescent="0.25">
      <c r="A6518" s="73">
        <v>92285</v>
      </c>
      <c r="B6518" s="74" t="s">
        <v>6263</v>
      </c>
      <c r="C6518" s="73" t="s">
        <v>59</v>
      </c>
      <c r="D6518" s="75">
        <v>335.83</v>
      </c>
      <c r="E6518" s="75">
        <v>335.22</v>
      </c>
      <c r="F6518" s="73" t="s">
        <v>17</v>
      </c>
    </row>
    <row r="6519" spans="1:6" ht="38.25" x14ac:dyDescent="0.25">
      <c r="A6519" s="73">
        <v>92286</v>
      </c>
      <c r="B6519" s="74" t="s">
        <v>6264</v>
      </c>
      <c r="C6519" s="73" t="s">
        <v>59</v>
      </c>
      <c r="D6519" s="75">
        <v>423.64</v>
      </c>
      <c r="E6519" s="75">
        <v>422.92</v>
      </c>
      <c r="F6519" s="73" t="s">
        <v>17</v>
      </c>
    </row>
    <row r="6520" spans="1:6" ht="38.25" x14ac:dyDescent="0.25">
      <c r="A6520" s="73">
        <v>92305</v>
      </c>
      <c r="B6520" s="74" t="s">
        <v>6265</v>
      </c>
      <c r="C6520" s="73" t="s">
        <v>59</v>
      </c>
      <c r="D6520" s="75">
        <v>40.83</v>
      </c>
      <c r="E6520" s="75">
        <v>40.21</v>
      </c>
      <c r="F6520" s="73" t="s">
        <v>17</v>
      </c>
    </row>
    <row r="6521" spans="1:6" ht="38.25" x14ac:dyDescent="0.25">
      <c r="A6521" s="73">
        <v>92306</v>
      </c>
      <c r="B6521" s="74" t="s">
        <v>6266</v>
      </c>
      <c r="C6521" s="73" t="s">
        <v>59</v>
      </c>
      <c r="D6521" s="75">
        <v>66.010000000000005</v>
      </c>
      <c r="E6521" s="75">
        <v>65.290000000000006</v>
      </c>
      <c r="F6521" s="73" t="s">
        <v>17</v>
      </c>
    </row>
    <row r="6522" spans="1:6" ht="38.25" x14ac:dyDescent="0.25">
      <c r="A6522" s="73">
        <v>92307</v>
      </c>
      <c r="B6522" s="74" t="s">
        <v>6267</v>
      </c>
      <c r="C6522" s="73" t="s">
        <v>59</v>
      </c>
      <c r="D6522" s="75">
        <v>82.45</v>
      </c>
      <c r="E6522" s="75">
        <v>81.650000000000006</v>
      </c>
      <c r="F6522" s="73" t="s">
        <v>17</v>
      </c>
    </row>
    <row r="6523" spans="1:6" ht="38.25" x14ac:dyDescent="0.25">
      <c r="A6523" s="73">
        <v>92308</v>
      </c>
      <c r="B6523" s="74" t="s">
        <v>6268</v>
      </c>
      <c r="C6523" s="73" t="s">
        <v>59</v>
      </c>
      <c r="D6523" s="75">
        <v>58.69</v>
      </c>
      <c r="E6523" s="75">
        <v>57.73</v>
      </c>
      <c r="F6523" s="73" t="s">
        <v>17</v>
      </c>
    </row>
    <row r="6524" spans="1:6" ht="38.25" x14ac:dyDescent="0.25">
      <c r="A6524" s="73">
        <v>92309</v>
      </c>
      <c r="B6524" s="74" t="s">
        <v>6269</v>
      </c>
      <c r="C6524" s="73" t="s">
        <v>59</v>
      </c>
      <c r="D6524" s="75">
        <v>137.58000000000001</v>
      </c>
      <c r="E6524" s="75">
        <v>136.51</v>
      </c>
      <c r="F6524" s="73" t="s">
        <v>17</v>
      </c>
    </row>
    <row r="6525" spans="1:6" ht="38.25" x14ac:dyDescent="0.25">
      <c r="A6525" s="73">
        <v>92310</v>
      </c>
      <c r="B6525" s="74" t="s">
        <v>6270</v>
      </c>
      <c r="C6525" s="73" t="s">
        <v>59</v>
      </c>
      <c r="D6525" s="75">
        <v>156.78</v>
      </c>
      <c r="E6525" s="75">
        <v>155.63999999999999</v>
      </c>
      <c r="F6525" s="73" t="s">
        <v>17</v>
      </c>
    </row>
    <row r="6526" spans="1:6" ht="38.25" x14ac:dyDescent="0.25">
      <c r="A6526" s="73">
        <v>92320</v>
      </c>
      <c r="B6526" s="74" t="s">
        <v>6271</v>
      </c>
      <c r="C6526" s="73" t="s">
        <v>59</v>
      </c>
      <c r="D6526" s="75">
        <v>53.56</v>
      </c>
      <c r="E6526" s="75">
        <v>51.88</v>
      </c>
      <c r="F6526" s="73" t="s">
        <v>17</v>
      </c>
    </row>
    <row r="6527" spans="1:6" ht="38.25" x14ac:dyDescent="0.25">
      <c r="A6527" s="73">
        <v>92321</v>
      </c>
      <c r="B6527" s="74" t="s">
        <v>6272</v>
      </c>
      <c r="C6527" s="73" t="s">
        <v>59</v>
      </c>
      <c r="D6527" s="75">
        <v>87.95</v>
      </c>
      <c r="E6527" s="75">
        <v>85.41</v>
      </c>
      <c r="F6527" s="73" t="s">
        <v>17</v>
      </c>
    </row>
    <row r="6528" spans="1:6" ht="38.25" x14ac:dyDescent="0.25">
      <c r="A6528" s="73">
        <v>92322</v>
      </c>
      <c r="B6528" s="74" t="s">
        <v>6273</v>
      </c>
      <c r="C6528" s="73" t="s">
        <v>59</v>
      </c>
      <c r="D6528" s="75">
        <v>112.27</v>
      </c>
      <c r="E6528" s="75">
        <v>109</v>
      </c>
      <c r="F6528" s="73" t="s">
        <v>17</v>
      </c>
    </row>
    <row r="6529" spans="1:6" ht="38.25" x14ac:dyDescent="0.25">
      <c r="A6529" s="73">
        <v>92323</v>
      </c>
      <c r="B6529" s="74" t="s">
        <v>6274</v>
      </c>
      <c r="C6529" s="73" t="s">
        <v>59</v>
      </c>
      <c r="D6529" s="75">
        <v>68.38</v>
      </c>
      <c r="E6529" s="75">
        <v>66.599999999999994</v>
      </c>
      <c r="F6529" s="73" t="s">
        <v>17</v>
      </c>
    </row>
    <row r="6530" spans="1:6" ht="38.25" x14ac:dyDescent="0.25">
      <c r="A6530" s="73">
        <v>92324</v>
      </c>
      <c r="B6530" s="74" t="s">
        <v>6275</v>
      </c>
      <c r="C6530" s="73" t="s">
        <v>59</v>
      </c>
      <c r="D6530" s="75">
        <v>156.44999999999999</v>
      </c>
      <c r="E6530" s="75">
        <v>153.82</v>
      </c>
      <c r="F6530" s="73" t="s">
        <v>17</v>
      </c>
    </row>
    <row r="6531" spans="1:6" ht="38.25" x14ac:dyDescent="0.25">
      <c r="A6531" s="73">
        <v>92325</v>
      </c>
      <c r="B6531" s="74" t="s">
        <v>6276</v>
      </c>
      <c r="C6531" s="73" t="s">
        <v>59</v>
      </c>
      <c r="D6531" s="75">
        <v>183.56</v>
      </c>
      <c r="E6531" s="75">
        <v>180.19</v>
      </c>
      <c r="F6531" s="73" t="s">
        <v>17</v>
      </c>
    </row>
    <row r="6532" spans="1:6" ht="38.25" x14ac:dyDescent="0.25">
      <c r="A6532" s="73">
        <v>92335</v>
      </c>
      <c r="B6532" s="74" t="s">
        <v>6277</v>
      </c>
      <c r="C6532" s="73" t="s">
        <v>59</v>
      </c>
      <c r="D6532" s="75">
        <v>124.68</v>
      </c>
      <c r="E6532" s="75">
        <v>123.47</v>
      </c>
      <c r="F6532" s="73" t="s">
        <v>17</v>
      </c>
    </row>
    <row r="6533" spans="1:6" ht="38.25" x14ac:dyDescent="0.25">
      <c r="A6533" s="73">
        <v>92336</v>
      </c>
      <c r="B6533" s="74" t="s">
        <v>6278</v>
      </c>
      <c r="C6533" s="73" t="s">
        <v>59</v>
      </c>
      <c r="D6533" s="75">
        <v>153.44</v>
      </c>
      <c r="E6533" s="75">
        <v>152.05000000000001</v>
      </c>
      <c r="F6533" s="73" t="s">
        <v>17</v>
      </c>
    </row>
    <row r="6534" spans="1:6" ht="38.25" x14ac:dyDescent="0.25">
      <c r="A6534" s="73">
        <v>92337</v>
      </c>
      <c r="B6534" s="74" t="s">
        <v>6279</v>
      </c>
      <c r="C6534" s="73" t="s">
        <v>59</v>
      </c>
      <c r="D6534" s="75">
        <v>202.88</v>
      </c>
      <c r="E6534" s="75">
        <v>201.3</v>
      </c>
      <c r="F6534" s="73" t="s">
        <v>17</v>
      </c>
    </row>
    <row r="6535" spans="1:6" ht="25.5" x14ac:dyDescent="0.25">
      <c r="A6535" s="73">
        <v>92338</v>
      </c>
      <c r="B6535" s="74" t="s">
        <v>6280</v>
      </c>
      <c r="C6535" s="73" t="s">
        <v>59</v>
      </c>
      <c r="D6535" s="75">
        <v>151.93</v>
      </c>
      <c r="E6535" s="75">
        <v>149.22</v>
      </c>
      <c r="F6535" s="73" t="s">
        <v>17</v>
      </c>
    </row>
    <row r="6536" spans="1:6" ht="25.5" x14ac:dyDescent="0.25">
      <c r="A6536" s="73">
        <v>92339</v>
      </c>
      <c r="B6536" s="74" t="s">
        <v>6281</v>
      </c>
      <c r="C6536" s="73" t="s">
        <v>59</v>
      </c>
      <c r="D6536" s="75">
        <v>229.35</v>
      </c>
      <c r="E6536" s="75">
        <v>226.35</v>
      </c>
      <c r="F6536" s="73" t="s">
        <v>17</v>
      </c>
    </row>
    <row r="6537" spans="1:6" ht="38.25" x14ac:dyDescent="0.25">
      <c r="A6537" s="73">
        <v>92341</v>
      </c>
      <c r="B6537" s="74" t="s">
        <v>6282</v>
      </c>
      <c r="C6537" s="73" t="s">
        <v>59</v>
      </c>
      <c r="D6537" s="75">
        <v>136.36000000000001</v>
      </c>
      <c r="E6537" s="75">
        <v>134.18</v>
      </c>
      <c r="F6537" s="73" t="s">
        <v>17</v>
      </c>
    </row>
    <row r="6538" spans="1:6" ht="38.25" x14ac:dyDescent="0.25">
      <c r="A6538" s="73">
        <v>92342</v>
      </c>
      <c r="B6538" s="74" t="s">
        <v>6283</v>
      </c>
      <c r="C6538" s="73" t="s">
        <v>59</v>
      </c>
      <c r="D6538" s="75">
        <v>165.19</v>
      </c>
      <c r="E6538" s="75">
        <v>162.83000000000001</v>
      </c>
      <c r="F6538" s="73" t="s">
        <v>17</v>
      </c>
    </row>
    <row r="6539" spans="1:6" ht="38.25" x14ac:dyDescent="0.25">
      <c r="A6539" s="73">
        <v>92343</v>
      </c>
      <c r="B6539" s="74" t="s">
        <v>863</v>
      </c>
      <c r="C6539" s="73" t="s">
        <v>59</v>
      </c>
      <c r="D6539" s="75">
        <v>214.74</v>
      </c>
      <c r="E6539" s="75">
        <v>212.18</v>
      </c>
      <c r="F6539" s="73" t="s">
        <v>17</v>
      </c>
    </row>
    <row r="6540" spans="1:6" ht="38.25" x14ac:dyDescent="0.25">
      <c r="A6540" s="73">
        <v>92359</v>
      </c>
      <c r="B6540" s="74" t="s">
        <v>6284</v>
      </c>
      <c r="C6540" s="73" t="s">
        <v>59</v>
      </c>
      <c r="D6540" s="75">
        <v>70.790000000000006</v>
      </c>
      <c r="E6540" s="75">
        <v>70.430000000000007</v>
      </c>
      <c r="F6540" s="73" t="s">
        <v>17</v>
      </c>
    </row>
    <row r="6541" spans="1:6" ht="38.25" x14ac:dyDescent="0.25">
      <c r="A6541" s="73">
        <v>92360</v>
      </c>
      <c r="B6541" s="74" t="s">
        <v>6285</v>
      </c>
      <c r="C6541" s="73" t="s">
        <v>59</v>
      </c>
      <c r="D6541" s="75">
        <v>94.61</v>
      </c>
      <c r="E6541" s="75">
        <v>94.15</v>
      </c>
      <c r="F6541" s="73" t="s">
        <v>17</v>
      </c>
    </row>
    <row r="6542" spans="1:6" ht="38.25" x14ac:dyDescent="0.25">
      <c r="A6542" s="73">
        <v>92361</v>
      </c>
      <c r="B6542" s="74" t="s">
        <v>6286</v>
      </c>
      <c r="C6542" s="73" t="s">
        <v>59</v>
      </c>
      <c r="D6542" s="75">
        <v>127.77</v>
      </c>
      <c r="E6542" s="75">
        <v>127.06</v>
      </c>
      <c r="F6542" s="73" t="s">
        <v>17</v>
      </c>
    </row>
    <row r="6543" spans="1:6" ht="38.25" x14ac:dyDescent="0.25">
      <c r="A6543" s="73">
        <v>92362</v>
      </c>
      <c r="B6543" s="74" t="s">
        <v>6287</v>
      </c>
      <c r="C6543" s="73" t="s">
        <v>59</v>
      </c>
      <c r="D6543" s="75">
        <v>204.24</v>
      </c>
      <c r="E6543" s="75">
        <v>203.31</v>
      </c>
      <c r="F6543" s="73" t="s">
        <v>17</v>
      </c>
    </row>
    <row r="6544" spans="1:6" ht="38.25" x14ac:dyDescent="0.25">
      <c r="A6544" s="73">
        <v>92364</v>
      </c>
      <c r="B6544" s="74" t="s">
        <v>6288</v>
      </c>
      <c r="C6544" s="73" t="s">
        <v>59</v>
      </c>
      <c r="D6544" s="75">
        <v>75.489999999999995</v>
      </c>
      <c r="E6544" s="75">
        <v>74.680000000000007</v>
      </c>
      <c r="F6544" s="73" t="s">
        <v>17</v>
      </c>
    </row>
    <row r="6545" spans="1:6" ht="38.25" x14ac:dyDescent="0.25">
      <c r="A6545" s="73">
        <v>92365</v>
      </c>
      <c r="B6545" s="74" t="s">
        <v>6289</v>
      </c>
      <c r="C6545" s="73" t="s">
        <v>59</v>
      </c>
      <c r="D6545" s="75">
        <v>86.99</v>
      </c>
      <c r="E6545" s="75">
        <v>86.1</v>
      </c>
      <c r="F6545" s="73" t="s">
        <v>17</v>
      </c>
    </row>
    <row r="6546" spans="1:6" ht="38.25" x14ac:dyDescent="0.25">
      <c r="A6546" s="73">
        <v>92366</v>
      </c>
      <c r="B6546" s="74" t="s">
        <v>6290</v>
      </c>
      <c r="C6546" s="73" t="s">
        <v>59</v>
      </c>
      <c r="D6546" s="75">
        <v>121.91</v>
      </c>
      <c r="E6546" s="75">
        <v>120.93</v>
      </c>
      <c r="F6546" s="73" t="s">
        <v>17</v>
      </c>
    </row>
    <row r="6547" spans="1:6" ht="38.25" x14ac:dyDescent="0.25">
      <c r="A6547" s="73">
        <v>92367</v>
      </c>
      <c r="B6547" s="74" t="s">
        <v>6291</v>
      </c>
      <c r="C6547" s="73" t="s">
        <v>59</v>
      </c>
      <c r="D6547" s="75">
        <v>150.08000000000001</v>
      </c>
      <c r="E6547" s="75">
        <v>148.97</v>
      </c>
      <c r="F6547" s="73" t="s">
        <v>17</v>
      </c>
    </row>
    <row r="6548" spans="1:6" ht="38.25" x14ac:dyDescent="0.25">
      <c r="A6548" s="73">
        <v>92368</v>
      </c>
      <c r="B6548" s="74" t="s">
        <v>6292</v>
      </c>
      <c r="C6548" s="73" t="s">
        <v>59</v>
      </c>
      <c r="D6548" s="75">
        <v>199.03</v>
      </c>
      <c r="E6548" s="75">
        <v>197.77</v>
      </c>
      <c r="F6548" s="73" t="s">
        <v>17</v>
      </c>
    </row>
    <row r="6549" spans="1:6" ht="38.25" x14ac:dyDescent="0.25">
      <c r="A6549" s="73">
        <v>92645</v>
      </c>
      <c r="B6549" s="74" t="s">
        <v>6293</v>
      </c>
      <c r="C6549" s="73" t="s">
        <v>59</v>
      </c>
      <c r="D6549" s="75">
        <v>75.13</v>
      </c>
      <c r="E6549" s="75">
        <v>74.42</v>
      </c>
      <c r="F6549" s="73" t="s">
        <v>17</v>
      </c>
    </row>
    <row r="6550" spans="1:6" ht="38.25" x14ac:dyDescent="0.25">
      <c r="A6550" s="73">
        <v>92646</v>
      </c>
      <c r="B6550" s="74" t="s">
        <v>6294</v>
      </c>
      <c r="C6550" s="73" t="s">
        <v>59</v>
      </c>
      <c r="D6550" s="75">
        <v>98.95</v>
      </c>
      <c r="E6550" s="75">
        <v>98.13</v>
      </c>
      <c r="F6550" s="73" t="s">
        <v>17</v>
      </c>
    </row>
    <row r="6551" spans="1:6" ht="38.25" x14ac:dyDescent="0.25">
      <c r="A6551" s="73">
        <v>92648</v>
      </c>
      <c r="B6551" s="74" t="s">
        <v>6295</v>
      </c>
      <c r="C6551" s="73" t="s">
        <v>59</v>
      </c>
      <c r="D6551" s="75">
        <v>108.33</v>
      </c>
      <c r="E6551" s="75">
        <v>107.4</v>
      </c>
      <c r="F6551" s="73" t="s">
        <v>17</v>
      </c>
    </row>
    <row r="6552" spans="1:6" ht="38.25" x14ac:dyDescent="0.25">
      <c r="A6552" s="73">
        <v>92649</v>
      </c>
      <c r="B6552" s="74" t="s">
        <v>6296</v>
      </c>
      <c r="C6552" s="73" t="s">
        <v>59</v>
      </c>
      <c r="D6552" s="75">
        <v>132.12</v>
      </c>
      <c r="E6552" s="75">
        <v>131.04</v>
      </c>
      <c r="F6552" s="73" t="s">
        <v>17</v>
      </c>
    </row>
    <row r="6553" spans="1:6" ht="38.25" x14ac:dyDescent="0.25">
      <c r="A6553" s="73">
        <v>92650</v>
      </c>
      <c r="B6553" s="74" t="s">
        <v>6297</v>
      </c>
      <c r="C6553" s="73" t="s">
        <v>59</v>
      </c>
      <c r="D6553" s="75">
        <v>208.58</v>
      </c>
      <c r="E6553" s="75">
        <v>207.29</v>
      </c>
      <c r="F6553" s="73" t="s">
        <v>17</v>
      </c>
    </row>
    <row r="6554" spans="1:6" ht="38.25" x14ac:dyDescent="0.25">
      <c r="A6554" s="73">
        <v>92652</v>
      </c>
      <c r="B6554" s="74" t="s">
        <v>6298</v>
      </c>
      <c r="C6554" s="73" t="s">
        <v>59</v>
      </c>
      <c r="D6554" s="75">
        <v>80.83</v>
      </c>
      <c r="E6554" s="75">
        <v>79.569999999999993</v>
      </c>
      <c r="F6554" s="73" t="s">
        <v>17</v>
      </c>
    </row>
    <row r="6555" spans="1:6" ht="38.25" x14ac:dyDescent="0.25">
      <c r="A6555" s="73">
        <v>92653</v>
      </c>
      <c r="B6555" s="74" t="s">
        <v>6299</v>
      </c>
      <c r="C6555" s="73" t="s">
        <v>59</v>
      </c>
      <c r="D6555" s="75">
        <v>92.38</v>
      </c>
      <c r="E6555" s="75">
        <v>91.05</v>
      </c>
      <c r="F6555" s="73" t="s">
        <v>17</v>
      </c>
    </row>
    <row r="6556" spans="1:6" ht="38.25" x14ac:dyDescent="0.25">
      <c r="A6556" s="73">
        <v>92654</v>
      </c>
      <c r="B6556" s="74" t="s">
        <v>6300</v>
      </c>
      <c r="C6556" s="73" t="s">
        <v>59</v>
      </c>
      <c r="D6556" s="75">
        <v>127.3</v>
      </c>
      <c r="E6556" s="75">
        <v>125.86</v>
      </c>
      <c r="F6556" s="73" t="s">
        <v>17</v>
      </c>
    </row>
    <row r="6557" spans="1:6" ht="38.25" x14ac:dyDescent="0.25">
      <c r="A6557" s="73">
        <v>92655</v>
      </c>
      <c r="B6557" s="74" t="s">
        <v>6301</v>
      </c>
      <c r="C6557" s="73" t="s">
        <v>59</v>
      </c>
      <c r="D6557" s="75">
        <v>155.58000000000001</v>
      </c>
      <c r="E6557" s="75">
        <v>154</v>
      </c>
      <c r="F6557" s="73" t="s">
        <v>17</v>
      </c>
    </row>
    <row r="6558" spans="1:6" ht="38.25" x14ac:dyDescent="0.25">
      <c r="A6558" s="73">
        <v>92656</v>
      </c>
      <c r="B6558" s="74" t="s">
        <v>6302</v>
      </c>
      <c r="C6558" s="73" t="s">
        <v>59</v>
      </c>
      <c r="D6558" s="75">
        <v>204.53</v>
      </c>
      <c r="E6558" s="75">
        <v>202.81</v>
      </c>
      <c r="F6558" s="73" t="s">
        <v>17</v>
      </c>
    </row>
    <row r="6559" spans="1:6" ht="38.25" x14ac:dyDescent="0.25">
      <c r="A6559" s="73">
        <v>92687</v>
      </c>
      <c r="B6559" s="74" t="s">
        <v>6303</v>
      </c>
      <c r="C6559" s="73" t="s">
        <v>59</v>
      </c>
      <c r="D6559" s="75">
        <v>37.270000000000003</v>
      </c>
      <c r="E6559" s="75">
        <v>36.479999999999997</v>
      </c>
      <c r="F6559" s="73" t="s">
        <v>17</v>
      </c>
    </row>
    <row r="6560" spans="1:6" ht="38.25" x14ac:dyDescent="0.25">
      <c r="A6560" s="73">
        <v>92688</v>
      </c>
      <c r="B6560" s="74" t="s">
        <v>6304</v>
      </c>
      <c r="C6560" s="73" t="s">
        <v>59</v>
      </c>
      <c r="D6560" s="75">
        <v>51.43</v>
      </c>
      <c r="E6560" s="75">
        <v>50.07</v>
      </c>
      <c r="F6560" s="73" t="s">
        <v>17</v>
      </c>
    </row>
    <row r="6561" spans="1:6" ht="38.25" x14ac:dyDescent="0.25">
      <c r="A6561" s="73">
        <v>92689</v>
      </c>
      <c r="B6561" s="74" t="s">
        <v>6305</v>
      </c>
      <c r="C6561" s="73" t="s">
        <v>59</v>
      </c>
      <c r="D6561" s="75">
        <v>53.17</v>
      </c>
      <c r="E6561" s="75">
        <v>52.35</v>
      </c>
      <c r="F6561" s="73" t="s">
        <v>17</v>
      </c>
    </row>
    <row r="6562" spans="1:6" ht="38.25" x14ac:dyDescent="0.25">
      <c r="A6562" s="73">
        <v>92690</v>
      </c>
      <c r="B6562" s="74" t="s">
        <v>6306</v>
      </c>
      <c r="C6562" s="73" t="s">
        <v>59</v>
      </c>
      <c r="D6562" s="75">
        <v>76.06</v>
      </c>
      <c r="E6562" s="75">
        <v>74.66</v>
      </c>
      <c r="F6562" s="73" t="s">
        <v>17</v>
      </c>
    </row>
    <row r="6563" spans="1:6" ht="38.25" x14ac:dyDescent="0.25">
      <c r="A6563" s="73">
        <v>92691</v>
      </c>
      <c r="B6563" s="74" t="s">
        <v>31379</v>
      </c>
      <c r="C6563" s="73" t="s">
        <v>59</v>
      </c>
      <c r="D6563" s="75">
        <v>99.63</v>
      </c>
      <c r="E6563" s="75">
        <v>96.91</v>
      </c>
      <c r="F6563" s="73" t="s">
        <v>17</v>
      </c>
    </row>
    <row r="6564" spans="1:6" ht="38.25" x14ac:dyDescent="0.25">
      <c r="A6564" s="73">
        <v>92808</v>
      </c>
      <c r="B6564" s="74" t="s">
        <v>6307</v>
      </c>
      <c r="C6564" s="73" t="s">
        <v>59</v>
      </c>
      <c r="D6564" s="75">
        <v>25.62</v>
      </c>
      <c r="E6564" s="75">
        <v>24.35</v>
      </c>
      <c r="F6564" s="73" t="s">
        <v>17</v>
      </c>
    </row>
    <row r="6565" spans="1:6" ht="38.25" x14ac:dyDescent="0.25">
      <c r="A6565" s="73">
        <v>92809</v>
      </c>
      <c r="B6565" s="74" t="s">
        <v>6308</v>
      </c>
      <c r="C6565" s="73" t="s">
        <v>59</v>
      </c>
      <c r="D6565" s="75">
        <v>35.67</v>
      </c>
      <c r="E6565" s="75">
        <v>33.93</v>
      </c>
      <c r="F6565" s="73" t="s">
        <v>17</v>
      </c>
    </row>
    <row r="6566" spans="1:6" ht="38.25" x14ac:dyDescent="0.25">
      <c r="A6566" s="73">
        <v>92810</v>
      </c>
      <c r="B6566" s="74" t="s">
        <v>6309</v>
      </c>
      <c r="C6566" s="73" t="s">
        <v>59</v>
      </c>
      <c r="D6566" s="75">
        <v>46.1</v>
      </c>
      <c r="E6566" s="75">
        <v>43.87</v>
      </c>
      <c r="F6566" s="73" t="s">
        <v>17</v>
      </c>
    </row>
    <row r="6567" spans="1:6" ht="38.25" x14ac:dyDescent="0.25">
      <c r="A6567" s="73">
        <v>92811</v>
      </c>
      <c r="B6567" s="74" t="s">
        <v>6310</v>
      </c>
      <c r="C6567" s="73" t="s">
        <v>59</v>
      </c>
      <c r="D6567" s="75">
        <v>56.75</v>
      </c>
      <c r="E6567" s="75">
        <v>54.03</v>
      </c>
      <c r="F6567" s="73" t="s">
        <v>17</v>
      </c>
    </row>
    <row r="6568" spans="1:6" ht="38.25" x14ac:dyDescent="0.25">
      <c r="A6568" s="73">
        <v>92812</v>
      </c>
      <c r="B6568" s="74" t="s">
        <v>6311</v>
      </c>
      <c r="C6568" s="73" t="s">
        <v>59</v>
      </c>
      <c r="D6568" s="75">
        <v>67.709999999999994</v>
      </c>
      <c r="E6568" s="75">
        <v>64.48</v>
      </c>
      <c r="F6568" s="73" t="s">
        <v>17</v>
      </c>
    </row>
    <row r="6569" spans="1:6" ht="38.25" x14ac:dyDescent="0.25">
      <c r="A6569" s="73">
        <v>92813</v>
      </c>
      <c r="B6569" s="74" t="s">
        <v>6312</v>
      </c>
      <c r="C6569" s="73" t="s">
        <v>59</v>
      </c>
      <c r="D6569" s="75">
        <v>78.94</v>
      </c>
      <c r="E6569" s="75">
        <v>75.22</v>
      </c>
      <c r="F6569" s="73" t="s">
        <v>17</v>
      </c>
    </row>
    <row r="6570" spans="1:6" ht="38.25" x14ac:dyDescent="0.25">
      <c r="A6570" s="73">
        <v>92814</v>
      </c>
      <c r="B6570" s="74" t="s">
        <v>6313</v>
      </c>
      <c r="C6570" s="73" t="s">
        <v>59</v>
      </c>
      <c r="D6570" s="75">
        <v>90.47</v>
      </c>
      <c r="E6570" s="75">
        <v>86.24</v>
      </c>
      <c r="F6570" s="73" t="s">
        <v>17</v>
      </c>
    </row>
    <row r="6571" spans="1:6" ht="38.25" x14ac:dyDescent="0.25">
      <c r="A6571" s="73">
        <v>92815</v>
      </c>
      <c r="B6571" s="74" t="s">
        <v>6314</v>
      </c>
      <c r="C6571" s="73" t="s">
        <v>59</v>
      </c>
      <c r="D6571" s="75">
        <v>102.23</v>
      </c>
      <c r="E6571" s="75">
        <v>97.48</v>
      </c>
      <c r="F6571" s="73" t="s">
        <v>17</v>
      </c>
    </row>
    <row r="6572" spans="1:6" ht="38.25" x14ac:dyDescent="0.25">
      <c r="A6572" s="73">
        <v>92816</v>
      </c>
      <c r="B6572" s="74" t="s">
        <v>6315</v>
      </c>
      <c r="C6572" s="73" t="s">
        <v>59</v>
      </c>
      <c r="D6572" s="75">
        <v>861.98</v>
      </c>
      <c r="E6572" s="75">
        <v>856.18</v>
      </c>
      <c r="F6572" s="73" t="s">
        <v>17</v>
      </c>
    </row>
    <row r="6573" spans="1:6" ht="38.25" x14ac:dyDescent="0.25">
      <c r="A6573" s="73">
        <v>92817</v>
      </c>
      <c r="B6573" s="74" t="s">
        <v>6316</v>
      </c>
      <c r="C6573" s="73" t="s">
        <v>59</v>
      </c>
      <c r="D6573" s="75">
        <v>126.67</v>
      </c>
      <c r="E6573" s="75">
        <v>120.87</v>
      </c>
      <c r="F6573" s="73" t="s">
        <v>17</v>
      </c>
    </row>
    <row r="6574" spans="1:6" ht="38.25" x14ac:dyDescent="0.25">
      <c r="A6574" s="73">
        <v>92818</v>
      </c>
      <c r="B6574" s="74" t="s">
        <v>6317</v>
      </c>
      <c r="C6574" s="73" t="s">
        <v>59</v>
      </c>
      <c r="D6574" s="75">
        <v>1230.6600000000001</v>
      </c>
      <c r="E6574" s="75">
        <v>1223.27</v>
      </c>
      <c r="F6574" s="73" t="s">
        <v>17</v>
      </c>
    </row>
    <row r="6575" spans="1:6" ht="38.25" x14ac:dyDescent="0.25">
      <c r="A6575" s="73">
        <v>92819</v>
      </c>
      <c r="B6575" s="74" t="s">
        <v>6318</v>
      </c>
      <c r="C6575" s="73" t="s">
        <v>59</v>
      </c>
      <c r="D6575" s="75">
        <v>165.36</v>
      </c>
      <c r="E6575" s="75">
        <v>157.97</v>
      </c>
      <c r="F6575" s="73" t="s">
        <v>17</v>
      </c>
    </row>
    <row r="6576" spans="1:6" ht="38.25" x14ac:dyDescent="0.25">
      <c r="A6576" s="73">
        <v>92820</v>
      </c>
      <c r="B6576" s="74" t="s">
        <v>6319</v>
      </c>
      <c r="C6576" s="73" t="s">
        <v>59</v>
      </c>
      <c r="D6576" s="75">
        <v>28.19</v>
      </c>
      <c r="E6576" s="75">
        <v>26.81</v>
      </c>
      <c r="F6576" s="73" t="s">
        <v>17</v>
      </c>
    </row>
    <row r="6577" spans="1:6" ht="38.25" x14ac:dyDescent="0.25">
      <c r="A6577" s="73">
        <v>92821</v>
      </c>
      <c r="B6577" s="74" t="s">
        <v>6320</v>
      </c>
      <c r="C6577" s="73" t="s">
        <v>59</v>
      </c>
      <c r="D6577" s="75">
        <v>39.33</v>
      </c>
      <c r="E6577" s="75">
        <v>37.409999999999997</v>
      </c>
      <c r="F6577" s="73" t="s">
        <v>17</v>
      </c>
    </row>
    <row r="6578" spans="1:6" ht="38.25" x14ac:dyDescent="0.25">
      <c r="A6578" s="73">
        <v>92822</v>
      </c>
      <c r="B6578" s="74" t="s">
        <v>6321</v>
      </c>
      <c r="C6578" s="73" t="s">
        <v>59</v>
      </c>
      <c r="D6578" s="75">
        <v>50.84</v>
      </c>
      <c r="E6578" s="75">
        <v>48.38</v>
      </c>
      <c r="F6578" s="73" t="s">
        <v>17</v>
      </c>
    </row>
    <row r="6579" spans="1:6" ht="38.25" x14ac:dyDescent="0.25">
      <c r="A6579" s="73">
        <v>92824</v>
      </c>
      <c r="B6579" s="74" t="s">
        <v>6322</v>
      </c>
      <c r="C6579" s="73" t="s">
        <v>59</v>
      </c>
      <c r="D6579" s="75">
        <v>62.57</v>
      </c>
      <c r="E6579" s="75">
        <v>59.58</v>
      </c>
      <c r="F6579" s="73" t="s">
        <v>17</v>
      </c>
    </row>
    <row r="6580" spans="1:6" ht="38.25" x14ac:dyDescent="0.25">
      <c r="A6580" s="73">
        <v>92825</v>
      </c>
      <c r="B6580" s="74" t="s">
        <v>6323</v>
      </c>
      <c r="C6580" s="73" t="s">
        <v>59</v>
      </c>
      <c r="D6580" s="75">
        <v>74.62</v>
      </c>
      <c r="E6580" s="75">
        <v>71.06</v>
      </c>
      <c r="F6580" s="73" t="s">
        <v>17</v>
      </c>
    </row>
    <row r="6581" spans="1:6" ht="38.25" x14ac:dyDescent="0.25">
      <c r="A6581" s="73">
        <v>92826</v>
      </c>
      <c r="B6581" s="74" t="s">
        <v>6324</v>
      </c>
      <c r="C6581" s="73" t="s">
        <v>59</v>
      </c>
      <c r="D6581" s="75">
        <v>86.95</v>
      </c>
      <c r="E6581" s="75">
        <v>82.83</v>
      </c>
      <c r="F6581" s="73" t="s">
        <v>17</v>
      </c>
    </row>
    <row r="6582" spans="1:6" ht="38.25" x14ac:dyDescent="0.25">
      <c r="A6582" s="73">
        <v>92827</v>
      </c>
      <c r="B6582" s="74" t="s">
        <v>6325</v>
      </c>
      <c r="C6582" s="73" t="s">
        <v>59</v>
      </c>
      <c r="D6582" s="75">
        <v>99.61</v>
      </c>
      <c r="E6582" s="75">
        <v>94.93</v>
      </c>
      <c r="F6582" s="73" t="s">
        <v>17</v>
      </c>
    </row>
    <row r="6583" spans="1:6" ht="38.25" x14ac:dyDescent="0.25">
      <c r="A6583" s="73">
        <v>92828</v>
      </c>
      <c r="B6583" s="74" t="s">
        <v>6326</v>
      </c>
      <c r="C6583" s="73" t="s">
        <v>59</v>
      </c>
      <c r="D6583" s="75">
        <v>112.45</v>
      </c>
      <c r="E6583" s="75">
        <v>107.2</v>
      </c>
      <c r="F6583" s="73" t="s">
        <v>17</v>
      </c>
    </row>
    <row r="6584" spans="1:6" ht="38.25" x14ac:dyDescent="0.25">
      <c r="A6584" s="73">
        <v>92829</v>
      </c>
      <c r="B6584" s="74" t="s">
        <v>6327</v>
      </c>
      <c r="C6584" s="73" t="s">
        <v>59</v>
      </c>
      <c r="D6584" s="75">
        <v>874.37</v>
      </c>
      <c r="E6584" s="75">
        <v>867.97</v>
      </c>
      <c r="F6584" s="73" t="s">
        <v>17</v>
      </c>
    </row>
    <row r="6585" spans="1:6" ht="38.25" x14ac:dyDescent="0.25">
      <c r="A6585" s="73">
        <v>92830</v>
      </c>
      <c r="B6585" s="74" t="s">
        <v>6328</v>
      </c>
      <c r="C6585" s="73" t="s">
        <v>59</v>
      </c>
      <c r="D6585" s="75">
        <v>139.06</v>
      </c>
      <c r="E6585" s="75">
        <v>132.66</v>
      </c>
      <c r="F6585" s="73" t="s">
        <v>17</v>
      </c>
    </row>
    <row r="6586" spans="1:6" ht="38.25" x14ac:dyDescent="0.25">
      <c r="A6586" s="73">
        <v>92831</v>
      </c>
      <c r="B6586" s="74" t="s">
        <v>6329</v>
      </c>
      <c r="C6586" s="73" t="s">
        <v>59</v>
      </c>
      <c r="D6586" s="75">
        <v>1246.3599999999999</v>
      </c>
      <c r="E6586" s="75">
        <v>1238.17</v>
      </c>
      <c r="F6586" s="73" t="s">
        <v>17</v>
      </c>
    </row>
    <row r="6587" spans="1:6" ht="38.25" x14ac:dyDescent="0.25">
      <c r="A6587" s="73">
        <v>92832</v>
      </c>
      <c r="B6587" s="74" t="s">
        <v>6330</v>
      </c>
      <c r="C6587" s="73" t="s">
        <v>59</v>
      </c>
      <c r="D6587" s="75">
        <v>181.06</v>
      </c>
      <c r="E6587" s="75">
        <v>172.87</v>
      </c>
      <c r="F6587" s="73" t="s">
        <v>17</v>
      </c>
    </row>
    <row r="6588" spans="1:6" ht="38.25" x14ac:dyDescent="0.25">
      <c r="A6588" s="73">
        <v>92833</v>
      </c>
      <c r="B6588" s="74" t="s">
        <v>6331</v>
      </c>
      <c r="C6588" s="73" t="s">
        <v>59</v>
      </c>
      <c r="D6588" s="75">
        <v>227.11</v>
      </c>
      <c r="E6588" s="75">
        <v>226.54</v>
      </c>
      <c r="F6588" s="73" t="s">
        <v>17</v>
      </c>
    </row>
    <row r="6589" spans="1:6" ht="38.25" x14ac:dyDescent="0.25">
      <c r="A6589" s="73">
        <v>92834</v>
      </c>
      <c r="B6589" s="74" t="s">
        <v>6332</v>
      </c>
      <c r="C6589" s="73" t="s">
        <v>59</v>
      </c>
      <c r="D6589" s="75">
        <v>20.21</v>
      </c>
      <c r="E6589" s="75">
        <v>19.64</v>
      </c>
      <c r="F6589" s="73" t="s">
        <v>17</v>
      </c>
    </row>
    <row r="6590" spans="1:6" ht="38.25" x14ac:dyDescent="0.25">
      <c r="A6590" s="73">
        <v>92835</v>
      </c>
      <c r="B6590" s="74" t="s">
        <v>6333</v>
      </c>
      <c r="C6590" s="73" t="s">
        <v>59</v>
      </c>
      <c r="D6590" s="75">
        <v>239.03</v>
      </c>
      <c r="E6590" s="75">
        <v>238.2</v>
      </c>
      <c r="F6590" s="73" t="s">
        <v>17</v>
      </c>
    </row>
    <row r="6591" spans="1:6" ht="38.25" x14ac:dyDescent="0.25">
      <c r="A6591" s="73">
        <v>92836</v>
      </c>
      <c r="B6591" s="74" t="s">
        <v>6334</v>
      </c>
      <c r="C6591" s="73" t="s">
        <v>59</v>
      </c>
      <c r="D6591" s="75">
        <v>26.82</v>
      </c>
      <c r="E6591" s="75">
        <v>25.99</v>
      </c>
      <c r="F6591" s="73" t="s">
        <v>17</v>
      </c>
    </row>
    <row r="6592" spans="1:6" ht="38.25" x14ac:dyDescent="0.25">
      <c r="A6592" s="73">
        <v>92837</v>
      </c>
      <c r="B6592" s="74" t="s">
        <v>6335</v>
      </c>
      <c r="C6592" s="73" t="s">
        <v>59</v>
      </c>
      <c r="D6592" s="75">
        <v>426.33</v>
      </c>
      <c r="E6592" s="75">
        <v>425.27</v>
      </c>
      <c r="F6592" s="73" t="s">
        <v>17</v>
      </c>
    </row>
    <row r="6593" spans="1:6" ht="38.25" x14ac:dyDescent="0.25">
      <c r="A6593" s="73">
        <v>92838</v>
      </c>
      <c r="B6593" s="74" t="s">
        <v>6336</v>
      </c>
      <c r="C6593" s="73" t="s">
        <v>59</v>
      </c>
      <c r="D6593" s="75">
        <v>33.74</v>
      </c>
      <c r="E6593" s="75">
        <v>32.68</v>
      </c>
      <c r="F6593" s="73" t="s">
        <v>17</v>
      </c>
    </row>
    <row r="6594" spans="1:6" ht="38.25" x14ac:dyDescent="0.25">
      <c r="A6594" s="73">
        <v>92839</v>
      </c>
      <c r="B6594" s="74" t="s">
        <v>6337</v>
      </c>
      <c r="C6594" s="73" t="s">
        <v>59</v>
      </c>
      <c r="D6594" s="75">
        <v>522.66</v>
      </c>
      <c r="E6594" s="75">
        <v>521.37</v>
      </c>
      <c r="F6594" s="73" t="s">
        <v>17</v>
      </c>
    </row>
    <row r="6595" spans="1:6" ht="38.25" x14ac:dyDescent="0.25">
      <c r="A6595" s="73">
        <v>92840</v>
      </c>
      <c r="B6595" s="74" t="s">
        <v>6338</v>
      </c>
      <c r="C6595" s="73" t="s">
        <v>59</v>
      </c>
      <c r="D6595" s="75">
        <v>40.94</v>
      </c>
      <c r="E6595" s="75">
        <v>39.65</v>
      </c>
      <c r="F6595" s="73" t="s">
        <v>17</v>
      </c>
    </row>
    <row r="6596" spans="1:6" ht="38.25" x14ac:dyDescent="0.25">
      <c r="A6596" s="73">
        <v>92841</v>
      </c>
      <c r="B6596" s="74" t="s">
        <v>6339</v>
      </c>
      <c r="C6596" s="73" t="s">
        <v>59</v>
      </c>
      <c r="D6596" s="75">
        <v>680.42</v>
      </c>
      <c r="E6596" s="75">
        <v>678.88</v>
      </c>
      <c r="F6596" s="73" t="s">
        <v>17</v>
      </c>
    </row>
    <row r="6597" spans="1:6" ht="38.25" x14ac:dyDescent="0.25">
      <c r="A6597" s="73">
        <v>92842</v>
      </c>
      <c r="B6597" s="74" t="s">
        <v>6340</v>
      </c>
      <c r="C6597" s="73" t="s">
        <v>59</v>
      </c>
      <c r="D6597" s="75">
        <v>51.22</v>
      </c>
      <c r="E6597" s="75">
        <v>49.68</v>
      </c>
      <c r="F6597" s="73" t="s">
        <v>17</v>
      </c>
    </row>
    <row r="6598" spans="1:6" ht="38.25" x14ac:dyDescent="0.25">
      <c r="A6598" s="73">
        <v>92843</v>
      </c>
      <c r="B6598" s="74" t="s">
        <v>6341</v>
      </c>
      <c r="C6598" s="73" t="s">
        <v>59</v>
      </c>
      <c r="D6598" s="75">
        <v>703.89</v>
      </c>
      <c r="E6598" s="75">
        <v>702.1</v>
      </c>
      <c r="F6598" s="73" t="s">
        <v>17</v>
      </c>
    </row>
    <row r="6599" spans="1:6" ht="38.25" x14ac:dyDescent="0.25">
      <c r="A6599" s="73">
        <v>92844</v>
      </c>
      <c r="B6599" s="74" t="s">
        <v>6342</v>
      </c>
      <c r="C6599" s="73" t="s">
        <v>59</v>
      </c>
      <c r="D6599" s="75">
        <v>60.78</v>
      </c>
      <c r="E6599" s="75">
        <v>58.99</v>
      </c>
      <c r="F6599" s="73" t="s">
        <v>17</v>
      </c>
    </row>
    <row r="6600" spans="1:6" ht="38.25" x14ac:dyDescent="0.25">
      <c r="A6600" s="73">
        <v>92845</v>
      </c>
      <c r="B6600" s="74" t="s">
        <v>6343</v>
      </c>
      <c r="C6600" s="73" t="s">
        <v>59</v>
      </c>
      <c r="D6600" s="75">
        <v>1044.8</v>
      </c>
      <c r="E6600" s="75">
        <v>1042.77</v>
      </c>
      <c r="F6600" s="73" t="s">
        <v>17</v>
      </c>
    </row>
    <row r="6601" spans="1:6" ht="38.25" x14ac:dyDescent="0.25">
      <c r="A6601" s="73">
        <v>92846</v>
      </c>
      <c r="B6601" s="74" t="s">
        <v>6344</v>
      </c>
      <c r="C6601" s="73" t="s">
        <v>59</v>
      </c>
      <c r="D6601" s="75">
        <v>69.680000000000007</v>
      </c>
      <c r="E6601" s="75">
        <v>67.650000000000006</v>
      </c>
      <c r="F6601" s="73" t="s">
        <v>17</v>
      </c>
    </row>
    <row r="6602" spans="1:6" ht="38.25" x14ac:dyDescent="0.25">
      <c r="A6602" s="73">
        <v>92847</v>
      </c>
      <c r="B6602" s="74" t="s">
        <v>6345</v>
      </c>
      <c r="C6602" s="73" t="s">
        <v>59</v>
      </c>
      <c r="D6602" s="75">
        <v>1070.8800000000001</v>
      </c>
      <c r="E6602" s="75">
        <v>1068.5999999999999</v>
      </c>
      <c r="F6602" s="73" t="s">
        <v>17</v>
      </c>
    </row>
    <row r="6603" spans="1:6" ht="38.25" x14ac:dyDescent="0.25">
      <c r="A6603" s="73">
        <v>92848</v>
      </c>
      <c r="B6603" s="74" t="s">
        <v>6346</v>
      </c>
      <c r="C6603" s="73" t="s">
        <v>59</v>
      </c>
      <c r="D6603" s="75">
        <v>81.97</v>
      </c>
      <c r="E6603" s="75">
        <v>79.69</v>
      </c>
      <c r="F6603" s="73" t="s">
        <v>17</v>
      </c>
    </row>
    <row r="6604" spans="1:6" ht="38.25" x14ac:dyDescent="0.25">
      <c r="A6604" s="73">
        <v>92849</v>
      </c>
      <c r="B6604" s="74" t="s">
        <v>6347</v>
      </c>
      <c r="C6604" s="73" t="s">
        <v>59</v>
      </c>
      <c r="D6604" s="75">
        <v>229.69</v>
      </c>
      <c r="E6604" s="75">
        <v>228.99</v>
      </c>
      <c r="F6604" s="73" t="s">
        <v>17</v>
      </c>
    </row>
    <row r="6605" spans="1:6" ht="38.25" x14ac:dyDescent="0.25">
      <c r="A6605" s="73">
        <v>92850</v>
      </c>
      <c r="B6605" s="74" t="s">
        <v>6348</v>
      </c>
      <c r="C6605" s="73" t="s">
        <v>59</v>
      </c>
      <c r="D6605" s="75">
        <v>22.79</v>
      </c>
      <c r="E6605" s="75">
        <v>22.09</v>
      </c>
      <c r="F6605" s="73" t="s">
        <v>17</v>
      </c>
    </row>
    <row r="6606" spans="1:6" ht="38.25" x14ac:dyDescent="0.25">
      <c r="A6606" s="73">
        <v>92851</v>
      </c>
      <c r="B6606" s="74" t="s">
        <v>6349</v>
      </c>
      <c r="C6606" s="73" t="s">
        <v>59</v>
      </c>
      <c r="D6606" s="75">
        <v>242.68</v>
      </c>
      <c r="E6606" s="75">
        <v>241.67</v>
      </c>
      <c r="F6606" s="73" t="s">
        <v>17</v>
      </c>
    </row>
    <row r="6607" spans="1:6" ht="38.25" x14ac:dyDescent="0.25">
      <c r="A6607" s="73">
        <v>92852</v>
      </c>
      <c r="B6607" s="74" t="s">
        <v>6350</v>
      </c>
      <c r="C6607" s="73" t="s">
        <v>59</v>
      </c>
      <c r="D6607" s="75">
        <v>30.47</v>
      </c>
      <c r="E6607" s="75">
        <v>29.46</v>
      </c>
      <c r="F6607" s="73" t="s">
        <v>17</v>
      </c>
    </row>
    <row r="6608" spans="1:6" ht="38.25" x14ac:dyDescent="0.25">
      <c r="A6608" s="73">
        <v>92853</v>
      </c>
      <c r="B6608" s="74" t="s">
        <v>6351</v>
      </c>
      <c r="C6608" s="73" t="s">
        <v>59</v>
      </c>
      <c r="D6608" s="75">
        <v>431.08</v>
      </c>
      <c r="E6608" s="75">
        <v>429.78</v>
      </c>
      <c r="F6608" s="73" t="s">
        <v>17</v>
      </c>
    </row>
    <row r="6609" spans="1:6" ht="38.25" x14ac:dyDescent="0.25">
      <c r="A6609" s="73">
        <v>92854</v>
      </c>
      <c r="B6609" s="74" t="s">
        <v>6352</v>
      </c>
      <c r="C6609" s="73" t="s">
        <v>59</v>
      </c>
      <c r="D6609" s="75">
        <v>38.49</v>
      </c>
      <c r="E6609" s="75">
        <v>37.19</v>
      </c>
      <c r="F6609" s="73" t="s">
        <v>17</v>
      </c>
    </row>
    <row r="6610" spans="1:6" ht="38.25" x14ac:dyDescent="0.25">
      <c r="A6610" s="73">
        <v>92855</v>
      </c>
      <c r="B6610" s="74" t="s">
        <v>6353</v>
      </c>
      <c r="C6610" s="73" t="s">
        <v>59</v>
      </c>
      <c r="D6610" s="75">
        <v>528.49</v>
      </c>
      <c r="E6610" s="75">
        <v>526.9</v>
      </c>
      <c r="F6610" s="73" t="s">
        <v>17</v>
      </c>
    </row>
    <row r="6611" spans="1:6" ht="38.25" x14ac:dyDescent="0.25">
      <c r="A6611" s="73">
        <v>92856</v>
      </c>
      <c r="B6611" s="74" t="s">
        <v>6354</v>
      </c>
      <c r="C6611" s="73" t="s">
        <v>59</v>
      </c>
      <c r="D6611" s="75">
        <v>46.77</v>
      </c>
      <c r="E6611" s="75">
        <v>45.18</v>
      </c>
      <c r="F6611" s="73" t="s">
        <v>17</v>
      </c>
    </row>
    <row r="6612" spans="1:6" ht="38.25" x14ac:dyDescent="0.25">
      <c r="A6612" s="73">
        <v>92857</v>
      </c>
      <c r="B6612" s="74" t="s">
        <v>6355</v>
      </c>
      <c r="C6612" s="73" t="s">
        <v>59</v>
      </c>
      <c r="D6612" s="75">
        <v>687.36</v>
      </c>
      <c r="E6612" s="75">
        <v>685.47</v>
      </c>
      <c r="F6612" s="73" t="s">
        <v>17</v>
      </c>
    </row>
    <row r="6613" spans="1:6" ht="38.25" x14ac:dyDescent="0.25">
      <c r="A6613" s="73">
        <v>92858</v>
      </c>
      <c r="B6613" s="74" t="s">
        <v>6356</v>
      </c>
      <c r="C6613" s="73" t="s">
        <v>59</v>
      </c>
      <c r="D6613" s="75">
        <v>58.16</v>
      </c>
      <c r="E6613" s="75">
        <v>56.27</v>
      </c>
      <c r="F6613" s="73" t="s">
        <v>17</v>
      </c>
    </row>
    <row r="6614" spans="1:6" ht="38.25" x14ac:dyDescent="0.25">
      <c r="A6614" s="73">
        <v>92859</v>
      </c>
      <c r="B6614" s="74" t="s">
        <v>6357</v>
      </c>
      <c r="C6614" s="73" t="s">
        <v>59</v>
      </c>
      <c r="D6614" s="75">
        <v>711.93</v>
      </c>
      <c r="E6614" s="75">
        <v>709.74</v>
      </c>
      <c r="F6614" s="73" t="s">
        <v>17</v>
      </c>
    </row>
    <row r="6615" spans="1:6" ht="38.25" x14ac:dyDescent="0.25">
      <c r="A6615" s="73">
        <v>92860</v>
      </c>
      <c r="B6615" s="74" t="s">
        <v>6358</v>
      </c>
      <c r="C6615" s="73" t="s">
        <v>59</v>
      </c>
      <c r="D6615" s="75">
        <v>68.819999999999993</v>
      </c>
      <c r="E6615" s="75">
        <v>66.63</v>
      </c>
      <c r="F6615" s="73" t="s">
        <v>17</v>
      </c>
    </row>
    <row r="6616" spans="1:6" ht="38.25" x14ac:dyDescent="0.25">
      <c r="A6616" s="73">
        <v>92861</v>
      </c>
      <c r="B6616" s="74" t="s">
        <v>6359</v>
      </c>
      <c r="C6616" s="73" t="s">
        <v>59</v>
      </c>
      <c r="D6616" s="75">
        <v>1053.92</v>
      </c>
      <c r="E6616" s="75">
        <v>1051.44</v>
      </c>
      <c r="F6616" s="73" t="s">
        <v>17</v>
      </c>
    </row>
    <row r="6617" spans="1:6" ht="38.25" x14ac:dyDescent="0.25">
      <c r="A6617" s="73">
        <v>92862</v>
      </c>
      <c r="B6617" s="74" t="s">
        <v>6360</v>
      </c>
      <c r="C6617" s="73" t="s">
        <v>59</v>
      </c>
      <c r="D6617" s="75">
        <v>78.8</v>
      </c>
      <c r="E6617" s="75">
        <v>76.319999999999993</v>
      </c>
      <c r="F6617" s="73" t="s">
        <v>17</v>
      </c>
    </row>
    <row r="6618" spans="1:6" ht="38.25" x14ac:dyDescent="0.25">
      <c r="A6618" s="73">
        <v>92863</v>
      </c>
      <c r="B6618" s="74" t="s">
        <v>6361</v>
      </c>
      <c r="C6618" s="73" t="s">
        <v>59</v>
      </c>
      <c r="D6618" s="75">
        <v>1081.0899999999999</v>
      </c>
      <c r="E6618" s="75">
        <v>1078.31</v>
      </c>
      <c r="F6618" s="73" t="s">
        <v>17</v>
      </c>
    </row>
    <row r="6619" spans="1:6" ht="38.25" x14ac:dyDescent="0.25">
      <c r="A6619" s="73">
        <v>92864</v>
      </c>
      <c r="B6619" s="74" t="s">
        <v>6362</v>
      </c>
      <c r="C6619" s="73" t="s">
        <v>59</v>
      </c>
      <c r="D6619" s="75">
        <v>92.18</v>
      </c>
      <c r="E6619" s="75">
        <v>89.4</v>
      </c>
      <c r="F6619" s="73" t="s">
        <v>17</v>
      </c>
    </row>
    <row r="6620" spans="1:6" ht="38.25" x14ac:dyDescent="0.25">
      <c r="A6620" s="73">
        <v>92984</v>
      </c>
      <c r="B6620" s="74" t="s">
        <v>381</v>
      </c>
      <c r="C6620" s="73" t="s">
        <v>59</v>
      </c>
      <c r="D6620" s="75">
        <v>29.69</v>
      </c>
      <c r="E6620" s="75">
        <v>29.4</v>
      </c>
      <c r="F6620" s="73" t="s">
        <v>17</v>
      </c>
    </row>
    <row r="6621" spans="1:6" ht="38.25" x14ac:dyDescent="0.25">
      <c r="A6621" s="73">
        <v>92986</v>
      </c>
      <c r="B6621" s="74" t="s">
        <v>383</v>
      </c>
      <c r="C6621" s="73" t="s">
        <v>59</v>
      </c>
      <c r="D6621" s="75">
        <v>41.01</v>
      </c>
      <c r="E6621" s="75">
        <v>40.68</v>
      </c>
      <c r="F6621" s="73" t="s">
        <v>17</v>
      </c>
    </row>
    <row r="6622" spans="1:6" ht="38.25" x14ac:dyDescent="0.25">
      <c r="A6622" s="73">
        <v>92988</v>
      </c>
      <c r="B6622" s="74" t="s">
        <v>385</v>
      </c>
      <c r="C6622" s="73" t="s">
        <v>59</v>
      </c>
      <c r="D6622" s="75">
        <v>59.49</v>
      </c>
      <c r="E6622" s="75">
        <v>59.11</v>
      </c>
      <c r="F6622" s="73" t="s">
        <v>17</v>
      </c>
    </row>
    <row r="6623" spans="1:6" ht="38.25" x14ac:dyDescent="0.25">
      <c r="A6623" s="73">
        <v>92990</v>
      </c>
      <c r="B6623" s="74" t="s">
        <v>6363</v>
      </c>
      <c r="C6623" s="73" t="s">
        <v>59</v>
      </c>
      <c r="D6623" s="75">
        <v>82.34</v>
      </c>
      <c r="E6623" s="75">
        <v>81.87</v>
      </c>
      <c r="F6623" s="73" t="s">
        <v>17</v>
      </c>
    </row>
    <row r="6624" spans="1:6" ht="38.25" x14ac:dyDescent="0.25">
      <c r="A6624" s="73">
        <v>92992</v>
      </c>
      <c r="B6624" s="74" t="s">
        <v>6364</v>
      </c>
      <c r="C6624" s="73" t="s">
        <v>59</v>
      </c>
      <c r="D6624" s="75">
        <v>106.45</v>
      </c>
      <c r="E6624" s="75">
        <v>105.87</v>
      </c>
      <c r="F6624" s="73" t="s">
        <v>17</v>
      </c>
    </row>
    <row r="6625" spans="1:6" ht="38.25" x14ac:dyDescent="0.25">
      <c r="A6625" s="73">
        <v>92994</v>
      </c>
      <c r="B6625" s="74" t="s">
        <v>6365</v>
      </c>
      <c r="C6625" s="73" t="s">
        <v>59</v>
      </c>
      <c r="D6625" s="75">
        <v>138.32</v>
      </c>
      <c r="E6625" s="75">
        <v>137.63999999999999</v>
      </c>
      <c r="F6625" s="73" t="s">
        <v>17</v>
      </c>
    </row>
    <row r="6626" spans="1:6" ht="38.25" x14ac:dyDescent="0.25">
      <c r="A6626" s="73">
        <v>92996</v>
      </c>
      <c r="B6626" s="74" t="s">
        <v>6366</v>
      </c>
      <c r="C6626" s="73" t="s">
        <v>59</v>
      </c>
      <c r="D6626" s="75">
        <v>167.33</v>
      </c>
      <c r="E6626" s="75">
        <v>166.54</v>
      </c>
      <c r="F6626" s="73" t="s">
        <v>17</v>
      </c>
    </row>
    <row r="6627" spans="1:6" ht="38.25" x14ac:dyDescent="0.25">
      <c r="A6627" s="73">
        <v>92998</v>
      </c>
      <c r="B6627" s="74" t="s">
        <v>6367</v>
      </c>
      <c r="C6627" s="73" t="s">
        <v>59</v>
      </c>
      <c r="D6627" s="75">
        <v>205.06</v>
      </c>
      <c r="E6627" s="75">
        <v>204.12</v>
      </c>
      <c r="F6627" s="73" t="s">
        <v>17</v>
      </c>
    </row>
    <row r="6628" spans="1:6" ht="38.25" x14ac:dyDescent="0.25">
      <c r="A6628" s="73">
        <v>93000</v>
      </c>
      <c r="B6628" s="74" t="s">
        <v>6368</v>
      </c>
      <c r="C6628" s="73" t="s">
        <v>59</v>
      </c>
      <c r="D6628" s="75">
        <v>271.47000000000003</v>
      </c>
      <c r="E6628" s="75">
        <v>270.29000000000002</v>
      </c>
      <c r="F6628" s="73" t="s">
        <v>17</v>
      </c>
    </row>
    <row r="6629" spans="1:6" ht="38.25" x14ac:dyDescent="0.25">
      <c r="A6629" s="73">
        <v>93002</v>
      </c>
      <c r="B6629" s="74" t="s">
        <v>6369</v>
      </c>
      <c r="C6629" s="73" t="s">
        <v>59</v>
      </c>
      <c r="D6629" s="75">
        <v>350.98</v>
      </c>
      <c r="E6629" s="75">
        <v>349.57</v>
      </c>
      <c r="F6629" s="73" t="s">
        <v>17</v>
      </c>
    </row>
    <row r="6630" spans="1:6" ht="38.25" x14ac:dyDescent="0.25">
      <c r="A6630" s="73">
        <v>93008</v>
      </c>
      <c r="B6630" s="74" t="s">
        <v>6370</v>
      </c>
      <c r="C6630" s="73" t="s">
        <v>59</v>
      </c>
      <c r="D6630" s="75">
        <v>19.45</v>
      </c>
      <c r="E6630" s="75">
        <v>18.93</v>
      </c>
      <c r="F6630" s="73" t="s">
        <v>17</v>
      </c>
    </row>
    <row r="6631" spans="1:6" ht="38.25" x14ac:dyDescent="0.25">
      <c r="A6631" s="73">
        <v>93009</v>
      </c>
      <c r="B6631" s="74" t="s">
        <v>6371</v>
      </c>
      <c r="C6631" s="73" t="s">
        <v>59</v>
      </c>
      <c r="D6631" s="75">
        <v>28.71</v>
      </c>
      <c r="E6631" s="75">
        <v>28.1</v>
      </c>
      <c r="F6631" s="73" t="s">
        <v>17</v>
      </c>
    </row>
    <row r="6632" spans="1:6" ht="38.25" x14ac:dyDescent="0.25">
      <c r="A6632" s="73">
        <v>93010</v>
      </c>
      <c r="B6632" s="74" t="s">
        <v>6372</v>
      </c>
      <c r="C6632" s="73" t="s">
        <v>59</v>
      </c>
      <c r="D6632" s="75">
        <v>39.94</v>
      </c>
      <c r="E6632" s="75">
        <v>39.22</v>
      </c>
      <c r="F6632" s="73" t="s">
        <v>17</v>
      </c>
    </row>
    <row r="6633" spans="1:6" ht="38.25" x14ac:dyDescent="0.25">
      <c r="A6633" s="73">
        <v>93011</v>
      </c>
      <c r="B6633" s="74" t="s">
        <v>6373</v>
      </c>
      <c r="C6633" s="73" t="s">
        <v>59</v>
      </c>
      <c r="D6633" s="75">
        <v>48.81</v>
      </c>
      <c r="E6633" s="75">
        <v>48.02</v>
      </c>
      <c r="F6633" s="73" t="s">
        <v>17</v>
      </c>
    </row>
    <row r="6634" spans="1:6" ht="38.25" x14ac:dyDescent="0.25">
      <c r="A6634" s="73">
        <v>93012</v>
      </c>
      <c r="B6634" s="74" t="s">
        <v>6374</v>
      </c>
      <c r="C6634" s="73" t="s">
        <v>59</v>
      </c>
      <c r="D6634" s="75">
        <v>73.69</v>
      </c>
      <c r="E6634" s="75">
        <v>72.7</v>
      </c>
      <c r="F6634" s="73" t="s">
        <v>17</v>
      </c>
    </row>
    <row r="6635" spans="1:6" ht="25.5" x14ac:dyDescent="0.25">
      <c r="A6635" s="73">
        <v>93184</v>
      </c>
      <c r="B6635" s="74" t="s">
        <v>6375</v>
      </c>
      <c r="C6635" s="73" t="s">
        <v>59</v>
      </c>
      <c r="D6635" s="75">
        <v>31.96</v>
      </c>
      <c r="E6635" s="75">
        <v>31.28</v>
      </c>
      <c r="F6635" s="73" t="s">
        <v>17</v>
      </c>
    </row>
    <row r="6636" spans="1:6" x14ac:dyDescent="0.25">
      <c r="A6636" s="73">
        <v>93187</v>
      </c>
      <c r="B6636" s="74" t="s">
        <v>6376</v>
      </c>
      <c r="C6636" s="73" t="s">
        <v>59</v>
      </c>
      <c r="D6636" s="75">
        <v>85.5</v>
      </c>
      <c r="E6636" s="75">
        <v>82.59</v>
      </c>
      <c r="F6636" s="73" t="s">
        <v>17</v>
      </c>
    </row>
    <row r="6637" spans="1:6" ht="25.5" x14ac:dyDescent="0.25">
      <c r="A6637" s="73">
        <v>93191</v>
      </c>
      <c r="B6637" s="74" t="s">
        <v>6377</v>
      </c>
      <c r="C6637" s="73" t="s">
        <v>59</v>
      </c>
      <c r="D6637" s="75">
        <v>76.25</v>
      </c>
      <c r="E6637" s="75">
        <v>74.260000000000005</v>
      </c>
      <c r="F6637" s="73" t="s">
        <v>17</v>
      </c>
    </row>
    <row r="6638" spans="1:6" x14ac:dyDescent="0.25">
      <c r="A6638" s="73">
        <v>93194</v>
      </c>
      <c r="B6638" s="74" t="s">
        <v>6378</v>
      </c>
      <c r="C6638" s="73" t="s">
        <v>59</v>
      </c>
      <c r="D6638" s="75">
        <v>31.08</v>
      </c>
      <c r="E6638" s="75">
        <v>30.41</v>
      </c>
      <c r="F6638" s="73" t="s">
        <v>17</v>
      </c>
    </row>
    <row r="6639" spans="1:6" ht="25.5" x14ac:dyDescent="0.25">
      <c r="A6639" s="73">
        <v>93197</v>
      </c>
      <c r="B6639" s="74" t="s">
        <v>6379</v>
      </c>
      <c r="C6639" s="73" t="s">
        <v>59</v>
      </c>
      <c r="D6639" s="75">
        <v>63.75</v>
      </c>
      <c r="E6639" s="75">
        <v>61.92</v>
      </c>
      <c r="F6639" s="73" t="s">
        <v>17</v>
      </c>
    </row>
    <row r="6640" spans="1:6" ht="25.5" x14ac:dyDescent="0.25">
      <c r="A6640" s="73">
        <v>93199</v>
      </c>
      <c r="B6640" s="74" t="s">
        <v>6380</v>
      </c>
      <c r="C6640" s="73" t="s">
        <v>59</v>
      </c>
      <c r="D6640" s="75">
        <v>53.55</v>
      </c>
      <c r="E6640" s="75">
        <v>52.22</v>
      </c>
      <c r="F6640" s="73" t="s">
        <v>17</v>
      </c>
    </row>
    <row r="6641" spans="1:6" ht="25.5" x14ac:dyDescent="0.25">
      <c r="A6641" s="73">
        <v>93200</v>
      </c>
      <c r="B6641" s="74" t="s">
        <v>659</v>
      </c>
      <c r="C6641" s="73" t="s">
        <v>59</v>
      </c>
      <c r="D6641" s="75">
        <v>12.96</v>
      </c>
      <c r="E6641" s="75">
        <v>12.06</v>
      </c>
      <c r="F6641" s="73" t="s">
        <v>17</v>
      </c>
    </row>
    <row r="6642" spans="1:6" ht="25.5" x14ac:dyDescent="0.25">
      <c r="A6642" s="73">
        <v>93202</v>
      </c>
      <c r="B6642" s="74" t="s">
        <v>6381</v>
      </c>
      <c r="C6642" s="73" t="s">
        <v>59</v>
      </c>
      <c r="D6642" s="75">
        <v>30.03</v>
      </c>
      <c r="E6642" s="75">
        <v>28.33</v>
      </c>
      <c r="F6642" s="73" t="s">
        <v>17</v>
      </c>
    </row>
    <row r="6643" spans="1:6" ht="25.5" x14ac:dyDescent="0.25">
      <c r="A6643" s="73">
        <v>93203</v>
      </c>
      <c r="B6643" s="74" t="s">
        <v>6382</v>
      </c>
      <c r="C6643" s="73" t="s">
        <v>59</v>
      </c>
      <c r="D6643" s="75">
        <v>13.45</v>
      </c>
      <c r="E6643" s="75">
        <v>13.29</v>
      </c>
      <c r="F6643" s="73" t="s">
        <v>17</v>
      </c>
    </row>
    <row r="6644" spans="1:6" ht="25.5" x14ac:dyDescent="0.25">
      <c r="A6644" s="73">
        <v>93205</v>
      </c>
      <c r="B6644" s="74" t="s">
        <v>6383</v>
      </c>
      <c r="C6644" s="73" t="s">
        <v>59</v>
      </c>
      <c r="D6644" s="75">
        <v>73.72</v>
      </c>
      <c r="E6644" s="75">
        <v>71.63</v>
      </c>
      <c r="F6644" s="73" t="s">
        <v>17</v>
      </c>
    </row>
    <row r="6645" spans="1:6" ht="38.25" x14ac:dyDescent="0.25">
      <c r="A6645" s="73">
        <v>93957</v>
      </c>
      <c r="B6645" s="74" t="s">
        <v>6384</v>
      </c>
      <c r="C6645" s="73" t="s">
        <v>59</v>
      </c>
      <c r="D6645" s="75">
        <v>335.5</v>
      </c>
      <c r="E6645" s="75">
        <v>315.81</v>
      </c>
      <c r="F6645" s="73" t="s">
        <v>17</v>
      </c>
    </row>
    <row r="6646" spans="1:6" ht="38.25" x14ac:dyDescent="0.25">
      <c r="A6646" s="73">
        <v>93959</v>
      </c>
      <c r="B6646" s="74" t="s">
        <v>6385</v>
      </c>
      <c r="C6646" s="73" t="s">
        <v>59</v>
      </c>
      <c r="D6646" s="75">
        <v>270.49</v>
      </c>
      <c r="E6646" s="75">
        <v>254.98</v>
      </c>
      <c r="F6646" s="73" t="s">
        <v>17</v>
      </c>
    </row>
    <row r="6647" spans="1:6" ht="38.25" x14ac:dyDescent="0.25">
      <c r="A6647" s="73">
        <v>93961</v>
      </c>
      <c r="B6647" s="74" t="s">
        <v>6386</v>
      </c>
      <c r="C6647" s="73" t="s">
        <v>59</v>
      </c>
      <c r="D6647" s="75">
        <v>243.17</v>
      </c>
      <c r="E6647" s="75">
        <v>229.43</v>
      </c>
      <c r="F6647" s="73" t="s">
        <v>17</v>
      </c>
    </row>
    <row r="6648" spans="1:6" ht="38.25" x14ac:dyDescent="0.25">
      <c r="A6648" s="73">
        <v>93967</v>
      </c>
      <c r="B6648" s="74" t="s">
        <v>6387</v>
      </c>
      <c r="C6648" s="73" t="s">
        <v>59</v>
      </c>
      <c r="D6648" s="75">
        <v>280.02</v>
      </c>
      <c r="E6648" s="75">
        <v>264.04000000000002</v>
      </c>
      <c r="F6648" s="73" t="s">
        <v>17</v>
      </c>
    </row>
    <row r="6649" spans="1:6" ht="38.25" x14ac:dyDescent="0.25">
      <c r="A6649" s="73">
        <v>93969</v>
      </c>
      <c r="B6649" s="74" t="s">
        <v>6388</v>
      </c>
      <c r="C6649" s="73" t="s">
        <v>59</v>
      </c>
      <c r="D6649" s="75">
        <v>225.81</v>
      </c>
      <c r="E6649" s="75">
        <v>213.34</v>
      </c>
      <c r="F6649" s="73" t="s">
        <v>17</v>
      </c>
    </row>
    <row r="6650" spans="1:6" ht="38.25" x14ac:dyDescent="0.25">
      <c r="A6650" s="73">
        <v>93971</v>
      </c>
      <c r="B6650" s="74" t="s">
        <v>6389</v>
      </c>
      <c r="C6650" s="73" t="s">
        <v>59</v>
      </c>
      <c r="D6650" s="75">
        <v>203.79</v>
      </c>
      <c r="E6650" s="75">
        <v>192.77</v>
      </c>
      <c r="F6650" s="73" t="s">
        <v>17</v>
      </c>
    </row>
    <row r="6651" spans="1:6" ht="38.25" x14ac:dyDescent="0.25">
      <c r="A6651" s="73">
        <v>94219</v>
      </c>
      <c r="B6651" s="74" t="s">
        <v>6390</v>
      </c>
      <c r="C6651" s="73" t="s">
        <v>59</v>
      </c>
      <c r="D6651" s="75">
        <v>48.36</v>
      </c>
      <c r="E6651" s="75">
        <v>46.8</v>
      </c>
      <c r="F6651" s="73" t="s">
        <v>17</v>
      </c>
    </row>
    <row r="6652" spans="1:6" ht="38.25" x14ac:dyDescent="0.25">
      <c r="A6652" s="73">
        <v>94220</v>
      </c>
      <c r="B6652" s="74" t="s">
        <v>6391</v>
      </c>
      <c r="C6652" s="73" t="s">
        <v>59</v>
      </c>
      <c r="D6652" s="75">
        <v>63.03</v>
      </c>
      <c r="E6652" s="75">
        <v>61.47</v>
      </c>
      <c r="F6652" s="73" t="s">
        <v>17</v>
      </c>
    </row>
    <row r="6653" spans="1:6" ht="38.25" x14ac:dyDescent="0.25">
      <c r="A6653" s="73">
        <v>94221</v>
      </c>
      <c r="B6653" s="74" t="s">
        <v>6392</v>
      </c>
      <c r="C6653" s="73" t="s">
        <v>59</v>
      </c>
      <c r="D6653" s="75">
        <v>40.880000000000003</v>
      </c>
      <c r="E6653" s="75">
        <v>39.92</v>
      </c>
      <c r="F6653" s="73" t="s">
        <v>17</v>
      </c>
    </row>
    <row r="6654" spans="1:6" ht="38.25" x14ac:dyDescent="0.25">
      <c r="A6654" s="73">
        <v>94222</v>
      </c>
      <c r="B6654" s="74" t="s">
        <v>6393</v>
      </c>
      <c r="C6654" s="73" t="s">
        <v>59</v>
      </c>
      <c r="D6654" s="75">
        <v>55.55</v>
      </c>
      <c r="E6654" s="75">
        <v>54.59</v>
      </c>
      <c r="F6654" s="73" t="s">
        <v>17</v>
      </c>
    </row>
    <row r="6655" spans="1:6" ht="25.5" x14ac:dyDescent="0.25">
      <c r="A6655" s="73">
        <v>94223</v>
      </c>
      <c r="B6655" s="74" t="s">
        <v>6394</v>
      </c>
      <c r="C6655" s="73" t="s">
        <v>59</v>
      </c>
      <c r="D6655" s="75">
        <v>70.3</v>
      </c>
      <c r="E6655" s="75">
        <v>70</v>
      </c>
      <c r="F6655" s="73" t="s">
        <v>17</v>
      </c>
    </row>
    <row r="6656" spans="1:6" ht="25.5" x14ac:dyDescent="0.25">
      <c r="A6656" s="73">
        <v>94224</v>
      </c>
      <c r="B6656" s="74" t="s">
        <v>6395</v>
      </c>
      <c r="C6656" s="73" t="s">
        <v>59</v>
      </c>
      <c r="D6656" s="75">
        <v>29.32</v>
      </c>
      <c r="E6656" s="75">
        <v>27.36</v>
      </c>
      <c r="F6656" s="73" t="s">
        <v>17</v>
      </c>
    </row>
    <row r="6657" spans="1:6" ht="25.5" x14ac:dyDescent="0.25">
      <c r="A6657" s="73">
        <v>94227</v>
      </c>
      <c r="B6657" s="74" t="s">
        <v>6396</v>
      </c>
      <c r="C6657" s="73" t="s">
        <v>59</v>
      </c>
      <c r="D6657" s="75">
        <v>70.58</v>
      </c>
      <c r="E6657" s="75">
        <v>69.540000000000006</v>
      </c>
      <c r="F6657" s="73" t="s">
        <v>17</v>
      </c>
    </row>
    <row r="6658" spans="1:6" ht="25.5" x14ac:dyDescent="0.25">
      <c r="A6658" s="73">
        <v>94228</v>
      </c>
      <c r="B6658" s="74" t="s">
        <v>6397</v>
      </c>
      <c r="C6658" s="73" t="s">
        <v>59</v>
      </c>
      <c r="D6658" s="75">
        <v>97.2</v>
      </c>
      <c r="E6658" s="75">
        <v>95.79</v>
      </c>
      <c r="F6658" s="73" t="s">
        <v>17</v>
      </c>
    </row>
    <row r="6659" spans="1:6" ht="25.5" x14ac:dyDescent="0.25">
      <c r="A6659" s="73">
        <v>94229</v>
      </c>
      <c r="B6659" s="74" t="s">
        <v>6398</v>
      </c>
      <c r="C6659" s="73" t="s">
        <v>59</v>
      </c>
      <c r="D6659" s="75">
        <v>188.41</v>
      </c>
      <c r="E6659" s="75">
        <v>185.87</v>
      </c>
      <c r="F6659" s="73" t="s">
        <v>17</v>
      </c>
    </row>
    <row r="6660" spans="1:6" ht="25.5" x14ac:dyDescent="0.25">
      <c r="A6660" s="73">
        <v>94231</v>
      </c>
      <c r="B6660" s="74" t="s">
        <v>6399</v>
      </c>
      <c r="C6660" s="73" t="s">
        <v>59</v>
      </c>
      <c r="D6660" s="75">
        <v>56.27</v>
      </c>
      <c r="E6660" s="75">
        <v>55.56</v>
      </c>
      <c r="F6660" s="73" t="s">
        <v>17</v>
      </c>
    </row>
    <row r="6661" spans="1:6" ht="25.5" x14ac:dyDescent="0.25">
      <c r="A6661" s="73">
        <v>94263</v>
      </c>
      <c r="B6661" s="74" t="s">
        <v>31380</v>
      </c>
      <c r="C6661" s="73" t="s">
        <v>59</v>
      </c>
      <c r="D6661" s="75">
        <v>37.06</v>
      </c>
      <c r="E6661" s="75">
        <v>35.630000000000003</v>
      </c>
      <c r="F6661" s="73" t="s">
        <v>17</v>
      </c>
    </row>
    <row r="6662" spans="1:6" ht="25.5" x14ac:dyDescent="0.25">
      <c r="A6662" s="73">
        <v>94264</v>
      </c>
      <c r="B6662" s="74" t="s">
        <v>31381</v>
      </c>
      <c r="C6662" s="73" t="s">
        <v>59</v>
      </c>
      <c r="D6662" s="75">
        <v>42.04</v>
      </c>
      <c r="E6662" s="75">
        <v>40.24</v>
      </c>
      <c r="F6662" s="73" t="s">
        <v>17</v>
      </c>
    </row>
    <row r="6663" spans="1:6" ht="25.5" x14ac:dyDescent="0.25">
      <c r="A6663" s="73">
        <v>94265</v>
      </c>
      <c r="B6663" s="74" t="s">
        <v>31382</v>
      </c>
      <c r="C6663" s="73" t="s">
        <v>59</v>
      </c>
      <c r="D6663" s="75">
        <v>50.24</v>
      </c>
      <c r="E6663" s="75">
        <v>48.69</v>
      </c>
      <c r="F6663" s="73" t="s">
        <v>17</v>
      </c>
    </row>
    <row r="6664" spans="1:6" ht="25.5" x14ac:dyDescent="0.25">
      <c r="A6664" s="73">
        <v>94266</v>
      </c>
      <c r="B6664" s="74" t="s">
        <v>31383</v>
      </c>
      <c r="C6664" s="73" t="s">
        <v>59</v>
      </c>
      <c r="D6664" s="75">
        <v>55.95</v>
      </c>
      <c r="E6664" s="75">
        <v>53.97</v>
      </c>
      <c r="F6664" s="73" t="s">
        <v>17</v>
      </c>
    </row>
    <row r="6665" spans="1:6" ht="38.25" x14ac:dyDescent="0.25">
      <c r="A6665" s="73">
        <v>94267</v>
      </c>
      <c r="B6665" s="74" t="s">
        <v>31384</v>
      </c>
      <c r="C6665" s="73" t="s">
        <v>59</v>
      </c>
      <c r="D6665" s="75">
        <v>60.81</v>
      </c>
      <c r="E6665" s="75">
        <v>59.17</v>
      </c>
      <c r="F6665" s="73" t="s">
        <v>17</v>
      </c>
    </row>
    <row r="6666" spans="1:6" ht="38.25" x14ac:dyDescent="0.25">
      <c r="A6666" s="73">
        <v>94268</v>
      </c>
      <c r="B6666" s="74" t="s">
        <v>31385</v>
      </c>
      <c r="C6666" s="73" t="s">
        <v>59</v>
      </c>
      <c r="D6666" s="75">
        <v>67.09</v>
      </c>
      <c r="E6666" s="75">
        <v>64.98</v>
      </c>
      <c r="F6666" s="73" t="s">
        <v>17</v>
      </c>
    </row>
    <row r="6667" spans="1:6" ht="38.25" x14ac:dyDescent="0.25">
      <c r="A6667" s="73">
        <v>94269</v>
      </c>
      <c r="B6667" s="74" t="s">
        <v>31386</v>
      </c>
      <c r="C6667" s="73" t="s">
        <v>59</v>
      </c>
      <c r="D6667" s="75">
        <v>87.21</v>
      </c>
      <c r="E6667" s="75">
        <v>85.2</v>
      </c>
      <c r="F6667" s="73" t="s">
        <v>17</v>
      </c>
    </row>
    <row r="6668" spans="1:6" ht="38.25" x14ac:dyDescent="0.25">
      <c r="A6668" s="73">
        <v>94270</v>
      </c>
      <c r="B6668" s="74" t="s">
        <v>31387</v>
      </c>
      <c r="C6668" s="73" t="s">
        <v>59</v>
      </c>
      <c r="D6668" s="75">
        <v>95.92</v>
      </c>
      <c r="E6668" s="75">
        <v>93.27</v>
      </c>
      <c r="F6668" s="73" t="s">
        <v>17</v>
      </c>
    </row>
    <row r="6669" spans="1:6" ht="38.25" x14ac:dyDescent="0.25">
      <c r="A6669" s="73">
        <v>94271</v>
      </c>
      <c r="B6669" s="74" t="s">
        <v>31388</v>
      </c>
      <c r="C6669" s="73" t="s">
        <v>59</v>
      </c>
      <c r="D6669" s="75">
        <v>106.36</v>
      </c>
      <c r="E6669" s="75">
        <v>103.93</v>
      </c>
      <c r="F6669" s="73" t="s">
        <v>17</v>
      </c>
    </row>
    <row r="6670" spans="1:6" ht="38.25" x14ac:dyDescent="0.25">
      <c r="A6670" s="73">
        <v>94272</v>
      </c>
      <c r="B6670" s="74" t="s">
        <v>31389</v>
      </c>
      <c r="C6670" s="73" t="s">
        <v>59</v>
      </c>
      <c r="D6670" s="75">
        <v>118.02</v>
      </c>
      <c r="E6670" s="75">
        <v>114.73</v>
      </c>
      <c r="F6670" s="73" t="s">
        <v>17</v>
      </c>
    </row>
    <row r="6671" spans="1:6" ht="38.25" x14ac:dyDescent="0.25">
      <c r="A6671" s="73">
        <v>94273</v>
      </c>
      <c r="B6671" s="74" t="s">
        <v>6400</v>
      </c>
      <c r="C6671" s="73" t="s">
        <v>59</v>
      </c>
      <c r="D6671" s="75">
        <v>64.48</v>
      </c>
      <c r="E6671" s="75">
        <v>63.46</v>
      </c>
      <c r="F6671" s="73" t="s">
        <v>17</v>
      </c>
    </row>
    <row r="6672" spans="1:6" ht="38.25" x14ac:dyDescent="0.25">
      <c r="A6672" s="73">
        <v>94274</v>
      </c>
      <c r="B6672" s="74" t="s">
        <v>745</v>
      </c>
      <c r="C6672" s="73" t="s">
        <v>59</v>
      </c>
      <c r="D6672" s="75">
        <v>67.52</v>
      </c>
      <c r="E6672" s="75">
        <v>66.25</v>
      </c>
      <c r="F6672" s="73" t="s">
        <v>17</v>
      </c>
    </row>
    <row r="6673" spans="1:6" ht="38.25" x14ac:dyDescent="0.25">
      <c r="A6673" s="73">
        <v>94275</v>
      </c>
      <c r="B6673" s="74" t="s">
        <v>6401</v>
      </c>
      <c r="C6673" s="73" t="s">
        <v>59</v>
      </c>
      <c r="D6673" s="75">
        <v>58.56</v>
      </c>
      <c r="E6673" s="75">
        <v>57.61</v>
      </c>
      <c r="F6673" s="73" t="s">
        <v>17</v>
      </c>
    </row>
    <row r="6674" spans="1:6" ht="38.25" x14ac:dyDescent="0.25">
      <c r="A6674" s="73">
        <v>94276</v>
      </c>
      <c r="B6674" s="74" t="s">
        <v>6402</v>
      </c>
      <c r="C6674" s="73" t="s">
        <v>59</v>
      </c>
      <c r="D6674" s="75">
        <v>61.6</v>
      </c>
      <c r="E6674" s="75">
        <v>60.4</v>
      </c>
      <c r="F6674" s="73" t="s">
        <v>17</v>
      </c>
    </row>
    <row r="6675" spans="1:6" ht="38.25" x14ac:dyDescent="0.25">
      <c r="A6675" s="73">
        <v>94277</v>
      </c>
      <c r="B6675" s="74" t="s">
        <v>6403</v>
      </c>
      <c r="C6675" s="73" t="s">
        <v>59</v>
      </c>
      <c r="D6675" s="75">
        <v>51.32</v>
      </c>
      <c r="E6675" s="75">
        <v>50.44</v>
      </c>
      <c r="F6675" s="73" t="s">
        <v>17</v>
      </c>
    </row>
    <row r="6676" spans="1:6" ht="38.25" x14ac:dyDescent="0.25">
      <c r="A6676" s="73">
        <v>94278</v>
      </c>
      <c r="B6676" s="74" t="s">
        <v>6404</v>
      </c>
      <c r="C6676" s="73" t="s">
        <v>59</v>
      </c>
      <c r="D6676" s="75">
        <v>54.36</v>
      </c>
      <c r="E6676" s="75">
        <v>53.22</v>
      </c>
      <c r="F6676" s="73" t="s">
        <v>17</v>
      </c>
    </row>
    <row r="6677" spans="1:6" ht="51" x14ac:dyDescent="0.25">
      <c r="A6677" s="73">
        <v>94279</v>
      </c>
      <c r="B6677" s="74" t="s">
        <v>6405</v>
      </c>
      <c r="C6677" s="73" t="s">
        <v>59</v>
      </c>
      <c r="D6677" s="75">
        <v>62.92</v>
      </c>
      <c r="E6677" s="75">
        <v>62.07</v>
      </c>
      <c r="F6677" s="73" t="s">
        <v>17</v>
      </c>
    </row>
    <row r="6678" spans="1:6" ht="51" x14ac:dyDescent="0.25">
      <c r="A6678" s="73">
        <v>94280</v>
      </c>
      <c r="B6678" s="74" t="s">
        <v>6406</v>
      </c>
      <c r="C6678" s="73" t="s">
        <v>59</v>
      </c>
      <c r="D6678" s="75">
        <v>65.95</v>
      </c>
      <c r="E6678" s="75">
        <v>64.86</v>
      </c>
      <c r="F6678" s="73" t="s">
        <v>17</v>
      </c>
    </row>
    <row r="6679" spans="1:6" ht="25.5" x14ac:dyDescent="0.25">
      <c r="A6679" s="73">
        <v>94281</v>
      </c>
      <c r="B6679" s="74" t="s">
        <v>31390</v>
      </c>
      <c r="C6679" s="73" t="s">
        <v>59</v>
      </c>
      <c r="D6679" s="75">
        <v>46.6</v>
      </c>
      <c r="E6679" s="75">
        <v>45.52</v>
      </c>
      <c r="F6679" s="73" t="s">
        <v>17</v>
      </c>
    </row>
    <row r="6680" spans="1:6" ht="25.5" x14ac:dyDescent="0.25">
      <c r="A6680" s="73">
        <v>94282</v>
      </c>
      <c r="B6680" s="74" t="s">
        <v>31391</v>
      </c>
      <c r="C6680" s="73" t="s">
        <v>59</v>
      </c>
      <c r="D6680" s="75">
        <v>54.62</v>
      </c>
      <c r="E6680" s="75">
        <v>52.89</v>
      </c>
      <c r="F6680" s="73" t="s">
        <v>17</v>
      </c>
    </row>
    <row r="6681" spans="1:6" ht="25.5" x14ac:dyDescent="0.25">
      <c r="A6681" s="73">
        <v>94283</v>
      </c>
      <c r="B6681" s="74" t="s">
        <v>31392</v>
      </c>
      <c r="C6681" s="73" t="s">
        <v>59</v>
      </c>
      <c r="D6681" s="75">
        <v>63.61</v>
      </c>
      <c r="E6681" s="75">
        <v>62.4</v>
      </c>
      <c r="F6681" s="73" t="s">
        <v>17</v>
      </c>
    </row>
    <row r="6682" spans="1:6" ht="25.5" x14ac:dyDescent="0.25">
      <c r="A6682" s="73">
        <v>94284</v>
      </c>
      <c r="B6682" s="74" t="s">
        <v>31393</v>
      </c>
      <c r="C6682" s="73" t="s">
        <v>59</v>
      </c>
      <c r="D6682" s="75">
        <v>71.63</v>
      </c>
      <c r="E6682" s="75">
        <v>69.790000000000006</v>
      </c>
      <c r="F6682" s="73" t="s">
        <v>17</v>
      </c>
    </row>
    <row r="6683" spans="1:6" ht="25.5" x14ac:dyDescent="0.25">
      <c r="A6683" s="73">
        <v>94285</v>
      </c>
      <c r="B6683" s="74" t="s">
        <v>31394</v>
      </c>
      <c r="C6683" s="73" t="s">
        <v>59</v>
      </c>
      <c r="D6683" s="75">
        <v>83.09</v>
      </c>
      <c r="E6683" s="75">
        <v>81.569999999999993</v>
      </c>
      <c r="F6683" s="73" t="s">
        <v>17</v>
      </c>
    </row>
    <row r="6684" spans="1:6" ht="25.5" x14ac:dyDescent="0.25">
      <c r="A6684" s="73">
        <v>94286</v>
      </c>
      <c r="B6684" s="74" t="s">
        <v>31395</v>
      </c>
      <c r="C6684" s="73" t="s">
        <v>59</v>
      </c>
      <c r="D6684" s="75">
        <v>91.12</v>
      </c>
      <c r="E6684" s="75">
        <v>88.95</v>
      </c>
      <c r="F6684" s="73" t="s">
        <v>17</v>
      </c>
    </row>
    <row r="6685" spans="1:6" ht="25.5" x14ac:dyDescent="0.25">
      <c r="A6685" s="73">
        <v>94287</v>
      </c>
      <c r="B6685" s="74" t="s">
        <v>31396</v>
      </c>
      <c r="C6685" s="73" t="s">
        <v>59</v>
      </c>
      <c r="D6685" s="75">
        <v>35.380000000000003</v>
      </c>
      <c r="E6685" s="75">
        <v>34.380000000000003</v>
      </c>
      <c r="F6685" s="73" t="s">
        <v>17</v>
      </c>
    </row>
    <row r="6686" spans="1:6" ht="25.5" x14ac:dyDescent="0.25">
      <c r="A6686" s="73">
        <v>94288</v>
      </c>
      <c r="B6686" s="74" t="s">
        <v>31397</v>
      </c>
      <c r="C6686" s="73" t="s">
        <v>59</v>
      </c>
      <c r="D6686" s="75">
        <v>42.52</v>
      </c>
      <c r="E6686" s="75">
        <v>40.93</v>
      </c>
      <c r="F6686" s="73" t="s">
        <v>17</v>
      </c>
    </row>
    <row r="6687" spans="1:6" ht="25.5" x14ac:dyDescent="0.25">
      <c r="A6687" s="73">
        <v>94289</v>
      </c>
      <c r="B6687" s="74" t="s">
        <v>31398</v>
      </c>
      <c r="C6687" s="73" t="s">
        <v>59</v>
      </c>
      <c r="D6687" s="75">
        <v>46.25</v>
      </c>
      <c r="E6687" s="75">
        <v>45.22</v>
      </c>
      <c r="F6687" s="73" t="s">
        <v>17</v>
      </c>
    </row>
    <row r="6688" spans="1:6" ht="25.5" x14ac:dyDescent="0.25">
      <c r="A6688" s="73">
        <v>94290</v>
      </c>
      <c r="B6688" s="74" t="s">
        <v>31399</v>
      </c>
      <c r="C6688" s="73" t="s">
        <v>59</v>
      </c>
      <c r="D6688" s="75">
        <v>53.39</v>
      </c>
      <c r="E6688" s="75">
        <v>51.79</v>
      </c>
      <c r="F6688" s="73" t="s">
        <v>17</v>
      </c>
    </row>
    <row r="6689" spans="1:6" ht="25.5" x14ac:dyDescent="0.25">
      <c r="A6689" s="73">
        <v>94291</v>
      </c>
      <c r="B6689" s="74" t="s">
        <v>31400</v>
      </c>
      <c r="C6689" s="73" t="s">
        <v>59</v>
      </c>
      <c r="D6689" s="75">
        <v>57.66</v>
      </c>
      <c r="E6689" s="75">
        <v>56.57</v>
      </c>
      <c r="F6689" s="73" t="s">
        <v>17</v>
      </c>
    </row>
    <row r="6690" spans="1:6" ht="25.5" x14ac:dyDescent="0.25">
      <c r="A6690" s="73">
        <v>94292</v>
      </c>
      <c r="B6690" s="74" t="s">
        <v>31401</v>
      </c>
      <c r="C6690" s="73" t="s">
        <v>59</v>
      </c>
      <c r="D6690" s="75">
        <v>64.790000000000006</v>
      </c>
      <c r="E6690" s="75">
        <v>63.13</v>
      </c>
      <c r="F6690" s="73" t="s">
        <v>17</v>
      </c>
    </row>
    <row r="6691" spans="1:6" ht="25.5" x14ac:dyDescent="0.25">
      <c r="A6691" s="73">
        <v>94293</v>
      </c>
      <c r="B6691" s="74" t="s">
        <v>31402</v>
      </c>
      <c r="C6691" s="73" t="s">
        <v>59</v>
      </c>
      <c r="D6691" s="75">
        <v>185.15</v>
      </c>
      <c r="E6691" s="75">
        <v>181.79</v>
      </c>
      <c r="F6691" s="73" t="s">
        <v>17</v>
      </c>
    </row>
    <row r="6692" spans="1:6" ht="25.5" x14ac:dyDescent="0.25">
      <c r="A6692" s="73">
        <v>94294</v>
      </c>
      <c r="B6692" s="74" t="s">
        <v>6407</v>
      </c>
      <c r="C6692" s="73" t="s">
        <v>59</v>
      </c>
      <c r="D6692" s="75">
        <v>9.2899999999999991</v>
      </c>
      <c r="E6692" s="75">
        <v>9.08</v>
      </c>
      <c r="F6692" s="73" t="s">
        <v>17</v>
      </c>
    </row>
    <row r="6693" spans="1:6" ht="25.5" x14ac:dyDescent="0.25">
      <c r="A6693" s="73">
        <v>94451</v>
      </c>
      <c r="B6693" s="74" t="s">
        <v>6408</v>
      </c>
      <c r="C6693" s="73" t="s">
        <v>59</v>
      </c>
      <c r="D6693" s="75">
        <v>77.989999999999995</v>
      </c>
      <c r="E6693" s="75">
        <v>77.69</v>
      </c>
      <c r="F6693" s="73" t="s">
        <v>17</v>
      </c>
    </row>
    <row r="6694" spans="1:6" ht="38.25" x14ac:dyDescent="0.25">
      <c r="A6694" s="73">
        <v>94462</v>
      </c>
      <c r="B6694" s="74" t="s">
        <v>6409</v>
      </c>
      <c r="C6694" s="73" t="s">
        <v>59</v>
      </c>
      <c r="D6694" s="75">
        <v>130.88</v>
      </c>
      <c r="E6694" s="75">
        <v>129.16</v>
      </c>
      <c r="F6694" s="73" t="s">
        <v>17</v>
      </c>
    </row>
    <row r="6695" spans="1:6" ht="38.25" x14ac:dyDescent="0.25">
      <c r="A6695" s="73">
        <v>94463</v>
      </c>
      <c r="B6695" s="74" t="s">
        <v>6410</v>
      </c>
      <c r="C6695" s="73" t="s">
        <v>59</v>
      </c>
      <c r="D6695" s="75">
        <v>160.91999999999999</v>
      </c>
      <c r="E6695" s="75">
        <v>158.91999999999999</v>
      </c>
      <c r="F6695" s="73" t="s">
        <v>17</v>
      </c>
    </row>
    <row r="6696" spans="1:6" ht="38.25" x14ac:dyDescent="0.25">
      <c r="A6696" s="73">
        <v>94464</v>
      </c>
      <c r="B6696" s="74" t="s">
        <v>6411</v>
      </c>
      <c r="C6696" s="73" t="s">
        <v>59</v>
      </c>
      <c r="D6696" s="75">
        <v>212.53</v>
      </c>
      <c r="E6696" s="75">
        <v>210.15</v>
      </c>
      <c r="F6696" s="73" t="s">
        <v>17</v>
      </c>
    </row>
    <row r="6697" spans="1:6" ht="25.5" x14ac:dyDescent="0.25">
      <c r="A6697" s="73">
        <v>94587</v>
      </c>
      <c r="B6697" s="74" t="s">
        <v>6412</v>
      </c>
      <c r="C6697" s="73" t="s">
        <v>59</v>
      </c>
      <c r="D6697" s="75">
        <v>67.44</v>
      </c>
      <c r="E6697" s="75">
        <v>65.02</v>
      </c>
      <c r="F6697" s="73" t="s">
        <v>17</v>
      </c>
    </row>
    <row r="6698" spans="1:6" ht="25.5" x14ac:dyDescent="0.25">
      <c r="A6698" s="73">
        <v>94588</v>
      </c>
      <c r="B6698" s="74" t="s">
        <v>6413</v>
      </c>
      <c r="C6698" s="73" t="s">
        <v>59</v>
      </c>
      <c r="D6698" s="75">
        <v>78.94</v>
      </c>
      <c r="E6698" s="75">
        <v>75.87</v>
      </c>
      <c r="F6698" s="73" t="s">
        <v>17</v>
      </c>
    </row>
    <row r="6699" spans="1:6" ht="25.5" x14ac:dyDescent="0.25">
      <c r="A6699" s="73">
        <v>94589</v>
      </c>
      <c r="B6699" s="74" t="s">
        <v>6414</v>
      </c>
      <c r="C6699" s="73" t="s">
        <v>59</v>
      </c>
      <c r="D6699" s="75">
        <v>20.54</v>
      </c>
      <c r="E6699" s="75">
        <v>19.48</v>
      </c>
      <c r="F6699" s="73" t="s">
        <v>17</v>
      </c>
    </row>
    <row r="6700" spans="1:6" ht="25.5" x14ac:dyDescent="0.25">
      <c r="A6700" s="73">
        <v>94590</v>
      </c>
      <c r="B6700" s="74" t="s">
        <v>6415</v>
      </c>
      <c r="C6700" s="73" t="s">
        <v>59</v>
      </c>
      <c r="D6700" s="75">
        <v>27.37</v>
      </c>
      <c r="E6700" s="75">
        <v>26.04</v>
      </c>
      <c r="F6700" s="73" t="s">
        <v>17</v>
      </c>
    </row>
    <row r="6701" spans="1:6" ht="25.5" x14ac:dyDescent="0.25">
      <c r="A6701" s="73">
        <v>94602</v>
      </c>
      <c r="B6701" s="74" t="s">
        <v>6416</v>
      </c>
      <c r="C6701" s="73" t="s">
        <v>59</v>
      </c>
      <c r="D6701" s="75">
        <v>234.47</v>
      </c>
      <c r="E6701" s="75">
        <v>232.22</v>
      </c>
      <c r="F6701" s="73" t="s">
        <v>17</v>
      </c>
    </row>
    <row r="6702" spans="1:6" ht="25.5" x14ac:dyDescent="0.25">
      <c r="A6702" s="73">
        <v>94603</v>
      </c>
      <c r="B6702" s="74" t="s">
        <v>6417</v>
      </c>
      <c r="C6702" s="73" t="s">
        <v>59</v>
      </c>
      <c r="D6702" s="75">
        <v>320.36</v>
      </c>
      <c r="E6702" s="75">
        <v>318.02</v>
      </c>
      <c r="F6702" s="73" t="s">
        <v>17</v>
      </c>
    </row>
    <row r="6703" spans="1:6" ht="25.5" x14ac:dyDescent="0.25">
      <c r="A6703" s="73">
        <v>94604</v>
      </c>
      <c r="B6703" s="74" t="s">
        <v>6418</v>
      </c>
      <c r="C6703" s="73" t="s">
        <v>59</v>
      </c>
      <c r="D6703" s="75">
        <v>456.46</v>
      </c>
      <c r="E6703" s="75">
        <v>454.02</v>
      </c>
      <c r="F6703" s="73" t="s">
        <v>17</v>
      </c>
    </row>
    <row r="6704" spans="1:6" ht="25.5" x14ac:dyDescent="0.25">
      <c r="A6704" s="73">
        <v>94605</v>
      </c>
      <c r="B6704" s="74" t="s">
        <v>6419</v>
      </c>
      <c r="C6704" s="73" t="s">
        <v>59</v>
      </c>
      <c r="D6704" s="75">
        <v>661.44</v>
      </c>
      <c r="E6704" s="75">
        <v>658.79</v>
      </c>
      <c r="F6704" s="73" t="s">
        <v>17</v>
      </c>
    </row>
    <row r="6705" spans="1:6" ht="25.5" x14ac:dyDescent="0.25">
      <c r="A6705" s="73">
        <v>94648</v>
      </c>
      <c r="B6705" s="74" t="s">
        <v>31403</v>
      </c>
      <c r="C6705" s="73" t="s">
        <v>59</v>
      </c>
      <c r="D6705" s="75">
        <v>7.48</v>
      </c>
      <c r="E6705" s="75">
        <v>7.27</v>
      </c>
      <c r="F6705" s="73" t="s">
        <v>17</v>
      </c>
    </row>
    <row r="6706" spans="1:6" ht="25.5" x14ac:dyDescent="0.25">
      <c r="A6706" s="73">
        <v>94649</v>
      </c>
      <c r="B6706" s="74" t="s">
        <v>6420</v>
      </c>
      <c r="C6706" s="73" t="s">
        <v>59</v>
      </c>
      <c r="D6706" s="75">
        <v>13.96</v>
      </c>
      <c r="E6706" s="75">
        <v>13.68</v>
      </c>
      <c r="F6706" s="73" t="s">
        <v>17</v>
      </c>
    </row>
    <row r="6707" spans="1:6" ht="25.5" x14ac:dyDescent="0.25">
      <c r="A6707" s="73">
        <v>94650</v>
      </c>
      <c r="B6707" s="74" t="s">
        <v>6421</v>
      </c>
      <c r="C6707" s="73" t="s">
        <v>59</v>
      </c>
      <c r="D6707" s="75">
        <v>21.17</v>
      </c>
      <c r="E6707" s="75">
        <v>20.8</v>
      </c>
      <c r="F6707" s="73" t="s">
        <v>17</v>
      </c>
    </row>
    <row r="6708" spans="1:6" ht="25.5" x14ac:dyDescent="0.25">
      <c r="A6708" s="73">
        <v>94651</v>
      </c>
      <c r="B6708" s="74" t="s">
        <v>6422</v>
      </c>
      <c r="C6708" s="73" t="s">
        <v>59</v>
      </c>
      <c r="D6708" s="75">
        <v>24.55</v>
      </c>
      <c r="E6708" s="75">
        <v>24.04</v>
      </c>
      <c r="F6708" s="73" t="s">
        <v>17</v>
      </c>
    </row>
    <row r="6709" spans="1:6" ht="25.5" x14ac:dyDescent="0.25">
      <c r="A6709" s="73">
        <v>94652</v>
      </c>
      <c r="B6709" s="74" t="s">
        <v>6423</v>
      </c>
      <c r="C6709" s="73" t="s">
        <v>59</v>
      </c>
      <c r="D6709" s="75">
        <v>38.520000000000003</v>
      </c>
      <c r="E6709" s="75">
        <v>37.82</v>
      </c>
      <c r="F6709" s="73" t="s">
        <v>17</v>
      </c>
    </row>
    <row r="6710" spans="1:6" ht="25.5" x14ac:dyDescent="0.25">
      <c r="A6710" s="73">
        <v>94653</v>
      </c>
      <c r="B6710" s="74" t="s">
        <v>6424</v>
      </c>
      <c r="C6710" s="73" t="s">
        <v>59</v>
      </c>
      <c r="D6710" s="75">
        <v>62.32</v>
      </c>
      <c r="E6710" s="75">
        <v>61.3</v>
      </c>
      <c r="F6710" s="73" t="s">
        <v>17</v>
      </c>
    </row>
    <row r="6711" spans="1:6" ht="25.5" x14ac:dyDescent="0.25">
      <c r="A6711" s="73">
        <v>94654</v>
      </c>
      <c r="B6711" s="74" t="s">
        <v>6425</v>
      </c>
      <c r="C6711" s="73" t="s">
        <v>59</v>
      </c>
      <c r="D6711" s="75">
        <v>84.98</v>
      </c>
      <c r="E6711" s="75">
        <v>83.7</v>
      </c>
      <c r="F6711" s="73" t="s">
        <v>17</v>
      </c>
    </row>
    <row r="6712" spans="1:6" ht="25.5" x14ac:dyDescent="0.25">
      <c r="A6712" s="73">
        <v>94655</v>
      </c>
      <c r="B6712" s="74" t="s">
        <v>6426</v>
      </c>
      <c r="C6712" s="73" t="s">
        <v>59</v>
      </c>
      <c r="D6712" s="75">
        <v>133.81</v>
      </c>
      <c r="E6712" s="75">
        <v>131.74</v>
      </c>
      <c r="F6712" s="73" t="s">
        <v>17</v>
      </c>
    </row>
    <row r="6713" spans="1:6" ht="25.5" x14ac:dyDescent="0.25">
      <c r="A6713" s="73">
        <v>94716</v>
      </c>
      <c r="B6713" s="74" t="s">
        <v>6427</v>
      </c>
      <c r="C6713" s="73" t="s">
        <v>59</v>
      </c>
      <c r="D6713" s="75">
        <v>23.38</v>
      </c>
      <c r="E6713" s="75">
        <v>23.2</v>
      </c>
      <c r="F6713" s="73" t="s">
        <v>17</v>
      </c>
    </row>
    <row r="6714" spans="1:6" ht="25.5" x14ac:dyDescent="0.25">
      <c r="A6714" s="73">
        <v>94717</v>
      </c>
      <c r="B6714" s="74" t="s">
        <v>6428</v>
      </c>
      <c r="C6714" s="73" t="s">
        <v>59</v>
      </c>
      <c r="D6714" s="75">
        <v>39.22</v>
      </c>
      <c r="E6714" s="75">
        <v>38.979999999999997</v>
      </c>
      <c r="F6714" s="73" t="s">
        <v>17</v>
      </c>
    </row>
    <row r="6715" spans="1:6" ht="25.5" x14ac:dyDescent="0.25">
      <c r="A6715" s="73">
        <v>94718</v>
      </c>
      <c r="B6715" s="74" t="s">
        <v>6429</v>
      </c>
      <c r="C6715" s="73" t="s">
        <v>59</v>
      </c>
      <c r="D6715" s="75">
        <v>51.22</v>
      </c>
      <c r="E6715" s="75">
        <v>50.91</v>
      </c>
      <c r="F6715" s="73" t="s">
        <v>17</v>
      </c>
    </row>
    <row r="6716" spans="1:6" ht="25.5" x14ac:dyDescent="0.25">
      <c r="A6716" s="73">
        <v>94719</v>
      </c>
      <c r="B6716" s="74" t="s">
        <v>6430</v>
      </c>
      <c r="C6716" s="73" t="s">
        <v>59</v>
      </c>
      <c r="D6716" s="75">
        <v>68.349999999999994</v>
      </c>
      <c r="E6716" s="75">
        <v>67.95</v>
      </c>
      <c r="F6716" s="73" t="s">
        <v>17</v>
      </c>
    </row>
    <row r="6717" spans="1:6" ht="25.5" x14ac:dyDescent="0.25">
      <c r="A6717" s="73">
        <v>94720</v>
      </c>
      <c r="B6717" s="74" t="s">
        <v>6431</v>
      </c>
      <c r="C6717" s="73" t="s">
        <v>59</v>
      </c>
      <c r="D6717" s="75">
        <v>100.09</v>
      </c>
      <c r="E6717" s="75">
        <v>99.51</v>
      </c>
      <c r="F6717" s="73" t="s">
        <v>17</v>
      </c>
    </row>
    <row r="6718" spans="1:6" ht="25.5" x14ac:dyDescent="0.25">
      <c r="A6718" s="73">
        <v>94721</v>
      </c>
      <c r="B6718" s="74" t="s">
        <v>6432</v>
      </c>
      <c r="C6718" s="73" t="s">
        <v>59</v>
      </c>
      <c r="D6718" s="75">
        <v>162.22999999999999</v>
      </c>
      <c r="E6718" s="75">
        <v>161.25</v>
      </c>
      <c r="F6718" s="73" t="s">
        <v>17</v>
      </c>
    </row>
    <row r="6719" spans="1:6" ht="25.5" x14ac:dyDescent="0.25">
      <c r="A6719" s="73">
        <v>94722</v>
      </c>
      <c r="B6719" s="74" t="s">
        <v>6433</v>
      </c>
      <c r="C6719" s="73" t="s">
        <v>59</v>
      </c>
      <c r="D6719" s="75">
        <v>253.02</v>
      </c>
      <c r="E6719" s="75">
        <v>251.62</v>
      </c>
      <c r="F6719" s="73" t="s">
        <v>17</v>
      </c>
    </row>
    <row r="6720" spans="1:6" ht="25.5" x14ac:dyDescent="0.25">
      <c r="A6720" s="73">
        <v>94723</v>
      </c>
      <c r="B6720" s="74" t="s">
        <v>6434</v>
      </c>
      <c r="C6720" s="73" t="s">
        <v>59</v>
      </c>
      <c r="D6720" s="75">
        <v>476.28</v>
      </c>
      <c r="E6720" s="75">
        <v>474.07</v>
      </c>
      <c r="F6720" s="73" t="s">
        <v>17</v>
      </c>
    </row>
    <row r="6721" spans="1:6" ht="38.25" x14ac:dyDescent="0.25">
      <c r="A6721" s="73">
        <v>94869</v>
      </c>
      <c r="B6721" s="74" t="s">
        <v>6435</v>
      </c>
      <c r="C6721" s="73" t="s">
        <v>59</v>
      </c>
      <c r="D6721" s="75">
        <v>97.79</v>
      </c>
      <c r="E6721" s="75">
        <v>97.71</v>
      </c>
      <c r="F6721" s="73" t="s">
        <v>17</v>
      </c>
    </row>
    <row r="6722" spans="1:6" ht="38.25" x14ac:dyDescent="0.25">
      <c r="A6722" s="73">
        <v>94870</v>
      </c>
      <c r="B6722" s="74" t="s">
        <v>6436</v>
      </c>
      <c r="C6722" s="73" t="s">
        <v>59</v>
      </c>
      <c r="D6722" s="75">
        <v>2.1</v>
      </c>
      <c r="E6722" s="75">
        <v>2.02</v>
      </c>
      <c r="F6722" s="73" t="s">
        <v>17</v>
      </c>
    </row>
    <row r="6723" spans="1:6" ht="38.25" x14ac:dyDescent="0.25">
      <c r="A6723" s="73">
        <v>94871</v>
      </c>
      <c r="B6723" s="74" t="s">
        <v>6437</v>
      </c>
      <c r="C6723" s="73" t="s">
        <v>59</v>
      </c>
      <c r="D6723" s="75">
        <v>152.84</v>
      </c>
      <c r="E6723" s="75">
        <v>152.71</v>
      </c>
      <c r="F6723" s="73" t="s">
        <v>17</v>
      </c>
    </row>
    <row r="6724" spans="1:6" ht="38.25" x14ac:dyDescent="0.25">
      <c r="A6724" s="73">
        <v>94872</v>
      </c>
      <c r="B6724" s="74" t="s">
        <v>31404</v>
      </c>
      <c r="C6724" s="73" t="s">
        <v>59</v>
      </c>
      <c r="D6724" s="75">
        <v>2.93</v>
      </c>
      <c r="E6724" s="75">
        <v>2.8</v>
      </c>
      <c r="F6724" s="73" t="s">
        <v>17</v>
      </c>
    </row>
    <row r="6725" spans="1:6" ht="38.25" x14ac:dyDescent="0.25">
      <c r="A6725" s="73">
        <v>94875</v>
      </c>
      <c r="B6725" s="74" t="s">
        <v>6438</v>
      </c>
      <c r="C6725" s="73" t="s">
        <v>59</v>
      </c>
      <c r="D6725" s="75">
        <v>903.66</v>
      </c>
      <c r="E6725" s="75">
        <v>902.53</v>
      </c>
      <c r="F6725" s="73" t="s">
        <v>17</v>
      </c>
    </row>
    <row r="6726" spans="1:6" ht="38.25" x14ac:dyDescent="0.25">
      <c r="A6726" s="73">
        <v>94876</v>
      </c>
      <c r="B6726" s="74" t="s">
        <v>31405</v>
      </c>
      <c r="C6726" s="73" t="s">
        <v>59</v>
      </c>
      <c r="D6726" s="75">
        <v>30.12</v>
      </c>
      <c r="E6726" s="75">
        <v>28.99</v>
      </c>
      <c r="F6726" s="73" t="s">
        <v>17</v>
      </c>
    </row>
    <row r="6727" spans="1:6" ht="38.25" x14ac:dyDescent="0.25">
      <c r="A6727" s="73">
        <v>94878</v>
      </c>
      <c r="B6727" s="74" t="s">
        <v>6439</v>
      </c>
      <c r="C6727" s="73" t="s">
        <v>59</v>
      </c>
      <c r="D6727" s="75">
        <v>34.79</v>
      </c>
      <c r="E6727" s="75">
        <v>33.46</v>
      </c>
      <c r="F6727" s="73" t="s">
        <v>17</v>
      </c>
    </row>
    <row r="6728" spans="1:6" ht="38.25" x14ac:dyDescent="0.25">
      <c r="A6728" s="73">
        <v>94879</v>
      </c>
      <c r="B6728" s="74" t="s">
        <v>6440</v>
      </c>
      <c r="C6728" s="73" t="s">
        <v>59</v>
      </c>
      <c r="D6728" s="75">
        <v>1390.76</v>
      </c>
      <c r="E6728" s="75">
        <v>1389.14</v>
      </c>
      <c r="F6728" s="73" t="s">
        <v>17</v>
      </c>
    </row>
    <row r="6729" spans="1:6" ht="38.25" x14ac:dyDescent="0.25">
      <c r="A6729" s="73">
        <v>94880</v>
      </c>
      <c r="B6729" s="74" t="s">
        <v>6441</v>
      </c>
      <c r="C6729" s="73" t="s">
        <v>59</v>
      </c>
      <c r="D6729" s="75">
        <v>45.08</v>
      </c>
      <c r="E6729" s="75">
        <v>43.46</v>
      </c>
      <c r="F6729" s="73" t="s">
        <v>17</v>
      </c>
    </row>
    <row r="6730" spans="1:6" ht="38.25" x14ac:dyDescent="0.25">
      <c r="A6730" s="73">
        <v>94881</v>
      </c>
      <c r="B6730" s="74" t="s">
        <v>6442</v>
      </c>
      <c r="C6730" s="73" t="s">
        <v>59</v>
      </c>
      <c r="D6730" s="75">
        <v>1912.1</v>
      </c>
      <c r="E6730" s="75">
        <v>1910.16</v>
      </c>
      <c r="F6730" s="73" t="s">
        <v>17</v>
      </c>
    </row>
    <row r="6731" spans="1:6" ht="38.25" x14ac:dyDescent="0.25">
      <c r="A6731" s="73">
        <v>94882</v>
      </c>
      <c r="B6731" s="74" t="s">
        <v>6443</v>
      </c>
      <c r="C6731" s="73" t="s">
        <v>59</v>
      </c>
      <c r="D6731" s="75">
        <v>52.28</v>
      </c>
      <c r="E6731" s="75">
        <v>50.34</v>
      </c>
      <c r="F6731" s="73" t="s">
        <v>17</v>
      </c>
    </row>
    <row r="6732" spans="1:6" ht="38.25" x14ac:dyDescent="0.25">
      <c r="A6732" s="73">
        <v>94884</v>
      </c>
      <c r="B6732" s="74" t="s">
        <v>6444</v>
      </c>
      <c r="C6732" s="73" t="s">
        <v>59</v>
      </c>
      <c r="D6732" s="75">
        <v>66.89</v>
      </c>
      <c r="E6732" s="75">
        <v>64.349999999999994</v>
      </c>
      <c r="F6732" s="73" t="s">
        <v>17</v>
      </c>
    </row>
    <row r="6733" spans="1:6" ht="38.25" x14ac:dyDescent="0.25">
      <c r="A6733" s="73">
        <v>95565</v>
      </c>
      <c r="B6733" s="74" t="s">
        <v>6445</v>
      </c>
      <c r="C6733" s="73" t="s">
        <v>59</v>
      </c>
      <c r="D6733" s="75">
        <v>141.26</v>
      </c>
      <c r="E6733" s="75">
        <v>139.99</v>
      </c>
      <c r="F6733" s="73" t="s">
        <v>17</v>
      </c>
    </row>
    <row r="6734" spans="1:6" ht="38.25" x14ac:dyDescent="0.25">
      <c r="A6734" s="73">
        <v>95566</v>
      </c>
      <c r="B6734" s="74" t="s">
        <v>6446</v>
      </c>
      <c r="C6734" s="73" t="s">
        <v>59</v>
      </c>
      <c r="D6734" s="75">
        <v>143.83000000000001</v>
      </c>
      <c r="E6734" s="75">
        <v>142.44999999999999</v>
      </c>
      <c r="F6734" s="73" t="s">
        <v>17</v>
      </c>
    </row>
    <row r="6735" spans="1:6" ht="38.25" x14ac:dyDescent="0.25">
      <c r="A6735" s="73">
        <v>95567</v>
      </c>
      <c r="B6735" s="74" t="s">
        <v>6447</v>
      </c>
      <c r="C6735" s="73" t="s">
        <v>59</v>
      </c>
      <c r="D6735" s="75">
        <v>120.89</v>
      </c>
      <c r="E6735" s="75">
        <v>119.62</v>
      </c>
      <c r="F6735" s="73" t="s">
        <v>17</v>
      </c>
    </row>
    <row r="6736" spans="1:6" ht="38.25" x14ac:dyDescent="0.25">
      <c r="A6736" s="73">
        <v>95568</v>
      </c>
      <c r="B6736" s="74" t="s">
        <v>6448</v>
      </c>
      <c r="C6736" s="73" t="s">
        <v>59</v>
      </c>
      <c r="D6736" s="75">
        <v>148.25</v>
      </c>
      <c r="E6736" s="75">
        <v>146.51</v>
      </c>
      <c r="F6736" s="73" t="s">
        <v>17</v>
      </c>
    </row>
    <row r="6737" spans="1:6" ht="38.25" x14ac:dyDescent="0.25">
      <c r="A6737" s="73">
        <v>95569</v>
      </c>
      <c r="B6737" s="74" t="s">
        <v>6449</v>
      </c>
      <c r="C6737" s="73" t="s">
        <v>59</v>
      </c>
      <c r="D6737" s="75">
        <v>213.66</v>
      </c>
      <c r="E6737" s="75">
        <v>211.43</v>
      </c>
      <c r="F6737" s="73" t="s">
        <v>17</v>
      </c>
    </row>
    <row r="6738" spans="1:6" ht="38.25" x14ac:dyDescent="0.25">
      <c r="A6738" s="73">
        <v>95570</v>
      </c>
      <c r="B6738" s="74" t="s">
        <v>6450</v>
      </c>
      <c r="C6738" s="73" t="s">
        <v>59</v>
      </c>
      <c r="D6738" s="75">
        <v>123.46</v>
      </c>
      <c r="E6738" s="75">
        <v>122.08</v>
      </c>
      <c r="F6738" s="73" t="s">
        <v>17</v>
      </c>
    </row>
    <row r="6739" spans="1:6" ht="38.25" x14ac:dyDescent="0.25">
      <c r="A6739" s="73">
        <v>95571</v>
      </c>
      <c r="B6739" s="74" t="s">
        <v>6451</v>
      </c>
      <c r="C6739" s="73" t="s">
        <v>59</v>
      </c>
      <c r="D6739" s="75">
        <v>151.91</v>
      </c>
      <c r="E6739" s="75">
        <v>149.99</v>
      </c>
      <c r="F6739" s="73" t="s">
        <v>17</v>
      </c>
    </row>
    <row r="6740" spans="1:6" ht="38.25" x14ac:dyDescent="0.25">
      <c r="A6740" s="73">
        <v>95572</v>
      </c>
      <c r="B6740" s="74" t="s">
        <v>6452</v>
      </c>
      <c r="C6740" s="73" t="s">
        <v>59</v>
      </c>
      <c r="D6740" s="75">
        <v>218.4</v>
      </c>
      <c r="E6740" s="75">
        <v>215.94</v>
      </c>
      <c r="F6740" s="73" t="s">
        <v>17</v>
      </c>
    </row>
    <row r="6741" spans="1:6" ht="38.25" x14ac:dyDescent="0.25">
      <c r="A6741" s="73">
        <v>95697</v>
      </c>
      <c r="B6741" s="74" t="s">
        <v>6453</v>
      </c>
      <c r="C6741" s="73" t="s">
        <v>59</v>
      </c>
      <c r="D6741" s="75">
        <v>103.98</v>
      </c>
      <c r="E6741" s="75">
        <v>103.42</v>
      </c>
      <c r="F6741" s="73" t="s">
        <v>17</v>
      </c>
    </row>
    <row r="6742" spans="1:6" ht="25.5" x14ac:dyDescent="0.25">
      <c r="A6742" s="73">
        <v>95726</v>
      </c>
      <c r="B6742" s="74" t="s">
        <v>31406</v>
      </c>
      <c r="C6742" s="73" t="s">
        <v>59</v>
      </c>
      <c r="D6742" s="75">
        <v>16.61</v>
      </c>
      <c r="E6742" s="75">
        <v>15.67</v>
      </c>
      <c r="F6742" s="73" t="s">
        <v>17</v>
      </c>
    </row>
    <row r="6743" spans="1:6" ht="25.5" x14ac:dyDescent="0.25">
      <c r="A6743" s="73">
        <v>95727</v>
      </c>
      <c r="B6743" s="74" t="s">
        <v>31407</v>
      </c>
      <c r="C6743" s="73" t="s">
        <v>59</v>
      </c>
      <c r="D6743" s="75">
        <v>20.56</v>
      </c>
      <c r="E6743" s="75">
        <v>19.350000000000001</v>
      </c>
      <c r="F6743" s="73" t="s">
        <v>17</v>
      </c>
    </row>
    <row r="6744" spans="1:6" ht="25.5" x14ac:dyDescent="0.25">
      <c r="A6744" s="73">
        <v>95728</v>
      </c>
      <c r="B6744" s="74" t="s">
        <v>31408</v>
      </c>
      <c r="C6744" s="73" t="s">
        <v>59</v>
      </c>
      <c r="D6744" s="75">
        <v>26.94</v>
      </c>
      <c r="E6744" s="75">
        <v>25.35</v>
      </c>
      <c r="F6744" s="73" t="s">
        <v>17</v>
      </c>
    </row>
    <row r="6745" spans="1:6" x14ac:dyDescent="0.25">
      <c r="A6745" s="73">
        <v>96120</v>
      </c>
      <c r="B6745" s="74" t="s">
        <v>6454</v>
      </c>
      <c r="C6745" s="73" t="s">
        <v>59</v>
      </c>
      <c r="D6745" s="75">
        <v>3.28</v>
      </c>
      <c r="E6745" s="75">
        <v>3.11</v>
      </c>
      <c r="F6745" s="73" t="s">
        <v>17</v>
      </c>
    </row>
    <row r="6746" spans="1:6" ht="25.5" x14ac:dyDescent="0.25">
      <c r="A6746" s="73">
        <v>96121</v>
      </c>
      <c r="B6746" s="74" t="s">
        <v>6455</v>
      </c>
      <c r="C6746" s="73" t="s">
        <v>59</v>
      </c>
      <c r="D6746" s="75">
        <v>12.84</v>
      </c>
      <c r="E6746" s="75">
        <v>12.34</v>
      </c>
      <c r="F6746" s="73" t="s">
        <v>17</v>
      </c>
    </row>
    <row r="6747" spans="1:6" x14ac:dyDescent="0.25">
      <c r="A6747" s="73">
        <v>96122</v>
      </c>
      <c r="B6747" s="74" t="s">
        <v>6456</v>
      </c>
      <c r="C6747" s="73" t="s">
        <v>59</v>
      </c>
      <c r="D6747" s="75">
        <v>57.39</v>
      </c>
      <c r="E6747" s="75">
        <v>56.21</v>
      </c>
      <c r="F6747" s="73" t="s">
        <v>17</v>
      </c>
    </row>
    <row r="6748" spans="1:6" ht="25.5" x14ac:dyDescent="0.25">
      <c r="A6748" s="73">
        <v>96123</v>
      </c>
      <c r="B6748" s="74" t="s">
        <v>6457</v>
      </c>
      <c r="C6748" s="73" t="s">
        <v>59</v>
      </c>
      <c r="D6748" s="75">
        <v>28.98</v>
      </c>
      <c r="E6748" s="75">
        <v>28.09</v>
      </c>
      <c r="F6748" s="73" t="s">
        <v>17</v>
      </c>
    </row>
    <row r="6749" spans="1:6" x14ac:dyDescent="0.25">
      <c r="A6749" s="73">
        <v>96373</v>
      </c>
      <c r="B6749" s="74" t="s">
        <v>6458</v>
      </c>
      <c r="C6749" s="73" t="s">
        <v>59</v>
      </c>
      <c r="D6749" s="75">
        <v>11.22</v>
      </c>
      <c r="E6749" s="75">
        <v>11.04</v>
      </c>
      <c r="F6749" s="73" t="s">
        <v>17</v>
      </c>
    </row>
    <row r="6750" spans="1:6" x14ac:dyDescent="0.25">
      <c r="A6750" s="73">
        <v>96374</v>
      </c>
      <c r="B6750" s="74" t="s">
        <v>6459</v>
      </c>
      <c r="C6750" s="73" t="s">
        <v>59</v>
      </c>
      <c r="D6750" s="75">
        <v>39.630000000000003</v>
      </c>
      <c r="E6750" s="75">
        <v>39.39</v>
      </c>
      <c r="F6750" s="73" t="s">
        <v>17</v>
      </c>
    </row>
    <row r="6751" spans="1:6" ht="38.25" x14ac:dyDescent="0.25">
      <c r="A6751" s="73">
        <v>96562</v>
      </c>
      <c r="B6751" s="74" t="s">
        <v>6460</v>
      </c>
      <c r="C6751" s="73" t="s">
        <v>59</v>
      </c>
      <c r="D6751" s="75">
        <v>55.11</v>
      </c>
      <c r="E6751" s="75">
        <v>52.77</v>
      </c>
      <c r="F6751" s="73" t="s">
        <v>17</v>
      </c>
    </row>
    <row r="6752" spans="1:6" ht="38.25" x14ac:dyDescent="0.25">
      <c r="A6752" s="73">
        <v>96563</v>
      </c>
      <c r="B6752" s="74" t="s">
        <v>6461</v>
      </c>
      <c r="C6752" s="73" t="s">
        <v>59</v>
      </c>
      <c r="D6752" s="75">
        <v>61.11</v>
      </c>
      <c r="E6752" s="75">
        <v>58.77</v>
      </c>
      <c r="F6752" s="73" t="s">
        <v>17</v>
      </c>
    </row>
    <row r="6753" spans="1:6" ht="25.5" x14ac:dyDescent="0.25">
      <c r="A6753" s="73">
        <v>96635</v>
      </c>
      <c r="B6753" s="74" t="s">
        <v>31409</v>
      </c>
      <c r="C6753" s="73" t="s">
        <v>59</v>
      </c>
      <c r="D6753" s="75">
        <v>45.63</v>
      </c>
      <c r="E6753" s="75">
        <v>43.17</v>
      </c>
      <c r="F6753" s="73" t="s">
        <v>17</v>
      </c>
    </row>
    <row r="6754" spans="1:6" ht="25.5" x14ac:dyDescent="0.25">
      <c r="A6754" s="73">
        <v>96636</v>
      </c>
      <c r="B6754" s="74" t="s">
        <v>31410</v>
      </c>
      <c r="C6754" s="73" t="s">
        <v>59</v>
      </c>
      <c r="D6754" s="75">
        <v>48.41</v>
      </c>
      <c r="E6754" s="75">
        <v>45.89</v>
      </c>
      <c r="F6754" s="73" t="s">
        <v>17</v>
      </c>
    </row>
    <row r="6755" spans="1:6" ht="25.5" x14ac:dyDescent="0.25">
      <c r="A6755" s="73">
        <v>96644</v>
      </c>
      <c r="B6755" s="74" t="s">
        <v>31411</v>
      </c>
      <c r="C6755" s="73" t="s">
        <v>59</v>
      </c>
      <c r="D6755" s="75">
        <v>25.24</v>
      </c>
      <c r="E6755" s="75">
        <v>24.46</v>
      </c>
      <c r="F6755" s="73" t="s">
        <v>17</v>
      </c>
    </row>
    <row r="6756" spans="1:6" ht="25.5" x14ac:dyDescent="0.25">
      <c r="A6756" s="73">
        <v>96645</v>
      </c>
      <c r="B6756" s="74" t="s">
        <v>31412</v>
      </c>
      <c r="C6756" s="73" t="s">
        <v>59</v>
      </c>
      <c r="D6756" s="75">
        <v>22.32</v>
      </c>
      <c r="E6756" s="75">
        <v>21.55</v>
      </c>
      <c r="F6756" s="73" t="s">
        <v>17</v>
      </c>
    </row>
    <row r="6757" spans="1:6" ht="25.5" x14ac:dyDescent="0.25">
      <c r="A6757" s="73">
        <v>96646</v>
      </c>
      <c r="B6757" s="74" t="s">
        <v>31413</v>
      </c>
      <c r="C6757" s="73" t="s">
        <v>59</v>
      </c>
      <c r="D6757" s="75">
        <v>27.37</v>
      </c>
      <c r="E6757" s="75">
        <v>26.55</v>
      </c>
      <c r="F6757" s="73" t="s">
        <v>17</v>
      </c>
    </row>
    <row r="6758" spans="1:6" ht="25.5" x14ac:dyDescent="0.25">
      <c r="A6758" s="73">
        <v>96647</v>
      </c>
      <c r="B6758" s="74" t="s">
        <v>31414</v>
      </c>
      <c r="C6758" s="73" t="s">
        <v>59</v>
      </c>
      <c r="D6758" s="75">
        <v>27.44</v>
      </c>
      <c r="E6758" s="75">
        <v>26.63</v>
      </c>
      <c r="F6758" s="73" t="s">
        <v>17</v>
      </c>
    </row>
    <row r="6759" spans="1:6" ht="25.5" x14ac:dyDescent="0.25">
      <c r="A6759" s="73">
        <v>96648</v>
      </c>
      <c r="B6759" s="74" t="s">
        <v>31415</v>
      </c>
      <c r="C6759" s="73" t="s">
        <v>59</v>
      </c>
      <c r="D6759" s="75">
        <v>33.909999999999997</v>
      </c>
      <c r="E6759" s="75">
        <v>33.07</v>
      </c>
      <c r="F6759" s="73" t="s">
        <v>17</v>
      </c>
    </row>
    <row r="6760" spans="1:6" ht="25.5" x14ac:dyDescent="0.25">
      <c r="A6760" s="73">
        <v>96649</v>
      </c>
      <c r="B6760" s="74" t="s">
        <v>31416</v>
      </c>
      <c r="C6760" s="73" t="s">
        <v>59</v>
      </c>
      <c r="D6760" s="75">
        <v>44.99</v>
      </c>
      <c r="E6760" s="75">
        <v>44.09</v>
      </c>
      <c r="F6760" s="73" t="s">
        <v>17</v>
      </c>
    </row>
    <row r="6761" spans="1:6" ht="25.5" x14ac:dyDescent="0.25">
      <c r="A6761" s="73">
        <v>96668</v>
      </c>
      <c r="B6761" s="74" t="s">
        <v>31417</v>
      </c>
      <c r="C6761" s="73" t="s">
        <v>59</v>
      </c>
      <c r="D6761" s="75">
        <v>19.82</v>
      </c>
      <c r="E6761" s="75">
        <v>19.489999999999998</v>
      </c>
      <c r="F6761" s="73" t="s">
        <v>17</v>
      </c>
    </row>
    <row r="6762" spans="1:6" ht="25.5" x14ac:dyDescent="0.25">
      <c r="A6762" s="73">
        <v>96669</v>
      </c>
      <c r="B6762" s="74" t="s">
        <v>31418</v>
      </c>
      <c r="C6762" s="73" t="s">
        <v>59</v>
      </c>
      <c r="D6762" s="75">
        <v>19.43</v>
      </c>
      <c r="E6762" s="75">
        <v>18.899999999999999</v>
      </c>
      <c r="F6762" s="73" t="s">
        <v>17</v>
      </c>
    </row>
    <row r="6763" spans="1:6" ht="25.5" x14ac:dyDescent="0.25">
      <c r="A6763" s="73">
        <v>96670</v>
      </c>
      <c r="B6763" s="74" t="s">
        <v>31419</v>
      </c>
      <c r="C6763" s="73" t="s">
        <v>59</v>
      </c>
      <c r="D6763" s="75">
        <v>25.29</v>
      </c>
      <c r="E6763" s="75">
        <v>24.65</v>
      </c>
      <c r="F6763" s="73" t="s">
        <v>17</v>
      </c>
    </row>
    <row r="6764" spans="1:6" ht="25.5" x14ac:dyDescent="0.25">
      <c r="A6764" s="73">
        <v>96671</v>
      </c>
      <c r="B6764" s="74" t="s">
        <v>31420</v>
      </c>
      <c r="C6764" s="73" t="s">
        <v>59</v>
      </c>
      <c r="D6764" s="75">
        <v>38.36</v>
      </c>
      <c r="E6764" s="75">
        <v>37.57</v>
      </c>
      <c r="F6764" s="73" t="s">
        <v>17</v>
      </c>
    </row>
    <row r="6765" spans="1:6" ht="25.5" x14ac:dyDescent="0.25">
      <c r="A6765" s="73">
        <v>96672</v>
      </c>
      <c r="B6765" s="74" t="s">
        <v>31421</v>
      </c>
      <c r="C6765" s="73" t="s">
        <v>59</v>
      </c>
      <c r="D6765" s="75">
        <v>58.5</v>
      </c>
      <c r="E6765" s="75">
        <v>57.54</v>
      </c>
      <c r="F6765" s="73" t="s">
        <v>17</v>
      </c>
    </row>
    <row r="6766" spans="1:6" ht="25.5" x14ac:dyDescent="0.25">
      <c r="A6766" s="73">
        <v>96673</v>
      </c>
      <c r="B6766" s="74" t="s">
        <v>31422</v>
      </c>
      <c r="C6766" s="73" t="s">
        <v>59</v>
      </c>
      <c r="D6766" s="75">
        <v>73.8</v>
      </c>
      <c r="E6766" s="75">
        <v>72.680000000000007</v>
      </c>
      <c r="F6766" s="73" t="s">
        <v>17</v>
      </c>
    </row>
    <row r="6767" spans="1:6" ht="25.5" x14ac:dyDescent="0.25">
      <c r="A6767" s="73">
        <v>96674</v>
      </c>
      <c r="B6767" s="74" t="s">
        <v>31423</v>
      </c>
      <c r="C6767" s="73" t="s">
        <v>59</v>
      </c>
      <c r="D6767" s="75">
        <v>119.51</v>
      </c>
      <c r="E6767" s="75">
        <v>118.17</v>
      </c>
      <c r="F6767" s="73" t="s">
        <v>17</v>
      </c>
    </row>
    <row r="6768" spans="1:6" ht="25.5" x14ac:dyDescent="0.25">
      <c r="A6768" s="73">
        <v>96675</v>
      </c>
      <c r="B6768" s="74" t="s">
        <v>31424</v>
      </c>
      <c r="C6768" s="73" t="s">
        <v>59</v>
      </c>
      <c r="D6768" s="75">
        <v>173.88</v>
      </c>
      <c r="E6768" s="75">
        <v>172.27</v>
      </c>
      <c r="F6768" s="73" t="s">
        <v>17</v>
      </c>
    </row>
    <row r="6769" spans="1:6" ht="25.5" x14ac:dyDescent="0.25">
      <c r="A6769" s="73">
        <v>96676</v>
      </c>
      <c r="B6769" s="74" t="s">
        <v>31425</v>
      </c>
      <c r="C6769" s="73" t="s">
        <v>59</v>
      </c>
      <c r="D6769" s="75">
        <v>24.95</v>
      </c>
      <c r="E6769" s="75">
        <v>24.35</v>
      </c>
      <c r="F6769" s="73" t="s">
        <v>17</v>
      </c>
    </row>
    <row r="6770" spans="1:6" ht="25.5" x14ac:dyDescent="0.25">
      <c r="A6770" s="73">
        <v>96677</v>
      </c>
      <c r="B6770" s="74" t="s">
        <v>31426</v>
      </c>
      <c r="C6770" s="73" t="s">
        <v>59</v>
      </c>
      <c r="D6770" s="75">
        <v>32.51</v>
      </c>
      <c r="E6770" s="75">
        <v>31.79</v>
      </c>
      <c r="F6770" s="73" t="s">
        <v>17</v>
      </c>
    </row>
    <row r="6771" spans="1:6" ht="25.5" x14ac:dyDescent="0.25">
      <c r="A6771" s="73">
        <v>96678</v>
      </c>
      <c r="B6771" s="74" t="s">
        <v>31427</v>
      </c>
      <c r="C6771" s="73" t="s">
        <v>59</v>
      </c>
      <c r="D6771" s="75">
        <v>44.83</v>
      </c>
      <c r="E6771" s="75">
        <v>43.95</v>
      </c>
      <c r="F6771" s="73" t="s">
        <v>17</v>
      </c>
    </row>
    <row r="6772" spans="1:6" ht="25.5" x14ac:dyDescent="0.25">
      <c r="A6772" s="73">
        <v>96679</v>
      </c>
      <c r="B6772" s="74" t="s">
        <v>31428</v>
      </c>
      <c r="C6772" s="73" t="s">
        <v>59</v>
      </c>
      <c r="D6772" s="75">
        <v>66.92</v>
      </c>
      <c r="E6772" s="75">
        <v>65.849999999999994</v>
      </c>
      <c r="F6772" s="73" t="s">
        <v>17</v>
      </c>
    </row>
    <row r="6773" spans="1:6" ht="25.5" x14ac:dyDescent="0.25">
      <c r="A6773" s="73">
        <v>96680</v>
      </c>
      <c r="B6773" s="74" t="s">
        <v>31429</v>
      </c>
      <c r="C6773" s="73" t="s">
        <v>59</v>
      </c>
      <c r="D6773" s="75">
        <v>110.85</v>
      </c>
      <c r="E6773" s="75">
        <v>109.53</v>
      </c>
      <c r="F6773" s="73" t="s">
        <v>17</v>
      </c>
    </row>
    <row r="6774" spans="1:6" ht="25.5" x14ac:dyDescent="0.25">
      <c r="A6774" s="73">
        <v>96681</v>
      </c>
      <c r="B6774" s="74" t="s">
        <v>31430</v>
      </c>
      <c r="C6774" s="73" t="s">
        <v>59</v>
      </c>
      <c r="D6774" s="75">
        <v>149.19999999999999</v>
      </c>
      <c r="E6774" s="75">
        <v>147.66999999999999</v>
      </c>
      <c r="F6774" s="73" t="s">
        <v>17</v>
      </c>
    </row>
    <row r="6775" spans="1:6" ht="25.5" x14ac:dyDescent="0.25">
      <c r="A6775" s="73">
        <v>96682</v>
      </c>
      <c r="B6775" s="74" t="s">
        <v>31431</v>
      </c>
      <c r="C6775" s="73" t="s">
        <v>59</v>
      </c>
      <c r="D6775" s="75">
        <v>246.46</v>
      </c>
      <c r="E6775" s="75">
        <v>244.65</v>
      </c>
      <c r="F6775" s="73" t="s">
        <v>17</v>
      </c>
    </row>
    <row r="6776" spans="1:6" ht="25.5" x14ac:dyDescent="0.25">
      <c r="A6776" s="73">
        <v>96683</v>
      </c>
      <c r="B6776" s="74" t="s">
        <v>31432</v>
      </c>
      <c r="C6776" s="73" t="s">
        <v>59</v>
      </c>
      <c r="D6776" s="75">
        <v>338.43</v>
      </c>
      <c r="E6776" s="75">
        <v>336.23</v>
      </c>
      <c r="F6776" s="73" t="s">
        <v>17</v>
      </c>
    </row>
    <row r="6777" spans="1:6" ht="25.5" x14ac:dyDescent="0.25">
      <c r="A6777" s="73">
        <v>96718</v>
      </c>
      <c r="B6777" s="74" t="s">
        <v>31433</v>
      </c>
      <c r="C6777" s="73" t="s">
        <v>59</v>
      </c>
      <c r="D6777" s="75">
        <v>16.11</v>
      </c>
      <c r="E6777" s="75">
        <v>15.74</v>
      </c>
      <c r="F6777" s="73" t="s">
        <v>17</v>
      </c>
    </row>
    <row r="6778" spans="1:6" ht="25.5" x14ac:dyDescent="0.25">
      <c r="A6778" s="73">
        <v>96719</v>
      </c>
      <c r="B6778" s="74" t="s">
        <v>31434</v>
      </c>
      <c r="C6778" s="73" t="s">
        <v>59</v>
      </c>
      <c r="D6778" s="75">
        <v>20.7</v>
      </c>
      <c r="E6778" s="75">
        <v>20.29</v>
      </c>
      <c r="F6778" s="73" t="s">
        <v>17</v>
      </c>
    </row>
    <row r="6779" spans="1:6" ht="25.5" x14ac:dyDescent="0.25">
      <c r="A6779" s="73">
        <v>96720</v>
      </c>
      <c r="B6779" s="74" t="s">
        <v>31435</v>
      </c>
      <c r="C6779" s="73" t="s">
        <v>59</v>
      </c>
      <c r="D6779" s="75">
        <v>18.64</v>
      </c>
      <c r="E6779" s="75">
        <v>18.18</v>
      </c>
      <c r="F6779" s="73" t="s">
        <v>17</v>
      </c>
    </row>
    <row r="6780" spans="1:6" ht="25.5" x14ac:dyDescent="0.25">
      <c r="A6780" s="73">
        <v>96721</v>
      </c>
      <c r="B6780" s="74" t="s">
        <v>31436</v>
      </c>
      <c r="C6780" s="73" t="s">
        <v>59</v>
      </c>
      <c r="D6780" s="75">
        <v>24.31</v>
      </c>
      <c r="E6780" s="75">
        <v>23.74</v>
      </c>
      <c r="F6780" s="73" t="s">
        <v>17</v>
      </c>
    </row>
    <row r="6781" spans="1:6" ht="25.5" x14ac:dyDescent="0.25">
      <c r="A6781" s="73">
        <v>96722</v>
      </c>
      <c r="B6781" s="74" t="s">
        <v>31437</v>
      </c>
      <c r="C6781" s="73" t="s">
        <v>59</v>
      </c>
      <c r="D6781" s="75">
        <v>37.46</v>
      </c>
      <c r="E6781" s="75">
        <v>36.75</v>
      </c>
      <c r="F6781" s="73" t="s">
        <v>17</v>
      </c>
    </row>
    <row r="6782" spans="1:6" ht="25.5" x14ac:dyDescent="0.25">
      <c r="A6782" s="73">
        <v>96723</v>
      </c>
      <c r="B6782" s="74" t="s">
        <v>31438</v>
      </c>
      <c r="C6782" s="73" t="s">
        <v>59</v>
      </c>
      <c r="D6782" s="75">
        <v>58.33</v>
      </c>
      <c r="E6782" s="75">
        <v>57.38</v>
      </c>
      <c r="F6782" s="73" t="s">
        <v>17</v>
      </c>
    </row>
    <row r="6783" spans="1:6" ht="25.5" x14ac:dyDescent="0.25">
      <c r="A6783" s="73">
        <v>96724</v>
      </c>
      <c r="B6783" s="74" t="s">
        <v>31439</v>
      </c>
      <c r="C6783" s="73" t="s">
        <v>59</v>
      </c>
      <c r="D6783" s="75">
        <v>74.88</v>
      </c>
      <c r="E6783" s="75">
        <v>73.67</v>
      </c>
      <c r="F6783" s="73" t="s">
        <v>17</v>
      </c>
    </row>
    <row r="6784" spans="1:6" ht="25.5" x14ac:dyDescent="0.25">
      <c r="A6784" s="73">
        <v>96725</v>
      </c>
      <c r="B6784" s="74" t="s">
        <v>31440</v>
      </c>
      <c r="C6784" s="73" t="s">
        <v>59</v>
      </c>
      <c r="D6784" s="75">
        <v>122.95</v>
      </c>
      <c r="E6784" s="75">
        <v>121.34</v>
      </c>
      <c r="F6784" s="73" t="s">
        <v>17</v>
      </c>
    </row>
    <row r="6785" spans="1:6" ht="25.5" x14ac:dyDescent="0.25">
      <c r="A6785" s="73">
        <v>96726</v>
      </c>
      <c r="B6785" s="74" t="s">
        <v>31441</v>
      </c>
      <c r="C6785" s="73" t="s">
        <v>59</v>
      </c>
      <c r="D6785" s="75">
        <v>181.86</v>
      </c>
      <c r="E6785" s="75">
        <v>179.61</v>
      </c>
      <c r="F6785" s="73" t="s">
        <v>17</v>
      </c>
    </row>
    <row r="6786" spans="1:6" ht="25.5" x14ac:dyDescent="0.25">
      <c r="A6786" s="73">
        <v>96727</v>
      </c>
      <c r="B6786" s="74" t="s">
        <v>31442</v>
      </c>
      <c r="C6786" s="73" t="s">
        <v>59</v>
      </c>
      <c r="D6786" s="75">
        <v>18.3</v>
      </c>
      <c r="E6786" s="75">
        <v>17.84</v>
      </c>
      <c r="F6786" s="73" t="s">
        <v>17</v>
      </c>
    </row>
    <row r="6787" spans="1:6" ht="25.5" x14ac:dyDescent="0.25">
      <c r="A6787" s="73">
        <v>96728</v>
      </c>
      <c r="B6787" s="74" t="s">
        <v>31443</v>
      </c>
      <c r="C6787" s="73" t="s">
        <v>59</v>
      </c>
      <c r="D6787" s="75">
        <v>23.75</v>
      </c>
      <c r="E6787" s="75">
        <v>23.24</v>
      </c>
      <c r="F6787" s="73" t="s">
        <v>17</v>
      </c>
    </row>
    <row r="6788" spans="1:6" ht="25.5" x14ac:dyDescent="0.25">
      <c r="A6788" s="73">
        <v>96729</v>
      </c>
      <c r="B6788" s="74" t="s">
        <v>31444</v>
      </c>
      <c r="C6788" s="73" t="s">
        <v>59</v>
      </c>
      <c r="D6788" s="75">
        <v>30.68</v>
      </c>
      <c r="E6788" s="75">
        <v>30.11</v>
      </c>
      <c r="F6788" s="73" t="s">
        <v>17</v>
      </c>
    </row>
    <row r="6789" spans="1:6" ht="25.5" x14ac:dyDescent="0.25">
      <c r="A6789" s="73">
        <v>96730</v>
      </c>
      <c r="B6789" s="74" t="s">
        <v>31445</v>
      </c>
      <c r="C6789" s="73" t="s">
        <v>59</v>
      </c>
      <c r="D6789" s="75">
        <v>42.56</v>
      </c>
      <c r="E6789" s="75">
        <v>41.86</v>
      </c>
      <c r="F6789" s="73" t="s">
        <v>17</v>
      </c>
    </row>
    <row r="6790" spans="1:6" ht="25.5" x14ac:dyDescent="0.25">
      <c r="A6790" s="73">
        <v>96731</v>
      </c>
      <c r="B6790" s="74" t="s">
        <v>31446</v>
      </c>
      <c r="C6790" s="73" t="s">
        <v>59</v>
      </c>
      <c r="D6790" s="75">
        <v>64.53</v>
      </c>
      <c r="E6790" s="75">
        <v>63.66</v>
      </c>
      <c r="F6790" s="73" t="s">
        <v>17</v>
      </c>
    </row>
    <row r="6791" spans="1:6" ht="25.5" x14ac:dyDescent="0.25">
      <c r="A6791" s="73">
        <v>96732</v>
      </c>
      <c r="B6791" s="74" t="s">
        <v>31447</v>
      </c>
      <c r="C6791" s="73" t="s">
        <v>59</v>
      </c>
      <c r="D6791" s="75">
        <v>109.04</v>
      </c>
      <c r="E6791" s="75">
        <v>107.88</v>
      </c>
      <c r="F6791" s="73" t="s">
        <v>17</v>
      </c>
    </row>
    <row r="6792" spans="1:6" ht="25.5" x14ac:dyDescent="0.25">
      <c r="A6792" s="73">
        <v>96733</v>
      </c>
      <c r="B6792" s="74" t="s">
        <v>31448</v>
      </c>
      <c r="C6792" s="73" t="s">
        <v>59</v>
      </c>
      <c r="D6792" s="75">
        <v>148.68</v>
      </c>
      <c r="E6792" s="75">
        <v>147.19</v>
      </c>
      <c r="F6792" s="73" t="s">
        <v>17</v>
      </c>
    </row>
    <row r="6793" spans="1:6" ht="25.5" x14ac:dyDescent="0.25">
      <c r="A6793" s="73">
        <v>96734</v>
      </c>
      <c r="B6793" s="74" t="s">
        <v>31449</v>
      </c>
      <c r="C6793" s="73" t="s">
        <v>59</v>
      </c>
      <c r="D6793" s="75">
        <v>248.51</v>
      </c>
      <c r="E6793" s="75">
        <v>246.52</v>
      </c>
      <c r="F6793" s="73" t="s">
        <v>17</v>
      </c>
    </row>
    <row r="6794" spans="1:6" ht="25.5" x14ac:dyDescent="0.25">
      <c r="A6794" s="73">
        <v>96735</v>
      </c>
      <c r="B6794" s="74" t="s">
        <v>31450</v>
      </c>
      <c r="C6794" s="73" t="s">
        <v>59</v>
      </c>
      <c r="D6794" s="75">
        <v>345.58</v>
      </c>
      <c r="E6794" s="75">
        <v>342.8</v>
      </c>
      <c r="F6794" s="73" t="s">
        <v>17</v>
      </c>
    </row>
    <row r="6795" spans="1:6" ht="25.5" x14ac:dyDescent="0.25">
      <c r="A6795" s="73">
        <v>96798</v>
      </c>
      <c r="B6795" s="74" t="s">
        <v>6462</v>
      </c>
      <c r="C6795" s="73" t="s">
        <v>59</v>
      </c>
      <c r="D6795" s="75">
        <v>8.48</v>
      </c>
      <c r="E6795" s="75">
        <v>8.2100000000000009</v>
      </c>
      <c r="F6795" s="73" t="s">
        <v>17</v>
      </c>
    </row>
    <row r="6796" spans="1:6" ht="25.5" x14ac:dyDescent="0.25">
      <c r="A6796" s="73">
        <v>96799</v>
      </c>
      <c r="B6796" s="74" t="s">
        <v>6463</v>
      </c>
      <c r="C6796" s="73" t="s">
        <v>59</v>
      </c>
      <c r="D6796" s="75">
        <v>10.86</v>
      </c>
      <c r="E6796" s="75">
        <v>10.52</v>
      </c>
      <c r="F6796" s="73" t="s">
        <v>17</v>
      </c>
    </row>
    <row r="6797" spans="1:6" ht="25.5" x14ac:dyDescent="0.25">
      <c r="A6797" s="73">
        <v>96800</v>
      </c>
      <c r="B6797" s="74" t="s">
        <v>6464</v>
      </c>
      <c r="C6797" s="73" t="s">
        <v>59</v>
      </c>
      <c r="D6797" s="75">
        <v>14.77</v>
      </c>
      <c r="E6797" s="75">
        <v>14.35</v>
      </c>
      <c r="F6797" s="73" t="s">
        <v>17</v>
      </c>
    </row>
    <row r="6798" spans="1:6" ht="25.5" x14ac:dyDescent="0.25">
      <c r="A6798" s="73">
        <v>96801</v>
      </c>
      <c r="B6798" s="74" t="s">
        <v>6465</v>
      </c>
      <c r="C6798" s="73" t="s">
        <v>59</v>
      </c>
      <c r="D6798" s="75">
        <v>22.38</v>
      </c>
      <c r="E6798" s="75">
        <v>21.83</v>
      </c>
      <c r="F6798" s="73" t="s">
        <v>17</v>
      </c>
    </row>
    <row r="6799" spans="1:6" ht="25.5" x14ac:dyDescent="0.25">
      <c r="A6799" s="73">
        <v>96973</v>
      </c>
      <c r="B6799" s="74" t="s">
        <v>6466</v>
      </c>
      <c r="C6799" s="73" t="s">
        <v>59</v>
      </c>
      <c r="D6799" s="75">
        <v>74.09</v>
      </c>
      <c r="E6799" s="75">
        <v>71.97</v>
      </c>
      <c r="F6799" s="73" t="s">
        <v>17</v>
      </c>
    </row>
    <row r="6800" spans="1:6" ht="25.5" x14ac:dyDescent="0.25">
      <c r="A6800" s="73">
        <v>96974</v>
      </c>
      <c r="B6800" s="74" t="s">
        <v>6467</v>
      </c>
      <c r="C6800" s="73" t="s">
        <v>59</v>
      </c>
      <c r="D6800" s="75">
        <v>95.86</v>
      </c>
      <c r="E6800" s="75">
        <v>93.42</v>
      </c>
      <c r="F6800" s="73" t="s">
        <v>17</v>
      </c>
    </row>
    <row r="6801" spans="1:6" ht="25.5" x14ac:dyDescent="0.25">
      <c r="A6801" s="73">
        <v>96975</v>
      </c>
      <c r="B6801" s="74" t="s">
        <v>6468</v>
      </c>
      <c r="C6801" s="73" t="s">
        <v>59</v>
      </c>
      <c r="D6801" s="75">
        <v>118.77</v>
      </c>
      <c r="E6801" s="75">
        <v>116.01</v>
      </c>
      <c r="F6801" s="73" t="s">
        <v>17</v>
      </c>
    </row>
    <row r="6802" spans="1:6" ht="25.5" x14ac:dyDescent="0.25">
      <c r="A6802" s="73">
        <v>96976</v>
      </c>
      <c r="B6802" s="74" t="s">
        <v>6469</v>
      </c>
      <c r="C6802" s="73" t="s">
        <v>59</v>
      </c>
      <c r="D6802" s="75">
        <v>156.69</v>
      </c>
      <c r="E6802" s="75">
        <v>153.65</v>
      </c>
      <c r="F6802" s="73" t="s">
        <v>17</v>
      </c>
    </row>
    <row r="6803" spans="1:6" ht="25.5" x14ac:dyDescent="0.25">
      <c r="A6803" s="73">
        <v>96977</v>
      </c>
      <c r="B6803" s="74" t="s">
        <v>6470</v>
      </c>
      <c r="C6803" s="73" t="s">
        <v>59</v>
      </c>
      <c r="D6803" s="75">
        <v>61.41</v>
      </c>
      <c r="E6803" s="75">
        <v>61.25</v>
      </c>
      <c r="F6803" s="73" t="s">
        <v>17</v>
      </c>
    </row>
    <row r="6804" spans="1:6" ht="25.5" x14ac:dyDescent="0.25">
      <c r="A6804" s="73">
        <v>96978</v>
      </c>
      <c r="B6804" s="74" t="s">
        <v>6471</v>
      </c>
      <c r="C6804" s="73" t="s">
        <v>59</v>
      </c>
      <c r="D6804" s="75">
        <v>80.92</v>
      </c>
      <c r="E6804" s="75">
        <v>80.73</v>
      </c>
      <c r="F6804" s="73" t="s">
        <v>17</v>
      </c>
    </row>
    <row r="6805" spans="1:6" ht="25.5" x14ac:dyDescent="0.25">
      <c r="A6805" s="73">
        <v>96979</v>
      </c>
      <c r="B6805" s="74" t="s">
        <v>6472</v>
      </c>
      <c r="C6805" s="73" t="s">
        <v>59</v>
      </c>
      <c r="D6805" s="75">
        <v>115.74</v>
      </c>
      <c r="E6805" s="75">
        <v>115.52</v>
      </c>
      <c r="F6805" s="73" t="s">
        <v>17</v>
      </c>
    </row>
    <row r="6806" spans="1:6" ht="38.25" x14ac:dyDescent="0.25">
      <c r="A6806" s="73">
        <v>97013</v>
      </c>
      <c r="B6806" s="74" t="s">
        <v>6473</v>
      </c>
      <c r="C6806" s="73" t="s">
        <v>59</v>
      </c>
      <c r="D6806" s="75">
        <v>101.42</v>
      </c>
      <c r="E6806" s="75">
        <v>99.92</v>
      </c>
      <c r="F6806" s="73" t="s">
        <v>17</v>
      </c>
    </row>
    <row r="6807" spans="1:6" ht="38.25" x14ac:dyDescent="0.25">
      <c r="A6807" s="73">
        <v>97014</v>
      </c>
      <c r="B6807" s="74" t="s">
        <v>6474</v>
      </c>
      <c r="C6807" s="73" t="s">
        <v>59</v>
      </c>
      <c r="D6807" s="75">
        <v>74.790000000000006</v>
      </c>
      <c r="E6807" s="75">
        <v>73.290000000000006</v>
      </c>
      <c r="F6807" s="73" t="s">
        <v>17</v>
      </c>
    </row>
    <row r="6808" spans="1:6" ht="38.25" x14ac:dyDescent="0.25">
      <c r="A6808" s="73">
        <v>97015</v>
      </c>
      <c r="B6808" s="74" t="s">
        <v>6475</v>
      </c>
      <c r="C6808" s="73" t="s">
        <v>59</v>
      </c>
      <c r="D6808" s="75">
        <v>61.5</v>
      </c>
      <c r="E6808" s="75">
        <v>60</v>
      </c>
      <c r="F6808" s="73" t="s">
        <v>17</v>
      </c>
    </row>
    <row r="6809" spans="1:6" ht="38.25" x14ac:dyDescent="0.25">
      <c r="A6809" s="73">
        <v>97016</v>
      </c>
      <c r="B6809" s="74" t="s">
        <v>6476</v>
      </c>
      <c r="C6809" s="73" t="s">
        <v>59</v>
      </c>
      <c r="D6809" s="75">
        <v>79.739999999999995</v>
      </c>
      <c r="E6809" s="75">
        <v>78.540000000000006</v>
      </c>
      <c r="F6809" s="73" t="s">
        <v>17</v>
      </c>
    </row>
    <row r="6810" spans="1:6" ht="38.25" x14ac:dyDescent="0.25">
      <c r="A6810" s="73">
        <v>97017</v>
      </c>
      <c r="B6810" s="74" t="s">
        <v>6477</v>
      </c>
      <c r="C6810" s="73" t="s">
        <v>59</v>
      </c>
      <c r="D6810" s="75">
        <v>58.73</v>
      </c>
      <c r="E6810" s="75">
        <v>57.53</v>
      </c>
      <c r="F6810" s="73" t="s">
        <v>17</v>
      </c>
    </row>
    <row r="6811" spans="1:6" ht="38.25" x14ac:dyDescent="0.25">
      <c r="A6811" s="73">
        <v>97018</v>
      </c>
      <c r="B6811" s="74" t="s">
        <v>6478</v>
      </c>
      <c r="C6811" s="73" t="s">
        <v>59</v>
      </c>
      <c r="D6811" s="75">
        <v>48.32</v>
      </c>
      <c r="E6811" s="75">
        <v>47.12</v>
      </c>
      <c r="F6811" s="73" t="s">
        <v>17</v>
      </c>
    </row>
    <row r="6812" spans="1:6" ht="51" x14ac:dyDescent="0.25">
      <c r="A6812" s="73">
        <v>97031</v>
      </c>
      <c r="B6812" s="74" t="s">
        <v>6479</v>
      </c>
      <c r="C6812" s="73" t="s">
        <v>59</v>
      </c>
      <c r="D6812" s="75">
        <v>113.85</v>
      </c>
      <c r="E6812" s="75">
        <v>112.29</v>
      </c>
      <c r="F6812" s="73" t="s">
        <v>17</v>
      </c>
    </row>
    <row r="6813" spans="1:6" ht="51" x14ac:dyDescent="0.25">
      <c r="A6813" s="73">
        <v>97032</v>
      </c>
      <c r="B6813" s="74" t="s">
        <v>6480</v>
      </c>
      <c r="C6813" s="73" t="s">
        <v>59</v>
      </c>
      <c r="D6813" s="75">
        <v>68.459999999999994</v>
      </c>
      <c r="E6813" s="75">
        <v>66.900000000000006</v>
      </c>
      <c r="F6813" s="73" t="s">
        <v>17</v>
      </c>
    </row>
    <row r="6814" spans="1:6" ht="51" x14ac:dyDescent="0.25">
      <c r="A6814" s="73">
        <v>97033</v>
      </c>
      <c r="B6814" s="74" t="s">
        <v>6481</v>
      </c>
      <c r="C6814" s="73" t="s">
        <v>59</v>
      </c>
      <c r="D6814" s="75">
        <v>107.81</v>
      </c>
      <c r="E6814" s="75">
        <v>105.67</v>
      </c>
      <c r="F6814" s="73" t="s">
        <v>17</v>
      </c>
    </row>
    <row r="6815" spans="1:6" ht="51" x14ac:dyDescent="0.25">
      <c r="A6815" s="73">
        <v>97034</v>
      </c>
      <c r="B6815" s="74" t="s">
        <v>6482</v>
      </c>
      <c r="C6815" s="73" t="s">
        <v>59</v>
      </c>
      <c r="D6815" s="75">
        <v>68.400000000000006</v>
      </c>
      <c r="E6815" s="75">
        <v>66.260000000000005</v>
      </c>
      <c r="F6815" s="73" t="s">
        <v>17</v>
      </c>
    </row>
    <row r="6816" spans="1:6" ht="25.5" x14ac:dyDescent="0.25">
      <c r="A6816" s="73">
        <v>97064</v>
      </c>
      <c r="B6816" s="74" t="s">
        <v>6483</v>
      </c>
      <c r="C6816" s="73" t="s">
        <v>59</v>
      </c>
      <c r="D6816" s="75">
        <v>27.68</v>
      </c>
      <c r="E6816" s="75">
        <v>25.41</v>
      </c>
      <c r="F6816" s="73" t="s">
        <v>17</v>
      </c>
    </row>
    <row r="6817" spans="1:6" ht="38.25" x14ac:dyDescent="0.25">
      <c r="A6817" s="73">
        <v>97067</v>
      </c>
      <c r="B6817" s="74" t="s">
        <v>6484</v>
      </c>
      <c r="C6817" s="73" t="s">
        <v>59</v>
      </c>
      <c r="D6817" s="75">
        <v>815.35</v>
      </c>
      <c r="E6817" s="75">
        <v>799.42</v>
      </c>
      <c r="F6817" s="73" t="s">
        <v>17</v>
      </c>
    </row>
    <row r="6818" spans="1:6" ht="25.5" x14ac:dyDescent="0.25">
      <c r="A6818" s="73">
        <v>97114</v>
      </c>
      <c r="B6818" s="74" t="s">
        <v>6485</v>
      </c>
      <c r="C6818" s="73" t="s">
        <v>59</v>
      </c>
      <c r="D6818" s="75">
        <v>0.41</v>
      </c>
      <c r="E6818" s="75">
        <v>0.38</v>
      </c>
      <c r="F6818" s="73" t="s">
        <v>17</v>
      </c>
    </row>
    <row r="6819" spans="1:6" ht="38.25" x14ac:dyDescent="0.25">
      <c r="A6819" s="73">
        <v>97121</v>
      </c>
      <c r="B6819" s="74" t="s">
        <v>6486</v>
      </c>
      <c r="C6819" s="73" t="s">
        <v>59</v>
      </c>
      <c r="D6819" s="75">
        <v>3.14</v>
      </c>
      <c r="E6819" s="75">
        <v>2.89</v>
      </c>
      <c r="F6819" s="73" t="s">
        <v>17</v>
      </c>
    </row>
    <row r="6820" spans="1:6" ht="38.25" x14ac:dyDescent="0.25">
      <c r="A6820" s="73">
        <v>97122</v>
      </c>
      <c r="B6820" s="74" t="s">
        <v>6487</v>
      </c>
      <c r="C6820" s="73" t="s">
        <v>59</v>
      </c>
      <c r="D6820" s="75">
        <v>3.79</v>
      </c>
      <c r="E6820" s="75">
        <v>3.51</v>
      </c>
      <c r="F6820" s="73" t="s">
        <v>17</v>
      </c>
    </row>
    <row r="6821" spans="1:6" ht="38.25" x14ac:dyDescent="0.25">
      <c r="A6821" s="73">
        <v>97123</v>
      </c>
      <c r="B6821" s="74" t="s">
        <v>6488</v>
      </c>
      <c r="C6821" s="73" t="s">
        <v>59</v>
      </c>
      <c r="D6821" s="75">
        <v>4.4000000000000004</v>
      </c>
      <c r="E6821" s="75">
        <v>4.07</v>
      </c>
      <c r="F6821" s="73" t="s">
        <v>17</v>
      </c>
    </row>
    <row r="6822" spans="1:6" ht="38.25" x14ac:dyDescent="0.25">
      <c r="A6822" s="73">
        <v>97124</v>
      </c>
      <c r="B6822" s="74" t="s">
        <v>6489</v>
      </c>
      <c r="C6822" s="73" t="s">
        <v>59</v>
      </c>
      <c r="D6822" s="75">
        <v>2.57</v>
      </c>
      <c r="E6822" s="75">
        <v>2.37</v>
      </c>
      <c r="F6822" s="73" t="s">
        <v>17</v>
      </c>
    </row>
    <row r="6823" spans="1:6" ht="38.25" x14ac:dyDescent="0.25">
      <c r="A6823" s="73">
        <v>97125</v>
      </c>
      <c r="B6823" s="74" t="s">
        <v>6490</v>
      </c>
      <c r="C6823" s="73" t="s">
        <v>59</v>
      </c>
      <c r="D6823" s="75">
        <v>3.11</v>
      </c>
      <c r="E6823" s="75">
        <v>2.88</v>
      </c>
      <c r="F6823" s="73" t="s">
        <v>17</v>
      </c>
    </row>
    <row r="6824" spans="1:6" ht="38.25" x14ac:dyDescent="0.25">
      <c r="A6824" s="73">
        <v>97126</v>
      </c>
      <c r="B6824" s="74" t="s">
        <v>6491</v>
      </c>
      <c r="C6824" s="73" t="s">
        <v>59</v>
      </c>
      <c r="D6824" s="75">
        <v>3.62</v>
      </c>
      <c r="E6824" s="75">
        <v>3.35</v>
      </c>
      <c r="F6824" s="73" t="s">
        <v>17</v>
      </c>
    </row>
    <row r="6825" spans="1:6" ht="38.25" x14ac:dyDescent="0.25">
      <c r="A6825" s="73">
        <v>97127</v>
      </c>
      <c r="B6825" s="74" t="s">
        <v>6492</v>
      </c>
      <c r="C6825" s="73" t="s">
        <v>59</v>
      </c>
      <c r="D6825" s="75">
        <v>5.35</v>
      </c>
      <c r="E6825" s="75">
        <v>4.96</v>
      </c>
      <c r="F6825" s="73" t="s">
        <v>17</v>
      </c>
    </row>
    <row r="6826" spans="1:6" ht="38.25" x14ac:dyDescent="0.25">
      <c r="A6826" s="73">
        <v>97128</v>
      </c>
      <c r="B6826" s="74" t="s">
        <v>6493</v>
      </c>
      <c r="C6826" s="73" t="s">
        <v>59</v>
      </c>
      <c r="D6826" s="75">
        <v>10.78</v>
      </c>
      <c r="E6826" s="75">
        <v>10.130000000000001</v>
      </c>
      <c r="F6826" s="73" t="s">
        <v>17</v>
      </c>
    </row>
    <row r="6827" spans="1:6" ht="38.25" x14ac:dyDescent="0.25">
      <c r="A6827" s="73">
        <v>97129</v>
      </c>
      <c r="B6827" s="74" t="s">
        <v>6494</v>
      </c>
      <c r="C6827" s="73" t="s">
        <v>59</v>
      </c>
      <c r="D6827" s="75">
        <v>12.77</v>
      </c>
      <c r="E6827" s="75">
        <v>12</v>
      </c>
      <c r="F6827" s="73" t="s">
        <v>17</v>
      </c>
    </row>
    <row r="6828" spans="1:6" ht="38.25" x14ac:dyDescent="0.25">
      <c r="A6828" s="73">
        <v>97130</v>
      </c>
      <c r="B6828" s="74" t="s">
        <v>6495</v>
      </c>
      <c r="C6828" s="73" t="s">
        <v>59</v>
      </c>
      <c r="D6828" s="75">
        <v>14.78</v>
      </c>
      <c r="E6828" s="75">
        <v>13.88</v>
      </c>
      <c r="F6828" s="73" t="s">
        <v>17</v>
      </c>
    </row>
    <row r="6829" spans="1:6" ht="38.25" x14ac:dyDescent="0.25">
      <c r="A6829" s="73">
        <v>97131</v>
      </c>
      <c r="B6829" s="74" t="s">
        <v>6496</v>
      </c>
      <c r="C6829" s="73" t="s">
        <v>59</v>
      </c>
      <c r="D6829" s="75">
        <v>16.78</v>
      </c>
      <c r="E6829" s="75">
        <v>15.76</v>
      </c>
      <c r="F6829" s="73" t="s">
        <v>17</v>
      </c>
    </row>
    <row r="6830" spans="1:6" ht="38.25" x14ac:dyDescent="0.25">
      <c r="A6830" s="73">
        <v>97132</v>
      </c>
      <c r="B6830" s="74" t="s">
        <v>6497</v>
      </c>
      <c r="C6830" s="73" t="s">
        <v>59</v>
      </c>
      <c r="D6830" s="75">
        <v>18.78</v>
      </c>
      <c r="E6830" s="75">
        <v>17.64</v>
      </c>
      <c r="F6830" s="73" t="s">
        <v>17</v>
      </c>
    </row>
    <row r="6831" spans="1:6" ht="38.25" x14ac:dyDescent="0.25">
      <c r="A6831" s="73">
        <v>97133</v>
      </c>
      <c r="B6831" s="74" t="s">
        <v>6498</v>
      </c>
      <c r="C6831" s="73" t="s">
        <v>59</v>
      </c>
      <c r="D6831" s="75">
        <v>22.76</v>
      </c>
      <c r="E6831" s="75">
        <v>21.4</v>
      </c>
      <c r="F6831" s="73" t="s">
        <v>17</v>
      </c>
    </row>
    <row r="6832" spans="1:6" ht="38.25" x14ac:dyDescent="0.25">
      <c r="A6832" s="73">
        <v>97134</v>
      </c>
      <c r="B6832" s="74" t="s">
        <v>97</v>
      </c>
      <c r="C6832" s="73" t="s">
        <v>59</v>
      </c>
      <c r="D6832" s="75">
        <v>4.41</v>
      </c>
      <c r="E6832" s="75">
        <v>4.0999999999999996</v>
      </c>
      <c r="F6832" s="73" t="s">
        <v>17</v>
      </c>
    </row>
    <row r="6833" spans="1:6" ht="38.25" x14ac:dyDescent="0.25">
      <c r="A6833" s="73">
        <v>97135</v>
      </c>
      <c r="B6833" s="74" t="s">
        <v>6499</v>
      </c>
      <c r="C6833" s="73" t="s">
        <v>59</v>
      </c>
      <c r="D6833" s="75">
        <v>8.1999999999999993</v>
      </c>
      <c r="E6833" s="75">
        <v>7.71</v>
      </c>
      <c r="F6833" s="73" t="s">
        <v>17</v>
      </c>
    </row>
    <row r="6834" spans="1:6" ht="38.25" x14ac:dyDescent="0.25">
      <c r="A6834" s="73">
        <v>97136</v>
      </c>
      <c r="B6834" s="74" t="s">
        <v>6500</v>
      </c>
      <c r="C6834" s="73" t="s">
        <v>59</v>
      </c>
      <c r="D6834" s="75">
        <v>9.7100000000000009</v>
      </c>
      <c r="E6834" s="75">
        <v>9.14</v>
      </c>
      <c r="F6834" s="73" t="s">
        <v>17</v>
      </c>
    </row>
    <row r="6835" spans="1:6" ht="38.25" x14ac:dyDescent="0.25">
      <c r="A6835" s="73">
        <v>97137</v>
      </c>
      <c r="B6835" s="74" t="s">
        <v>6501</v>
      </c>
      <c r="C6835" s="73" t="s">
        <v>59</v>
      </c>
      <c r="D6835" s="75">
        <v>11.25</v>
      </c>
      <c r="E6835" s="75">
        <v>10.57</v>
      </c>
      <c r="F6835" s="73" t="s">
        <v>17</v>
      </c>
    </row>
    <row r="6836" spans="1:6" ht="38.25" x14ac:dyDescent="0.25">
      <c r="A6836" s="73">
        <v>97138</v>
      </c>
      <c r="B6836" s="74" t="s">
        <v>6502</v>
      </c>
      <c r="C6836" s="73" t="s">
        <v>59</v>
      </c>
      <c r="D6836" s="75">
        <v>12.77</v>
      </c>
      <c r="E6836" s="75">
        <v>12.01</v>
      </c>
      <c r="F6836" s="73" t="s">
        <v>17</v>
      </c>
    </row>
    <row r="6837" spans="1:6" ht="38.25" x14ac:dyDescent="0.25">
      <c r="A6837" s="73">
        <v>97139</v>
      </c>
      <c r="B6837" s="74" t="s">
        <v>6503</v>
      </c>
      <c r="C6837" s="73" t="s">
        <v>59</v>
      </c>
      <c r="D6837" s="75">
        <v>14.29</v>
      </c>
      <c r="E6837" s="75">
        <v>13.45</v>
      </c>
      <c r="F6837" s="73" t="s">
        <v>17</v>
      </c>
    </row>
    <row r="6838" spans="1:6" ht="38.25" x14ac:dyDescent="0.25">
      <c r="A6838" s="73">
        <v>97140</v>
      </c>
      <c r="B6838" s="74" t="s">
        <v>6504</v>
      </c>
      <c r="C6838" s="73" t="s">
        <v>59</v>
      </c>
      <c r="D6838" s="75">
        <v>17.34</v>
      </c>
      <c r="E6838" s="75">
        <v>16.309999999999999</v>
      </c>
      <c r="F6838" s="73" t="s">
        <v>17</v>
      </c>
    </row>
    <row r="6839" spans="1:6" ht="38.25" x14ac:dyDescent="0.25">
      <c r="A6839" s="73">
        <v>97141</v>
      </c>
      <c r="B6839" s="74" t="s">
        <v>6505</v>
      </c>
      <c r="C6839" s="73" t="s">
        <v>59</v>
      </c>
      <c r="D6839" s="75">
        <v>5.34</v>
      </c>
      <c r="E6839" s="75">
        <v>5.04</v>
      </c>
      <c r="F6839" s="73" t="s">
        <v>17</v>
      </c>
    </row>
    <row r="6840" spans="1:6" ht="38.25" x14ac:dyDescent="0.25">
      <c r="A6840" s="73">
        <v>97142</v>
      </c>
      <c r="B6840" s="74" t="s">
        <v>6506</v>
      </c>
      <c r="C6840" s="73" t="s">
        <v>59</v>
      </c>
      <c r="D6840" s="75">
        <v>6.15</v>
      </c>
      <c r="E6840" s="75">
        <v>5.8</v>
      </c>
      <c r="F6840" s="73" t="s">
        <v>17</v>
      </c>
    </row>
    <row r="6841" spans="1:6" ht="38.25" x14ac:dyDescent="0.25">
      <c r="A6841" s="73">
        <v>97143</v>
      </c>
      <c r="B6841" s="74" t="s">
        <v>6507</v>
      </c>
      <c r="C6841" s="73" t="s">
        <v>59</v>
      </c>
      <c r="D6841" s="75">
        <v>8.1199999999999992</v>
      </c>
      <c r="E6841" s="75">
        <v>7.65</v>
      </c>
      <c r="F6841" s="73" t="s">
        <v>17</v>
      </c>
    </row>
    <row r="6842" spans="1:6" ht="38.25" x14ac:dyDescent="0.25">
      <c r="A6842" s="73">
        <v>97144</v>
      </c>
      <c r="B6842" s="74" t="s">
        <v>6508</v>
      </c>
      <c r="C6842" s="73" t="s">
        <v>59</v>
      </c>
      <c r="D6842" s="75">
        <v>10.11</v>
      </c>
      <c r="E6842" s="75">
        <v>9.5</v>
      </c>
      <c r="F6842" s="73" t="s">
        <v>17</v>
      </c>
    </row>
    <row r="6843" spans="1:6" ht="38.25" x14ac:dyDescent="0.25">
      <c r="A6843" s="73">
        <v>97145</v>
      </c>
      <c r="B6843" s="74" t="s">
        <v>6509</v>
      </c>
      <c r="C6843" s="73" t="s">
        <v>59</v>
      </c>
      <c r="D6843" s="75">
        <v>12.11</v>
      </c>
      <c r="E6843" s="75">
        <v>11.4</v>
      </c>
      <c r="F6843" s="73" t="s">
        <v>17</v>
      </c>
    </row>
    <row r="6844" spans="1:6" ht="38.25" x14ac:dyDescent="0.25">
      <c r="A6844" s="73">
        <v>97146</v>
      </c>
      <c r="B6844" s="74" t="s">
        <v>6510</v>
      </c>
      <c r="C6844" s="73" t="s">
        <v>59</v>
      </c>
      <c r="D6844" s="75">
        <v>14.13</v>
      </c>
      <c r="E6844" s="75">
        <v>13.28</v>
      </c>
      <c r="F6844" s="73" t="s">
        <v>17</v>
      </c>
    </row>
    <row r="6845" spans="1:6" ht="38.25" x14ac:dyDescent="0.25">
      <c r="A6845" s="73">
        <v>97147</v>
      </c>
      <c r="B6845" s="74" t="s">
        <v>6511</v>
      </c>
      <c r="C6845" s="73" t="s">
        <v>59</v>
      </c>
      <c r="D6845" s="75">
        <v>16.14</v>
      </c>
      <c r="E6845" s="75">
        <v>15.14</v>
      </c>
      <c r="F6845" s="73" t="s">
        <v>17</v>
      </c>
    </row>
    <row r="6846" spans="1:6" ht="38.25" x14ac:dyDescent="0.25">
      <c r="A6846" s="73">
        <v>97148</v>
      </c>
      <c r="B6846" s="74" t="s">
        <v>6512</v>
      </c>
      <c r="C6846" s="73" t="s">
        <v>59</v>
      </c>
      <c r="D6846" s="75">
        <v>18.149999999999999</v>
      </c>
      <c r="E6846" s="75">
        <v>17.010000000000002</v>
      </c>
      <c r="F6846" s="73" t="s">
        <v>17</v>
      </c>
    </row>
    <row r="6847" spans="1:6" ht="38.25" x14ac:dyDescent="0.25">
      <c r="A6847" s="73">
        <v>97149</v>
      </c>
      <c r="B6847" s="74" t="s">
        <v>6513</v>
      </c>
      <c r="C6847" s="73" t="s">
        <v>59</v>
      </c>
      <c r="D6847" s="75">
        <v>20.170000000000002</v>
      </c>
      <c r="E6847" s="75">
        <v>18.93</v>
      </c>
      <c r="F6847" s="73" t="s">
        <v>17</v>
      </c>
    </row>
    <row r="6848" spans="1:6" ht="38.25" x14ac:dyDescent="0.25">
      <c r="A6848" s="73">
        <v>97150</v>
      </c>
      <c r="B6848" s="74" t="s">
        <v>6514</v>
      </c>
      <c r="C6848" s="73" t="s">
        <v>59</v>
      </c>
      <c r="D6848" s="75">
        <v>24.95</v>
      </c>
      <c r="E6848" s="75">
        <v>23.58</v>
      </c>
      <c r="F6848" s="73" t="s">
        <v>17</v>
      </c>
    </row>
    <row r="6849" spans="1:6" ht="38.25" x14ac:dyDescent="0.25">
      <c r="A6849" s="73">
        <v>97151</v>
      </c>
      <c r="B6849" s="74" t="s">
        <v>6515</v>
      </c>
      <c r="C6849" s="73" t="s">
        <v>59</v>
      </c>
      <c r="D6849" s="75">
        <v>29.43</v>
      </c>
      <c r="E6849" s="75">
        <v>27.8</v>
      </c>
      <c r="F6849" s="73" t="s">
        <v>17</v>
      </c>
    </row>
    <row r="6850" spans="1:6" ht="38.25" x14ac:dyDescent="0.25">
      <c r="A6850" s="73">
        <v>97152</v>
      </c>
      <c r="B6850" s="74" t="s">
        <v>6516</v>
      </c>
      <c r="C6850" s="73" t="s">
        <v>59</v>
      </c>
      <c r="D6850" s="75">
        <v>33.619999999999997</v>
      </c>
      <c r="E6850" s="75">
        <v>31.73</v>
      </c>
      <c r="F6850" s="73" t="s">
        <v>17</v>
      </c>
    </row>
    <row r="6851" spans="1:6" ht="38.25" x14ac:dyDescent="0.25">
      <c r="A6851" s="73">
        <v>97153</v>
      </c>
      <c r="B6851" s="74" t="s">
        <v>6517</v>
      </c>
      <c r="C6851" s="73" t="s">
        <v>59</v>
      </c>
      <c r="D6851" s="75">
        <v>37.979999999999997</v>
      </c>
      <c r="E6851" s="75">
        <v>35.83</v>
      </c>
      <c r="F6851" s="73" t="s">
        <v>17</v>
      </c>
    </row>
    <row r="6852" spans="1:6" ht="38.25" x14ac:dyDescent="0.25">
      <c r="A6852" s="73">
        <v>97154</v>
      </c>
      <c r="B6852" s="74" t="s">
        <v>6518</v>
      </c>
      <c r="C6852" s="73" t="s">
        <v>59</v>
      </c>
      <c r="D6852" s="75">
        <v>42.4</v>
      </c>
      <c r="E6852" s="75">
        <v>39.99</v>
      </c>
      <c r="F6852" s="73" t="s">
        <v>17</v>
      </c>
    </row>
    <row r="6853" spans="1:6" ht="38.25" x14ac:dyDescent="0.25">
      <c r="A6853" s="73">
        <v>97155</v>
      </c>
      <c r="B6853" s="74" t="s">
        <v>6519</v>
      </c>
      <c r="C6853" s="73" t="s">
        <v>59</v>
      </c>
      <c r="D6853" s="75">
        <v>46.81</v>
      </c>
      <c r="E6853" s="75">
        <v>44.14</v>
      </c>
      <c r="F6853" s="73" t="s">
        <v>17</v>
      </c>
    </row>
    <row r="6854" spans="1:6" ht="38.25" x14ac:dyDescent="0.25">
      <c r="A6854" s="73">
        <v>97156</v>
      </c>
      <c r="B6854" s="74" t="s">
        <v>6520</v>
      </c>
      <c r="C6854" s="73" t="s">
        <v>59</v>
      </c>
      <c r="D6854" s="75">
        <v>56.12</v>
      </c>
      <c r="E6854" s="75">
        <v>52.92</v>
      </c>
      <c r="F6854" s="73" t="s">
        <v>17</v>
      </c>
    </row>
    <row r="6855" spans="1:6" ht="38.25" x14ac:dyDescent="0.25">
      <c r="A6855" s="73">
        <v>97157</v>
      </c>
      <c r="B6855" s="74" t="s">
        <v>6521</v>
      </c>
      <c r="C6855" s="73" t="s">
        <v>59</v>
      </c>
      <c r="D6855" s="75">
        <v>4.01</v>
      </c>
      <c r="E6855" s="75">
        <v>3.8</v>
      </c>
      <c r="F6855" s="73" t="s">
        <v>17</v>
      </c>
    </row>
    <row r="6856" spans="1:6" ht="38.25" x14ac:dyDescent="0.25">
      <c r="A6856" s="73">
        <v>97158</v>
      </c>
      <c r="B6856" s="74" t="s">
        <v>6522</v>
      </c>
      <c r="C6856" s="73" t="s">
        <v>59</v>
      </c>
      <c r="D6856" s="75">
        <v>4.68</v>
      </c>
      <c r="E6856" s="75">
        <v>4.41</v>
      </c>
      <c r="F6856" s="73" t="s">
        <v>17</v>
      </c>
    </row>
    <row r="6857" spans="1:6" ht="38.25" x14ac:dyDescent="0.25">
      <c r="A6857" s="73">
        <v>97159</v>
      </c>
      <c r="B6857" s="74" t="s">
        <v>6523</v>
      </c>
      <c r="C6857" s="73" t="s">
        <v>59</v>
      </c>
      <c r="D6857" s="75">
        <v>6.3</v>
      </c>
      <c r="E6857" s="75">
        <v>5.92</v>
      </c>
      <c r="F6857" s="73" t="s">
        <v>17</v>
      </c>
    </row>
    <row r="6858" spans="1:6" ht="38.25" x14ac:dyDescent="0.25">
      <c r="A6858" s="73">
        <v>97160</v>
      </c>
      <c r="B6858" s="74" t="s">
        <v>6524</v>
      </c>
      <c r="C6858" s="73" t="s">
        <v>59</v>
      </c>
      <c r="D6858" s="75">
        <v>7.93</v>
      </c>
      <c r="E6858" s="75">
        <v>7.44</v>
      </c>
      <c r="F6858" s="73" t="s">
        <v>17</v>
      </c>
    </row>
    <row r="6859" spans="1:6" ht="38.25" x14ac:dyDescent="0.25">
      <c r="A6859" s="73">
        <v>97161</v>
      </c>
      <c r="B6859" s="74" t="s">
        <v>6525</v>
      </c>
      <c r="C6859" s="73" t="s">
        <v>59</v>
      </c>
      <c r="D6859" s="75">
        <v>9.58</v>
      </c>
      <c r="E6859" s="75">
        <v>9</v>
      </c>
      <c r="F6859" s="73" t="s">
        <v>17</v>
      </c>
    </row>
    <row r="6860" spans="1:6" ht="38.25" x14ac:dyDescent="0.25">
      <c r="A6860" s="73">
        <v>97162</v>
      </c>
      <c r="B6860" s="74" t="s">
        <v>6526</v>
      </c>
      <c r="C6860" s="73" t="s">
        <v>59</v>
      </c>
      <c r="D6860" s="75">
        <v>11.24</v>
      </c>
      <c r="E6860" s="75">
        <v>10.54</v>
      </c>
      <c r="F6860" s="73" t="s">
        <v>17</v>
      </c>
    </row>
    <row r="6861" spans="1:6" ht="38.25" x14ac:dyDescent="0.25">
      <c r="A6861" s="73">
        <v>97163</v>
      </c>
      <c r="B6861" s="74" t="s">
        <v>6527</v>
      </c>
      <c r="C6861" s="73" t="s">
        <v>59</v>
      </c>
      <c r="D6861" s="75">
        <v>12.9</v>
      </c>
      <c r="E6861" s="75">
        <v>12.09</v>
      </c>
      <c r="F6861" s="73" t="s">
        <v>17</v>
      </c>
    </row>
    <row r="6862" spans="1:6" ht="38.25" x14ac:dyDescent="0.25">
      <c r="A6862" s="73">
        <v>97164</v>
      </c>
      <c r="B6862" s="74" t="s">
        <v>6528</v>
      </c>
      <c r="C6862" s="73" t="s">
        <v>59</v>
      </c>
      <c r="D6862" s="75">
        <v>14.55</v>
      </c>
      <c r="E6862" s="75">
        <v>13.64</v>
      </c>
      <c r="F6862" s="73" t="s">
        <v>17</v>
      </c>
    </row>
    <row r="6863" spans="1:6" ht="38.25" x14ac:dyDescent="0.25">
      <c r="A6863" s="73">
        <v>97165</v>
      </c>
      <c r="B6863" s="74" t="s">
        <v>6529</v>
      </c>
      <c r="C6863" s="73" t="s">
        <v>59</v>
      </c>
      <c r="D6863" s="75">
        <v>16.22</v>
      </c>
      <c r="E6863" s="75">
        <v>15.2</v>
      </c>
      <c r="F6863" s="73" t="s">
        <v>17</v>
      </c>
    </row>
    <row r="6864" spans="1:6" ht="38.25" x14ac:dyDescent="0.25">
      <c r="A6864" s="73">
        <v>97166</v>
      </c>
      <c r="B6864" s="74" t="s">
        <v>6530</v>
      </c>
      <c r="C6864" s="73" t="s">
        <v>59</v>
      </c>
      <c r="D6864" s="75">
        <v>19.739999999999998</v>
      </c>
      <c r="E6864" s="75">
        <v>18.62</v>
      </c>
      <c r="F6864" s="73" t="s">
        <v>17</v>
      </c>
    </row>
    <row r="6865" spans="1:6" ht="38.25" x14ac:dyDescent="0.25">
      <c r="A6865" s="73">
        <v>97167</v>
      </c>
      <c r="B6865" s="74" t="s">
        <v>6531</v>
      </c>
      <c r="C6865" s="73" t="s">
        <v>59</v>
      </c>
      <c r="D6865" s="75">
        <v>23.39</v>
      </c>
      <c r="E6865" s="75">
        <v>22.04</v>
      </c>
      <c r="F6865" s="73" t="s">
        <v>17</v>
      </c>
    </row>
    <row r="6866" spans="1:6" ht="38.25" x14ac:dyDescent="0.25">
      <c r="A6866" s="73">
        <v>97168</v>
      </c>
      <c r="B6866" s="74" t="s">
        <v>6532</v>
      </c>
      <c r="C6866" s="73" t="s">
        <v>59</v>
      </c>
      <c r="D6866" s="75">
        <v>26.73</v>
      </c>
      <c r="E6866" s="75">
        <v>25.18</v>
      </c>
      <c r="F6866" s="73" t="s">
        <v>17</v>
      </c>
    </row>
    <row r="6867" spans="1:6" ht="38.25" x14ac:dyDescent="0.25">
      <c r="A6867" s="73">
        <v>97169</v>
      </c>
      <c r="B6867" s="74" t="s">
        <v>6533</v>
      </c>
      <c r="C6867" s="73" t="s">
        <v>59</v>
      </c>
      <c r="D6867" s="75">
        <v>30.26</v>
      </c>
      <c r="E6867" s="75">
        <v>28.49</v>
      </c>
      <c r="F6867" s="73" t="s">
        <v>17</v>
      </c>
    </row>
    <row r="6868" spans="1:6" ht="38.25" x14ac:dyDescent="0.25">
      <c r="A6868" s="73">
        <v>97170</v>
      </c>
      <c r="B6868" s="74" t="s">
        <v>6534</v>
      </c>
      <c r="C6868" s="73" t="s">
        <v>59</v>
      </c>
      <c r="D6868" s="75">
        <v>33.83</v>
      </c>
      <c r="E6868" s="75">
        <v>31.84</v>
      </c>
      <c r="F6868" s="73" t="s">
        <v>17</v>
      </c>
    </row>
    <row r="6869" spans="1:6" ht="38.25" x14ac:dyDescent="0.25">
      <c r="A6869" s="73">
        <v>97171</v>
      </c>
      <c r="B6869" s="74" t="s">
        <v>6535</v>
      </c>
      <c r="C6869" s="73" t="s">
        <v>59</v>
      </c>
      <c r="D6869" s="75">
        <v>37.4</v>
      </c>
      <c r="E6869" s="75">
        <v>35.19</v>
      </c>
      <c r="F6869" s="73" t="s">
        <v>17</v>
      </c>
    </row>
    <row r="6870" spans="1:6" ht="38.25" x14ac:dyDescent="0.25">
      <c r="A6870" s="73">
        <v>97172</v>
      </c>
      <c r="B6870" s="74" t="s">
        <v>6536</v>
      </c>
      <c r="C6870" s="73" t="s">
        <v>59</v>
      </c>
      <c r="D6870" s="75">
        <v>45.01</v>
      </c>
      <c r="E6870" s="75">
        <v>42.39</v>
      </c>
      <c r="F6870" s="73" t="s">
        <v>17</v>
      </c>
    </row>
    <row r="6871" spans="1:6" ht="38.25" x14ac:dyDescent="0.25">
      <c r="A6871" s="73">
        <v>97173</v>
      </c>
      <c r="B6871" s="74" t="s">
        <v>6537</v>
      </c>
      <c r="C6871" s="73" t="s">
        <v>59</v>
      </c>
      <c r="D6871" s="75">
        <v>48.68</v>
      </c>
      <c r="E6871" s="75">
        <v>46.3</v>
      </c>
      <c r="F6871" s="73" t="s">
        <v>17</v>
      </c>
    </row>
    <row r="6872" spans="1:6" ht="38.25" x14ac:dyDescent="0.25">
      <c r="A6872" s="73">
        <v>97174</v>
      </c>
      <c r="B6872" s="74" t="s">
        <v>6538</v>
      </c>
      <c r="C6872" s="73" t="s">
        <v>59</v>
      </c>
      <c r="D6872" s="75">
        <v>57.9</v>
      </c>
      <c r="E6872" s="75">
        <v>55.02</v>
      </c>
      <c r="F6872" s="73" t="s">
        <v>17</v>
      </c>
    </row>
    <row r="6873" spans="1:6" ht="38.25" x14ac:dyDescent="0.25">
      <c r="A6873" s="73">
        <v>97175</v>
      </c>
      <c r="B6873" s="74" t="s">
        <v>6539</v>
      </c>
      <c r="C6873" s="73" t="s">
        <v>59</v>
      </c>
      <c r="D6873" s="75">
        <v>67.13</v>
      </c>
      <c r="E6873" s="75">
        <v>63.77</v>
      </c>
      <c r="F6873" s="73" t="s">
        <v>17</v>
      </c>
    </row>
    <row r="6874" spans="1:6" ht="38.25" x14ac:dyDescent="0.25">
      <c r="A6874" s="73">
        <v>97176</v>
      </c>
      <c r="B6874" s="74" t="s">
        <v>6540</v>
      </c>
      <c r="C6874" s="73" t="s">
        <v>59</v>
      </c>
      <c r="D6874" s="75">
        <v>76.400000000000006</v>
      </c>
      <c r="E6874" s="75">
        <v>72.52</v>
      </c>
      <c r="F6874" s="73" t="s">
        <v>17</v>
      </c>
    </row>
    <row r="6875" spans="1:6" ht="38.25" x14ac:dyDescent="0.25">
      <c r="A6875" s="73">
        <v>97177</v>
      </c>
      <c r="B6875" s="74" t="s">
        <v>6541</v>
      </c>
      <c r="C6875" s="73" t="s">
        <v>59</v>
      </c>
      <c r="D6875" s="75">
        <v>85.62</v>
      </c>
      <c r="E6875" s="75">
        <v>81.260000000000005</v>
      </c>
      <c r="F6875" s="73" t="s">
        <v>17</v>
      </c>
    </row>
    <row r="6876" spans="1:6" ht="38.25" x14ac:dyDescent="0.25">
      <c r="A6876" s="73">
        <v>97178</v>
      </c>
      <c r="B6876" s="74" t="s">
        <v>6542</v>
      </c>
      <c r="C6876" s="73" t="s">
        <v>59</v>
      </c>
      <c r="D6876" s="75">
        <v>104.1</v>
      </c>
      <c r="E6876" s="75">
        <v>98.73</v>
      </c>
      <c r="F6876" s="73" t="s">
        <v>17</v>
      </c>
    </row>
    <row r="6877" spans="1:6" ht="38.25" x14ac:dyDescent="0.25">
      <c r="A6877" s="73">
        <v>97179</v>
      </c>
      <c r="B6877" s="74" t="s">
        <v>6543</v>
      </c>
      <c r="C6877" s="73" t="s">
        <v>59</v>
      </c>
      <c r="D6877" s="75">
        <v>122.59</v>
      </c>
      <c r="E6877" s="75">
        <v>116.21</v>
      </c>
      <c r="F6877" s="73" t="s">
        <v>17</v>
      </c>
    </row>
    <row r="6878" spans="1:6" ht="38.25" x14ac:dyDescent="0.25">
      <c r="A6878" s="73">
        <v>97180</v>
      </c>
      <c r="B6878" s="74" t="s">
        <v>6544</v>
      </c>
      <c r="C6878" s="73" t="s">
        <v>59</v>
      </c>
      <c r="D6878" s="75">
        <v>141.06</v>
      </c>
      <c r="E6878" s="75">
        <v>133.69</v>
      </c>
      <c r="F6878" s="73" t="s">
        <v>17</v>
      </c>
    </row>
    <row r="6879" spans="1:6" ht="38.25" x14ac:dyDescent="0.25">
      <c r="A6879" s="73">
        <v>97181</v>
      </c>
      <c r="B6879" s="74" t="s">
        <v>6545</v>
      </c>
      <c r="C6879" s="73" t="s">
        <v>59</v>
      </c>
      <c r="D6879" s="75">
        <v>159.55000000000001</v>
      </c>
      <c r="E6879" s="75">
        <v>151.15</v>
      </c>
      <c r="F6879" s="73" t="s">
        <v>17</v>
      </c>
    </row>
    <row r="6880" spans="1:6" ht="38.25" x14ac:dyDescent="0.25">
      <c r="A6880" s="73">
        <v>97182</v>
      </c>
      <c r="B6880" s="74" t="s">
        <v>6546</v>
      </c>
      <c r="C6880" s="73" t="s">
        <v>59</v>
      </c>
      <c r="D6880" s="75">
        <v>182.13</v>
      </c>
      <c r="E6880" s="75">
        <v>172.74</v>
      </c>
      <c r="F6880" s="73" t="s">
        <v>17</v>
      </c>
    </row>
    <row r="6881" spans="1:6" ht="38.25" x14ac:dyDescent="0.25">
      <c r="A6881" s="73">
        <v>97183</v>
      </c>
      <c r="B6881" s="74" t="s">
        <v>6547</v>
      </c>
      <c r="C6881" s="73" t="s">
        <v>59</v>
      </c>
      <c r="D6881" s="75">
        <v>43.8</v>
      </c>
      <c r="E6881" s="75">
        <v>41.66</v>
      </c>
      <c r="F6881" s="73" t="s">
        <v>17</v>
      </c>
    </row>
    <row r="6882" spans="1:6" ht="38.25" x14ac:dyDescent="0.25">
      <c r="A6882" s="73">
        <v>97184</v>
      </c>
      <c r="B6882" s="74" t="s">
        <v>6548</v>
      </c>
      <c r="C6882" s="73" t="s">
        <v>59</v>
      </c>
      <c r="D6882" s="75">
        <v>52.19</v>
      </c>
      <c r="E6882" s="75">
        <v>49.58</v>
      </c>
      <c r="F6882" s="73" t="s">
        <v>17</v>
      </c>
    </row>
    <row r="6883" spans="1:6" ht="38.25" x14ac:dyDescent="0.25">
      <c r="A6883" s="73">
        <v>97185</v>
      </c>
      <c r="B6883" s="74" t="s">
        <v>6549</v>
      </c>
      <c r="C6883" s="73" t="s">
        <v>59</v>
      </c>
      <c r="D6883" s="75">
        <v>60.58</v>
      </c>
      <c r="E6883" s="75">
        <v>57.51</v>
      </c>
      <c r="F6883" s="73" t="s">
        <v>17</v>
      </c>
    </row>
    <row r="6884" spans="1:6" ht="38.25" x14ac:dyDescent="0.25">
      <c r="A6884" s="73">
        <v>97186</v>
      </c>
      <c r="B6884" s="74" t="s">
        <v>6550</v>
      </c>
      <c r="C6884" s="73" t="s">
        <v>59</v>
      </c>
      <c r="D6884" s="75">
        <v>68.989999999999995</v>
      </c>
      <c r="E6884" s="75">
        <v>65.45</v>
      </c>
      <c r="F6884" s="73" t="s">
        <v>17</v>
      </c>
    </row>
    <row r="6885" spans="1:6" ht="38.25" x14ac:dyDescent="0.25">
      <c r="A6885" s="73">
        <v>97187</v>
      </c>
      <c r="B6885" s="74" t="s">
        <v>6551</v>
      </c>
      <c r="C6885" s="73" t="s">
        <v>59</v>
      </c>
      <c r="D6885" s="75">
        <v>77.38</v>
      </c>
      <c r="E6885" s="75">
        <v>73.400000000000006</v>
      </c>
      <c r="F6885" s="73" t="s">
        <v>17</v>
      </c>
    </row>
    <row r="6886" spans="1:6" ht="38.25" x14ac:dyDescent="0.25">
      <c r="A6886" s="73">
        <v>97188</v>
      </c>
      <c r="B6886" s="74" t="s">
        <v>6552</v>
      </c>
      <c r="C6886" s="73" t="s">
        <v>59</v>
      </c>
      <c r="D6886" s="75">
        <v>94.17</v>
      </c>
      <c r="E6886" s="75">
        <v>89.26</v>
      </c>
      <c r="F6886" s="73" t="s">
        <v>17</v>
      </c>
    </row>
    <row r="6887" spans="1:6" ht="38.25" x14ac:dyDescent="0.25">
      <c r="A6887" s="73">
        <v>97189</v>
      </c>
      <c r="B6887" s="74" t="s">
        <v>6553</v>
      </c>
      <c r="C6887" s="73" t="s">
        <v>59</v>
      </c>
      <c r="D6887" s="75">
        <v>110.98</v>
      </c>
      <c r="E6887" s="75">
        <v>105.15</v>
      </c>
      <c r="F6887" s="73" t="s">
        <v>17</v>
      </c>
    </row>
    <row r="6888" spans="1:6" ht="38.25" x14ac:dyDescent="0.25">
      <c r="A6888" s="73">
        <v>97190</v>
      </c>
      <c r="B6888" s="74" t="s">
        <v>6554</v>
      </c>
      <c r="C6888" s="73" t="s">
        <v>59</v>
      </c>
      <c r="D6888" s="75">
        <v>127.76</v>
      </c>
      <c r="E6888" s="75">
        <v>121.01</v>
      </c>
      <c r="F6888" s="73" t="s">
        <v>17</v>
      </c>
    </row>
    <row r="6889" spans="1:6" ht="38.25" x14ac:dyDescent="0.25">
      <c r="A6889" s="73">
        <v>97191</v>
      </c>
      <c r="B6889" s="74" t="s">
        <v>6555</v>
      </c>
      <c r="C6889" s="73" t="s">
        <v>59</v>
      </c>
      <c r="D6889" s="75">
        <v>144.55000000000001</v>
      </c>
      <c r="E6889" s="75">
        <v>136.9</v>
      </c>
      <c r="F6889" s="73" t="s">
        <v>17</v>
      </c>
    </row>
    <row r="6890" spans="1:6" ht="38.25" x14ac:dyDescent="0.25">
      <c r="A6890" s="73">
        <v>97192</v>
      </c>
      <c r="B6890" s="74" t="s">
        <v>6556</v>
      </c>
      <c r="C6890" s="73" t="s">
        <v>59</v>
      </c>
      <c r="D6890" s="75">
        <v>164.48</v>
      </c>
      <c r="E6890" s="75">
        <v>155.91</v>
      </c>
      <c r="F6890" s="73" t="s">
        <v>17</v>
      </c>
    </row>
    <row r="6891" spans="1:6" ht="38.25" x14ac:dyDescent="0.25">
      <c r="A6891" s="73">
        <v>97327</v>
      </c>
      <c r="B6891" s="74" t="s">
        <v>31451</v>
      </c>
      <c r="C6891" s="73" t="s">
        <v>59</v>
      </c>
      <c r="D6891" s="75">
        <v>28.64</v>
      </c>
      <c r="E6891" s="75">
        <v>28.42</v>
      </c>
      <c r="F6891" s="73" t="s">
        <v>17</v>
      </c>
    </row>
    <row r="6892" spans="1:6" ht="38.25" x14ac:dyDescent="0.25">
      <c r="A6892" s="73">
        <v>97328</v>
      </c>
      <c r="B6892" s="74" t="s">
        <v>31452</v>
      </c>
      <c r="C6892" s="73" t="s">
        <v>59</v>
      </c>
      <c r="D6892" s="75">
        <v>48.01</v>
      </c>
      <c r="E6892" s="75">
        <v>47.75</v>
      </c>
      <c r="F6892" s="73" t="s">
        <v>17</v>
      </c>
    </row>
    <row r="6893" spans="1:6" ht="38.25" x14ac:dyDescent="0.25">
      <c r="A6893" s="73">
        <v>97329</v>
      </c>
      <c r="B6893" s="74" t="s">
        <v>31453</v>
      </c>
      <c r="C6893" s="73" t="s">
        <v>59</v>
      </c>
      <c r="D6893" s="75">
        <v>61.35</v>
      </c>
      <c r="E6893" s="75">
        <v>61.04</v>
      </c>
      <c r="F6893" s="73" t="s">
        <v>17</v>
      </c>
    </row>
    <row r="6894" spans="1:6" ht="38.25" x14ac:dyDescent="0.25">
      <c r="A6894" s="73">
        <v>97330</v>
      </c>
      <c r="B6894" s="74" t="s">
        <v>31454</v>
      </c>
      <c r="C6894" s="73" t="s">
        <v>59</v>
      </c>
      <c r="D6894" s="75">
        <v>75.28</v>
      </c>
      <c r="E6894" s="75">
        <v>74.930000000000007</v>
      </c>
      <c r="F6894" s="73" t="s">
        <v>17</v>
      </c>
    </row>
    <row r="6895" spans="1:6" ht="38.25" x14ac:dyDescent="0.25">
      <c r="A6895" s="73">
        <v>97335</v>
      </c>
      <c r="B6895" s="74" t="s">
        <v>6557</v>
      </c>
      <c r="C6895" s="73" t="s">
        <v>59</v>
      </c>
      <c r="D6895" s="75">
        <v>86</v>
      </c>
      <c r="E6895" s="75">
        <v>85.8</v>
      </c>
      <c r="F6895" s="73" t="s">
        <v>17</v>
      </c>
    </row>
    <row r="6896" spans="1:6" ht="38.25" x14ac:dyDescent="0.25">
      <c r="A6896" s="73">
        <v>97336</v>
      </c>
      <c r="B6896" s="74" t="s">
        <v>6558</v>
      </c>
      <c r="C6896" s="73" t="s">
        <v>59</v>
      </c>
      <c r="D6896" s="75">
        <v>109.46</v>
      </c>
      <c r="E6896" s="75">
        <v>109.21</v>
      </c>
      <c r="F6896" s="73" t="s">
        <v>17</v>
      </c>
    </row>
    <row r="6897" spans="1:6" ht="38.25" x14ac:dyDescent="0.25">
      <c r="A6897" s="73">
        <v>97337</v>
      </c>
      <c r="B6897" s="74" t="s">
        <v>6559</v>
      </c>
      <c r="C6897" s="73" t="s">
        <v>59</v>
      </c>
      <c r="D6897" s="75">
        <v>164.56</v>
      </c>
      <c r="E6897" s="75">
        <v>164.24</v>
      </c>
      <c r="F6897" s="73" t="s">
        <v>17</v>
      </c>
    </row>
    <row r="6898" spans="1:6" ht="38.25" x14ac:dyDescent="0.25">
      <c r="A6898" s="73">
        <v>97338</v>
      </c>
      <c r="B6898" s="74" t="s">
        <v>6560</v>
      </c>
      <c r="C6898" s="73" t="s">
        <v>59</v>
      </c>
      <c r="D6898" s="75">
        <v>198.01</v>
      </c>
      <c r="E6898" s="75">
        <v>197.61</v>
      </c>
      <c r="F6898" s="73" t="s">
        <v>17</v>
      </c>
    </row>
    <row r="6899" spans="1:6" ht="38.25" x14ac:dyDescent="0.25">
      <c r="A6899" s="73">
        <v>97339</v>
      </c>
      <c r="B6899" s="74" t="s">
        <v>6561</v>
      </c>
      <c r="C6899" s="73" t="s">
        <v>59</v>
      </c>
      <c r="D6899" s="75">
        <v>213.34</v>
      </c>
      <c r="E6899" s="75">
        <v>212.83</v>
      </c>
      <c r="F6899" s="73" t="s">
        <v>17</v>
      </c>
    </row>
    <row r="6900" spans="1:6" ht="38.25" x14ac:dyDescent="0.25">
      <c r="A6900" s="73">
        <v>97340</v>
      </c>
      <c r="B6900" s="74" t="s">
        <v>6562</v>
      </c>
      <c r="C6900" s="73" t="s">
        <v>59</v>
      </c>
      <c r="D6900" s="75">
        <v>214.75</v>
      </c>
      <c r="E6900" s="75">
        <v>214.12</v>
      </c>
      <c r="F6900" s="73" t="s">
        <v>17</v>
      </c>
    </row>
    <row r="6901" spans="1:6" ht="38.25" x14ac:dyDescent="0.25">
      <c r="A6901" s="73">
        <v>97498</v>
      </c>
      <c r="B6901" s="74" t="s">
        <v>6563</v>
      </c>
      <c r="C6901" s="73" t="s">
        <v>59</v>
      </c>
      <c r="D6901" s="75">
        <v>61.06</v>
      </c>
      <c r="E6901" s="75">
        <v>60.32</v>
      </c>
      <c r="F6901" s="73" t="s">
        <v>17</v>
      </c>
    </row>
    <row r="6902" spans="1:6" ht="38.25" x14ac:dyDescent="0.25">
      <c r="A6902" s="73">
        <v>97535</v>
      </c>
      <c r="B6902" s="74" t="s">
        <v>6564</v>
      </c>
      <c r="C6902" s="73" t="s">
        <v>59</v>
      </c>
      <c r="D6902" s="75">
        <v>66.39</v>
      </c>
      <c r="E6902" s="75">
        <v>65.2</v>
      </c>
      <c r="F6902" s="73" t="s">
        <v>17</v>
      </c>
    </row>
    <row r="6903" spans="1:6" ht="38.25" x14ac:dyDescent="0.25">
      <c r="A6903" s="73">
        <v>97536</v>
      </c>
      <c r="B6903" s="74" t="s">
        <v>31455</v>
      </c>
      <c r="C6903" s="73" t="s">
        <v>59</v>
      </c>
      <c r="D6903" s="75">
        <v>78.650000000000006</v>
      </c>
      <c r="E6903" s="75">
        <v>76.44</v>
      </c>
      <c r="F6903" s="73" t="s">
        <v>17</v>
      </c>
    </row>
    <row r="6904" spans="1:6" ht="25.5" x14ac:dyDescent="0.25">
      <c r="A6904" s="73">
        <v>97632</v>
      </c>
      <c r="B6904" s="74" t="s">
        <v>6565</v>
      </c>
      <c r="C6904" s="73" t="s">
        <v>59</v>
      </c>
      <c r="D6904" s="75">
        <v>2.88</v>
      </c>
      <c r="E6904" s="75">
        <v>2.64</v>
      </c>
      <c r="F6904" s="73" t="s">
        <v>17</v>
      </c>
    </row>
    <row r="6905" spans="1:6" ht="25.5" x14ac:dyDescent="0.25">
      <c r="A6905" s="73">
        <v>97661</v>
      </c>
      <c r="B6905" s="74" t="s">
        <v>6566</v>
      </c>
      <c r="C6905" s="73" t="s">
        <v>59</v>
      </c>
      <c r="D6905" s="75">
        <v>0.77</v>
      </c>
      <c r="E6905" s="75">
        <v>0.71</v>
      </c>
      <c r="F6905" s="73" t="s">
        <v>17</v>
      </c>
    </row>
    <row r="6906" spans="1:6" ht="25.5" x14ac:dyDescent="0.25">
      <c r="A6906" s="73">
        <v>97662</v>
      </c>
      <c r="B6906" s="74" t="s">
        <v>6567</v>
      </c>
      <c r="C6906" s="73" t="s">
        <v>59</v>
      </c>
      <c r="D6906" s="75">
        <v>0.54</v>
      </c>
      <c r="E6906" s="75">
        <v>0.5</v>
      </c>
      <c r="F6906" s="73" t="s">
        <v>17</v>
      </c>
    </row>
    <row r="6907" spans="1:6" ht="38.25" x14ac:dyDescent="0.25">
      <c r="A6907" s="73">
        <v>97667</v>
      </c>
      <c r="B6907" s="74" t="s">
        <v>6568</v>
      </c>
      <c r="C6907" s="73" t="s">
        <v>59</v>
      </c>
      <c r="D6907" s="75">
        <v>7.62</v>
      </c>
      <c r="E6907" s="75">
        <v>7.3</v>
      </c>
      <c r="F6907" s="73" t="s">
        <v>17</v>
      </c>
    </row>
    <row r="6908" spans="1:6" ht="38.25" x14ac:dyDescent="0.25">
      <c r="A6908" s="73">
        <v>97668</v>
      </c>
      <c r="B6908" s="74" t="s">
        <v>6569</v>
      </c>
      <c r="C6908" s="73" t="s">
        <v>59</v>
      </c>
      <c r="D6908" s="75">
        <v>10.84</v>
      </c>
      <c r="E6908" s="75">
        <v>10.4</v>
      </c>
      <c r="F6908" s="73" t="s">
        <v>17</v>
      </c>
    </row>
    <row r="6909" spans="1:6" ht="38.25" x14ac:dyDescent="0.25">
      <c r="A6909" s="73">
        <v>97669</v>
      </c>
      <c r="B6909" s="74" t="s">
        <v>6570</v>
      </c>
      <c r="C6909" s="73" t="s">
        <v>59</v>
      </c>
      <c r="D6909" s="75">
        <v>16.260000000000002</v>
      </c>
      <c r="E6909" s="75">
        <v>15.56</v>
      </c>
      <c r="F6909" s="73" t="s">
        <v>17</v>
      </c>
    </row>
    <row r="6910" spans="1:6" ht="38.25" x14ac:dyDescent="0.25">
      <c r="A6910" s="73">
        <v>97670</v>
      </c>
      <c r="B6910" s="74" t="s">
        <v>6571</v>
      </c>
      <c r="C6910" s="73" t="s">
        <v>59</v>
      </c>
      <c r="D6910" s="75">
        <v>20.47</v>
      </c>
      <c r="E6910" s="75">
        <v>19.66</v>
      </c>
      <c r="F6910" s="73" t="s">
        <v>17</v>
      </c>
    </row>
    <row r="6911" spans="1:6" ht="25.5" x14ac:dyDescent="0.25">
      <c r="A6911" s="73">
        <v>97981</v>
      </c>
      <c r="B6911" s="74" t="s">
        <v>6572</v>
      </c>
      <c r="C6911" s="73" t="s">
        <v>59</v>
      </c>
      <c r="D6911" s="75">
        <v>1273.0899999999999</v>
      </c>
      <c r="E6911" s="75">
        <v>1217.73</v>
      </c>
      <c r="F6911" s="73" t="s">
        <v>17</v>
      </c>
    </row>
    <row r="6912" spans="1:6" ht="25.5" x14ac:dyDescent="0.25">
      <c r="A6912" s="73">
        <v>97983</v>
      </c>
      <c r="B6912" s="74" t="s">
        <v>6573</v>
      </c>
      <c r="C6912" s="73" t="s">
        <v>59</v>
      </c>
      <c r="D6912" s="75">
        <v>560.35</v>
      </c>
      <c r="E6912" s="75">
        <v>556.23</v>
      </c>
      <c r="F6912" s="73" t="s">
        <v>17</v>
      </c>
    </row>
    <row r="6913" spans="1:6" ht="25.5" x14ac:dyDescent="0.25">
      <c r="A6913" s="73">
        <v>97985</v>
      </c>
      <c r="B6913" s="74" t="s">
        <v>31456</v>
      </c>
      <c r="C6913" s="73" t="s">
        <v>59</v>
      </c>
      <c r="D6913" s="75">
        <v>1531.57</v>
      </c>
      <c r="E6913" s="75">
        <v>1463.98</v>
      </c>
      <c r="F6913" s="73" t="s">
        <v>17</v>
      </c>
    </row>
    <row r="6914" spans="1:6" ht="25.5" x14ac:dyDescent="0.25">
      <c r="A6914" s="73">
        <v>97987</v>
      </c>
      <c r="B6914" s="74" t="s">
        <v>6574</v>
      </c>
      <c r="C6914" s="73" t="s">
        <v>59</v>
      </c>
      <c r="D6914" s="75">
        <v>744.97</v>
      </c>
      <c r="E6914" s="75">
        <v>740.13</v>
      </c>
      <c r="F6914" s="73" t="s">
        <v>17</v>
      </c>
    </row>
    <row r="6915" spans="1:6" ht="25.5" x14ac:dyDescent="0.25">
      <c r="A6915" s="73">
        <v>97989</v>
      </c>
      <c r="B6915" s="74" t="s">
        <v>6575</v>
      </c>
      <c r="C6915" s="73" t="s">
        <v>59</v>
      </c>
      <c r="D6915" s="75">
        <v>1789.98</v>
      </c>
      <c r="E6915" s="75">
        <v>1710.19</v>
      </c>
      <c r="F6915" s="73" t="s">
        <v>17</v>
      </c>
    </row>
    <row r="6916" spans="1:6" ht="25.5" x14ac:dyDescent="0.25">
      <c r="A6916" s="73">
        <v>97991</v>
      </c>
      <c r="B6916" s="74" t="s">
        <v>31457</v>
      </c>
      <c r="C6916" s="73" t="s">
        <v>59</v>
      </c>
      <c r="D6916" s="75">
        <v>1020.68</v>
      </c>
      <c r="E6916" s="75">
        <v>1014.5</v>
      </c>
      <c r="F6916" s="73" t="s">
        <v>17</v>
      </c>
    </row>
    <row r="6917" spans="1:6" ht="25.5" x14ac:dyDescent="0.25">
      <c r="A6917" s="73">
        <v>97993</v>
      </c>
      <c r="B6917" s="74" t="s">
        <v>31458</v>
      </c>
      <c r="C6917" s="73" t="s">
        <v>59</v>
      </c>
      <c r="D6917" s="75">
        <v>2177.75</v>
      </c>
      <c r="E6917" s="75">
        <v>2079.6</v>
      </c>
      <c r="F6917" s="73" t="s">
        <v>17</v>
      </c>
    </row>
    <row r="6918" spans="1:6" ht="25.5" x14ac:dyDescent="0.25">
      <c r="A6918" s="73">
        <v>97995</v>
      </c>
      <c r="B6918" s="74" t="s">
        <v>6576</v>
      </c>
      <c r="C6918" s="73" t="s">
        <v>59</v>
      </c>
      <c r="D6918" s="75">
        <v>1466.19</v>
      </c>
      <c r="E6918" s="75">
        <v>1405.81</v>
      </c>
      <c r="F6918" s="73" t="s">
        <v>17</v>
      </c>
    </row>
    <row r="6919" spans="1:6" ht="25.5" x14ac:dyDescent="0.25">
      <c r="A6919" s="73">
        <v>97997</v>
      </c>
      <c r="B6919" s="74" t="s">
        <v>6577</v>
      </c>
      <c r="C6919" s="73" t="s">
        <v>59</v>
      </c>
      <c r="D6919" s="75">
        <v>1752.91</v>
      </c>
      <c r="E6919" s="75">
        <v>1680.58</v>
      </c>
      <c r="F6919" s="73" t="s">
        <v>17</v>
      </c>
    </row>
    <row r="6920" spans="1:6" ht="25.5" x14ac:dyDescent="0.25">
      <c r="A6920" s="73">
        <v>97999</v>
      </c>
      <c r="B6920" s="74" t="s">
        <v>6578</v>
      </c>
      <c r="C6920" s="73" t="s">
        <v>59</v>
      </c>
      <c r="D6920" s="75">
        <v>2039.71</v>
      </c>
      <c r="E6920" s="75">
        <v>1955.4</v>
      </c>
      <c r="F6920" s="73" t="s">
        <v>17</v>
      </c>
    </row>
    <row r="6921" spans="1:6" ht="25.5" x14ac:dyDescent="0.25">
      <c r="A6921" s="73">
        <v>98001</v>
      </c>
      <c r="B6921" s="74" t="s">
        <v>6579</v>
      </c>
      <c r="C6921" s="73" t="s">
        <v>59</v>
      </c>
      <c r="D6921" s="75">
        <v>2326.44</v>
      </c>
      <c r="E6921" s="75">
        <v>2230.17</v>
      </c>
      <c r="F6921" s="73" t="s">
        <v>17</v>
      </c>
    </row>
    <row r="6922" spans="1:6" ht="25.5" x14ac:dyDescent="0.25">
      <c r="A6922" s="73">
        <v>98003</v>
      </c>
      <c r="B6922" s="74" t="s">
        <v>6580</v>
      </c>
      <c r="C6922" s="73" t="s">
        <v>59</v>
      </c>
      <c r="D6922" s="75">
        <v>2613.2399999999998</v>
      </c>
      <c r="E6922" s="75">
        <v>2505</v>
      </c>
      <c r="F6922" s="73" t="s">
        <v>17</v>
      </c>
    </row>
    <row r="6923" spans="1:6" ht="25.5" x14ac:dyDescent="0.25">
      <c r="A6923" s="73">
        <v>98005</v>
      </c>
      <c r="B6923" s="74" t="s">
        <v>6581</v>
      </c>
      <c r="C6923" s="73" t="s">
        <v>59</v>
      </c>
      <c r="D6923" s="75">
        <v>2900.03</v>
      </c>
      <c r="E6923" s="75">
        <v>2779.8</v>
      </c>
      <c r="F6923" s="73" t="s">
        <v>17</v>
      </c>
    </row>
    <row r="6924" spans="1:6" ht="25.5" x14ac:dyDescent="0.25">
      <c r="A6924" s="73">
        <v>98007</v>
      </c>
      <c r="B6924" s="74" t="s">
        <v>6582</v>
      </c>
      <c r="C6924" s="73" t="s">
        <v>59</v>
      </c>
      <c r="D6924" s="75">
        <v>3186.74</v>
      </c>
      <c r="E6924" s="75">
        <v>3054.55</v>
      </c>
      <c r="F6924" s="73" t="s">
        <v>17</v>
      </c>
    </row>
    <row r="6925" spans="1:6" ht="25.5" x14ac:dyDescent="0.25">
      <c r="A6925" s="73">
        <v>98009</v>
      </c>
      <c r="B6925" s="74" t="s">
        <v>6583</v>
      </c>
      <c r="C6925" s="73" t="s">
        <v>59</v>
      </c>
      <c r="D6925" s="75">
        <v>2039.71</v>
      </c>
      <c r="E6925" s="75">
        <v>1955.4</v>
      </c>
      <c r="F6925" s="73" t="s">
        <v>17</v>
      </c>
    </row>
    <row r="6926" spans="1:6" ht="25.5" x14ac:dyDescent="0.25">
      <c r="A6926" s="73">
        <v>98011</v>
      </c>
      <c r="B6926" s="74" t="s">
        <v>6584</v>
      </c>
      <c r="C6926" s="73" t="s">
        <v>59</v>
      </c>
      <c r="D6926" s="75">
        <v>2326.44</v>
      </c>
      <c r="E6926" s="75">
        <v>2230.17</v>
      </c>
      <c r="F6926" s="73" t="s">
        <v>17</v>
      </c>
    </row>
    <row r="6927" spans="1:6" ht="25.5" x14ac:dyDescent="0.25">
      <c r="A6927" s="73">
        <v>98013</v>
      </c>
      <c r="B6927" s="74" t="s">
        <v>6585</v>
      </c>
      <c r="C6927" s="73" t="s">
        <v>59</v>
      </c>
      <c r="D6927" s="75">
        <v>2613.2399999999998</v>
      </c>
      <c r="E6927" s="75">
        <v>2505</v>
      </c>
      <c r="F6927" s="73" t="s">
        <v>17</v>
      </c>
    </row>
    <row r="6928" spans="1:6" ht="25.5" x14ac:dyDescent="0.25">
      <c r="A6928" s="73">
        <v>98015</v>
      </c>
      <c r="B6928" s="74" t="s">
        <v>6586</v>
      </c>
      <c r="C6928" s="73" t="s">
        <v>59</v>
      </c>
      <c r="D6928" s="75">
        <v>2900.03</v>
      </c>
      <c r="E6928" s="75">
        <v>2779.8</v>
      </c>
      <c r="F6928" s="73" t="s">
        <v>17</v>
      </c>
    </row>
    <row r="6929" spans="1:6" ht="25.5" x14ac:dyDescent="0.25">
      <c r="A6929" s="73">
        <v>98017</v>
      </c>
      <c r="B6929" s="74" t="s">
        <v>6587</v>
      </c>
      <c r="C6929" s="73" t="s">
        <v>59</v>
      </c>
      <c r="D6929" s="75">
        <v>3186.74</v>
      </c>
      <c r="E6929" s="75">
        <v>3054.55</v>
      </c>
      <c r="F6929" s="73" t="s">
        <v>17</v>
      </c>
    </row>
    <row r="6930" spans="1:6" ht="25.5" x14ac:dyDescent="0.25">
      <c r="A6930" s="73">
        <v>98019</v>
      </c>
      <c r="B6930" s="74" t="s">
        <v>6588</v>
      </c>
      <c r="C6930" s="73" t="s">
        <v>59</v>
      </c>
      <c r="D6930" s="75">
        <v>3499.72</v>
      </c>
      <c r="E6930" s="75">
        <v>3354.59</v>
      </c>
      <c r="F6930" s="73" t="s">
        <v>17</v>
      </c>
    </row>
    <row r="6931" spans="1:6" ht="25.5" x14ac:dyDescent="0.25">
      <c r="A6931" s="73">
        <v>98021</v>
      </c>
      <c r="B6931" s="74" t="s">
        <v>6589</v>
      </c>
      <c r="C6931" s="73" t="s">
        <v>59</v>
      </c>
      <c r="D6931" s="75">
        <v>2639.49</v>
      </c>
      <c r="E6931" s="75">
        <v>2530.27</v>
      </c>
      <c r="F6931" s="73" t="s">
        <v>17</v>
      </c>
    </row>
    <row r="6932" spans="1:6" ht="25.5" x14ac:dyDescent="0.25">
      <c r="A6932" s="73">
        <v>98023</v>
      </c>
      <c r="B6932" s="74" t="s">
        <v>6590</v>
      </c>
      <c r="C6932" s="73" t="s">
        <v>59</v>
      </c>
      <c r="D6932" s="75">
        <v>2926.2</v>
      </c>
      <c r="E6932" s="75">
        <v>2805</v>
      </c>
      <c r="F6932" s="73" t="s">
        <v>17</v>
      </c>
    </row>
    <row r="6933" spans="1:6" ht="25.5" x14ac:dyDescent="0.25">
      <c r="A6933" s="73">
        <v>98025</v>
      </c>
      <c r="B6933" s="74" t="s">
        <v>6591</v>
      </c>
      <c r="C6933" s="73" t="s">
        <v>59</v>
      </c>
      <c r="D6933" s="75">
        <v>3213</v>
      </c>
      <c r="E6933" s="75">
        <v>3079.84</v>
      </c>
      <c r="F6933" s="73" t="s">
        <v>17</v>
      </c>
    </row>
    <row r="6934" spans="1:6" ht="25.5" x14ac:dyDescent="0.25">
      <c r="A6934" s="73">
        <v>98027</v>
      </c>
      <c r="B6934" s="74" t="s">
        <v>6592</v>
      </c>
      <c r="C6934" s="73" t="s">
        <v>59</v>
      </c>
      <c r="D6934" s="75">
        <v>3499.72</v>
      </c>
      <c r="E6934" s="75">
        <v>3354.59</v>
      </c>
      <c r="F6934" s="73" t="s">
        <v>17</v>
      </c>
    </row>
    <row r="6935" spans="1:6" ht="25.5" x14ac:dyDescent="0.25">
      <c r="A6935" s="73">
        <v>98029</v>
      </c>
      <c r="B6935" s="74" t="s">
        <v>6593</v>
      </c>
      <c r="C6935" s="73" t="s">
        <v>59</v>
      </c>
      <c r="D6935" s="75">
        <v>3791.89</v>
      </c>
      <c r="E6935" s="75">
        <v>3634.61</v>
      </c>
      <c r="F6935" s="73" t="s">
        <v>17</v>
      </c>
    </row>
    <row r="6936" spans="1:6" ht="25.5" x14ac:dyDescent="0.25">
      <c r="A6936" s="73">
        <v>98031</v>
      </c>
      <c r="B6936" s="74" t="s">
        <v>6594</v>
      </c>
      <c r="C6936" s="73" t="s">
        <v>59</v>
      </c>
      <c r="D6936" s="75">
        <v>3218.47</v>
      </c>
      <c r="E6936" s="75">
        <v>3085.1</v>
      </c>
      <c r="F6936" s="73" t="s">
        <v>17</v>
      </c>
    </row>
    <row r="6937" spans="1:6" ht="25.5" x14ac:dyDescent="0.25">
      <c r="A6937" s="73">
        <v>98033</v>
      </c>
      <c r="B6937" s="74" t="s">
        <v>6595</v>
      </c>
      <c r="C6937" s="73" t="s">
        <v>59</v>
      </c>
      <c r="D6937" s="75">
        <v>3505.19</v>
      </c>
      <c r="E6937" s="75">
        <v>3359.87</v>
      </c>
      <c r="F6937" s="73" t="s">
        <v>17</v>
      </c>
    </row>
    <row r="6938" spans="1:6" ht="25.5" x14ac:dyDescent="0.25">
      <c r="A6938" s="73">
        <v>98035</v>
      </c>
      <c r="B6938" s="74" t="s">
        <v>6596</v>
      </c>
      <c r="C6938" s="73" t="s">
        <v>59</v>
      </c>
      <c r="D6938" s="75">
        <v>3791.89</v>
      </c>
      <c r="E6938" s="75">
        <v>3634.61</v>
      </c>
      <c r="F6938" s="73" t="s">
        <v>17</v>
      </c>
    </row>
    <row r="6939" spans="1:6" ht="25.5" x14ac:dyDescent="0.25">
      <c r="A6939" s="73">
        <v>98037</v>
      </c>
      <c r="B6939" s="74" t="s">
        <v>6597</v>
      </c>
      <c r="C6939" s="73" t="s">
        <v>59</v>
      </c>
      <c r="D6939" s="75">
        <v>4084.07</v>
      </c>
      <c r="E6939" s="75">
        <v>3914.62</v>
      </c>
      <c r="F6939" s="73" t="s">
        <v>17</v>
      </c>
    </row>
    <row r="6940" spans="1:6" ht="25.5" x14ac:dyDescent="0.25">
      <c r="A6940" s="73">
        <v>98039</v>
      </c>
      <c r="B6940" s="74" t="s">
        <v>6598</v>
      </c>
      <c r="C6940" s="73" t="s">
        <v>59</v>
      </c>
      <c r="D6940" s="75">
        <v>3797.36</v>
      </c>
      <c r="E6940" s="75">
        <v>3639.88</v>
      </c>
      <c r="F6940" s="73" t="s">
        <v>17</v>
      </c>
    </row>
    <row r="6941" spans="1:6" ht="25.5" x14ac:dyDescent="0.25">
      <c r="A6941" s="73">
        <v>98041</v>
      </c>
      <c r="B6941" s="74" t="s">
        <v>6599</v>
      </c>
      <c r="C6941" s="73" t="s">
        <v>59</v>
      </c>
      <c r="D6941" s="75">
        <v>4084.07</v>
      </c>
      <c r="E6941" s="75">
        <v>3914.62</v>
      </c>
      <c r="F6941" s="73" t="s">
        <v>17</v>
      </c>
    </row>
    <row r="6942" spans="1:6" ht="25.5" x14ac:dyDescent="0.25">
      <c r="A6942" s="73">
        <v>98043</v>
      </c>
      <c r="B6942" s="74" t="s">
        <v>6600</v>
      </c>
      <c r="C6942" s="73" t="s">
        <v>59</v>
      </c>
      <c r="D6942" s="75">
        <v>4376.37</v>
      </c>
      <c r="E6942" s="75">
        <v>4194.74</v>
      </c>
      <c r="F6942" s="73" t="s">
        <v>17</v>
      </c>
    </row>
    <row r="6943" spans="1:6" ht="25.5" x14ac:dyDescent="0.25">
      <c r="A6943" s="73">
        <v>98045</v>
      </c>
      <c r="B6943" s="74" t="s">
        <v>6601</v>
      </c>
      <c r="C6943" s="73" t="s">
        <v>59</v>
      </c>
      <c r="D6943" s="75">
        <v>4376.37</v>
      </c>
      <c r="E6943" s="75">
        <v>4194.74</v>
      </c>
      <c r="F6943" s="73" t="s">
        <v>17</v>
      </c>
    </row>
    <row r="6944" spans="1:6" ht="25.5" x14ac:dyDescent="0.25">
      <c r="A6944" s="73">
        <v>98047</v>
      </c>
      <c r="B6944" s="74" t="s">
        <v>6602</v>
      </c>
      <c r="C6944" s="73" t="s">
        <v>59</v>
      </c>
      <c r="D6944" s="75">
        <v>4668.55</v>
      </c>
      <c r="E6944" s="75">
        <v>4474.75</v>
      </c>
      <c r="F6944" s="73" t="s">
        <v>17</v>
      </c>
    </row>
    <row r="6945" spans="1:6" ht="25.5" x14ac:dyDescent="0.25">
      <c r="A6945" s="73">
        <v>98049</v>
      </c>
      <c r="B6945" s="74" t="s">
        <v>6603</v>
      </c>
      <c r="C6945" s="73" t="s">
        <v>59</v>
      </c>
      <c r="D6945" s="75">
        <v>4907.29</v>
      </c>
      <c r="E6945" s="75">
        <v>4703.3</v>
      </c>
      <c r="F6945" s="73" t="s">
        <v>17</v>
      </c>
    </row>
    <row r="6946" spans="1:6" ht="25.5" x14ac:dyDescent="0.25">
      <c r="A6946" s="73">
        <v>98050</v>
      </c>
      <c r="B6946" s="74" t="s">
        <v>6604</v>
      </c>
      <c r="C6946" s="73" t="s">
        <v>59</v>
      </c>
      <c r="D6946" s="75">
        <v>309.74</v>
      </c>
      <c r="E6946" s="75">
        <v>307.63</v>
      </c>
      <c r="F6946" s="73" t="s">
        <v>17</v>
      </c>
    </row>
    <row r="6947" spans="1:6" ht="25.5" x14ac:dyDescent="0.25">
      <c r="A6947" s="73">
        <v>98051</v>
      </c>
      <c r="B6947" s="74" t="s">
        <v>6605</v>
      </c>
      <c r="C6947" s="73" t="s">
        <v>59</v>
      </c>
      <c r="D6947" s="75">
        <v>1020.29</v>
      </c>
      <c r="E6947" s="75">
        <v>976.79</v>
      </c>
      <c r="F6947" s="73" t="s">
        <v>17</v>
      </c>
    </row>
    <row r="6948" spans="1:6" ht="25.5" x14ac:dyDescent="0.25">
      <c r="A6948" s="73">
        <v>98261</v>
      </c>
      <c r="B6948" s="74" t="s">
        <v>36658</v>
      </c>
      <c r="C6948" s="73" t="s">
        <v>59</v>
      </c>
      <c r="D6948" s="75">
        <v>3.45</v>
      </c>
      <c r="E6948" s="75">
        <v>3.22</v>
      </c>
      <c r="F6948" s="73" t="s">
        <v>17</v>
      </c>
    </row>
    <row r="6949" spans="1:6" ht="25.5" x14ac:dyDescent="0.25">
      <c r="A6949" s="73">
        <v>98262</v>
      </c>
      <c r="B6949" s="74" t="s">
        <v>36659</v>
      </c>
      <c r="C6949" s="73" t="s">
        <v>59</v>
      </c>
      <c r="D6949" s="75">
        <v>4.22</v>
      </c>
      <c r="E6949" s="75">
        <v>3.98</v>
      </c>
      <c r="F6949" s="73" t="s">
        <v>17</v>
      </c>
    </row>
    <row r="6950" spans="1:6" ht="25.5" x14ac:dyDescent="0.25">
      <c r="A6950" s="73">
        <v>98263</v>
      </c>
      <c r="B6950" s="74" t="s">
        <v>36660</v>
      </c>
      <c r="C6950" s="73" t="s">
        <v>59</v>
      </c>
      <c r="D6950" s="75">
        <v>4.41</v>
      </c>
      <c r="E6950" s="75">
        <v>4.16</v>
      </c>
      <c r="F6950" s="73" t="s">
        <v>17</v>
      </c>
    </row>
    <row r="6951" spans="1:6" ht="25.5" x14ac:dyDescent="0.25">
      <c r="A6951" s="73">
        <v>98264</v>
      </c>
      <c r="B6951" s="74" t="s">
        <v>36661</v>
      </c>
      <c r="C6951" s="73" t="s">
        <v>59</v>
      </c>
      <c r="D6951" s="75">
        <v>5.22</v>
      </c>
      <c r="E6951" s="75">
        <v>4.97</v>
      </c>
      <c r="F6951" s="73" t="s">
        <v>17</v>
      </c>
    </row>
    <row r="6952" spans="1:6" ht="25.5" x14ac:dyDescent="0.25">
      <c r="A6952" s="73">
        <v>98265</v>
      </c>
      <c r="B6952" s="74" t="s">
        <v>36662</v>
      </c>
      <c r="C6952" s="73" t="s">
        <v>59</v>
      </c>
      <c r="D6952" s="75">
        <v>5.77</v>
      </c>
      <c r="E6952" s="75">
        <v>5.52</v>
      </c>
      <c r="F6952" s="73" t="s">
        <v>17</v>
      </c>
    </row>
    <row r="6953" spans="1:6" ht="25.5" x14ac:dyDescent="0.25">
      <c r="A6953" s="73">
        <v>98266</v>
      </c>
      <c r="B6953" s="74" t="s">
        <v>36663</v>
      </c>
      <c r="C6953" s="73" t="s">
        <v>59</v>
      </c>
      <c r="D6953" s="75">
        <v>6.51</v>
      </c>
      <c r="E6953" s="75">
        <v>6.26</v>
      </c>
      <c r="F6953" s="73" t="s">
        <v>17</v>
      </c>
    </row>
    <row r="6954" spans="1:6" ht="25.5" x14ac:dyDescent="0.25">
      <c r="A6954" s="73">
        <v>98267</v>
      </c>
      <c r="B6954" s="74" t="s">
        <v>36664</v>
      </c>
      <c r="C6954" s="73" t="s">
        <v>59</v>
      </c>
      <c r="D6954" s="75">
        <v>10.24</v>
      </c>
      <c r="E6954" s="75">
        <v>9.9</v>
      </c>
      <c r="F6954" s="73" t="s">
        <v>17</v>
      </c>
    </row>
    <row r="6955" spans="1:6" ht="25.5" x14ac:dyDescent="0.25">
      <c r="A6955" s="73">
        <v>98268</v>
      </c>
      <c r="B6955" s="74" t="s">
        <v>36665</v>
      </c>
      <c r="C6955" s="73" t="s">
        <v>59</v>
      </c>
      <c r="D6955" s="75">
        <v>16.28</v>
      </c>
      <c r="E6955" s="75">
        <v>15.9</v>
      </c>
      <c r="F6955" s="73" t="s">
        <v>17</v>
      </c>
    </row>
    <row r="6956" spans="1:6" ht="25.5" x14ac:dyDescent="0.25">
      <c r="A6956" s="73">
        <v>98269</v>
      </c>
      <c r="B6956" s="74" t="s">
        <v>36666</v>
      </c>
      <c r="C6956" s="73" t="s">
        <v>59</v>
      </c>
      <c r="D6956" s="75">
        <v>22.1</v>
      </c>
      <c r="E6956" s="75">
        <v>21.68</v>
      </c>
      <c r="F6956" s="73" t="s">
        <v>17</v>
      </c>
    </row>
    <row r="6957" spans="1:6" ht="25.5" x14ac:dyDescent="0.25">
      <c r="A6957" s="73">
        <v>98270</v>
      </c>
      <c r="B6957" s="74" t="s">
        <v>36667</v>
      </c>
      <c r="C6957" s="73" t="s">
        <v>59</v>
      </c>
      <c r="D6957" s="75">
        <v>33.119999999999997</v>
      </c>
      <c r="E6957" s="75">
        <v>32.659999999999997</v>
      </c>
      <c r="F6957" s="73" t="s">
        <v>17</v>
      </c>
    </row>
    <row r="6958" spans="1:6" ht="25.5" x14ac:dyDescent="0.25">
      <c r="A6958" s="73">
        <v>98271</v>
      </c>
      <c r="B6958" s="74" t="s">
        <v>36668</v>
      </c>
      <c r="C6958" s="73" t="s">
        <v>59</v>
      </c>
      <c r="D6958" s="75">
        <v>46.4</v>
      </c>
      <c r="E6958" s="75">
        <v>45.88</v>
      </c>
      <c r="F6958" s="73" t="s">
        <v>17</v>
      </c>
    </row>
    <row r="6959" spans="1:6" ht="25.5" x14ac:dyDescent="0.25">
      <c r="A6959" s="73">
        <v>98272</v>
      </c>
      <c r="B6959" s="74" t="s">
        <v>36669</v>
      </c>
      <c r="C6959" s="73" t="s">
        <v>59</v>
      </c>
      <c r="D6959" s="75">
        <v>105.86</v>
      </c>
      <c r="E6959" s="75">
        <v>105.16</v>
      </c>
      <c r="F6959" s="73" t="s">
        <v>17</v>
      </c>
    </row>
    <row r="6960" spans="1:6" ht="25.5" x14ac:dyDescent="0.25">
      <c r="A6960" s="73">
        <v>98273</v>
      </c>
      <c r="B6960" s="74" t="s">
        <v>36670</v>
      </c>
      <c r="C6960" s="73" t="s">
        <v>59</v>
      </c>
      <c r="D6960" s="75">
        <v>2.5099999999999998</v>
      </c>
      <c r="E6960" s="75">
        <v>2.48</v>
      </c>
      <c r="F6960" s="73" t="s">
        <v>17</v>
      </c>
    </row>
    <row r="6961" spans="1:6" ht="25.5" x14ac:dyDescent="0.25">
      <c r="A6961" s="73">
        <v>98274</v>
      </c>
      <c r="B6961" s="74" t="s">
        <v>36671</v>
      </c>
      <c r="C6961" s="73" t="s">
        <v>59</v>
      </c>
      <c r="D6961" s="75">
        <v>3.06</v>
      </c>
      <c r="E6961" s="75">
        <v>3.01</v>
      </c>
      <c r="F6961" s="73" t="s">
        <v>17</v>
      </c>
    </row>
    <row r="6962" spans="1:6" ht="25.5" x14ac:dyDescent="0.25">
      <c r="A6962" s="73">
        <v>98275</v>
      </c>
      <c r="B6962" s="74" t="s">
        <v>36672</v>
      </c>
      <c r="C6962" s="73" t="s">
        <v>59</v>
      </c>
      <c r="D6962" s="75">
        <v>3.8</v>
      </c>
      <c r="E6962" s="75">
        <v>3.75</v>
      </c>
      <c r="F6962" s="73" t="s">
        <v>17</v>
      </c>
    </row>
    <row r="6963" spans="1:6" ht="25.5" x14ac:dyDescent="0.25">
      <c r="A6963" s="73">
        <v>98276</v>
      </c>
      <c r="B6963" s="74" t="s">
        <v>36673</v>
      </c>
      <c r="C6963" s="73" t="s">
        <v>59</v>
      </c>
      <c r="D6963" s="75">
        <v>7.51</v>
      </c>
      <c r="E6963" s="75">
        <v>7.4</v>
      </c>
      <c r="F6963" s="73" t="s">
        <v>17</v>
      </c>
    </row>
    <row r="6964" spans="1:6" ht="25.5" x14ac:dyDescent="0.25">
      <c r="A6964" s="73">
        <v>98277</v>
      </c>
      <c r="B6964" s="74" t="s">
        <v>36674</v>
      </c>
      <c r="C6964" s="73" t="s">
        <v>59</v>
      </c>
      <c r="D6964" s="75">
        <v>13.56</v>
      </c>
      <c r="E6964" s="75">
        <v>13.4</v>
      </c>
      <c r="F6964" s="73" t="s">
        <v>17</v>
      </c>
    </row>
    <row r="6965" spans="1:6" ht="25.5" x14ac:dyDescent="0.25">
      <c r="A6965" s="73">
        <v>98278</v>
      </c>
      <c r="B6965" s="74" t="s">
        <v>36675</v>
      </c>
      <c r="C6965" s="73" t="s">
        <v>59</v>
      </c>
      <c r="D6965" s="75">
        <v>19.39</v>
      </c>
      <c r="E6965" s="75">
        <v>19.18</v>
      </c>
      <c r="F6965" s="73" t="s">
        <v>17</v>
      </c>
    </row>
    <row r="6966" spans="1:6" ht="25.5" x14ac:dyDescent="0.25">
      <c r="A6966" s="73">
        <v>98279</v>
      </c>
      <c r="B6966" s="74" t="s">
        <v>36676</v>
      </c>
      <c r="C6966" s="73" t="s">
        <v>59</v>
      </c>
      <c r="D6966" s="75">
        <v>30.4</v>
      </c>
      <c r="E6966" s="75">
        <v>30.16</v>
      </c>
      <c r="F6966" s="73" t="s">
        <v>17</v>
      </c>
    </row>
    <row r="6967" spans="1:6" ht="25.5" x14ac:dyDescent="0.25">
      <c r="A6967" s="73">
        <v>98280</v>
      </c>
      <c r="B6967" s="74" t="s">
        <v>36677</v>
      </c>
      <c r="C6967" s="73" t="s">
        <v>59</v>
      </c>
      <c r="D6967" s="75">
        <v>6.95</v>
      </c>
      <c r="E6967" s="75">
        <v>6.43</v>
      </c>
      <c r="F6967" s="73" t="s">
        <v>17</v>
      </c>
    </row>
    <row r="6968" spans="1:6" ht="38.25" x14ac:dyDescent="0.25">
      <c r="A6968" s="73">
        <v>98281</v>
      </c>
      <c r="B6968" s="74" t="s">
        <v>36678</v>
      </c>
      <c r="C6968" s="73" t="s">
        <v>59</v>
      </c>
      <c r="D6968" s="75">
        <v>7.71</v>
      </c>
      <c r="E6968" s="75">
        <v>7.18</v>
      </c>
      <c r="F6968" s="73" t="s">
        <v>17</v>
      </c>
    </row>
    <row r="6969" spans="1:6" ht="38.25" x14ac:dyDescent="0.25">
      <c r="A6969" s="73">
        <v>98282</v>
      </c>
      <c r="B6969" s="74" t="s">
        <v>36679</v>
      </c>
      <c r="C6969" s="73" t="s">
        <v>59</v>
      </c>
      <c r="D6969" s="75">
        <v>7.91</v>
      </c>
      <c r="E6969" s="75">
        <v>7.37</v>
      </c>
      <c r="F6969" s="73" t="s">
        <v>17</v>
      </c>
    </row>
    <row r="6970" spans="1:6" ht="38.25" x14ac:dyDescent="0.25">
      <c r="A6970" s="73">
        <v>98283</v>
      </c>
      <c r="B6970" s="74" t="s">
        <v>36680</v>
      </c>
      <c r="C6970" s="73" t="s">
        <v>59</v>
      </c>
      <c r="D6970" s="75">
        <v>8.7200000000000006</v>
      </c>
      <c r="E6970" s="75">
        <v>8.19</v>
      </c>
      <c r="F6970" s="73" t="s">
        <v>17</v>
      </c>
    </row>
    <row r="6971" spans="1:6" ht="38.25" x14ac:dyDescent="0.25">
      <c r="A6971" s="73">
        <v>98284</v>
      </c>
      <c r="B6971" s="74" t="s">
        <v>36681</v>
      </c>
      <c r="C6971" s="73" t="s">
        <v>59</v>
      </c>
      <c r="D6971" s="75">
        <v>9.27</v>
      </c>
      <c r="E6971" s="75">
        <v>8.7200000000000006</v>
      </c>
      <c r="F6971" s="73" t="s">
        <v>17</v>
      </c>
    </row>
    <row r="6972" spans="1:6" ht="38.25" x14ac:dyDescent="0.25">
      <c r="A6972" s="73">
        <v>98285</v>
      </c>
      <c r="B6972" s="74" t="s">
        <v>36682</v>
      </c>
      <c r="C6972" s="73" t="s">
        <v>59</v>
      </c>
      <c r="D6972" s="75">
        <v>10.01</v>
      </c>
      <c r="E6972" s="75">
        <v>9.4600000000000009</v>
      </c>
      <c r="F6972" s="73" t="s">
        <v>17</v>
      </c>
    </row>
    <row r="6973" spans="1:6" ht="25.5" x14ac:dyDescent="0.25">
      <c r="A6973" s="73">
        <v>98286</v>
      </c>
      <c r="B6973" s="74" t="s">
        <v>36683</v>
      </c>
      <c r="C6973" s="73" t="s">
        <v>59</v>
      </c>
      <c r="D6973" s="75">
        <v>13.74</v>
      </c>
      <c r="E6973" s="75">
        <v>13.11</v>
      </c>
      <c r="F6973" s="73" t="s">
        <v>17</v>
      </c>
    </row>
    <row r="6974" spans="1:6" ht="25.5" x14ac:dyDescent="0.25">
      <c r="A6974" s="73">
        <v>98287</v>
      </c>
      <c r="B6974" s="74" t="s">
        <v>36684</v>
      </c>
      <c r="C6974" s="73" t="s">
        <v>59</v>
      </c>
      <c r="D6974" s="75">
        <v>1.35</v>
      </c>
      <c r="E6974" s="75">
        <v>1.3</v>
      </c>
      <c r="F6974" s="73" t="s">
        <v>17</v>
      </c>
    </row>
    <row r="6975" spans="1:6" ht="38.25" x14ac:dyDescent="0.25">
      <c r="A6975" s="73">
        <v>98288</v>
      </c>
      <c r="B6975" s="74" t="s">
        <v>36685</v>
      </c>
      <c r="C6975" s="73" t="s">
        <v>59</v>
      </c>
      <c r="D6975" s="75">
        <v>2.12</v>
      </c>
      <c r="E6975" s="75">
        <v>2.0499999999999998</v>
      </c>
      <c r="F6975" s="73" t="s">
        <v>17</v>
      </c>
    </row>
    <row r="6976" spans="1:6" ht="38.25" x14ac:dyDescent="0.25">
      <c r="A6976" s="73">
        <v>98289</v>
      </c>
      <c r="B6976" s="74" t="s">
        <v>36686</v>
      </c>
      <c r="C6976" s="73" t="s">
        <v>59</v>
      </c>
      <c r="D6976" s="75">
        <v>2.31</v>
      </c>
      <c r="E6976" s="75">
        <v>2.23</v>
      </c>
      <c r="F6976" s="73" t="s">
        <v>17</v>
      </c>
    </row>
    <row r="6977" spans="1:6" ht="38.25" x14ac:dyDescent="0.25">
      <c r="A6977" s="73">
        <v>98290</v>
      </c>
      <c r="B6977" s="74" t="s">
        <v>36687</v>
      </c>
      <c r="C6977" s="73" t="s">
        <v>59</v>
      </c>
      <c r="D6977" s="75">
        <v>3.13</v>
      </c>
      <c r="E6977" s="75">
        <v>3.05</v>
      </c>
      <c r="F6977" s="73" t="s">
        <v>17</v>
      </c>
    </row>
    <row r="6978" spans="1:6" ht="38.25" x14ac:dyDescent="0.25">
      <c r="A6978" s="73">
        <v>98291</v>
      </c>
      <c r="B6978" s="74" t="s">
        <v>36688</v>
      </c>
      <c r="C6978" s="73" t="s">
        <v>59</v>
      </c>
      <c r="D6978" s="75">
        <v>3.67</v>
      </c>
      <c r="E6978" s="75">
        <v>3.59</v>
      </c>
      <c r="F6978" s="73" t="s">
        <v>17</v>
      </c>
    </row>
    <row r="6979" spans="1:6" ht="38.25" x14ac:dyDescent="0.25">
      <c r="A6979" s="73">
        <v>98292</v>
      </c>
      <c r="B6979" s="74" t="s">
        <v>36689</v>
      </c>
      <c r="C6979" s="73" t="s">
        <v>59</v>
      </c>
      <c r="D6979" s="75">
        <v>4.42</v>
      </c>
      <c r="E6979" s="75">
        <v>4.33</v>
      </c>
      <c r="F6979" s="73" t="s">
        <v>17</v>
      </c>
    </row>
    <row r="6980" spans="1:6" ht="25.5" x14ac:dyDescent="0.25">
      <c r="A6980" s="73">
        <v>98293</v>
      </c>
      <c r="B6980" s="74" t="s">
        <v>36690</v>
      </c>
      <c r="C6980" s="73" t="s">
        <v>59</v>
      </c>
      <c r="D6980" s="75">
        <v>8.14</v>
      </c>
      <c r="E6980" s="75">
        <v>7.98</v>
      </c>
      <c r="F6980" s="73" t="s">
        <v>17</v>
      </c>
    </row>
    <row r="6981" spans="1:6" ht="25.5" x14ac:dyDescent="0.25">
      <c r="A6981" s="73">
        <v>98294</v>
      </c>
      <c r="B6981" s="74" t="s">
        <v>36691</v>
      </c>
      <c r="C6981" s="73" t="s">
        <v>59</v>
      </c>
      <c r="D6981" s="75">
        <v>8.07</v>
      </c>
      <c r="E6981" s="75">
        <v>7.85</v>
      </c>
      <c r="F6981" s="73" t="s">
        <v>17</v>
      </c>
    </row>
    <row r="6982" spans="1:6" ht="25.5" x14ac:dyDescent="0.25">
      <c r="A6982" s="73">
        <v>98295</v>
      </c>
      <c r="B6982" s="74" t="s">
        <v>36692</v>
      </c>
      <c r="C6982" s="73" t="s">
        <v>59</v>
      </c>
      <c r="D6982" s="75">
        <v>5.85</v>
      </c>
      <c r="E6982" s="75">
        <v>5.81</v>
      </c>
      <c r="F6982" s="73" t="s">
        <v>17</v>
      </c>
    </row>
    <row r="6983" spans="1:6" ht="25.5" x14ac:dyDescent="0.25">
      <c r="A6983" s="73">
        <v>98296</v>
      </c>
      <c r="B6983" s="74" t="s">
        <v>36693</v>
      </c>
      <c r="C6983" s="73" t="s">
        <v>59</v>
      </c>
      <c r="D6983" s="75">
        <v>10.54</v>
      </c>
      <c r="E6983" s="75">
        <v>10.31</v>
      </c>
      <c r="F6983" s="73" t="s">
        <v>17</v>
      </c>
    </row>
    <row r="6984" spans="1:6" ht="25.5" x14ac:dyDescent="0.25">
      <c r="A6984" s="73">
        <v>98297</v>
      </c>
      <c r="B6984" s="74" t="s">
        <v>36694</v>
      </c>
      <c r="C6984" s="73" t="s">
        <v>59</v>
      </c>
      <c r="D6984" s="75">
        <v>8.23</v>
      </c>
      <c r="E6984" s="75">
        <v>8.1999999999999993</v>
      </c>
      <c r="F6984" s="73" t="s">
        <v>17</v>
      </c>
    </row>
    <row r="6985" spans="1:6" ht="25.5" x14ac:dyDescent="0.25">
      <c r="A6985" s="73">
        <v>98298</v>
      </c>
      <c r="B6985" s="74" t="s">
        <v>36695</v>
      </c>
      <c r="C6985" s="73" t="s">
        <v>59</v>
      </c>
      <c r="D6985" s="75">
        <v>23.22</v>
      </c>
      <c r="E6985" s="75">
        <v>22.99</v>
      </c>
      <c r="F6985" s="73" t="s">
        <v>17</v>
      </c>
    </row>
    <row r="6986" spans="1:6" ht="25.5" x14ac:dyDescent="0.25">
      <c r="A6986" s="73">
        <v>98299</v>
      </c>
      <c r="B6986" s="74" t="s">
        <v>36696</v>
      </c>
      <c r="C6986" s="73" t="s">
        <v>59</v>
      </c>
      <c r="D6986" s="75">
        <v>20.91</v>
      </c>
      <c r="E6986" s="75">
        <v>20.88</v>
      </c>
      <c r="F6986" s="73" t="s">
        <v>17</v>
      </c>
    </row>
    <row r="6987" spans="1:6" x14ac:dyDescent="0.25">
      <c r="A6987" s="73">
        <v>98300</v>
      </c>
      <c r="B6987" s="74" t="s">
        <v>36697</v>
      </c>
      <c r="C6987" s="73" t="s">
        <v>59</v>
      </c>
      <c r="D6987" s="75">
        <v>6.65</v>
      </c>
      <c r="E6987" s="75">
        <v>6.25</v>
      </c>
      <c r="F6987" s="73" t="s">
        <v>17</v>
      </c>
    </row>
    <row r="6988" spans="1:6" ht="25.5" x14ac:dyDescent="0.25">
      <c r="A6988" s="73">
        <v>98400</v>
      </c>
      <c r="B6988" s="74" t="s">
        <v>36698</v>
      </c>
      <c r="C6988" s="73" t="s">
        <v>59</v>
      </c>
      <c r="D6988" s="75">
        <v>12.48</v>
      </c>
      <c r="E6988" s="75">
        <v>12.14</v>
      </c>
      <c r="F6988" s="73" t="s">
        <v>17</v>
      </c>
    </row>
    <row r="6989" spans="1:6" ht="25.5" x14ac:dyDescent="0.25">
      <c r="A6989" s="73">
        <v>98401</v>
      </c>
      <c r="B6989" s="74" t="s">
        <v>36699</v>
      </c>
      <c r="C6989" s="73" t="s">
        <v>59</v>
      </c>
      <c r="D6989" s="75">
        <v>19.39</v>
      </c>
      <c r="E6989" s="75">
        <v>19.010000000000002</v>
      </c>
      <c r="F6989" s="73" t="s">
        <v>17</v>
      </c>
    </row>
    <row r="6990" spans="1:6" ht="25.5" x14ac:dyDescent="0.25">
      <c r="A6990" s="73">
        <v>98402</v>
      </c>
      <c r="B6990" s="74" t="s">
        <v>36700</v>
      </c>
      <c r="C6990" s="73" t="s">
        <v>59</v>
      </c>
      <c r="D6990" s="75">
        <v>22.59</v>
      </c>
      <c r="E6990" s="75">
        <v>22.17</v>
      </c>
      <c r="F6990" s="73" t="s">
        <v>17</v>
      </c>
    </row>
    <row r="6991" spans="1:6" ht="25.5" x14ac:dyDescent="0.25">
      <c r="A6991" s="73">
        <v>98409</v>
      </c>
      <c r="B6991" s="74" t="s">
        <v>6606</v>
      </c>
      <c r="C6991" s="73" t="s">
        <v>59</v>
      </c>
      <c r="D6991" s="75">
        <v>424.86</v>
      </c>
      <c r="E6991" s="75">
        <v>421.39</v>
      </c>
      <c r="F6991" s="73" t="s">
        <v>17</v>
      </c>
    </row>
    <row r="6992" spans="1:6" ht="25.5" x14ac:dyDescent="0.25">
      <c r="A6992" s="73">
        <v>98522</v>
      </c>
      <c r="B6992" s="74" t="s">
        <v>6607</v>
      </c>
      <c r="C6992" s="73" t="s">
        <v>59</v>
      </c>
      <c r="D6992" s="75">
        <v>179.23</v>
      </c>
      <c r="E6992" s="75">
        <v>174.22</v>
      </c>
      <c r="F6992" s="73" t="s">
        <v>17</v>
      </c>
    </row>
    <row r="6993" spans="1:6" x14ac:dyDescent="0.25">
      <c r="A6993" s="73">
        <v>98559</v>
      </c>
      <c r="B6993" s="74" t="s">
        <v>6608</v>
      </c>
      <c r="C6993" s="73" t="s">
        <v>59</v>
      </c>
      <c r="D6993" s="75">
        <v>4.75</v>
      </c>
      <c r="E6993" s="75">
        <v>4.57</v>
      </c>
      <c r="F6993" s="73" t="s">
        <v>17</v>
      </c>
    </row>
    <row r="6994" spans="1:6" ht="25.5" x14ac:dyDescent="0.25">
      <c r="A6994" s="73">
        <v>98575</v>
      </c>
      <c r="B6994" s="74" t="s">
        <v>6609</v>
      </c>
      <c r="C6994" s="73" t="s">
        <v>59</v>
      </c>
      <c r="D6994" s="75">
        <v>71.41</v>
      </c>
      <c r="E6994" s="75">
        <v>67.48</v>
      </c>
      <c r="F6994" s="73" t="s">
        <v>17</v>
      </c>
    </row>
    <row r="6995" spans="1:6" ht="25.5" x14ac:dyDescent="0.25">
      <c r="A6995" s="73">
        <v>98576</v>
      </c>
      <c r="B6995" s="74" t="s">
        <v>6610</v>
      </c>
      <c r="C6995" s="73" t="s">
        <v>59</v>
      </c>
      <c r="D6995" s="75">
        <v>20.58</v>
      </c>
      <c r="E6995" s="75">
        <v>20.5</v>
      </c>
      <c r="F6995" s="73" t="s">
        <v>17</v>
      </c>
    </row>
    <row r="6996" spans="1:6" ht="25.5" x14ac:dyDescent="0.25">
      <c r="A6996" s="73">
        <v>98577</v>
      </c>
      <c r="B6996" s="74" t="s">
        <v>6611</v>
      </c>
      <c r="C6996" s="73" t="s">
        <v>59</v>
      </c>
      <c r="D6996" s="75">
        <v>50.26</v>
      </c>
      <c r="E6996" s="75">
        <v>46.81</v>
      </c>
      <c r="F6996" s="73" t="s">
        <v>17</v>
      </c>
    </row>
    <row r="6997" spans="1:6" ht="25.5" x14ac:dyDescent="0.25">
      <c r="A6997" s="73">
        <v>98657</v>
      </c>
      <c r="B6997" s="74" t="s">
        <v>31459</v>
      </c>
      <c r="C6997" s="73" t="s">
        <v>59</v>
      </c>
      <c r="D6997" s="75">
        <v>740.36</v>
      </c>
      <c r="E6997" s="75">
        <v>717.32</v>
      </c>
      <c r="F6997" s="73" t="s">
        <v>17</v>
      </c>
    </row>
    <row r="6998" spans="1:6" x14ac:dyDescent="0.25">
      <c r="A6998" s="73">
        <v>98685</v>
      </c>
      <c r="B6998" s="74" t="s">
        <v>6612</v>
      </c>
      <c r="C6998" s="73" t="s">
        <v>59</v>
      </c>
      <c r="D6998" s="75">
        <v>64.430000000000007</v>
      </c>
      <c r="E6998" s="75">
        <v>63.35</v>
      </c>
      <c r="F6998" s="73" t="s">
        <v>17</v>
      </c>
    </row>
    <row r="6999" spans="1:6" x14ac:dyDescent="0.25">
      <c r="A6999" s="73">
        <v>98686</v>
      </c>
      <c r="B6999" s="74" t="s">
        <v>6613</v>
      </c>
      <c r="C6999" s="73" t="s">
        <v>59</v>
      </c>
      <c r="D6999" s="75">
        <v>49.72</v>
      </c>
      <c r="E6999" s="75">
        <v>46.7</v>
      </c>
      <c r="F6999" s="73" t="s">
        <v>17</v>
      </c>
    </row>
    <row r="7000" spans="1:6" x14ac:dyDescent="0.25">
      <c r="A7000" s="73">
        <v>98688</v>
      </c>
      <c r="B7000" s="74" t="s">
        <v>6614</v>
      </c>
      <c r="C7000" s="73" t="s">
        <v>59</v>
      </c>
      <c r="D7000" s="75">
        <v>77.849999999999994</v>
      </c>
      <c r="E7000" s="75">
        <v>77.489999999999995</v>
      </c>
      <c r="F7000" s="73" t="s">
        <v>17</v>
      </c>
    </row>
    <row r="7001" spans="1:6" x14ac:dyDescent="0.25">
      <c r="A7001" s="73">
        <v>98689</v>
      </c>
      <c r="B7001" s="74" t="s">
        <v>6615</v>
      </c>
      <c r="C7001" s="73" t="s">
        <v>59</v>
      </c>
      <c r="D7001" s="75">
        <v>93.43</v>
      </c>
      <c r="E7001" s="75">
        <v>91.46</v>
      </c>
      <c r="F7001" s="73" t="s">
        <v>17</v>
      </c>
    </row>
    <row r="7002" spans="1:6" x14ac:dyDescent="0.25">
      <c r="A7002" s="73">
        <v>98695</v>
      </c>
      <c r="B7002" s="74" t="s">
        <v>6616</v>
      </c>
      <c r="C7002" s="73" t="s">
        <v>59</v>
      </c>
      <c r="D7002" s="75">
        <v>84.29</v>
      </c>
      <c r="E7002" s="75">
        <v>82.32</v>
      </c>
      <c r="F7002" s="73" t="s">
        <v>17</v>
      </c>
    </row>
    <row r="7003" spans="1:6" x14ac:dyDescent="0.25">
      <c r="A7003" s="73">
        <v>98697</v>
      </c>
      <c r="B7003" s="74" t="s">
        <v>6617</v>
      </c>
      <c r="C7003" s="73" t="s">
        <v>59</v>
      </c>
      <c r="D7003" s="75">
        <v>54.86</v>
      </c>
      <c r="E7003" s="75">
        <v>53.78</v>
      </c>
      <c r="F7003" s="73" t="s">
        <v>17</v>
      </c>
    </row>
    <row r="7004" spans="1:6" ht="25.5" x14ac:dyDescent="0.25">
      <c r="A7004" s="73">
        <v>98746</v>
      </c>
      <c r="B7004" s="74" t="s">
        <v>6618</v>
      </c>
      <c r="C7004" s="73" t="s">
        <v>59</v>
      </c>
      <c r="D7004" s="75">
        <v>88.61</v>
      </c>
      <c r="E7004" s="75">
        <v>84.59</v>
      </c>
      <c r="F7004" s="73" t="s">
        <v>17</v>
      </c>
    </row>
    <row r="7005" spans="1:6" ht="25.5" x14ac:dyDescent="0.25">
      <c r="A7005" s="73">
        <v>98749</v>
      </c>
      <c r="B7005" s="74" t="s">
        <v>6619</v>
      </c>
      <c r="C7005" s="73" t="s">
        <v>59</v>
      </c>
      <c r="D7005" s="75">
        <v>110.28</v>
      </c>
      <c r="E7005" s="75">
        <v>106.1</v>
      </c>
      <c r="F7005" s="73" t="s">
        <v>17</v>
      </c>
    </row>
    <row r="7006" spans="1:6" ht="25.5" x14ac:dyDescent="0.25">
      <c r="A7006" s="73">
        <v>98750</v>
      </c>
      <c r="B7006" s="74" t="s">
        <v>6620</v>
      </c>
      <c r="C7006" s="73" t="s">
        <v>59</v>
      </c>
      <c r="D7006" s="75">
        <v>136.88999999999999</v>
      </c>
      <c r="E7006" s="75">
        <v>132.59</v>
      </c>
      <c r="F7006" s="73" t="s">
        <v>17</v>
      </c>
    </row>
    <row r="7007" spans="1:6" ht="25.5" x14ac:dyDescent="0.25">
      <c r="A7007" s="73">
        <v>98751</v>
      </c>
      <c r="B7007" s="74" t="s">
        <v>6621</v>
      </c>
      <c r="C7007" s="73" t="s">
        <v>59</v>
      </c>
      <c r="D7007" s="75">
        <v>206.56</v>
      </c>
      <c r="E7007" s="75">
        <v>201.95</v>
      </c>
      <c r="F7007" s="73" t="s">
        <v>17</v>
      </c>
    </row>
    <row r="7008" spans="1:6" ht="25.5" x14ac:dyDescent="0.25">
      <c r="A7008" s="73">
        <v>98752</v>
      </c>
      <c r="B7008" s="74" t="s">
        <v>6622</v>
      </c>
      <c r="C7008" s="73" t="s">
        <v>59</v>
      </c>
      <c r="D7008" s="75">
        <v>291.06</v>
      </c>
      <c r="E7008" s="75">
        <v>286.16000000000003</v>
      </c>
      <c r="F7008" s="73" t="s">
        <v>17</v>
      </c>
    </row>
    <row r="7009" spans="1:6" ht="25.5" x14ac:dyDescent="0.25">
      <c r="A7009" s="73">
        <v>98753</v>
      </c>
      <c r="B7009" s="74" t="s">
        <v>6623</v>
      </c>
      <c r="C7009" s="73" t="s">
        <v>59</v>
      </c>
      <c r="D7009" s="75">
        <v>396.62</v>
      </c>
      <c r="E7009" s="75">
        <v>391.44</v>
      </c>
      <c r="F7009" s="73" t="s">
        <v>17</v>
      </c>
    </row>
    <row r="7010" spans="1:6" ht="25.5" x14ac:dyDescent="0.25">
      <c r="A7010" s="73">
        <v>99059</v>
      </c>
      <c r="B7010" s="74" t="s">
        <v>31460</v>
      </c>
      <c r="C7010" s="73" t="s">
        <v>59</v>
      </c>
      <c r="D7010" s="75">
        <v>73.489999999999995</v>
      </c>
      <c r="E7010" s="75">
        <v>70.05</v>
      </c>
      <c r="F7010" s="73" t="s">
        <v>17</v>
      </c>
    </row>
    <row r="7011" spans="1:6" x14ac:dyDescent="0.25">
      <c r="A7011" s="73">
        <v>99063</v>
      </c>
      <c r="B7011" s="74" t="s">
        <v>6624</v>
      </c>
      <c r="C7011" s="73" t="s">
        <v>59</v>
      </c>
      <c r="D7011" s="75">
        <v>10.43</v>
      </c>
      <c r="E7011" s="75">
        <v>9.7799999999999994</v>
      </c>
      <c r="F7011" s="73" t="s">
        <v>17</v>
      </c>
    </row>
    <row r="7012" spans="1:6" ht="25.5" x14ac:dyDescent="0.25">
      <c r="A7012" s="73">
        <v>99240</v>
      </c>
      <c r="B7012" s="74" t="s">
        <v>6625</v>
      </c>
      <c r="C7012" s="73" t="s">
        <v>59</v>
      </c>
      <c r="D7012" s="75">
        <v>741.83</v>
      </c>
      <c r="E7012" s="75">
        <v>737.01</v>
      </c>
      <c r="F7012" s="73" t="s">
        <v>17</v>
      </c>
    </row>
    <row r="7013" spans="1:6" ht="38.25" x14ac:dyDescent="0.25">
      <c r="A7013" s="73">
        <v>99241</v>
      </c>
      <c r="B7013" s="74" t="s">
        <v>6626</v>
      </c>
      <c r="C7013" s="73" t="s">
        <v>59</v>
      </c>
      <c r="D7013" s="75">
        <v>1973.81</v>
      </c>
      <c r="E7013" s="75">
        <v>1889.89</v>
      </c>
      <c r="F7013" s="73" t="s">
        <v>17</v>
      </c>
    </row>
    <row r="7014" spans="1:6" ht="25.5" x14ac:dyDescent="0.25">
      <c r="A7014" s="73">
        <v>99243</v>
      </c>
      <c r="B7014" s="74" t="s">
        <v>6627</v>
      </c>
      <c r="C7014" s="73" t="s">
        <v>59</v>
      </c>
      <c r="D7014" s="75">
        <v>1705.12</v>
      </c>
      <c r="E7014" s="75">
        <v>1625.82</v>
      </c>
      <c r="F7014" s="73" t="s">
        <v>17</v>
      </c>
    </row>
    <row r="7015" spans="1:6" ht="25.5" x14ac:dyDescent="0.25">
      <c r="A7015" s="73">
        <v>99246</v>
      </c>
      <c r="B7015" s="74" t="s">
        <v>6628</v>
      </c>
      <c r="C7015" s="73" t="s">
        <v>59</v>
      </c>
      <c r="D7015" s="75">
        <v>1016.4</v>
      </c>
      <c r="E7015" s="75">
        <v>1010.24</v>
      </c>
      <c r="F7015" s="73" t="s">
        <v>17</v>
      </c>
    </row>
    <row r="7016" spans="1:6" ht="38.25" x14ac:dyDescent="0.25">
      <c r="A7016" s="73">
        <v>99247</v>
      </c>
      <c r="B7016" s="74" t="s">
        <v>6629</v>
      </c>
      <c r="C7016" s="73" t="s">
        <v>59</v>
      </c>
      <c r="D7016" s="75">
        <v>2250.87</v>
      </c>
      <c r="E7016" s="75">
        <v>2155.02</v>
      </c>
      <c r="F7016" s="73" t="s">
        <v>17</v>
      </c>
    </row>
    <row r="7017" spans="1:6" ht="25.5" x14ac:dyDescent="0.25">
      <c r="A7017" s="73">
        <v>99249</v>
      </c>
      <c r="B7017" s="74" t="s">
        <v>6630</v>
      </c>
      <c r="C7017" s="73" t="s">
        <v>59</v>
      </c>
      <c r="D7017" s="75">
        <v>2079.6799999999998</v>
      </c>
      <c r="E7017" s="75">
        <v>1982.09</v>
      </c>
      <c r="F7017" s="73" t="s">
        <v>17</v>
      </c>
    </row>
    <row r="7018" spans="1:6" ht="38.25" x14ac:dyDescent="0.25">
      <c r="A7018" s="73">
        <v>99254</v>
      </c>
      <c r="B7018" s="74" t="s">
        <v>6631</v>
      </c>
      <c r="C7018" s="73" t="s">
        <v>59</v>
      </c>
      <c r="D7018" s="75">
        <v>1419.68</v>
      </c>
      <c r="E7018" s="75">
        <v>1359.56</v>
      </c>
      <c r="F7018" s="73" t="s">
        <v>17</v>
      </c>
    </row>
    <row r="7019" spans="1:6" ht="38.25" x14ac:dyDescent="0.25">
      <c r="A7019" s="73">
        <v>99261</v>
      </c>
      <c r="B7019" s="74" t="s">
        <v>6632</v>
      </c>
      <c r="C7019" s="73" t="s">
        <v>59</v>
      </c>
      <c r="D7019" s="75">
        <v>1696.71</v>
      </c>
      <c r="E7019" s="75">
        <v>1624.7</v>
      </c>
      <c r="F7019" s="73" t="s">
        <v>17</v>
      </c>
    </row>
    <row r="7020" spans="1:6" ht="38.25" x14ac:dyDescent="0.25">
      <c r="A7020" s="73">
        <v>99263</v>
      </c>
      <c r="B7020" s="74" t="s">
        <v>6633</v>
      </c>
      <c r="C7020" s="73" t="s">
        <v>59</v>
      </c>
      <c r="D7020" s="75">
        <v>2527.96</v>
      </c>
      <c r="E7020" s="75">
        <v>2420.2199999999998</v>
      </c>
      <c r="F7020" s="73" t="s">
        <v>17</v>
      </c>
    </row>
    <row r="7021" spans="1:6" ht="38.25" x14ac:dyDescent="0.25">
      <c r="A7021" s="73">
        <v>99266</v>
      </c>
      <c r="B7021" s="74" t="s">
        <v>6634</v>
      </c>
      <c r="C7021" s="73" t="s">
        <v>59</v>
      </c>
      <c r="D7021" s="75">
        <v>1973.81</v>
      </c>
      <c r="E7021" s="75">
        <v>1889.89</v>
      </c>
      <c r="F7021" s="73" t="s">
        <v>17</v>
      </c>
    </row>
    <row r="7022" spans="1:6" ht="38.25" x14ac:dyDescent="0.25">
      <c r="A7022" s="73">
        <v>99269</v>
      </c>
      <c r="B7022" s="74" t="s">
        <v>6635</v>
      </c>
      <c r="C7022" s="73" t="s">
        <v>59</v>
      </c>
      <c r="D7022" s="75">
        <v>2250.87</v>
      </c>
      <c r="E7022" s="75">
        <v>2155.02</v>
      </c>
      <c r="F7022" s="73" t="s">
        <v>17</v>
      </c>
    </row>
    <row r="7023" spans="1:6" ht="38.25" x14ac:dyDescent="0.25">
      <c r="A7023" s="73">
        <v>99276</v>
      </c>
      <c r="B7023" s="74" t="s">
        <v>6636</v>
      </c>
      <c r="C7023" s="73" t="s">
        <v>59</v>
      </c>
      <c r="D7023" s="75">
        <v>2805.06</v>
      </c>
      <c r="E7023" s="75">
        <v>2685.38</v>
      </c>
      <c r="F7023" s="73" t="s">
        <v>17</v>
      </c>
    </row>
    <row r="7024" spans="1:6" ht="38.25" x14ac:dyDescent="0.25">
      <c r="A7024" s="73">
        <v>99277</v>
      </c>
      <c r="B7024" s="74" t="s">
        <v>6637</v>
      </c>
      <c r="C7024" s="73" t="s">
        <v>59</v>
      </c>
      <c r="D7024" s="75">
        <v>2527.96</v>
      </c>
      <c r="E7024" s="75">
        <v>2420.2199999999998</v>
      </c>
      <c r="F7024" s="73" t="s">
        <v>17</v>
      </c>
    </row>
    <row r="7025" spans="1:6" ht="25.5" x14ac:dyDescent="0.25">
      <c r="A7025" s="73">
        <v>99278</v>
      </c>
      <c r="B7025" s="74" t="s">
        <v>6638</v>
      </c>
      <c r="C7025" s="73" t="s">
        <v>59</v>
      </c>
      <c r="D7025" s="75">
        <v>422.95</v>
      </c>
      <c r="E7025" s="75">
        <v>419.49</v>
      </c>
      <c r="F7025" s="73" t="s">
        <v>17</v>
      </c>
    </row>
    <row r="7026" spans="1:6" ht="38.25" x14ac:dyDescent="0.25">
      <c r="A7026" s="73">
        <v>99281</v>
      </c>
      <c r="B7026" s="74" t="s">
        <v>6639</v>
      </c>
      <c r="C7026" s="73" t="s">
        <v>59</v>
      </c>
      <c r="D7026" s="75">
        <v>2805.06</v>
      </c>
      <c r="E7026" s="75">
        <v>2685.38</v>
      </c>
      <c r="F7026" s="73" t="s">
        <v>17</v>
      </c>
    </row>
    <row r="7027" spans="1:6" ht="38.25" x14ac:dyDescent="0.25">
      <c r="A7027" s="73">
        <v>99282</v>
      </c>
      <c r="B7027" s="74" t="s">
        <v>6640</v>
      </c>
      <c r="C7027" s="73" t="s">
        <v>59</v>
      </c>
      <c r="D7027" s="75">
        <v>3110.29</v>
      </c>
      <c r="E7027" s="75">
        <v>2977.55</v>
      </c>
      <c r="F7027" s="73" t="s">
        <v>17</v>
      </c>
    </row>
    <row r="7028" spans="1:6" ht="25.5" x14ac:dyDescent="0.25">
      <c r="A7028" s="73">
        <v>99283</v>
      </c>
      <c r="B7028" s="74" t="s">
        <v>6641</v>
      </c>
      <c r="C7028" s="73" t="s">
        <v>59</v>
      </c>
      <c r="D7028" s="75">
        <v>1205.82</v>
      </c>
      <c r="E7028" s="75">
        <v>1150.8499999999999</v>
      </c>
      <c r="F7028" s="73" t="s">
        <v>17</v>
      </c>
    </row>
    <row r="7029" spans="1:6" ht="25.5" x14ac:dyDescent="0.25">
      <c r="A7029" s="73">
        <v>99288</v>
      </c>
      <c r="B7029" s="74" t="s">
        <v>6642</v>
      </c>
      <c r="C7029" s="73" t="s">
        <v>59</v>
      </c>
      <c r="D7029" s="75">
        <v>557.84</v>
      </c>
      <c r="E7029" s="75">
        <v>553.74</v>
      </c>
      <c r="F7029" s="73" t="s">
        <v>17</v>
      </c>
    </row>
    <row r="7030" spans="1:6" ht="38.25" x14ac:dyDescent="0.25">
      <c r="A7030" s="73">
        <v>99289</v>
      </c>
      <c r="B7030" s="74" t="s">
        <v>6643</v>
      </c>
      <c r="C7030" s="73" t="s">
        <v>59</v>
      </c>
      <c r="D7030" s="75">
        <v>3082.09</v>
      </c>
      <c r="E7030" s="75">
        <v>2950.5</v>
      </c>
      <c r="F7030" s="73" t="s">
        <v>17</v>
      </c>
    </row>
    <row r="7031" spans="1:6" ht="38.25" x14ac:dyDescent="0.25">
      <c r="A7031" s="73">
        <v>99291</v>
      </c>
      <c r="B7031" s="74" t="s">
        <v>6644</v>
      </c>
      <c r="C7031" s="73" t="s">
        <v>59</v>
      </c>
      <c r="D7031" s="75">
        <v>3082.09</v>
      </c>
      <c r="E7031" s="75">
        <v>2950.5</v>
      </c>
      <c r="F7031" s="73" t="s">
        <v>17</v>
      </c>
    </row>
    <row r="7032" spans="1:6" ht="25.5" x14ac:dyDescent="0.25">
      <c r="A7032" s="73">
        <v>99293</v>
      </c>
      <c r="B7032" s="74" t="s">
        <v>6645</v>
      </c>
      <c r="C7032" s="73" t="s">
        <v>59</v>
      </c>
      <c r="D7032" s="75">
        <v>1455.5</v>
      </c>
      <c r="E7032" s="75">
        <v>1388.36</v>
      </c>
      <c r="F7032" s="73" t="s">
        <v>17</v>
      </c>
    </row>
    <row r="7033" spans="1:6" ht="38.25" x14ac:dyDescent="0.25">
      <c r="A7033" s="73">
        <v>99296</v>
      </c>
      <c r="B7033" s="74" t="s">
        <v>6646</v>
      </c>
      <c r="C7033" s="73" t="s">
        <v>59</v>
      </c>
      <c r="D7033" s="75">
        <v>3387.33</v>
      </c>
      <c r="E7033" s="75">
        <v>3242.69</v>
      </c>
      <c r="F7033" s="73" t="s">
        <v>17</v>
      </c>
    </row>
    <row r="7034" spans="1:6" ht="38.25" x14ac:dyDescent="0.25">
      <c r="A7034" s="73">
        <v>99297</v>
      </c>
      <c r="B7034" s="74" t="s">
        <v>6647</v>
      </c>
      <c r="C7034" s="73" t="s">
        <v>59</v>
      </c>
      <c r="D7034" s="75">
        <v>3382.46</v>
      </c>
      <c r="E7034" s="75">
        <v>3238.02</v>
      </c>
      <c r="F7034" s="73" t="s">
        <v>17</v>
      </c>
    </row>
    <row r="7035" spans="1:6" ht="38.25" x14ac:dyDescent="0.25">
      <c r="A7035" s="73">
        <v>99299</v>
      </c>
      <c r="B7035" s="74" t="s">
        <v>6648</v>
      </c>
      <c r="C7035" s="73" t="s">
        <v>59</v>
      </c>
      <c r="D7035" s="75">
        <v>3664.33</v>
      </c>
      <c r="E7035" s="75">
        <v>3507.79</v>
      </c>
      <c r="F7035" s="73" t="s">
        <v>17</v>
      </c>
    </row>
    <row r="7036" spans="1:6" ht="38.25" x14ac:dyDescent="0.25">
      <c r="A7036" s="73">
        <v>99302</v>
      </c>
      <c r="B7036" s="74" t="s">
        <v>6649</v>
      </c>
      <c r="C7036" s="73" t="s">
        <v>59</v>
      </c>
      <c r="D7036" s="75">
        <v>3946.22</v>
      </c>
      <c r="E7036" s="75">
        <v>3777.57</v>
      </c>
      <c r="F7036" s="73" t="s">
        <v>17</v>
      </c>
    </row>
    <row r="7037" spans="1:6" ht="38.25" x14ac:dyDescent="0.25">
      <c r="A7037" s="73">
        <v>99304</v>
      </c>
      <c r="B7037" s="74" t="s">
        <v>6650</v>
      </c>
      <c r="C7037" s="73" t="s">
        <v>59</v>
      </c>
      <c r="D7037" s="75">
        <v>3669.19</v>
      </c>
      <c r="E7037" s="75">
        <v>3512.45</v>
      </c>
      <c r="F7037" s="73" t="s">
        <v>17</v>
      </c>
    </row>
    <row r="7038" spans="1:6" ht="38.25" x14ac:dyDescent="0.25">
      <c r="A7038" s="73">
        <v>99306</v>
      </c>
      <c r="B7038" s="74" t="s">
        <v>6651</v>
      </c>
      <c r="C7038" s="73" t="s">
        <v>59</v>
      </c>
      <c r="D7038" s="75">
        <v>3946.22</v>
      </c>
      <c r="E7038" s="75">
        <v>3777.57</v>
      </c>
      <c r="F7038" s="73" t="s">
        <v>17</v>
      </c>
    </row>
    <row r="7039" spans="1:6" ht="38.25" x14ac:dyDescent="0.25">
      <c r="A7039" s="73">
        <v>99307</v>
      </c>
      <c r="B7039" s="74" t="s">
        <v>6652</v>
      </c>
      <c r="C7039" s="73" t="s">
        <v>59</v>
      </c>
      <c r="D7039" s="75">
        <v>2551.29</v>
      </c>
      <c r="E7039" s="75">
        <v>2442.59</v>
      </c>
      <c r="F7039" s="73" t="s">
        <v>17</v>
      </c>
    </row>
    <row r="7040" spans="1:6" ht="38.25" x14ac:dyDescent="0.25">
      <c r="A7040" s="73">
        <v>99309</v>
      </c>
      <c r="B7040" s="74" t="s">
        <v>6653</v>
      </c>
      <c r="C7040" s="73" t="s">
        <v>59</v>
      </c>
      <c r="D7040" s="75">
        <v>4228.21</v>
      </c>
      <c r="E7040" s="75">
        <v>4047.44</v>
      </c>
      <c r="F7040" s="73" t="s">
        <v>17</v>
      </c>
    </row>
    <row r="7041" spans="1:6" ht="38.25" x14ac:dyDescent="0.25">
      <c r="A7041" s="73">
        <v>99311</v>
      </c>
      <c r="B7041" s="74" t="s">
        <v>6654</v>
      </c>
      <c r="C7041" s="73" t="s">
        <v>59</v>
      </c>
      <c r="D7041" s="75">
        <v>4228.21</v>
      </c>
      <c r="E7041" s="75">
        <v>4047.44</v>
      </c>
      <c r="F7041" s="73" t="s">
        <v>17</v>
      </c>
    </row>
    <row r="7042" spans="1:6" ht="38.25" x14ac:dyDescent="0.25">
      <c r="A7042" s="73">
        <v>99314</v>
      </c>
      <c r="B7042" s="74" t="s">
        <v>6655</v>
      </c>
      <c r="C7042" s="73" t="s">
        <v>59</v>
      </c>
      <c r="D7042" s="75">
        <v>4510.1099999999997</v>
      </c>
      <c r="E7042" s="75">
        <v>4317.22</v>
      </c>
      <c r="F7042" s="73" t="s">
        <v>17</v>
      </c>
    </row>
    <row r="7043" spans="1:6" ht="38.25" x14ac:dyDescent="0.25">
      <c r="A7043" s="73">
        <v>99317</v>
      </c>
      <c r="B7043" s="74" t="s">
        <v>6656</v>
      </c>
      <c r="C7043" s="73" t="s">
        <v>59</v>
      </c>
      <c r="D7043" s="75">
        <v>2828.32</v>
      </c>
      <c r="E7043" s="75">
        <v>2707.69</v>
      </c>
      <c r="F7043" s="73" t="s">
        <v>17</v>
      </c>
    </row>
    <row r="7044" spans="1:6" ht="25.5" x14ac:dyDescent="0.25">
      <c r="A7044" s="73">
        <v>99318</v>
      </c>
      <c r="B7044" s="74" t="s">
        <v>6657</v>
      </c>
      <c r="C7044" s="73" t="s">
        <v>59</v>
      </c>
      <c r="D7044" s="75">
        <v>308.88</v>
      </c>
      <c r="E7044" s="75">
        <v>306.77999999999997</v>
      </c>
      <c r="F7044" s="73" t="s">
        <v>17</v>
      </c>
    </row>
    <row r="7045" spans="1:6" ht="25.5" x14ac:dyDescent="0.25">
      <c r="A7045" s="73">
        <v>99319</v>
      </c>
      <c r="B7045" s="74" t="s">
        <v>6658</v>
      </c>
      <c r="C7045" s="73" t="s">
        <v>59</v>
      </c>
      <c r="D7045" s="75">
        <v>964.02</v>
      </c>
      <c r="E7045" s="75">
        <v>920.84</v>
      </c>
      <c r="F7045" s="73" t="s">
        <v>17</v>
      </c>
    </row>
    <row r="7046" spans="1:6" ht="38.25" x14ac:dyDescent="0.25">
      <c r="A7046" s="73">
        <v>99321</v>
      </c>
      <c r="B7046" s="74" t="s">
        <v>6659</v>
      </c>
      <c r="C7046" s="73" t="s">
        <v>59</v>
      </c>
      <c r="D7046" s="75">
        <v>3105.43</v>
      </c>
      <c r="E7046" s="75">
        <v>2972.89</v>
      </c>
      <c r="F7046" s="73" t="s">
        <v>17</v>
      </c>
    </row>
    <row r="7047" spans="1:6" ht="38.25" x14ac:dyDescent="0.25">
      <c r="A7047" s="73">
        <v>99323</v>
      </c>
      <c r="B7047" s="74" t="s">
        <v>6660</v>
      </c>
      <c r="C7047" s="73" t="s">
        <v>59</v>
      </c>
      <c r="D7047" s="75">
        <v>3382.46</v>
      </c>
      <c r="E7047" s="75">
        <v>3238.02</v>
      </c>
      <c r="F7047" s="73" t="s">
        <v>17</v>
      </c>
    </row>
    <row r="7048" spans="1:6" ht="38.25" x14ac:dyDescent="0.25">
      <c r="A7048" s="73">
        <v>99325</v>
      </c>
      <c r="B7048" s="74" t="s">
        <v>6661</v>
      </c>
      <c r="C7048" s="73" t="s">
        <v>59</v>
      </c>
      <c r="D7048" s="75">
        <v>3664.33</v>
      </c>
      <c r="E7048" s="75">
        <v>3507.79</v>
      </c>
      <c r="F7048" s="73" t="s">
        <v>17</v>
      </c>
    </row>
    <row r="7049" spans="1:6" ht="38.25" x14ac:dyDescent="0.25">
      <c r="A7049" s="73">
        <v>99327</v>
      </c>
      <c r="B7049" s="74" t="s">
        <v>6662</v>
      </c>
      <c r="C7049" s="73" t="s">
        <v>59</v>
      </c>
      <c r="D7049" s="75">
        <v>4744.49</v>
      </c>
      <c r="E7049" s="75">
        <v>4541.43</v>
      </c>
      <c r="F7049" s="73" t="s">
        <v>17</v>
      </c>
    </row>
    <row r="7050" spans="1:6" ht="51" x14ac:dyDescent="0.25">
      <c r="A7050" s="73">
        <v>99842</v>
      </c>
      <c r="B7050" s="74" t="s">
        <v>36701</v>
      </c>
      <c r="C7050" s="73" t="s">
        <v>59</v>
      </c>
      <c r="D7050" s="75">
        <v>653.04999999999995</v>
      </c>
      <c r="E7050" s="75">
        <v>637.27</v>
      </c>
      <c r="F7050" s="73" t="s">
        <v>17</v>
      </c>
    </row>
    <row r="7051" spans="1:6" ht="25.5" x14ac:dyDescent="0.25">
      <c r="A7051" s="73">
        <v>99855</v>
      </c>
      <c r="B7051" s="74" t="s">
        <v>36702</v>
      </c>
      <c r="C7051" s="73" t="s">
        <v>59</v>
      </c>
      <c r="D7051" s="75">
        <v>114.36</v>
      </c>
      <c r="E7051" s="75">
        <v>112.2</v>
      </c>
      <c r="F7051" s="73" t="s">
        <v>17</v>
      </c>
    </row>
    <row r="7052" spans="1:6" ht="25.5" x14ac:dyDescent="0.25">
      <c r="A7052" s="73">
        <v>99857</v>
      </c>
      <c r="B7052" s="74" t="s">
        <v>36703</v>
      </c>
      <c r="C7052" s="73" t="s">
        <v>59</v>
      </c>
      <c r="D7052" s="75">
        <v>74.739999999999995</v>
      </c>
      <c r="E7052" s="75">
        <v>72.19</v>
      </c>
      <c r="F7052" s="73" t="s">
        <v>17</v>
      </c>
    </row>
    <row r="7053" spans="1:6" ht="25.5" x14ac:dyDescent="0.25">
      <c r="A7053" s="73">
        <v>100325</v>
      </c>
      <c r="B7053" s="74" t="s">
        <v>6663</v>
      </c>
      <c r="C7053" s="73" t="s">
        <v>59</v>
      </c>
      <c r="D7053" s="75">
        <v>75.59</v>
      </c>
      <c r="E7053" s="75">
        <v>75.38</v>
      </c>
      <c r="F7053" s="73" t="s">
        <v>17</v>
      </c>
    </row>
    <row r="7054" spans="1:6" ht="25.5" x14ac:dyDescent="0.25">
      <c r="A7054" s="73">
        <v>100327</v>
      </c>
      <c r="B7054" s="74" t="s">
        <v>6664</v>
      </c>
      <c r="C7054" s="73" t="s">
        <v>59</v>
      </c>
      <c r="D7054" s="75">
        <v>64.73</v>
      </c>
      <c r="E7054" s="75">
        <v>63.87</v>
      </c>
      <c r="F7054" s="73" t="s">
        <v>17</v>
      </c>
    </row>
    <row r="7055" spans="1:6" ht="38.25" x14ac:dyDescent="0.25">
      <c r="A7055" s="73">
        <v>100434</v>
      </c>
      <c r="B7055" s="74" t="s">
        <v>6665</v>
      </c>
      <c r="C7055" s="73" t="s">
        <v>59</v>
      </c>
      <c r="D7055" s="75">
        <v>184.09</v>
      </c>
      <c r="E7055" s="75">
        <v>183.19</v>
      </c>
      <c r="F7055" s="73" t="s">
        <v>17</v>
      </c>
    </row>
    <row r="7056" spans="1:6" ht="25.5" x14ac:dyDescent="0.25">
      <c r="A7056" s="73">
        <v>100435</v>
      </c>
      <c r="B7056" s="74" t="s">
        <v>6666</v>
      </c>
      <c r="C7056" s="73" t="s">
        <v>59</v>
      </c>
      <c r="D7056" s="75">
        <v>52.74</v>
      </c>
      <c r="E7056" s="75">
        <v>52.15</v>
      </c>
      <c r="F7056" s="73" t="s">
        <v>17</v>
      </c>
    </row>
    <row r="7057" spans="1:6" x14ac:dyDescent="0.25">
      <c r="A7057" s="73">
        <v>100553</v>
      </c>
      <c r="B7057" s="74" t="s">
        <v>36704</v>
      </c>
      <c r="C7057" s="73" t="s">
        <v>59</v>
      </c>
      <c r="D7057" s="75">
        <v>24.75</v>
      </c>
      <c r="E7057" s="75">
        <v>24.35</v>
      </c>
      <c r="F7057" s="73" t="s">
        <v>17</v>
      </c>
    </row>
    <row r="7058" spans="1:6" x14ac:dyDescent="0.25">
      <c r="A7058" s="73">
        <v>100554</v>
      </c>
      <c r="B7058" s="74" t="s">
        <v>36705</v>
      </c>
      <c r="C7058" s="73" t="s">
        <v>59</v>
      </c>
      <c r="D7058" s="75">
        <v>6.58</v>
      </c>
      <c r="E7058" s="75">
        <v>6.18</v>
      </c>
      <c r="F7058" s="73" t="s">
        <v>17</v>
      </c>
    </row>
    <row r="7059" spans="1:6" ht="38.25" x14ac:dyDescent="0.25">
      <c r="A7059" s="73">
        <v>100651</v>
      </c>
      <c r="B7059" s="74" t="s">
        <v>31461</v>
      </c>
      <c r="C7059" s="73" t="s">
        <v>59</v>
      </c>
      <c r="D7059" s="75">
        <v>146.55000000000001</v>
      </c>
      <c r="E7059" s="75">
        <v>144.83000000000001</v>
      </c>
      <c r="F7059" s="73" t="s">
        <v>17</v>
      </c>
    </row>
    <row r="7060" spans="1:6" ht="38.25" x14ac:dyDescent="0.25">
      <c r="A7060" s="73">
        <v>100652</v>
      </c>
      <c r="B7060" s="74" t="s">
        <v>31462</v>
      </c>
      <c r="C7060" s="73" t="s">
        <v>59</v>
      </c>
      <c r="D7060" s="75">
        <v>278.63</v>
      </c>
      <c r="E7060" s="75">
        <v>276.38</v>
      </c>
      <c r="F7060" s="73" t="s">
        <v>17</v>
      </c>
    </row>
    <row r="7061" spans="1:6" ht="38.25" x14ac:dyDescent="0.25">
      <c r="A7061" s="73">
        <v>100653</v>
      </c>
      <c r="B7061" s="74" t="s">
        <v>31463</v>
      </c>
      <c r="C7061" s="73" t="s">
        <v>59</v>
      </c>
      <c r="D7061" s="75">
        <v>461.18</v>
      </c>
      <c r="E7061" s="75">
        <v>458.41</v>
      </c>
      <c r="F7061" s="73" t="s">
        <v>17</v>
      </c>
    </row>
    <row r="7062" spans="1:6" ht="38.25" x14ac:dyDescent="0.25">
      <c r="A7062" s="73">
        <v>100654</v>
      </c>
      <c r="B7062" s="74" t="s">
        <v>31464</v>
      </c>
      <c r="C7062" s="73" t="s">
        <v>59</v>
      </c>
      <c r="D7062" s="75">
        <v>611.88</v>
      </c>
      <c r="E7062" s="75">
        <v>608.53</v>
      </c>
      <c r="F7062" s="73" t="s">
        <v>17</v>
      </c>
    </row>
    <row r="7063" spans="1:6" ht="38.25" x14ac:dyDescent="0.25">
      <c r="A7063" s="73">
        <v>100655</v>
      </c>
      <c r="B7063" s="74" t="s">
        <v>31465</v>
      </c>
      <c r="C7063" s="73" t="s">
        <v>59</v>
      </c>
      <c r="D7063" s="75">
        <v>709.81</v>
      </c>
      <c r="E7063" s="75">
        <v>706.95</v>
      </c>
      <c r="F7063" s="73" t="s">
        <v>17</v>
      </c>
    </row>
    <row r="7064" spans="1:6" ht="38.25" x14ac:dyDescent="0.25">
      <c r="A7064" s="73">
        <v>100656</v>
      </c>
      <c r="B7064" s="74" t="s">
        <v>6667</v>
      </c>
      <c r="C7064" s="73" t="s">
        <v>59</v>
      </c>
      <c r="D7064" s="75">
        <v>125.46</v>
      </c>
      <c r="E7064" s="75">
        <v>123.91</v>
      </c>
      <c r="F7064" s="73" t="s">
        <v>17</v>
      </c>
    </row>
    <row r="7065" spans="1:6" ht="38.25" x14ac:dyDescent="0.25">
      <c r="A7065" s="73">
        <v>100657</v>
      </c>
      <c r="B7065" s="74" t="s">
        <v>6668</v>
      </c>
      <c r="C7065" s="73" t="s">
        <v>59</v>
      </c>
      <c r="D7065" s="75">
        <v>162.09</v>
      </c>
      <c r="E7065" s="75">
        <v>160.44999999999999</v>
      </c>
      <c r="F7065" s="73" t="s">
        <v>17</v>
      </c>
    </row>
    <row r="7066" spans="1:6" ht="38.25" x14ac:dyDescent="0.25">
      <c r="A7066" s="73">
        <v>100658</v>
      </c>
      <c r="B7066" s="74" t="s">
        <v>6669</v>
      </c>
      <c r="C7066" s="73" t="s">
        <v>59</v>
      </c>
      <c r="D7066" s="75">
        <v>372.71</v>
      </c>
      <c r="E7066" s="75">
        <v>370.52</v>
      </c>
      <c r="F7066" s="73" t="s">
        <v>17</v>
      </c>
    </row>
    <row r="7067" spans="1:6" ht="25.5" x14ac:dyDescent="0.25">
      <c r="A7067" s="73">
        <v>100659</v>
      </c>
      <c r="B7067" s="74" t="s">
        <v>36706</v>
      </c>
      <c r="C7067" s="73" t="s">
        <v>59</v>
      </c>
      <c r="D7067" s="75">
        <v>11.64</v>
      </c>
      <c r="E7067" s="75">
        <v>11.39</v>
      </c>
      <c r="F7067" s="73" t="s">
        <v>17</v>
      </c>
    </row>
    <row r="7068" spans="1:6" ht="25.5" x14ac:dyDescent="0.25">
      <c r="A7068" s="73">
        <v>100660</v>
      </c>
      <c r="B7068" s="74" t="s">
        <v>36707</v>
      </c>
      <c r="C7068" s="73" t="s">
        <v>59</v>
      </c>
      <c r="D7068" s="75">
        <v>8.15</v>
      </c>
      <c r="E7068" s="75">
        <v>7.9</v>
      </c>
      <c r="F7068" s="73" t="s">
        <v>17</v>
      </c>
    </row>
    <row r="7069" spans="1:6" x14ac:dyDescent="0.25">
      <c r="A7069" s="73">
        <v>100718</v>
      </c>
      <c r="B7069" s="74" t="s">
        <v>6670</v>
      </c>
      <c r="C7069" s="73" t="s">
        <v>59</v>
      </c>
      <c r="D7069" s="75">
        <v>1.69</v>
      </c>
      <c r="E7069" s="75">
        <v>1.58</v>
      </c>
      <c r="F7069" s="73" t="s">
        <v>17</v>
      </c>
    </row>
    <row r="7070" spans="1:6" ht="25.5" x14ac:dyDescent="0.25">
      <c r="A7070" s="73">
        <v>100791</v>
      </c>
      <c r="B7070" s="74" t="s">
        <v>6671</v>
      </c>
      <c r="C7070" s="73" t="s">
        <v>59</v>
      </c>
      <c r="D7070" s="75">
        <v>18.48</v>
      </c>
      <c r="E7070" s="75">
        <v>17.760000000000002</v>
      </c>
      <c r="F7070" s="73" t="s">
        <v>17</v>
      </c>
    </row>
    <row r="7071" spans="1:6" ht="25.5" x14ac:dyDescent="0.25">
      <c r="A7071" s="73">
        <v>100792</v>
      </c>
      <c r="B7071" s="74" t="s">
        <v>6672</v>
      </c>
      <c r="C7071" s="73" t="s">
        <v>59</v>
      </c>
      <c r="D7071" s="75">
        <v>26.39</v>
      </c>
      <c r="E7071" s="75">
        <v>25.53</v>
      </c>
      <c r="F7071" s="73" t="s">
        <v>17</v>
      </c>
    </row>
    <row r="7072" spans="1:6" ht="25.5" x14ac:dyDescent="0.25">
      <c r="A7072" s="73">
        <v>100793</v>
      </c>
      <c r="B7072" s="74" t="s">
        <v>6673</v>
      </c>
      <c r="C7072" s="73" t="s">
        <v>59</v>
      </c>
      <c r="D7072" s="75">
        <v>34.630000000000003</v>
      </c>
      <c r="E7072" s="75">
        <v>33.6</v>
      </c>
      <c r="F7072" s="73" t="s">
        <v>17</v>
      </c>
    </row>
    <row r="7073" spans="1:6" ht="25.5" x14ac:dyDescent="0.25">
      <c r="A7073" s="73">
        <v>100794</v>
      </c>
      <c r="B7073" s="74" t="s">
        <v>6674</v>
      </c>
      <c r="C7073" s="73" t="s">
        <v>59</v>
      </c>
      <c r="D7073" s="75">
        <v>46.28</v>
      </c>
      <c r="E7073" s="75">
        <v>45.01</v>
      </c>
      <c r="F7073" s="73" t="s">
        <v>17</v>
      </c>
    </row>
    <row r="7074" spans="1:6" ht="38.25" x14ac:dyDescent="0.25">
      <c r="A7074" s="73">
        <v>100799</v>
      </c>
      <c r="B7074" s="74" t="s">
        <v>6675</v>
      </c>
      <c r="C7074" s="73" t="s">
        <v>59</v>
      </c>
      <c r="D7074" s="75">
        <v>19.03</v>
      </c>
      <c r="E7074" s="75">
        <v>18.260000000000002</v>
      </c>
      <c r="F7074" s="73" t="s">
        <v>17</v>
      </c>
    </row>
    <row r="7075" spans="1:6" ht="38.25" x14ac:dyDescent="0.25">
      <c r="A7075" s="73">
        <v>100800</v>
      </c>
      <c r="B7075" s="74" t="s">
        <v>6676</v>
      </c>
      <c r="C7075" s="73" t="s">
        <v>59</v>
      </c>
      <c r="D7075" s="75">
        <v>26.94</v>
      </c>
      <c r="E7075" s="75">
        <v>26.03</v>
      </c>
      <c r="F7075" s="73" t="s">
        <v>17</v>
      </c>
    </row>
    <row r="7076" spans="1:6" ht="38.25" x14ac:dyDescent="0.25">
      <c r="A7076" s="73">
        <v>100801</v>
      </c>
      <c r="B7076" s="74" t="s">
        <v>6677</v>
      </c>
      <c r="C7076" s="73" t="s">
        <v>59</v>
      </c>
      <c r="D7076" s="75">
        <v>35.18</v>
      </c>
      <c r="E7076" s="75">
        <v>34.1</v>
      </c>
      <c r="F7076" s="73" t="s">
        <v>17</v>
      </c>
    </row>
    <row r="7077" spans="1:6" ht="38.25" x14ac:dyDescent="0.25">
      <c r="A7077" s="73">
        <v>100802</v>
      </c>
      <c r="B7077" s="74" t="s">
        <v>6678</v>
      </c>
      <c r="C7077" s="73" t="s">
        <v>59</v>
      </c>
      <c r="D7077" s="75">
        <v>46.83</v>
      </c>
      <c r="E7077" s="75">
        <v>45.51</v>
      </c>
      <c r="F7077" s="73" t="s">
        <v>17</v>
      </c>
    </row>
    <row r="7078" spans="1:6" ht="25.5" x14ac:dyDescent="0.25">
      <c r="A7078" s="73">
        <v>100803</v>
      </c>
      <c r="B7078" s="74" t="s">
        <v>6679</v>
      </c>
      <c r="C7078" s="73" t="s">
        <v>59</v>
      </c>
      <c r="D7078" s="75">
        <v>17.36</v>
      </c>
      <c r="E7078" s="75">
        <v>16.739999999999998</v>
      </c>
      <c r="F7078" s="73" t="s">
        <v>17</v>
      </c>
    </row>
    <row r="7079" spans="1:6" ht="25.5" x14ac:dyDescent="0.25">
      <c r="A7079" s="73">
        <v>100804</v>
      </c>
      <c r="B7079" s="74" t="s">
        <v>6680</v>
      </c>
      <c r="C7079" s="73" t="s">
        <v>59</v>
      </c>
      <c r="D7079" s="75">
        <v>25.06</v>
      </c>
      <c r="E7079" s="75">
        <v>24.31</v>
      </c>
      <c r="F7079" s="73" t="s">
        <v>17</v>
      </c>
    </row>
    <row r="7080" spans="1:6" ht="25.5" x14ac:dyDescent="0.25">
      <c r="A7080" s="73">
        <v>100805</v>
      </c>
      <c r="B7080" s="74" t="s">
        <v>6681</v>
      </c>
      <c r="C7080" s="73" t="s">
        <v>59</v>
      </c>
      <c r="D7080" s="75">
        <v>33.04</v>
      </c>
      <c r="E7080" s="75">
        <v>32.14</v>
      </c>
      <c r="F7080" s="73" t="s">
        <v>17</v>
      </c>
    </row>
    <row r="7081" spans="1:6" ht="25.5" x14ac:dyDescent="0.25">
      <c r="A7081" s="73">
        <v>100806</v>
      </c>
      <c r="B7081" s="74" t="s">
        <v>6682</v>
      </c>
      <c r="C7081" s="73" t="s">
        <v>59</v>
      </c>
      <c r="D7081" s="75">
        <v>44.33</v>
      </c>
      <c r="E7081" s="75">
        <v>43.22</v>
      </c>
      <c r="F7081" s="73" t="s">
        <v>17</v>
      </c>
    </row>
    <row r="7082" spans="1:6" ht="25.5" x14ac:dyDescent="0.25">
      <c r="A7082" s="73">
        <v>100807</v>
      </c>
      <c r="B7082" s="74" t="s">
        <v>6683</v>
      </c>
      <c r="C7082" s="73" t="s">
        <v>59</v>
      </c>
      <c r="D7082" s="75">
        <v>25.41</v>
      </c>
      <c r="E7082" s="75">
        <v>24.11</v>
      </c>
      <c r="F7082" s="73" t="s">
        <v>17</v>
      </c>
    </row>
    <row r="7083" spans="1:6" ht="25.5" x14ac:dyDescent="0.25">
      <c r="A7083" s="73">
        <v>100808</v>
      </c>
      <c r="B7083" s="74" t="s">
        <v>6684</v>
      </c>
      <c r="C7083" s="73" t="s">
        <v>59</v>
      </c>
      <c r="D7083" s="75">
        <v>34.51</v>
      </c>
      <c r="E7083" s="75">
        <v>32.96</v>
      </c>
      <c r="F7083" s="73" t="s">
        <v>17</v>
      </c>
    </row>
    <row r="7084" spans="1:6" ht="25.5" x14ac:dyDescent="0.25">
      <c r="A7084" s="73">
        <v>100809</v>
      </c>
      <c r="B7084" s="74" t="s">
        <v>6685</v>
      </c>
      <c r="C7084" s="73" t="s">
        <v>59</v>
      </c>
      <c r="D7084" s="75">
        <v>44.23</v>
      </c>
      <c r="E7084" s="75">
        <v>42.4</v>
      </c>
      <c r="F7084" s="73" t="s">
        <v>17</v>
      </c>
    </row>
    <row r="7085" spans="1:6" ht="25.5" x14ac:dyDescent="0.25">
      <c r="A7085" s="73">
        <v>100810</v>
      </c>
      <c r="B7085" s="74" t="s">
        <v>6686</v>
      </c>
      <c r="C7085" s="73" t="s">
        <v>59</v>
      </c>
      <c r="D7085" s="75">
        <v>57.97</v>
      </c>
      <c r="E7085" s="75">
        <v>55.71</v>
      </c>
      <c r="F7085" s="73" t="s">
        <v>17</v>
      </c>
    </row>
    <row r="7086" spans="1:6" ht="38.25" x14ac:dyDescent="0.25">
      <c r="A7086" s="73">
        <v>100896</v>
      </c>
      <c r="B7086" s="74" t="s">
        <v>31466</v>
      </c>
      <c r="C7086" s="73" t="s">
        <v>59</v>
      </c>
      <c r="D7086" s="75">
        <v>62.77</v>
      </c>
      <c r="E7086" s="75">
        <v>61.98</v>
      </c>
      <c r="F7086" s="73" t="s">
        <v>17</v>
      </c>
    </row>
    <row r="7087" spans="1:6" ht="38.25" x14ac:dyDescent="0.25">
      <c r="A7087" s="73">
        <v>100897</v>
      </c>
      <c r="B7087" s="74" t="s">
        <v>31467</v>
      </c>
      <c r="C7087" s="73" t="s">
        <v>59</v>
      </c>
      <c r="D7087" s="75">
        <v>123.4</v>
      </c>
      <c r="E7087" s="75">
        <v>122.42</v>
      </c>
      <c r="F7087" s="73" t="s">
        <v>17</v>
      </c>
    </row>
    <row r="7088" spans="1:6" ht="38.25" x14ac:dyDescent="0.25">
      <c r="A7088" s="73">
        <v>100898</v>
      </c>
      <c r="B7088" s="74" t="s">
        <v>31468</v>
      </c>
      <c r="C7088" s="73" t="s">
        <v>59</v>
      </c>
      <c r="D7088" s="75">
        <v>239.34</v>
      </c>
      <c r="E7088" s="75">
        <v>238.08</v>
      </c>
      <c r="F7088" s="73" t="s">
        <v>17</v>
      </c>
    </row>
    <row r="7089" spans="1:6" ht="38.25" x14ac:dyDescent="0.25">
      <c r="A7089" s="73">
        <v>100899</v>
      </c>
      <c r="B7089" s="74" t="s">
        <v>31469</v>
      </c>
      <c r="C7089" s="73" t="s">
        <v>59</v>
      </c>
      <c r="D7089" s="75">
        <v>88.36</v>
      </c>
      <c r="E7089" s="75">
        <v>85.58</v>
      </c>
      <c r="F7089" s="73" t="s">
        <v>17</v>
      </c>
    </row>
    <row r="7090" spans="1:6" ht="38.25" x14ac:dyDescent="0.25">
      <c r="A7090" s="73">
        <v>100900</v>
      </c>
      <c r="B7090" s="74" t="s">
        <v>31470</v>
      </c>
      <c r="C7090" s="73" t="s">
        <v>59</v>
      </c>
      <c r="D7090" s="75">
        <v>275.8</v>
      </c>
      <c r="E7090" s="75">
        <v>274.17</v>
      </c>
      <c r="F7090" s="73" t="s">
        <v>17</v>
      </c>
    </row>
    <row r="7091" spans="1:6" ht="25.5" x14ac:dyDescent="0.25">
      <c r="A7091" s="73">
        <v>101094</v>
      </c>
      <c r="B7091" s="74" t="s">
        <v>6687</v>
      </c>
      <c r="C7091" s="73" t="s">
        <v>59</v>
      </c>
      <c r="D7091" s="75">
        <v>169.07</v>
      </c>
      <c r="E7091" s="75">
        <v>167.56</v>
      </c>
      <c r="F7091" s="73" t="s">
        <v>17</v>
      </c>
    </row>
    <row r="7092" spans="1:6" ht="25.5" x14ac:dyDescent="0.25">
      <c r="A7092" s="73">
        <v>101173</v>
      </c>
      <c r="B7092" s="74" t="s">
        <v>6688</v>
      </c>
      <c r="C7092" s="73" t="s">
        <v>59</v>
      </c>
      <c r="D7092" s="75">
        <v>65.38</v>
      </c>
      <c r="E7092" s="75">
        <v>62.64</v>
      </c>
      <c r="F7092" s="73" t="s">
        <v>17</v>
      </c>
    </row>
    <row r="7093" spans="1:6" ht="25.5" x14ac:dyDescent="0.25">
      <c r="A7093" s="73">
        <v>101174</v>
      </c>
      <c r="B7093" s="74" t="s">
        <v>6689</v>
      </c>
      <c r="C7093" s="73" t="s">
        <v>59</v>
      </c>
      <c r="D7093" s="75">
        <v>92.83</v>
      </c>
      <c r="E7093" s="75">
        <v>88.58</v>
      </c>
      <c r="F7093" s="73" t="s">
        <v>17</v>
      </c>
    </row>
    <row r="7094" spans="1:6" ht="25.5" x14ac:dyDescent="0.25">
      <c r="A7094" s="73">
        <v>101175</v>
      </c>
      <c r="B7094" s="74" t="s">
        <v>6690</v>
      </c>
      <c r="C7094" s="73" t="s">
        <v>59</v>
      </c>
      <c r="D7094" s="75">
        <v>126.91</v>
      </c>
      <c r="E7094" s="75">
        <v>121.13</v>
      </c>
      <c r="F7094" s="73" t="s">
        <v>17</v>
      </c>
    </row>
    <row r="7095" spans="1:6" ht="25.5" x14ac:dyDescent="0.25">
      <c r="A7095" s="73">
        <v>101176</v>
      </c>
      <c r="B7095" s="74" t="s">
        <v>31471</v>
      </c>
      <c r="C7095" s="73" t="s">
        <v>59</v>
      </c>
      <c r="D7095" s="75">
        <v>154.24</v>
      </c>
      <c r="E7095" s="75">
        <v>147.82</v>
      </c>
      <c r="F7095" s="73" t="s">
        <v>17</v>
      </c>
    </row>
    <row r="7096" spans="1:6" ht="38.25" x14ac:dyDescent="0.25">
      <c r="A7096" s="73">
        <v>101188</v>
      </c>
      <c r="B7096" s="74" t="s">
        <v>6691</v>
      </c>
      <c r="C7096" s="73" t="s">
        <v>59</v>
      </c>
      <c r="D7096" s="75">
        <v>6.33</v>
      </c>
      <c r="E7096" s="75">
        <v>5.92</v>
      </c>
      <c r="F7096" s="73" t="s">
        <v>17</v>
      </c>
    </row>
    <row r="7097" spans="1:6" ht="38.25" x14ac:dyDescent="0.25">
      <c r="A7097" s="73">
        <v>101189</v>
      </c>
      <c r="B7097" s="74" t="s">
        <v>6692</v>
      </c>
      <c r="C7097" s="73" t="s">
        <v>59</v>
      </c>
      <c r="D7097" s="75">
        <v>84.51</v>
      </c>
      <c r="E7097" s="75">
        <v>82.16</v>
      </c>
      <c r="F7097" s="73" t="s">
        <v>17</v>
      </c>
    </row>
    <row r="7098" spans="1:6" ht="38.25" x14ac:dyDescent="0.25">
      <c r="A7098" s="73">
        <v>101190</v>
      </c>
      <c r="B7098" s="74" t="s">
        <v>6693</v>
      </c>
      <c r="C7098" s="73" t="s">
        <v>59</v>
      </c>
      <c r="D7098" s="75">
        <v>83.9</v>
      </c>
      <c r="E7098" s="75">
        <v>81.55</v>
      </c>
      <c r="F7098" s="73" t="s">
        <v>17</v>
      </c>
    </row>
    <row r="7099" spans="1:6" ht="38.25" x14ac:dyDescent="0.25">
      <c r="A7099" s="73">
        <v>101191</v>
      </c>
      <c r="B7099" s="74" t="s">
        <v>6694</v>
      </c>
      <c r="C7099" s="73" t="s">
        <v>59</v>
      </c>
      <c r="D7099" s="75">
        <v>84.2</v>
      </c>
      <c r="E7099" s="75">
        <v>81.849999999999994</v>
      </c>
      <c r="F7099" s="73" t="s">
        <v>17</v>
      </c>
    </row>
    <row r="7100" spans="1:6" ht="38.25" x14ac:dyDescent="0.25">
      <c r="A7100" s="73">
        <v>101192</v>
      </c>
      <c r="B7100" s="74" t="s">
        <v>6695</v>
      </c>
      <c r="C7100" s="73" t="s">
        <v>59</v>
      </c>
      <c r="D7100" s="75">
        <v>81.25</v>
      </c>
      <c r="E7100" s="75">
        <v>78.900000000000006</v>
      </c>
      <c r="F7100" s="73" t="s">
        <v>17</v>
      </c>
    </row>
    <row r="7101" spans="1:6" ht="38.25" x14ac:dyDescent="0.25">
      <c r="A7101" s="73">
        <v>101193</v>
      </c>
      <c r="B7101" s="74" t="s">
        <v>6696</v>
      </c>
      <c r="C7101" s="73" t="s">
        <v>59</v>
      </c>
      <c r="D7101" s="75">
        <v>75.510000000000005</v>
      </c>
      <c r="E7101" s="75">
        <v>73.16</v>
      </c>
      <c r="F7101" s="73" t="s">
        <v>17</v>
      </c>
    </row>
    <row r="7102" spans="1:6" ht="38.25" x14ac:dyDescent="0.25">
      <c r="A7102" s="73">
        <v>101194</v>
      </c>
      <c r="B7102" s="74" t="s">
        <v>6697</v>
      </c>
      <c r="C7102" s="73" t="s">
        <v>59</v>
      </c>
      <c r="D7102" s="75">
        <v>75.81</v>
      </c>
      <c r="E7102" s="75">
        <v>73.459999999999994</v>
      </c>
      <c r="F7102" s="73" t="s">
        <v>17</v>
      </c>
    </row>
    <row r="7103" spans="1:6" ht="38.25" x14ac:dyDescent="0.25">
      <c r="A7103" s="73">
        <v>101197</v>
      </c>
      <c r="B7103" s="74" t="s">
        <v>6698</v>
      </c>
      <c r="C7103" s="73" t="s">
        <v>59</v>
      </c>
      <c r="D7103" s="75">
        <v>148.65</v>
      </c>
      <c r="E7103" s="75">
        <v>144.28</v>
      </c>
      <c r="F7103" s="73" t="s">
        <v>17</v>
      </c>
    </row>
    <row r="7104" spans="1:6" ht="38.25" x14ac:dyDescent="0.25">
      <c r="A7104" s="73">
        <v>101198</v>
      </c>
      <c r="B7104" s="74" t="s">
        <v>6699</v>
      </c>
      <c r="C7104" s="73" t="s">
        <v>59</v>
      </c>
      <c r="D7104" s="75">
        <v>108.62</v>
      </c>
      <c r="E7104" s="75">
        <v>104.87</v>
      </c>
      <c r="F7104" s="73" t="s">
        <v>17</v>
      </c>
    </row>
    <row r="7105" spans="1:6" ht="38.25" x14ac:dyDescent="0.25">
      <c r="A7105" s="73">
        <v>101199</v>
      </c>
      <c r="B7105" s="74" t="s">
        <v>6700</v>
      </c>
      <c r="C7105" s="73" t="s">
        <v>59</v>
      </c>
      <c r="D7105" s="75">
        <v>109.38</v>
      </c>
      <c r="E7105" s="75">
        <v>105.63</v>
      </c>
      <c r="F7105" s="73" t="s">
        <v>17</v>
      </c>
    </row>
    <row r="7106" spans="1:6" ht="38.25" x14ac:dyDescent="0.25">
      <c r="A7106" s="73">
        <v>101200</v>
      </c>
      <c r="B7106" s="74" t="s">
        <v>6701</v>
      </c>
      <c r="C7106" s="73" t="s">
        <v>59</v>
      </c>
      <c r="D7106" s="75">
        <v>68.14</v>
      </c>
      <c r="E7106" s="75">
        <v>65.91</v>
      </c>
      <c r="F7106" s="73" t="s">
        <v>17</v>
      </c>
    </row>
    <row r="7107" spans="1:6" ht="38.25" x14ac:dyDescent="0.25">
      <c r="A7107" s="73">
        <v>101201</v>
      </c>
      <c r="B7107" s="74" t="s">
        <v>6702</v>
      </c>
      <c r="C7107" s="73" t="s">
        <v>59</v>
      </c>
      <c r="D7107" s="75">
        <v>81.33</v>
      </c>
      <c r="E7107" s="75">
        <v>78.42</v>
      </c>
      <c r="F7107" s="73" t="s">
        <v>17</v>
      </c>
    </row>
    <row r="7108" spans="1:6" ht="38.25" x14ac:dyDescent="0.25">
      <c r="A7108" s="73">
        <v>101202</v>
      </c>
      <c r="B7108" s="74" t="s">
        <v>6703</v>
      </c>
      <c r="C7108" s="73" t="s">
        <v>59</v>
      </c>
      <c r="D7108" s="75">
        <v>43.65</v>
      </c>
      <c r="E7108" s="75">
        <v>41.25</v>
      </c>
      <c r="F7108" s="73" t="s">
        <v>17</v>
      </c>
    </row>
    <row r="7109" spans="1:6" ht="38.25" x14ac:dyDescent="0.25">
      <c r="A7109" s="73">
        <v>101203</v>
      </c>
      <c r="B7109" s="74" t="s">
        <v>6704</v>
      </c>
      <c r="C7109" s="73" t="s">
        <v>59</v>
      </c>
      <c r="D7109" s="75">
        <v>42.88</v>
      </c>
      <c r="E7109" s="75">
        <v>40.479999999999997</v>
      </c>
      <c r="F7109" s="73" t="s">
        <v>17</v>
      </c>
    </row>
    <row r="7110" spans="1:6" ht="38.25" x14ac:dyDescent="0.25">
      <c r="A7110" s="73">
        <v>101204</v>
      </c>
      <c r="B7110" s="74" t="s">
        <v>6705</v>
      </c>
      <c r="C7110" s="73" t="s">
        <v>59</v>
      </c>
      <c r="D7110" s="75">
        <v>43.19</v>
      </c>
      <c r="E7110" s="75">
        <v>40.79</v>
      </c>
      <c r="F7110" s="73" t="s">
        <v>17</v>
      </c>
    </row>
    <row r="7111" spans="1:6" ht="38.25" x14ac:dyDescent="0.25">
      <c r="A7111" s="73">
        <v>101205</v>
      </c>
      <c r="B7111" s="74" t="s">
        <v>6706</v>
      </c>
      <c r="C7111" s="73" t="s">
        <v>59</v>
      </c>
      <c r="D7111" s="75">
        <v>43.65</v>
      </c>
      <c r="E7111" s="75">
        <v>41.25</v>
      </c>
      <c r="F7111" s="73" t="s">
        <v>17</v>
      </c>
    </row>
    <row r="7112" spans="1:6" ht="38.25" x14ac:dyDescent="0.25">
      <c r="A7112" s="73">
        <v>101560</v>
      </c>
      <c r="B7112" s="74" t="s">
        <v>6707</v>
      </c>
      <c r="C7112" s="73" t="s">
        <v>59</v>
      </c>
      <c r="D7112" s="75">
        <v>10.95</v>
      </c>
      <c r="E7112" s="75">
        <v>10.94</v>
      </c>
      <c r="F7112" s="73" t="s">
        <v>17</v>
      </c>
    </row>
    <row r="7113" spans="1:6" ht="38.25" x14ac:dyDescent="0.25">
      <c r="A7113" s="73">
        <v>101561</v>
      </c>
      <c r="B7113" s="74" t="s">
        <v>6708</v>
      </c>
      <c r="C7113" s="73" t="s">
        <v>59</v>
      </c>
      <c r="D7113" s="75">
        <v>17.39</v>
      </c>
      <c r="E7113" s="75">
        <v>17.38</v>
      </c>
      <c r="F7113" s="73" t="s">
        <v>17</v>
      </c>
    </row>
    <row r="7114" spans="1:6" ht="38.25" x14ac:dyDescent="0.25">
      <c r="A7114" s="73">
        <v>101562</v>
      </c>
      <c r="B7114" s="74" t="s">
        <v>6709</v>
      </c>
      <c r="C7114" s="73" t="s">
        <v>59</v>
      </c>
      <c r="D7114" s="75">
        <v>26.93</v>
      </c>
      <c r="E7114" s="75">
        <v>26.92</v>
      </c>
      <c r="F7114" s="73" t="s">
        <v>17</v>
      </c>
    </row>
    <row r="7115" spans="1:6" ht="38.25" x14ac:dyDescent="0.25">
      <c r="A7115" s="73">
        <v>101563</v>
      </c>
      <c r="B7115" s="74" t="s">
        <v>6710</v>
      </c>
      <c r="C7115" s="73" t="s">
        <v>59</v>
      </c>
      <c r="D7115" s="75">
        <v>38.020000000000003</v>
      </c>
      <c r="E7115" s="75">
        <v>38.01</v>
      </c>
      <c r="F7115" s="73" t="s">
        <v>17</v>
      </c>
    </row>
    <row r="7116" spans="1:6" ht="38.25" x14ac:dyDescent="0.25">
      <c r="A7116" s="73">
        <v>101564</v>
      </c>
      <c r="B7116" s="74" t="s">
        <v>6711</v>
      </c>
      <c r="C7116" s="73" t="s">
        <v>59</v>
      </c>
      <c r="D7116" s="75">
        <v>56.18</v>
      </c>
      <c r="E7116" s="75">
        <v>56.17</v>
      </c>
      <c r="F7116" s="73" t="s">
        <v>17</v>
      </c>
    </row>
    <row r="7117" spans="1:6" ht="38.25" x14ac:dyDescent="0.25">
      <c r="A7117" s="73">
        <v>101565</v>
      </c>
      <c r="B7117" s="74" t="s">
        <v>6712</v>
      </c>
      <c r="C7117" s="73" t="s">
        <v>59</v>
      </c>
      <c r="D7117" s="75">
        <v>78.55</v>
      </c>
      <c r="E7117" s="75">
        <v>78.540000000000006</v>
      </c>
      <c r="F7117" s="73" t="s">
        <v>17</v>
      </c>
    </row>
    <row r="7118" spans="1:6" ht="38.25" x14ac:dyDescent="0.25">
      <c r="A7118" s="73">
        <v>101567</v>
      </c>
      <c r="B7118" s="74" t="s">
        <v>387</v>
      </c>
      <c r="C7118" s="73" t="s">
        <v>59</v>
      </c>
      <c r="D7118" s="75">
        <v>101.97</v>
      </c>
      <c r="E7118" s="75">
        <v>101.96</v>
      </c>
      <c r="F7118" s="73" t="s">
        <v>17</v>
      </c>
    </row>
    <row r="7119" spans="1:6" ht="38.25" x14ac:dyDescent="0.25">
      <c r="A7119" s="73">
        <v>101568</v>
      </c>
      <c r="B7119" s="74" t="s">
        <v>6713</v>
      </c>
      <c r="C7119" s="73" t="s">
        <v>59</v>
      </c>
      <c r="D7119" s="75">
        <v>133.32</v>
      </c>
      <c r="E7119" s="75">
        <v>133.31</v>
      </c>
      <c r="F7119" s="73" t="s">
        <v>17</v>
      </c>
    </row>
    <row r="7120" spans="1:6" x14ac:dyDescent="0.25">
      <c r="A7120" s="73">
        <v>101738</v>
      </c>
      <c r="B7120" s="74" t="s">
        <v>6714</v>
      </c>
      <c r="C7120" s="73" t="s">
        <v>59</v>
      </c>
      <c r="D7120" s="75">
        <v>44.52</v>
      </c>
      <c r="E7120" s="75">
        <v>43.32</v>
      </c>
      <c r="F7120" s="73" t="s">
        <v>17</v>
      </c>
    </row>
    <row r="7121" spans="1:6" ht="25.5" x14ac:dyDescent="0.25">
      <c r="A7121" s="73">
        <v>101739</v>
      </c>
      <c r="B7121" s="74" t="s">
        <v>6715</v>
      </c>
      <c r="C7121" s="73" t="s">
        <v>59</v>
      </c>
      <c r="D7121" s="75">
        <v>47.78</v>
      </c>
      <c r="E7121" s="75">
        <v>46.38</v>
      </c>
      <c r="F7121" s="73" t="s">
        <v>17</v>
      </c>
    </row>
    <row r="7122" spans="1:6" x14ac:dyDescent="0.25">
      <c r="A7122" s="73">
        <v>101740</v>
      </c>
      <c r="B7122" s="74" t="s">
        <v>6716</v>
      </c>
      <c r="C7122" s="73" t="s">
        <v>59</v>
      </c>
      <c r="D7122" s="75">
        <v>54.17</v>
      </c>
      <c r="E7122" s="75">
        <v>51.32</v>
      </c>
      <c r="F7122" s="73" t="s">
        <v>17</v>
      </c>
    </row>
    <row r="7123" spans="1:6" x14ac:dyDescent="0.25">
      <c r="A7123" s="73">
        <v>101741</v>
      </c>
      <c r="B7123" s="74" t="s">
        <v>6717</v>
      </c>
      <c r="C7123" s="73" t="s">
        <v>59</v>
      </c>
      <c r="D7123" s="75">
        <v>26.09</v>
      </c>
      <c r="E7123" s="75">
        <v>24.13</v>
      </c>
      <c r="F7123" s="73" t="s">
        <v>17</v>
      </c>
    </row>
    <row r="7124" spans="1:6" ht="25.5" x14ac:dyDescent="0.25">
      <c r="A7124" s="73">
        <v>101742</v>
      </c>
      <c r="B7124" s="74" t="s">
        <v>6718</v>
      </c>
      <c r="C7124" s="73" t="s">
        <v>59</v>
      </c>
      <c r="D7124" s="75">
        <v>62.34</v>
      </c>
      <c r="E7124" s="75">
        <v>60.03</v>
      </c>
      <c r="F7124" s="73" t="s">
        <v>17</v>
      </c>
    </row>
    <row r="7125" spans="1:6" ht="25.5" x14ac:dyDescent="0.25">
      <c r="A7125" s="73">
        <v>101791</v>
      </c>
      <c r="B7125" s="74" t="s">
        <v>6719</v>
      </c>
      <c r="C7125" s="73" t="s">
        <v>59</v>
      </c>
      <c r="D7125" s="75">
        <v>25.4</v>
      </c>
      <c r="E7125" s="75">
        <v>25.18</v>
      </c>
      <c r="F7125" s="73" t="s">
        <v>17</v>
      </c>
    </row>
    <row r="7126" spans="1:6" ht="25.5" x14ac:dyDescent="0.25">
      <c r="A7126" s="73">
        <v>101884</v>
      </c>
      <c r="B7126" s="74" t="s">
        <v>31472</v>
      </c>
      <c r="C7126" s="73" t="s">
        <v>59</v>
      </c>
      <c r="D7126" s="75">
        <v>11.48</v>
      </c>
      <c r="E7126" s="75">
        <v>11.46</v>
      </c>
      <c r="F7126" s="73" t="s">
        <v>17</v>
      </c>
    </row>
    <row r="7127" spans="1:6" ht="25.5" x14ac:dyDescent="0.25">
      <c r="A7127" s="73">
        <v>101886</v>
      </c>
      <c r="B7127" s="74" t="s">
        <v>31473</v>
      </c>
      <c r="C7127" s="73" t="s">
        <v>59</v>
      </c>
      <c r="D7127" s="75">
        <v>16.489999999999998</v>
      </c>
      <c r="E7127" s="75">
        <v>16.45</v>
      </c>
      <c r="F7127" s="73" t="s">
        <v>17</v>
      </c>
    </row>
    <row r="7128" spans="1:6" ht="25.5" x14ac:dyDescent="0.25">
      <c r="A7128" s="73">
        <v>101888</v>
      </c>
      <c r="B7128" s="74" t="s">
        <v>31474</v>
      </c>
      <c r="C7128" s="73" t="s">
        <v>59</v>
      </c>
      <c r="D7128" s="75">
        <v>26.35</v>
      </c>
      <c r="E7128" s="75">
        <v>26.26</v>
      </c>
      <c r="F7128" s="73" t="s">
        <v>17</v>
      </c>
    </row>
    <row r="7129" spans="1:6" ht="38.25" x14ac:dyDescent="0.25">
      <c r="A7129" s="73">
        <v>101918</v>
      </c>
      <c r="B7129" s="74" t="s">
        <v>6720</v>
      </c>
      <c r="C7129" s="73" t="s">
        <v>59</v>
      </c>
      <c r="D7129" s="75">
        <v>287.37</v>
      </c>
      <c r="E7129" s="75">
        <v>284.55</v>
      </c>
      <c r="F7129" s="73" t="s">
        <v>17</v>
      </c>
    </row>
    <row r="7130" spans="1:6" ht="38.25" x14ac:dyDescent="0.25">
      <c r="A7130" s="73">
        <v>101927</v>
      </c>
      <c r="B7130" s="74" t="s">
        <v>6721</v>
      </c>
      <c r="C7130" s="73" t="s">
        <v>59</v>
      </c>
      <c r="D7130" s="75">
        <v>270.75</v>
      </c>
      <c r="E7130" s="75">
        <v>269.29000000000002</v>
      </c>
      <c r="F7130" s="73" t="s">
        <v>17</v>
      </c>
    </row>
    <row r="7131" spans="1:6" ht="25.5" x14ac:dyDescent="0.25">
      <c r="A7131" s="73">
        <v>101965</v>
      </c>
      <c r="B7131" s="74" t="s">
        <v>31475</v>
      </c>
      <c r="C7131" s="73" t="s">
        <v>59</v>
      </c>
      <c r="D7131" s="75">
        <v>117.46</v>
      </c>
      <c r="E7131" s="75">
        <v>114.43</v>
      </c>
      <c r="F7131" s="73" t="s">
        <v>17</v>
      </c>
    </row>
    <row r="7132" spans="1:6" ht="25.5" x14ac:dyDescent="0.25">
      <c r="A7132" s="73">
        <v>101966</v>
      </c>
      <c r="B7132" s="74" t="s">
        <v>6722</v>
      </c>
      <c r="C7132" s="73" t="s">
        <v>59</v>
      </c>
      <c r="D7132" s="75">
        <v>137.44</v>
      </c>
      <c r="E7132" s="75">
        <v>136.05000000000001</v>
      </c>
      <c r="F7132" s="73" t="s">
        <v>17</v>
      </c>
    </row>
    <row r="7133" spans="1:6" x14ac:dyDescent="0.25">
      <c r="A7133" s="73">
        <v>101979</v>
      </c>
      <c r="B7133" s="74" t="s">
        <v>6723</v>
      </c>
      <c r="C7133" s="73" t="s">
        <v>59</v>
      </c>
      <c r="D7133" s="75">
        <v>42.7</v>
      </c>
      <c r="E7133" s="75">
        <v>42.08</v>
      </c>
      <c r="F7133" s="73" t="s">
        <v>17</v>
      </c>
    </row>
    <row r="7134" spans="1:6" ht="38.25" x14ac:dyDescent="0.25">
      <c r="A7134" s="73">
        <v>102264</v>
      </c>
      <c r="B7134" s="74" t="s">
        <v>6724</v>
      </c>
      <c r="C7134" s="73" t="s">
        <v>59</v>
      </c>
      <c r="D7134" s="75">
        <v>22.34</v>
      </c>
      <c r="E7134" s="75">
        <v>22.06</v>
      </c>
      <c r="F7134" s="73" t="s">
        <v>17</v>
      </c>
    </row>
    <row r="7135" spans="1:6" ht="25.5" x14ac:dyDescent="0.25">
      <c r="A7135" s="73">
        <v>102496</v>
      </c>
      <c r="B7135" s="74" t="s">
        <v>6725</v>
      </c>
      <c r="C7135" s="73" t="s">
        <v>59</v>
      </c>
      <c r="D7135" s="75">
        <v>16.260000000000002</v>
      </c>
      <c r="E7135" s="75">
        <v>15.82</v>
      </c>
      <c r="F7135" s="73" t="s">
        <v>17</v>
      </c>
    </row>
    <row r="7136" spans="1:6" ht="25.5" x14ac:dyDescent="0.25">
      <c r="A7136" s="73">
        <v>102497</v>
      </c>
      <c r="B7136" s="74" t="s">
        <v>6726</v>
      </c>
      <c r="C7136" s="73" t="s">
        <v>59</v>
      </c>
      <c r="D7136" s="75">
        <v>5.68</v>
      </c>
      <c r="E7136" s="75">
        <v>5.4</v>
      </c>
      <c r="F7136" s="73" t="s">
        <v>17</v>
      </c>
    </row>
    <row r="7137" spans="1:6" ht="25.5" x14ac:dyDescent="0.25">
      <c r="A7137" s="73">
        <v>102498</v>
      </c>
      <c r="B7137" s="74" t="s">
        <v>6727</v>
      </c>
      <c r="C7137" s="73" t="s">
        <v>59</v>
      </c>
      <c r="D7137" s="75">
        <v>1.78</v>
      </c>
      <c r="E7137" s="75">
        <v>1.65</v>
      </c>
      <c r="F7137" s="73" t="s">
        <v>17</v>
      </c>
    </row>
    <row r="7138" spans="1:6" ht="25.5" x14ac:dyDescent="0.25">
      <c r="A7138" s="73">
        <v>102500</v>
      </c>
      <c r="B7138" s="74" t="s">
        <v>6728</v>
      </c>
      <c r="C7138" s="73" t="s">
        <v>59</v>
      </c>
      <c r="D7138" s="75">
        <v>5.12</v>
      </c>
      <c r="E7138" s="75">
        <v>4.8499999999999996</v>
      </c>
      <c r="F7138" s="73" t="s">
        <v>17</v>
      </c>
    </row>
    <row r="7139" spans="1:6" ht="25.5" x14ac:dyDescent="0.25">
      <c r="A7139" s="73">
        <v>102504</v>
      </c>
      <c r="B7139" s="74" t="s">
        <v>6729</v>
      </c>
      <c r="C7139" s="73" t="s">
        <v>59</v>
      </c>
      <c r="D7139" s="75">
        <v>11.25</v>
      </c>
      <c r="E7139" s="75">
        <v>10.46</v>
      </c>
      <c r="F7139" s="73" t="s">
        <v>17</v>
      </c>
    </row>
    <row r="7140" spans="1:6" ht="25.5" x14ac:dyDescent="0.25">
      <c r="A7140" s="73">
        <v>102505</v>
      </c>
      <c r="B7140" s="74" t="s">
        <v>6730</v>
      </c>
      <c r="C7140" s="73" t="s">
        <v>59</v>
      </c>
      <c r="D7140" s="75">
        <v>11.91</v>
      </c>
      <c r="E7140" s="75">
        <v>11.12</v>
      </c>
      <c r="F7140" s="73" t="s">
        <v>17</v>
      </c>
    </row>
    <row r="7141" spans="1:6" ht="25.5" x14ac:dyDescent="0.25">
      <c r="A7141" s="73">
        <v>102506</v>
      </c>
      <c r="B7141" s="74" t="s">
        <v>6731</v>
      </c>
      <c r="C7141" s="73" t="s">
        <v>59</v>
      </c>
      <c r="D7141" s="75">
        <v>12.6</v>
      </c>
      <c r="E7141" s="75">
        <v>11.81</v>
      </c>
      <c r="F7141" s="73" t="s">
        <v>17</v>
      </c>
    </row>
    <row r="7142" spans="1:6" ht="25.5" x14ac:dyDescent="0.25">
      <c r="A7142" s="73">
        <v>102507</v>
      </c>
      <c r="B7142" s="74" t="s">
        <v>6732</v>
      </c>
      <c r="C7142" s="73" t="s">
        <v>59</v>
      </c>
      <c r="D7142" s="75">
        <v>7.81</v>
      </c>
      <c r="E7142" s="75">
        <v>7.54</v>
      </c>
      <c r="F7142" s="73" t="s">
        <v>17</v>
      </c>
    </row>
    <row r="7143" spans="1:6" ht="38.25" x14ac:dyDescent="0.25">
      <c r="A7143" s="73">
        <v>102512</v>
      </c>
      <c r="B7143" s="74" t="s">
        <v>31476</v>
      </c>
      <c r="C7143" s="73" t="s">
        <v>59</v>
      </c>
      <c r="D7143" s="75">
        <v>7.27</v>
      </c>
      <c r="E7143" s="75">
        <v>7.06</v>
      </c>
      <c r="F7143" s="73" t="s">
        <v>17</v>
      </c>
    </row>
    <row r="7144" spans="1:6" ht="25.5" x14ac:dyDescent="0.25">
      <c r="A7144" s="73">
        <v>102645</v>
      </c>
      <c r="B7144" s="74" t="s">
        <v>36708</v>
      </c>
      <c r="C7144" s="73" t="s">
        <v>59</v>
      </c>
      <c r="D7144" s="75">
        <v>265.95</v>
      </c>
      <c r="E7144" s="75">
        <v>260.18</v>
      </c>
      <c r="F7144" s="73" t="s">
        <v>17</v>
      </c>
    </row>
    <row r="7145" spans="1:6" ht="25.5" x14ac:dyDescent="0.25">
      <c r="A7145" s="73">
        <v>102646</v>
      </c>
      <c r="B7145" s="74" t="s">
        <v>36709</v>
      </c>
      <c r="C7145" s="73" t="s">
        <v>59</v>
      </c>
      <c r="D7145" s="75">
        <v>399.26</v>
      </c>
      <c r="E7145" s="75">
        <v>390.76</v>
      </c>
      <c r="F7145" s="73" t="s">
        <v>17</v>
      </c>
    </row>
    <row r="7146" spans="1:6" ht="25.5" x14ac:dyDescent="0.25">
      <c r="A7146" s="73">
        <v>102647</v>
      </c>
      <c r="B7146" s="74" t="s">
        <v>36710</v>
      </c>
      <c r="C7146" s="73" t="s">
        <v>59</v>
      </c>
      <c r="D7146" s="75">
        <v>521.78</v>
      </c>
      <c r="E7146" s="75">
        <v>510.29</v>
      </c>
      <c r="F7146" s="73" t="s">
        <v>17</v>
      </c>
    </row>
    <row r="7147" spans="1:6" ht="25.5" x14ac:dyDescent="0.25">
      <c r="A7147" s="73">
        <v>102648</v>
      </c>
      <c r="B7147" s="74" t="s">
        <v>36711</v>
      </c>
      <c r="C7147" s="73" t="s">
        <v>59</v>
      </c>
      <c r="D7147" s="75">
        <v>688.55</v>
      </c>
      <c r="E7147" s="75">
        <v>674.81</v>
      </c>
      <c r="F7147" s="73" t="s">
        <v>17</v>
      </c>
    </row>
    <row r="7148" spans="1:6" ht="25.5" x14ac:dyDescent="0.25">
      <c r="A7148" s="73">
        <v>102649</v>
      </c>
      <c r="B7148" s="74" t="s">
        <v>36712</v>
      </c>
      <c r="C7148" s="73" t="s">
        <v>59</v>
      </c>
      <c r="D7148" s="75">
        <v>387.28</v>
      </c>
      <c r="E7148" s="75">
        <v>377.68</v>
      </c>
      <c r="F7148" s="73" t="s">
        <v>17</v>
      </c>
    </row>
    <row r="7149" spans="1:6" ht="25.5" x14ac:dyDescent="0.25">
      <c r="A7149" s="73">
        <v>102650</v>
      </c>
      <c r="B7149" s="74" t="s">
        <v>36713</v>
      </c>
      <c r="C7149" s="73" t="s">
        <v>59</v>
      </c>
      <c r="D7149" s="75">
        <v>551</v>
      </c>
      <c r="E7149" s="75">
        <v>537.69000000000005</v>
      </c>
      <c r="F7149" s="73" t="s">
        <v>17</v>
      </c>
    </row>
    <row r="7150" spans="1:6" ht="25.5" x14ac:dyDescent="0.25">
      <c r="A7150" s="73">
        <v>102651</v>
      </c>
      <c r="B7150" s="74" t="s">
        <v>36714</v>
      </c>
      <c r="C7150" s="73" t="s">
        <v>59</v>
      </c>
      <c r="D7150" s="75">
        <v>712.61</v>
      </c>
      <c r="E7150" s="75">
        <v>695.08</v>
      </c>
      <c r="F7150" s="73" t="s">
        <v>17</v>
      </c>
    </row>
    <row r="7151" spans="1:6" ht="25.5" x14ac:dyDescent="0.25">
      <c r="A7151" s="73">
        <v>102652</v>
      </c>
      <c r="B7151" s="74" t="s">
        <v>36715</v>
      </c>
      <c r="C7151" s="73" t="s">
        <v>59</v>
      </c>
      <c r="D7151" s="75">
        <v>912.21</v>
      </c>
      <c r="E7151" s="75">
        <v>891.43</v>
      </c>
      <c r="F7151" s="73" t="s">
        <v>17</v>
      </c>
    </row>
    <row r="7152" spans="1:6" ht="25.5" x14ac:dyDescent="0.25">
      <c r="A7152" s="73">
        <v>102661</v>
      </c>
      <c r="B7152" s="74" t="s">
        <v>6733</v>
      </c>
      <c r="C7152" s="73" t="s">
        <v>59</v>
      </c>
      <c r="D7152" s="75">
        <v>47.7</v>
      </c>
      <c r="E7152" s="75">
        <v>47.13</v>
      </c>
      <c r="F7152" s="73" t="s">
        <v>17</v>
      </c>
    </row>
    <row r="7153" spans="1:6" ht="25.5" x14ac:dyDescent="0.25">
      <c r="A7153" s="73">
        <v>102662</v>
      </c>
      <c r="B7153" s="74" t="s">
        <v>6734</v>
      </c>
      <c r="C7153" s="73" t="s">
        <v>59</v>
      </c>
      <c r="D7153" s="75">
        <v>111.17</v>
      </c>
      <c r="E7153" s="75">
        <v>110.38</v>
      </c>
      <c r="F7153" s="73" t="s">
        <v>17</v>
      </c>
    </row>
    <row r="7154" spans="1:6" ht="25.5" x14ac:dyDescent="0.25">
      <c r="A7154" s="73">
        <v>102663</v>
      </c>
      <c r="B7154" s="74" t="s">
        <v>6735</v>
      </c>
      <c r="C7154" s="73" t="s">
        <v>59</v>
      </c>
      <c r="D7154" s="75">
        <v>95.88</v>
      </c>
      <c r="E7154" s="75">
        <v>95.02</v>
      </c>
      <c r="F7154" s="73" t="s">
        <v>17</v>
      </c>
    </row>
    <row r="7155" spans="1:6" ht="25.5" x14ac:dyDescent="0.25">
      <c r="A7155" s="73">
        <v>102664</v>
      </c>
      <c r="B7155" s="74" t="s">
        <v>6736</v>
      </c>
      <c r="C7155" s="73" t="s">
        <v>59</v>
      </c>
      <c r="D7155" s="75">
        <v>49.46</v>
      </c>
      <c r="E7155" s="75">
        <v>48.9</v>
      </c>
      <c r="F7155" s="73" t="s">
        <v>17</v>
      </c>
    </row>
    <row r="7156" spans="1:6" ht="25.5" x14ac:dyDescent="0.25">
      <c r="A7156" s="73">
        <v>102665</v>
      </c>
      <c r="B7156" s="74" t="s">
        <v>6737</v>
      </c>
      <c r="C7156" s="73" t="s">
        <v>59</v>
      </c>
      <c r="D7156" s="75">
        <v>29.76</v>
      </c>
      <c r="E7156" s="75">
        <v>29.23</v>
      </c>
      <c r="F7156" s="73" t="s">
        <v>17</v>
      </c>
    </row>
    <row r="7157" spans="1:6" ht="38.25" x14ac:dyDescent="0.25">
      <c r="A7157" s="73">
        <v>102666</v>
      </c>
      <c r="B7157" s="74" t="s">
        <v>6738</v>
      </c>
      <c r="C7157" s="73" t="s">
        <v>59</v>
      </c>
      <c r="D7157" s="75">
        <v>59.68</v>
      </c>
      <c r="E7157" s="75">
        <v>59.07</v>
      </c>
      <c r="F7157" s="73" t="s">
        <v>17</v>
      </c>
    </row>
    <row r="7158" spans="1:6" ht="38.25" x14ac:dyDescent="0.25">
      <c r="A7158" s="73">
        <v>102668</v>
      </c>
      <c r="B7158" s="74" t="s">
        <v>6739</v>
      </c>
      <c r="C7158" s="73" t="s">
        <v>59</v>
      </c>
      <c r="D7158" s="75">
        <v>123.14</v>
      </c>
      <c r="E7158" s="75">
        <v>122.32</v>
      </c>
      <c r="F7158" s="73" t="s">
        <v>17</v>
      </c>
    </row>
    <row r="7159" spans="1:6" ht="38.25" x14ac:dyDescent="0.25">
      <c r="A7159" s="73">
        <v>102669</v>
      </c>
      <c r="B7159" s="74" t="s">
        <v>6740</v>
      </c>
      <c r="C7159" s="73" t="s">
        <v>59</v>
      </c>
      <c r="D7159" s="75">
        <v>109.07</v>
      </c>
      <c r="E7159" s="75">
        <v>108.17</v>
      </c>
      <c r="F7159" s="73" t="s">
        <v>17</v>
      </c>
    </row>
    <row r="7160" spans="1:6" ht="38.25" x14ac:dyDescent="0.25">
      <c r="A7160" s="73">
        <v>102670</v>
      </c>
      <c r="B7160" s="74" t="s">
        <v>6741</v>
      </c>
      <c r="C7160" s="73" t="s">
        <v>59</v>
      </c>
      <c r="D7160" s="75">
        <v>158.6</v>
      </c>
      <c r="E7160" s="75">
        <v>157.32</v>
      </c>
      <c r="F7160" s="73" t="s">
        <v>17</v>
      </c>
    </row>
    <row r="7161" spans="1:6" ht="38.25" x14ac:dyDescent="0.25">
      <c r="A7161" s="73">
        <v>102672</v>
      </c>
      <c r="B7161" s="74" t="s">
        <v>6742</v>
      </c>
      <c r="C7161" s="73" t="s">
        <v>59</v>
      </c>
      <c r="D7161" s="75">
        <v>236.69</v>
      </c>
      <c r="E7161" s="75">
        <v>234.44</v>
      </c>
      <c r="F7161" s="73" t="s">
        <v>17</v>
      </c>
    </row>
    <row r="7162" spans="1:6" ht="25.5" x14ac:dyDescent="0.25">
      <c r="A7162" s="73">
        <v>102673</v>
      </c>
      <c r="B7162" s="74" t="s">
        <v>6743</v>
      </c>
      <c r="C7162" s="73" t="s">
        <v>59</v>
      </c>
      <c r="D7162" s="75">
        <v>237.3</v>
      </c>
      <c r="E7162" s="75">
        <v>234.15</v>
      </c>
      <c r="F7162" s="73" t="s">
        <v>17</v>
      </c>
    </row>
    <row r="7163" spans="1:6" ht="25.5" x14ac:dyDescent="0.25">
      <c r="A7163" s="73">
        <v>102674</v>
      </c>
      <c r="B7163" s="74" t="s">
        <v>6744</v>
      </c>
      <c r="C7163" s="73" t="s">
        <v>59</v>
      </c>
      <c r="D7163" s="75">
        <v>176.96</v>
      </c>
      <c r="E7163" s="75">
        <v>175.75</v>
      </c>
      <c r="F7163" s="73" t="s">
        <v>17</v>
      </c>
    </row>
    <row r="7164" spans="1:6" ht="25.5" x14ac:dyDescent="0.25">
      <c r="A7164" s="73">
        <v>102676</v>
      </c>
      <c r="B7164" s="74" t="s">
        <v>6745</v>
      </c>
      <c r="C7164" s="73" t="s">
        <v>59</v>
      </c>
      <c r="D7164" s="75">
        <v>244.67</v>
      </c>
      <c r="E7164" s="75">
        <v>243.04</v>
      </c>
      <c r="F7164" s="73" t="s">
        <v>17</v>
      </c>
    </row>
    <row r="7165" spans="1:6" ht="25.5" x14ac:dyDescent="0.25">
      <c r="A7165" s="73">
        <v>102677</v>
      </c>
      <c r="B7165" s="74" t="s">
        <v>6746</v>
      </c>
      <c r="C7165" s="73" t="s">
        <v>59</v>
      </c>
      <c r="D7165" s="75">
        <v>232.38</v>
      </c>
      <c r="E7165" s="75">
        <v>230.51</v>
      </c>
      <c r="F7165" s="73" t="s">
        <v>17</v>
      </c>
    </row>
    <row r="7166" spans="1:6" ht="25.5" x14ac:dyDescent="0.25">
      <c r="A7166" s="73">
        <v>102678</v>
      </c>
      <c r="B7166" s="74" t="s">
        <v>6747</v>
      </c>
      <c r="C7166" s="73" t="s">
        <v>59</v>
      </c>
      <c r="D7166" s="75">
        <v>150.69999999999999</v>
      </c>
      <c r="E7166" s="75">
        <v>149.43</v>
      </c>
      <c r="F7166" s="73" t="s">
        <v>17</v>
      </c>
    </row>
    <row r="7167" spans="1:6" ht="25.5" x14ac:dyDescent="0.25">
      <c r="A7167" s="73">
        <v>102679</v>
      </c>
      <c r="B7167" s="74" t="s">
        <v>6748</v>
      </c>
      <c r="C7167" s="73" t="s">
        <v>59</v>
      </c>
      <c r="D7167" s="75">
        <v>167.3</v>
      </c>
      <c r="E7167" s="75">
        <v>166.16</v>
      </c>
      <c r="F7167" s="73" t="s">
        <v>17</v>
      </c>
    </row>
    <row r="7168" spans="1:6" ht="38.25" x14ac:dyDescent="0.25">
      <c r="A7168" s="73">
        <v>102680</v>
      </c>
      <c r="B7168" s="74" t="s">
        <v>6749</v>
      </c>
      <c r="C7168" s="73" t="s">
        <v>59</v>
      </c>
      <c r="D7168" s="75">
        <v>162.38</v>
      </c>
      <c r="E7168" s="75">
        <v>160.97999999999999</v>
      </c>
      <c r="F7168" s="73" t="s">
        <v>17</v>
      </c>
    </row>
    <row r="7169" spans="1:6" ht="38.25" x14ac:dyDescent="0.25">
      <c r="A7169" s="73">
        <v>102681</v>
      </c>
      <c r="B7169" s="74" t="s">
        <v>6750</v>
      </c>
      <c r="C7169" s="73" t="s">
        <v>59</v>
      </c>
      <c r="D7169" s="75">
        <v>230.09</v>
      </c>
      <c r="E7169" s="75">
        <v>228.27</v>
      </c>
      <c r="F7169" s="73" t="s">
        <v>17</v>
      </c>
    </row>
    <row r="7170" spans="1:6" ht="38.25" x14ac:dyDescent="0.25">
      <c r="A7170" s="73">
        <v>102683</v>
      </c>
      <c r="B7170" s="74" t="s">
        <v>6751</v>
      </c>
      <c r="C7170" s="73" t="s">
        <v>59</v>
      </c>
      <c r="D7170" s="75">
        <v>224.37</v>
      </c>
      <c r="E7170" s="75">
        <v>222.19</v>
      </c>
      <c r="F7170" s="73" t="s">
        <v>17</v>
      </c>
    </row>
    <row r="7171" spans="1:6" ht="38.25" x14ac:dyDescent="0.25">
      <c r="A7171" s="73">
        <v>102684</v>
      </c>
      <c r="B7171" s="74" t="s">
        <v>6752</v>
      </c>
      <c r="C7171" s="73" t="s">
        <v>59</v>
      </c>
      <c r="D7171" s="75">
        <v>178.96</v>
      </c>
      <c r="E7171" s="75">
        <v>177.69</v>
      </c>
      <c r="F7171" s="73" t="s">
        <v>17</v>
      </c>
    </row>
    <row r="7172" spans="1:6" ht="38.25" x14ac:dyDescent="0.25">
      <c r="A7172" s="73">
        <v>102685</v>
      </c>
      <c r="B7172" s="74" t="s">
        <v>6753</v>
      </c>
      <c r="C7172" s="73" t="s">
        <v>59</v>
      </c>
      <c r="D7172" s="75">
        <v>246.69</v>
      </c>
      <c r="E7172" s="75">
        <v>244.98</v>
      </c>
      <c r="F7172" s="73" t="s">
        <v>17</v>
      </c>
    </row>
    <row r="7173" spans="1:6" ht="38.25" x14ac:dyDescent="0.25">
      <c r="A7173" s="73">
        <v>102687</v>
      </c>
      <c r="B7173" s="74" t="s">
        <v>6754</v>
      </c>
      <c r="C7173" s="73" t="s">
        <v>59</v>
      </c>
      <c r="D7173" s="75">
        <v>235.59</v>
      </c>
      <c r="E7173" s="75">
        <v>233.64</v>
      </c>
      <c r="F7173" s="73" t="s">
        <v>17</v>
      </c>
    </row>
    <row r="7174" spans="1:6" ht="38.25" x14ac:dyDescent="0.25">
      <c r="A7174" s="73">
        <v>102688</v>
      </c>
      <c r="B7174" s="74" t="s">
        <v>6755</v>
      </c>
      <c r="C7174" s="73" t="s">
        <v>59</v>
      </c>
      <c r="D7174" s="75">
        <v>54.32</v>
      </c>
      <c r="E7174" s="75">
        <v>53.46</v>
      </c>
      <c r="F7174" s="73" t="s">
        <v>17</v>
      </c>
    </row>
    <row r="7175" spans="1:6" ht="38.25" x14ac:dyDescent="0.25">
      <c r="A7175" s="73">
        <v>102689</v>
      </c>
      <c r="B7175" s="74" t="s">
        <v>6756</v>
      </c>
      <c r="C7175" s="73" t="s">
        <v>59</v>
      </c>
      <c r="D7175" s="75">
        <v>115.01</v>
      </c>
      <c r="E7175" s="75">
        <v>114.08</v>
      </c>
      <c r="F7175" s="73" t="s">
        <v>17</v>
      </c>
    </row>
    <row r="7176" spans="1:6" ht="38.25" x14ac:dyDescent="0.25">
      <c r="A7176" s="73">
        <v>102690</v>
      </c>
      <c r="B7176" s="74" t="s">
        <v>6757</v>
      </c>
      <c r="C7176" s="73" t="s">
        <v>59</v>
      </c>
      <c r="D7176" s="75">
        <v>66.290000000000006</v>
      </c>
      <c r="E7176" s="75">
        <v>65.400000000000006</v>
      </c>
      <c r="F7176" s="73" t="s">
        <v>17</v>
      </c>
    </row>
    <row r="7177" spans="1:6" ht="38.25" x14ac:dyDescent="0.25">
      <c r="A7177" s="73">
        <v>102693</v>
      </c>
      <c r="B7177" s="74" t="s">
        <v>6758</v>
      </c>
      <c r="C7177" s="73" t="s">
        <v>59</v>
      </c>
      <c r="D7177" s="75">
        <v>126.99</v>
      </c>
      <c r="E7177" s="75">
        <v>126.02</v>
      </c>
      <c r="F7177" s="73" t="s">
        <v>17</v>
      </c>
    </row>
    <row r="7178" spans="1:6" ht="38.25" x14ac:dyDescent="0.25">
      <c r="A7178" s="73">
        <v>102694</v>
      </c>
      <c r="B7178" s="74" t="s">
        <v>6759</v>
      </c>
      <c r="C7178" s="73" t="s">
        <v>59</v>
      </c>
      <c r="D7178" s="75">
        <v>111.88</v>
      </c>
      <c r="E7178" s="75">
        <v>110.61</v>
      </c>
      <c r="F7178" s="73" t="s">
        <v>17</v>
      </c>
    </row>
    <row r="7179" spans="1:6" ht="38.25" x14ac:dyDescent="0.25">
      <c r="A7179" s="73">
        <v>102696</v>
      </c>
      <c r="B7179" s="74" t="s">
        <v>6760</v>
      </c>
      <c r="C7179" s="73" t="s">
        <v>59</v>
      </c>
      <c r="D7179" s="75">
        <v>172.61</v>
      </c>
      <c r="E7179" s="75">
        <v>171.2</v>
      </c>
      <c r="F7179" s="73" t="s">
        <v>17</v>
      </c>
    </row>
    <row r="7180" spans="1:6" ht="38.25" x14ac:dyDescent="0.25">
      <c r="A7180" s="73">
        <v>102697</v>
      </c>
      <c r="B7180" s="74" t="s">
        <v>6761</v>
      </c>
      <c r="C7180" s="73" t="s">
        <v>59</v>
      </c>
      <c r="D7180" s="75">
        <v>119.19</v>
      </c>
      <c r="E7180" s="75">
        <v>117.85</v>
      </c>
      <c r="F7180" s="73" t="s">
        <v>17</v>
      </c>
    </row>
    <row r="7181" spans="1:6" ht="38.25" x14ac:dyDescent="0.25">
      <c r="A7181" s="73">
        <v>102703</v>
      </c>
      <c r="B7181" s="74" t="s">
        <v>6762</v>
      </c>
      <c r="C7181" s="73" t="s">
        <v>59</v>
      </c>
      <c r="D7181" s="75">
        <v>179.92</v>
      </c>
      <c r="E7181" s="75">
        <v>178.44</v>
      </c>
      <c r="F7181" s="73" t="s">
        <v>17</v>
      </c>
    </row>
    <row r="7182" spans="1:6" ht="25.5" x14ac:dyDescent="0.25">
      <c r="A7182" s="73">
        <v>102704</v>
      </c>
      <c r="B7182" s="74" t="s">
        <v>6763</v>
      </c>
      <c r="C7182" s="73" t="s">
        <v>59</v>
      </c>
      <c r="D7182" s="75">
        <v>11.21</v>
      </c>
      <c r="E7182" s="75">
        <v>11.17</v>
      </c>
      <c r="F7182" s="73" t="s">
        <v>17</v>
      </c>
    </row>
    <row r="7183" spans="1:6" ht="25.5" x14ac:dyDescent="0.25">
      <c r="A7183" s="73">
        <v>102705</v>
      </c>
      <c r="B7183" s="74" t="s">
        <v>6764</v>
      </c>
      <c r="C7183" s="73" t="s">
        <v>59</v>
      </c>
      <c r="D7183" s="75">
        <v>70.650000000000006</v>
      </c>
      <c r="E7183" s="75">
        <v>70.61</v>
      </c>
      <c r="F7183" s="73" t="s">
        <v>17</v>
      </c>
    </row>
    <row r="7184" spans="1:6" ht="25.5" x14ac:dyDescent="0.25">
      <c r="A7184" s="73">
        <v>102707</v>
      </c>
      <c r="B7184" s="74" t="s">
        <v>6765</v>
      </c>
      <c r="C7184" s="73" t="s">
        <v>59</v>
      </c>
      <c r="D7184" s="75">
        <v>65.16</v>
      </c>
      <c r="E7184" s="75">
        <v>64.73</v>
      </c>
      <c r="F7184" s="73" t="s">
        <v>17</v>
      </c>
    </row>
    <row r="7185" spans="1:6" ht="38.25" x14ac:dyDescent="0.25">
      <c r="A7185" s="73">
        <v>102722</v>
      </c>
      <c r="B7185" s="74" t="s">
        <v>6766</v>
      </c>
      <c r="C7185" s="73" t="s">
        <v>59</v>
      </c>
      <c r="D7185" s="75">
        <v>52.47</v>
      </c>
      <c r="E7185" s="75">
        <v>51.54</v>
      </c>
      <c r="F7185" s="73" t="s">
        <v>17</v>
      </c>
    </row>
    <row r="7186" spans="1:6" ht="38.25" x14ac:dyDescent="0.25">
      <c r="A7186" s="73">
        <v>102723</v>
      </c>
      <c r="B7186" s="74" t="s">
        <v>6767</v>
      </c>
      <c r="C7186" s="73" t="s">
        <v>59</v>
      </c>
      <c r="D7186" s="75">
        <v>111.91</v>
      </c>
      <c r="E7186" s="75">
        <v>110.98</v>
      </c>
      <c r="F7186" s="73" t="s">
        <v>17</v>
      </c>
    </row>
    <row r="7187" spans="1:6" ht="25.5" x14ac:dyDescent="0.25">
      <c r="A7187" s="73">
        <v>102989</v>
      </c>
      <c r="B7187" s="74" t="s">
        <v>31477</v>
      </c>
      <c r="C7187" s="73" t="s">
        <v>59</v>
      </c>
      <c r="D7187" s="75">
        <v>52.71</v>
      </c>
      <c r="E7187" s="75">
        <v>51.63</v>
      </c>
      <c r="F7187" s="73" t="s">
        <v>17</v>
      </c>
    </row>
    <row r="7188" spans="1:6" ht="25.5" x14ac:dyDescent="0.25">
      <c r="A7188" s="73">
        <v>102990</v>
      </c>
      <c r="B7188" s="74" t="s">
        <v>31478</v>
      </c>
      <c r="C7188" s="73" t="s">
        <v>59</v>
      </c>
      <c r="D7188" s="75">
        <v>65.849999999999994</v>
      </c>
      <c r="E7188" s="75">
        <v>64.430000000000007</v>
      </c>
      <c r="F7188" s="73" t="s">
        <v>17</v>
      </c>
    </row>
    <row r="7189" spans="1:6" ht="25.5" x14ac:dyDescent="0.25">
      <c r="A7189" s="73">
        <v>102991</v>
      </c>
      <c r="B7189" s="74" t="s">
        <v>31479</v>
      </c>
      <c r="C7189" s="73" t="s">
        <v>59</v>
      </c>
      <c r="D7189" s="75">
        <v>86.52</v>
      </c>
      <c r="E7189" s="75">
        <v>84.66</v>
      </c>
      <c r="F7189" s="73" t="s">
        <v>17</v>
      </c>
    </row>
    <row r="7190" spans="1:6" ht="25.5" x14ac:dyDescent="0.25">
      <c r="A7190" s="73">
        <v>102992</v>
      </c>
      <c r="B7190" s="74" t="s">
        <v>31480</v>
      </c>
      <c r="C7190" s="73" t="s">
        <v>59</v>
      </c>
      <c r="D7190" s="75">
        <v>131.36000000000001</v>
      </c>
      <c r="E7190" s="75">
        <v>129.97</v>
      </c>
      <c r="F7190" s="73" t="s">
        <v>17</v>
      </c>
    </row>
    <row r="7191" spans="1:6" ht="25.5" x14ac:dyDescent="0.25">
      <c r="A7191" s="73">
        <v>102993</v>
      </c>
      <c r="B7191" s="74" t="s">
        <v>31481</v>
      </c>
      <c r="C7191" s="73" t="s">
        <v>59</v>
      </c>
      <c r="D7191" s="75">
        <v>170.64</v>
      </c>
      <c r="E7191" s="75">
        <v>168.78</v>
      </c>
      <c r="F7191" s="73" t="s">
        <v>17</v>
      </c>
    </row>
    <row r="7192" spans="1:6" ht="25.5" x14ac:dyDescent="0.25">
      <c r="A7192" s="73">
        <v>102994</v>
      </c>
      <c r="B7192" s="74" t="s">
        <v>31482</v>
      </c>
      <c r="C7192" s="73" t="s">
        <v>59</v>
      </c>
      <c r="D7192" s="75">
        <v>318.58999999999997</v>
      </c>
      <c r="E7192" s="75">
        <v>315.13</v>
      </c>
      <c r="F7192" s="73" t="s">
        <v>17</v>
      </c>
    </row>
    <row r="7193" spans="1:6" ht="25.5" x14ac:dyDescent="0.25">
      <c r="A7193" s="73">
        <v>103089</v>
      </c>
      <c r="B7193" s="74" t="s">
        <v>6768</v>
      </c>
      <c r="C7193" s="73" t="s">
        <v>59</v>
      </c>
      <c r="D7193" s="75">
        <v>12.32</v>
      </c>
      <c r="E7193" s="75">
        <v>11.75</v>
      </c>
      <c r="F7193" s="73" t="s">
        <v>17</v>
      </c>
    </row>
    <row r="7194" spans="1:6" ht="25.5" x14ac:dyDescent="0.25">
      <c r="A7194" s="73">
        <v>103090</v>
      </c>
      <c r="B7194" s="74" t="s">
        <v>6769</v>
      </c>
      <c r="C7194" s="73" t="s">
        <v>59</v>
      </c>
      <c r="D7194" s="75">
        <v>14.73</v>
      </c>
      <c r="E7194" s="75">
        <v>14.04</v>
      </c>
      <c r="F7194" s="73" t="s">
        <v>17</v>
      </c>
    </row>
    <row r="7195" spans="1:6" ht="25.5" x14ac:dyDescent="0.25">
      <c r="A7195" s="73">
        <v>103091</v>
      </c>
      <c r="B7195" s="74" t="s">
        <v>6770</v>
      </c>
      <c r="C7195" s="73" t="s">
        <v>59</v>
      </c>
      <c r="D7195" s="75">
        <v>20.74</v>
      </c>
      <c r="E7195" s="75">
        <v>19.73</v>
      </c>
      <c r="F7195" s="73" t="s">
        <v>17</v>
      </c>
    </row>
    <row r="7196" spans="1:6" ht="25.5" x14ac:dyDescent="0.25">
      <c r="A7196" s="73">
        <v>103092</v>
      </c>
      <c r="B7196" s="74" t="s">
        <v>6771</v>
      </c>
      <c r="C7196" s="73" t="s">
        <v>59</v>
      </c>
      <c r="D7196" s="75">
        <v>26.75</v>
      </c>
      <c r="E7196" s="75">
        <v>25.46</v>
      </c>
      <c r="F7196" s="73" t="s">
        <v>17</v>
      </c>
    </row>
    <row r="7197" spans="1:6" ht="25.5" x14ac:dyDescent="0.25">
      <c r="A7197" s="73">
        <v>103093</v>
      </c>
      <c r="B7197" s="74" t="s">
        <v>6772</v>
      </c>
      <c r="C7197" s="73" t="s">
        <v>59</v>
      </c>
      <c r="D7197" s="75">
        <v>40.89</v>
      </c>
      <c r="E7197" s="75">
        <v>38.92</v>
      </c>
      <c r="F7197" s="73" t="s">
        <v>17</v>
      </c>
    </row>
    <row r="7198" spans="1:6" ht="25.5" x14ac:dyDescent="0.25">
      <c r="A7198" s="73">
        <v>103094</v>
      </c>
      <c r="B7198" s="74" t="s">
        <v>6773</v>
      </c>
      <c r="C7198" s="73" t="s">
        <v>59</v>
      </c>
      <c r="D7198" s="75">
        <v>46.94</v>
      </c>
      <c r="E7198" s="75">
        <v>44.65</v>
      </c>
      <c r="F7198" s="73" t="s">
        <v>17</v>
      </c>
    </row>
    <row r="7199" spans="1:6" ht="25.5" x14ac:dyDescent="0.25">
      <c r="A7199" s="73">
        <v>103095</v>
      </c>
      <c r="B7199" s="74" t="s">
        <v>6774</v>
      </c>
      <c r="C7199" s="73" t="s">
        <v>59</v>
      </c>
      <c r="D7199" s="75">
        <v>61.06</v>
      </c>
      <c r="E7199" s="75">
        <v>58.09</v>
      </c>
      <c r="F7199" s="73" t="s">
        <v>17</v>
      </c>
    </row>
    <row r="7200" spans="1:6" ht="25.5" x14ac:dyDescent="0.25">
      <c r="A7200" s="73">
        <v>103096</v>
      </c>
      <c r="B7200" s="74" t="s">
        <v>6775</v>
      </c>
      <c r="C7200" s="73" t="s">
        <v>59</v>
      </c>
      <c r="D7200" s="75">
        <v>67.11</v>
      </c>
      <c r="E7200" s="75">
        <v>63.83</v>
      </c>
      <c r="F7200" s="73" t="s">
        <v>17</v>
      </c>
    </row>
    <row r="7201" spans="1:6" ht="25.5" x14ac:dyDescent="0.25">
      <c r="A7201" s="73">
        <v>103097</v>
      </c>
      <c r="B7201" s="74" t="s">
        <v>6776</v>
      </c>
      <c r="C7201" s="73" t="s">
        <v>59</v>
      </c>
      <c r="D7201" s="75">
        <v>81.239999999999995</v>
      </c>
      <c r="E7201" s="75">
        <v>77.260000000000005</v>
      </c>
      <c r="F7201" s="73" t="s">
        <v>17</v>
      </c>
    </row>
    <row r="7202" spans="1:6" ht="25.5" x14ac:dyDescent="0.25">
      <c r="A7202" s="73">
        <v>103098</v>
      </c>
      <c r="B7202" s="74" t="s">
        <v>6777</v>
      </c>
      <c r="C7202" s="73" t="s">
        <v>59</v>
      </c>
      <c r="D7202" s="75">
        <v>87.28</v>
      </c>
      <c r="E7202" s="75">
        <v>83</v>
      </c>
      <c r="F7202" s="73" t="s">
        <v>17</v>
      </c>
    </row>
    <row r="7203" spans="1:6" ht="25.5" x14ac:dyDescent="0.25">
      <c r="A7203" s="73">
        <v>103099</v>
      </c>
      <c r="B7203" s="74" t="s">
        <v>6778</v>
      </c>
      <c r="C7203" s="73" t="s">
        <v>59</v>
      </c>
      <c r="D7203" s="75">
        <v>99.3</v>
      </c>
      <c r="E7203" s="75">
        <v>94.43</v>
      </c>
      <c r="F7203" s="73" t="s">
        <v>17</v>
      </c>
    </row>
    <row r="7204" spans="1:6" ht="25.5" x14ac:dyDescent="0.25">
      <c r="A7204" s="73">
        <v>103100</v>
      </c>
      <c r="B7204" s="74" t="s">
        <v>6779</v>
      </c>
      <c r="C7204" s="73" t="s">
        <v>59</v>
      </c>
      <c r="D7204" s="75">
        <v>106</v>
      </c>
      <c r="E7204" s="75">
        <v>100.76</v>
      </c>
      <c r="F7204" s="73" t="s">
        <v>17</v>
      </c>
    </row>
    <row r="7205" spans="1:6" ht="25.5" x14ac:dyDescent="0.25">
      <c r="A7205" s="73">
        <v>103101</v>
      </c>
      <c r="B7205" s="74" t="s">
        <v>6780</v>
      </c>
      <c r="C7205" s="73" t="s">
        <v>59</v>
      </c>
      <c r="D7205" s="75">
        <v>116.76</v>
      </c>
      <c r="E7205" s="75">
        <v>110.98</v>
      </c>
      <c r="F7205" s="73" t="s">
        <v>17</v>
      </c>
    </row>
    <row r="7206" spans="1:6" ht="25.5" x14ac:dyDescent="0.25">
      <c r="A7206" s="73">
        <v>103102</v>
      </c>
      <c r="B7206" s="74" t="s">
        <v>6781</v>
      </c>
      <c r="C7206" s="73" t="s">
        <v>59</v>
      </c>
      <c r="D7206" s="75">
        <v>134.47</v>
      </c>
      <c r="E7206" s="75">
        <v>127.82</v>
      </c>
      <c r="F7206" s="73" t="s">
        <v>17</v>
      </c>
    </row>
    <row r="7207" spans="1:6" ht="25.5" x14ac:dyDescent="0.25">
      <c r="A7207" s="73">
        <v>103103</v>
      </c>
      <c r="B7207" s="74" t="s">
        <v>6782</v>
      </c>
      <c r="C7207" s="73" t="s">
        <v>59</v>
      </c>
      <c r="D7207" s="75">
        <v>145.24</v>
      </c>
      <c r="E7207" s="75">
        <v>138.04</v>
      </c>
      <c r="F7207" s="73" t="s">
        <v>17</v>
      </c>
    </row>
    <row r="7208" spans="1:6" ht="25.5" x14ac:dyDescent="0.25">
      <c r="A7208" s="73">
        <v>103104</v>
      </c>
      <c r="B7208" s="74" t="s">
        <v>6783</v>
      </c>
      <c r="C7208" s="73" t="s">
        <v>59</v>
      </c>
      <c r="D7208" s="75">
        <v>173.71</v>
      </c>
      <c r="E7208" s="75">
        <v>165.09</v>
      </c>
      <c r="F7208" s="73" t="s">
        <v>17</v>
      </c>
    </row>
    <row r="7209" spans="1:6" ht="38.25" x14ac:dyDescent="0.25">
      <c r="A7209" s="73">
        <v>103289</v>
      </c>
      <c r="B7209" s="74" t="s">
        <v>31483</v>
      </c>
      <c r="C7209" s="73" t="s">
        <v>59</v>
      </c>
      <c r="D7209" s="75">
        <v>33.119999999999997</v>
      </c>
      <c r="E7209" s="75">
        <v>32.729999999999997</v>
      </c>
      <c r="F7209" s="73" t="s">
        <v>17</v>
      </c>
    </row>
    <row r="7210" spans="1:6" ht="38.25" x14ac:dyDescent="0.25">
      <c r="A7210" s="73">
        <v>103290</v>
      </c>
      <c r="B7210" s="74" t="s">
        <v>31484</v>
      </c>
      <c r="C7210" s="73" t="s">
        <v>59</v>
      </c>
      <c r="D7210" s="75">
        <v>52.49</v>
      </c>
      <c r="E7210" s="75">
        <v>52.06</v>
      </c>
      <c r="F7210" s="73" t="s">
        <v>17</v>
      </c>
    </row>
    <row r="7211" spans="1:6" ht="38.25" x14ac:dyDescent="0.25">
      <c r="A7211" s="73">
        <v>103291</v>
      </c>
      <c r="B7211" s="74" t="s">
        <v>31485</v>
      </c>
      <c r="C7211" s="73" t="s">
        <v>59</v>
      </c>
      <c r="D7211" s="75">
        <v>65.83</v>
      </c>
      <c r="E7211" s="75">
        <v>65.349999999999994</v>
      </c>
      <c r="F7211" s="73" t="s">
        <v>17</v>
      </c>
    </row>
    <row r="7212" spans="1:6" ht="38.25" x14ac:dyDescent="0.25">
      <c r="A7212" s="73">
        <v>103292</v>
      </c>
      <c r="B7212" s="74" t="s">
        <v>31486</v>
      </c>
      <c r="C7212" s="73" t="s">
        <v>59</v>
      </c>
      <c r="D7212" s="75">
        <v>79.760000000000005</v>
      </c>
      <c r="E7212" s="75">
        <v>79.239999999999995</v>
      </c>
      <c r="F7212" s="73" t="s">
        <v>17</v>
      </c>
    </row>
    <row r="7213" spans="1:6" ht="38.25" x14ac:dyDescent="0.25">
      <c r="A7213" s="73">
        <v>103372</v>
      </c>
      <c r="B7213" s="74" t="s">
        <v>6784</v>
      </c>
      <c r="C7213" s="73" t="s">
        <v>59</v>
      </c>
      <c r="D7213" s="75">
        <v>5.74</v>
      </c>
      <c r="E7213" s="75">
        <v>5.72</v>
      </c>
      <c r="F7213" s="73" t="s">
        <v>17</v>
      </c>
    </row>
    <row r="7214" spans="1:6" ht="38.25" x14ac:dyDescent="0.25">
      <c r="A7214" s="73">
        <v>103373</v>
      </c>
      <c r="B7214" s="74" t="s">
        <v>6785</v>
      </c>
      <c r="C7214" s="73" t="s">
        <v>59</v>
      </c>
      <c r="D7214" s="75">
        <v>11.25</v>
      </c>
      <c r="E7214" s="75">
        <v>11.22</v>
      </c>
      <c r="F7214" s="73" t="s">
        <v>17</v>
      </c>
    </row>
    <row r="7215" spans="1:6" ht="38.25" x14ac:dyDescent="0.25">
      <c r="A7215" s="73">
        <v>103376</v>
      </c>
      <c r="B7215" s="74" t="s">
        <v>6786</v>
      </c>
      <c r="C7215" s="73" t="s">
        <v>59</v>
      </c>
      <c r="D7215" s="75">
        <v>133.97999999999999</v>
      </c>
      <c r="E7215" s="75">
        <v>133.88999999999999</v>
      </c>
      <c r="F7215" s="73" t="s">
        <v>17</v>
      </c>
    </row>
    <row r="7216" spans="1:6" ht="38.25" x14ac:dyDescent="0.25">
      <c r="A7216" s="73">
        <v>103377</v>
      </c>
      <c r="B7216" s="74" t="s">
        <v>6787</v>
      </c>
      <c r="C7216" s="73" t="s">
        <v>59</v>
      </c>
      <c r="D7216" s="75">
        <v>286.73</v>
      </c>
      <c r="E7216" s="75">
        <v>286.58</v>
      </c>
      <c r="F7216" s="73" t="s">
        <v>17</v>
      </c>
    </row>
    <row r="7217" spans="1:6" ht="38.25" x14ac:dyDescent="0.25">
      <c r="A7217" s="73">
        <v>103379</v>
      </c>
      <c r="B7217" s="74" t="s">
        <v>6788</v>
      </c>
      <c r="C7217" s="73" t="s">
        <v>59</v>
      </c>
      <c r="D7217" s="75">
        <v>446.39</v>
      </c>
      <c r="E7217" s="75">
        <v>446.21</v>
      </c>
      <c r="F7217" s="73" t="s">
        <v>17</v>
      </c>
    </row>
    <row r="7218" spans="1:6" ht="38.25" x14ac:dyDescent="0.25">
      <c r="A7218" s="73">
        <v>103383</v>
      </c>
      <c r="B7218" s="74" t="s">
        <v>6789</v>
      </c>
      <c r="C7218" s="73" t="s">
        <v>59</v>
      </c>
      <c r="D7218" s="75">
        <v>1094.3800000000001</v>
      </c>
      <c r="E7218" s="75">
        <v>1094.18</v>
      </c>
      <c r="F7218" s="73" t="s">
        <v>17</v>
      </c>
    </row>
    <row r="7219" spans="1:6" ht="38.25" x14ac:dyDescent="0.25">
      <c r="A7219" s="73">
        <v>103385</v>
      </c>
      <c r="B7219" s="74" t="s">
        <v>6790</v>
      </c>
      <c r="C7219" s="73" t="s">
        <v>59</v>
      </c>
      <c r="D7219" s="75">
        <v>1764.61</v>
      </c>
      <c r="E7219" s="75">
        <v>1764.2</v>
      </c>
      <c r="F7219" s="73" t="s">
        <v>17</v>
      </c>
    </row>
    <row r="7220" spans="1:6" ht="38.25" x14ac:dyDescent="0.25">
      <c r="A7220" s="73">
        <v>103387</v>
      </c>
      <c r="B7220" s="74" t="s">
        <v>6791</v>
      </c>
      <c r="C7220" s="73" t="s">
        <v>59</v>
      </c>
      <c r="D7220" s="75">
        <v>3095.65</v>
      </c>
      <c r="E7220" s="75">
        <v>3095</v>
      </c>
      <c r="F7220" s="73" t="s">
        <v>17</v>
      </c>
    </row>
    <row r="7221" spans="1:6" ht="38.25" x14ac:dyDescent="0.25">
      <c r="A7221" s="73">
        <v>103389</v>
      </c>
      <c r="B7221" s="74" t="s">
        <v>6792</v>
      </c>
      <c r="C7221" s="73" t="s">
        <v>59</v>
      </c>
      <c r="D7221" s="75">
        <v>4603.72</v>
      </c>
      <c r="E7221" s="75">
        <v>4602.79</v>
      </c>
      <c r="F7221" s="73" t="s">
        <v>17</v>
      </c>
    </row>
    <row r="7222" spans="1:6" ht="38.25" x14ac:dyDescent="0.25">
      <c r="A7222" s="73">
        <v>103391</v>
      </c>
      <c r="B7222" s="74" t="s">
        <v>6793</v>
      </c>
      <c r="C7222" s="73" t="s">
        <v>59</v>
      </c>
      <c r="D7222" s="75">
        <v>3033.41</v>
      </c>
      <c r="E7222" s="75">
        <v>3032.09</v>
      </c>
      <c r="F7222" s="73" t="s">
        <v>17</v>
      </c>
    </row>
    <row r="7223" spans="1:6" ht="38.25" x14ac:dyDescent="0.25">
      <c r="A7223" s="73">
        <v>103392</v>
      </c>
      <c r="B7223" s="74" t="s">
        <v>6794</v>
      </c>
      <c r="C7223" s="73" t="s">
        <v>59</v>
      </c>
      <c r="D7223" s="75">
        <v>4957.51</v>
      </c>
      <c r="E7223" s="75">
        <v>4955.95</v>
      </c>
      <c r="F7223" s="73" t="s">
        <v>17</v>
      </c>
    </row>
    <row r="7224" spans="1:6" ht="38.25" x14ac:dyDescent="0.25">
      <c r="A7224" s="73">
        <v>103393</v>
      </c>
      <c r="B7224" s="74" t="s">
        <v>6795</v>
      </c>
      <c r="C7224" s="73" t="s">
        <v>59</v>
      </c>
      <c r="D7224" s="75">
        <v>5467.96</v>
      </c>
      <c r="E7224" s="75">
        <v>5466.19</v>
      </c>
      <c r="F7224" s="73" t="s">
        <v>17</v>
      </c>
    </row>
    <row r="7225" spans="1:6" ht="38.25" x14ac:dyDescent="0.25">
      <c r="A7225" s="73">
        <v>103802</v>
      </c>
      <c r="B7225" s="74" t="s">
        <v>6796</v>
      </c>
      <c r="C7225" s="73" t="s">
        <v>59</v>
      </c>
      <c r="D7225" s="75">
        <v>43.27</v>
      </c>
      <c r="E7225" s="75">
        <v>42.45</v>
      </c>
      <c r="F7225" s="73" t="s">
        <v>17</v>
      </c>
    </row>
    <row r="7226" spans="1:6" ht="38.25" x14ac:dyDescent="0.25">
      <c r="A7226" s="73">
        <v>103803</v>
      </c>
      <c r="B7226" s="74" t="s">
        <v>6797</v>
      </c>
      <c r="C7226" s="73" t="s">
        <v>59</v>
      </c>
      <c r="D7226" s="75">
        <v>74.38</v>
      </c>
      <c r="E7226" s="75">
        <v>72.97</v>
      </c>
      <c r="F7226" s="73" t="s">
        <v>17</v>
      </c>
    </row>
    <row r="7227" spans="1:6" ht="38.25" x14ac:dyDescent="0.25">
      <c r="A7227" s="73">
        <v>103804</v>
      </c>
      <c r="B7227" s="74" t="s">
        <v>6798</v>
      </c>
      <c r="C7227" s="73" t="s">
        <v>59</v>
      </c>
      <c r="D7227" s="75">
        <v>89.83</v>
      </c>
      <c r="E7227" s="75">
        <v>88.42</v>
      </c>
      <c r="F7227" s="73" t="s">
        <v>17</v>
      </c>
    </row>
    <row r="7228" spans="1:6" ht="38.25" x14ac:dyDescent="0.25">
      <c r="A7228" s="73">
        <v>103835</v>
      </c>
      <c r="B7228" s="74" t="s">
        <v>6799</v>
      </c>
      <c r="C7228" s="73" t="s">
        <v>59</v>
      </c>
      <c r="D7228" s="75">
        <v>67.64</v>
      </c>
      <c r="E7228" s="75">
        <v>66.319999999999993</v>
      </c>
      <c r="F7228" s="73" t="s">
        <v>17</v>
      </c>
    </row>
    <row r="7229" spans="1:6" ht="38.25" x14ac:dyDescent="0.25">
      <c r="A7229" s="73">
        <v>103836</v>
      </c>
      <c r="B7229" s="74" t="s">
        <v>6800</v>
      </c>
      <c r="C7229" s="73" t="s">
        <v>59</v>
      </c>
      <c r="D7229" s="75">
        <v>104.89</v>
      </c>
      <c r="E7229" s="75">
        <v>103.12</v>
      </c>
      <c r="F7229" s="73" t="s">
        <v>17</v>
      </c>
    </row>
    <row r="7230" spans="1:6" ht="38.25" x14ac:dyDescent="0.25">
      <c r="A7230" s="73">
        <v>103837</v>
      </c>
      <c r="B7230" s="74" t="s">
        <v>6801</v>
      </c>
      <c r="C7230" s="73" t="s">
        <v>59</v>
      </c>
      <c r="D7230" s="75">
        <v>132.22</v>
      </c>
      <c r="E7230" s="75">
        <v>130.07</v>
      </c>
      <c r="F7230" s="73" t="s">
        <v>17</v>
      </c>
    </row>
    <row r="7231" spans="1:6" ht="38.25" x14ac:dyDescent="0.25">
      <c r="A7231" s="73">
        <v>103868</v>
      </c>
      <c r="B7231" s="74" t="s">
        <v>6802</v>
      </c>
      <c r="C7231" s="73" t="s">
        <v>59</v>
      </c>
      <c r="D7231" s="75">
        <v>54.25</v>
      </c>
      <c r="E7231" s="75">
        <v>52.52</v>
      </c>
      <c r="F7231" s="73" t="s">
        <v>17</v>
      </c>
    </row>
    <row r="7232" spans="1:6" ht="38.25" x14ac:dyDescent="0.25">
      <c r="A7232" s="73">
        <v>103869</v>
      </c>
      <c r="B7232" s="74" t="s">
        <v>6803</v>
      </c>
      <c r="C7232" s="73" t="s">
        <v>59</v>
      </c>
      <c r="D7232" s="75">
        <v>82.08</v>
      </c>
      <c r="E7232" s="75">
        <v>80.03</v>
      </c>
      <c r="F7232" s="73" t="s">
        <v>17</v>
      </c>
    </row>
    <row r="7233" spans="1:6" ht="38.25" x14ac:dyDescent="0.25">
      <c r="A7233" s="73">
        <v>103870</v>
      </c>
      <c r="B7233" s="74" t="s">
        <v>6804</v>
      </c>
      <c r="C7233" s="73" t="s">
        <v>59</v>
      </c>
      <c r="D7233" s="75">
        <v>100.77</v>
      </c>
      <c r="E7233" s="75">
        <v>98.46</v>
      </c>
      <c r="F7233" s="73" t="s">
        <v>17</v>
      </c>
    </row>
    <row r="7234" spans="1:6" ht="38.25" x14ac:dyDescent="0.25">
      <c r="A7234" s="73">
        <v>103871</v>
      </c>
      <c r="B7234" s="74" t="s">
        <v>6805</v>
      </c>
      <c r="C7234" s="73" t="s">
        <v>59</v>
      </c>
      <c r="D7234" s="75">
        <v>68.94</v>
      </c>
      <c r="E7234" s="75">
        <v>67.11</v>
      </c>
      <c r="F7234" s="73" t="s">
        <v>17</v>
      </c>
    </row>
    <row r="7235" spans="1:6" ht="38.25" x14ac:dyDescent="0.25">
      <c r="A7235" s="73">
        <v>103872</v>
      </c>
      <c r="B7235" s="74" t="s">
        <v>6806</v>
      </c>
      <c r="C7235" s="73" t="s">
        <v>59</v>
      </c>
      <c r="D7235" s="75">
        <v>150.44999999999999</v>
      </c>
      <c r="E7235" s="75">
        <v>148.31</v>
      </c>
      <c r="F7235" s="73" t="s">
        <v>17</v>
      </c>
    </row>
    <row r="7236" spans="1:6" ht="38.25" x14ac:dyDescent="0.25">
      <c r="A7236" s="73">
        <v>103873</v>
      </c>
      <c r="B7236" s="74" t="s">
        <v>6807</v>
      </c>
      <c r="C7236" s="73" t="s">
        <v>59</v>
      </c>
      <c r="D7236" s="75">
        <v>171.93</v>
      </c>
      <c r="E7236" s="75">
        <v>169.52</v>
      </c>
      <c r="F7236" s="73" t="s">
        <v>17</v>
      </c>
    </row>
    <row r="7237" spans="1:6" ht="25.5" x14ac:dyDescent="0.25">
      <c r="A7237" s="73">
        <v>103978</v>
      </c>
      <c r="B7237" s="74" t="s">
        <v>6808</v>
      </c>
      <c r="C7237" s="73" t="s">
        <v>59</v>
      </c>
      <c r="D7237" s="75">
        <v>29.08</v>
      </c>
      <c r="E7237" s="75">
        <v>28.06</v>
      </c>
      <c r="F7237" s="73" t="s">
        <v>17</v>
      </c>
    </row>
    <row r="7238" spans="1:6" ht="25.5" x14ac:dyDescent="0.25">
      <c r="A7238" s="73">
        <v>103979</v>
      </c>
      <c r="B7238" s="74" t="s">
        <v>6809</v>
      </c>
      <c r="C7238" s="73" t="s">
        <v>59</v>
      </c>
      <c r="D7238" s="75">
        <v>33.11</v>
      </c>
      <c r="E7238" s="75">
        <v>31.89</v>
      </c>
      <c r="F7238" s="73" t="s">
        <v>17</v>
      </c>
    </row>
    <row r="7239" spans="1:6" ht="25.5" x14ac:dyDescent="0.25">
      <c r="A7239" s="73">
        <v>104021</v>
      </c>
      <c r="B7239" s="74" t="s">
        <v>6810</v>
      </c>
      <c r="C7239" s="73" t="s">
        <v>59</v>
      </c>
      <c r="D7239" s="75">
        <v>76.37</v>
      </c>
      <c r="E7239" s="75">
        <v>75.319999999999993</v>
      </c>
      <c r="F7239" s="73" t="s">
        <v>17</v>
      </c>
    </row>
    <row r="7240" spans="1:6" ht="25.5" x14ac:dyDescent="0.25">
      <c r="A7240" s="73">
        <v>104060</v>
      </c>
      <c r="B7240" s="74" t="s">
        <v>6811</v>
      </c>
      <c r="C7240" s="73" t="s">
        <v>59</v>
      </c>
      <c r="D7240" s="75">
        <v>9.24</v>
      </c>
      <c r="E7240" s="75">
        <v>8.94</v>
      </c>
      <c r="F7240" s="73" t="s">
        <v>17</v>
      </c>
    </row>
    <row r="7241" spans="1:6" ht="25.5" x14ac:dyDescent="0.25">
      <c r="A7241" s="73">
        <v>104061</v>
      </c>
      <c r="B7241" s="74" t="s">
        <v>6812</v>
      </c>
      <c r="C7241" s="73" t="s">
        <v>59</v>
      </c>
      <c r="D7241" s="75">
        <v>16.57</v>
      </c>
      <c r="E7241" s="75">
        <v>16.12</v>
      </c>
      <c r="F7241" s="73" t="s">
        <v>17</v>
      </c>
    </row>
    <row r="7242" spans="1:6" ht="25.5" x14ac:dyDescent="0.25">
      <c r="A7242" s="73">
        <v>104085</v>
      </c>
      <c r="B7242" s="74" t="s">
        <v>6813</v>
      </c>
      <c r="C7242" s="73" t="s">
        <v>59</v>
      </c>
      <c r="D7242" s="75">
        <v>60.07</v>
      </c>
      <c r="E7242" s="75">
        <v>59.18</v>
      </c>
      <c r="F7242" s="73" t="s">
        <v>17</v>
      </c>
    </row>
    <row r="7243" spans="1:6" ht="25.5" x14ac:dyDescent="0.25">
      <c r="A7243" s="73">
        <v>104086</v>
      </c>
      <c r="B7243" s="74" t="s">
        <v>6814</v>
      </c>
      <c r="C7243" s="73" t="s">
        <v>59</v>
      </c>
      <c r="D7243" s="75">
        <v>108.11</v>
      </c>
      <c r="E7243" s="75">
        <v>107.12</v>
      </c>
      <c r="F7243" s="73" t="s">
        <v>17</v>
      </c>
    </row>
    <row r="7244" spans="1:6" ht="25.5" x14ac:dyDescent="0.25">
      <c r="A7244" s="73">
        <v>104166</v>
      </c>
      <c r="B7244" s="74" t="s">
        <v>6815</v>
      </c>
      <c r="C7244" s="73" t="s">
        <v>59</v>
      </c>
      <c r="D7244" s="75">
        <v>84.25</v>
      </c>
      <c r="E7244" s="75">
        <v>83.09</v>
      </c>
      <c r="F7244" s="73" t="s">
        <v>17</v>
      </c>
    </row>
    <row r="7245" spans="1:6" ht="38.25" x14ac:dyDescent="0.25">
      <c r="A7245" s="73">
        <v>104183</v>
      </c>
      <c r="B7245" s="74" t="s">
        <v>31487</v>
      </c>
      <c r="C7245" s="73" t="s">
        <v>59</v>
      </c>
      <c r="D7245" s="75">
        <v>247.74</v>
      </c>
      <c r="E7245" s="75">
        <v>245.86</v>
      </c>
      <c r="F7245" s="73" t="s">
        <v>17</v>
      </c>
    </row>
    <row r="7246" spans="1:6" ht="25.5" x14ac:dyDescent="0.25">
      <c r="A7246" s="73">
        <v>104186</v>
      </c>
      <c r="B7246" s="74" t="s">
        <v>6816</v>
      </c>
      <c r="C7246" s="73" t="s">
        <v>59</v>
      </c>
      <c r="D7246" s="75">
        <v>277.55</v>
      </c>
      <c r="E7246" s="75">
        <v>272.39999999999998</v>
      </c>
      <c r="F7246" s="73" t="s">
        <v>17</v>
      </c>
    </row>
    <row r="7247" spans="1:6" ht="38.25" x14ac:dyDescent="0.25">
      <c r="A7247" s="73">
        <v>104187</v>
      </c>
      <c r="B7247" s="74" t="s">
        <v>6817</v>
      </c>
      <c r="C7247" s="73" t="s">
        <v>59</v>
      </c>
      <c r="D7247" s="75">
        <v>1593.17</v>
      </c>
      <c r="E7247" s="75">
        <v>1588.8</v>
      </c>
      <c r="F7247" s="73" t="s">
        <v>17</v>
      </c>
    </row>
    <row r="7248" spans="1:6" ht="25.5" x14ac:dyDescent="0.25">
      <c r="A7248" s="73">
        <v>104194</v>
      </c>
      <c r="B7248" s="74" t="s">
        <v>6818</v>
      </c>
      <c r="C7248" s="73" t="s">
        <v>59</v>
      </c>
      <c r="D7248" s="75">
        <v>24.15</v>
      </c>
      <c r="E7248" s="75">
        <v>23.12</v>
      </c>
      <c r="F7248" s="73" t="s">
        <v>17</v>
      </c>
    </row>
    <row r="7249" spans="1:6" ht="25.5" x14ac:dyDescent="0.25">
      <c r="A7249" s="73">
        <v>104195</v>
      </c>
      <c r="B7249" s="74" t="s">
        <v>6819</v>
      </c>
      <c r="C7249" s="73" t="s">
        <v>59</v>
      </c>
      <c r="D7249" s="75">
        <v>25.67</v>
      </c>
      <c r="E7249" s="75">
        <v>24.61</v>
      </c>
      <c r="F7249" s="73" t="s">
        <v>17</v>
      </c>
    </row>
    <row r="7250" spans="1:6" ht="25.5" x14ac:dyDescent="0.25">
      <c r="A7250" s="73">
        <v>104315</v>
      </c>
      <c r="B7250" s="74" t="s">
        <v>6820</v>
      </c>
      <c r="C7250" s="73" t="s">
        <v>59</v>
      </c>
      <c r="D7250" s="75">
        <v>17.73</v>
      </c>
      <c r="E7250" s="75">
        <v>16.63</v>
      </c>
      <c r="F7250" s="73" t="s">
        <v>17</v>
      </c>
    </row>
    <row r="7251" spans="1:6" ht="25.5" x14ac:dyDescent="0.25">
      <c r="A7251" s="73">
        <v>104316</v>
      </c>
      <c r="B7251" s="74" t="s">
        <v>6821</v>
      </c>
      <c r="C7251" s="73" t="s">
        <v>59</v>
      </c>
      <c r="D7251" s="75">
        <v>25.71</v>
      </c>
      <c r="E7251" s="75">
        <v>24.47</v>
      </c>
      <c r="F7251" s="73" t="s">
        <v>17</v>
      </c>
    </row>
    <row r="7252" spans="1:6" ht="51" x14ac:dyDescent="0.25">
      <c r="A7252" s="73">
        <v>104491</v>
      </c>
      <c r="B7252" s="74" t="s">
        <v>31488</v>
      </c>
      <c r="C7252" s="73" t="s">
        <v>59</v>
      </c>
      <c r="D7252" s="75">
        <v>4209.99</v>
      </c>
      <c r="E7252" s="75">
        <v>4203.51</v>
      </c>
      <c r="F7252" s="73" t="s">
        <v>17</v>
      </c>
    </row>
    <row r="7253" spans="1:6" ht="51" x14ac:dyDescent="0.25">
      <c r="A7253" s="73">
        <v>104492</v>
      </c>
      <c r="B7253" s="74" t="s">
        <v>31489</v>
      </c>
      <c r="C7253" s="73" t="s">
        <v>59</v>
      </c>
      <c r="D7253" s="75">
        <v>5264.39</v>
      </c>
      <c r="E7253" s="75">
        <v>5256.47</v>
      </c>
      <c r="F7253" s="73" t="s">
        <v>17</v>
      </c>
    </row>
    <row r="7254" spans="1:6" ht="51" x14ac:dyDescent="0.25">
      <c r="A7254" s="73">
        <v>104494</v>
      </c>
      <c r="B7254" s="74" t="s">
        <v>31490</v>
      </c>
      <c r="C7254" s="73" t="s">
        <v>59</v>
      </c>
      <c r="D7254" s="75">
        <v>7110.6</v>
      </c>
      <c r="E7254" s="75">
        <v>7101.36</v>
      </c>
      <c r="F7254" s="73" t="s">
        <v>17</v>
      </c>
    </row>
    <row r="7255" spans="1:6" ht="51" x14ac:dyDescent="0.25">
      <c r="A7255" s="73">
        <v>104497</v>
      </c>
      <c r="B7255" s="74" t="s">
        <v>31491</v>
      </c>
      <c r="C7255" s="73" t="s">
        <v>59</v>
      </c>
      <c r="D7255" s="75">
        <v>8526.18</v>
      </c>
      <c r="E7255" s="75">
        <v>8514.01</v>
      </c>
      <c r="F7255" s="73" t="s">
        <v>17</v>
      </c>
    </row>
    <row r="7256" spans="1:6" ht="25.5" x14ac:dyDescent="0.25">
      <c r="A7256" s="73">
        <v>104619</v>
      </c>
      <c r="B7256" s="74" t="s">
        <v>6822</v>
      </c>
      <c r="C7256" s="73" t="s">
        <v>59</v>
      </c>
      <c r="D7256" s="75">
        <v>14.26</v>
      </c>
      <c r="E7256" s="75">
        <v>13.93</v>
      </c>
      <c r="F7256" s="73" t="s">
        <v>17</v>
      </c>
    </row>
    <row r="7257" spans="1:6" ht="38.25" x14ac:dyDescent="0.25">
      <c r="A7257" s="73">
        <v>104764</v>
      </c>
      <c r="B7257" s="74" t="s">
        <v>6823</v>
      </c>
      <c r="C7257" s="73" t="s">
        <v>59</v>
      </c>
      <c r="D7257" s="75">
        <v>22.34</v>
      </c>
      <c r="E7257" s="75">
        <v>21.53</v>
      </c>
      <c r="F7257" s="73" t="s">
        <v>17</v>
      </c>
    </row>
    <row r="7258" spans="1:6" ht="38.25" x14ac:dyDescent="0.25">
      <c r="A7258" s="73">
        <v>104765</v>
      </c>
      <c r="B7258" s="74" t="s">
        <v>6824</v>
      </c>
      <c r="C7258" s="73" t="s">
        <v>59</v>
      </c>
      <c r="D7258" s="75">
        <v>18</v>
      </c>
      <c r="E7258" s="75">
        <v>17.059999999999999</v>
      </c>
      <c r="F7258" s="73" t="s">
        <v>17</v>
      </c>
    </row>
    <row r="7259" spans="1:6" ht="25.5" x14ac:dyDescent="0.25">
      <c r="A7259" s="73">
        <v>104766</v>
      </c>
      <c r="B7259" s="74" t="s">
        <v>6825</v>
      </c>
      <c r="C7259" s="73" t="s">
        <v>59</v>
      </c>
      <c r="D7259" s="75">
        <v>17.440000000000001</v>
      </c>
      <c r="E7259" s="75">
        <v>16.239999999999998</v>
      </c>
      <c r="F7259" s="73" t="s">
        <v>17</v>
      </c>
    </row>
    <row r="7260" spans="1:6" ht="38.25" x14ac:dyDescent="0.25">
      <c r="A7260" s="73">
        <v>104779</v>
      </c>
      <c r="B7260" s="74" t="s">
        <v>6826</v>
      </c>
      <c r="C7260" s="73" t="s">
        <v>59</v>
      </c>
      <c r="D7260" s="75">
        <v>7.7</v>
      </c>
      <c r="E7260" s="75">
        <v>7.01</v>
      </c>
      <c r="F7260" s="73" t="s">
        <v>17</v>
      </c>
    </row>
    <row r="7261" spans="1:6" ht="25.5" x14ac:dyDescent="0.25">
      <c r="A7261" s="73">
        <v>104780</v>
      </c>
      <c r="B7261" s="74" t="s">
        <v>6827</v>
      </c>
      <c r="C7261" s="73" t="s">
        <v>59</v>
      </c>
      <c r="D7261" s="75">
        <v>7.75</v>
      </c>
      <c r="E7261" s="75">
        <v>7.06</v>
      </c>
      <c r="F7261" s="73" t="s">
        <v>17</v>
      </c>
    </row>
    <row r="7262" spans="1:6" ht="38.25" x14ac:dyDescent="0.25">
      <c r="A7262" s="73">
        <v>104781</v>
      </c>
      <c r="B7262" s="74" t="s">
        <v>6828</v>
      </c>
      <c r="C7262" s="73" t="s">
        <v>59</v>
      </c>
      <c r="D7262" s="75">
        <v>8.9</v>
      </c>
      <c r="E7262" s="75">
        <v>8.11</v>
      </c>
      <c r="F7262" s="73" t="s">
        <v>17</v>
      </c>
    </row>
    <row r="7263" spans="1:6" ht="38.25" x14ac:dyDescent="0.25">
      <c r="A7263" s="73">
        <v>104785</v>
      </c>
      <c r="B7263" s="74" t="s">
        <v>6829</v>
      </c>
      <c r="C7263" s="73" t="s">
        <v>59</v>
      </c>
      <c r="D7263" s="75">
        <v>12.2</v>
      </c>
      <c r="E7263" s="75">
        <v>11.59</v>
      </c>
      <c r="F7263" s="73" t="s">
        <v>17</v>
      </c>
    </row>
    <row r="7264" spans="1:6" ht="38.25" x14ac:dyDescent="0.25">
      <c r="A7264" s="73">
        <v>104786</v>
      </c>
      <c r="B7264" s="74" t="s">
        <v>6830</v>
      </c>
      <c r="C7264" s="73" t="s">
        <v>59</v>
      </c>
      <c r="D7264" s="75">
        <v>7.14</v>
      </c>
      <c r="E7264" s="75">
        <v>6.56</v>
      </c>
      <c r="F7264" s="73" t="s">
        <v>17</v>
      </c>
    </row>
    <row r="7265" spans="1:6" ht="38.25" x14ac:dyDescent="0.25">
      <c r="A7265" s="73">
        <v>104787</v>
      </c>
      <c r="B7265" s="74" t="s">
        <v>6831</v>
      </c>
      <c r="C7265" s="73" t="s">
        <v>59</v>
      </c>
      <c r="D7265" s="75">
        <v>9.4600000000000009</v>
      </c>
      <c r="E7265" s="75">
        <v>8.6999999999999993</v>
      </c>
      <c r="F7265" s="73" t="s">
        <v>17</v>
      </c>
    </row>
    <row r="7266" spans="1:6" ht="38.25" x14ac:dyDescent="0.25">
      <c r="A7266" s="73">
        <v>104788</v>
      </c>
      <c r="B7266" s="74" t="s">
        <v>6832</v>
      </c>
      <c r="C7266" s="73" t="s">
        <v>59</v>
      </c>
      <c r="D7266" s="75">
        <v>12.58</v>
      </c>
      <c r="E7266" s="75">
        <v>11.56</v>
      </c>
      <c r="F7266" s="73" t="s">
        <v>17</v>
      </c>
    </row>
    <row r="7267" spans="1:6" ht="25.5" x14ac:dyDescent="0.25">
      <c r="A7267" s="73">
        <v>104792</v>
      </c>
      <c r="B7267" s="74" t="s">
        <v>6833</v>
      </c>
      <c r="C7267" s="73" t="s">
        <v>59</v>
      </c>
      <c r="D7267" s="75">
        <v>0.42</v>
      </c>
      <c r="E7267" s="75">
        <v>0.39</v>
      </c>
      <c r="F7267" s="73" t="s">
        <v>17</v>
      </c>
    </row>
    <row r="7268" spans="1:6" ht="25.5" x14ac:dyDescent="0.25">
      <c r="A7268" s="73">
        <v>104793</v>
      </c>
      <c r="B7268" s="74" t="s">
        <v>6834</v>
      </c>
      <c r="C7268" s="73" t="s">
        <v>59</v>
      </c>
      <c r="D7268" s="75">
        <v>0.57999999999999996</v>
      </c>
      <c r="E7268" s="75">
        <v>0.53</v>
      </c>
      <c r="F7268" s="73" t="s">
        <v>17</v>
      </c>
    </row>
    <row r="7269" spans="1:6" ht="25.5" x14ac:dyDescent="0.25">
      <c r="A7269" s="73">
        <v>104794</v>
      </c>
      <c r="B7269" s="74" t="s">
        <v>6835</v>
      </c>
      <c r="C7269" s="73" t="s">
        <v>59</v>
      </c>
      <c r="D7269" s="75">
        <v>1.04</v>
      </c>
      <c r="E7269" s="75">
        <v>0.96</v>
      </c>
      <c r="F7269" s="73" t="s">
        <v>17</v>
      </c>
    </row>
    <row r="7270" spans="1:6" ht="25.5" x14ac:dyDescent="0.25">
      <c r="A7270" s="73">
        <v>104795</v>
      </c>
      <c r="B7270" s="74" t="s">
        <v>6836</v>
      </c>
      <c r="C7270" s="73" t="s">
        <v>59</v>
      </c>
      <c r="D7270" s="75">
        <v>1.46</v>
      </c>
      <c r="E7270" s="75">
        <v>1.35</v>
      </c>
      <c r="F7270" s="73" t="s">
        <v>17</v>
      </c>
    </row>
    <row r="7271" spans="1:6" ht="25.5" x14ac:dyDescent="0.25">
      <c r="A7271" s="73">
        <v>104796</v>
      </c>
      <c r="B7271" s="74" t="s">
        <v>6837</v>
      </c>
      <c r="C7271" s="73" t="s">
        <v>59</v>
      </c>
      <c r="D7271" s="75">
        <v>15.09</v>
      </c>
      <c r="E7271" s="75">
        <v>14.14</v>
      </c>
      <c r="F7271" s="73" t="s">
        <v>17</v>
      </c>
    </row>
    <row r="7272" spans="1:6" ht="25.5" x14ac:dyDescent="0.25">
      <c r="A7272" s="73">
        <v>104797</v>
      </c>
      <c r="B7272" s="74" t="s">
        <v>6838</v>
      </c>
      <c r="C7272" s="73" t="s">
        <v>59</v>
      </c>
      <c r="D7272" s="75">
        <v>18.88</v>
      </c>
      <c r="E7272" s="75">
        <v>17.670000000000002</v>
      </c>
      <c r="F7272" s="73" t="s">
        <v>17</v>
      </c>
    </row>
    <row r="7273" spans="1:6" ht="25.5" x14ac:dyDescent="0.25">
      <c r="A7273" s="73">
        <v>104800</v>
      </c>
      <c r="B7273" s="74" t="s">
        <v>6839</v>
      </c>
      <c r="C7273" s="73" t="s">
        <v>59</v>
      </c>
      <c r="D7273" s="75">
        <v>10.32</v>
      </c>
      <c r="E7273" s="75">
        <v>9.49</v>
      </c>
      <c r="F7273" s="73" t="s">
        <v>17</v>
      </c>
    </row>
    <row r="7274" spans="1:6" ht="25.5" x14ac:dyDescent="0.25">
      <c r="A7274" s="73">
        <v>104803</v>
      </c>
      <c r="B7274" s="74" t="s">
        <v>6840</v>
      </c>
      <c r="C7274" s="73" t="s">
        <v>59</v>
      </c>
      <c r="D7274" s="75">
        <v>5.03</v>
      </c>
      <c r="E7274" s="75">
        <v>4.63</v>
      </c>
      <c r="F7274" s="73" t="s">
        <v>17</v>
      </c>
    </row>
    <row r="7275" spans="1:6" ht="51" x14ac:dyDescent="0.25">
      <c r="A7275" s="73">
        <v>104841</v>
      </c>
      <c r="B7275" s="74" t="s">
        <v>6841</v>
      </c>
      <c r="C7275" s="73" t="s">
        <v>59</v>
      </c>
      <c r="D7275" s="75">
        <v>95.05</v>
      </c>
      <c r="E7275" s="75">
        <v>92.17</v>
      </c>
      <c r="F7275" s="73" t="s">
        <v>17</v>
      </c>
    </row>
    <row r="7276" spans="1:6" ht="51" x14ac:dyDescent="0.25">
      <c r="A7276" s="73">
        <v>104842</v>
      </c>
      <c r="B7276" s="74" t="s">
        <v>6842</v>
      </c>
      <c r="C7276" s="73" t="s">
        <v>59</v>
      </c>
      <c r="D7276" s="75">
        <v>81.47</v>
      </c>
      <c r="E7276" s="75">
        <v>79.14</v>
      </c>
      <c r="F7276" s="73" t="s">
        <v>17</v>
      </c>
    </row>
    <row r="7277" spans="1:6" ht="51" x14ac:dyDescent="0.25">
      <c r="A7277" s="73">
        <v>104843</v>
      </c>
      <c r="B7277" s="74" t="s">
        <v>6843</v>
      </c>
      <c r="C7277" s="73" t="s">
        <v>59</v>
      </c>
      <c r="D7277" s="75">
        <v>129.72999999999999</v>
      </c>
      <c r="E7277" s="75">
        <v>125.45</v>
      </c>
      <c r="F7277" s="73" t="s">
        <v>17</v>
      </c>
    </row>
    <row r="7278" spans="1:6" ht="51" x14ac:dyDescent="0.25">
      <c r="A7278" s="73">
        <v>104844</v>
      </c>
      <c r="B7278" s="74" t="s">
        <v>6844</v>
      </c>
      <c r="C7278" s="73" t="s">
        <v>59</v>
      </c>
      <c r="D7278" s="75">
        <v>104.7</v>
      </c>
      <c r="E7278" s="75">
        <v>101.43</v>
      </c>
      <c r="F7278" s="73" t="s">
        <v>17</v>
      </c>
    </row>
    <row r="7279" spans="1:6" ht="51" x14ac:dyDescent="0.25">
      <c r="A7279" s="73">
        <v>104845</v>
      </c>
      <c r="B7279" s="74" t="s">
        <v>6845</v>
      </c>
      <c r="C7279" s="73" t="s">
        <v>59</v>
      </c>
      <c r="D7279" s="75">
        <v>147.6</v>
      </c>
      <c r="E7279" s="75">
        <v>142.62</v>
      </c>
      <c r="F7279" s="73" t="s">
        <v>17</v>
      </c>
    </row>
    <row r="7280" spans="1:6" ht="51" x14ac:dyDescent="0.25">
      <c r="A7280" s="73">
        <v>104846</v>
      </c>
      <c r="B7280" s="74" t="s">
        <v>6846</v>
      </c>
      <c r="C7280" s="73" t="s">
        <v>59</v>
      </c>
      <c r="D7280" s="75">
        <v>119.05</v>
      </c>
      <c r="E7280" s="75">
        <v>115.22</v>
      </c>
      <c r="F7280" s="73" t="s">
        <v>17</v>
      </c>
    </row>
    <row r="7281" spans="1:6" ht="51" x14ac:dyDescent="0.25">
      <c r="A7281" s="73">
        <v>104847</v>
      </c>
      <c r="B7281" s="74" t="s">
        <v>6847</v>
      </c>
      <c r="C7281" s="73" t="s">
        <v>59</v>
      </c>
      <c r="D7281" s="75">
        <v>101.5</v>
      </c>
      <c r="E7281" s="75">
        <v>98.38</v>
      </c>
      <c r="F7281" s="73" t="s">
        <v>17</v>
      </c>
    </row>
    <row r="7282" spans="1:6" ht="51" x14ac:dyDescent="0.25">
      <c r="A7282" s="73">
        <v>104848</v>
      </c>
      <c r="B7282" s="74" t="s">
        <v>6848</v>
      </c>
      <c r="C7282" s="73" t="s">
        <v>59</v>
      </c>
      <c r="D7282" s="75">
        <v>77.37</v>
      </c>
      <c r="E7282" s="75">
        <v>74.95</v>
      </c>
      <c r="F7282" s="73" t="s">
        <v>17</v>
      </c>
    </row>
    <row r="7283" spans="1:6" ht="51" x14ac:dyDescent="0.25">
      <c r="A7283" s="73">
        <v>104849</v>
      </c>
      <c r="B7283" s="74" t="s">
        <v>6849</v>
      </c>
      <c r="C7283" s="73" t="s">
        <v>59</v>
      </c>
      <c r="D7283" s="75">
        <v>66.73</v>
      </c>
      <c r="E7283" s="75">
        <v>64.78</v>
      </c>
      <c r="F7283" s="73" t="s">
        <v>17</v>
      </c>
    </row>
    <row r="7284" spans="1:6" ht="51" x14ac:dyDescent="0.25">
      <c r="A7284" s="73">
        <v>104850</v>
      </c>
      <c r="B7284" s="74" t="s">
        <v>6850</v>
      </c>
      <c r="C7284" s="73" t="s">
        <v>59</v>
      </c>
      <c r="D7284" s="75">
        <v>59.56</v>
      </c>
      <c r="E7284" s="75">
        <v>57.95</v>
      </c>
      <c r="F7284" s="73" t="s">
        <v>17</v>
      </c>
    </row>
    <row r="7285" spans="1:6" ht="51" x14ac:dyDescent="0.25">
      <c r="A7285" s="73">
        <v>104851</v>
      </c>
      <c r="B7285" s="74" t="s">
        <v>6851</v>
      </c>
      <c r="C7285" s="73" t="s">
        <v>59</v>
      </c>
      <c r="D7285" s="75">
        <v>85.6</v>
      </c>
      <c r="E7285" s="75">
        <v>82.81</v>
      </c>
      <c r="F7285" s="73" t="s">
        <v>17</v>
      </c>
    </row>
    <row r="7286" spans="1:6" ht="51" x14ac:dyDescent="0.25">
      <c r="A7286" s="73">
        <v>104852</v>
      </c>
      <c r="B7286" s="74" t="s">
        <v>6852</v>
      </c>
      <c r="C7286" s="73" t="s">
        <v>59</v>
      </c>
      <c r="D7286" s="75">
        <v>73.3</v>
      </c>
      <c r="E7286" s="75">
        <v>71.069999999999993</v>
      </c>
      <c r="F7286" s="73" t="s">
        <v>17</v>
      </c>
    </row>
    <row r="7287" spans="1:6" ht="51" x14ac:dyDescent="0.25">
      <c r="A7287" s="73">
        <v>104853</v>
      </c>
      <c r="B7287" s="74" t="s">
        <v>6853</v>
      </c>
      <c r="C7287" s="73" t="s">
        <v>59</v>
      </c>
      <c r="D7287" s="75">
        <v>65.099999999999994</v>
      </c>
      <c r="E7287" s="75">
        <v>63.23</v>
      </c>
      <c r="F7287" s="73" t="s">
        <v>17</v>
      </c>
    </row>
    <row r="7288" spans="1:6" ht="51" x14ac:dyDescent="0.25">
      <c r="A7288" s="73">
        <v>104854</v>
      </c>
      <c r="B7288" s="74" t="s">
        <v>6854</v>
      </c>
      <c r="C7288" s="73" t="s">
        <v>59</v>
      </c>
      <c r="D7288" s="75">
        <v>83.1</v>
      </c>
      <c r="E7288" s="75">
        <v>80.430000000000007</v>
      </c>
      <c r="F7288" s="73" t="s">
        <v>17</v>
      </c>
    </row>
    <row r="7289" spans="1:6" ht="51" x14ac:dyDescent="0.25">
      <c r="A7289" s="73">
        <v>104855</v>
      </c>
      <c r="B7289" s="74" t="s">
        <v>6855</v>
      </c>
      <c r="C7289" s="73" t="s">
        <v>59</v>
      </c>
      <c r="D7289" s="75">
        <v>73.25</v>
      </c>
      <c r="E7289" s="75">
        <v>71.010000000000005</v>
      </c>
      <c r="F7289" s="73" t="s">
        <v>17</v>
      </c>
    </row>
    <row r="7290" spans="1:6" ht="25.5" x14ac:dyDescent="0.25">
      <c r="A7290" s="73">
        <v>104875</v>
      </c>
      <c r="B7290" s="74" t="s">
        <v>6856</v>
      </c>
      <c r="C7290" s="73" t="s">
        <v>59</v>
      </c>
      <c r="D7290" s="75">
        <v>148.59</v>
      </c>
      <c r="E7290" s="75">
        <v>136.33000000000001</v>
      </c>
      <c r="F7290" s="73" t="s">
        <v>17</v>
      </c>
    </row>
    <row r="7291" spans="1:6" ht="51" x14ac:dyDescent="0.25">
      <c r="A7291" s="73">
        <v>104879</v>
      </c>
      <c r="B7291" s="74" t="s">
        <v>6857</v>
      </c>
      <c r="C7291" s="73" t="s">
        <v>59</v>
      </c>
      <c r="D7291" s="75">
        <v>89.56</v>
      </c>
      <c r="E7291" s="75">
        <v>86.9</v>
      </c>
      <c r="F7291" s="73" t="s">
        <v>17</v>
      </c>
    </row>
    <row r="7292" spans="1:6" ht="51" x14ac:dyDescent="0.25">
      <c r="A7292" s="73">
        <v>104880</v>
      </c>
      <c r="B7292" s="74" t="s">
        <v>6858</v>
      </c>
      <c r="C7292" s="73" t="s">
        <v>59</v>
      </c>
      <c r="D7292" s="75">
        <v>97.8</v>
      </c>
      <c r="E7292" s="75">
        <v>94.46</v>
      </c>
      <c r="F7292" s="73" t="s">
        <v>17</v>
      </c>
    </row>
    <row r="7293" spans="1:6" ht="38.25" x14ac:dyDescent="0.25">
      <c r="A7293" s="73">
        <v>104886</v>
      </c>
      <c r="B7293" s="74" t="s">
        <v>6859</v>
      </c>
      <c r="C7293" s="73" t="s">
        <v>59</v>
      </c>
      <c r="D7293" s="75">
        <v>58.16</v>
      </c>
      <c r="E7293" s="75">
        <v>56.77</v>
      </c>
      <c r="F7293" s="73" t="s">
        <v>17</v>
      </c>
    </row>
    <row r="7294" spans="1:6" ht="38.25" x14ac:dyDescent="0.25">
      <c r="A7294" s="73">
        <v>104887</v>
      </c>
      <c r="B7294" s="74" t="s">
        <v>6860</v>
      </c>
      <c r="C7294" s="73" t="s">
        <v>59</v>
      </c>
      <c r="D7294" s="75">
        <v>51.4</v>
      </c>
      <c r="E7294" s="75">
        <v>50.27</v>
      </c>
      <c r="F7294" s="73" t="s">
        <v>17</v>
      </c>
    </row>
    <row r="7295" spans="1:6" ht="38.25" x14ac:dyDescent="0.25">
      <c r="A7295" s="73">
        <v>104888</v>
      </c>
      <c r="B7295" s="74" t="s">
        <v>6861</v>
      </c>
      <c r="C7295" s="73" t="s">
        <v>59</v>
      </c>
      <c r="D7295" s="75">
        <v>46.84</v>
      </c>
      <c r="E7295" s="75">
        <v>45.88</v>
      </c>
      <c r="F7295" s="73" t="s">
        <v>17</v>
      </c>
    </row>
    <row r="7296" spans="1:6" ht="38.25" x14ac:dyDescent="0.25">
      <c r="A7296" s="73">
        <v>104889</v>
      </c>
      <c r="B7296" s="74" t="s">
        <v>6862</v>
      </c>
      <c r="C7296" s="73" t="s">
        <v>59</v>
      </c>
      <c r="D7296" s="75">
        <v>67.180000000000007</v>
      </c>
      <c r="E7296" s="75">
        <v>65.42</v>
      </c>
      <c r="F7296" s="73" t="s">
        <v>17</v>
      </c>
    </row>
    <row r="7297" spans="1:6" ht="38.25" x14ac:dyDescent="0.25">
      <c r="A7297" s="73">
        <v>104890</v>
      </c>
      <c r="B7297" s="74" t="s">
        <v>6863</v>
      </c>
      <c r="C7297" s="73" t="s">
        <v>59</v>
      </c>
      <c r="D7297" s="75">
        <v>58.66</v>
      </c>
      <c r="E7297" s="75">
        <v>57.25</v>
      </c>
      <c r="F7297" s="73" t="s">
        <v>17</v>
      </c>
    </row>
    <row r="7298" spans="1:6" ht="38.25" x14ac:dyDescent="0.25">
      <c r="A7298" s="73">
        <v>104891</v>
      </c>
      <c r="B7298" s="74" t="s">
        <v>6864</v>
      </c>
      <c r="C7298" s="73" t="s">
        <v>59</v>
      </c>
      <c r="D7298" s="75">
        <v>52.95</v>
      </c>
      <c r="E7298" s="75">
        <v>51.76</v>
      </c>
      <c r="F7298" s="73" t="s">
        <v>17</v>
      </c>
    </row>
    <row r="7299" spans="1:6" ht="51" x14ac:dyDescent="0.25">
      <c r="A7299" s="73">
        <v>104892</v>
      </c>
      <c r="B7299" s="74" t="s">
        <v>6865</v>
      </c>
      <c r="C7299" s="73" t="s">
        <v>59</v>
      </c>
      <c r="D7299" s="75">
        <v>117.66</v>
      </c>
      <c r="E7299" s="75">
        <v>113.88</v>
      </c>
      <c r="F7299" s="73" t="s">
        <v>17</v>
      </c>
    </row>
    <row r="7300" spans="1:6" ht="38.25" x14ac:dyDescent="0.25">
      <c r="A7300" s="73">
        <v>104990</v>
      </c>
      <c r="B7300" s="74" t="s">
        <v>6866</v>
      </c>
      <c r="C7300" s="73" t="s">
        <v>59</v>
      </c>
      <c r="D7300" s="75">
        <v>12.79</v>
      </c>
      <c r="E7300" s="75">
        <v>12.28</v>
      </c>
      <c r="F7300" s="73" t="s">
        <v>17</v>
      </c>
    </row>
    <row r="7301" spans="1:6" ht="38.25" x14ac:dyDescent="0.25">
      <c r="A7301" s="73">
        <v>105000</v>
      </c>
      <c r="B7301" s="74" t="s">
        <v>31492</v>
      </c>
      <c r="C7301" s="73" t="s">
        <v>59</v>
      </c>
      <c r="D7301" s="75">
        <v>1505.75</v>
      </c>
      <c r="E7301" s="75">
        <v>1470.71</v>
      </c>
      <c r="F7301" s="73" t="s">
        <v>17</v>
      </c>
    </row>
    <row r="7302" spans="1:6" ht="38.25" x14ac:dyDescent="0.25">
      <c r="A7302" s="73">
        <v>105001</v>
      </c>
      <c r="B7302" s="74" t="s">
        <v>31493</v>
      </c>
      <c r="C7302" s="73" t="s">
        <v>59</v>
      </c>
      <c r="D7302" s="75">
        <v>1539.59</v>
      </c>
      <c r="E7302" s="75">
        <v>1504.07</v>
      </c>
      <c r="F7302" s="73" t="s">
        <v>17</v>
      </c>
    </row>
    <row r="7303" spans="1:6" ht="25.5" x14ac:dyDescent="0.25">
      <c r="A7303" s="73">
        <v>105009</v>
      </c>
      <c r="B7303" s="74" t="s">
        <v>31494</v>
      </c>
      <c r="C7303" s="73" t="s">
        <v>59</v>
      </c>
      <c r="D7303" s="75">
        <v>90.39</v>
      </c>
      <c r="E7303" s="75">
        <v>86.03</v>
      </c>
      <c r="F7303" s="73" t="s">
        <v>17</v>
      </c>
    </row>
    <row r="7304" spans="1:6" x14ac:dyDescent="0.25">
      <c r="A7304" s="73">
        <v>105011</v>
      </c>
      <c r="B7304" s="74" t="s">
        <v>6867</v>
      </c>
      <c r="C7304" s="73" t="s">
        <v>59</v>
      </c>
      <c r="D7304" s="75">
        <v>0.63</v>
      </c>
      <c r="E7304" s="75">
        <v>0.6</v>
      </c>
      <c r="F7304" s="73" t="s">
        <v>17</v>
      </c>
    </row>
    <row r="7305" spans="1:6" ht="25.5" x14ac:dyDescent="0.25">
      <c r="A7305" s="73">
        <v>105021</v>
      </c>
      <c r="B7305" s="74" t="s">
        <v>6868</v>
      </c>
      <c r="C7305" s="73" t="s">
        <v>59</v>
      </c>
      <c r="D7305" s="75">
        <v>27.62</v>
      </c>
      <c r="E7305" s="75">
        <v>27.01</v>
      </c>
      <c r="F7305" s="73" t="s">
        <v>17</v>
      </c>
    </row>
    <row r="7306" spans="1:6" ht="25.5" x14ac:dyDescent="0.25">
      <c r="A7306" s="73">
        <v>105022</v>
      </c>
      <c r="B7306" s="74" t="s">
        <v>6869</v>
      </c>
      <c r="C7306" s="73" t="s">
        <v>59</v>
      </c>
      <c r="D7306" s="75">
        <v>24.14</v>
      </c>
      <c r="E7306" s="75">
        <v>23.63</v>
      </c>
      <c r="F7306" s="73" t="s">
        <v>17</v>
      </c>
    </row>
    <row r="7307" spans="1:6" x14ac:dyDescent="0.25">
      <c r="A7307" s="73">
        <v>105023</v>
      </c>
      <c r="B7307" s="74" t="s">
        <v>691</v>
      </c>
      <c r="C7307" s="73" t="s">
        <v>59</v>
      </c>
      <c r="D7307" s="75">
        <v>72.47</v>
      </c>
      <c r="E7307" s="75">
        <v>70.06</v>
      </c>
      <c r="F7307" s="73" t="s">
        <v>17</v>
      </c>
    </row>
    <row r="7308" spans="1:6" x14ac:dyDescent="0.25">
      <c r="A7308" s="73">
        <v>105024</v>
      </c>
      <c r="B7308" s="74" t="s">
        <v>6870</v>
      </c>
      <c r="C7308" s="73" t="s">
        <v>59</v>
      </c>
      <c r="D7308" s="75">
        <v>59.43</v>
      </c>
      <c r="E7308" s="75">
        <v>57.52</v>
      </c>
      <c r="F7308" s="73" t="s">
        <v>17</v>
      </c>
    </row>
    <row r="7309" spans="1:6" ht="25.5" x14ac:dyDescent="0.25">
      <c r="A7309" s="73">
        <v>105025</v>
      </c>
      <c r="B7309" s="74" t="s">
        <v>6871</v>
      </c>
      <c r="C7309" s="73" t="s">
        <v>59</v>
      </c>
      <c r="D7309" s="75">
        <v>62.98</v>
      </c>
      <c r="E7309" s="75">
        <v>61.41</v>
      </c>
      <c r="F7309" s="73" t="s">
        <v>17</v>
      </c>
    </row>
    <row r="7310" spans="1:6" ht="25.5" x14ac:dyDescent="0.25">
      <c r="A7310" s="73">
        <v>105026</v>
      </c>
      <c r="B7310" s="74" t="s">
        <v>6872</v>
      </c>
      <c r="C7310" s="73" t="s">
        <v>59</v>
      </c>
      <c r="D7310" s="75">
        <v>44.45</v>
      </c>
      <c r="E7310" s="75">
        <v>43.43</v>
      </c>
      <c r="F7310" s="73" t="s">
        <v>17</v>
      </c>
    </row>
    <row r="7311" spans="1:6" x14ac:dyDescent="0.25">
      <c r="A7311" s="73">
        <v>105027</v>
      </c>
      <c r="B7311" s="74" t="s">
        <v>6873</v>
      </c>
      <c r="C7311" s="73" t="s">
        <v>59</v>
      </c>
      <c r="D7311" s="75">
        <v>27.2</v>
      </c>
      <c r="E7311" s="75">
        <v>26.61</v>
      </c>
      <c r="F7311" s="73" t="s">
        <v>17</v>
      </c>
    </row>
    <row r="7312" spans="1:6" x14ac:dyDescent="0.25">
      <c r="A7312" s="73">
        <v>105028</v>
      </c>
      <c r="B7312" s="74" t="s">
        <v>6874</v>
      </c>
      <c r="C7312" s="73" t="s">
        <v>59</v>
      </c>
      <c r="D7312" s="75">
        <v>23.75</v>
      </c>
      <c r="E7312" s="75">
        <v>23.25</v>
      </c>
      <c r="F7312" s="73" t="s">
        <v>17</v>
      </c>
    </row>
    <row r="7313" spans="1:6" ht="25.5" x14ac:dyDescent="0.25">
      <c r="A7313" s="73">
        <v>105029</v>
      </c>
      <c r="B7313" s="74" t="s">
        <v>693</v>
      </c>
      <c r="C7313" s="73" t="s">
        <v>59</v>
      </c>
      <c r="D7313" s="75">
        <v>55.04</v>
      </c>
      <c r="E7313" s="75">
        <v>53.5</v>
      </c>
      <c r="F7313" s="73" t="s">
        <v>17</v>
      </c>
    </row>
    <row r="7314" spans="1:6" ht="25.5" x14ac:dyDescent="0.25">
      <c r="A7314" s="73">
        <v>105030</v>
      </c>
      <c r="B7314" s="74" t="s">
        <v>6875</v>
      </c>
      <c r="C7314" s="73" t="s">
        <v>59</v>
      </c>
      <c r="D7314" s="75">
        <v>46.34</v>
      </c>
      <c r="E7314" s="75">
        <v>45.11</v>
      </c>
      <c r="F7314" s="73" t="s">
        <v>17</v>
      </c>
    </row>
    <row r="7315" spans="1:6" ht="25.5" x14ac:dyDescent="0.25">
      <c r="A7315" s="73">
        <v>105031</v>
      </c>
      <c r="B7315" s="74" t="s">
        <v>6876</v>
      </c>
      <c r="C7315" s="73" t="s">
        <v>59</v>
      </c>
      <c r="D7315" s="75">
        <v>50.62</v>
      </c>
      <c r="E7315" s="75">
        <v>49.58</v>
      </c>
      <c r="F7315" s="73" t="s">
        <v>17</v>
      </c>
    </row>
    <row r="7316" spans="1:6" ht="25.5" x14ac:dyDescent="0.25">
      <c r="A7316" s="73">
        <v>105032</v>
      </c>
      <c r="B7316" s="74" t="s">
        <v>6877</v>
      </c>
      <c r="C7316" s="73" t="s">
        <v>59</v>
      </c>
      <c r="D7316" s="75">
        <v>34.18</v>
      </c>
      <c r="E7316" s="75">
        <v>33.51</v>
      </c>
      <c r="F7316" s="73" t="s">
        <v>17</v>
      </c>
    </row>
    <row r="7317" spans="1:6" ht="25.5" x14ac:dyDescent="0.25">
      <c r="A7317" s="73">
        <v>105033</v>
      </c>
      <c r="B7317" s="74" t="s">
        <v>6878</v>
      </c>
      <c r="C7317" s="73" t="s">
        <v>59</v>
      </c>
      <c r="D7317" s="75">
        <v>60.89</v>
      </c>
      <c r="E7317" s="75">
        <v>59.2</v>
      </c>
      <c r="F7317" s="73" t="s">
        <v>17</v>
      </c>
    </row>
    <row r="7318" spans="1:6" ht="25.5" x14ac:dyDescent="0.25">
      <c r="A7318" s="73">
        <v>105034</v>
      </c>
      <c r="B7318" s="74" t="s">
        <v>6879</v>
      </c>
      <c r="C7318" s="73" t="s">
        <v>59</v>
      </c>
      <c r="D7318" s="75">
        <v>43.2</v>
      </c>
      <c r="E7318" s="75">
        <v>41.98</v>
      </c>
      <c r="F7318" s="73" t="s">
        <v>17</v>
      </c>
    </row>
    <row r="7319" spans="1:6" ht="25.5" x14ac:dyDescent="0.25">
      <c r="A7319" s="73">
        <v>105035</v>
      </c>
      <c r="B7319" s="74" t="s">
        <v>6880</v>
      </c>
      <c r="C7319" s="73" t="s">
        <v>59</v>
      </c>
      <c r="D7319" s="75">
        <v>71.5</v>
      </c>
      <c r="E7319" s="75">
        <v>67.42</v>
      </c>
      <c r="F7319" s="73" t="s">
        <v>17</v>
      </c>
    </row>
    <row r="7320" spans="1:6" ht="25.5" x14ac:dyDescent="0.25">
      <c r="A7320" s="73">
        <v>105036</v>
      </c>
      <c r="B7320" s="74" t="s">
        <v>6881</v>
      </c>
      <c r="C7320" s="73" t="s">
        <v>59</v>
      </c>
      <c r="D7320" s="75">
        <v>51.55</v>
      </c>
      <c r="E7320" s="75">
        <v>48.61</v>
      </c>
      <c r="F7320" s="73" t="s">
        <v>17</v>
      </c>
    </row>
    <row r="7321" spans="1:6" ht="25.5" x14ac:dyDescent="0.25">
      <c r="A7321" s="73">
        <v>105037</v>
      </c>
      <c r="B7321" s="74" t="s">
        <v>6882</v>
      </c>
      <c r="C7321" s="73" t="s">
        <v>59</v>
      </c>
      <c r="D7321" s="75">
        <v>34.909999999999997</v>
      </c>
      <c r="E7321" s="75">
        <v>32.92</v>
      </c>
      <c r="F7321" s="73" t="s">
        <v>17</v>
      </c>
    </row>
    <row r="7322" spans="1:6" x14ac:dyDescent="0.25">
      <c r="A7322" s="73">
        <v>105038</v>
      </c>
      <c r="B7322" s="74" t="s">
        <v>6883</v>
      </c>
      <c r="C7322" s="73" t="s">
        <v>59</v>
      </c>
      <c r="D7322" s="75">
        <v>71.3</v>
      </c>
      <c r="E7322" s="75">
        <v>67.23</v>
      </c>
      <c r="F7322" s="73" t="s">
        <v>17</v>
      </c>
    </row>
    <row r="7323" spans="1:6" x14ac:dyDescent="0.25">
      <c r="A7323" s="73">
        <v>105039</v>
      </c>
      <c r="B7323" s="74" t="s">
        <v>6884</v>
      </c>
      <c r="C7323" s="73" t="s">
        <v>59</v>
      </c>
      <c r="D7323" s="75">
        <v>51.33</v>
      </c>
      <c r="E7323" s="75">
        <v>48.4</v>
      </c>
      <c r="F7323" s="73" t="s">
        <v>17</v>
      </c>
    </row>
    <row r="7324" spans="1:6" x14ac:dyDescent="0.25">
      <c r="A7324" s="73">
        <v>105040</v>
      </c>
      <c r="B7324" s="74" t="s">
        <v>6885</v>
      </c>
      <c r="C7324" s="73" t="s">
        <v>59</v>
      </c>
      <c r="D7324" s="75">
        <v>34.75</v>
      </c>
      <c r="E7324" s="75">
        <v>32.76</v>
      </c>
      <c r="F7324" s="73" t="s">
        <v>17</v>
      </c>
    </row>
    <row r="7325" spans="1:6" ht="25.5" x14ac:dyDescent="0.25">
      <c r="A7325" s="73">
        <v>105041</v>
      </c>
      <c r="B7325" s="74" t="s">
        <v>6886</v>
      </c>
      <c r="C7325" s="73" t="s">
        <v>59</v>
      </c>
      <c r="D7325" s="75">
        <v>56.49</v>
      </c>
      <c r="E7325" s="75">
        <v>54.8</v>
      </c>
      <c r="F7325" s="73" t="s">
        <v>17</v>
      </c>
    </row>
    <row r="7326" spans="1:6" ht="38.25" x14ac:dyDescent="0.25">
      <c r="A7326" s="73">
        <v>105042</v>
      </c>
      <c r="B7326" s="74" t="s">
        <v>6887</v>
      </c>
      <c r="C7326" s="73" t="s">
        <v>59</v>
      </c>
      <c r="D7326" s="75">
        <v>61.64</v>
      </c>
      <c r="E7326" s="75">
        <v>59.55</v>
      </c>
      <c r="F7326" s="73" t="s">
        <v>17</v>
      </c>
    </row>
    <row r="7327" spans="1:6" ht="25.5" x14ac:dyDescent="0.25">
      <c r="A7327" s="73">
        <v>105045</v>
      </c>
      <c r="B7327" s="74" t="s">
        <v>6888</v>
      </c>
      <c r="C7327" s="73" t="s">
        <v>59</v>
      </c>
      <c r="D7327" s="75">
        <v>63.94</v>
      </c>
      <c r="E7327" s="75">
        <v>62.14</v>
      </c>
      <c r="F7327" s="73" t="s">
        <v>17</v>
      </c>
    </row>
    <row r="7328" spans="1:6" ht="38.25" x14ac:dyDescent="0.25">
      <c r="A7328" s="73">
        <v>105046</v>
      </c>
      <c r="B7328" s="74" t="s">
        <v>6889</v>
      </c>
      <c r="C7328" s="73" t="s">
        <v>59</v>
      </c>
      <c r="D7328" s="75">
        <v>50.61</v>
      </c>
      <c r="E7328" s="75">
        <v>49.32</v>
      </c>
      <c r="F7328" s="73" t="s">
        <v>17</v>
      </c>
    </row>
    <row r="7329" spans="1:6" ht="38.25" x14ac:dyDescent="0.25">
      <c r="A7329" s="73">
        <v>105050</v>
      </c>
      <c r="B7329" s="74" t="s">
        <v>6890</v>
      </c>
      <c r="C7329" s="73" t="s">
        <v>59</v>
      </c>
      <c r="D7329" s="75">
        <v>180.91</v>
      </c>
      <c r="E7329" s="75">
        <v>178.8</v>
      </c>
      <c r="F7329" s="73" t="s">
        <v>17</v>
      </c>
    </row>
    <row r="7330" spans="1:6" ht="38.25" x14ac:dyDescent="0.25">
      <c r="A7330" s="73">
        <v>105053</v>
      </c>
      <c r="B7330" s="74" t="s">
        <v>6891</v>
      </c>
      <c r="C7330" s="73" t="s">
        <v>59</v>
      </c>
      <c r="D7330" s="75">
        <v>170.04</v>
      </c>
      <c r="E7330" s="75">
        <v>168.71</v>
      </c>
      <c r="F7330" s="73" t="s">
        <v>17</v>
      </c>
    </row>
    <row r="7331" spans="1:6" ht="38.25" x14ac:dyDescent="0.25">
      <c r="A7331" s="73">
        <v>105056</v>
      </c>
      <c r="B7331" s="74" t="s">
        <v>6892</v>
      </c>
      <c r="C7331" s="73" t="s">
        <v>59</v>
      </c>
      <c r="D7331" s="75">
        <v>248.14</v>
      </c>
      <c r="E7331" s="75">
        <v>245.99</v>
      </c>
      <c r="F7331" s="73" t="s">
        <v>17</v>
      </c>
    </row>
    <row r="7332" spans="1:6" ht="38.25" x14ac:dyDescent="0.25">
      <c r="A7332" s="73">
        <v>105058</v>
      </c>
      <c r="B7332" s="74" t="s">
        <v>6893</v>
      </c>
      <c r="C7332" s="73" t="s">
        <v>59</v>
      </c>
      <c r="D7332" s="75">
        <v>238.04</v>
      </c>
      <c r="E7332" s="75">
        <v>236.6</v>
      </c>
      <c r="F7332" s="73" t="s">
        <v>17</v>
      </c>
    </row>
    <row r="7333" spans="1:6" ht="38.25" x14ac:dyDescent="0.25">
      <c r="A7333" s="73">
        <v>105061</v>
      </c>
      <c r="B7333" s="74" t="s">
        <v>6894</v>
      </c>
      <c r="C7333" s="73" t="s">
        <v>59</v>
      </c>
      <c r="D7333" s="75">
        <v>116.34</v>
      </c>
      <c r="E7333" s="75">
        <v>113.75</v>
      </c>
      <c r="F7333" s="73" t="s">
        <v>17</v>
      </c>
    </row>
    <row r="7334" spans="1:6" ht="38.25" x14ac:dyDescent="0.25">
      <c r="A7334" s="73">
        <v>105064</v>
      </c>
      <c r="B7334" s="74" t="s">
        <v>6895</v>
      </c>
      <c r="C7334" s="73" t="s">
        <v>59</v>
      </c>
      <c r="D7334" s="75">
        <v>102.21</v>
      </c>
      <c r="E7334" s="75">
        <v>100.67</v>
      </c>
      <c r="F7334" s="73" t="s">
        <v>17</v>
      </c>
    </row>
    <row r="7335" spans="1:6" ht="38.25" x14ac:dyDescent="0.25">
      <c r="A7335" s="73">
        <v>105068</v>
      </c>
      <c r="B7335" s="74" t="s">
        <v>6896</v>
      </c>
      <c r="C7335" s="73" t="s">
        <v>59</v>
      </c>
      <c r="D7335" s="75">
        <v>201.56</v>
      </c>
      <c r="E7335" s="75">
        <v>198.97</v>
      </c>
      <c r="F7335" s="73" t="s">
        <v>17</v>
      </c>
    </row>
    <row r="7336" spans="1:6" ht="38.25" x14ac:dyDescent="0.25">
      <c r="A7336" s="73">
        <v>105071</v>
      </c>
      <c r="B7336" s="74" t="s">
        <v>6897</v>
      </c>
      <c r="C7336" s="73" t="s">
        <v>59</v>
      </c>
      <c r="D7336" s="75">
        <v>187.46</v>
      </c>
      <c r="E7336" s="75">
        <v>185.9</v>
      </c>
      <c r="F7336" s="73" t="s">
        <v>17</v>
      </c>
    </row>
    <row r="7337" spans="1:6" ht="38.25" x14ac:dyDescent="0.25">
      <c r="A7337" s="73">
        <v>105074</v>
      </c>
      <c r="B7337" s="74" t="s">
        <v>6898</v>
      </c>
      <c r="C7337" s="73" t="s">
        <v>59</v>
      </c>
      <c r="D7337" s="75">
        <v>320.83999999999997</v>
      </c>
      <c r="E7337" s="75">
        <v>318.22000000000003</v>
      </c>
      <c r="F7337" s="73" t="s">
        <v>17</v>
      </c>
    </row>
    <row r="7338" spans="1:6" ht="38.25" x14ac:dyDescent="0.25">
      <c r="A7338" s="73">
        <v>105077</v>
      </c>
      <c r="B7338" s="74" t="s">
        <v>6899</v>
      </c>
      <c r="C7338" s="73" t="s">
        <v>59</v>
      </c>
      <c r="D7338" s="75">
        <v>306.8</v>
      </c>
      <c r="E7338" s="75">
        <v>305.23</v>
      </c>
      <c r="F7338" s="73" t="s">
        <v>17</v>
      </c>
    </row>
    <row r="7339" spans="1:6" ht="25.5" x14ac:dyDescent="0.25">
      <c r="A7339" s="73">
        <v>105080</v>
      </c>
      <c r="B7339" s="74" t="s">
        <v>6900</v>
      </c>
      <c r="C7339" s="73" t="s">
        <v>59</v>
      </c>
      <c r="D7339" s="75">
        <v>78.319999999999993</v>
      </c>
      <c r="E7339" s="75">
        <v>76.62</v>
      </c>
      <c r="F7339" s="73" t="s">
        <v>17</v>
      </c>
    </row>
    <row r="7340" spans="1:6" ht="25.5" x14ac:dyDescent="0.25">
      <c r="A7340" s="73">
        <v>105081</v>
      </c>
      <c r="B7340" s="74" t="s">
        <v>6901</v>
      </c>
      <c r="C7340" s="73" t="s">
        <v>59</v>
      </c>
      <c r="D7340" s="75">
        <v>91.58</v>
      </c>
      <c r="E7340" s="75">
        <v>89.82</v>
      </c>
      <c r="F7340" s="73" t="s">
        <v>17</v>
      </c>
    </row>
    <row r="7341" spans="1:6" ht="25.5" x14ac:dyDescent="0.25">
      <c r="A7341" s="73">
        <v>105082</v>
      </c>
      <c r="B7341" s="74" t="s">
        <v>6902</v>
      </c>
      <c r="C7341" s="73" t="s">
        <v>59</v>
      </c>
      <c r="D7341" s="75">
        <v>81.95</v>
      </c>
      <c r="E7341" s="75">
        <v>80.25</v>
      </c>
      <c r="F7341" s="73" t="s">
        <v>17</v>
      </c>
    </row>
    <row r="7342" spans="1:6" ht="25.5" x14ac:dyDescent="0.25">
      <c r="A7342" s="73">
        <v>105083</v>
      </c>
      <c r="B7342" s="74" t="s">
        <v>6903</v>
      </c>
      <c r="C7342" s="73" t="s">
        <v>59</v>
      </c>
      <c r="D7342" s="75">
        <v>93.24</v>
      </c>
      <c r="E7342" s="75">
        <v>91.48</v>
      </c>
      <c r="F7342" s="73" t="s">
        <v>17</v>
      </c>
    </row>
    <row r="7343" spans="1:6" ht="25.5" x14ac:dyDescent="0.25">
      <c r="A7343" s="73">
        <v>105084</v>
      </c>
      <c r="B7343" s="74" t="s">
        <v>6904</v>
      </c>
      <c r="C7343" s="73" t="s">
        <v>59</v>
      </c>
      <c r="D7343" s="75">
        <v>117.49</v>
      </c>
      <c r="E7343" s="75">
        <v>115.66</v>
      </c>
      <c r="F7343" s="73" t="s">
        <v>17</v>
      </c>
    </row>
    <row r="7344" spans="1:6" ht="25.5" x14ac:dyDescent="0.25">
      <c r="A7344" s="73">
        <v>105085</v>
      </c>
      <c r="B7344" s="74" t="s">
        <v>6905</v>
      </c>
      <c r="C7344" s="73" t="s">
        <v>59</v>
      </c>
      <c r="D7344" s="75">
        <v>123.1</v>
      </c>
      <c r="E7344" s="75">
        <v>121.26</v>
      </c>
      <c r="F7344" s="73" t="s">
        <v>17</v>
      </c>
    </row>
    <row r="7345" spans="1:6" ht="25.5" x14ac:dyDescent="0.25">
      <c r="A7345" s="73">
        <v>105086</v>
      </c>
      <c r="B7345" s="74" t="s">
        <v>6906</v>
      </c>
      <c r="C7345" s="73" t="s">
        <v>59</v>
      </c>
      <c r="D7345" s="75">
        <v>108.37</v>
      </c>
      <c r="E7345" s="75">
        <v>106.46</v>
      </c>
      <c r="F7345" s="73" t="s">
        <v>17</v>
      </c>
    </row>
    <row r="7346" spans="1:6" ht="25.5" x14ac:dyDescent="0.25">
      <c r="A7346" s="73">
        <v>105087</v>
      </c>
      <c r="B7346" s="74" t="s">
        <v>6907</v>
      </c>
      <c r="C7346" s="73" t="s">
        <v>59</v>
      </c>
      <c r="D7346" s="75">
        <v>122.47</v>
      </c>
      <c r="E7346" s="75">
        <v>120.5</v>
      </c>
      <c r="F7346" s="73" t="s">
        <v>17</v>
      </c>
    </row>
    <row r="7347" spans="1:6" ht="25.5" x14ac:dyDescent="0.25">
      <c r="A7347" s="73">
        <v>105088</v>
      </c>
      <c r="B7347" s="74" t="s">
        <v>6908</v>
      </c>
      <c r="C7347" s="73" t="s">
        <v>59</v>
      </c>
      <c r="D7347" s="75">
        <v>227.93</v>
      </c>
      <c r="E7347" s="75">
        <v>225.79</v>
      </c>
      <c r="F7347" s="73" t="s">
        <v>17</v>
      </c>
    </row>
    <row r="7348" spans="1:6" ht="25.5" x14ac:dyDescent="0.25">
      <c r="A7348" s="73">
        <v>105089</v>
      </c>
      <c r="B7348" s="74" t="s">
        <v>6909</v>
      </c>
      <c r="C7348" s="73" t="s">
        <v>59</v>
      </c>
      <c r="D7348" s="75">
        <v>209.67</v>
      </c>
      <c r="E7348" s="75">
        <v>207.53</v>
      </c>
      <c r="F7348" s="73" t="s">
        <v>17</v>
      </c>
    </row>
    <row r="7349" spans="1:6" ht="25.5" x14ac:dyDescent="0.25">
      <c r="A7349" s="73">
        <v>105091</v>
      </c>
      <c r="B7349" s="74" t="s">
        <v>6910</v>
      </c>
      <c r="C7349" s="73" t="s">
        <v>59</v>
      </c>
      <c r="D7349" s="75">
        <v>164.85</v>
      </c>
      <c r="E7349" s="75">
        <v>162.88999999999999</v>
      </c>
      <c r="F7349" s="73" t="s">
        <v>17</v>
      </c>
    </row>
    <row r="7350" spans="1:6" ht="25.5" x14ac:dyDescent="0.25">
      <c r="A7350" s="73">
        <v>105092</v>
      </c>
      <c r="B7350" s="74" t="s">
        <v>6911</v>
      </c>
      <c r="C7350" s="73" t="s">
        <v>59</v>
      </c>
      <c r="D7350" s="75">
        <v>180.07</v>
      </c>
      <c r="E7350" s="75">
        <v>178.11</v>
      </c>
      <c r="F7350" s="73" t="s">
        <v>17</v>
      </c>
    </row>
    <row r="7351" spans="1:6" ht="25.5" x14ac:dyDescent="0.25">
      <c r="A7351" s="73">
        <v>105093</v>
      </c>
      <c r="B7351" s="74" t="s">
        <v>6912</v>
      </c>
      <c r="C7351" s="73" t="s">
        <v>59</v>
      </c>
      <c r="D7351" s="75">
        <v>182.27</v>
      </c>
      <c r="E7351" s="75">
        <v>180.13</v>
      </c>
      <c r="F7351" s="73" t="s">
        <v>17</v>
      </c>
    </row>
    <row r="7352" spans="1:6" ht="38.25" x14ac:dyDescent="0.25">
      <c r="A7352" s="73">
        <v>105095</v>
      </c>
      <c r="B7352" s="74" t="s">
        <v>6913</v>
      </c>
      <c r="C7352" s="73" t="s">
        <v>59</v>
      </c>
      <c r="D7352" s="75">
        <v>89.57</v>
      </c>
      <c r="E7352" s="75">
        <v>87.48</v>
      </c>
      <c r="F7352" s="73" t="s">
        <v>17</v>
      </c>
    </row>
    <row r="7353" spans="1:6" ht="38.25" x14ac:dyDescent="0.25">
      <c r="A7353" s="73">
        <v>105098</v>
      </c>
      <c r="B7353" s="74" t="s">
        <v>6914</v>
      </c>
      <c r="C7353" s="73" t="s">
        <v>59</v>
      </c>
      <c r="D7353" s="75">
        <v>78.569999999999993</v>
      </c>
      <c r="E7353" s="75">
        <v>77.27</v>
      </c>
      <c r="F7353" s="73" t="s">
        <v>17</v>
      </c>
    </row>
    <row r="7354" spans="1:6" ht="25.5" x14ac:dyDescent="0.25">
      <c r="A7354" s="73">
        <v>105099</v>
      </c>
      <c r="B7354" s="74" t="s">
        <v>6915</v>
      </c>
      <c r="C7354" s="73" t="s">
        <v>59</v>
      </c>
      <c r="D7354" s="75">
        <v>81.52</v>
      </c>
      <c r="E7354" s="75">
        <v>78.64</v>
      </c>
      <c r="F7354" s="73" t="s">
        <v>17</v>
      </c>
    </row>
    <row r="7355" spans="1:6" ht="25.5" x14ac:dyDescent="0.25">
      <c r="A7355" s="73">
        <v>105100</v>
      </c>
      <c r="B7355" s="74" t="s">
        <v>6916</v>
      </c>
      <c r="C7355" s="73" t="s">
        <v>59</v>
      </c>
      <c r="D7355" s="75">
        <v>112.44</v>
      </c>
      <c r="E7355" s="75">
        <v>109.32</v>
      </c>
      <c r="F7355" s="73" t="s">
        <v>17</v>
      </c>
    </row>
    <row r="7356" spans="1:6" ht="25.5" x14ac:dyDescent="0.25">
      <c r="A7356" s="73">
        <v>105101</v>
      </c>
      <c r="B7356" s="74" t="s">
        <v>6917</v>
      </c>
      <c r="C7356" s="73" t="s">
        <v>59</v>
      </c>
      <c r="D7356" s="75">
        <v>210.05</v>
      </c>
      <c r="E7356" s="75">
        <v>206.39</v>
      </c>
      <c r="F7356" s="73" t="s">
        <v>17</v>
      </c>
    </row>
    <row r="7357" spans="1:6" ht="25.5" x14ac:dyDescent="0.25">
      <c r="A7357" s="73">
        <v>105102</v>
      </c>
      <c r="B7357" s="74" t="s">
        <v>6918</v>
      </c>
      <c r="C7357" s="73" t="s">
        <v>59</v>
      </c>
      <c r="D7357" s="75">
        <v>285.44</v>
      </c>
      <c r="E7357" s="75">
        <v>281.07</v>
      </c>
      <c r="F7357" s="73" t="s">
        <v>17</v>
      </c>
    </row>
    <row r="7358" spans="1:6" x14ac:dyDescent="0.25">
      <c r="A7358" s="73">
        <v>105103</v>
      </c>
      <c r="B7358" s="74" t="s">
        <v>6919</v>
      </c>
      <c r="C7358" s="73" t="s">
        <v>59</v>
      </c>
      <c r="D7358" s="75">
        <v>96.36</v>
      </c>
      <c r="E7358" s="75">
        <v>88.45</v>
      </c>
      <c r="F7358" s="73" t="s">
        <v>17</v>
      </c>
    </row>
    <row r="7359" spans="1:6" x14ac:dyDescent="0.25">
      <c r="A7359" s="73">
        <v>105105</v>
      </c>
      <c r="B7359" s="74" t="s">
        <v>6920</v>
      </c>
      <c r="C7359" s="73" t="s">
        <v>59</v>
      </c>
      <c r="D7359" s="75">
        <v>67.66</v>
      </c>
      <c r="E7359" s="75">
        <v>62.11</v>
      </c>
      <c r="F7359" s="73" t="s">
        <v>17</v>
      </c>
    </row>
    <row r="7360" spans="1:6" x14ac:dyDescent="0.25">
      <c r="A7360" s="73">
        <v>105110</v>
      </c>
      <c r="B7360" s="74" t="s">
        <v>6921</v>
      </c>
      <c r="C7360" s="73" t="s">
        <v>59</v>
      </c>
      <c r="D7360" s="75">
        <v>205.01</v>
      </c>
      <c r="E7360" s="75">
        <v>188.35</v>
      </c>
      <c r="F7360" s="73" t="s">
        <v>17</v>
      </c>
    </row>
    <row r="7361" spans="1:6" x14ac:dyDescent="0.25">
      <c r="A7361" s="73">
        <v>105112</v>
      </c>
      <c r="B7361" s="74" t="s">
        <v>6922</v>
      </c>
      <c r="C7361" s="73" t="s">
        <v>59</v>
      </c>
      <c r="D7361" s="75">
        <v>171.21</v>
      </c>
      <c r="E7361" s="75">
        <v>157.30000000000001</v>
      </c>
      <c r="F7361" s="73" t="s">
        <v>17</v>
      </c>
    </row>
    <row r="7362" spans="1:6" x14ac:dyDescent="0.25">
      <c r="A7362" s="73">
        <v>105126</v>
      </c>
      <c r="B7362" s="74" t="s">
        <v>6923</v>
      </c>
      <c r="C7362" s="73" t="s">
        <v>59</v>
      </c>
      <c r="D7362" s="75">
        <v>29.22</v>
      </c>
      <c r="E7362" s="75">
        <v>28.77</v>
      </c>
      <c r="F7362" s="73" t="s">
        <v>17</v>
      </c>
    </row>
    <row r="7363" spans="1:6" x14ac:dyDescent="0.25">
      <c r="A7363" s="73">
        <v>105127</v>
      </c>
      <c r="B7363" s="74" t="s">
        <v>6924</v>
      </c>
      <c r="C7363" s="73" t="s">
        <v>59</v>
      </c>
      <c r="D7363" s="75">
        <v>26.57</v>
      </c>
      <c r="E7363" s="75">
        <v>26.21</v>
      </c>
      <c r="F7363" s="73" t="s">
        <v>17</v>
      </c>
    </row>
    <row r="7364" spans="1:6" x14ac:dyDescent="0.25">
      <c r="A7364" s="73">
        <v>105128</v>
      </c>
      <c r="B7364" s="74" t="s">
        <v>6925</v>
      </c>
      <c r="C7364" s="73" t="s">
        <v>59</v>
      </c>
      <c r="D7364" s="75">
        <v>87.87</v>
      </c>
      <c r="E7364" s="75">
        <v>85.79</v>
      </c>
      <c r="F7364" s="73" t="s">
        <v>17</v>
      </c>
    </row>
    <row r="7365" spans="1:6" ht="25.5" x14ac:dyDescent="0.25">
      <c r="A7365" s="73">
        <v>105130</v>
      </c>
      <c r="B7365" s="74" t="s">
        <v>6926</v>
      </c>
      <c r="C7365" s="73" t="s">
        <v>59</v>
      </c>
      <c r="D7365" s="75">
        <v>29.57</v>
      </c>
      <c r="E7365" s="75">
        <v>27.97</v>
      </c>
      <c r="F7365" s="73" t="s">
        <v>17</v>
      </c>
    </row>
    <row r="7366" spans="1:6" ht="38.25" x14ac:dyDescent="0.25">
      <c r="A7366" s="73">
        <v>105308</v>
      </c>
      <c r="B7366" s="74" t="s">
        <v>6927</v>
      </c>
      <c r="C7366" s="73" t="s">
        <v>59</v>
      </c>
      <c r="D7366" s="75">
        <v>5.08</v>
      </c>
      <c r="E7366" s="75">
        <v>4.7</v>
      </c>
      <c r="F7366" s="73" t="s">
        <v>17</v>
      </c>
    </row>
    <row r="7367" spans="1:6" ht="38.25" x14ac:dyDescent="0.25">
      <c r="A7367" s="73">
        <v>105309</v>
      </c>
      <c r="B7367" s="74" t="s">
        <v>6928</v>
      </c>
      <c r="C7367" s="73" t="s">
        <v>59</v>
      </c>
      <c r="D7367" s="75">
        <v>5.47</v>
      </c>
      <c r="E7367" s="75">
        <v>5.07</v>
      </c>
      <c r="F7367" s="73" t="s">
        <v>17</v>
      </c>
    </row>
    <row r="7368" spans="1:6" ht="38.25" x14ac:dyDescent="0.25">
      <c r="A7368" s="73">
        <v>105310</v>
      </c>
      <c r="B7368" s="74" t="s">
        <v>6929</v>
      </c>
      <c r="C7368" s="73" t="s">
        <v>59</v>
      </c>
      <c r="D7368" s="75">
        <v>6.45</v>
      </c>
      <c r="E7368" s="75">
        <v>5.98</v>
      </c>
      <c r="F7368" s="73" t="s">
        <v>17</v>
      </c>
    </row>
    <row r="7369" spans="1:6" ht="38.25" x14ac:dyDescent="0.25">
      <c r="A7369" s="73">
        <v>105311</v>
      </c>
      <c r="B7369" s="74" t="s">
        <v>6930</v>
      </c>
      <c r="C7369" s="73" t="s">
        <v>59</v>
      </c>
      <c r="D7369" s="75">
        <v>4.09</v>
      </c>
      <c r="E7369" s="75">
        <v>3.78</v>
      </c>
      <c r="F7369" s="73" t="s">
        <v>17</v>
      </c>
    </row>
    <row r="7370" spans="1:6" ht="38.25" x14ac:dyDescent="0.25">
      <c r="A7370" s="73">
        <v>105312</v>
      </c>
      <c r="B7370" s="74" t="s">
        <v>6931</v>
      </c>
      <c r="C7370" s="73" t="s">
        <v>59</v>
      </c>
      <c r="D7370" s="75">
        <v>4.2</v>
      </c>
      <c r="E7370" s="75">
        <v>3.89</v>
      </c>
      <c r="F7370" s="73" t="s">
        <v>17</v>
      </c>
    </row>
    <row r="7371" spans="1:6" ht="38.25" x14ac:dyDescent="0.25">
      <c r="A7371" s="73">
        <v>105313</v>
      </c>
      <c r="B7371" s="74" t="s">
        <v>6932</v>
      </c>
      <c r="C7371" s="73" t="s">
        <v>59</v>
      </c>
      <c r="D7371" s="75">
        <v>4.5199999999999996</v>
      </c>
      <c r="E7371" s="75">
        <v>4.2</v>
      </c>
      <c r="F7371" s="73" t="s">
        <v>17</v>
      </c>
    </row>
    <row r="7372" spans="1:6" ht="38.25" x14ac:dyDescent="0.25">
      <c r="A7372" s="73">
        <v>105314</v>
      </c>
      <c r="B7372" s="74" t="s">
        <v>6933</v>
      </c>
      <c r="C7372" s="73" t="s">
        <v>59</v>
      </c>
      <c r="D7372" s="75">
        <v>5.34</v>
      </c>
      <c r="E7372" s="75">
        <v>4.96</v>
      </c>
      <c r="F7372" s="73" t="s">
        <v>17</v>
      </c>
    </row>
    <row r="7373" spans="1:6" ht="51" x14ac:dyDescent="0.25">
      <c r="A7373" s="73">
        <v>105331</v>
      </c>
      <c r="B7373" s="74" t="s">
        <v>6934</v>
      </c>
      <c r="C7373" s="73" t="s">
        <v>59</v>
      </c>
      <c r="D7373" s="75">
        <v>61.22</v>
      </c>
      <c r="E7373" s="75">
        <v>60.91</v>
      </c>
      <c r="F7373" s="73" t="s">
        <v>17</v>
      </c>
    </row>
    <row r="7374" spans="1:6" ht="51" x14ac:dyDescent="0.25">
      <c r="A7374" s="73">
        <v>105332</v>
      </c>
      <c r="B7374" s="74" t="s">
        <v>6935</v>
      </c>
      <c r="C7374" s="73" t="s">
        <v>59</v>
      </c>
      <c r="D7374" s="75">
        <v>60.5</v>
      </c>
      <c r="E7374" s="75">
        <v>60.25</v>
      </c>
      <c r="F7374" s="73" t="s">
        <v>17</v>
      </c>
    </row>
    <row r="7375" spans="1:6" ht="38.25" x14ac:dyDescent="0.25">
      <c r="A7375" s="73">
        <v>105333</v>
      </c>
      <c r="B7375" s="74" t="s">
        <v>6936</v>
      </c>
      <c r="C7375" s="73" t="s">
        <v>59</v>
      </c>
      <c r="D7375" s="75">
        <v>271.33</v>
      </c>
      <c r="E7375" s="75">
        <v>270.68</v>
      </c>
      <c r="F7375" s="73" t="s">
        <v>17</v>
      </c>
    </row>
    <row r="7376" spans="1:6" ht="38.25" x14ac:dyDescent="0.25">
      <c r="A7376" s="73">
        <v>105334</v>
      </c>
      <c r="B7376" s="74" t="s">
        <v>6937</v>
      </c>
      <c r="C7376" s="73" t="s">
        <v>59</v>
      </c>
      <c r="D7376" s="75">
        <v>268.75</v>
      </c>
      <c r="E7376" s="75">
        <v>268.26</v>
      </c>
      <c r="F7376" s="73" t="s">
        <v>17</v>
      </c>
    </row>
    <row r="7377" spans="1:6" ht="38.25" x14ac:dyDescent="0.25">
      <c r="A7377" s="73">
        <v>105335</v>
      </c>
      <c r="B7377" s="74" t="s">
        <v>6938</v>
      </c>
      <c r="C7377" s="73" t="s">
        <v>59</v>
      </c>
      <c r="D7377" s="75">
        <v>409.43</v>
      </c>
      <c r="E7377" s="75">
        <v>408.66</v>
      </c>
      <c r="F7377" s="73" t="s">
        <v>17</v>
      </c>
    </row>
    <row r="7378" spans="1:6" ht="38.25" x14ac:dyDescent="0.25">
      <c r="A7378" s="73">
        <v>105336</v>
      </c>
      <c r="B7378" s="74" t="s">
        <v>285</v>
      </c>
      <c r="C7378" s="73" t="s">
        <v>59</v>
      </c>
      <c r="D7378" s="75">
        <v>406.37</v>
      </c>
      <c r="E7378" s="75">
        <v>405.8</v>
      </c>
      <c r="F7378" s="73" t="s">
        <v>17</v>
      </c>
    </row>
    <row r="7379" spans="1:6" ht="38.25" x14ac:dyDescent="0.25">
      <c r="A7379" s="73">
        <v>105337</v>
      </c>
      <c r="B7379" s="74" t="s">
        <v>6939</v>
      </c>
      <c r="C7379" s="73" t="s">
        <v>59</v>
      </c>
      <c r="D7379" s="75">
        <v>578.03</v>
      </c>
      <c r="E7379" s="75">
        <v>577.13</v>
      </c>
      <c r="F7379" s="73" t="s">
        <v>17</v>
      </c>
    </row>
    <row r="7380" spans="1:6" ht="38.25" x14ac:dyDescent="0.25">
      <c r="A7380" s="73">
        <v>105338</v>
      </c>
      <c r="B7380" s="74" t="s">
        <v>6940</v>
      </c>
      <c r="C7380" s="73" t="s">
        <v>59</v>
      </c>
      <c r="D7380" s="75">
        <v>574.5</v>
      </c>
      <c r="E7380" s="75">
        <v>573.82000000000005</v>
      </c>
      <c r="F7380" s="73" t="s">
        <v>17</v>
      </c>
    </row>
    <row r="7381" spans="1:6" ht="38.25" x14ac:dyDescent="0.25">
      <c r="A7381" s="73">
        <v>105339</v>
      </c>
      <c r="B7381" s="74" t="s">
        <v>283</v>
      </c>
      <c r="C7381" s="73" t="s">
        <v>59</v>
      </c>
      <c r="D7381" s="75">
        <v>3.37</v>
      </c>
      <c r="E7381" s="75">
        <v>3.12</v>
      </c>
      <c r="F7381" s="73" t="s">
        <v>17</v>
      </c>
    </row>
    <row r="7382" spans="1:6" x14ac:dyDescent="0.25">
      <c r="A7382" s="73">
        <v>105812</v>
      </c>
      <c r="B7382" s="74" t="s">
        <v>31495</v>
      </c>
      <c r="C7382" s="73" t="s">
        <v>59</v>
      </c>
      <c r="D7382" s="75">
        <v>26.91</v>
      </c>
      <c r="E7382" s="75">
        <v>26.69</v>
      </c>
      <c r="F7382" s="73" t="s">
        <v>17</v>
      </c>
    </row>
    <row r="7383" spans="1:6" ht="25.5" x14ac:dyDescent="0.25">
      <c r="A7383" s="73">
        <v>105925</v>
      </c>
      <c r="B7383" s="74" t="s">
        <v>36716</v>
      </c>
      <c r="C7383" s="73" t="s">
        <v>59</v>
      </c>
      <c r="D7383" s="75">
        <v>3</v>
      </c>
      <c r="E7383" s="75">
        <v>2.75</v>
      </c>
      <c r="F7383" s="73" t="s">
        <v>17</v>
      </c>
    </row>
    <row r="7384" spans="1:6" ht="38.25" x14ac:dyDescent="0.25">
      <c r="A7384" s="73">
        <v>105986</v>
      </c>
      <c r="B7384" s="74" t="s">
        <v>36717</v>
      </c>
      <c r="C7384" s="73" t="s">
        <v>59</v>
      </c>
      <c r="D7384" s="75">
        <v>157.11000000000001</v>
      </c>
      <c r="E7384" s="75">
        <v>152.07</v>
      </c>
      <c r="F7384" s="73" t="s">
        <v>17</v>
      </c>
    </row>
    <row r="7385" spans="1:6" ht="38.25" x14ac:dyDescent="0.25">
      <c r="A7385" s="73">
        <v>105987</v>
      </c>
      <c r="B7385" s="74" t="s">
        <v>36718</v>
      </c>
      <c r="C7385" s="73" t="s">
        <v>59</v>
      </c>
      <c r="D7385" s="75">
        <v>125.84</v>
      </c>
      <c r="E7385" s="75">
        <v>121.8</v>
      </c>
      <c r="F7385" s="73" t="s">
        <v>17</v>
      </c>
    </row>
    <row r="7386" spans="1:6" ht="38.25" x14ac:dyDescent="0.25">
      <c r="A7386" s="73">
        <v>105988</v>
      </c>
      <c r="B7386" s="74" t="s">
        <v>36719</v>
      </c>
      <c r="C7386" s="73" t="s">
        <v>59</v>
      </c>
      <c r="D7386" s="75">
        <v>72.5</v>
      </c>
      <c r="E7386" s="75">
        <v>70.16</v>
      </c>
      <c r="F7386" s="73" t="s">
        <v>17</v>
      </c>
    </row>
    <row r="7387" spans="1:6" ht="38.25" x14ac:dyDescent="0.25">
      <c r="A7387" s="73">
        <v>105989</v>
      </c>
      <c r="B7387" s="74" t="s">
        <v>36720</v>
      </c>
      <c r="C7387" s="73" t="s">
        <v>59</v>
      </c>
      <c r="D7387" s="75">
        <v>80.319999999999993</v>
      </c>
      <c r="E7387" s="75">
        <v>77.73</v>
      </c>
      <c r="F7387" s="73" t="s">
        <v>17</v>
      </c>
    </row>
    <row r="7388" spans="1:6" ht="38.25" x14ac:dyDescent="0.25">
      <c r="A7388" s="73">
        <v>105990</v>
      </c>
      <c r="B7388" s="74" t="s">
        <v>36721</v>
      </c>
      <c r="C7388" s="73" t="s">
        <v>59</v>
      </c>
      <c r="D7388" s="75">
        <v>91.37</v>
      </c>
      <c r="E7388" s="75">
        <v>88.42</v>
      </c>
      <c r="F7388" s="73" t="s">
        <v>17</v>
      </c>
    </row>
    <row r="7389" spans="1:6" ht="38.25" x14ac:dyDescent="0.25">
      <c r="A7389" s="73">
        <v>105991</v>
      </c>
      <c r="B7389" s="74" t="s">
        <v>36722</v>
      </c>
      <c r="C7389" s="73" t="s">
        <v>59</v>
      </c>
      <c r="D7389" s="75">
        <v>102.4</v>
      </c>
      <c r="E7389" s="75">
        <v>99.11</v>
      </c>
      <c r="F7389" s="73" t="s">
        <v>17</v>
      </c>
    </row>
    <row r="7390" spans="1:6" ht="38.25" x14ac:dyDescent="0.25">
      <c r="A7390" s="73">
        <v>105992</v>
      </c>
      <c r="B7390" s="74" t="s">
        <v>36723</v>
      </c>
      <c r="C7390" s="73" t="s">
        <v>59</v>
      </c>
      <c r="D7390" s="75">
        <v>110.22</v>
      </c>
      <c r="E7390" s="75">
        <v>106.68</v>
      </c>
      <c r="F7390" s="73" t="s">
        <v>17</v>
      </c>
    </row>
    <row r="7391" spans="1:6" ht="38.25" x14ac:dyDescent="0.25">
      <c r="A7391" s="73">
        <v>105993</v>
      </c>
      <c r="B7391" s="74" t="s">
        <v>36724</v>
      </c>
      <c r="C7391" s="73" t="s">
        <v>59</v>
      </c>
      <c r="D7391" s="75">
        <v>132.30000000000001</v>
      </c>
      <c r="E7391" s="75">
        <v>128.06</v>
      </c>
      <c r="F7391" s="73" t="s">
        <v>17</v>
      </c>
    </row>
    <row r="7392" spans="1:6" ht="38.25" x14ac:dyDescent="0.25">
      <c r="A7392" s="73">
        <v>105994</v>
      </c>
      <c r="B7392" s="74" t="s">
        <v>36725</v>
      </c>
      <c r="C7392" s="73" t="s">
        <v>59</v>
      </c>
      <c r="D7392" s="75">
        <v>162.21</v>
      </c>
      <c r="E7392" s="75">
        <v>157.01</v>
      </c>
      <c r="F7392" s="73" t="s">
        <v>17</v>
      </c>
    </row>
    <row r="7393" spans="1:6" ht="38.25" x14ac:dyDescent="0.25">
      <c r="A7393" s="73">
        <v>105995</v>
      </c>
      <c r="B7393" s="74" t="s">
        <v>36726</v>
      </c>
      <c r="C7393" s="73" t="s">
        <v>59</v>
      </c>
      <c r="D7393" s="75">
        <v>192.19</v>
      </c>
      <c r="E7393" s="75">
        <v>186.04</v>
      </c>
      <c r="F7393" s="73" t="s">
        <v>17</v>
      </c>
    </row>
    <row r="7394" spans="1:6" ht="38.25" x14ac:dyDescent="0.25">
      <c r="A7394" s="73">
        <v>105996</v>
      </c>
      <c r="B7394" s="74" t="s">
        <v>36727</v>
      </c>
      <c r="C7394" s="73" t="s">
        <v>59</v>
      </c>
      <c r="D7394" s="75">
        <v>207.82</v>
      </c>
      <c r="E7394" s="75">
        <v>201.17</v>
      </c>
      <c r="F7394" s="73" t="s">
        <v>17</v>
      </c>
    </row>
    <row r="7395" spans="1:6" ht="38.25" x14ac:dyDescent="0.25">
      <c r="A7395" s="73">
        <v>105997</v>
      </c>
      <c r="B7395" s="74" t="s">
        <v>36728</v>
      </c>
      <c r="C7395" s="73" t="s">
        <v>59</v>
      </c>
      <c r="D7395" s="75">
        <v>100.98</v>
      </c>
      <c r="E7395" s="75">
        <v>98.44</v>
      </c>
      <c r="F7395" s="73" t="s">
        <v>17</v>
      </c>
    </row>
    <row r="7396" spans="1:6" ht="38.25" x14ac:dyDescent="0.25">
      <c r="A7396" s="73">
        <v>105998</v>
      </c>
      <c r="B7396" s="74" t="s">
        <v>36729</v>
      </c>
      <c r="C7396" s="73" t="s">
        <v>59</v>
      </c>
      <c r="D7396" s="75">
        <v>111.93</v>
      </c>
      <c r="E7396" s="75">
        <v>109.12</v>
      </c>
      <c r="F7396" s="73" t="s">
        <v>17</v>
      </c>
    </row>
    <row r="7397" spans="1:6" ht="38.25" x14ac:dyDescent="0.25">
      <c r="A7397" s="73">
        <v>105999</v>
      </c>
      <c r="B7397" s="74" t="s">
        <v>36730</v>
      </c>
      <c r="C7397" s="73" t="s">
        <v>59</v>
      </c>
      <c r="D7397" s="75">
        <v>127.4</v>
      </c>
      <c r="E7397" s="75">
        <v>124.19</v>
      </c>
      <c r="F7397" s="73" t="s">
        <v>17</v>
      </c>
    </row>
    <row r="7398" spans="1:6" ht="38.25" x14ac:dyDescent="0.25">
      <c r="A7398" s="73">
        <v>106000</v>
      </c>
      <c r="B7398" s="74" t="s">
        <v>36731</v>
      </c>
      <c r="C7398" s="73" t="s">
        <v>59</v>
      </c>
      <c r="D7398" s="75">
        <v>142.84</v>
      </c>
      <c r="E7398" s="75">
        <v>139.27000000000001</v>
      </c>
      <c r="F7398" s="73" t="s">
        <v>17</v>
      </c>
    </row>
    <row r="7399" spans="1:6" ht="38.25" x14ac:dyDescent="0.25">
      <c r="A7399" s="73">
        <v>106001</v>
      </c>
      <c r="B7399" s="74" t="s">
        <v>36732</v>
      </c>
      <c r="C7399" s="73" t="s">
        <v>59</v>
      </c>
      <c r="D7399" s="75">
        <v>153.79</v>
      </c>
      <c r="E7399" s="75">
        <v>149.94</v>
      </c>
      <c r="F7399" s="73" t="s">
        <v>17</v>
      </c>
    </row>
    <row r="7400" spans="1:6" ht="38.25" x14ac:dyDescent="0.25">
      <c r="A7400" s="73">
        <v>106002</v>
      </c>
      <c r="B7400" s="74" t="s">
        <v>36733</v>
      </c>
      <c r="C7400" s="73" t="s">
        <v>59</v>
      </c>
      <c r="D7400" s="75">
        <v>169.25</v>
      </c>
      <c r="E7400" s="75">
        <v>165.02</v>
      </c>
      <c r="F7400" s="73" t="s">
        <v>17</v>
      </c>
    </row>
    <row r="7401" spans="1:6" ht="38.25" x14ac:dyDescent="0.25">
      <c r="A7401" s="73">
        <v>106003</v>
      </c>
      <c r="B7401" s="74" t="s">
        <v>36734</v>
      </c>
      <c r="C7401" s="73" t="s">
        <v>59</v>
      </c>
      <c r="D7401" s="75">
        <v>184.7</v>
      </c>
      <c r="E7401" s="75">
        <v>180.1</v>
      </c>
      <c r="F7401" s="73" t="s">
        <v>17</v>
      </c>
    </row>
    <row r="7402" spans="1:6" ht="38.25" x14ac:dyDescent="0.25">
      <c r="A7402" s="73">
        <v>106004</v>
      </c>
      <c r="B7402" s="74" t="s">
        <v>31496</v>
      </c>
      <c r="C7402" s="73" t="s">
        <v>59</v>
      </c>
      <c r="D7402" s="75">
        <v>185.74</v>
      </c>
      <c r="E7402" s="75">
        <v>177.84</v>
      </c>
      <c r="F7402" s="73" t="s">
        <v>17</v>
      </c>
    </row>
    <row r="7403" spans="1:6" ht="38.25" x14ac:dyDescent="0.25">
      <c r="A7403" s="73">
        <v>106005</v>
      </c>
      <c r="B7403" s="74" t="s">
        <v>31497</v>
      </c>
      <c r="C7403" s="73" t="s">
        <v>59</v>
      </c>
      <c r="D7403" s="75">
        <v>219.62</v>
      </c>
      <c r="E7403" s="75">
        <v>210.26</v>
      </c>
      <c r="F7403" s="73" t="s">
        <v>17</v>
      </c>
    </row>
    <row r="7404" spans="1:6" ht="38.25" x14ac:dyDescent="0.25">
      <c r="A7404" s="73">
        <v>106006</v>
      </c>
      <c r="B7404" s="74" t="s">
        <v>31498</v>
      </c>
      <c r="C7404" s="73" t="s">
        <v>59</v>
      </c>
      <c r="D7404" s="75">
        <v>261.47000000000003</v>
      </c>
      <c r="E7404" s="75">
        <v>250.33</v>
      </c>
      <c r="F7404" s="73" t="s">
        <v>17</v>
      </c>
    </row>
    <row r="7405" spans="1:6" ht="38.25" x14ac:dyDescent="0.25">
      <c r="A7405" s="73">
        <v>106007</v>
      </c>
      <c r="B7405" s="74" t="s">
        <v>31499</v>
      </c>
      <c r="C7405" s="73" t="s">
        <v>59</v>
      </c>
      <c r="D7405" s="75">
        <v>298.01</v>
      </c>
      <c r="E7405" s="75">
        <v>285.3</v>
      </c>
      <c r="F7405" s="73" t="s">
        <v>17</v>
      </c>
    </row>
    <row r="7406" spans="1:6" ht="38.25" x14ac:dyDescent="0.25">
      <c r="A7406" s="73">
        <v>106008</v>
      </c>
      <c r="B7406" s="74" t="s">
        <v>31500</v>
      </c>
      <c r="C7406" s="73" t="s">
        <v>59</v>
      </c>
      <c r="D7406" s="75">
        <v>334.55</v>
      </c>
      <c r="E7406" s="75">
        <v>320.27999999999997</v>
      </c>
      <c r="F7406" s="73" t="s">
        <v>17</v>
      </c>
    </row>
    <row r="7407" spans="1:6" ht="38.25" x14ac:dyDescent="0.25">
      <c r="A7407" s="73">
        <v>106009</v>
      </c>
      <c r="B7407" s="74" t="s">
        <v>31501</v>
      </c>
      <c r="C7407" s="73" t="s">
        <v>59</v>
      </c>
      <c r="D7407" s="75">
        <v>412.95</v>
      </c>
      <c r="E7407" s="75">
        <v>395.3</v>
      </c>
      <c r="F7407" s="73" t="s">
        <v>17</v>
      </c>
    </row>
    <row r="7408" spans="1:6" ht="38.25" x14ac:dyDescent="0.25">
      <c r="A7408" s="73">
        <v>106010</v>
      </c>
      <c r="B7408" s="74" t="s">
        <v>31502</v>
      </c>
      <c r="C7408" s="73" t="s">
        <v>59</v>
      </c>
      <c r="D7408" s="75">
        <v>483.37</v>
      </c>
      <c r="E7408" s="75">
        <v>462.69</v>
      </c>
      <c r="F7408" s="73" t="s">
        <v>17</v>
      </c>
    </row>
    <row r="7409" spans="1:6" ht="38.25" x14ac:dyDescent="0.25">
      <c r="A7409" s="73">
        <v>106011</v>
      </c>
      <c r="B7409" s="74" t="s">
        <v>31503</v>
      </c>
      <c r="C7409" s="73" t="s">
        <v>59</v>
      </c>
      <c r="D7409" s="75">
        <v>876.67</v>
      </c>
      <c r="E7409" s="75">
        <v>846.93</v>
      </c>
      <c r="F7409" s="73" t="s">
        <v>17</v>
      </c>
    </row>
    <row r="7410" spans="1:6" ht="38.25" x14ac:dyDescent="0.25">
      <c r="A7410" s="73">
        <v>106012</v>
      </c>
      <c r="B7410" s="74" t="s">
        <v>31504</v>
      </c>
      <c r="C7410" s="73" t="s">
        <v>59</v>
      </c>
      <c r="D7410" s="75">
        <v>967.01</v>
      </c>
      <c r="E7410" s="75">
        <v>934.69</v>
      </c>
      <c r="F7410" s="73" t="s">
        <v>17</v>
      </c>
    </row>
    <row r="7411" spans="1:6" ht="38.25" x14ac:dyDescent="0.25">
      <c r="A7411" s="73">
        <v>106013</v>
      </c>
      <c r="B7411" s="74" t="s">
        <v>31505</v>
      </c>
      <c r="C7411" s="73" t="s">
        <v>59</v>
      </c>
      <c r="D7411" s="75">
        <v>1094.53</v>
      </c>
      <c r="E7411" s="75">
        <v>1057.01</v>
      </c>
      <c r="F7411" s="73" t="s">
        <v>17</v>
      </c>
    </row>
    <row r="7412" spans="1:6" ht="38.25" x14ac:dyDescent="0.25">
      <c r="A7412" s="73">
        <v>106014</v>
      </c>
      <c r="B7412" s="74" t="s">
        <v>31506</v>
      </c>
      <c r="C7412" s="73" t="s">
        <v>59</v>
      </c>
      <c r="D7412" s="75">
        <v>1241.02</v>
      </c>
      <c r="E7412" s="75">
        <v>1202.18</v>
      </c>
      <c r="F7412" s="73" t="s">
        <v>17</v>
      </c>
    </row>
    <row r="7413" spans="1:6" ht="38.25" x14ac:dyDescent="0.25">
      <c r="A7413" s="73">
        <v>106015</v>
      </c>
      <c r="B7413" s="74" t="s">
        <v>31507</v>
      </c>
      <c r="C7413" s="73" t="s">
        <v>59</v>
      </c>
      <c r="D7413" s="75">
        <v>1481.16</v>
      </c>
      <c r="E7413" s="75">
        <v>1433.29</v>
      </c>
      <c r="F7413" s="73" t="s">
        <v>17</v>
      </c>
    </row>
    <row r="7414" spans="1:6" ht="38.25" x14ac:dyDescent="0.25">
      <c r="A7414" s="73">
        <v>106016</v>
      </c>
      <c r="B7414" s="74" t="s">
        <v>31508</v>
      </c>
      <c r="C7414" s="73" t="s">
        <v>59</v>
      </c>
      <c r="D7414" s="75">
        <v>1736.09</v>
      </c>
      <c r="E7414" s="75">
        <v>1678.79</v>
      </c>
      <c r="F7414" s="73" t="s">
        <v>17</v>
      </c>
    </row>
    <row r="7415" spans="1:6" ht="38.25" x14ac:dyDescent="0.25">
      <c r="A7415" s="73">
        <v>106034</v>
      </c>
      <c r="B7415" s="74" t="s">
        <v>31509</v>
      </c>
      <c r="C7415" s="73" t="s">
        <v>59</v>
      </c>
      <c r="D7415" s="75">
        <v>138.34</v>
      </c>
      <c r="E7415" s="75">
        <v>137.93</v>
      </c>
      <c r="F7415" s="73" t="s">
        <v>17</v>
      </c>
    </row>
    <row r="7416" spans="1:6" ht="38.25" x14ac:dyDescent="0.25">
      <c r="A7416" s="73">
        <v>106104</v>
      </c>
      <c r="B7416" s="74" t="s">
        <v>5461</v>
      </c>
      <c r="C7416" s="73" t="s">
        <v>59</v>
      </c>
      <c r="D7416" s="75">
        <v>28.17</v>
      </c>
      <c r="E7416" s="75">
        <v>27.92</v>
      </c>
      <c r="F7416" s="73" t="s">
        <v>17</v>
      </c>
    </row>
    <row r="7417" spans="1:6" ht="38.25" x14ac:dyDescent="0.25">
      <c r="A7417" s="73">
        <v>106105</v>
      </c>
      <c r="B7417" s="74" t="s">
        <v>5486</v>
      </c>
      <c r="C7417" s="73" t="s">
        <v>59</v>
      </c>
      <c r="D7417" s="75">
        <v>27.6</v>
      </c>
      <c r="E7417" s="75">
        <v>27.4</v>
      </c>
      <c r="F7417" s="73" t="s">
        <v>17</v>
      </c>
    </row>
    <row r="7418" spans="1:6" ht="38.25" x14ac:dyDescent="0.25">
      <c r="A7418" s="73">
        <v>106106</v>
      </c>
      <c r="B7418" s="74" t="s">
        <v>5521</v>
      </c>
      <c r="C7418" s="73" t="s">
        <v>59</v>
      </c>
      <c r="D7418" s="75">
        <v>52.94</v>
      </c>
      <c r="E7418" s="75">
        <v>52.66</v>
      </c>
      <c r="F7418" s="73" t="s">
        <v>17</v>
      </c>
    </row>
    <row r="7419" spans="1:6" ht="38.25" x14ac:dyDescent="0.25">
      <c r="A7419" s="73">
        <v>106107</v>
      </c>
      <c r="B7419" s="74" t="s">
        <v>872</v>
      </c>
      <c r="C7419" s="73" t="s">
        <v>59</v>
      </c>
      <c r="D7419" s="75">
        <v>52.26</v>
      </c>
      <c r="E7419" s="75">
        <v>52.03</v>
      </c>
      <c r="F7419" s="73" t="s">
        <v>17</v>
      </c>
    </row>
    <row r="7420" spans="1:6" ht="38.25" x14ac:dyDescent="0.25">
      <c r="A7420" s="73">
        <v>106108</v>
      </c>
      <c r="B7420" s="74" t="s">
        <v>5522</v>
      </c>
      <c r="C7420" s="73" t="s">
        <v>59</v>
      </c>
      <c r="D7420" s="75">
        <v>86.53</v>
      </c>
      <c r="E7420" s="75">
        <v>86.2</v>
      </c>
      <c r="F7420" s="73" t="s">
        <v>17</v>
      </c>
    </row>
    <row r="7421" spans="1:6" ht="38.25" x14ac:dyDescent="0.25">
      <c r="A7421" s="73">
        <v>106109</v>
      </c>
      <c r="B7421" s="74" t="s">
        <v>5523</v>
      </c>
      <c r="C7421" s="73" t="s">
        <v>59</v>
      </c>
      <c r="D7421" s="75">
        <v>85.75</v>
      </c>
      <c r="E7421" s="75">
        <v>85.48</v>
      </c>
      <c r="F7421" s="73" t="s">
        <v>17</v>
      </c>
    </row>
    <row r="7422" spans="1:6" ht="25.5" x14ac:dyDescent="0.25">
      <c r="A7422" s="73">
        <v>536</v>
      </c>
      <c r="B7422" s="74" t="s">
        <v>6941</v>
      </c>
      <c r="C7422" s="73" t="s">
        <v>852</v>
      </c>
      <c r="D7422" s="75">
        <v>30.33</v>
      </c>
      <c r="E7422" s="75">
        <v>30.33</v>
      </c>
      <c r="F7422" s="73" t="s">
        <v>17</v>
      </c>
    </row>
    <row r="7423" spans="1:6" ht="38.25" x14ac:dyDescent="0.25">
      <c r="A7423" s="73">
        <v>599</v>
      </c>
      <c r="B7423" s="74" t="s">
        <v>6942</v>
      </c>
      <c r="C7423" s="73" t="s">
        <v>852</v>
      </c>
      <c r="D7423" s="75">
        <v>601.44000000000005</v>
      </c>
      <c r="E7423" s="75">
        <v>601.44000000000005</v>
      </c>
      <c r="F7423" s="73" t="s">
        <v>17</v>
      </c>
    </row>
    <row r="7424" spans="1:6" ht="25.5" x14ac:dyDescent="0.25">
      <c r="A7424" s="73">
        <v>652</v>
      </c>
      <c r="B7424" s="74" t="s">
        <v>6943</v>
      </c>
      <c r="C7424" s="73" t="s">
        <v>852</v>
      </c>
      <c r="D7424" s="75">
        <v>192.36</v>
      </c>
      <c r="E7424" s="75">
        <v>192.36</v>
      </c>
      <c r="F7424" s="73" t="s">
        <v>17</v>
      </c>
    </row>
    <row r="7425" spans="1:6" ht="25.5" x14ac:dyDescent="0.25">
      <c r="A7425" s="73">
        <v>674</v>
      </c>
      <c r="B7425" s="74" t="s">
        <v>6944</v>
      </c>
      <c r="C7425" s="73" t="s">
        <v>852</v>
      </c>
      <c r="D7425" s="75">
        <v>85.49</v>
      </c>
      <c r="E7425" s="75">
        <v>85.49</v>
      </c>
      <c r="F7425" s="73" t="s">
        <v>17</v>
      </c>
    </row>
    <row r="7426" spans="1:6" ht="25.5" x14ac:dyDescent="0.25">
      <c r="A7426" s="73">
        <v>679</v>
      </c>
      <c r="B7426" s="74" t="s">
        <v>6945</v>
      </c>
      <c r="C7426" s="73" t="s">
        <v>852</v>
      </c>
      <c r="D7426" s="75">
        <v>111.74</v>
      </c>
      <c r="E7426" s="75">
        <v>111.74</v>
      </c>
      <c r="F7426" s="73" t="s">
        <v>17</v>
      </c>
    </row>
    <row r="7427" spans="1:6" ht="25.5" x14ac:dyDescent="0.25">
      <c r="A7427" s="73">
        <v>695</v>
      </c>
      <c r="B7427" s="74" t="s">
        <v>6946</v>
      </c>
      <c r="C7427" s="73" t="s">
        <v>852</v>
      </c>
      <c r="D7427" s="75">
        <v>78.3</v>
      </c>
      <c r="E7427" s="75">
        <v>78.3</v>
      </c>
      <c r="F7427" s="73" t="s">
        <v>17</v>
      </c>
    </row>
    <row r="7428" spans="1:6" ht="25.5" x14ac:dyDescent="0.25">
      <c r="A7428" s="73">
        <v>711</v>
      </c>
      <c r="B7428" s="74" t="s">
        <v>6947</v>
      </c>
      <c r="C7428" s="73" t="s">
        <v>852</v>
      </c>
      <c r="D7428" s="75">
        <v>70.45</v>
      </c>
      <c r="E7428" s="75">
        <v>70.45</v>
      </c>
      <c r="F7428" s="73" t="s">
        <v>17</v>
      </c>
    </row>
    <row r="7429" spans="1:6" ht="25.5" x14ac:dyDescent="0.25">
      <c r="A7429" s="73">
        <v>712</v>
      </c>
      <c r="B7429" s="74" t="s">
        <v>6948</v>
      </c>
      <c r="C7429" s="73" t="s">
        <v>852</v>
      </c>
      <c r="D7429" s="75">
        <v>84.54</v>
      </c>
      <c r="E7429" s="75">
        <v>84.54</v>
      </c>
      <c r="F7429" s="73" t="s">
        <v>17</v>
      </c>
    </row>
    <row r="7430" spans="1:6" ht="25.5" x14ac:dyDescent="0.25">
      <c r="A7430" s="73">
        <v>1287</v>
      </c>
      <c r="B7430" s="74" t="s">
        <v>6949</v>
      </c>
      <c r="C7430" s="73" t="s">
        <v>852</v>
      </c>
      <c r="D7430" s="75">
        <v>32.6</v>
      </c>
      <c r="E7430" s="75">
        <v>32.6</v>
      </c>
      <c r="F7430" s="73" t="s">
        <v>17</v>
      </c>
    </row>
    <row r="7431" spans="1:6" ht="25.5" x14ac:dyDescent="0.25">
      <c r="A7431" s="73">
        <v>1292</v>
      </c>
      <c r="B7431" s="74" t="s">
        <v>6950</v>
      </c>
      <c r="C7431" s="73" t="s">
        <v>852</v>
      </c>
      <c r="D7431" s="75">
        <v>40.729999999999997</v>
      </c>
      <c r="E7431" s="75">
        <v>40.729999999999997</v>
      </c>
      <c r="F7431" s="73" t="s">
        <v>17</v>
      </c>
    </row>
    <row r="7432" spans="1:6" ht="25.5" x14ac:dyDescent="0.25">
      <c r="A7432" s="73">
        <v>1345</v>
      </c>
      <c r="B7432" s="74" t="s">
        <v>6951</v>
      </c>
      <c r="C7432" s="73" t="s">
        <v>852</v>
      </c>
      <c r="D7432" s="75">
        <v>88.3</v>
      </c>
      <c r="E7432" s="75">
        <v>88.3</v>
      </c>
      <c r="F7432" s="73" t="s">
        <v>17</v>
      </c>
    </row>
    <row r="7433" spans="1:6" ht="25.5" x14ac:dyDescent="0.25">
      <c r="A7433" s="73">
        <v>1346</v>
      </c>
      <c r="B7433" s="74" t="s">
        <v>6952</v>
      </c>
      <c r="C7433" s="73" t="s">
        <v>852</v>
      </c>
      <c r="D7433" s="75">
        <v>51.36</v>
      </c>
      <c r="E7433" s="75">
        <v>51.36</v>
      </c>
      <c r="F7433" s="73" t="s">
        <v>17</v>
      </c>
    </row>
    <row r="7434" spans="1:6" ht="25.5" x14ac:dyDescent="0.25">
      <c r="A7434" s="73">
        <v>1347</v>
      </c>
      <c r="B7434" s="74" t="s">
        <v>6953</v>
      </c>
      <c r="C7434" s="73" t="s">
        <v>852</v>
      </c>
      <c r="D7434" s="75">
        <v>63.64</v>
      </c>
      <c r="E7434" s="75">
        <v>63.64</v>
      </c>
      <c r="F7434" s="73" t="s">
        <v>17</v>
      </c>
    </row>
    <row r="7435" spans="1:6" ht="25.5" x14ac:dyDescent="0.25">
      <c r="A7435" s="73">
        <v>1355</v>
      </c>
      <c r="B7435" s="74" t="s">
        <v>6954</v>
      </c>
      <c r="C7435" s="73" t="s">
        <v>852</v>
      </c>
      <c r="D7435" s="75">
        <v>42.47</v>
      </c>
      <c r="E7435" s="75">
        <v>42.47</v>
      </c>
      <c r="F7435" s="73" t="s">
        <v>17</v>
      </c>
    </row>
    <row r="7436" spans="1:6" ht="25.5" x14ac:dyDescent="0.25">
      <c r="A7436" s="73">
        <v>1358</v>
      </c>
      <c r="B7436" s="74" t="s">
        <v>6955</v>
      </c>
      <c r="C7436" s="73" t="s">
        <v>852</v>
      </c>
      <c r="D7436" s="75">
        <v>52.14</v>
      </c>
      <c r="E7436" s="75">
        <v>52.14</v>
      </c>
      <c r="F7436" s="73" t="s">
        <v>17</v>
      </c>
    </row>
    <row r="7437" spans="1:6" ht="25.5" x14ac:dyDescent="0.25">
      <c r="A7437" s="73">
        <v>1360</v>
      </c>
      <c r="B7437" s="74" t="s">
        <v>6956</v>
      </c>
      <c r="C7437" s="73" t="s">
        <v>852</v>
      </c>
      <c r="D7437" s="75">
        <v>46.9</v>
      </c>
      <c r="E7437" s="75">
        <v>46.9</v>
      </c>
      <c r="F7437" s="73" t="s">
        <v>17</v>
      </c>
    </row>
    <row r="7438" spans="1:6" ht="25.5" x14ac:dyDescent="0.25">
      <c r="A7438" s="73">
        <v>3275</v>
      </c>
      <c r="B7438" s="74" t="s">
        <v>6957</v>
      </c>
      <c r="C7438" s="73" t="s">
        <v>852</v>
      </c>
      <c r="D7438" s="75">
        <v>129</v>
      </c>
      <c r="E7438" s="75">
        <v>129</v>
      </c>
      <c r="F7438" s="73" t="s">
        <v>17</v>
      </c>
    </row>
    <row r="7439" spans="1:6" ht="25.5" x14ac:dyDescent="0.25">
      <c r="A7439" s="73">
        <v>3283</v>
      </c>
      <c r="B7439" s="74" t="s">
        <v>6958</v>
      </c>
      <c r="C7439" s="73" t="s">
        <v>852</v>
      </c>
      <c r="D7439" s="75">
        <v>44.95</v>
      </c>
      <c r="E7439" s="75">
        <v>44.95</v>
      </c>
      <c r="F7439" s="73" t="s">
        <v>17</v>
      </c>
    </row>
    <row r="7440" spans="1:6" ht="25.5" x14ac:dyDescent="0.25">
      <c r="A7440" s="73">
        <v>3286</v>
      </c>
      <c r="B7440" s="74" t="s">
        <v>6959</v>
      </c>
      <c r="C7440" s="73" t="s">
        <v>852</v>
      </c>
      <c r="D7440" s="75">
        <v>141.61000000000001</v>
      </c>
      <c r="E7440" s="75">
        <v>141.61000000000001</v>
      </c>
      <c r="F7440" s="73" t="s">
        <v>17</v>
      </c>
    </row>
    <row r="7441" spans="1:6" ht="25.5" x14ac:dyDescent="0.25">
      <c r="A7441" s="73">
        <v>3287</v>
      </c>
      <c r="B7441" s="74" t="s">
        <v>6960</v>
      </c>
      <c r="C7441" s="73" t="s">
        <v>852</v>
      </c>
      <c r="D7441" s="75">
        <v>214</v>
      </c>
      <c r="E7441" s="75">
        <v>214</v>
      </c>
      <c r="F7441" s="73" t="s">
        <v>17</v>
      </c>
    </row>
    <row r="7442" spans="1:6" ht="25.5" x14ac:dyDescent="0.25">
      <c r="A7442" s="73">
        <v>3322</v>
      </c>
      <c r="B7442" s="74" t="s">
        <v>6961</v>
      </c>
      <c r="C7442" s="73" t="s">
        <v>852</v>
      </c>
      <c r="D7442" s="75">
        <v>13.1</v>
      </c>
      <c r="E7442" s="75">
        <v>13.1</v>
      </c>
      <c r="F7442" s="73" t="s">
        <v>17</v>
      </c>
    </row>
    <row r="7443" spans="1:6" x14ac:dyDescent="0.25">
      <c r="A7443" s="73">
        <v>3324</v>
      </c>
      <c r="B7443" s="74" t="s">
        <v>6962</v>
      </c>
      <c r="C7443" s="73" t="s">
        <v>852</v>
      </c>
      <c r="D7443" s="75">
        <v>9.35</v>
      </c>
      <c r="E7443" s="75">
        <v>9.35</v>
      </c>
      <c r="F7443" s="73" t="s">
        <v>17</v>
      </c>
    </row>
    <row r="7444" spans="1:6" ht="51" x14ac:dyDescent="0.25">
      <c r="A7444" s="73">
        <v>3421</v>
      </c>
      <c r="B7444" s="74" t="s">
        <v>6963</v>
      </c>
      <c r="C7444" s="73" t="s">
        <v>852</v>
      </c>
      <c r="D7444" s="75">
        <v>699.47</v>
      </c>
      <c r="E7444" s="75">
        <v>699.47</v>
      </c>
      <c r="F7444" s="73" t="s">
        <v>17</v>
      </c>
    </row>
    <row r="7445" spans="1:6" ht="51" x14ac:dyDescent="0.25">
      <c r="A7445" s="73">
        <v>3423</v>
      </c>
      <c r="B7445" s="74" t="s">
        <v>6964</v>
      </c>
      <c r="C7445" s="73" t="s">
        <v>852</v>
      </c>
      <c r="D7445" s="75">
        <v>986.42</v>
      </c>
      <c r="E7445" s="75">
        <v>986.42</v>
      </c>
      <c r="F7445" s="73" t="s">
        <v>17</v>
      </c>
    </row>
    <row r="7446" spans="1:6" ht="51" x14ac:dyDescent="0.25">
      <c r="A7446" s="73">
        <v>3428</v>
      </c>
      <c r="B7446" s="74" t="s">
        <v>6965</v>
      </c>
      <c r="C7446" s="73" t="s">
        <v>852</v>
      </c>
      <c r="D7446" s="75">
        <v>933.95</v>
      </c>
      <c r="E7446" s="75">
        <v>933.95</v>
      </c>
      <c r="F7446" s="73" t="s">
        <v>17</v>
      </c>
    </row>
    <row r="7447" spans="1:6" ht="51" x14ac:dyDescent="0.25">
      <c r="A7447" s="73">
        <v>3429</v>
      </c>
      <c r="B7447" s="74" t="s">
        <v>6966</v>
      </c>
      <c r="C7447" s="73" t="s">
        <v>852</v>
      </c>
      <c r="D7447" s="75">
        <v>533.61</v>
      </c>
      <c r="E7447" s="75">
        <v>533.61</v>
      </c>
      <c r="F7447" s="73" t="s">
        <v>17</v>
      </c>
    </row>
    <row r="7448" spans="1:6" ht="51" x14ac:dyDescent="0.25">
      <c r="A7448" s="73">
        <v>3437</v>
      </c>
      <c r="B7448" s="74" t="s">
        <v>6967</v>
      </c>
      <c r="C7448" s="73" t="s">
        <v>852</v>
      </c>
      <c r="D7448" s="75">
        <v>629.63</v>
      </c>
      <c r="E7448" s="75">
        <v>629.63</v>
      </c>
      <c r="F7448" s="73" t="s">
        <v>17</v>
      </c>
    </row>
    <row r="7449" spans="1:6" x14ac:dyDescent="0.25">
      <c r="A7449" s="73">
        <v>3731</v>
      </c>
      <c r="B7449" s="74" t="s">
        <v>6968</v>
      </c>
      <c r="C7449" s="73" t="s">
        <v>852</v>
      </c>
      <c r="D7449" s="75">
        <v>82.91</v>
      </c>
      <c r="E7449" s="75">
        <v>82.91</v>
      </c>
      <c r="F7449" s="73" t="s">
        <v>17</v>
      </c>
    </row>
    <row r="7450" spans="1:6" ht="25.5" x14ac:dyDescent="0.25">
      <c r="A7450" s="73">
        <v>3733</v>
      </c>
      <c r="B7450" s="74" t="s">
        <v>6969</v>
      </c>
      <c r="C7450" s="73" t="s">
        <v>852</v>
      </c>
      <c r="D7450" s="75">
        <v>92.66</v>
      </c>
      <c r="E7450" s="75">
        <v>92.66</v>
      </c>
      <c r="F7450" s="73" t="s">
        <v>17</v>
      </c>
    </row>
    <row r="7451" spans="1:6" ht="25.5" x14ac:dyDescent="0.25">
      <c r="A7451" s="73">
        <v>3736</v>
      </c>
      <c r="B7451" s="74" t="s">
        <v>36735</v>
      </c>
      <c r="C7451" s="73" t="s">
        <v>852</v>
      </c>
      <c r="D7451" s="75">
        <v>58</v>
      </c>
      <c r="E7451" s="75">
        <v>58</v>
      </c>
      <c r="F7451" s="73" t="s">
        <v>17</v>
      </c>
    </row>
    <row r="7452" spans="1:6" ht="25.5" x14ac:dyDescent="0.25">
      <c r="A7452" s="73">
        <v>3737</v>
      </c>
      <c r="B7452" s="74" t="s">
        <v>36736</v>
      </c>
      <c r="C7452" s="73" t="s">
        <v>852</v>
      </c>
      <c r="D7452" s="75">
        <v>73.06</v>
      </c>
      <c r="E7452" s="75">
        <v>73.06</v>
      </c>
      <c r="F7452" s="73" t="s">
        <v>17</v>
      </c>
    </row>
    <row r="7453" spans="1:6" ht="25.5" x14ac:dyDescent="0.25">
      <c r="A7453" s="73">
        <v>3741</v>
      </c>
      <c r="B7453" s="74" t="s">
        <v>36737</v>
      </c>
      <c r="C7453" s="73" t="s">
        <v>852</v>
      </c>
      <c r="D7453" s="75">
        <v>60.46</v>
      </c>
      <c r="E7453" s="75">
        <v>60.46</v>
      </c>
      <c r="F7453" s="73" t="s">
        <v>17</v>
      </c>
    </row>
    <row r="7454" spans="1:6" ht="25.5" x14ac:dyDescent="0.25">
      <c r="A7454" s="73">
        <v>3742</v>
      </c>
      <c r="B7454" s="74" t="s">
        <v>6970</v>
      </c>
      <c r="C7454" s="73" t="s">
        <v>852</v>
      </c>
      <c r="D7454" s="75">
        <v>87.44</v>
      </c>
      <c r="E7454" s="75">
        <v>87.44</v>
      </c>
      <c r="F7454" s="73" t="s">
        <v>17</v>
      </c>
    </row>
    <row r="7455" spans="1:6" ht="25.5" x14ac:dyDescent="0.25">
      <c r="A7455" s="73">
        <v>3746</v>
      </c>
      <c r="B7455" s="74" t="s">
        <v>6971</v>
      </c>
      <c r="C7455" s="73" t="s">
        <v>852</v>
      </c>
      <c r="D7455" s="75">
        <v>102.1</v>
      </c>
      <c r="E7455" s="75">
        <v>102.1</v>
      </c>
      <c r="F7455" s="73" t="s">
        <v>17</v>
      </c>
    </row>
    <row r="7456" spans="1:6" x14ac:dyDescent="0.25">
      <c r="A7456" s="73">
        <v>3777</v>
      </c>
      <c r="B7456" s="74" t="s">
        <v>6972</v>
      </c>
      <c r="C7456" s="73" t="s">
        <v>852</v>
      </c>
      <c r="D7456" s="75">
        <v>2.41</v>
      </c>
      <c r="E7456" s="75">
        <v>2.41</v>
      </c>
      <c r="F7456" s="73" t="s">
        <v>17</v>
      </c>
    </row>
    <row r="7457" spans="1:6" ht="25.5" x14ac:dyDescent="0.25">
      <c r="A7457" s="73">
        <v>3993</v>
      </c>
      <c r="B7457" s="74" t="s">
        <v>6973</v>
      </c>
      <c r="C7457" s="73" t="s">
        <v>852</v>
      </c>
      <c r="D7457" s="75">
        <v>166.69</v>
      </c>
      <c r="E7457" s="75">
        <v>166.69</v>
      </c>
      <c r="F7457" s="73" t="s">
        <v>17</v>
      </c>
    </row>
    <row r="7458" spans="1:6" ht="25.5" x14ac:dyDescent="0.25">
      <c r="A7458" s="73">
        <v>4011</v>
      </c>
      <c r="B7458" s="74" t="s">
        <v>6974</v>
      </c>
      <c r="C7458" s="73" t="s">
        <v>852</v>
      </c>
      <c r="D7458" s="75">
        <v>6.7</v>
      </c>
      <c r="E7458" s="75">
        <v>6.7</v>
      </c>
      <c r="F7458" s="73" t="s">
        <v>17</v>
      </c>
    </row>
    <row r="7459" spans="1:6" ht="25.5" x14ac:dyDescent="0.25">
      <c r="A7459" s="73">
        <v>4012</v>
      </c>
      <c r="B7459" s="74" t="s">
        <v>6975</v>
      </c>
      <c r="C7459" s="73" t="s">
        <v>852</v>
      </c>
      <c r="D7459" s="75">
        <v>13.45</v>
      </c>
      <c r="E7459" s="75">
        <v>13.45</v>
      </c>
      <c r="F7459" s="73" t="s">
        <v>17</v>
      </c>
    </row>
    <row r="7460" spans="1:6" ht="25.5" x14ac:dyDescent="0.25">
      <c r="A7460" s="73">
        <v>4013</v>
      </c>
      <c r="B7460" s="74" t="s">
        <v>6976</v>
      </c>
      <c r="C7460" s="73" t="s">
        <v>852</v>
      </c>
      <c r="D7460" s="75">
        <v>6</v>
      </c>
      <c r="E7460" s="75">
        <v>6</v>
      </c>
      <c r="F7460" s="73" t="s">
        <v>17</v>
      </c>
    </row>
    <row r="7461" spans="1:6" ht="25.5" x14ac:dyDescent="0.25">
      <c r="A7461" s="73">
        <v>4014</v>
      </c>
      <c r="B7461" s="74" t="s">
        <v>6977</v>
      </c>
      <c r="C7461" s="73" t="s">
        <v>852</v>
      </c>
      <c r="D7461" s="75">
        <v>47.47</v>
      </c>
      <c r="E7461" s="75">
        <v>47.47</v>
      </c>
      <c r="F7461" s="73" t="s">
        <v>17</v>
      </c>
    </row>
    <row r="7462" spans="1:6" ht="25.5" x14ac:dyDescent="0.25">
      <c r="A7462" s="73">
        <v>4015</v>
      </c>
      <c r="B7462" s="74" t="s">
        <v>6978</v>
      </c>
      <c r="C7462" s="73" t="s">
        <v>852</v>
      </c>
      <c r="D7462" s="75">
        <v>58.29</v>
      </c>
      <c r="E7462" s="75">
        <v>58.29</v>
      </c>
      <c r="F7462" s="73" t="s">
        <v>17</v>
      </c>
    </row>
    <row r="7463" spans="1:6" ht="25.5" x14ac:dyDescent="0.25">
      <c r="A7463" s="73">
        <v>4016</v>
      </c>
      <c r="B7463" s="74" t="s">
        <v>6979</v>
      </c>
      <c r="C7463" s="73" t="s">
        <v>852</v>
      </c>
      <c r="D7463" s="75">
        <v>33.5</v>
      </c>
      <c r="E7463" s="75">
        <v>33.5</v>
      </c>
      <c r="F7463" s="73" t="s">
        <v>17</v>
      </c>
    </row>
    <row r="7464" spans="1:6" ht="25.5" x14ac:dyDescent="0.25">
      <c r="A7464" s="73">
        <v>4017</v>
      </c>
      <c r="B7464" s="74" t="s">
        <v>6980</v>
      </c>
      <c r="C7464" s="73" t="s">
        <v>852</v>
      </c>
      <c r="D7464" s="75">
        <v>84.81</v>
      </c>
      <c r="E7464" s="75">
        <v>84.81</v>
      </c>
      <c r="F7464" s="73" t="s">
        <v>17</v>
      </c>
    </row>
    <row r="7465" spans="1:6" ht="25.5" x14ac:dyDescent="0.25">
      <c r="A7465" s="73">
        <v>4018</v>
      </c>
      <c r="B7465" s="74" t="s">
        <v>6981</v>
      </c>
      <c r="C7465" s="73" t="s">
        <v>852</v>
      </c>
      <c r="D7465" s="75">
        <v>20.170000000000002</v>
      </c>
      <c r="E7465" s="75">
        <v>20.170000000000002</v>
      </c>
      <c r="F7465" s="73" t="s">
        <v>17</v>
      </c>
    </row>
    <row r="7466" spans="1:6" ht="25.5" x14ac:dyDescent="0.25">
      <c r="A7466" s="73">
        <v>4019</v>
      </c>
      <c r="B7466" s="74" t="s">
        <v>6982</v>
      </c>
      <c r="C7466" s="73" t="s">
        <v>852</v>
      </c>
      <c r="D7466" s="75">
        <v>10.039999999999999</v>
      </c>
      <c r="E7466" s="75">
        <v>10.039999999999999</v>
      </c>
      <c r="F7466" s="73" t="s">
        <v>17</v>
      </c>
    </row>
    <row r="7467" spans="1:6" ht="25.5" x14ac:dyDescent="0.25">
      <c r="A7467" s="73">
        <v>4020</v>
      </c>
      <c r="B7467" s="74" t="s">
        <v>6983</v>
      </c>
      <c r="C7467" s="73" t="s">
        <v>852</v>
      </c>
      <c r="D7467" s="75">
        <v>16.84</v>
      </c>
      <c r="E7467" s="75">
        <v>16.84</v>
      </c>
      <c r="F7467" s="73" t="s">
        <v>17</v>
      </c>
    </row>
    <row r="7468" spans="1:6" ht="25.5" x14ac:dyDescent="0.25">
      <c r="A7468" s="73">
        <v>4021</v>
      </c>
      <c r="B7468" s="74" t="s">
        <v>6984</v>
      </c>
      <c r="C7468" s="73" t="s">
        <v>852</v>
      </c>
      <c r="D7468" s="75">
        <v>8.36</v>
      </c>
      <c r="E7468" s="75">
        <v>8.36</v>
      </c>
      <c r="F7468" s="73" t="s">
        <v>17</v>
      </c>
    </row>
    <row r="7469" spans="1:6" x14ac:dyDescent="0.25">
      <c r="A7469" s="73">
        <v>4030</v>
      </c>
      <c r="B7469" s="74" t="s">
        <v>6985</v>
      </c>
      <c r="C7469" s="73" t="s">
        <v>852</v>
      </c>
      <c r="D7469" s="75">
        <v>6.22</v>
      </c>
      <c r="E7469" s="75">
        <v>6.22</v>
      </c>
      <c r="F7469" s="73" t="s">
        <v>17</v>
      </c>
    </row>
    <row r="7470" spans="1:6" x14ac:dyDescent="0.25">
      <c r="A7470" s="73">
        <v>4031</v>
      </c>
      <c r="B7470" s="74" t="s">
        <v>6986</v>
      </c>
      <c r="C7470" s="73" t="s">
        <v>852</v>
      </c>
      <c r="D7470" s="75">
        <v>29.24</v>
      </c>
      <c r="E7470" s="75">
        <v>29.24</v>
      </c>
      <c r="F7470" s="73" t="s">
        <v>17</v>
      </c>
    </row>
    <row r="7471" spans="1:6" ht="38.25" x14ac:dyDescent="0.25">
      <c r="A7471" s="73">
        <v>4396</v>
      </c>
      <c r="B7471" s="74" t="s">
        <v>6987</v>
      </c>
      <c r="C7471" s="73" t="s">
        <v>852</v>
      </c>
      <c r="D7471" s="75">
        <v>276.01</v>
      </c>
      <c r="E7471" s="75">
        <v>276.01</v>
      </c>
      <c r="F7471" s="73" t="s">
        <v>17</v>
      </c>
    </row>
    <row r="7472" spans="1:6" ht="25.5" x14ac:dyDescent="0.25">
      <c r="A7472" s="73">
        <v>4397</v>
      </c>
      <c r="B7472" s="74" t="s">
        <v>6988</v>
      </c>
      <c r="C7472" s="73" t="s">
        <v>852</v>
      </c>
      <c r="D7472" s="75">
        <v>280.61</v>
      </c>
      <c r="E7472" s="75">
        <v>280.61</v>
      </c>
      <c r="F7472" s="73" t="s">
        <v>17</v>
      </c>
    </row>
    <row r="7473" spans="1:6" ht="25.5" x14ac:dyDescent="0.25">
      <c r="A7473" s="73">
        <v>4786</v>
      </c>
      <c r="B7473" s="74" t="s">
        <v>6989</v>
      </c>
      <c r="C7473" s="73" t="s">
        <v>852</v>
      </c>
      <c r="D7473" s="75">
        <v>124.95</v>
      </c>
      <c r="E7473" s="75">
        <v>124.95</v>
      </c>
      <c r="F7473" s="73" t="s">
        <v>17</v>
      </c>
    </row>
    <row r="7474" spans="1:6" ht="25.5" x14ac:dyDescent="0.25">
      <c r="A7474" s="73">
        <v>4790</v>
      </c>
      <c r="B7474" s="74" t="s">
        <v>6990</v>
      </c>
      <c r="C7474" s="73" t="s">
        <v>852</v>
      </c>
      <c r="D7474" s="75">
        <v>100.95</v>
      </c>
      <c r="E7474" s="75">
        <v>100.95</v>
      </c>
      <c r="F7474" s="73" t="s">
        <v>17</v>
      </c>
    </row>
    <row r="7475" spans="1:6" ht="25.5" x14ac:dyDescent="0.25">
      <c r="A7475" s="73">
        <v>4792</v>
      </c>
      <c r="B7475" s="74" t="s">
        <v>6991</v>
      </c>
      <c r="C7475" s="73" t="s">
        <v>852</v>
      </c>
      <c r="D7475" s="75">
        <v>167.9</v>
      </c>
      <c r="E7475" s="75">
        <v>167.9</v>
      </c>
      <c r="F7475" s="73" t="s">
        <v>17</v>
      </c>
    </row>
    <row r="7476" spans="1:6" ht="25.5" x14ac:dyDescent="0.25">
      <c r="A7476" s="73">
        <v>4794</v>
      </c>
      <c r="B7476" s="74" t="s">
        <v>6992</v>
      </c>
      <c r="C7476" s="73" t="s">
        <v>852</v>
      </c>
      <c r="D7476" s="75">
        <v>357.67</v>
      </c>
      <c r="E7476" s="75">
        <v>357.67</v>
      </c>
      <c r="F7476" s="73" t="s">
        <v>17</v>
      </c>
    </row>
    <row r="7477" spans="1:6" ht="25.5" x14ac:dyDescent="0.25">
      <c r="A7477" s="73">
        <v>4795</v>
      </c>
      <c r="B7477" s="74" t="s">
        <v>6993</v>
      </c>
      <c r="C7477" s="73" t="s">
        <v>852</v>
      </c>
      <c r="D7477" s="75">
        <v>348.17</v>
      </c>
      <c r="E7477" s="75">
        <v>348.17</v>
      </c>
      <c r="F7477" s="73" t="s">
        <v>17</v>
      </c>
    </row>
    <row r="7478" spans="1:6" ht="25.5" x14ac:dyDescent="0.25">
      <c r="A7478" s="73">
        <v>4796</v>
      </c>
      <c r="B7478" s="74" t="s">
        <v>6994</v>
      </c>
      <c r="C7478" s="73" t="s">
        <v>852</v>
      </c>
      <c r="D7478" s="75">
        <v>217.24</v>
      </c>
      <c r="E7478" s="75">
        <v>217.24</v>
      </c>
      <c r="F7478" s="73" t="s">
        <v>17</v>
      </c>
    </row>
    <row r="7479" spans="1:6" ht="25.5" x14ac:dyDescent="0.25">
      <c r="A7479" s="73">
        <v>4800</v>
      </c>
      <c r="B7479" s="74" t="s">
        <v>6995</v>
      </c>
      <c r="C7479" s="73" t="s">
        <v>852</v>
      </c>
      <c r="D7479" s="75">
        <v>59.74</v>
      </c>
      <c r="E7479" s="75">
        <v>59.74</v>
      </c>
      <c r="F7479" s="73" t="s">
        <v>17</v>
      </c>
    </row>
    <row r="7480" spans="1:6" x14ac:dyDescent="0.25">
      <c r="A7480" s="73">
        <v>4801</v>
      </c>
      <c r="B7480" s="74" t="s">
        <v>6996</v>
      </c>
      <c r="C7480" s="73" t="s">
        <v>852</v>
      </c>
      <c r="D7480" s="75">
        <v>78.53</v>
      </c>
      <c r="E7480" s="75">
        <v>78.53</v>
      </c>
      <c r="F7480" s="73" t="s">
        <v>17</v>
      </c>
    </row>
    <row r="7481" spans="1:6" ht="25.5" x14ac:dyDescent="0.25">
      <c r="A7481" s="73">
        <v>4812</v>
      </c>
      <c r="B7481" s="74" t="s">
        <v>6997</v>
      </c>
      <c r="C7481" s="73" t="s">
        <v>852</v>
      </c>
      <c r="D7481" s="75">
        <v>12.08</v>
      </c>
      <c r="E7481" s="75">
        <v>12.08</v>
      </c>
      <c r="F7481" s="73" t="s">
        <v>17</v>
      </c>
    </row>
    <row r="7482" spans="1:6" ht="25.5" x14ac:dyDescent="0.25">
      <c r="A7482" s="73">
        <v>4813</v>
      </c>
      <c r="B7482" s="74" t="s">
        <v>6998</v>
      </c>
      <c r="C7482" s="73" t="s">
        <v>852</v>
      </c>
      <c r="D7482" s="75">
        <v>439.5</v>
      </c>
      <c r="E7482" s="75">
        <v>439.5</v>
      </c>
      <c r="F7482" s="73" t="s">
        <v>17</v>
      </c>
    </row>
    <row r="7483" spans="1:6" ht="25.5" x14ac:dyDescent="0.25">
      <c r="A7483" s="73">
        <v>4818</v>
      </c>
      <c r="B7483" s="74" t="s">
        <v>6999</v>
      </c>
      <c r="C7483" s="73" t="s">
        <v>852</v>
      </c>
      <c r="D7483" s="75">
        <v>324.48</v>
      </c>
      <c r="E7483" s="75">
        <v>324.48</v>
      </c>
      <c r="F7483" s="73" t="s">
        <v>17</v>
      </c>
    </row>
    <row r="7484" spans="1:6" ht="25.5" x14ac:dyDescent="0.25">
      <c r="A7484" s="73">
        <v>4822</v>
      </c>
      <c r="B7484" s="74" t="s">
        <v>7000</v>
      </c>
      <c r="C7484" s="73" t="s">
        <v>852</v>
      </c>
      <c r="D7484" s="75">
        <v>315.68</v>
      </c>
      <c r="E7484" s="75">
        <v>315.68</v>
      </c>
      <c r="F7484" s="73" t="s">
        <v>17</v>
      </c>
    </row>
    <row r="7485" spans="1:6" ht="25.5" x14ac:dyDescent="0.25">
      <c r="A7485" s="73">
        <v>4910</v>
      </c>
      <c r="B7485" s="74" t="s">
        <v>7001</v>
      </c>
      <c r="C7485" s="73" t="s">
        <v>852</v>
      </c>
      <c r="D7485" s="75">
        <v>455.68</v>
      </c>
      <c r="E7485" s="75">
        <v>455.68</v>
      </c>
      <c r="F7485" s="73" t="s">
        <v>17</v>
      </c>
    </row>
    <row r="7486" spans="1:6" ht="25.5" x14ac:dyDescent="0.25">
      <c r="A7486" s="73">
        <v>4911</v>
      </c>
      <c r="B7486" s="74" t="s">
        <v>7002</v>
      </c>
      <c r="C7486" s="73" t="s">
        <v>852</v>
      </c>
      <c r="D7486" s="75">
        <v>332.64</v>
      </c>
      <c r="E7486" s="75">
        <v>332.64</v>
      </c>
      <c r="F7486" s="73" t="s">
        <v>17</v>
      </c>
    </row>
    <row r="7487" spans="1:6" ht="25.5" x14ac:dyDescent="0.25">
      <c r="A7487" s="73">
        <v>4930</v>
      </c>
      <c r="B7487" s="74" t="s">
        <v>7003</v>
      </c>
      <c r="C7487" s="73" t="s">
        <v>852</v>
      </c>
      <c r="D7487" s="75">
        <v>523.95000000000005</v>
      </c>
      <c r="E7487" s="75">
        <v>523.95000000000005</v>
      </c>
      <c r="F7487" s="73" t="s">
        <v>17</v>
      </c>
    </row>
    <row r="7488" spans="1:6" ht="38.25" x14ac:dyDescent="0.25">
      <c r="A7488" s="73">
        <v>4943</v>
      </c>
      <c r="B7488" s="74" t="s">
        <v>7004</v>
      </c>
      <c r="C7488" s="73" t="s">
        <v>852</v>
      </c>
      <c r="D7488" s="75">
        <v>678.85</v>
      </c>
      <c r="E7488" s="75">
        <v>678.85</v>
      </c>
      <c r="F7488" s="73" t="s">
        <v>17</v>
      </c>
    </row>
    <row r="7489" spans="1:6" ht="25.5" x14ac:dyDescent="0.25">
      <c r="A7489" s="73">
        <v>4944</v>
      </c>
      <c r="B7489" s="74" t="s">
        <v>31510</v>
      </c>
      <c r="C7489" s="73" t="s">
        <v>852</v>
      </c>
      <c r="D7489" s="75">
        <v>1014.89</v>
      </c>
      <c r="E7489" s="75">
        <v>1014.89</v>
      </c>
      <c r="F7489" s="73" t="s">
        <v>17</v>
      </c>
    </row>
    <row r="7490" spans="1:6" ht="25.5" x14ac:dyDescent="0.25">
      <c r="A7490" s="73">
        <v>4948</v>
      </c>
      <c r="B7490" s="74" t="s">
        <v>7005</v>
      </c>
      <c r="C7490" s="73" t="s">
        <v>852</v>
      </c>
      <c r="D7490" s="75">
        <v>501.59</v>
      </c>
      <c r="E7490" s="75">
        <v>501.59</v>
      </c>
      <c r="F7490" s="73" t="s">
        <v>17</v>
      </c>
    </row>
    <row r="7491" spans="1:6" ht="25.5" x14ac:dyDescent="0.25">
      <c r="A7491" s="73">
        <v>4969</v>
      </c>
      <c r="B7491" s="74" t="s">
        <v>7006</v>
      </c>
      <c r="C7491" s="73" t="s">
        <v>852</v>
      </c>
      <c r="D7491" s="75">
        <v>655.81</v>
      </c>
      <c r="E7491" s="75">
        <v>655.81</v>
      </c>
      <c r="F7491" s="73" t="s">
        <v>17</v>
      </c>
    </row>
    <row r="7492" spans="1:6" ht="25.5" x14ac:dyDescent="0.25">
      <c r="A7492" s="73">
        <v>4977</v>
      </c>
      <c r="B7492" s="74" t="s">
        <v>7007</v>
      </c>
      <c r="C7492" s="73" t="s">
        <v>852</v>
      </c>
      <c r="D7492" s="75">
        <v>463.7</v>
      </c>
      <c r="E7492" s="75">
        <v>463.7</v>
      </c>
      <c r="F7492" s="73" t="s">
        <v>17</v>
      </c>
    </row>
    <row r="7493" spans="1:6" ht="38.25" x14ac:dyDescent="0.25">
      <c r="A7493" s="73">
        <v>4998</v>
      </c>
      <c r="B7493" s="74" t="s">
        <v>7008</v>
      </c>
      <c r="C7493" s="73" t="s">
        <v>852</v>
      </c>
      <c r="D7493" s="75">
        <v>942.31</v>
      </c>
      <c r="E7493" s="75">
        <v>942.31</v>
      </c>
      <c r="F7493" s="73" t="s">
        <v>17</v>
      </c>
    </row>
    <row r="7494" spans="1:6" ht="25.5" x14ac:dyDescent="0.25">
      <c r="A7494" s="73">
        <v>5002</v>
      </c>
      <c r="B7494" s="74" t="s">
        <v>7009</v>
      </c>
      <c r="C7494" s="73" t="s">
        <v>852</v>
      </c>
      <c r="D7494" s="75">
        <v>686.92</v>
      </c>
      <c r="E7494" s="75">
        <v>686.92</v>
      </c>
      <c r="F7494" s="73" t="s">
        <v>17</v>
      </c>
    </row>
    <row r="7495" spans="1:6" ht="25.5" x14ac:dyDescent="0.25">
      <c r="A7495" s="73">
        <v>5028</v>
      </c>
      <c r="B7495" s="74" t="s">
        <v>7010</v>
      </c>
      <c r="C7495" s="73" t="s">
        <v>852</v>
      </c>
      <c r="D7495" s="75">
        <v>1134.5999999999999</v>
      </c>
      <c r="E7495" s="75">
        <v>1134.5999999999999</v>
      </c>
      <c r="F7495" s="73" t="s">
        <v>17</v>
      </c>
    </row>
    <row r="7496" spans="1:6" ht="25.5" x14ac:dyDescent="0.25">
      <c r="A7496" s="73">
        <v>5031</v>
      </c>
      <c r="B7496" s="74" t="s">
        <v>7011</v>
      </c>
      <c r="C7496" s="73" t="s">
        <v>852</v>
      </c>
      <c r="D7496" s="75">
        <v>239</v>
      </c>
      <c r="E7496" s="75">
        <v>239</v>
      </c>
      <c r="F7496" s="73" t="s">
        <v>17</v>
      </c>
    </row>
    <row r="7497" spans="1:6" ht="25.5" x14ac:dyDescent="0.25">
      <c r="A7497" s="73">
        <v>7155</v>
      </c>
      <c r="B7497" s="74" t="s">
        <v>7012</v>
      </c>
      <c r="C7497" s="73" t="s">
        <v>852</v>
      </c>
      <c r="D7497" s="75">
        <v>18.14</v>
      </c>
      <c r="E7497" s="75">
        <v>18.14</v>
      </c>
      <c r="F7497" s="73" t="s">
        <v>17</v>
      </c>
    </row>
    <row r="7498" spans="1:6" ht="25.5" x14ac:dyDescent="0.25">
      <c r="A7498" s="73">
        <v>7156</v>
      </c>
      <c r="B7498" s="74" t="s">
        <v>7013</v>
      </c>
      <c r="C7498" s="73" t="s">
        <v>852</v>
      </c>
      <c r="D7498" s="75">
        <v>26.03</v>
      </c>
      <c r="E7498" s="75">
        <v>26.03</v>
      </c>
      <c r="F7498" s="73" t="s">
        <v>17</v>
      </c>
    </row>
    <row r="7499" spans="1:6" ht="25.5" x14ac:dyDescent="0.25">
      <c r="A7499" s="73">
        <v>7158</v>
      </c>
      <c r="B7499" s="74" t="s">
        <v>7014</v>
      </c>
      <c r="C7499" s="73" t="s">
        <v>852</v>
      </c>
      <c r="D7499" s="75">
        <v>32.82</v>
      </c>
      <c r="E7499" s="75">
        <v>32.82</v>
      </c>
      <c r="F7499" s="73" t="s">
        <v>17</v>
      </c>
    </row>
    <row r="7500" spans="1:6" x14ac:dyDescent="0.25">
      <c r="A7500" s="73">
        <v>7161</v>
      </c>
      <c r="B7500" s="74" t="s">
        <v>7015</v>
      </c>
      <c r="C7500" s="73" t="s">
        <v>852</v>
      </c>
      <c r="D7500" s="75">
        <v>4.6100000000000003</v>
      </c>
      <c r="E7500" s="75">
        <v>4.6100000000000003</v>
      </c>
      <c r="F7500" s="73" t="s">
        <v>17</v>
      </c>
    </row>
    <row r="7501" spans="1:6" ht="25.5" x14ac:dyDescent="0.25">
      <c r="A7501" s="73">
        <v>7162</v>
      </c>
      <c r="B7501" s="74" t="s">
        <v>7016</v>
      </c>
      <c r="C7501" s="73" t="s">
        <v>852</v>
      </c>
      <c r="D7501" s="75">
        <v>51.36</v>
      </c>
      <c r="E7501" s="75">
        <v>51.36</v>
      </c>
      <c r="F7501" s="73" t="s">
        <v>17</v>
      </c>
    </row>
    <row r="7502" spans="1:6" x14ac:dyDescent="0.25">
      <c r="A7502" s="73">
        <v>7164</v>
      </c>
      <c r="B7502" s="74" t="s">
        <v>7017</v>
      </c>
      <c r="C7502" s="73" t="s">
        <v>852</v>
      </c>
      <c r="D7502" s="75">
        <v>37.07</v>
      </c>
      <c r="E7502" s="75">
        <v>37.07</v>
      </c>
      <c r="F7502" s="73" t="s">
        <v>17</v>
      </c>
    </row>
    <row r="7503" spans="1:6" ht="25.5" x14ac:dyDescent="0.25">
      <c r="A7503" s="73">
        <v>7167</v>
      </c>
      <c r="B7503" s="74" t="s">
        <v>7018</v>
      </c>
      <c r="C7503" s="73" t="s">
        <v>852</v>
      </c>
      <c r="D7503" s="75">
        <v>22.33</v>
      </c>
      <c r="E7503" s="75">
        <v>22.33</v>
      </c>
      <c r="F7503" s="73" t="s">
        <v>17</v>
      </c>
    </row>
    <row r="7504" spans="1:6" ht="25.5" x14ac:dyDescent="0.25">
      <c r="A7504" s="73">
        <v>7170</v>
      </c>
      <c r="B7504" s="74" t="s">
        <v>7019</v>
      </c>
      <c r="C7504" s="73" t="s">
        <v>852</v>
      </c>
      <c r="D7504" s="75">
        <v>2.11</v>
      </c>
      <c r="E7504" s="75">
        <v>2.11</v>
      </c>
      <c r="F7504" s="73" t="s">
        <v>17</v>
      </c>
    </row>
    <row r="7505" spans="1:6" ht="25.5" x14ac:dyDescent="0.25">
      <c r="A7505" s="73">
        <v>7184</v>
      </c>
      <c r="B7505" s="74" t="s">
        <v>7020</v>
      </c>
      <c r="C7505" s="73" t="s">
        <v>852</v>
      </c>
      <c r="D7505" s="75">
        <v>39.44</v>
      </c>
      <c r="E7505" s="75">
        <v>39.44</v>
      </c>
      <c r="F7505" s="73" t="s">
        <v>17</v>
      </c>
    </row>
    <row r="7506" spans="1:6" x14ac:dyDescent="0.25">
      <c r="A7506" s="73">
        <v>7194</v>
      </c>
      <c r="B7506" s="74" t="s">
        <v>7021</v>
      </c>
      <c r="C7506" s="73" t="s">
        <v>852</v>
      </c>
      <c r="D7506" s="75">
        <v>22.68</v>
      </c>
      <c r="E7506" s="75">
        <v>22.68</v>
      </c>
      <c r="F7506" s="73" t="s">
        <v>17</v>
      </c>
    </row>
    <row r="7507" spans="1:6" x14ac:dyDescent="0.25">
      <c r="A7507" s="73">
        <v>7213</v>
      </c>
      <c r="B7507" s="74" t="s">
        <v>7022</v>
      </c>
      <c r="C7507" s="73" t="s">
        <v>852</v>
      </c>
      <c r="D7507" s="75">
        <v>15.38</v>
      </c>
      <c r="E7507" s="75">
        <v>15.38</v>
      </c>
      <c r="F7507" s="73" t="s">
        <v>17</v>
      </c>
    </row>
    <row r="7508" spans="1:6" ht="25.5" x14ac:dyDescent="0.25">
      <c r="A7508" s="73">
        <v>7243</v>
      </c>
      <c r="B7508" s="74" t="s">
        <v>7023</v>
      </c>
      <c r="C7508" s="73" t="s">
        <v>852</v>
      </c>
      <c r="D7508" s="75">
        <v>34.479999999999997</v>
      </c>
      <c r="E7508" s="75">
        <v>34.479999999999997</v>
      </c>
      <c r="F7508" s="73" t="s">
        <v>17</v>
      </c>
    </row>
    <row r="7509" spans="1:6" x14ac:dyDescent="0.25">
      <c r="A7509" s="73">
        <v>10490</v>
      </c>
      <c r="B7509" s="74" t="s">
        <v>7024</v>
      </c>
      <c r="C7509" s="73" t="s">
        <v>852</v>
      </c>
      <c r="D7509" s="75">
        <v>91</v>
      </c>
      <c r="E7509" s="75">
        <v>91</v>
      </c>
      <c r="F7509" s="73" t="s">
        <v>17</v>
      </c>
    </row>
    <row r="7510" spans="1:6" x14ac:dyDescent="0.25">
      <c r="A7510" s="73">
        <v>10491</v>
      </c>
      <c r="B7510" s="74" t="s">
        <v>7025</v>
      </c>
      <c r="C7510" s="73" t="s">
        <v>852</v>
      </c>
      <c r="D7510" s="75">
        <v>147.33000000000001</v>
      </c>
      <c r="E7510" s="75">
        <v>147.33000000000001</v>
      </c>
      <c r="F7510" s="73" t="s">
        <v>17</v>
      </c>
    </row>
    <row r="7511" spans="1:6" x14ac:dyDescent="0.25">
      <c r="A7511" s="73">
        <v>10492</v>
      </c>
      <c r="B7511" s="74" t="s">
        <v>7026</v>
      </c>
      <c r="C7511" s="73" t="s">
        <v>852</v>
      </c>
      <c r="D7511" s="75">
        <v>104</v>
      </c>
      <c r="E7511" s="75">
        <v>104</v>
      </c>
      <c r="F7511" s="73" t="s">
        <v>17</v>
      </c>
    </row>
    <row r="7512" spans="1:6" x14ac:dyDescent="0.25">
      <c r="A7512" s="73">
        <v>10493</v>
      </c>
      <c r="B7512" s="74" t="s">
        <v>7027</v>
      </c>
      <c r="C7512" s="73" t="s">
        <v>852</v>
      </c>
      <c r="D7512" s="75">
        <v>121.33</v>
      </c>
      <c r="E7512" s="75">
        <v>121.33</v>
      </c>
      <c r="F7512" s="73" t="s">
        <v>17</v>
      </c>
    </row>
    <row r="7513" spans="1:6" ht="25.5" x14ac:dyDescent="0.25">
      <c r="A7513" s="73">
        <v>10496</v>
      </c>
      <c r="B7513" s="74" t="s">
        <v>7028</v>
      </c>
      <c r="C7513" s="73" t="s">
        <v>852</v>
      </c>
      <c r="D7513" s="75">
        <v>433.33</v>
      </c>
      <c r="E7513" s="75">
        <v>433.33</v>
      </c>
      <c r="F7513" s="73" t="s">
        <v>17</v>
      </c>
    </row>
    <row r="7514" spans="1:6" ht="25.5" x14ac:dyDescent="0.25">
      <c r="A7514" s="73">
        <v>10497</v>
      </c>
      <c r="B7514" s="74" t="s">
        <v>7029</v>
      </c>
      <c r="C7514" s="73" t="s">
        <v>852</v>
      </c>
      <c r="D7514" s="75">
        <v>1126.6600000000001</v>
      </c>
      <c r="E7514" s="75">
        <v>1126.6600000000001</v>
      </c>
      <c r="F7514" s="73" t="s">
        <v>17</v>
      </c>
    </row>
    <row r="7515" spans="1:6" x14ac:dyDescent="0.25">
      <c r="A7515" s="73">
        <v>10499</v>
      </c>
      <c r="B7515" s="74" t="s">
        <v>7030</v>
      </c>
      <c r="C7515" s="73" t="s">
        <v>852</v>
      </c>
      <c r="D7515" s="75">
        <v>86.66</v>
      </c>
      <c r="E7515" s="75">
        <v>86.66</v>
      </c>
      <c r="F7515" s="73" t="s">
        <v>17</v>
      </c>
    </row>
    <row r="7516" spans="1:6" x14ac:dyDescent="0.25">
      <c r="A7516" s="73">
        <v>10501</v>
      </c>
      <c r="B7516" s="74" t="s">
        <v>7031</v>
      </c>
      <c r="C7516" s="73" t="s">
        <v>852</v>
      </c>
      <c r="D7516" s="75">
        <v>157.34</v>
      </c>
      <c r="E7516" s="75">
        <v>157.34</v>
      </c>
      <c r="F7516" s="73" t="s">
        <v>17</v>
      </c>
    </row>
    <row r="7517" spans="1:6" x14ac:dyDescent="0.25">
      <c r="A7517" s="73">
        <v>10502</v>
      </c>
      <c r="B7517" s="74" t="s">
        <v>7032</v>
      </c>
      <c r="C7517" s="73" t="s">
        <v>852</v>
      </c>
      <c r="D7517" s="75">
        <v>278.49</v>
      </c>
      <c r="E7517" s="75">
        <v>278.49</v>
      </c>
      <c r="F7517" s="73" t="s">
        <v>17</v>
      </c>
    </row>
    <row r="7518" spans="1:6" x14ac:dyDescent="0.25">
      <c r="A7518" s="73">
        <v>10503</v>
      </c>
      <c r="B7518" s="74" t="s">
        <v>7033</v>
      </c>
      <c r="C7518" s="73" t="s">
        <v>852</v>
      </c>
      <c r="D7518" s="75">
        <v>212.56</v>
      </c>
      <c r="E7518" s="75">
        <v>212.56</v>
      </c>
      <c r="F7518" s="73" t="s">
        <v>17</v>
      </c>
    </row>
    <row r="7519" spans="1:6" ht="25.5" x14ac:dyDescent="0.25">
      <c r="A7519" s="73">
        <v>10504</v>
      </c>
      <c r="B7519" s="74" t="s">
        <v>7034</v>
      </c>
      <c r="C7519" s="73" t="s">
        <v>852</v>
      </c>
      <c r="D7519" s="75">
        <v>1317.33</v>
      </c>
      <c r="E7519" s="75">
        <v>1317.33</v>
      </c>
      <c r="F7519" s="73" t="s">
        <v>17</v>
      </c>
    </row>
    <row r="7520" spans="1:6" x14ac:dyDescent="0.25">
      <c r="A7520" s="73">
        <v>10505</v>
      </c>
      <c r="B7520" s="74" t="s">
        <v>7035</v>
      </c>
      <c r="C7520" s="73" t="s">
        <v>852</v>
      </c>
      <c r="D7520" s="75">
        <v>130.38</v>
      </c>
      <c r="E7520" s="75">
        <v>130.38</v>
      </c>
      <c r="F7520" s="73" t="s">
        <v>17</v>
      </c>
    </row>
    <row r="7521" spans="1:6" x14ac:dyDescent="0.25">
      <c r="A7521" s="73">
        <v>10506</v>
      </c>
      <c r="B7521" s="74" t="s">
        <v>7036</v>
      </c>
      <c r="C7521" s="73" t="s">
        <v>852</v>
      </c>
      <c r="D7521" s="75">
        <v>170.21</v>
      </c>
      <c r="E7521" s="75">
        <v>170.21</v>
      </c>
      <c r="F7521" s="73" t="s">
        <v>17</v>
      </c>
    </row>
    <row r="7522" spans="1:6" x14ac:dyDescent="0.25">
      <c r="A7522" s="73">
        <v>10507</v>
      </c>
      <c r="B7522" s="74" t="s">
        <v>7037</v>
      </c>
      <c r="C7522" s="73" t="s">
        <v>852</v>
      </c>
      <c r="D7522" s="75">
        <v>220.96</v>
      </c>
      <c r="E7522" s="75">
        <v>220.96</v>
      </c>
      <c r="F7522" s="73" t="s">
        <v>17</v>
      </c>
    </row>
    <row r="7523" spans="1:6" x14ac:dyDescent="0.25">
      <c r="A7523" s="73">
        <v>10515</v>
      </c>
      <c r="B7523" s="74" t="s">
        <v>7038</v>
      </c>
      <c r="C7523" s="73" t="s">
        <v>852</v>
      </c>
      <c r="D7523" s="75">
        <v>53.84</v>
      </c>
      <c r="E7523" s="75">
        <v>53.84</v>
      </c>
      <c r="F7523" s="73" t="s">
        <v>17</v>
      </c>
    </row>
    <row r="7524" spans="1:6" ht="25.5" x14ac:dyDescent="0.25">
      <c r="A7524" s="73">
        <v>10629</v>
      </c>
      <c r="B7524" s="74" t="s">
        <v>7039</v>
      </c>
      <c r="C7524" s="73" t="s">
        <v>852</v>
      </c>
      <c r="D7524" s="75">
        <v>494.6</v>
      </c>
      <c r="E7524" s="75">
        <v>494.6</v>
      </c>
      <c r="F7524" s="73" t="s">
        <v>17</v>
      </c>
    </row>
    <row r="7525" spans="1:6" ht="25.5" x14ac:dyDescent="0.25">
      <c r="A7525" s="73">
        <v>10698</v>
      </c>
      <c r="B7525" s="74" t="s">
        <v>7040</v>
      </c>
      <c r="C7525" s="73" t="s">
        <v>852</v>
      </c>
      <c r="D7525" s="75">
        <v>239.03</v>
      </c>
      <c r="E7525" s="75">
        <v>239.03</v>
      </c>
      <c r="F7525" s="73" t="s">
        <v>17</v>
      </c>
    </row>
    <row r="7526" spans="1:6" ht="38.25" x14ac:dyDescent="0.25">
      <c r="A7526" s="73">
        <v>10840</v>
      </c>
      <c r="B7526" s="74" t="s">
        <v>7041</v>
      </c>
      <c r="C7526" s="73" t="s">
        <v>852</v>
      </c>
      <c r="D7526" s="75">
        <v>317.02999999999997</v>
      </c>
      <c r="E7526" s="75">
        <v>317.02999999999997</v>
      </c>
      <c r="F7526" s="73" t="s">
        <v>17</v>
      </c>
    </row>
    <row r="7527" spans="1:6" ht="38.25" x14ac:dyDescent="0.25">
      <c r="A7527" s="73">
        <v>10841</v>
      </c>
      <c r="B7527" s="74" t="s">
        <v>7042</v>
      </c>
      <c r="C7527" s="73" t="s">
        <v>852</v>
      </c>
      <c r="D7527" s="75">
        <v>239.26</v>
      </c>
      <c r="E7527" s="75">
        <v>239.26</v>
      </c>
      <c r="F7527" s="73" t="s">
        <v>17</v>
      </c>
    </row>
    <row r="7528" spans="1:6" ht="25.5" x14ac:dyDescent="0.25">
      <c r="A7528" s="73">
        <v>10842</v>
      </c>
      <c r="B7528" s="74" t="s">
        <v>7043</v>
      </c>
      <c r="C7528" s="73" t="s">
        <v>852</v>
      </c>
      <c r="D7528" s="75">
        <v>345.6</v>
      </c>
      <c r="E7528" s="75">
        <v>345.6</v>
      </c>
      <c r="F7528" s="73" t="s">
        <v>17</v>
      </c>
    </row>
    <row r="7529" spans="1:6" ht="25.5" x14ac:dyDescent="0.25">
      <c r="A7529" s="73">
        <v>10917</v>
      </c>
      <c r="B7529" s="74" t="s">
        <v>7044</v>
      </c>
      <c r="C7529" s="73" t="s">
        <v>852</v>
      </c>
      <c r="D7529" s="75">
        <v>7.86</v>
      </c>
      <c r="E7529" s="75">
        <v>7.86</v>
      </c>
      <c r="F7529" s="73" t="s">
        <v>17</v>
      </c>
    </row>
    <row r="7530" spans="1:6" ht="25.5" x14ac:dyDescent="0.25">
      <c r="A7530" s="73">
        <v>10927</v>
      </c>
      <c r="B7530" s="74" t="s">
        <v>7045</v>
      </c>
      <c r="C7530" s="73" t="s">
        <v>852</v>
      </c>
      <c r="D7530" s="75">
        <v>20.99</v>
      </c>
      <c r="E7530" s="75">
        <v>20.99</v>
      </c>
      <c r="F7530" s="73" t="s">
        <v>17</v>
      </c>
    </row>
    <row r="7531" spans="1:6" ht="25.5" x14ac:dyDescent="0.25">
      <c r="A7531" s="73">
        <v>10928</v>
      </c>
      <c r="B7531" s="74" t="s">
        <v>7046</v>
      </c>
      <c r="C7531" s="73" t="s">
        <v>852</v>
      </c>
      <c r="D7531" s="75">
        <v>12.83</v>
      </c>
      <c r="E7531" s="75">
        <v>12.83</v>
      </c>
      <c r="F7531" s="73" t="s">
        <v>17</v>
      </c>
    </row>
    <row r="7532" spans="1:6" ht="25.5" x14ac:dyDescent="0.25">
      <c r="A7532" s="73">
        <v>10931</v>
      </c>
      <c r="B7532" s="74" t="s">
        <v>7047</v>
      </c>
      <c r="C7532" s="73" t="s">
        <v>852</v>
      </c>
      <c r="D7532" s="75">
        <v>11.2</v>
      </c>
      <c r="E7532" s="75">
        <v>11.2</v>
      </c>
      <c r="F7532" s="73" t="s">
        <v>17</v>
      </c>
    </row>
    <row r="7533" spans="1:6" ht="25.5" x14ac:dyDescent="0.25">
      <c r="A7533" s="73">
        <v>10932</v>
      </c>
      <c r="B7533" s="74" t="s">
        <v>7048</v>
      </c>
      <c r="C7533" s="73" t="s">
        <v>852</v>
      </c>
      <c r="D7533" s="75">
        <v>89.33</v>
      </c>
      <c r="E7533" s="75">
        <v>89.33</v>
      </c>
      <c r="F7533" s="73" t="s">
        <v>17</v>
      </c>
    </row>
    <row r="7534" spans="1:6" ht="25.5" x14ac:dyDescent="0.25">
      <c r="A7534" s="73">
        <v>10933</v>
      </c>
      <c r="B7534" s="74" t="s">
        <v>7049</v>
      </c>
      <c r="C7534" s="73" t="s">
        <v>852</v>
      </c>
      <c r="D7534" s="75">
        <v>19.350000000000001</v>
      </c>
      <c r="E7534" s="75">
        <v>19.350000000000001</v>
      </c>
      <c r="F7534" s="73" t="s">
        <v>17</v>
      </c>
    </row>
    <row r="7535" spans="1:6" ht="38.25" x14ac:dyDescent="0.25">
      <c r="A7535" s="73">
        <v>10935</v>
      </c>
      <c r="B7535" s="74" t="s">
        <v>7050</v>
      </c>
      <c r="C7535" s="73" t="s">
        <v>852</v>
      </c>
      <c r="D7535" s="75">
        <v>39.82</v>
      </c>
      <c r="E7535" s="75">
        <v>39.82</v>
      </c>
      <c r="F7535" s="73" t="s">
        <v>17</v>
      </c>
    </row>
    <row r="7536" spans="1:6" ht="38.25" x14ac:dyDescent="0.25">
      <c r="A7536" s="73">
        <v>10937</v>
      </c>
      <c r="B7536" s="74" t="s">
        <v>7051</v>
      </c>
      <c r="C7536" s="73" t="s">
        <v>852</v>
      </c>
      <c r="D7536" s="75">
        <v>22.96</v>
      </c>
      <c r="E7536" s="75">
        <v>22.96</v>
      </c>
      <c r="F7536" s="73" t="s">
        <v>17</v>
      </c>
    </row>
    <row r="7537" spans="1:6" x14ac:dyDescent="0.25">
      <c r="A7537" s="73">
        <v>11062</v>
      </c>
      <c r="B7537" s="74" t="s">
        <v>7052</v>
      </c>
      <c r="C7537" s="73" t="s">
        <v>852</v>
      </c>
      <c r="D7537" s="75">
        <v>41.14</v>
      </c>
      <c r="E7537" s="75">
        <v>41.14</v>
      </c>
      <c r="F7537" s="73" t="s">
        <v>17</v>
      </c>
    </row>
    <row r="7538" spans="1:6" x14ac:dyDescent="0.25">
      <c r="A7538" s="73">
        <v>11063</v>
      </c>
      <c r="B7538" s="74" t="s">
        <v>7053</v>
      </c>
      <c r="C7538" s="73" t="s">
        <v>852</v>
      </c>
      <c r="D7538" s="75">
        <v>25.18</v>
      </c>
      <c r="E7538" s="75">
        <v>25.18</v>
      </c>
      <c r="F7538" s="73" t="s">
        <v>17</v>
      </c>
    </row>
    <row r="7539" spans="1:6" ht="25.5" x14ac:dyDescent="0.25">
      <c r="A7539" s="73">
        <v>11134</v>
      </c>
      <c r="B7539" s="74" t="s">
        <v>7054</v>
      </c>
      <c r="C7539" s="73" t="s">
        <v>852</v>
      </c>
      <c r="D7539" s="75">
        <v>73.17</v>
      </c>
      <c r="E7539" s="75">
        <v>73.17</v>
      </c>
      <c r="F7539" s="73" t="s">
        <v>17</v>
      </c>
    </row>
    <row r="7540" spans="1:6" ht="25.5" x14ac:dyDescent="0.25">
      <c r="A7540" s="73">
        <v>11135</v>
      </c>
      <c r="B7540" s="74" t="s">
        <v>7055</v>
      </c>
      <c r="C7540" s="73" t="s">
        <v>852</v>
      </c>
      <c r="D7540" s="75">
        <v>79</v>
      </c>
      <c r="E7540" s="75">
        <v>79</v>
      </c>
      <c r="F7540" s="73" t="s">
        <v>17</v>
      </c>
    </row>
    <row r="7541" spans="1:6" ht="25.5" x14ac:dyDescent="0.25">
      <c r="A7541" s="73">
        <v>11136</v>
      </c>
      <c r="B7541" s="74" t="s">
        <v>7056</v>
      </c>
      <c r="C7541" s="73" t="s">
        <v>852</v>
      </c>
      <c r="D7541" s="75">
        <v>90.45</v>
      </c>
      <c r="E7541" s="75">
        <v>90.45</v>
      </c>
      <c r="F7541" s="73" t="s">
        <v>17</v>
      </c>
    </row>
    <row r="7542" spans="1:6" ht="25.5" x14ac:dyDescent="0.25">
      <c r="A7542" s="73">
        <v>11137</v>
      </c>
      <c r="B7542" s="74" t="s">
        <v>7057</v>
      </c>
      <c r="C7542" s="73" t="s">
        <v>852</v>
      </c>
      <c r="D7542" s="75">
        <v>123.96</v>
      </c>
      <c r="E7542" s="75">
        <v>123.96</v>
      </c>
      <c r="F7542" s="73" t="s">
        <v>17</v>
      </c>
    </row>
    <row r="7543" spans="1:6" x14ac:dyDescent="0.25">
      <c r="A7543" s="73">
        <v>11185</v>
      </c>
      <c r="B7543" s="74" t="s">
        <v>7058</v>
      </c>
      <c r="C7543" s="73" t="s">
        <v>852</v>
      </c>
      <c r="D7543" s="75">
        <v>268.66000000000003</v>
      </c>
      <c r="E7543" s="75">
        <v>268.66000000000003</v>
      </c>
      <c r="F7543" s="73" t="s">
        <v>17</v>
      </c>
    </row>
    <row r="7544" spans="1:6" x14ac:dyDescent="0.25">
      <c r="A7544" s="73">
        <v>11186</v>
      </c>
      <c r="B7544" s="74" t="s">
        <v>7059</v>
      </c>
      <c r="C7544" s="73" t="s">
        <v>852</v>
      </c>
      <c r="D7544" s="75">
        <v>298.13</v>
      </c>
      <c r="E7544" s="75">
        <v>298.13</v>
      </c>
      <c r="F7544" s="73" t="s">
        <v>17</v>
      </c>
    </row>
    <row r="7545" spans="1:6" x14ac:dyDescent="0.25">
      <c r="A7545" s="73">
        <v>11188</v>
      </c>
      <c r="B7545" s="74" t="s">
        <v>7060</v>
      </c>
      <c r="C7545" s="73" t="s">
        <v>852</v>
      </c>
      <c r="D7545" s="75">
        <v>138.66</v>
      </c>
      <c r="E7545" s="75">
        <v>138.66</v>
      </c>
      <c r="F7545" s="73" t="s">
        <v>17</v>
      </c>
    </row>
    <row r="7546" spans="1:6" x14ac:dyDescent="0.25">
      <c r="A7546" s="73">
        <v>11189</v>
      </c>
      <c r="B7546" s="74" t="s">
        <v>7061</v>
      </c>
      <c r="C7546" s="73" t="s">
        <v>852</v>
      </c>
      <c r="D7546" s="75">
        <v>208</v>
      </c>
      <c r="E7546" s="75">
        <v>208</v>
      </c>
      <c r="F7546" s="73" t="s">
        <v>17</v>
      </c>
    </row>
    <row r="7547" spans="1:6" ht="25.5" x14ac:dyDescent="0.25">
      <c r="A7547" s="73">
        <v>11587</v>
      </c>
      <c r="B7547" s="74" t="s">
        <v>7062</v>
      </c>
      <c r="C7547" s="73" t="s">
        <v>852</v>
      </c>
      <c r="D7547" s="75">
        <v>88.46</v>
      </c>
      <c r="E7547" s="75">
        <v>88.46</v>
      </c>
      <c r="F7547" s="73" t="s">
        <v>17</v>
      </c>
    </row>
    <row r="7548" spans="1:6" ht="25.5" x14ac:dyDescent="0.25">
      <c r="A7548" s="73">
        <v>11621</v>
      </c>
      <c r="B7548" s="74" t="s">
        <v>7063</v>
      </c>
      <c r="C7548" s="73" t="s">
        <v>852</v>
      </c>
      <c r="D7548" s="75">
        <v>45.88</v>
      </c>
      <c r="E7548" s="75">
        <v>45.88</v>
      </c>
      <c r="F7548" s="73" t="s">
        <v>17</v>
      </c>
    </row>
    <row r="7549" spans="1:6" ht="25.5" x14ac:dyDescent="0.25">
      <c r="A7549" s="73">
        <v>11692</v>
      </c>
      <c r="B7549" s="74" t="s">
        <v>7064</v>
      </c>
      <c r="C7549" s="73" t="s">
        <v>852</v>
      </c>
      <c r="D7549" s="75">
        <v>390.29</v>
      </c>
      <c r="E7549" s="75">
        <v>390.29</v>
      </c>
      <c r="F7549" s="73" t="s">
        <v>17</v>
      </c>
    </row>
    <row r="7550" spans="1:6" x14ac:dyDescent="0.25">
      <c r="A7550" s="73">
        <v>11693</v>
      </c>
      <c r="B7550" s="74" t="s">
        <v>7065</v>
      </c>
      <c r="C7550" s="73" t="s">
        <v>852</v>
      </c>
      <c r="D7550" s="75">
        <v>267.88</v>
      </c>
      <c r="E7550" s="75">
        <v>267.88</v>
      </c>
      <c r="F7550" s="73" t="s">
        <v>17</v>
      </c>
    </row>
    <row r="7551" spans="1:6" ht="25.5" x14ac:dyDescent="0.25">
      <c r="A7551" s="73">
        <v>11795</v>
      </c>
      <c r="B7551" s="74" t="s">
        <v>7066</v>
      </c>
      <c r="C7551" s="73" t="s">
        <v>852</v>
      </c>
      <c r="D7551" s="75">
        <v>478.53</v>
      </c>
      <c r="E7551" s="75">
        <v>478.53</v>
      </c>
      <c r="F7551" s="73" t="s">
        <v>17</v>
      </c>
    </row>
    <row r="7552" spans="1:6" ht="25.5" x14ac:dyDescent="0.25">
      <c r="A7552" s="73">
        <v>12759</v>
      </c>
      <c r="B7552" s="74" t="s">
        <v>7067</v>
      </c>
      <c r="C7552" s="73" t="s">
        <v>852</v>
      </c>
      <c r="D7552" s="75">
        <v>1066.06</v>
      </c>
      <c r="E7552" s="75">
        <v>1066.06</v>
      </c>
      <c r="F7552" s="73" t="s">
        <v>17</v>
      </c>
    </row>
    <row r="7553" spans="1:6" ht="25.5" x14ac:dyDescent="0.25">
      <c r="A7553" s="73">
        <v>12760</v>
      </c>
      <c r="B7553" s="74" t="s">
        <v>7068</v>
      </c>
      <c r="C7553" s="73" t="s">
        <v>852</v>
      </c>
      <c r="D7553" s="75">
        <v>1599.12</v>
      </c>
      <c r="E7553" s="75">
        <v>1599.12</v>
      </c>
      <c r="F7553" s="73" t="s">
        <v>17</v>
      </c>
    </row>
    <row r="7554" spans="1:6" x14ac:dyDescent="0.25">
      <c r="A7554" s="73">
        <v>21107</v>
      </c>
      <c r="B7554" s="74" t="s">
        <v>7069</v>
      </c>
      <c r="C7554" s="73" t="s">
        <v>852</v>
      </c>
      <c r="D7554" s="75">
        <v>149.69</v>
      </c>
      <c r="E7554" s="75">
        <v>149.69</v>
      </c>
      <c r="F7554" s="73" t="s">
        <v>17</v>
      </c>
    </row>
    <row r="7555" spans="1:6" ht="38.25" x14ac:dyDescent="0.25">
      <c r="A7555" s="73">
        <v>21141</v>
      </c>
      <c r="B7555" s="74" t="s">
        <v>7070</v>
      </c>
      <c r="C7555" s="73" t="s">
        <v>852</v>
      </c>
      <c r="D7555" s="75">
        <v>12.17</v>
      </c>
      <c r="E7555" s="75">
        <v>12.17</v>
      </c>
      <c r="F7555" s="73" t="s">
        <v>17</v>
      </c>
    </row>
    <row r="7556" spans="1:6" ht="25.5" x14ac:dyDescent="0.25">
      <c r="A7556" s="73">
        <v>25007</v>
      </c>
      <c r="B7556" s="74" t="s">
        <v>7071</v>
      </c>
      <c r="C7556" s="73" t="s">
        <v>852</v>
      </c>
      <c r="D7556" s="75">
        <v>33</v>
      </c>
      <c r="E7556" s="75">
        <v>33</v>
      </c>
      <c r="F7556" s="73" t="s">
        <v>17</v>
      </c>
    </row>
    <row r="7557" spans="1:6" x14ac:dyDescent="0.25">
      <c r="A7557" s="73">
        <v>34384</v>
      </c>
      <c r="B7557" s="74" t="s">
        <v>7072</v>
      </c>
      <c r="C7557" s="73" t="s">
        <v>852</v>
      </c>
      <c r="D7557" s="75">
        <v>260</v>
      </c>
      <c r="E7557" s="75">
        <v>260</v>
      </c>
      <c r="F7557" s="73" t="s">
        <v>17</v>
      </c>
    </row>
    <row r="7558" spans="1:6" x14ac:dyDescent="0.25">
      <c r="A7558" s="73">
        <v>34385</v>
      </c>
      <c r="B7558" s="74" t="s">
        <v>31511</v>
      </c>
      <c r="C7558" s="73" t="s">
        <v>852</v>
      </c>
      <c r="D7558" s="75">
        <v>214.93</v>
      </c>
      <c r="E7558" s="75">
        <v>214.93</v>
      </c>
      <c r="F7558" s="73" t="s">
        <v>17</v>
      </c>
    </row>
    <row r="7559" spans="1:6" x14ac:dyDescent="0.25">
      <c r="A7559" s="73">
        <v>34386</v>
      </c>
      <c r="B7559" s="74" t="s">
        <v>7073</v>
      </c>
      <c r="C7559" s="73" t="s">
        <v>852</v>
      </c>
      <c r="D7559" s="75">
        <v>260</v>
      </c>
      <c r="E7559" s="75">
        <v>260</v>
      </c>
      <c r="F7559" s="73" t="s">
        <v>17</v>
      </c>
    </row>
    <row r="7560" spans="1:6" x14ac:dyDescent="0.25">
      <c r="A7560" s="73">
        <v>34387</v>
      </c>
      <c r="B7560" s="74" t="s">
        <v>7074</v>
      </c>
      <c r="C7560" s="73" t="s">
        <v>852</v>
      </c>
      <c r="D7560" s="75">
        <v>279.93</v>
      </c>
      <c r="E7560" s="75">
        <v>279.93</v>
      </c>
      <c r="F7560" s="73" t="s">
        <v>17</v>
      </c>
    </row>
    <row r="7561" spans="1:6" x14ac:dyDescent="0.25">
      <c r="A7561" s="73">
        <v>34388</v>
      </c>
      <c r="B7561" s="74" t="s">
        <v>7075</v>
      </c>
      <c r="C7561" s="73" t="s">
        <v>852</v>
      </c>
      <c r="D7561" s="75">
        <v>172.44</v>
      </c>
      <c r="E7561" s="75">
        <v>172.44</v>
      </c>
      <c r="F7561" s="73" t="s">
        <v>17</v>
      </c>
    </row>
    <row r="7562" spans="1:6" x14ac:dyDescent="0.25">
      <c r="A7562" s="73">
        <v>34389</v>
      </c>
      <c r="B7562" s="74" t="s">
        <v>7076</v>
      </c>
      <c r="C7562" s="73" t="s">
        <v>852</v>
      </c>
      <c r="D7562" s="75">
        <v>121.33</v>
      </c>
      <c r="E7562" s="75">
        <v>121.33</v>
      </c>
      <c r="F7562" s="73" t="s">
        <v>17</v>
      </c>
    </row>
    <row r="7563" spans="1:6" x14ac:dyDescent="0.25">
      <c r="A7563" s="73">
        <v>34390</v>
      </c>
      <c r="B7563" s="74" t="s">
        <v>7077</v>
      </c>
      <c r="C7563" s="73" t="s">
        <v>852</v>
      </c>
      <c r="D7563" s="75">
        <v>388.26</v>
      </c>
      <c r="E7563" s="75">
        <v>388.26</v>
      </c>
      <c r="F7563" s="73" t="s">
        <v>17</v>
      </c>
    </row>
    <row r="7564" spans="1:6" ht="25.5" x14ac:dyDescent="0.25">
      <c r="A7564" s="73">
        <v>34391</v>
      </c>
      <c r="B7564" s="74" t="s">
        <v>7078</v>
      </c>
      <c r="C7564" s="73" t="s">
        <v>852</v>
      </c>
      <c r="D7564" s="75">
        <v>497.9</v>
      </c>
      <c r="E7564" s="75">
        <v>497.9</v>
      </c>
      <c r="F7564" s="73" t="s">
        <v>17</v>
      </c>
    </row>
    <row r="7565" spans="1:6" x14ac:dyDescent="0.25">
      <c r="A7565" s="73">
        <v>34514</v>
      </c>
      <c r="B7565" s="74" t="s">
        <v>7079</v>
      </c>
      <c r="C7565" s="73" t="s">
        <v>852</v>
      </c>
      <c r="D7565" s="75">
        <v>46.18</v>
      </c>
      <c r="E7565" s="75">
        <v>46.18</v>
      </c>
      <c r="F7565" s="73" t="s">
        <v>17</v>
      </c>
    </row>
    <row r="7566" spans="1:6" ht="25.5" x14ac:dyDescent="0.25">
      <c r="A7566" s="73">
        <v>34583</v>
      </c>
      <c r="B7566" s="74" t="s">
        <v>7080</v>
      </c>
      <c r="C7566" s="73" t="s">
        <v>852</v>
      </c>
      <c r="D7566" s="75">
        <v>62.22</v>
      </c>
      <c r="E7566" s="75">
        <v>62.22</v>
      </c>
      <c r="F7566" s="73" t="s">
        <v>17</v>
      </c>
    </row>
    <row r="7567" spans="1:6" x14ac:dyDescent="0.25">
      <c r="A7567" s="73">
        <v>34584</v>
      </c>
      <c r="B7567" s="74" t="s">
        <v>7081</v>
      </c>
      <c r="C7567" s="73" t="s">
        <v>852</v>
      </c>
      <c r="D7567" s="75">
        <v>45.63</v>
      </c>
      <c r="E7567" s="75">
        <v>45.63</v>
      </c>
      <c r="F7567" s="73" t="s">
        <v>17</v>
      </c>
    </row>
    <row r="7568" spans="1:6" ht="25.5" x14ac:dyDescent="0.25">
      <c r="A7568" s="73">
        <v>34600</v>
      </c>
      <c r="B7568" s="74" t="s">
        <v>7082</v>
      </c>
      <c r="C7568" s="73" t="s">
        <v>852</v>
      </c>
      <c r="D7568" s="75">
        <v>125.57</v>
      </c>
      <c r="E7568" s="75">
        <v>125.57</v>
      </c>
      <c r="F7568" s="73" t="s">
        <v>17</v>
      </c>
    </row>
    <row r="7569" spans="1:6" x14ac:dyDescent="0.25">
      <c r="A7569" s="73">
        <v>34659</v>
      </c>
      <c r="B7569" s="74" t="s">
        <v>7083</v>
      </c>
      <c r="C7569" s="73" t="s">
        <v>852</v>
      </c>
      <c r="D7569" s="75">
        <v>41.69</v>
      </c>
      <c r="E7569" s="75">
        <v>41.69</v>
      </c>
      <c r="F7569" s="73" t="s">
        <v>17</v>
      </c>
    </row>
    <row r="7570" spans="1:6" x14ac:dyDescent="0.25">
      <c r="A7570" s="73">
        <v>34660</v>
      </c>
      <c r="B7570" s="74" t="s">
        <v>7084</v>
      </c>
      <c r="C7570" s="73" t="s">
        <v>852</v>
      </c>
      <c r="D7570" s="75">
        <v>58.61</v>
      </c>
      <c r="E7570" s="75">
        <v>58.61</v>
      </c>
      <c r="F7570" s="73" t="s">
        <v>17</v>
      </c>
    </row>
    <row r="7571" spans="1:6" x14ac:dyDescent="0.25">
      <c r="A7571" s="73">
        <v>34661</v>
      </c>
      <c r="B7571" s="74" t="s">
        <v>7085</v>
      </c>
      <c r="C7571" s="73" t="s">
        <v>852</v>
      </c>
      <c r="D7571" s="75">
        <v>84.17</v>
      </c>
      <c r="E7571" s="75">
        <v>84.17</v>
      </c>
      <c r="F7571" s="73" t="s">
        <v>17</v>
      </c>
    </row>
    <row r="7572" spans="1:6" x14ac:dyDescent="0.25">
      <c r="A7572" s="73">
        <v>34664</v>
      </c>
      <c r="B7572" s="74" t="s">
        <v>7086</v>
      </c>
      <c r="C7572" s="73" t="s">
        <v>852</v>
      </c>
      <c r="D7572" s="75">
        <v>47.83</v>
      </c>
      <c r="E7572" s="75">
        <v>47.83</v>
      </c>
      <c r="F7572" s="73" t="s">
        <v>17</v>
      </c>
    </row>
    <row r="7573" spans="1:6" x14ac:dyDescent="0.25">
      <c r="A7573" s="73">
        <v>34665</v>
      </c>
      <c r="B7573" s="74" t="s">
        <v>7087</v>
      </c>
      <c r="C7573" s="73" t="s">
        <v>852</v>
      </c>
      <c r="D7573" s="75">
        <v>59.37</v>
      </c>
      <c r="E7573" s="75">
        <v>59.37</v>
      </c>
      <c r="F7573" s="73" t="s">
        <v>17</v>
      </c>
    </row>
    <row r="7574" spans="1:6" x14ac:dyDescent="0.25">
      <c r="A7574" s="73">
        <v>34666</v>
      </c>
      <c r="B7574" s="74" t="s">
        <v>7088</v>
      </c>
      <c r="C7574" s="73" t="s">
        <v>852</v>
      </c>
      <c r="D7574" s="75">
        <v>89.68</v>
      </c>
      <c r="E7574" s="75">
        <v>89.68</v>
      </c>
      <c r="F7574" s="73" t="s">
        <v>17</v>
      </c>
    </row>
    <row r="7575" spans="1:6" x14ac:dyDescent="0.25">
      <c r="A7575" s="73">
        <v>34667</v>
      </c>
      <c r="B7575" s="74" t="s">
        <v>7089</v>
      </c>
      <c r="C7575" s="73" t="s">
        <v>852</v>
      </c>
      <c r="D7575" s="75">
        <v>30.48</v>
      </c>
      <c r="E7575" s="75">
        <v>30.48</v>
      </c>
      <c r="F7575" s="73" t="s">
        <v>17</v>
      </c>
    </row>
    <row r="7576" spans="1:6" x14ac:dyDescent="0.25">
      <c r="A7576" s="73">
        <v>34668</v>
      </c>
      <c r="B7576" s="74" t="s">
        <v>7090</v>
      </c>
      <c r="C7576" s="73" t="s">
        <v>852</v>
      </c>
      <c r="D7576" s="75">
        <v>39.83</v>
      </c>
      <c r="E7576" s="75">
        <v>39.83</v>
      </c>
      <c r="F7576" s="73" t="s">
        <v>17</v>
      </c>
    </row>
    <row r="7577" spans="1:6" x14ac:dyDescent="0.25">
      <c r="A7577" s="73">
        <v>34669</v>
      </c>
      <c r="B7577" s="74" t="s">
        <v>7091</v>
      </c>
      <c r="C7577" s="73" t="s">
        <v>852</v>
      </c>
      <c r="D7577" s="75">
        <v>32.880000000000003</v>
      </c>
      <c r="E7577" s="75">
        <v>32.880000000000003</v>
      </c>
      <c r="F7577" s="73" t="s">
        <v>17</v>
      </c>
    </row>
    <row r="7578" spans="1:6" x14ac:dyDescent="0.25">
      <c r="A7578" s="73">
        <v>34670</v>
      </c>
      <c r="B7578" s="74" t="s">
        <v>7092</v>
      </c>
      <c r="C7578" s="73" t="s">
        <v>852</v>
      </c>
      <c r="D7578" s="75">
        <v>40.22</v>
      </c>
      <c r="E7578" s="75">
        <v>40.22</v>
      </c>
      <c r="F7578" s="73" t="s">
        <v>17</v>
      </c>
    </row>
    <row r="7579" spans="1:6" x14ac:dyDescent="0.25">
      <c r="A7579" s="73">
        <v>34671</v>
      </c>
      <c r="B7579" s="74" t="s">
        <v>7093</v>
      </c>
      <c r="C7579" s="73" t="s">
        <v>852</v>
      </c>
      <c r="D7579" s="75">
        <v>33.57</v>
      </c>
      <c r="E7579" s="75">
        <v>33.57</v>
      </c>
      <c r="F7579" s="73" t="s">
        <v>17</v>
      </c>
    </row>
    <row r="7580" spans="1:6" x14ac:dyDescent="0.25">
      <c r="A7580" s="73">
        <v>34672</v>
      </c>
      <c r="B7580" s="74" t="s">
        <v>7094</v>
      </c>
      <c r="C7580" s="73" t="s">
        <v>852</v>
      </c>
      <c r="D7580" s="75">
        <v>35.4</v>
      </c>
      <c r="E7580" s="75">
        <v>35.4</v>
      </c>
      <c r="F7580" s="73" t="s">
        <v>17</v>
      </c>
    </row>
    <row r="7581" spans="1:6" x14ac:dyDescent="0.25">
      <c r="A7581" s="73">
        <v>34673</v>
      </c>
      <c r="B7581" s="74" t="s">
        <v>7095</v>
      </c>
      <c r="C7581" s="73" t="s">
        <v>852</v>
      </c>
      <c r="D7581" s="75">
        <v>43.19</v>
      </c>
      <c r="E7581" s="75">
        <v>43.19</v>
      </c>
      <c r="F7581" s="73" t="s">
        <v>17</v>
      </c>
    </row>
    <row r="7582" spans="1:6" x14ac:dyDescent="0.25">
      <c r="A7582" s="73">
        <v>34674</v>
      </c>
      <c r="B7582" s="74" t="s">
        <v>7096</v>
      </c>
      <c r="C7582" s="73" t="s">
        <v>852</v>
      </c>
      <c r="D7582" s="75">
        <v>57.42</v>
      </c>
      <c r="E7582" s="75">
        <v>57.42</v>
      </c>
      <c r="F7582" s="73" t="s">
        <v>17</v>
      </c>
    </row>
    <row r="7583" spans="1:6" x14ac:dyDescent="0.25">
      <c r="A7583" s="73">
        <v>34675</v>
      </c>
      <c r="B7583" s="74" t="s">
        <v>7097</v>
      </c>
      <c r="C7583" s="73" t="s">
        <v>852</v>
      </c>
      <c r="D7583" s="75">
        <v>70.010000000000005</v>
      </c>
      <c r="E7583" s="75">
        <v>70.010000000000005</v>
      </c>
      <c r="F7583" s="73" t="s">
        <v>17</v>
      </c>
    </row>
    <row r="7584" spans="1:6" x14ac:dyDescent="0.25">
      <c r="A7584" s="73">
        <v>34676</v>
      </c>
      <c r="B7584" s="74" t="s">
        <v>7098</v>
      </c>
      <c r="C7584" s="73" t="s">
        <v>852</v>
      </c>
      <c r="D7584" s="75">
        <v>20.149999999999999</v>
      </c>
      <c r="E7584" s="75">
        <v>20.149999999999999</v>
      </c>
      <c r="F7584" s="73" t="s">
        <v>17</v>
      </c>
    </row>
    <row r="7585" spans="1:6" x14ac:dyDescent="0.25">
      <c r="A7585" s="73">
        <v>34677</v>
      </c>
      <c r="B7585" s="74" t="s">
        <v>7099</v>
      </c>
      <c r="C7585" s="73" t="s">
        <v>852</v>
      </c>
      <c r="D7585" s="75">
        <v>27.1</v>
      </c>
      <c r="E7585" s="75">
        <v>27.1</v>
      </c>
      <c r="F7585" s="73" t="s">
        <v>17</v>
      </c>
    </row>
    <row r="7586" spans="1:6" ht="25.5" x14ac:dyDescent="0.25">
      <c r="A7586" s="73">
        <v>34682</v>
      </c>
      <c r="B7586" s="74" t="s">
        <v>7100</v>
      </c>
      <c r="C7586" s="73" t="s">
        <v>852</v>
      </c>
      <c r="D7586" s="75">
        <v>141.24</v>
      </c>
      <c r="E7586" s="75">
        <v>141.24</v>
      </c>
      <c r="F7586" s="73" t="s">
        <v>17</v>
      </c>
    </row>
    <row r="7587" spans="1:6" ht="25.5" x14ac:dyDescent="0.25">
      <c r="A7587" s="73">
        <v>34683</v>
      </c>
      <c r="B7587" s="74" t="s">
        <v>7101</v>
      </c>
      <c r="C7587" s="73" t="s">
        <v>852</v>
      </c>
      <c r="D7587" s="75">
        <v>184.7</v>
      </c>
      <c r="E7587" s="75">
        <v>184.7</v>
      </c>
      <c r="F7587" s="73" t="s">
        <v>17</v>
      </c>
    </row>
    <row r="7588" spans="1:6" ht="25.5" x14ac:dyDescent="0.25">
      <c r="A7588" s="73">
        <v>34684</v>
      </c>
      <c r="B7588" s="74" t="s">
        <v>7102</v>
      </c>
      <c r="C7588" s="73" t="s">
        <v>852</v>
      </c>
      <c r="D7588" s="75">
        <v>295.52999999999997</v>
      </c>
      <c r="E7588" s="75">
        <v>295.52999999999997</v>
      </c>
      <c r="F7588" s="73" t="s">
        <v>17</v>
      </c>
    </row>
    <row r="7589" spans="1:6" ht="25.5" x14ac:dyDescent="0.25">
      <c r="A7589" s="73">
        <v>34713</v>
      </c>
      <c r="B7589" s="74" t="s">
        <v>7103</v>
      </c>
      <c r="C7589" s="73" t="s">
        <v>852</v>
      </c>
      <c r="D7589" s="75">
        <v>226.57</v>
      </c>
      <c r="E7589" s="75">
        <v>226.57</v>
      </c>
      <c r="F7589" s="73" t="s">
        <v>17</v>
      </c>
    </row>
    <row r="7590" spans="1:6" ht="25.5" x14ac:dyDescent="0.25">
      <c r="A7590" s="73">
        <v>34721</v>
      </c>
      <c r="B7590" s="74" t="s">
        <v>7104</v>
      </c>
      <c r="C7590" s="73" t="s">
        <v>852</v>
      </c>
      <c r="D7590" s="75">
        <v>1265.77</v>
      </c>
      <c r="E7590" s="75">
        <v>1265.77</v>
      </c>
      <c r="F7590" s="73" t="s">
        <v>17</v>
      </c>
    </row>
    <row r="7591" spans="1:6" x14ac:dyDescent="0.25">
      <c r="A7591" s="73">
        <v>34723</v>
      </c>
      <c r="B7591" s="74" t="s">
        <v>7105</v>
      </c>
      <c r="C7591" s="73" t="s">
        <v>852</v>
      </c>
      <c r="D7591" s="75">
        <v>1015.25</v>
      </c>
      <c r="E7591" s="75">
        <v>1015.25</v>
      </c>
      <c r="F7591" s="73" t="s">
        <v>17</v>
      </c>
    </row>
    <row r="7592" spans="1:6" x14ac:dyDescent="0.25">
      <c r="A7592" s="73">
        <v>34741</v>
      </c>
      <c r="B7592" s="74" t="s">
        <v>7106</v>
      </c>
      <c r="C7592" s="73" t="s">
        <v>852</v>
      </c>
      <c r="D7592" s="75">
        <v>43.83</v>
      </c>
      <c r="E7592" s="75">
        <v>43.83</v>
      </c>
      <c r="F7592" s="73" t="s">
        <v>17</v>
      </c>
    </row>
    <row r="7593" spans="1:6" ht="25.5" x14ac:dyDescent="0.25">
      <c r="A7593" s="73">
        <v>34743</v>
      </c>
      <c r="B7593" s="74" t="s">
        <v>7107</v>
      </c>
      <c r="C7593" s="73" t="s">
        <v>852</v>
      </c>
      <c r="D7593" s="75">
        <v>109.14</v>
      </c>
      <c r="E7593" s="75">
        <v>109.14</v>
      </c>
      <c r="F7593" s="73" t="s">
        <v>17</v>
      </c>
    </row>
    <row r="7594" spans="1:6" x14ac:dyDescent="0.25">
      <c r="A7594" s="73">
        <v>34744</v>
      </c>
      <c r="B7594" s="74" t="s">
        <v>7108</v>
      </c>
      <c r="C7594" s="73" t="s">
        <v>852</v>
      </c>
      <c r="D7594" s="75">
        <v>40.869999999999997</v>
      </c>
      <c r="E7594" s="75">
        <v>40.869999999999997</v>
      </c>
      <c r="F7594" s="73" t="s">
        <v>17</v>
      </c>
    </row>
    <row r="7595" spans="1:6" ht="25.5" x14ac:dyDescent="0.25">
      <c r="A7595" s="73">
        <v>34745</v>
      </c>
      <c r="B7595" s="74" t="s">
        <v>7109</v>
      </c>
      <c r="C7595" s="73" t="s">
        <v>852</v>
      </c>
      <c r="D7595" s="75">
        <v>147.41</v>
      </c>
      <c r="E7595" s="75">
        <v>147.41</v>
      </c>
      <c r="F7595" s="73" t="s">
        <v>17</v>
      </c>
    </row>
    <row r="7596" spans="1:6" ht="25.5" x14ac:dyDescent="0.25">
      <c r="A7596" s="73">
        <v>34746</v>
      </c>
      <c r="B7596" s="74" t="s">
        <v>7110</v>
      </c>
      <c r="C7596" s="73" t="s">
        <v>852</v>
      </c>
      <c r="D7596" s="75">
        <v>40.200000000000003</v>
      </c>
      <c r="E7596" s="75">
        <v>40.200000000000003</v>
      </c>
      <c r="F7596" s="73" t="s">
        <v>17</v>
      </c>
    </row>
    <row r="7597" spans="1:6" ht="38.25" x14ac:dyDescent="0.25">
      <c r="A7597" s="73">
        <v>34804</v>
      </c>
      <c r="B7597" s="74" t="s">
        <v>7111</v>
      </c>
      <c r="C7597" s="73" t="s">
        <v>852</v>
      </c>
      <c r="D7597" s="75">
        <v>44.8</v>
      </c>
      <c r="E7597" s="75">
        <v>44.8</v>
      </c>
      <c r="F7597" s="73" t="s">
        <v>17</v>
      </c>
    </row>
    <row r="7598" spans="1:6" ht="38.25" x14ac:dyDescent="0.25">
      <c r="A7598" s="73">
        <v>36154</v>
      </c>
      <c r="B7598" s="74" t="s">
        <v>7112</v>
      </c>
      <c r="C7598" s="73" t="s">
        <v>852</v>
      </c>
      <c r="D7598" s="75">
        <v>93.21</v>
      </c>
      <c r="E7598" s="75">
        <v>93.21</v>
      </c>
      <c r="F7598" s="73" t="s">
        <v>17</v>
      </c>
    </row>
    <row r="7599" spans="1:6" ht="38.25" x14ac:dyDescent="0.25">
      <c r="A7599" s="73">
        <v>36155</v>
      </c>
      <c r="B7599" s="74" t="s">
        <v>7113</v>
      </c>
      <c r="C7599" s="73" t="s">
        <v>852</v>
      </c>
      <c r="D7599" s="75">
        <v>61.77</v>
      </c>
      <c r="E7599" s="75">
        <v>61.77</v>
      </c>
      <c r="F7599" s="73" t="s">
        <v>17</v>
      </c>
    </row>
    <row r="7600" spans="1:6" ht="38.25" x14ac:dyDescent="0.25">
      <c r="A7600" s="73">
        <v>36156</v>
      </c>
      <c r="B7600" s="74" t="s">
        <v>7114</v>
      </c>
      <c r="C7600" s="73" t="s">
        <v>852</v>
      </c>
      <c r="D7600" s="75">
        <v>78.03</v>
      </c>
      <c r="E7600" s="75">
        <v>78.03</v>
      </c>
      <c r="F7600" s="73" t="s">
        <v>17</v>
      </c>
    </row>
    <row r="7601" spans="1:6" ht="38.25" x14ac:dyDescent="0.25">
      <c r="A7601" s="73">
        <v>36170</v>
      </c>
      <c r="B7601" s="74" t="s">
        <v>7115</v>
      </c>
      <c r="C7601" s="73" t="s">
        <v>852</v>
      </c>
      <c r="D7601" s="75">
        <v>70.45</v>
      </c>
      <c r="E7601" s="75">
        <v>70.45</v>
      </c>
      <c r="F7601" s="73" t="s">
        <v>17</v>
      </c>
    </row>
    <row r="7602" spans="1:6" ht="25.5" x14ac:dyDescent="0.25">
      <c r="A7602" s="73">
        <v>36225</v>
      </c>
      <c r="B7602" s="74" t="s">
        <v>7116</v>
      </c>
      <c r="C7602" s="73" t="s">
        <v>852</v>
      </c>
      <c r="D7602" s="75">
        <v>35.93</v>
      </c>
      <c r="E7602" s="75">
        <v>35.93</v>
      </c>
      <c r="F7602" s="73" t="s">
        <v>17</v>
      </c>
    </row>
    <row r="7603" spans="1:6" ht="25.5" x14ac:dyDescent="0.25">
      <c r="A7603" s="73">
        <v>36230</v>
      </c>
      <c r="B7603" s="74" t="s">
        <v>7117</v>
      </c>
      <c r="C7603" s="73" t="s">
        <v>852</v>
      </c>
      <c r="D7603" s="75">
        <v>26.4</v>
      </c>
      <c r="E7603" s="75">
        <v>26.4</v>
      </c>
      <c r="F7603" s="73" t="s">
        <v>17</v>
      </c>
    </row>
    <row r="7604" spans="1:6" ht="25.5" x14ac:dyDescent="0.25">
      <c r="A7604" s="73">
        <v>36238</v>
      </c>
      <c r="B7604" s="74" t="s">
        <v>7118</v>
      </c>
      <c r="C7604" s="73" t="s">
        <v>852</v>
      </c>
      <c r="D7604" s="75">
        <v>25.8</v>
      </c>
      <c r="E7604" s="75">
        <v>25.8</v>
      </c>
      <c r="F7604" s="73" t="s">
        <v>17</v>
      </c>
    </row>
    <row r="7605" spans="1:6" ht="25.5" x14ac:dyDescent="0.25">
      <c r="A7605" s="73">
        <v>36881</v>
      </c>
      <c r="B7605" s="74" t="s">
        <v>7119</v>
      </c>
      <c r="C7605" s="73" t="s">
        <v>852</v>
      </c>
      <c r="D7605" s="75">
        <v>201.5</v>
      </c>
      <c r="E7605" s="75">
        <v>201.5</v>
      </c>
      <c r="F7605" s="73" t="s">
        <v>17</v>
      </c>
    </row>
    <row r="7606" spans="1:6" ht="25.5" x14ac:dyDescent="0.25">
      <c r="A7606" s="73">
        <v>36882</v>
      </c>
      <c r="B7606" s="74" t="s">
        <v>7120</v>
      </c>
      <c r="C7606" s="73" t="s">
        <v>852</v>
      </c>
      <c r="D7606" s="75">
        <v>205.46</v>
      </c>
      <c r="E7606" s="75">
        <v>205.46</v>
      </c>
      <c r="F7606" s="73" t="s">
        <v>17</v>
      </c>
    </row>
    <row r="7607" spans="1:6" x14ac:dyDescent="0.25">
      <c r="A7607" s="73">
        <v>36887</v>
      </c>
      <c r="B7607" s="74" t="s">
        <v>7121</v>
      </c>
      <c r="C7607" s="73" t="s">
        <v>852</v>
      </c>
      <c r="D7607" s="75">
        <v>8.74</v>
      </c>
      <c r="E7607" s="75">
        <v>8.74</v>
      </c>
      <c r="F7607" s="73" t="s">
        <v>17</v>
      </c>
    </row>
    <row r="7608" spans="1:6" ht="25.5" x14ac:dyDescent="0.25">
      <c r="A7608" s="73">
        <v>37411</v>
      </c>
      <c r="B7608" s="74" t="s">
        <v>7122</v>
      </c>
      <c r="C7608" s="73" t="s">
        <v>852</v>
      </c>
      <c r="D7608" s="75">
        <v>16.86</v>
      </c>
      <c r="E7608" s="75">
        <v>16.86</v>
      </c>
      <c r="F7608" s="73" t="s">
        <v>17</v>
      </c>
    </row>
    <row r="7609" spans="1:6" ht="38.25" x14ac:dyDescent="0.25">
      <c r="A7609" s="73">
        <v>37518</v>
      </c>
      <c r="B7609" s="74" t="s">
        <v>7123</v>
      </c>
      <c r="C7609" s="73" t="s">
        <v>852</v>
      </c>
      <c r="D7609" s="75">
        <v>540.54</v>
      </c>
      <c r="E7609" s="75">
        <v>540.54</v>
      </c>
      <c r="F7609" s="73" t="s">
        <v>17</v>
      </c>
    </row>
    <row r="7610" spans="1:6" ht="38.25" x14ac:dyDescent="0.25">
      <c r="A7610" s="73">
        <v>37561</v>
      </c>
      <c r="B7610" s="74" t="s">
        <v>7124</v>
      </c>
      <c r="C7610" s="73" t="s">
        <v>852</v>
      </c>
      <c r="D7610" s="75">
        <v>467.81</v>
      </c>
      <c r="E7610" s="75">
        <v>467.81</v>
      </c>
      <c r="F7610" s="73" t="s">
        <v>17</v>
      </c>
    </row>
    <row r="7611" spans="1:6" ht="38.25" x14ac:dyDescent="0.25">
      <c r="A7611" s="73">
        <v>37562</v>
      </c>
      <c r="B7611" s="74" t="s">
        <v>7125</v>
      </c>
      <c r="C7611" s="73" t="s">
        <v>852</v>
      </c>
      <c r="D7611" s="75">
        <v>613.35</v>
      </c>
      <c r="E7611" s="75">
        <v>613.35</v>
      </c>
      <c r="F7611" s="73" t="s">
        <v>17</v>
      </c>
    </row>
    <row r="7612" spans="1:6" ht="25.5" x14ac:dyDescent="0.25">
      <c r="A7612" s="73">
        <v>37563</v>
      </c>
      <c r="B7612" s="74" t="s">
        <v>7126</v>
      </c>
      <c r="C7612" s="73" t="s">
        <v>852</v>
      </c>
      <c r="D7612" s="75">
        <v>576.53</v>
      </c>
      <c r="E7612" s="75">
        <v>576.53</v>
      </c>
      <c r="F7612" s="73" t="s">
        <v>17</v>
      </c>
    </row>
    <row r="7613" spans="1:6" ht="25.5" x14ac:dyDescent="0.25">
      <c r="A7613" s="73">
        <v>37712</v>
      </c>
      <c r="B7613" s="74" t="s">
        <v>7127</v>
      </c>
      <c r="C7613" s="73" t="s">
        <v>852</v>
      </c>
      <c r="D7613" s="75">
        <v>60.64</v>
      </c>
      <c r="E7613" s="75">
        <v>60.64</v>
      </c>
      <c r="F7613" s="73" t="s">
        <v>17</v>
      </c>
    </row>
    <row r="7614" spans="1:6" ht="25.5" x14ac:dyDescent="0.25">
      <c r="A7614" s="73">
        <v>38135</v>
      </c>
      <c r="B7614" s="74" t="s">
        <v>7128</v>
      </c>
      <c r="C7614" s="73" t="s">
        <v>852</v>
      </c>
      <c r="D7614" s="75">
        <v>92.95</v>
      </c>
      <c r="E7614" s="75">
        <v>92.95</v>
      </c>
      <c r="F7614" s="73" t="s">
        <v>17</v>
      </c>
    </row>
    <row r="7615" spans="1:6" x14ac:dyDescent="0.25">
      <c r="A7615" s="73">
        <v>38137</v>
      </c>
      <c r="B7615" s="74" t="s">
        <v>7129</v>
      </c>
      <c r="C7615" s="73" t="s">
        <v>852</v>
      </c>
      <c r="D7615" s="75">
        <v>99.17</v>
      </c>
      <c r="E7615" s="75">
        <v>99.17</v>
      </c>
      <c r="F7615" s="73" t="s">
        <v>17</v>
      </c>
    </row>
    <row r="7616" spans="1:6" x14ac:dyDescent="0.25">
      <c r="A7616" s="73">
        <v>38138</v>
      </c>
      <c r="B7616" s="74" t="s">
        <v>7130</v>
      </c>
      <c r="C7616" s="73" t="s">
        <v>852</v>
      </c>
      <c r="D7616" s="75">
        <v>102.96</v>
      </c>
      <c r="E7616" s="75">
        <v>102.96</v>
      </c>
      <c r="F7616" s="73" t="s">
        <v>17</v>
      </c>
    </row>
    <row r="7617" spans="1:6" ht="25.5" x14ac:dyDescent="0.25">
      <c r="A7617" s="73">
        <v>38180</v>
      </c>
      <c r="B7617" s="74" t="s">
        <v>7131</v>
      </c>
      <c r="C7617" s="73" t="s">
        <v>852</v>
      </c>
      <c r="D7617" s="75">
        <v>174.91</v>
      </c>
      <c r="E7617" s="75">
        <v>174.91</v>
      </c>
      <c r="F7617" s="73" t="s">
        <v>17</v>
      </c>
    </row>
    <row r="7618" spans="1:6" ht="25.5" x14ac:dyDescent="0.25">
      <c r="A7618" s="73">
        <v>38181</v>
      </c>
      <c r="B7618" s="74" t="s">
        <v>7132</v>
      </c>
      <c r="C7618" s="73" t="s">
        <v>852</v>
      </c>
      <c r="D7618" s="75">
        <v>238.77</v>
      </c>
      <c r="E7618" s="75">
        <v>238.77</v>
      </c>
      <c r="F7618" s="73" t="s">
        <v>17</v>
      </c>
    </row>
    <row r="7619" spans="1:6" ht="25.5" x14ac:dyDescent="0.25">
      <c r="A7619" s="73">
        <v>38182</v>
      </c>
      <c r="B7619" s="74" t="s">
        <v>7133</v>
      </c>
      <c r="C7619" s="73" t="s">
        <v>852</v>
      </c>
      <c r="D7619" s="75">
        <v>227.44</v>
      </c>
      <c r="E7619" s="75">
        <v>227.44</v>
      </c>
      <c r="F7619" s="73" t="s">
        <v>17</v>
      </c>
    </row>
    <row r="7620" spans="1:6" ht="25.5" x14ac:dyDescent="0.25">
      <c r="A7620" s="73">
        <v>38185</v>
      </c>
      <c r="B7620" s="74" t="s">
        <v>7134</v>
      </c>
      <c r="C7620" s="73" t="s">
        <v>852</v>
      </c>
      <c r="D7620" s="75">
        <v>526.38</v>
      </c>
      <c r="E7620" s="75">
        <v>526.38</v>
      </c>
      <c r="F7620" s="73" t="s">
        <v>17</v>
      </c>
    </row>
    <row r="7621" spans="1:6" ht="25.5" x14ac:dyDescent="0.25">
      <c r="A7621" s="73">
        <v>38186</v>
      </c>
      <c r="B7621" s="74" t="s">
        <v>7135</v>
      </c>
      <c r="C7621" s="73" t="s">
        <v>852</v>
      </c>
      <c r="D7621" s="75">
        <v>591.20000000000005</v>
      </c>
      <c r="E7621" s="75">
        <v>591.20000000000005</v>
      </c>
      <c r="F7621" s="73" t="s">
        <v>17</v>
      </c>
    </row>
    <row r="7622" spans="1:6" x14ac:dyDescent="0.25">
      <c r="A7622" s="73">
        <v>38365</v>
      </c>
      <c r="B7622" s="74" t="s">
        <v>7136</v>
      </c>
      <c r="C7622" s="73" t="s">
        <v>852</v>
      </c>
      <c r="D7622" s="75">
        <v>1.84</v>
      </c>
      <c r="E7622" s="75">
        <v>1.84</v>
      </c>
      <c r="F7622" s="73" t="s">
        <v>17</v>
      </c>
    </row>
    <row r="7623" spans="1:6" x14ac:dyDescent="0.25">
      <c r="A7623" s="73">
        <v>38366</v>
      </c>
      <c r="B7623" s="74" t="s">
        <v>7137</v>
      </c>
      <c r="C7623" s="73" t="s">
        <v>852</v>
      </c>
      <c r="D7623" s="75">
        <v>4.87</v>
      </c>
      <c r="E7623" s="75">
        <v>4.87</v>
      </c>
      <c r="F7623" s="73" t="s">
        <v>17</v>
      </c>
    </row>
    <row r="7624" spans="1:6" x14ac:dyDescent="0.25">
      <c r="A7624" s="73">
        <v>38544</v>
      </c>
      <c r="B7624" s="74" t="s">
        <v>7138</v>
      </c>
      <c r="C7624" s="73" t="s">
        <v>852</v>
      </c>
      <c r="D7624" s="75">
        <v>8.59</v>
      </c>
      <c r="E7624" s="75">
        <v>8.59</v>
      </c>
      <c r="F7624" s="73" t="s">
        <v>17</v>
      </c>
    </row>
    <row r="7625" spans="1:6" x14ac:dyDescent="0.25">
      <c r="A7625" s="73">
        <v>38545</v>
      </c>
      <c r="B7625" s="74" t="s">
        <v>7139</v>
      </c>
      <c r="C7625" s="73" t="s">
        <v>852</v>
      </c>
      <c r="D7625" s="75">
        <v>5.52</v>
      </c>
      <c r="E7625" s="75">
        <v>5.52</v>
      </c>
      <c r="F7625" s="73" t="s">
        <v>17</v>
      </c>
    </row>
    <row r="7626" spans="1:6" ht="25.5" x14ac:dyDescent="0.25">
      <c r="A7626" s="73">
        <v>39323</v>
      </c>
      <c r="B7626" s="74" t="s">
        <v>7140</v>
      </c>
      <c r="C7626" s="73" t="s">
        <v>852</v>
      </c>
      <c r="D7626" s="75">
        <v>21.07</v>
      </c>
      <c r="E7626" s="75">
        <v>21.07</v>
      </c>
      <c r="F7626" s="73" t="s">
        <v>17</v>
      </c>
    </row>
    <row r="7627" spans="1:6" ht="25.5" x14ac:dyDescent="0.25">
      <c r="A7627" s="73">
        <v>39412</v>
      </c>
      <c r="B7627" s="74" t="s">
        <v>7141</v>
      </c>
      <c r="C7627" s="73" t="s">
        <v>852</v>
      </c>
      <c r="D7627" s="75">
        <v>20.14</v>
      </c>
      <c r="E7627" s="75">
        <v>20.14</v>
      </c>
      <c r="F7627" s="73" t="s">
        <v>17</v>
      </c>
    </row>
    <row r="7628" spans="1:6" ht="25.5" x14ac:dyDescent="0.25">
      <c r="A7628" s="73">
        <v>39413</v>
      </c>
      <c r="B7628" s="74" t="s">
        <v>7142</v>
      </c>
      <c r="C7628" s="73" t="s">
        <v>852</v>
      </c>
      <c r="D7628" s="75">
        <v>21.78</v>
      </c>
      <c r="E7628" s="75">
        <v>21.78</v>
      </c>
      <c r="F7628" s="73" t="s">
        <v>17</v>
      </c>
    </row>
    <row r="7629" spans="1:6" ht="25.5" x14ac:dyDescent="0.25">
      <c r="A7629" s="73">
        <v>39414</v>
      </c>
      <c r="B7629" s="74" t="s">
        <v>7143</v>
      </c>
      <c r="C7629" s="73" t="s">
        <v>852</v>
      </c>
      <c r="D7629" s="75">
        <v>27.9</v>
      </c>
      <c r="E7629" s="75">
        <v>27.9</v>
      </c>
      <c r="F7629" s="73" t="s">
        <v>17</v>
      </c>
    </row>
    <row r="7630" spans="1:6" ht="25.5" x14ac:dyDescent="0.25">
      <c r="A7630" s="73">
        <v>39415</v>
      </c>
      <c r="B7630" s="74" t="s">
        <v>7144</v>
      </c>
      <c r="C7630" s="73" t="s">
        <v>852</v>
      </c>
      <c r="D7630" s="75">
        <v>24.04</v>
      </c>
      <c r="E7630" s="75">
        <v>24.04</v>
      </c>
      <c r="F7630" s="73" t="s">
        <v>17</v>
      </c>
    </row>
    <row r="7631" spans="1:6" ht="25.5" x14ac:dyDescent="0.25">
      <c r="A7631" s="73">
        <v>39416</v>
      </c>
      <c r="B7631" s="74" t="s">
        <v>7145</v>
      </c>
      <c r="C7631" s="73" t="s">
        <v>852</v>
      </c>
      <c r="D7631" s="75">
        <v>29.46</v>
      </c>
      <c r="E7631" s="75">
        <v>29.46</v>
      </c>
      <c r="F7631" s="73" t="s">
        <v>17</v>
      </c>
    </row>
    <row r="7632" spans="1:6" ht="25.5" x14ac:dyDescent="0.25">
      <c r="A7632" s="73">
        <v>39417</v>
      </c>
      <c r="B7632" s="74" t="s">
        <v>7146</v>
      </c>
      <c r="C7632" s="73" t="s">
        <v>852</v>
      </c>
      <c r="D7632" s="75">
        <v>28.73</v>
      </c>
      <c r="E7632" s="75">
        <v>28.73</v>
      </c>
      <c r="F7632" s="73" t="s">
        <v>17</v>
      </c>
    </row>
    <row r="7633" spans="1:6" ht="25.5" x14ac:dyDescent="0.25">
      <c r="A7633" s="73">
        <v>39507</v>
      </c>
      <c r="B7633" s="74" t="s">
        <v>7147</v>
      </c>
      <c r="C7633" s="73" t="s">
        <v>852</v>
      </c>
      <c r="D7633" s="75">
        <v>14.13</v>
      </c>
      <c r="E7633" s="75">
        <v>14.13</v>
      </c>
      <c r="F7633" s="73" t="s">
        <v>17</v>
      </c>
    </row>
    <row r="7634" spans="1:6" ht="25.5" x14ac:dyDescent="0.25">
      <c r="A7634" s="73">
        <v>39508</v>
      </c>
      <c r="B7634" s="74" t="s">
        <v>7148</v>
      </c>
      <c r="C7634" s="73" t="s">
        <v>852</v>
      </c>
      <c r="D7634" s="75">
        <v>9.4700000000000006</v>
      </c>
      <c r="E7634" s="75">
        <v>9.4700000000000006</v>
      </c>
      <c r="F7634" s="73" t="s">
        <v>17</v>
      </c>
    </row>
    <row r="7635" spans="1:6" ht="25.5" x14ac:dyDescent="0.25">
      <c r="A7635" s="73">
        <v>39509</v>
      </c>
      <c r="B7635" s="74" t="s">
        <v>7149</v>
      </c>
      <c r="C7635" s="73" t="s">
        <v>852</v>
      </c>
      <c r="D7635" s="75">
        <v>11.71</v>
      </c>
      <c r="E7635" s="75">
        <v>11.71</v>
      </c>
      <c r="F7635" s="73" t="s">
        <v>17</v>
      </c>
    </row>
    <row r="7636" spans="1:6" ht="38.25" x14ac:dyDescent="0.25">
      <c r="A7636" s="73">
        <v>39511</v>
      </c>
      <c r="B7636" s="74" t="s">
        <v>36738</v>
      </c>
      <c r="C7636" s="73" t="s">
        <v>852</v>
      </c>
      <c r="D7636" s="75">
        <v>117.66</v>
      </c>
      <c r="E7636" s="75">
        <v>117.66</v>
      </c>
      <c r="F7636" s="73" t="s">
        <v>17</v>
      </c>
    </row>
    <row r="7637" spans="1:6" ht="38.25" x14ac:dyDescent="0.25">
      <c r="A7637" s="73">
        <v>39512</v>
      </c>
      <c r="B7637" s="74" t="s">
        <v>36739</v>
      </c>
      <c r="C7637" s="73" t="s">
        <v>852</v>
      </c>
      <c r="D7637" s="75">
        <v>107.87</v>
      </c>
      <c r="E7637" s="75">
        <v>107.87</v>
      </c>
      <c r="F7637" s="73" t="s">
        <v>17</v>
      </c>
    </row>
    <row r="7638" spans="1:6" ht="38.25" x14ac:dyDescent="0.25">
      <c r="A7638" s="73">
        <v>39513</v>
      </c>
      <c r="B7638" s="74" t="s">
        <v>36740</v>
      </c>
      <c r="C7638" s="73" t="s">
        <v>852</v>
      </c>
      <c r="D7638" s="75">
        <v>126.2</v>
      </c>
      <c r="E7638" s="75">
        <v>126.2</v>
      </c>
      <c r="F7638" s="73" t="s">
        <v>17</v>
      </c>
    </row>
    <row r="7639" spans="1:6" ht="51" x14ac:dyDescent="0.25">
      <c r="A7639" s="73">
        <v>39517</v>
      </c>
      <c r="B7639" s="74" t="s">
        <v>7150</v>
      </c>
      <c r="C7639" s="73" t="s">
        <v>852</v>
      </c>
      <c r="D7639" s="75">
        <v>160.49</v>
      </c>
      <c r="E7639" s="75">
        <v>160.49</v>
      </c>
      <c r="F7639" s="73" t="s">
        <v>17</v>
      </c>
    </row>
    <row r="7640" spans="1:6" ht="51" x14ac:dyDescent="0.25">
      <c r="A7640" s="73">
        <v>39518</v>
      </c>
      <c r="B7640" s="74" t="s">
        <v>7151</v>
      </c>
      <c r="C7640" s="73" t="s">
        <v>852</v>
      </c>
      <c r="D7640" s="75">
        <v>190.27</v>
      </c>
      <c r="E7640" s="75">
        <v>190.27</v>
      </c>
      <c r="F7640" s="73" t="s">
        <v>17</v>
      </c>
    </row>
    <row r="7641" spans="1:6" ht="51" x14ac:dyDescent="0.25">
      <c r="A7641" s="73">
        <v>39520</v>
      </c>
      <c r="B7641" s="74" t="s">
        <v>7152</v>
      </c>
      <c r="C7641" s="73" t="s">
        <v>852</v>
      </c>
      <c r="D7641" s="75">
        <v>105.94</v>
      </c>
      <c r="E7641" s="75">
        <v>105.94</v>
      </c>
      <c r="F7641" s="73" t="s">
        <v>17</v>
      </c>
    </row>
    <row r="7642" spans="1:6" ht="51" x14ac:dyDescent="0.25">
      <c r="A7642" s="73">
        <v>39521</v>
      </c>
      <c r="B7642" s="74" t="s">
        <v>7153</v>
      </c>
      <c r="C7642" s="73" t="s">
        <v>852</v>
      </c>
      <c r="D7642" s="75">
        <v>109.4</v>
      </c>
      <c r="E7642" s="75">
        <v>109.4</v>
      </c>
      <c r="F7642" s="73" t="s">
        <v>17</v>
      </c>
    </row>
    <row r="7643" spans="1:6" ht="51" x14ac:dyDescent="0.25">
      <c r="A7643" s="73">
        <v>39522</v>
      </c>
      <c r="B7643" s="74" t="s">
        <v>7154</v>
      </c>
      <c r="C7643" s="73" t="s">
        <v>852</v>
      </c>
      <c r="D7643" s="75">
        <v>112.97</v>
      </c>
      <c r="E7643" s="75">
        <v>112.97</v>
      </c>
      <c r="F7643" s="73" t="s">
        <v>17</v>
      </c>
    </row>
    <row r="7644" spans="1:6" ht="38.25" x14ac:dyDescent="0.25">
      <c r="A7644" s="73">
        <v>39566</v>
      </c>
      <c r="B7644" s="74" t="s">
        <v>7155</v>
      </c>
      <c r="C7644" s="73" t="s">
        <v>852</v>
      </c>
      <c r="D7644" s="75">
        <v>48.33</v>
      </c>
      <c r="E7644" s="75">
        <v>48.33</v>
      </c>
      <c r="F7644" s="73" t="s">
        <v>17</v>
      </c>
    </row>
    <row r="7645" spans="1:6" ht="38.25" x14ac:dyDescent="0.25">
      <c r="A7645" s="73">
        <v>39567</v>
      </c>
      <c r="B7645" s="74" t="s">
        <v>7156</v>
      </c>
      <c r="C7645" s="73" t="s">
        <v>852</v>
      </c>
      <c r="D7645" s="75">
        <v>45.66</v>
      </c>
      <c r="E7645" s="75">
        <v>45.66</v>
      </c>
      <c r="F7645" s="73" t="s">
        <v>17</v>
      </c>
    </row>
    <row r="7646" spans="1:6" ht="25.5" x14ac:dyDescent="0.25">
      <c r="A7646" s="73">
        <v>39637</v>
      </c>
      <c r="B7646" s="74" t="s">
        <v>7157</v>
      </c>
      <c r="C7646" s="73" t="s">
        <v>852</v>
      </c>
      <c r="D7646" s="75">
        <v>79.05</v>
      </c>
      <c r="E7646" s="75">
        <v>79.05</v>
      </c>
      <c r="F7646" s="73" t="s">
        <v>17</v>
      </c>
    </row>
    <row r="7647" spans="1:6" ht="25.5" x14ac:dyDescent="0.25">
      <c r="A7647" s="73">
        <v>39638</v>
      </c>
      <c r="B7647" s="74" t="s">
        <v>7158</v>
      </c>
      <c r="C7647" s="73" t="s">
        <v>852</v>
      </c>
      <c r="D7647" s="75">
        <v>89.45</v>
      </c>
      <c r="E7647" s="75">
        <v>89.45</v>
      </c>
      <c r="F7647" s="73" t="s">
        <v>17</v>
      </c>
    </row>
    <row r="7648" spans="1:6" ht="25.5" x14ac:dyDescent="0.25">
      <c r="A7648" s="73">
        <v>39639</v>
      </c>
      <c r="B7648" s="74" t="s">
        <v>36741</v>
      </c>
      <c r="C7648" s="73" t="s">
        <v>852</v>
      </c>
      <c r="D7648" s="75">
        <v>134.97</v>
      </c>
      <c r="E7648" s="75">
        <v>134.97</v>
      </c>
      <c r="F7648" s="73" t="s">
        <v>17</v>
      </c>
    </row>
    <row r="7649" spans="1:6" ht="38.25" x14ac:dyDescent="0.25">
      <c r="A7649" s="73">
        <v>39694</v>
      </c>
      <c r="B7649" s="74" t="s">
        <v>7159</v>
      </c>
      <c r="C7649" s="73" t="s">
        <v>852</v>
      </c>
      <c r="D7649" s="75">
        <v>414.65</v>
      </c>
      <c r="E7649" s="75">
        <v>414.65</v>
      </c>
      <c r="F7649" s="73" t="s">
        <v>17</v>
      </c>
    </row>
    <row r="7650" spans="1:6" x14ac:dyDescent="0.25">
      <c r="A7650" s="73">
        <v>39696</v>
      </c>
      <c r="B7650" s="74" t="s">
        <v>7160</v>
      </c>
      <c r="C7650" s="73" t="s">
        <v>852</v>
      </c>
      <c r="D7650" s="75">
        <v>5.9</v>
      </c>
      <c r="E7650" s="75">
        <v>5.9</v>
      </c>
      <c r="F7650" s="73" t="s">
        <v>17</v>
      </c>
    </row>
    <row r="7651" spans="1:6" x14ac:dyDescent="0.25">
      <c r="A7651" s="73">
        <v>39699</v>
      </c>
      <c r="B7651" s="74" t="s">
        <v>7161</v>
      </c>
      <c r="C7651" s="73" t="s">
        <v>852</v>
      </c>
      <c r="D7651" s="75">
        <v>16.48</v>
      </c>
      <c r="E7651" s="75">
        <v>16.48</v>
      </c>
      <c r="F7651" s="73" t="s">
        <v>17</v>
      </c>
    </row>
    <row r="7652" spans="1:6" x14ac:dyDescent="0.25">
      <c r="A7652" s="73">
        <v>39700</v>
      </c>
      <c r="B7652" s="74" t="s">
        <v>7162</v>
      </c>
      <c r="C7652" s="73" t="s">
        <v>852</v>
      </c>
      <c r="D7652" s="75">
        <v>23.05</v>
      </c>
      <c r="E7652" s="75">
        <v>23.05</v>
      </c>
      <c r="F7652" s="73" t="s">
        <v>17</v>
      </c>
    </row>
    <row r="7653" spans="1:6" ht="25.5" x14ac:dyDescent="0.25">
      <c r="A7653" s="73">
        <v>40451</v>
      </c>
      <c r="B7653" s="74" t="s">
        <v>7163</v>
      </c>
      <c r="C7653" s="73" t="s">
        <v>852</v>
      </c>
      <c r="D7653" s="75">
        <v>111.03</v>
      </c>
      <c r="E7653" s="75">
        <v>111.03</v>
      </c>
      <c r="F7653" s="73" t="s">
        <v>17</v>
      </c>
    </row>
    <row r="7654" spans="1:6" ht="25.5" x14ac:dyDescent="0.25">
      <c r="A7654" s="73">
        <v>40452</v>
      </c>
      <c r="B7654" s="74" t="s">
        <v>7164</v>
      </c>
      <c r="C7654" s="73" t="s">
        <v>852</v>
      </c>
      <c r="D7654" s="75">
        <v>131.77000000000001</v>
      </c>
      <c r="E7654" s="75">
        <v>131.77000000000001</v>
      </c>
      <c r="F7654" s="73" t="s">
        <v>17</v>
      </c>
    </row>
    <row r="7655" spans="1:6" ht="25.5" x14ac:dyDescent="0.25">
      <c r="A7655" s="73">
        <v>40453</v>
      </c>
      <c r="B7655" s="74" t="s">
        <v>7165</v>
      </c>
      <c r="C7655" s="73" t="s">
        <v>852</v>
      </c>
      <c r="D7655" s="75">
        <v>120.13</v>
      </c>
      <c r="E7655" s="75">
        <v>120.13</v>
      </c>
      <c r="F7655" s="73" t="s">
        <v>17</v>
      </c>
    </row>
    <row r="7656" spans="1:6" ht="38.25" x14ac:dyDescent="0.25">
      <c r="A7656" s="73">
        <v>40515</v>
      </c>
      <c r="B7656" s="74" t="s">
        <v>7166</v>
      </c>
      <c r="C7656" s="73" t="s">
        <v>852</v>
      </c>
      <c r="D7656" s="75">
        <v>79.28</v>
      </c>
      <c r="E7656" s="75">
        <v>79.28</v>
      </c>
      <c r="F7656" s="73" t="s">
        <v>17</v>
      </c>
    </row>
    <row r="7657" spans="1:6" ht="38.25" x14ac:dyDescent="0.25">
      <c r="A7657" s="73">
        <v>40517</v>
      </c>
      <c r="B7657" s="74" t="s">
        <v>7167</v>
      </c>
      <c r="C7657" s="73" t="s">
        <v>852</v>
      </c>
      <c r="D7657" s="75">
        <v>72.069999999999993</v>
      </c>
      <c r="E7657" s="75">
        <v>72.069999999999993</v>
      </c>
      <c r="F7657" s="73" t="s">
        <v>17</v>
      </c>
    </row>
    <row r="7658" spans="1:6" ht="38.25" x14ac:dyDescent="0.25">
      <c r="A7658" s="73">
        <v>40524</v>
      </c>
      <c r="B7658" s="74" t="s">
        <v>7168</v>
      </c>
      <c r="C7658" s="73" t="s">
        <v>852</v>
      </c>
      <c r="D7658" s="75">
        <v>82.37</v>
      </c>
      <c r="E7658" s="75">
        <v>82.37</v>
      </c>
      <c r="F7658" s="73" t="s">
        <v>17</v>
      </c>
    </row>
    <row r="7659" spans="1:6" ht="38.25" x14ac:dyDescent="0.25">
      <c r="A7659" s="73">
        <v>40529</v>
      </c>
      <c r="B7659" s="74" t="s">
        <v>7169</v>
      </c>
      <c r="C7659" s="73" t="s">
        <v>852</v>
      </c>
      <c r="D7659" s="75">
        <v>130.6</v>
      </c>
      <c r="E7659" s="75">
        <v>130.6</v>
      </c>
      <c r="F7659" s="73" t="s">
        <v>17</v>
      </c>
    </row>
    <row r="7660" spans="1:6" ht="25.5" x14ac:dyDescent="0.25">
      <c r="A7660" s="73">
        <v>40647</v>
      </c>
      <c r="B7660" s="74" t="s">
        <v>7170</v>
      </c>
      <c r="C7660" s="73" t="s">
        <v>852</v>
      </c>
      <c r="D7660" s="75">
        <v>195.92</v>
      </c>
      <c r="E7660" s="75">
        <v>195.92</v>
      </c>
      <c r="F7660" s="73" t="s">
        <v>17</v>
      </c>
    </row>
    <row r="7661" spans="1:6" x14ac:dyDescent="0.25">
      <c r="A7661" s="73">
        <v>40648</v>
      </c>
      <c r="B7661" s="74" t="s">
        <v>7171</v>
      </c>
      <c r="C7661" s="73" t="s">
        <v>852</v>
      </c>
      <c r="D7661" s="75">
        <v>239.9</v>
      </c>
      <c r="E7661" s="75">
        <v>239.9</v>
      </c>
      <c r="F7661" s="73" t="s">
        <v>17</v>
      </c>
    </row>
    <row r="7662" spans="1:6" x14ac:dyDescent="0.25">
      <c r="A7662" s="73">
        <v>40649</v>
      </c>
      <c r="B7662" s="74" t="s">
        <v>7172</v>
      </c>
      <c r="C7662" s="73" t="s">
        <v>852</v>
      </c>
      <c r="D7662" s="75">
        <v>139.74</v>
      </c>
      <c r="E7662" s="75">
        <v>139.74</v>
      </c>
      <c r="F7662" s="73" t="s">
        <v>17</v>
      </c>
    </row>
    <row r="7663" spans="1:6" ht="25.5" x14ac:dyDescent="0.25">
      <c r="A7663" s="73">
        <v>40650</v>
      </c>
      <c r="B7663" s="74" t="s">
        <v>7173</v>
      </c>
      <c r="C7663" s="73" t="s">
        <v>852</v>
      </c>
      <c r="D7663" s="75">
        <v>179.92</v>
      </c>
      <c r="E7663" s="75">
        <v>179.92</v>
      </c>
      <c r="F7663" s="73" t="s">
        <v>17</v>
      </c>
    </row>
    <row r="7664" spans="1:6" ht="25.5" x14ac:dyDescent="0.25">
      <c r="A7664" s="73">
        <v>40651</v>
      </c>
      <c r="B7664" s="74" t="s">
        <v>7174</v>
      </c>
      <c r="C7664" s="73" t="s">
        <v>852</v>
      </c>
      <c r="D7664" s="75">
        <v>331.86</v>
      </c>
      <c r="E7664" s="75">
        <v>331.86</v>
      </c>
      <c r="F7664" s="73" t="s">
        <v>17</v>
      </c>
    </row>
    <row r="7665" spans="1:6" x14ac:dyDescent="0.25">
      <c r="A7665" s="73">
        <v>40652</v>
      </c>
      <c r="B7665" s="74" t="s">
        <v>7175</v>
      </c>
      <c r="C7665" s="73" t="s">
        <v>852</v>
      </c>
      <c r="D7665" s="75">
        <v>177.92</v>
      </c>
      <c r="E7665" s="75">
        <v>177.92</v>
      </c>
      <c r="F7665" s="73" t="s">
        <v>17</v>
      </c>
    </row>
    <row r="7666" spans="1:6" x14ac:dyDescent="0.25">
      <c r="A7666" s="73">
        <v>40653</v>
      </c>
      <c r="B7666" s="74" t="s">
        <v>7176</v>
      </c>
      <c r="C7666" s="73" t="s">
        <v>852</v>
      </c>
      <c r="D7666" s="75">
        <v>149.94</v>
      </c>
      <c r="E7666" s="75">
        <v>149.94</v>
      </c>
      <c r="F7666" s="73" t="s">
        <v>17</v>
      </c>
    </row>
    <row r="7667" spans="1:6" ht="25.5" x14ac:dyDescent="0.25">
      <c r="A7667" s="73">
        <v>40654</v>
      </c>
      <c r="B7667" s="74" t="s">
        <v>7177</v>
      </c>
      <c r="C7667" s="73" t="s">
        <v>852</v>
      </c>
      <c r="D7667" s="75">
        <v>232.9</v>
      </c>
      <c r="E7667" s="75">
        <v>232.9</v>
      </c>
      <c r="F7667" s="73" t="s">
        <v>17</v>
      </c>
    </row>
    <row r="7668" spans="1:6" ht="63.75" x14ac:dyDescent="0.25">
      <c r="A7668" s="73">
        <v>40659</v>
      </c>
      <c r="B7668" s="74" t="s">
        <v>7178</v>
      </c>
      <c r="C7668" s="73" t="s">
        <v>852</v>
      </c>
      <c r="D7668" s="75">
        <v>890.84</v>
      </c>
      <c r="E7668" s="75">
        <v>890.84</v>
      </c>
      <c r="F7668" s="73" t="s">
        <v>17</v>
      </c>
    </row>
    <row r="7669" spans="1:6" ht="63.75" x14ac:dyDescent="0.25">
      <c r="A7669" s="73">
        <v>40660</v>
      </c>
      <c r="B7669" s="74" t="s">
        <v>7179</v>
      </c>
      <c r="C7669" s="73" t="s">
        <v>852</v>
      </c>
      <c r="D7669" s="75">
        <v>1129.03</v>
      </c>
      <c r="E7669" s="75">
        <v>1129.03</v>
      </c>
      <c r="F7669" s="73" t="s">
        <v>17</v>
      </c>
    </row>
    <row r="7670" spans="1:6" ht="63.75" x14ac:dyDescent="0.25">
      <c r="A7670" s="73">
        <v>40661</v>
      </c>
      <c r="B7670" s="74" t="s">
        <v>7180</v>
      </c>
      <c r="C7670" s="73" t="s">
        <v>852</v>
      </c>
      <c r="D7670" s="75">
        <v>694.16</v>
      </c>
      <c r="E7670" s="75">
        <v>694.16</v>
      </c>
      <c r="F7670" s="73" t="s">
        <v>17</v>
      </c>
    </row>
    <row r="7671" spans="1:6" ht="25.5" x14ac:dyDescent="0.25">
      <c r="A7671" s="73">
        <v>40671</v>
      </c>
      <c r="B7671" s="74" t="s">
        <v>7181</v>
      </c>
      <c r="C7671" s="73" t="s">
        <v>852</v>
      </c>
      <c r="D7671" s="75">
        <v>96.89</v>
      </c>
      <c r="E7671" s="75">
        <v>96.89</v>
      </c>
      <c r="F7671" s="73" t="s">
        <v>17</v>
      </c>
    </row>
    <row r="7672" spans="1:6" ht="51" x14ac:dyDescent="0.25">
      <c r="A7672" s="73">
        <v>40740</v>
      </c>
      <c r="B7672" s="74" t="s">
        <v>7182</v>
      </c>
      <c r="C7672" s="73" t="s">
        <v>852</v>
      </c>
      <c r="D7672" s="75">
        <v>115.32</v>
      </c>
      <c r="E7672" s="75">
        <v>115.32</v>
      </c>
      <c r="F7672" s="73" t="s">
        <v>17</v>
      </c>
    </row>
    <row r="7673" spans="1:6" x14ac:dyDescent="0.25">
      <c r="A7673" s="73">
        <v>41371</v>
      </c>
      <c r="B7673" s="74" t="s">
        <v>7183</v>
      </c>
      <c r="C7673" s="73" t="s">
        <v>852</v>
      </c>
      <c r="D7673" s="75">
        <v>70.92</v>
      </c>
      <c r="E7673" s="75">
        <v>70.92</v>
      </c>
      <c r="F7673" s="73" t="s">
        <v>17</v>
      </c>
    </row>
    <row r="7674" spans="1:6" x14ac:dyDescent="0.25">
      <c r="A7674" s="73">
        <v>41372</v>
      </c>
      <c r="B7674" s="74" t="s">
        <v>7184</v>
      </c>
      <c r="C7674" s="73" t="s">
        <v>852</v>
      </c>
      <c r="D7674" s="75">
        <v>119.98</v>
      </c>
      <c r="E7674" s="75">
        <v>119.98</v>
      </c>
      <c r="F7674" s="73" t="s">
        <v>17</v>
      </c>
    </row>
    <row r="7675" spans="1:6" x14ac:dyDescent="0.25">
      <c r="A7675" s="73">
        <v>41975</v>
      </c>
      <c r="B7675" s="74" t="s">
        <v>7185</v>
      </c>
      <c r="C7675" s="73" t="s">
        <v>852</v>
      </c>
      <c r="D7675" s="75">
        <v>108.65</v>
      </c>
      <c r="E7675" s="75">
        <v>108.65</v>
      </c>
      <c r="F7675" s="73" t="s">
        <v>17</v>
      </c>
    </row>
    <row r="7676" spans="1:6" ht="25.5" x14ac:dyDescent="0.25">
      <c r="A7676" s="73">
        <v>42406</v>
      </c>
      <c r="B7676" s="74" t="s">
        <v>7186</v>
      </c>
      <c r="C7676" s="73" t="s">
        <v>852</v>
      </c>
      <c r="D7676" s="75">
        <v>20.8</v>
      </c>
      <c r="E7676" s="75">
        <v>20.8</v>
      </c>
      <c r="F7676" s="73" t="s">
        <v>17</v>
      </c>
    </row>
    <row r="7677" spans="1:6" x14ac:dyDescent="0.25">
      <c r="A7677" s="73">
        <v>42408</v>
      </c>
      <c r="B7677" s="74" t="s">
        <v>7187</v>
      </c>
      <c r="C7677" s="73" t="s">
        <v>852</v>
      </c>
      <c r="D7677" s="75">
        <v>2.74</v>
      </c>
      <c r="E7677" s="75">
        <v>2.74</v>
      </c>
      <c r="F7677" s="73" t="s">
        <v>17</v>
      </c>
    </row>
    <row r="7678" spans="1:6" ht="25.5" x14ac:dyDescent="0.25">
      <c r="A7678" s="73">
        <v>42527</v>
      </c>
      <c r="B7678" s="74" t="s">
        <v>7188</v>
      </c>
      <c r="C7678" s="73" t="s">
        <v>852</v>
      </c>
      <c r="D7678" s="75">
        <v>22.17</v>
      </c>
      <c r="E7678" s="75">
        <v>22.17</v>
      </c>
      <c r="F7678" s="73" t="s">
        <v>17</v>
      </c>
    </row>
    <row r="7679" spans="1:6" x14ac:dyDescent="0.25">
      <c r="A7679" s="73">
        <v>42528</v>
      </c>
      <c r="B7679" s="74" t="s">
        <v>31512</v>
      </c>
      <c r="C7679" s="73" t="s">
        <v>852</v>
      </c>
      <c r="D7679" s="75">
        <v>8.39</v>
      </c>
      <c r="E7679" s="75">
        <v>8.39</v>
      </c>
      <c r="F7679" s="73" t="s">
        <v>17</v>
      </c>
    </row>
    <row r="7680" spans="1:6" ht="51" x14ac:dyDescent="0.25">
      <c r="A7680" s="73">
        <v>43071</v>
      </c>
      <c r="B7680" s="74" t="s">
        <v>7189</v>
      </c>
      <c r="C7680" s="73" t="s">
        <v>852</v>
      </c>
      <c r="D7680" s="75">
        <v>129.85</v>
      </c>
      <c r="E7680" s="75">
        <v>129.85</v>
      </c>
      <c r="F7680" s="73" t="s">
        <v>17</v>
      </c>
    </row>
    <row r="7681" spans="1:6" ht="25.5" x14ac:dyDescent="0.25">
      <c r="A7681" s="73">
        <v>43124</v>
      </c>
      <c r="B7681" s="74" t="s">
        <v>7190</v>
      </c>
      <c r="C7681" s="73" t="s">
        <v>852</v>
      </c>
      <c r="D7681" s="75">
        <v>85.11</v>
      </c>
      <c r="E7681" s="75">
        <v>85.11</v>
      </c>
      <c r="F7681" s="73" t="s">
        <v>17</v>
      </c>
    </row>
    <row r="7682" spans="1:6" ht="25.5" x14ac:dyDescent="0.25">
      <c r="A7682" s="73">
        <v>43125</v>
      </c>
      <c r="B7682" s="74" t="s">
        <v>7191</v>
      </c>
      <c r="C7682" s="73" t="s">
        <v>852</v>
      </c>
      <c r="D7682" s="75">
        <v>110.38</v>
      </c>
      <c r="E7682" s="75">
        <v>110.38</v>
      </c>
      <c r="F7682" s="73" t="s">
        <v>17</v>
      </c>
    </row>
    <row r="7683" spans="1:6" ht="25.5" x14ac:dyDescent="0.25">
      <c r="A7683" s="73">
        <v>43126</v>
      </c>
      <c r="B7683" s="74" t="s">
        <v>7192</v>
      </c>
      <c r="C7683" s="73" t="s">
        <v>852</v>
      </c>
      <c r="D7683" s="75">
        <v>72.89</v>
      </c>
      <c r="E7683" s="75">
        <v>72.89</v>
      </c>
      <c r="F7683" s="73" t="s">
        <v>17</v>
      </c>
    </row>
    <row r="7684" spans="1:6" ht="38.25" x14ac:dyDescent="0.25">
      <c r="A7684" s="73">
        <v>43127</v>
      </c>
      <c r="B7684" s="74" t="s">
        <v>7193</v>
      </c>
      <c r="C7684" s="73" t="s">
        <v>852</v>
      </c>
      <c r="D7684" s="75">
        <v>37.25</v>
      </c>
      <c r="E7684" s="75">
        <v>37.25</v>
      </c>
      <c r="F7684" s="73" t="s">
        <v>17</v>
      </c>
    </row>
    <row r="7685" spans="1:6" ht="25.5" x14ac:dyDescent="0.25">
      <c r="A7685" s="73">
        <v>43677</v>
      </c>
      <c r="B7685" s="74" t="s">
        <v>7194</v>
      </c>
      <c r="C7685" s="73" t="s">
        <v>852</v>
      </c>
      <c r="D7685" s="75">
        <v>64.69</v>
      </c>
      <c r="E7685" s="75">
        <v>64.69</v>
      </c>
      <c r="F7685" s="73" t="s">
        <v>17</v>
      </c>
    </row>
    <row r="7686" spans="1:6" ht="25.5" x14ac:dyDescent="0.25">
      <c r="A7686" s="73">
        <v>43678</v>
      </c>
      <c r="B7686" s="74" t="s">
        <v>7195</v>
      </c>
      <c r="C7686" s="73" t="s">
        <v>852</v>
      </c>
      <c r="D7686" s="75">
        <v>73.819999999999993</v>
      </c>
      <c r="E7686" s="75">
        <v>73.819999999999993</v>
      </c>
      <c r="F7686" s="73" t="s">
        <v>17</v>
      </c>
    </row>
    <row r="7687" spans="1:6" ht="25.5" x14ac:dyDescent="0.25">
      <c r="A7687" s="73">
        <v>43679</v>
      </c>
      <c r="B7687" s="74" t="s">
        <v>7196</v>
      </c>
      <c r="C7687" s="73" t="s">
        <v>852</v>
      </c>
      <c r="D7687" s="75">
        <v>37.32</v>
      </c>
      <c r="E7687" s="75">
        <v>37.32</v>
      </c>
      <c r="F7687" s="73" t="s">
        <v>17</v>
      </c>
    </row>
    <row r="7688" spans="1:6" ht="25.5" x14ac:dyDescent="0.25">
      <c r="A7688" s="73">
        <v>43680</v>
      </c>
      <c r="B7688" s="74" t="s">
        <v>7197</v>
      </c>
      <c r="C7688" s="73" t="s">
        <v>852</v>
      </c>
      <c r="D7688" s="75">
        <v>106.34</v>
      </c>
      <c r="E7688" s="75">
        <v>106.34</v>
      </c>
      <c r="F7688" s="73" t="s">
        <v>17</v>
      </c>
    </row>
    <row r="7689" spans="1:6" ht="25.5" x14ac:dyDescent="0.25">
      <c r="A7689" s="73">
        <v>43681</v>
      </c>
      <c r="B7689" s="74" t="s">
        <v>7198</v>
      </c>
      <c r="C7689" s="73" t="s">
        <v>852</v>
      </c>
      <c r="D7689" s="75">
        <v>32.85</v>
      </c>
      <c r="E7689" s="75">
        <v>32.85</v>
      </c>
      <c r="F7689" s="73" t="s">
        <v>17</v>
      </c>
    </row>
    <row r="7690" spans="1:6" ht="25.5" x14ac:dyDescent="0.25">
      <c r="A7690" s="73">
        <v>43682</v>
      </c>
      <c r="B7690" s="74" t="s">
        <v>7199</v>
      </c>
      <c r="C7690" s="73" t="s">
        <v>852</v>
      </c>
      <c r="D7690" s="75">
        <v>19.829999999999998</v>
      </c>
      <c r="E7690" s="75">
        <v>19.829999999999998</v>
      </c>
      <c r="F7690" s="73" t="s">
        <v>17</v>
      </c>
    </row>
    <row r="7691" spans="1:6" ht="25.5" x14ac:dyDescent="0.25">
      <c r="A7691" s="73">
        <v>43740</v>
      </c>
      <c r="B7691" s="74" t="s">
        <v>7200</v>
      </c>
      <c r="C7691" s="73" t="s">
        <v>852</v>
      </c>
      <c r="D7691" s="75">
        <v>29.37</v>
      </c>
      <c r="E7691" s="75">
        <v>29.37</v>
      </c>
      <c r="F7691" s="73" t="s">
        <v>17</v>
      </c>
    </row>
    <row r="7692" spans="1:6" ht="25.5" x14ac:dyDescent="0.25">
      <c r="A7692" s="73">
        <v>43741</v>
      </c>
      <c r="B7692" s="74" t="s">
        <v>7201</v>
      </c>
      <c r="C7692" s="73" t="s">
        <v>852</v>
      </c>
      <c r="D7692" s="75">
        <v>23.22</v>
      </c>
      <c r="E7692" s="75">
        <v>23.22</v>
      </c>
      <c r="F7692" s="73" t="s">
        <v>17</v>
      </c>
    </row>
    <row r="7693" spans="1:6" ht="25.5" x14ac:dyDescent="0.25">
      <c r="A7693" s="73">
        <v>43742</v>
      </c>
      <c r="B7693" s="74" t="s">
        <v>7202</v>
      </c>
      <c r="C7693" s="73" t="s">
        <v>852</v>
      </c>
      <c r="D7693" s="75">
        <v>30.99</v>
      </c>
      <c r="E7693" s="75">
        <v>30.99</v>
      </c>
      <c r="F7693" s="73" t="s">
        <v>17</v>
      </c>
    </row>
    <row r="7694" spans="1:6" ht="25.5" x14ac:dyDescent="0.25">
      <c r="A7694" s="73">
        <v>44476</v>
      </c>
      <c r="B7694" s="74" t="s">
        <v>7203</v>
      </c>
      <c r="C7694" s="73" t="s">
        <v>852</v>
      </c>
      <c r="D7694" s="75">
        <v>530.37</v>
      </c>
      <c r="E7694" s="75">
        <v>530.37</v>
      </c>
      <c r="F7694" s="73" t="s">
        <v>17</v>
      </c>
    </row>
    <row r="7695" spans="1:6" x14ac:dyDescent="0.25">
      <c r="A7695" s="73">
        <v>44529</v>
      </c>
      <c r="B7695" s="74" t="s">
        <v>31513</v>
      </c>
      <c r="C7695" s="73" t="s">
        <v>852</v>
      </c>
      <c r="D7695" s="75">
        <v>13.47</v>
      </c>
      <c r="E7695" s="75">
        <v>13.47</v>
      </c>
      <c r="F7695" s="73" t="s">
        <v>17</v>
      </c>
    </row>
    <row r="7696" spans="1:6" ht="25.5" x14ac:dyDescent="0.25">
      <c r="A7696" s="73">
        <v>44540</v>
      </c>
      <c r="B7696" s="74" t="s">
        <v>7204</v>
      </c>
      <c r="C7696" s="73" t="s">
        <v>852</v>
      </c>
      <c r="D7696" s="75">
        <v>305.73</v>
      </c>
      <c r="E7696" s="75">
        <v>305.73</v>
      </c>
      <c r="F7696" s="73" t="s">
        <v>17</v>
      </c>
    </row>
    <row r="7697" spans="1:6" ht="38.25" x14ac:dyDescent="0.25">
      <c r="A7697" s="73">
        <v>44541</v>
      </c>
      <c r="B7697" s="74" t="s">
        <v>7205</v>
      </c>
      <c r="C7697" s="73" t="s">
        <v>852</v>
      </c>
      <c r="D7697" s="75">
        <v>252.56</v>
      </c>
      <c r="E7697" s="75">
        <v>252.56</v>
      </c>
      <c r="F7697" s="73" t="s">
        <v>17</v>
      </c>
    </row>
    <row r="7698" spans="1:6" ht="38.25" x14ac:dyDescent="0.25">
      <c r="A7698" s="73">
        <v>44954</v>
      </c>
      <c r="B7698" s="74" t="s">
        <v>7206</v>
      </c>
      <c r="C7698" s="73" t="s">
        <v>852</v>
      </c>
      <c r="D7698" s="75">
        <v>108.47</v>
      </c>
      <c r="E7698" s="75">
        <v>108.47</v>
      </c>
      <c r="F7698" s="73" t="s">
        <v>17</v>
      </c>
    </row>
    <row r="7699" spans="1:6" ht="38.25" x14ac:dyDescent="0.25">
      <c r="A7699" s="73">
        <v>44955</v>
      </c>
      <c r="B7699" s="74" t="s">
        <v>7207</v>
      </c>
      <c r="C7699" s="73" t="s">
        <v>852</v>
      </c>
      <c r="D7699" s="75">
        <v>158.51</v>
      </c>
      <c r="E7699" s="75">
        <v>158.51</v>
      </c>
      <c r="F7699" s="73" t="s">
        <v>17</v>
      </c>
    </row>
    <row r="7700" spans="1:6" ht="25.5" x14ac:dyDescent="0.25">
      <c r="A7700" s="73">
        <v>45190</v>
      </c>
      <c r="B7700" s="74" t="s">
        <v>7208</v>
      </c>
      <c r="C7700" s="73" t="s">
        <v>852</v>
      </c>
      <c r="D7700" s="75">
        <v>67.25</v>
      </c>
      <c r="E7700" s="75">
        <v>67.25</v>
      </c>
      <c r="F7700" s="73" t="s">
        <v>17</v>
      </c>
    </row>
    <row r="7701" spans="1:6" ht="25.5" x14ac:dyDescent="0.25">
      <c r="A7701" s="73">
        <v>45191</v>
      </c>
      <c r="B7701" s="74" t="s">
        <v>7209</v>
      </c>
      <c r="C7701" s="73" t="s">
        <v>852</v>
      </c>
      <c r="D7701" s="75">
        <v>114.09</v>
      </c>
      <c r="E7701" s="75">
        <v>114.09</v>
      </c>
      <c r="F7701" s="73" t="s">
        <v>17</v>
      </c>
    </row>
    <row r="7702" spans="1:6" ht="25.5" x14ac:dyDescent="0.25">
      <c r="A7702" s="73">
        <v>87244</v>
      </c>
      <c r="B7702" s="74" t="s">
        <v>7210</v>
      </c>
      <c r="C7702" s="73" t="s">
        <v>852</v>
      </c>
      <c r="D7702" s="75">
        <v>281.38</v>
      </c>
      <c r="E7702" s="75">
        <v>277.14</v>
      </c>
      <c r="F7702" s="73" t="s">
        <v>17</v>
      </c>
    </row>
    <row r="7703" spans="1:6" ht="38.25" x14ac:dyDescent="0.25">
      <c r="A7703" s="73">
        <v>87245</v>
      </c>
      <c r="B7703" s="74" t="s">
        <v>7211</v>
      </c>
      <c r="C7703" s="73" t="s">
        <v>852</v>
      </c>
      <c r="D7703" s="75">
        <v>338.06</v>
      </c>
      <c r="E7703" s="75">
        <v>333.12</v>
      </c>
      <c r="F7703" s="73" t="s">
        <v>17</v>
      </c>
    </row>
    <row r="7704" spans="1:6" ht="38.25" x14ac:dyDescent="0.25">
      <c r="A7704" s="73">
        <v>87246</v>
      </c>
      <c r="B7704" s="74" t="s">
        <v>7212</v>
      </c>
      <c r="C7704" s="73" t="s">
        <v>852</v>
      </c>
      <c r="D7704" s="75">
        <v>69.180000000000007</v>
      </c>
      <c r="E7704" s="75">
        <v>66.95</v>
      </c>
      <c r="F7704" s="73" t="s">
        <v>17</v>
      </c>
    </row>
    <row r="7705" spans="1:6" ht="38.25" x14ac:dyDescent="0.25">
      <c r="A7705" s="73">
        <v>87247</v>
      </c>
      <c r="B7705" s="74" t="s">
        <v>7213</v>
      </c>
      <c r="C7705" s="73" t="s">
        <v>852</v>
      </c>
      <c r="D7705" s="75">
        <v>61.09</v>
      </c>
      <c r="E7705" s="75">
        <v>59.48</v>
      </c>
      <c r="F7705" s="73" t="s">
        <v>17</v>
      </c>
    </row>
    <row r="7706" spans="1:6" ht="38.25" x14ac:dyDescent="0.25">
      <c r="A7706" s="73">
        <v>87248</v>
      </c>
      <c r="B7706" s="74" t="s">
        <v>7214</v>
      </c>
      <c r="C7706" s="73" t="s">
        <v>852</v>
      </c>
      <c r="D7706" s="75">
        <v>52.53</v>
      </c>
      <c r="E7706" s="75">
        <v>51.62</v>
      </c>
      <c r="F7706" s="73" t="s">
        <v>17</v>
      </c>
    </row>
    <row r="7707" spans="1:6" ht="38.25" x14ac:dyDescent="0.25">
      <c r="A7707" s="73">
        <v>87249</v>
      </c>
      <c r="B7707" s="74" t="s">
        <v>7215</v>
      </c>
      <c r="C7707" s="73" t="s">
        <v>852</v>
      </c>
      <c r="D7707" s="75">
        <v>74.63</v>
      </c>
      <c r="E7707" s="75">
        <v>72</v>
      </c>
      <c r="F7707" s="73" t="s">
        <v>17</v>
      </c>
    </row>
    <row r="7708" spans="1:6" ht="38.25" x14ac:dyDescent="0.25">
      <c r="A7708" s="73">
        <v>87250</v>
      </c>
      <c r="B7708" s="74" t="s">
        <v>7216</v>
      </c>
      <c r="C7708" s="73" t="s">
        <v>852</v>
      </c>
      <c r="D7708" s="75">
        <v>62.66</v>
      </c>
      <c r="E7708" s="75">
        <v>60.92</v>
      </c>
      <c r="F7708" s="73" t="s">
        <v>17</v>
      </c>
    </row>
    <row r="7709" spans="1:6" ht="38.25" x14ac:dyDescent="0.25">
      <c r="A7709" s="73">
        <v>87251</v>
      </c>
      <c r="B7709" s="74" t="s">
        <v>7217</v>
      </c>
      <c r="C7709" s="73" t="s">
        <v>852</v>
      </c>
      <c r="D7709" s="75">
        <v>52.86</v>
      </c>
      <c r="E7709" s="75">
        <v>51.92</v>
      </c>
      <c r="F7709" s="73" t="s">
        <v>17</v>
      </c>
    </row>
    <row r="7710" spans="1:6" ht="38.25" x14ac:dyDescent="0.25">
      <c r="A7710" s="73">
        <v>87255</v>
      </c>
      <c r="B7710" s="74" t="s">
        <v>7218</v>
      </c>
      <c r="C7710" s="73" t="s">
        <v>852</v>
      </c>
      <c r="D7710" s="75">
        <v>87.01</v>
      </c>
      <c r="E7710" s="75">
        <v>84.16</v>
      </c>
      <c r="F7710" s="73" t="s">
        <v>17</v>
      </c>
    </row>
    <row r="7711" spans="1:6" ht="38.25" x14ac:dyDescent="0.25">
      <c r="A7711" s="73">
        <v>87256</v>
      </c>
      <c r="B7711" s="74" t="s">
        <v>7219</v>
      </c>
      <c r="C7711" s="73" t="s">
        <v>852</v>
      </c>
      <c r="D7711" s="75">
        <v>73.900000000000006</v>
      </c>
      <c r="E7711" s="75">
        <v>71.989999999999995</v>
      </c>
      <c r="F7711" s="73" t="s">
        <v>17</v>
      </c>
    </row>
    <row r="7712" spans="1:6" ht="38.25" x14ac:dyDescent="0.25">
      <c r="A7712" s="73">
        <v>87257</v>
      </c>
      <c r="B7712" s="74" t="s">
        <v>7220</v>
      </c>
      <c r="C7712" s="73" t="s">
        <v>852</v>
      </c>
      <c r="D7712" s="75">
        <v>62.93</v>
      </c>
      <c r="E7712" s="75">
        <v>61.88</v>
      </c>
      <c r="F7712" s="73" t="s">
        <v>17</v>
      </c>
    </row>
    <row r="7713" spans="1:6" ht="38.25" x14ac:dyDescent="0.25">
      <c r="A7713" s="73">
        <v>87261</v>
      </c>
      <c r="B7713" s="74" t="s">
        <v>7221</v>
      </c>
      <c r="C7713" s="73" t="s">
        <v>852</v>
      </c>
      <c r="D7713" s="75">
        <v>138.30000000000001</v>
      </c>
      <c r="E7713" s="75">
        <v>134.74</v>
      </c>
      <c r="F7713" s="73" t="s">
        <v>17</v>
      </c>
    </row>
    <row r="7714" spans="1:6" ht="38.25" x14ac:dyDescent="0.25">
      <c r="A7714" s="73">
        <v>87262</v>
      </c>
      <c r="B7714" s="74" t="s">
        <v>7222</v>
      </c>
      <c r="C7714" s="73" t="s">
        <v>852</v>
      </c>
      <c r="D7714" s="75">
        <v>123.97</v>
      </c>
      <c r="E7714" s="75">
        <v>121.35</v>
      </c>
      <c r="F7714" s="73" t="s">
        <v>17</v>
      </c>
    </row>
    <row r="7715" spans="1:6" ht="38.25" x14ac:dyDescent="0.25">
      <c r="A7715" s="73">
        <v>87263</v>
      </c>
      <c r="B7715" s="74" t="s">
        <v>7223</v>
      </c>
      <c r="C7715" s="73" t="s">
        <v>852</v>
      </c>
      <c r="D7715" s="75">
        <v>112.53</v>
      </c>
      <c r="E7715" s="75">
        <v>110.78</v>
      </c>
      <c r="F7715" s="73" t="s">
        <v>17</v>
      </c>
    </row>
    <row r="7716" spans="1:6" ht="38.25" x14ac:dyDescent="0.25">
      <c r="A7716" s="73">
        <v>87265</v>
      </c>
      <c r="B7716" s="74" t="s">
        <v>31514</v>
      </c>
      <c r="C7716" s="73" t="s">
        <v>852</v>
      </c>
      <c r="D7716" s="75">
        <v>60.76</v>
      </c>
      <c r="E7716" s="75">
        <v>58.79</v>
      </c>
      <c r="F7716" s="73" t="s">
        <v>17</v>
      </c>
    </row>
    <row r="7717" spans="1:6" ht="38.25" x14ac:dyDescent="0.25">
      <c r="A7717" s="73">
        <v>87267</v>
      </c>
      <c r="B7717" s="74" t="s">
        <v>7224</v>
      </c>
      <c r="C7717" s="73" t="s">
        <v>852</v>
      </c>
      <c r="D7717" s="75">
        <v>66.680000000000007</v>
      </c>
      <c r="E7717" s="75">
        <v>64.239999999999995</v>
      </c>
      <c r="F7717" s="73" t="s">
        <v>17</v>
      </c>
    </row>
    <row r="7718" spans="1:6" ht="38.25" x14ac:dyDescent="0.25">
      <c r="A7718" s="73">
        <v>87269</v>
      </c>
      <c r="B7718" s="74" t="s">
        <v>7225</v>
      </c>
      <c r="C7718" s="73" t="s">
        <v>852</v>
      </c>
      <c r="D7718" s="75">
        <v>65.27</v>
      </c>
      <c r="E7718" s="75">
        <v>62.93</v>
      </c>
      <c r="F7718" s="73" t="s">
        <v>17</v>
      </c>
    </row>
    <row r="7719" spans="1:6" ht="38.25" x14ac:dyDescent="0.25">
      <c r="A7719" s="73">
        <v>87271</v>
      </c>
      <c r="B7719" s="74" t="s">
        <v>7226</v>
      </c>
      <c r="C7719" s="73" t="s">
        <v>852</v>
      </c>
      <c r="D7719" s="75">
        <v>71.260000000000005</v>
      </c>
      <c r="E7719" s="75">
        <v>68.44</v>
      </c>
      <c r="F7719" s="73" t="s">
        <v>17</v>
      </c>
    </row>
    <row r="7720" spans="1:6" ht="38.25" x14ac:dyDescent="0.25">
      <c r="A7720" s="73">
        <v>87273</v>
      </c>
      <c r="B7720" s="74" t="s">
        <v>7227</v>
      </c>
      <c r="C7720" s="73" t="s">
        <v>852</v>
      </c>
      <c r="D7720" s="75">
        <v>68.45</v>
      </c>
      <c r="E7720" s="75">
        <v>65.95</v>
      </c>
      <c r="F7720" s="73" t="s">
        <v>17</v>
      </c>
    </row>
    <row r="7721" spans="1:6" ht="38.25" x14ac:dyDescent="0.25">
      <c r="A7721" s="73">
        <v>87275</v>
      </c>
      <c r="B7721" s="74" t="s">
        <v>7228</v>
      </c>
      <c r="C7721" s="73" t="s">
        <v>852</v>
      </c>
      <c r="D7721" s="75">
        <v>76.37</v>
      </c>
      <c r="E7721" s="75">
        <v>73.25</v>
      </c>
      <c r="F7721" s="73" t="s">
        <v>17</v>
      </c>
    </row>
    <row r="7722" spans="1:6" ht="25.5" x14ac:dyDescent="0.25">
      <c r="A7722" s="73">
        <v>87411</v>
      </c>
      <c r="B7722" s="74" t="s">
        <v>7229</v>
      </c>
      <c r="C7722" s="73" t="s">
        <v>852</v>
      </c>
      <c r="D7722" s="75">
        <v>18.170000000000002</v>
      </c>
      <c r="E7722" s="75">
        <v>17.36</v>
      </c>
      <c r="F7722" s="73" t="s">
        <v>17</v>
      </c>
    </row>
    <row r="7723" spans="1:6" ht="25.5" x14ac:dyDescent="0.25">
      <c r="A7723" s="73">
        <v>87412</v>
      </c>
      <c r="B7723" s="74" t="s">
        <v>7230</v>
      </c>
      <c r="C7723" s="73" t="s">
        <v>852</v>
      </c>
      <c r="D7723" s="75">
        <v>27.48</v>
      </c>
      <c r="E7723" s="75">
        <v>25.9</v>
      </c>
      <c r="F7723" s="73" t="s">
        <v>17</v>
      </c>
    </row>
    <row r="7724" spans="1:6" ht="25.5" x14ac:dyDescent="0.25">
      <c r="A7724" s="73">
        <v>87413</v>
      </c>
      <c r="B7724" s="74" t="s">
        <v>7231</v>
      </c>
      <c r="C7724" s="73" t="s">
        <v>852</v>
      </c>
      <c r="D7724" s="75">
        <v>32.83</v>
      </c>
      <c r="E7724" s="75">
        <v>30.81</v>
      </c>
      <c r="F7724" s="73" t="s">
        <v>17</v>
      </c>
    </row>
    <row r="7725" spans="1:6" ht="25.5" x14ac:dyDescent="0.25">
      <c r="A7725" s="73">
        <v>87414</v>
      </c>
      <c r="B7725" s="74" t="s">
        <v>7232</v>
      </c>
      <c r="C7725" s="73" t="s">
        <v>852</v>
      </c>
      <c r="D7725" s="75">
        <v>28.83</v>
      </c>
      <c r="E7725" s="75">
        <v>27.66</v>
      </c>
      <c r="F7725" s="73" t="s">
        <v>17</v>
      </c>
    </row>
    <row r="7726" spans="1:6" ht="25.5" x14ac:dyDescent="0.25">
      <c r="A7726" s="73">
        <v>87415</v>
      </c>
      <c r="B7726" s="74" t="s">
        <v>7233</v>
      </c>
      <c r="C7726" s="73" t="s">
        <v>852</v>
      </c>
      <c r="D7726" s="75">
        <v>38.130000000000003</v>
      </c>
      <c r="E7726" s="75">
        <v>36.200000000000003</v>
      </c>
      <c r="F7726" s="73" t="s">
        <v>17</v>
      </c>
    </row>
    <row r="7727" spans="1:6" ht="25.5" x14ac:dyDescent="0.25">
      <c r="A7727" s="73">
        <v>87416</v>
      </c>
      <c r="B7727" s="74" t="s">
        <v>7234</v>
      </c>
      <c r="C7727" s="73" t="s">
        <v>852</v>
      </c>
      <c r="D7727" s="75">
        <v>43.49</v>
      </c>
      <c r="E7727" s="75">
        <v>41.11</v>
      </c>
      <c r="F7727" s="73" t="s">
        <v>17</v>
      </c>
    </row>
    <row r="7728" spans="1:6" ht="25.5" x14ac:dyDescent="0.25">
      <c r="A7728" s="73">
        <v>87418</v>
      </c>
      <c r="B7728" s="74" t="s">
        <v>7235</v>
      </c>
      <c r="C7728" s="73" t="s">
        <v>852</v>
      </c>
      <c r="D7728" s="75">
        <v>21.12</v>
      </c>
      <c r="E7728" s="75">
        <v>20.059999999999999</v>
      </c>
      <c r="F7728" s="73" t="s">
        <v>17</v>
      </c>
    </row>
    <row r="7729" spans="1:6" ht="25.5" x14ac:dyDescent="0.25">
      <c r="A7729" s="73">
        <v>87421</v>
      </c>
      <c r="B7729" s="74" t="s">
        <v>7236</v>
      </c>
      <c r="C7729" s="73" t="s">
        <v>852</v>
      </c>
      <c r="D7729" s="75">
        <v>32.200000000000003</v>
      </c>
      <c r="E7729" s="75">
        <v>30.75</v>
      </c>
      <c r="F7729" s="73" t="s">
        <v>17</v>
      </c>
    </row>
    <row r="7730" spans="1:6" ht="25.5" x14ac:dyDescent="0.25">
      <c r="A7730" s="73">
        <v>87424</v>
      </c>
      <c r="B7730" s="74" t="s">
        <v>7237</v>
      </c>
      <c r="C7730" s="73" t="s">
        <v>852</v>
      </c>
      <c r="D7730" s="75">
        <v>42.61</v>
      </c>
      <c r="E7730" s="75">
        <v>40.31</v>
      </c>
      <c r="F7730" s="73" t="s">
        <v>17</v>
      </c>
    </row>
    <row r="7731" spans="1:6" ht="25.5" x14ac:dyDescent="0.25">
      <c r="A7731" s="73">
        <v>87427</v>
      </c>
      <c r="B7731" s="74" t="s">
        <v>7238</v>
      </c>
      <c r="C7731" s="73" t="s">
        <v>852</v>
      </c>
      <c r="D7731" s="75">
        <v>50.31</v>
      </c>
      <c r="E7731" s="75">
        <v>47.73</v>
      </c>
      <c r="F7731" s="73" t="s">
        <v>17</v>
      </c>
    </row>
    <row r="7732" spans="1:6" ht="25.5" x14ac:dyDescent="0.25">
      <c r="A7732" s="73">
        <v>87430</v>
      </c>
      <c r="B7732" s="74" t="s">
        <v>7239</v>
      </c>
      <c r="C7732" s="73" t="s">
        <v>852</v>
      </c>
      <c r="D7732" s="75">
        <v>21.25</v>
      </c>
      <c r="E7732" s="75">
        <v>20.12</v>
      </c>
      <c r="F7732" s="73" t="s">
        <v>17</v>
      </c>
    </row>
    <row r="7733" spans="1:6" ht="25.5" x14ac:dyDescent="0.25">
      <c r="A7733" s="73">
        <v>87433</v>
      </c>
      <c r="B7733" s="74" t="s">
        <v>7240</v>
      </c>
      <c r="C7733" s="73" t="s">
        <v>852</v>
      </c>
      <c r="D7733" s="75">
        <v>30.72</v>
      </c>
      <c r="E7733" s="75">
        <v>29.29</v>
      </c>
      <c r="F7733" s="73" t="s">
        <v>17</v>
      </c>
    </row>
    <row r="7734" spans="1:6" ht="25.5" x14ac:dyDescent="0.25">
      <c r="A7734" s="73">
        <v>87436</v>
      </c>
      <c r="B7734" s="74" t="s">
        <v>7241</v>
      </c>
      <c r="C7734" s="73" t="s">
        <v>852</v>
      </c>
      <c r="D7734" s="75">
        <v>34.94</v>
      </c>
      <c r="E7734" s="75">
        <v>33.17</v>
      </c>
      <c r="F7734" s="73" t="s">
        <v>17</v>
      </c>
    </row>
    <row r="7735" spans="1:6" ht="25.5" x14ac:dyDescent="0.25">
      <c r="A7735" s="73">
        <v>87439</v>
      </c>
      <c r="B7735" s="74" t="s">
        <v>7242</v>
      </c>
      <c r="C7735" s="73" t="s">
        <v>852</v>
      </c>
      <c r="D7735" s="75">
        <v>42.79</v>
      </c>
      <c r="E7735" s="75">
        <v>40.700000000000003</v>
      </c>
      <c r="F7735" s="73" t="s">
        <v>17</v>
      </c>
    </row>
    <row r="7736" spans="1:6" ht="38.25" x14ac:dyDescent="0.25">
      <c r="A7736" s="73">
        <v>87527</v>
      </c>
      <c r="B7736" s="74" t="s">
        <v>7243</v>
      </c>
      <c r="C7736" s="73" t="s">
        <v>852</v>
      </c>
      <c r="D7736" s="75">
        <v>44.42</v>
      </c>
      <c r="E7736" s="75">
        <v>42.18</v>
      </c>
      <c r="F7736" s="73" t="s">
        <v>17</v>
      </c>
    </row>
    <row r="7737" spans="1:6" ht="38.25" x14ac:dyDescent="0.25">
      <c r="A7737" s="73">
        <v>87528</v>
      </c>
      <c r="B7737" s="74" t="s">
        <v>7244</v>
      </c>
      <c r="C7737" s="73" t="s">
        <v>852</v>
      </c>
      <c r="D7737" s="75">
        <v>47.76</v>
      </c>
      <c r="E7737" s="75">
        <v>45.27</v>
      </c>
      <c r="F7737" s="73" t="s">
        <v>17</v>
      </c>
    </row>
    <row r="7738" spans="1:6" ht="38.25" x14ac:dyDescent="0.25">
      <c r="A7738" s="73">
        <v>87529</v>
      </c>
      <c r="B7738" s="74" t="s">
        <v>7245</v>
      </c>
      <c r="C7738" s="73" t="s">
        <v>852</v>
      </c>
      <c r="D7738" s="75">
        <v>41.06</v>
      </c>
      <c r="E7738" s="75">
        <v>39.1</v>
      </c>
      <c r="F7738" s="73" t="s">
        <v>17</v>
      </c>
    </row>
    <row r="7739" spans="1:6" ht="38.25" x14ac:dyDescent="0.25">
      <c r="A7739" s="73">
        <v>87530</v>
      </c>
      <c r="B7739" s="74" t="s">
        <v>7246</v>
      </c>
      <c r="C7739" s="73" t="s">
        <v>852</v>
      </c>
      <c r="D7739" s="75">
        <v>44.4</v>
      </c>
      <c r="E7739" s="75">
        <v>42.19</v>
      </c>
      <c r="F7739" s="73" t="s">
        <v>17</v>
      </c>
    </row>
    <row r="7740" spans="1:6" ht="38.25" x14ac:dyDescent="0.25">
      <c r="A7740" s="73">
        <v>87531</v>
      </c>
      <c r="B7740" s="74" t="s">
        <v>7247</v>
      </c>
      <c r="C7740" s="73" t="s">
        <v>852</v>
      </c>
      <c r="D7740" s="75">
        <v>39.69</v>
      </c>
      <c r="E7740" s="75">
        <v>37.83</v>
      </c>
      <c r="F7740" s="73" t="s">
        <v>17</v>
      </c>
    </row>
    <row r="7741" spans="1:6" ht="38.25" x14ac:dyDescent="0.25">
      <c r="A7741" s="73">
        <v>87532</v>
      </c>
      <c r="B7741" s="74" t="s">
        <v>7248</v>
      </c>
      <c r="C7741" s="73" t="s">
        <v>852</v>
      </c>
      <c r="D7741" s="75">
        <v>43.03</v>
      </c>
      <c r="E7741" s="75">
        <v>40.92</v>
      </c>
      <c r="F7741" s="73" t="s">
        <v>17</v>
      </c>
    </row>
    <row r="7742" spans="1:6" ht="38.25" x14ac:dyDescent="0.25">
      <c r="A7742" s="73">
        <v>87535</v>
      </c>
      <c r="B7742" s="74" t="s">
        <v>7249</v>
      </c>
      <c r="C7742" s="73" t="s">
        <v>852</v>
      </c>
      <c r="D7742" s="75">
        <v>36.880000000000003</v>
      </c>
      <c r="E7742" s="75">
        <v>35.25</v>
      </c>
      <c r="F7742" s="73" t="s">
        <v>17</v>
      </c>
    </row>
    <row r="7743" spans="1:6" ht="38.25" x14ac:dyDescent="0.25">
      <c r="A7743" s="73">
        <v>87536</v>
      </c>
      <c r="B7743" s="74" t="s">
        <v>7250</v>
      </c>
      <c r="C7743" s="73" t="s">
        <v>852</v>
      </c>
      <c r="D7743" s="75">
        <v>40.22</v>
      </c>
      <c r="E7743" s="75">
        <v>38.340000000000003</v>
      </c>
      <c r="F7743" s="73" t="s">
        <v>17</v>
      </c>
    </row>
    <row r="7744" spans="1:6" ht="38.25" x14ac:dyDescent="0.25">
      <c r="A7744" s="73">
        <v>87539</v>
      </c>
      <c r="B7744" s="74" t="s">
        <v>7251</v>
      </c>
      <c r="C7744" s="73" t="s">
        <v>852</v>
      </c>
      <c r="D7744" s="75">
        <v>59.93</v>
      </c>
      <c r="E7744" s="75">
        <v>58.52</v>
      </c>
      <c r="F7744" s="73" t="s">
        <v>17</v>
      </c>
    </row>
    <row r="7745" spans="1:6" ht="38.25" x14ac:dyDescent="0.25">
      <c r="A7745" s="73">
        <v>87543</v>
      </c>
      <c r="B7745" s="74" t="s">
        <v>7252</v>
      </c>
      <c r="C7745" s="73" t="s">
        <v>852</v>
      </c>
      <c r="D7745" s="75">
        <v>23.35</v>
      </c>
      <c r="E7745" s="75">
        <v>22.63</v>
      </c>
      <c r="F7745" s="73" t="s">
        <v>17</v>
      </c>
    </row>
    <row r="7746" spans="1:6" ht="38.25" x14ac:dyDescent="0.25">
      <c r="A7746" s="73">
        <v>87545</v>
      </c>
      <c r="B7746" s="74" t="s">
        <v>7253</v>
      </c>
      <c r="C7746" s="73" t="s">
        <v>852</v>
      </c>
      <c r="D7746" s="75">
        <v>32.86</v>
      </c>
      <c r="E7746" s="75">
        <v>31.05</v>
      </c>
      <c r="F7746" s="73" t="s">
        <v>17</v>
      </c>
    </row>
    <row r="7747" spans="1:6" ht="38.25" x14ac:dyDescent="0.25">
      <c r="A7747" s="73">
        <v>87546</v>
      </c>
      <c r="B7747" s="74" t="s">
        <v>7254</v>
      </c>
      <c r="C7747" s="73" t="s">
        <v>852</v>
      </c>
      <c r="D7747" s="75">
        <v>34.99</v>
      </c>
      <c r="E7747" s="75">
        <v>33.03</v>
      </c>
      <c r="F7747" s="73" t="s">
        <v>17</v>
      </c>
    </row>
    <row r="7748" spans="1:6" ht="38.25" x14ac:dyDescent="0.25">
      <c r="A7748" s="73">
        <v>87547</v>
      </c>
      <c r="B7748" s="74" t="s">
        <v>7255</v>
      </c>
      <c r="C7748" s="73" t="s">
        <v>852</v>
      </c>
      <c r="D7748" s="75">
        <v>29.49</v>
      </c>
      <c r="E7748" s="75">
        <v>27.96</v>
      </c>
      <c r="F7748" s="73" t="s">
        <v>17</v>
      </c>
    </row>
    <row r="7749" spans="1:6" ht="38.25" x14ac:dyDescent="0.25">
      <c r="A7749" s="73">
        <v>87548</v>
      </c>
      <c r="B7749" s="74" t="s">
        <v>7256</v>
      </c>
      <c r="C7749" s="73" t="s">
        <v>852</v>
      </c>
      <c r="D7749" s="75">
        <v>31.62</v>
      </c>
      <c r="E7749" s="75">
        <v>29.94</v>
      </c>
      <c r="F7749" s="73" t="s">
        <v>17</v>
      </c>
    </row>
    <row r="7750" spans="1:6" ht="38.25" x14ac:dyDescent="0.25">
      <c r="A7750" s="73">
        <v>87549</v>
      </c>
      <c r="B7750" s="74" t="s">
        <v>7257</v>
      </c>
      <c r="C7750" s="73" t="s">
        <v>852</v>
      </c>
      <c r="D7750" s="75">
        <v>28.13</v>
      </c>
      <c r="E7750" s="75">
        <v>26.7</v>
      </c>
      <c r="F7750" s="73" t="s">
        <v>17</v>
      </c>
    </row>
    <row r="7751" spans="1:6" ht="38.25" x14ac:dyDescent="0.25">
      <c r="A7751" s="73">
        <v>87550</v>
      </c>
      <c r="B7751" s="74" t="s">
        <v>7258</v>
      </c>
      <c r="C7751" s="73" t="s">
        <v>852</v>
      </c>
      <c r="D7751" s="75">
        <v>30.26</v>
      </c>
      <c r="E7751" s="75">
        <v>28.68</v>
      </c>
      <c r="F7751" s="73" t="s">
        <v>17</v>
      </c>
    </row>
    <row r="7752" spans="1:6" ht="38.25" x14ac:dyDescent="0.25">
      <c r="A7752" s="73">
        <v>87553</v>
      </c>
      <c r="B7752" s="74" t="s">
        <v>7259</v>
      </c>
      <c r="C7752" s="73" t="s">
        <v>852</v>
      </c>
      <c r="D7752" s="75">
        <v>25.31</v>
      </c>
      <c r="E7752" s="75">
        <v>24.12</v>
      </c>
      <c r="F7752" s="73" t="s">
        <v>17</v>
      </c>
    </row>
    <row r="7753" spans="1:6" ht="38.25" x14ac:dyDescent="0.25">
      <c r="A7753" s="73">
        <v>87554</v>
      </c>
      <c r="B7753" s="74" t="s">
        <v>7260</v>
      </c>
      <c r="C7753" s="73" t="s">
        <v>852</v>
      </c>
      <c r="D7753" s="75">
        <v>27.44</v>
      </c>
      <c r="E7753" s="75">
        <v>26.1</v>
      </c>
      <c r="F7753" s="73" t="s">
        <v>17</v>
      </c>
    </row>
    <row r="7754" spans="1:6" ht="38.25" x14ac:dyDescent="0.25">
      <c r="A7754" s="73">
        <v>87557</v>
      </c>
      <c r="B7754" s="74" t="s">
        <v>7261</v>
      </c>
      <c r="C7754" s="73" t="s">
        <v>852</v>
      </c>
      <c r="D7754" s="75">
        <v>39.869999999999997</v>
      </c>
      <c r="E7754" s="75">
        <v>38.83</v>
      </c>
      <c r="F7754" s="73" t="s">
        <v>17</v>
      </c>
    </row>
    <row r="7755" spans="1:6" ht="38.25" x14ac:dyDescent="0.25">
      <c r="A7755" s="73">
        <v>87561</v>
      </c>
      <c r="B7755" s="74" t="s">
        <v>7262</v>
      </c>
      <c r="C7755" s="73" t="s">
        <v>852</v>
      </c>
      <c r="D7755" s="75">
        <v>39.26</v>
      </c>
      <c r="E7755" s="75">
        <v>38.270000000000003</v>
      </c>
      <c r="F7755" s="73" t="s">
        <v>17</v>
      </c>
    </row>
    <row r="7756" spans="1:6" ht="38.25" x14ac:dyDescent="0.25">
      <c r="A7756" s="73">
        <v>87620</v>
      </c>
      <c r="B7756" s="74" t="s">
        <v>7263</v>
      </c>
      <c r="C7756" s="73" t="s">
        <v>852</v>
      </c>
      <c r="D7756" s="75">
        <v>34.76</v>
      </c>
      <c r="E7756" s="75">
        <v>33.659999999999997</v>
      </c>
      <c r="F7756" s="73" t="s">
        <v>17</v>
      </c>
    </row>
    <row r="7757" spans="1:6" ht="38.25" x14ac:dyDescent="0.25">
      <c r="A7757" s="73">
        <v>87622</v>
      </c>
      <c r="B7757" s="74" t="s">
        <v>7264</v>
      </c>
      <c r="C7757" s="73" t="s">
        <v>852</v>
      </c>
      <c r="D7757" s="75">
        <v>37.92</v>
      </c>
      <c r="E7757" s="75">
        <v>36.590000000000003</v>
      </c>
      <c r="F7757" s="73" t="s">
        <v>17</v>
      </c>
    </row>
    <row r="7758" spans="1:6" ht="38.25" x14ac:dyDescent="0.25">
      <c r="A7758" s="73">
        <v>87623</v>
      </c>
      <c r="B7758" s="74" t="s">
        <v>7265</v>
      </c>
      <c r="C7758" s="73" t="s">
        <v>852</v>
      </c>
      <c r="D7758" s="75">
        <v>65.52</v>
      </c>
      <c r="E7758" s="75">
        <v>64.47</v>
      </c>
      <c r="F7758" s="73" t="s">
        <v>17</v>
      </c>
    </row>
    <row r="7759" spans="1:6" ht="38.25" x14ac:dyDescent="0.25">
      <c r="A7759" s="73">
        <v>87624</v>
      </c>
      <c r="B7759" s="74" t="s">
        <v>7266</v>
      </c>
      <c r="C7759" s="73" t="s">
        <v>852</v>
      </c>
      <c r="D7759" s="75">
        <v>71.92</v>
      </c>
      <c r="E7759" s="75">
        <v>70.459999999999994</v>
      </c>
      <c r="F7759" s="73" t="s">
        <v>17</v>
      </c>
    </row>
    <row r="7760" spans="1:6" ht="38.25" x14ac:dyDescent="0.25">
      <c r="A7760" s="73">
        <v>87630</v>
      </c>
      <c r="B7760" s="74" t="s">
        <v>7267</v>
      </c>
      <c r="C7760" s="73" t="s">
        <v>852</v>
      </c>
      <c r="D7760" s="75">
        <v>44.86</v>
      </c>
      <c r="E7760" s="75">
        <v>43.51</v>
      </c>
      <c r="F7760" s="73" t="s">
        <v>17</v>
      </c>
    </row>
    <row r="7761" spans="1:6" ht="38.25" x14ac:dyDescent="0.25">
      <c r="A7761" s="73">
        <v>87632</v>
      </c>
      <c r="B7761" s="74" t="s">
        <v>7268</v>
      </c>
      <c r="C7761" s="73" t="s">
        <v>852</v>
      </c>
      <c r="D7761" s="75">
        <v>49.25</v>
      </c>
      <c r="E7761" s="75">
        <v>47.58</v>
      </c>
      <c r="F7761" s="73" t="s">
        <v>17</v>
      </c>
    </row>
    <row r="7762" spans="1:6" ht="38.25" x14ac:dyDescent="0.25">
      <c r="A7762" s="73">
        <v>87633</v>
      </c>
      <c r="B7762" s="74" t="s">
        <v>7269</v>
      </c>
      <c r="C7762" s="73" t="s">
        <v>852</v>
      </c>
      <c r="D7762" s="75">
        <v>87.62</v>
      </c>
      <c r="E7762" s="75">
        <v>86.35</v>
      </c>
      <c r="F7762" s="73" t="s">
        <v>17</v>
      </c>
    </row>
    <row r="7763" spans="1:6" ht="38.25" x14ac:dyDescent="0.25">
      <c r="A7763" s="73">
        <v>87634</v>
      </c>
      <c r="B7763" s="74" t="s">
        <v>7270</v>
      </c>
      <c r="C7763" s="73" t="s">
        <v>852</v>
      </c>
      <c r="D7763" s="75">
        <v>96.52</v>
      </c>
      <c r="E7763" s="75">
        <v>94.67</v>
      </c>
      <c r="F7763" s="73" t="s">
        <v>17</v>
      </c>
    </row>
    <row r="7764" spans="1:6" ht="38.25" x14ac:dyDescent="0.25">
      <c r="A7764" s="73">
        <v>87640</v>
      </c>
      <c r="B7764" s="74" t="s">
        <v>7271</v>
      </c>
      <c r="C7764" s="73" t="s">
        <v>852</v>
      </c>
      <c r="D7764" s="75">
        <v>53.14</v>
      </c>
      <c r="E7764" s="75">
        <v>51.59</v>
      </c>
      <c r="F7764" s="73" t="s">
        <v>17</v>
      </c>
    </row>
    <row r="7765" spans="1:6" ht="38.25" x14ac:dyDescent="0.25">
      <c r="A7765" s="73">
        <v>87642</v>
      </c>
      <c r="B7765" s="74" t="s">
        <v>7272</v>
      </c>
      <c r="C7765" s="73" t="s">
        <v>852</v>
      </c>
      <c r="D7765" s="75">
        <v>58.53</v>
      </c>
      <c r="E7765" s="75">
        <v>56.59</v>
      </c>
      <c r="F7765" s="73" t="s">
        <v>17</v>
      </c>
    </row>
    <row r="7766" spans="1:6" ht="38.25" x14ac:dyDescent="0.25">
      <c r="A7766" s="73">
        <v>87643</v>
      </c>
      <c r="B7766" s="74" t="s">
        <v>7273</v>
      </c>
      <c r="C7766" s="73" t="s">
        <v>852</v>
      </c>
      <c r="D7766" s="75">
        <v>105.72</v>
      </c>
      <c r="E7766" s="75">
        <v>104.27</v>
      </c>
      <c r="F7766" s="73" t="s">
        <v>17</v>
      </c>
    </row>
    <row r="7767" spans="1:6" ht="38.25" x14ac:dyDescent="0.25">
      <c r="A7767" s="73">
        <v>87644</v>
      </c>
      <c r="B7767" s="74" t="s">
        <v>7274</v>
      </c>
      <c r="C7767" s="73" t="s">
        <v>852</v>
      </c>
      <c r="D7767" s="75">
        <v>116.66</v>
      </c>
      <c r="E7767" s="75">
        <v>114.5</v>
      </c>
      <c r="F7767" s="73" t="s">
        <v>17</v>
      </c>
    </row>
    <row r="7768" spans="1:6" ht="38.25" x14ac:dyDescent="0.25">
      <c r="A7768" s="73">
        <v>87680</v>
      </c>
      <c r="B7768" s="74" t="s">
        <v>7275</v>
      </c>
      <c r="C7768" s="73" t="s">
        <v>852</v>
      </c>
      <c r="D7768" s="75">
        <v>48.95</v>
      </c>
      <c r="E7768" s="75">
        <v>47.47</v>
      </c>
      <c r="F7768" s="73" t="s">
        <v>17</v>
      </c>
    </row>
    <row r="7769" spans="1:6" ht="38.25" x14ac:dyDescent="0.25">
      <c r="A7769" s="73">
        <v>87682</v>
      </c>
      <c r="B7769" s="74" t="s">
        <v>7276</v>
      </c>
      <c r="C7769" s="73" t="s">
        <v>852</v>
      </c>
      <c r="D7769" s="75">
        <v>54.34</v>
      </c>
      <c r="E7769" s="75">
        <v>52.47</v>
      </c>
      <c r="F7769" s="73" t="s">
        <v>17</v>
      </c>
    </row>
    <row r="7770" spans="1:6" ht="38.25" x14ac:dyDescent="0.25">
      <c r="A7770" s="73">
        <v>87683</v>
      </c>
      <c r="B7770" s="74" t="s">
        <v>7277</v>
      </c>
      <c r="C7770" s="73" t="s">
        <v>852</v>
      </c>
      <c r="D7770" s="75">
        <v>101.53</v>
      </c>
      <c r="E7770" s="75">
        <v>100.15</v>
      </c>
      <c r="F7770" s="73" t="s">
        <v>17</v>
      </c>
    </row>
    <row r="7771" spans="1:6" ht="38.25" x14ac:dyDescent="0.25">
      <c r="A7771" s="73">
        <v>87684</v>
      </c>
      <c r="B7771" s="74" t="s">
        <v>7278</v>
      </c>
      <c r="C7771" s="73" t="s">
        <v>852</v>
      </c>
      <c r="D7771" s="75">
        <v>112.47</v>
      </c>
      <c r="E7771" s="75">
        <v>110.38</v>
      </c>
      <c r="F7771" s="73" t="s">
        <v>17</v>
      </c>
    </row>
    <row r="7772" spans="1:6" ht="38.25" x14ac:dyDescent="0.25">
      <c r="A7772" s="73">
        <v>87690</v>
      </c>
      <c r="B7772" s="74" t="s">
        <v>7279</v>
      </c>
      <c r="C7772" s="73" t="s">
        <v>852</v>
      </c>
      <c r="D7772" s="75">
        <v>56.09</v>
      </c>
      <c r="E7772" s="75">
        <v>54.4</v>
      </c>
      <c r="F7772" s="73" t="s">
        <v>17</v>
      </c>
    </row>
    <row r="7773" spans="1:6" ht="38.25" x14ac:dyDescent="0.25">
      <c r="A7773" s="73">
        <v>87692</v>
      </c>
      <c r="B7773" s="74" t="s">
        <v>7280</v>
      </c>
      <c r="C7773" s="73" t="s">
        <v>852</v>
      </c>
      <c r="D7773" s="75">
        <v>62.26</v>
      </c>
      <c r="E7773" s="75">
        <v>60.13</v>
      </c>
      <c r="F7773" s="73" t="s">
        <v>17</v>
      </c>
    </row>
    <row r="7774" spans="1:6" ht="38.25" x14ac:dyDescent="0.25">
      <c r="A7774" s="73">
        <v>87693</v>
      </c>
      <c r="B7774" s="74" t="s">
        <v>7281</v>
      </c>
      <c r="C7774" s="73" t="s">
        <v>852</v>
      </c>
      <c r="D7774" s="75">
        <v>116.31</v>
      </c>
      <c r="E7774" s="75">
        <v>114.73</v>
      </c>
      <c r="F7774" s="73" t="s">
        <v>17</v>
      </c>
    </row>
    <row r="7775" spans="1:6" ht="38.25" x14ac:dyDescent="0.25">
      <c r="A7775" s="73">
        <v>87694</v>
      </c>
      <c r="B7775" s="74" t="s">
        <v>7282</v>
      </c>
      <c r="C7775" s="73" t="s">
        <v>852</v>
      </c>
      <c r="D7775" s="75">
        <v>128.84</v>
      </c>
      <c r="E7775" s="75">
        <v>126.45</v>
      </c>
      <c r="F7775" s="73" t="s">
        <v>17</v>
      </c>
    </row>
    <row r="7776" spans="1:6" ht="38.25" x14ac:dyDescent="0.25">
      <c r="A7776" s="73">
        <v>87700</v>
      </c>
      <c r="B7776" s="74" t="s">
        <v>7283</v>
      </c>
      <c r="C7776" s="73" t="s">
        <v>852</v>
      </c>
      <c r="D7776" s="75">
        <v>60.6</v>
      </c>
      <c r="E7776" s="75">
        <v>58.79</v>
      </c>
      <c r="F7776" s="73" t="s">
        <v>17</v>
      </c>
    </row>
    <row r="7777" spans="1:6" ht="38.25" x14ac:dyDescent="0.25">
      <c r="A7777" s="73">
        <v>87702</v>
      </c>
      <c r="B7777" s="74" t="s">
        <v>7284</v>
      </c>
      <c r="C7777" s="73" t="s">
        <v>852</v>
      </c>
      <c r="D7777" s="75">
        <v>67.33</v>
      </c>
      <c r="E7777" s="75">
        <v>65.03</v>
      </c>
      <c r="F7777" s="73" t="s">
        <v>17</v>
      </c>
    </row>
    <row r="7778" spans="1:6" ht="38.25" x14ac:dyDescent="0.25">
      <c r="A7778" s="73">
        <v>87703</v>
      </c>
      <c r="B7778" s="74" t="s">
        <v>7285</v>
      </c>
      <c r="C7778" s="73" t="s">
        <v>852</v>
      </c>
      <c r="D7778" s="75">
        <v>126.18</v>
      </c>
      <c r="E7778" s="75">
        <v>124.49</v>
      </c>
      <c r="F7778" s="73" t="s">
        <v>17</v>
      </c>
    </row>
    <row r="7779" spans="1:6" ht="38.25" x14ac:dyDescent="0.25">
      <c r="A7779" s="73">
        <v>87704</v>
      </c>
      <c r="B7779" s="74" t="s">
        <v>7286</v>
      </c>
      <c r="C7779" s="73" t="s">
        <v>852</v>
      </c>
      <c r="D7779" s="75">
        <v>139.83000000000001</v>
      </c>
      <c r="E7779" s="75">
        <v>137.25</v>
      </c>
      <c r="F7779" s="73" t="s">
        <v>17</v>
      </c>
    </row>
    <row r="7780" spans="1:6" ht="38.25" x14ac:dyDescent="0.25">
      <c r="A7780" s="73">
        <v>87735</v>
      </c>
      <c r="B7780" s="74" t="s">
        <v>7287</v>
      </c>
      <c r="C7780" s="73" t="s">
        <v>852</v>
      </c>
      <c r="D7780" s="75">
        <v>48.17</v>
      </c>
      <c r="E7780" s="75">
        <v>45.97</v>
      </c>
      <c r="F7780" s="73" t="s">
        <v>17</v>
      </c>
    </row>
    <row r="7781" spans="1:6" ht="38.25" x14ac:dyDescent="0.25">
      <c r="A7781" s="73">
        <v>87737</v>
      </c>
      <c r="B7781" s="74" t="s">
        <v>7288</v>
      </c>
      <c r="C7781" s="73" t="s">
        <v>852</v>
      </c>
      <c r="D7781" s="75">
        <v>51.33</v>
      </c>
      <c r="E7781" s="75">
        <v>48.9</v>
      </c>
      <c r="F7781" s="73" t="s">
        <v>17</v>
      </c>
    </row>
    <row r="7782" spans="1:6" ht="38.25" x14ac:dyDescent="0.25">
      <c r="A7782" s="73">
        <v>87738</v>
      </c>
      <c r="B7782" s="74" t="s">
        <v>7289</v>
      </c>
      <c r="C7782" s="73" t="s">
        <v>852</v>
      </c>
      <c r="D7782" s="75">
        <v>78.930000000000007</v>
      </c>
      <c r="E7782" s="75">
        <v>76.78</v>
      </c>
      <c r="F7782" s="73" t="s">
        <v>17</v>
      </c>
    </row>
    <row r="7783" spans="1:6" ht="38.25" x14ac:dyDescent="0.25">
      <c r="A7783" s="73">
        <v>87739</v>
      </c>
      <c r="B7783" s="74" t="s">
        <v>7290</v>
      </c>
      <c r="C7783" s="73" t="s">
        <v>852</v>
      </c>
      <c r="D7783" s="75">
        <v>85.33</v>
      </c>
      <c r="E7783" s="75">
        <v>82.77</v>
      </c>
      <c r="F7783" s="73" t="s">
        <v>17</v>
      </c>
    </row>
    <row r="7784" spans="1:6" ht="38.25" x14ac:dyDescent="0.25">
      <c r="A7784" s="73">
        <v>87745</v>
      </c>
      <c r="B7784" s="74" t="s">
        <v>7291</v>
      </c>
      <c r="C7784" s="73" t="s">
        <v>852</v>
      </c>
      <c r="D7784" s="75">
        <v>58.27</v>
      </c>
      <c r="E7784" s="75">
        <v>55.83</v>
      </c>
      <c r="F7784" s="73" t="s">
        <v>17</v>
      </c>
    </row>
    <row r="7785" spans="1:6" ht="38.25" x14ac:dyDescent="0.25">
      <c r="A7785" s="73">
        <v>87747</v>
      </c>
      <c r="B7785" s="74" t="s">
        <v>7292</v>
      </c>
      <c r="C7785" s="73" t="s">
        <v>852</v>
      </c>
      <c r="D7785" s="75">
        <v>62.66</v>
      </c>
      <c r="E7785" s="75">
        <v>59.9</v>
      </c>
      <c r="F7785" s="73" t="s">
        <v>17</v>
      </c>
    </row>
    <row r="7786" spans="1:6" ht="38.25" x14ac:dyDescent="0.25">
      <c r="A7786" s="73">
        <v>87748</v>
      </c>
      <c r="B7786" s="74" t="s">
        <v>7293</v>
      </c>
      <c r="C7786" s="73" t="s">
        <v>852</v>
      </c>
      <c r="D7786" s="75">
        <v>101.03</v>
      </c>
      <c r="E7786" s="75">
        <v>98.67</v>
      </c>
      <c r="F7786" s="73" t="s">
        <v>17</v>
      </c>
    </row>
    <row r="7787" spans="1:6" ht="38.25" x14ac:dyDescent="0.25">
      <c r="A7787" s="73">
        <v>87749</v>
      </c>
      <c r="B7787" s="74" t="s">
        <v>7294</v>
      </c>
      <c r="C7787" s="73" t="s">
        <v>852</v>
      </c>
      <c r="D7787" s="75">
        <v>109.93</v>
      </c>
      <c r="E7787" s="75">
        <v>106.99</v>
      </c>
      <c r="F7787" s="73" t="s">
        <v>17</v>
      </c>
    </row>
    <row r="7788" spans="1:6" ht="51" x14ac:dyDescent="0.25">
      <c r="A7788" s="73">
        <v>87755</v>
      </c>
      <c r="B7788" s="74" t="s">
        <v>7295</v>
      </c>
      <c r="C7788" s="73" t="s">
        <v>852</v>
      </c>
      <c r="D7788" s="75">
        <v>56.64</v>
      </c>
      <c r="E7788" s="75">
        <v>54.1</v>
      </c>
      <c r="F7788" s="73" t="s">
        <v>17</v>
      </c>
    </row>
    <row r="7789" spans="1:6" ht="38.25" x14ac:dyDescent="0.25">
      <c r="A7789" s="73">
        <v>87757</v>
      </c>
      <c r="B7789" s="74" t="s">
        <v>7296</v>
      </c>
      <c r="C7789" s="73" t="s">
        <v>852</v>
      </c>
      <c r="D7789" s="75">
        <v>61.03</v>
      </c>
      <c r="E7789" s="75">
        <v>58.17</v>
      </c>
      <c r="F7789" s="73" t="s">
        <v>17</v>
      </c>
    </row>
    <row r="7790" spans="1:6" ht="38.25" x14ac:dyDescent="0.25">
      <c r="A7790" s="73">
        <v>87758</v>
      </c>
      <c r="B7790" s="74" t="s">
        <v>7297</v>
      </c>
      <c r="C7790" s="73" t="s">
        <v>852</v>
      </c>
      <c r="D7790" s="75">
        <v>99.4</v>
      </c>
      <c r="E7790" s="75">
        <v>96.94</v>
      </c>
      <c r="F7790" s="73" t="s">
        <v>17</v>
      </c>
    </row>
    <row r="7791" spans="1:6" ht="38.25" x14ac:dyDescent="0.25">
      <c r="A7791" s="73">
        <v>87759</v>
      </c>
      <c r="B7791" s="74" t="s">
        <v>7298</v>
      </c>
      <c r="C7791" s="73" t="s">
        <v>852</v>
      </c>
      <c r="D7791" s="75">
        <v>108.3</v>
      </c>
      <c r="E7791" s="75">
        <v>105.26</v>
      </c>
      <c r="F7791" s="73" t="s">
        <v>17</v>
      </c>
    </row>
    <row r="7792" spans="1:6" ht="51" x14ac:dyDescent="0.25">
      <c r="A7792" s="73">
        <v>87765</v>
      </c>
      <c r="B7792" s="74" t="s">
        <v>7299</v>
      </c>
      <c r="C7792" s="73" t="s">
        <v>852</v>
      </c>
      <c r="D7792" s="75">
        <v>64.98</v>
      </c>
      <c r="E7792" s="75">
        <v>62.22</v>
      </c>
      <c r="F7792" s="73" t="s">
        <v>17</v>
      </c>
    </row>
    <row r="7793" spans="1:6" ht="38.25" x14ac:dyDescent="0.25">
      <c r="A7793" s="73">
        <v>87767</v>
      </c>
      <c r="B7793" s="74" t="s">
        <v>7300</v>
      </c>
      <c r="C7793" s="73" t="s">
        <v>852</v>
      </c>
      <c r="D7793" s="75">
        <v>70.37</v>
      </c>
      <c r="E7793" s="75">
        <v>67.22</v>
      </c>
      <c r="F7793" s="73" t="s">
        <v>17</v>
      </c>
    </row>
    <row r="7794" spans="1:6" ht="38.25" x14ac:dyDescent="0.25">
      <c r="A7794" s="73">
        <v>87768</v>
      </c>
      <c r="B7794" s="74" t="s">
        <v>7301</v>
      </c>
      <c r="C7794" s="73" t="s">
        <v>852</v>
      </c>
      <c r="D7794" s="75">
        <v>117.56</v>
      </c>
      <c r="E7794" s="75">
        <v>114.9</v>
      </c>
      <c r="F7794" s="73" t="s">
        <v>17</v>
      </c>
    </row>
    <row r="7795" spans="1:6" ht="38.25" x14ac:dyDescent="0.25">
      <c r="A7795" s="73">
        <v>87769</v>
      </c>
      <c r="B7795" s="74" t="s">
        <v>7302</v>
      </c>
      <c r="C7795" s="73" t="s">
        <v>852</v>
      </c>
      <c r="D7795" s="75">
        <v>128.5</v>
      </c>
      <c r="E7795" s="75">
        <v>125.13</v>
      </c>
      <c r="F7795" s="73" t="s">
        <v>17</v>
      </c>
    </row>
    <row r="7796" spans="1:6" ht="38.25" x14ac:dyDescent="0.25">
      <c r="A7796" s="73">
        <v>87775</v>
      </c>
      <c r="B7796" s="74" t="s">
        <v>7303</v>
      </c>
      <c r="C7796" s="73" t="s">
        <v>852</v>
      </c>
      <c r="D7796" s="75">
        <v>60.57</v>
      </c>
      <c r="E7796" s="75">
        <v>57.28</v>
      </c>
      <c r="F7796" s="73" t="s">
        <v>17</v>
      </c>
    </row>
    <row r="7797" spans="1:6" ht="38.25" x14ac:dyDescent="0.25">
      <c r="A7797" s="73">
        <v>87777</v>
      </c>
      <c r="B7797" s="74" t="s">
        <v>7304</v>
      </c>
      <c r="C7797" s="73" t="s">
        <v>852</v>
      </c>
      <c r="D7797" s="75">
        <v>64.02</v>
      </c>
      <c r="E7797" s="75">
        <v>60.47</v>
      </c>
      <c r="F7797" s="73" t="s">
        <v>17</v>
      </c>
    </row>
    <row r="7798" spans="1:6" ht="51" x14ac:dyDescent="0.25">
      <c r="A7798" s="73">
        <v>87778</v>
      </c>
      <c r="B7798" s="74" t="s">
        <v>7305</v>
      </c>
      <c r="C7798" s="73" t="s">
        <v>852</v>
      </c>
      <c r="D7798" s="75">
        <v>83.73</v>
      </c>
      <c r="E7798" s="75">
        <v>80.73</v>
      </c>
      <c r="F7798" s="73" t="s">
        <v>17</v>
      </c>
    </row>
    <row r="7799" spans="1:6" ht="38.25" x14ac:dyDescent="0.25">
      <c r="A7799" s="73">
        <v>87779</v>
      </c>
      <c r="B7799" s="74" t="s">
        <v>7306</v>
      </c>
      <c r="C7799" s="73" t="s">
        <v>852</v>
      </c>
      <c r="D7799" s="75">
        <v>78.19</v>
      </c>
      <c r="E7799" s="75">
        <v>73.959999999999994</v>
      </c>
      <c r="F7799" s="73" t="s">
        <v>17</v>
      </c>
    </row>
    <row r="7800" spans="1:6" ht="38.25" x14ac:dyDescent="0.25">
      <c r="A7800" s="73">
        <v>87781</v>
      </c>
      <c r="B7800" s="74" t="s">
        <v>7307</v>
      </c>
      <c r="C7800" s="73" t="s">
        <v>852</v>
      </c>
      <c r="D7800" s="75">
        <v>82.81</v>
      </c>
      <c r="E7800" s="75">
        <v>78.239999999999995</v>
      </c>
      <c r="F7800" s="73" t="s">
        <v>17</v>
      </c>
    </row>
    <row r="7801" spans="1:6" ht="51" x14ac:dyDescent="0.25">
      <c r="A7801" s="73">
        <v>87783</v>
      </c>
      <c r="B7801" s="74" t="s">
        <v>7308</v>
      </c>
      <c r="C7801" s="73" t="s">
        <v>852</v>
      </c>
      <c r="D7801" s="75">
        <v>109.51</v>
      </c>
      <c r="E7801" s="75">
        <v>105.66</v>
      </c>
      <c r="F7801" s="73" t="s">
        <v>17</v>
      </c>
    </row>
    <row r="7802" spans="1:6" ht="38.25" x14ac:dyDescent="0.25">
      <c r="A7802" s="73">
        <v>87784</v>
      </c>
      <c r="B7802" s="74" t="s">
        <v>7309</v>
      </c>
      <c r="C7802" s="73" t="s">
        <v>852</v>
      </c>
      <c r="D7802" s="75">
        <v>85.57</v>
      </c>
      <c r="E7802" s="75">
        <v>81.22</v>
      </c>
      <c r="F7802" s="73" t="s">
        <v>17</v>
      </c>
    </row>
    <row r="7803" spans="1:6" ht="38.25" x14ac:dyDescent="0.25">
      <c r="A7803" s="73">
        <v>87786</v>
      </c>
      <c r="B7803" s="74" t="s">
        <v>7310</v>
      </c>
      <c r="C7803" s="73" t="s">
        <v>852</v>
      </c>
      <c r="D7803" s="75">
        <v>91.37</v>
      </c>
      <c r="E7803" s="75">
        <v>86.6</v>
      </c>
      <c r="F7803" s="73" t="s">
        <v>17</v>
      </c>
    </row>
    <row r="7804" spans="1:6" ht="51" x14ac:dyDescent="0.25">
      <c r="A7804" s="73">
        <v>87787</v>
      </c>
      <c r="B7804" s="74" t="s">
        <v>7311</v>
      </c>
      <c r="C7804" s="73" t="s">
        <v>852</v>
      </c>
      <c r="D7804" s="75">
        <v>125.93</v>
      </c>
      <c r="E7804" s="75">
        <v>121.97</v>
      </c>
      <c r="F7804" s="73" t="s">
        <v>17</v>
      </c>
    </row>
    <row r="7805" spans="1:6" ht="38.25" x14ac:dyDescent="0.25">
      <c r="A7805" s="73">
        <v>87788</v>
      </c>
      <c r="B7805" s="74" t="s">
        <v>7312</v>
      </c>
      <c r="C7805" s="73" t="s">
        <v>852</v>
      </c>
      <c r="D7805" s="75">
        <v>100.86</v>
      </c>
      <c r="E7805" s="75">
        <v>95.53</v>
      </c>
      <c r="F7805" s="73" t="s">
        <v>17</v>
      </c>
    </row>
    <row r="7806" spans="1:6" ht="51" x14ac:dyDescent="0.25">
      <c r="A7806" s="73">
        <v>87791</v>
      </c>
      <c r="B7806" s="74" t="s">
        <v>7313</v>
      </c>
      <c r="C7806" s="73" t="s">
        <v>852</v>
      </c>
      <c r="D7806" s="75">
        <v>138.87</v>
      </c>
      <c r="E7806" s="75">
        <v>134.44999999999999</v>
      </c>
      <c r="F7806" s="73" t="s">
        <v>17</v>
      </c>
    </row>
    <row r="7807" spans="1:6" ht="38.25" x14ac:dyDescent="0.25">
      <c r="A7807" s="73">
        <v>87792</v>
      </c>
      <c r="B7807" s="74" t="s">
        <v>7314</v>
      </c>
      <c r="C7807" s="73" t="s">
        <v>852</v>
      </c>
      <c r="D7807" s="75">
        <v>44.89</v>
      </c>
      <c r="E7807" s="75">
        <v>42.8</v>
      </c>
      <c r="F7807" s="73" t="s">
        <v>17</v>
      </c>
    </row>
    <row r="7808" spans="1:6" ht="38.25" x14ac:dyDescent="0.25">
      <c r="A7808" s="73">
        <v>87794</v>
      </c>
      <c r="B7808" s="74" t="s">
        <v>7315</v>
      </c>
      <c r="C7808" s="73" t="s">
        <v>852</v>
      </c>
      <c r="D7808" s="75">
        <v>48.11</v>
      </c>
      <c r="E7808" s="75">
        <v>45.78</v>
      </c>
      <c r="F7808" s="73" t="s">
        <v>17</v>
      </c>
    </row>
    <row r="7809" spans="1:6" ht="51" x14ac:dyDescent="0.25">
      <c r="A7809" s="73">
        <v>87795</v>
      </c>
      <c r="B7809" s="74" t="s">
        <v>7316</v>
      </c>
      <c r="C7809" s="73" t="s">
        <v>852</v>
      </c>
      <c r="D7809" s="75">
        <v>67.64</v>
      </c>
      <c r="E7809" s="75">
        <v>65.72</v>
      </c>
      <c r="F7809" s="73" t="s">
        <v>17</v>
      </c>
    </row>
    <row r="7810" spans="1:6" ht="38.25" x14ac:dyDescent="0.25">
      <c r="A7810" s="73">
        <v>87797</v>
      </c>
      <c r="B7810" s="74" t="s">
        <v>7317</v>
      </c>
      <c r="C7810" s="73" t="s">
        <v>852</v>
      </c>
      <c r="D7810" s="75">
        <v>62.08</v>
      </c>
      <c r="E7810" s="75">
        <v>59.06</v>
      </c>
      <c r="F7810" s="73" t="s">
        <v>17</v>
      </c>
    </row>
    <row r="7811" spans="1:6" ht="38.25" x14ac:dyDescent="0.25">
      <c r="A7811" s="73">
        <v>87799</v>
      </c>
      <c r="B7811" s="74" t="s">
        <v>7318</v>
      </c>
      <c r="C7811" s="73" t="s">
        <v>852</v>
      </c>
      <c r="D7811" s="75">
        <v>66.400000000000006</v>
      </c>
      <c r="E7811" s="75">
        <v>63.06</v>
      </c>
      <c r="F7811" s="73" t="s">
        <v>17</v>
      </c>
    </row>
    <row r="7812" spans="1:6" ht="51" x14ac:dyDescent="0.25">
      <c r="A7812" s="73">
        <v>87800</v>
      </c>
      <c r="B7812" s="74" t="s">
        <v>7319</v>
      </c>
      <c r="C7812" s="73" t="s">
        <v>852</v>
      </c>
      <c r="D7812" s="75">
        <v>92.29</v>
      </c>
      <c r="E7812" s="75">
        <v>89.53</v>
      </c>
      <c r="F7812" s="73" t="s">
        <v>17</v>
      </c>
    </row>
    <row r="7813" spans="1:6" ht="38.25" x14ac:dyDescent="0.25">
      <c r="A7813" s="73">
        <v>87801</v>
      </c>
      <c r="B7813" s="74" t="s">
        <v>7320</v>
      </c>
      <c r="C7813" s="73" t="s">
        <v>852</v>
      </c>
      <c r="D7813" s="75">
        <v>68.989999999999995</v>
      </c>
      <c r="E7813" s="75">
        <v>65.86</v>
      </c>
      <c r="F7813" s="73" t="s">
        <v>17</v>
      </c>
    </row>
    <row r="7814" spans="1:6" ht="38.25" x14ac:dyDescent="0.25">
      <c r="A7814" s="73">
        <v>87803</v>
      </c>
      <c r="B7814" s="74" t="s">
        <v>7321</v>
      </c>
      <c r="C7814" s="73" t="s">
        <v>852</v>
      </c>
      <c r="D7814" s="75">
        <v>74.400000000000006</v>
      </c>
      <c r="E7814" s="75">
        <v>70.87</v>
      </c>
      <c r="F7814" s="73" t="s">
        <v>17</v>
      </c>
    </row>
    <row r="7815" spans="1:6" ht="51" x14ac:dyDescent="0.25">
      <c r="A7815" s="73">
        <v>87804</v>
      </c>
      <c r="B7815" s="74" t="s">
        <v>7322</v>
      </c>
      <c r="C7815" s="73" t="s">
        <v>852</v>
      </c>
      <c r="D7815" s="75">
        <v>107.63</v>
      </c>
      <c r="E7815" s="75">
        <v>104.78</v>
      </c>
      <c r="F7815" s="73" t="s">
        <v>17</v>
      </c>
    </row>
    <row r="7816" spans="1:6" ht="51" x14ac:dyDescent="0.25">
      <c r="A7816" s="73">
        <v>87805</v>
      </c>
      <c r="B7816" s="74" t="s">
        <v>7323</v>
      </c>
      <c r="C7816" s="73" t="s">
        <v>852</v>
      </c>
      <c r="D7816" s="75">
        <v>75.400000000000006</v>
      </c>
      <c r="E7816" s="75">
        <v>71.97</v>
      </c>
      <c r="F7816" s="73" t="s">
        <v>17</v>
      </c>
    </row>
    <row r="7817" spans="1:6" ht="38.25" x14ac:dyDescent="0.25">
      <c r="A7817" s="73">
        <v>87807</v>
      </c>
      <c r="B7817" s="74" t="s">
        <v>7324</v>
      </c>
      <c r="C7817" s="73" t="s">
        <v>852</v>
      </c>
      <c r="D7817" s="75">
        <v>81.36</v>
      </c>
      <c r="E7817" s="75">
        <v>77.5</v>
      </c>
      <c r="F7817" s="73" t="s">
        <v>17</v>
      </c>
    </row>
    <row r="7818" spans="1:6" ht="51" x14ac:dyDescent="0.25">
      <c r="A7818" s="73">
        <v>87808</v>
      </c>
      <c r="B7818" s="74" t="s">
        <v>7325</v>
      </c>
      <c r="C7818" s="73" t="s">
        <v>852</v>
      </c>
      <c r="D7818" s="75">
        <v>114.57</v>
      </c>
      <c r="E7818" s="75">
        <v>111.7</v>
      </c>
      <c r="F7818" s="73" t="s">
        <v>17</v>
      </c>
    </row>
    <row r="7819" spans="1:6" ht="51" x14ac:dyDescent="0.25">
      <c r="A7819" s="73">
        <v>87809</v>
      </c>
      <c r="B7819" s="74" t="s">
        <v>7326</v>
      </c>
      <c r="C7819" s="73" t="s">
        <v>852</v>
      </c>
      <c r="D7819" s="75">
        <v>85.7</v>
      </c>
      <c r="E7819" s="75">
        <v>80.099999999999994</v>
      </c>
      <c r="F7819" s="73" t="s">
        <v>17</v>
      </c>
    </row>
    <row r="7820" spans="1:6" ht="51" x14ac:dyDescent="0.25">
      <c r="A7820" s="73">
        <v>87811</v>
      </c>
      <c r="B7820" s="74" t="s">
        <v>7327</v>
      </c>
      <c r="C7820" s="73" t="s">
        <v>852</v>
      </c>
      <c r="D7820" s="75">
        <v>88.92</v>
      </c>
      <c r="E7820" s="75">
        <v>83.08</v>
      </c>
      <c r="F7820" s="73" t="s">
        <v>17</v>
      </c>
    </row>
    <row r="7821" spans="1:6" ht="51" x14ac:dyDescent="0.25">
      <c r="A7821" s="73">
        <v>87812</v>
      </c>
      <c r="B7821" s="74" t="s">
        <v>7328</v>
      </c>
      <c r="C7821" s="73" t="s">
        <v>852</v>
      </c>
      <c r="D7821" s="75">
        <v>104.44</v>
      </c>
      <c r="E7821" s="75">
        <v>99.36</v>
      </c>
      <c r="F7821" s="73" t="s">
        <v>17</v>
      </c>
    </row>
    <row r="7822" spans="1:6" ht="51" x14ac:dyDescent="0.25">
      <c r="A7822" s="73">
        <v>87813</v>
      </c>
      <c r="B7822" s="74" t="s">
        <v>7329</v>
      </c>
      <c r="C7822" s="73" t="s">
        <v>852</v>
      </c>
      <c r="D7822" s="75">
        <v>102.88</v>
      </c>
      <c r="E7822" s="75">
        <v>96.36</v>
      </c>
      <c r="F7822" s="73" t="s">
        <v>17</v>
      </c>
    </row>
    <row r="7823" spans="1:6" ht="51" x14ac:dyDescent="0.25">
      <c r="A7823" s="73">
        <v>87815</v>
      </c>
      <c r="B7823" s="74" t="s">
        <v>7330</v>
      </c>
      <c r="C7823" s="73" t="s">
        <v>852</v>
      </c>
      <c r="D7823" s="75">
        <v>107.2</v>
      </c>
      <c r="E7823" s="75">
        <v>100.36</v>
      </c>
      <c r="F7823" s="73" t="s">
        <v>17</v>
      </c>
    </row>
    <row r="7824" spans="1:6" ht="51" x14ac:dyDescent="0.25">
      <c r="A7824" s="73">
        <v>87816</v>
      </c>
      <c r="B7824" s="74" t="s">
        <v>7331</v>
      </c>
      <c r="C7824" s="73" t="s">
        <v>852</v>
      </c>
      <c r="D7824" s="75">
        <v>129.16</v>
      </c>
      <c r="E7824" s="75">
        <v>123.21</v>
      </c>
      <c r="F7824" s="73" t="s">
        <v>17</v>
      </c>
    </row>
    <row r="7825" spans="1:6" ht="51" x14ac:dyDescent="0.25">
      <c r="A7825" s="73">
        <v>87817</v>
      </c>
      <c r="B7825" s="74" t="s">
        <v>7332</v>
      </c>
      <c r="C7825" s="73" t="s">
        <v>852</v>
      </c>
      <c r="D7825" s="75">
        <v>109.79</v>
      </c>
      <c r="E7825" s="75">
        <v>103.16</v>
      </c>
      <c r="F7825" s="73" t="s">
        <v>17</v>
      </c>
    </row>
    <row r="7826" spans="1:6" ht="51" x14ac:dyDescent="0.25">
      <c r="A7826" s="73">
        <v>87819</v>
      </c>
      <c r="B7826" s="74" t="s">
        <v>7333</v>
      </c>
      <c r="C7826" s="73" t="s">
        <v>852</v>
      </c>
      <c r="D7826" s="75">
        <v>115.2</v>
      </c>
      <c r="E7826" s="75">
        <v>108.17</v>
      </c>
      <c r="F7826" s="73" t="s">
        <v>17</v>
      </c>
    </row>
    <row r="7827" spans="1:6" ht="51" x14ac:dyDescent="0.25">
      <c r="A7827" s="73">
        <v>87820</v>
      </c>
      <c r="B7827" s="74" t="s">
        <v>7334</v>
      </c>
      <c r="C7827" s="73" t="s">
        <v>852</v>
      </c>
      <c r="D7827" s="75">
        <v>144.5</v>
      </c>
      <c r="E7827" s="75">
        <v>138.46</v>
      </c>
      <c r="F7827" s="73" t="s">
        <v>17</v>
      </c>
    </row>
    <row r="7828" spans="1:6" ht="51" x14ac:dyDescent="0.25">
      <c r="A7828" s="73">
        <v>87821</v>
      </c>
      <c r="B7828" s="74" t="s">
        <v>7335</v>
      </c>
      <c r="C7828" s="73" t="s">
        <v>852</v>
      </c>
      <c r="D7828" s="75">
        <v>142.16</v>
      </c>
      <c r="E7828" s="75">
        <v>133.13</v>
      </c>
      <c r="F7828" s="73" t="s">
        <v>17</v>
      </c>
    </row>
    <row r="7829" spans="1:6" ht="51" x14ac:dyDescent="0.25">
      <c r="A7829" s="73">
        <v>87823</v>
      </c>
      <c r="B7829" s="74" t="s">
        <v>7336</v>
      </c>
      <c r="C7829" s="73" t="s">
        <v>852</v>
      </c>
      <c r="D7829" s="75">
        <v>148.12</v>
      </c>
      <c r="E7829" s="75">
        <v>138.66</v>
      </c>
      <c r="F7829" s="73" t="s">
        <v>17</v>
      </c>
    </row>
    <row r="7830" spans="1:6" ht="51" x14ac:dyDescent="0.25">
      <c r="A7830" s="73">
        <v>87824</v>
      </c>
      <c r="B7830" s="74" t="s">
        <v>7337</v>
      </c>
      <c r="C7830" s="73" t="s">
        <v>852</v>
      </c>
      <c r="D7830" s="75">
        <v>168.23</v>
      </c>
      <c r="E7830" s="75">
        <v>160.85</v>
      </c>
      <c r="F7830" s="73" t="s">
        <v>17</v>
      </c>
    </row>
    <row r="7831" spans="1:6" ht="51" x14ac:dyDescent="0.25">
      <c r="A7831" s="73">
        <v>87825</v>
      </c>
      <c r="B7831" s="74" t="s">
        <v>7338</v>
      </c>
      <c r="C7831" s="73" t="s">
        <v>852</v>
      </c>
      <c r="D7831" s="75">
        <v>80.61</v>
      </c>
      <c r="E7831" s="75">
        <v>75.72</v>
      </c>
      <c r="F7831" s="73" t="s">
        <v>17</v>
      </c>
    </row>
    <row r="7832" spans="1:6" ht="51" x14ac:dyDescent="0.25">
      <c r="A7832" s="73">
        <v>87827</v>
      </c>
      <c r="B7832" s="74" t="s">
        <v>7339</v>
      </c>
      <c r="C7832" s="73" t="s">
        <v>852</v>
      </c>
      <c r="D7832" s="75">
        <v>84.55</v>
      </c>
      <c r="E7832" s="75">
        <v>79.38</v>
      </c>
      <c r="F7832" s="73" t="s">
        <v>17</v>
      </c>
    </row>
    <row r="7833" spans="1:6" ht="51" x14ac:dyDescent="0.25">
      <c r="A7833" s="73">
        <v>87828</v>
      </c>
      <c r="B7833" s="74" t="s">
        <v>7340</v>
      </c>
      <c r="C7833" s="73" t="s">
        <v>852</v>
      </c>
      <c r="D7833" s="75">
        <v>105.91</v>
      </c>
      <c r="E7833" s="75">
        <v>101.44</v>
      </c>
      <c r="F7833" s="73" t="s">
        <v>17</v>
      </c>
    </row>
    <row r="7834" spans="1:6" ht="51" x14ac:dyDescent="0.25">
      <c r="A7834" s="73">
        <v>87829</v>
      </c>
      <c r="B7834" s="74" t="s">
        <v>7341</v>
      </c>
      <c r="C7834" s="73" t="s">
        <v>852</v>
      </c>
      <c r="D7834" s="75">
        <v>97.81</v>
      </c>
      <c r="E7834" s="75">
        <v>92.09</v>
      </c>
      <c r="F7834" s="73" t="s">
        <v>17</v>
      </c>
    </row>
    <row r="7835" spans="1:6" ht="51" x14ac:dyDescent="0.25">
      <c r="A7835" s="73">
        <v>87831</v>
      </c>
      <c r="B7835" s="74" t="s">
        <v>7342</v>
      </c>
      <c r="C7835" s="73" t="s">
        <v>852</v>
      </c>
      <c r="D7835" s="75">
        <v>103.09</v>
      </c>
      <c r="E7835" s="75">
        <v>96.99</v>
      </c>
      <c r="F7835" s="73" t="s">
        <v>17</v>
      </c>
    </row>
    <row r="7836" spans="1:6" ht="51" x14ac:dyDescent="0.25">
      <c r="A7836" s="73">
        <v>87832</v>
      </c>
      <c r="B7836" s="74" t="s">
        <v>7343</v>
      </c>
      <c r="C7836" s="73" t="s">
        <v>852</v>
      </c>
      <c r="D7836" s="75">
        <v>132.6</v>
      </c>
      <c r="E7836" s="75">
        <v>127.38</v>
      </c>
      <c r="F7836" s="73" t="s">
        <v>17</v>
      </c>
    </row>
    <row r="7837" spans="1:6" ht="38.25" x14ac:dyDescent="0.25">
      <c r="A7837" s="73">
        <v>87838</v>
      </c>
      <c r="B7837" s="74" t="s">
        <v>7344</v>
      </c>
      <c r="C7837" s="73" t="s">
        <v>852</v>
      </c>
      <c r="D7837" s="75">
        <v>172</v>
      </c>
      <c r="E7837" s="75">
        <v>169.6</v>
      </c>
      <c r="F7837" s="73" t="s">
        <v>17</v>
      </c>
    </row>
    <row r="7838" spans="1:6" ht="38.25" x14ac:dyDescent="0.25">
      <c r="A7838" s="73">
        <v>87839</v>
      </c>
      <c r="B7838" s="74" t="s">
        <v>7345</v>
      </c>
      <c r="C7838" s="73" t="s">
        <v>852</v>
      </c>
      <c r="D7838" s="75">
        <v>124.66</v>
      </c>
      <c r="E7838" s="75">
        <v>122.61</v>
      </c>
      <c r="F7838" s="73" t="s">
        <v>17</v>
      </c>
    </row>
    <row r="7839" spans="1:6" ht="38.25" x14ac:dyDescent="0.25">
      <c r="A7839" s="73">
        <v>87840</v>
      </c>
      <c r="B7839" s="74" t="s">
        <v>7346</v>
      </c>
      <c r="C7839" s="73" t="s">
        <v>852</v>
      </c>
      <c r="D7839" s="75">
        <v>166.14</v>
      </c>
      <c r="E7839" s="75">
        <v>164.19</v>
      </c>
      <c r="F7839" s="73" t="s">
        <v>17</v>
      </c>
    </row>
    <row r="7840" spans="1:6" ht="38.25" x14ac:dyDescent="0.25">
      <c r="A7840" s="73">
        <v>87841</v>
      </c>
      <c r="B7840" s="74" t="s">
        <v>7347</v>
      </c>
      <c r="C7840" s="73" t="s">
        <v>852</v>
      </c>
      <c r="D7840" s="75">
        <v>118.91</v>
      </c>
      <c r="E7840" s="75">
        <v>117.31</v>
      </c>
      <c r="F7840" s="73" t="s">
        <v>17</v>
      </c>
    </row>
    <row r="7841" spans="1:6" ht="38.25" x14ac:dyDescent="0.25">
      <c r="A7841" s="73">
        <v>87850</v>
      </c>
      <c r="B7841" s="74" t="s">
        <v>7348</v>
      </c>
      <c r="C7841" s="73" t="s">
        <v>852</v>
      </c>
      <c r="D7841" s="75">
        <v>186.88</v>
      </c>
      <c r="E7841" s="75">
        <v>184.17</v>
      </c>
      <c r="F7841" s="73" t="s">
        <v>17</v>
      </c>
    </row>
    <row r="7842" spans="1:6" ht="38.25" x14ac:dyDescent="0.25">
      <c r="A7842" s="73">
        <v>87851</v>
      </c>
      <c r="B7842" s="74" t="s">
        <v>7349</v>
      </c>
      <c r="C7842" s="73" t="s">
        <v>852</v>
      </c>
      <c r="D7842" s="75">
        <v>139.55000000000001</v>
      </c>
      <c r="E7842" s="75">
        <v>137.19</v>
      </c>
      <c r="F7842" s="73" t="s">
        <v>17</v>
      </c>
    </row>
    <row r="7843" spans="1:6" ht="38.25" x14ac:dyDescent="0.25">
      <c r="A7843" s="73">
        <v>87852</v>
      </c>
      <c r="B7843" s="74" t="s">
        <v>7350</v>
      </c>
      <c r="C7843" s="73" t="s">
        <v>852</v>
      </c>
      <c r="D7843" s="75">
        <v>180.58</v>
      </c>
      <c r="E7843" s="75">
        <v>178.37</v>
      </c>
      <c r="F7843" s="73" t="s">
        <v>17</v>
      </c>
    </row>
    <row r="7844" spans="1:6" ht="38.25" x14ac:dyDescent="0.25">
      <c r="A7844" s="73">
        <v>87853</v>
      </c>
      <c r="B7844" s="74" t="s">
        <v>7351</v>
      </c>
      <c r="C7844" s="73" t="s">
        <v>852</v>
      </c>
      <c r="D7844" s="75">
        <v>133.35</v>
      </c>
      <c r="E7844" s="75">
        <v>131.5</v>
      </c>
      <c r="F7844" s="73" t="s">
        <v>17</v>
      </c>
    </row>
    <row r="7845" spans="1:6" ht="38.25" x14ac:dyDescent="0.25">
      <c r="A7845" s="73">
        <v>87878</v>
      </c>
      <c r="B7845" s="74" t="s">
        <v>31515</v>
      </c>
      <c r="C7845" s="73" t="s">
        <v>852</v>
      </c>
      <c r="D7845" s="75">
        <v>5.4</v>
      </c>
      <c r="E7845" s="75">
        <v>5.1100000000000003</v>
      </c>
      <c r="F7845" s="73" t="s">
        <v>17</v>
      </c>
    </row>
    <row r="7846" spans="1:6" ht="38.25" x14ac:dyDescent="0.25">
      <c r="A7846" s="73">
        <v>87879</v>
      </c>
      <c r="B7846" s="74" t="s">
        <v>31516</v>
      </c>
      <c r="C7846" s="73" t="s">
        <v>852</v>
      </c>
      <c r="D7846" s="75">
        <v>4.96</v>
      </c>
      <c r="E7846" s="75">
        <v>4.7</v>
      </c>
      <c r="F7846" s="73" t="s">
        <v>17</v>
      </c>
    </row>
    <row r="7847" spans="1:6" ht="38.25" x14ac:dyDescent="0.25">
      <c r="A7847" s="73">
        <v>87881</v>
      </c>
      <c r="B7847" s="74" t="s">
        <v>7352</v>
      </c>
      <c r="C7847" s="73" t="s">
        <v>852</v>
      </c>
      <c r="D7847" s="75">
        <v>6.22</v>
      </c>
      <c r="E7847" s="75">
        <v>6.06</v>
      </c>
      <c r="F7847" s="73" t="s">
        <v>17</v>
      </c>
    </row>
    <row r="7848" spans="1:6" ht="38.25" x14ac:dyDescent="0.25">
      <c r="A7848" s="73">
        <v>87882</v>
      </c>
      <c r="B7848" s="74" t="s">
        <v>7353</v>
      </c>
      <c r="C7848" s="73" t="s">
        <v>852</v>
      </c>
      <c r="D7848" s="75">
        <v>6.08</v>
      </c>
      <c r="E7848" s="75">
        <v>5.93</v>
      </c>
      <c r="F7848" s="73" t="s">
        <v>17</v>
      </c>
    </row>
    <row r="7849" spans="1:6" ht="38.25" x14ac:dyDescent="0.25">
      <c r="A7849" s="73">
        <v>87884</v>
      </c>
      <c r="B7849" s="74" t="s">
        <v>7354</v>
      </c>
      <c r="C7849" s="73" t="s">
        <v>852</v>
      </c>
      <c r="D7849" s="75">
        <v>8.74</v>
      </c>
      <c r="E7849" s="75">
        <v>8.57</v>
      </c>
      <c r="F7849" s="73" t="s">
        <v>17</v>
      </c>
    </row>
    <row r="7850" spans="1:6" ht="38.25" x14ac:dyDescent="0.25">
      <c r="A7850" s="73">
        <v>87885</v>
      </c>
      <c r="B7850" s="74" t="s">
        <v>7355</v>
      </c>
      <c r="C7850" s="73" t="s">
        <v>852</v>
      </c>
      <c r="D7850" s="75">
        <v>8.3800000000000008</v>
      </c>
      <c r="E7850" s="75">
        <v>8.23</v>
      </c>
      <c r="F7850" s="73" t="s">
        <v>17</v>
      </c>
    </row>
    <row r="7851" spans="1:6" ht="25.5" x14ac:dyDescent="0.25">
      <c r="A7851" s="73">
        <v>87886</v>
      </c>
      <c r="B7851" s="74" t="s">
        <v>7356</v>
      </c>
      <c r="C7851" s="73" t="s">
        <v>852</v>
      </c>
      <c r="D7851" s="75">
        <v>15.78</v>
      </c>
      <c r="E7851" s="75">
        <v>15.26</v>
      </c>
      <c r="F7851" s="73" t="s">
        <v>17</v>
      </c>
    </row>
    <row r="7852" spans="1:6" ht="38.25" x14ac:dyDescent="0.25">
      <c r="A7852" s="73">
        <v>87887</v>
      </c>
      <c r="B7852" s="74" t="s">
        <v>7357</v>
      </c>
      <c r="C7852" s="73" t="s">
        <v>852</v>
      </c>
      <c r="D7852" s="75">
        <v>14.99</v>
      </c>
      <c r="E7852" s="75">
        <v>14.52</v>
      </c>
      <c r="F7852" s="73" t="s">
        <v>17</v>
      </c>
    </row>
    <row r="7853" spans="1:6" ht="51" x14ac:dyDescent="0.25">
      <c r="A7853" s="73">
        <v>87888</v>
      </c>
      <c r="B7853" s="74" t="s">
        <v>31517</v>
      </c>
      <c r="C7853" s="73" t="s">
        <v>852</v>
      </c>
      <c r="D7853" s="75">
        <v>8.0299999999999994</v>
      </c>
      <c r="E7853" s="75">
        <v>7.73</v>
      </c>
      <c r="F7853" s="73" t="s">
        <v>17</v>
      </c>
    </row>
    <row r="7854" spans="1:6" ht="51" x14ac:dyDescent="0.25">
      <c r="A7854" s="73">
        <v>87889</v>
      </c>
      <c r="B7854" s="74" t="s">
        <v>31518</v>
      </c>
      <c r="C7854" s="73" t="s">
        <v>852</v>
      </c>
      <c r="D7854" s="75">
        <v>7.89</v>
      </c>
      <c r="E7854" s="75">
        <v>7.6</v>
      </c>
      <c r="F7854" s="73" t="s">
        <v>17</v>
      </c>
    </row>
    <row r="7855" spans="1:6" ht="38.25" x14ac:dyDescent="0.25">
      <c r="A7855" s="73">
        <v>87891</v>
      </c>
      <c r="B7855" s="74" t="s">
        <v>7358</v>
      </c>
      <c r="C7855" s="73" t="s">
        <v>852</v>
      </c>
      <c r="D7855" s="75">
        <v>10.55</v>
      </c>
      <c r="E7855" s="75">
        <v>10.24</v>
      </c>
      <c r="F7855" s="73" t="s">
        <v>17</v>
      </c>
    </row>
    <row r="7856" spans="1:6" ht="38.25" x14ac:dyDescent="0.25">
      <c r="A7856" s="73">
        <v>87892</v>
      </c>
      <c r="B7856" s="74" t="s">
        <v>31519</v>
      </c>
      <c r="C7856" s="73" t="s">
        <v>852</v>
      </c>
      <c r="D7856" s="75">
        <v>10.19</v>
      </c>
      <c r="E7856" s="75">
        <v>9.9</v>
      </c>
      <c r="F7856" s="73" t="s">
        <v>17</v>
      </c>
    </row>
    <row r="7857" spans="1:6" ht="38.25" x14ac:dyDescent="0.25">
      <c r="A7857" s="73">
        <v>87893</v>
      </c>
      <c r="B7857" s="74" t="s">
        <v>31520</v>
      </c>
      <c r="C7857" s="73" t="s">
        <v>852</v>
      </c>
      <c r="D7857" s="75">
        <v>8.11</v>
      </c>
      <c r="E7857" s="75">
        <v>7.59</v>
      </c>
      <c r="F7857" s="73" t="s">
        <v>17</v>
      </c>
    </row>
    <row r="7858" spans="1:6" ht="38.25" x14ac:dyDescent="0.25">
      <c r="A7858" s="73">
        <v>87894</v>
      </c>
      <c r="B7858" s="74" t="s">
        <v>31521</v>
      </c>
      <c r="C7858" s="73" t="s">
        <v>852</v>
      </c>
      <c r="D7858" s="75">
        <v>7.67</v>
      </c>
      <c r="E7858" s="75">
        <v>7.18</v>
      </c>
      <c r="F7858" s="73" t="s">
        <v>17</v>
      </c>
    </row>
    <row r="7859" spans="1:6" ht="38.25" x14ac:dyDescent="0.25">
      <c r="A7859" s="73">
        <v>87896</v>
      </c>
      <c r="B7859" s="74" t="s">
        <v>7359</v>
      </c>
      <c r="C7859" s="73" t="s">
        <v>852</v>
      </c>
      <c r="D7859" s="75">
        <v>6.1</v>
      </c>
      <c r="E7859" s="75">
        <v>5.8</v>
      </c>
      <c r="F7859" s="73" t="s">
        <v>17</v>
      </c>
    </row>
    <row r="7860" spans="1:6" ht="38.25" x14ac:dyDescent="0.25">
      <c r="A7860" s="73">
        <v>87897</v>
      </c>
      <c r="B7860" s="74" t="s">
        <v>31522</v>
      </c>
      <c r="C7860" s="73" t="s">
        <v>852</v>
      </c>
      <c r="D7860" s="75">
        <v>5.66</v>
      </c>
      <c r="E7860" s="75">
        <v>5.39</v>
      </c>
      <c r="F7860" s="73" t="s">
        <v>17</v>
      </c>
    </row>
    <row r="7861" spans="1:6" ht="51" x14ac:dyDescent="0.25">
      <c r="A7861" s="73">
        <v>87899</v>
      </c>
      <c r="B7861" s="74" t="s">
        <v>31523</v>
      </c>
      <c r="C7861" s="73" t="s">
        <v>852</v>
      </c>
      <c r="D7861" s="75">
        <v>8.84</v>
      </c>
      <c r="E7861" s="75">
        <v>8.4600000000000009</v>
      </c>
      <c r="F7861" s="73" t="s">
        <v>17</v>
      </c>
    </row>
    <row r="7862" spans="1:6" ht="51" x14ac:dyDescent="0.25">
      <c r="A7862" s="73">
        <v>87900</v>
      </c>
      <c r="B7862" s="74" t="s">
        <v>31524</v>
      </c>
      <c r="C7862" s="73" t="s">
        <v>852</v>
      </c>
      <c r="D7862" s="75">
        <v>8.6999999999999993</v>
      </c>
      <c r="E7862" s="75">
        <v>8.33</v>
      </c>
      <c r="F7862" s="73" t="s">
        <v>17</v>
      </c>
    </row>
    <row r="7863" spans="1:6" ht="38.25" x14ac:dyDescent="0.25">
      <c r="A7863" s="73">
        <v>87902</v>
      </c>
      <c r="B7863" s="74" t="s">
        <v>31525</v>
      </c>
      <c r="C7863" s="73" t="s">
        <v>852</v>
      </c>
      <c r="D7863" s="75">
        <v>11.36</v>
      </c>
      <c r="E7863" s="75">
        <v>10.97</v>
      </c>
      <c r="F7863" s="73" t="s">
        <v>17</v>
      </c>
    </row>
    <row r="7864" spans="1:6" ht="38.25" x14ac:dyDescent="0.25">
      <c r="A7864" s="73">
        <v>87903</v>
      </c>
      <c r="B7864" s="74" t="s">
        <v>31526</v>
      </c>
      <c r="C7864" s="73" t="s">
        <v>852</v>
      </c>
      <c r="D7864" s="75">
        <v>11</v>
      </c>
      <c r="E7864" s="75">
        <v>10.63</v>
      </c>
      <c r="F7864" s="73" t="s">
        <v>17</v>
      </c>
    </row>
    <row r="7865" spans="1:6" ht="38.25" x14ac:dyDescent="0.25">
      <c r="A7865" s="73">
        <v>87904</v>
      </c>
      <c r="B7865" s="74" t="s">
        <v>31527</v>
      </c>
      <c r="C7865" s="73" t="s">
        <v>852</v>
      </c>
      <c r="D7865" s="75">
        <v>9.39</v>
      </c>
      <c r="E7865" s="75">
        <v>8.77</v>
      </c>
      <c r="F7865" s="73" t="s">
        <v>17</v>
      </c>
    </row>
    <row r="7866" spans="1:6" ht="38.25" x14ac:dyDescent="0.25">
      <c r="A7866" s="73">
        <v>87905</v>
      </c>
      <c r="B7866" s="74" t="s">
        <v>31528</v>
      </c>
      <c r="C7866" s="73" t="s">
        <v>852</v>
      </c>
      <c r="D7866" s="75">
        <v>8.9499999999999993</v>
      </c>
      <c r="E7866" s="75">
        <v>8.36</v>
      </c>
      <c r="F7866" s="73" t="s">
        <v>17</v>
      </c>
    </row>
    <row r="7867" spans="1:6" ht="38.25" x14ac:dyDescent="0.25">
      <c r="A7867" s="73">
        <v>87907</v>
      </c>
      <c r="B7867" s="74" t="s">
        <v>31529</v>
      </c>
      <c r="C7867" s="73" t="s">
        <v>852</v>
      </c>
      <c r="D7867" s="75">
        <v>7.3</v>
      </c>
      <c r="E7867" s="75">
        <v>6.93</v>
      </c>
      <c r="F7867" s="73" t="s">
        <v>17</v>
      </c>
    </row>
    <row r="7868" spans="1:6" ht="38.25" x14ac:dyDescent="0.25">
      <c r="A7868" s="73">
        <v>87908</v>
      </c>
      <c r="B7868" s="74" t="s">
        <v>31530</v>
      </c>
      <c r="C7868" s="73" t="s">
        <v>852</v>
      </c>
      <c r="D7868" s="75">
        <v>6.86</v>
      </c>
      <c r="E7868" s="75">
        <v>6.52</v>
      </c>
      <c r="F7868" s="73" t="s">
        <v>17</v>
      </c>
    </row>
    <row r="7869" spans="1:6" ht="38.25" x14ac:dyDescent="0.25">
      <c r="A7869" s="73">
        <v>87910</v>
      </c>
      <c r="B7869" s="74" t="s">
        <v>7360</v>
      </c>
      <c r="C7869" s="73" t="s">
        <v>852</v>
      </c>
      <c r="D7869" s="75">
        <v>21.84</v>
      </c>
      <c r="E7869" s="75">
        <v>20.83</v>
      </c>
      <c r="F7869" s="73" t="s">
        <v>17</v>
      </c>
    </row>
    <row r="7870" spans="1:6" ht="38.25" x14ac:dyDescent="0.25">
      <c r="A7870" s="73">
        <v>87911</v>
      </c>
      <c r="B7870" s="74" t="s">
        <v>7361</v>
      </c>
      <c r="C7870" s="73" t="s">
        <v>852</v>
      </c>
      <c r="D7870" s="75">
        <v>21.05</v>
      </c>
      <c r="E7870" s="75">
        <v>20.09</v>
      </c>
      <c r="F7870" s="73" t="s">
        <v>17</v>
      </c>
    </row>
    <row r="7871" spans="1:6" ht="25.5" x14ac:dyDescent="0.25">
      <c r="A7871" s="73">
        <v>88411</v>
      </c>
      <c r="B7871" s="74" t="s">
        <v>7362</v>
      </c>
      <c r="C7871" s="73" t="s">
        <v>852</v>
      </c>
      <c r="D7871" s="75">
        <v>5.74</v>
      </c>
      <c r="E7871" s="75">
        <v>5.59</v>
      </c>
      <c r="F7871" s="73" t="s">
        <v>17</v>
      </c>
    </row>
    <row r="7872" spans="1:6" ht="38.25" x14ac:dyDescent="0.25">
      <c r="A7872" s="73">
        <v>88412</v>
      </c>
      <c r="B7872" s="74" t="s">
        <v>7363</v>
      </c>
      <c r="C7872" s="73" t="s">
        <v>852</v>
      </c>
      <c r="D7872" s="75">
        <v>4.75</v>
      </c>
      <c r="E7872" s="75">
        <v>4.66</v>
      </c>
      <c r="F7872" s="73" t="s">
        <v>17</v>
      </c>
    </row>
    <row r="7873" spans="1:6" ht="25.5" x14ac:dyDescent="0.25">
      <c r="A7873" s="73">
        <v>88413</v>
      </c>
      <c r="B7873" s="74" t="s">
        <v>7364</v>
      </c>
      <c r="C7873" s="73" t="s">
        <v>852</v>
      </c>
      <c r="D7873" s="75">
        <v>6.92</v>
      </c>
      <c r="E7873" s="75">
        <v>6.65</v>
      </c>
      <c r="F7873" s="73" t="s">
        <v>17</v>
      </c>
    </row>
    <row r="7874" spans="1:6" ht="25.5" x14ac:dyDescent="0.25">
      <c r="A7874" s="73">
        <v>88414</v>
      </c>
      <c r="B7874" s="74" t="s">
        <v>7365</v>
      </c>
      <c r="C7874" s="73" t="s">
        <v>852</v>
      </c>
      <c r="D7874" s="75">
        <v>8.25</v>
      </c>
      <c r="E7874" s="75">
        <v>7.95</v>
      </c>
      <c r="F7874" s="73" t="s">
        <v>17</v>
      </c>
    </row>
    <row r="7875" spans="1:6" ht="25.5" x14ac:dyDescent="0.25">
      <c r="A7875" s="73">
        <v>88415</v>
      </c>
      <c r="B7875" s="74" t="s">
        <v>7366</v>
      </c>
      <c r="C7875" s="73" t="s">
        <v>852</v>
      </c>
      <c r="D7875" s="75">
        <v>5.79</v>
      </c>
      <c r="E7875" s="75">
        <v>5.64</v>
      </c>
      <c r="F7875" s="73" t="s">
        <v>17</v>
      </c>
    </row>
    <row r="7876" spans="1:6" ht="38.25" x14ac:dyDescent="0.25">
      <c r="A7876" s="73">
        <v>88416</v>
      </c>
      <c r="B7876" s="74" t="s">
        <v>7367</v>
      </c>
      <c r="C7876" s="73" t="s">
        <v>852</v>
      </c>
      <c r="D7876" s="75">
        <v>22.77</v>
      </c>
      <c r="E7876" s="75">
        <v>22.38</v>
      </c>
      <c r="F7876" s="73" t="s">
        <v>17</v>
      </c>
    </row>
    <row r="7877" spans="1:6" ht="38.25" x14ac:dyDescent="0.25">
      <c r="A7877" s="73">
        <v>88417</v>
      </c>
      <c r="B7877" s="74" t="s">
        <v>7368</v>
      </c>
      <c r="C7877" s="73" t="s">
        <v>852</v>
      </c>
      <c r="D7877" s="75">
        <v>19.29</v>
      </c>
      <c r="E7877" s="75">
        <v>19.079999999999998</v>
      </c>
      <c r="F7877" s="73" t="s">
        <v>17</v>
      </c>
    </row>
    <row r="7878" spans="1:6" ht="38.25" x14ac:dyDescent="0.25">
      <c r="A7878" s="73">
        <v>88420</v>
      </c>
      <c r="B7878" s="74" t="s">
        <v>7369</v>
      </c>
      <c r="C7878" s="73" t="s">
        <v>852</v>
      </c>
      <c r="D7878" s="75">
        <v>26.14</v>
      </c>
      <c r="E7878" s="75">
        <v>25.38</v>
      </c>
      <c r="F7878" s="73" t="s">
        <v>17</v>
      </c>
    </row>
    <row r="7879" spans="1:6" ht="38.25" x14ac:dyDescent="0.25">
      <c r="A7879" s="73">
        <v>88421</v>
      </c>
      <c r="B7879" s="74" t="s">
        <v>7370</v>
      </c>
      <c r="C7879" s="73" t="s">
        <v>852</v>
      </c>
      <c r="D7879" s="75">
        <v>31.53</v>
      </c>
      <c r="E7879" s="75">
        <v>30.66</v>
      </c>
      <c r="F7879" s="73" t="s">
        <v>17</v>
      </c>
    </row>
    <row r="7880" spans="1:6" ht="25.5" x14ac:dyDescent="0.25">
      <c r="A7880" s="73">
        <v>88423</v>
      </c>
      <c r="B7880" s="74" t="s">
        <v>7371</v>
      </c>
      <c r="C7880" s="73" t="s">
        <v>852</v>
      </c>
      <c r="D7880" s="75">
        <v>22.79</v>
      </c>
      <c r="E7880" s="75">
        <v>22.35</v>
      </c>
      <c r="F7880" s="73" t="s">
        <v>17</v>
      </c>
    </row>
    <row r="7881" spans="1:6" ht="38.25" x14ac:dyDescent="0.25">
      <c r="A7881" s="73">
        <v>88424</v>
      </c>
      <c r="B7881" s="74" t="s">
        <v>7372</v>
      </c>
      <c r="C7881" s="73" t="s">
        <v>852</v>
      </c>
      <c r="D7881" s="75">
        <v>26.65</v>
      </c>
      <c r="E7881" s="75">
        <v>25.95</v>
      </c>
      <c r="F7881" s="73" t="s">
        <v>17</v>
      </c>
    </row>
    <row r="7882" spans="1:6" ht="38.25" x14ac:dyDescent="0.25">
      <c r="A7882" s="73">
        <v>88426</v>
      </c>
      <c r="B7882" s="74" t="s">
        <v>7373</v>
      </c>
      <c r="C7882" s="73" t="s">
        <v>852</v>
      </c>
      <c r="D7882" s="75">
        <v>21.38</v>
      </c>
      <c r="E7882" s="75">
        <v>21.01</v>
      </c>
      <c r="F7882" s="73" t="s">
        <v>17</v>
      </c>
    </row>
    <row r="7883" spans="1:6" ht="38.25" x14ac:dyDescent="0.25">
      <c r="A7883" s="73">
        <v>88428</v>
      </c>
      <c r="B7883" s="74" t="s">
        <v>7374</v>
      </c>
      <c r="C7883" s="73" t="s">
        <v>852</v>
      </c>
      <c r="D7883" s="75">
        <v>33.57</v>
      </c>
      <c r="E7883" s="75">
        <v>32.24</v>
      </c>
      <c r="F7883" s="73" t="s">
        <v>17</v>
      </c>
    </row>
    <row r="7884" spans="1:6" ht="38.25" x14ac:dyDescent="0.25">
      <c r="A7884" s="73">
        <v>88429</v>
      </c>
      <c r="B7884" s="74" t="s">
        <v>7375</v>
      </c>
      <c r="C7884" s="73" t="s">
        <v>852</v>
      </c>
      <c r="D7884" s="75">
        <v>40.18</v>
      </c>
      <c r="E7884" s="75">
        <v>38.630000000000003</v>
      </c>
      <c r="F7884" s="73" t="s">
        <v>17</v>
      </c>
    </row>
    <row r="7885" spans="1:6" ht="25.5" x14ac:dyDescent="0.25">
      <c r="A7885" s="73">
        <v>88431</v>
      </c>
      <c r="B7885" s="74" t="s">
        <v>7376</v>
      </c>
      <c r="C7885" s="73" t="s">
        <v>852</v>
      </c>
      <c r="D7885" s="75">
        <v>27.14</v>
      </c>
      <c r="E7885" s="75">
        <v>26.36</v>
      </c>
      <c r="F7885" s="73" t="s">
        <v>17</v>
      </c>
    </row>
    <row r="7886" spans="1:6" ht="25.5" x14ac:dyDescent="0.25">
      <c r="A7886" s="73">
        <v>88432</v>
      </c>
      <c r="B7886" s="74" t="s">
        <v>7377</v>
      </c>
      <c r="C7886" s="73" t="s">
        <v>852</v>
      </c>
      <c r="D7886" s="75">
        <v>34.19</v>
      </c>
      <c r="E7886" s="75">
        <v>32.82</v>
      </c>
      <c r="F7886" s="73" t="s">
        <v>17</v>
      </c>
    </row>
    <row r="7887" spans="1:6" ht="25.5" x14ac:dyDescent="0.25">
      <c r="A7887" s="73">
        <v>88470</v>
      </c>
      <c r="B7887" s="74" t="s">
        <v>7378</v>
      </c>
      <c r="C7887" s="73" t="s">
        <v>852</v>
      </c>
      <c r="D7887" s="75">
        <v>27.93</v>
      </c>
      <c r="E7887" s="75">
        <v>27.63</v>
      </c>
      <c r="F7887" s="73" t="s">
        <v>17</v>
      </c>
    </row>
    <row r="7888" spans="1:6" ht="25.5" x14ac:dyDescent="0.25">
      <c r="A7888" s="73">
        <v>88471</v>
      </c>
      <c r="B7888" s="74" t="s">
        <v>7379</v>
      </c>
      <c r="C7888" s="73" t="s">
        <v>852</v>
      </c>
      <c r="D7888" s="75">
        <v>34.96</v>
      </c>
      <c r="E7888" s="75">
        <v>34.56</v>
      </c>
      <c r="F7888" s="73" t="s">
        <v>17</v>
      </c>
    </row>
    <row r="7889" spans="1:6" ht="25.5" x14ac:dyDescent="0.25">
      <c r="A7889" s="73">
        <v>88472</v>
      </c>
      <c r="B7889" s="74" t="s">
        <v>7380</v>
      </c>
      <c r="C7889" s="73" t="s">
        <v>852</v>
      </c>
      <c r="D7889" s="75">
        <v>40.549999999999997</v>
      </c>
      <c r="E7889" s="75">
        <v>40.07</v>
      </c>
      <c r="F7889" s="73" t="s">
        <v>17</v>
      </c>
    </row>
    <row r="7890" spans="1:6" ht="25.5" x14ac:dyDescent="0.25">
      <c r="A7890" s="73">
        <v>88476</v>
      </c>
      <c r="B7890" s="74" t="s">
        <v>7381</v>
      </c>
      <c r="C7890" s="73" t="s">
        <v>852</v>
      </c>
      <c r="D7890" s="75">
        <v>22.64</v>
      </c>
      <c r="E7890" s="75">
        <v>22.46</v>
      </c>
      <c r="F7890" s="73" t="s">
        <v>17</v>
      </c>
    </row>
    <row r="7891" spans="1:6" ht="25.5" x14ac:dyDescent="0.25">
      <c r="A7891" s="73">
        <v>88477</v>
      </c>
      <c r="B7891" s="74" t="s">
        <v>7382</v>
      </c>
      <c r="C7891" s="73" t="s">
        <v>852</v>
      </c>
      <c r="D7891" s="75">
        <v>31.47</v>
      </c>
      <c r="E7891" s="75">
        <v>31.12</v>
      </c>
      <c r="F7891" s="73" t="s">
        <v>17</v>
      </c>
    </row>
    <row r="7892" spans="1:6" ht="25.5" x14ac:dyDescent="0.25">
      <c r="A7892" s="73">
        <v>88478</v>
      </c>
      <c r="B7892" s="74" t="s">
        <v>7383</v>
      </c>
      <c r="C7892" s="73" t="s">
        <v>852</v>
      </c>
      <c r="D7892" s="75">
        <v>38.76</v>
      </c>
      <c r="E7892" s="75">
        <v>38.28</v>
      </c>
      <c r="F7892" s="73" t="s">
        <v>17</v>
      </c>
    </row>
    <row r="7893" spans="1:6" ht="25.5" x14ac:dyDescent="0.25">
      <c r="A7893" s="73">
        <v>88484</v>
      </c>
      <c r="B7893" s="74" t="s">
        <v>7384</v>
      </c>
      <c r="C7893" s="73" t="s">
        <v>852</v>
      </c>
      <c r="D7893" s="75">
        <v>5.84</v>
      </c>
      <c r="E7893" s="75">
        <v>5.55</v>
      </c>
      <c r="F7893" s="73" t="s">
        <v>17</v>
      </c>
    </row>
    <row r="7894" spans="1:6" ht="25.5" x14ac:dyDescent="0.25">
      <c r="A7894" s="73">
        <v>88485</v>
      </c>
      <c r="B7894" s="74" t="s">
        <v>669</v>
      </c>
      <c r="C7894" s="73" t="s">
        <v>852</v>
      </c>
      <c r="D7894" s="75">
        <v>4.79</v>
      </c>
      <c r="E7894" s="75">
        <v>4.58</v>
      </c>
      <c r="F7894" s="73" t="s">
        <v>17</v>
      </c>
    </row>
    <row r="7895" spans="1:6" ht="25.5" x14ac:dyDescent="0.25">
      <c r="A7895" s="73">
        <v>88488</v>
      </c>
      <c r="B7895" s="74" t="s">
        <v>7385</v>
      </c>
      <c r="C7895" s="73" t="s">
        <v>852</v>
      </c>
      <c r="D7895" s="75">
        <v>16.46</v>
      </c>
      <c r="E7895" s="75">
        <v>15.75</v>
      </c>
      <c r="F7895" s="73" t="s">
        <v>17</v>
      </c>
    </row>
    <row r="7896" spans="1:6" ht="25.5" x14ac:dyDescent="0.25">
      <c r="A7896" s="73">
        <v>88489</v>
      </c>
      <c r="B7896" s="74" t="s">
        <v>7386</v>
      </c>
      <c r="C7896" s="73" t="s">
        <v>852</v>
      </c>
      <c r="D7896" s="75">
        <v>13.88</v>
      </c>
      <c r="E7896" s="75">
        <v>13.36</v>
      </c>
      <c r="F7896" s="73" t="s">
        <v>17</v>
      </c>
    </row>
    <row r="7897" spans="1:6" ht="25.5" x14ac:dyDescent="0.25">
      <c r="A7897" s="73">
        <v>88494</v>
      </c>
      <c r="B7897" s="74" t="s">
        <v>7387</v>
      </c>
      <c r="C7897" s="73" t="s">
        <v>852</v>
      </c>
      <c r="D7897" s="75">
        <v>23.19</v>
      </c>
      <c r="E7897" s="75">
        <v>21.59</v>
      </c>
      <c r="F7897" s="73" t="s">
        <v>17</v>
      </c>
    </row>
    <row r="7898" spans="1:6" ht="25.5" x14ac:dyDescent="0.25">
      <c r="A7898" s="73">
        <v>88495</v>
      </c>
      <c r="B7898" s="74" t="s">
        <v>7388</v>
      </c>
      <c r="C7898" s="73" t="s">
        <v>852</v>
      </c>
      <c r="D7898" s="75">
        <v>12.71</v>
      </c>
      <c r="E7898" s="75">
        <v>11.93</v>
      </c>
      <c r="F7898" s="73" t="s">
        <v>17</v>
      </c>
    </row>
    <row r="7899" spans="1:6" ht="25.5" x14ac:dyDescent="0.25">
      <c r="A7899" s="73">
        <v>88496</v>
      </c>
      <c r="B7899" s="74" t="s">
        <v>7389</v>
      </c>
      <c r="C7899" s="73" t="s">
        <v>852</v>
      </c>
      <c r="D7899" s="75">
        <v>35.08</v>
      </c>
      <c r="E7899" s="75">
        <v>32.74</v>
      </c>
      <c r="F7899" s="73" t="s">
        <v>17</v>
      </c>
    </row>
    <row r="7900" spans="1:6" ht="25.5" x14ac:dyDescent="0.25">
      <c r="A7900" s="73">
        <v>88497</v>
      </c>
      <c r="B7900" s="74" t="s">
        <v>667</v>
      </c>
      <c r="C7900" s="73" t="s">
        <v>852</v>
      </c>
      <c r="D7900" s="75">
        <v>19.7</v>
      </c>
      <c r="E7900" s="75">
        <v>18.55</v>
      </c>
      <c r="F7900" s="73" t="s">
        <v>17</v>
      </c>
    </row>
    <row r="7901" spans="1:6" ht="38.25" x14ac:dyDescent="0.25">
      <c r="A7901" s="73">
        <v>88788</v>
      </c>
      <c r="B7901" s="74" t="s">
        <v>7390</v>
      </c>
      <c r="C7901" s="73" t="s">
        <v>852</v>
      </c>
      <c r="D7901" s="75">
        <v>366.34</v>
      </c>
      <c r="E7901" s="75">
        <v>361.96</v>
      </c>
      <c r="F7901" s="73" t="s">
        <v>17</v>
      </c>
    </row>
    <row r="7902" spans="1:6" ht="38.25" x14ac:dyDescent="0.25">
      <c r="A7902" s="73">
        <v>88789</v>
      </c>
      <c r="B7902" s="74" t="s">
        <v>7391</v>
      </c>
      <c r="C7902" s="73" t="s">
        <v>852</v>
      </c>
      <c r="D7902" s="75">
        <v>440.85</v>
      </c>
      <c r="E7902" s="75">
        <v>435.78</v>
      </c>
      <c r="F7902" s="73" t="s">
        <v>17</v>
      </c>
    </row>
    <row r="7903" spans="1:6" ht="38.25" x14ac:dyDescent="0.25">
      <c r="A7903" s="73">
        <v>89282</v>
      </c>
      <c r="B7903" s="74" t="s">
        <v>7392</v>
      </c>
      <c r="C7903" s="73" t="s">
        <v>852</v>
      </c>
      <c r="D7903" s="75">
        <v>75.22</v>
      </c>
      <c r="E7903" s="75">
        <v>72.8</v>
      </c>
      <c r="F7903" s="73" t="s">
        <v>17</v>
      </c>
    </row>
    <row r="7904" spans="1:6" ht="38.25" x14ac:dyDescent="0.25">
      <c r="A7904" s="73">
        <v>89283</v>
      </c>
      <c r="B7904" s="74" t="s">
        <v>7393</v>
      </c>
      <c r="C7904" s="73" t="s">
        <v>852</v>
      </c>
      <c r="D7904" s="75">
        <v>76.5</v>
      </c>
      <c r="E7904" s="75">
        <v>73.989999999999995</v>
      </c>
      <c r="F7904" s="73" t="s">
        <v>17</v>
      </c>
    </row>
    <row r="7905" spans="1:6" ht="38.25" x14ac:dyDescent="0.25">
      <c r="A7905" s="73">
        <v>89290</v>
      </c>
      <c r="B7905" s="74" t="s">
        <v>7394</v>
      </c>
      <c r="C7905" s="73" t="s">
        <v>852</v>
      </c>
      <c r="D7905" s="75">
        <v>84.1</v>
      </c>
      <c r="E7905" s="75">
        <v>80.930000000000007</v>
      </c>
      <c r="F7905" s="73" t="s">
        <v>17</v>
      </c>
    </row>
    <row r="7906" spans="1:6" ht="38.25" x14ac:dyDescent="0.25">
      <c r="A7906" s="73">
        <v>89291</v>
      </c>
      <c r="B7906" s="74" t="s">
        <v>7395</v>
      </c>
      <c r="C7906" s="73" t="s">
        <v>852</v>
      </c>
      <c r="D7906" s="75">
        <v>85.52</v>
      </c>
      <c r="E7906" s="75">
        <v>82.25</v>
      </c>
      <c r="F7906" s="73" t="s">
        <v>17</v>
      </c>
    </row>
    <row r="7907" spans="1:6" ht="38.25" x14ac:dyDescent="0.25">
      <c r="A7907" s="73">
        <v>89298</v>
      </c>
      <c r="B7907" s="74" t="s">
        <v>7396</v>
      </c>
      <c r="C7907" s="73" t="s">
        <v>852</v>
      </c>
      <c r="D7907" s="75">
        <v>87.87</v>
      </c>
      <c r="E7907" s="75">
        <v>84.6</v>
      </c>
      <c r="F7907" s="73" t="s">
        <v>17</v>
      </c>
    </row>
    <row r="7908" spans="1:6" ht="38.25" x14ac:dyDescent="0.25">
      <c r="A7908" s="73">
        <v>89299</v>
      </c>
      <c r="B7908" s="74" t="s">
        <v>7397</v>
      </c>
      <c r="C7908" s="73" t="s">
        <v>852</v>
      </c>
      <c r="D7908" s="75">
        <v>89.58</v>
      </c>
      <c r="E7908" s="75">
        <v>86.18</v>
      </c>
      <c r="F7908" s="73" t="s">
        <v>17</v>
      </c>
    </row>
    <row r="7909" spans="1:6" ht="38.25" x14ac:dyDescent="0.25">
      <c r="A7909" s="73">
        <v>89306</v>
      </c>
      <c r="B7909" s="74" t="s">
        <v>7398</v>
      </c>
      <c r="C7909" s="73" t="s">
        <v>852</v>
      </c>
      <c r="D7909" s="75">
        <v>101.96</v>
      </c>
      <c r="E7909" s="75">
        <v>97.56</v>
      </c>
      <c r="F7909" s="73" t="s">
        <v>17</v>
      </c>
    </row>
    <row r="7910" spans="1:6" ht="38.25" x14ac:dyDescent="0.25">
      <c r="A7910" s="73">
        <v>89307</v>
      </c>
      <c r="B7910" s="74" t="s">
        <v>7399</v>
      </c>
      <c r="C7910" s="73" t="s">
        <v>852</v>
      </c>
      <c r="D7910" s="75">
        <v>103.86</v>
      </c>
      <c r="E7910" s="75">
        <v>99.33</v>
      </c>
      <c r="F7910" s="73" t="s">
        <v>17</v>
      </c>
    </row>
    <row r="7911" spans="1:6" ht="25.5" x14ac:dyDescent="0.25">
      <c r="A7911" s="73">
        <v>89453</v>
      </c>
      <c r="B7911" s="74" t="s">
        <v>7400</v>
      </c>
      <c r="C7911" s="73" t="s">
        <v>852</v>
      </c>
      <c r="D7911" s="75">
        <v>95.98</v>
      </c>
      <c r="E7911" s="75">
        <v>93.92</v>
      </c>
      <c r="F7911" s="73" t="s">
        <v>17</v>
      </c>
    </row>
    <row r="7912" spans="1:6" ht="25.5" x14ac:dyDescent="0.25">
      <c r="A7912" s="73">
        <v>89455</v>
      </c>
      <c r="B7912" s="74" t="s">
        <v>7401</v>
      </c>
      <c r="C7912" s="73" t="s">
        <v>852</v>
      </c>
      <c r="D7912" s="75">
        <v>116.41</v>
      </c>
      <c r="E7912" s="75">
        <v>114.22</v>
      </c>
      <c r="F7912" s="73" t="s">
        <v>17</v>
      </c>
    </row>
    <row r="7913" spans="1:6" ht="25.5" x14ac:dyDescent="0.25">
      <c r="A7913" s="73">
        <v>89462</v>
      </c>
      <c r="B7913" s="74" t="s">
        <v>7402</v>
      </c>
      <c r="C7913" s="73" t="s">
        <v>852</v>
      </c>
      <c r="D7913" s="75">
        <v>125.98</v>
      </c>
      <c r="E7913" s="75">
        <v>122.65</v>
      </c>
      <c r="F7913" s="73" t="s">
        <v>17</v>
      </c>
    </row>
    <row r="7914" spans="1:6" ht="25.5" x14ac:dyDescent="0.25">
      <c r="A7914" s="73">
        <v>89464</v>
      </c>
      <c r="B7914" s="74" t="s">
        <v>7403</v>
      </c>
      <c r="C7914" s="73" t="s">
        <v>852</v>
      </c>
      <c r="D7914" s="75">
        <v>148.38999999999999</v>
      </c>
      <c r="E7914" s="75">
        <v>144.81</v>
      </c>
      <c r="F7914" s="73" t="s">
        <v>17</v>
      </c>
    </row>
    <row r="7915" spans="1:6" ht="25.5" x14ac:dyDescent="0.25">
      <c r="A7915" s="73">
        <v>89470</v>
      </c>
      <c r="B7915" s="74" t="s">
        <v>7404</v>
      </c>
      <c r="C7915" s="73" t="s">
        <v>852</v>
      </c>
      <c r="D7915" s="75">
        <v>108.75</v>
      </c>
      <c r="E7915" s="75">
        <v>105.9</v>
      </c>
      <c r="F7915" s="73" t="s">
        <v>17</v>
      </c>
    </row>
    <row r="7916" spans="1:6" ht="25.5" x14ac:dyDescent="0.25">
      <c r="A7916" s="73">
        <v>89472</v>
      </c>
      <c r="B7916" s="74" t="s">
        <v>7405</v>
      </c>
      <c r="C7916" s="73" t="s">
        <v>852</v>
      </c>
      <c r="D7916" s="75">
        <v>130.25</v>
      </c>
      <c r="E7916" s="75">
        <v>127.19</v>
      </c>
      <c r="F7916" s="73" t="s">
        <v>17</v>
      </c>
    </row>
    <row r="7917" spans="1:6" ht="25.5" x14ac:dyDescent="0.25">
      <c r="A7917" s="73">
        <v>89478</v>
      </c>
      <c r="B7917" s="74" t="s">
        <v>7406</v>
      </c>
      <c r="C7917" s="73" t="s">
        <v>852</v>
      </c>
      <c r="D7917" s="75">
        <v>146.75</v>
      </c>
      <c r="E7917" s="75">
        <v>142.01</v>
      </c>
      <c r="F7917" s="73" t="s">
        <v>17</v>
      </c>
    </row>
    <row r="7918" spans="1:6" ht="25.5" x14ac:dyDescent="0.25">
      <c r="A7918" s="73">
        <v>89480</v>
      </c>
      <c r="B7918" s="74" t="s">
        <v>7407</v>
      </c>
      <c r="C7918" s="73" t="s">
        <v>852</v>
      </c>
      <c r="D7918" s="75">
        <v>170.23</v>
      </c>
      <c r="E7918" s="75">
        <v>165.15</v>
      </c>
      <c r="F7918" s="73" t="s">
        <v>17</v>
      </c>
    </row>
    <row r="7919" spans="1:6" ht="25.5" x14ac:dyDescent="0.25">
      <c r="A7919" s="73">
        <v>90406</v>
      </c>
      <c r="B7919" s="74" t="s">
        <v>7408</v>
      </c>
      <c r="C7919" s="73" t="s">
        <v>852</v>
      </c>
      <c r="D7919" s="75">
        <v>48.5</v>
      </c>
      <c r="E7919" s="75">
        <v>45.93</v>
      </c>
      <c r="F7919" s="73" t="s">
        <v>17</v>
      </c>
    </row>
    <row r="7920" spans="1:6" ht="25.5" x14ac:dyDescent="0.25">
      <c r="A7920" s="73">
        <v>90408</v>
      </c>
      <c r="B7920" s="74" t="s">
        <v>7409</v>
      </c>
      <c r="C7920" s="73" t="s">
        <v>852</v>
      </c>
      <c r="D7920" s="75">
        <v>36.020000000000003</v>
      </c>
      <c r="E7920" s="75">
        <v>33.950000000000003</v>
      </c>
      <c r="F7920" s="73" t="s">
        <v>17</v>
      </c>
    </row>
    <row r="7921" spans="1:6" ht="38.25" x14ac:dyDescent="0.25">
      <c r="A7921" s="73">
        <v>90930</v>
      </c>
      <c r="B7921" s="74" t="s">
        <v>7410</v>
      </c>
      <c r="C7921" s="73" t="s">
        <v>852</v>
      </c>
      <c r="D7921" s="75">
        <v>84</v>
      </c>
      <c r="E7921" s="75">
        <v>81.72</v>
      </c>
      <c r="F7921" s="73" t="s">
        <v>17</v>
      </c>
    </row>
    <row r="7922" spans="1:6" ht="38.25" x14ac:dyDescent="0.25">
      <c r="A7922" s="73">
        <v>90932</v>
      </c>
      <c r="B7922" s="74" t="s">
        <v>7411</v>
      </c>
      <c r="C7922" s="73" t="s">
        <v>852</v>
      </c>
      <c r="D7922" s="75">
        <v>90.17</v>
      </c>
      <c r="E7922" s="75">
        <v>87.45</v>
      </c>
      <c r="F7922" s="73" t="s">
        <v>17</v>
      </c>
    </row>
    <row r="7923" spans="1:6" ht="38.25" x14ac:dyDescent="0.25">
      <c r="A7923" s="73">
        <v>90933</v>
      </c>
      <c r="B7923" s="74" t="s">
        <v>7412</v>
      </c>
      <c r="C7923" s="73" t="s">
        <v>852</v>
      </c>
      <c r="D7923" s="75">
        <v>144.22</v>
      </c>
      <c r="E7923" s="75">
        <v>142.05000000000001</v>
      </c>
      <c r="F7923" s="73" t="s">
        <v>17</v>
      </c>
    </row>
    <row r="7924" spans="1:6" ht="38.25" x14ac:dyDescent="0.25">
      <c r="A7924" s="73">
        <v>90934</v>
      </c>
      <c r="B7924" s="74" t="s">
        <v>7413</v>
      </c>
      <c r="C7924" s="73" t="s">
        <v>852</v>
      </c>
      <c r="D7924" s="75">
        <v>156.75</v>
      </c>
      <c r="E7924" s="75">
        <v>153.77000000000001</v>
      </c>
      <c r="F7924" s="73" t="s">
        <v>17</v>
      </c>
    </row>
    <row r="7925" spans="1:6" ht="38.25" x14ac:dyDescent="0.25">
      <c r="A7925" s="73">
        <v>90940</v>
      </c>
      <c r="B7925" s="74" t="s">
        <v>7414</v>
      </c>
      <c r="C7925" s="73" t="s">
        <v>852</v>
      </c>
      <c r="D7925" s="75">
        <v>89.96</v>
      </c>
      <c r="E7925" s="75">
        <v>87.45</v>
      </c>
      <c r="F7925" s="73" t="s">
        <v>17</v>
      </c>
    </row>
    <row r="7926" spans="1:6" ht="38.25" x14ac:dyDescent="0.25">
      <c r="A7926" s="73">
        <v>90942</v>
      </c>
      <c r="B7926" s="74" t="s">
        <v>7415</v>
      </c>
      <c r="C7926" s="73" t="s">
        <v>852</v>
      </c>
      <c r="D7926" s="75">
        <v>96.69</v>
      </c>
      <c r="E7926" s="75">
        <v>93.69</v>
      </c>
      <c r="F7926" s="73" t="s">
        <v>17</v>
      </c>
    </row>
    <row r="7927" spans="1:6" ht="38.25" x14ac:dyDescent="0.25">
      <c r="A7927" s="73">
        <v>90943</v>
      </c>
      <c r="B7927" s="74" t="s">
        <v>7416</v>
      </c>
      <c r="C7927" s="73" t="s">
        <v>852</v>
      </c>
      <c r="D7927" s="75">
        <v>155.54</v>
      </c>
      <c r="E7927" s="75">
        <v>153.15</v>
      </c>
      <c r="F7927" s="73" t="s">
        <v>17</v>
      </c>
    </row>
    <row r="7928" spans="1:6" ht="38.25" x14ac:dyDescent="0.25">
      <c r="A7928" s="73">
        <v>90944</v>
      </c>
      <c r="B7928" s="74" t="s">
        <v>7417</v>
      </c>
      <c r="C7928" s="73" t="s">
        <v>852</v>
      </c>
      <c r="D7928" s="75">
        <v>169.19</v>
      </c>
      <c r="E7928" s="75">
        <v>165.91</v>
      </c>
      <c r="F7928" s="73" t="s">
        <v>17</v>
      </c>
    </row>
    <row r="7929" spans="1:6" ht="38.25" x14ac:dyDescent="0.25">
      <c r="A7929" s="73">
        <v>90950</v>
      </c>
      <c r="B7929" s="74" t="s">
        <v>7418</v>
      </c>
      <c r="C7929" s="73" t="s">
        <v>852</v>
      </c>
      <c r="D7929" s="75">
        <v>100.85</v>
      </c>
      <c r="E7929" s="75">
        <v>97.91</v>
      </c>
      <c r="F7929" s="73" t="s">
        <v>17</v>
      </c>
    </row>
    <row r="7930" spans="1:6" ht="38.25" x14ac:dyDescent="0.25">
      <c r="A7930" s="73">
        <v>90952</v>
      </c>
      <c r="B7930" s="74" t="s">
        <v>7419</v>
      </c>
      <c r="C7930" s="73" t="s">
        <v>852</v>
      </c>
      <c r="D7930" s="75">
        <v>108.58</v>
      </c>
      <c r="E7930" s="75">
        <v>105.1</v>
      </c>
      <c r="F7930" s="73" t="s">
        <v>17</v>
      </c>
    </row>
    <row r="7931" spans="1:6" ht="38.25" x14ac:dyDescent="0.25">
      <c r="A7931" s="73">
        <v>90953</v>
      </c>
      <c r="B7931" s="74" t="s">
        <v>7420</v>
      </c>
      <c r="C7931" s="73" t="s">
        <v>852</v>
      </c>
      <c r="D7931" s="75">
        <v>176.25</v>
      </c>
      <c r="E7931" s="75">
        <v>173.46</v>
      </c>
      <c r="F7931" s="73" t="s">
        <v>17</v>
      </c>
    </row>
    <row r="7932" spans="1:6" ht="38.25" x14ac:dyDescent="0.25">
      <c r="A7932" s="73">
        <v>90954</v>
      </c>
      <c r="B7932" s="74" t="s">
        <v>7421</v>
      </c>
      <c r="C7932" s="73" t="s">
        <v>852</v>
      </c>
      <c r="D7932" s="75">
        <v>191.94</v>
      </c>
      <c r="E7932" s="75">
        <v>188.13</v>
      </c>
      <c r="F7932" s="73" t="s">
        <v>17</v>
      </c>
    </row>
    <row r="7933" spans="1:6" ht="51" x14ac:dyDescent="0.25">
      <c r="A7933" s="73">
        <v>91069</v>
      </c>
      <c r="B7933" s="74" t="s">
        <v>36742</v>
      </c>
      <c r="C7933" s="73" t="s">
        <v>852</v>
      </c>
      <c r="D7933" s="75">
        <v>193.12</v>
      </c>
      <c r="E7933" s="75">
        <v>185.34</v>
      </c>
      <c r="F7933" s="73" t="s">
        <v>17</v>
      </c>
    </row>
    <row r="7934" spans="1:6" ht="51" x14ac:dyDescent="0.25">
      <c r="A7934" s="73">
        <v>91070</v>
      </c>
      <c r="B7934" s="74" t="s">
        <v>36743</v>
      </c>
      <c r="C7934" s="73" t="s">
        <v>852</v>
      </c>
      <c r="D7934" s="75">
        <v>205.42</v>
      </c>
      <c r="E7934" s="75">
        <v>197.54</v>
      </c>
      <c r="F7934" s="73" t="s">
        <v>17</v>
      </c>
    </row>
    <row r="7935" spans="1:6" ht="51" x14ac:dyDescent="0.25">
      <c r="A7935" s="73">
        <v>91071</v>
      </c>
      <c r="B7935" s="74" t="s">
        <v>36744</v>
      </c>
      <c r="C7935" s="73" t="s">
        <v>852</v>
      </c>
      <c r="D7935" s="75">
        <v>304.66000000000003</v>
      </c>
      <c r="E7935" s="75">
        <v>287.23</v>
      </c>
      <c r="F7935" s="73" t="s">
        <v>17</v>
      </c>
    </row>
    <row r="7936" spans="1:6" ht="51" x14ac:dyDescent="0.25">
      <c r="A7936" s="73">
        <v>91072</v>
      </c>
      <c r="B7936" s="74" t="s">
        <v>36745</v>
      </c>
      <c r="C7936" s="73" t="s">
        <v>852</v>
      </c>
      <c r="D7936" s="75">
        <v>314.8</v>
      </c>
      <c r="E7936" s="75">
        <v>297.39999999999998</v>
      </c>
      <c r="F7936" s="73" t="s">
        <v>17</v>
      </c>
    </row>
    <row r="7937" spans="1:6" ht="51" x14ac:dyDescent="0.25">
      <c r="A7937" s="73">
        <v>91073</v>
      </c>
      <c r="B7937" s="74" t="s">
        <v>36746</v>
      </c>
      <c r="C7937" s="73" t="s">
        <v>852</v>
      </c>
      <c r="D7937" s="75">
        <v>248.24</v>
      </c>
      <c r="E7937" s="75">
        <v>237.1</v>
      </c>
      <c r="F7937" s="73" t="s">
        <v>17</v>
      </c>
    </row>
    <row r="7938" spans="1:6" ht="51" x14ac:dyDescent="0.25">
      <c r="A7938" s="73">
        <v>91074</v>
      </c>
      <c r="B7938" s="74" t="s">
        <v>36747</v>
      </c>
      <c r="C7938" s="73" t="s">
        <v>852</v>
      </c>
      <c r="D7938" s="75">
        <v>237.97</v>
      </c>
      <c r="E7938" s="75">
        <v>228.09</v>
      </c>
      <c r="F7938" s="73" t="s">
        <v>17</v>
      </c>
    </row>
    <row r="7939" spans="1:6" ht="51" x14ac:dyDescent="0.25">
      <c r="A7939" s="73">
        <v>91075</v>
      </c>
      <c r="B7939" s="74" t="s">
        <v>36748</v>
      </c>
      <c r="C7939" s="73" t="s">
        <v>852</v>
      </c>
      <c r="D7939" s="75">
        <v>387.36</v>
      </c>
      <c r="E7939" s="75">
        <v>364.77</v>
      </c>
      <c r="F7939" s="73" t="s">
        <v>17</v>
      </c>
    </row>
    <row r="7940" spans="1:6" ht="51" x14ac:dyDescent="0.25">
      <c r="A7940" s="73">
        <v>91076</v>
      </c>
      <c r="B7940" s="74" t="s">
        <v>36749</v>
      </c>
      <c r="C7940" s="73" t="s">
        <v>852</v>
      </c>
      <c r="D7940" s="75">
        <v>357.59</v>
      </c>
      <c r="E7940" s="75">
        <v>337.52</v>
      </c>
      <c r="F7940" s="73" t="s">
        <v>17</v>
      </c>
    </row>
    <row r="7941" spans="1:6" ht="51" x14ac:dyDescent="0.25">
      <c r="A7941" s="73">
        <v>91077</v>
      </c>
      <c r="B7941" s="74" t="s">
        <v>36750</v>
      </c>
      <c r="C7941" s="73" t="s">
        <v>852</v>
      </c>
      <c r="D7941" s="75">
        <v>179.38</v>
      </c>
      <c r="E7941" s="75">
        <v>174.83</v>
      </c>
      <c r="F7941" s="73" t="s">
        <v>17</v>
      </c>
    </row>
    <row r="7942" spans="1:6" ht="51" x14ac:dyDescent="0.25">
      <c r="A7942" s="73">
        <v>91078</v>
      </c>
      <c r="B7942" s="74" t="s">
        <v>36751</v>
      </c>
      <c r="C7942" s="73" t="s">
        <v>852</v>
      </c>
      <c r="D7942" s="75">
        <v>196.78</v>
      </c>
      <c r="E7942" s="75">
        <v>192.27</v>
      </c>
      <c r="F7942" s="73" t="s">
        <v>17</v>
      </c>
    </row>
    <row r="7943" spans="1:6" ht="51" x14ac:dyDescent="0.25">
      <c r="A7943" s="73">
        <v>91079</v>
      </c>
      <c r="B7943" s="74" t="s">
        <v>36752</v>
      </c>
      <c r="C7943" s="73" t="s">
        <v>852</v>
      </c>
      <c r="D7943" s="75">
        <v>195.26</v>
      </c>
      <c r="E7943" s="75">
        <v>189.61</v>
      </c>
      <c r="F7943" s="73" t="s">
        <v>17</v>
      </c>
    </row>
    <row r="7944" spans="1:6" ht="51" x14ac:dyDescent="0.25">
      <c r="A7944" s="73">
        <v>91080</v>
      </c>
      <c r="B7944" s="74" t="s">
        <v>36753</v>
      </c>
      <c r="C7944" s="73" t="s">
        <v>852</v>
      </c>
      <c r="D7944" s="75">
        <v>209.12</v>
      </c>
      <c r="E7944" s="75">
        <v>203.73</v>
      </c>
      <c r="F7944" s="73" t="s">
        <v>17</v>
      </c>
    </row>
    <row r="7945" spans="1:6" ht="51" x14ac:dyDescent="0.25">
      <c r="A7945" s="73">
        <v>91081</v>
      </c>
      <c r="B7945" s="74" t="s">
        <v>36754</v>
      </c>
      <c r="C7945" s="73" t="s">
        <v>852</v>
      </c>
      <c r="D7945" s="75">
        <v>257.61</v>
      </c>
      <c r="E7945" s="75">
        <v>248.32</v>
      </c>
      <c r="F7945" s="73" t="s">
        <v>17</v>
      </c>
    </row>
    <row r="7946" spans="1:6" ht="51" x14ac:dyDescent="0.25">
      <c r="A7946" s="73">
        <v>91082</v>
      </c>
      <c r="B7946" s="74" t="s">
        <v>36755</v>
      </c>
      <c r="C7946" s="73" t="s">
        <v>852</v>
      </c>
      <c r="D7946" s="75">
        <v>236.93</v>
      </c>
      <c r="E7946" s="75">
        <v>229.98</v>
      </c>
      <c r="F7946" s="73" t="s">
        <v>17</v>
      </c>
    </row>
    <row r="7947" spans="1:6" ht="51" x14ac:dyDescent="0.25">
      <c r="A7947" s="73">
        <v>91083</v>
      </c>
      <c r="B7947" s="74" t="s">
        <v>36756</v>
      </c>
      <c r="C7947" s="73" t="s">
        <v>852</v>
      </c>
      <c r="D7947" s="75">
        <v>322.45</v>
      </c>
      <c r="E7947" s="75">
        <v>308.85000000000002</v>
      </c>
      <c r="F7947" s="73" t="s">
        <v>17</v>
      </c>
    </row>
    <row r="7948" spans="1:6" ht="51" x14ac:dyDescent="0.25">
      <c r="A7948" s="73">
        <v>91084</v>
      </c>
      <c r="B7948" s="74" t="s">
        <v>36757</v>
      </c>
      <c r="C7948" s="73" t="s">
        <v>852</v>
      </c>
      <c r="D7948" s="75">
        <v>263.25</v>
      </c>
      <c r="E7948" s="75">
        <v>254.49</v>
      </c>
      <c r="F7948" s="73" t="s">
        <v>17</v>
      </c>
    </row>
    <row r="7949" spans="1:6" ht="51" x14ac:dyDescent="0.25">
      <c r="A7949" s="73">
        <v>91086</v>
      </c>
      <c r="B7949" s="74" t="s">
        <v>36758</v>
      </c>
      <c r="C7949" s="73" t="s">
        <v>852</v>
      </c>
      <c r="D7949" s="75">
        <v>210.48</v>
      </c>
      <c r="E7949" s="75">
        <v>201.04</v>
      </c>
      <c r="F7949" s="73" t="s">
        <v>17</v>
      </c>
    </row>
    <row r="7950" spans="1:6" ht="51" x14ac:dyDescent="0.25">
      <c r="A7950" s="73">
        <v>91087</v>
      </c>
      <c r="B7950" s="74" t="s">
        <v>36759</v>
      </c>
      <c r="C7950" s="73" t="s">
        <v>852</v>
      </c>
      <c r="D7950" s="75">
        <v>224.26</v>
      </c>
      <c r="E7950" s="75">
        <v>214.62</v>
      </c>
      <c r="F7950" s="73" t="s">
        <v>17</v>
      </c>
    </row>
    <row r="7951" spans="1:6" ht="51" x14ac:dyDescent="0.25">
      <c r="A7951" s="73">
        <v>91088</v>
      </c>
      <c r="B7951" s="74" t="s">
        <v>36760</v>
      </c>
      <c r="C7951" s="73" t="s">
        <v>852</v>
      </c>
      <c r="D7951" s="75">
        <v>322.66000000000003</v>
      </c>
      <c r="E7951" s="75">
        <v>303.48</v>
      </c>
      <c r="F7951" s="73" t="s">
        <v>17</v>
      </c>
    </row>
    <row r="7952" spans="1:6" ht="51" x14ac:dyDescent="0.25">
      <c r="A7952" s="73">
        <v>91089</v>
      </c>
      <c r="B7952" s="74" t="s">
        <v>36761</v>
      </c>
      <c r="C7952" s="73" t="s">
        <v>852</v>
      </c>
      <c r="D7952" s="75">
        <v>335.11</v>
      </c>
      <c r="E7952" s="75">
        <v>315.83</v>
      </c>
      <c r="F7952" s="73" t="s">
        <v>17</v>
      </c>
    </row>
    <row r="7953" spans="1:6" ht="51" x14ac:dyDescent="0.25">
      <c r="A7953" s="73">
        <v>91090</v>
      </c>
      <c r="B7953" s="74" t="s">
        <v>36762</v>
      </c>
      <c r="C7953" s="73" t="s">
        <v>852</v>
      </c>
      <c r="D7953" s="75">
        <v>252.11</v>
      </c>
      <c r="E7953" s="75">
        <v>240.11</v>
      </c>
      <c r="F7953" s="73" t="s">
        <v>17</v>
      </c>
    </row>
    <row r="7954" spans="1:6" ht="51" x14ac:dyDescent="0.25">
      <c r="A7954" s="73">
        <v>91091</v>
      </c>
      <c r="B7954" s="74" t="s">
        <v>36763</v>
      </c>
      <c r="C7954" s="73" t="s">
        <v>852</v>
      </c>
      <c r="D7954" s="75">
        <v>251.38</v>
      </c>
      <c r="E7954" s="75">
        <v>240.07</v>
      </c>
      <c r="F7954" s="73" t="s">
        <v>17</v>
      </c>
    </row>
    <row r="7955" spans="1:6" ht="51" x14ac:dyDescent="0.25">
      <c r="A7955" s="73">
        <v>91092</v>
      </c>
      <c r="B7955" s="74" t="s">
        <v>36764</v>
      </c>
      <c r="C7955" s="73" t="s">
        <v>852</v>
      </c>
      <c r="D7955" s="75">
        <v>381.97</v>
      </c>
      <c r="E7955" s="75">
        <v>359.07</v>
      </c>
      <c r="F7955" s="73" t="s">
        <v>17</v>
      </c>
    </row>
    <row r="7956" spans="1:6" ht="51" x14ac:dyDescent="0.25">
      <c r="A7956" s="73">
        <v>91093</v>
      </c>
      <c r="B7956" s="74" t="s">
        <v>36765</v>
      </c>
      <c r="C7956" s="73" t="s">
        <v>852</v>
      </c>
      <c r="D7956" s="75">
        <v>370.09</v>
      </c>
      <c r="E7956" s="75">
        <v>348.63</v>
      </c>
      <c r="F7956" s="73" t="s">
        <v>17</v>
      </c>
    </row>
    <row r="7957" spans="1:6" ht="51" x14ac:dyDescent="0.25">
      <c r="A7957" s="73">
        <v>91094</v>
      </c>
      <c r="B7957" s="74" t="s">
        <v>36766</v>
      </c>
      <c r="C7957" s="73" t="s">
        <v>852</v>
      </c>
      <c r="D7957" s="75">
        <v>171.8</v>
      </c>
      <c r="E7957" s="75">
        <v>167.72</v>
      </c>
      <c r="F7957" s="73" t="s">
        <v>17</v>
      </c>
    </row>
    <row r="7958" spans="1:6" ht="51" x14ac:dyDescent="0.25">
      <c r="A7958" s="73">
        <v>91095</v>
      </c>
      <c r="B7958" s="74" t="s">
        <v>36767</v>
      </c>
      <c r="C7958" s="73" t="s">
        <v>852</v>
      </c>
      <c r="D7958" s="75">
        <v>191.37</v>
      </c>
      <c r="E7958" s="75">
        <v>187.17</v>
      </c>
      <c r="F7958" s="73" t="s">
        <v>17</v>
      </c>
    </row>
    <row r="7959" spans="1:6" ht="51" x14ac:dyDescent="0.25">
      <c r="A7959" s="73">
        <v>91096</v>
      </c>
      <c r="B7959" s="74" t="s">
        <v>36768</v>
      </c>
      <c r="C7959" s="73" t="s">
        <v>852</v>
      </c>
      <c r="D7959" s="75">
        <v>184.88</v>
      </c>
      <c r="E7959" s="75">
        <v>179.88</v>
      </c>
      <c r="F7959" s="73" t="s">
        <v>17</v>
      </c>
    </row>
    <row r="7960" spans="1:6" ht="51" x14ac:dyDescent="0.25">
      <c r="A7960" s="73">
        <v>91097</v>
      </c>
      <c r="B7960" s="74" t="s">
        <v>36769</v>
      </c>
      <c r="C7960" s="73" t="s">
        <v>852</v>
      </c>
      <c r="D7960" s="75">
        <v>202.25</v>
      </c>
      <c r="E7960" s="75">
        <v>197.28</v>
      </c>
      <c r="F7960" s="73" t="s">
        <v>17</v>
      </c>
    </row>
    <row r="7961" spans="1:6" ht="51" x14ac:dyDescent="0.25">
      <c r="A7961" s="73">
        <v>91098</v>
      </c>
      <c r="B7961" s="74" t="s">
        <v>36770</v>
      </c>
      <c r="C7961" s="73" t="s">
        <v>852</v>
      </c>
      <c r="D7961" s="75">
        <v>227.73</v>
      </c>
      <c r="E7961" s="75">
        <v>220.24</v>
      </c>
      <c r="F7961" s="73" t="s">
        <v>17</v>
      </c>
    </row>
    <row r="7962" spans="1:6" ht="51" x14ac:dyDescent="0.25">
      <c r="A7962" s="73">
        <v>91099</v>
      </c>
      <c r="B7962" s="74" t="s">
        <v>36771</v>
      </c>
      <c r="C7962" s="73" t="s">
        <v>852</v>
      </c>
      <c r="D7962" s="75">
        <v>224.17</v>
      </c>
      <c r="E7962" s="75">
        <v>218</v>
      </c>
      <c r="F7962" s="73" t="s">
        <v>17</v>
      </c>
    </row>
    <row r="7963" spans="1:6" ht="51" x14ac:dyDescent="0.25">
      <c r="A7963" s="73">
        <v>91100</v>
      </c>
      <c r="B7963" s="74" t="s">
        <v>36772</v>
      </c>
      <c r="C7963" s="73" t="s">
        <v>852</v>
      </c>
      <c r="D7963" s="75">
        <v>269.04000000000002</v>
      </c>
      <c r="E7963" s="75">
        <v>258.79000000000002</v>
      </c>
      <c r="F7963" s="73" t="s">
        <v>17</v>
      </c>
    </row>
    <row r="7964" spans="1:6" ht="51" x14ac:dyDescent="0.25">
      <c r="A7964" s="73">
        <v>91101</v>
      </c>
      <c r="B7964" s="74" t="s">
        <v>36773</v>
      </c>
      <c r="C7964" s="73" t="s">
        <v>852</v>
      </c>
      <c r="D7964" s="75">
        <v>245.04</v>
      </c>
      <c r="E7964" s="75">
        <v>237.36</v>
      </c>
      <c r="F7964" s="73" t="s">
        <v>17</v>
      </c>
    </row>
    <row r="7965" spans="1:6" ht="25.5" x14ac:dyDescent="0.25">
      <c r="A7965" s="73">
        <v>91341</v>
      </c>
      <c r="B7965" s="74" t="s">
        <v>36774</v>
      </c>
      <c r="C7965" s="73" t="s">
        <v>852</v>
      </c>
      <c r="D7965" s="75">
        <v>661.22</v>
      </c>
      <c r="E7965" s="75">
        <v>659.5</v>
      </c>
      <c r="F7965" s="73" t="s">
        <v>17</v>
      </c>
    </row>
    <row r="7966" spans="1:6" ht="38.25" x14ac:dyDescent="0.25">
      <c r="A7966" s="73">
        <v>91515</v>
      </c>
      <c r="B7966" s="74" t="s">
        <v>31531</v>
      </c>
      <c r="C7966" s="73" t="s">
        <v>852</v>
      </c>
      <c r="D7966" s="75">
        <v>5.21</v>
      </c>
      <c r="E7966" s="75">
        <v>4.79</v>
      </c>
      <c r="F7966" s="73" t="s">
        <v>17</v>
      </c>
    </row>
    <row r="7967" spans="1:6" ht="38.25" x14ac:dyDescent="0.25">
      <c r="A7967" s="73">
        <v>91519</v>
      </c>
      <c r="B7967" s="74" t="s">
        <v>31532</v>
      </c>
      <c r="C7967" s="73" t="s">
        <v>852</v>
      </c>
      <c r="D7967" s="75">
        <v>2.15</v>
      </c>
      <c r="E7967" s="75">
        <v>1.99</v>
      </c>
      <c r="F7967" s="73" t="s">
        <v>17</v>
      </c>
    </row>
    <row r="7968" spans="1:6" ht="38.25" x14ac:dyDescent="0.25">
      <c r="A7968" s="73">
        <v>91520</v>
      </c>
      <c r="B7968" s="74" t="s">
        <v>31533</v>
      </c>
      <c r="C7968" s="73" t="s">
        <v>852</v>
      </c>
      <c r="D7968" s="75">
        <v>2.2000000000000002</v>
      </c>
      <c r="E7968" s="75">
        <v>2.02</v>
      </c>
      <c r="F7968" s="73" t="s">
        <v>17</v>
      </c>
    </row>
    <row r="7969" spans="1:6" ht="38.25" x14ac:dyDescent="0.25">
      <c r="A7969" s="73">
        <v>91522</v>
      </c>
      <c r="B7969" s="74" t="s">
        <v>31534</v>
      </c>
      <c r="C7969" s="73" t="s">
        <v>852</v>
      </c>
      <c r="D7969" s="75">
        <v>3.71</v>
      </c>
      <c r="E7969" s="75">
        <v>3.42</v>
      </c>
      <c r="F7969" s="73" t="s">
        <v>17</v>
      </c>
    </row>
    <row r="7970" spans="1:6" ht="38.25" x14ac:dyDescent="0.25">
      <c r="A7970" s="73">
        <v>91525</v>
      </c>
      <c r="B7970" s="74" t="s">
        <v>31535</v>
      </c>
      <c r="C7970" s="73" t="s">
        <v>852</v>
      </c>
      <c r="D7970" s="75">
        <v>7.18</v>
      </c>
      <c r="E7970" s="75">
        <v>6.77</v>
      </c>
      <c r="F7970" s="73" t="s">
        <v>17</v>
      </c>
    </row>
    <row r="7971" spans="1:6" ht="25.5" x14ac:dyDescent="0.25">
      <c r="A7971" s="73">
        <v>92263</v>
      </c>
      <c r="B7971" s="74" t="s">
        <v>7422</v>
      </c>
      <c r="C7971" s="73" t="s">
        <v>852</v>
      </c>
      <c r="D7971" s="75">
        <v>171.62</v>
      </c>
      <c r="E7971" s="75">
        <v>166.98</v>
      </c>
      <c r="F7971" s="73" t="s">
        <v>17</v>
      </c>
    </row>
    <row r="7972" spans="1:6" ht="25.5" x14ac:dyDescent="0.25">
      <c r="A7972" s="73">
        <v>92264</v>
      </c>
      <c r="B7972" s="74" t="s">
        <v>7423</v>
      </c>
      <c r="C7972" s="73" t="s">
        <v>852</v>
      </c>
      <c r="D7972" s="75">
        <v>219.93</v>
      </c>
      <c r="E7972" s="75">
        <v>215.29</v>
      </c>
      <c r="F7972" s="73" t="s">
        <v>17</v>
      </c>
    </row>
    <row r="7973" spans="1:6" ht="25.5" x14ac:dyDescent="0.25">
      <c r="A7973" s="73">
        <v>92265</v>
      </c>
      <c r="B7973" s="74" t="s">
        <v>7424</v>
      </c>
      <c r="C7973" s="73" t="s">
        <v>852</v>
      </c>
      <c r="D7973" s="75">
        <v>127.01</v>
      </c>
      <c r="E7973" s="75">
        <v>123.28</v>
      </c>
      <c r="F7973" s="73" t="s">
        <v>17</v>
      </c>
    </row>
    <row r="7974" spans="1:6" ht="25.5" x14ac:dyDescent="0.25">
      <c r="A7974" s="73">
        <v>92266</v>
      </c>
      <c r="B7974" s="74" t="s">
        <v>7425</v>
      </c>
      <c r="C7974" s="73" t="s">
        <v>852</v>
      </c>
      <c r="D7974" s="75">
        <v>168.45</v>
      </c>
      <c r="E7974" s="75">
        <v>164.72</v>
      </c>
      <c r="F7974" s="73" t="s">
        <v>17</v>
      </c>
    </row>
    <row r="7975" spans="1:6" ht="25.5" x14ac:dyDescent="0.25">
      <c r="A7975" s="73">
        <v>92267</v>
      </c>
      <c r="B7975" s="74" t="s">
        <v>7426</v>
      </c>
      <c r="C7975" s="73" t="s">
        <v>852</v>
      </c>
      <c r="D7975" s="75">
        <v>56.04</v>
      </c>
      <c r="E7975" s="75">
        <v>55.93</v>
      </c>
      <c r="F7975" s="73" t="s">
        <v>17</v>
      </c>
    </row>
    <row r="7976" spans="1:6" ht="25.5" x14ac:dyDescent="0.25">
      <c r="A7976" s="73">
        <v>92268</v>
      </c>
      <c r="B7976" s="74" t="s">
        <v>7427</v>
      </c>
      <c r="C7976" s="73" t="s">
        <v>852</v>
      </c>
      <c r="D7976" s="75">
        <v>94.01</v>
      </c>
      <c r="E7976" s="75">
        <v>93.9</v>
      </c>
      <c r="F7976" s="73" t="s">
        <v>17</v>
      </c>
    </row>
    <row r="7977" spans="1:6" ht="25.5" x14ac:dyDescent="0.25">
      <c r="A7977" s="73">
        <v>92269</v>
      </c>
      <c r="B7977" s="74" t="s">
        <v>7428</v>
      </c>
      <c r="C7977" s="73" t="s">
        <v>852</v>
      </c>
      <c r="D7977" s="75">
        <v>130.91</v>
      </c>
      <c r="E7977" s="75">
        <v>128.19</v>
      </c>
      <c r="F7977" s="73" t="s">
        <v>17</v>
      </c>
    </row>
    <row r="7978" spans="1:6" ht="25.5" x14ac:dyDescent="0.25">
      <c r="A7978" s="73">
        <v>92270</v>
      </c>
      <c r="B7978" s="74" t="s">
        <v>7429</v>
      </c>
      <c r="C7978" s="73" t="s">
        <v>852</v>
      </c>
      <c r="D7978" s="75">
        <v>220.86</v>
      </c>
      <c r="E7978" s="75">
        <v>217.49</v>
      </c>
      <c r="F7978" s="73" t="s">
        <v>17</v>
      </c>
    </row>
    <row r="7979" spans="1:6" ht="25.5" x14ac:dyDescent="0.25">
      <c r="A7979" s="73">
        <v>92271</v>
      </c>
      <c r="B7979" s="74" t="s">
        <v>7430</v>
      </c>
      <c r="C7979" s="73" t="s">
        <v>852</v>
      </c>
      <c r="D7979" s="75">
        <v>145.76</v>
      </c>
      <c r="E7979" s="75">
        <v>145.69999999999999</v>
      </c>
      <c r="F7979" s="73" t="s">
        <v>17</v>
      </c>
    </row>
    <row r="7980" spans="1:6" ht="25.5" x14ac:dyDescent="0.25">
      <c r="A7980" s="73">
        <v>92391</v>
      </c>
      <c r="B7980" s="74" t="s">
        <v>7431</v>
      </c>
      <c r="C7980" s="73" t="s">
        <v>852</v>
      </c>
      <c r="D7980" s="75">
        <v>86.84</v>
      </c>
      <c r="E7980" s="75">
        <v>86.5</v>
      </c>
      <c r="F7980" s="73" t="s">
        <v>17</v>
      </c>
    </row>
    <row r="7981" spans="1:6" ht="25.5" x14ac:dyDescent="0.25">
      <c r="A7981" s="73">
        <v>92392</v>
      </c>
      <c r="B7981" s="74" t="s">
        <v>7432</v>
      </c>
      <c r="C7981" s="73" t="s">
        <v>852</v>
      </c>
      <c r="D7981" s="75">
        <v>94.65</v>
      </c>
      <c r="E7981" s="75">
        <v>94.27</v>
      </c>
      <c r="F7981" s="73" t="s">
        <v>17</v>
      </c>
    </row>
    <row r="7982" spans="1:6" ht="25.5" x14ac:dyDescent="0.25">
      <c r="A7982" s="73">
        <v>92393</v>
      </c>
      <c r="B7982" s="74" t="s">
        <v>7433</v>
      </c>
      <c r="C7982" s="73" t="s">
        <v>852</v>
      </c>
      <c r="D7982" s="75">
        <v>87.13</v>
      </c>
      <c r="E7982" s="75">
        <v>86.69</v>
      </c>
      <c r="F7982" s="73" t="s">
        <v>17</v>
      </c>
    </row>
    <row r="7983" spans="1:6" ht="25.5" x14ac:dyDescent="0.25">
      <c r="A7983" s="73">
        <v>92394</v>
      </c>
      <c r="B7983" s="74" t="s">
        <v>7434</v>
      </c>
      <c r="C7983" s="73" t="s">
        <v>852</v>
      </c>
      <c r="D7983" s="75">
        <v>103.39</v>
      </c>
      <c r="E7983" s="75">
        <v>102.79</v>
      </c>
      <c r="F7983" s="73" t="s">
        <v>17</v>
      </c>
    </row>
    <row r="7984" spans="1:6" ht="25.5" x14ac:dyDescent="0.25">
      <c r="A7984" s="73">
        <v>92395</v>
      </c>
      <c r="B7984" s="74" t="s">
        <v>7435</v>
      </c>
      <c r="C7984" s="73" t="s">
        <v>852</v>
      </c>
      <c r="D7984" s="75">
        <v>133.59</v>
      </c>
      <c r="E7984" s="75">
        <v>132.78</v>
      </c>
      <c r="F7984" s="73" t="s">
        <v>17</v>
      </c>
    </row>
    <row r="7985" spans="1:6" ht="25.5" x14ac:dyDescent="0.25">
      <c r="A7985" s="73">
        <v>92396</v>
      </c>
      <c r="B7985" s="74" t="s">
        <v>7436</v>
      </c>
      <c r="C7985" s="73" t="s">
        <v>852</v>
      </c>
      <c r="D7985" s="75">
        <v>92.56</v>
      </c>
      <c r="E7985" s="75">
        <v>91.23</v>
      </c>
      <c r="F7985" s="73" t="s">
        <v>17</v>
      </c>
    </row>
    <row r="7986" spans="1:6" ht="25.5" x14ac:dyDescent="0.25">
      <c r="A7986" s="73">
        <v>92397</v>
      </c>
      <c r="B7986" s="74" t="s">
        <v>7437</v>
      </c>
      <c r="C7986" s="73" t="s">
        <v>852</v>
      </c>
      <c r="D7986" s="75">
        <v>82.48</v>
      </c>
      <c r="E7986" s="75">
        <v>81.760000000000005</v>
      </c>
      <c r="F7986" s="73" t="s">
        <v>17</v>
      </c>
    </row>
    <row r="7987" spans="1:6" ht="25.5" x14ac:dyDescent="0.25">
      <c r="A7987" s="73">
        <v>92398</v>
      </c>
      <c r="B7987" s="74" t="s">
        <v>740</v>
      </c>
      <c r="C7987" s="73" t="s">
        <v>852</v>
      </c>
      <c r="D7987" s="75">
        <v>94.1</v>
      </c>
      <c r="E7987" s="75">
        <v>93.16</v>
      </c>
      <c r="F7987" s="73" t="s">
        <v>17</v>
      </c>
    </row>
    <row r="7988" spans="1:6" ht="25.5" x14ac:dyDescent="0.25">
      <c r="A7988" s="73">
        <v>92400</v>
      </c>
      <c r="B7988" s="74" t="s">
        <v>7438</v>
      </c>
      <c r="C7988" s="73" t="s">
        <v>852</v>
      </c>
      <c r="D7988" s="75">
        <v>109</v>
      </c>
      <c r="E7988" s="75">
        <v>107.84</v>
      </c>
      <c r="F7988" s="73" t="s">
        <v>17</v>
      </c>
    </row>
    <row r="7989" spans="1:6" ht="25.5" x14ac:dyDescent="0.25">
      <c r="A7989" s="73">
        <v>92402</v>
      </c>
      <c r="B7989" s="74" t="s">
        <v>7439</v>
      </c>
      <c r="C7989" s="73" t="s">
        <v>852</v>
      </c>
      <c r="D7989" s="75">
        <v>90.53</v>
      </c>
      <c r="E7989" s="75">
        <v>89.39</v>
      </c>
      <c r="F7989" s="73" t="s">
        <v>17</v>
      </c>
    </row>
    <row r="7990" spans="1:6" ht="25.5" x14ac:dyDescent="0.25">
      <c r="A7990" s="73">
        <v>92403</v>
      </c>
      <c r="B7990" s="74" t="s">
        <v>7440</v>
      </c>
      <c r="C7990" s="73" t="s">
        <v>852</v>
      </c>
      <c r="D7990" s="75">
        <v>80.08</v>
      </c>
      <c r="E7990" s="75">
        <v>79.540000000000006</v>
      </c>
      <c r="F7990" s="73" t="s">
        <v>17</v>
      </c>
    </row>
    <row r="7991" spans="1:6" ht="25.5" x14ac:dyDescent="0.25">
      <c r="A7991" s="73">
        <v>92404</v>
      </c>
      <c r="B7991" s="74" t="s">
        <v>7441</v>
      </c>
      <c r="C7991" s="73" t="s">
        <v>852</v>
      </c>
      <c r="D7991" s="75">
        <v>91.74</v>
      </c>
      <c r="E7991" s="75">
        <v>90.98</v>
      </c>
      <c r="F7991" s="73" t="s">
        <v>17</v>
      </c>
    </row>
    <row r="7992" spans="1:6" ht="25.5" x14ac:dyDescent="0.25">
      <c r="A7992" s="73">
        <v>92406</v>
      </c>
      <c r="B7992" s="74" t="s">
        <v>7442</v>
      </c>
      <c r="C7992" s="73" t="s">
        <v>852</v>
      </c>
      <c r="D7992" s="75">
        <v>155.05000000000001</v>
      </c>
      <c r="E7992" s="75">
        <v>154.07</v>
      </c>
      <c r="F7992" s="73" t="s">
        <v>17</v>
      </c>
    </row>
    <row r="7993" spans="1:6" ht="38.25" x14ac:dyDescent="0.25">
      <c r="A7993" s="73">
        <v>92409</v>
      </c>
      <c r="B7993" s="74" t="s">
        <v>7443</v>
      </c>
      <c r="C7993" s="73" t="s">
        <v>852</v>
      </c>
      <c r="D7993" s="75">
        <v>240.91</v>
      </c>
      <c r="E7993" s="75">
        <v>229.26</v>
      </c>
      <c r="F7993" s="73" t="s">
        <v>17</v>
      </c>
    </row>
    <row r="7994" spans="1:6" ht="38.25" x14ac:dyDescent="0.25">
      <c r="A7994" s="73">
        <v>92411</v>
      </c>
      <c r="B7994" s="74" t="s">
        <v>7444</v>
      </c>
      <c r="C7994" s="73" t="s">
        <v>852</v>
      </c>
      <c r="D7994" s="75">
        <v>164.25</v>
      </c>
      <c r="E7994" s="75">
        <v>154.96</v>
      </c>
      <c r="F7994" s="73" t="s">
        <v>17</v>
      </c>
    </row>
    <row r="7995" spans="1:6" ht="38.25" x14ac:dyDescent="0.25">
      <c r="A7995" s="73">
        <v>92413</v>
      </c>
      <c r="B7995" s="74" t="s">
        <v>7445</v>
      </c>
      <c r="C7995" s="73" t="s">
        <v>852</v>
      </c>
      <c r="D7995" s="75">
        <v>109.11</v>
      </c>
      <c r="E7995" s="75">
        <v>102.34</v>
      </c>
      <c r="F7995" s="73" t="s">
        <v>17</v>
      </c>
    </row>
    <row r="7996" spans="1:6" ht="38.25" x14ac:dyDescent="0.25">
      <c r="A7996" s="73">
        <v>92415</v>
      </c>
      <c r="B7996" s="74" t="s">
        <v>7446</v>
      </c>
      <c r="C7996" s="73" t="s">
        <v>852</v>
      </c>
      <c r="D7996" s="75">
        <v>145.55000000000001</v>
      </c>
      <c r="E7996" s="75">
        <v>139.81</v>
      </c>
      <c r="F7996" s="73" t="s">
        <v>17</v>
      </c>
    </row>
    <row r="7997" spans="1:6" ht="38.25" x14ac:dyDescent="0.25">
      <c r="A7997" s="73">
        <v>92417</v>
      </c>
      <c r="B7997" s="74" t="s">
        <v>7447</v>
      </c>
      <c r="C7997" s="73" t="s">
        <v>852</v>
      </c>
      <c r="D7997" s="75">
        <v>171.23</v>
      </c>
      <c r="E7997" s="75">
        <v>163.36000000000001</v>
      </c>
      <c r="F7997" s="73" t="s">
        <v>17</v>
      </c>
    </row>
    <row r="7998" spans="1:6" ht="38.25" x14ac:dyDescent="0.25">
      <c r="A7998" s="73">
        <v>92419</v>
      </c>
      <c r="B7998" s="74" t="s">
        <v>551</v>
      </c>
      <c r="C7998" s="73" t="s">
        <v>852</v>
      </c>
      <c r="D7998" s="75">
        <v>91.45</v>
      </c>
      <c r="E7998" s="75">
        <v>87.69</v>
      </c>
      <c r="F7998" s="73" t="s">
        <v>17</v>
      </c>
    </row>
    <row r="7999" spans="1:6" ht="38.25" x14ac:dyDescent="0.25">
      <c r="A7999" s="73">
        <v>92421</v>
      </c>
      <c r="B7999" s="74" t="s">
        <v>7448</v>
      </c>
      <c r="C7999" s="73" t="s">
        <v>852</v>
      </c>
      <c r="D7999" s="75">
        <v>111.14</v>
      </c>
      <c r="E7999" s="75">
        <v>105.74</v>
      </c>
      <c r="F7999" s="73" t="s">
        <v>17</v>
      </c>
    </row>
    <row r="8000" spans="1:6" ht="38.25" x14ac:dyDescent="0.25">
      <c r="A8000" s="73">
        <v>92423</v>
      </c>
      <c r="B8000" s="74" t="s">
        <v>7449</v>
      </c>
      <c r="C8000" s="73" t="s">
        <v>852</v>
      </c>
      <c r="D8000" s="75">
        <v>74.55</v>
      </c>
      <c r="E8000" s="75">
        <v>71.48</v>
      </c>
      <c r="F8000" s="73" t="s">
        <v>17</v>
      </c>
    </row>
    <row r="8001" spans="1:6" ht="38.25" x14ac:dyDescent="0.25">
      <c r="A8001" s="73">
        <v>92425</v>
      </c>
      <c r="B8001" s="74" t="s">
        <v>7450</v>
      </c>
      <c r="C8001" s="73" t="s">
        <v>852</v>
      </c>
      <c r="D8001" s="75">
        <v>91.68</v>
      </c>
      <c r="E8001" s="75">
        <v>87.17</v>
      </c>
      <c r="F8001" s="73" t="s">
        <v>17</v>
      </c>
    </row>
    <row r="8002" spans="1:6" ht="38.25" x14ac:dyDescent="0.25">
      <c r="A8002" s="73">
        <v>92427</v>
      </c>
      <c r="B8002" s="74" t="s">
        <v>7451</v>
      </c>
      <c r="C8002" s="73" t="s">
        <v>852</v>
      </c>
      <c r="D8002" s="75">
        <v>66.010000000000005</v>
      </c>
      <c r="E8002" s="75">
        <v>63.26</v>
      </c>
      <c r="F8002" s="73" t="s">
        <v>17</v>
      </c>
    </row>
    <row r="8003" spans="1:6" ht="38.25" x14ac:dyDescent="0.25">
      <c r="A8003" s="73">
        <v>92429</v>
      </c>
      <c r="B8003" s="74" t="s">
        <v>7452</v>
      </c>
      <c r="C8003" s="73" t="s">
        <v>852</v>
      </c>
      <c r="D8003" s="75">
        <v>81.87</v>
      </c>
      <c r="E8003" s="75">
        <v>77.81</v>
      </c>
      <c r="F8003" s="73" t="s">
        <v>17</v>
      </c>
    </row>
    <row r="8004" spans="1:6" ht="38.25" x14ac:dyDescent="0.25">
      <c r="A8004" s="73">
        <v>92431</v>
      </c>
      <c r="B8004" s="74" t="s">
        <v>7453</v>
      </c>
      <c r="C8004" s="73" t="s">
        <v>852</v>
      </c>
      <c r="D8004" s="75">
        <v>62.12</v>
      </c>
      <c r="E8004" s="75">
        <v>59.7</v>
      </c>
      <c r="F8004" s="73" t="s">
        <v>17</v>
      </c>
    </row>
    <row r="8005" spans="1:6" ht="38.25" x14ac:dyDescent="0.25">
      <c r="A8005" s="73">
        <v>92433</v>
      </c>
      <c r="B8005" s="74" t="s">
        <v>7454</v>
      </c>
      <c r="C8005" s="73" t="s">
        <v>852</v>
      </c>
      <c r="D8005" s="75">
        <v>77.19</v>
      </c>
      <c r="E8005" s="75">
        <v>73.5</v>
      </c>
      <c r="F8005" s="73" t="s">
        <v>17</v>
      </c>
    </row>
    <row r="8006" spans="1:6" ht="38.25" x14ac:dyDescent="0.25">
      <c r="A8006" s="73">
        <v>92435</v>
      </c>
      <c r="B8006" s="74" t="s">
        <v>7455</v>
      </c>
      <c r="C8006" s="73" t="s">
        <v>852</v>
      </c>
      <c r="D8006" s="75">
        <v>58.89</v>
      </c>
      <c r="E8006" s="75">
        <v>56.58</v>
      </c>
      <c r="F8006" s="73" t="s">
        <v>17</v>
      </c>
    </row>
    <row r="8007" spans="1:6" ht="38.25" x14ac:dyDescent="0.25">
      <c r="A8007" s="73">
        <v>92437</v>
      </c>
      <c r="B8007" s="74" t="s">
        <v>7456</v>
      </c>
      <c r="C8007" s="73" t="s">
        <v>852</v>
      </c>
      <c r="D8007" s="75">
        <v>73.45</v>
      </c>
      <c r="E8007" s="75">
        <v>69.92</v>
      </c>
      <c r="F8007" s="73" t="s">
        <v>17</v>
      </c>
    </row>
    <row r="8008" spans="1:6" ht="38.25" x14ac:dyDescent="0.25">
      <c r="A8008" s="73">
        <v>92439</v>
      </c>
      <c r="B8008" s="74" t="s">
        <v>7457</v>
      </c>
      <c r="C8008" s="73" t="s">
        <v>852</v>
      </c>
      <c r="D8008" s="75">
        <v>56.57</v>
      </c>
      <c r="E8008" s="75">
        <v>54.35</v>
      </c>
      <c r="F8008" s="73" t="s">
        <v>17</v>
      </c>
    </row>
    <row r="8009" spans="1:6" ht="38.25" x14ac:dyDescent="0.25">
      <c r="A8009" s="73">
        <v>92441</v>
      </c>
      <c r="B8009" s="74" t="s">
        <v>7458</v>
      </c>
      <c r="C8009" s="73" t="s">
        <v>852</v>
      </c>
      <c r="D8009" s="75">
        <v>70.77</v>
      </c>
      <c r="E8009" s="75">
        <v>67.36</v>
      </c>
      <c r="F8009" s="73" t="s">
        <v>17</v>
      </c>
    </row>
    <row r="8010" spans="1:6" ht="38.25" x14ac:dyDescent="0.25">
      <c r="A8010" s="73">
        <v>92443</v>
      </c>
      <c r="B8010" s="74" t="s">
        <v>7459</v>
      </c>
      <c r="C8010" s="73" t="s">
        <v>852</v>
      </c>
      <c r="D8010" s="75">
        <v>51.62</v>
      </c>
      <c r="E8010" s="75">
        <v>49.54</v>
      </c>
      <c r="F8010" s="73" t="s">
        <v>17</v>
      </c>
    </row>
    <row r="8011" spans="1:6" ht="38.25" x14ac:dyDescent="0.25">
      <c r="A8011" s="73">
        <v>92445</v>
      </c>
      <c r="B8011" s="74" t="s">
        <v>7460</v>
      </c>
      <c r="C8011" s="73" t="s">
        <v>852</v>
      </c>
      <c r="D8011" s="75">
        <v>65.31</v>
      </c>
      <c r="E8011" s="75">
        <v>62.1</v>
      </c>
      <c r="F8011" s="73" t="s">
        <v>17</v>
      </c>
    </row>
    <row r="8012" spans="1:6" ht="38.25" x14ac:dyDescent="0.25">
      <c r="A8012" s="73">
        <v>92446</v>
      </c>
      <c r="B8012" s="74" t="s">
        <v>7461</v>
      </c>
      <c r="C8012" s="73" t="s">
        <v>852</v>
      </c>
      <c r="D8012" s="75">
        <v>363.88</v>
      </c>
      <c r="E8012" s="75">
        <v>352.49</v>
      </c>
      <c r="F8012" s="73" t="s">
        <v>17</v>
      </c>
    </row>
    <row r="8013" spans="1:6" ht="38.25" x14ac:dyDescent="0.25">
      <c r="A8013" s="73">
        <v>92447</v>
      </c>
      <c r="B8013" s="74" t="s">
        <v>7462</v>
      </c>
      <c r="C8013" s="73" t="s">
        <v>852</v>
      </c>
      <c r="D8013" s="75">
        <v>249.13</v>
      </c>
      <c r="E8013" s="75">
        <v>240.39</v>
      </c>
      <c r="F8013" s="73" t="s">
        <v>17</v>
      </c>
    </row>
    <row r="8014" spans="1:6" ht="38.25" x14ac:dyDescent="0.25">
      <c r="A8014" s="73">
        <v>92448</v>
      </c>
      <c r="B8014" s="74" t="s">
        <v>7463</v>
      </c>
      <c r="C8014" s="73" t="s">
        <v>852</v>
      </c>
      <c r="D8014" s="75">
        <v>191.03</v>
      </c>
      <c r="E8014" s="75">
        <v>183.92</v>
      </c>
      <c r="F8014" s="73" t="s">
        <v>17</v>
      </c>
    </row>
    <row r="8015" spans="1:6" ht="38.25" x14ac:dyDescent="0.25">
      <c r="A8015" s="73">
        <v>92449</v>
      </c>
      <c r="B8015" s="74" t="s">
        <v>7464</v>
      </c>
      <c r="C8015" s="73" t="s">
        <v>852</v>
      </c>
      <c r="D8015" s="75">
        <v>295.95999999999998</v>
      </c>
      <c r="E8015" s="75">
        <v>286.36</v>
      </c>
      <c r="F8015" s="73" t="s">
        <v>17</v>
      </c>
    </row>
    <row r="8016" spans="1:6" ht="38.25" x14ac:dyDescent="0.25">
      <c r="A8016" s="73">
        <v>92450</v>
      </c>
      <c r="B8016" s="74" t="s">
        <v>7465</v>
      </c>
      <c r="C8016" s="73" t="s">
        <v>852</v>
      </c>
      <c r="D8016" s="75">
        <v>306.04000000000002</v>
      </c>
      <c r="E8016" s="75">
        <v>296.79000000000002</v>
      </c>
      <c r="F8016" s="73" t="s">
        <v>17</v>
      </c>
    </row>
    <row r="8017" spans="1:6" ht="38.25" x14ac:dyDescent="0.25">
      <c r="A8017" s="73">
        <v>92451</v>
      </c>
      <c r="B8017" s="74" t="s">
        <v>7466</v>
      </c>
      <c r="C8017" s="73" t="s">
        <v>852</v>
      </c>
      <c r="D8017" s="75">
        <v>201.78</v>
      </c>
      <c r="E8017" s="75">
        <v>194.96</v>
      </c>
      <c r="F8017" s="73" t="s">
        <v>17</v>
      </c>
    </row>
    <row r="8018" spans="1:6" ht="38.25" x14ac:dyDescent="0.25">
      <c r="A8018" s="73">
        <v>92452</v>
      </c>
      <c r="B8018" s="74" t="s">
        <v>7467</v>
      </c>
      <c r="C8018" s="73" t="s">
        <v>852</v>
      </c>
      <c r="D8018" s="75">
        <v>187.9</v>
      </c>
      <c r="E8018" s="75">
        <v>180.37</v>
      </c>
      <c r="F8018" s="73" t="s">
        <v>17</v>
      </c>
    </row>
    <row r="8019" spans="1:6" ht="38.25" x14ac:dyDescent="0.25">
      <c r="A8019" s="73">
        <v>92453</v>
      </c>
      <c r="B8019" s="74" t="s">
        <v>7468</v>
      </c>
      <c r="C8019" s="73" t="s">
        <v>852</v>
      </c>
      <c r="D8019" s="75">
        <v>252.43</v>
      </c>
      <c r="E8019" s="75">
        <v>244.1</v>
      </c>
      <c r="F8019" s="73" t="s">
        <v>17</v>
      </c>
    </row>
    <row r="8020" spans="1:6" ht="38.25" x14ac:dyDescent="0.25">
      <c r="A8020" s="73">
        <v>92454</v>
      </c>
      <c r="B8020" s="74" t="s">
        <v>7469</v>
      </c>
      <c r="C8020" s="73" t="s">
        <v>852</v>
      </c>
      <c r="D8020" s="75">
        <v>272.86</v>
      </c>
      <c r="E8020" s="75">
        <v>264.91000000000003</v>
      </c>
      <c r="F8020" s="73" t="s">
        <v>17</v>
      </c>
    </row>
    <row r="8021" spans="1:6" ht="38.25" x14ac:dyDescent="0.25">
      <c r="A8021" s="73">
        <v>92455</v>
      </c>
      <c r="B8021" s="74" t="s">
        <v>7470</v>
      </c>
      <c r="C8021" s="73" t="s">
        <v>852</v>
      </c>
      <c r="D8021" s="75">
        <v>164.77</v>
      </c>
      <c r="E8021" s="75">
        <v>159.04</v>
      </c>
      <c r="F8021" s="73" t="s">
        <v>17</v>
      </c>
    </row>
    <row r="8022" spans="1:6" ht="38.25" x14ac:dyDescent="0.25">
      <c r="A8022" s="73">
        <v>92456</v>
      </c>
      <c r="B8022" s="74" t="s">
        <v>545</v>
      </c>
      <c r="C8022" s="73" t="s">
        <v>852</v>
      </c>
      <c r="D8022" s="75">
        <v>154.62</v>
      </c>
      <c r="E8022" s="75">
        <v>148.27000000000001</v>
      </c>
      <c r="F8022" s="73" t="s">
        <v>17</v>
      </c>
    </row>
    <row r="8023" spans="1:6" ht="38.25" x14ac:dyDescent="0.25">
      <c r="A8023" s="73">
        <v>92457</v>
      </c>
      <c r="B8023" s="74" t="s">
        <v>7471</v>
      </c>
      <c r="C8023" s="73" t="s">
        <v>852</v>
      </c>
      <c r="D8023" s="75">
        <v>219.85</v>
      </c>
      <c r="E8023" s="75">
        <v>212.55</v>
      </c>
      <c r="F8023" s="73" t="s">
        <v>17</v>
      </c>
    </row>
    <row r="8024" spans="1:6" ht="38.25" x14ac:dyDescent="0.25">
      <c r="A8024" s="73">
        <v>92458</v>
      </c>
      <c r="B8024" s="74" t="s">
        <v>7472</v>
      </c>
      <c r="C8024" s="73" t="s">
        <v>852</v>
      </c>
      <c r="D8024" s="75">
        <v>252.15</v>
      </c>
      <c r="E8024" s="75">
        <v>245.13</v>
      </c>
      <c r="F8024" s="73" t="s">
        <v>17</v>
      </c>
    </row>
    <row r="8025" spans="1:6" ht="38.25" x14ac:dyDescent="0.25">
      <c r="A8025" s="73">
        <v>92459</v>
      </c>
      <c r="B8025" s="74" t="s">
        <v>7473</v>
      </c>
      <c r="C8025" s="73" t="s">
        <v>852</v>
      </c>
      <c r="D8025" s="75">
        <v>140.33000000000001</v>
      </c>
      <c r="E8025" s="75">
        <v>135.38999999999999</v>
      </c>
      <c r="F8025" s="73" t="s">
        <v>17</v>
      </c>
    </row>
    <row r="8026" spans="1:6" ht="38.25" x14ac:dyDescent="0.25">
      <c r="A8026" s="73">
        <v>92460</v>
      </c>
      <c r="B8026" s="74" t="s">
        <v>7474</v>
      </c>
      <c r="C8026" s="73" t="s">
        <v>852</v>
      </c>
      <c r="D8026" s="75">
        <v>129.56</v>
      </c>
      <c r="E8026" s="75">
        <v>124.01</v>
      </c>
      <c r="F8026" s="73" t="s">
        <v>17</v>
      </c>
    </row>
    <row r="8027" spans="1:6" ht="38.25" x14ac:dyDescent="0.25">
      <c r="A8027" s="73">
        <v>92461</v>
      </c>
      <c r="B8027" s="74" t="s">
        <v>7475</v>
      </c>
      <c r="C8027" s="73" t="s">
        <v>852</v>
      </c>
      <c r="D8027" s="75">
        <v>203.07</v>
      </c>
      <c r="E8027" s="75">
        <v>196.38</v>
      </c>
      <c r="F8027" s="73" t="s">
        <v>17</v>
      </c>
    </row>
    <row r="8028" spans="1:6" ht="38.25" x14ac:dyDescent="0.25">
      <c r="A8028" s="73">
        <v>92462</v>
      </c>
      <c r="B8028" s="74" t="s">
        <v>7476</v>
      </c>
      <c r="C8028" s="73" t="s">
        <v>852</v>
      </c>
      <c r="D8028" s="75">
        <v>239</v>
      </c>
      <c r="E8028" s="75">
        <v>232.65</v>
      </c>
      <c r="F8028" s="73" t="s">
        <v>17</v>
      </c>
    </row>
    <row r="8029" spans="1:6" ht="38.25" x14ac:dyDescent="0.25">
      <c r="A8029" s="73">
        <v>92463</v>
      </c>
      <c r="B8029" s="74" t="s">
        <v>7477</v>
      </c>
      <c r="C8029" s="73" t="s">
        <v>852</v>
      </c>
      <c r="D8029" s="75">
        <v>127.38</v>
      </c>
      <c r="E8029" s="75">
        <v>122.92</v>
      </c>
      <c r="F8029" s="73" t="s">
        <v>17</v>
      </c>
    </row>
    <row r="8030" spans="1:6" ht="38.25" x14ac:dyDescent="0.25">
      <c r="A8030" s="73">
        <v>92464</v>
      </c>
      <c r="B8030" s="74" t="s">
        <v>7478</v>
      </c>
      <c r="C8030" s="73" t="s">
        <v>852</v>
      </c>
      <c r="D8030" s="75">
        <v>121.85</v>
      </c>
      <c r="E8030" s="75">
        <v>116.87</v>
      </c>
      <c r="F8030" s="73" t="s">
        <v>17</v>
      </c>
    </row>
    <row r="8031" spans="1:6" ht="38.25" x14ac:dyDescent="0.25">
      <c r="A8031" s="73">
        <v>92465</v>
      </c>
      <c r="B8031" s="74" t="s">
        <v>7479</v>
      </c>
      <c r="C8031" s="73" t="s">
        <v>852</v>
      </c>
      <c r="D8031" s="75">
        <v>163.36000000000001</v>
      </c>
      <c r="E8031" s="75">
        <v>157.82</v>
      </c>
      <c r="F8031" s="73" t="s">
        <v>17</v>
      </c>
    </row>
    <row r="8032" spans="1:6" ht="38.25" x14ac:dyDescent="0.25">
      <c r="A8032" s="73">
        <v>92466</v>
      </c>
      <c r="B8032" s="74" t="s">
        <v>7480</v>
      </c>
      <c r="C8032" s="73" t="s">
        <v>852</v>
      </c>
      <c r="D8032" s="75">
        <v>231.83</v>
      </c>
      <c r="E8032" s="75">
        <v>226.15</v>
      </c>
      <c r="F8032" s="73" t="s">
        <v>17</v>
      </c>
    </row>
    <row r="8033" spans="1:6" ht="38.25" x14ac:dyDescent="0.25">
      <c r="A8033" s="73">
        <v>92467</v>
      </c>
      <c r="B8033" s="74" t="s">
        <v>7481</v>
      </c>
      <c r="C8033" s="73" t="s">
        <v>852</v>
      </c>
      <c r="D8033" s="75">
        <v>105.83</v>
      </c>
      <c r="E8033" s="75">
        <v>102.12</v>
      </c>
      <c r="F8033" s="73" t="s">
        <v>17</v>
      </c>
    </row>
    <row r="8034" spans="1:6" ht="38.25" x14ac:dyDescent="0.25">
      <c r="A8034" s="73">
        <v>92468</v>
      </c>
      <c r="B8034" s="74" t="s">
        <v>7482</v>
      </c>
      <c r="C8034" s="73" t="s">
        <v>852</v>
      </c>
      <c r="D8034" s="75">
        <v>115.19</v>
      </c>
      <c r="E8034" s="75">
        <v>110.78</v>
      </c>
      <c r="F8034" s="73" t="s">
        <v>17</v>
      </c>
    </row>
    <row r="8035" spans="1:6" ht="38.25" x14ac:dyDescent="0.25">
      <c r="A8035" s="73">
        <v>92469</v>
      </c>
      <c r="B8035" s="74" t="s">
        <v>7483</v>
      </c>
      <c r="C8035" s="73" t="s">
        <v>852</v>
      </c>
      <c r="D8035" s="75">
        <v>149.07</v>
      </c>
      <c r="E8035" s="75">
        <v>144</v>
      </c>
      <c r="F8035" s="73" t="s">
        <v>17</v>
      </c>
    </row>
    <row r="8036" spans="1:6" ht="38.25" x14ac:dyDescent="0.25">
      <c r="A8036" s="73">
        <v>92470</v>
      </c>
      <c r="B8036" s="74" t="s">
        <v>7484</v>
      </c>
      <c r="C8036" s="73" t="s">
        <v>852</v>
      </c>
      <c r="D8036" s="75">
        <v>224.37</v>
      </c>
      <c r="E8036" s="75">
        <v>219.14</v>
      </c>
      <c r="F8036" s="73" t="s">
        <v>17</v>
      </c>
    </row>
    <row r="8037" spans="1:6" ht="38.25" x14ac:dyDescent="0.25">
      <c r="A8037" s="73">
        <v>92471</v>
      </c>
      <c r="B8037" s="74" t="s">
        <v>7485</v>
      </c>
      <c r="C8037" s="73" t="s">
        <v>852</v>
      </c>
      <c r="D8037" s="75">
        <v>96.7</v>
      </c>
      <c r="E8037" s="75">
        <v>93.3</v>
      </c>
      <c r="F8037" s="73" t="s">
        <v>17</v>
      </c>
    </row>
    <row r="8038" spans="1:6" ht="38.25" x14ac:dyDescent="0.25">
      <c r="A8038" s="73">
        <v>92472</v>
      </c>
      <c r="B8038" s="74" t="s">
        <v>7486</v>
      </c>
      <c r="C8038" s="73" t="s">
        <v>852</v>
      </c>
      <c r="D8038" s="75">
        <v>108.71</v>
      </c>
      <c r="E8038" s="75">
        <v>104.64</v>
      </c>
      <c r="F8038" s="73" t="s">
        <v>17</v>
      </c>
    </row>
    <row r="8039" spans="1:6" ht="38.25" x14ac:dyDescent="0.25">
      <c r="A8039" s="73">
        <v>92473</v>
      </c>
      <c r="B8039" s="74" t="s">
        <v>7487</v>
      </c>
      <c r="C8039" s="73" t="s">
        <v>852</v>
      </c>
      <c r="D8039" s="75">
        <v>137.49</v>
      </c>
      <c r="E8039" s="75">
        <v>132.83000000000001</v>
      </c>
      <c r="F8039" s="73" t="s">
        <v>17</v>
      </c>
    </row>
    <row r="8040" spans="1:6" ht="38.25" x14ac:dyDescent="0.25">
      <c r="A8040" s="73">
        <v>92474</v>
      </c>
      <c r="B8040" s="74" t="s">
        <v>7488</v>
      </c>
      <c r="C8040" s="73" t="s">
        <v>852</v>
      </c>
      <c r="D8040" s="75">
        <v>217.94</v>
      </c>
      <c r="E8040" s="75">
        <v>213.11</v>
      </c>
      <c r="F8040" s="73" t="s">
        <v>17</v>
      </c>
    </row>
    <row r="8041" spans="1:6" ht="38.25" x14ac:dyDescent="0.25">
      <c r="A8041" s="73">
        <v>92475</v>
      </c>
      <c r="B8041" s="74" t="s">
        <v>7489</v>
      </c>
      <c r="C8041" s="73" t="s">
        <v>852</v>
      </c>
      <c r="D8041" s="75">
        <v>89.28</v>
      </c>
      <c r="E8041" s="75">
        <v>86.16</v>
      </c>
      <c r="F8041" s="73" t="s">
        <v>17</v>
      </c>
    </row>
    <row r="8042" spans="1:6" ht="38.25" x14ac:dyDescent="0.25">
      <c r="A8042" s="73">
        <v>92476</v>
      </c>
      <c r="B8042" s="74" t="s">
        <v>7490</v>
      </c>
      <c r="C8042" s="73" t="s">
        <v>852</v>
      </c>
      <c r="D8042" s="75">
        <v>103.19</v>
      </c>
      <c r="E8042" s="75">
        <v>99.45</v>
      </c>
      <c r="F8042" s="73" t="s">
        <v>17</v>
      </c>
    </row>
    <row r="8043" spans="1:6" ht="38.25" x14ac:dyDescent="0.25">
      <c r="A8043" s="73">
        <v>92477</v>
      </c>
      <c r="B8043" s="74" t="s">
        <v>7491</v>
      </c>
      <c r="C8043" s="73" t="s">
        <v>852</v>
      </c>
      <c r="D8043" s="75">
        <v>112.77</v>
      </c>
      <c r="E8043" s="75">
        <v>108.91</v>
      </c>
      <c r="F8043" s="73" t="s">
        <v>17</v>
      </c>
    </row>
    <row r="8044" spans="1:6" ht="38.25" x14ac:dyDescent="0.25">
      <c r="A8044" s="73">
        <v>92478</v>
      </c>
      <c r="B8044" s="74" t="s">
        <v>7492</v>
      </c>
      <c r="C8044" s="73" t="s">
        <v>852</v>
      </c>
      <c r="D8044" s="75">
        <v>205.28</v>
      </c>
      <c r="E8044" s="75">
        <v>201.2</v>
      </c>
      <c r="F8044" s="73" t="s">
        <v>17</v>
      </c>
    </row>
    <row r="8045" spans="1:6" ht="38.25" x14ac:dyDescent="0.25">
      <c r="A8045" s="73">
        <v>92479</v>
      </c>
      <c r="B8045" s="74" t="s">
        <v>7493</v>
      </c>
      <c r="C8045" s="73" t="s">
        <v>852</v>
      </c>
      <c r="D8045" s="75">
        <v>73.41</v>
      </c>
      <c r="E8045" s="75">
        <v>70.83</v>
      </c>
      <c r="F8045" s="73" t="s">
        <v>17</v>
      </c>
    </row>
    <row r="8046" spans="1:6" ht="38.25" x14ac:dyDescent="0.25">
      <c r="A8046" s="73">
        <v>92480</v>
      </c>
      <c r="B8046" s="74" t="s">
        <v>7494</v>
      </c>
      <c r="C8046" s="73" t="s">
        <v>852</v>
      </c>
      <c r="D8046" s="75">
        <v>92.17</v>
      </c>
      <c r="E8046" s="75">
        <v>89.02</v>
      </c>
      <c r="F8046" s="73" t="s">
        <v>17</v>
      </c>
    </row>
    <row r="8047" spans="1:6" ht="25.5" x14ac:dyDescent="0.25">
      <c r="A8047" s="73">
        <v>92482</v>
      </c>
      <c r="B8047" s="74" t="s">
        <v>7495</v>
      </c>
      <c r="C8047" s="73" t="s">
        <v>852</v>
      </c>
      <c r="D8047" s="75">
        <v>410.48</v>
      </c>
      <c r="E8047" s="75">
        <v>398.19</v>
      </c>
      <c r="F8047" s="73" t="s">
        <v>17</v>
      </c>
    </row>
    <row r="8048" spans="1:6" ht="25.5" x14ac:dyDescent="0.25">
      <c r="A8048" s="73">
        <v>92484</v>
      </c>
      <c r="B8048" s="74" t="s">
        <v>7496</v>
      </c>
      <c r="C8048" s="73" t="s">
        <v>852</v>
      </c>
      <c r="D8048" s="75">
        <v>277.85000000000002</v>
      </c>
      <c r="E8048" s="75">
        <v>267.72000000000003</v>
      </c>
      <c r="F8048" s="73" t="s">
        <v>17</v>
      </c>
    </row>
    <row r="8049" spans="1:6" ht="25.5" x14ac:dyDescent="0.25">
      <c r="A8049" s="73">
        <v>92486</v>
      </c>
      <c r="B8049" s="74" t="s">
        <v>7497</v>
      </c>
      <c r="C8049" s="73" t="s">
        <v>852</v>
      </c>
      <c r="D8049" s="75">
        <v>194.45</v>
      </c>
      <c r="E8049" s="75">
        <v>186.07</v>
      </c>
      <c r="F8049" s="73" t="s">
        <v>17</v>
      </c>
    </row>
    <row r="8050" spans="1:6" ht="38.25" x14ac:dyDescent="0.25">
      <c r="A8050" s="73">
        <v>92488</v>
      </c>
      <c r="B8050" s="74" t="s">
        <v>7498</v>
      </c>
      <c r="C8050" s="73" t="s">
        <v>852</v>
      </c>
      <c r="D8050" s="75">
        <v>108.15</v>
      </c>
      <c r="E8050" s="75">
        <v>103.6</v>
      </c>
      <c r="F8050" s="73" t="s">
        <v>17</v>
      </c>
    </row>
    <row r="8051" spans="1:6" ht="38.25" x14ac:dyDescent="0.25">
      <c r="A8051" s="73">
        <v>92490</v>
      </c>
      <c r="B8051" s="74" t="s">
        <v>7499</v>
      </c>
      <c r="C8051" s="73" t="s">
        <v>852</v>
      </c>
      <c r="D8051" s="75">
        <v>72.81</v>
      </c>
      <c r="E8051" s="75">
        <v>69.56</v>
      </c>
      <c r="F8051" s="73" t="s">
        <v>17</v>
      </c>
    </row>
    <row r="8052" spans="1:6" ht="38.25" x14ac:dyDescent="0.25">
      <c r="A8052" s="73">
        <v>92492</v>
      </c>
      <c r="B8052" s="74" t="s">
        <v>7500</v>
      </c>
      <c r="C8052" s="73" t="s">
        <v>852</v>
      </c>
      <c r="D8052" s="75">
        <v>101.98</v>
      </c>
      <c r="E8052" s="75">
        <v>97.79</v>
      </c>
      <c r="F8052" s="73" t="s">
        <v>17</v>
      </c>
    </row>
    <row r="8053" spans="1:6" ht="38.25" x14ac:dyDescent="0.25">
      <c r="A8053" s="73">
        <v>92494</v>
      </c>
      <c r="B8053" s="74" t="s">
        <v>7501</v>
      </c>
      <c r="C8053" s="73" t="s">
        <v>852</v>
      </c>
      <c r="D8053" s="75">
        <v>67.87</v>
      </c>
      <c r="E8053" s="75">
        <v>64.87</v>
      </c>
      <c r="F8053" s="73" t="s">
        <v>17</v>
      </c>
    </row>
    <row r="8054" spans="1:6" ht="38.25" x14ac:dyDescent="0.25">
      <c r="A8054" s="73">
        <v>92496</v>
      </c>
      <c r="B8054" s="74" t="s">
        <v>7502</v>
      </c>
      <c r="C8054" s="73" t="s">
        <v>852</v>
      </c>
      <c r="D8054" s="75">
        <v>96.82</v>
      </c>
      <c r="E8054" s="75">
        <v>92.94</v>
      </c>
      <c r="F8054" s="73" t="s">
        <v>17</v>
      </c>
    </row>
    <row r="8055" spans="1:6" ht="38.25" x14ac:dyDescent="0.25">
      <c r="A8055" s="73">
        <v>92498</v>
      </c>
      <c r="B8055" s="74" t="s">
        <v>7503</v>
      </c>
      <c r="C8055" s="73" t="s">
        <v>852</v>
      </c>
      <c r="D8055" s="75">
        <v>63.75</v>
      </c>
      <c r="E8055" s="75">
        <v>60.98</v>
      </c>
      <c r="F8055" s="73" t="s">
        <v>17</v>
      </c>
    </row>
    <row r="8056" spans="1:6" ht="38.25" x14ac:dyDescent="0.25">
      <c r="A8056" s="73">
        <v>92500</v>
      </c>
      <c r="B8056" s="74" t="s">
        <v>7504</v>
      </c>
      <c r="C8056" s="73" t="s">
        <v>852</v>
      </c>
      <c r="D8056" s="75">
        <v>92.67</v>
      </c>
      <c r="E8056" s="75">
        <v>89.07</v>
      </c>
      <c r="F8056" s="73" t="s">
        <v>17</v>
      </c>
    </row>
    <row r="8057" spans="1:6" ht="38.25" x14ac:dyDescent="0.25">
      <c r="A8057" s="73">
        <v>92502</v>
      </c>
      <c r="B8057" s="74" t="s">
        <v>7505</v>
      </c>
      <c r="C8057" s="73" t="s">
        <v>852</v>
      </c>
      <c r="D8057" s="75">
        <v>60.62</v>
      </c>
      <c r="E8057" s="75">
        <v>58.04</v>
      </c>
      <c r="F8057" s="73" t="s">
        <v>17</v>
      </c>
    </row>
    <row r="8058" spans="1:6" ht="38.25" x14ac:dyDescent="0.25">
      <c r="A8058" s="73">
        <v>92504</v>
      </c>
      <c r="B8058" s="74" t="s">
        <v>7506</v>
      </c>
      <c r="C8058" s="73" t="s">
        <v>852</v>
      </c>
      <c r="D8058" s="75">
        <v>85.08</v>
      </c>
      <c r="E8058" s="75">
        <v>82.01</v>
      </c>
      <c r="F8058" s="73" t="s">
        <v>17</v>
      </c>
    </row>
    <row r="8059" spans="1:6" ht="38.25" x14ac:dyDescent="0.25">
      <c r="A8059" s="73">
        <v>92506</v>
      </c>
      <c r="B8059" s="74" t="s">
        <v>7507</v>
      </c>
      <c r="C8059" s="73" t="s">
        <v>852</v>
      </c>
      <c r="D8059" s="75">
        <v>54.78</v>
      </c>
      <c r="E8059" s="75">
        <v>52.6</v>
      </c>
      <c r="F8059" s="73" t="s">
        <v>17</v>
      </c>
    </row>
    <row r="8060" spans="1:6" ht="25.5" x14ac:dyDescent="0.25">
      <c r="A8060" s="73">
        <v>92508</v>
      </c>
      <c r="B8060" s="74" t="s">
        <v>7508</v>
      </c>
      <c r="C8060" s="73" t="s">
        <v>852</v>
      </c>
      <c r="D8060" s="75">
        <v>106.88</v>
      </c>
      <c r="E8060" s="75">
        <v>103.33</v>
      </c>
      <c r="F8060" s="73" t="s">
        <v>17</v>
      </c>
    </row>
    <row r="8061" spans="1:6" ht="25.5" x14ac:dyDescent="0.25">
      <c r="A8061" s="73">
        <v>92510</v>
      </c>
      <c r="B8061" s="74" t="s">
        <v>7509</v>
      </c>
      <c r="C8061" s="73" t="s">
        <v>852</v>
      </c>
      <c r="D8061" s="75">
        <v>69.430000000000007</v>
      </c>
      <c r="E8061" s="75">
        <v>67.349999999999994</v>
      </c>
      <c r="F8061" s="73" t="s">
        <v>17</v>
      </c>
    </row>
    <row r="8062" spans="1:6" ht="25.5" x14ac:dyDescent="0.25">
      <c r="A8062" s="73">
        <v>92512</v>
      </c>
      <c r="B8062" s="74" t="s">
        <v>7510</v>
      </c>
      <c r="C8062" s="73" t="s">
        <v>852</v>
      </c>
      <c r="D8062" s="75">
        <v>90.49</v>
      </c>
      <c r="E8062" s="75">
        <v>87.23</v>
      </c>
      <c r="F8062" s="73" t="s">
        <v>17</v>
      </c>
    </row>
    <row r="8063" spans="1:6" ht="25.5" x14ac:dyDescent="0.25">
      <c r="A8063" s="73">
        <v>92514</v>
      </c>
      <c r="B8063" s="74" t="s">
        <v>557</v>
      </c>
      <c r="C8063" s="73" t="s">
        <v>852</v>
      </c>
      <c r="D8063" s="75">
        <v>54.35</v>
      </c>
      <c r="E8063" s="75">
        <v>52.45</v>
      </c>
      <c r="F8063" s="73" t="s">
        <v>17</v>
      </c>
    </row>
    <row r="8064" spans="1:6" ht="25.5" x14ac:dyDescent="0.25">
      <c r="A8064" s="73">
        <v>92515</v>
      </c>
      <c r="B8064" s="74" t="s">
        <v>7511</v>
      </c>
      <c r="C8064" s="73" t="s">
        <v>852</v>
      </c>
      <c r="D8064" s="75">
        <v>82.19</v>
      </c>
      <c r="E8064" s="75">
        <v>79.180000000000007</v>
      </c>
      <c r="F8064" s="73" t="s">
        <v>17</v>
      </c>
    </row>
    <row r="8065" spans="1:6" ht="25.5" x14ac:dyDescent="0.25">
      <c r="A8065" s="73">
        <v>92518</v>
      </c>
      <c r="B8065" s="74" t="s">
        <v>7512</v>
      </c>
      <c r="C8065" s="73" t="s">
        <v>852</v>
      </c>
      <c r="D8065" s="75">
        <v>47.3</v>
      </c>
      <c r="E8065" s="75">
        <v>45.55</v>
      </c>
      <c r="F8065" s="73" t="s">
        <v>17</v>
      </c>
    </row>
    <row r="8066" spans="1:6" ht="25.5" x14ac:dyDescent="0.25">
      <c r="A8066" s="73">
        <v>92520</v>
      </c>
      <c r="B8066" s="74" t="s">
        <v>7513</v>
      </c>
      <c r="C8066" s="73" t="s">
        <v>852</v>
      </c>
      <c r="D8066" s="75">
        <v>76.67</v>
      </c>
      <c r="E8066" s="75">
        <v>73.89</v>
      </c>
      <c r="F8066" s="73" t="s">
        <v>17</v>
      </c>
    </row>
    <row r="8067" spans="1:6" ht="25.5" x14ac:dyDescent="0.25">
      <c r="A8067" s="73">
        <v>92522</v>
      </c>
      <c r="B8067" s="74" t="s">
        <v>7514</v>
      </c>
      <c r="C8067" s="73" t="s">
        <v>852</v>
      </c>
      <c r="D8067" s="75">
        <v>42.92</v>
      </c>
      <c r="E8067" s="75">
        <v>41.3</v>
      </c>
      <c r="F8067" s="73" t="s">
        <v>17</v>
      </c>
    </row>
    <row r="8068" spans="1:6" ht="38.25" x14ac:dyDescent="0.25">
      <c r="A8068" s="73">
        <v>92524</v>
      </c>
      <c r="B8068" s="74" t="s">
        <v>7515</v>
      </c>
      <c r="C8068" s="73" t="s">
        <v>852</v>
      </c>
      <c r="D8068" s="75">
        <v>75.989999999999995</v>
      </c>
      <c r="E8068" s="75">
        <v>73.430000000000007</v>
      </c>
      <c r="F8068" s="73" t="s">
        <v>17</v>
      </c>
    </row>
    <row r="8069" spans="1:6" ht="38.25" x14ac:dyDescent="0.25">
      <c r="A8069" s="73">
        <v>92526</v>
      </c>
      <c r="B8069" s="74" t="s">
        <v>7516</v>
      </c>
      <c r="C8069" s="73" t="s">
        <v>852</v>
      </c>
      <c r="D8069" s="75">
        <v>43.3</v>
      </c>
      <c r="E8069" s="75">
        <v>41.82</v>
      </c>
      <c r="F8069" s="73" t="s">
        <v>17</v>
      </c>
    </row>
    <row r="8070" spans="1:6" ht="38.25" x14ac:dyDescent="0.25">
      <c r="A8070" s="73">
        <v>92528</v>
      </c>
      <c r="B8070" s="74" t="s">
        <v>7517</v>
      </c>
      <c r="C8070" s="73" t="s">
        <v>852</v>
      </c>
      <c r="D8070" s="75">
        <v>72.34</v>
      </c>
      <c r="E8070" s="75">
        <v>69.97</v>
      </c>
      <c r="F8070" s="73" t="s">
        <v>17</v>
      </c>
    </row>
    <row r="8071" spans="1:6" ht="38.25" x14ac:dyDescent="0.25">
      <c r="A8071" s="73">
        <v>92530</v>
      </c>
      <c r="B8071" s="74" t="s">
        <v>7518</v>
      </c>
      <c r="C8071" s="73" t="s">
        <v>852</v>
      </c>
      <c r="D8071" s="75">
        <v>40.64</v>
      </c>
      <c r="E8071" s="75">
        <v>39.270000000000003</v>
      </c>
      <c r="F8071" s="73" t="s">
        <v>17</v>
      </c>
    </row>
    <row r="8072" spans="1:6" ht="38.25" x14ac:dyDescent="0.25">
      <c r="A8072" s="73">
        <v>92532</v>
      </c>
      <c r="B8072" s="74" t="s">
        <v>7519</v>
      </c>
      <c r="C8072" s="73" t="s">
        <v>852</v>
      </c>
      <c r="D8072" s="75">
        <v>69.180000000000007</v>
      </c>
      <c r="E8072" s="75">
        <v>67</v>
      </c>
      <c r="F8072" s="73" t="s">
        <v>17</v>
      </c>
    </row>
    <row r="8073" spans="1:6" ht="38.25" x14ac:dyDescent="0.25">
      <c r="A8073" s="73">
        <v>92534</v>
      </c>
      <c r="B8073" s="74" t="s">
        <v>7520</v>
      </c>
      <c r="C8073" s="73" t="s">
        <v>852</v>
      </c>
      <c r="D8073" s="75">
        <v>38.39</v>
      </c>
      <c r="E8073" s="75">
        <v>37.11</v>
      </c>
      <c r="F8073" s="73" t="s">
        <v>17</v>
      </c>
    </row>
    <row r="8074" spans="1:6" ht="38.25" x14ac:dyDescent="0.25">
      <c r="A8074" s="73">
        <v>92536</v>
      </c>
      <c r="B8074" s="74" t="s">
        <v>7521</v>
      </c>
      <c r="C8074" s="73" t="s">
        <v>852</v>
      </c>
      <c r="D8074" s="75">
        <v>63.11</v>
      </c>
      <c r="E8074" s="75">
        <v>61.23</v>
      </c>
      <c r="F8074" s="73" t="s">
        <v>17</v>
      </c>
    </row>
    <row r="8075" spans="1:6" ht="38.25" x14ac:dyDescent="0.25">
      <c r="A8075" s="73">
        <v>92538</v>
      </c>
      <c r="B8075" s="74" t="s">
        <v>7522</v>
      </c>
      <c r="C8075" s="73" t="s">
        <v>852</v>
      </c>
      <c r="D8075" s="75">
        <v>33.89</v>
      </c>
      <c r="E8075" s="75">
        <v>32.81</v>
      </c>
      <c r="F8075" s="73" t="s">
        <v>17</v>
      </c>
    </row>
    <row r="8076" spans="1:6" ht="38.25" x14ac:dyDescent="0.25">
      <c r="A8076" s="73">
        <v>92539</v>
      </c>
      <c r="B8076" s="74" t="s">
        <v>36775</v>
      </c>
      <c r="C8076" s="73" t="s">
        <v>852</v>
      </c>
      <c r="D8076" s="75">
        <v>108.83</v>
      </c>
      <c r="E8076" s="75">
        <v>106.08</v>
      </c>
      <c r="F8076" s="73" t="s">
        <v>17</v>
      </c>
    </row>
    <row r="8077" spans="1:6" ht="38.25" x14ac:dyDescent="0.25">
      <c r="A8077" s="73">
        <v>92540</v>
      </c>
      <c r="B8077" s="74" t="s">
        <v>36776</v>
      </c>
      <c r="C8077" s="73" t="s">
        <v>852</v>
      </c>
      <c r="D8077" s="75">
        <v>121.15</v>
      </c>
      <c r="E8077" s="75">
        <v>117.78</v>
      </c>
      <c r="F8077" s="73" t="s">
        <v>17</v>
      </c>
    </row>
    <row r="8078" spans="1:6" ht="38.25" x14ac:dyDescent="0.25">
      <c r="A8078" s="73">
        <v>92543</v>
      </c>
      <c r="B8078" s="74" t="s">
        <v>36777</v>
      </c>
      <c r="C8078" s="73" t="s">
        <v>852</v>
      </c>
      <c r="D8078" s="75">
        <v>33.83</v>
      </c>
      <c r="E8078" s="75">
        <v>33.1</v>
      </c>
      <c r="F8078" s="73" t="s">
        <v>17</v>
      </c>
    </row>
    <row r="8079" spans="1:6" ht="38.25" x14ac:dyDescent="0.25">
      <c r="A8079" s="73">
        <v>92544</v>
      </c>
      <c r="B8079" s="74" t="s">
        <v>36778</v>
      </c>
      <c r="C8079" s="73" t="s">
        <v>852</v>
      </c>
      <c r="D8079" s="75">
        <v>27.07</v>
      </c>
      <c r="E8079" s="75">
        <v>26.49</v>
      </c>
      <c r="F8079" s="73" t="s">
        <v>17</v>
      </c>
    </row>
    <row r="8080" spans="1:6" ht="38.25" x14ac:dyDescent="0.25">
      <c r="A8080" s="73">
        <v>92568</v>
      </c>
      <c r="B8080" s="74" t="s">
        <v>36779</v>
      </c>
      <c r="C8080" s="73" t="s">
        <v>852</v>
      </c>
      <c r="D8080" s="75">
        <v>139.81</v>
      </c>
      <c r="E8080" s="75">
        <v>138.30000000000001</v>
      </c>
      <c r="F8080" s="73" t="s">
        <v>17</v>
      </c>
    </row>
    <row r="8081" spans="1:6" ht="38.25" x14ac:dyDescent="0.25">
      <c r="A8081" s="73">
        <v>92569</v>
      </c>
      <c r="B8081" s="74" t="s">
        <v>36780</v>
      </c>
      <c r="C8081" s="73" t="s">
        <v>852</v>
      </c>
      <c r="D8081" s="75">
        <v>71.02</v>
      </c>
      <c r="E8081" s="75">
        <v>70.41</v>
      </c>
      <c r="F8081" s="73" t="s">
        <v>17</v>
      </c>
    </row>
    <row r="8082" spans="1:6" ht="38.25" x14ac:dyDescent="0.25">
      <c r="A8082" s="73">
        <v>92570</v>
      </c>
      <c r="B8082" s="74" t="s">
        <v>36781</v>
      </c>
      <c r="C8082" s="73" t="s">
        <v>852</v>
      </c>
      <c r="D8082" s="75">
        <v>44.74</v>
      </c>
      <c r="E8082" s="75">
        <v>44.46</v>
      </c>
      <c r="F8082" s="73" t="s">
        <v>17</v>
      </c>
    </row>
    <row r="8083" spans="1:6" ht="38.25" x14ac:dyDescent="0.25">
      <c r="A8083" s="73">
        <v>92571</v>
      </c>
      <c r="B8083" s="74" t="s">
        <v>36782</v>
      </c>
      <c r="C8083" s="73" t="s">
        <v>852</v>
      </c>
      <c r="D8083" s="75">
        <v>144.27000000000001</v>
      </c>
      <c r="E8083" s="75">
        <v>142.49</v>
      </c>
      <c r="F8083" s="73" t="s">
        <v>17</v>
      </c>
    </row>
    <row r="8084" spans="1:6" ht="38.25" x14ac:dyDescent="0.25">
      <c r="A8084" s="73">
        <v>92572</v>
      </c>
      <c r="B8084" s="74" t="s">
        <v>36783</v>
      </c>
      <c r="C8084" s="73" t="s">
        <v>852</v>
      </c>
      <c r="D8084" s="75">
        <v>73.89</v>
      </c>
      <c r="E8084" s="75">
        <v>73.08</v>
      </c>
      <c r="F8084" s="73" t="s">
        <v>17</v>
      </c>
    </row>
    <row r="8085" spans="1:6" ht="38.25" x14ac:dyDescent="0.25">
      <c r="A8085" s="73">
        <v>92573</v>
      </c>
      <c r="B8085" s="74" t="s">
        <v>36784</v>
      </c>
      <c r="C8085" s="73" t="s">
        <v>852</v>
      </c>
      <c r="D8085" s="75">
        <v>46.88</v>
      </c>
      <c r="E8085" s="75">
        <v>46.43</v>
      </c>
      <c r="F8085" s="73" t="s">
        <v>17</v>
      </c>
    </row>
    <row r="8086" spans="1:6" ht="38.25" x14ac:dyDescent="0.25">
      <c r="A8086" s="73">
        <v>92574</v>
      </c>
      <c r="B8086" s="74" t="s">
        <v>36785</v>
      </c>
      <c r="C8086" s="73" t="s">
        <v>852</v>
      </c>
      <c r="D8086" s="75">
        <v>131.24</v>
      </c>
      <c r="E8086" s="75">
        <v>129.65</v>
      </c>
      <c r="F8086" s="73" t="s">
        <v>17</v>
      </c>
    </row>
    <row r="8087" spans="1:6" ht="38.25" x14ac:dyDescent="0.25">
      <c r="A8087" s="73">
        <v>92575</v>
      </c>
      <c r="B8087" s="74" t="s">
        <v>36786</v>
      </c>
      <c r="C8087" s="73" t="s">
        <v>852</v>
      </c>
      <c r="D8087" s="75">
        <v>65.2</v>
      </c>
      <c r="E8087" s="75">
        <v>64.58</v>
      </c>
      <c r="F8087" s="73" t="s">
        <v>17</v>
      </c>
    </row>
    <row r="8088" spans="1:6" ht="38.25" x14ac:dyDescent="0.25">
      <c r="A8088" s="73">
        <v>92576</v>
      </c>
      <c r="B8088" s="74" t="s">
        <v>36787</v>
      </c>
      <c r="C8088" s="73" t="s">
        <v>852</v>
      </c>
      <c r="D8088" s="75">
        <v>35.47</v>
      </c>
      <c r="E8088" s="75">
        <v>35.24</v>
      </c>
      <c r="F8088" s="73" t="s">
        <v>17</v>
      </c>
    </row>
    <row r="8089" spans="1:6" ht="38.25" x14ac:dyDescent="0.25">
      <c r="A8089" s="73">
        <v>92577</v>
      </c>
      <c r="B8089" s="74" t="s">
        <v>36788</v>
      </c>
      <c r="C8089" s="73" t="s">
        <v>852</v>
      </c>
      <c r="D8089" s="75">
        <v>147.07</v>
      </c>
      <c r="E8089" s="75">
        <v>145.18</v>
      </c>
      <c r="F8089" s="73" t="s">
        <v>17</v>
      </c>
    </row>
    <row r="8090" spans="1:6" ht="38.25" x14ac:dyDescent="0.25">
      <c r="A8090" s="73">
        <v>92578</v>
      </c>
      <c r="B8090" s="74" t="s">
        <v>36789</v>
      </c>
      <c r="C8090" s="73" t="s">
        <v>852</v>
      </c>
      <c r="D8090" s="75">
        <v>68.12</v>
      </c>
      <c r="E8090" s="75">
        <v>67.319999999999993</v>
      </c>
      <c r="F8090" s="73" t="s">
        <v>17</v>
      </c>
    </row>
    <row r="8091" spans="1:6" ht="38.25" x14ac:dyDescent="0.25">
      <c r="A8091" s="73">
        <v>92579</v>
      </c>
      <c r="B8091" s="74" t="s">
        <v>36790</v>
      </c>
      <c r="C8091" s="73" t="s">
        <v>852</v>
      </c>
      <c r="D8091" s="75">
        <v>37.159999999999997</v>
      </c>
      <c r="E8091" s="75">
        <v>36.799999999999997</v>
      </c>
      <c r="F8091" s="73" t="s">
        <v>17</v>
      </c>
    </row>
    <row r="8092" spans="1:6" ht="51" x14ac:dyDescent="0.25">
      <c r="A8092" s="73">
        <v>92580</v>
      </c>
      <c r="B8092" s="74" t="s">
        <v>36791</v>
      </c>
      <c r="C8092" s="73" t="s">
        <v>852</v>
      </c>
      <c r="D8092" s="75">
        <v>49.72</v>
      </c>
      <c r="E8092" s="75">
        <v>48.86</v>
      </c>
      <c r="F8092" s="73" t="s">
        <v>17</v>
      </c>
    </row>
    <row r="8093" spans="1:6" ht="38.25" x14ac:dyDescent="0.25">
      <c r="A8093" s="73">
        <v>92581</v>
      </c>
      <c r="B8093" s="74" t="s">
        <v>36792</v>
      </c>
      <c r="C8093" s="73" t="s">
        <v>852</v>
      </c>
      <c r="D8093" s="75">
        <v>51.42</v>
      </c>
      <c r="E8093" s="75">
        <v>50.61</v>
      </c>
      <c r="F8093" s="73" t="s">
        <v>17</v>
      </c>
    </row>
    <row r="8094" spans="1:6" ht="38.25" x14ac:dyDescent="0.25">
      <c r="A8094" s="73">
        <v>92755</v>
      </c>
      <c r="B8094" s="74" t="s">
        <v>7523</v>
      </c>
      <c r="C8094" s="73" t="s">
        <v>852</v>
      </c>
      <c r="D8094" s="75">
        <v>239.73</v>
      </c>
      <c r="E8094" s="75">
        <v>234</v>
      </c>
      <c r="F8094" s="73" t="s">
        <v>17</v>
      </c>
    </row>
    <row r="8095" spans="1:6" ht="38.25" x14ac:dyDescent="0.25">
      <c r="A8095" s="73">
        <v>92756</v>
      </c>
      <c r="B8095" s="74" t="s">
        <v>7524</v>
      </c>
      <c r="C8095" s="73" t="s">
        <v>852</v>
      </c>
      <c r="D8095" s="75">
        <v>277.41000000000003</v>
      </c>
      <c r="E8095" s="75">
        <v>270.57</v>
      </c>
      <c r="F8095" s="73" t="s">
        <v>17</v>
      </c>
    </row>
    <row r="8096" spans="1:6" ht="38.25" x14ac:dyDescent="0.25">
      <c r="A8096" s="73">
        <v>92757</v>
      </c>
      <c r="B8096" s="74" t="s">
        <v>7525</v>
      </c>
      <c r="C8096" s="73" t="s">
        <v>852</v>
      </c>
      <c r="D8096" s="75">
        <v>322.39999999999998</v>
      </c>
      <c r="E8096" s="75">
        <v>314.26</v>
      </c>
      <c r="F8096" s="73" t="s">
        <v>17</v>
      </c>
    </row>
    <row r="8097" spans="1:6" ht="25.5" x14ac:dyDescent="0.25">
      <c r="A8097" s="73">
        <v>93679</v>
      </c>
      <c r="B8097" s="74" t="s">
        <v>7526</v>
      </c>
      <c r="C8097" s="73" t="s">
        <v>852</v>
      </c>
      <c r="D8097" s="75">
        <v>109.31</v>
      </c>
      <c r="E8097" s="75">
        <v>107.98</v>
      </c>
      <c r="F8097" s="73" t="s">
        <v>17</v>
      </c>
    </row>
    <row r="8098" spans="1:6" ht="25.5" x14ac:dyDescent="0.25">
      <c r="A8098" s="73">
        <v>93680</v>
      </c>
      <c r="B8098" s="74" t="s">
        <v>7527</v>
      </c>
      <c r="C8098" s="73" t="s">
        <v>852</v>
      </c>
      <c r="D8098" s="75">
        <v>98.8</v>
      </c>
      <c r="E8098" s="75">
        <v>98.08</v>
      </c>
      <c r="F8098" s="73" t="s">
        <v>17</v>
      </c>
    </row>
    <row r="8099" spans="1:6" ht="25.5" x14ac:dyDescent="0.25">
      <c r="A8099" s="73">
        <v>93681</v>
      </c>
      <c r="B8099" s="74" t="s">
        <v>7528</v>
      </c>
      <c r="C8099" s="73" t="s">
        <v>852</v>
      </c>
      <c r="D8099" s="75">
        <v>116.96</v>
      </c>
      <c r="E8099" s="75">
        <v>116.02</v>
      </c>
      <c r="F8099" s="73" t="s">
        <v>17</v>
      </c>
    </row>
    <row r="8100" spans="1:6" ht="25.5" x14ac:dyDescent="0.25">
      <c r="A8100" s="73">
        <v>94189</v>
      </c>
      <c r="B8100" s="74" t="s">
        <v>7529</v>
      </c>
      <c r="C8100" s="73" t="s">
        <v>852</v>
      </c>
      <c r="D8100" s="75">
        <v>45.65</v>
      </c>
      <c r="E8100" s="75">
        <v>45.19</v>
      </c>
      <c r="F8100" s="73" t="s">
        <v>17</v>
      </c>
    </row>
    <row r="8101" spans="1:6" ht="25.5" x14ac:dyDescent="0.25">
      <c r="A8101" s="73">
        <v>94192</v>
      </c>
      <c r="B8101" s="74" t="s">
        <v>7530</v>
      </c>
      <c r="C8101" s="73" t="s">
        <v>852</v>
      </c>
      <c r="D8101" s="75">
        <v>48.52</v>
      </c>
      <c r="E8101" s="75">
        <v>47.82</v>
      </c>
      <c r="F8101" s="73" t="s">
        <v>17</v>
      </c>
    </row>
    <row r="8102" spans="1:6" ht="25.5" x14ac:dyDescent="0.25">
      <c r="A8102" s="73">
        <v>94195</v>
      </c>
      <c r="B8102" s="74" t="s">
        <v>7531</v>
      </c>
      <c r="C8102" s="73" t="s">
        <v>852</v>
      </c>
      <c r="D8102" s="75">
        <v>68.98</v>
      </c>
      <c r="E8102" s="75">
        <v>68.2</v>
      </c>
      <c r="F8102" s="73" t="s">
        <v>17</v>
      </c>
    </row>
    <row r="8103" spans="1:6" ht="25.5" x14ac:dyDescent="0.25">
      <c r="A8103" s="73">
        <v>94198</v>
      </c>
      <c r="B8103" s="74" t="s">
        <v>7532</v>
      </c>
      <c r="C8103" s="73" t="s">
        <v>852</v>
      </c>
      <c r="D8103" s="75">
        <v>72.77</v>
      </c>
      <c r="E8103" s="75">
        <v>71.680000000000007</v>
      </c>
      <c r="F8103" s="73" t="s">
        <v>17</v>
      </c>
    </row>
    <row r="8104" spans="1:6" ht="25.5" x14ac:dyDescent="0.25">
      <c r="A8104" s="73">
        <v>94201</v>
      </c>
      <c r="B8104" s="74" t="s">
        <v>7533</v>
      </c>
      <c r="C8104" s="73" t="s">
        <v>852</v>
      </c>
      <c r="D8104" s="75">
        <v>96.78</v>
      </c>
      <c r="E8104" s="75">
        <v>95.55</v>
      </c>
      <c r="F8104" s="73" t="s">
        <v>17</v>
      </c>
    </row>
    <row r="8105" spans="1:6" ht="25.5" x14ac:dyDescent="0.25">
      <c r="A8105" s="73">
        <v>94204</v>
      </c>
      <c r="B8105" s="74" t="s">
        <v>7534</v>
      </c>
      <c r="C8105" s="73" t="s">
        <v>852</v>
      </c>
      <c r="D8105" s="75">
        <v>103.23</v>
      </c>
      <c r="E8105" s="75">
        <v>101.47</v>
      </c>
      <c r="F8105" s="73" t="s">
        <v>17</v>
      </c>
    </row>
    <row r="8106" spans="1:6" ht="38.25" x14ac:dyDescent="0.25">
      <c r="A8106" s="73">
        <v>94207</v>
      </c>
      <c r="B8106" s="74" t="s">
        <v>7535</v>
      </c>
      <c r="C8106" s="73" t="s">
        <v>852</v>
      </c>
      <c r="D8106" s="75">
        <v>41.36</v>
      </c>
      <c r="E8106" s="75">
        <v>40.78</v>
      </c>
      <c r="F8106" s="73" t="s">
        <v>17</v>
      </c>
    </row>
    <row r="8107" spans="1:6" ht="38.25" x14ac:dyDescent="0.25">
      <c r="A8107" s="73">
        <v>94210</v>
      </c>
      <c r="B8107" s="74" t="s">
        <v>7536</v>
      </c>
      <c r="C8107" s="73" t="s">
        <v>852</v>
      </c>
      <c r="D8107" s="75">
        <v>43.96</v>
      </c>
      <c r="E8107" s="75">
        <v>43.33</v>
      </c>
      <c r="F8107" s="73" t="s">
        <v>17</v>
      </c>
    </row>
    <row r="8108" spans="1:6" ht="25.5" x14ac:dyDescent="0.25">
      <c r="A8108" s="73">
        <v>94213</v>
      </c>
      <c r="B8108" s="74" t="s">
        <v>7537</v>
      </c>
      <c r="C8108" s="73" t="s">
        <v>852</v>
      </c>
      <c r="D8108" s="75">
        <v>53.17</v>
      </c>
      <c r="E8108" s="75">
        <v>52.76</v>
      </c>
      <c r="F8108" s="73" t="s">
        <v>17</v>
      </c>
    </row>
    <row r="8109" spans="1:6" ht="25.5" x14ac:dyDescent="0.25">
      <c r="A8109" s="73">
        <v>94216</v>
      </c>
      <c r="B8109" s="74" t="s">
        <v>7538</v>
      </c>
      <c r="C8109" s="73" t="s">
        <v>852</v>
      </c>
      <c r="D8109" s="75">
        <v>143.26</v>
      </c>
      <c r="E8109" s="75">
        <v>143.01</v>
      </c>
      <c r="F8109" s="73" t="s">
        <v>17</v>
      </c>
    </row>
    <row r="8110" spans="1:6" ht="25.5" x14ac:dyDescent="0.25">
      <c r="A8110" s="73">
        <v>94218</v>
      </c>
      <c r="B8110" s="74" t="s">
        <v>7539</v>
      </c>
      <c r="C8110" s="73" t="s">
        <v>852</v>
      </c>
      <c r="D8110" s="75">
        <v>102.3</v>
      </c>
      <c r="E8110" s="75">
        <v>101.65</v>
      </c>
      <c r="F8110" s="73" t="s">
        <v>17</v>
      </c>
    </row>
    <row r="8111" spans="1:6" ht="25.5" x14ac:dyDescent="0.25">
      <c r="A8111" s="73">
        <v>94226</v>
      </c>
      <c r="B8111" s="74" t="s">
        <v>7540</v>
      </c>
      <c r="C8111" s="73" t="s">
        <v>852</v>
      </c>
      <c r="D8111" s="75">
        <v>20.72</v>
      </c>
      <c r="E8111" s="75">
        <v>19.93</v>
      </c>
      <c r="F8111" s="73" t="s">
        <v>17</v>
      </c>
    </row>
    <row r="8112" spans="1:6" ht="25.5" x14ac:dyDescent="0.25">
      <c r="A8112" s="73">
        <v>94440</v>
      </c>
      <c r="B8112" s="74" t="s">
        <v>7541</v>
      </c>
      <c r="C8112" s="73" t="s">
        <v>852</v>
      </c>
      <c r="D8112" s="75">
        <v>68.98</v>
      </c>
      <c r="E8112" s="75">
        <v>68.2</v>
      </c>
      <c r="F8112" s="73" t="s">
        <v>17</v>
      </c>
    </row>
    <row r="8113" spans="1:6" ht="25.5" x14ac:dyDescent="0.25">
      <c r="A8113" s="73">
        <v>94441</v>
      </c>
      <c r="B8113" s="74" t="s">
        <v>7542</v>
      </c>
      <c r="C8113" s="73" t="s">
        <v>852</v>
      </c>
      <c r="D8113" s="75">
        <v>72.77</v>
      </c>
      <c r="E8113" s="75">
        <v>71.680000000000007</v>
      </c>
      <c r="F8113" s="73" t="s">
        <v>17</v>
      </c>
    </row>
    <row r="8114" spans="1:6" ht="25.5" x14ac:dyDescent="0.25">
      <c r="A8114" s="73">
        <v>94442</v>
      </c>
      <c r="B8114" s="74" t="s">
        <v>7543</v>
      </c>
      <c r="C8114" s="73" t="s">
        <v>852</v>
      </c>
      <c r="D8114" s="75">
        <v>68.98</v>
      </c>
      <c r="E8114" s="75">
        <v>68.2</v>
      </c>
      <c r="F8114" s="73" t="s">
        <v>17</v>
      </c>
    </row>
    <row r="8115" spans="1:6" ht="25.5" x14ac:dyDescent="0.25">
      <c r="A8115" s="73">
        <v>94443</v>
      </c>
      <c r="B8115" s="74" t="s">
        <v>7544</v>
      </c>
      <c r="C8115" s="73" t="s">
        <v>852</v>
      </c>
      <c r="D8115" s="75">
        <v>72.77</v>
      </c>
      <c r="E8115" s="75">
        <v>71.680000000000007</v>
      </c>
      <c r="F8115" s="73" t="s">
        <v>17</v>
      </c>
    </row>
    <row r="8116" spans="1:6" ht="25.5" x14ac:dyDescent="0.25">
      <c r="A8116" s="73">
        <v>94444</v>
      </c>
      <c r="B8116" s="74" t="s">
        <v>7545</v>
      </c>
      <c r="C8116" s="73" t="s">
        <v>852</v>
      </c>
      <c r="D8116" s="75">
        <v>548.55999999999995</v>
      </c>
      <c r="E8116" s="75">
        <v>547.78</v>
      </c>
      <c r="F8116" s="73" t="s">
        <v>17</v>
      </c>
    </row>
    <row r="8117" spans="1:6" ht="25.5" x14ac:dyDescent="0.25">
      <c r="A8117" s="73">
        <v>94445</v>
      </c>
      <c r="B8117" s="74" t="s">
        <v>7546</v>
      </c>
      <c r="C8117" s="73" t="s">
        <v>852</v>
      </c>
      <c r="D8117" s="75">
        <v>96.78</v>
      </c>
      <c r="E8117" s="75">
        <v>95.55</v>
      </c>
      <c r="F8117" s="73" t="s">
        <v>17</v>
      </c>
    </row>
    <row r="8118" spans="1:6" ht="25.5" x14ac:dyDescent="0.25">
      <c r="A8118" s="73">
        <v>94446</v>
      </c>
      <c r="B8118" s="74" t="s">
        <v>7547</v>
      </c>
      <c r="C8118" s="73" t="s">
        <v>852</v>
      </c>
      <c r="D8118" s="75">
        <v>103.23</v>
      </c>
      <c r="E8118" s="75">
        <v>101.47</v>
      </c>
      <c r="F8118" s="73" t="s">
        <v>17</v>
      </c>
    </row>
    <row r="8119" spans="1:6" ht="25.5" x14ac:dyDescent="0.25">
      <c r="A8119" s="73">
        <v>94447</v>
      </c>
      <c r="B8119" s="74" t="s">
        <v>7548</v>
      </c>
      <c r="C8119" s="73" t="s">
        <v>852</v>
      </c>
      <c r="D8119" s="75">
        <v>96.78</v>
      </c>
      <c r="E8119" s="75">
        <v>95.55</v>
      </c>
      <c r="F8119" s="73" t="s">
        <v>17</v>
      </c>
    </row>
    <row r="8120" spans="1:6" ht="25.5" x14ac:dyDescent="0.25">
      <c r="A8120" s="73">
        <v>94448</v>
      </c>
      <c r="B8120" s="74" t="s">
        <v>7549</v>
      </c>
      <c r="C8120" s="73" t="s">
        <v>852</v>
      </c>
      <c r="D8120" s="75">
        <v>103.23</v>
      </c>
      <c r="E8120" s="75">
        <v>101.47</v>
      </c>
      <c r="F8120" s="73" t="s">
        <v>17</v>
      </c>
    </row>
    <row r="8121" spans="1:6" ht="38.25" x14ac:dyDescent="0.25">
      <c r="A8121" s="73">
        <v>94449</v>
      </c>
      <c r="B8121" s="74" t="s">
        <v>7550</v>
      </c>
      <c r="C8121" s="73" t="s">
        <v>852</v>
      </c>
      <c r="D8121" s="75">
        <v>62.73</v>
      </c>
      <c r="E8121" s="75">
        <v>62.15</v>
      </c>
      <c r="F8121" s="73" t="s">
        <v>17</v>
      </c>
    </row>
    <row r="8122" spans="1:6" ht="63.75" x14ac:dyDescent="0.25">
      <c r="A8122" s="73">
        <v>94559</v>
      </c>
      <c r="B8122" s="74" t="s">
        <v>31536</v>
      </c>
      <c r="C8122" s="73" t="s">
        <v>852</v>
      </c>
      <c r="D8122" s="75">
        <v>709.41</v>
      </c>
      <c r="E8122" s="75">
        <v>691.41</v>
      </c>
      <c r="F8122" s="73" t="s">
        <v>17</v>
      </c>
    </row>
    <row r="8123" spans="1:6" ht="51" x14ac:dyDescent="0.25">
      <c r="A8123" s="73">
        <v>94562</v>
      </c>
      <c r="B8123" s="74" t="s">
        <v>31537</v>
      </c>
      <c r="C8123" s="73" t="s">
        <v>852</v>
      </c>
      <c r="D8123" s="75">
        <v>591.41999999999996</v>
      </c>
      <c r="E8123" s="75">
        <v>586.53</v>
      </c>
      <c r="F8123" s="73" t="s">
        <v>17</v>
      </c>
    </row>
    <row r="8124" spans="1:6" ht="51" x14ac:dyDescent="0.25">
      <c r="A8124" s="73">
        <v>94569</v>
      </c>
      <c r="B8124" s="74" t="s">
        <v>31538</v>
      </c>
      <c r="C8124" s="73" t="s">
        <v>852</v>
      </c>
      <c r="D8124" s="75">
        <v>578.34</v>
      </c>
      <c r="E8124" s="75">
        <v>574.83000000000004</v>
      </c>
      <c r="F8124" s="73" t="s">
        <v>17</v>
      </c>
    </row>
    <row r="8125" spans="1:6" ht="63.75" x14ac:dyDescent="0.25">
      <c r="A8125" s="73">
        <v>94570</v>
      </c>
      <c r="B8125" s="74" t="s">
        <v>31539</v>
      </c>
      <c r="C8125" s="73" t="s">
        <v>852</v>
      </c>
      <c r="D8125" s="75">
        <v>303.83999999999997</v>
      </c>
      <c r="E8125" s="75">
        <v>302.76</v>
      </c>
      <c r="F8125" s="73" t="s">
        <v>17</v>
      </c>
    </row>
    <row r="8126" spans="1:6" ht="63.75" x14ac:dyDescent="0.25">
      <c r="A8126" s="73">
        <v>94572</v>
      </c>
      <c r="B8126" s="74" t="s">
        <v>31540</v>
      </c>
      <c r="C8126" s="73" t="s">
        <v>852</v>
      </c>
      <c r="D8126" s="75">
        <v>434.31</v>
      </c>
      <c r="E8126" s="75">
        <v>432.7</v>
      </c>
      <c r="F8126" s="73" t="s">
        <v>17</v>
      </c>
    </row>
    <row r="8127" spans="1:6" ht="63.75" x14ac:dyDescent="0.25">
      <c r="A8127" s="73">
        <v>94573</v>
      </c>
      <c r="B8127" s="74" t="s">
        <v>31541</v>
      </c>
      <c r="C8127" s="73" t="s">
        <v>852</v>
      </c>
      <c r="D8127" s="75">
        <v>337.82</v>
      </c>
      <c r="E8127" s="75">
        <v>336.73</v>
      </c>
      <c r="F8127" s="73" t="s">
        <v>17</v>
      </c>
    </row>
    <row r="8128" spans="1:6" ht="38.25" x14ac:dyDescent="0.25">
      <c r="A8128" s="73">
        <v>94992</v>
      </c>
      <c r="B8128" s="74" t="s">
        <v>7551</v>
      </c>
      <c r="C8128" s="73" t="s">
        <v>852</v>
      </c>
      <c r="D8128" s="75">
        <v>83.96</v>
      </c>
      <c r="E8128" s="75">
        <v>82.29</v>
      </c>
      <c r="F8128" s="73" t="s">
        <v>17</v>
      </c>
    </row>
    <row r="8129" spans="1:6" ht="38.25" x14ac:dyDescent="0.25">
      <c r="A8129" s="73">
        <v>94993</v>
      </c>
      <c r="B8129" s="74" t="s">
        <v>7552</v>
      </c>
      <c r="C8129" s="73" t="s">
        <v>852</v>
      </c>
      <c r="D8129" s="75">
        <v>77.319999999999993</v>
      </c>
      <c r="E8129" s="75">
        <v>76.58</v>
      </c>
      <c r="F8129" s="73" t="s">
        <v>17</v>
      </c>
    </row>
    <row r="8130" spans="1:6" ht="38.25" x14ac:dyDescent="0.25">
      <c r="A8130" s="73">
        <v>94994</v>
      </c>
      <c r="B8130" s="74" t="s">
        <v>7553</v>
      </c>
      <c r="C8130" s="73" t="s">
        <v>852</v>
      </c>
      <c r="D8130" s="75">
        <v>101.83</v>
      </c>
      <c r="E8130" s="75">
        <v>99.64</v>
      </c>
      <c r="F8130" s="73" t="s">
        <v>17</v>
      </c>
    </row>
    <row r="8131" spans="1:6" ht="38.25" x14ac:dyDescent="0.25">
      <c r="A8131" s="73">
        <v>94995</v>
      </c>
      <c r="B8131" s="74" t="s">
        <v>7554</v>
      </c>
      <c r="C8131" s="73" t="s">
        <v>852</v>
      </c>
      <c r="D8131" s="75">
        <v>92.98</v>
      </c>
      <c r="E8131" s="75">
        <v>92.04</v>
      </c>
      <c r="F8131" s="73" t="s">
        <v>17</v>
      </c>
    </row>
    <row r="8132" spans="1:6" ht="25.5" x14ac:dyDescent="0.25">
      <c r="A8132" s="73">
        <v>95240</v>
      </c>
      <c r="B8132" s="74" t="s">
        <v>7555</v>
      </c>
      <c r="C8132" s="73" t="s">
        <v>852</v>
      </c>
      <c r="D8132" s="75">
        <v>22.02</v>
      </c>
      <c r="E8132" s="75">
        <v>21.28</v>
      </c>
      <c r="F8132" s="73" t="s">
        <v>17</v>
      </c>
    </row>
    <row r="8133" spans="1:6" ht="25.5" x14ac:dyDescent="0.25">
      <c r="A8133" s="73">
        <v>95241</v>
      </c>
      <c r="B8133" s="74" t="s">
        <v>7556</v>
      </c>
      <c r="C8133" s="73" t="s">
        <v>852</v>
      </c>
      <c r="D8133" s="75">
        <v>42.44</v>
      </c>
      <c r="E8133" s="75">
        <v>41.14</v>
      </c>
      <c r="F8133" s="73" t="s">
        <v>17</v>
      </c>
    </row>
    <row r="8134" spans="1:6" x14ac:dyDescent="0.25">
      <c r="A8134" s="73">
        <v>95305</v>
      </c>
      <c r="B8134" s="74" t="s">
        <v>7557</v>
      </c>
      <c r="C8134" s="73" t="s">
        <v>852</v>
      </c>
      <c r="D8134" s="75">
        <v>14.65</v>
      </c>
      <c r="E8134" s="75">
        <v>14.16</v>
      </c>
      <c r="F8134" s="73" t="s">
        <v>17</v>
      </c>
    </row>
    <row r="8135" spans="1:6" x14ac:dyDescent="0.25">
      <c r="A8135" s="73">
        <v>95306</v>
      </c>
      <c r="B8135" s="74" t="s">
        <v>7558</v>
      </c>
      <c r="C8135" s="73" t="s">
        <v>852</v>
      </c>
      <c r="D8135" s="75">
        <v>17.079999999999998</v>
      </c>
      <c r="E8135" s="75">
        <v>16.399999999999999</v>
      </c>
      <c r="F8135" s="73" t="s">
        <v>17</v>
      </c>
    </row>
    <row r="8136" spans="1:6" ht="25.5" x14ac:dyDescent="0.25">
      <c r="A8136" s="73">
        <v>95622</v>
      </c>
      <c r="B8136" s="74" t="s">
        <v>7559</v>
      </c>
      <c r="C8136" s="73" t="s">
        <v>852</v>
      </c>
      <c r="D8136" s="75">
        <v>16.11</v>
      </c>
      <c r="E8136" s="75">
        <v>15.38</v>
      </c>
      <c r="F8136" s="73" t="s">
        <v>17</v>
      </c>
    </row>
    <row r="8137" spans="1:6" ht="25.5" x14ac:dyDescent="0.25">
      <c r="A8137" s="73">
        <v>95623</v>
      </c>
      <c r="B8137" s="74" t="s">
        <v>7560</v>
      </c>
      <c r="C8137" s="73" t="s">
        <v>852</v>
      </c>
      <c r="D8137" s="75">
        <v>11.27</v>
      </c>
      <c r="E8137" s="75">
        <v>10.89</v>
      </c>
      <c r="F8137" s="73" t="s">
        <v>17</v>
      </c>
    </row>
    <row r="8138" spans="1:6" ht="25.5" x14ac:dyDescent="0.25">
      <c r="A8138" s="73">
        <v>95624</v>
      </c>
      <c r="B8138" s="74" t="s">
        <v>7561</v>
      </c>
      <c r="C8138" s="73" t="s">
        <v>852</v>
      </c>
      <c r="D8138" s="75">
        <v>24.36</v>
      </c>
      <c r="E8138" s="75">
        <v>22.94</v>
      </c>
      <c r="F8138" s="73" t="s">
        <v>17</v>
      </c>
    </row>
    <row r="8139" spans="1:6" ht="25.5" x14ac:dyDescent="0.25">
      <c r="A8139" s="73">
        <v>95625</v>
      </c>
      <c r="B8139" s="74" t="s">
        <v>7562</v>
      </c>
      <c r="C8139" s="73" t="s">
        <v>852</v>
      </c>
      <c r="D8139" s="75">
        <v>28.79</v>
      </c>
      <c r="E8139" s="75">
        <v>27.15</v>
      </c>
      <c r="F8139" s="73" t="s">
        <v>17</v>
      </c>
    </row>
    <row r="8140" spans="1:6" ht="25.5" x14ac:dyDescent="0.25">
      <c r="A8140" s="73">
        <v>95626</v>
      </c>
      <c r="B8140" s="74" t="s">
        <v>7563</v>
      </c>
      <c r="C8140" s="73" t="s">
        <v>852</v>
      </c>
      <c r="D8140" s="75">
        <v>17.04</v>
      </c>
      <c r="E8140" s="75">
        <v>16.22</v>
      </c>
      <c r="F8140" s="73" t="s">
        <v>17</v>
      </c>
    </row>
    <row r="8141" spans="1:6" ht="38.25" x14ac:dyDescent="0.25">
      <c r="A8141" s="73">
        <v>96001</v>
      </c>
      <c r="B8141" s="74" t="s">
        <v>36793</v>
      </c>
      <c r="C8141" s="73" t="s">
        <v>852</v>
      </c>
      <c r="D8141" s="75">
        <v>7.79</v>
      </c>
      <c r="E8141" s="75">
        <v>7.66</v>
      </c>
      <c r="F8141" s="73" t="s">
        <v>17</v>
      </c>
    </row>
    <row r="8142" spans="1:6" x14ac:dyDescent="0.25">
      <c r="A8142" s="73">
        <v>96109</v>
      </c>
      <c r="B8142" s="74" t="s">
        <v>7564</v>
      </c>
      <c r="C8142" s="73" t="s">
        <v>852</v>
      </c>
      <c r="D8142" s="75">
        <v>56.64</v>
      </c>
      <c r="E8142" s="75">
        <v>53.32</v>
      </c>
      <c r="F8142" s="73" t="s">
        <v>17</v>
      </c>
    </row>
    <row r="8143" spans="1:6" ht="25.5" x14ac:dyDescent="0.25">
      <c r="A8143" s="73">
        <v>96110</v>
      </c>
      <c r="B8143" s="74" t="s">
        <v>7565</v>
      </c>
      <c r="C8143" s="73" t="s">
        <v>852</v>
      </c>
      <c r="D8143" s="75">
        <v>75.97</v>
      </c>
      <c r="E8143" s="75">
        <v>73.760000000000005</v>
      </c>
      <c r="F8143" s="73" t="s">
        <v>17</v>
      </c>
    </row>
    <row r="8144" spans="1:6" ht="25.5" x14ac:dyDescent="0.25">
      <c r="A8144" s="73">
        <v>96111</v>
      </c>
      <c r="B8144" s="74" t="s">
        <v>7566</v>
      </c>
      <c r="C8144" s="73" t="s">
        <v>852</v>
      </c>
      <c r="D8144" s="75">
        <v>64.13</v>
      </c>
      <c r="E8144" s="75">
        <v>62.5</v>
      </c>
      <c r="F8144" s="73" t="s">
        <v>17</v>
      </c>
    </row>
    <row r="8145" spans="1:6" ht="25.5" x14ac:dyDescent="0.25">
      <c r="A8145" s="73">
        <v>96112</v>
      </c>
      <c r="B8145" s="74" t="s">
        <v>7567</v>
      </c>
      <c r="C8145" s="73" t="s">
        <v>852</v>
      </c>
      <c r="D8145" s="75">
        <v>174.91</v>
      </c>
      <c r="E8145" s="75">
        <v>169.57</v>
      </c>
      <c r="F8145" s="73" t="s">
        <v>17</v>
      </c>
    </row>
    <row r="8146" spans="1:6" x14ac:dyDescent="0.25">
      <c r="A8146" s="73">
        <v>96113</v>
      </c>
      <c r="B8146" s="74" t="s">
        <v>7568</v>
      </c>
      <c r="C8146" s="73" t="s">
        <v>852</v>
      </c>
      <c r="D8146" s="75">
        <v>51.02</v>
      </c>
      <c r="E8146" s="75">
        <v>48.16</v>
      </c>
      <c r="F8146" s="73" t="s">
        <v>17</v>
      </c>
    </row>
    <row r="8147" spans="1:6" ht="25.5" x14ac:dyDescent="0.25">
      <c r="A8147" s="73">
        <v>96114</v>
      </c>
      <c r="B8147" s="74" t="s">
        <v>7569</v>
      </c>
      <c r="C8147" s="73" t="s">
        <v>852</v>
      </c>
      <c r="D8147" s="75">
        <v>76.349999999999994</v>
      </c>
      <c r="E8147" s="75">
        <v>74.41</v>
      </c>
      <c r="F8147" s="73" t="s">
        <v>17</v>
      </c>
    </row>
    <row r="8148" spans="1:6" ht="25.5" x14ac:dyDescent="0.25">
      <c r="A8148" s="73">
        <v>96116</v>
      </c>
      <c r="B8148" s="74" t="s">
        <v>7570</v>
      </c>
      <c r="C8148" s="73" t="s">
        <v>852</v>
      </c>
      <c r="D8148" s="75">
        <v>66.12</v>
      </c>
      <c r="E8148" s="75">
        <v>64.72</v>
      </c>
      <c r="F8148" s="73" t="s">
        <v>17</v>
      </c>
    </row>
    <row r="8149" spans="1:6" ht="38.25" x14ac:dyDescent="0.25">
      <c r="A8149" s="73">
        <v>96126</v>
      </c>
      <c r="B8149" s="74" t="s">
        <v>7571</v>
      </c>
      <c r="C8149" s="73" t="s">
        <v>852</v>
      </c>
      <c r="D8149" s="75">
        <v>19.32</v>
      </c>
      <c r="E8149" s="75">
        <v>18.22</v>
      </c>
      <c r="F8149" s="73" t="s">
        <v>17</v>
      </c>
    </row>
    <row r="8150" spans="1:6" ht="38.25" x14ac:dyDescent="0.25">
      <c r="A8150" s="73">
        <v>96127</v>
      </c>
      <c r="B8150" s="74" t="s">
        <v>7572</v>
      </c>
      <c r="C8150" s="73" t="s">
        <v>852</v>
      </c>
      <c r="D8150" s="75">
        <v>12.39</v>
      </c>
      <c r="E8150" s="75">
        <v>11.8</v>
      </c>
      <c r="F8150" s="73" t="s">
        <v>17</v>
      </c>
    </row>
    <row r="8151" spans="1:6" ht="25.5" x14ac:dyDescent="0.25">
      <c r="A8151" s="73">
        <v>96128</v>
      </c>
      <c r="B8151" s="74" t="s">
        <v>7573</v>
      </c>
      <c r="C8151" s="73" t="s">
        <v>852</v>
      </c>
      <c r="D8151" s="75">
        <v>32.1</v>
      </c>
      <c r="E8151" s="75">
        <v>29.97</v>
      </c>
      <c r="F8151" s="73" t="s">
        <v>17</v>
      </c>
    </row>
    <row r="8152" spans="1:6" ht="25.5" x14ac:dyDescent="0.25">
      <c r="A8152" s="73">
        <v>96129</v>
      </c>
      <c r="B8152" s="74" t="s">
        <v>7574</v>
      </c>
      <c r="C8152" s="73" t="s">
        <v>852</v>
      </c>
      <c r="D8152" s="75">
        <v>37.72</v>
      </c>
      <c r="E8152" s="75">
        <v>35.229999999999997</v>
      </c>
      <c r="F8152" s="73" t="s">
        <v>17</v>
      </c>
    </row>
    <row r="8153" spans="1:6" ht="25.5" x14ac:dyDescent="0.25">
      <c r="A8153" s="73">
        <v>96130</v>
      </c>
      <c r="B8153" s="74" t="s">
        <v>7575</v>
      </c>
      <c r="C8153" s="73" t="s">
        <v>852</v>
      </c>
      <c r="D8153" s="75">
        <v>20.92</v>
      </c>
      <c r="E8153" s="75">
        <v>19.68</v>
      </c>
      <c r="F8153" s="73" t="s">
        <v>17</v>
      </c>
    </row>
    <row r="8154" spans="1:6" ht="38.25" x14ac:dyDescent="0.25">
      <c r="A8154" s="73">
        <v>96131</v>
      </c>
      <c r="B8154" s="74" t="s">
        <v>7576</v>
      </c>
      <c r="C8154" s="73" t="s">
        <v>852</v>
      </c>
      <c r="D8154" s="75">
        <v>30.35</v>
      </c>
      <c r="E8154" s="75">
        <v>28.73</v>
      </c>
      <c r="F8154" s="73" t="s">
        <v>17</v>
      </c>
    </row>
    <row r="8155" spans="1:6" ht="38.25" x14ac:dyDescent="0.25">
      <c r="A8155" s="73">
        <v>96132</v>
      </c>
      <c r="B8155" s="74" t="s">
        <v>7577</v>
      </c>
      <c r="C8155" s="73" t="s">
        <v>852</v>
      </c>
      <c r="D8155" s="75">
        <v>20.02</v>
      </c>
      <c r="E8155" s="75">
        <v>19.16</v>
      </c>
      <c r="F8155" s="73" t="s">
        <v>17</v>
      </c>
    </row>
    <row r="8156" spans="1:6" ht="25.5" x14ac:dyDescent="0.25">
      <c r="A8156" s="73">
        <v>96133</v>
      </c>
      <c r="B8156" s="74" t="s">
        <v>7578</v>
      </c>
      <c r="C8156" s="73" t="s">
        <v>852</v>
      </c>
      <c r="D8156" s="75">
        <v>48.97</v>
      </c>
      <c r="E8156" s="75">
        <v>45.84</v>
      </c>
      <c r="F8156" s="73" t="s">
        <v>17</v>
      </c>
    </row>
    <row r="8157" spans="1:6" ht="25.5" x14ac:dyDescent="0.25">
      <c r="A8157" s="73">
        <v>96134</v>
      </c>
      <c r="B8157" s="74" t="s">
        <v>7579</v>
      </c>
      <c r="C8157" s="73" t="s">
        <v>852</v>
      </c>
      <c r="D8157" s="75">
        <v>57.65</v>
      </c>
      <c r="E8157" s="75">
        <v>54</v>
      </c>
      <c r="F8157" s="73" t="s">
        <v>17</v>
      </c>
    </row>
    <row r="8158" spans="1:6" ht="25.5" x14ac:dyDescent="0.25">
      <c r="A8158" s="73">
        <v>96135</v>
      </c>
      <c r="B8158" s="74" t="s">
        <v>7580</v>
      </c>
      <c r="C8158" s="73" t="s">
        <v>852</v>
      </c>
      <c r="D8158" s="75">
        <v>32.619999999999997</v>
      </c>
      <c r="E8158" s="75">
        <v>30.8</v>
      </c>
      <c r="F8158" s="73" t="s">
        <v>17</v>
      </c>
    </row>
    <row r="8159" spans="1:6" ht="25.5" x14ac:dyDescent="0.25">
      <c r="A8159" s="73">
        <v>96252</v>
      </c>
      <c r="B8159" s="74" t="s">
        <v>7581</v>
      </c>
      <c r="C8159" s="73" t="s">
        <v>852</v>
      </c>
      <c r="D8159" s="75">
        <v>157.83000000000001</v>
      </c>
      <c r="E8159" s="75">
        <v>155.22</v>
      </c>
      <c r="F8159" s="73" t="s">
        <v>17</v>
      </c>
    </row>
    <row r="8160" spans="1:6" ht="25.5" x14ac:dyDescent="0.25">
      <c r="A8160" s="73">
        <v>96258</v>
      </c>
      <c r="B8160" s="74" t="s">
        <v>7582</v>
      </c>
      <c r="C8160" s="73" t="s">
        <v>852</v>
      </c>
      <c r="D8160" s="75">
        <v>149.33000000000001</v>
      </c>
      <c r="E8160" s="75">
        <v>142.85</v>
      </c>
      <c r="F8160" s="73" t="s">
        <v>17</v>
      </c>
    </row>
    <row r="8161" spans="1:6" ht="38.25" x14ac:dyDescent="0.25">
      <c r="A8161" s="73">
        <v>96358</v>
      </c>
      <c r="B8161" s="74" t="s">
        <v>7583</v>
      </c>
      <c r="C8161" s="73" t="s">
        <v>852</v>
      </c>
      <c r="D8161" s="75">
        <v>96.12</v>
      </c>
      <c r="E8161" s="75">
        <v>94.6</v>
      </c>
      <c r="F8161" s="73" t="s">
        <v>17</v>
      </c>
    </row>
    <row r="8162" spans="1:6" ht="51" x14ac:dyDescent="0.25">
      <c r="A8162" s="73">
        <v>96359</v>
      </c>
      <c r="B8162" s="74" t="s">
        <v>7584</v>
      </c>
      <c r="C8162" s="73" t="s">
        <v>852</v>
      </c>
      <c r="D8162" s="75">
        <v>106.98</v>
      </c>
      <c r="E8162" s="75">
        <v>105.25</v>
      </c>
      <c r="F8162" s="73" t="s">
        <v>17</v>
      </c>
    </row>
    <row r="8163" spans="1:6" ht="38.25" x14ac:dyDescent="0.25">
      <c r="A8163" s="73">
        <v>96360</v>
      </c>
      <c r="B8163" s="74" t="s">
        <v>7585</v>
      </c>
      <c r="C8163" s="73" t="s">
        <v>852</v>
      </c>
      <c r="D8163" s="75">
        <v>123.71</v>
      </c>
      <c r="E8163" s="75">
        <v>121.92</v>
      </c>
      <c r="F8163" s="73" t="s">
        <v>17</v>
      </c>
    </row>
    <row r="8164" spans="1:6" ht="51" x14ac:dyDescent="0.25">
      <c r="A8164" s="73">
        <v>96361</v>
      </c>
      <c r="B8164" s="74" t="s">
        <v>7586</v>
      </c>
      <c r="C8164" s="73" t="s">
        <v>852</v>
      </c>
      <c r="D8164" s="75">
        <v>144.21</v>
      </c>
      <c r="E8164" s="75">
        <v>142.11000000000001</v>
      </c>
      <c r="F8164" s="73" t="s">
        <v>17</v>
      </c>
    </row>
    <row r="8165" spans="1:6" ht="38.25" x14ac:dyDescent="0.25">
      <c r="A8165" s="73">
        <v>96362</v>
      </c>
      <c r="B8165" s="74" t="s">
        <v>7587</v>
      </c>
      <c r="C8165" s="73" t="s">
        <v>852</v>
      </c>
      <c r="D8165" s="75">
        <v>125.21</v>
      </c>
      <c r="E8165" s="75">
        <v>123.42</v>
      </c>
      <c r="F8165" s="73" t="s">
        <v>17</v>
      </c>
    </row>
    <row r="8166" spans="1:6" ht="51" x14ac:dyDescent="0.25">
      <c r="A8166" s="73">
        <v>96363</v>
      </c>
      <c r="B8166" s="74" t="s">
        <v>7588</v>
      </c>
      <c r="C8166" s="73" t="s">
        <v>852</v>
      </c>
      <c r="D8166" s="75">
        <v>136.69</v>
      </c>
      <c r="E8166" s="75">
        <v>134.65</v>
      </c>
      <c r="F8166" s="73" t="s">
        <v>17</v>
      </c>
    </row>
    <row r="8167" spans="1:6" ht="38.25" x14ac:dyDescent="0.25">
      <c r="A8167" s="73">
        <v>96364</v>
      </c>
      <c r="B8167" s="74" t="s">
        <v>7589</v>
      </c>
      <c r="C8167" s="73" t="s">
        <v>852</v>
      </c>
      <c r="D8167" s="75">
        <v>152.78</v>
      </c>
      <c r="E8167" s="75">
        <v>150.74</v>
      </c>
      <c r="F8167" s="73" t="s">
        <v>17</v>
      </c>
    </row>
    <row r="8168" spans="1:6" ht="51" x14ac:dyDescent="0.25">
      <c r="A8168" s="73">
        <v>96365</v>
      </c>
      <c r="B8168" s="74" t="s">
        <v>31542</v>
      </c>
      <c r="C8168" s="73" t="s">
        <v>852</v>
      </c>
      <c r="D8168" s="75">
        <v>173.95</v>
      </c>
      <c r="E8168" s="75">
        <v>171.53</v>
      </c>
      <c r="F8168" s="73" t="s">
        <v>17</v>
      </c>
    </row>
    <row r="8169" spans="1:6" ht="38.25" x14ac:dyDescent="0.25">
      <c r="A8169" s="73">
        <v>96366</v>
      </c>
      <c r="B8169" s="74" t="s">
        <v>7590</v>
      </c>
      <c r="C8169" s="73" t="s">
        <v>852</v>
      </c>
      <c r="D8169" s="75">
        <v>154.28</v>
      </c>
      <c r="E8169" s="75">
        <v>152.24</v>
      </c>
      <c r="F8169" s="73" t="s">
        <v>17</v>
      </c>
    </row>
    <row r="8170" spans="1:6" ht="51" x14ac:dyDescent="0.25">
      <c r="A8170" s="73">
        <v>96367</v>
      </c>
      <c r="B8170" s="74" t="s">
        <v>7591</v>
      </c>
      <c r="C8170" s="73" t="s">
        <v>852</v>
      </c>
      <c r="D8170" s="75">
        <v>166.41</v>
      </c>
      <c r="E8170" s="75">
        <v>164.05</v>
      </c>
      <c r="F8170" s="73" t="s">
        <v>17</v>
      </c>
    </row>
    <row r="8171" spans="1:6" ht="38.25" x14ac:dyDescent="0.25">
      <c r="A8171" s="73">
        <v>96368</v>
      </c>
      <c r="B8171" s="74" t="s">
        <v>7592</v>
      </c>
      <c r="C8171" s="73" t="s">
        <v>852</v>
      </c>
      <c r="D8171" s="75">
        <v>181.9</v>
      </c>
      <c r="E8171" s="75">
        <v>179.59</v>
      </c>
      <c r="F8171" s="73" t="s">
        <v>17</v>
      </c>
    </row>
    <row r="8172" spans="1:6" ht="51" x14ac:dyDescent="0.25">
      <c r="A8172" s="73">
        <v>96369</v>
      </c>
      <c r="B8172" s="74" t="s">
        <v>7593</v>
      </c>
      <c r="C8172" s="73" t="s">
        <v>852</v>
      </c>
      <c r="D8172" s="75">
        <v>203.66</v>
      </c>
      <c r="E8172" s="75">
        <v>200.92</v>
      </c>
      <c r="F8172" s="73" t="s">
        <v>17</v>
      </c>
    </row>
    <row r="8173" spans="1:6" ht="38.25" x14ac:dyDescent="0.25">
      <c r="A8173" s="73">
        <v>96370</v>
      </c>
      <c r="B8173" s="74" t="s">
        <v>7594</v>
      </c>
      <c r="C8173" s="73" t="s">
        <v>852</v>
      </c>
      <c r="D8173" s="75">
        <v>63.16</v>
      </c>
      <c r="E8173" s="75">
        <v>62.17</v>
      </c>
      <c r="F8173" s="73" t="s">
        <v>17</v>
      </c>
    </row>
    <row r="8174" spans="1:6" ht="51" x14ac:dyDescent="0.25">
      <c r="A8174" s="73">
        <v>96371</v>
      </c>
      <c r="B8174" s="74" t="s">
        <v>7595</v>
      </c>
      <c r="C8174" s="73" t="s">
        <v>852</v>
      </c>
      <c r="D8174" s="75">
        <v>73.37</v>
      </c>
      <c r="E8174" s="75">
        <v>72.209999999999994</v>
      </c>
      <c r="F8174" s="73" t="s">
        <v>17</v>
      </c>
    </row>
    <row r="8175" spans="1:6" ht="25.5" x14ac:dyDescent="0.25">
      <c r="A8175" s="73">
        <v>96485</v>
      </c>
      <c r="B8175" s="74" t="s">
        <v>7596</v>
      </c>
      <c r="C8175" s="73" t="s">
        <v>852</v>
      </c>
      <c r="D8175" s="75">
        <v>74.63</v>
      </c>
      <c r="E8175" s="75">
        <v>73</v>
      </c>
      <c r="F8175" s="73" t="s">
        <v>17</v>
      </c>
    </row>
    <row r="8176" spans="1:6" ht="25.5" x14ac:dyDescent="0.25">
      <c r="A8176" s="73">
        <v>96486</v>
      </c>
      <c r="B8176" s="74" t="s">
        <v>7597</v>
      </c>
      <c r="C8176" s="73" t="s">
        <v>852</v>
      </c>
      <c r="D8176" s="75">
        <v>76.62</v>
      </c>
      <c r="E8176" s="75">
        <v>75.22</v>
      </c>
      <c r="F8176" s="73" t="s">
        <v>17</v>
      </c>
    </row>
    <row r="8177" spans="1:6" ht="25.5" x14ac:dyDescent="0.25">
      <c r="A8177" s="73">
        <v>96528</v>
      </c>
      <c r="B8177" s="74" t="s">
        <v>7598</v>
      </c>
      <c r="C8177" s="73" t="s">
        <v>852</v>
      </c>
      <c r="D8177" s="75">
        <v>159.91999999999999</v>
      </c>
      <c r="E8177" s="75">
        <v>153.81</v>
      </c>
      <c r="F8177" s="73" t="s">
        <v>17</v>
      </c>
    </row>
    <row r="8178" spans="1:6" ht="25.5" x14ac:dyDescent="0.25">
      <c r="A8178" s="73">
        <v>96529</v>
      </c>
      <c r="B8178" s="74" t="s">
        <v>7599</v>
      </c>
      <c r="C8178" s="73" t="s">
        <v>852</v>
      </c>
      <c r="D8178" s="75">
        <v>276.12</v>
      </c>
      <c r="E8178" s="75">
        <v>261.22000000000003</v>
      </c>
      <c r="F8178" s="73" t="s">
        <v>17</v>
      </c>
    </row>
    <row r="8179" spans="1:6" ht="25.5" x14ac:dyDescent="0.25">
      <c r="A8179" s="73">
        <v>96530</v>
      </c>
      <c r="B8179" s="74" t="s">
        <v>7600</v>
      </c>
      <c r="C8179" s="73" t="s">
        <v>852</v>
      </c>
      <c r="D8179" s="75">
        <v>146.07</v>
      </c>
      <c r="E8179" s="75">
        <v>140.65</v>
      </c>
      <c r="F8179" s="73" t="s">
        <v>17</v>
      </c>
    </row>
    <row r="8180" spans="1:6" ht="25.5" x14ac:dyDescent="0.25">
      <c r="A8180" s="73">
        <v>96531</v>
      </c>
      <c r="B8180" s="74" t="s">
        <v>7601</v>
      </c>
      <c r="C8180" s="73" t="s">
        <v>852</v>
      </c>
      <c r="D8180" s="75">
        <v>108.42</v>
      </c>
      <c r="E8180" s="75">
        <v>103.19</v>
      </c>
      <c r="F8180" s="73" t="s">
        <v>17</v>
      </c>
    </row>
    <row r="8181" spans="1:6" ht="25.5" x14ac:dyDescent="0.25">
      <c r="A8181" s="73">
        <v>96532</v>
      </c>
      <c r="B8181" s="74" t="s">
        <v>7602</v>
      </c>
      <c r="C8181" s="73" t="s">
        <v>852</v>
      </c>
      <c r="D8181" s="75">
        <v>187.77</v>
      </c>
      <c r="E8181" s="75">
        <v>176.42</v>
      </c>
      <c r="F8181" s="73" t="s">
        <v>17</v>
      </c>
    </row>
    <row r="8182" spans="1:6" ht="25.5" x14ac:dyDescent="0.25">
      <c r="A8182" s="73">
        <v>96533</v>
      </c>
      <c r="B8182" s="74" t="s">
        <v>7603</v>
      </c>
      <c r="C8182" s="73" t="s">
        <v>852</v>
      </c>
      <c r="D8182" s="75">
        <v>96.46</v>
      </c>
      <c r="E8182" s="75">
        <v>91.99</v>
      </c>
      <c r="F8182" s="73" t="s">
        <v>17</v>
      </c>
    </row>
    <row r="8183" spans="1:6" ht="25.5" x14ac:dyDescent="0.25">
      <c r="A8183" s="73">
        <v>96534</v>
      </c>
      <c r="B8183" s="74" t="s">
        <v>7604</v>
      </c>
      <c r="C8183" s="73" t="s">
        <v>852</v>
      </c>
      <c r="D8183" s="75">
        <v>81.61</v>
      </c>
      <c r="E8183" s="75">
        <v>76.83</v>
      </c>
      <c r="F8183" s="73" t="s">
        <v>17</v>
      </c>
    </row>
    <row r="8184" spans="1:6" ht="25.5" x14ac:dyDescent="0.25">
      <c r="A8184" s="73">
        <v>96535</v>
      </c>
      <c r="B8184" s="74" t="s">
        <v>7605</v>
      </c>
      <c r="C8184" s="73" t="s">
        <v>852</v>
      </c>
      <c r="D8184" s="75">
        <v>141.82</v>
      </c>
      <c r="E8184" s="75">
        <v>132.30000000000001</v>
      </c>
      <c r="F8184" s="73" t="s">
        <v>17</v>
      </c>
    </row>
    <row r="8185" spans="1:6" ht="25.5" x14ac:dyDescent="0.25">
      <c r="A8185" s="73">
        <v>96536</v>
      </c>
      <c r="B8185" s="74" t="s">
        <v>7606</v>
      </c>
      <c r="C8185" s="73" t="s">
        <v>852</v>
      </c>
      <c r="D8185" s="75">
        <v>70.61</v>
      </c>
      <c r="E8185" s="75">
        <v>66.650000000000006</v>
      </c>
      <c r="F8185" s="73" t="s">
        <v>17</v>
      </c>
    </row>
    <row r="8186" spans="1:6" ht="38.25" x14ac:dyDescent="0.25">
      <c r="A8186" s="73">
        <v>96537</v>
      </c>
      <c r="B8186" s="74" t="s">
        <v>7607</v>
      </c>
      <c r="C8186" s="73" t="s">
        <v>852</v>
      </c>
      <c r="D8186" s="75">
        <v>191.42</v>
      </c>
      <c r="E8186" s="75">
        <v>182.33</v>
      </c>
      <c r="F8186" s="73" t="s">
        <v>17</v>
      </c>
    </row>
    <row r="8187" spans="1:6" ht="38.25" x14ac:dyDescent="0.25">
      <c r="A8187" s="73">
        <v>96538</v>
      </c>
      <c r="B8187" s="74" t="s">
        <v>7608</v>
      </c>
      <c r="C8187" s="73" t="s">
        <v>852</v>
      </c>
      <c r="D8187" s="75">
        <v>260.93</v>
      </c>
      <c r="E8187" s="75">
        <v>245.6</v>
      </c>
      <c r="F8187" s="73" t="s">
        <v>17</v>
      </c>
    </row>
    <row r="8188" spans="1:6" ht="38.25" x14ac:dyDescent="0.25">
      <c r="A8188" s="73">
        <v>96539</v>
      </c>
      <c r="B8188" s="74" t="s">
        <v>7609</v>
      </c>
      <c r="C8188" s="73" t="s">
        <v>852</v>
      </c>
      <c r="D8188" s="75">
        <v>136.63999999999999</v>
      </c>
      <c r="E8188" s="75">
        <v>129.76</v>
      </c>
      <c r="F8188" s="73" t="s">
        <v>17</v>
      </c>
    </row>
    <row r="8189" spans="1:6" ht="38.25" x14ac:dyDescent="0.25">
      <c r="A8189" s="73">
        <v>96540</v>
      </c>
      <c r="B8189" s="74" t="s">
        <v>7610</v>
      </c>
      <c r="C8189" s="73" t="s">
        <v>852</v>
      </c>
      <c r="D8189" s="75">
        <v>136.47999999999999</v>
      </c>
      <c r="E8189" s="75">
        <v>128.82</v>
      </c>
      <c r="F8189" s="73" t="s">
        <v>17</v>
      </c>
    </row>
    <row r="8190" spans="1:6" ht="38.25" x14ac:dyDescent="0.25">
      <c r="A8190" s="73">
        <v>96541</v>
      </c>
      <c r="B8190" s="74" t="s">
        <v>7611</v>
      </c>
      <c r="C8190" s="73" t="s">
        <v>852</v>
      </c>
      <c r="D8190" s="75">
        <v>192.61</v>
      </c>
      <c r="E8190" s="75">
        <v>180.11</v>
      </c>
      <c r="F8190" s="73" t="s">
        <v>17</v>
      </c>
    </row>
    <row r="8191" spans="1:6" ht="38.25" x14ac:dyDescent="0.25">
      <c r="A8191" s="73">
        <v>96542</v>
      </c>
      <c r="B8191" s="74" t="s">
        <v>7612</v>
      </c>
      <c r="C8191" s="73" t="s">
        <v>852</v>
      </c>
      <c r="D8191" s="75">
        <v>102.34</v>
      </c>
      <c r="E8191" s="75">
        <v>96.23</v>
      </c>
      <c r="F8191" s="73" t="s">
        <v>17</v>
      </c>
    </row>
    <row r="8192" spans="1:6" ht="38.25" x14ac:dyDescent="0.25">
      <c r="A8192" s="73">
        <v>96559</v>
      </c>
      <c r="B8192" s="74" t="s">
        <v>7613</v>
      </c>
      <c r="C8192" s="73" t="s">
        <v>852</v>
      </c>
      <c r="D8192" s="75">
        <v>38.24</v>
      </c>
      <c r="E8192" s="75">
        <v>37.159999999999997</v>
      </c>
      <c r="F8192" s="73" t="s">
        <v>17</v>
      </c>
    </row>
    <row r="8193" spans="1:6" ht="38.25" x14ac:dyDescent="0.25">
      <c r="A8193" s="73">
        <v>96560</v>
      </c>
      <c r="B8193" s="74" t="s">
        <v>7614</v>
      </c>
      <c r="C8193" s="73" t="s">
        <v>852</v>
      </c>
      <c r="D8193" s="75">
        <v>36.28</v>
      </c>
      <c r="E8193" s="75">
        <v>34.72</v>
      </c>
      <c r="F8193" s="73" t="s">
        <v>17</v>
      </c>
    </row>
    <row r="8194" spans="1:6" ht="25.5" x14ac:dyDescent="0.25">
      <c r="A8194" s="73">
        <v>96617</v>
      </c>
      <c r="B8194" s="74" t="s">
        <v>7615</v>
      </c>
      <c r="C8194" s="73" t="s">
        <v>852</v>
      </c>
      <c r="D8194" s="75">
        <v>22.89</v>
      </c>
      <c r="E8194" s="75">
        <v>22.08</v>
      </c>
      <c r="F8194" s="73" t="s">
        <v>17</v>
      </c>
    </row>
    <row r="8195" spans="1:6" ht="25.5" x14ac:dyDescent="0.25">
      <c r="A8195" s="73">
        <v>96619</v>
      </c>
      <c r="B8195" s="74" t="s">
        <v>7616</v>
      </c>
      <c r="C8195" s="73" t="s">
        <v>852</v>
      </c>
      <c r="D8195" s="75">
        <v>45.78</v>
      </c>
      <c r="E8195" s="75">
        <v>44.21</v>
      </c>
      <c r="F8195" s="73" t="s">
        <v>17</v>
      </c>
    </row>
    <row r="8196" spans="1:6" ht="25.5" x14ac:dyDescent="0.25">
      <c r="A8196" s="73">
        <v>97039</v>
      </c>
      <c r="B8196" s="74" t="s">
        <v>7617</v>
      </c>
      <c r="C8196" s="73" t="s">
        <v>852</v>
      </c>
      <c r="D8196" s="75">
        <v>84.34</v>
      </c>
      <c r="E8196" s="75">
        <v>82.14</v>
      </c>
      <c r="F8196" s="73" t="s">
        <v>17</v>
      </c>
    </row>
    <row r="8197" spans="1:6" ht="25.5" x14ac:dyDescent="0.25">
      <c r="A8197" s="73">
        <v>97040</v>
      </c>
      <c r="B8197" s="74" t="s">
        <v>7618</v>
      </c>
      <c r="C8197" s="73" t="s">
        <v>852</v>
      </c>
      <c r="D8197" s="75">
        <v>19.82</v>
      </c>
      <c r="E8197" s="75">
        <v>18.62</v>
      </c>
      <c r="F8197" s="73" t="s">
        <v>17</v>
      </c>
    </row>
    <row r="8198" spans="1:6" ht="25.5" x14ac:dyDescent="0.25">
      <c r="A8198" s="73">
        <v>97041</v>
      </c>
      <c r="B8198" s="74" t="s">
        <v>7619</v>
      </c>
      <c r="C8198" s="73" t="s">
        <v>852</v>
      </c>
      <c r="D8198" s="75">
        <v>144.79</v>
      </c>
      <c r="E8198" s="75">
        <v>141.59</v>
      </c>
      <c r="F8198" s="73" t="s">
        <v>17</v>
      </c>
    </row>
    <row r="8199" spans="1:6" ht="25.5" x14ac:dyDescent="0.25">
      <c r="A8199" s="73">
        <v>97046</v>
      </c>
      <c r="B8199" s="74" t="s">
        <v>7620</v>
      </c>
      <c r="C8199" s="73" t="s">
        <v>852</v>
      </c>
      <c r="D8199" s="75">
        <v>0.33</v>
      </c>
      <c r="E8199" s="75">
        <v>0.32</v>
      </c>
      <c r="F8199" s="73" t="s">
        <v>17</v>
      </c>
    </row>
    <row r="8200" spans="1:6" ht="25.5" x14ac:dyDescent="0.25">
      <c r="A8200" s="73">
        <v>97047</v>
      </c>
      <c r="B8200" s="74" t="s">
        <v>7621</v>
      </c>
      <c r="C8200" s="73" t="s">
        <v>852</v>
      </c>
      <c r="D8200" s="75">
        <v>0.12</v>
      </c>
      <c r="E8200" s="75">
        <v>0.12</v>
      </c>
      <c r="F8200" s="73" t="s">
        <v>17</v>
      </c>
    </row>
    <row r="8201" spans="1:6" ht="25.5" x14ac:dyDescent="0.25">
      <c r="A8201" s="73">
        <v>97048</v>
      </c>
      <c r="B8201" s="74" t="s">
        <v>7622</v>
      </c>
      <c r="C8201" s="73" t="s">
        <v>852</v>
      </c>
      <c r="D8201" s="75">
        <v>0.09</v>
      </c>
      <c r="E8201" s="75">
        <v>0.09</v>
      </c>
      <c r="F8201" s="73" t="s">
        <v>17</v>
      </c>
    </row>
    <row r="8202" spans="1:6" x14ac:dyDescent="0.25">
      <c r="A8202" s="73">
        <v>97062</v>
      </c>
      <c r="B8202" s="74" t="s">
        <v>648</v>
      </c>
      <c r="C8202" s="73" t="s">
        <v>852</v>
      </c>
      <c r="D8202" s="75">
        <v>6.34</v>
      </c>
      <c r="E8202" s="75">
        <v>6.04</v>
      </c>
      <c r="F8202" s="73" t="s">
        <v>17</v>
      </c>
    </row>
    <row r="8203" spans="1:6" ht="38.25" x14ac:dyDescent="0.25">
      <c r="A8203" s="73">
        <v>97063</v>
      </c>
      <c r="B8203" s="74" t="s">
        <v>7623</v>
      </c>
      <c r="C8203" s="73" t="s">
        <v>852</v>
      </c>
      <c r="D8203" s="75">
        <v>19.89</v>
      </c>
      <c r="E8203" s="75">
        <v>18.239999999999998</v>
      </c>
      <c r="F8203" s="73" t="s">
        <v>17</v>
      </c>
    </row>
    <row r="8204" spans="1:6" ht="25.5" x14ac:dyDescent="0.25">
      <c r="A8204" s="73">
        <v>97066</v>
      </c>
      <c r="B8204" s="74" t="s">
        <v>7624</v>
      </c>
      <c r="C8204" s="73" t="s">
        <v>852</v>
      </c>
      <c r="D8204" s="75">
        <v>397.61</v>
      </c>
      <c r="E8204" s="75">
        <v>384.82</v>
      </c>
      <c r="F8204" s="73" t="s">
        <v>17</v>
      </c>
    </row>
    <row r="8205" spans="1:6" ht="38.25" x14ac:dyDescent="0.25">
      <c r="A8205" s="73">
        <v>97083</v>
      </c>
      <c r="B8205" s="74" t="s">
        <v>480</v>
      </c>
      <c r="C8205" s="73" t="s">
        <v>852</v>
      </c>
      <c r="D8205" s="75">
        <v>3.57</v>
      </c>
      <c r="E8205" s="75">
        <v>3.3</v>
      </c>
      <c r="F8205" s="73" t="s">
        <v>17</v>
      </c>
    </row>
    <row r="8206" spans="1:6" ht="38.25" x14ac:dyDescent="0.25">
      <c r="A8206" s="73">
        <v>97084</v>
      </c>
      <c r="B8206" s="74" t="s">
        <v>7625</v>
      </c>
      <c r="C8206" s="73" t="s">
        <v>852</v>
      </c>
      <c r="D8206" s="75">
        <v>0.75</v>
      </c>
      <c r="E8206" s="75">
        <v>0.68</v>
      </c>
      <c r="F8206" s="73" t="s">
        <v>17</v>
      </c>
    </row>
    <row r="8207" spans="1:6" ht="38.25" x14ac:dyDescent="0.25">
      <c r="A8207" s="73">
        <v>97086</v>
      </c>
      <c r="B8207" s="74" t="s">
        <v>7626</v>
      </c>
      <c r="C8207" s="73" t="s">
        <v>852</v>
      </c>
      <c r="D8207" s="75">
        <v>149.81</v>
      </c>
      <c r="E8207" s="75">
        <v>140.91</v>
      </c>
      <c r="F8207" s="73" t="s">
        <v>17</v>
      </c>
    </row>
    <row r="8208" spans="1:6" ht="25.5" x14ac:dyDescent="0.25">
      <c r="A8208" s="73">
        <v>97087</v>
      </c>
      <c r="B8208" s="74" t="s">
        <v>539</v>
      </c>
      <c r="C8208" s="73" t="s">
        <v>852</v>
      </c>
      <c r="D8208" s="75">
        <v>3.38</v>
      </c>
      <c r="E8208" s="75">
        <v>3.34</v>
      </c>
      <c r="F8208" s="73" t="s">
        <v>17</v>
      </c>
    </row>
    <row r="8209" spans="1:6" ht="25.5" x14ac:dyDescent="0.25">
      <c r="A8209" s="73">
        <v>97097</v>
      </c>
      <c r="B8209" s="74" t="s">
        <v>7627</v>
      </c>
      <c r="C8209" s="73" t="s">
        <v>852</v>
      </c>
      <c r="D8209" s="75">
        <v>34.49</v>
      </c>
      <c r="E8209" s="75">
        <v>34.26</v>
      </c>
      <c r="F8209" s="73" t="s">
        <v>17</v>
      </c>
    </row>
    <row r="8210" spans="1:6" ht="25.5" x14ac:dyDescent="0.25">
      <c r="A8210" s="73">
        <v>97101</v>
      </c>
      <c r="B8210" s="74" t="s">
        <v>7628</v>
      </c>
      <c r="C8210" s="73" t="s">
        <v>852</v>
      </c>
      <c r="D8210" s="75">
        <v>184.31</v>
      </c>
      <c r="E8210" s="75">
        <v>181.91</v>
      </c>
      <c r="F8210" s="73" t="s">
        <v>17</v>
      </c>
    </row>
    <row r="8211" spans="1:6" ht="25.5" x14ac:dyDescent="0.25">
      <c r="A8211" s="73">
        <v>97102</v>
      </c>
      <c r="B8211" s="74" t="s">
        <v>7629</v>
      </c>
      <c r="C8211" s="73" t="s">
        <v>852</v>
      </c>
      <c r="D8211" s="75">
        <v>230.27</v>
      </c>
      <c r="E8211" s="75">
        <v>227.59</v>
      </c>
      <c r="F8211" s="73" t="s">
        <v>17</v>
      </c>
    </row>
    <row r="8212" spans="1:6" ht="25.5" x14ac:dyDescent="0.25">
      <c r="A8212" s="73">
        <v>97103</v>
      </c>
      <c r="B8212" s="74" t="s">
        <v>7630</v>
      </c>
      <c r="C8212" s="73" t="s">
        <v>852</v>
      </c>
      <c r="D8212" s="75">
        <v>272.72000000000003</v>
      </c>
      <c r="E8212" s="75">
        <v>269.77</v>
      </c>
      <c r="F8212" s="73" t="s">
        <v>17</v>
      </c>
    </row>
    <row r="8213" spans="1:6" ht="25.5" x14ac:dyDescent="0.25">
      <c r="A8213" s="73">
        <v>97104</v>
      </c>
      <c r="B8213" s="74" t="s">
        <v>7631</v>
      </c>
      <c r="C8213" s="73" t="s">
        <v>852</v>
      </c>
      <c r="D8213" s="75">
        <v>139.07</v>
      </c>
      <c r="E8213" s="75">
        <v>137.59</v>
      </c>
      <c r="F8213" s="73" t="s">
        <v>17</v>
      </c>
    </row>
    <row r="8214" spans="1:6" ht="25.5" x14ac:dyDescent="0.25">
      <c r="A8214" s="73">
        <v>97105</v>
      </c>
      <c r="B8214" s="74" t="s">
        <v>7632</v>
      </c>
      <c r="C8214" s="73" t="s">
        <v>852</v>
      </c>
      <c r="D8214" s="75">
        <v>157.53</v>
      </c>
      <c r="E8214" s="75">
        <v>155.94</v>
      </c>
      <c r="F8214" s="73" t="s">
        <v>17</v>
      </c>
    </row>
    <row r="8215" spans="1:6" ht="25.5" x14ac:dyDescent="0.25">
      <c r="A8215" s="73">
        <v>97106</v>
      </c>
      <c r="B8215" s="74" t="s">
        <v>7633</v>
      </c>
      <c r="C8215" s="73" t="s">
        <v>852</v>
      </c>
      <c r="D8215" s="75">
        <v>174.92</v>
      </c>
      <c r="E8215" s="75">
        <v>173.23</v>
      </c>
      <c r="F8215" s="73" t="s">
        <v>17</v>
      </c>
    </row>
    <row r="8216" spans="1:6" ht="25.5" x14ac:dyDescent="0.25">
      <c r="A8216" s="73">
        <v>97107</v>
      </c>
      <c r="B8216" s="74" t="s">
        <v>7634</v>
      </c>
      <c r="C8216" s="73" t="s">
        <v>852</v>
      </c>
      <c r="D8216" s="75">
        <v>199.25</v>
      </c>
      <c r="E8216" s="75">
        <v>197.46</v>
      </c>
      <c r="F8216" s="73" t="s">
        <v>17</v>
      </c>
    </row>
    <row r="8217" spans="1:6" ht="25.5" x14ac:dyDescent="0.25">
      <c r="A8217" s="73">
        <v>97108</v>
      </c>
      <c r="B8217" s="74" t="s">
        <v>7635</v>
      </c>
      <c r="C8217" s="73" t="s">
        <v>852</v>
      </c>
      <c r="D8217" s="75">
        <v>226.03</v>
      </c>
      <c r="E8217" s="75">
        <v>224.14</v>
      </c>
      <c r="F8217" s="73" t="s">
        <v>17</v>
      </c>
    </row>
    <row r="8218" spans="1:6" ht="25.5" x14ac:dyDescent="0.25">
      <c r="A8218" s="73">
        <v>97109</v>
      </c>
      <c r="B8218" s="74" t="s">
        <v>7636</v>
      </c>
      <c r="C8218" s="73" t="s">
        <v>852</v>
      </c>
      <c r="D8218" s="75">
        <v>249.36</v>
      </c>
      <c r="E8218" s="75">
        <v>247.3</v>
      </c>
      <c r="F8218" s="73" t="s">
        <v>17</v>
      </c>
    </row>
    <row r="8219" spans="1:6" ht="25.5" x14ac:dyDescent="0.25">
      <c r="A8219" s="73">
        <v>97111</v>
      </c>
      <c r="B8219" s="74" t="s">
        <v>7637</v>
      </c>
      <c r="C8219" s="73" t="s">
        <v>852</v>
      </c>
      <c r="D8219" s="75">
        <v>215.09</v>
      </c>
      <c r="E8219" s="75">
        <v>213.44</v>
      </c>
      <c r="F8219" s="73" t="s">
        <v>17</v>
      </c>
    </row>
    <row r="8220" spans="1:6" ht="25.5" x14ac:dyDescent="0.25">
      <c r="A8220" s="73">
        <v>97112</v>
      </c>
      <c r="B8220" s="74" t="s">
        <v>7638</v>
      </c>
      <c r="C8220" s="73" t="s">
        <v>852</v>
      </c>
      <c r="D8220" s="75">
        <v>223.83</v>
      </c>
      <c r="E8220" s="75">
        <v>222.01</v>
      </c>
      <c r="F8220" s="73" t="s">
        <v>17</v>
      </c>
    </row>
    <row r="8221" spans="1:6" ht="25.5" x14ac:dyDescent="0.25">
      <c r="A8221" s="73">
        <v>97113</v>
      </c>
      <c r="B8221" s="74" t="s">
        <v>7639</v>
      </c>
      <c r="C8221" s="73" t="s">
        <v>852</v>
      </c>
      <c r="D8221" s="75">
        <v>3.37</v>
      </c>
      <c r="E8221" s="75">
        <v>3.35</v>
      </c>
      <c r="F8221" s="73" t="s">
        <v>17</v>
      </c>
    </row>
    <row r="8222" spans="1:6" ht="25.5" x14ac:dyDescent="0.25">
      <c r="A8222" s="73">
        <v>97631</v>
      </c>
      <c r="B8222" s="74" t="s">
        <v>7640</v>
      </c>
      <c r="C8222" s="73" t="s">
        <v>852</v>
      </c>
      <c r="D8222" s="75">
        <v>12.35</v>
      </c>
      <c r="E8222" s="75">
        <v>11.39</v>
      </c>
      <c r="F8222" s="73" t="s">
        <v>17</v>
      </c>
    </row>
    <row r="8223" spans="1:6" ht="25.5" x14ac:dyDescent="0.25">
      <c r="A8223" s="73">
        <v>97633</v>
      </c>
      <c r="B8223" s="74" t="s">
        <v>7641</v>
      </c>
      <c r="C8223" s="73" t="s">
        <v>852</v>
      </c>
      <c r="D8223" s="75">
        <v>25.13</v>
      </c>
      <c r="E8223" s="75">
        <v>23.15</v>
      </c>
      <c r="F8223" s="73" t="s">
        <v>17</v>
      </c>
    </row>
    <row r="8224" spans="1:6" ht="25.5" x14ac:dyDescent="0.25">
      <c r="A8224" s="73">
        <v>97634</v>
      </c>
      <c r="B8224" s="74" t="s">
        <v>7642</v>
      </c>
      <c r="C8224" s="73" t="s">
        <v>852</v>
      </c>
      <c r="D8224" s="75">
        <v>7.74</v>
      </c>
      <c r="E8224" s="75">
        <v>7.12</v>
      </c>
      <c r="F8224" s="73" t="s">
        <v>17</v>
      </c>
    </row>
    <row r="8225" spans="1:6" ht="25.5" x14ac:dyDescent="0.25">
      <c r="A8225" s="73">
        <v>97635</v>
      </c>
      <c r="B8225" s="74" t="s">
        <v>7643</v>
      </c>
      <c r="C8225" s="73" t="s">
        <v>852</v>
      </c>
      <c r="D8225" s="75">
        <v>16.32</v>
      </c>
      <c r="E8225" s="75">
        <v>15.08</v>
      </c>
      <c r="F8225" s="73" t="s">
        <v>17</v>
      </c>
    </row>
    <row r="8226" spans="1:6" ht="25.5" x14ac:dyDescent="0.25">
      <c r="A8226" s="73">
        <v>97636</v>
      </c>
      <c r="B8226" s="74" t="s">
        <v>67</v>
      </c>
      <c r="C8226" s="73" t="s">
        <v>852</v>
      </c>
      <c r="D8226" s="75">
        <v>23.87</v>
      </c>
      <c r="E8226" s="75">
        <v>22.77</v>
      </c>
      <c r="F8226" s="73" t="s">
        <v>17</v>
      </c>
    </row>
    <row r="8227" spans="1:6" ht="25.5" x14ac:dyDescent="0.25">
      <c r="A8227" s="73">
        <v>97637</v>
      </c>
      <c r="B8227" s="74" t="s">
        <v>7644</v>
      </c>
      <c r="C8227" s="73" t="s">
        <v>852</v>
      </c>
      <c r="D8227" s="75">
        <v>3.07</v>
      </c>
      <c r="E8227" s="75">
        <v>2.83</v>
      </c>
      <c r="F8227" s="73" t="s">
        <v>17</v>
      </c>
    </row>
    <row r="8228" spans="1:6" ht="25.5" x14ac:dyDescent="0.25">
      <c r="A8228" s="73">
        <v>97638</v>
      </c>
      <c r="B8228" s="74" t="s">
        <v>7645</v>
      </c>
      <c r="C8228" s="73" t="s">
        <v>852</v>
      </c>
      <c r="D8228" s="75">
        <v>8.93</v>
      </c>
      <c r="E8228" s="75">
        <v>8.23</v>
      </c>
      <c r="F8228" s="73" t="s">
        <v>17</v>
      </c>
    </row>
    <row r="8229" spans="1:6" ht="25.5" x14ac:dyDescent="0.25">
      <c r="A8229" s="73">
        <v>97639</v>
      </c>
      <c r="B8229" s="74" t="s">
        <v>7646</v>
      </c>
      <c r="C8229" s="73" t="s">
        <v>852</v>
      </c>
      <c r="D8229" s="75">
        <v>22.34</v>
      </c>
      <c r="E8229" s="75">
        <v>20.59</v>
      </c>
      <c r="F8229" s="73" t="s">
        <v>17</v>
      </c>
    </row>
    <row r="8230" spans="1:6" ht="25.5" x14ac:dyDescent="0.25">
      <c r="A8230" s="73">
        <v>97640</v>
      </c>
      <c r="B8230" s="74" t="s">
        <v>7647</v>
      </c>
      <c r="C8230" s="73" t="s">
        <v>852</v>
      </c>
      <c r="D8230" s="75">
        <v>2.08</v>
      </c>
      <c r="E8230" s="75">
        <v>1.92</v>
      </c>
      <c r="F8230" s="73" t="s">
        <v>17</v>
      </c>
    </row>
    <row r="8231" spans="1:6" ht="25.5" x14ac:dyDescent="0.25">
      <c r="A8231" s="73">
        <v>97641</v>
      </c>
      <c r="B8231" s="74" t="s">
        <v>7648</v>
      </c>
      <c r="C8231" s="73" t="s">
        <v>852</v>
      </c>
      <c r="D8231" s="75">
        <v>3.21</v>
      </c>
      <c r="E8231" s="75">
        <v>2.95</v>
      </c>
      <c r="F8231" s="73" t="s">
        <v>17</v>
      </c>
    </row>
    <row r="8232" spans="1:6" ht="25.5" x14ac:dyDescent="0.25">
      <c r="A8232" s="73">
        <v>97642</v>
      </c>
      <c r="B8232" s="74" t="s">
        <v>7649</v>
      </c>
      <c r="C8232" s="73" t="s">
        <v>852</v>
      </c>
      <c r="D8232" s="75">
        <v>2.98</v>
      </c>
      <c r="E8232" s="75">
        <v>2.75</v>
      </c>
      <c r="F8232" s="73" t="s">
        <v>17</v>
      </c>
    </row>
    <row r="8233" spans="1:6" ht="25.5" x14ac:dyDescent="0.25">
      <c r="A8233" s="73">
        <v>97643</v>
      </c>
      <c r="B8233" s="74" t="s">
        <v>7650</v>
      </c>
      <c r="C8233" s="73" t="s">
        <v>852</v>
      </c>
      <c r="D8233" s="75">
        <v>27.38</v>
      </c>
      <c r="E8233" s="75">
        <v>25.23</v>
      </c>
      <c r="F8233" s="73" t="s">
        <v>17</v>
      </c>
    </row>
    <row r="8234" spans="1:6" ht="25.5" x14ac:dyDescent="0.25">
      <c r="A8234" s="73">
        <v>97644</v>
      </c>
      <c r="B8234" s="74" t="s">
        <v>7651</v>
      </c>
      <c r="C8234" s="73" t="s">
        <v>852</v>
      </c>
      <c r="D8234" s="75">
        <v>10.35</v>
      </c>
      <c r="E8234" s="75">
        <v>9.5299999999999994</v>
      </c>
      <c r="F8234" s="73" t="s">
        <v>17</v>
      </c>
    </row>
    <row r="8235" spans="1:6" ht="25.5" x14ac:dyDescent="0.25">
      <c r="A8235" s="73">
        <v>97645</v>
      </c>
      <c r="B8235" s="74" t="s">
        <v>7652</v>
      </c>
      <c r="C8235" s="73" t="s">
        <v>852</v>
      </c>
      <c r="D8235" s="75">
        <v>26.72</v>
      </c>
      <c r="E8235" s="75">
        <v>24.62</v>
      </c>
      <c r="F8235" s="73" t="s">
        <v>17</v>
      </c>
    </row>
    <row r="8236" spans="1:6" ht="25.5" x14ac:dyDescent="0.25">
      <c r="A8236" s="73">
        <v>97647</v>
      </c>
      <c r="B8236" s="74" t="s">
        <v>7653</v>
      </c>
      <c r="C8236" s="73" t="s">
        <v>852</v>
      </c>
      <c r="D8236" s="75">
        <v>3.85</v>
      </c>
      <c r="E8236" s="75">
        <v>3.54</v>
      </c>
      <c r="F8236" s="73" t="s">
        <v>17</v>
      </c>
    </row>
    <row r="8237" spans="1:6" ht="25.5" x14ac:dyDescent="0.25">
      <c r="A8237" s="73">
        <v>97648</v>
      </c>
      <c r="B8237" s="74" t="s">
        <v>7654</v>
      </c>
      <c r="C8237" s="73" t="s">
        <v>852</v>
      </c>
      <c r="D8237" s="75">
        <v>2.21</v>
      </c>
      <c r="E8237" s="75">
        <v>2.0299999999999998</v>
      </c>
      <c r="F8237" s="73" t="s">
        <v>17</v>
      </c>
    </row>
    <row r="8238" spans="1:6" ht="25.5" x14ac:dyDescent="0.25">
      <c r="A8238" s="73">
        <v>97649</v>
      </c>
      <c r="B8238" s="74" t="s">
        <v>7655</v>
      </c>
      <c r="C8238" s="73" t="s">
        <v>852</v>
      </c>
      <c r="D8238" s="75">
        <v>4.8600000000000003</v>
      </c>
      <c r="E8238" s="75">
        <v>4.53</v>
      </c>
      <c r="F8238" s="73" t="s">
        <v>17</v>
      </c>
    </row>
    <row r="8239" spans="1:6" ht="25.5" x14ac:dyDescent="0.25">
      <c r="A8239" s="73">
        <v>97650</v>
      </c>
      <c r="B8239" s="74" t="s">
        <v>7656</v>
      </c>
      <c r="C8239" s="73" t="s">
        <v>852</v>
      </c>
      <c r="D8239" s="75">
        <v>8.3000000000000007</v>
      </c>
      <c r="E8239" s="75">
        <v>7.65</v>
      </c>
      <c r="F8239" s="73" t="s">
        <v>17</v>
      </c>
    </row>
    <row r="8240" spans="1:6" ht="25.5" x14ac:dyDescent="0.25">
      <c r="A8240" s="73">
        <v>97655</v>
      </c>
      <c r="B8240" s="74" t="s">
        <v>7657</v>
      </c>
      <c r="C8240" s="73" t="s">
        <v>852</v>
      </c>
      <c r="D8240" s="75">
        <v>34.119999999999997</v>
      </c>
      <c r="E8240" s="75">
        <v>32.64</v>
      </c>
      <c r="F8240" s="73" t="s">
        <v>17</v>
      </c>
    </row>
    <row r="8241" spans="1:6" x14ac:dyDescent="0.25">
      <c r="A8241" s="73">
        <v>98397</v>
      </c>
      <c r="B8241" s="74" t="s">
        <v>7658</v>
      </c>
      <c r="C8241" s="73" t="s">
        <v>852</v>
      </c>
      <c r="D8241" s="75">
        <v>14.45</v>
      </c>
      <c r="E8241" s="75">
        <v>13.75</v>
      </c>
      <c r="F8241" s="73" t="s">
        <v>17</v>
      </c>
    </row>
    <row r="8242" spans="1:6" ht="25.5" x14ac:dyDescent="0.25">
      <c r="A8242" s="73">
        <v>98441</v>
      </c>
      <c r="B8242" s="74" t="s">
        <v>7659</v>
      </c>
      <c r="C8242" s="73" t="s">
        <v>852</v>
      </c>
      <c r="D8242" s="75">
        <v>98.55</v>
      </c>
      <c r="E8242" s="75">
        <v>95.02</v>
      </c>
      <c r="F8242" s="73" t="s">
        <v>17</v>
      </c>
    </row>
    <row r="8243" spans="1:6" ht="25.5" x14ac:dyDescent="0.25">
      <c r="A8243" s="73">
        <v>98443</v>
      </c>
      <c r="B8243" s="74" t="s">
        <v>7660</v>
      </c>
      <c r="C8243" s="73" t="s">
        <v>852</v>
      </c>
      <c r="D8243" s="75">
        <v>76.34</v>
      </c>
      <c r="E8243" s="75">
        <v>74.42</v>
      </c>
      <c r="F8243" s="73" t="s">
        <v>17</v>
      </c>
    </row>
    <row r="8244" spans="1:6" ht="38.25" x14ac:dyDescent="0.25">
      <c r="A8244" s="73">
        <v>98445</v>
      </c>
      <c r="B8244" s="74" t="s">
        <v>7661</v>
      </c>
      <c r="C8244" s="73" t="s">
        <v>852</v>
      </c>
      <c r="D8244" s="75">
        <v>115.69</v>
      </c>
      <c r="E8244" s="75">
        <v>111.22</v>
      </c>
      <c r="F8244" s="73" t="s">
        <v>17</v>
      </c>
    </row>
    <row r="8245" spans="1:6" ht="38.25" x14ac:dyDescent="0.25">
      <c r="A8245" s="73">
        <v>98446</v>
      </c>
      <c r="B8245" s="74" t="s">
        <v>7662</v>
      </c>
      <c r="C8245" s="73" t="s">
        <v>852</v>
      </c>
      <c r="D8245" s="75">
        <v>147.62</v>
      </c>
      <c r="E8245" s="75">
        <v>141.19999999999999</v>
      </c>
      <c r="F8245" s="73" t="s">
        <v>17</v>
      </c>
    </row>
    <row r="8246" spans="1:6" ht="38.25" x14ac:dyDescent="0.25">
      <c r="A8246" s="73">
        <v>98447</v>
      </c>
      <c r="B8246" s="74" t="s">
        <v>7663</v>
      </c>
      <c r="C8246" s="73" t="s">
        <v>852</v>
      </c>
      <c r="D8246" s="75">
        <v>89.7</v>
      </c>
      <c r="E8246" s="75">
        <v>87.14</v>
      </c>
      <c r="F8246" s="73" t="s">
        <v>17</v>
      </c>
    </row>
    <row r="8247" spans="1:6" ht="38.25" x14ac:dyDescent="0.25">
      <c r="A8247" s="73">
        <v>98448</v>
      </c>
      <c r="B8247" s="74" t="s">
        <v>7664</v>
      </c>
      <c r="C8247" s="73" t="s">
        <v>852</v>
      </c>
      <c r="D8247" s="75">
        <v>114.94</v>
      </c>
      <c r="E8247" s="75">
        <v>110.99</v>
      </c>
      <c r="F8247" s="73" t="s">
        <v>17</v>
      </c>
    </row>
    <row r="8248" spans="1:6" ht="25.5" x14ac:dyDescent="0.25">
      <c r="A8248" s="73">
        <v>98449</v>
      </c>
      <c r="B8248" s="74" t="s">
        <v>7665</v>
      </c>
      <c r="C8248" s="73" t="s">
        <v>852</v>
      </c>
      <c r="D8248" s="75">
        <v>138.96</v>
      </c>
      <c r="E8248" s="75">
        <v>135.02000000000001</v>
      </c>
      <c r="F8248" s="73" t="s">
        <v>17</v>
      </c>
    </row>
    <row r="8249" spans="1:6" ht="25.5" x14ac:dyDescent="0.25">
      <c r="A8249" s="73">
        <v>98451</v>
      </c>
      <c r="B8249" s="74" t="s">
        <v>7666</v>
      </c>
      <c r="C8249" s="73" t="s">
        <v>852</v>
      </c>
      <c r="D8249" s="75">
        <v>113.72</v>
      </c>
      <c r="E8249" s="75">
        <v>111.64</v>
      </c>
      <c r="F8249" s="73" t="s">
        <v>17</v>
      </c>
    </row>
    <row r="8250" spans="1:6" ht="38.25" x14ac:dyDescent="0.25">
      <c r="A8250" s="73">
        <v>98453</v>
      </c>
      <c r="B8250" s="74" t="s">
        <v>7667</v>
      </c>
      <c r="C8250" s="73" t="s">
        <v>852</v>
      </c>
      <c r="D8250" s="75">
        <v>160.41</v>
      </c>
      <c r="E8250" s="75">
        <v>155.19999999999999</v>
      </c>
      <c r="F8250" s="73" t="s">
        <v>17</v>
      </c>
    </row>
    <row r="8251" spans="1:6" ht="38.25" x14ac:dyDescent="0.25">
      <c r="A8251" s="73">
        <v>98454</v>
      </c>
      <c r="B8251" s="74" t="s">
        <v>7668</v>
      </c>
      <c r="C8251" s="73" t="s">
        <v>852</v>
      </c>
      <c r="D8251" s="75">
        <v>200.63</v>
      </c>
      <c r="E8251" s="75">
        <v>192.82</v>
      </c>
      <c r="F8251" s="73" t="s">
        <v>17</v>
      </c>
    </row>
    <row r="8252" spans="1:6" ht="38.25" x14ac:dyDescent="0.25">
      <c r="A8252" s="73">
        <v>98455</v>
      </c>
      <c r="B8252" s="74" t="s">
        <v>7669</v>
      </c>
      <c r="C8252" s="73" t="s">
        <v>852</v>
      </c>
      <c r="D8252" s="75">
        <v>130.54</v>
      </c>
      <c r="E8252" s="75">
        <v>127.56</v>
      </c>
      <c r="F8252" s="73" t="s">
        <v>17</v>
      </c>
    </row>
    <row r="8253" spans="1:6" ht="38.25" x14ac:dyDescent="0.25">
      <c r="A8253" s="73">
        <v>98456</v>
      </c>
      <c r="B8253" s="74" t="s">
        <v>7670</v>
      </c>
      <c r="C8253" s="73" t="s">
        <v>852</v>
      </c>
      <c r="D8253" s="75">
        <v>164.5</v>
      </c>
      <c r="E8253" s="75">
        <v>159.44</v>
      </c>
      <c r="F8253" s="73" t="s">
        <v>17</v>
      </c>
    </row>
    <row r="8254" spans="1:6" x14ac:dyDescent="0.25">
      <c r="A8254" s="73">
        <v>98458</v>
      </c>
      <c r="B8254" s="74" t="s">
        <v>7671</v>
      </c>
      <c r="C8254" s="73" t="s">
        <v>852</v>
      </c>
      <c r="D8254" s="75">
        <v>98.49</v>
      </c>
      <c r="E8254" s="75">
        <v>95.24</v>
      </c>
      <c r="F8254" s="73" t="s">
        <v>17</v>
      </c>
    </row>
    <row r="8255" spans="1:6" x14ac:dyDescent="0.25">
      <c r="A8255" s="73">
        <v>98459</v>
      </c>
      <c r="B8255" s="74" t="s">
        <v>7672</v>
      </c>
      <c r="C8255" s="73" t="s">
        <v>852</v>
      </c>
      <c r="D8255" s="75">
        <v>81.569999999999993</v>
      </c>
      <c r="E8255" s="75">
        <v>78.53</v>
      </c>
      <c r="F8255" s="73" t="s">
        <v>17</v>
      </c>
    </row>
    <row r="8256" spans="1:6" ht="25.5" x14ac:dyDescent="0.25">
      <c r="A8256" s="73">
        <v>98460</v>
      </c>
      <c r="B8256" s="74" t="s">
        <v>7673</v>
      </c>
      <c r="C8256" s="73" t="s">
        <v>852</v>
      </c>
      <c r="D8256" s="75">
        <v>69.03</v>
      </c>
      <c r="E8256" s="75">
        <v>66.64</v>
      </c>
      <c r="F8256" s="73" t="s">
        <v>17</v>
      </c>
    </row>
    <row r="8257" spans="1:6" x14ac:dyDescent="0.25">
      <c r="A8257" s="73">
        <v>98503</v>
      </c>
      <c r="B8257" s="74" t="s">
        <v>7674</v>
      </c>
      <c r="C8257" s="73" t="s">
        <v>852</v>
      </c>
      <c r="D8257" s="75">
        <v>21.69</v>
      </c>
      <c r="E8257" s="75">
        <v>21.33</v>
      </c>
      <c r="F8257" s="73" t="s">
        <v>17</v>
      </c>
    </row>
    <row r="8258" spans="1:6" x14ac:dyDescent="0.25">
      <c r="A8258" s="73">
        <v>98504</v>
      </c>
      <c r="B8258" s="74" t="s">
        <v>7675</v>
      </c>
      <c r="C8258" s="73" t="s">
        <v>852</v>
      </c>
      <c r="D8258" s="75">
        <v>13.21</v>
      </c>
      <c r="E8258" s="75">
        <v>12.91</v>
      </c>
      <c r="F8258" s="73" t="s">
        <v>17</v>
      </c>
    </row>
    <row r="8259" spans="1:6" x14ac:dyDescent="0.25">
      <c r="A8259" s="73">
        <v>98505</v>
      </c>
      <c r="B8259" s="74" t="s">
        <v>7676</v>
      </c>
      <c r="C8259" s="73" t="s">
        <v>852</v>
      </c>
      <c r="D8259" s="75">
        <v>94.57</v>
      </c>
      <c r="E8259" s="75">
        <v>94.03</v>
      </c>
      <c r="F8259" s="73" t="s">
        <v>17</v>
      </c>
    </row>
    <row r="8260" spans="1:6" x14ac:dyDescent="0.25">
      <c r="A8260" s="73">
        <v>98519</v>
      </c>
      <c r="B8260" s="74" t="s">
        <v>7677</v>
      </c>
      <c r="C8260" s="73" t="s">
        <v>852</v>
      </c>
      <c r="D8260" s="75">
        <v>3.9</v>
      </c>
      <c r="E8260" s="75">
        <v>3.6</v>
      </c>
      <c r="F8260" s="73" t="s">
        <v>17</v>
      </c>
    </row>
    <row r="8261" spans="1:6" x14ac:dyDescent="0.25">
      <c r="A8261" s="73">
        <v>98520</v>
      </c>
      <c r="B8261" s="74" t="s">
        <v>7678</v>
      </c>
      <c r="C8261" s="73" t="s">
        <v>852</v>
      </c>
      <c r="D8261" s="75">
        <v>5.99</v>
      </c>
      <c r="E8261" s="75">
        <v>5.87</v>
      </c>
      <c r="F8261" s="73" t="s">
        <v>17</v>
      </c>
    </row>
    <row r="8262" spans="1:6" x14ac:dyDescent="0.25">
      <c r="A8262" s="73">
        <v>98521</v>
      </c>
      <c r="B8262" s="74" t="s">
        <v>7679</v>
      </c>
      <c r="C8262" s="73" t="s">
        <v>852</v>
      </c>
      <c r="D8262" s="75">
        <v>0.36</v>
      </c>
      <c r="E8262" s="75">
        <v>0.33</v>
      </c>
      <c r="F8262" s="73" t="s">
        <v>17</v>
      </c>
    </row>
    <row r="8263" spans="1:6" x14ac:dyDescent="0.25">
      <c r="A8263" s="73">
        <v>98524</v>
      </c>
      <c r="B8263" s="74" t="s">
        <v>7680</v>
      </c>
      <c r="C8263" s="73" t="s">
        <v>852</v>
      </c>
      <c r="D8263" s="75">
        <v>4.82</v>
      </c>
      <c r="E8263" s="75">
        <v>4.46</v>
      </c>
      <c r="F8263" s="73" t="s">
        <v>17</v>
      </c>
    </row>
    <row r="8264" spans="1:6" ht="38.25" x14ac:dyDescent="0.25">
      <c r="A8264" s="73">
        <v>98525</v>
      </c>
      <c r="B8264" s="74" t="s">
        <v>71</v>
      </c>
      <c r="C8264" s="73" t="s">
        <v>852</v>
      </c>
      <c r="D8264" s="75">
        <v>0.72</v>
      </c>
      <c r="E8264" s="75">
        <v>0.68</v>
      </c>
      <c r="F8264" s="73" t="s">
        <v>17</v>
      </c>
    </row>
    <row r="8265" spans="1:6" ht="25.5" x14ac:dyDescent="0.25">
      <c r="A8265" s="73">
        <v>98546</v>
      </c>
      <c r="B8265" s="74" t="s">
        <v>678</v>
      </c>
      <c r="C8265" s="73" t="s">
        <v>852</v>
      </c>
      <c r="D8265" s="75">
        <v>113.8</v>
      </c>
      <c r="E8265" s="75">
        <v>110.92</v>
      </c>
      <c r="F8265" s="73" t="s">
        <v>17</v>
      </c>
    </row>
    <row r="8266" spans="1:6" ht="38.25" x14ac:dyDescent="0.25">
      <c r="A8266" s="73">
        <v>98547</v>
      </c>
      <c r="B8266" s="74" t="s">
        <v>7681</v>
      </c>
      <c r="C8266" s="73" t="s">
        <v>852</v>
      </c>
      <c r="D8266" s="75">
        <v>190.25</v>
      </c>
      <c r="E8266" s="75">
        <v>185.66</v>
      </c>
      <c r="F8266" s="73" t="s">
        <v>17</v>
      </c>
    </row>
    <row r="8267" spans="1:6" ht="25.5" x14ac:dyDescent="0.25">
      <c r="A8267" s="73">
        <v>98553</v>
      </c>
      <c r="B8267" s="74" t="s">
        <v>7682</v>
      </c>
      <c r="C8267" s="73" t="s">
        <v>852</v>
      </c>
      <c r="D8267" s="75">
        <v>171.3</v>
      </c>
      <c r="E8267" s="75">
        <v>169.76</v>
      </c>
      <c r="F8267" s="73" t="s">
        <v>17</v>
      </c>
    </row>
    <row r="8268" spans="1:6" ht="25.5" x14ac:dyDescent="0.25">
      <c r="A8268" s="73">
        <v>98554</v>
      </c>
      <c r="B8268" s="74" t="s">
        <v>7683</v>
      </c>
      <c r="C8268" s="73" t="s">
        <v>852</v>
      </c>
      <c r="D8268" s="75">
        <v>46.07</v>
      </c>
      <c r="E8268" s="75">
        <v>44.32</v>
      </c>
      <c r="F8268" s="73" t="s">
        <v>17</v>
      </c>
    </row>
    <row r="8269" spans="1:6" ht="25.5" x14ac:dyDescent="0.25">
      <c r="A8269" s="73">
        <v>98555</v>
      </c>
      <c r="B8269" s="74" t="s">
        <v>7684</v>
      </c>
      <c r="C8269" s="73" t="s">
        <v>852</v>
      </c>
      <c r="D8269" s="75">
        <v>32.65</v>
      </c>
      <c r="E8269" s="75">
        <v>30.79</v>
      </c>
      <c r="F8269" s="73" t="s">
        <v>17</v>
      </c>
    </row>
    <row r="8270" spans="1:6" ht="38.25" x14ac:dyDescent="0.25">
      <c r="A8270" s="73">
        <v>98556</v>
      </c>
      <c r="B8270" s="74" t="s">
        <v>7685</v>
      </c>
      <c r="C8270" s="73" t="s">
        <v>852</v>
      </c>
      <c r="D8270" s="75">
        <v>58.73</v>
      </c>
      <c r="E8270" s="75">
        <v>55.68</v>
      </c>
      <c r="F8270" s="73" t="s">
        <v>17</v>
      </c>
    </row>
    <row r="8271" spans="1:6" ht="25.5" x14ac:dyDescent="0.25">
      <c r="A8271" s="73">
        <v>98557</v>
      </c>
      <c r="B8271" s="74" t="s">
        <v>7686</v>
      </c>
      <c r="C8271" s="73" t="s">
        <v>852</v>
      </c>
      <c r="D8271" s="75">
        <v>40.96</v>
      </c>
      <c r="E8271" s="75">
        <v>39.630000000000003</v>
      </c>
      <c r="F8271" s="73" t="s">
        <v>17</v>
      </c>
    </row>
    <row r="8272" spans="1:6" ht="25.5" x14ac:dyDescent="0.25">
      <c r="A8272" s="73">
        <v>98562</v>
      </c>
      <c r="B8272" s="74" t="s">
        <v>7687</v>
      </c>
      <c r="C8272" s="73" t="s">
        <v>852</v>
      </c>
      <c r="D8272" s="75">
        <v>54.42</v>
      </c>
      <c r="E8272" s="75">
        <v>51.23</v>
      </c>
      <c r="F8272" s="73" t="s">
        <v>17</v>
      </c>
    </row>
    <row r="8273" spans="1:6" ht="25.5" x14ac:dyDescent="0.25">
      <c r="A8273" s="73">
        <v>98563</v>
      </c>
      <c r="B8273" s="74" t="s">
        <v>7688</v>
      </c>
      <c r="C8273" s="73" t="s">
        <v>852</v>
      </c>
      <c r="D8273" s="75">
        <v>41.05</v>
      </c>
      <c r="E8273" s="75">
        <v>39.19</v>
      </c>
      <c r="F8273" s="73" t="s">
        <v>17</v>
      </c>
    </row>
    <row r="8274" spans="1:6" ht="25.5" x14ac:dyDescent="0.25">
      <c r="A8274" s="73">
        <v>98564</v>
      </c>
      <c r="B8274" s="74" t="s">
        <v>7689</v>
      </c>
      <c r="C8274" s="73" t="s">
        <v>852</v>
      </c>
      <c r="D8274" s="75">
        <v>53.13</v>
      </c>
      <c r="E8274" s="75">
        <v>51.09</v>
      </c>
      <c r="F8274" s="73" t="s">
        <v>17</v>
      </c>
    </row>
    <row r="8275" spans="1:6" ht="25.5" x14ac:dyDescent="0.25">
      <c r="A8275" s="73">
        <v>98565</v>
      </c>
      <c r="B8275" s="74" t="s">
        <v>7690</v>
      </c>
      <c r="C8275" s="73" t="s">
        <v>852</v>
      </c>
      <c r="D8275" s="75">
        <v>58.72</v>
      </c>
      <c r="E8275" s="75">
        <v>55.94</v>
      </c>
      <c r="F8275" s="73" t="s">
        <v>17</v>
      </c>
    </row>
    <row r="8276" spans="1:6" ht="25.5" x14ac:dyDescent="0.25">
      <c r="A8276" s="73">
        <v>98566</v>
      </c>
      <c r="B8276" s="74" t="s">
        <v>7691</v>
      </c>
      <c r="C8276" s="73" t="s">
        <v>852</v>
      </c>
      <c r="D8276" s="75">
        <v>70.8</v>
      </c>
      <c r="E8276" s="75">
        <v>67.849999999999994</v>
      </c>
      <c r="F8276" s="73" t="s">
        <v>17</v>
      </c>
    </row>
    <row r="8277" spans="1:6" ht="25.5" x14ac:dyDescent="0.25">
      <c r="A8277" s="73">
        <v>98567</v>
      </c>
      <c r="B8277" s="74" t="s">
        <v>7692</v>
      </c>
      <c r="C8277" s="73" t="s">
        <v>852</v>
      </c>
      <c r="D8277" s="75">
        <v>75.48</v>
      </c>
      <c r="E8277" s="75">
        <v>71.819999999999993</v>
      </c>
      <c r="F8277" s="73" t="s">
        <v>17</v>
      </c>
    </row>
    <row r="8278" spans="1:6" ht="25.5" x14ac:dyDescent="0.25">
      <c r="A8278" s="73">
        <v>98568</v>
      </c>
      <c r="B8278" s="74" t="s">
        <v>7693</v>
      </c>
      <c r="C8278" s="73" t="s">
        <v>852</v>
      </c>
      <c r="D8278" s="75">
        <v>87.57</v>
      </c>
      <c r="E8278" s="75">
        <v>83.72</v>
      </c>
      <c r="F8278" s="73" t="s">
        <v>17</v>
      </c>
    </row>
    <row r="8279" spans="1:6" ht="25.5" x14ac:dyDescent="0.25">
      <c r="A8279" s="73">
        <v>98569</v>
      </c>
      <c r="B8279" s="74" t="s">
        <v>7694</v>
      </c>
      <c r="C8279" s="73" t="s">
        <v>852</v>
      </c>
      <c r="D8279" s="75">
        <v>93.15</v>
      </c>
      <c r="E8279" s="75">
        <v>88.58</v>
      </c>
      <c r="F8279" s="73" t="s">
        <v>17</v>
      </c>
    </row>
    <row r="8280" spans="1:6" ht="25.5" x14ac:dyDescent="0.25">
      <c r="A8280" s="73">
        <v>98570</v>
      </c>
      <c r="B8280" s="74" t="s">
        <v>7695</v>
      </c>
      <c r="C8280" s="73" t="s">
        <v>852</v>
      </c>
      <c r="D8280" s="75">
        <v>105.24</v>
      </c>
      <c r="E8280" s="75">
        <v>100.48</v>
      </c>
      <c r="F8280" s="73" t="s">
        <v>17</v>
      </c>
    </row>
    <row r="8281" spans="1:6" ht="25.5" x14ac:dyDescent="0.25">
      <c r="A8281" s="73">
        <v>98571</v>
      </c>
      <c r="B8281" s="74" t="s">
        <v>7696</v>
      </c>
      <c r="C8281" s="73" t="s">
        <v>852</v>
      </c>
      <c r="D8281" s="75">
        <v>48.04</v>
      </c>
      <c r="E8281" s="75">
        <v>46.04</v>
      </c>
      <c r="F8281" s="73" t="s">
        <v>17</v>
      </c>
    </row>
    <row r="8282" spans="1:6" ht="25.5" x14ac:dyDescent="0.25">
      <c r="A8282" s="73">
        <v>98572</v>
      </c>
      <c r="B8282" s="74" t="s">
        <v>7697</v>
      </c>
      <c r="C8282" s="73" t="s">
        <v>852</v>
      </c>
      <c r="D8282" s="75">
        <v>59.06</v>
      </c>
      <c r="E8282" s="75">
        <v>56.57</v>
      </c>
      <c r="F8282" s="73" t="s">
        <v>17</v>
      </c>
    </row>
    <row r="8283" spans="1:6" ht="25.5" x14ac:dyDescent="0.25">
      <c r="A8283" s="73">
        <v>98573</v>
      </c>
      <c r="B8283" s="74" t="s">
        <v>7698</v>
      </c>
      <c r="C8283" s="73" t="s">
        <v>852</v>
      </c>
      <c r="D8283" s="75">
        <v>70.510000000000005</v>
      </c>
      <c r="E8283" s="75">
        <v>67.88</v>
      </c>
      <c r="F8283" s="73" t="s">
        <v>17</v>
      </c>
    </row>
    <row r="8284" spans="1:6" ht="25.5" x14ac:dyDescent="0.25">
      <c r="A8284" s="73">
        <v>98616</v>
      </c>
      <c r="B8284" s="74" t="s">
        <v>31543</v>
      </c>
      <c r="C8284" s="73" t="s">
        <v>852</v>
      </c>
      <c r="D8284" s="75">
        <v>265.29000000000002</v>
      </c>
      <c r="E8284" s="75">
        <v>261.61</v>
      </c>
      <c r="F8284" s="73" t="s">
        <v>17</v>
      </c>
    </row>
    <row r="8285" spans="1:6" ht="25.5" x14ac:dyDescent="0.25">
      <c r="A8285" s="73">
        <v>98619</v>
      </c>
      <c r="B8285" s="74" t="s">
        <v>31544</v>
      </c>
      <c r="C8285" s="73" t="s">
        <v>852</v>
      </c>
      <c r="D8285" s="75">
        <v>288.86</v>
      </c>
      <c r="E8285" s="75">
        <v>285.69</v>
      </c>
      <c r="F8285" s="73" t="s">
        <v>17</v>
      </c>
    </row>
    <row r="8286" spans="1:6" ht="25.5" x14ac:dyDescent="0.25">
      <c r="A8286" s="73">
        <v>98622</v>
      </c>
      <c r="B8286" s="74" t="s">
        <v>31545</v>
      </c>
      <c r="C8286" s="73" t="s">
        <v>852</v>
      </c>
      <c r="D8286" s="75">
        <v>445.25</v>
      </c>
      <c r="E8286" s="75">
        <v>440.47</v>
      </c>
      <c r="F8286" s="73" t="s">
        <v>17</v>
      </c>
    </row>
    <row r="8287" spans="1:6" ht="25.5" x14ac:dyDescent="0.25">
      <c r="A8287" s="73">
        <v>98625</v>
      </c>
      <c r="B8287" s="74" t="s">
        <v>31546</v>
      </c>
      <c r="C8287" s="73" t="s">
        <v>852</v>
      </c>
      <c r="D8287" s="75">
        <v>467.13</v>
      </c>
      <c r="E8287" s="75">
        <v>463.62</v>
      </c>
      <c r="F8287" s="73" t="s">
        <v>17</v>
      </c>
    </row>
    <row r="8288" spans="1:6" x14ac:dyDescent="0.25">
      <c r="A8288" s="73">
        <v>98671</v>
      </c>
      <c r="B8288" s="74" t="s">
        <v>7699</v>
      </c>
      <c r="C8288" s="73" t="s">
        <v>852</v>
      </c>
      <c r="D8288" s="75">
        <v>348.15</v>
      </c>
      <c r="E8288" s="75">
        <v>343.87</v>
      </c>
      <c r="F8288" s="73" t="s">
        <v>17</v>
      </c>
    </row>
    <row r="8289" spans="1:6" x14ac:dyDescent="0.25">
      <c r="A8289" s="73">
        <v>98672</v>
      </c>
      <c r="B8289" s="74" t="s">
        <v>7700</v>
      </c>
      <c r="C8289" s="73" t="s">
        <v>852</v>
      </c>
      <c r="D8289" s="75">
        <v>447</v>
      </c>
      <c r="E8289" s="75">
        <v>442.72</v>
      </c>
      <c r="F8289" s="73" t="s">
        <v>17</v>
      </c>
    </row>
    <row r="8290" spans="1:6" ht="25.5" x14ac:dyDescent="0.25">
      <c r="A8290" s="73">
        <v>98678</v>
      </c>
      <c r="B8290" s="74" t="s">
        <v>7701</v>
      </c>
      <c r="C8290" s="73" t="s">
        <v>852</v>
      </c>
      <c r="D8290" s="75">
        <v>432.02</v>
      </c>
      <c r="E8290" s="75">
        <v>430.6</v>
      </c>
      <c r="F8290" s="73" t="s">
        <v>17</v>
      </c>
    </row>
    <row r="8291" spans="1:6" ht="25.5" x14ac:dyDescent="0.25">
      <c r="A8291" s="73">
        <v>98679</v>
      </c>
      <c r="B8291" s="74" t="s">
        <v>7702</v>
      </c>
      <c r="C8291" s="73" t="s">
        <v>852</v>
      </c>
      <c r="D8291" s="75">
        <v>44.28</v>
      </c>
      <c r="E8291" s="75">
        <v>42.73</v>
      </c>
      <c r="F8291" s="73" t="s">
        <v>17</v>
      </c>
    </row>
    <row r="8292" spans="1:6" ht="25.5" x14ac:dyDescent="0.25">
      <c r="A8292" s="73">
        <v>98680</v>
      </c>
      <c r="B8292" s="74" t="s">
        <v>7703</v>
      </c>
      <c r="C8292" s="73" t="s">
        <v>852</v>
      </c>
      <c r="D8292" s="75">
        <v>55.27</v>
      </c>
      <c r="E8292" s="75">
        <v>53.45</v>
      </c>
      <c r="F8292" s="73" t="s">
        <v>17</v>
      </c>
    </row>
    <row r="8293" spans="1:6" ht="25.5" x14ac:dyDescent="0.25">
      <c r="A8293" s="73">
        <v>98681</v>
      </c>
      <c r="B8293" s="74" t="s">
        <v>7704</v>
      </c>
      <c r="C8293" s="73" t="s">
        <v>852</v>
      </c>
      <c r="D8293" s="75">
        <v>41.53</v>
      </c>
      <c r="E8293" s="75">
        <v>40.159999999999997</v>
      </c>
      <c r="F8293" s="73" t="s">
        <v>17</v>
      </c>
    </row>
    <row r="8294" spans="1:6" ht="25.5" x14ac:dyDescent="0.25">
      <c r="A8294" s="73">
        <v>98682</v>
      </c>
      <c r="B8294" s="74" t="s">
        <v>7705</v>
      </c>
      <c r="C8294" s="73" t="s">
        <v>852</v>
      </c>
      <c r="D8294" s="75">
        <v>52.51</v>
      </c>
      <c r="E8294" s="75">
        <v>50.89</v>
      </c>
      <c r="F8294" s="73" t="s">
        <v>17</v>
      </c>
    </row>
    <row r="8295" spans="1:6" ht="25.5" x14ac:dyDescent="0.25">
      <c r="A8295" s="73">
        <v>99054</v>
      </c>
      <c r="B8295" s="74" t="s">
        <v>7706</v>
      </c>
      <c r="C8295" s="73" t="s">
        <v>852</v>
      </c>
      <c r="D8295" s="75">
        <v>64.91</v>
      </c>
      <c r="E8295" s="75">
        <v>60.92</v>
      </c>
      <c r="F8295" s="73" t="s">
        <v>17</v>
      </c>
    </row>
    <row r="8296" spans="1:6" ht="25.5" x14ac:dyDescent="0.25">
      <c r="A8296" s="73">
        <v>99802</v>
      </c>
      <c r="B8296" s="74" t="s">
        <v>36794</v>
      </c>
      <c r="C8296" s="73" t="s">
        <v>852</v>
      </c>
      <c r="D8296" s="75">
        <v>0.52</v>
      </c>
      <c r="E8296" s="75">
        <v>0.48</v>
      </c>
      <c r="F8296" s="73" t="s">
        <v>17</v>
      </c>
    </row>
    <row r="8297" spans="1:6" ht="25.5" x14ac:dyDescent="0.25">
      <c r="A8297" s="73">
        <v>99803</v>
      </c>
      <c r="B8297" s="74" t="s">
        <v>36795</v>
      </c>
      <c r="C8297" s="73" t="s">
        <v>852</v>
      </c>
      <c r="D8297" s="75">
        <v>4.09</v>
      </c>
      <c r="E8297" s="75">
        <v>3.84</v>
      </c>
      <c r="F8297" s="73" t="s">
        <v>17</v>
      </c>
    </row>
    <row r="8298" spans="1:6" ht="25.5" x14ac:dyDescent="0.25">
      <c r="A8298" s="73">
        <v>99805</v>
      </c>
      <c r="B8298" s="74" t="s">
        <v>36796</v>
      </c>
      <c r="C8298" s="73" t="s">
        <v>852</v>
      </c>
      <c r="D8298" s="75">
        <v>11.18</v>
      </c>
      <c r="E8298" s="75">
        <v>10.44</v>
      </c>
      <c r="F8298" s="73" t="s">
        <v>17</v>
      </c>
    </row>
    <row r="8299" spans="1:6" ht="25.5" x14ac:dyDescent="0.25">
      <c r="A8299" s="73">
        <v>99806</v>
      </c>
      <c r="B8299" s="74" t="s">
        <v>36797</v>
      </c>
      <c r="C8299" s="73" t="s">
        <v>852</v>
      </c>
      <c r="D8299" s="75">
        <v>3</v>
      </c>
      <c r="E8299" s="75">
        <v>2.83</v>
      </c>
      <c r="F8299" s="73" t="s">
        <v>17</v>
      </c>
    </row>
    <row r="8300" spans="1:6" x14ac:dyDescent="0.25">
      <c r="A8300" s="73">
        <v>99809</v>
      </c>
      <c r="B8300" s="74" t="s">
        <v>36798</v>
      </c>
      <c r="C8300" s="73" t="s">
        <v>852</v>
      </c>
      <c r="D8300" s="75">
        <v>6.9</v>
      </c>
      <c r="E8300" s="75">
        <v>6.43</v>
      </c>
      <c r="F8300" s="73" t="s">
        <v>17</v>
      </c>
    </row>
    <row r="8301" spans="1:6" ht="25.5" x14ac:dyDescent="0.25">
      <c r="A8301" s="73">
        <v>99810</v>
      </c>
      <c r="B8301" s="74" t="s">
        <v>36799</v>
      </c>
      <c r="C8301" s="73" t="s">
        <v>852</v>
      </c>
      <c r="D8301" s="75">
        <v>6.58</v>
      </c>
      <c r="E8301" s="75">
        <v>6.14</v>
      </c>
      <c r="F8301" s="73" t="s">
        <v>17</v>
      </c>
    </row>
    <row r="8302" spans="1:6" x14ac:dyDescent="0.25">
      <c r="A8302" s="73">
        <v>99811</v>
      </c>
      <c r="B8302" s="74" t="s">
        <v>36800</v>
      </c>
      <c r="C8302" s="73" t="s">
        <v>852</v>
      </c>
      <c r="D8302" s="75">
        <v>0.64</v>
      </c>
      <c r="E8302" s="75">
        <v>0.59</v>
      </c>
      <c r="F8302" s="73" t="s">
        <v>17</v>
      </c>
    </row>
    <row r="8303" spans="1:6" ht="25.5" x14ac:dyDescent="0.25">
      <c r="A8303" s="73">
        <v>99813</v>
      </c>
      <c r="B8303" s="74" t="s">
        <v>36801</v>
      </c>
      <c r="C8303" s="73" t="s">
        <v>852</v>
      </c>
      <c r="D8303" s="75">
        <v>3.18</v>
      </c>
      <c r="E8303" s="75">
        <v>3</v>
      </c>
      <c r="F8303" s="73" t="s">
        <v>17</v>
      </c>
    </row>
    <row r="8304" spans="1:6" ht="25.5" x14ac:dyDescent="0.25">
      <c r="A8304" s="73">
        <v>99814</v>
      </c>
      <c r="B8304" s="74" t="s">
        <v>36802</v>
      </c>
      <c r="C8304" s="73" t="s">
        <v>852</v>
      </c>
      <c r="D8304" s="75">
        <v>1.6</v>
      </c>
      <c r="E8304" s="75">
        <v>1.48</v>
      </c>
      <c r="F8304" s="73" t="s">
        <v>17</v>
      </c>
    </row>
    <row r="8305" spans="1:6" ht="25.5" x14ac:dyDescent="0.25">
      <c r="A8305" s="73">
        <v>99819</v>
      </c>
      <c r="B8305" s="74" t="s">
        <v>36803</v>
      </c>
      <c r="C8305" s="73" t="s">
        <v>852</v>
      </c>
      <c r="D8305" s="75">
        <v>17.41</v>
      </c>
      <c r="E8305" s="75">
        <v>16.100000000000001</v>
      </c>
      <c r="F8305" s="73" t="s">
        <v>17</v>
      </c>
    </row>
    <row r="8306" spans="1:6" x14ac:dyDescent="0.25">
      <c r="A8306" s="73">
        <v>99820</v>
      </c>
      <c r="B8306" s="74" t="s">
        <v>36804</v>
      </c>
      <c r="C8306" s="73" t="s">
        <v>852</v>
      </c>
      <c r="D8306" s="75">
        <v>2.75</v>
      </c>
      <c r="E8306" s="75">
        <v>2.6</v>
      </c>
      <c r="F8306" s="73" t="s">
        <v>17</v>
      </c>
    </row>
    <row r="8307" spans="1:6" ht="25.5" x14ac:dyDescent="0.25">
      <c r="A8307" s="73">
        <v>99821</v>
      </c>
      <c r="B8307" s="74" t="s">
        <v>36805</v>
      </c>
      <c r="C8307" s="73" t="s">
        <v>852</v>
      </c>
      <c r="D8307" s="75">
        <v>4.8899999999999997</v>
      </c>
      <c r="E8307" s="75">
        <v>4.58</v>
      </c>
      <c r="F8307" s="73" t="s">
        <v>17</v>
      </c>
    </row>
    <row r="8308" spans="1:6" x14ac:dyDescent="0.25">
      <c r="A8308" s="73">
        <v>99822</v>
      </c>
      <c r="B8308" s="74" t="s">
        <v>36806</v>
      </c>
      <c r="C8308" s="73" t="s">
        <v>852</v>
      </c>
      <c r="D8308" s="75">
        <v>1.07</v>
      </c>
      <c r="E8308" s="75">
        <v>0.99</v>
      </c>
      <c r="F8308" s="73" t="s">
        <v>17</v>
      </c>
    </row>
    <row r="8309" spans="1:6" x14ac:dyDescent="0.25">
      <c r="A8309" s="73">
        <v>99823</v>
      </c>
      <c r="B8309" s="74" t="s">
        <v>36807</v>
      </c>
      <c r="C8309" s="73" t="s">
        <v>852</v>
      </c>
      <c r="D8309" s="75">
        <v>2.5499999999999998</v>
      </c>
      <c r="E8309" s="75">
        <v>2.42</v>
      </c>
      <c r="F8309" s="73" t="s">
        <v>17</v>
      </c>
    </row>
    <row r="8310" spans="1:6" x14ac:dyDescent="0.25">
      <c r="A8310" s="73">
        <v>99824</v>
      </c>
      <c r="B8310" s="74" t="s">
        <v>36808</v>
      </c>
      <c r="C8310" s="73" t="s">
        <v>852</v>
      </c>
      <c r="D8310" s="75">
        <v>2.87</v>
      </c>
      <c r="E8310" s="75">
        <v>2.71</v>
      </c>
      <c r="F8310" s="73" t="s">
        <v>17</v>
      </c>
    </row>
    <row r="8311" spans="1:6" ht="25.5" x14ac:dyDescent="0.25">
      <c r="A8311" s="73">
        <v>99825</v>
      </c>
      <c r="B8311" s="74" t="s">
        <v>36809</v>
      </c>
      <c r="C8311" s="73" t="s">
        <v>852</v>
      </c>
      <c r="D8311" s="75">
        <v>4.7</v>
      </c>
      <c r="E8311" s="75">
        <v>4.4000000000000004</v>
      </c>
      <c r="F8311" s="73" t="s">
        <v>17</v>
      </c>
    </row>
    <row r="8312" spans="1:6" x14ac:dyDescent="0.25">
      <c r="A8312" s="73">
        <v>99826</v>
      </c>
      <c r="B8312" s="74" t="s">
        <v>36810</v>
      </c>
      <c r="C8312" s="73" t="s">
        <v>852</v>
      </c>
      <c r="D8312" s="75">
        <v>1.62</v>
      </c>
      <c r="E8312" s="75">
        <v>1.51</v>
      </c>
      <c r="F8312" s="73" t="s">
        <v>17</v>
      </c>
    </row>
    <row r="8313" spans="1:6" ht="25.5" x14ac:dyDescent="0.25">
      <c r="A8313" s="73">
        <v>99861</v>
      </c>
      <c r="B8313" s="74" t="s">
        <v>36811</v>
      </c>
      <c r="C8313" s="73" t="s">
        <v>852</v>
      </c>
      <c r="D8313" s="75">
        <v>518.1</v>
      </c>
      <c r="E8313" s="75">
        <v>488.06</v>
      </c>
      <c r="F8313" s="73" t="s">
        <v>17</v>
      </c>
    </row>
    <row r="8314" spans="1:6" ht="25.5" x14ac:dyDescent="0.25">
      <c r="A8314" s="73">
        <v>99862</v>
      </c>
      <c r="B8314" s="74" t="s">
        <v>36812</v>
      </c>
      <c r="C8314" s="73" t="s">
        <v>852</v>
      </c>
      <c r="D8314" s="75">
        <v>567.84</v>
      </c>
      <c r="E8314" s="75">
        <v>546.53</v>
      </c>
      <c r="F8314" s="73" t="s">
        <v>17</v>
      </c>
    </row>
    <row r="8315" spans="1:6" ht="25.5" x14ac:dyDescent="0.25">
      <c r="A8315" s="73">
        <v>100234</v>
      </c>
      <c r="B8315" s="74" t="s">
        <v>7707</v>
      </c>
      <c r="C8315" s="73" t="s">
        <v>852</v>
      </c>
      <c r="D8315" s="75">
        <v>0.57999999999999996</v>
      </c>
      <c r="E8315" s="75">
        <v>0.53</v>
      </c>
      <c r="F8315" s="73" t="s">
        <v>17</v>
      </c>
    </row>
    <row r="8316" spans="1:6" ht="25.5" x14ac:dyDescent="0.25">
      <c r="A8316" s="73">
        <v>100265</v>
      </c>
      <c r="B8316" s="74" t="s">
        <v>7708</v>
      </c>
      <c r="C8316" s="73" t="s">
        <v>852</v>
      </c>
      <c r="D8316" s="75">
        <v>0.87</v>
      </c>
      <c r="E8316" s="75">
        <v>0.8</v>
      </c>
      <c r="F8316" s="73" t="s">
        <v>17</v>
      </c>
    </row>
    <row r="8317" spans="1:6" ht="25.5" x14ac:dyDescent="0.25">
      <c r="A8317" s="73">
        <v>100272</v>
      </c>
      <c r="B8317" s="74" t="s">
        <v>7709</v>
      </c>
      <c r="C8317" s="73" t="s">
        <v>852</v>
      </c>
      <c r="D8317" s="75">
        <v>1.31</v>
      </c>
      <c r="E8317" s="75">
        <v>1.21</v>
      </c>
      <c r="F8317" s="73" t="s">
        <v>17</v>
      </c>
    </row>
    <row r="8318" spans="1:6" ht="25.5" x14ac:dyDescent="0.25">
      <c r="A8318" s="73">
        <v>100328</v>
      </c>
      <c r="B8318" s="74" t="s">
        <v>31547</v>
      </c>
      <c r="C8318" s="73" t="s">
        <v>852</v>
      </c>
      <c r="D8318" s="75">
        <v>21.12</v>
      </c>
      <c r="E8318" s="75">
        <v>20.39</v>
      </c>
      <c r="F8318" s="73" t="s">
        <v>17</v>
      </c>
    </row>
    <row r="8319" spans="1:6" ht="25.5" x14ac:dyDescent="0.25">
      <c r="A8319" s="73">
        <v>100329</v>
      </c>
      <c r="B8319" s="74" t="s">
        <v>31548</v>
      </c>
      <c r="C8319" s="73" t="s">
        <v>852</v>
      </c>
      <c r="D8319" s="75">
        <v>24.93</v>
      </c>
      <c r="E8319" s="75">
        <v>23.87</v>
      </c>
      <c r="F8319" s="73" t="s">
        <v>17</v>
      </c>
    </row>
    <row r="8320" spans="1:6" ht="25.5" x14ac:dyDescent="0.25">
      <c r="A8320" s="73">
        <v>100330</v>
      </c>
      <c r="B8320" s="74" t="s">
        <v>31549</v>
      </c>
      <c r="C8320" s="73" t="s">
        <v>852</v>
      </c>
      <c r="D8320" s="75">
        <v>28.75</v>
      </c>
      <c r="E8320" s="75">
        <v>27.75</v>
      </c>
      <c r="F8320" s="73" t="s">
        <v>17</v>
      </c>
    </row>
    <row r="8321" spans="1:6" ht="25.5" x14ac:dyDescent="0.25">
      <c r="A8321" s="73">
        <v>100331</v>
      </c>
      <c r="B8321" s="74" t="s">
        <v>31550</v>
      </c>
      <c r="C8321" s="73" t="s">
        <v>852</v>
      </c>
      <c r="D8321" s="75">
        <v>35.22</v>
      </c>
      <c r="E8321" s="75">
        <v>33.700000000000003</v>
      </c>
      <c r="F8321" s="73" t="s">
        <v>17</v>
      </c>
    </row>
    <row r="8322" spans="1:6" ht="38.25" x14ac:dyDescent="0.25">
      <c r="A8322" s="73">
        <v>100341</v>
      </c>
      <c r="B8322" s="74" t="s">
        <v>7710</v>
      </c>
      <c r="C8322" s="73" t="s">
        <v>852</v>
      </c>
      <c r="D8322" s="75">
        <v>41.81</v>
      </c>
      <c r="E8322" s="75">
        <v>39.92</v>
      </c>
      <c r="F8322" s="73" t="s">
        <v>17</v>
      </c>
    </row>
    <row r="8323" spans="1:6" ht="51" x14ac:dyDescent="0.25">
      <c r="A8323" s="73">
        <v>100379</v>
      </c>
      <c r="B8323" s="74" t="s">
        <v>36813</v>
      </c>
      <c r="C8323" s="73" t="s">
        <v>852</v>
      </c>
      <c r="D8323" s="75">
        <v>49.62</v>
      </c>
      <c r="E8323" s="75">
        <v>48.16</v>
      </c>
      <c r="F8323" s="73" t="s">
        <v>17</v>
      </c>
    </row>
    <row r="8324" spans="1:6" ht="51" x14ac:dyDescent="0.25">
      <c r="A8324" s="73">
        <v>100380</v>
      </c>
      <c r="B8324" s="74" t="s">
        <v>36814</v>
      </c>
      <c r="C8324" s="73" t="s">
        <v>852</v>
      </c>
      <c r="D8324" s="75">
        <v>65.39</v>
      </c>
      <c r="E8324" s="75">
        <v>63.06</v>
      </c>
      <c r="F8324" s="73" t="s">
        <v>17</v>
      </c>
    </row>
    <row r="8325" spans="1:6" ht="51" x14ac:dyDescent="0.25">
      <c r="A8325" s="73">
        <v>100381</v>
      </c>
      <c r="B8325" s="74" t="s">
        <v>36815</v>
      </c>
      <c r="C8325" s="73" t="s">
        <v>852</v>
      </c>
      <c r="D8325" s="75">
        <v>74.319999999999993</v>
      </c>
      <c r="E8325" s="75">
        <v>71.39</v>
      </c>
      <c r="F8325" s="73" t="s">
        <v>17</v>
      </c>
    </row>
    <row r="8326" spans="1:6" ht="51" x14ac:dyDescent="0.25">
      <c r="A8326" s="73">
        <v>100382</v>
      </c>
      <c r="B8326" s="74" t="s">
        <v>36816</v>
      </c>
      <c r="C8326" s="73" t="s">
        <v>852</v>
      </c>
      <c r="D8326" s="75">
        <v>31.38</v>
      </c>
      <c r="E8326" s="75">
        <v>30.8</v>
      </c>
      <c r="F8326" s="73" t="s">
        <v>17</v>
      </c>
    </row>
    <row r="8327" spans="1:6" ht="51" x14ac:dyDescent="0.25">
      <c r="A8327" s="73">
        <v>100383</v>
      </c>
      <c r="B8327" s="74" t="s">
        <v>36817</v>
      </c>
      <c r="C8327" s="73" t="s">
        <v>852</v>
      </c>
      <c r="D8327" s="75">
        <v>33.64</v>
      </c>
      <c r="E8327" s="75">
        <v>32.979999999999997</v>
      </c>
      <c r="F8327" s="73" t="s">
        <v>17</v>
      </c>
    </row>
    <row r="8328" spans="1:6" ht="51" x14ac:dyDescent="0.25">
      <c r="A8328" s="73">
        <v>100384</v>
      </c>
      <c r="B8328" s="74" t="s">
        <v>36818</v>
      </c>
      <c r="C8328" s="73" t="s">
        <v>852</v>
      </c>
      <c r="D8328" s="75">
        <v>36.01</v>
      </c>
      <c r="E8328" s="75">
        <v>35.17</v>
      </c>
      <c r="F8328" s="73" t="s">
        <v>17</v>
      </c>
    </row>
    <row r="8329" spans="1:6" ht="51" x14ac:dyDescent="0.25">
      <c r="A8329" s="73">
        <v>100385</v>
      </c>
      <c r="B8329" s="74" t="s">
        <v>36819</v>
      </c>
      <c r="C8329" s="73" t="s">
        <v>852</v>
      </c>
      <c r="D8329" s="75">
        <v>44.64</v>
      </c>
      <c r="E8329" s="75">
        <v>43.53</v>
      </c>
      <c r="F8329" s="73" t="s">
        <v>17</v>
      </c>
    </row>
    <row r="8330" spans="1:6" ht="51" x14ac:dyDescent="0.25">
      <c r="A8330" s="73">
        <v>100386</v>
      </c>
      <c r="B8330" s="74" t="s">
        <v>36820</v>
      </c>
      <c r="C8330" s="73" t="s">
        <v>852</v>
      </c>
      <c r="D8330" s="75">
        <v>57.14</v>
      </c>
      <c r="E8330" s="75">
        <v>55.46</v>
      </c>
      <c r="F8330" s="73" t="s">
        <v>17</v>
      </c>
    </row>
    <row r="8331" spans="1:6" ht="51" x14ac:dyDescent="0.25">
      <c r="A8331" s="73">
        <v>100387</v>
      </c>
      <c r="B8331" s="74" t="s">
        <v>36821</v>
      </c>
      <c r="C8331" s="73" t="s">
        <v>852</v>
      </c>
      <c r="D8331" s="75">
        <v>71.400000000000006</v>
      </c>
      <c r="E8331" s="75">
        <v>69.22</v>
      </c>
      <c r="F8331" s="73" t="s">
        <v>17</v>
      </c>
    </row>
    <row r="8332" spans="1:6" ht="38.25" x14ac:dyDescent="0.25">
      <c r="A8332" s="73">
        <v>100388</v>
      </c>
      <c r="B8332" s="74" t="s">
        <v>36822</v>
      </c>
      <c r="C8332" s="73" t="s">
        <v>852</v>
      </c>
      <c r="D8332" s="75">
        <v>24.95</v>
      </c>
      <c r="E8332" s="75">
        <v>23.92</v>
      </c>
      <c r="F8332" s="73" t="s">
        <v>17</v>
      </c>
    </row>
    <row r="8333" spans="1:6" ht="38.25" x14ac:dyDescent="0.25">
      <c r="A8333" s="73">
        <v>100389</v>
      </c>
      <c r="B8333" s="74" t="s">
        <v>36823</v>
      </c>
      <c r="C8333" s="73" t="s">
        <v>852</v>
      </c>
      <c r="D8333" s="75">
        <v>19.8</v>
      </c>
      <c r="E8333" s="75">
        <v>18.82</v>
      </c>
      <c r="F8333" s="73" t="s">
        <v>17</v>
      </c>
    </row>
    <row r="8334" spans="1:6" ht="38.25" x14ac:dyDescent="0.25">
      <c r="A8334" s="73">
        <v>100390</v>
      </c>
      <c r="B8334" s="74" t="s">
        <v>36824</v>
      </c>
      <c r="C8334" s="73" t="s">
        <v>852</v>
      </c>
      <c r="D8334" s="75">
        <v>29.05</v>
      </c>
      <c r="E8334" s="75">
        <v>27.67</v>
      </c>
      <c r="F8334" s="73" t="s">
        <v>17</v>
      </c>
    </row>
    <row r="8335" spans="1:6" ht="38.25" x14ac:dyDescent="0.25">
      <c r="A8335" s="73">
        <v>100391</v>
      </c>
      <c r="B8335" s="74" t="s">
        <v>36825</v>
      </c>
      <c r="C8335" s="73" t="s">
        <v>852</v>
      </c>
      <c r="D8335" s="75">
        <v>21.74</v>
      </c>
      <c r="E8335" s="75">
        <v>20.61</v>
      </c>
      <c r="F8335" s="73" t="s">
        <v>17</v>
      </c>
    </row>
    <row r="8336" spans="1:6" ht="38.25" x14ac:dyDescent="0.25">
      <c r="A8336" s="73">
        <v>100392</v>
      </c>
      <c r="B8336" s="74" t="s">
        <v>36826</v>
      </c>
      <c r="C8336" s="73" t="s">
        <v>852</v>
      </c>
      <c r="D8336" s="75">
        <v>19.63</v>
      </c>
      <c r="E8336" s="75">
        <v>18.809999999999999</v>
      </c>
      <c r="F8336" s="73" t="s">
        <v>17</v>
      </c>
    </row>
    <row r="8337" spans="1:6" ht="38.25" x14ac:dyDescent="0.25">
      <c r="A8337" s="73">
        <v>100393</v>
      </c>
      <c r="B8337" s="74" t="s">
        <v>36827</v>
      </c>
      <c r="C8337" s="73" t="s">
        <v>852</v>
      </c>
      <c r="D8337" s="75">
        <v>23.75</v>
      </c>
      <c r="E8337" s="75">
        <v>22.57</v>
      </c>
      <c r="F8337" s="73" t="s">
        <v>17</v>
      </c>
    </row>
    <row r="8338" spans="1:6" ht="38.25" x14ac:dyDescent="0.25">
      <c r="A8338" s="73">
        <v>100394</v>
      </c>
      <c r="B8338" s="74" t="s">
        <v>36828</v>
      </c>
      <c r="C8338" s="73" t="s">
        <v>852</v>
      </c>
      <c r="D8338" s="75">
        <v>22.82</v>
      </c>
      <c r="E8338" s="75">
        <v>21.73</v>
      </c>
      <c r="F8338" s="73" t="s">
        <v>17</v>
      </c>
    </row>
    <row r="8339" spans="1:6" ht="38.25" x14ac:dyDescent="0.25">
      <c r="A8339" s="73">
        <v>100395</v>
      </c>
      <c r="B8339" s="74" t="s">
        <v>36829</v>
      </c>
      <c r="C8339" s="73" t="s">
        <v>852</v>
      </c>
      <c r="D8339" s="75">
        <v>26.03</v>
      </c>
      <c r="E8339" s="75">
        <v>24.66</v>
      </c>
      <c r="F8339" s="73" t="s">
        <v>17</v>
      </c>
    </row>
    <row r="8340" spans="1:6" x14ac:dyDescent="0.25">
      <c r="A8340" s="73">
        <v>100575</v>
      </c>
      <c r="B8340" s="74" t="s">
        <v>7711</v>
      </c>
      <c r="C8340" s="73" t="s">
        <v>852</v>
      </c>
      <c r="D8340" s="75">
        <v>0.56000000000000005</v>
      </c>
      <c r="E8340" s="75">
        <v>0.55000000000000004</v>
      </c>
      <c r="F8340" s="73" t="s">
        <v>17</v>
      </c>
    </row>
    <row r="8341" spans="1:6" ht="38.25" x14ac:dyDescent="0.25">
      <c r="A8341" s="73">
        <v>100576</v>
      </c>
      <c r="B8341" s="74" t="s">
        <v>7712</v>
      </c>
      <c r="C8341" s="73" t="s">
        <v>852</v>
      </c>
      <c r="D8341" s="75">
        <v>2.86</v>
      </c>
      <c r="E8341" s="75">
        <v>2.77</v>
      </c>
      <c r="F8341" s="73" t="s">
        <v>17</v>
      </c>
    </row>
    <row r="8342" spans="1:6" ht="38.25" x14ac:dyDescent="0.25">
      <c r="A8342" s="73">
        <v>100577</v>
      </c>
      <c r="B8342" s="74" t="s">
        <v>7713</v>
      </c>
      <c r="C8342" s="73" t="s">
        <v>852</v>
      </c>
      <c r="D8342" s="75">
        <v>1.45</v>
      </c>
      <c r="E8342" s="75">
        <v>1.41</v>
      </c>
      <c r="F8342" s="73" t="s">
        <v>17</v>
      </c>
    </row>
    <row r="8343" spans="1:6" ht="76.5" x14ac:dyDescent="0.25">
      <c r="A8343" s="73">
        <v>100665</v>
      </c>
      <c r="B8343" s="74" t="s">
        <v>31551</v>
      </c>
      <c r="C8343" s="73" t="s">
        <v>852</v>
      </c>
      <c r="D8343" s="75">
        <v>864.02</v>
      </c>
      <c r="E8343" s="75">
        <v>856.89</v>
      </c>
      <c r="F8343" s="73" t="s">
        <v>17</v>
      </c>
    </row>
    <row r="8344" spans="1:6" ht="76.5" x14ac:dyDescent="0.25">
      <c r="A8344" s="73">
        <v>100666</v>
      </c>
      <c r="B8344" s="74" t="s">
        <v>31552</v>
      </c>
      <c r="C8344" s="73" t="s">
        <v>852</v>
      </c>
      <c r="D8344" s="75">
        <v>698.16</v>
      </c>
      <c r="E8344" s="75">
        <v>691.03</v>
      </c>
      <c r="F8344" s="73" t="s">
        <v>17</v>
      </c>
    </row>
    <row r="8345" spans="1:6" ht="76.5" x14ac:dyDescent="0.25">
      <c r="A8345" s="73">
        <v>100667</v>
      </c>
      <c r="B8345" s="74" t="s">
        <v>31553</v>
      </c>
      <c r="C8345" s="73" t="s">
        <v>852</v>
      </c>
      <c r="D8345" s="75">
        <v>1098.5</v>
      </c>
      <c r="E8345" s="75">
        <v>1091.3699999999999</v>
      </c>
      <c r="F8345" s="73" t="s">
        <v>17</v>
      </c>
    </row>
    <row r="8346" spans="1:6" ht="63.75" x14ac:dyDescent="0.25">
      <c r="A8346" s="73">
        <v>100668</v>
      </c>
      <c r="B8346" s="74" t="s">
        <v>31554</v>
      </c>
      <c r="C8346" s="73" t="s">
        <v>852</v>
      </c>
      <c r="D8346" s="75">
        <v>1382.78</v>
      </c>
      <c r="E8346" s="75">
        <v>1366.39</v>
      </c>
      <c r="F8346" s="73" t="s">
        <v>17</v>
      </c>
    </row>
    <row r="8347" spans="1:6" ht="63.75" x14ac:dyDescent="0.25">
      <c r="A8347" s="73">
        <v>100669</v>
      </c>
      <c r="B8347" s="74" t="s">
        <v>31555</v>
      </c>
      <c r="C8347" s="73" t="s">
        <v>852</v>
      </c>
      <c r="D8347" s="75">
        <v>1025.99</v>
      </c>
      <c r="E8347" s="75">
        <v>1009.6</v>
      </c>
      <c r="F8347" s="73" t="s">
        <v>17</v>
      </c>
    </row>
    <row r="8348" spans="1:6" ht="76.5" x14ac:dyDescent="0.25">
      <c r="A8348" s="73">
        <v>100670</v>
      </c>
      <c r="B8348" s="74" t="s">
        <v>36830</v>
      </c>
      <c r="C8348" s="73" t="s">
        <v>852</v>
      </c>
      <c r="D8348" s="75">
        <v>1031.48</v>
      </c>
      <c r="E8348" s="75">
        <v>1025.25</v>
      </c>
      <c r="F8348" s="73" t="s">
        <v>17</v>
      </c>
    </row>
    <row r="8349" spans="1:6" ht="76.5" x14ac:dyDescent="0.25">
      <c r="A8349" s="73">
        <v>100671</v>
      </c>
      <c r="B8349" s="74" t="s">
        <v>31556</v>
      </c>
      <c r="C8349" s="73" t="s">
        <v>852</v>
      </c>
      <c r="D8349" s="75">
        <v>1269.67</v>
      </c>
      <c r="E8349" s="75">
        <v>1263.44</v>
      </c>
      <c r="F8349" s="73" t="s">
        <v>17</v>
      </c>
    </row>
    <row r="8350" spans="1:6" ht="76.5" x14ac:dyDescent="0.25">
      <c r="A8350" s="73">
        <v>100672</v>
      </c>
      <c r="B8350" s="74" t="s">
        <v>31557</v>
      </c>
      <c r="C8350" s="73" t="s">
        <v>852</v>
      </c>
      <c r="D8350" s="75">
        <v>834.8</v>
      </c>
      <c r="E8350" s="75">
        <v>828.57</v>
      </c>
      <c r="F8350" s="73" t="s">
        <v>17</v>
      </c>
    </row>
    <row r="8351" spans="1:6" ht="51" x14ac:dyDescent="0.25">
      <c r="A8351" s="73">
        <v>100674</v>
      </c>
      <c r="B8351" s="74" t="s">
        <v>31558</v>
      </c>
      <c r="C8351" s="73" t="s">
        <v>852</v>
      </c>
      <c r="D8351" s="75">
        <v>660.85</v>
      </c>
      <c r="E8351" s="75">
        <v>658.27</v>
      </c>
      <c r="F8351" s="73" t="s">
        <v>17</v>
      </c>
    </row>
    <row r="8352" spans="1:6" ht="25.5" x14ac:dyDescent="0.25">
      <c r="A8352" s="73">
        <v>100701</v>
      </c>
      <c r="B8352" s="74" t="s">
        <v>36831</v>
      </c>
      <c r="C8352" s="73" t="s">
        <v>852</v>
      </c>
      <c r="D8352" s="75">
        <v>580.59</v>
      </c>
      <c r="E8352" s="75">
        <v>576.47</v>
      </c>
      <c r="F8352" s="73" t="s">
        <v>17</v>
      </c>
    </row>
    <row r="8353" spans="1:6" ht="25.5" x14ac:dyDescent="0.25">
      <c r="A8353" s="73">
        <v>100702</v>
      </c>
      <c r="B8353" s="74" t="s">
        <v>36832</v>
      </c>
      <c r="C8353" s="73" t="s">
        <v>852</v>
      </c>
      <c r="D8353" s="75">
        <v>484.91</v>
      </c>
      <c r="E8353" s="75">
        <v>483.64</v>
      </c>
      <c r="F8353" s="73" t="s">
        <v>17</v>
      </c>
    </row>
    <row r="8354" spans="1:6" ht="25.5" x14ac:dyDescent="0.25">
      <c r="A8354" s="73">
        <v>100716</v>
      </c>
      <c r="B8354" s="74" t="s">
        <v>7714</v>
      </c>
      <c r="C8354" s="73" t="s">
        <v>852</v>
      </c>
      <c r="D8354" s="75">
        <v>25.08</v>
      </c>
      <c r="E8354" s="75">
        <v>24.69</v>
      </c>
      <c r="F8354" s="73" t="s">
        <v>17</v>
      </c>
    </row>
    <row r="8355" spans="1:6" x14ac:dyDescent="0.25">
      <c r="A8355" s="73">
        <v>100717</v>
      </c>
      <c r="B8355" s="74" t="s">
        <v>7715</v>
      </c>
      <c r="C8355" s="73" t="s">
        <v>852</v>
      </c>
      <c r="D8355" s="75">
        <v>10.94</v>
      </c>
      <c r="E8355" s="75">
        <v>10.16</v>
      </c>
      <c r="F8355" s="73" t="s">
        <v>17</v>
      </c>
    </row>
    <row r="8356" spans="1:6" ht="25.5" x14ac:dyDescent="0.25">
      <c r="A8356" s="73">
        <v>100719</v>
      </c>
      <c r="B8356" s="74" t="s">
        <v>7716</v>
      </c>
      <c r="C8356" s="73" t="s">
        <v>852</v>
      </c>
      <c r="D8356" s="75">
        <v>13.75</v>
      </c>
      <c r="E8356" s="75">
        <v>13.59</v>
      </c>
      <c r="F8356" s="73" t="s">
        <v>17</v>
      </c>
    </row>
    <row r="8357" spans="1:6" ht="38.25" x14ac:dyDescent="0.25">
      <c r="A8357" s="73">
        <v>100720</v>
      </c>
      <c r="B8357" s="74" t="s">
        <v>702</v>
      </c>
      <c r="C8357" s="73" t="s">
        <v>852</v>
      </c>
      <c r="D8357" s="75">
        <v>12.96</v>
      </c>
      <c r="E8357" s="75">
        <v>12.4</v>
      </c>
      <c r="F8357" s="73" t="s">
        <v>17</v>
      </c>
    </row>
    <row r="8358" spans="1:6" ht="38.25" x14ac:dyDescent="0.25">
      <c r="A8358" s="73">
        <v>100721</v>
      </c>
      <c r="B8358" s="74" t="s">
        <v>7717</v>
      </c>
      <c r="C8358" s="73" t="s">
        <v>852</v>
      </c>
      <c r="D8358" s="75">
        <v>29.96</v>
      </c>
      <c r="E8358" s="75">
        <v>28.6</v>
      </c>
      <c r="F8358" s="73" t="s">
        <v>17</v>
      </c>
    </row>
    <row r="8359" spans="1:6" ht="38.25" x14ac:dyDescent="0.25">
      <c r="A8359" s="73">
        <v>100722</v>
      </c>
      <c r="B8359" s="74" t="s">
        <v>7718</v>
      </c>
      <c r="C8359" s="73" t="s">
        <v>852</v>
      </c>
      <c r="D8359" s="75">
        <v>28.37</v>
      </c>
      <c r="E8359" s="75">
        <v>26.62</v>
      </c>
      <c r="F8359" s="73" t="s">
        <v>17</v>
      </c>
    </row>
    <row r="8360" spans="1:6" ht="38.25" x14ac:dyDescent="0.25">
      <c r="A8360" s="73">
        <v>100723</v>
      </c>
      <c r="B8360" s="74" t="s">
        <v>7719</v>
      </c>
      <c r="C8360" s="73" t="s">
        <v>852</v>
      </c>
      <c r="D8360" s="75">
        <v>14.79</v>
      </c>
      <c r="E8360" s="75">
        <v>14.63</v>
      </c>
      <c r="F8360" s="73" t="s">
        <v>17</v>
      </c>
    </row>
    <row r="8361" spans="1:6" ht="38.25" x14ac:dyDescent="0.25">
      <c r="A8361" s="73">
        <v>100724</v>
      </c>
      <c r="B8361" s="74" t="s">
        <v>7720</v>
      </c>
      <c r="C8361" s="73" t="s">
        <v>852</v>
      </c>
      <c r="D8361" s="75">
        <v>17.100000000000001</v>
      </c>
      <c r="E8361" s="75">
        <v>16.54</v>
      </c>
      <c r="F8361" s="73" t="s">
        <v>17</v>
      </c>
    </row>
    <row r="8362" spans="1:6" ht="38.25" x14ac:dyDescent="0.25">
      <c r="A8362" s="73">
        <v>100725</v>
      </c>
      <c r="B8362" s="74" t="s">
        <v>7721</v>
      </c>
      <c r="C8362" s="73" t="s">
        <v>852</v>
      </c>
      <c r="D8362" s="75">
        <v>30.3</v>
      </c>
      <c r="E8362" s="75">
        <v>28.94</v>
      </c>
      <c r="F8362" s="73" t="s">
        <v>17</v>
      </c>
    </row>
    <row r="8363" spans="1:6" ht="38.25" x14ac:dyDescent="0.25">
      <c r="A8363" s="73">
        <v>100726</v>
      </c>
      <c r="B8363" s="74" t="s">
        <v>7722</v>
      </c>
      <c r="C8363" s="73" t="s">
        <v>852</v>
      </c>
      <c r="D8363" s="75">
        <v>32.380000000000003</v>
      </c>
      <c r="E8363" s="75">
        <v>30.63</v>
      </c>
      <c r="F8363" s="73" t="s">
        <v>17</v>
      </c>
    </row>
    <row r="8364" spans="1:6" ht="25.5" x14ac:dyDescent="0.25">
      <c r="A8364" s="73">
        <v>100727</v>
      </c>
      <c r="B8364" s="74" t="s">
        <v>7723</v>
      </c>
      <c r="C8364" s="73" t="s">
        <v>852</v>
      </c>
      <c r="D8364" s="75">
        <v>33.97</v>
      </c>
      <c r="E8364" s="75">
        <v>33.81</v>
      </c>
      <c r="F8364" s="73" t="s">
        <v>17</v>
      </c>
    </row>
    <row r="8365" spans="1:6" ht="25.5" x14ac:dyDescent="0.25">
      <c r="A8365" s="73">
        <v>100728</v>
      </c>
      <c r="B8365" s="74" t="s">
        <v>7724</v>
      </c>
      <c r="C8365" s="73" t="s">
        <v>852</v>
      </c>
      <c r="D8365" s="75">
        <v>29.88</v>
      </c>
      <c r="E8365" s="75">
        <v>29.32</v>
      </c>
      <c r="F8365" s="73" t="s">
        <v>17</v>
      </c>
    </row>
    <row r="8366" spans="1:6" ht="25.5" x14ac:dyDescent="0.25">
      <c r="A8366" s="73">
        <v>100729</v>
      </c>
      <c r="B8366" s="74" t="s">
        <v>7725</v>
      </c>
      <c r="C8366" s="73" t="s">
        <v>852</v>
      </c>
      <c r="D8366" s="75">
        <v>25.68</v>
      </c>
      <c r="E8366" s="75">
        <v>25.52</v>
      </c>
      <c r="F8366" s="73" t="s">
        <v>17</v>
      </c>
    </row>
    <row r="8367" spans="1:6" ht="38.25" x14ac:dyDescent="0.25">
      <c r="A8367" s="73">
        <v>100730</v>
      </c>
      <c r="B8367" s="74" t="s">
        <v>7726</v>
      </c>
      <c r="C8367" s="73" t="s">
        <v>852</v>
      </c>
      <c r="D8367" s="75">
        <v>29.4</v>
      </c>
      <c r="E8367" s="75">
        <v>28.84</v>
      </c>
      <c r="F8367" s="73" t="s">
        <v>17</v>
      </c>
    </row>
    <row r="8368" spans="1:6" ht="25.5" x14ac:dyDescent="0.25">
      <c r="A8368" s="73">
        <v>100733</v>
      </c>
      <c r="B8368" s="74" t="s">
        <v>7727</v>
      </c>
      <c r="C8368" s="73" t="s">
        <v>852</v>
      </c>
      <c r="D8368" s="75">
        <v>14.67</v>
      </c>
      <c r="E8368" s="75">
        <v>13.89</v>
      </c>
      <c r="F8368" s="73" t="s">
        <v>17</v>
      </c>
    </row>
    <row r="8369" spans="1:6" ht="38.25" x14ac:dyDescent="0.25">
      <c r="A8369" s="73">
        <v>100734</v>
      </c>
      <c r="B8369" s="74" t="s">
        <v>7728</v>
      </c>
      <c r="C8369" s="73" t="s">
        <v>852</v>
      </c>
      <c r="D8369" s="75">
        <v>18.45</v>
      </c>
      <c r="E8369" s="75">
        <v>17.27</v>
      </c>
      <c r="F8369" s="73" t="s">
        <v>17</v>
      </c>
    </row>
    <row r="8370" spans="1:6" ht="38.25" x14ac:dyDescent="0.25">
      <c r="A8370" s="73">
        <v>100735</v>
      </c>
      <c r="B8370" s="74" t="s">
        <v>7729</v>
      </c>
      <c r="C8370" s="73" t="s">
        <v>852</v>
      </c>
      <c r="D8370" s="75">
        <v>12.96</v>
      </c>
      <c r="E8370" s="75">
        <v>12.18</v>
      </c>
      <c r="F8370" s="73" t="s">
        <v>17</v>
      </c>
    </row>
    <row r="8371" spans="1:6" ht="38.25" x14ac:dyDescent="0.25">
      <c r="A8371" s="73">
        <v>100736</v>
      </c>
      <c r="B8371" s="74" t="s">
        <v>7730</v>
      </c>
      <c r="C8371" s="73" t="s">
        <v>852</v>
      </c>
      <c r="D8371" s="75">
        <v>17</v>
      </c>
      <c r="E8371" s="75">
        <v>15.82</v>
      </c>
      <c r="F8371" s="73" t="s">
        <v>17</v>
      </c>
    </row>
    <row r="8372" spans="1:6" ht="38.25" x14ac:dyDescent="0.25">
      <c r="A8372" s="73">
        <v>100739</v>
      </c>
      <c r="B8372" s="74" t="s">
        <v>7731</v>
      </c>
      <c r="C8372" s="73" t="s">
        <v>852</v>
      </c>
      <c r="D8372" s="75">
        <v>13.54</v>
      </c>
      <c r="E8372" s="75">
        <v>13.38</v>
      </c>
      <c r="F8372" s="73" t="s">
        <v>17</v>
      </c>
    </row>
    <row r="8373" spans="1:6" ht="38.25" x14ac:dyDescent="0.25">
      <c r="A8373" s="73">
        <v>100740</v>
      </c>
      <c r="B8373" s="74" t="s">
        <v>7732</v>
      </c>
      <c r="C8373" s="73" t="s">
        <v>852</v>
      </c>
      <c r="D8373" s="75">
        <v>13.68</v>
      </c>
      <c r="E8373" s="75">
        <v>13.12</v>
      </c>
      <c r="F8373" s="73" t="s">
        <v>17</v>
      </c>
    </row>
    <row r="8374" spans="1:6" ht="38.25" x14ac:dyDescent="0.25">
      <c r="A8374" s="73">
        <v>100741</v>
      </c>
      <c r="B8374" s="74" t="s">
        <v>7733</v>
      </c>
      <c r="C8374" s="73" t="s">
        <v>852</v>
      </c>
      <c r="D8374" s="75">
        <v>29.48</v>
      </c>
      <c r="E8374" s="75">
        <v>28.12</v>
      </c>
      <c r="F8374" s="73" t="s">
        <v>17</v>
      </c>
    </row>
    <row r="8375" spans="1:6" ht="38.25" x14ac:dyDescent="0.25">
      <c r="A8375" s="73">
        <v>100742</v>
      </c>
      <c r="B8375" s="74" t="s">
        <v>7734</v>
      </c>
      <c r="C8375" s="73" t="s">
        <v>852</v>
      </c>
      <c r="D8375" s="75">
        <v>29.06</v>
      </c>
      <c r="E8375" s="75">
        <v>27.31</v>
      </c>
      <c r="F8375" s="73" t="s">
        <v>17</v>
      </c>
    </row>
    <row r="8376" spans="1:6" ht="38.25" x14ac:dyDescent="0.25">
      <c r="A8376" s="73">
        <v>100743</v>
      </c>
      <c r="B8376" s="74" t="s">
        <v>31559</v>
      </c>
      <c r="C8376" s="73" t="s">
        <v>852</v>
      </c>
      <c r="D8376" s="75">
        <v>13.23</v>
      </c>
      <c r="E8376" s="75">
        <v>13.07</v>
      </c>
      <c r="F8376" s="73" t="s">
        <v>17</v>
      </c>
    </row>
    <row r="8377" spans="1:6" ht="38.25" x14ac:dyDescent="0.25">
      <c r="A8377" s="73">
        <v>100744</v>
      </c>
      <c r="B8377" s="74" t="s">
        <v>7735</v>
      </c>
      <c r="C8377" s="73" t="s">
        <v>852</v>
      </c>
      <c r="D8377" s="75">
        <v>13.48</v>
      </c>
      <c r="E8377" s="75">
        <v>12.92</v>
      </c>
      <c r="F8377" s="73" t="s">
        <v>17</v>
      </c>
    </row>
    <row r="8378" spans="1:6" ht="38.25" x14ac:dyDescent="0.25">
      <c r="A8378" s="73">
        <v>100745</v>
      </c>
      <c r="B8378" s="74" t="s">
        <v>31560</v>
      </c>
      <c r="C8378" s="73" t="s">
        <v>852</v>
      </c>
      <c r="D8378" s="75">
        <v>29.15</v>
      </c>
      <c r="E8378" s="75">
        <v>27.79</v>
      </c>
      <c r="F8378" s="73" t="s">
        <v>17</v>
      </c>
    </row>
    <row r="8379" spans="1:6" ht="38.25" x14ac:dyDescent="0.25">
      <c r="A8379" s="73">
        <v>100746</v>
      </c>
      <c r="B8379" s="74" t="s">
        <v>7736</v>
      </c>
      <c r="C8379" s="73" t="s">
        <v>852</v>
      </c>
      <c r="D8379" s="75">
        <v>28.86</v>
      </c>
      <c r="E8379" s="75">
        <v>27.11</v>
      </c>
      <c r="F8379" s="73" t="s">
        <v>17</v>
      </c>
    </row>
    <row r="8380" spans="1:6" ht="38.25" x14ac:dyDescent="0.25">
      <c r="A8380" s="73">
        <v>100747</v>
      </c>
      <c r="B8380" s="74" t="s">
        <v>7737</v>
      </c>
      <c r="C8380" s="73" t="s">
        <v>852</v>
      </c>
      <c r="D8380" s="75">
        <v>13.36</v>
      </c>
      <c r="E8380" s="75">
        <v>13.2</v>
      </c>
      <c r="F8380" s="73" t="s">
        <v>17</v>
      </c>
    </row>
    <row r="8381" spans="1:6" ht="38.25" x14ac:dyDescent="0.25">
      <c r="A8381" s="73">
        <v>100748</v>
      </c>
      <c r="B8381" s="74" t="s">
        <v>7738</v>
      </c>
      <c r="C8381" s="73" t="s">
        <v>852</v>
      </c>
      <c r="D8381" s="75">
        <v>13.56</v>
      </c>
      <c r="E8381" s="75">
        <v>13</v>
      </c>
      <c r="F8381" s="73" t="s">
        <v>17</v>
      </c>
    </row>
    <row r="8382" spans="1:6" ht="38.25" x14ac:dyDescent="0.25">
      <c r="A8382" s="73">
        <v>100749</v>
      </c>
      <c r="B8382" s="74" t="s">
        <v>7739</v>
      </c>
      <c r="C8382" s="73" t="s">
        <v>852</v>
      </c>
      <c r="D8382" s="75">
        <v>29.29</v>
      </c>
      <c r="E8382" s="75">
        <v>27.93</v>
      </c>
      <c r="F8382" s="73" t="s">
        <v>17</v>
      </c>
    </row>
    <row r="8383" spans="1:6" ht="38.25" x14ac:dyDescent="0.25">
      <c r="A8383" s="73">
        <v>100750</v>
      </c>
      <c r="B8383" s="74" t="s">
        <v>7740</v>
      </c>
      <c r="C8383" s="73" t="s">
        <v>852</v>
      </c>
      <c r="D8383" s="75">
        <v>28.94</v>
      </c>
      <c r="E8383" s="75">
        <v>27.19</v>
      </c>
      <c r="F8383" s="73" t="s">
        <v>17</v>
      </c>
    </row>
    <row r="8384" spans="1:6" ht="25.5" x14ac:dyDescent="0.25">
      <c r="A8384" s="73">
        <v>100751</v>
      </c>
      <c r="B8384" s="74" t="s">
        <v>7741</v>
      </c>
      <c r="C8384" s="73" t="s">
        <v>852</v>
      </c>
      <c r="D8384" s="75">
        <v>51.38</v>
      </c>
      <c r="E8384" s="75">
        <v>51.05</v>
      </c>
      <c r="F8384" s="73" t="s">
        <v>17</v>
      </c>
    </row>
    <row r="8385" spans="1:6" ht="38.25" x14ac:dyDescent="0.25">
      <c r="A8385" s="73">
        <v>100752</v>
      </c>
      <c r="B8385" s="74" t="s">
        <v>7742</v>
      </c>
      <c r="C8385" s="73" t="s">
        <v>852</v>
      </c>
      <c r="D8385" s="75">
        <v>58.79</v>
      </c>
      <c r="E8385" s="75">
        <v>57.68</v>
      </c>
      <c r="F8385" s="73" t="s">
        <v>17</v>
      </c>
    </row>
    <row r="8386" spans="1:6" ht="38.25" x14ac:dyDescent="0.25">
      <c r="A8386" s="73">
        <v>100753</v>
      </c>
      <c r="B8386" s="74" t="s">
        <v>7743</v>
      </c>
      <c r="C8386" s="73" t="s">
        <v>852</v>
      </c>
      <c r="D8386" s="75">
        <v>25.94</v>
      </c>
      <c r="E8386" s="75">
        <v>24.37</v>
      </c>
      <c r="F8386" s="73" t="s">
        <v>17</v>
      </c>
    </row>
    <row r="8387" spans="1:6" ht="38.25" x14ac:dyDescent="0.25">
      <c r="A8387" s="73">
        <v>100754</v>
      </c>
      <c r="B8387" s="74" t="s">
        <v>7744</v>
      </c>
      <c r="C8387" s="73" t="s">
        <v>852</v>
      </c>
      <c r="D8387" s="75">
        <v>34.020000000000003</v>
      </c>
      <c r="E8387" s="75">
        <v>31.66</v>
      </c>
      <c r="F8387" s="73" t="s">
        <v>17</v>
      </c>
    </row>
    <row r="8388" spans="1:6" ht="38.25" x14ac:dyDescent="0.25">
      <c r="A8388" s="73">
        <v>100757</v>
      </c>
      <c r="B8388" s="74" t="s">
        <v>7745</v>
      </c>
      <c r="C8388" s="73" t="s">
        <v>852</v>
      </c>
      <c r="D8388" s="75">
        <v>58.97</v>
      </c>
      <c r="E8388" s="75">
        <v>56.24</v>
      </c>
      <c r="F8388" s="73" t="s">
        <v>17</v>
      </c>
    </row>
    <row r="8389" spans="1:6" ht="38.25" x14ac:dyDescent="0.25">
      <c r="A8389" s="73">
        <v>100758</v>
      </c>
      <c r="B8389" s="74" t="s">
        <v>7746</v>
      </c>
      <c r="C8389" s="73" t="s">
        <v>852</v>
      </c>
      <c r="D8389" s="75">
        <v>58.15</v>
      </c>
      <c r="E8389" s="75">
        <v>54.64</v>
      </c>
      <c r="F8389" s="73" t="s">
        <v>17</v>
      </c>
    </row>
    <row r="8390" spans="1:6" ht="38.25" x14ac:dyDescent="0.25">
      <c r="A8390" s="73">
        <v>100759</v>
      </c>
      <c r="B8390" s="74" t="s">
        <v>7747</v>
      </c>
      <c r="C8390" s="73" t="s">
        <v>852</v>
      </c>
      <c r="D8390" s="75">
        <v>58.3</v>
      </c>
      <c r="E8390" s="75">
        <v>55.57</v>
      </c>
      <c r="F8390" s="73" t="s">
        <v>17</v>
      </c>
    </row>
    <row r="8391" spans="1:6" ht="38.25" x14ac:dyDescent="0.25">
      <c r="A8391" s="73">
        <v>100760</v>
      </c>
      <c r="B8391" s="74" t="s">
        <v>7748</v>
      </c>
      <c r="C8391" s="73" t="s">
        <v>852</v>
      </c>
      <c r="D8391" s="75">
        <v>57.74</v>
      </c>
      <c r="E8391" s="75">
        <v>54.23</v>
      </c>
      <c r="F8391" s="73" t="s">
        <v>17</v>
      </c>
    </row>
    <row r="8392" spans="1:6" ht="38.25" x14ac:dyDescent="0.25">
      <c r="A8392" s="73">
        <v>100761</v>
      </c>
      <c r="B8392" s="74" t="s">
        <v>7749</v>
      </c>
      <c r="C8392" s="73" t="s">
        <v>852</v>
      </c>
      <c r="D8392" s="75">
        <v>58.58</v>
      </c>
      <c r="E8392" s="75">
        <v>55.85</v>
      </c>
      <c r="F8392" s="73" t="s">
        <v>17</v>
      </c>
    </row>
    <row r="8393" spans="1:6" ht="38.25" x14ac:dyDescent="0.25">
      <c r="A8393" s="73">
        <v>100762</v>
      </c>
      <c r="B8393" s="74" t="s">
        <v>7750</v>
      </c>
      <c r="C8393" s="73" t="s">
        <v>852</v>
      </c>
      <c r="D8393" s="75">
        <v>57.91</v>
      </c>
      <c r="E8393" s="75">
        <v>54.4</v>
      </c>
      <c r="F8393" s="73" t="s">
        <v>17</v>
      </c>
    </row>
    <row r="8394" spans="1:6" ht="25.5" x14ac:dyDescent="0.25">
      <c r="A8394" s="73">
        <v>101090</v>
      </c>
      <c r="B8394" s="74" t="s">
        <v>7751</v>
      </c>
      <c r="C8394" s="73" t="s">
        <v>852</v>
      </c>
      <c r="D8394" s="75">
        <v>236.68</v>
      </c>
      <c r="E8394" s="75">
        <v>234.4</v>
      </c>
      <c r="F8394" s="73" t="s">
        <v>17</v>
      </c>
    </row>
    <row r="8395" spans="1:6" ht="25.5" x14ac:dyDescent="0.25">
      <c r="A8395" s="73">
        <v>101091</v>
      </c>
      <c r="B8395" s="74" t="s">
        <v>7752</v>
      </c>
      <c r="C8395" s="73" t="s">
        <v>852</v>
      </c>
      <c r="D8395" s="75">
        <v>168.52</v>
      </c>
      <c r="E8395" s="75">
        <v>163.97</v>
      </c>
      <c r="F8395" s="73" t="s">
        <v>17</v>
      </c>
    </row>
    <row r="8396" spans="1:6" x14ac:dyDescent="0.25">
      <c r="A8396" s="73">
        <v>101092</v>
      </c>
      <c r="B8396" s="74" t="s">
        <v>7753</v>
      </c>
      <c r="C8396" s="73" t="s">
        <v>852</v>
      </c>
      <c r="D8396" s="75">
        <v>360.73</v>
      </c>
      <c r="E8396" s="75">
        <v>355.42</v>
      </c>
      <c r="F8396" s="73" t="s">
        <v>17</v>
      </c>
    </row>
    <row r="8397" spans="1:6" x14ac:dyDescent="0.25">
      <c r="A8397" s="73">
        <v>101093</v>
      </c>
      <c r="B8397" s="74" t="s">
        <v>7754</v>
      </c>
      <c r="C8397" s="73" t="s">
        <v>852</v>
      </c>
      <c r="D8397" s="75">
        <v>459.58</v>
      </c>
      <c r="E8397" s="75">
        <v>454.27</v>
      </c>
      <c r="F8397" s="73" t="s">
        <v>17</v>
      </c>
    </row>
    <row r="8398" spans="1:6" ht="38.25" x14ac:dyDescent="0.25">
      <c r="A8398" s="73">
        <v>101154</v>
      </c>
      <c r="B8398" s="74" t="s">
        <v>7755</v>
      </c>
      <c r="C8398" s="73" t="s">
        <v>852</v>
      </c>
      <c r="D8398" s="75">
        <v>134.04</v>
      </c>
      <c r="E8398" s="75">
        <v>131.06</v>
      </c>
      <c r="F8398" s="73" t="s">
        <v>17</v>
      </c>
    </row>
    <row r="8399" spans="1:6" ht="38.25" x14ac:dyDescent="0.25">
      <c r="A8399" s="73">
        <v>101155</v>
      </c>
      <c r="B8399" s="74" t="s">
        <v>7756</v>
      </c>
      <c r="C8399" s="73" t="s">
        <v>852</v>
      </c>
      <c r="D8399" s="75">
        <v>187.4</v>
      </c>
      <c r="E8399" s="75">
        <v>183.48</v>
      </c>
      <c r="F8399" s="73" t="s">
        <v>17</v>
      </c>
    </row>
    <row r="8400" spans="1:6" ht="38.25" x14ac:dyDescent="0.25">
      <c r="A8400" s="73">
        <v>101156</v>
      </c>
      <c r="B8400" s="74" t="s">
        <v>7757</v>
      </c>
      <c r="C8400" s="73" t="s">
        <v>852</v>
      </c>
      <c r="D8400" s="75">
        <v>274.27999999999997</v>
      </c>
      <c r="E8400" s="75">
        <v>268.93</v>
      </c>
      <c r="F8400" s="73" t="s">
        <v>17</v>
      </c>
    </row>
    <row r="8401" spans="1:6" ht="25.5" x14ac:dyDescent="0.25">
      <c r="A8401" s="73">
        <v>101157</v>
      </c>
      <c r="B8401" s="74" t="s">
        <v>7758</v>
      </c>
      <c r="C8401" s="73" t="s">
        <v>852</v>
      </c>
      <c r="D8401" s="75">
        <v>67.45</v>
      </c>
      <c r="E8401" s="75">
        <v>65.78</v>
      </c>
      <c r="F8401" s="73" t="s">
        <v>17</v>
      </c>
    </row>
    <row r="8402" spans="1:6" ht="25.5" x14ac:dyDescent="0.25">
      <c r="A8402" s="73">
        <v>101158</v>
      </c>
      <c r="B8402" s="74" t="s">
        <v>7759</v>
      </c>
      <c r="C8402" s="73" t="s">
        <v>852</v>
      </c>
      <c r="D8402" s="75">
        <v>88.02</v>
      </c>
      <c r="E8402" s="75">
        <v>86.06</v>
      </c>
      <c r="F8402" s="73" t="s">
        <v>17</v>
      </c>
    </row>
    <row r="8403" spans="1:6" ht="38.25" x14ac:dyDescent="0.25">
      <c r="A8403" s="73">
        <v>101159</v>
      </c>
      <c r="B8403" s="74" t="s">
        <v>7760</v>
      </c>
      <c r="C8403" s="73" t="s">
        <v>852</v>
      </c>
      <c r="D8403" s="75">
        <v>144.41</v>
      </c>
      <c r="E8403" s="75">
        <v>137.38</v>
      </c>
      <c r="F8403" s="73" t="s">
        <v>17</v>
      </c>
    </row>
    <row r="8404" spans="1:6" ht="38.25" x14ac:dyDescent="0.25">
      <c r="A8404" s="73">
        <v>101161</v>
      </c>
      <c r="B8404" s="74" t="s">
        <v>7761</v>
      </c>
      <c r="C8404" s="73" t="s">
        <v>852</v>
      </c>
      <c r="D8404" s="75">
        <v>249.11</v>
      </c>
      <c r="E8404" s="75">
        <v>241.91</v>
      </c>
      <c r="F8404" s="73" t="s">
        <v>17</v>
      </c>
    </row>
    <row r="8405" spans="1:6" ht="38.25" x14ac:dyDescent="0.25">
      <c r="A8405" s="73">
        <v>101162</v>
      </c>
      <c r="B8405" s="74" t="s">
        <v>7762</v>
      </c>
      <c r="C8405" s="73" t="s">
        <v>852</v>
      </c>
      <c r="D8405" s="75">
        <v>164.2</v>
      </c>
      <c r="E8405" s="75">
        <v>156.33000000000001</v>
      </c>
      <c r="F8405" s="73" t="s">
        <v>17</v>
      </c>
    </row>
    <row r="8406" spans="1:6" ht="38.25" x14ac:dyDescent="0.25">
      <c r="A8406" s="73">
        <v>101163</v>
      </c>
      <c r="B8406" s="74" t="s">
        <v>7763</v>
      </c>
      <c r="C8406" s="73" t="s">
        <v>852</v>
      </c>
      <c r="D8406" s="75">
        <v>609.80999999999995</v>
      </c>
      <c r="E8406" s="75">
        <v>595.13</v>
      </c>
      <c r="F8406" s="73" t="s">
        <v>17</v>
      </c>
    </row>
    <row r="8407" spans="1:6" ht="25.5" x14ac:dyDescent="0.25">
      <c r="A8407" s="73">
        <v>101164</v>
      </c>
      <c r="B8407" s="74" t="s">
        <v>7764</v>
      </c>
      <c r="C8407" s="73" t="s">
        <v>852</v>
      </c>
      <c r="D8407" s="75">
        <v>619.77</v>
      </c>
      <c r="E8407" s="75">
        <v>605.01</v>
      </c>
      <c r="F8407" s="73" t="s">
        <v>17</v>
      </c>
    </row>
    <row r="8408" spans="1:6" ht="25.5" x14ac:dyDescent="0.25">
      <c r="A8408" s="73">
        <v>101167</v>
      </c>
      <c r="B8408" s="74" t="s">
        <v>7765</v>
      </c>
      <c r="C8408" s="73" t="s">
        <v>852</v>
      </c>
      <c r="D8408" s="75">
        <v>201.39</v>
      </c>
      <c r="E8408" s="75">
        <v>199.96</v>
      </c>
      <c r="F8408" s="73" t="s">
        <v>17</v>
      </c>
    </row>
    <row r="8409" spans="1:6" ht="25.5" x14ac:dyDescent="0.25">
      <c r="A8409" s="73">
        <v>101169</v>
      </c>
      <c r="B8409" s="74" t="s">
        <v>7766</v>
      </c>
      <c r="C8409" s="73" t="s">
        <v>852</v>
      </c>
      <c r="D8409" s="75">
        <v>217.13</v>
      </c>
      <c r="E8409" s="75">
        <v>215.22</v>
      </c>
      <c r="F8409" s="73" t="s">
        <v>17</v>
      </c>
    </row>
    <row r="8410" spans="1:6" ht="25.5" x14ac:dyDescent="0.25">
      <c r="A8410" s="73">
        <v>101170</v>
      </c>
      <c r="B8410" s="74" t="s">
        <v>7767</v>
      </c>
      <c r="C8410" s="73" t="s">
        <v>852</v>
      </c>
      <c r="D8410" s="75">
        <v>59.55</v>
      </c>
      <c r="E8410" s="75">
        <v>58.42</v>
      </c>
      <c r="F8410" s="73" t="s">
        <v>17</v>
      </c>
    </row>
    <row r="8411" spans="1:6" ht="25.5" x14ac:dyDescent="0.25">
      <c r="A8411" s="73">
        <v>101172</v>
      </c>
      <c r="B8411" s="74" t="s">
        <v>7768</v>
      </c>
      <c r="C8411" s="73" t="s">
        <v>852</v>
      </c>
      <c r="D8411" s="75">
        <v>87.82</v>
      </c>
      <c r="E8411" s="75">
        <v>86.02</v>
      </c>
      <c r="F8411" s="73" t="s">
        <v>17</v>
      </c>
    </row>
    <row r="8412" spans="1:6" ht="25.5" x14ac:dyDescent="0.25">
      <c r="A8412" s="73">
        <v>101570</v>
      </c>
      <c r="B8412" s="74" t="s">
        <v>7769</v>
      </c>
      <c r="C8412" s="73" t="s">
        <v>852</v>
      </c>
      <c r="D8412" s="75">
        <v>27.37</v>
      </c>
      <c r="E8412" s="75">
        <v>25.85</v>
      </c>
      <c r="F8412" s="73" t="s">
        <v>17</v>
      </c>
    </row>
    <row r="8413" spans="1:6" ht="25.5" x14ac:dyDescent="0.25">
      <c r="A8413" s="73">
        <v>101571</v>
      </c>
      <c r="B8413" s="74" t="s">
        <v>7770</v>
      </c>
      <c r="C8413" s="73" t="s">
        <v>852</v>
      </c>
      <c r="D8413" s="75">
        <v>36.78</v>
      </c>
      <c r="E8413" s="75">
        <v>34.520000000000003</v>
      </c>
      <c r="F8413" s="73" t="s">
        <v>17</v>
      </c>
    </row>
    <row r="8414" spans="1:6" ht="25.5" x14ac:dyDescent="0.25">
      <c r="A8414" s="73">
        <v>101572</v>
      </c>
      <c r="B8414" s="74" t="s">
        <v>7771</v>
      </c>
      <c r="C8414" s="73" t="s">
        <v>852</v>
      </c>
      <c r="D8414" s="75">
        <v>21.57</v>
      </c>
      <c r="E8414" s="75">
        <v>20.440000000000001</v>
      </c>
      <c r="F8414" s="73" t="s">
        <v>17</v>
      </c>
    </row>
    <row r="8415" spans="1:6" ht="25.5" x14ac:dyDescent="0.25">
      <c r="A8415" s="73">
        <v>101573</v>
      </c>
      <c r="B8415" s="74" t="s">
        <v>7772</v>
      </c>
      <c r="C8415" s="73" t="s">
        <v>852</v>
      </c>
      <c r="D8415" s="75">
        <v>30.97</v>
      </c>
      <c r="E8415" s="75">
        <v>29.12</v>
      </c>
      <c r="F8415" s="73" t="s">
        <v>17</v>
      </c>
    </row>
    <row r="8416" spans="1:6" ht="25.5" x14ac:dyDescent="0.25">
      <c r="A8416" s="73">
        <v>101574</v>
      </c>
      <c r="B8416" s="74" t="s">
        <v>7773</v>
      </c>
      <c r="C8416" s="73" t="s">
        <v>852</v>
      </c>
      <c r="D8416" s="75">
        <v>16.68</v>
      </c>
      <c r="E8416" s="75">
        <v>15.93</v>
      </c>
      <c r="F8416" s="73" t="s">
        <v>17</v>
      </c>
    </row>
    <row r="8417" spans="1:6" ht="25.5" x14ac:dyDescent="0.25">
      <c r="A8417" s="73">
        <v>101575</v>
      </c>
      <c r="B8417" s="74" t="s">
        <v>7774</v>
      </c>
      <c r="C8417" s="73" t="s">
        <v>852</v>
      </c>
      <c r="D8417" s="75">
        <v>26.23</v>
      </c>
      <c r="E8417" s="75">
        <v>24.77</v>
      </c>
      <c r="F8417" s="73" t="s">
        <v>17</v>
      </c>
    </row>
    <row r="8418" spans="1:6" ht="25.5" x14ac:dyDescent="0.25">
      <c r="A8418" s="73">
        <v>101576</v>
      </c>
      <c r="B8418" s="74" t="s">
        <v>7775</v>
      </c>
      <c r="C8418" s="73" t="s">
        <v>852</v>
      </c>
      <c r="D8418" s="75">
        <v>50.47</v>
      </c>
      <c r="E8418" s="75">
        <v>48.49</v>
      </c>
      <c r="F8418" s="73" t="s">
        <v>17</v>
      </c>
    </row>
    <row r="8419" spans="1:6" ht="25.5" x14ac:dyDescent="0.25">
      <c r="A8419" s="73">
        <v>101577</v>
      </c>
      <c r="B8419" s="74" t="s">
        <v>7776</v>
      </c>
      <c r="C8419" s="73" t="s">
        <v>852</v>
      </c>
      <c r="D8419" s="75">
        <v>62.53</v>
      </c>
      <c r="E8419" s="75">
        <v>59.6</v>
      </c>
      <c r="F8419" s="73" t="s">
        <v>17</v>
      </c>
    </row>
    <row r="8420" spans="1:6" ht="25.5" x14ac:dyDescent="0.25">
      <c r="A8420" s="73">
        <v>101578</v>
      </c>
      <c r="B8420" s="74" t="s">
        <v>7777</v>
      </c>
      <c r="C8420" s="73" t="s">
        <v>852</v>
      </c>
      <c r="D8420" s="75">
        <v>41.98</v>
      </c>
      <c r="E8420" s="75">
        <v>40.5</v>
      </c>
      <c r="F8420" s="73" t="s">
        <v>17</v>
      </c>
    </row>
    <row r="8421" spans="1:6" ht="25.5" x14ac:dyDescent="0.25">
      <c r="A8421" s="73">
        <v>101579</v>
      </c>
      <c r="B8421" s="74" t="s">
        <v>7778</v>
      </c>
      <c r="C8421" s="73" t="s">
        <v>852</v>
      </c>
      <c r="D8421" s="75">
        <v>54.02</v>
      </c>
      <c r="E8421" s="75">
        <v>51.61</v>
      </c>
      <c r="F8421" s="73" t="s">
        <v>17</v>
      </c>
    </row>
    <row r="8422" spans="1:6" ht="25.5" x14ac:dyDescent="0.25">
      <c r="A8422" s="73">
        <v>101580</v>
      </c>
      <c r="B8422" s="74" t="s">
        <v>7779</v>
      </c>
      <c r="C8422" s="73" t="s">
        <v>852</v>
      </c>
      <c r="D8422" s="75">
        <v>37.68</v>
      </c>
      <c r="E8422" s="75">
        <v>36.729999999999997</v>
      </c>
      <c r="F8422" s="73" t="s">
        <v>17</v>
      </c>
    </row>
    <row r="8423" spans="1:6" ht="25.5" x14ac:dyDescent="0.25">
      <c r="A8423" s="73">
        <v>101581</v>
      </c>
      <c r="B8423" s="74" t="s">
        <v>7780</v>
      </c>
      <c r="C8423" s="73" t="s">
        <v>852</v>
      </c>
      <c r="D8423" s="75">
        <v>49.89</v>
      </c>
      <c r="E8423" s="75">
        <v>47.99</v>
      </c>
      <c r="F8423" s="73" t="s">
        <v>17</v>
      </c>
    </row>
    <row r="8424" spans="1:6" ht="25.5" x14ac:dyDescent="0.25">
      <c r="A8424" s="73">
        <v>101582</v>
      </c>
      <c r="B8424" s="74" t="s">
        <v>7781</v>
      </c>
      <c r="C8424" s="73" t="s">
        <v>852</v>
      </c>
      <c r="D8424" s="75">
        <v>83.2</v>
      </c>
      <c r="E8424" s="75">
        <v>80.069999999999993</v>
      </c>
      <c r="F8424" s="73" t="s">
        <v>17</v>
      </c>
    </row>
    <row r="8425" spans="1:6" ht="25.5" x14ac:dyDescent="0.25">
      <c r="A8425" s="73">
        <v>101583</v>
      </c>
      <c r="B8425" s="74" t="s">
        <v>7782</v>
      </c>
      <c r="C8425" s="73" t="s">
        <v>852</v>
      </c>
      <c r="D8425" s="75">
        <v>101.99</v>
      </c>
      <c r="E8425" s="75">
        <v>97.37</v>
      </c>
      <c r="F8425" s="73" t="s">
        <v>17</v>
      </c>
    </row>
    <row r="8426" spans="1:6" ht="25.5" x14ac:dyDescent="0.25">
      <c r="A8426" s="73">
        <v>101584</v>
      </c>
      <c r="B8426" s="74" t="s">
        <v>7783</v>
      </c>
      <c r="C8426" s="73" t="s">
        <v>852</v>
      </c>
      <c r="D8426" s="75">
        <v>68.790000000000006</v>
      </c>
      <c r="E8426" s="75">
        <v>66.459999999999994</v>
      </c>
      <c r="F8426" s="73" t="s">
        <v>17</v>
      </c>
    </row>
    <row r="8427" spans="1:6" ht="25.5" x14ac:dyDescent="0.25">
      <c r="A8427" s="73">
        <v>101585</v>
      </c>
      <c r="B8427" s="74" t="s">
        <v>7784</v>
      </c>
      <c r="C8427" s="73" t="s">
        <v>852</v>
      </c>
      <c r="D8427" s="75">
        <v>87.58</v>
      </c>
      <c r="E8427" s="75">
        <v>83.76</v>
      </c>
      <c r="F8427" s="73" t="s">
        <v>17</v>
      </c>
    </row>
    <row r="8428" spans="1:6" ht="25.5" x14ac:dyDescent="0.25">
      <c r="A8428" s="73">
        <v>101586</v>
      </c>
      <c r="B8428" s="74" t="s">
        <v>7785</v>
      </c>
      <c r="C8428" s="73" t="s">
        <v>852</v>
      </c>
      <c r="D8428" s="75">
        <v>60.19</v>
      </c>
      <c r="E8428" s="75">
        <v>58.68</v>
      </c>
      <c r="F8428" s="73" t="s">
        <v>17</v>
      </c>
    </row>
    <row r="8429" spans="1:6" ht="25.5" x14ac:dyDescent="0.25">
      <c r="A8429" s="73">
        <v>101587</v>
      </c>
      <c r="B8429" s="74" t="s">
        <v>7786</v>
      </c>
      <c r="C8429" s="73" t="s">
        <v>852</v>
      </c>
      <c r="D8429" s="75">
        <v>79.150000000000006</v>
      </c>
      <c r="E8429" s="75">
        <v>76.14</v>
      </c>
      <c r="F8429" s="73" t="s">
        <v>17</v>
      </c>
    </row>
    <row r="8430" spans="1:6" ht="25.5" x14ac:dyDescent="0.25">
      <c r="A8430" s="73">
        <v>101588</v>
      </c>
      <c r="B8430" s="74" t="s">
        <v>7787</v>
      </c>
      <c r="C8430" s="73" t="s">
        <v>852</v>
      </c>
      <c r="D8430" s="75">
        <v>98.17</v>
      </c>
      <c r="E8430" s="75">
        <v>94.24</v>
      </c>
      <c r="F8430" s="73" t="s">
        <v>17</v>
      </c>
    </row>
    <row r="8431" spans="1:6" ht="38.25" x14ac:dyDescent="0.25">
      <c r="A8431" s="73">
        <v>101589</v>
      </c>
      <c r="B8431" s="74" t="s">
        <v>7788</v>
      </c>
      <c r="C8431" s="73" t="s">
        <v>852</v>
      </c>
      <c r="D8431" s="75">
        <v>142.56</v>
      </c>
      <c r="E8431" s="75">
        <v>136.74</v>
      </c>
      <c r="F8431" s="73" t="s">
        <v>17</v>
      </c>
    </row>
    <row r="8432" spans="1:6" ht="25.5" x14ac:dyDescent="0.25">
      <c r="A8432" s="73">
        <v>101590</v>
      </c>
      <c r="B8432" s="74" t="s">
        <v>7789</v>
      </c>
      <c r="C8432" s="73" t="s">
        <v>852</v>
      </c>
      <c r="D8432" s="75">
        <v>74.58</v>
      </c>
      <c r="E8432" s="75">
        <v>71.67</v>
      </c>
      <c r="F8432" s="73" t="s">
        <v>17</v>
      </c>
    </row>
    <row r="8433" spans="1:6" ht="38.25" x14ac:dyDescent="0.25">
      <c r="A8433" s="73">
        <v>101591</v>
      </c>
      <c r="B8433" s="74" t="s">
        <v>7790</v>
      </c>
      <c r="C8433" s="73" t="s">
        <v>852</v>
      </c>
      <c r="D8433" s="75">
        <v>118.97</v>
      </c>
      <c r="E8433" s="75">
        <v>114.17</v>
      </c>
      <c r="F8433" s="73" t="s">
        <v>17</v>
      </c>
    </row>
    <row r="8434" spans="1:6" ht="25.5" x14ac:dyDescent="0.25">
      <c r="A8434" s="73">
        <v>101592</v>
      </c>
      <c r="B8434" s="74" t="s">
        <v>7791</v>
      </c>
      <c r="C8434" s="73" t="s">
        <v>852</v>
      </c>
      <c r="D8434" s="75">
        <v>53.12</v>
      </c>
      <c r="E8434" s="75">
        <v>51.21</v>
      </c>
      <c r="F8434" s="73" t="s">
        <v>17</v>
      </c>
    </row>
    <row r="8435" spans="1:6" ht="38.25" x14ac:dyDescent="0.25">
      <c r="A8435" s="73">
        <v>101593</v>
      </c>
      <c r="B8435" s="74" t="s">
        <v>7792</v>
      </c>
      <c r="C8435" s="73" t="s">
        <v>852</v>
      </c>
      <c r="D8435" s="75">
        <v>97.64</v>
      </c>
      <c r="E8435" s="75">
        <v>93.84</v>
      </c>
      <c r="F8435" s="73" t="s">
        <v>17</v>
      </c>
    </row>
    <row r="8436" spans="1:6" ht="25.5" x14ac:dyDescent="0.25">
      <c r="A8436" s="73">
        <v>101600</v>
      </c>
      <c r="B8436" s="74" t="s">
        <v>7793</v>
      </c>
      <c r="C8436" s="73" t="s">
        <v>852</v>
      </c>
      <c r="D8436" s="75">
        <v>18.21</v>
      </c>
      <c r="E8436" s="75">
        <v>17.420000000000002</v>
      </c>
      <c r="F8436" s="73" t="s">
        <v>17</v>
      </c>
    </row>
    <row r="8437" spans="1:6" ht="38.25" x14ac:dyDescent="0.25">
      <c r="A8437" s="73">
        <v>101601</v>
      </c>
      <c r="B8437" s="74" t="s">
        <v>7794</v>
      </c>
      <c r="C8437" s="73" t="s">
        <v>852</v>
      </c>
      <c r="D8437" s="75">
        <v>26.94</v>
      </c>
      <c r="E8437" s="75">
        <v>25.79</v>
      </c>
      <c r="F8437" s="73" t="s">
        <v>17</v>
      </c>
    </row>
    <row r="8438" spans="1:6" ht="25.5" x14ac:dyDescent="0.25">
      <c r="A8438" s="73">
        <v>101602</v>
      </c>
      <c r="B8438" s="74" t="s">
        <v>7795</v>
      </c>
      <c r="C8438" s="73" t="s">
        <v>852</v>
      </c>
      <c r="D8438" s="75">
        <v>13.5</v>
      </c>
      <c r="E8438" s="75">
        <v>12.92</v>
      </c>
      <c r="F8438" s="73" t="s">
        <v>17</v>
      </c>
    </row>
    <row r="8439" spans="1:6" ht="38.25" x14ac:dyDescent="0.25">
      <c r="A8439" s="73">
        <v>101603</v>
      </c>
      <c r="B8439" s="74" t="s">
        <v>7796</v>
      </c>
      <c r="C8439" s="73" t="s">
        <v>852</v>
      </c>
      <c r="D8439" s="75">
        <v>22.24</v>
      </c>
      <c r="E8439" s="75">
        <v>21.28</v>
      </c>
      <c r="F8439" s="73" t="s">
        <v>17</v>
      </c>
    </row>
    <row r="8440" spans="1:6" ht="25.5" x14ac:dyDescent="0.25">
      <c r="A8440" s="73">
        <v>101604</v>
      </c>
      <c r="B8440" s="74" t="s">
        <v>7797</v>
      </c>
      <c r="C8440" s="73" t="s">
        <v>852</v>
      </c>
      <c r="D8440" s="75">
        <v>8.83</v>
      </c>
      <c r="E8440" s="75">
        <v>8.4600000000000009</v>
      </c>
      <c r="F8440" s="73" t="s">
        <v>17</v>
      </c>
    </row>
    <row r="8441" spans="1:6" ht="38.25" x14ac:dyDescent="0.25">
      <c r="A8441" s="73">
        <v>101605</v>
      </c>
      <c r="B8441" s="74" t="s">
        <v>7798</v>
      </c>
      <c r="C8441" s="73" t="s">
        <v>852</v>
      </c>
      <c r="D8441" s="75">
        <v>17.57</v>
      </c>
      <c r="E8441" s="75">
        <v>16.809999999999999</v>
      </c>
      <c r="F8441" s="73" t="s">
        <v>17</v>
      </c>
    </row>
    <row r="8442" spans="1:6" ht="25.5" x14ac:dyDescent="0.25">
      <c r="A8442" s="73">
        <v>101616</v>
      </c>
      <c r="B8442" s="74" t="s">
        <v>404</v>
      </c>
      <c r="C8442" s="73" t="s">
        <v>852</v>
      </c>
      <c r="D8442" s="75">
        <v>6.94</v>
      </c>
      <c r="E8442" s="75">
        <v>6.38</v>
      </c>
      <c r="F8442" s="73" t="s">
        <v>17</v>
      </c>
    </row>
    <row r="8443" spans="1:6" ht="25.5" x14ac:dyDescent="0.25">
      <c r="A8443" s="73">
        <v>101617</v>
      </c>
      <c r="B8443" s="74" t="s">
        <v>313</v>
      </c>
      <c r="C8443" s="73" t="s">
        <v>852</v>
      </c>
      <c r="D8443" s="75">
        <v>3.43</v>
      </c>
      <c r="E8443" s="75">
        <v>3.14</v>
      </c>
      <c r="F8443" s="73" t="s">
        <v>17</v>
      </c>
    </row>
    <row r="8444" spans="1:6" ht="25.5" x14ac:dyDescent="0.25">
      <c r="A8444" s="73">
        <v>101725</v>
      </c>
      <c r="B8444" s="74" t="s">
        <v>7799</v>
      </c>
      <c r="C8444" s="73" t="s">
        <v>852</v>
      </c>
      <c r="D8444" s="75">
        <v>322.69</v>
      </c>
      <c r="E8444" s="75">
        <v>305.83</v>
      </c>
      <c r="F8444" s="73" t="s">
        <v>17</v>
      </c>
    </row>
    <row r="8445" spans="1:6" ht="25.5" x14ac:dyDescent="0.25">
      <c r="A8445" s="73">
        <v>101726</v>
      </c>
      <c r="B8445" s="74" t="s">
        <v>7800</v>
      </c>
      <c r="C8445" s="73" t="s">
        <v>852</v>
      </c>
      <c r="D8445" s="75">
        <v>216.31</v>
      </c>
      <c r="E8445" s="75">
        <v>208.24</v>
      </c>
      <c r="F8445" s="73" t="s">
        <v>17</v>
      </c>
    </row>
    <row r="8446" spans="1:6" ht="25.5" x14ac:dyDescent="0.25">
      <c r="A8446" s="73">
        <v>101727</v>
      </c>
      <c r="B8446" s="74" t="s">
        <v>7801</v>
      </c>
      <c r="C8446" s="73" t="s">
        <v>852</v>
      </c>
      <c r="D8446" s="75">
        <v>198.81</v>
      </c>
      <c r="E8446" s="75">
        <v>198.22</v>
      </c>
      <c r="F8446" s="73" t="s">
        <v>17</v>
      </c>
    </row>
    <row r="8447" spans="1:6" ht="25.5" x14ac:dyDescent="0.25">
      <c r="A8447" s="73">
        <v>101729</v>
      </c>
      <c r="B8447" s="74" t="s">
        <v>7802</v>
      </c>
      <c r="C8447" s="73" t="s">
        <v>852</v>
      </c>
      <c r="D8447" s="75">
        <v>340.57</v>
      </c>
      <c r="E8447" s="75">
        <v>339.25</v>
      </c>
      <c r="F8447" s="73" t="s">
        <v>17</v>
      </c>
    </row>
    <row r="8448" spans="1:6" ht="25.5" x14ac:dyDescent="0.25">
      <c r="A8448" s="73">
        <v>101731</v>
      </c>
      <c r="B8448" s="74" t="s">
        <v>31561</v>
      </c>
      <c r="C8448" s="73" t="s">
        <v>852</v>
      </c>
      <c r="D8448" s="75">
        <v>352.89</v>
      </c>
      <c r="E8448" s="75">
        <v>348.23</v>
      </c>
      <c r="F8448" s="73" t="s">
        <v>17</v>
      </c>
    </row>
    <row r="8449" spans="1:6" ht="25.5" x14ac:dyDescent="0.25">
      <c r="A8449" s="73">
        <v>101732</v>
      </c>
      <c r="B8449" s="74" t="s">
        <v>7803</v>
      </c>
      <c r="C8449" s="73" t="s">
        <v>852</v>
      </c>
      <c r="D8449" s="75">
        <v>108.62</v>
      </c>
      <c r="E8449" s="75">
        <v>105.43</v>
      </c>
      <c r="F8449" s="73" t="s">
        <v>17</v>
      </c>
    </row>
    <row r="8450" spans="1:6" ht="25.5" x14ac:dyDescent="0.25">
      <c r="A8450" s="73">
        <v>101733</v>
      </c>
      <c r="B8450" s="74" t="s">
        <v>7804</v>
      </c>
      <c r="C8450" s="73" t="s">
        <v>852</v>
      </c>
      <c r="D8450" s="75">
        <v>274.31</v>
      </c>
      <c r="E8450" s="75">
        <v>271.81</v>
      </c>
      <c r="F8450" s="73" t="s">
        <v>17</v>
      </c>
    </row>
    <row r="8451" spans="1:6" ht="25.5" x14ac:dyDescent="0.25">
      <c r="A8451" s="73">
        <v>101734</v>
      </c>
      <c r="B8451" s="74" t="s">
        <v>7805</v>
      </c>
      <c r="C8451" s="73" t="s">
        <v>852</v>
      </c>
      <c r="D8451" s="75">
        <v>413.1</v>
      </c>
      <c r="E8451" s="75">
        <v>410.6</v>
      </c>
      <c r="F8451" s="73" t="s">
        <v>17</v>
      </c>
    </row>
    <row r="8452" spans="1:6" ht="25.5" x14ac:dyDescent="0.25">
      <c r="A8452" s="73">
        <v>101735</v>
      </c>
      <c r="B8452" s="74" t="s">
        <v>7806</v>
      </c>
      <c r="C8452" s="73" t="s">
        <v>852</v>
      </c>
      <c r="D8452" s="75">
        <v>423.17</v>
      </c>
      <c r="E8452" s="75">
        <v>420.67</v>
      </c>
      <c r="F8452" s="73" t="s">
        <v>17</v>
      </c>
    </row>
    <row r="8453" spans="1:6" ht="25.5" x14ac:dyDescent="0.25">
      <c r="A8453" s="73">
        <v>101736</v>
      </c>
      <c r="B8453" s="74" t="s">
        <v>7807</v>
      </c>
      <c r="C8453" s="73" t="s">
        <v>852</v>
      </c>
      <c r="D8453" s="75">
        <v>113.83</v>
      </c>
      <c r="E8453" s="75">
        <v>112.22</v>
      </c>
      <c r="F8453" s="73" t="s">
        <v>17</v>
      </c>
    </row>
    <row r="8454" spans="1:6" ht="25.5" x14ac:dyDescent="0.25">
      <c r="A8454" s="73">
        <v>101737</v>
      </c>
      <c r="B8454" s="74" t="s">
        <v>7808</v>
      </c>
      <c r="C8454" s="73" t="s">
        <v>852</v>
      </c>
      <c r="D8454" s="75">
        <v>133.75</v>
      </c>
      <c r="E8454" s="75">
        <v>132.13999999999999</v>
      </c>
      <c r="F8454" s="73" t="s">
        <v>17</v>
      </c>
    </row>
    <row r="8455" spans="1:6" x14ac:dyDescent="0.25">
      <c r="A8455" s="73">
        <v>101746</v>
      </c>
      <c r="B8455" s="74" t="s">
        <v>7809</v>
      </c>
      <c r="C8455" s="73" t="s">
        <v>852</v>
      </c>
      <c r="D8455" s="75">
        <v>531.37</v>
      </c>
      <c r="E8455" s="75">
        <v>529.84</v>
      </c>
      <c r="F8455" s="73" t="s">
        <v>17</v>
      </c>
    </row>
    <row r="8456" spans="1:6" x14ac:dyDescent="0.25">
      <c r="A8456" s="73">
        <v>101747</v>
      </c>
      <c r="B8456" s="74" t="s">
        <v>7810</v>
      </c>
      <c r="C8456" s="73" t="s">
        <v>852</v>
      </c>
      <c r="D8456" s="75">
        <v>78.61</v>
      </c>
      <c r="E8456" s="75">
        <v>78.239999999999995</v>
      </c>
      <c r="F8456" s="73" t="s">
        <v>17</v>
      </c>
    </row>
    <row r="8457" spans="1:6" x14ac:dyDescent="0.25">
      <c r="A8457" s="73">
        <v>101748</v>
      </c>
      <c r="B8457" s="74" t="s">
        <v>7811</v>
      </c>
      <c r="C8457" s="73" t="s">
        <v>852</v>
      </c>
      <c r="D8457" s="75">
        <v>3.99</v>
      </c>
      <c r="E8457" s="75">
        <v>3.69</v>
      </c>
      <c r="F8457" s="73" t="s">
        <v>17</v>
      </c>
    </row>
    <row r="8458" spans="1:6" ht="25.5" x14ac:dyDescent="0.25">
      <c r="A8458" s="73">
        <v>101749</v>
      </c>
      <c r="B8458" s="74" t="s">
        <v>7812</v>
      </c>
      <c r="C8458" s="73" t="s">
        <v>852</v>
      </c>
      <c r="D8458" s="75">
        <v>64.25</v>
      </c>
      <c r="E8458" s="75">
        <v>62.23</v>
      </c>
      <c r="F8458" s="73" t="s">
        <v>17</v>
      </c>
    </row>
    <row r="8459" spans="1:6" ht="25.5" x14ac:dyDescent="0.25">
      <c r="A8459" s="73">
        <v>101750</v>
      </c>
      <c r="B8459" s="74" t="s">
        <v>7813</v>
      </c>
      <c r="C8459" s="73" t="s">
        <v>852</v>
      </c>
      <c r="D8459" s="75">
        <v>61.48</v>
      </c>
      <c r="E8459" s="75">
        <v>59.66</v>
      </c>
      <c r="F8459" s="73" t="s">
        <v>17</v>
      </c>
    </row>
    <row r="8460" spans="1:6" ht="25.5" x14ac:dyDescent="0.25">
      <c r="A8460" s="73">
        <v>101751</v>
      </c>
      <c r="B8460" s="74" t="s">
        <v>7814</v>
      </c>
      <c r="C8460" s="73" t="s">
        <v>852</v>
      </c>
      <c r="D8460" s="75">
        <v>347.76</v>
      </c>
      <c r="E8460" s="75">
        <v>345.86</v>
      </c>
      <c r="F8460" s="73" t="s">
        <v>17</v>
      </c>
    </row>
    <row r="8461" spans="1:6" ht="51" x14ac:dyDescent="0.25">
      <c r="A8461" s="73">
        <v>101814</v>
      </c>
      <c r="B8461" s="74" t="s">
        <v>7815</v>
      </c>
      <c r="C8461" s="73" t="s">
        <v>852</v>
      </c>
      <c r="D8461" s="75">
        <v>56.93</v>
      </c>
      <c r="E8461" s="75">
        <v>54.53</v>
      </c>
      <c r="F8461" s="73" t="s">
        <v>17</v>
      </c>
    </row>
    <row r="8462" spans="1:6" ht="51" x14ac:dyDescent="0.25">
      <c r="A8462" s="73">
        <v>101816</v>
      </c>
      <c r="B8462" s="74" t="s">
        <v>7816</v>
      </c>
      <c r="C8462" s="73" t="s">
        <v>852</v>
      </c>
      <c r="D8462" s="75">
        <v>84.95</v>
      </c>
      <c r="E8462" s="75">
        <v>81.84</v>
      </c>
      <c r="F8462" s="73" t="s">
        <v>17</v>
      </c>
    </row>
    <row r="8463" spans="1:6" ht="51" x14ac:dyDescent="0.25">
      <c r="A8463" s="73">
        <v>101817</v>
      </c>
      <c r="B8463" s="74" t="s">
        <v>7817</v>
      </c>
      <c r="C8463" s="73" t="s">
        <v>852</v>
      </c>
      <c r="D8463" s="75">
        <v>60.99</v>
      </c>
      <c r="E8463" s="75">
        <v>58.07</v>
      </c>
      <c r="F8463" s="73" t="s">
        <v>17</v>
      </c>
    </row>
    <row r="8464" spans="1:6" ht="51" x14ac:dyDescent="0.25">
      <c r="A8464" s="73">
        <v>101819</v>
      </c>
      <c r="B8464" s="74" t="s">
        <v>7818</v>
      </c>
      <c r="C8464" s="73" t="s">
        <v>852</v>
      </c>
      <c r="D8464" s="75">
        <v>76.47</v>
      </c>
      <c r="E8464" s="75">
        <v>73.03</v>
      </c>
      <c r="F8464" s="73" t="s">
        <v>17</v>
      </c>
    </row>
    <row r="8465" spans="1:6" ht="38.25" x14ac:dyDescent="0.25">
      <c r="A8465" s="73">
        <v>101820</v>
      </c>
      <c r="B8465" s="74" t="s">
        <v>7819</v>
      </c>
      <c r="C8465" s="73" t="s">
        <v>852</v>
      </c>
      <c r="D8465" s="75">
        <v>47.5</v>
      </c>
      <c r="E8465" s="75">
        <v>44.71</v>
      </c>
      <c r="F8465" s="73" t="s">
        <v>17</v>
      </c>
    </row>
    <row r="8466" spans="1:6" ht="38.25" x14ac:dyDescent="0.25">
      <c r="A8466" s="73">
        <v>101850</v>
      </c>
      <c r="B8466" s="74" t="s">
        <v>7820</v>
      </c>
      <c r="C8466" s="73" t="s">
        <v>852</v>
      </c>
      <c r="D8466" s="75">
        <v>68.56</v>
      </c>
      <c r="E8466" s="75">
        <v>65.650000000000006</v>
      </c>
      <c r="F8466" s="73" t="s">
        <v>17</v>
      </c>
    </row>
    <row r="8467" spans="1:6" ht="38.25" x14ac:dyDescent="0.25">
      <c r="A8467" s="73">
        <v>101852</v>
      </c>
      <c r="B8467" s="74" t="s">
        <v>7821</v>
      </c>
      <c r="C8467" s="73" t="s">
        <v>852</v>
      </c>
      <c r="D8467" s="75">
        <v>84.25</v>
      </c>
      <c r="E8467" s="75">
        <v>80.86</v>
      </c>
      <c r="F8467" s="73" t="s">
        <v>17</v>
      </c>
    </row>
    <row r="8468" spans="1:6" ht="38.25" x14ac:dyDescent="0.25">
      <c r="A8468" s="73">
        <v>101853</v>
      </c>
      <c r="B8468" s="74" t="s">
        <v>31562</v>
      </c>
      <c r="C8468" s="73" t="s">
        <v>852</v>
      </c>
      <c r="D8468" s="75">
        <v>62.89</v>
      </c>
      <c r="E8468" s="75">
        <v>60.51</v>
      </c>
      <c r="F8468" s="73" t="s">
        <v>17</v>
      </c>
    </row>
    <row r="8469" spans="1:6" ht="38.25" x14ac:dyDescent="0.25">
      <c r="A8469" s="73">
        <v>101855</v>
      </c>
      <c r="B8469" s="74" t="s">
        <v>7822</v>
      </c>
      <c r="C8469" s="73" t="s">
        <v>852</v>
      </c>
      <c r="D8469" s="75">
        <v>91</v>
      </c>
      <c r="E8469" s="75">
        <v>87.95</v>
      </c>
      <c r="F8469" s="73" t="s">
        <v>17</v>
      </c>
    </row>
    <row r="8470" spans="1:6" ht="38.25" x14ac:dyDescent="0.25">
      <c r="A8470" s="73">
        <v>101856</v>
      </c>
      <c r="B8470" s="74" t="s">
        <v>7823</v>
      </c>
      <c r="C8470" s="73" t="s">
        <v>852</v>
      </c>
      <c r="D8470" s="75">
        <v>31.07</v>
      </c>
      <c r="E8470" s="75">
        <v>29.52</v>
      </c>
      <c r="F8470" s="73" t="s">
        <v>17</v>
      </c>
    </row>
    <row r="8471" spans="1:6" ht="38.25" x14ac:dyDescent="0.25">
      <c r="A8471" s="73">
        <v>101857</v>
      </c>
      <c r="B8471" s="74" t="s">
        <v>7824</v>
      </c>
      <c r="C8471" s="73" t="s">
        <v>852</v>
      </c>
      <c r="D8471" s="75">
        <v>37.6</v>
      </c>
      <c r="E8471" s="75">
        <v>35.53</v>
      </c>
      <c r="F8471" s="73" t="s">
        <v>17</v>
      </c>
    </row>
    <row r="8472" spans="1:6" ht="51" x14ac:dyDescent="0.25">
      <c r="A8472" s="73">
        <v>101858</v>
      </c>
      <c r="B8472" s="74" t="s">
        <v>7825</v>
      </c>
      <c r="C8472" s="73" t="s">
        <v>852</v>
      </c>
      <c r="D8472" s="75">
        <v>31.63</v>
      </c>
      <c r="E8472" s="75">
        <v>30.02</v>
      </c>
      <c r="F8472" s="73" t="s">
        <v>17</v>
      </c>
    </row>
    <row r="8473" spans="1:6" ht="51" x14ac:dyDescent="0.25">
      <c r="A8473" s="73">
        <v>101859</v>
      </c>
      <c r="B8473" s="74" t="s">
        <v>7826</v>
      </c>
      <c r="C8473" s="73" t="s">
        <v>852</v>
      </c>
      <c r="D8473" s="75">
        <v>34.43</v>
      </c>
      <c r="E8473" s="75">
        <v>32.619999999999997</v>
      </c>
      <c r="F8473" s="73" t="s">
        <v>17</v>
      </c>
    </row>
    <row r="8474" spans="1:6" ht="51" x14ac:dyDescent="0.25">
      <c r="A8474" s="73">
        <v>101860</v>
      </c>
      <c r="B8474" s="74" t="s">
        <v>7827</v>
      </c>
      <c r="C8474" s="73" t="s">
        <v>852</v>
      </c>
      <c r="D8474" s="75">
        <v>38.82</v>
      </c>
      <c r="E8474" s="75">
        <v>36.68</v>
      </c>
      <c r="F8474" s="73" t="s">
        <v>17</v>
      </c>
    </row>
    <row r="8475" spans="1:6" ht="38.25" x14ac:dyDescent="0.25">
      <c r="A8475" s="73">
        <v>101861</v>
      </c>
      <c r="B8475" s="74" t="s">
        <v>31563</v>
      </c>
      <c r="C8475" s="73" t="s">
        <v>852</v>
      </c>
      <c r="D8475" s="75">
        <v>36.65</v>
      </c>
      <c r="E8475" s="75">
        <v>34.659999999999997</v>
      </c>
      <c r="F8475" s="73" t="s">
        <v>17</v>
      </c>
    </row>
    <row r="8476" spans="1:6" ht="38.25" x14ac:dyDescent="0.25">
      <c r="A8476" s="73">
        <v>101862</v>
      </c>
      <c r="B8476" s="74" t="s">
        <v>7828</v>
      </c>
      <c r="C8476" s="73" t="s">
        <v>852</v>
      </c>
      <c r="D8476" s="75">
        <v>39.5</v>
      </c>
      <c r="E8476" s="75">
        <v>37.29</v>
      </c>
      <c r="F8476" s="73" t="s">
        <v>17</v>
      </c>
    </row>
    <row r="8477" spans="1:6" ht="51" x14ac:dyDescent="0.25">
      <c r="A8477" s="73">
        <v>101863</v>
      </c>
      <c r="B8477" s="74" t="s">
        <v>7829</v>
      </c>
      <c r="C8477" s="73" t="s">
        <v>852</v>
      </c>
      <c r="D8477" s="75">
        <v>32.01</v>
      </c>
      <c r="E8477" s="75">
        <v>30.38</v>
      </c>
      <c r="F8477" s="73" t="s">
        <v>17</v>
      </c>
    </row>
    <row r="8478" spans="1:6" ht="51" x14ac:dyDescent="0.25">
      <c r="A8478" s="73">
        <v>101864</v>
      </c>
      <c r="B8478" s="74" t="s">
        <v>7830</v>
      </c>
      <c r="C8478" s="73" t="s">
        <v>852</v>
      </c>
      <c r="D8478" s="75">
        <v>36.43</v>
      </c>
      <c r="E8478" s="75">
        <v>34.450000000000003</v>
      </c>
      <c r="F8478" s="73" t="s">
        <v>17</v>
      </c>
    </row>
    <row r="8479" spans="1:6" ht="51" x14ac:dyDescent="0.25">
      <c r="A8479" s="73">
        <v>101865</v>
      </c>
      <c r="B8479" s="74" t="s">
        <v>7831</v>
      </c>
      <c r="C8479" s="73" t="s">
        <v>852</v>
      </c>
      <c r="D8479" s="75">
        <v>40.81</v>
      </c>
      <c r="E8479" s="75">
        <v>38.51</v>
      </c>
      <c r="F8479" s="73" t="s">
        <v>17</v>
      </c>
    </row>
    <row r="8480" spans="1:6" ht="38.25" x14ac:dyDescent="0.25">
      <c r="A8480" s="73">
        <v>101866</v>
      </c>
      <c r="B8480" s="74" t="s">
        <v>31564</v>
      </c>
      <c r="C8480" s="73" t="s">
        <v>852</v>
      </c>
      <c r="D8480" s="75">
        <v>36.86</v>
      </c>
      <c r="E8480" s="75">
        <v>34.85</v>
      </c>
      <c r="F8480" s="73" t="s">
        <v>17</v>
      </c>
    </row>
    <row r="8481" spans="1:6" ht="38.25" x14ac:dyDescent="0.25">
      <c r="A8481" s="73">
        <v>101867</v>
      </c>
      <c r="B8481" s="74" t="s">
        <v>7832</v>
      </c>
      <c r="C8481" s="73" t="s">
        <v>852</v>
      </c>
      <c r="D8481" s="75">
        <v>41.26</v>
      </c>
      <c r="E8481" s="75">
        <v>38.93</v>
      </c>
      <c r="F8481" s="73" t="s">
        <v>17</v>
      </c>
    </row>
    <row r="8482" spans="1:6" ht="38.25" x14ac:dyDescent="0.25">
      <c r="A8482" s="73">
        <v>101868</v>
      </c>
      <c r="B8482" s="74" t="s">
        <v>7833</v>
      </c>
      <c r="C8482" s="73" t="s">
        <v>852</v>
      </c>
      <c r="D8482" s="75">
        <v>33.78</v>
      </c>
      <c r="E8482" s="75">
        <v>32.020000000000003</v>
      </c>
      <c r="F8482" s="73" t="s">
        <v>17</v>
      </c>
    </row>
    <row r="8483" spans="1:6" ht="38.25" x14ac:dyDescent="0.25">
      <c r="A8483" s="73">
        <v>101869</v>
      </c>
      <c r="B8483" s="74" t="s">
        <v>7834</v>
      </c>
      <c r="C8483" s="73" t="s">
        <v>852</v>
      </c>
      <c r="D8483" s="75">
        <v>38.19</v>
      </c>
      <c r="E8483" s="75">
        <v>36.090000000000003</v>
      </c>
      <c r="F8483" s="73" t="s">
        <v>17</v>
      </c>
    </row>
    <row r="8484" spans="1:6" ht="38.25" x14ac:dyDescent="0.25">
      <c r="A8484" s="73">
        <v>101870</v>
      </c>
      <c r="B8484" s="74" t="s">
        <v>7835</v>
      </c>
      <c r="C8484" s="73" t="s">
        <v>852</v>
      </c>
      <c r="D8484" s="75">
        <v>42.59</v>
      </c>
      <c r="E8484" s="75">
        <v>40.15</v>
      </c>
      <c r="F8484" s="73" t="s">
        <v>17</v>
      </c>
    </row>
    <row r="8485" spans="1:6" ht="38.25" x14ac:dyDescent="0.25">
      <c r="A8485" s="73">
        <v>101963</v>
      </c>
      <c r="B8485" s="74" t="s">
        <v>36833</v>
      </c>
      <c r="C8485" s="73" t="s">
        <v>852</v>
      </c>
      <c r="D8485" s="75">
        <v>222.1</v>
      </c>
      <c r="E8485" s="75">
        <v>218.63</v>
      </c>
      <c r="F8485" s="73" t="s">
        <v>17</v>
      </c>
    </row>
    <row r="8486" spans="1:6" ht="38.25" x14ac:dyDescent="0.25">
      <c r="A8486" s="73">
        <v>101964</v>
      </c>
      <c r="B8486" s="74" t="s">
        <v>36834</v>
      </c>
      <c r="C8486" s="73" t="s">
        <v>852</v>
      </c>
      <c r="D8486" s="75">
        <v>206.03</v>
      </c>
      <c r="E8486" s="75">
        <v>202.69</v>
      </c>
      <c r="F8486" s="73" t="s">
        <v>17</v>
      </c>
    </row>
    <row r="8487" spans="1:6" ht="25.5" x14ac:dyDescent="0.25">
      <c r="A8487" s="73">
        <v>101969</v>
      </c>
      <c r="B8487" s="74" t="s">
        <v>7836</v>
      </c>
      <c r="C8487" s="73" t="s">
        <v>852</v>
      </c>
      <c r="D8487" s="75">
        <v>196.9</v>
      </c>
      <c r="E8487" s="75">
        <v>194.04</v>
      </c>
      <c r="F8487" s="73" t="s">
        <v>17</v>
      </c>
    </row>
    <row r="8488" spans="1:6" ht="25.5" x14ac:dyDescent="0.25">
      <c r="A8488" s="73">
        <v>101971</v>
      </c>
      <c r="B8488" s="74" t="s">
        <v>7837</v>
      </c>
      <c r="C8488" s="73" t="s">
        <v>852</v>
      </c>
      <c r="D8488" s="75">
        <v>153.58000000000001</v>
      </c>
      <c r="E8488" s="75">
        <v>150.72</v>
      </c>
      <c r="F8488" s="73" t="s">
        <v>17</v>
      </c>
    </row>
    <row r="8489" spans="1:6" ht="25.5" x14ac:dyDescent="0.25">
      <c r="A8489" s="73">
        <v>101973</v>
      </c>
      <c r="B8489" s="74" t="s">
        <v>7838</v>
      </c>
      <c r="C8489" s="73" t="s">
        <v>852</v>
      </c>
      <c r="D8489" s="75">
        <v>268.73</v>
      </c>
      <c r="E8489" s="75">
        <v>265.62</v>
      </c>
      <c r="F8489" s="73" t="s">
        <v>17</v>
      </c>
    </row>
    <row r="8490" spans="1:6" ht="25.5" x14ac:dyDescent="0.25">
      <c r="A8490" s="73">
        <v>101974</v>
      </c>
      <c r="B8490" s="74" t="s">
        <v>7839</v>
      </c>
      <c r="C8490" s="73" t="s">
        <v>852</v>
      </c>
      <c r="D8490" s="75">
        <v>572.16999999999996</v>
      </c>
      <c r="E8490" s="75">
        <v>549.12</v>
      </c>
      <c r="F8490" s="73" t="s">
        <v>17</v>
      </c>
    </row>
    <row r="8491" spans="1:6" ht="25.5" x14ac:dyDescent="0.25">
      <c r="A8491" s="73">
        <v>101975</v>
      </c>
      <c r="B8491" s="74" t="s">
        <v>31565</v>
      </c>
      <c r="C8491" s="73" t="s">
        <v>852</v>
      </c>
      <c r="D8491" s="75">
        <v>487.56</v>
      </c>
      <c r="E8491" s="75">
        <v>469.19</v>
      </c>
      <c r="F8491" s="73" t="s">
        <v>17</v>
      </c>
    </row>
    <row r="8492" spans="1:6" ht="38.25" x14ac:dyDescent="0.25">
      <c r="A8492" s="73">
        <v>101977</v>
      </c>
      <c r="B8492" s="74" t="s">
        <v>7840</v>
      </c>
      <c r="C8492" s="73" t="s">
        <v>852</v>
      </c>
      <c r="D8492" s="75">
        <v>325.25</v>
      </c>
      <c r="E8492" s="75">
        <v>309.45</v>
      </c>
      <c r="F8492" s="73" t="s">
        <v>17</v>
      </c>
    </row>
    <row r="8493" spans="1:6" ht="38.25" x14ac:dyDescent="0.25">
      <c r="A8493" s="73">
        <v>101980</v>
      </c>
      <c r="B8493" s="74" t="s">
        <v>7841</v>
      </c>
      <c r="C8493" s="73" t="s">
        <v>852</v>
      </c>
      <c r="D8493" s="75">
        <v>297.83999999999997</v>
      </c>
      <c r="E8493" s="75">
        <v>285.13</v>
      </c>
      <c r="F8493" s="73" t="s">
        <v>17</v>
      </c>
    </row>
    <row r="8494" spans="1:6" ht="38.25" x14ac:dyDescent="0.25">
      <c r="A8494" s="73">
        <v>101981</v>
      </c>
      <c r="B8494" s="74" t="s">
        <v>7842</v>
      </c>
      <c r="C8494" s="73" t="s">
        <v>852</v>
      </c>
      <c r="D8494" s="75">
        <v>257.58</v>
      </c>
      <c r="E8494" s="75">
        <v>246.87</v>
      </c>
      <c r="F8494" s="73" t="s">
        <v>17</v>
      </c>
    </row>
    <row r="8495" spans="1:6" ht="38.25" x14ac:dyDescent="0.25">
      <c r="A8495" s="73">
        <v>101982</v>
      </c>
      <c r="B8495" s="74" t="s">
        <v>7843</v>
      </c>
      <c r="C8495" s="73" t="s">
        <v>852</v>
      </c>
      <c r="D8495" s="75">
        <v>229.8</v>
      </c>
      <c r="E8495" s="75">
        <v>219.9</v>
      </c>
      <c r="F8495" s="73" t="s">
        <v>17</v>
      </c>
    </row>
    <row r="8496" spans="1:6" ht="38.25" x14ac:dyDescent="0.25">
      <c r="A8496" s="73">
        <v>101983</v>
      </c>
      <c r="B8496" s="74" t="s">
        <v>7844</v>
      </c>
      <c r="C8496" s="73" t="s">
        <v>852</v>
      </c>
      <c r="D8496" s="75">
        <v>212.33</v>
      </c>
      <c r="E8496" s="75">
        <v>202.95</v>
      </c>
      <c r="F8496" s="73" t="s">
        <v>17</v>
      </c>
    </row>
    <row r="8497" spans="1:6" ht="38.25" x14ac:dyDescent="0.25">
      <c r="A8497" s="73">
        <v>101985</v>
      </c>
      <c r="B8497" s="74" t="s">
        <v>7845</v>
      </c>
      <c r="C8497" s="73" t="s">
        <v>852</v>
      </c>
      <c r="D8497" s="75">
        <v>208.41</v>
      </c>
      <c r="E8497" s="75">
        <v>205.06</v>
      </c>
      <c r="F8497" s="73" t="s">
        <v>17</v>
      </c>
    </row>
    <row r="8498" spans="1:6" ht="38.25" x14ac:dyDescent="0.25">
      <c r="A8498" s="73">
        <v>101986</v>
      </c>
      <c r="B8498" s="74" t="s">
        <v>7846</v>
      </c>
      <c r="C8498" s="73" t="s">
        <v>852</v>
      </c>
      <c r="D8498" s="75">
        <v>153.33000000000001</v>
      </c>
      <c r="E8498" s="75">
        <v>149.97999999999999</v>
      </c>
      <c r="F8498" s="73" t="s">
        <v>17</v>
      </c>
    </row>
    <row r="8499" spans="1:6" ht="25.5" x14ac:dyDescent="0.25">
      <c r="A8499" s="73">
        <v>101987</v>
      </c>
      <c r="B8499" s="74" t="s">
        <v>7847</v>
      </c>
      <c r="C8499" s="73" t="s">
        <v>852</v>
      </c>
      <c r="D8499" s="75">
        <v>320.32</v>
      </c>
      <c r="E8499" s="75">
        <v>317.05</v>
      </c>
      <c r="F8499" s="73" t="s">
        <v>17</v>
      </c>
    </row>
    <row r="8500" spans="1:6" ht="25.5" x14ac:dyDescent="0.25">
      <c r="A8500" s="73">
        <v>101988</v>
      </c>
      <c r="B8500" s="74" t="s">
        <v>7848</v>
      </c>
      <c r="C8500" s="73" t="s">
        <v>852</v>
      </c>
      <c r="D8500" s="75">
        <v>205.16</v>
      </c>
      <c r="E8500" s="75">
        <v>201.72</v>
      </c>
      <c r="F8500" s="73" t="s">
        <v>17</v>
      </c>
    </row>
    <row r="8501" spans="1:6" ht="25.5" x14ac:dyDescent="0.25">
      <c r="A8501" s="73">
        <v>101989</v>
      </c>
      <c r="B8501" s="74" t="s">
        <v>7849</v>
      </c>
      <c r="C8501" s="73" t="s">
        <v>852</v>
      </c>
      <c r="D8501" s="75">
        <v>162.38999999999999</v>
      </c>
      <c r="E8501" s="75">
        <v>158.94999999999999</v>
      </c>
      <c r="F8501" s="73" t="s">
        <v>17</v>
      </c>
    </row>
    <row r="8502" spans="1:6" ht="25.5" x14ac:dyDescent="0.25">
      <c r="A8502" s="73">
        <v>101990</v>
      </c>
      <c r="B8502" s="74" t="s">
        <v>7850</v>
      </c>
      <c r="C8502" s="73" t="s">
        <v>852</v>
      </c>
      <c r="D8502" s="75">
        <v>289.33999999999997</v>
      </c>
      <c r="E8502" s="75">
        <v>285.95</v>
      </c>
      <c r="F8502" s="73" t="s">
        <v>17</v>
      </c>
    </row>
    <row r="8503" spans="1:6" ht="38.25" x14ac:dyDescent="0.25">
      <c r="A8503" s="73">
        <v>101991</v>
      </c>
      <c r="B8503" s="74" t="s">
        <v>7851</v>
      </c>
      <c r="C8503" s="73" t="s">
        <v>852</v>
      </c>
      <c r="D8503" s="75">
        <v>209.33</v>
      </c>
      <c r="E8503" s="75">
        <v>205.49</v>
      </c>
      <c r="F8503" s="73" t="s">
        <v>17</v>
      </c>
    </row>
    <row r="8504" spans="1:6" ht="38.25" x14ac:dyDescent="0.25">
      <c r="A8504" s="73">
        <v>101992</v>
      </c>
      <c r="B8504" s="74" t="s">
        <v>7852</v>
      </c>
      <c r="C8504" s="73" t="s">
        <v>852</v>
      </c>
      <c r="D8504" s="75">
        <v>156.68</v>
      </c>
      <c r="E8504" s="75">
        <v>152.84</v>
      </c>
      <c r="F8504" s="73" t="s">
        <v>17</v>
      </c>
    </row>
    <row r="8505" spans="1:6" ht="25.5" x14ac:dyDescent="0.25">
      <c r="A8505" s="73">
        <v>101993</v>
      </c>
      <c r="B8505" s="74" t="s">
        <v>7853</v>
      </c>
      <c r="C8505" s="73" t="s">
        <v>852</v>
      </c>
      <c r="D8505" s="75">
        <v>377.36</v>
      </c>
      <c r="E8505" s="75">
        <v>373.82</v>
      </c>
      <c r="F8505" s="73" t="s">
        <v>17</v>
      </c>
    </row>
    <row r="8506" spans="1:6" ht="25.5" x14ac:dyDescent="0.25">
      <c r="A8506" s="73">
        <v>101994</v>
      </c>
      <c r="B8506" s="74" t="s">
        <v>7854</v>
      </c>
      <c r="C8506" s="73" t="s">
        <v>852</v>
      </c>
      <c r="D8506" s="75">
        <v>217.18</v>
      </c>
      <c r="E8506" s="75">
        <v>213.98</v>
      </c>
      <c r="F8506" s="73" t="s">
        <v>17</v>
      </c>
    </row>
    <row r="8507" spans="1:6" ht="25.5" x14ac:dyDescent="0.25">
      <c r="A8507" s="73">
        <v>101995</v>
      </c>
      <c r="B8507" s="74" t="s">
        <v>7855</v>
      </c>
      <c r="C8507" s="73" t="s">
        <v>852</v>
      </c>
      <c r="D8507" s="75">
        <v>169.16</v>
      </c>
      <c r="E8507" s="75">
        <v>165.96</v>
      </c>
      <c r="F8507" s="73" t="s">
        <v>17</v>
      </c>
    </row>
    <row r="8508" spans="1:6" ht="25.5" x14ac:dyDescent="0.25">
      <c r="A8508" s="73">
        <v>101996</v>
      </c>
      <c r="B8508" s="74" t="s">
        <v>7856</v>
      </c>
      <c r="C8508" s="73" t="s">
        <v>852</v>
      </c>
      <c r="D8508" s="75">
        <v>311.75</v>
      </c>
      <c r="E8508" s="75">
        <v>308.38</v>
      </c>
      <c r="F8508" s="73" t="s">
        <v>17</v>
      </c>
    </row>
    <row r="8509" spans="1:6" ht="25.5" x14ac:dyDescent="0.25">
      <c r="A8509" s="73">
        <v>101997</v>
      </c>
      <c r="B8509" s="74" t="s">
        <v>7857</v>
      </c>
      <c r="C8509" s="73" t="s">
        <v>852</v>
      </c>
      <c r="D8509" s="75">
        <v>209.19</v>
      </c>
      <c r="E8509" s="75">
        <v>205.39</v>
      </c>
      <c r="F8509" s="73" t="s">
        <v>17</v>
      </c>
    </row>
    <row r="8510" spans="1:6" ht="25.5" x14ac:dyDescent="0.25">
      <c r="A8510" s="73">
        <v>101998</v>
      </c>
      <c r="B8510" s="74" t="s">
        <v>7858</v>
      </c>
      <c r="C8510" s="73" t="s">
        <v>852</v>
      </c>
      <c r="D8510" s="75">
        <v>155.35</v>
      </c>
      <c r="E8510" s="75">
        <v>151.55000000000001</v>
      </c>
      <c r="F8510" s="73" t="s">
        <v>17</v>
      </c>
    </row>
    <row r="8511" spans="1:6" ht="25.5" x14ac:dyDescent="0.25">
      <c r="A8511" s="73">
        <v>101999</v>
      </c>
      <c r="B8511" s="74" t="s">
        <v>7859</v>
      </c>
      <c r="C8511" s="73" t="s">
        <v>852</v>
      </c>
      <c r="D8511" s="75">
        <v>405</v>
      </c>
      <c r="E8511" s="75">
        <v>401.39</v>
      </c>
      <c r="F8511" s="73" t="s">
        <v>17</v>
      </c>
    </row>
    <row r="8512" spans="1:6" ht="25.5" x14ac:dyDescent="0.25">
      <c r="A8512" s="73">
        <v>102000</v>
      </c>
      <c r="B8512" s="74" t="s">
        <v>7860</v>
      </c>
      <c r="C8512" s="73" t="s">
        <v>852</v>
      </c>
      <c r="D8512" s="75">
        <v>598.16999999999996</v>
      </c>
      <c r="E8512" s="75">
        <v>575.71</v>
      </c>
      <c r="F8512" s="73" t="s">
        <v>17</v>
      </c>
    </row>
    <row r="8513" spans="1:6" ht="25.5" x14ac:dyDescent="0.25">
      <c r="A8513" s="73">
        <v>102001</v>
      </c>
      <c r="B8513" s="74" t="s">
        <v>7861</v>
      </c>
      <c r="C8513" s="73" t="s">
        <v>852</v>
      </c>
      <c r="D8513" s="75">
        <v>517.26</v>
      </c>
      <c r="E8513" s="75">
        <v>499.36</v>
      </c>
      <c r="F8513" s="73" t="s">
        <v>17</v>
      </c>
    </row>
    <row r="8514" spans="1:6" ht="38.25" x14ac:dyDescent="0.25">
      <c r="A8514" s="73">
        <v>102002</v>
      </c>
      <c r="B8514" s="74" t="s">
        <v>7862</v>
      </c>
      <c r="C8514" s="73" t="s">
        <v>852</v>
      </c>
      <c r="D8514" s="75">
        <v>319.7</v>
      </c>
      <c r="E8514" s="75">
        <v>303.39</v>
      </c>
      <c r="F8514" s="73" t="s">
        <v>17</v>
      </c>
    </row>
    <row r="8515" spans="1:6" ht="38.25" x14ac:dyDescent="0.25">
      <c r="A8515" s="73">
        <v>102003</v>
      </c>
      <c r="B8515" s="74" t="s">
        <v>7863</v>
      </c>
      <c r="C8515" s="73" t="s">
        <v>852</v>
      </c>
      <c r="D8515" s="75">
        <v>291.64999999999998</v>
      </c>
      <c r="E8515" s="75">
        <v>278.37</v>
      </c>
      <c r="F8515" s="73" t="s">
        <v>17</v>
      </c>
    </row>
    <row r="8516" spans="1:6" ht="38.25" x14ac:dyDescent="0.25">
      <c r="A8516" s="73">
        <v>102004</v>
      </c>
      <c r="B8516" s="74" t="s">
        <v>7864</v>
      </c>
      <c r="C8516" s="73" t="s">
        <v>852</v>
      </c>
      <c r="D8516" s="75">
        <v>256.08999999999997</v>
      </c>
      <c r="E8516" s="75">
        <v>245.04</v>
      </c>
      <c r="F8516" s="73" t="s">
        <v>17</v>
      </c>
    </row>
    <row r="8517" spans="1:6" ht="38.25" x14ac:dyDescent="0.25">
      <c r="A8517" s="73">
        <v>102005</v>
      </c>
      <c r="B8517" s="74" t="s">
        <v>7865</v>
      </c>
      <c r="C8517" s="73" t="s">
        <v>852</v>
      </c>
      <c r="D8517" s="75">
        <v>227.05</v>
      </c>
      <c r="E8517" s="75">
        <v>216.86</v>
      </c>
      <c r="F8517" s="73" t="s">
        <v>17</v>
      </c>
    </row>
    <row r="8518" spans="1:6" ht="38.25" x14ac:dyDescent="0.25">
      <c r="A8518" s="73">
        <v>102006</v>
      </c>
      <c r="B8518" s="74" t="s">
        <v>7866</v>
      </c>
      <c r="C8518" s="73" t="s">
        <v>852</v>
      </c>
      <c r="D8518" s="75">
        <v>208.77</v>
      </c>
      <c r="E8518" s="75">
        <v>199.14</v>
      </c>
      <c r="F8518" s="73" t="s">
        <v>17</v>
      </c>
    </row>
    <row r="8519" spans="1:6" ht="25.5" x14ac:dyDescent="0.25">
      <c r="A8519" s="73">
        <v>102007</v>
      </c>
      <c r="B8519" s="74" t="s">
        <v>7867</v>
      </c>
      <c r="C8519" s="73" t="s">
        <v>852</v>
      </c>
      <c r="D8519" s="75">
        <v>568.30999999999995</v>
      </c>
      <c r="E8519" s="75">
        <v>545.33000000000004</v>
      </c>
      <c r="F8519" s="73" t="s">
        <v>17</v>
      </c>
    </row>
    <row r="8520" spans="1:6" ht="25.5" x14ac:dyDescent="0.25">
      <c r="A8520" s="73">
        <v>102008</v>
      </c>
      <c r="B8520" s="74" t="s">
        <v>7868</v>
      </c>
      <c r="C8520" s="73" t="s">
        <v>852</v>
      </c>
      <c r="D8520" s="75">
        <v>475.25</v>
      </c>
      <c r="E8520" s="75">
        <v>457.06</v>
      </c>
      <c r="F8520" s="73" t="s">
        <v>17</v>
      </c>
    </row>
    <row r="8521" spans="1:6" ht="38.25" x14ac:dyDescent="0.25">
      <c r="A8521" s="73">
        <v>102009</v>
      </c>
      <c r="B8521" s="74" t="s">
        <v>7869</v>
      </c>
      <c r="C8521" s="73" t="s">
        <v>852</v>
      </c>
      <c r="D8521" s="75">
        <v>327.58</v>
      </c>
      <c r="E8521" s="75">
        <v>311.32</v>
      </c>
      <c r="F8521" s="73" t="s">
        <v>17</v>
      </c>
    </row>
    <row r="8522" spans="1:6" ht="38.25" x14ac:dyDescent="0.25">
      <c r="A8522" s="73">
        <v>102010</v>
      </c>
      <c r="B8522" s="74" t="s">
        <v>7870</v>
      </c>
      <c r="C8522" s="73" t="s">
        <v>852</v>
      </c>
      <c r="D8522" s="75">
        <v>297.32</v>
      </c>
      <c r="E8522" s="75">
        <v>284.2</v>
      </c>
      <c r="F8522" s="73" t="s">
        <v>17</v>
      </c>
    </row>
    <row r="8523" spans="1:6" ht="38.25" x14ac:dyDescent="0.25">
      <c r="A8523" s="73">
        <v>102011</v>
      </c>
      <c r="B8523" s="74" t="s">
        <v>7871</v>
      </c>
      <c r="C8523" s="73" t="s">
        <v>852</v>
      </c>
      <c r="D8523" s="75">
        <v>254.53</v>
      </c>
      <c r="E8523" s="75">
        <v>243.56</v>
      </c>
      <c r="F8523" s="73" t="s">
        <v>17</v>
      </c>
    </row>
    <row r="8524" spans="1:6" ht="38.25" x14ac:dyDescent="0.25">
      <c r="A8524" s="73">
        <v>102012</v>
      </c>
      <c r="B8524" s="74" t="s">
        <v>7872</v>
      </c>
      <c r="C8524" s="73" t="s">
        <v>852</v>
      </c>
      <c r="D8524" s="75">
        <v>225.84</v>
      </c>
      <c r="E8524" s="75">
        <v>215.75</v>
      </c>
      <c r="F8524" s="73" t="s">
        <v>17</v>
      </c>
    </row>
    <row r="8525" spans="1:6" ht="38.25" x14ac:dyDescent="0.25">
      <c r="A8525" s="73">
        <v>102013</v>
      </c>
      <c r="B8525" s="74" t="s">
        <v>7873</v>
      </c>
      <c r="C8525" s="73" t="s">
        <v>852</v>
      </c>
      <c r="D8525" s="75">
        <v>209.84</v>
      </c>
      <c r="E8525" s="75">
        <v>200.28</v>
      </c>
      <c r="F8525" s="73" t="s">
        <v>17</v>
      </c>
    </row>
    <row r="8526" spans="1:6" ht="25.5" x14ac:dyDescent="0.25">
      <c r="A8526" s="73">
        <v>102014</v>
      </c>
      <c r="B8526" s="74" t="s">
        <v>7874</v>
      </c>
      <c r="C8526" s="73" t="s">
        <v>852</v>
      </c>
      <c r="D8526" s="75">
        <v>655.51</v>
      </c>
      <c r="E8526" s="75">
        <v>632.80999999999995</v>
      </c>
      <c r="F8526" s="73" t="s">
        <v>17</v>
      </c>
    </row>
    <row r="8527" spans="1:6" ht="25.5" x14ac:dyDescent="0.25">
      <c r="A8527" s="73">
        <v>102015</v>
      </c>
      <c r="B8527" s="74" t="s">
        <v>7875</v>
      </c>
      <c r="C8527" s="73" t="s">
        <v>852</v>
      </c>
      <c r="D8527" s="75">
        <v>550.05999999999995</v>
      </c>
      <c r="E8527" s="75">
        <v>532.01</v>
      </c>
      <c r="F8527" s="73" t="s">
        <v>17</v>
      </c>
    </row>
    <row r="8528" spans="1:6" ht="38.25" x14ac:dyDescent="0.25">
      <c r="A8528" s="73">
        <v>102016</v>
      </c>
      <c r="B8528" s="74" t="s">
        <v>7876</v>
      </c>
      <c r="C8528" s="73" t="s">
        <v>852</v>
      </c>
      <c r="D8528" s="75">
        <v>318.39999999999998</v>
      </c>
      <c r="E8528" s="75">
        <v>301.70999999999998</v>
      </c>
      <c r="F8528" s="73" t="s">
        <v>17</v>
      </c>
    </row>
    <row r="8529" spans="1:6" ht="38.25" x14ac:dyDescent="0.25">
      <c r="A8529" s="73">
        <v>102017</v>
      </c>
      <c r="B8529" s="74" t="s">
        <v>7877</v>
      </c>
      <c r="C8529" s="73" t="s">
        <v>852</v>
      </c>
      <c r="D8529" s="75">
        <v>288.19</v>
      </c>
      <c r="E8529" s="75">
        <v>274.57</v>
      </c>
      <c r="F8529" s="73" t="s">
        <v>17</v>
      </c>
    </row>
    <row r="8530" spans="1:6" ht="38.25" x14ac:dyDescent="0.25">
      <c r="A8530" s="73">
        <v>102036</v>
      </c>
      <c r="B8530" s="74" t="s">
        <v>7878</v>
      </c>
      <c r="C8530" s="73" t="s">
        <v>852</v>
      </c>
      <c r="D8530" s="75">
        <v>250.54</v>
      </c>
      <c r="E8530" s="75">
        <v>239.28</v>
      </c>
      <c r="F8530" s="73" t="s">
        <v>17</v>
      </c>
    </row>
    <row r="8531" spans="1:6" ht="38.25" x14ac:dyDescent="0.25">
      <c r="A8531" s="73">
        <v>102037</v>
      </c>
      <c r="B8531" s="74" t="s">
        <v>7879</v>
      </c>
      <c r="C8531" s="73" t="s">
        <v>852</v>
      </c>
      <c r="D8531" s="75">
        <v>221.39</v>
      </c>
      <c r="E8531" s="75">
        <v>211.06</v>
      </c>
      <c r="F8531" s="73" t="s">
        <v>17</v>
      </c>
    </row>
    <row r="8532" spans="1:6" ht="38.25" x14ac:dyDescent="0.25">
      <c r="A8532" s="73">
        <v>102038</v>
      </c>
      <c r="B8532" s="74" t="s">
        <v>7880</v>
      </c>
      <c r="C8532" s="73" t="s">
        <v>852</v>
      </c>
      <c r="D8532" s="75">
        <v>205.14</v>
      </c>
      <c r="E8532" s="75">
        <v>195.36</v>
      </c>
      <c r="F8532" s="73" t="s">
        <v>17</v>
      </c>
    </row>
    <row r="8533" spans="1:6" ht="25.5" x14ac:dyDescent="0.25">
      <c r="A8533" s="73">
        <v>102039</v>
      </c>
      <c r="B8533" s="74" t="s">
        <v>7881</v>
      </c>
      <c r="C8533" s="73" t="s">
        <v>852</v>
      </c>
      <c r="D8533" s="75">
        <v>598.23</v>
      </c>
      <c r="E8533" s="75">
        <v>575.29</v>
      </c>
      <c r="F8533" s="73" t="s">
        <v>17</v>
      </c>
    </row>
    <row r="8534" spans="1:6" ht="25.5" x14ac:dyDescent="0.25">
      <c r="A8534" s="73">
        <v>102040</v>
      </c>
      <c r="B8534" s="74" t="s">
        <v>7882</v>
      </c>
      <c r="C8534" s="73" t="s">
        <v>852</v>
      </c>
      <c r="D8534" s="75">
        <v>498.68</v>
      </c>
      <c r="E8534" s="75">
        <v>480.55</v>
      </c>
      <c r="F8534" s="73" t="s">
        <v>17</v>
      </c>
    </row>
    <row r="8535" spans="1:6" ht="38.25" x14ac:dyDescent="0.25">
      <c r="A8535" s="73">
        <v>102041</v>
      </c>
      <c r="B8535" s="74" t="s">
        <v>7883</v>
      </c>
      <c r="C8535" s="73" t="s">
        <v>852</v>
      </c>
      <c r="D8535" s="75">
        <v>327.92</v>
      </c>
      <c r="E8535" s="75">
        <v>311.94</v>
      </c>
      <c r="F8535" s="73" t="s">
        <v>17</v>
      </c>
    </row>
    <row r="8536" spans="1:6" ht="38.25" x14ac:dyDescent="0.25">
      <c r="A8536" s="73">
        <v>102042</v>
      </c>
      <c r="B8536" s="74" t="s">
        <v>7884</v>
      </c>
      <c r="C8536" s="73" t="s">
        <v>852</v>
      </c>
      <c r="D8536" s="75">
        <v>294.74</v>
      </c>
      <c r="E8536" s="75">
        <v>281.92</v>
      </c>
      <c r="F8536" s="73" t="s">
        <v>17</v>
      </c>
    </row>
    <row r="8537" spans="1:6" ht="38.25" x14ac:dyDescent="0.25">
      <c r="A8537" s="73">
        <v>102043</v>
      </c>
      <c r="B8537" s="74" t="s">
        <v>7885</v>
      </c>
      <c r="C8537" s="73" t="s">
        <v>852</v>
      </c>
      <c r="D8537" s="75">
        <v>253.28</v>
      </c>
      <c r="E8537" s="75">
        <v>242.5</v>
      </c>
      <c r="F8537" s="73" t="s">
        <v>17</v>
      </c>
    </row>
    <row r="8538" spans="1:6" ht="38.25" x14ac:dyDescent="0.25">
      <c r="A8538" s="73">
        <v>102044</v>
      </c>
      <c r="B8538" s="74" t="s">
        <v>7886</v>
      </c>
      <c r="C8538" s="73" t="s">
        <v>852</v>
      </c>
      <c r="D8538" s="75">
        <v>225.44</v>
      </c>
      <c r="E8538" s="75">
        <v>215.49</v>
      </c>
      <c r="F8538" s="73" t="s">
        <v>17</v>
      </c>
    </row>
    <row r="8539" spans="1:6" ht="38.25" x14ac:dyDescent="0.25">
      <c r="A8539" s="73">
        <v>102045</v>
      </c>
      <c r="B8539" s="74" t="s">
        <v>7887</v>
      </c>
      <c r="C8539" s="73" t="s">
        <v>852</v>
      </c>
      <c r="D8539" s="75">
        <v>208.72</v>
      </c>
      <c r="E8539" s="75">
        <v>199.28</v>
      </c>
      <c r="F8539" s="73" t="s">
        <v>17</v>
      </c>
    </row>
    <row r="8540" spans="1:6" ht="25.5" x14ac:dyDescent="0.25">
      <c r="A8540" s="73">
        <v>102046</v>
      </c>
      <c r="B8540" s="74" t="s">
        <v>7888</v>
      </c>
      <c r="C8540" s="73" t="s">
        <v>852</v>
      </c>
      <c r="D8540" s="75">
        <v>672.32</v>
      </c>
      <c r="E8540" s="75">
        <v>649.77</v>
      </c>
      <c r="F8540" s="73" t="s">
        <v>17</v>
      </c>
    </row>
    <row r="8541" spans="1:6" ht="25.5" x14ac:dyDescent="0.25">
      <c r="A8541" s="73">
        <v>102047</v>
      </c>
      <c r="B8541" s="74" t="s">
        <v>7889</v>
      </c>
      <c r="C8541" s="73" t="s">
        <v>852</v>
      </c>
      <c r="D8541" s="75">
        <v>574.79</v>
      </c>
      <c r="E8541" s="75">
        <v>556.91999999999996</v>
      </c>
      <c r="F8541" s="73" t="s">
        <v>17</v>
      </c>
    </row>
    <row r="8542" spans="1:6" ht="38.25" x14ac:dyDescent="0.25">
      <c r="A8542" s="73">
        <v>102048</v>
      </c>
      <c r="B8542" s="74" t="s">
        <v>7890</v>
      </c>
      <c r="C8542" s="73" t="s">
        <v>852</v>
      </c>
      <c r="D8542" s="75">
        <v>310.99</v>
      </c>
      <c r="E8542" s="75">
        <v>294.37</v>
      </c>
      <c r="F8542" s="73" t="s">
        <v>17</v>
      </c>
    </row>
    <row r="8543" spans="1:6" ht="38.25" x14ac:dyDescent="0.25">
      <c r="A8543" s="73">
        <v>102049</v>
      </c>
      <c r="B8543" s="74" t="s">
        <v>7891</v>
      </c>
      <c r="C8543" s="73" t="s">
        <v>852</v>
      </c>
      <c r="D8543" s="75">
        <v>277.12</v>
      </c>
      <c r="E8543" s="75">
        <v>263.60000000000002</v>
      </c>
      <c r="F8543" s="73" t="s">
        <v>17</v>
      </c>
    </row>
    <row r="8544" spans="1:6" ht="38.25" x14ac:dyDescent="0.25">
      <c r="A8544" s="73">
        <v>102050</v>
      </c>
      <c r="B8544" s="74" t="s">
        <v>7892</v>
      </c>
      <c r="C8544" s="73" t="s">
        <v>852</v>
      </c>
      <c r="D8544" s="75">
        <v>241.61</v>
      </c>
      <c r="E8544" s="75">
        <v>230.41</v>
      </c>
      <c r="F8544" s="73" t="s">
        <v>17</v>
      </c>
    </row>
    <row r="8545" spans="1:6" ht="38.25" x14ac:dyDescent="0.25">
      <c r="A8545" s="73">
        <v>102051</v>
      </c>
      <c r="B8545" s="74" t="s">
        <v>7893</v>
      </c>
      <c r="C8545" s="73" t="s">
        <v>852</v>
      </c>
      <c r="D8545" s="75">
        <v>212.48</v>
      </c>
      <c r="E8545" s="75">
        <v>202.2</v>
      </c>
      <c r="F8545" s="73" t="s">
        <v>17</v>
      </c>
    </row>
    <row r="8546" spans="1:6" ht="38.25" x14ac:dyDescent="0.25">
      <c r="A8546" s="73">
        <v>102052</v>
      </c>
      <c r="B8546" s="74" t="s">
        <v>7894</v>
      </c>
      <c r="C8546" s="73" t="s">
        <v>852</v>
      </c>
      <c r="D8546" s="75">
        <v>196.24</v>
      </c>
      <c r="E8546" s="75">
        <v>186.5</v>
      </c>
      <c r="F8546" s="73" t="s">
        <v>17</v>
      </c>
    </row>
    <row r="8547" spans="1:6" ht="25.5" x14ac:dyDescent="0.25">
      <c r="A8547" s="73">
        <v>102059</v>
      </c>
      <c r="B8547" s="74" t="s">
        <v>7895</v>
      </c>
      <c r="C8547" s="73" t="s">
        <v>852</v>
      </c>
      <c r="D8547" s="75">
        <v>554.99</v>
      </c>
      <c r="E8547" s="75">
        <v>534.08000000000004</v>
      </c>
      <c r="F8547" s="73" t="s">
        <v>17</v>
      </c>
    </row>
    <row r="8548" spans="1:6" ht="25.5" x14ac:dyDescent="0.25">
      <c r="A8548" s="73">
        <v>102060</v>
      </c>
      <c r="B8548" s="74" t="s">
        <v>7896</v>
      </c>
      <c r="C8548" s="73" t="s">
        <v>852</v>
      </c>
      <c r="D8548" s="75">
        <v>466.71</v>
      </c>
      <c r="E8548" s="75">
        <v>450.12</v>
      </c>
      <c r="F8548" s="73" t="s">
        <v>17</v>
      </c>
    </row>
    <row r="8549" spans="1:6" ht="38.25" x14ac:dyDescent="0.25">
      <c r="A8549" s="73">
        <v>102061</v>
      </c>
      <c r="B8549" s="74" t="s">
        <v>7897</v>
      </c>
      <c r="C8549" s="73" t="s">
        <v>852</v>
      </c>
      <c r="D8549" s="75">
        <v>302.83</v>
      </c>
      <c r="E8549" s="75">
        <v>288.92</v>
      </c>
      <c r="F8549" s="73" t="s">
        <v>17</v>
      </c>
    </row>
    <row r="8550" spans="1:6" ht="38.25" x14ac:dyDescent="0.25">
      <c r="A8550" s="73">
        <v>102062</v>
      </c>
      <c r="B8550" s="74" t="s">
        <v>7898</v>
      </c>
      <c r="C8550" s="73" t="s">
        <v>852</v>
      </c>
      <c r="D8550" s="75">
        <v>278.54000000000002</v>
      </c>
      <c r="E8550" s="75">
        <v>267.26</v>
      </c>
      <c r="F8550" s="73" t="s">
        <v>17</v>
      </c>
    </row>
    <row r="8551" spans="1:6" ht="38.25" x14ac:dyDescent="0.25">
      <c r="A8551" s="73">
        <v>102063</v>
      </c>
      <c r="B8551" s="74" t="s">
        <v>7899</v>
      </c>
      <c r="C8551" s="73" t="s">
        <v>852</v>
      </c>
      <c r="D8551" s="75">
        <v>238.55</v>
      </c>
      <c r="E8551" s="75">
        <v>229.2</v>
      </c>
      <c r="F8551" s="73" t="s">
        <v>17</v>
      </c>
    </row>
    <row r="8552" spans="1:6" ht="38.25" x14ac:dyDescent="0.25">
      <c r="A8552" s="73">
        <v>102064</v>
      </c>
      <c r="B8552" s="74" t="s">
        <v>7900</v>
      </c>
      <c r="C8552" s="73" t="s">
        <v>852</v>
      </c>
      <c r="D8552" s="75">
        <v>210.5</v>
      </c>
      <c r="E8552" s="75">
        <v>201.91</v>
      </c>
      <c r="F8552" s="73" t="s">
        <v>17</v>
      </c>
    </row>
    <row r="8553" spans="1:6" ht="38.25" x14ac:dyDescent="0.25">
      <c r="A8553" s="73">
        <v>102065</v>
      </c>
      <c r="B8553" s="74" t="s">
        <v>7901</v>
      </c>
      <c r="C8553" s="73" t="s">
        <v>852</v>
      </c>
      <c r="D8553" s="75">
        <v>194.9</v>
      </c>
      <c r="E8553" s="75">
        <v>186.77</v>
      </c>
      <c r="F8553" s="73" t="s">
        <v>17</v>
      </c>
    </row>
    <row r="8554" spans="1:6" ht="25.5" x14ac:dyDescent="0.25">
      <c r="A8554" s="73">
        <v>102066</v>
      </c>
      <c r="B8554" s="74" t="s">
        <v>7902</v>
      </c>
      <c r="C8554" s="73" t="s">
        <v>852</v>
      </c>
      <c r="D8554" s="75">
        <v>592.76</v>
      </c>
      <c r="E8554" s="75">
        <v>572.22</v>
      </c>
      <c r="F8554" s="73" t="s">
        <v>17</v>
      </c>
    </row>
    <row r="8555" spans="1:6" ht="25.5" x14ac:dyDescent="0.25">
      <c r="A8555" s="73">
        <v>102067</v>
      </c>
      <c r="B8555" s="74" t="s">
        <v>7903</v>
      </c>
      <c r="C8555" s="73" t="s">
        <v>852</v>
      </c>
      <c r="D8555" s="75">
        <v>509.39</v>
      </c>
      <c r="E8555" s="75">
        <v>493.04</v>
      </c>
      <c r="F8555" s="73" t="s">
        <v>17</v>
      </c>
    </row>
    <row r="8556" spans="1:6" ht="38.25" x14ac:dyDescent="0.25">
      <c r="A8556" s="73">
        <v>102068</v>
      </c>
      <c r="B8556" s="74" t="s">
        <v>7904</v>
      </c>
      <c r="C8556" s="73" t="s">
        <v>852</v>
      </c>
      <c r="D8556" s="75">
        <v>284.18</v>
      </c>
      <c r="E8556" s="75">
        <v>269.95999999999998</v>
      </c>
      <c r="F8556" s="73" t="s">
        <v>17</v>
      </c>
    </row>
    <row r="8557" spans="1:6" ht="38.25" x14ac:dyDescent="0.25">
      <c r="A8557" s="73">
        <v>102069</v>
      </c>
      <c r="B8557" s="74" t="s">
        <v>7905</v>
      </c>
      <c r="C8557" s="73" t="s">
        <v>852</v>
      </c>
      <c r="D8557" s="75">
        <v>259.95999999999998</v>
      </c>
      <c r="E8557" s="75">
        <v>248.31</v>
      </c>
      <c r="F8557" s="73" t="s">
        <v>17</v>
      </c>
    </row>
    <row r="8558" spans="1:6" ht="38.25" x14ac:dyDescent="0.25">
      <c r="A8558" s="73">
        <v>102070</v>
      </c>
      <c r="B8558" s="74" t="s">
        <v>7906</v>
      </c>
      <c r="C8558" s="73" t="s">
        <v>852</v>
      </c>
      <c r="D8558" s="75">
        <v>226.63</v>
      </c>
      <c r="E8558" s="75">
        <v>217.05</v>
      </c>
      <c r="F8558" s="73" t="s">
        <v>17</v>
      </c>
    </row>
    <row r="8559" spans="1:6" ht="38.25" x14ac:dyDescent="0.25">
      <c r="A8559" s="73">
        <v>102071</v>
      </c>
      <c r="B8559" s="74" t="s">
        <v>7907</v>
      </c>
      <c r="C8559" s="73" t="s">
        <v>852</v>
      </c>
      <c r="D8559" s="75">
        <v>199.68</v>
      </c>
      <c r="E8559" s="75">
        <v>190.91</v>
      </c>
      <c r="F8559" s="73" t="s">
        <v>17</v>
      </c>
    </row>
    <row r="8560" spans="1:6" ht="38.25" x14ac:dyDescent="0.25">
      <c r="A8560" s="73">
        <v>102072</v>
      </c>
      <c r="B8560" s="74" t="s">
        <v>7908</v>
      </c>
      <c r="C8560" s="73" t="s">
        <v>852</v>
      </c>
      <c r="D8560" s="75">
        <v>188.35</v>
      </c>
      <c r="E8560" s="75">
        <v>180.17</v>
      </c>
      <c r="F8560" s="73" t="s">
        <v>17</v>
      </c>
    </row>
    <row r="8561" spans="1:6" ht="38.25" x14ac:dyDescent="0.25">
      <c r="A8561" s="73">
        <v>102086</v>
      </c>
      <c r="B8561" s="74" t="s">
        <v>7909</v>
      </c>
      <c r="C8561" s="73" t="s">
        <v>852</v>
      </c>
      <c r="D8561" s="75">
        <v>208.35</v>
      </c>
      <c r="E8561" s="75">
        <v>205.15</v>
      </c>
      <c r="F8561" s="73" t="s">
        <v>17</v>
      </c>
    </row>
    <row r="8562" spans="1:6" ht="25.5" x14ac:dyDescent="0.25">
      <c r="A8562" s="73">
        <v>102087</v>
      </c>
      <c r="B8562" s="74" t="s">
        <v>7910</v>
      </c>
      <c r="C8562" s="73" t="s">
        <v>852</v>
      </c>
      <c r="D8562" s="75">
        <v>163.44</v>
      </c>
      <c r="E8562" s="75">
        <v>160.24</v>
      </c>
      <c r="F8562" s="73" t="s">
        <v>17</v>
      </c>
    </row>
    <row r="8563" spans="1:6" ht="25.5" x14ac:dyDescent="0.25">
      <c r="A8563" s="73">
        <v>102088</v>
      </c>
      <c r="B8563" s="74" t="s">
        <v>7911</v>
      </c>
      <c r="C8563" s="73" t="s">
        <v>852</v>
      </c>
      <c r="D8563" s="75">
        <v>289.51</v>
      </c>
      <c r="E8563" s="75">
        <v>286.16000000000003</v>
      </c>
      <c r="F8563" s="73" t="s">
        <v>17</v>
      </c>
    </row>
    <row r="8564" spans="1:6" ht="38.25" x14ac:dyDescent="0.25">
      <c r="A8564" s="73">
        <v>102089</v>
      </c>
      <c r="B8564" s="74" t="s">
        <v>7912</v>
      </c>
      <c r="C8564" s="73" t="s">
        <v>852</v>
      </c>
      <c r="D8564" s="75">
        <v>198.27</v>
      </c>
      <c r="E8564" s="75">
        <v>194.8</v>
      </c>
      <c r="F8564" s="73" t="s">
        <v>17</v>
      </c>
    </row>
    <row r="8565" spans="1:6" ht="38.25" x14ac:dyDescent="0.25">
      <c r="A8565" s="73">
        <v>102090</v>
      </c>
      <c r="B8565" s="74" t="s">
        <v>7913</v>
      </c>
      <c r="C8565" s="73" t="s">
        <v>852</v>
      </c>
      <c r="D8565" s="75">
        <v>147.32</v>
      </c>
      <c r="E8565" s="75">
        <v>143.85</v>
      </c>
      <c r="F8565" s="73" t="s">
        <v>17</v>
      </c>
    </row>
    <row r="8566" spans="1:6" ht="25.5" x14ac:dyDescent="0.25">
      <c r="A8566" s="73">
        <v>102091</v>
      </c>
      <c r="B8566" s="74" t="s">
        <v>7914</v>
      </c>
      <c r="C8566" s="73" t="s">
        <v>852</v>
      </c>
      <c r="D8566" s="75">
        <v>341.15</v>
      </c>
      <c r="E8566" s="75">
        <v>337.65</v>
      </c>
      <c r="F8566" s="73" t="s">
        <v>17</v>
      </c>
    </row>
    <row r="8567" spans="1:6" ht="25.5" x14ac:dyDescent="0.25">
      <c r="A8567" s="73">
        <v>102151</v>
      </c>
      <c r="B8567" s="74" t="s">
        <v>36835</v>
      </c>
      <c r="C8567" s="73" t="s">
        <v>852</v>
      </c>
      <c r="D8567" s="75">
        <v>131.27000000000001</v>
      </c>
      <c r="E8567" s="75">
        <v>129.1</v>
      </c>
      <c r="F8567" s="73" t="s">
        <v>17</v>
      </c>
    </row>
    <row r="8568" spans="1:6" ht="25.5" x14ac:dyDescent="0.25">
      <c r="A8568" s="73">
        <v>102152</v>
      </c>
      <c r="B8568" s="74" t="s">
        <v>36836</v>
      </c>
      <c r="C8568" s="73" t="s">
        <v>852</v>
      </c>
      <c r="D8568" s="75">
        <v>144.27000000000001</v>
      </c>
      <c r="E8568" s="75">
        <v>142.1</v>
      </c>
      <c r="F8568" s="73" t="s">
        <v>17</v>
      </c>
    </row>
    <row r="8569" spans="1:6" ht="25.5" x14ac:dyDescent="0.25">
      <c r="A8569" s="73">
        <v>102153</v>
      </c>
      <c r="B8569" s="74" t="s">
        <v>36837</v>
      </c>
      <c r="C8569" s="73" t="s">
        <v>852</v>
      </c>
      <c r="D8569" s="75">
        <v>178.93</v>
      </c>
      <c r="E8569" s="75">
        <v>176.76</v>
      </c>
      <c r="F8569" s="73" t="s">
        <v>17</v>
      </c>
    </row>
    <row r="8570" spans="1:6" ht="25.5" x14ac:dyDescent="0.25">
      <c r="A8570" s="73">
        <v>102154</v>
      </c>
      <c r="B8570" s="74" t="s">
        <v>36838</v>
      </c>
      <c r="C8570" s="73" t="s">
        <v>852</v>
      </c>
      <c r="D8570" s="75">
        <v>153.72</v>
      </c>
      <c r="E8570" s="75">
        <v>151.99</v>
      </c>
      <c r="F8570" s="73" t="s">
        <v>17</v>
      </c>
    </row>
    <row r="8571" spans="1:6" ht="25.5" x14ac:dyDescent="0.25">
      <c r="A8571" s="73">
        <v>102155</v>
      </c>
      <c r="B8571" s="74" t="s">
        <v>36839</v>
      </c>
      <c r="C8571" s="73" t="s">
        <v>852</v>
      </c>
      <c r="D8571" s="75">
        <v>182.08</v>
      </c>
      <c r="E8571" s="75">
        <v>180.35</v>
      </c>
      <c r="F8571" s="73" t="s">
        <v>17</v>
      </c>
    </row>
    <row r="8572" spans="1:6" ht="25.5" x14ac:dyDescent="0.25">
      <c r="A8572" s="73">
        <v>102156</v>
      </c>
      <c r="B8572" s="74" t="s">
        <v>36840</v>
      </c>
      <c r="C8572" s="73" t="s">
        <v>852</v>
      </c>
      <c r="D8572" s="75">
        <v>172.17</v>
      </c>
      <c r="E8572" s="75">
        <v>170.85</v>
      </c>
      <c r="F8572" s="73" t="s">
        <v>17</v>
      </c>
    </row>
    <row r="8573" spans="1:6" ht="25.5" x14ac:dyDescent="0.25">
      <c r="A8573" s="73">
        <v>102157</v>
      </c>
      <c r="B8573" s="74" t="s">
        <v>36841</v>
      </c>
      <c r="C8573" s="73" t="s">
        <v>852</v>
      </c>
      <c r="D8573" s="75">
        <v>232.84</v>
      </c>
      <c r="E8573" s="75">
        <v>231.52</v>
      </c>
      <c r="F8573" s="73" t="s">
        <v>17</v>
      </c>
    </row>
    <row r="8574" spans="1:6" ht="25.5" x14ac:dyDescent="0.25">
      <c r="A8574" s="73">
        <v>102158</v>
      </c>
      <c r="B8574" s="74" t="s">
        <v>36842</v>
      </c>
      <c r="C8574" s="73" t="s">
        <v>852</v>
      </c>
      <c r="D8574" s="75">
        <v>233.35</v>
      </c>
      <c r="E8574" s="75">
        <v>232.37</v>
      </c>
      <c r="F8574" s="73" t="s">
        <v>17</v>
      </c>
    </row>
    <row r="8575" spans="1:6" ht="25.5" x14ac:dyDescent="0.25">
      <c r="A8575" s="73">
        <v>102159</v>
      </c>
      <c r="B8575" s="74" t="s">
        <v>36843</v>
      </c>
      <c r="C8575" s="73" t="s">
        <v>852</v>
      </c>
      <c r="D8575" s="75">
        <v>276.12</v>
      </c>
      <c r="E8575" s="75">
        <v>275.26</v>
      </c>
      <c r="F8575" s="73" t="s">
        <v>17</v>
      </c>
    </row>
    <row r="8576" spans="1:6" ht="25.5" x14ac:dyDescent="0.25">
      <c r="A8576" s="73">
        <v>102160</v>
      </c>
      <c r="B8576" s="74" t="s">
        <v>36844</v>
      </c>
      <c r="C8576" s="73" t="s">
        <v>852</v>
      </c>
      <c r="D8576" s="75">
        <v>126.93</v>
      </c>
      <c r="E8576" s="75">
        <v>124.76</v>
      </c>
      <c r="F8576" s="73" t="s">
        <v>17</v>
      </c>
    </row>
    <row r="8577" spans="1:6" ht="25.5" x14ac:dyDescent="0.25">
      <c r="A8577" s="73">
        <v>102161</v>
      </c>
      <c r="B8577" s="74" t="s">
        <v>36845</v>
      </c>
      <c r="C8577" s="73" t="s">
        <v>852</v>
      </c>
      <c r="D8577" s="75">
        <v>340.7</v>
      </c>
      <c r="E8577" s="75">
        <v>338.38</v>
      </c>
      <c r="F8577" s="73" t="s">
        <v>17</v>
      </c>
    </row>
    <row r="8578" spans="1:6" ht="25.5" x14ac:dyDescent="0.25">
      <c r="A8578" s="73">
        <v>102162</v>
      </c>
      <c r="B8578" s="74" t="s">
        <v>36846</v>
      </c>
      <c r="C8578" s="73" t="s">
        <v>852</v>
      </c>
      <c r="D8578" s="75">
        <v>353.7</v>
      </c>
      <c r="E8578" s="75">
        <v>351.38</v>
      </c>
      <c r="F8578" s="73" t="s">
        <v>17</v>
      </c>
    </row>
    <row r="8579" spans="1:6" ht="25.5" x14ac:dyDescent="0.25">
      <c r="A8579" s="73">
        <v>102163</v>
      </c>
      <c r="B8579" s="74" t="s">
        <v>36847</v>
      </c>
      <c r="C8579" s="73" t="s">
        <v>852</v>
      </c>
      <c r="D8579" s="75">
        <v>388.36</v>
      </c>
      <c r="E8579" s="75">
        <v>386.04</v>
      </c>
      <c r="F8579" s="73" t="s">
        <v>17</v>
      </c>
    </row>
    <row r="8580" spans="1:6" ht="25.5" x14ac:dyDescent="0.25">
      <c r="A8580" s="73">
        <v>102164</v>
      </c>
      <c r="B8580" s="74" t="s">
        <v>36848</v>
      </c>
      <c r="C8580" s="73" t="s">
        <v>852</v>
      </c>
      <c r="D8580" s="75">
        <v>324.95</v>
      </c>
      <c r="E8580" s="75">
        <v>323.07</v>
      </c>
      <c r="F8580" s="73" t="s">
        <v>17</v>
      </c>
    </row>
    <row r="8581" spans="1:6" ht="25.5" x14ac:dyDescent="0.25">
      <c r="A8581" s="73">
        <v>102165</v>
      </c>
      <c r="B8581" s="74" t="s">
        <v>36849</v>
      </c>
      <c r="C8581" s="73" t="s">
        <v>852</v>
      </c>
      <c r="D8581" s="75">
        <v>353.31</v>
      </c>
      <c r="E8581" s="75">
        <v>351.43</v>
      </c>
      <c r="F8581" s="73" t="s">
        <v>17</v>
      </c>
    </row>
    <row r="8582" spans="1:6" ht="25.5" x14ac:dyDescent="0.25">
      <c r="A8582" s="73">
        <v>102166</v>
      </c>
      <c r="B8582" s="74" t="s">
        <v>36850</v>
      </c>
      <c r="C8582" s="73" t="s">
        <v>852</v>
      </c>
      <c r="D8582" s="75">
        <v>304.91000000000003</v>
      </c>
      <c r="E8582" s="75">
        <v>303.47000000000003</v>
      </c>
      <c r="F8582" s="73" t="s">
        <v>17</v>
      </c>
    </row>
    <row r="8583" spans="1:6" ht="25.5" x14ac:dyDescent="0.25">
      <c r="A8583" s="73">
        <v>102167</v>
      </c>
      <c r="B8583" s="74" t="s">
        <v>36851</v>
      </c>
      <c r="C8583" s="73" t="s">
        <v>852</v>
      </c>
      <c r="D8583" s="75">
        <v>365.58</v>
      </c>
      <c r="E8583" s="75">
        <v>364.14</v>
      </c>
      <c r="F8583" s="73" t="s">
        <v>17</v>
      </c>
    </row>
    <row r="8584" spans="1:6" ht="25.5" x14ac:dyDescent="0.25">
      <c r="A8584" s="73">
        <v>102168</v>
      </c>
      <c r="B8584" s="74" t="s">
        <v>36852</v>
      </c>
      <c r="C8584" s="73" t="s">
        <v>852</v>
      </c>
      <c r="D8584" s="75">
        <v>331.74</v>
      </c>
      <c r="E8584" s="75">
        <v>330.67</v>
      </c>
      <c r="F8584" s="73" t="s">
        <v>17</v>
      </c>
    </row>
    <row r="8585" spans="1:6" ht="25.5" x14ac:dyDescent="0.25">
      <c r="A8585" s="73">
        <v>102169</v>
      </c>
      <c r="B8585" s="74" t="s">
        <v>36853</v>
      </c>
      <c r="C8585" s="73" t="s">
        <v>852</v>
      </c>
      <c r="D8585" s="75">
        <v>361.77</v>
      </c>
      <c r="E8585" s="75">
        <v>360.84</v>
      </c>
      <c r="F8585" s="73" t="s">
        <v>17</v>
      </c>
    </row>
    <row r="8586" spans="1:6" ht="25.5" x14ac:dyDescent="0.25">
      <c r="A8586" s="73">
        <v>102170</v>
      </c>
      <c r="B8586" s="74" t="s">
        <v>36854</v>
      </c>
      <c r="C8586" s="73" t="s">
        <v>852</v>
      </c>
      <c r="D8586" s="75">
        <v>336.36</v>
      </c>
      <c r="E8586" s="75">
        <v>334.04</v>
      </c>
      <c r="F8586" s="73" t="s">
        <v>17</v>
      </c>
    </row>
    <row r="8587" spans="1:6" ht="25.5" x14ac:dyDescent="0.25">
      <c r="A8587" s="73">
        <v>102171</v>
      </c>
      <c r="B8587" s="74" t="s">
        <v>36855</v>
      </c>
      <c r="C8587" s="73" t="s">
        <v>852</v>
      </c>
      <c r="D8587" s="75">
        <v>463.62</v>
      </c>
      <c r="E8587" s="75">
        <v>461.74</v>
      </c>
      <c r="F8587" s="73" t="s">
        <v>17</v>
      </c>
    </row>
    <row r="8588" spans="1:6" ht="25.5" x14ac:dyDescent="0.25">
      <c r="A8588" s="73">
        <v>102172</v>
      </c>
      <c r="B8588" s="74" t="s">
        <v>36856</v>
      </c>
      <c r="C8588" s="73" t="s">
        <v>852</v>
      </c>
      <c r="D8588" s="75">
        <v>426.24</v>
      </c>
      <c r="E8588" s="75">
        <v>424.8</v>
      </c>
      <c r="F8588" s="73" t="s">
        <v>17</v>
      </c>
    </row>
    <row r="8589" spans="1:6" ht="25.5" x14ac:dyDescent="0.25">
      <c r="A8589" s="73">
        <v>102179</v>
      </c>
      <c r="B8589" s="74" t="s">
        <v>36857</v>
      </c>
      <c r="C8589" s="73" t="s">
        <v>852</v>
      </c>
      <c r="D8589" s="75">
        <v>269.37</v>
      </c>
      <c r="E8589" s="75">
        <v>265</v>
      </c>
      <c r="F8589" s="73" t="s">
        <v>17</v>
      </c>
    </row>
    <row r="8590" spans="1:6" ht="25.5" x14ac:dyDescent="0.25">
      <c r="A8590" s="73">
        <v>102180</v>
      </c>
      <c r="B8590" s="74" t="s">
        <v>36858</v>
      </c>
      <c r="C8590" s="73" t="s">
        <v>852</v>
      </c>
      <c r="D8590" s="75">
        <v>296.38</v>
      </c>
      <c r="E8590" s="75">
        <v>292.19</v>
      </c>
      <c r="F8590" s="73" t="s">
        <v>17</v>
      </c>
    </row>
    <row r="8591" spans="1:6" ht="25.5" x14ac:dyDescent="0.25">
      <c r="A8591" s="73">
        <v>102181</v>
      </c>
      <c r="B8591" s="74" t="s">
        <v>36859</v>
      </c>
      <c r="C8591" s="73" t="s">
        <v>852</v>
      </c>
      <c r="D8591" s="75">
        <v>336.41</v>
      </c>
      <c r="E8591" s="75">
        <v>332.44</v>
      </c>
      <c r="F8591" s="73" t="s">
        <v>17</v>
      </c>
    </row>
    <row r="8592" spans="1:6" ht="25.5" x14ac:dyDescent="0.25">
      <c r="A8592" s="73">
        <v>102190</v>
      </c>
      <c r="B8592" s="74" t="s">
        <v>36860</v>
      </c>
      <c r="C8592" s="73" t="s">
        <v>852</v>
      </c>
      <c r="D8592" s="75">
        <v>17.46</v>
      </c>
      <c r="E8592" s="75">
        <v>16.12</v>
      </c>
      <c r="F8592" s="73" t="s">
        <v>17</v>
      </c>
    </row>
    <row r="8593" spans="1:6" ht="25.5" x14ac:dyDescent="0.25">
      <c r="A8593" s="73">
        <v>102191</v>
      </c>
      <c r="B8593" s="74" t="s">
        <v>36861</v>
      </c>
      <c r="C8593" s="73" t="s">
        <v>852</v>
      </c>
      <c r="D8593" s="75">
        <v>18.920000000000002</v>
      </c>
      <c r="E8593" s="75">
        <v>17.46</v>
      </c>
      <c r="F8593" s="73" t="s">
        <v>17</v>
      </c>
    </row>
    <row r="8594" spans="1:6" x14ac:dyDescent="0.25">
      <c r="A8594" s="73">
        <v>102192</v>
      </c>
      <c r="B8594" s="74" t="s">
        <v>36862</v>
      </c>
      <c r="C8594" s="73" t="s">
        <v>852</v>
      </c>
      <c r="D8594" s="75">
        <v>16.7</v>
      </c>
      <c r="E8594" s="75">
        <v>15.41</v>
      </c>
      <c r="F8594" s="73" t="s">
        <v>17</v>
      </c>
    </row>
    <row r="8595" spans="1:6" x14ac:dyDescent="0.25">
      <c r="A8595" s="73">
        <v>102193</v>
      </c>
      <c r="B8595" s="74" t="s">
        <v>7915</v>
      </c>
      <c r="C8595" s="73" t="s">
        <v>852</v>
      </c>
      <c r="D8595" s="75">
        <v>2.27</v>
      </c>
      <c r="E8595" s="75">
        <v>2.13</v>
      </c>
      <c r="F8595" s="73" t="s">
        <v>17</v>
      </c>
    </row>
    <row r="8596" spans="1:6" x14ac:dyDescent="0.25">
      <c r="A8596" s="73">
        <v>102194</v>
      </c>
      <c r="B8596" s="74" t="s">
        <v>7916</v>
      </c>
      <c r="C8596" s="73" t="s">
        <v>852</v>
      </c>
      <c r="D8596" s="75">
        <v>9.19</v>
      </c>
      <c r="E8596" s="75">
        <v>8.51</v>
      </c>
      <c r="F8596" s="73" t="s">
        <v>17</v>
      </c>
    </row>
    <row r="8597" spans="1:6" x14ac:dyDescent="0.25">
      <c r="A8597" s="73">
        <v>102197</v>
      </c>
      <c r="B8597" s="74" t="s">
        <v>7917</v>
      </c>
      <c r="C8597" s="73" t="s">
        <v>852</v>
      </c>
      <c r="D8597" s="75">
        <v>28.79</v>
      </c>
      <c r="E8597" s="75">
        <v>28.06</v>
      </c>
      <c r="F8597" s="73" t="s">
        <v>17</v>
      </c>
    </row>
    <row r="8598" spans="1:6" ht="25.5" x14ac:dyDescent="0.25">
      <c r="A8598" s="73">
        <v>102200</v>
      </c>
      <c r="B8598" s="74" t="s">
        <v>7918</v>
      </c>
      <c r="C8598" s="73" t="s">
        <v>852</v>
      </c>
      <c r="D8598" s="75">
        <v>22.73</v>
      </c>
      <c r="E8598" s="75">
        <v>21.78</v>
      </c>
      <c r="F8598" s="73" t="s">
        <v>17</v>
      </c>
    </row>
    <row r="8599" spans="1:6" ht="25.5" x14ac:dyDescent="0.25">
      <c r="A8599" s="73">
        <v>102201</v>
      </c>
      <c r="B8599" s="74" t="s">
        <v>7919</v>
      </c>
      <c r="C8599" s="73" t="s">
        <v>852</v>
      </c>
      <c r="D8599" s="75">
        <v>21.14</v>
      </c>
      <c r="E8599" s="75">
        <v>19.97</v>
      </c>
      <c r="F8599" s="73" t="s">
        <v>17</v>
      </c>
    </row>
    <row r="8600" spans="1:6" ht="25.5" x14ac:dyDescent="0.25">
      <c r="A8600" s="73">
        <v>102202</v>
      </c>
      <c r="B8600" s="74" t="s">
        <v>7920</v>
      </c>
      <c r="C8600" s="73" t="s">
        <v>852</v>
      </c>
      <c r="D8600" s="75">
        <v>54.18</v>
      </c>
      <c r="E8600" s="75">
        <v>53.23</v>
      </c>
      <c r="F8600" s="73" t="s">
        <v>17</v>
      </c>
    </row>
    <row r="8601" spans="1:6" ht="25.5" x14ac:dyDescent="0.25">
      <c r="A8601" s="73">
        <v>102203</v>
      </c>
      <c r="B8601" s="74" t="s">
        <v>7921</v>
      </c>
      <c r="C8601" s="73" t="s">
        <v>852</v>
      </c>
      <c r="D8601" s="75">
        <v>11.74</v>
      </c>
      <c r="E8601" s="75">
        <v>11.13</v>
      </c>
      <c r="F8601" s="73" t="s">
        <v>17</v>
      </c>
    </row>
    <row r="8602" spans="1:6" ht="25.5" x14ac:dyDescent="0.25">
      <c r="A8602" s="73">
        <v>102204</v>
      </c>
      <c r="B8602" s="74" t="s">
        <v>7922</v>
      </c>
      <c r="C8602" s="73" t="s">
        <v>852</v>
      </c>
      <c r="D8602" s="75">
        <v>12.12</v>
      </c>
      <c r="E8602" s="75">
        <v>11.51</v>
      </c>
      <c r="F8602" s="73" t="s">
        <v>17</v>
      </c>
    </row>
    <row r="8603" spans="1:6" ht="25.5" x14ac:dyDescent="0.25">
      <c r="A8603" s="73">
        <v>102205</v>
      </c>
      <c r="B8603" s="74" t="s">
        <v>7923</v>
      </c>
      <c r="C8603" s="73" t="s">
        <v>852</v>
      </c>
      <c r="D8603" s="75">
        <v>10.93</v>
      </c>
      <c r="E8603" s="75">
        <v>10.32</v>
      </c>
      <c r="F8603" s="73" t="s">
        <v>17</v>
      </c>
    </row>
    <row r="8604" spans="1:6" ht="25.5" x14ac:dyDescent="0.25">
      <c r="A8604" s="73">
        <v>102207</v>
      </c>
      <c r="B8604" s="74" t="s">
        <v>7924</v>
      </c>
      <c r="C8604" s="73" t="s">
        <v>852</v>
      </c>
      <c r="D8604" s="75">
        <v>10.17</v>
      </c>
      <c r="E8604" s="75">
        <v>9.68</v>
      </c>
      <c r="F8604" s="73" t="s">
        <v>17</v>
      </c>
    </row>
    <row r="8605" spans="1:6" ht="25.5" x14ac:dyDescent="0.25">
      <c r="A8605" s="73">
        <v>102208</v>
      </c>
      <c r="B8605" s="74" t="s">
        <v>7925</v>
      </c>
      <c r="C8605" s="73" t="s">
        <v>852</v>
      </c>
      <c r="D8605" s="75">
        <v>9.66</v>
      </c>
      <c r="E8605" s="75">
        <v>9.17</v>
      </c>
      <c r="F8605" s="73" t="s">
        <v>17</v>
      </c>
    </row>
    <row r="8606" spans="1:6" ht="25.5" x14ac:dyDescent="0.25">
      <c r="A8606" s="73">
        <v>102209</v>
      </c>
      <c r="B8606" s="74" t="s">
        <v>7926</v>
      </c>
      <c r="C8606" s="73" t="s">
        <v>852</v>
      </c>
      <c r="D8606" s="75">
        <v>9.99</v>
      </c>
      <c r="E8606" s="75">
        <v>9.5</v>
      </c>
      <c r="F8606" s="73" t="s">
        <v>17</v>
      </c>
    </row>
    <row r="8607" spans="1:6" ht="25.5" x14ac:dyDescent="0.25">
      <c r="A8607" s="73">
        <v>102210</v>
      </c>
      <c r="B8607" s="74" t="s">
        <v>7927</v>
      </c>
      <c r="C8607" s="73" t="s">
        <v>852</v>
      </c>
      <c r="D8607" s="75">
        <v>9.48</v>
      </c>
      <c r="E8607" s="75">
        <v>8.99</v>
      </c>
      <c r="F8607" s="73" t="s">
        <v>17</v>
      </c>
    </row>
    <row r="8608" spans="1:6" ht="25.5" x14ac:dyDescent="0.25">
      <c r="A8608" s="73">
        <v>102213</v>
      </c>
      <c r="B8608" s="74" t="s">
        <v>7928</v>
      </c>
      <c r="C8608" s="73" t="s">
        <v>852</v>
      </c>
      <c r="D8608" s="75">
        <v>23.5</v>
      </c>
      <c r="E8608" s="75">
        <v>22.28</v>
      </c>
      <c r="F8608" s="73" t="s">
        <v>17</v>
      </c>
    </row>
    <row r="8609" spans="1:6" ht="25.5" x14ac:dyDescent="0.25">
      <c r="A8609" s="73">
        <v>102214</v>
      </c>
      <c r="B8609" s="74" t="s">
        <v>7929</v>
      </c>
      <c r="C8609" s="73" t="s">
        <v>852</v>
      </c>
      <c r="D8609" s="75">
        <v>24.25</v>
      </c>
      <c r="E8609" s="75">
        <v>23.03</v>
      </c>
      <c r="F8609" s="73" t="s">
        <v>17</v>
      </c>
    </row>
    <row r="8610" spans="1:6" ht="25.5" x14ac:dyDescent="0.25">
      <c r="A8610" s="73">
        <v>102215</v>
      </c>
      <c r="B8610" s="74" t="s">
        <v>7930</v>
      </c>
      <c r="C8610" s="73" t="s">
        <v>852</v>
      </c>
      <c r="D8610" s="75">
        <v>21.87</v>
      </c>
      <c r="E8610" s="75">
        <v>20.65</v>
      </c>
      <c r="F8610" s="73" t="s">
        <v>17</v>
      </c>
    </row>
    <row r="8611" spans="1:6" ht="25.5" x14ac:dyDescent="0.25">
      <c r="A8611" s="73">
        <v>102217</v>
      </c>
      <c r="B8611" s="74" t="s">
        <v>7931</v>
      </c>
      <c r="C8611" s="73" t="s">
        <v>852</v>
      </c>
      <c r="D8611" s="75">
        <v>20.350000000000001</v>
      </c>
      <c r="E8611" s="75">
        <v>19.36</v>
      </c>
      <c r="F8611" s="73" t="s">
        <v>17</v>
      </c>
    </row>
    <row r="8612" spans="1:6" ht="25.5" x14ac:dyDescent="0.25">
      <c r="A8612" s="73">
        <v>102218</v>
      </c>
      <c r="B8612" s="74" t="s">
        <v>7932</v>
      </c>
      <c r="C8612" s="73" t="s">
        <v>852</v>
      </c>
      <c r="D8612" s="75">
        <v>19.309999999999999</v>
      </c>
      <c r="E8612" s="75">
        <v>18.32</v>
      </c>
      <c r="F8612" s="73" t="s">
        <v>17</v>
      </c>
    </row>
    <row r="8613" spans="1:6" ht="25.5" x14ac:dyDescent="0.25">
      <c r="A8613" s="73">
        <v>102219</v>
      </c>
      <c r="B8613" s="74" t="s">
        <v>7933</v>
      </c>
      <c r="C8613" s="73" t="s">
        <v>852</v>
      </c>
      <c r="D8613" s="75">
        <v>19.98</v>
      </c>
      <c r="E8613" s="75">
        <v>18.989999999999998</v>
      </c>
      <c r="F8613" s="73" t="s">
        <v>17</v>
      </c>
    </row>
    <row r="8614" spans="1:6" ht="25.5" x14ac:dyDescent="0.25">
      <c r="A8614" s="73">
        <v>102220</v>
      </c>
      <c r="B8614" s="74" t="s">
        <v>7934</v>
      </c>
      <c r="C8614" s="73" t="s">
        <v>852</v>
      </c>
      <c r="D8614" s="75">
        <v>18.97</v>
      </c>
      <c r="E8614" s="75">
        <v>17.98</v>
      </c>
      <c r="F8614" s="73" t="s">
        <v>17</v>
      </c>
    </row>
    <row r="8615" spans="1:6" ht="25.5" x14ac:dyDescent="0.25">
      <c r="A8615" s="73">
        <v>102223</v>
      </c>
      <c r="B8615" s="74" t="s">
        <v>7935</v>
      </c>
      <c r="C8615" s="73" t="s">
        <v>852</v>
      </c>
      <c r="D8615" s="75">
        <v>35.26</v>
      </c>
      <c r="E8615" s="75">
        <v>33.42</v>
      </c>
      <c r="F8615" s="73" t="s">
        <v>17</v>
      </c>
    </row>
    <row r="8616" spans="1:6" ht="25.5" x14ac:dyDescent="0.25">
      <c r="A8616" s="73">
        <v>102224</v>
      </c>
      <c r="B8616" s="74" t="s">
        <v>7936</v>
      </c>
      <c r="C8616" s="73" t="s">
        <v>852</v>
      </c>
      <c r="D8616" s="75">
        <v>36.369999999999997</v>
      </c>
      <c r="E8616" s="75">
        <v>34.53</v>
      </c>
      <c r="F8616" s="73" t="s">
        <v>17</v>
      </c>
    </row>
    <row r="8617" spans="1:6" ht="25.5" x14ac:dyDescent="0.25">
      <c r="A8617" s="73">
        <v>102225</v>
      </c>
      <c r="B8617" s="74" t="s">
        <v>7937</v>
      </c>
      <c r="C8617" s="73" t="s">
        <v>852</v>
      </c>
      <c r="D8617" s="75">
        <v>32.81</v>
      </c>
      <c r="E8617" s="75">
        <v>30.97</v>
      </c>
      <c r="F8617" s="73" t="s">
        <v>17</v>
      </c>
    </row>
    <row r="8618" spans="1:6" ht="25.5" x14ac:dyDescent="0.25">
      <c r="A8618" s="73">
        <v>102227</v>
      </c>
      <c r="B8618" s="74" t="s">
        <v>7938</v>
      </c>
      <c r="C8618" s="73" t="s">
        <v>852</v>
      </c>
      <c r="D8618" s="75">
        <v>30.53</v>
      </c>
      <c r="E8618" s="75">
        <v>29.05</v>
      </c>
      <c r="F8618" s="73" t="s">
        <v>17</v>
      </c>
    </row>
    <row r="8619" spans="1:6" ht="25.5" x14ac:dyDescent="0.25">
      <c r="A8619" s="73">
        <v>102228</v>
      </c>
      <c r="B8619" s="74" t="s">
        <v>7939</v>
      </c>
      <c r="C8619" s="73" t="s">
        <v>852</v>
      </c>
      <c r="D8619" s="75">
        <v>28.99</v>
      </c>
      <c r="E8619" s="75">
        <v>27.51</v>
      </c>
      <c r="F8619" s="73" t="s">
        <v>17</v>
      </c>
    </row>
    <row r="8620" spans="1:6" ht="25.5" x14ac:dyDescent="0.25">
      <c r="A8620" s="73">
        <v>102229</v>
      </c>
      <c r="B8620" s="74" t="s">
        <v>7940</v>
      </c>
      <c r="C8620" s="73" t="s">
        <v>852</v>
      </c>
      <c r="D8620" s="75">
        <v>29.97</v>
      </c>
      <c r="E8620" s="75">
        <v>28.49</v>
      </c>
      <c r="F8620" s="73" t="s">
        <v>17</v>
      </c>
    </row>
    <row r="8621" spans="1:6" ht="25.5" x14ac:dyDescent="0.25">
      <c r="A8621" s="73">
        <v>102230</v>
      </c>
      <c r="B8621" s="74" t="s">
        <v>7941</v>
      </c>
      <c r="C8621" s="73" t="s">
        <v>852</v>
      </c>
      <c r="D8621" s="75">
        <v>28.47</v>
      </c>
      <c r="E8621" s="75">
        <v>26.99</v>
      </c>
      <c r="F8621" s="73" t="s">
        <v>17</v>
      </c>
    </row>
    <row r="8622" spans="1:6" x14ac:dyDescent="0.25">
      <c r="A8622" s="73">
        <v>102233</v>
      </c>
      <c r="B8622" s="74" t="s">
        <v>7942</v>
      </c>
      <c r="C8622" s="73" t="s">
        <v>852</v>
      </c>
      <c r="D8622" s="75">
        <v>11.54</v>
      </c>
      <c r="E8622" s="75">
        <v>10.95</v>
      </c>
      <c r="F8622" s="73" t="s">
        <v>17</v>
      </c>
    </row>
    <row r="8623" spans="1:6" x14ac:dyDescent="0.25">
      <c r="A8623" s="73">
        <v>102234</v>
      </c>
      <c r="B8623" s="74" t="s">
        <v>7943</v>
      </c>
      <c r="C8623" s="73" t="s">
        <v>852</v>
      </c>
      <c r="D8623" s="75">
        <v>23.08</v>
      </c>
      <c r="E8623" s="75">
        <v>21.9</v>
      </c>
      <c r="F8623" s="73" t="s">
        <v>17</v>
      </c>
    </row>
    <row r="8624" spans="1:6" x14ac:dyDescent="0.25">
      <c r="A8624" s="73">
        <v>102235</v>
      </c>
      <c r="B8624" s="74" t="s">
        <v>36863</v>
      </c>
      <c r="C8624" s="73" t="s">
        <v>852</v>
      </c>
      <c r="D8624" s="75">
        <v>298.79000000000002</v>
      </c>
      <c r="E8624" s="75">
        <v>294.42</v>
      </c>
      <c r="F8624" s="73" t="s">
        <v>17</v>
      </c>
    </row>
    <row r="8625" spans="1:6" ht="25.5" x14ac:dyDescent="0.25">
      <c r="A8625" s="73">
        <v>102253</v>
      </c>
      <c r="B8625" s="74" t="s">
        <v>36864</v>
      </c>
      <c r="C8625" s="73" t="s">
        <v>852</v>
      </c>
      <c r="D8625" s="75">
        <v>731.45</v>
      </c>
      <c r="E8625" s="75">
        <v>718.48</v>
      </c>
      <c r="F8625" s="73" t="s">
        <v>17</v>
      </c>
    </row>
    <row r="8626" spans="1:6" ht="25.5" x14ac:dyDescent="0.25">
      <c r="A8626" s="73">
        <v>102254</v>
      </c>
      <c r="B8626" s="74" t="s">
        <v>36865</v>
      </c>
      <c r="C8626" s="73" t="s">
        <v>852</v>
      </c>
      <c r="D8626" s="75">
        <v>693.9</v>
      </c>
      <c r="E8626" s="75">
        <v>680.93</v>
      </c>
      <c r="F8626" s="73" t="s">
        <v>17</v>
      </c>
    </row>
    <row r="8627" spans="1:6" ht="25.5" x14ac:dyDescent="0.25">
      <c r="A8627" s="73">
        <v>102257</v>
      </c>
      <c r="B8627" s="74" t="s">
        <v>36866</v>
      </c>
      <c r="C8627" s="73" t="s">
        <v>852</v>
      </c>
      <c r="D8627" s="75">
        <v>411.5</v>
      </c>
      <c r="E8627" s="75">
        <v>399.72</v>
      </c>
      <c r="F8627" s="73" t="s">
        <v>17</v>
      </c>
    </row>
    <row r="8628" spans="1:6" ht="51" x14ac:dyDescent="0.25">
      <c r="A8628" s="73">
        <v>102362</v>
      </c>
      <c r="B8628" s="74" t="s">
        <v>7944</v>
      </c>
      <c r="C8628" s="73" t="s">
        <v>852</v>
      </c>
      <c r="D8628" s="75">
        <v>199.22</v>
      </c>
      <c r="E8628" s="75">
        <v>194.93</v>
      </c>
      <c r="F8628" s="73" t="s">
        <v>17</v>
      </c>
    </row>
    <row r="8629" spans="1:6" ht="51" x14ac:dyDescent="0.25">
      <c r="A8629" s="73">
        <v>102363</v>
      </c>
      <c r="B8629" s="74" t="s">
        <v>7945</v>
      </c>
      <c r="C8629" s="73" t="s">
        <v>852</v>
      </c>
      <c r="D8629" s="75">
        <v>209.46</v>
      </c>
      <c r="E8629" s="75">
        <v>205.21</v>
      </c>
      <c r="F8629" s="73" t="s">
        <v>17</v>
      </c>
    </row>
    <row r="8630" spans="1:6" ht="51" x14ac:dyDescent="0.25">
      <c r="A8630" s="73">
        <v>102364</v>
      </c>
      <c r="B8630" s="74" t="s">
        <v>7946</v>
      </c>
      <c r="C8630" s="73" t="s">
        <v>852</v>
      </c>
      <c r="D8630" s="75">
        <v>228.38</v>
      </c>
      <c r="E8630" s="75">
        <v>224.13</v>
      </c>
      <c r="F8630" s="73" t="s">
        <v>17</v>
      </c>
    </row>
    <row r="8631" spans="1:6" ht="25.5" x14ac:dyDescent="0.25">
      <c r="A8631" s="73">
        <v>102488</v>
      </c>
      <c r="B8631" s="74" t="s">
        <v>7947</v>
      </c>
      <c r="C8631" s="73" t="s">
        <v>852</v>
      </c>
      <c r="D8631" s="75">
        <v>3.98</v>
      </c>
      <c r="E8631" s="75">
        <v>3.66</v>
      </c>
      <c r="F8631" s="73" t="s">
        <v>17</v>
      </c>
    </row>
    <row r="8632" spans="1:6" ht="25.5" x14ac:dyDescent="0.25">
      <c r="A8632" s="73">
        <v>102489</v>
      </c>
      <c r="B8632" s="74" t="s">
        <v>7948</v>
      </c>
      <c r="C8632" s="73" t="s">
        <v>852</v>
      </c>
      <c r="D8632" s="75">
        <v>27.94</v>
      </c>
      <c r="E8632" s="75">
        <v>26.75</v>
      </c>
      <c r="F8632" s="73" t="s">
        <v>17</v>
      </c>
    </row>
    <row r="8633" spans="1:6" ht="25.5" x14ac:dyDescent="0.25">
      <c r="A8633" s="73">
        <v>102491</v>
      </c>
      <c r="B8633" s="74" t="s">
        <v>7949</v>
      </c>
      <c r="C8633" s="73" t="s">
        <v>852</v>
      </c>
      <c r="D8633" s="75">
        <v>22.98</v>
      </c>
      <c r="E8633" s="75">
        <v>22.07</v>
      </c>
      <c r="F8633" s="73" t="s">
        <v>17</v>
      </c>
    </row>
    <row r="8634" spans="1:6" ht="25.5" x14ac:dyDescent="0.25">
      <c r="A8634" s="73">
        <v>102492</v>
      </c>
      <c r="B8634" s="74" t="s">
        <v>7950</v>
      </c>
      <c r="C8634" s="73" t="s">
        <v>852</v>
      </c>
      <c r="D8634" s="75">
        <v>29.07</v>
      </c>
      <c r="E8634" s="75">
        <v>27.85</v>
      </c>
      <c r="F8634" s="73" t="s">
        <v>17</v>
      </c>
    </row>
    <row r="8635" spans="1:6" ht="25.5" x14ac:dyDescent="0.25">
      <c r="A8635" s="73">
        <v>102494</v>
      </c>
      <c r="B8635" s="74" t="s">
        <v>7951</v>
      </c>
      <c r="C8635" s="73" t="s">
        <v>852</v>
      </c>
      <c r="D8635" s="75">
        <v>79.08</v>
      </c>
      <c r="E8635" s="75">
        <v>78.17</v>
      </c>
      <c r="F8635" s="73" t="s">
        <v>17</v>
      </c>
    </row>
    <row r="8636" spans="1:6" x14ac:dyDescent="0.25">
      <c r="A8636" s="73">
        <v>102499</v>
      </c>
      <c r="B8636" s="74" t="s">
        <v>7952</v>
      </c>
      <c r="C8636" s="73" t="s">
        <v>852</v>
      </c>
      <c r="D8636" s="75">
        <v>3.91</v>
      </c>
      <c r="E8636" s="75">
        <v>3.79</v>
      </c>
      <c r="F8636" s="73" t="s">
        <v>17</v>
      </c>
    </row>
    <row r="8637" spans="1:6" ht="25.5" x14ac:dyDescent="0.25">
      <c r="A8637" s="73">
        <v>102501</v>
      </c>
      <c r="B8637" s="74" t="s">
        <v>31566</v>
      </c>
      <c r="C8637" s="73" t="s">
        <v>852</v>
      </c>
      <c r="D8637" s="75">
        <v>27.61</v>
      </c>
      <c r="E8637" s="75">
        <v>26.18</v>
      </c>
      <c r="F8637" s="73" t="s">
        <v>17</v>
      </c>
    </row>
    <row r="8638" spans="1:6" ht="25.5" x14ac:dyDescent="0.25">
      <c r="A8638" s="73">
        <v>102508</v>
      </c>
      <c r="B8638" s="74" t="s">
        <v>31567</v>
      </c>
      <c r="C8638" s="73" t="s">
        <v>852</v>
      </c>
      <c r="D8638" s="75">
        <v>55.07</v>
      </c>
      <c r="E8638" s="75">
        <v>53.64</v>
      </c>
      <c r="F8638" s="73" t="s">
        <v>17</v>
      </c>
    </row>
    <row r="8639" spans="1:6" ht="38.25" x14ac:dyDescent="0.25">
      <c r="A8639" s="73">
        <v>102509</v>
      </c>
      <c r="B8639" s="74" t="s">
        <v>7953</v>
      </c>
      <c r="C8639" s="73" t="s">
        <v>852</v>
      </c>
      <c r="D8639" s="75">
        <v>35.950000000000003</v>
      </c>
      <c r="E8639" s="75">
        <v>34.74</v>
      </c>
      <c r="F8639" s="73" t="s">
        <v>17</v>
      </c>
    </row>
    <row r="8640" spans="1:6" ht="25.5" x14ac:dyDescent="0.25">
      <c r="A8640" s="73">
        <v>102513</v>
      </c>
      <c r="B8640" s="74" t="s">
        <v>7954</v>
      </c>
      <c r="C8640" s="73" t="s">
        <v>852</v>
      </c>
      <c r="D8640" s="75">
        <v>53.71</v>
      </c>
      <c r="E8640" s="75">
        <v>50.53</v>
      </c>
      <c r="F8640" s="73" t="s">
        <v>17</v>
      </c>
    </row>
    <row r="8641" spans="1:6" ht="25.5" x14ac:dyDescent="0.25">
      <c r="A8641" s="73">
        <v>102520</v>
      </c>
      <c r="B8641" s="74" t="s">
        <v>7955</v>
      </c>
      <c r="C8641" s="73" t="s">
        <v>852</v>
      </c>
      <c r="D8641" s="75">
        <v>91.92</v>
      </c>
      <c r="E8641" s="75">
        <v>86.22</v>
      </c>
      <c r="F8641" s="73" t="s">
        <v>17</v>
      </c>
    </row>
    <row r="8642" spans="1:6" ht="25.5" x14ac:dyDescent="0.25">
      <c r="A8642" s="73">
        <v>102712</v>
      </c>
      <c r="B8642" s="74" t="s">
        <v>7956</v>
      </c>
      <c r="C8642" s="73" t="s">
        <v>852</v>
      </c>
      <c r="D8642" s="75">
        <v>7.74</v>
      </c>
      <c r="E8642" s="75">
        <v>7.7</v>
      </c>
      <c r="F8642" s="73" t="s">
        <v>17</v>
      </c>
    </row>
    <row r="8643" spans="1:6" ht="25.5" x14ac:dyDescent="0.25">
      <c r="A8643" s="73">
        <v>102713</v>
      </c>
      <c r="B8643" s="74" t="s">
        <v>7957</v>
      </c>
      <c r="C8643" s="73" t="s">
        <v>852</v>
      </c>
      <c r="D8643" s="75">
        <v>10.59</v>
      </c>
      <c r="E8643" s="75">
        <v>10.55</v>
      </c>
      <c r="F8643" s="73" t="s">
        <v>17</v>
      </c>
    </row>
    <row r="8644" spans="1:6" ht="25.5" x14ac:dyDescent="0.25">
      <c r="A8644" s="73">
        <v>102715</v>
      </c>
      <c r="B8644" s="74" t="s">
        <v>7958</v>
      </c>
      <c r="C8644" s="73" t="s">
        <v>852</v>
      </c>
      <c r="D8644" s="75">
        <v>20.86</v>
      </c>
      <c r="E8644" s="75">
        <v>20.82</v>
      </c>
      <c r="F8644" s="73" t="s">
        <v>17</v>
      </c>
    </row>
    <row r="8645" spans="1:6" ht="38.25" x14ac:dyDescent="0.25">
      <c r="A8645" s="73">
        <v>102727</v>
      </c>
      <c r="B8645" s="74" t="s">
        <v>7959</v>
      </c>
      <c r="C8645" s="73" t="s">
        <v>852</v>
      </c>
      <c r="D8645" s="75">
        <v>101.76</v>
      </c>
      <c r="E8645" s="75">
        <v>97.48</v>
      </c>
      <c r="F8645" s="73" t="s">
        <v>17</v>
      </c>
    </row>
    <row r="8646" spans="1:6" ht="25.5" x14ac:dyDescent="0.25">
      <c r="A8646" s="73">
        <v>102803</v>
      </c>
      <c r="B8646" s="74" t="s">
        <v>7960</v>
      </c>
      <c r="C8646" s="73" t="s">
        <v>852</v>
      </c>
      <c r="D8646" s="75">
        <v>2.58</v>
      </c>
      <c r="E8646" s="75">
        <v>2.4</v>
      </c>
      <c r="F8646" s="73" t="s">
        <v>17</v>
      </c>
    </row>
    <row r="8647" spans="1:6" ht="38.25" x14ac:dyDescent="0.25">
      <c r="A8647" s="73">
        <v>102988</v>
      </c>
      <c r="B8647" s="74" t="s">
        <v>7961</v>
      </c>
      <c r="C8647" s="73" t="s">
        <v>852</v>
      </c>
      <c r="D8647" s="75">
        <v>62.06</v>
      </c>
      <c r="E8647" s="75">
        <v>58.17</v>
      </c>
      <c r="F8647" s="73" t="s">
        <v>17</v>
      </c>
    </row>
    <row r="8648" spans="1:6" ht="25.5" x14ac:dyDescent="0.25">
      <c r="A8648" s="73">
        <v>103072</v>
      </c>
      <c r="B8648" s="74" t="s">
        <v>7962</v>
      </c>
      <c r="C8648" s="73" t="s">
        <v>852</v>
      </c>
      <c r="D8648" s="75">
        <v>321.76</v>
      </c>
      <c r="E8648" s="75">
        <v>318.48</v>
      </c>
      <c r="F8648" s="73" t="s">
        <v>17</v>
      </c>
    </row>
    <row r="8649" spans="1:6" ht="25.5" x14ac:dyDescent="0.25">
      <c r="A8649" s="73">
        <v>103073</v>
      </c>
      <c r="B8649" s="74" t="s">
        <v>7963</v>
      </c>
      <c r="C8649" s="73" t="s">
        <v>852</v>
      </c>
      <c r="D8649" s="75">
        <v>385.95</v>
      </c>
      <c r="E8649" s="75">
        <v>382.46</v>
      </c>
      <c r="F8649" s="73" t="s">
        <v>17</v>
      </c>
    </row>
    <row r="8650" spans="1:6" ht="38.25" x14ac:dyDescent="0.25">
      <c r="A8650" s="73">
        <v>103074</v>
      </c>
      <c r="B8650" s="74" t="s">
        <v>7964</v>
      </c>
      <c r="C8650" s="73" t="s">
        <v>852</v>
      </c>
      <c r="D8650" s="75">
        <v>182.98</v>
      </c>
      <c r="E8650" s="75">
        <v>180.75</v>
      </c>
      <c r="F8650" s="73" t="s">
        <v>17</v>
      </c>
    </row>
    <row r="8651" spans="1:6" ht="38.25" x14ac:dyDescent="0.25">
      <c r="A8651" s="73">
        <v>103075</v>
      </c>
      <c r="B8651" s="74" t="s">
        <v>7965</v>
      </c>
      <c r="C8651" s="73" t="s">
        <v>852</v>
      </c>
      <c r="D8651" s="75">
        <v>217.47</v>
      </c>
      <c r="E8651" s="75">
        <v>215.01</v>
      </c>
      <c r="F8651" s="73" t="s">
        <v>17</v>
      </c>
    </row>
    <row r="8652" spans="1:6" ht="25.5" x14ac:dyDescent="0.25">
      <c r="A8652" s="73">
        <v>103076</v>
      </c>
      <c r="B8652" s="74" t="s">
        <v>7966</v>
      </c>
      <c r="C8652" s="73" t="s">
        <v>852</v>
      </c>
      <c r="D8652" s="75">
        <v>158.27000000000001</v>
      </c>
      <c r="E8652" s="75">
        <v>156.12</v>
      </c>
      <c r="F8652" s="73" t="s">
        <v>17</v>
      </c>
    </row>
    <row r="8653" spans="1:6" ht="25.5" x14ac:dyDescent="0.25">
      <c r="A8653" s="73">
        <v>103077</v>
      </c>
      <c r="B8653" s="74" t="s">
        <v>7967</v>
      </c>
      <c r="C8653" s="73" t="s">
        <v>852</v>
      </c>
      <c r="D8653" s="75">
        <v>204.23</v>
      </c>
      <c r="E8653" s="75">
        <v>201.81</v>
      </c>
      <c r="F8653" s="73" t="s">
        <v>17</v>
      </c>
    </row>
    <row r="8654" spans="1:6" ht="25.5" x14ac:dyDescent="0.25">
      <c r="A8654" s="73">
        <v>103078</v>
      </c>
      <c r="B8654" s="74" t="s">
        <v>7968</v>
      </c>
      <c r="C8654" s="73" t="s">
        <v>852</v>
      </c>
      <c r="D8654" s="75">
        <v>246.69</v>
      </c>
      <c r="E8654" s="75">
        <v>243.98</v>
      </c>
      <c r="F8654" s="73" t="s">
        <v>17</v>
      </c>
    </row>
    <row r="8655" spans="1:6" ht="25.5" x14ac:dyDescent="0.25">
      <c r="A8655" s="73">
        <v>103079</v>
      </c>
      <c r="B8655" s="74" t="s">
        <v>7969</v>
      </c>
      <c r="C8655" s="73" t="s">
        <v>852</v>
      </c>
      <c r="D8655" s="75">
        <v>295.72000000000003</v>
      </c>
      <c r="E8655" s="75">
        <v>292.7</v>
      </c>
      <c r="F8655" s="73" t="s">
        <v>17</v>
      </c>
    </row>
    <row r="8656" spans="1:6" ht="25.5" x14ac:dyDescent="0.25">
      <c r="A8656" s="73">
        <v>103080</v>
      </c>
      <c r="B8656" s="74" t="s">
        <v>7970</v>
      </c>
      <c r="C8656" s="73" t="s">
        <v>852</v>
      </c>
      <c r="D8656" s="75">
        <v>359.91</v>
      </c>
      <c r="E8656" s="75">
        <v>356.68</v>
      </c>
      <c r="F8656" s="73" t="s">
        <v>17</v>
      </c>
    </row>
    <row r="8657" spans="1:6" ht="38.25" x14ac:dyDescent="0.25">
      <c r="A8657" s="73">
        <v>103314</v>
      </c>
      <c r="B8657" s="74" t="s">
        <v>7971</v>
      </c>
      <c r="C8657" s="73" t="s">
        <v>852</v>
      </c>
      <c r="D8657" s="75">
        <v>350.78</v>
      </c>
      <c r="E8657" s="75">
        <v>347.94</v>
      </c>
      <c r="F8657" s="73" t="s">
        <v>17</v>
      </c>
    </row>
    <row r="8658" spans="1:6" ht="25.5" x14ac:dyDescent="0.25">
      <c r="A8658" s="73">
        <v>103315</v>
      </c>
      <c r="B8658" s="74" t="s">
        <v>7972</v>
      </c>
      <c r="C8658" s="73" t="s">
        <v>852</v>
      </c>
      <c r="D8658" s="75">
        <v>341.35</v>
      </c>
      <c r="E8658" s="75">
        <v>339.22</v>
      </c>
      <c r="F8658" s="73" t="s">
        <v>17</v>
      </c>
    </row>
    <row r="8659" spans="1:6" ht="38.25" x14ac:dyDescent="0.25">
      <c r="A8659" s="73">
        <v>103316</v>
      </c>
      <c r="B8659" s="74" t="s">
        <v>7973</v>
      </c>
      <c r="C8659" s="73" t="s">
        <v>852</v>
      </c>
      <c r="D8659" s="75">
        <v>84</v>
      </c>
      <c r="E8659" s="75">
        <v>81.37</v>
      </c>
      <c r="F8659" s="73" t="s">
        <v>17</v>
      </c>
    </row>
    <row r="8660" spans="1:6" ht="38.25" x14ac:dyDescent="0.25">
      <c r="A8660" s="73">
        <v>103317</v>
      </c>
      <c r="B8660" s="74" t="s">
        <v>7974</v>
      </c>
      <c r="C8660" s="73" t="s">
        <v>852</v>
      </c>
      <c r="D8660" s="75">
        <v>84.96</v>
      </c>
      <c r="E8660" s="75">
        <v>82.25</v>
      </c>
      <c r="F8660" s="73" t="s">
        <v>17</v>
      </c>
    </row>
    <row r="8661" spans="1:6" ht="38.25" x14ac:dyDescent="0.25">
      <c r="A8661" s="73">
        <v>103318</v>
      </c>
      <c r="B8661" s="74" t="s">
        <v>31568</v>
      </c>
      <c r="C8661" s="73" t="s">
        <v>852</v>
      </c>
      <c r="D8661" s="75">
        <v>108.95</v>
      </c>
      <c r="E8661" s="75">
        <v>105.36</v>
      </c>
      <c r="F8661" s="73" t="s">
        <v>17</v>
      </c>
    </row>
    <row r="8662" spans="1:6" ht="38.25" x14ac:dyDescent="0.25">
      <c r="A8662" s="73">
        <v>103319</v>
      </c>
      <c r="B8662" s="74" t="s">
        <v>7975</v>
      </c>
      <c r="C8662" s="73" t="s">
        <v>852</v>
      </c>
      <c r="D8662" s="75">
        <v>110.07</v>
      </c>
      <c r="E8662" s="75">
        <v>106.4</v>
      </c>
      <c r="F8662" s="73" t="s">
        <v>17</v>
      </c>
    </row>
    <row r="8663" spans="1:6" ht="38.25" x14ac:dyDescent="0.25">
      <c r="A8663" s="73">
        <v>103320</v>
      </c>
      <c r="B8663" s="74" t="s">
        <v>7976</v>
      </c>
      <c r="C8663" s="73" t="s">
        <v>852</v>
      </c>
      <c r="D8663" s="75">
        <v>130.84</v>
      </c>
      <c r="E8663" s="75">
        <v>126.77</v>
      </c>
      <c r="F8663" s="73" t="s">
        <v>17</v>
      </c>
    </row>
    <row r="8664" spans="1:6" ht="38.25" x14ac:dyDescent="0.25">
      <c r="A8664" s="73">
        <v>103321</v>
      </c>
      <c r="B8664" s="74" t="s">
        <v>7977</v>
      </c>
      <c r="C8664" s="73" t="s">
        <v>852</v>
      </c>
      <c r="D8664" s="75">
        <v>132.25</v>
      </c>
      <c r="E8664" s="75">
        <v>128.07</v>
      </c>
      <c r="F8664" s="73" t="s">
        <v>17</v>
      </c>
    </row>
    <row r="8665" spans="1:6" ht="38.25" x14ac:dyDescent="0.25">
      <c r="A8665" s="73">
        <v>103322</v>
      </c>
      <c r="B8665" s="74" t="s">
        <v>7978</v>
      </c>
      <c r="C8665" s="73" t="s">
        <v>852</v>
      </c>
      <c r="D8665" s="75">
        <v>62.21</v>
      </c>
      <c r="E8665" s="75">
        <v>60.06</v>
      </c>
      <c r="F8665" s="73" t="s">
        <v>17</v>
      </c>
    </row>
    <row r="8666" spans="1:6" ht="38.25" x14ac:dyDescent="0.25">
      <c r="A8666" s="73">
        <v>103323</v>
      </c>
      <c r="B8666" s="74" t="s">
        <v>7979</v>
      </c>
      <c r="C8666" s="73" t="s">
        <v>852</v>
      </c>
      <c r="D8666" s="75">
        <v>63.36</v>
      </c>
      <c r="E8666" s="75">
        <v>61.12</v>
      </c>
      <c r="F8666" s="73" t="s">
        <v>17</v>
      </c>
    </row>
    <row r="8667" spans="1:6" ht="38.25" x14ac:dyDescent="0.25">
      <c r="A8667" s="73">
        <v>103324</v>
      </c>
      <c r="B8667" s="74" t="s">
        <v>7980</v>
      </c>
      <c r="C8667" s="73" t="s">
        <v>852</v>
      </c>
      <c r="D8667" s="75">
        <v>83.15</v>
      </c>
      <c r="E8667" s="75">
        <v>80.03</v>
      </c>
      <c r="F8667" s="73" t="s">
        <v>17</v>
      </c>
    </row>
    <row r="8668" spans="1:6" ht="38.25" x14ac:dyDescent="0.25">
      <c r="A8668" s="73">
        <v>103325</v>
      </c>
      <c r="B8668" s="74" t="s">
        <v>7981</v>
      </c>
      <c r="C8668" s="73" t="s">
        <v>852</v>
      </c>
      <c r="D8668" s="75">
        <v>84.45</v>
      </c>
      <c r="E8668" s="75">
        <v>81.23</v>
      </c>
      <c r="F8668" s="73" t="s">
        <v>17</v>
      </c>
    </row>
    <row r="8669" spans="1:6" ht="38.25" x14ac:dyDescent="0.25">
      <c r="A8669" s="73">
        <v>103326</v>
      </c>
      <c r="B8669" s="74" t="s">
        <v>7982</v>
      </c>
      <c r="C8669" s="73" t="s">
        <v>852</v>
      </c>
      <c r="D8669" s="75">
        <v>97.83</v>
      </c>
      <c r="E8669" s="75">
        <v>94.25</v>
      </c>
      <c r="F8669" s="73" t="s">
        <v>17</v>
      </c>
    </row>
    <row r="8670" spans="1:6" ht="38.25" x14ac:dyDescent="0.25">
      <c r="A8670" s="73">
        <v>103327</v>
      </c>
      <c r="B8670" s="74" t="s">
        <v>7983</v>
      </c>
      <c r="C8670" s="73" t="s">
        <v>852</v>
      </c>
      <c r="D8670" s="75">
        <v>99.35</v>
      </c>
      <c r="E8670" s="75">
        <v>95.65</v>
      </c>
      <c r="F8670" s="73" t="s">
        <v>17</v>
      </c>
    </row>
    <row r="8671" spans="1:6" ht="38.25" x14ac:dyDescent="0.25">
      <c r="A8671" s="73">
        <v>103328</v>
      </c>
      <c r="B8671" s="74" t="s">
        <v>7984</v>
      </c>
      <c r="C8671" s="73" t="s">
        <v>852</v>
      </c>
      <c r="D8671" s="75">
        <v>100.2</v>
      </c>
      <c r="E8671" s="75">
        <v>94.52</v>
      </c>
      <c r="F8671" s="73" t="s">
        <v>17</v>
      </c>
    </row>
    <row r="8672" spans="1:6" ht="38.25" x14ac:dyDescent="0.25">
      <c r="A8672" s="73">
        <v>103329</v>
      </c>
      <c r="B8672" s="74" t="s">
        <v>7985</v>
      </c>
      <c r="C8672" s="73" t="s">
        <v>852</v>
      </c>
      <c r="D8672" s="75">
        <v>101.2</v>
      </c>
      <c r="E8672" s="75">
        <v>95.44</v>
      </c>
      <c r="F8672" s="73" t="s">
        <v>17</v>
      </c>
    </row>
    <row r="8673" spans="1:6" ht="38.25" x14ac:dyDescent="0.25">
      <c r="A8673" s="73">
        <v>103330</v>
      </c>
      <c r="B8673" s="74" t="s">
        <v>655</v>
      </c>
      <c r="C8673" s="73" t="s">
        <v>852</v>
      </c>
      <c r="D8673" s="75">
        <v>87.37</v>
      </c>
      <c r="E8673" s="75">
        <v>83.1</v>
      </c>
      <c r="F8673" s="73" t="s">
        <v>17</v>
      </c>
    </row>
    <row r="8674" spans="1:6" ht="38.25" x14ac:dyDescent="0.25">
      <c r="A8674" s="73">
        <v>103331</v>
      </c>
      <c r="B8674" s="74" t="s">
        <v>7986</v>
      </c>
      <c r="C8674" s="73" t="s">
        <v>852</v>
      </c>
      <c r="D8674" s="75">
        <v>88.45</v>
      </c>
      <c r="E8674" s="75">
        <v>84.1</v>
      </c>
      <c r="F8674" s="73" t="s">
        <v>17</v>
      </c>
    </row>
    <row r="8675" spans="1:6" ht="38.25" x14ac:dyDescent="0.25">
      <c r="A8675" s="73">
        <v>103332</v>
      </c>
      <c r="B8675" s="74" t="s">
        <v>7987</v>
      </c>
      <c r="C8675" s="73" t="s">
        <v>852</v>
      </c>
      <c r="D8675" s="75">
        <v>128.02000000000001</v>
      </c>
      <c r="E8675" s="75">
        <v>120.28</v>
      </c>
      <c r="F8675" s="73" t="s">
        <v>17</v>
      </c>
    </row>
    <row r="8676" spans="1:6" ht="38.25" x14ac:dyDescent="0.25">
      <c r="A8676" s="73">
        <v>103333</v>
      </c>
      <c r="B8676" s="74" t="s">
        <v>7988</v>
      </c>
      <c r="C8676" s="73" t="s">
        <v>852</v>
      </c>
      <c r="D8676" s="75">
        <v>129.18</v>
      </c>
      <c r="E8676" s="75">
        <v>121.35</v>
      </c>
      <c r="F8676" s="73" t="s">
        <v>17</v>
      </c>
    </row>
    <row r="8677" spans="1:6" ht="38.25" x14ac:dyDescent="0.25">
      <c r="A8677" s="73">
        <v>103334</v>
      </c>
      <c r="B8677" s="74" t="s">
        <v>657</v>
      </c>
      <c r="C8677" s="73" t="s">
        <v>852</v>
      </c>
      <c r="D8677" s="75">
        <v>153.85</v>
      </c>
      <c r="E8677" s="75">
        <v>145.6</v>
      </c>
      <c r="F8677" s="73" t="s">
        <v>17</v>
      </c>
    </row>
    <row r="8678" spans="1:6" ht="38.25" x14ac:dyDescent="0.25">
      <c r="A8678" s="73">
        <v>103335</v>
      </c>
      <c r="B8678" s="74" t="s">
        <v>7989</v>
      </c>
      <c r="C8678" s="73" t="s">
        <v>852</v>
      </c>
      <c r="D8678" s="75">
        <v>155.86000000000001</v>
      </c>
      <c r="E8678" s="75">
        <v>147.46</v>
      </c>
      <c r="F8678" s="73" t="s">
        <v>17</v>
      </c>
    </row>
    <row r="8679" spans="1:6" ht="38.25" x14ac:dyDescent="0.25">
      <c r="A8679" s="73">
        <v>103336</v>
      </c>
      <c r="B8679" s="74" t="s">
        <v>31569</v>
      </c>
      <c r="C8679" s="73" t="s">
        <v>852</v>
      </c>
      <c r="D8679" s="75">
        <v>94.16</v>
      </c>
      <c r="E8679" s="75">
        <v>90.78</v>
      </c>
      <c r="F8679" s="73" t="s">
        <v>17</v>
      </c>
    </row>
    <row r="8680" spans="1:6" ht="38.25" x14ac:dyDescent="0.25">
      <c r="A8680" s="73">
        <v>103337</v>
      </c>
      <c r="B8680" s="74" t="s">
        <v>31570</v>
      </c>
      <c r="C8680" s="73" t="s">
        <v>852</v>
      </c>
      <c r="D8680" s="75">
        <v>95.12</v>
      </c>
      <c r="E8680" s="75">
        <v>91.66</v>
      </c>
      <c r="F8680" s="73" t="s">
        <v>17</v>
      </c>
    </row>
    <row r="8681" spans="1:6" ht="38.25" x14ac:dyDescent="0.25">
      <c r="A8681" s="73">
        <v>103338</v>
      </c>
      <c r="B8681" s="74" t="s">
        <v>31571</v>
      </c>
      <c r="C8681" s="73" t="s">
        <v>852</v>
      </c>
      <c r="D8681" s="75">
        <v>123.88</v>
      </c>
      <c r="E8681" s="75">
        <v>119.25</v>
      </c>
      <c r="F8681" s="73" t="s">
        <v>17</v>
      </c>
    </row>
    <row r="8682" spans="1:6" ht="38.25" x14ac:dyDescent="0.25">
      <c r="A8682" s="73">
        <v>103339</v>
      </c>
      <c r="B8682" s="74" t="s">
        <v>31572</v>
      </c>
      <c r="C8682" s="73" t="s">
        <v>852</v>
      </c>
      <c r="D8682" s="75">
        <v>125</v>
      </c>
      <c r="E8682" s="75">
        <v>120.29</v>
      </c>
      <c r="F8682" s="73" t="s">
        <v>17</v>
      </c>
    </row>
    <row r="8683" spans="1:6" ht="38.25" x14ac:dyDescent="0.25">
      <c r="A8683" s="73">
        <v>103340</v>
      </c>
      <c r="B8683" s="74" t="s">
        <v>31573</v>
      </c>
      <c r="C8683" s="73" t="s">
        <v>852</v>
      </c>
      <c r="D8683" s="75">
        <v>149.79</v>
      </c>
      <c r="E8683" s="75">
        <v>144.55000000000001</v>
      </c>
      <c r="F8683" s="73" t="s">
        <v>17</v>
      </c>
    </row>
    <row r="8684" spans="1:6" ht="38.25" x14ac:dyDescent="0.25">
      <c r="A8684" s="73">
        <v>103341</v>
      </c>
      <c r="B8684" s="74" t="s">
        <v>31574</v>
      </c>
      <c r="C8684" s="73" t="s">
        <v>852</v>
      </c>
      <c r="D8684" s="75">
        <v>151.19999999999999</v>
      </c>
      <c r="E8684" s="75">
        <v>145.85</v>
      </c>
      <c r="F8684" s="73" t="s">
        <v>17</v>
      </c>
    </row>
    <row r="8685" spans="1:6" ht="38.25" x14ac:dyDescent="0.25">
      <c r="A8685" s="73">
        <v>103342</v>
      </c>
      <c r="B8685" s="74" t="s">
        <v>31575</v>
      </c>
      <c r="C8685" s="73" t="s">
        <v>852</v>
      </c>
      <c r="D8685" s="75">
        <v>127.18</v>
      </c>
      <c r="E8685" s="75">
        <v>123.12</v>
      </c>
      <c r="F8685" s="73" t="s">
        <v>17</v>
      </c>
    </row>
    <row r="8686" spans="1:6" ht="38.25" x14ac:dyDescent="0.25">
      <c r="A8686" s="73">
        <v>103343</v>
      </c>
      <c r="B8686" s="74" t="s">
        <v>31576</v>
      </c>
      <c r="C8686" s="73" t="s">
        <v>852</v>
      </c>
      <c r="D8686" s="75">
        <v>128.41999999999999</v>
      </c>
      <c r="E8686" s="75">
        <v>124.27</v>
      </c>
      <c r="F8686" s="73" t="s">
        <v>17</v>
      </c>
    </row>
    <row r="8687" spans="1:6" ht="38.25" x14ac:dyDescent="0.25">
      <c r="A8687" s="73">
        <v>103344</v>
      </c>
      <c r="B8687" s="74" t="s">
        <v>7990</v>
      </c>
      <c r="C8687" s="73" t="s">
        <v>852</v>
      </c>
      <c r="D8687" s="75">
        <v>87.09</v>
      </c>
      <c r="E8687" s="75">
        <v>83.62</v>
      </c>
      <c r="F8687" s="73" t="s">
        <v>17</v>
      </c>
    </row>
    <row r="8688" spans="1:6" ht="38.25" x14ac:dyDescent="0.25">
      <c r="A8688" s="73">
        <v>103345</v>
      </c>
      <c r="B8688" s="74" t="s">
        <v>7991</v>
      </c>
      <c r="C8688" s="73" t="s">
        <v>852</v>
      </c>
      <c r="D8688" s="75">
        <v>88.43</v>
      </c>
      <c r="E8688" s="75">
        <v>84.86</v>
      </c>
      <c r="F8688" s="73" t="s">
        <v>17</v>
      </c>
    </row>
    <row r="8689" spans="1:6" ht="38.25" x14ac:dyDescent="0.25">
      <c r="A8689" s="73">
        <v>103346</v>
      </c>
      <c r="B8689" s="74" t="s">
        <v>7992</v>
      </c>
      <c r="C8689" s="73" t="s">
        <v>852</v>
      </c>
      <c r="D8689" s="75">
        <v>96.78</v>
      </c>
      <c r="E8689" s="75">
        <v>92.71</v>
      </c>
      <c r="F8689" s="73" t="s">
        <v>17</v>
      </c>
    </row>
    <row r="8690" spans="1:6" ht="38.25" x14ac:dyDescent="0.25">
      <c r="A8690" s="73">
        <v>103347</v>
      </c>
      <c r="B8690" s="74" t="s">
        <v>7993</v>
      </c>
      <c r="C8690" s="73" t="s">
        <v>852</v>
      </c>
      <c r="D8690" s="75">
        <v>98.21</v>
      </c>
      <c r="E8690" s="75">
        <v>94.03</v>
      </c>
      <c r="F8690" s="73" t="s">
        <v>17</v>
      </c>
    </row>
    <row r="8691" spans="1:6" ht="38.25" x14ac:dyDescent="0.25">
      <c r="A8691" s="73">
        <v>103348</v>
      </c>
      <c r="B8691" s="74" t="s">
        <v>7994</v>
      </c>
      <c r="C8691" s="73" t="s">
        <v>852</v>
      </c>
      <c r="D8691" s="75">
        <v>73.47</v>
      </c>
      <c r="E8691" s="75">
        <v>70.790000000000006</v>
      </c>
      <c r="F8691" s="73" t="s">
        <v>17</v>
      </c>
    </row>
    <row r="8692" spans="1:6" ht="38.25" x14ac:dyDescent="0.25">
      <c r="A8692" s="73">
        <v>103349</v>
      </c>
      <c r="B8692" s="74" t="s">
        <v>7995</v>
      </c>
      <c r="C8692" s="73" t="s">
        <v>852</v>
      </c>
      <c r="D8692" s="75">
        <v>74.69</v>
      </c>
      <c r="E8692" s="75">
        <v>71.92</v>
      </c>
      <c r="F8692" s="73" t="s">
        <v>17</v>
      </c>
    </row>
    <row r="8693" spans="1:6" ht="38.25" x14ac:dyDescent="0.25">
      <c r="A8693" s="73">
        <v>103350</v>
      </c>
      <c r="B8693" s="74" t="s">
        <v>7996</v>
      </c>
      <c r="C8693" s="73" t="s">
        <v>852</v>
      </c>
      <c r="D8693" s="75">
        <v>185.51</v>
      </c>
      <c r="E8693" s="75">
        <v>174.86</v>
      </c>
      <c r="F8693" s="73" t="s">
        <v>17</v>
      </c>
    </row>
    <row r="8694" spans="1:6" ht="38.25" x14ac:dyDescent="0.25">
      <c r="A8694" s="73">
        <v>103351</v>
      </c>
      <c r="B8694" s="74" t="s">
        <v>7997</v>
      </c>
      <c r="C8694" s="73" t="s">
        <v>852</v>
      </c>
      <c r="D8694" s="75">
        <v>186.99</v>
      </c>
      <c r="E8694" s="75">
        <v>176.22</v>
      </c>
      <c r="F8694" s="73" t="s">
        <v>17</v>
      </c>
    </row>
    <row r="8695" spans="1:6" ht="38.25" x14ac:dyDescent="0.25">
      <c r="A8695" s="73">
        <v>103352</v>
      </c>
      <c r="B8695" s="74" t="s">
        <v>7998</v>
      </c>
      <c r="C8695" s="73" t="s">
        <v>852</v>
      </c>
      <c r="D8695" s="75">
        <v>109.62</v>
      </c>
      <c r="E8695" s="75">
        <v>103.27</v>
      </c>
      <c r="F8695" s="73" t="s">
        <v>17</v>
      </c>
    </row>
    <row r="8696" spans="1:6" ht="38.25" x14ac:dyDescent="0.25">
      <c r="A8696" s="73">
        <v>103353</v>
      </c>
      <c r="B8696" s="74" t="s">
        <v>7999</v>
      </c>
      <c r="C8696" s="73" t="s">
        <v>852</v>
      </c>
      <c r="D8696" s="75">
        <v>110.69</v>
      </c>
      <c r="E8696" s="75">
        <v>104.26</v>
      </c>
      <c r="F8696" s="73" t="s">
        <v>17</v>
      </c>
    </row>
    <row r="8697" spans="1:6" ht="38.25" x14ac:dyDescent="0.25">
      <c r="A8697" s="73">
        <v>103354</v>
      </c>
      <c r="B8697" s="74" t="s">
        <v>8000</v>
      </c>
      <c r="C8697" s="73" t="s">
        <v>852</v>
      </c>
      <c r="D8697" s="75">
        <v>94.45</v>
      </c>
      <c r="E8697" s="75">
        <v>89.55</v>
      </c>
      <c r="F8697" s="73" t="s">
        <v>17</v>
      </c>
    </row>
    <row r="8698" spans="1:6" ht="38.25" x14ac:dyDescent="0.25">
      <c r="A8698" s="73">
        <v>103355</v>
      </c>
      <c r="B8698" s="74" t="s">
        <v>8001</v>
      </c>
      <c r="C8698" s="73" t="s">
        <v>852</v>
      </c>
      <c r="D8698" s="75">
        <v>95.6</v>
      </c>
      <c r="E8698" s="75">
        <v>90.61</v>
      </c>
      <c r="F8698" s="73" t="s">
        <v>17</v>
      </c>
    </row>
    <row r="8699" spans="1:6" ht="38.25" x14ac:dyDescent="0.25">
      <c r="A8699" s="73">
        <v>103356</v>
      </c>
      <c r="B8699" s="74" t="s">
        <v>8002</v>
      </c>
      <c r="C8699" s="73" t="s">
        <v>852</v>
      </c>
      <c r="D8699" s="75">
        <v>64.349999999999994</v>
      </c>
      <c r="E8699" s="75">
        <v>61.6</v>
      </c>
      <c r="F8699" s="73" t="s">
        <v>17</v>
      </c>
    </row>
    <row r="8700" spans="1:6" ht="38.25" x14ac:dyDescent="0.25">
      <c r="A8700" s="73">
        <v>103357</v>
      </c>
      <c r="B8700" s="74" t="s">
        <v>8003</v>
      </c>
      <c r="C8700" s="73" t="s">
        <v>852</v>
      </c>
      <c r="D8700" s="75">
        <v>65.2</v>
      </c>
      <c r="E8700" s="75">
        <v>62.38</v>
      </c>
      <c r="F8700" s="73" t="s">
        <v>17</v>
      </c>
    </row>
    <row r="8701" spans="1:6" ht="38.25" x14ac:dyDescent="0.25">
      <c r="A8701" s="73">
        <v>103358</v>
      </c>
      <c r="B8701" s="74" t="s">
        <v>8004</v>
      </c>
      <c r="C8701" s="73" t="s">
        <v>852</v>
      </c>
      <c r="D8701" s="75">
        <v>73.75</v>
      </c>
      <c r="E8701" s="75">
        <v>70.33</v>
      </c>
      <c r="F8701" s="73" t="s">
        <v>17</v>
      </c>
    </row>
    <row r="8702" spans="1:6" ht="38.25" x14ac:dyDescent="0.25">
      <c r="A8702" s="73">
        <v>103359</v>
      </c>
      <c r="B8702" s="74" t="s">
        <v>8005</v>
      </c>
      <c r="C8702" s="73" t="s">
        <v>852</v>
      </c>
      <c r="D8702" s="75">
        <v>74.67</v>
      </c>
      <c r="E8702" s="75">
        <v>71.180000000000007</v>
      </c>
      <c r="F8702" s="73" t="s">
        <v>17</v>
      </c>
    </row>
    <row r="8703" spans="1:6" ht="38.25" x14ac:dyDescent="0.25">
      <c r="A8703" s="73">
        <v>103360</v>
      </c>
      <c r="B8703" s="74" t="s">
        <v>8006</v>
      </c>
      <c r="C8703" s="73" t="s">
        <v>852</v>
      </c>
      <c r="D8703" s="75">
        <v>86.18</v>
      </c>
      <c r="E8703" s="75">
        <v>82.14</v>
      </c>
      <c r="F8703" s="73" t="s">
        <v>17</v>
      </c>
    </row>
    <row r="8704" spans="1:6" ht="38.25" x14ac:dyDescent="0.25">
      <c r="A8704" s="73">
        <v>103361</v>
      </c>
      <c r="B8704" s="74" t="s">
        <v>8007</v>
      </c>
      <c r="C8704" s="73" t="s">
        <v>852</v>
      </c>
      <c r="D8704" s="75">
        <v>87.34</v>
      </c>
      <c r="E8704" s="75">
        <v>83.21</v>
      </c>
      <c r="F8704" s="73" t="s">
        <v>17</v>
      </c>
    </row>
    <row r="8705" spans="1:6" ht="38.25" x14ac:dyDescent="0.25">
      <c r="A8705" s="73">
        <v>103362</v>
      </c>
      <c r="B8705" s="74" t="s">
        <v>8008</v>
      </c>
      <c r="C8705" s="73" t="s">
        <v>852</v>
      </c>
      <c r="D8705" s="75">
        <v>104.49</v>
      </c>
      <c r="E8705" s="75">
        <v>99.88</v>
      </c>
      <c r="F8705" s="73" t="s">
        <v>17</v>
      </c>
    </row>
    <row r="8706" spans="1:6" ht="38.25" x14ac:dyDescent="0.25">
      <c r="A8706" s="73">
        <v>103363</v>
      </c>
      <c r="B8706" s="74" t="s">
        <v>8009</v>
      </c>
      <c r="C8706" s="73" t="s">
        <v>852</v>
      </c>
      <c r="D8706" s="75">
        <v>105.79</v>
      </c>
      <c r="E8706" s="75">
        <v>101.08</v>
      </c>
      <c r="F8706" s="73" t="s">
        <v>17</v>
      </c>
    </row>
    <row r="8707" spans="1:6" ht="38.25" x14ac:dyDescent="0.25">
      <c r="A8707" s="73">
        <v>103364</v>
      </c>
      <c r="B8707" s="74" t="s">
        <v>8010</v>
      </c>
      <c r="C8707" s="73" t="s">
        <v>852</v>
      </c>
      <c r="D8707" s="75">
        <v>53.89</v>
      </c>
      <c r="E8707" s="75">
        <v>51.77</v>
      </c>
      <c r="F8707" s="73" t="s">
        <v>17</v>
      </c>
    </row>
    <row r="8708" spans="1:6" ht="38.25" x14ac:dyDescent="0.25">
      <c r="A8708" s="73">
        <v>103365</v>
      </c>
      <c r="B8708" s="74" t="s">
        <v>8011</v>
      </c>
      <c r="C8708" s="73" t="s">
        <v>852</v>
      </c>
      <c r="D8708" s="75">
        <v>54.21</v>
      </c>
      <c r="E8708" s="75">
        <v>52.03</v>
      </c>
      <c r="F8708" s="73" t="s">
        <v>17</v>
      </c>
    </row>
    <row r="8709" spans="1:6" ht="38.25" x14ac:dyDescent="0.25">
      <c r="A8709" s="73">
        <v>103366</v>
      </c>
      <c r="B8709" s="74" t="s">
        <v>8012</v>
      </c>
      <c r="C8709" s="73" t="s">
        <v>852</v>
      </c>
      <c r="D8709" s="75">
        <v>64.5</v>
      </c>
      <c r="E8709" s="75">
        <v>61.86</v>
      </c>
      <c r="F8709" s="73" t="s">
        <v>17</v>
      </c>
    </row>
    <row r="8710" spans="1:6" ht="38.25" x14ac:dyDescent="0.25">
      <c r="A8710" s="73">
        <v>103367</v>
      </c>
      <c r="B8710" s="74" t="s">
        <v>8013</v>
      </c>
      <c r="C8710" s="73" t="s">
        <v>852</v>
      </c>
      <c r="D8710" s="75">
        <v>65.33</v>
      </c>
      <c r="E8710" s="75">
        <v>62.62</v>
      </c>
      <c r="F8710" s="73" t="s">
        <v>17</v>
      </c>
    </row>
    <row r="8711" spans="1:6" ht="38.25" x14ac:dyDescent="0.25">
      <c r="A8711" s="73">
        <v>103368</v>
      </c>
      <c r="B8711" s="74" t="s">
        <v>8014</v>
      </c>
      <c r="C8711" s="73" t="s">
        <v>852</v>
      </c>
      <c r="D8711" s="75">
        <v>73.11</v>
      </c>
      <c r="E8711" s="75">
        <v>70.02</v>
      </c>
      <c r="F8711" s="73" t="s">
        <v>17</v>
      </c>
    </row>
    <row r="8712" spans="1:6" ht="38.25" x14ac:dyDescent="0.25">
      <c r="A8712" s="73">
        <v>103369</v>
      </c>
      <c r="B8712" s="74" t="s">
        <v>8015</v>
      </c>
      <c r="C8712" s="73" t="s">
        <v>852</v>
      </c>
      <c r="D8712" s="75">
        <v>74.16</v>
      </c>
      <c r="E8712" s="75">
        <v>70.989999999999995</v>
      </c>
      <c r="F8712" s="73" t="s">
        <v>17</v>
      </c>
    </row>
    <row r="8713" spans="1:6" ht="38.25" x14ac:dyDescent="0.25">
      <c r="A8713" s="73">
        <v>103370</v>
      </c>
      <c r="B8713" s="74" t="s">
        <v>8016</v>
      </c>
      <c r="C8713" s="73" t="s">
        <v>852</v>
      </c>
      <c r="D8713" s="75">
        <v>92.04</v>
      </c>
      <c r="E8713" s="75">
        <v>88.49</v>
      </c>
      <c r="F8713" s="73" t="s">
        <v>17</v>
      </c>
    </row>
    <row r="8714" spans="1:6" ht="38.25" x14ac:dyDescent="0.25">
      <c r="A8714" s="73">
        <v>103371</v>
      </c>
      <c r="B8714" s="74" t="s">
        <v>8017</v>
      </c>
      <c r="C8714" s="73" t="s">
        <v>852</v>
      </c>
      <c r="D8714" s="75">
        <v>93.22</v>
      </c>
      <c r="E8714" s="75">
        <v>89.58</v>
      </c>
      <c r="F8714" s="73" t="s">
        <v>17</v>
      </c>
    </row>
    <row r="8715" spans="1:6" ht="25.5" x14ac:dyDescent="0.25">
      <c r="A8715" s="73">
        <v>103653</v>
      </c>
      <c r="B8715" s="74" t="s">
        <v>8018</v>
      </c>
      <c r="C8715" s="73" t="s">
        <v>852</v>
      </c>
      <c r="D8715" s="75">
        <v>24.89</v>
      </c>
      <c r="E8715" s="75">
        <v>24.85</v>
      </c>
      <c r="F8715" s="73" t="s">
        <v>17</v>
      </c>
    </row>
    <row r="8716" spans="1:6" ht="25.5" x14ac:dyDescent="0.25">
      <c r="A8716" s="73">
        <v>103689</v>
      </c>
      <c r="B8716" s="74" t="s">
        <v>8019</v>
      </c>
      <c r="C8716" s="73" t="s">
        <v>852</v>
      </c>
      <c r="D8716" s="75">
        <v>501.25</v>
      </c>
      <c r="E8716" s="75">
        <v>497.78</v>
      </c>
      <c r="F8716" s="73" t="s">
        <v>17</v>
      </c>
    </row>
    <row r="8717" spans="1:6" ht="38.25" x14ac:dyDescent="0.25">
      <c r="A8717" s="73">
        <v>103760</v>
      </c>
      <c r="B8717" s="74" t="s">
        <v>8020</v>
      </c>
      <c r="C8717" s="73" t="s">
        <v>852</v>
      </c>
      <c r="D8717" s="75">
        <v>135.69</v>
      </c>
      <c r="E8717" s="75">
        <v>132.31</v>
      </c>
      <c r="F8717" s="73" t="s">
        <v>17</v>
      </c>
    </row>
    <row r="8718" spans="1:6" ht="38.25" x14ac:dyDescent="0.25">
      <c r="A8718" s="73">
        <v>103761</v>
      </c>
      <c r="B8718" s="74" t="s">
        <v>8021</v>
      </c>
      <c r="C8718" s="73" t="s">
        <v>852</v>
      </c>
      <c r="D8718" s="75">
        <v>89.71</v>
      </c>
      <c r="E8718" s="75">
        <v>86.59</v>
      </c>
      <c r="F8718" s="73" t="s">
        <v>17</v>
      </c>
    </row>
    <row r="8719" spans="1:6" ht="38.25" x14ac:dyDescent="0.25">
      <c r="A8719" s="73">
        <v>103762</v>
      </c>
      <c r="B8719" s="74" t="s">
        <v>8022</v>
      </c>
      <c r="C8719" s="73" t="s">
        <v>852</v>
      </c>
      <c r="D8719" s="75">
        <v>76.56</v>
      </c>
      <c r="E8719" s="75">
        <v>73.69</v>
      </c>
      <c r="F8719" s="73" t="s">
        <v>17</v>
      </c>
    </row>
    <row r="8720" spans="1:6" ht="38.25" x14ac:dyDescent="0.25">
      <c r="A8720" s="73">
        <v>103763</v>
      </c>
      <c r="B8720" s="74" t="s">
        <v>8023</v>
      </c>
      <c r="C8720" s="73" t="s">
        <v>852</v>
      </c>
      <c r="D8720" s="75">
        <v>67.13</v>
      </c>
      <c r="E8720" s="75">
        <v>64.48</v>
      </c>
      <c r="F8720" s="73" t="s">
        <v>17</v>
      </c>
    </row>
    <row r="8721" spans="1:6" ht="38.25" x14ac:dyDescent="0.25">
      <c r="A8721" s="73">
        <v>103795</v>
      </c>
      <c r="B8721" s="74" t="s">
        <v>8024</v>
      </c>
      <c r="C8721" s="73" t="s">
        <v>852</v>
      </c>
      <c r="D8721" s="75">
        <v>88.71</v>
      </c>
      <c r="E8721" s="75">
        <v>84.65</v>
      </c>
      <c r="F8721" s="73" t="s">
        <v>17</v>
      </c>
    </row>
    <row r="8722" spans="1:6" ht="25.5" x14ac:dyDescent="0.25">
      <c r="A8722" s="73">
        <v>103796</v>
      </c>
      <c r="B8722" s="74" t="s">
        <v>8025</v>
      </c>
      <c r="C8722" s="73" t="s">
        <v>852</v>
      </c>
      <c r="D8722" s="75">
        <v>58.42</v>
      </c>
      <c r="E8722" s="75">
        <v>56.87</v>
      </c>
      <c r="F8722" s="73" t="s">
        <v>17</v>
      </c>
    </row>
    <row r="8723" spans="1:6" ht="25.5" x14ac:dyDescent="0.25">
      <c r="A8723" s="73">
        <v>103904</v>
      </c>
      <c r="B8723" s="74" t="s">
        <v>8026</v>
      </c>
      <c r="C8723" s="73" t="s">
        <v>852</v>
      </c>
      <c r="D8723" s="75">
        <v>135.15</v>
      </c>
      <c r="E8723" s="75">
        <v>133.66999999999999</v>
      </c>
      <c r="F8723" s="73" t="s">
        <v>17</v>
      </c>
    </row>
    <row r="8724" spans="1:6" ht="25.5" x14ac:dyDescent="0.25">
      <c r="A8724" s="73">
        <v>103905</v>
      </c>
      <c r="B8724" s="74" t="s">
        <v>8027</v>
      </c>
      <c r="C8724" s="73" t="s">
        <v>852</v>
      </c>
      <c r="D8724" s="75">
        <v>142.86000000000001</v>
      </c>
      <c r="E8724" s="75">
        <v>141.34</v>
      </c>
      <c r="F8724" s="73" t="s">
        <v>17</v>
      </c>
    </row>
    <row r="8725" spans="1:6" ht="25.5" x14ac:dyDescent="0.25">
      <c r="A8725" s="73">
        <v>103906</v>
      </c>
      <c r="B8725" s="74" t="s">
        <v>8028</v>
      </c>
      <c r="C8725" s="73" t="s">
        <v>852</v>
      </c>
      <c r="D8725" s="75">
        <v>171.87</v>
      </c>
      <c r="E8725" s="75">
        <v>169.87</v>
      </c>
      <c r="F8725" s="73" t="s">
        <v>17</v>
      </c>
    </row>
    <row r="8726" spans="1:6" ht="25.5" x14ac:dyDescent="0.25">
      <c r="A8726" s="73">
        <v>103907</v>
      </c>
      <c r="B8726" s="74" t="s">
        <v>8029</v>
      </c>
      <c r="C8726" s="73" t="s">
        <v>852</v>
      </c>
      <c r="D8726" s="75">
        <v>149.75</v>
      </c>
      <c r="E8726" s="75">
        <v>148.16999999999999</v>
      </c>
      <c r="F8726" s="73" t="s">
        <v>17</v>
      </c>
    </row>
    <row r="8727" spans="1:6" ht="25.5" x14ac:dyDescent="0.25">
      <c r="A8727" s="73">
        <v>103908</v>
      </c>
      <c r="B8727" s="74" t="s">
        <v>8030</v>
      </c>
      <c r="C8727" s="73" t="s">
        <v>852</v>
      </c>
      <c r="D8727" s="75">
        <v>169.7</v>
      </c>
      <c r="E8727" s="75">
        <v>168.01</v>
      </c>
      <c r="F8727" s="73" t="s">
        <v>17</v>
      </c>
    </row>
    <row r="8728" spans="1:6" ht="25.5" x14ac:dyDescent="0.25">
      <c r="A8728" s="73">
        <v>103909</v>
      </c>
      <c r="B8728" s="74" t="s">
        <v>8031</v>
      </c>
      <c r="C8728" s="73" t="s">
        <v>852</v>
      </c>
      <c r="D8728" s="75">
        <v>193.38</v>
      </c>
      <c r="E8728" s="75">
        <v>191.59</v>
      </c>
      <c r="F8728" s="73" t="s">
        <v>17</v>
      </c>
    </row>
    <row r="8729" spans="1:6" ht="25.5" x14ac:dyDescent="0.25">
      <c r="A8729" s="73">
        <v>103911</v>
      </c>
      <c r="B8729" s="74" t="s">
        <v>8032</v>
      </c>
      <c r="C8729" s="73" t="s">
        <v>852</v>
      </c>
      <c r="D8729" s="75">
        <v>219.5</v>
      </c>
      <c r="E8729" s="75">
        <v>217.61</v>
      </c>
      <c r="F8729" s="73" t="s">
        <v>17</v>
      </c>
    </row>
    <row r="8730" spans="1:6" ht="25.5" x14ac:dyDescent="0.25">
      <c r="A8730" s="73">
        <v>103912</v>
      </c>
      <c r="B8730" s="74" t="s">
        <v>8033</v>
      </c>
      <c r="C8730" s="73" t="s">
        <v>852</v>
      </c>
      <c r="D8730" s="75">
        <v>242.19</v>
      </c>
      <c r="E8730" s="75">
        <v>240.13</v>
      </c>
      <c r="F8730" s="73" t="s">
        <v>17</v>
      </c>
    </row>
    <row r="8731" spans="1:6" ht="25.5" x14ac:dyDescent="0.25">
      <c r="A8731" s="73">
        <v>103913</v>
      </c>
      <c r="B8731" s="74" t="s">
        <v>8034</v>
      </c>
      <c r="C8731" s="73" t="s">
        <v>852</v>
      </c>
      <c r="D8731" s="75">
        <v>125.18</v>
      </c>
      <c r="E8731" s="75">
        <v>124.02</v>
      </c>
      <c r="F8731" s="73" t="s">
        <v>17</v>
      </c>
    </row>
    <row r="8732" spans="1:6" ht="25.5" x14ac:dyDescent="0.25">
      <c r="A8732" s="73">
        <v>103914</v>
      </c>
      <c r="B8732" s="74" t="s">
        <v>8035</v>
      </c>
      <c r="C8732" s="73" t="s">
        <v>852</v>
      </c>
      <c r="D8732" s="75">
        <v>145.57</v>
      </c>
      <c r="E8732" s="75">
        <v>144.28</v>
      </c>
      <c r="F8732" s="73" t="s">
        <v>17</v>
      </c>
    </row>
    <row r="8733" spans="1:6" ht="25.5" x14ac:dyDescent="0.25">
      <c r="A8733" s="73">
        <v>103915</v>
      </c>
      <c r="B8733" s="74" t="s">
        <v>8036</v>
      </c>
      <c r="C8733" s="73" t="s">
        <v>852</v>
      </c>
      <c r="D8733" s="75">
        <v>158.43</v>
      </c>
      <c r="E8733" s="75">
        <v>157.06</v>
      </c>
      <c r="F8733" s="73" t="s">
        <v>17</v>
      </c>
    </row>
    <row r="8734" spans="1:6" ht="25.5" x14ac:dyDescent="0.25">
      <c r="A8734" s="73">
        <v>103916</v>
      </c>
      <c r="B8734" s="74" t="s">
        <v>8037</v>
      </c>
      <c r="C8734" s="73" t="s">
        <v>852</v>
      </c>
      <c r="D8734" s="75">
        <v>182.1</v>
      </c>
      <c r="E8734" s="75">
        <v>180.57</v>
      </c>
      <c r="F8734" s="73" t="s">
        <v>17</v>
      </c>
    </row>
    <row r="8735" spans="1:6" ht="25.5" x14ac:dyDescent="0.25">
      <c r="A8735" s="73">
        <v>103917</v>
      </c>
      <c r="B8735" s="74" t="s">
        <v>8038</v>
      </c>
      <c r="C8735" s="73" t="s">
        <v>852</v>
      </c>
      <c r="D8735" s="75">
        <v>208.41</v>
      </c>
      <c r="E8735" s="75">
        <v>206.83</v>
      </c>
      <c r="F8735" s="73" t="s">
        <v>17</v>
      </c>
    </row>
    <row r="8736" spans="1:6" ht="25.5" x14ac:dyDescent="0.25">
      <c r="A8736" s="73">
        <v>103918</v>
      </c>
      <c r="B8736" s="74" t="s">
        <v>8039</v>
      </c>
      <c r="C8736" s="73" t="s">
        <v>852</v>
      </c>
      <c r="D8736" s="75">
        <v>221.18</v>
      </c>
      <c r="E8736" s="75">
        <v>219.5</v>
      </c>
      <c r="F8736" s="73" t="s">
        <v>17</v>
      </c>
    </row>
    <row r="8737" spans="1:6" ht="25.5" x14ac:dyDescent="0.25">
      <c r="A8737" s="73">
        <v>103946</v>
      </c>
      <c r="B8737" s="74" t="s">
        <v>8040</v>
      </c>
      <c r="C8737" s="73" t="s">
        <v>852</v>
      </c>
      <c r="D8737" s="75">
        <v>16.96</v>
      </c>
      <c r="E8737" s="75">
        <v>16.66</v>
      </c>
      <c r="F8737" s="73" t="s">
        <v>17</v>
      </c>
    </row>
    <row r="8738" spans="1:6" ht="51" x14ac:dyDescent="0.25">
      <c r="A8738" s="73">
        <v>104162</v>
      </c>
      <c r="B8738" s="74" t="s">
        <v>8041</v>
      </c>
      <c r="C8738" s="73" t="s">
        <v>852</v>
      </c>
      <c r="D8738" s="75">
        <v>102.81</v>
      </c>
      <c r="E8738" s="75">
        <v>98.96</v>
      </c>
      <c r="F8738" s="73" t="s">
        <v>17</v>
      </c>
    </row>
    <row r="8739" spans="1:6" ht="51" x14ac:dyDescent="0.25">
      <c r="A8739" s="73">
        <v>104203</v>
      </c>
      <c r="B8739" s="74" t="s">
        <v>8042</v>
      </c>
      <c r="C8739" s="73" t="s">
        <v>852</v>
      </c>
      <c r="D8739" s="75">
        <v>64.42</v>
      </c>
      <c r="E8739" s="75">
        <v>61.41</v>
      </c>
      <c r="F8739" s="73" t="s">
        <v>17</v>
      </c>
    </row>
    <row r="8740" spans="1:6" ht="51" x14ac:dyDescent="0.25">
      <c r="A8740" s="73">
        <v>104204</v>
      </c>
      <c r="B8740" s="74" t="s">
        <v>8043</v>
      </c>
      <c r="C8740" s="73" t="s">
        <v>852</v>
      </c>
      <c r="D8740" s="75">
        <v>83.41</v>
      </c>
      <c r="E8740" s="75">
        <v>79.53</v>
      </c>
      <c r="F8740" s="73" t="s">
        <v>17</v>
      </c>
    </row>
    <row r="8741" spans="1:6" ht="51" x14ac:dyDescent="0.25">
      <c r="A8741" s="73">
        <v>104205</v>
      </c>
      <c r="B8741" s="74" t="s">
        <v>8044</v>
      </c>
      <c r="C8741" s="73" t="s">
        <v>852</v>
      </c>
      <c r="D8741" s="75">
        <v>91.46</v>
      </c>
      <c r="E8741" s="75">
        <v>87.46</v>
      </c>
      <c r="F8741" s="73" t="s">
        <v>17</v>
      </c>
    </row>
    <row r="8742" spans="1:6" ht="51" x14ac:dyDescent="0.25">
      <c r="A8742" s="73">
        <v>104206</v>
      </c>
      <c r="B8742" s="74" t="s">
        <v>8045</v>
      </c>
      <c r="C8742" s="73" t="s">
        <v>852</v>
      </c>
      <c r="D8742" s="75">
        <v>101.06</v>
      </c>
      <c r="E8742" s="75">
        <v>96.61</v>
      </c>
      <c r="F8742" s="73" t="s">
        <v>17</v>
      </c>
    </row>
    <row r="8743" spans="1:6" ht="51" x14ac:dyDescent="0.25">
      <c r="A8743" s="73">
        <v>104207</v>
      </c>
      <c r="B8743" s="74" t="s">
        <v>8046</v>
      </c>
      <c r="C8743" s="73" t="s">
        <v>852</v>
      </c>
      <c r="D8743" s="75">
        <v>47.92</v>
      </c>
      <c r="E8743" s="75">
        <v>45.98</v>
      </c>
      <c r="F8743" s="73" t="s">
        <v>17</v>
      </c>
    </row>
    <row r="8744" spans="1:6" ht="51" x14ac:dyDescent="0.25">
      <c r="A8744" s="73">
        <v>104208</v>
      </c>
      <c r="B8744" s="74" t="s">
        <v>8047</v>
      </c>
      <c r="C8744" s="73" t="s">
        <v>852</v>
      </c>
      <c r="D8744" s="75">
        <v>66.34</v>
      </c>
      <c r="E8744" s="75">
        <v>63.56</v>
      </c>
      <c r="F8744" s="73" t="s">
        <v>17</v>
      </c>
    </row>
    <row r="8745" spans="1:6" ht="51" x14ac:dyDescent="0.25">
      <c r="A8745" s="73">
        <v>104209</v>
      </c>
      <c r="B8745" s="74" t="s">
        <v>8048</v>
      </c>
      <c r="C8745" s="73" t="s">
        <v>852</v>
      </c>
      <c r="D8745" s="75">
        <v>73.92</v>
      </c>
      <c r="E8745" s="75">
        <v>71.03</v>
      </c>
      <c r="F8745" s="73" t="s">
        <v>17</v>
      </c>
    </row>
    <row r="8746" spans="1:6" ht="51" x14ac:dyDescent="0.25">
      <c r="A8746" s="73">
        <v>104210</v>
      </c>
      <c r="B8746" s="74" t="s">
        <v>8049</v>
      </c>
      <c r="C8746" s="73" t="s">
        <v>852</v>
      </c>
      <c r="D8746" s="75">
        <v>76.849999999999994</v>
      </c>
      <c r="E8746" s="75">
        <v>73.94</v>
      </c>
      <c r="F8746" s="73" t="s">
        <v>17</v>
      </c>
    </row>
    <row r="8747" spans="1:6" ht="51" x14ac:dyDescent="0.25">
      <c r="A8747" s="73">
        <v>104211</v>
      </c>
      <c r="B8747" s="74" t="s">
        <v>8050</v>
      </c>
      <c r="C8747" s="73" t="s">
        <v>852</v>
      </c>
      <c r="D8747" s="75">
        <v>91.28</v>
      </c>
      <c r="E8747" s="75">
        <v>86.18</v>
      </c>
      <c r="F8747" s="73" t="s">
        <v>17</v>
      </c>
    </row>
    <row r="8748" spans="1:6" ht="51" x14ac:dyDescent="0.25">
      <c r="A8748" s="73">
        <v>104212</v>
      </c>
      <c r="B8748" s="74" t="s">
        <v>8051</v>
      </c>
      <c r="C8748" s="73" t="s">
        <v>852</v>
      </c>
      <c r="D8748" s="75">
        <v>109.78</v>
      </c>
      <c r="E8748" s="75">
        <v>103.81</v>
      </c>
      <c r="F8748" s="73" t="s">
        <v>17</v>
      </c>
    </row>
    <row r="8749" spans="1:6" ht="51" x14ac:dyDescent="0.25">
      <c r="A8749" s="73">
        <v>104213</v>
      </c>
      <c r="B8749" s="74" t="s">
        <v>8052</v>
      </c>
      <c r="C8749" s="73" t="s">
        <v>852</v>
      </c>
      <c r="D8749" s="75">
        <v>117.36</v>
      </c>
      <c r="E8749" s="75">
        <v>111.28</v>
      </c>
      <c r="F8749" s="73" t="s">
        <v>17</v>
      </c>
    </row>
    <row r="8750" spans="1:6" ht="51" x14ac:dyDescent="0.25">
      <c r="A8750" s="73">
        <v>104214</v>
      </c>
      <c r="B8750" s="74" t="s">
        <v>8053</v>
      </c>
      <c r="C8750" s="73" t="s">
        <v>852</v>
      </c>
      <c r="D8750" s="75">
        <v>139.87</v>
      </c>
      <c r="E8750" s="75">
        <v>132.44999999999999</v>
      </c>
      <c r="F8750" s="73" t="s">
        <v>17</v>
      </c>
    </row>
    <row r="8751" spans="1:6" ht="51" x14ac:dyDescent="0.25">
      <c r="A8751" s="73">
        <v>104215</v>
      </c>
      <c r="B8751" s="74" t="s">
        <v>31577</v>
      </c>
      <c r="C8751" s="73" t="s">
        <v>852</v>
      </c>
      <c r="D8751" s="75">
        <v>85.74</v>
      </c>
      <c r="E8751" s="75">
        <v>81.239999999999995</v>
      </c>
      <c r="F8751" s="73" t="s">
        <v>17</v>
      </c>
    </row>
    <row r="8752" spans="1:6" ht="51" x14ac:dyDescent="0.25">
      <c r="A8752" s="73">
        <v>104216</v>
      </c>
      <c r="B8752" s="74" t="s">
        <v>8054</v>
      </c>
      <c r="C8752" s="73" t="s">
        <v>852</v>
      </c>
      <c r="D8752" s="75">
        <v>104.13</v>
      </c>
      <c r="E8752" s="75">
        <v>98.87</v>
      </c>
      <c r="F8752" s="73" t="s">
        <v>17</v>
      </c>
    </row>
    <row r="8753" spans="1:6" ht="38.25" x14ac:dyDescent="0.25">
      <c r="A8753" s="73">
        <v>104217</v>
      </c>
      <c r="B8753" s="74" t="s">
        <v>8055</v>
      </c>
      <c r="C8753" s="73" t="s">
        <v>852</v>
      </c>
      <c r="D8753" s="75">
        <v>56.36</v>
      </c>
      <c r="E8753" s="75">
        <v>53.42</v>
      </c>
      <c r="F8753" s="73" t="s">
        <v>17</v>
      </c>
    </row>
    <row r="8754" spans="1:6" ht="38.25" x14ac:dyDescent="0.25">
      <c r="A8754" s="73">
        <v>104218</v>
      </c>
      <c r="B8754" s="74" t="s">
        <v>8056</v>
      </c>
      <c r="C8754" s="73" t="s">
        <v>852</v>
      </c>
      <c r="D8754" s="75">
        <v>59.81</v>
      </c>
      <c r="E8754" s="75">
        <v>56.61</v>
      </c>
      <c r="F8754" s="73" t="s">
        <v>17</v>
      </c>
    </row>
    <row r="8755" spans="1:6" ht="51" x14ac:dyDescent="0.25">
      <c r="A8755" s="73">
        <v>104219</v>
      </c>
      <c r="B8755" s="74" t="s">
        <v>8057</v>
      </c>
      <c r="C8755" s="73" t="s">
        <v>852</v>
      </c>
      <c r="D8755" s="75">
        <v>79.97</v>
      </c>
      <c r="E8755" s="75">
        <v>77.27</v>
      </c>
      <c r="F8755" s="73" t="s">
        <v>17</v>
      </c>
    </row>
    <row r="8756" spans="1:6" ht="51" x14ac:dyDescent="0.25">
      <c r="A8756" s="73">
        <v>104220</v>
      </c>
      <c r="B8756" s="74" t="s">
        <v>8058</v>
      </c>
      <c r="C8756" s="73" t="s">
        <v>852</v>
      </c>
      <c r="D8756" s="75">
        <v>60.04</v>
      </c>
      <c r="E8756" s="75">
        <v>57.33</v>
      </c>
      <c r="F8756" s="73" t="s">
        <v>17</v>
      </c>
    </row>
    <row r="8757" spans="1:6" ht="38.25" x14ac:dyDescent="0.25">
      <c r="A8757" s="73">
        <v>104221</v>
      </c>
      <c r="B8757" s="74" t="s">
        <v>8059</v>
      </c>
      <c r="C8757" s="73" t="s">
        <v>852</v>
      </c>
      <c r="D8757" s="75">
        <v>72.81</v>
      </c>
      <c r="E8757" s="75">
        <v>69.010000000000005</v>
      </c>
      <c r="F8757" s="73" t="s">
        <v>17</v>
      </c>
    </row>
    <row r="8758" spans="1:6" ht="38.25" x14ac:dyDescent="0.25">
      <c r="A8758" s="73">
        <v>104222</v>
      </c>
      <c r="B8758" s="74" t="s">
        <v>8060</v>
      </c>
      <c r="C8758" s="73" t="s">
        <v>852</v>
      </c>
      <c r="D8758" s="75">
        <v>77.430000000000007</v>
      </c>
      <c r="E8758" s="75">
        <v>73.290000000000006</v>
      </c>
      <c r="F8758" s="73" t="s">
        <v>17</v>
      </c>
    </row>
    <row r="8759" spans="1:6" ht="51" x14ac:dyDescent="0.25">
      <c r="A8759" s="73">
        <v>104223</v>
      </c>
      <c r="B8759" s="74" t="s">
        <v>8061</v>
      </c>
      <c r="C8759" s="73" t="s">
        <v>852</v>
      </c>
      <c r="D8759" s="75">
        <v>104.61</v>
      </c>
      <c r="E8759" s="75">
        <v>101.16</v>
      </c>
      <c r="F8759" s="73" t="s">
        <v>17</v>
      </c>
    </row>
    <row r="8760" spans="1:6" ht="51" x14ac:dyDescent="0.25">
      <c r="A8760" s="73">
        <v>104224</v>
      </c>
      <c r="B8760" s="74" t="s">
        <v>8062</v>
      </c>
      <c r="C8760" s="73" t="s">
        <v>852</v>
      </c>
      <c r="D8760" s="75">
        <v>77.7</v>
      </c>
      <c r="E8760" s="75">
        <v>74.22</v>
      </c>
      <c r="F8760" s="73" t="s">
        <v>17</v>
      </c>
    </row>
    <row r="8761" spans="1:6" ht="38.25" x14ac:dyDescent="0.25">
      <c r="A8761" s="73">
        <v>104225</v>
      </c>
      <c r="B8761" s="74" t="s">
        <v>8063</v>
      </c>
      <c r="C8761" s="73" t="s">
        <v>852</v>
      </c>
      <c r="D8761" s="75">
        <v>80.19</v>
      </c>
      <c r="E8761" s="75">
        <v>76.27</v>
      </c>
      <c r="F8761" s="73" t="s">
        <v>17</v>
      </c>
    </row>
    <row r="8762" spans="1:6" ht="38.25" x14ac:dyDescent="0.25">
      <c r="A8762" s="73">
        <v>104226</v>
      </c>
      <c r="B8762" s="74" t="s">
        <v>8064</v>
      </c>
      <c r="C8762" s="73" t="s">
        <v>852</v>
      </c>
      <c r="D8762" s="75">
        <v>85.99</v>
      </c>
      <c r="E8762" s="75">
        <v>81.650000000000006</v>
      </c>
      <c r="F8762" s="73" t="s">
        <v>17</v>
      </c>
    </row>
    <row r="8763" spans="1:6" ht="51" x14ac:dyDescent="0.25">
      <c r="A8763" s="73">
        <v>104227</v>
      </c>
      <c r="B8763" s="74" t="s">
        <v>8065</v>
      </c>
      <c r="C8763" s="73" t="s">
        <v>852</v>
      </c>
      <c r="D8763" s="75">
        <v>121.03</v>
      </c>
      <c r="E8763" s="75">
        <v>117.47</v>
      </c>
      <c r="F8763" s="73" t="s">
        <v>17</v>
      </c>
    </row>
    <row r="8764" spans="1:6" ht="51" x14ac:dyDescent="0.25">
      <c r="A8764" s="73">
        <v>104228</v>
      </c>
      <c r="B8764" s="74" t="s">
        <v>8066</v>
      </c>
      <c r="C8764" s="73" t="s">
        <v>852</v>
      </c>
      <c r="D8764" s="75">
        <v>85.75</v>
      </c>
      <c r="E8764" s="75">
        <v>82.15</v>
      </c>
      <c r="F8764" s="73" t="s">
        <v>17</v>
      </c>
    </row>
    <row r="8765" spans="1:6" ht="38.25" x14ac:dyDescent="0.25">
      <c r="A8765" s="73">
        <v>104229</v>
      </c>
      <c r="B8765" s="74" t="s">
        <v>8067</v>
      </c>
      <c r="C8765" s="73" t="s">
        <v>852</v>
      </c>
      <c r="D8765" s="75">
        <v>94.18</v>
      </c>
      <c r="E8765" s="75">
        <v>89.39</v>
      </c>
      <c r="F8765" s="73" t="s">
        <v>17</v>
      </c>
    </row>
    <row r="8766" spans="1:6" ht="38.25" x14ac:dyDescent="0.25">
      <c r="A8766" s="73">
        <v>104230</v>
      </c>
      <c r="B8766" s="74" t="s">
        <v>8068</v>
      </c>
      <c r="C8766" s="73" t="s">
        <v>852</v>
      </c>
      <c r="D8766" s="75">
        <v>100.57</v>
      </c>
      <c r="E8766" s="75">
        <v>95.3</v>
      </c>
      <c r="F8766" s="73" t="s">
        <v>17</v>
      </c>
    </row>
    <row r="8767" spans="1:6" ht="51" x14ac:dyDescent="0.25">
      <c r="A8767" s="73">
        <v>104231</v>
      </c>
      <c r="B8767" s="74" t="s">
        <v>8069</v>
      </c>
      <c r="C8767" s="73" t="s">
        <v>852</v>
      </c>
      <c r="D8767" s="75">
        <v>133.47999999999999</v>
      </c>
      <c r="E8767" s="75">
        <v>129.5</v>
      </c>
      <c r="F8767" s="73" t="s">
        <v>17</v>
      </c>
    </row>
    <row r="8768" spans="1:6" ht="51" x14ac:dyDescent="0.25">
      <c r="A8768" s="73">
        <v>104232</v>
      </c>
      <c r="B8768" s="74" t="s">
        <v>8070</v>
      </c>
      <c r="C8768" s="73" t="s">
        <v>852</v>
      </c>
      <c r="D8768" s="75">
        <v>94.78</v>
      </c>
      <c r="E8768" s="75">
        <v>90.77</v>
      </c>
      <c r="F8768" s="73" t="s">
        <v>17</v>
      </c>
    </row>
    <row r="8769" spans="1:6" ht="38.25" x14ac:dyDescent="0.25">
      <c r="A8769" s="73">
        <v>104233</v>
      </c>
      <c r="B8769" s="74" t="s">
        <v>8071</v>
      </c>
      <c r="C8769" s="73" t="s">
        <v>852</v>
      </c>
      <c r="D8769" s="75">
        <v>42.41</v>
      </c>
      <c r="E8769" s="75">
        <v>40.53</v>
      </c>
      <c r="F8769" s="73" t="s">
        <v>17</v>
      </c>
    </row>
    <row r="8770" spans="1:6" ht="38.25" x14ac:dyDescent="0.25">
      <c r="A8770" s="73">
        <v>104234</v>
      </c>
      <c r="B8770" s="74" t="s">
        <v>8072</v>
      </c>
      <c r="C8770" s="73" t="s">
        <v>852</v>
      </c>
      <c r="D8770" s="75">
        <v>45.63</v>
      </c>
      <c r="E8770" s="75">
        <v>43.51</v>
      </c>
      <c r="F8770" s="73" t="s">
        <v>17</v>
      </c>
    </row>
    <row r="8771" spans="1:6" ht="51" x14ac:dyDescent="0.25">
      <c r="A8771" s="73">
        <v>104235</v>
      </c>
      <c r="B8771" s="74" t="s">
        <v>8073</v>
      </c>
      <c r="C8771" s="73" t="s">
        <v>852</v>
      </c>
      <c r="D8771" s="75">
        <v>65.31</v>
      </c>
      <c r="E8771" s="75">
        <v>63.59</v>
      </c>
      <c r="F8771" s="73" t="s">
        <v>17</v>
      </c>
    </row>
    <row r="8772" spans="1:6" ht="51" x14ac:dyDescent="0.25">
      <c r="A8772" s="73">
        <v>104236</v>
      </c>
      <c r="B8772" s="74" t="s">
        <v>8074</v>
      </c>
      <c r="C8772" s="73" t="s">
        <v>852</v>
      </c>
      <c r="D8772" s="75">
        <v>45.2</v>
      </c>
      <c r="E8772" s="75">
        <v>43.46</v>
      </c>
      <c r="F8772" s="73" t="s">
        <v>17</v>
      </c>
    </row>
    <row r="8773" spans="1:6" ht="38.25" x14ac:dyDescent="0.25">
      <c r="A8773" s="73">
        <v>104237</v>
      </c>
      <c r="B8773" s="74" t="s">
        <v>8075</v>
      </c>
      <c r="C8773" s="73" t="s">
        <v>852</v>
      </c>
      <c r="D8773" s="75">
        <v>58.42</v>
      </c>
      <c r="E8773" s="75">
        <v>55.68</v>
      </c>
      <c r="F8773" s="73" t="s">
        <v>17</v>
      </c>
    </row>
    <row r="8774" spans="1:6" ht="38.25" x14ac:dyDescent="0.25">
      <c r="A8774" s="73">
        <v>104238</v>
      </c>
      <c r="B8774" s="74" t="s">
        <v>8076</v>
      </c>
      <c r="C8774" s="73" t="s">
        <v>852</v>
      </c>
      <c r="D8774" s="75">
        <v>62.74</v>
      </c>
      <c r="E8774" s="75">
        <v>59.68</v>
      </c>
      <c r="F8774" s="73" t="s">
        <v>17</v>
      </c>
    </row>
    <row r="8775" spans="1:6" ht="51" x14ac:dyDescent="0.25">
      <c r="A8775" s="73">
        <v>104239</v>
      </c>
      <c r="B8775" s="74" t="s">
        <v>8077</v>
      </c>
      <c r="C8775" s="73" t="s">
        <v>852</v>
      </c>
      <c r="D8775" s="75">
        <v>88.96</v>
      </c>
      <c r="E8775" s="75">
        <v>86.46</v>
      </c>
      <c r="F8775" s="73" t="s">
        <v>17</v>
      </c>
    </row>
    <row r="8776" spans="1:6" ht="51" x14ac:dyDescent="0.25">
      <c r="A8776" s="73">
        <v>104240</v>
      </c>
      <c r="B8776" s="74" t="s">
        <v>8078</v>
      </c>
      <c r="C8776" s="73" t="s">
        <v>852</v>
      </c>
      <c r="D8776" s="75">
        <v>62.45</v>
      </c>
      <c r="E8776" s="75">
        <v>59.93</v>
      </c>
      <c r="F8776" s="73" t="s">
        <v>17</v>
      </c>
    </row>
    <row r="8777" spans="1:6" ht="38.25" x14ac:dyDescent="0.25">
      <c r="A8777" s="73">
        <v>104241</v>
      </c>
      <c r="B8777" s="74" t="s">
        <v>8079</v>
      </c>
      <c r="C8777" s="73" t="s">
        <v>852</v>
      </c>
      <c r="D8777" s="75">
        <v>65.33</v>
      </c>
      <c r="E8777" s="75">
        <v>62.48</v>
      </c>
      <c r="F8777" s="73" t="s">
        <v>17</v>
      </c>
    </row>
    <row r="8778" spans="1:6" ht="38.25" x14ac:dyDescent="0.25">
      <c r="A8778" s="73">
        <v>104242</v>
      </c>
      <c r="B8778" s="74" t="s">
        <v>8080</v>
      </c>
      <c r="C8778" s="73" t="s">
        <v>852</v>
      </c>
      <c r="D8778" s="75">
        <v>70.739999999999995</v>
      </c>
      <c r="E8778" s="75">
        <v>67.489999999999995</v>
      </c>
      <c r="F8778" s="73" t="s">
        <v>17</v>
      </c>
    </row>
    <row r="8779" spans="1:6" ht="51" x14ac:dyDescent="0.25">
      <c r="A8779" s="73">
        <v>104243</v>
      </c>
      <c r="B8779" s="74" t="s">
        <v>8081</v>
      </c>
      <c r="C8779" s="73" t="s">
        <v>852</v>
      </c>
      <c r="D8779" s="75">
        <v>104.3</v>
      </c>
      <c r="E8779" s="75">
        <v>101.71</v>
      </c>
      <c r="F8779" s="73" t="s">
        <v>17</v>
      </c>
    </row>
    <row r="8780" spans="1:6" ht="51" x14ac:dyDescent="0.25">
      <c r="A8780" s="73">
        <v>104244</v>
      </c>
      <c r="B8780" s="74" t="s">
        <v>8082</v>
      </c>
      <c r="C8780" s="73" t="s">
        <v>852</v>
      </c>
      <c r="D8780" s="75">
        <v>70.040000000000006</v>
      </c>
      <c r="E8780" s="75">
        <v>67.41</v>
      </c>
      <c r="F8780" s="73" t="s">
        <v>17</v>
      </c>
    </row>
    <row r="8781" spans="1:6" ht="38.25" x14ac:dyDescent="0.25">
      <c r="A8781" s="73">
        <v>104245</v>
      </c>
      <c r="B8781" s="74" t="s">
        <v>8083</v>
      </c>
      <c r="C8781" s="73" t="s">
        <v>852</v>
      </c>
      <c r="D8781" s="75">
        <v>71.37</v>
      </c>
      <c r="E8781" s="75">
        <v>68.25</v>
      </c>
      <c r="F8781" s="73" t="s">
        <v>17</v>
      </c>
    </row>
    <row r="8782" spans="1:6" ht="38.25" x14ac:dyDescent="0.25">
      <c r="A8782" s="73">
        <v>104246</v>
      </c>
      <c r="B8782" s="74" t="s">
        <v>8084</v>
      </c>
      <c r="C8782" s="73" t="s">
        <v>852</v>
      </c>
      <c r="D8782" s="75">
        <v>77.33</v>
      </c>
      <c r="E8782" s="75">
        <v>73.78</v>
      </c>
      <c r="F8782" s="73" t="s">
        <v>17</v>
      </c>
    </row>
    <row r="8783" spans="1:6" ht="51" x14ac:dyDescent="0.25">
      <c r="A8783" s="73">
        <v>104247</v>
      </c>
      <c r="B8783" s="74" t="s">
        <v>8085</v>
      </c>
      <c r="C8783" s="73" t="s">
        <v>852</v>
      </c>
      <c r="D8783" s="75">
        <v>111.33</v>
      </c>
      <c r="E8783" s="75">
        <v>108.74</v>
      </c>
      <c r="F8783" s="73" t="s">
        <v>17</v>
      </c>
    </row>
    <row r="8784" spans="1:6" ht="51" x14ac:dyDescent="0.25">
      <c r="A8784" s="73">
        <v>104248</v>
      </c>
      <c r="B8784" s="74" t="s">
        <v>8086</v>
      </c>
      <c r="C8784" s="73" t="s">
        <v>852</v>
      </c>
      <c r="D8784" s="75">
        <v>73.069999999999993</v>
      </c>
      <c r="E8784" s="75">
        <v>70.44</v>
      </c>
      <c r="F8784" s="73" t="s">
        <v>17</v>
      </c>
    </row>
    <row r="8785" spans="1:6" ht="51" x14ac:dyDescent="0.25">
      <c r="A8785" s="73">
        <v>104249</v>
      </c>
      <c r="B8785" s="74" t="s">
        <v>8087</v>
      </c>
      <c r="C8785" s="73" t="s">
        <v>852</v>
      </c>
      <c r="D8785" s="75">
        <v>78.16</v>
      </c>
      <c r="E8785" s="75">
        <v>73.17</v>
      </c>
      <c r="F8785" s="73" t="s">
        <v>17</v>
      </c>
    </row>
    <row r="8786" spans="1:6" ht="38.25" x14ac:dyDescent="0.25">
      <c r="A8786" s="73">
        <v>104250</v>
      </c>
      <c r="B8786" s="74" t="s">
        <v>8088</v>
      </c>
      <c r="C8786" s="73" t="s">
        <v>852</v>
      </c>
      <c r="D8786" s="75">
        <v>81.38</v>
      </c>
      <c r="E8786" s="75">
        <v>76.150000000000006</v>
      </c>
      <c r="F8786" s="73" t="s">
        <v>17</v>
      </c>
    </row>
    <row r="8787" spans="1:6" ht="51" x14ac:dyDescent="0.25">
      <c r="A8787" s="73">
        <v>104251</v>
      </c>
      <c r="B8787" s="74" t="s">
        <v>8089</v>
      </c>
      <c r="C8787" s="73" t="s">
        <v>852</v>
      </c>
      <c r="D8787" s="75">
        <v>97.66</v>
      </c>
      <c r="E8787" s="75">
        <v>93.12</v>
      </c>
      <c r="F8787" s="73" t="s">
        <v>17</v>
      </c>
    </row>
    <row r="8788" spans="1:6" ht="51" x14ac:dyDescent="0.25">
      <c r="A8788" s="73">
        <v>104252</v>
      </c>
      <c r="B8788" s="74" t="s">
        <v>8090</v>
      </c>
      <c r="C8788" s="73" t="s">
        <v>852</v>
      </c>
      <c r="D8788" s="75">
        <v>83.37</v>
      </c>
      <c r="E8788" s="75">
        <v>78.81</v>
      </c>
      <c r="F8788" s="73" t="s">
        <v>17</v>
      </c>
    </row>
    <row r="8789" spans="1:6" ht="51" x14ac:dyDescent="0.25">
      <c r="A8789" s="73">
        <v>104253</v>
      </c>
      <c r="B8789" s="74" t="s">
        <v>8091</v>
      </c>
      <c r="C8789" s="73" t="s">
        <v>852</v>
      </c>
      <c r="D8789" s="75">
        <v>94.15</v>
      </c>
      <c r="E8789" s="75">
        <v>88.33</v>
      </c>
      <c r="F8789" s="73" t="s">
        <v>17</v>
      </c>
    </row>
    <row r="8790" spans="1:6" ht="38.25" x14ac:dyDescent="0.25">
      <c r="A8790" s="73">
        <v>104254</v>
      </c>
      <c r="B8790" s="74" t="s">
        <v>8092</v>
      </c>
      <c r="C8790" s="73" t="s">
        <v>852</v>
      </c>
      <c r="D8790" s="75">
        <v>98.47</v>
      </c>
      <c r="E8790" s="75">
        <v>92.33</v>
      </c>
      <c r="F8790" s="73" t="s">
        <v>17</v>
      </c>
    </row>
    <row r="8791" spans="1:6" ht="51" x14ac:dyDescent="0.25">
      <c r="A8791" s="73">
        <v>104255</v>
      </c>
      <c r="B8791" s="74" t="s">
        <v>8093</v>
      </c>
      <c r="C8791" s="73" t="s">
        <v>852</v>
      </c>
      <c r="D8791" s="75">
        <v>121.31</v>
      </c>
      <c r="E8791" s="75">
        <v>115.99</v>
      </c>
      <c r="F8791" s="73" t="s">
        <v>17</v>
      </c>
    </row>
    <row r="8792" spans="1:6" ht="51" x14ac:dyDescent="0.25">
      <c r="A8792" s="73">
        <v>104256</v>
      </c>
      <c r="B8792" s="74" t="s">
        <v>8094</v>
      </c>
      <c r="C8792" s="73" t="s">
        <v>852</v>
      </c>
      <c r="D8792" s="75">
        <v>100.62</v>
      </c>
      <c r="E8792" s="75">
        <v>95.28</v>
      </c>
      <c r="F8792" s="73" t="s">
        <v>17</v>
      </c>
    </row>
    <row r="8793" spans="1:6" ht="51" x14ac:dyDescent="0.25">
      <c r="A8793" s="73">
        <v>104257</v>
      </c>
      <c r="B8793" s="74" t="s">
        <v>8095</v>
      </c>
      <c r="C8793" s="73" t="s">
        <v>852</v>
      </c>
      <c r="D8793" s="75">
        <v>101.06</v>
      </c>
      <c r="E8793" s="75">
        <v>95.13</v>
      </c>
      <c r="F8793" s="73" t="s">
        <v>17</v>
      </c>
    </row>
    <row r="8794" spans="1:6" ht="38.25" x14ac:dyDescent="0.25">
      <c r="A8794" s="73">
        <v>104258</v>
      </c>
      <c r="B8794" s="74" t="s">
        <v>8096</v>
      </c>
      <c r="C8794" s="73" t="s">
        <v>852</v>
      </c>
      <c r="D8794" s="75">
        <v>106.47</v>
      </c>
      <c r="E8794" s="75">
        <v>100.14</v>
      </c>
      <c r="F8794" s="73" t="s">
        <v>17</v>
      </c>
    </row>
    <row r="8795" spans="1:6" ht="51" x14ac:dyDescent="0.25">
      <c r="A8795" s="73">
        <v>104259</v>
      </c>
      <c r="B8795" s="74" t="s">
        <v>8097</v>
      </c>
      <c r="C8795" s="73" t="s">
        <v>852</v>
      </c>
      <c r="D8795" s="75">
        <v>136.65</v>
      </c>
      <c r="E8795" s="75">
        <v>131.24</v>
      </c>
      <c r="F8795" s="73" t="s">
        <v>17</v>
      </c>
    </row>
    <row r="8796" spans="1:6" ht="51" x14ac:dyDescent="0.25">
      <c r="A8796" s="73">
        <v>104260</v>
      </c>
      <c r="B8796" s="74" t="s">
        <v>8098</v>
      </c>
      <c r="C8796" s="73" t="s">
        <v>852</v>
      </c>
      <c r="D8796" s="75">
        <v>108.2</v>
      </c>
      <c r="E8796" s="75">
        <v>102.75</v>
      </c>
      <c r="F8796" s="73" t="s">
        <v>17</v>
      </c>
    </row>
    <row r="8797" spans="1:6" ht="51" x14ac:dyDescent="0.25">
      <c r="A8797" s="73">
        <v>104261</v>
      </c>
      <c r="B8797" s="74" t="s">
        <v>8099</v>
      </c>
      <c r="C8797" s="73" t="s">
        <v>852</v>
      </c>
      <c r="D8797" s="75">
        <v>130.25</v>
      </c>
      <c r="E8797" s="75">
        <v>122.19</v>
      </c>
      <c r="F8797" s="73" t="s">
        <v>17</v>
      </c>
    </row>
    <row r="8798" spans="1:6" ht="38.25" x14ac:dyDescent="0.25">
      <c r="A8798" s="73">
        <v>104262</v>
      </c>
      <c r="B8798" s="74" t="s">
        <v>8100</v>
      </c>
      <c r="C8798" s="73" t="s">
        <v>852</v>
      </c>
      <c r="D8798" s="75">
        <v>136.21</v>
      </c>
      <c r="E8798" s="75">
        <v>127.72</v>
      </c>
      <c r="F8798" s="73" t="s">
        <v>17</v>
      </c>
    </row>
    <row r="8799" spans="1:6" ht="51" x14ac:dyDescent="0.25">
      <c r="A8799" s="73">
        <v>104263</v>
      </c>
      <c r="B8799" s="74" t="s">
        <v>8101</v>
      </c>
      <c r="C8799" s="73" t="s">
        <v>852</v>
      </c>
      <c r="D8799" s="75">
        <v>158.54</v>
      </c>
      <c r="E8799" s="75">
        <v>151.93</v>
      </c>
      <c r="F8799" s="73" t="s">
        <v>17</v>
      </c>
    </row>
    <row r="8800" spans="1:6" ht="51" x14ac:dyDescent="0.25">
      <c r="A8800" s="73">
        <v>104264</v>
      </c>
      <c r="B8800" s="74" t="s">
        <v>8102</v>
      </c>
      <c r="C8800" s="73" t="s">
        <v>852</v>
      </c>
      <c r="D8800" s="75">
        <v>128.57</v>
      </c>
      <c r="E8800" s="75">
        <v>121.92</v>
      </c>
      <c r="F8800" s="73" t="s">
        <v>17</v>
      </c>
    </row>
    <row r="8801" spans="1:6" ht="38.25" x14ac:dyDescent="0.25">
      <c r="A8801" s="73">
        <v>104410</v>
      </c>
      <c r="B8801" s="74" t="s">
        <v>31578</v>
      </c>
      <c r="C8801" s="73" t="s">
        <v>852</v>
      </c>
      <c r="D8801" s="75">
        <v>5.6</v>
      </c>
      <c r="E8801" s="75">
        <v>5.36</v>
      </c>
      <c r="F8801" s="73" t="s">
        <v>17</v>
      </c>
    </row>
    <row r="8802" spans="1:6" ht="38.25" x14ac:dyDescent="0.25">
      <c r="A8802" s="73">
        <v>104411</v>
      </c>
      <c r="B8802" s="74" t="s">
        <v>31579</v>
      </c>
      <c r="C8802" s="73" t="s">
        <v>852</v>
      </c>
      <c r="D8802" s="75">
        <v>5.0999999999999996</v>
      </c>
      <c r="E8802" s="75">
        <v>4.9000000000000004</v>
      </c>
      <c r="F8802" s="73" t="s">
        <v>17</v>
      </c>
    </row>
    <row r="8803" spans="1:6" ht="38.25" x14ac:dyDescent="0.25">
      <c r="A8803" s="73">
        <v>104412</v>
      </c>
      <c r="B8803" s="74" t="s">
        <v>31580</v>
      </c>
      <c r="C8803" s="73" t="s">
        <v>852</v>
      </c>
      <c r="D8803" s="75">
        <v>3.33</v>
      </c>
      <c r="E8803" s="75">
        <v>3.06</v>
      </c>
      <c r="F8803" s="73" t="s">
        <v>17</v>
      </c>
    </row>
    <row r="8804" spans="1:6" ht="38.25" x14ac:dyDescent="0.25">
      <c r="A8804" s="73">
        <v>104413</v>
      </c>
      <c r="B8804" s="74" t="s">
        <v>31581</v>
      </c>
      <c r="C8804" s="73" t="s">
        <v>852</v>
      </c>
      <c r="D8804" s="75">
        <v>5.67</v>
      </c>
      <c r="E8804" s="75">
        <v>5.22</v>
      </c>
      <c r="F8804" s="73" t="s">
        <v>17</v>
      </c>
    </row>
    <row r="8805" spans="1:6" ht="38.25" x14ac:dyDescent="0.25">
      <c r="A8805" s="73">
        <v>104414</v>
      </c>
      <c r="B8805" s="74" t="s">
        <v>31582</v>
      </c>
      <c r="C8805" s="73" t="s">
        <v>852</v>
      </c>
      <c r="D8805" s="75">
        <v>6.29</v>
      </c>
      <c r="E8805" s="75">
        <v>5.96</v>
      </c>
      <c r="F8805" s="73" t="s">
        <v>17</v>
      </c>
    </row>
    <row r="8806" spans="1:6" ht="38.25" x14ac:dyDescent="0.25">
      <c r="A8806" s="73">
        <v>104415</v>
      </c>
      <c r="B8806" s="74" t="s">
        <v>31583</v>
      </c>
      <c r="C8806" s="73" t="s">
        <v>852</v>
      </c>
      <c r="D8806" s="75">
        <v>11.91</v>
      </c>
      <c r="E8806" s="75">
        <v>11.11</v>
      </c>
      <c r="F8806" s="73" t="s">
        <v>17</v>
      </c>
    </row>
    <row r="8807" spans="1:6" ht="38.25" x14ac:dyDescent="0.25">
      <c r="A8807" s="73">
        <v>104416</v>
      </c>
      <c r="B8807" s="74" t="s">
        <v>31584</v>
      </c>
      <c r="C8807" s="73" t="s">
        <v>852</v>
      </c>
      <c r="D8807" s="75">
        <v>1.81</v>
      </c>
      <c r="E8807" s="75">
        <v>1.67</v>
      </c>
      <c r="F8807" s="73" t="s">
        <v>17</v>
      </c>
    </row>
    <row r="8808" spans="1:6" ht="38.25" x14ac:dyDescent="0.25">
      <c r="A8808" s="73">
        <v>104417</v>
      </c>
      <c r="B8808" s="74" t="s">
        <v>31585</v>
      </c>
      <c r="C8808" s="73" t="s">
        <v>852</v>
      </c>
      <c r="D8808" s="75">
        <v>4.13</v>
      </c>
      <c r="E8808" s="75">
        <v>3.8</v>
      </c>
      <c r="F8808" s="73" t="s">
        <v>17</v>
      </c>
    </row>
    <row r="8809" spans="1:6" ht="38.25" x14ac:dyDescent="0.25">
      <c r="A8809" s="73">
        <v>104418</v>
      </c>
      <c r="B8809" s="74" t="s">
        <v>31586</v>
      </c>
      <c r="C8809" s="73" t="s">
        <v>852</v>
      </c>
      <c r="D8809" s="75">
        <v>2.83</v>
      </c>
      <c r="E8809" s="75">
        <v>2.61</v>
      </c>
      <c r="F8809" s="73" t="s">
        <v>17</v>
      </c>
    </row>
    <row r="8810" spans="1:6" ht="51" x14ac:dyDescent="0.25">
      <c r="A8810" s="73">
        <v>104419</v>
      </c>
      <c r="B8810" s="74" t="s">
        <v>31587</v>
      </c>
      <c r="C8810" s="73" t="s">
        <v>852</v>
      </c>
      <c r="D8810" s="75">
        <v>4.51</v>
      </c>
      <c r="E8810" s="75">
        <v>4.1399999999999997</v>
      </c>
      <c r="F8810" s="73" t="s">
        <v>17</v>
      </c>
    </row>
    <row r="8811" spans="1:6" ht="38.25" x14ac:dyDescent="0.25">
      <c r="A8811" s="73">
        <v>104421</v>
      </c>
      <c r="B8811" s="74" t="s">
        <v>31588</v>
      </c>
      <c r="C8811" s="73" t="s">
        <v>852</v>
      </c>
      <c r="D8811" s="75">
        <v>15.76</v>
      </c>
      <c r="E8811" s="75">
        <v>14.75</v>
      </c>
      <c r="F8811" s="73" t="s">
        <v>17</v>
      </c>
    </row>
    <row r="8812" spans="1:6" ht="38.25" x14ac:dyDescent="0.25">
      <c r="A8812" s="73">
        <v>104422</v>
      </c>
      <c r="B8812" s="74" t="s">
        <v>31589</v>
      </c>
      <c r="C8812" s="73" t="s">
        <v>852</v>
      </c>
      <c r="D8812" s="75">
        <v>10.06</v>
      </c>
      <c r="E8812" s="75">
        <v>9.5299999999999994</v>
      </c>
      <c r="F8812" s="73" t="s">
        <v>17</v>
      </c>
    </row>
    <row r="8813" spans="1:6" ht="51" x14ac:dyDescent="0.25">
      <c r="A8813" s="73">
        <v>104423</v>
      </c>
      <c r="B8813" s="74" t="s">
        <v>31590</v>
      </c>
      <c r="C8813" s="73" t="s">
        <v>852</v>
      </c>
      <c r="D8813" s="75">
        <v>14.05</v>
      </c>
      <c r="E8813" s="75">
        <v>13.2</v>
      </c>
      <c r="F8813" s="73" t="s">
        <v>17</v>
      </c>
    </row>
    <row r="8814" spans="1:6" ht="38.25" x14ac:dyDescent="0.25">
      <c r="A8814" s="73">
        <v>104425</v>
      </c>
      <c r="B8814" s="74" t="s">
        <v>31591</v>
      </c>
      <c r="C8814" s="73" t="s">
        <v>852</v>
      </c>
      <c r="D8814" s="75">
        <v>8.34</v>
      </c>
      <c r="E8814" s="75">
        <v>7.95</v>
      </c>
      <c r="F8814" s="73" t="s">
        <v>17</v>
      </c>
    </row>
    <row r="8815" spans="1:6" ht="25.5" x14ac:dyDescent="0.25">
      <c r="A8815" s="73">
        <v>104432</v>
      </c>
      <c r="B8815" s="74" t="s">
        <v>31592</v>
      </c>
      <c r="C8815" s="73" t="s">
        <v>852</v>
      </c>
      <c r="D8815" s="75">
        <v>112.73</v>
      </c>
      <c r="E8815" s="75">
        <v>111.18</v>
      </c>
      <c r="F8815" s="73" t="s">
        <v>17</v>
      </c>
    </row>
    <row r="8816" spans="1:6" ht="25.5" x14ac:dyDescent="0.25">
      <c r="A8816" s="73">
        <v>104433</v>
      </c>
      <c r="B8816" s="74" t="s">
        <v>31593</v>
      </c>
      <c r="C8816" s="73" t="s">
        <v>852</v>
      </c>
      <c r="D8816" s="75">
        <v>101.02</v>
      </c>
      <c r="E8816" s="75">
        <v>100.15</v>
      </c>
      <c r="F8816" s="73" t="s">
        <v>17</v>
      </c>
    </row>
    <row r="8817" spans="1:6" ht="25.5" x14ac:dyDescent="0.25">
      <c r="A8817" s="73">
        <v>104515</v>
      </c>
      <c r="B8817" s="74" t="s">
        <v>8103</v>
      </c>
      <c r="C8817" s="73" t="s">
        <v>852</v>
      </c>
      <c r="D8817" s="75">
        <v>21.53</v>
      </c>
      <c r="E8817" s="75">
        <v>21.49</v>
      </c>
      <c r="F8817" s="73" t="s">
        <v>17</v>
      </c>
    </row>
    <row r="8818" spans="1:6" ht="38.25" x14ac:dyDescent="0.25">
      <c r="A8818" s="73">
        <v>104588</v>
      </c>
      <c r="B8818" s="74" t="s">
        <v>8104</v>
      </c>
      <c r="C8818" s="73" t="s">
        <v>852</v>
      </c>
      <c r="D8818" s="75">
        <v>233.47</v>
      </c>
      <c r="E8818" s="75">
        <v>229.29</v>
      </c>
      <c r="F8818" s="73" t="s">
        <v>17</v>
      </c>
    </row>
    <row r="8819" spans="1:6" ht="38.25" x14ac:dyDescent="0.25">
      <c r="A8819" s="73">
        <v>104589</v>
      </c>
      <c r="B8819" s="74" t="s">
        <v>31594</v>
      </c>
      <c r="C8819" s="73" t="s">
        <v>852</v>
      </c>
      <c r="D8819" s="75">
        <v>279.83</v>
      </c>
      <c r="E8819" s="75">
        <v>274.95999999999998</v>
      </c>
      <c r="F8819" s="73" t="s">
        <v>17</v>
      </c>
    </row>
    <row r="8820" spans="1:6" ht="38.25" x14ac:dyDescent="0.25">
      <c r="A8820" s="73">
        <v>104590</v>
      </c>
      <c r="B8820" s="74" t="s">
        <v>8105</v>
      </c>
      <c r="C8820" s="73" t="s">
        <v>852</v>
      </c>
      <c r="D8820" s="75">
        <v>257.81</v>
      </c>
      <c r="E8820" s="75">
        <v>252.4</v>
      </c>
      <c r="F8820" s="73" t="s">
        <v>17</v>
      </c>
    </row>
    <row r="8821" spans="1:6" ht="38.25" x14ac:dyDescent="0.25">
      <c r="A8821" s="73">
        <v>104591</v>
      </c>
      <c r="B8821" s="74" t="s">
        <v>31595</v>
      </c>
      <c r="C8821" s="73" t="s">
        <v>852</v>
      </c>
      <c r="D8821" s="75">
        <v>307.29000000000002</v>
      </c>
      <c r="E8821" s="75">
        <v>301.2</v>
      </c>
      <c r="F8821" s="73" t="s">
        <v>17</v>
      </c>
    </row>
    <row r="8822" spans="1:6" ht="38.25" x14ac:dyDescent="0.25">
      <c r="A8822" s="73">
        <v>104593</v>
      </c>
      <c r="B8822" s="74" t="s">
        <v>8106</v>
      </c>
      <c r="C8822" s="73" t="s">
        <v>852</v>
      </c>
      <c r="D8822" s="75">
        <v>90.89</v>
      </c>
      <c r="E8822" s="75">
        <v>87.78</v>
      </c>
      <c r="F8822" s="73" t="s">
        <v>17</v>
      </c>
    </row>
    <row r="8823" spans="1:6" ht="38.25" x14ac:dyDescent="0.25">
      <c r="A8823" s="73">
        <v>104594</v>
      </c>
      <c r="B8823" s="74" t="s">
        <v>8107</v>
      </c>
      <c r="C8823" s="73" t="s">
        <v>852</v>
      </c>
      <c r="D8823" s="75">
        <v>76.290000000000006</v>
      </c>
      <c r="E8823" s="75">
        <v>74.2</v>
      </c>
      <c r="F8823" s="73" t="s">
        <v>17</v>
      </c>
    </row>
    <row r="8824" spans="1:6" ht="38.25" x14ac:dyDescent="0.25">
      <c r="A8824" s="73">
        <v>104595</v>
      </c>
      <c r="B8824" s="74" t="s">
        <v>8108</v>
      </c>
      <c r="C8824" s="73" t="s">
        <v>852</v>
      </c>
      <c r="D8824" s="75">
        <v>63.47</v>
      </c>
      <c r="E8824" s="75">
        <v>62.37</v>
      </c>
      <c r="F8824" s="73" t="s">
        <v>17</v>
      </c>
    </row>
    <row r="8825" spans="1:6" ht="38.25" x14ac:dyDescent="0.25">
      <c r="A8825" s="73">
        <v>104596</v>
      </c>
      <c r="B8825" s="74" t="s">
        <v>8109</v>
      </c>
      <c r="C8825" s="73" t="s">
        <v>852</v>
      </c>
      <c r="D8825" s="75">
        <v>142.76</v>
      </c>
      <c r="E8825" s="75">
        <v>138.94999999999999</v>
      </c>
      <c r="F8825" s="73" t="s">
        <v>17</v>
      </c>
    </row>
    <row r="8826" spans="1:6" ht="38.25" x14ac:dyDescent="0.25">
      <c r="A8826" s="73">
        <v>104597</v>
      </c>
      <c r="B8826" s="74" t="s">
        <v>8110</v>
      </c>
      <c r="C8826" s="73" t="s">
        <v>852</v>
      </c>
      <c r="D8826" s="75">
        <v>126.71</v>
      </c>
      <c r="E8826" s="75">
        <v>123.93</v>
      </c>
      <c r="F8826" s="73" t="s">
        <v>17</v>
      </c>
    </row>
    <row r="8827" spans="1:6" ht="38.25" x14ac:dyDescent="0.25">
      <c r="A8827" s="73">
        <v>104598</v>
      </c>
      <c r="B8827" s="74" t="s">
        <v>8111</v>
      </c>
      <c r="C8827" s="73" t="s">
        <v>852</v>
      </c>
      <c r="D8827" s="75">
        <v>113.17</v>
      </c>
      <c r="E8827" s="75">
        <v>111.37</v>
      </c>
      <c r="F8827" s="73" t="s">
        <v>17</v>
      </c>
    </row>
    <row r="8828" spans="1:6" ht="38.25" x14ac:dyDescent="0.25">
      <c r="A8828" s="73">
        <v>104599</v>
      </c>
      <c r="B8828" s="74" t="s">
        <v>8112</v>
      </c>
      <c r="C8828" s="73" t="s">
        <v>852</v>
      </c>
      <c r="D8828" s="75">
        <v>83.99</v>
      </c>
      <c r="E8828" s="75">
        <v>80.73</v>
      </c>
      <c r="F8828" s="73" t="s">
        <v>17</v>
      </c>
    </row>
    <row r="8829" spans="1:6" ht="38.25" x14ac:dyDescent="0.25">
      <c r="A8829" s="73">
        <v>104601</v>
      </c>
      <c r="B8829" s="74" t="s">
        <v>8113</v>
      </c>
      <c r="C8829" s="73" t="s">
        <v>852</v>
      </c>
      <c r="D8829" s="75">
        <v>66.680000000000007</v>
      </c>
      <c r="E8829" s="75">
        <v>64.69</v>
      </c>
      <c r="F8829" s="73" t="s">
        <v>17</v>
      </c>
    </row>
    <row r="8830" spans="1:6" ht="38.25" x14ac:dyDescent="0.25">
      <c r="A8830" s="73">
        <v>104603</v>
      </c>
      <c r="B8830" s="74" t="s">
        <v>8114</v>
      </c>
      <c r="C8830" s="73" t="s">
        <v>852</v>
      </c>
      <c r="D8830" s="75">
        <v>55.3</v>
      </c>
      <c r="E8830" s="75">
        <v>54.2</v>
      </c>
      <c r="F8830" s="73" t="s">
        <v>17</v>
      </c>
    </row>
    <row r="8831" spans="1:6" ht="38.25" x14ac:dyDescent="0.25">
      <c r="A8831" s="73">
        <v>104605</v>
      </c>
      <c r="B8831" s="74" t="s">
        <v>8115</v>
      </c>
      <c r="C8831" s="73" t="s">
        <v>852</v>
      </c>
      <c r="D8831" s="75">
        <v>105.96</v>
      </c>
      <c r="E8831" s="75">
        <v>101.18</v>
      </c>
      <c r="F8831" s="73" t="s">
        <v>17</v>
      </c>
    </row>
    <row r="8832" spans="1:6" ht="38.25" x14ac:dyDescent="0.25">
      <c r="A8832" s="73">
        <v>104606</v>
      </c>
      <c r="B8832" s="74" t="s">
        <v>8116</v>
      </c>
      <c r="C8832" s="73" t="s">
        <v>852</v>
      </c>
      <c r="D8832" s="75">
        <v>71.53</v>
      </c>
      <c r="E8832" s="75">
        <v>69.19</v>
      </c>
      <c r="F8832" s="73" t="s">
        <v>17</v>
      </c>
    </row>
    <row r="8833" spans="1:6" ht="38.25" x14ac:dyDescent="0.25">
      <c r="A8833" s="73">
        <v>104607</v>
      </c>
      <c r="B8833" s="74" t="s">
        <v>8117</v>
      </c>
      <c r="C8833" s="73" t="s">
        <v>852</v>
      </c>
      <c r="D8833" s="75">
        <v>56.81</v>
      </c>
      <c r="E8833" s="75">
        <v>55.61</v>
      </c>
      <c r="F8833" s="73" t="s">
        <v>17</v>
      </c>
    </row>
    <row r="8834" spans="1:6" ht="38.25" x14ac:dyDescent="0.25">
      <c r="A8834" s="73">
        <v>104611</v>
      </c>
      <c r="B8834" s="74" t="s">
        <v>8118</v>
      </c>
      <c r="C8834" s="73" t="s">
        <v>852</v>
      </c>
      <c r="D8834" s="75">
        <v>95.58</v>
      </c>
      <c r="E8834" s="75">
        <v>92.94</v>
      </c>
      <c r="F8834" s="73" t="s">
        <v>17</v>
      </c>
    </row>
    <row r="8835" spans="1:6" ht="38.25" x14ac:dyDescent="0.25">
      <c r="A8835" s="73">
        <v>104612</v>
      </c>
      <c r="B8835" s="74" t="s">
        <v>8119</v>
      </c>
      <c r="C8835" s="73" t="s">
        <v>852</v>
      </c>
      <c r="D8835" s="75">
        <v>96.45</v>
      </c>
      <c r="E8835" s="75">
        <v>93.69</v>
      </c>
      <c r="F8835" s="73" t="s">
        <v>17</v>
      </c>
    </row>
    <row r="8836" spans="1:6" ht="38.25" x14ac:dyDescent="0.25">
      <c r="A8836" s="73">
        <v>104613</v>
      </c>
      <c r="B8836" s="74" t="s">
        <v>8120</v>
      </c>
      <c r="C8836" s="73" t="s">
        <v>852</v>
      </c>
      <c r="D8836" s="75">
        <v>64.680000000000007</v>
      </c>
      <c r="E8836" s="75">
        <v>62.42</v>
      </c>
      <c r="F8836" s="73" t="s">
        <v>17</v>
      </c>
    </row>
    <row r="8837" spans="1:6" ht="38.25" x14ac:dyDescent="0.25">
      <c r="A8837" s="73">
        <v>104614</v>
      </c>
      <c r="B8837" s="74" t="s">
        <v>8121</v>
      </c>
      <c r="C8837" s="73" t="s">
        <v>852</v>
      </c>
      <c r="D8837" s="75">
        <v>72.37</v>
      </c>
      <c r="E8837" s="75">
        <v>69.510000000000005</v>
      </c>
      <c r="F8837" s="73" t="s">
        <v>17</v>
      </c>
    </row>
    <row r="8838" spans="1:6" ht="38.25" x14ac:dyDescent="0.25">
      <c r="A8838" s="73">
        <v>104615</v>
      </c>
      <c r="B8838" s="74" t="s">
        <v>8122</v>
      </c>
      <c r="C8838" s="73" t="s">
        <v>852</v>
      </c>
      <c r="D8838" s="75">
        <v>280.74</v>
      </c>
      <c r="E8838" s="75">
        <v>277.05</v>
      </c>
      <c r="F8838" s="73" t="s">
        <v>17</v>
      </c>
    </row>
    <row r="8839" spans="1:6" ht="38.25" x14ac:dyDescent="0.25">
      <c r="A8839" s="73">
        <v>104616</v>
      </c>
      <c r="B8839" s="74" t="s">
        <v>8123</v>
      </c>
      <c r="C8839" s="73" t="s">
        <v>852</v>
      </c>
      <c r="D8839" s="75">
        <v>368.7</v>
      </c>
      <c r="E8839" s="75">
        <v>365.01</v>
      </c>
      <c r="F8839" s="73" t="s">
        <v>17</v>
      </c>
    </row>
    <row r="8840" spans="1:6" ht="38.25" x14ac:dyDescent="0.25">
      <c r="A8840" s="73">
        <v>104617</v>
      </c>
      <c r="B8840" s="74" t="s">
        <v>8124</v>
      </c>
      <c r="C8840" s="73" t="s">
        <v>852</v>
      </c>
      <c r="D8840" s="75">
        <v>292.73</v>
      </c>
      <c r="E8840" s="75">
        <v>288.05</v>
      </c>
      <c r="F8840" s="73" t="s">
        <v>17</v>
      </c>
    </row>
    <row r="8841" spans="1:6" ht="38.25" x14ac:dyDescent="0.25">
      <c r="A8841" s="73">
        <v>104618</v>
      </c>
      <c r="B8841" s="74" t="s">
        <v>8125</v>
      </c>
      <c r="C8841" s="73" t="s">
        <v>852</v>
      </c>
      <c r="D8841" s="75">
        <v>380.69</v>
      </c>
      <c r="E8841" s="75">
        <v>376.01</v>
      </c>
      <c r="F8841" s="73" t="s">
        <v>17</v>
      </c>
    </row>
    <row r="8842" spans="1:6" ht="38.25" x14ac:dyDescent="0.25">
      <c r="A8842" s="73">
        <v>104627</v>
      </c>
      <c r="B8842" s="74" t="s">
        <v>8126</v>
      </c>
      <c r="C8842" s="73" t="s">
        <v>852</v>
      </c>
      <c r="D8842" s="75">
        <v>21.11</v>
      </c>
      <c r="E8842" s="75">
        <v>20.05</v>
      </c>
      <c r="F8842" s="73" t="s">
        <v>17</v>
      </c>
    </row>
    <row r="8843" spans="1:6" ht="38.25" x14ac:dyDescent="0.25">
      <c r="A8843" s="73">
        <v>104628</v>
      </c>
      <c r="B8843" s="74" t="s">
        <v>8127</v>
      </c>
      <c r="C8843" s="73" t="s">
        <v>852</v>
      </c>
      <c r="D8843" s="75">
        <v>33.19</v>
      </c>
      <c r="E8843" s="75">
        <v>31.14</v>
      </c>
      <c r="F8843" s="73" t="s">
        <v>17</v>
      </c>
    </row>
    <row r="8844" spans="1:6" ht="38.25" x14ac:dyDescent="0.25">
      <c r="A8844" s="73">
        <v>104629</v>
      </c>
      <c r="B8844" s="74" t="s">
        <v>8128</v>
      </c>
      <c r="C8844" s="73" t="s">
        <v>852</v>
      </c>
      <c r="D8844" s="75">
        <v>40.14</v>
      </c>
      <c r="E8844" s="75">
        <v>37.51</v>
      </c>
      <c r="F8844" s="73" t="s">
        <v>17</v>
      </c>
    </row>
    <row r="8845" spans="1:6" ht="38.25" x14ac:dyDescent="0.25">
      <c r="A8845" s="73">
        <v>104630</v>
      </c>
      <c r="B8845" s="74" t="s">
        <v>8129</v>
      </c>
      <c r="C8845" s="73" t="s">
        <v>852</v>
      </c>
      <c r="D8845" s="75">
        <v>33.03</v>
      </c>
      <c r="E8845" s="75">
        <v>31.51</v>
      </c>
      <c r="F8845" s="73" t="s">
        <v>17</v>
      </c>
    </row>
    <row r="8846" spans="1:6" ht="38.25" x14ac:dyDescent="0.25">
      <c r="A8846" s="73">
        <v>104631</v>
      </c>
      <c r="B8846" s="74" t="s">
        <v>8130</v>
      </c>
      <c r="C8846" s="73" t="s">
        <v>852</v>
      </c>
      <c r="D8846" s="75">
        <v>45.12</v>
      </c>
      <c r="E8846" s="75">
        <v>42.6</v>
      </c>
      <c r="F8846" s="73" t="s">
        <v>17</v>
      </c>
    </row>
    <row r="8847" spans="1:6" ht="38.25" x14ac:dyDescent="0.25">
      <c r="A8847" s="73">
        <v>104632</v>
      </c>
      <c r="B8847" s="74" t="s">
        <v>8131</v>
      </c>
      <c r="C8847" s="73" t="s">
        <v>852</v>
      </c>
      <c r="D8847" s="75">
        <v>52.06</v>
      </c>
      <c r="E8847" s="75">
        <v>48.98</v>
      </c>
      <c r="F8847" s="73" t="s">
        <v>17</v>
      </c>
    </row>
    <row r="8848" spans="1:6" ht="25.5" x14ac:dyDescent="0.25">
      <c r="A8848" s="73">
        <v>104633</v>
      </c>
      <c r="B8848" s="74" t="s">
        <v>8132</v>
      </c>
      <c r="C8848" s="73" t="s">
        <v>852</v>
      </c>
      <c r="D8848" s="75">
        <v>29.22</v>
      </c>
      <c r="E8848" s="75">
        <v>27.5</v>
      </c>
      <c r="F8848" s="73" t="s">
        <v>17</v>
      </c>
    </row>
    <row r="8849" spans="1:6" ht="25.5" x14ac:dyDescent="0.25">
      <c r="A8849" s="73">
        <v>104634</v>
      </c>
      <c r="B8849" s="74" t="s">
        <v>8133</v>
      </c>
      <c r="C8849" s="73" t="s">
        <v>852</v>
      </c>
      <c r="D8849" s="75">
        <v>42.99</v>
      </c>
      <c r="E8849" s="75">
        <v>40.65</v>
      </c>
      <c r="F8849" s="73" t="s">
        <v>17</v>
      </c>
    </row>
    <row r="8850" spans="1:6" ht="25.5" x14ac:dyDescent="0.25">
      <c r="A8850" s="73">
        <v>104635</v>
      </c>
      <c r="B8850" s="74" t="s">
        <v>8134</v>
      </c>
      <c r="C8850" s="73" t="s">
        <v>852</v>
      </c>
      <c r="D8850" s="75">
        <v>59.81</v>
      </c>
      <c r="E8850" s="75">
        <v>56.09</v>
      </c>
      <c r="F8850" s="73" t="s">
        <v>17</v>
      </c>
    </row>
    <row r="8851" spans="1:6" ht="25.5" x14ac:dyDescent="0.25">
      <c r="A8851" s="73">
        <v>104636</v>
      </c>
      <c r="B8851" s="74" t="s">
        <v>8135</v>
      </c>
      <c r="C8851" s="73" t="s">
        <v>852</v>
      </c>
      <c r="D8851" s="75">
        <v>69.39</v>
      </c>
      <c r="E8851" s="75">
        <v>65.25</v>
      </c>
      <c r="F8851" s="73" t="s">
        <v>17</v>
      </c>
    </row>
    <row r="8852" spans="1:6" ht="25.5" x14ac:dyDescent="0.25">
      <c r="A8852" s="73">
        <v>104639</v>
      </c>
      <c r="B8852" s="74" t="s">
        <v>8136</v>
      </c>
      <c r="C8852" s="73" t="s">
        <v>852</v>
      </c>
      <c r="D8852" s="75">
        <v>12.72</v>
      </c>
      <c r="E8852" s="75">
        <v>12.01</v>
      </c>
      <c r="F8852" s="73" t="s">
        <v>17</v>
      </c>
    </row>
    <row r="8853" spans="1:6" ht="25.5" x14ac:dyDescent="0.25">
      <c r="A8853" s="73">
        <v>104640</v>
      </c>
      <c r="B8853" s="74" t="s">
        <v>8137</v>
      </c>
      <c r="C8853" s="73" t="s">
        <v>852</v>
      </c>
      <c r="D8853" s="75">
        <v>14.1</v>
      </c>
      <c r="E8853" s="75">
        <v>13.39</v>
      </c>
      <c r="F8853" s="73" t="s">
        <v>17</v>
      </c>
    </row>
    <row r="8854" spans="1:6" ht="25.5" x14ac:dyDescent="0.25">
      <c r="A8854" s="73">
        <v>104641</v>
      </c>
      <c r="B8854" s="74" t="s">
        <v>671</v>
      </c>
      <c r="C8854" s="73" t="s">
        <v>852</v>
      </c>
      <c r="D8854" s="75">
        <v>10.14</v>
      </c>
      <c r="E8854" s="75">
        <v>9.6199999999999992</v>
      </c>
      <c r="F8854" s="73" t="s">
        <v>17</v>
      </c>
    </row>
    <row r="8855" spans="1:6" ht="25.5" x14ac:dyDescent="0.25">
      <c r="A8855" s="73">
        <v>104642</v>
      </c>
      <c r="B8855" s="74" t="s">
        <v>8138</v>
      </c>
      <c r="C8855" s="73" t="s">
        <v>852</v>
      </c>
      <c r="D8855" s="75">
        <v>11.52</v>
      </c>
      <c r="E8855" s="75">
        <v>11</v>
      </c>
      <c r="F8855" s="73" t="s">
        <v>17</v>
      </c>
    </row>
    <row r="8856" spans="1:6" ht="25.5" x14ac:dyDescent="0.25">
      <c r="A8856" s="73">
        <v>104658</v>
      </c>
      <c r="B8856" s="74" t="s">
        <v>8139</v>
      </c>
      <c r="C8856" s="73" t="s">
        <v>852</v>
      </c>
      <c r="D8856" s="75">
        <v>160.72999999999999</v>
      </c>
      <c r="E8856" s="75">
        <v>156.86000000000001</v>
      </c>
      <c r="F8856" s="73" t="s">
        <v>17</v>
      </c>
    </row>
    <row r="8857" spans="1:6" ht="38.25" x14ac:dyDescent="0.25">
      <c r="A8857" s="73">
        <v>104718</v>
      </c>
      <c r="B8857" s="74" t="s">
        <v>8140</v>
      </c>
      <c r="C8857" s="73" t="s">
        <v>852</v>
      </c>
      <c r="D8857" s="75">
        <v>126.47</v>
      </c>
      <c r="E8857" s="75">
        <v>124.29</v>
      </c>
      <c r="F8857" s="73" t="s">
        <v>17</v>
      </c>
    </row>
    <row r="8858" spans="1:6" ht="38.25" x14ac:dyDescent="0.25">
      <c r="A8858" s="73">
        <v>104719</v>
      </c>
      <c r="B8858" s="74" t="s">
        <v>8141</v>
      </c>
      <c r="C8858" s="73" t="s">
        <v>852</v>
      </c>
      <c r="D8858" s="75">
        <v>179.96</v>
      </c>
      <c r="E8858" s="75">
        <v>177.19</v>
      </c>
      <c r="F8858" s="73" t="s">
        <v>17</v>
      </c>
    </row>
    <row r="8859" spans="1:6" ht="51" x14ac:dyDescent="0.25">
      <c r="A8859" s="73">
        <v>104720</v>
      </c>
      <c r="B8859" s="74" t="s">
        <v>8142</v>
      </c>
      <c r="C8859" s="73" t="s">
        <v>852</v>
      </c>
      <c r="D8859" s="75">
        <v>157.44</v>
      </c>
      <c r="E8859" s="75">
        <v>154.84</v>
      </c>
      <c r="F8859" s="73" t="s">
        <v>17</v>
      </c>
    </row>
    <row r="8860" spans="1:6" ht="51" x14ac:dyDescent="0.25">
      <c r="A8860" s="73">
        <v>104721</v>
      </c>
      <c r="B8860" s="74" t="s">
        <v>8143</v>
      </c>
      <c r="C8860" s="73" t="s">
        <v>852</v>
      </c>
      <c r="D8860" s="75">
        <v>210.94</v>
      </c>
      <c r="E8860" s="75">
        <v>207.75</v>
      </c>
      <c r="F8860" s="73" t="s">
        <v>17</v>
      </c>
    </row>
    <row r="8861" spans="1:6" ht="38.25" x14ac:dyDescent="0.25">
      <c r="A8861" s="73">
        <v>104722</v>
      </c>
      <c r="B8861" s="74" t="s">
        <v>8144</v>
      </c>
      <c r="C8861" s="73" t="s">
        <v>852</v>
      </c>
      <c r="D8861" s="75">
        <v>188.42</v>
      </c>
      <c r="E8861" s="75">
        <v>185.39</v>
      </c>
      <c r="F8861" s="73" t="s">
        <v>17</v>
      </c>
    </row>
    <row r="8862" spans="1:6" ht="38.25" x14ac:dyDescent="0.25">
      <c r="A8862" s="73">
        <v>104723</v>
      </c>
      <c r="B8862" s="74" t="s">
        <v>8145</v>
      </c>
      <c r="C8862" s="73" t="s">
        <v>852</v>
      </c>
      <c r="D8862" s="75">
        <v>241.91</v>
      </c>
      <c r="E8862" s="75">
        <v>238.29</v>
      </c>
      <c r="F8862" s="73" t="s">
        <v>17</v>
      </c>
    </row>
    <row r="8863" spans="1:6" ht="38.25" x14ac:dyDescent="0.25">
      <c r="A8863" s="73">
        <v>104724</v>
      </c>
      <c r="B8863" s="74" t="s">
        <v>8146</v>
      </c>
      <c r="C8863" s="73" t="s">
        <v>852</v>
      </c>
      <c r="D8863" s="75">
        <v>91.6</v>
      </c>
      <c r="E8863" s="75">
        <v>90.1</v>
      </c>
      <c r="F8863" s="73" t="s">
        <v>17</v>
      </c>
    </row>
    <row r="8864" spans="1:6" x14ac:dyDescent="0.25">
      <c r="A8864" s="73">
        <v>104742</v>
      </c>
      <c r="B8864" s="74" t="s">
        <v>8147</v>
      </c>
      <c r="C8864" s="73" t="s">
        <v>852</v>
      </c>
      <c r="D8864" s="75">
        <v>8.1</v>
      </c>
      <c r="E8864" s="75">
        <v>7.95</v>
      </c>
      <c r="F8864" s="73" t="s">
        <v>17</v>
      </c>
    </row>
    <row r="8865" spans="1:6" ht="25.5" x14ac:dyDescent="0.25">
      <c r="A8865" s="73">
        <v>104756</v>
      </c>
      <c r="B8865" s="74" t="s">
        <v>8148</v>
      </c>
      <c r="C8865" s="73" t="s">
        <v>852</v>
      </c>
      <c r="D8865" s="75">
        <v>241.07</v>
      </c>
      <c r="E8865" s="75">
        <v>236.12</v>
      </c>
      <c r="F8865" s="73" t="s">
        <v>17</v>
      </c>
    </row>
    <row r="8866" spans="1:6" ht="25.5" x14ac:dyDescent="0.25">
      <c r="A8866" s="73">
        <v>104757</v>
      </c>
      <c r="B8866" s="74" t="s">
        <v>36867</v>
      </c>
      <c r="C8866" s="73" t="s">
        <v>852</v>
      </c>
      <c r="D8866" s="75">
        <v>111.21</v>
      </c>
      <c r="E8866" s="75">
        <v>109.54</v>
      </c>
      <c r="F8866" s="73" t="s">
        <v>17</v>
      </c>
    </row>
    <row r="8867" spans="1:6" ht="25.5" x14ac:dyDescent="0.25">
      <c r="A8867" s="73">
        <v>104791</v>
      </c>
      <c r="B8867" s="74" t="s">
        <v>8149</v>
      </c>
      <c r="C8867" s="73" t="s">
        <v>852</v>
      </c>
      <c r="D8867" s="75">
        <v>6.91</v>
      </c>
      <c r="E8867" s="75">
        <v>6.37</v>
      </c>
      <c r="F8867" s="73" t="s">
        <v>17</v>
      </c>
    </row>
    <row r="8868" spans="1:6" ht="25.5" x14ac:dyDescent="0.25">
      <c r="A8868" s="73">
        <v>104799</v>
      </c>
      <c r="B8868" s="74" t="s">
        <v>8150</v>
      </c>
      <c r="C8868" s="73" t="s">
        <v>852</v>
      </c>
      <c r="D8868" s="75">
        <v>11.53</v>
      </c>
      <c r="E8868" s="75">
        <v>10.62</v>
      </c>
      <c r="F8868" s="73" t="s">
        <v>17</v>
      </c>
    </row>
    <row r="8869" spans="1:6" ht="38.25" x14ac:dyDescent="0.25">
      <c r="A8869" s="73">
        <v>104801</v>
      </c>
      <c r="B8869" s="74" t="s">
        <v>8151</v>
      </c>
      <c r="C8869" s="73" t="s">
        <v>852</v>
      </c>
      <c r="D8869" s="75">
        <v>15.66</v>
      </c>
      <c r="E8869" s="75">
        <v>14.4</v>
      </c>
      <c r="F8869" s="73" t="s">
        <v>17</v>
      </c>
    </row>
    <row r="8870" spans="1:6" ht="38.25" x14ac:dyDescent="0.25">
      <c r="A8870" s="73">
        <v>104802</v>
      </c>
      <c r="B8870" s="74" t="s">
        <v>8152</v>
      </c>
      <c r="C8870" s="73" t="s">
        <v>852</v>
      </c>
      <c r="D8870" s="75">
        <v>10.42</v>
      </c>
      <c r="E8870" s="75">
        <v>9.58</v>
      </c>
      <c r="F8870" s="73" t="s">
        <v>17</v>
      </c>
    </row>
    <row r="8871" spans="1:6" ht="25.5" x14ac:dyDescent="0.25">
      <c r="A8871" s="73">
        <v>104925</v>
      </c>
      <c r="B8871" s="74" t="s">
        <v>8153</v>
      </c>
      <c r="C8871" s="73" t="s">
        <v>852</v>
      </c>
      <c r="D8871" s="75">
        <v>164.3</v>
      </c>
      <c r="E8871" s="75">
        <v>158.37</v>
      </c>
      <c r="F8871" s="73" t="s">
        <v>17</v>
      </c>
    </row>
    <row r="8872" spans="1:6" ht="25.5" x14ac:dyDescent="0.25">
      <c r="A8872" s="73">
        <v>104926</v>
      </c>
      <c r="B8872" s="74" t="s">
        <v>8154</v>
      </c>
      <c r="C8872" s="73" t="s">
        <v>852</v>
      </c>
      <c r="D8872" s="75">
        <v>106.22</v>
      </c>
      <c r="E8872" s="75">
        <v>101.49</v>
      </c>
      <c r="F8872" s="73" t="s">
        <v>17</v>
      </c>
    </row>
    <row r="8873" spans="1:6" ht="25.5" x14ac:dyDescent="0.25">
      <c r="A8873" s="73">
        <v>104927</v>
      </c>
      <c r="B8873" s="74" t="s">
        <v>8155</v>
      </c>
      <c r="C8873" s="73" t="s">
        <v>852</v>
      </c>
      <c r="D8873" s="75">
        <v>76.040000000000006</v>
      </c>
      <c r="E8873" s="75">
        <v>71.94</v>
      </c>
      <c r="F8873" s="73" t="s">
        <v>17</v>
      </c>
    </row>
    <row r="8874" spans="1:6" ht="38.25" x14ac:dyDescent="0.25">
      <c r="A8874" s="73">
        <v>104928</v>
      </c>
      <c r="B8874" s="74" t="s">
        <v>8156</v>
      </c>
      <c r="C8874" s="73" t="s">
        <v>852</v>
      </c>
      <c r="D8874" s="75">
        <v>156.68</v>
      </c>
      <c r="E8874" s="75">
        <v>148.57</v>
      </c>
      <c r="F8874" s="73" t="s">
        <v>17</v>
      </c>
    </row>
    <row r="8875" spans="1:6" ht="38.25" x14ac:dyDescent="0.25">
      <c r="A8875" s="73">
        <v>104929</v>
      </c>
      <c r="B8875" s="74" t="s">
        <v>8157</v>
      </c>
      <c r="C8875" s="73" t="s">
        <v>852</v>
      </c>
      <c r="D8875" s="75">
        <v>96.47</v>
      </c>
      <c r="E8875" s="75">
        <v>91.08</v>
      </c>
      <c r="F8875" s="73" t="s">
        <v>17</v>
      </c>
    </row>
    <row r="8876" spans="1:6" ht="38.25" x14ac:dyDescent="0.25">
      <c r="A8876" s="73">
        <v>104951</v>
      </c>
      <c r="B8876" s="74" t="s">
        <v>8158</v>
      </c>
      <c r="C8876" s="73" t="s">
        <v>852</v>
      </c>
      <c r="D8876" s="75">
        <v>37.590000000000003</v>
      </c>
      <c r="E8876" s="75">
        <v>35.9</v>
      </c>
      <c r="F8876" s="73" t="s">
        <v>17</v>
      </c>
    </row>
    <row r="8877" spans="1:6" ht="38.25" x14ac:dyDescent="0.25">
      <c r="A8877" s="73">
        <v>104952</v>
      </c>
      <c r="B8877" s="74" t="s">
        <v>8159</v>
      </c>
      <c r="C8877" s="73" t="s">
        <v>852</v>
      </c>
      <c r="D8877" s="75">
        <v>40.93</v>
      </c>
      <c r="E8877" s="75">
        <v>38.99</v>
      </c>
      <c r="F8877" s="73" t="s">
        <v>17</v>
      </c>
    </row>
    <row r="8878" spans="1:6" ht="38.25" x14ac:dyDescent="0.25">
      <c r="A8878" s="73">
        <v>104953</v>
      </c>
      <c r="B8878" s="74" t="s">
        <v>8160</v>
      </c>
      <c r="C8878" s="73" t="s">
        <v>852</v>
      </c>
      <c r="D8878" s="75">
        <v>58.24</v>
      </c>
      <c r="E8878" s="75">
        <v>56.97</v>
      </c>
      <c r="F8878" s="73" t="s">
        <v>17</v>
      </c>
    </row>
    <row r="8879" spans="1:6" ht="38.25" x14ac:dyDescent="0.25">
      <c r="A8879" s="73">
        <v>104954</v>
      </c>
      <c r="B8879" s="74" t="s">
        <v>8161</v>
      </c>
      <c r="C8879" s="73" t="s">
        <v>852</v>
      </c>
      <c r="D8879" s="75">
        <v>53.32</v>
      </c>
      <c r="E8879" s="75">
        <v>50.37</v>
      </c>
      <c r="F8879" s="73" t="s">
        <v>17</v>
      </c>
    </row>
    <row r="8880" spans="1:6" ht="38.25" x14ac:dyDescent="0.25">
      <c r="A8880" s="73">
        <v>104955</v>
      </c>
      <c r="B8880" s="74" t="s">
        <v>8162</v>
      </c>
      <c r="C8880" s="73" t="s">
        <v>852</v>
      </c>
      <c r="D8880" s="75">
        <v>46.7</v>
      </c>
      <c r="E8880" s="75">
        <v>44.27</v>
      </c>
      <c r="F8880" s="73" t="s">
        <v>17</v>
      </c>
    </row>
    <row r="8881" spans="1:6" ht="38.25" x14ac:dyDescent="0.25">
      <c r="A8881" s="73">
        <v>104956</v>
      </c>
      <c r="B8881" s="74" t="s">
        <v>8163</v>
      </c>
      <c r="C8881" s="73" t="s">
        <v>852</v>
      </c>
      <c r="D8881" s="75">
        <v>50.04</v>
      </c>
      <c r="E8881" s="75">
        <v>47.36</v>
      </c>
      <c r="F8881" s="73" t="s">
        <v>17</v>
      </c>
    </row>
    <row r="8882" spans="1:6" ht="38.25" x14ac:dyDescent="0.25">
      <c r="A8882" s="73">
        <v>104957</v>
      </c>
      <c r="B8882" s="74" t="s">
        <v>8164</v>
      </c>
      <c r="C8882" s="73" t="s">
        <v>852</v>
      </c>
      <c r="D8882" s="75">
        <v>45.61</v>
      </c>
      <c r="E8882" s="75">
        <v>43.28</v>
      </c>
      <c r="F8882" s="73" t="s">
        <v>17</v>
      </c>
    </row>
    <row r="8883" spans="1:6" ht="38.25" x14ac:dyDescent="0.25">
      <c r="A8883" s="73">
        <v>104958</v>
      </c>
      <c r="B8883" s="74" t="s">
        <v>8165</v>
      </c>
      <c r="C8883" s="73" t="s">
        <v>852</v>
      </c>
      <c r="D8883" s="75">
        <v>26.02</v>
      </c>
      <c r="E8883" s="75">
        <v>24.76</v>
      </c>
      <c r="F8883" s="73" t="s">
        <v>17</v>
      </c>
    </row>
    <row r="8884" spans="1:6" ht="38.25" x14ac:dyDescent="0.25">
      <c r="A8884" s="73">
        <v>104959</v>
      </c>
      <c r="B8884" s="74" t="s">
        <v>8166</v>
      </c>
      <c r="C8884" s="73" t="s">
        <v>852</v>
      </c>
      <c r="D8884" s="75">
        <v>28.15</v>
      </c>
      <c r="E8884" s="75">
        <v>26.74</v>
      </c>
      <c r="F8884" s="73" t="s">
        <v>17</v>
      </c>
    </row>
    <row r="8885" spans="1:6" ht="38.25" x14ac:dyDescent="0.25">
      <c r="A8885" s="73">
        <v>104960</v>
      </c>
      <c r="B8885" s="74" t="s">
        <v>8167</v>
      </c>
      <c r="C8885" s="73" t="s">
        <v>852</v>
      </c>
      <c r="D8885" s="75">
        <v>38.18</v>
      </c>
      <c r="E8885" s="75">
        <v>37.28</v>
      </c>
      <c r="F8885" s="73" t="s">
        <v>17</v>
      </c>
    </row>
    <row r="8886" spans="1:6" ht="38.25" x14ac:dyDescent="0.25">
      <c r="A8886" s="73">
        <v>104961</v>
      </c>
      <c r="B8886" s="74" t="s">
        <v>8168</v>
      </c>
      <c r="C8886" s="73" t="s">
        <v>852</v>
      </c>
      <c r="D8886" s="75">
        <v>57.31</v>
      </c>
      <c r="E8886" s="75">
        <v>54.01</v>
      </c>
      <c r="F8886" s="73" t="s">
        <v>17</v>
      </c>
    </row>
    <row r="8887" spans="1:6" ht="38.25" x14ac:dyDescent="0.25">
      <c r="A8887" s="73">
        <v>104962</v>
      </c>
      <c r="B8887" s="74" t="s">
        <v>8169</v>
      </c>
      <c r="C8887" s="73" t="s">
        <v>852</v>
      </c>
      <c r="D8887" s="75">
        <v>60.65</v>
      </c>
      <c r="E8887" s="75">
        <v>57.1</v>
      </c>
      <c r="F8887" s="73" t="s">
        <v>17</v>
      </c>
    </row>
    <row r="8888" spans="1:6" ht="38.25" x14ac:dyDescent="0.25">
      <c r="A8888" s="73">
        <v>104963</v>
      </c>
      <c r="B8888" s="74" t="s">
        <v>8170</v>
      </c>
      <c r="C8888" s="73" t="s">
        <v>852</v>
      </c>
      <c r="D8888" s="75">
        <v>52.1</v>
      </c>
      <c r="E8888" s="75">
        <v>49.23</v>
      </c>
      <c r="F8888" s="73" t="s">
        <v>17</v>
      </c>
    </row>
    <row r="8889" spans="1:6" ht="38.25" x14ac:dyDescent="0.25">
      <c r="A8889" s="73">
        <v>104964</v>
      </c>
      <c r="B8889" s="74" t="s">
        <v>8171</v>
      </c>
      <c r="C8889" s="73" t="s">
        <v>852</v>
      </c>
      <c r="D8889" s="75">
        <v>55.44</v>
      </c>
      <c r="E8889" s="75">
        <v>52.32</v>
      </c>
      <c r="F8889" s="73" t="s">
        <v>17</v>
      </c>
    </row>
    <row r="8890" spans="1:6" ht="38.25" x14ac:dyDescent="0.25">
      <c r="A8890" s="73">
        <v>104965</v>
      </c>
      <c r="B8890" s="74" t="s">
        <v>8172</v>
      </c>
      <c r="C8890" s="73" t="s">
        <v>852</v>
      </c>
      <c r="D8890" s="75">
        <v>49.98</v>
      </c>
      <c r="E8890" s="75">
        <v>47.28</v>
      </c>
      <c r="F8890" s="73" t="s">
        <v>17</v>
      </c>
    </row>
    <row r="8891" spans="1:6" ht="38.25" x14ac:dyDescent="0.25">
      <c r="A8891" s="73">
        <v>104966</v>
      </c>
      <c r="B8891" s="74" t="s">
        <v>8173</v>
      </c>
      <c r="C8891" s="73" t="s">
        <v>852</v>
      </c>
      <c r="D8891" s="75">
        <v>48.95</v>
      </c>
      <c r="E8891" s="75">
        <v>46.37</v>
      </c>
      <c r="F8891" s="73" t="s">
        <v>17</v>
      </c>
    </row>
    <row r="8892" spans="1:6" ht="38.25" x14ac:dyDescent="0.25">
      <c r="A8892" s="73">
        <v>104967</v>
      </c>
      <c r="B8892" s="74" t="s">
        <v>8174</v>
      </c>
      <c r="C8892" s="73" t="s">
        <v>852</v>
      </c>
      <c r="D8892" s="75">
        <v>43.56</v>
      </c>
      <c r="E8892" s="75">
        <v>40.880000000000003</v>
      </c>
      <c r="F8892" s="73" t="s">
        <v>17</v>
      </c>
    </row>
    <row r="8893" spans="1:6" ht="38.25" x14ac:dyDescent="0.25">
      <c r="A8893" s="73">
        <v>104968</v>
      </c>
      <c r="B8893" s="74" t="s">
        <v>8175</v>
      </c>
      <c r="C8893" s="73" t="s">
        <v>852</v>
      </c>
      <c r="D8893" s="75">
        <v>45.69</v>
      </c>
      <c r="E8893" s="75">
        <v>42.86</v>
      </c>
      <c r="F8893" s="73" t="s">
        <v>17</v>
      </c>
    </row>
    <row r="8894" spans="1:6" ht="38.25" x14ac:dyDescent="0.25">
      <c r="A8894" s="73">
        <v>104969</v>
      </c>
      <c r="B8894" s="74" t="s">
        <v>8176</v>
      </c>
      <c r="C8894" s="73" t="s">
        <v>852</v>
      </c>
      <c r="D8894" s="75">
        <v>38.35</v>
      </c>
      <c r="E8894" s="75">
        <v>36.1</v>
      </c>
      <c r="F8894" s="73" t="s">
        <v>17</v>
      </c>
    </row>
    <row r="8895" spans="1:6" ht="38.25" x14ac:dyDescent="0.25">
      <c r="A8895" s="73">
        <v>104970</v>
      </c>
      <c r="B8895" s="74" t="s">
        <v>8177</v>
      </c>
      <c r="C8895" s="73" t="s">
        <v>852</v>
      </c>
      <c r="D8895" s="75">
        <v>40.479999999999997</v>
      </c>
      <c r="E8895" s="75">
        <v>38.08</v>
      </c>
      <c r="F8895" s="73" t="s">
        <v>17</v>
      </c>
    </row>
    <row r="8896" spans="1:6" ht="38.25" x14ac:dyDescent="0.25">
      <c r="A8896" s="73">
        <v>104971</v>
      </c>
      <c r="B8896" s="74" t="s">
        <v>8178</v>
      </c>
      <c r="C8896" s="73" t="s">
        <v>852</v>
      </c>
      <c r="D8896" s="75">
        <v>36.229999999999997</v>
      </c>
      <c r="E8896" s="75">
        <v>34.14</v>
      </c>
      <c r="F8896" s="73" t="s">
        <v>17</v>
      </c>
    </row>
    <row r="8897" spans="1:6" ht="38.25" x14ac:dyDescent="0.25">
      <c r="A8897" s="73">
        <v>104972</v>
      </c>
      <c r="B8897" s="74" t="s">
        <v>8179</v>
      </c>
      <c r="C8897" s="73" t="s">
        <v>852</v>
      </c>
      <c r="D8897" s="75">
        <v>38.36</v>
      </c>
      <c r="E8897" s="75">
        <v>36.119999999999997</v>
      </c>
      <c r="F8897" s="73" t="s">
        <v>17</v>
      </c>
    </row>
    <row r="8898" spans="1:6" ht="38.25" x14ac:dyDescent="0.25">
      <c r="A8898" s="73">
        <v>104973</v>
      </c>
      <c r="B8898" s="74" t="s">
        <v>8180</v>
      </c>
      <c r="C8898" s="73" t="s">
        <v>852</v>
      </c>
      <c r="D8898" s="75">
        <v>32.950000000000003</v>
      </c>
      <c r="E8898" s="75">
        <v>31.14</v>
      </c>
      <c r="F8898" s="73" t="s">
        <v>17</v>
      </c>
    </row>
    <row r="8899" spans="1:6" ht="38.25" x14ac:dyDescent="0.25">
      <c r="A8899" s="73">
        <v>104974</v>
      </c>
      <c r="B8899" s="74" t="s">
        <v>8181</v>
      </c>
      <c r="C8899" s="73" t="s">
        <v>852</v>
      </c>
      <c r="D8899" s="75">
        <v>35.08</v>
      </c>
      <c r="E8899" s="75">
        <v>33.119999999999997</v>
      </c>
      <c r="F8899" s="73" t="s">
        <v>17</v>
      </c>
    </row>
    <row r="8900" spans="1:6" ht="38.25" x14ac:dyDescent="0.25">
      <c r="A8900" s="73">
        <v>104975</v>
      </c>
      <c r="B8900" s="74" t="s">
        <v>8182</v>
      </c>
      <c r="C8900" s="73" t="s">
        <v>852</v>
      </c>
      <c r="D8900" s="75">
        <v>31.86</v>
      </c>
      <c r="E8900" s="75">
        <v>30.14</v>
      </c>
      <c r="F8900" s="73" t="s">
        <v>17</v>
      </c>
    </row>
    <row r="8901" spans="1:6" ht="38.25" x14ac:dyDescent="0.25">
      <c r="A8901" s="73">
        <v>104976</v>
      </c>
      <c r="B8901" s="74" t="s">
        <v>8183</v>
      </c>
      <c r="C8901" s="73" t="s">
        <v>852</v>
      </c>
      <c r="D8901" s="75">
        <v>33.99</v>
      </c>
      <c r="E8901" s="75">
        <v>32.119999999999997</v>
      </c>
      <c r="F8901" s="73" t="s">
        <v>17</v>
      </c>
    </row>
    <row r="8902" spans="1:6" ht="38.25" x14ac:dyDescent="0.25">
      <c r="A8902" s="73">
        <v>104977</v>
      </c>
      <c r="B8902" s="74" t="s">
        <v>8184</v>
      </c>
      <c r="C8902" s="73" t="s">
        <v>852</v>
      </c>
      <c r="D8902" s="75">
        <v>54.58</v>
      </c>
      <c r="E8902" s="75">
        <v>51.5</v>
      </c>
      <c r="F8902" s="73" t="s">
        <v>17</v>
      </c>
    </row>
    <row r="8903" spans="1:6" ht="38.25" x14ac:dyDescent="0.25">
      <c r="A8903" s="73">
        <v>104978</v>
      </c>
      <c r="B8903" s="74" t="s">
        <v>8185</v>
      </c>
      <c r="C8903" s="73" t="s">
        <v>852</v>
      </c>
      <c r="D8903" s="75">
        <v>41.02</v>
      </c>
      <c r="E8903" s="75">
        <v>38.54</v>
      </c>
      <c r="F8903" s="73" t="s">
        <v>17</v>
      </c>
    </row>
    <row r="8904" spans="1:6" ht="38.25" x14ac:dyDescent="0.25">
      <c r="A8904" s="73">
        <v>105004</v>
      </c>
      <c r="B8904" s="74" t="s">
        <v>8186</v>
      </c>
      <c r="C8904" s="73" t="s">
        <v>852</v>
      </c>
      <c r="D8904" s="75">
        <v>131.41</v>
      </c>
      <c r="E8904" s="75">
        <v>126.45</v>
      </c>
      <c r="F8904" s="73" t="s">
        <v>17</v>
      </c>
    </row>
    <row r="8905" spans="1:6" ht="38.25" x14ac:dyDescent="0.25">
      <c r="A8905" s="73">
        <v>105005</v>
      </c>
      <c r="B8905" s="74" t="s">
        <v>8187</v>
      </c>
      <c r="C8905" s="73" t="s">
        <v>852</v>
      </c>
      <c r="D8905" s="75">
        <v>216.22</v>
      </c>
      <c r="E8905" s="75">
        <v>206</v>
      </c>
      <c r="F8905" s="73" t="s">
        <v>17</v>
      </c>
    </row>
    <row r="8906" spans="1:6" x14ac:dyDescent="0.25">
      <c r="A8906" s="73">
        <v>105090</v>
      </c>
      <c r="B8906" s="74" t="s">
        <v>8188</v>
      </c>
      <c r="C8906" s="73" t="s">
        <v>852</v>
      </c>
      <c r="D8906" s="75">
        <v>571.52</v>
      </c>
      <c r="E8906" s="75">
        <v>569.02</v>
      </c>
      <c r="F8906" s="73" t="s">
        <v>17</v>
      </c>
    </row>
    <row r="8907" spans="1:6" ht="38.25" x14ac:dyDescent="0.25">
      <c r="A8907" s="73">
        <v>105185</v>
      </c>
      <c r="B8907" s="74" t="s">
        <v>8189</v>
      </c>
      <c r="C8907" s="73" t="s">
        <v>852</v>
      </c>
      <c r="D8907" s="75">
        <v>183.74</v>
      </c>
      <c r="E8907" s="75">
        <v>181.25</v>
      </c>
      <c r="F8907" s="73" t="s">
        <v>17</v>
      </c>
    </row>
    <row r="8908" spans="1:6" ht="38.25" x14ac:dyDescent="0.25">
      <c r="A8908" s="73">
        <v>105186</v>
      </c>
      <c r="B8908" s="74" t="s">
        <v>8190</v>
      </c>
      <c r="C8908" s="73" t="s">
        <v>852</v>
      </c>
      <c r="D8908" s="75">
        <v>136.44999999999999</v>
      </c>
      <c r="E8908" s="75">
        <v>134.31</v>
      </c>
      <c r="F8908" s="73" t="s">
        <v>17</v>
      </c>
    </row>
    <row r="8909" spans="1:6" ht="38.25" x14ac:dyDescent="0.25">
      <c r="A8909" s="73">
        <v>105187</v>
      </c>
      <c r="B8909" s="74" t="s">
        <v>8191</v>
      </c>
      <c r="C8909" s="73" t="s">
        <v>852</v>
      </c>
      <c r="D8909" s="75">
        <v>178.16</v>
      </c>
      <c r="E8909" s="75">
        <v>176.12</v>
      </c>
      <c r="F8909" s="73" t="s">
        <v>17</v>
      </c>
    </row>
    <row r="8910" spans="1:6" ht="38.25" x14ac:dyDescent="0.25">
      <c r="A8910" s="73">
        <v>105188</v>
      </c>
      <c r="B8910" s="74" t="s">
        <v>8192</v>
      </c>
      <c r="C8910" s="73" t="s">
        <v>852</v>
      </c>
      <c r="D8910" s="75">
        <v>130.93</v>
      </c>
      <c r="E8910" s="75">
        <v>129.24</v>
      </c>
      <c r="F8910" s="73" t="s">
        <v>17</v>
      </c>
    </row>
    <row r="8911" spans="1:6" ht="25.5" x14ac:dyDescent="0.25">
      <c r="A8911" s="73">
        <v>105403</v>
      </c>
      <c r="B8911" s="74" t="s">
        <v>8193</v>
      </c>
      <c r="C8911" s="73" t="s">
        <v>852</v>
      </c>
      <c r="D8911" s="75">
        <v>191.61</v>
      </c>
      <c r="E8911" s="75">
        <v>188.74</v>
      </c>
      <c r="F8911" s="73" t="s">
        <v>17</v>
      </c>
    </row>
    <row r="8912" spans="1:6" ht="25.5" x14ac:dyDescent="0.25">
      <c r="A8912" s="73">
        <v>105406</v>
      </c>
      <c r="B8912" s="74" t="s">
        <v>8194</v>
      </c>
      <c r="C8912" s="73" t="s">
        <v>852</v>
      </c>
      <c r="D8912" s="75">
        <v>204.16</v>
      </c>
      <c r="E8912" s="75">
        <v>195.46</v>
      </c>
      <c r="F8912" s="73" t="s">
        <v>17</v>
      </c>
    </row>
    <row r="8913" spans="1:6" x14ac:dyDescent="0.25">
      <c r="A8913" s="73">
        <v>105521</v>
      </c>
      <c r="B8913" s="74" t="s">
        <v>8195</v>
      </c>
      <c r="C8913" s="73" t="s">
        <v>852</v>
      </c>
      <c r="D8913" s="75">
        <v>4.01</v>
      </c>
      <c r="E8913" s="75">
        <v>3.88</v>
      </c>
      <c r="F8913" s="73" t="s">
        <v>17</v>
      </c>
    </row>
    <row r="8914" spans="1:6" ht="38.25" x14ac:dyDescent="0.25">
      <c r="A8914" s="73">
        <v>105597</v>
      </c>
      <c r="B8914" s="74" t="s">
        <v>8196</v>
      </c>
      <c r="C8914" s="73" t="s">
        <v>852</v>
      </c>
      <c r="D8914" s="75">
        <v>3.92</v>
      </c>
      <c r="E8914" s="75">
        <v>3.79</v>
      </c>
      <c r="F8914" s="73" t="s">
        <v>17</v>
      </c>
    </row>
    <row r="8915" spans="1:6" ht="38.25" x14ac:dyDescent="0.25">
      <c r="A8915" s="73">
        <v>105598</v>
      </c>
      <c r="B8915" s="74" t="s">
        <v>8197</v>
      </c>
      <c r="C8915" s="73" t="s">
        <v>852</v>
      </c>
      <c r="D8915" s="75">
        <v>1.95</v>
      </c>
      <c r="E8915" s="75">
        <v>1.89</v>
      </c>
      <c r="F8915" s="73" t="s">
        <v>17</v>
      </c>
    </row>
    <row r="8916" spans="1:6" ht="25.5" x14ac:dyDescent="0.25">
      <c r="A8916" s="73">
        <v>105805</v>
      </c>
      <c r="B8916" s="74" t="s">
        <v>36868</v>
      </c>
      <c r="C8916" s="73" t="s">
        <v>852</v>
      </c>
      <c r="D8916" s="75">
        <v>854.03</v>
      </c>
      <c r="E8916" s="75">
        <v>843.72</v>
      </c>
      <c r="F8916" s="73" t="s">
        <v>17</v>
      </c>
    </row>
    <row r="8917" spans="1:6" ht="25.5" x14ac:dyDescent="0.25">
      <c r="A8917" s="73">
        <v>105806</v>
      </c>
      <c r="B8917" s="74" t="s">
        <v>36869</v>
      </c>
      <c r="C8917" s="73" t="s">
        <v>852</v>
      </c>
      <c r="D8917" s="75">
        <v>533.32000000000005</v>
      </c>
      <c r="E8917" s="75">
        <v>525.54999999999995</v>
      </c>
      <c r="F8917" s="73" t="s">
        <v>17</v>
      </c>
    </row>
    <row r="8918" spans="1:6" ht="25.5" x14ac:dyDescent="0.25">
      <c r="A8918" s="73">
        <v>105807</v>
      </c>
      <c r="B8918" s="74" t="s">
        <v>36870</v>
      </c>
      <c r="C8918" s="73" t="s">
        <v>852</v>
      </c>
      <c r="D8918" s="75">
        <v>678.41</v>
      </c>
      <c r="E8918" s="75">
        <v>669.75</v>
      </c>
      <c r="F8918" s="73" t="s">
        <v>17</v>
      </c>
    </row>
    <row r="8919" spans="1:6" ht="25.5" x14ac:dyDescent="0.25">
      <c r="A8919" s="73">
        <v>105808</v>
      </c>
      <c r="B8919" s="74" t="s">
        <v>36871</v>
      </c>
      <c r="C8919" s="73" t="s">
        <v>852</v>
      </c>
      <c r="D8919" s="75">
        <v>437.87</v>
      </c>
      <c r="E8919" s="75">
        <v>431.12</v>
      </c>
      <c r="F8919" s="73" t="s">
        <v>17</v>
      </c>
    </row>
    <row r="8920" spans="1:6" ht="51" x14ac:dyDescent="0.25">
      <c r="A8920" s="73">
        <v>105813</v>
      </c>
      <c r="B8920" s="74" t="s">
        <v>31596</v>
      </c>
      <c r="C8920" s="73" t="s">
        <v>852</v>
      </c>
      <c r="D8920" s="75">
        <v>1009.41</v>
      </c>
      <c r="E8920" s="75">
        <v>991.45</v>
      </c>
      <c r="F8920" s="73" t="s">
        <v>17</v>
      </c>
    </row>
    <row r="8921" spans="1:6" ht="38.25" x14ac:dyDescent="0.25">
      <c r="A8921" s="73">
        <v>105816</v>
      </c>
      <c r="B8921" s="74" t="s">
        <v>31597</v>
      </c>
      <c r="C8921" s="73" t="s">
        <v>852</v>
      </c>
      <c r="D8921" s="75">
        <v>10.47</v>
      </c>
      <c r="E8921" s="75">
        <v>10.14</v>
      </c>
      <c r="F8921" s="73" t="s">
        <v>17</v>
      </c>
    </row>
    <row r="8922" spans="1:6" ht="51" x14ac:dyDescent="0.25">
      <c r="A8922" s="73">
        <v>105817</v>
      </c>
      <c r="B8922" s="74" t="s">
        <v>31598</v>
      </c>
      <c r="C8922" s="73" t="s">
        <v>852</v>
      </c>
      <c r="D8922" s="75">
        <v>4.8600000000000003</v>
      </c>
      <c r="E8922" s="75">
        <v>4.5199999999999996</v>
      </c>
      <c r="F8922" s="73" t="s">
        <v>17</v>
      </c>
    </row>
    <row r="8923" spans="1:6" ht="38.25" x14ac:dyDescent="0.25">
      <c r="A8923" s="73">
        <v>105818</v>
      </c>
      <c r="B8923" s="74" t="s">
        <v>31599</v>
      </c>
      <c r="C8923" s="73" t="s">
        <v>852</v>
      </c>
      <c r="D8923" s="75">
        <v>11.36</v>
      </c>
      <c r="E8923" s="75">
        <v>10.95</v>
      </c>
      <c r="F8923" s="73" t="s">
        <v>17</v>
      </c>
    </row>
    <row r="8924" spans="1:6" ht="38.25" x14ac:dyDescent="0.25">
      <c r="A8924" s="73">
        <v>105819</v>
      </c>
      <c r="B8924" s="74" t="s">
        <v>31600</v>
      </c>
      <c r="C8924" s="73" t="s">
        <v>852</v>
      </c>
      <c r="D8924" s="75">
        <v>5.75</v>
      </c>
      <c r="E8924" s="75">
        <v>5.33</v>
      </c>
      <c r="F8924" s="73" t="s">
        <v>17</v>
      </c>
    </row>
    <row r="8925" spans="1:6" ht="38.25" x14ac:dyDescent="0.25">
      <c r="A8925" s="73">
        <v>105820</v>
      </c>
      <c r="B8925" s="74" t="s">
        <v>31601</v>
      </c>
      <c r="C8925" s="73" t="s">
        <v>852</v>
      </c>
      <c r="D8925" s="75">
        <v>16.09</v>
      </c>
      <c r="E8925" s="75">
        <v>15.29</v>
      </c>
      <c r="F8925" s="73" t="s">
        <v>17</v>
      </c>
    </row>
    <row r="8926" spans="1:6" ht="51" x14ac:dyDescent="0.25">
      <c r="A8926" s="73">
        <v>105821</v>
      </c>
      <c r="B8926" s="74" t="s">
        <v>31602</v>
      </c>
      <c r="C8926" s="73" t="s">
        <v>852</v>
      </c>
      <c r="D8926" s="75">
        <v>10.48</v>
      </c>
      <c r="E8926" s="75">
        <v>9.67</v>
      </c>
      <c r="F8926" s="73" t="s">
        <v>17</v>
      </c>
    </row>
    <row r="8927" spans="1:6" ht="51" x14ac:dyDescent="0.25">
      <c r="A8927" s="73">
        <v>105822</v>
      </c>
      <c r="B8927" s="74" t="s">
        <v>31603</v>
      </c>
      <c r="C8927" s="73" t="s">
        <v>852</v>
      </c>
      <c r="D8927" s="75">
        <v>18.5</v>
      </c>
      <c r="E8927" s="75">
        <v>17.489999999999998</v>
      </c>
      <c r="F8927" s="73" t="s">
        <v>17</v>
      </c>
    </row>
    <row r="8928" spans="1:6" ht="51" x14ac:dyDescent="0.25">
      <c r="A8928" s="73">
        <v>105823</v>
      </c>
      <c r="B8928" s="74" t="s">
        <v>31604</v>
      </c>
      <c r="C8928" s="73" t="s">
        <v>852</v>
      </c>
      <c r="D8928" s="75">
        <v>12.85</v>
      </c>
      <c r="E8928" s="75">
        <v>11.83</v>
      </c>
      <c r="F8928" s="73" t="s">
        <v>17</v>
      </c>
    </row>
    <row r="8929" spans="1:6" ht="38.25" x14ac:dyDescent="0.25">
      <c r="A8929" s="73">
        <v>105824</v>
      </c>
      <c r="B8929" s="74" t="s">
        <v>31605</v>
      </c>
      <c r="C8929" s="73" t="s">
        <v>852</v>
      </c>
      <c r="D8929" s="75">
        <v>12.8</v>
      </c>
      <c r="E8929" s="75">
        <v>12.27</v>
      </c>
      <c r="F8929" s="73" t="s">
        <v>17</v>
      </c>
    </row>
    <row r="8930" spans="1:6" ht="51" x14ac:dyDescent="0.25">
      <c r="A8930" s="73">
        <v>105825</v>
      </c>
      <c r="B8930" s="74" t="s">
        <v>31606</v>
      </c>
      <c r="C8930" s="73" t="s">
        <v>852</v>
      </c>
      <c r="D8930" s="75">
        <v>7.15</v>
      </c>
      <c r="E8930" s="75">
        <v>6.61</v>
      </c>
      <c r="F8930" s="73" t="s">
        <v>17</v>
      </c>
    </row>
    <row r="8931" spans="1:6" ht="51" x14ac:dyDescent="0.25">
      <c r="A8931" s="73">
        <v>105826</v>
      </c>
      <c r="B8931" s="74" t="s">
        <v>31607</v>
      </c>
      <c r="C8931" s="73" t="s">
        <v>852</v>
      </c>
      <c r="D8931" s="75">
        <v>16.79</v>
      </c>
      <c r="E8931" s="75">
        <v>15.94</v>
      </c>
      <c r="F8931" s="73" t="s">
        <v>17</v>
      </c>
    </row>
    <row r="8932" spans="1:6" ht="51" x14ac:dyDescent="0.25">
      <c r="A8932" s="73">
        <v>105827</v>
      </c>
      <c r="B8932" s="74" t="s">
        <v>31608</v>
      </c>
      <c r="C8932" s="73" t="s">
        <v>852</v>
      </c>
      <c r="D8932" s="75">
        <v>11.14</v>
      </c>
      <c r="E8932" s="75">
        <v>10.28</v>
      </c>
      <c r="F8932" s="73" t="s">
        <v>17</v>
      </c>
    </row>
    <row r="8933" spans="1:6" ht="38.25" x14ac:dyDescent="0.25">
      <c r="A8933" s="73">
        <v>105828</v>
      </c>
      <c r="B8933" s="74" t="s">
        <v>31609</v>
      </c>
      <c r="C8933" s="73" t="s">
        <v>852</v>
      </c>
      <c r="D8933" s="75">
        <v>11.08</v>
      </c>
      <c r="E8933" s="75">
        <v>10.69</v>
      </c>
      <c r="F8933" s="73" t="s">
        <v>17</v>
      </c>
    </row>
    <row r="8934" spans="1:6" ht="38.25" x14ac:dyDescent="0.25">
      <c r="A8934" s="73">
        <v>105829</v>
      </c>
      <c r="B8934" s="74" t="s">
        <v>31610</v>
      </c>
      <c r="C8934" s="73" t="s">
        <v>852</v>
      </c>
      <c r="D8934" s="75">
        <v>5.43</v>
      </c>
      <c r="E8934" s="75">
        <v>5.03</v>
      </c>
      <c r="F8934" s="73" t="s">
        <v>17</v>
      </c>
    </row>
    <row r="8935" spans="1:6" ht="25.5" x14ac:dyDescent="0.25">
      <c r="A8935" s="73">
        <v>105945</v>
      </c>
      <c r="B8935" s="74" t="s">
        <v>31611</v>
      </c>
      <c r="C8935" s="73" t="s">
        <v>852</v>
      </c>
      <c r="D8935" s="75">
        <v>8.18</v>
      </c>
      <c r="E8935" s="75">
        <v>7.7</v>
      </c>
      <c r="F8935" s="73" t="s">
        <v>17</v>
      </c>
    </row>
    <row r="8936" spans="1:6" ht="38.25" x14ac:dyDescent="0.25">
      <c r="A8936" s="73">
        <v>106059</v>
      </c>
      <c r="B8936" s="74" t="s">
        <v>36872</v>
      </c>
      <c r="C8936" s="73" t="s">
        <v>852</v>
      </c>
      <c r="D8936" s="75">
        <v>231.95</v>
      </c>
      <c r="E8936" s="75">
        <v>228.7</v>
      </c>
      <c r="F8936" s="73" t="s">
        <v>17</v>
      </c>
    </row>
    <row r="8937" spans="1:6" ht="38.25" x14ac:dyDescent="0.25">
      <c r="A8937" s="73">
        <v>106060</v>
      </c>
      <c r="B8937" s="74" t="s">
        <v>36873</v>
      </c>
      <c r="C8937" s="73" t="s">
        <v>852</v>
      </c>
      <c r="D8937" s="75">
        <v>224.83</v>
      </c>
      <c r="E8937" s="75">
        <v>222.02</v>
      </c>
      <c r="F8937" s="73" t="s">
        <v>17</v>
      </c>
    </row>
    <row r="8938" spans="1:6" ht="25.5" x14ac:dyDescent="0.25">
      <c r="A8938" s="73">
        <v>106134</v>
      </c>
      <c r="B8938" s="74" t="s">
        <v>36874</v>
      </c>
      <c r="C8938" s="73" t="s">
        <v>852</v>
      </c>
      <c r="D8938" s="75">
        <v>9.06</v>
      </c>
      <c r="E8938" s="75">
        <v>8.8800000000000008</v>
      </c>
      <c r="F8938" s="73" t="s">
        <v>17</v>
      </c>
    </row>
    <row r="8939" spans="1:6" ht="25.5" x14ac:dyDescent="0.25">
      <c r="A8939" s="73">
        <v>106135</v>
      </c>
      <c r="B8939" s="74" t="s">
        <v>36875</v>
      </c>
      <c r="C8939" s="73" t="s">
        <v>852</v>
      </c>
      <c r="D8939" s="75">
        <v>6.78</v>
      </c>
      <c r="E8939" s="75">
        <v>6.67</v>
      </c>
      <c r="F8939" s="73" t="s">
        <v>17</v>
      </c>
    </row>
    <row r="8940" spans="1:6" ht="25.5" x14ac:dyDescent="0.25">
      <c r="A8940" s="73">
        <v>106136</v>
      </c>
      <c r="B8940" s="74" t="s">
        <v>36876</v>
      </c>
      <c r="C8940" s="73" t="s">
        <v>852</v>
      </c>
      <c r="D8940" s="75">
        <v>10.8</v>
      </c>
      <c r="E8940" s="75">
        <v>10.57</v>
      </c>
      <c r="F8940" s="73" t="s">
        <v>17</v>
      </c>
    </row>
    <row r="8941" spans="1:6" ht="38.25" x14ac:dyDescent="0.25">
      <c r="A8941" s="73">
        <v>106137</v>
      </c>
      <c r="B8941" s="74" t="s">
        <v>36877</v>
      </c>
      <c r="C8941" s="73" t="s">
        <v>852</v>
      </c>
      <c r="D8941" s="75">
        <v>9.23</v>
      </c>
      <c r="E8941" s="75">
        <v>9.0399999999999991</v>
      </c>
      <c r="F8941" s="73" t="s">
        <v>17</v>
      </c>
    </row>
    <row r="8942" spans="1:6" ht="25.5" x14ac:dyDescent="0.25">
      <c r="A8942" s="73">
        <v>106138</v>
      </c>
      <c r="B8942" s="74" t="s">
        <v>36878</v>
      </c>
      <c r="C8942" s="73" t="s">
        <v>852</v>
      </c>
      <c r="D8942" s="75">
        <v>7.95</v>
      </c>
      <c r="E8942" s="75">
        <v>7.8</v>
      </c>
      <c r="F8942" s="73" t="s">
        <v>17</v>
      </c>
    </row>
    <row r="8943" spans="1:6" x14ac:dyDescent="0.25">
      <c r="A8943" s="73">
        <v>106166</v>
      </c>
      <c r="B8943" s="74" t="s">
        <v>36879</v>
      </c>
      <c r="C8943" s="73" t="s">
        <v>852</v>
      </c>
      <c r="D8943" s="75">
        <v>1.35</v>
      </c>
      <c r="E8943" s="75">
        <v>1.26</v>
      </c>
      <c r="F8943" s="73" t="s">
        <v>17</v>
      </c>
    </row>
    <row r="8944" spans="1:6" x14ac:dyDescent="0.25">
      <c r="A8944" s="73">
        <v>106167</v>
      </c>
      <c r="B8944" s="74" t="s">
        <v>36880</v>
      </c>
      <c r="C8944" s="73" t="s">
        <v>852</v>
      </c>
      <c r="D8944" s="75">
        <v>0.06</v>
      </c>
      <c r="E8944" s="75">
        <v>0.05</v>
      </c>
      <c r="F8944" s="73" t="s">
        <v>17</v>
      </c>
    </row>
    <row r="8945" spans="1:6" x14ac:dyDescent="0.25">
      <c r="A8945" s="73">
        <v>106168</v>
      </c>
      <c r="B8945" s="74" t="s">
        <v>36881</v>
      </c>
      <c r="C8945" s="73" t="s">
        <v>852</v>
      </c>
      <c r="D8945" s="75">
        <v>0.61</v>
      </c>
      <c r="E8945" s="75">
        <v>0.56999999999999995</v>
      </c>
      <c r="F8945" s="73" t="s">
        <v>17</v>
      </c>
    </row>
    <row r="8946" spans="1:6" x14ac:dyDescent="0.25">
      <c r="A8946" s="73">
        <v>106170</v>
      </c>
      <c r="B8946" s="74" t="s">
        <v>36882</v>
      </c>
      <c r="C8946" s="73" t="s">
        <v>852</v>
      </c>
      <c r="D8946" s="75">
        <v>6.57</v>
      </c>
      <c r="E8946" s="75">
        <v>6.08</v>
      </c>
      <c r="F8946" s="73" t="s">
        <v>17</v>
      </c>
    </row>
    <row r="8947" spans="1:6" x14ac:dyDescent="0.25">
      <c r="A8947" s="73">
        <v>106171</v>
      </c>
      <c r="B8947" s="74" t="s">
        <v>36883</v>
      </c>
      <c r="C8947" s="73" t="s">
        <v>852</v>
      </c>
      <c r="D8947" s="75">
        <v>1.6</v>
      </c>
      <c r="E8947" s="75">
        <v>1.48</v>
      </c>
      <c r="F8947" s="73" t="s">
        <v>17</v>
      </c>
    </row>
    <row r="8948" spans="1:6" x14ac:dyDescent="0.25">
      <c r="A8948" s="73">
        <v>242</v>
      </c>
      <c r="B8948" s="74" t="s">
        <v>8198</v>
      </c>
      <c r="C8948" s="73" t="s">
        <v>19</v>
      </c>
      <c r="D8948" s="75">
        <v>19.739999999999998</v>
      </c>
      <c r="E8948" s="75">
        <v>17.649999999999999</v>
      </c>
      <c r="F8948" s="73" t="s">
        <v>17</v>
      </c>
    </row>
    <row r="8949" spans="1:6" x14ac:dyDescent="0.25">
      <c r="A8949" s="73">
        <v>244</v>
      </c>
      <c r="B8949" s="74" t="s">
        <v>8199</v>
      </c>
      <c r="C8949" s="73" t="s">
        <v>19</v>
      </c>
      <c r="D8949" s="75">
        <v>20.22</v>
      </c>
      <c r="E8949" s="75">
        <v>18.079999999999998</v>
      </c>
      <c r="F8949" s="73" t="s">
        <v>17</v>
      </c>
    </row>
    <row r="8950" spans="1:6" x14ac:dyDescent="0.25">
      <c r="A8950" s="73">
        <v>245</v>
      </c>
      <c r="B8950" s="74" t="s">
        <v>8200</v>
      </c>
      <c r="C8950" s="73" t="s">
        <v>19</v>
      </c>
      <c r="D8950" s="75">
        <v>32.08</v>
      </c>
      <c r="E8950" s="75">
        <v>28.68</v>
      </c>
      <c r="F8950" s="73" t="s">
        <v>17</v>
      </c>
    </row>
    <row r="8951" spans="1:6" x14ac:dyDescent="0.25">
      <c r="A8951" s="73">
        <v>246</v>
      </c>
      <c r="B8951" s="74" t="s">
        <v>8201</v>
      </c>
      <c r="C8951" s="73" t="s">
        <v>19</v>
      </c>
      <c r="D8951" s="75">
        <v>18.23</v>
      </c>
      <c r="E8951" s="75">
        <v>16.3</v>
      </c>
      <c r="F8951" s="73" t="s">
        <v>17</v>
      </c>
    </row>
    <row r="8952" spans="1:6" x14ac:dyDescent="0.25">
      <c r="A8952" s="73">
        <v>247</v>
      </c>
      <c r="B8952" s="74" t="s">
        <v>8202</v>
      </c>
      <c r="C8952" s="73" t="s">
        <v>19</v>
      </c>
      <c r="D8952" s="75">
        <v>18.23</v>
      </c>
      <c r="E8952" s="75">
        <v>16.3</v>
      </c>
      <c r="F8952" s="73" t="s">
        <v>17</v>
      </c>
    </row>
    <row r="8953" spans="1:6" x14ac:dyDescent="0.25">
      <c r="A8953" s="73">
        <v>248</v>
      </c>
      <c r="B8953" s="74" t="s">
        <v>8203</v>
      </c>
      <c r="C8953" s="73" t="s">
        <v>19</v>
      </c>
      <c r="D8953" s="75">
        <v>19.739999999999998</v>
      </c>
      <c r="E8953" s="75">
        <v>17.649999999999999</v>
      </c>
      <c r="F8953" s="73" t="s">
        <v>17</v>
      </c>
    </row>
    <row r="8954" spans="1:6" x14ac:dyDescent="0.25">
      <c r="A8954" s="73">
        <v>251</v>
      </c>
      <c r="B8954" s="74" t="s">
        <v>8204</v>
      </c>
      <c r="C8954" s="73" t="s">
        <v>19</v>
      </c>
      <c r="D8954" s="75">
        <v>18.23</v>
      </c>
      <c r="E8954" s="75">
        <v>16.3</v>
      </c>
      <c r="F8954" s="73" t="s">
        <v>17</v>
      </c>
    </row>
    <row r="8955" spans="1:6" x14ac:dyDescent="0.25">
      <c r="A8955" s="73">
        <v>252</v>
      </c>
      <c r="B8955" s="74" t="s">
        <v>8205</v>
      </c>
      <c r="C8955" s="73" t="s">
        <v>19</v>
      </c>
      <c r="D8955" s="75">
        <v>18.23</v>
      </c>
      <c r="E8955" s="75">
        <v>16.3</v>
      </c>
      <c r="F8955" s="73" t="s">
        <v>17</v>
      </c>
    </row>
    <row r="8956" spans="1:6" x14ac:dyDescent="0.25">
      <c r="A8956" s="73">
        <v>253</v>
      </c>
      <c r="B8956" s="74" t="s">
        <v>8206</v>
      </c>
      <c r="C8956" s="73" t="s">
        <v>19</v>
      </c>
      <c r="D8956" s="75">
        <v>25.01</v>
      </c>
      <c r="E8956" s="75">
        <v>22.36</v>
      </c>
      <c r="F8956" s="73" t="s">
        <v>17</v>
      </c>
    </row>
    <row r="8957" spans="1:6" x14ac:dyDescent="0.25">
      <c r="A8957" s="73">
        <v>378</v>
      </c>
      <c r="B8957" s="74" t="s">
        <v>8207</v>
      </c>
      <c r="C8957" s="73" t="s">
        <v>19</v>
      </c>
      <c r="D8957" s="75">
        <v>24.12</v>
      </c>
      <c r="E8957" s="75">
        <v>21.57</v>
      </c>
      <c r="F8957" s="73" t="s">
        <v>17</v>
      </c>
    </row>
    <row r="8958" spans="1:6" x14ac:dyDescent="0.25">
      <c r="A8958" s="73">
        <v>532</v>
      </c>
      <c r="B8958" s="74" t="s">
        <v>8208</v>
      </c>
      <c r="C8958" s="73" t="s">
        <v>19</v>
      </c>
      <c r="D8958" s="75">
        <v>37.520000000000003</v>
      </c>
      <c r="E8958" s="75">
        <v>33.549999999999997</v>
      </c>
      <c r="F8958" s="73" t="s">
        <v>17</v>
      </c>
    </row>
    <row r="8959" spans="1:6" x14ac:dyDescent="0.25">
      <c r="A8959" s="73">
        <v>647</v>
      </c>
      <c r="B8959" s="74" t="s">
        <v>8209</v>
      </c>
      <c r="C8959" s="73" t="s">
        <v>19</v>
      </c>
      <c r="D8959" s="75">
        <v>21.91</v>
      </c>
      <c r="E8959" s="75">
        <v>19.59</v>
      </c>
      <c r="F8959" s="73" t="s">
        <v>17</v>
      </c>
    </row>
    <row r="8960" spans="1:6" x14ac:dyDescent="0.25">
      <c r="A8960" s="73">
        <v>1213</v>
      </c>
      <c r="B8960" s="74" t="s">
        <v>8210</v>
      </c>
      <c r="C8960" s="73" t="s">
        <v>19</v>
      </c>
      <c r="D8960" s="75">
        <v>24.12</v>
      </c>
      <c r="E8960" s="75">
        <v>21.57</v>
      </c>
      <c r="F8960" s="73" t="s">
        <v>17</v>
      </c>
    </row>
    <row r="8961" spans="1:6" x14ac:dyDescent="0.25">
      <c r="A8961" s="73">
        <v>1214</v>
      </c>
      <c r="B8961" s="74" t="s">
        <v>8211</v>
      </c>
      <c r="C8961" s="73" t="s">
        <v>19</v>
      </c>
      <c r="D8961" s="75">
        <v>27.96</v>
      </c>
      <c r="E8961" s="75">
        <v>25</v>
      </c>
      <c r="F8961" s="73" t="s">
        <v>17</v>
      </c>
    </row>
    <row r="8962" spans="1:6" x14ac:dyDescent="0.25">
      <c r="A8962" s="73">
        <v>2350</v>
      </c>
      <c r="B8962" s="74" t="s">
        <v>8212</v>
      </c>
      <c r="C8962" s="73" t="s">
        <v>19</v>
      </c>
      <c r="D8962" s="75">
        <v>20.61</v>
      </c>
      <c r="E8962" s="75">
        <v>18.43</v>
      </c>
      <c r="F8962" s="73" t="s">
        <v>17</v>
      </c>
    </row>
    <row r="8963" spans="1:6" x14ac:dyDescent="0.25">
      <c r="A8963" s="73">
        <v>2358</v>
      </c>
      <c r="B8963" s="74" t="s">
        <v>8213</v>
      </c>
      <c r="C8963" s="73" t="s">
        <v>19</v>
      </c>
      <c r="D8963" s="75">
        <v>45.69</v>
      </c>
      <c r="E8963" s="75">
        <v>40.85</v>
      </c>
      <c r="F8963" s="73" t="s">
        <v>17</v>
      </c>
    </row>
    <row r="8964" spans="1:6" x14ac:dyDescent="0.25">
      <c r="A8964" s="73">
        <v>2436</v>
      </c>
      <c r="B8964" s="74" t="s">
        <v>8214</v>
      </c>
      <c r="C8964" s="73" t="s">
        <v>19</v>
      </c>
      <c r="D8964" s="75">
        <v>24.12</v>
      </c>
      <c r="E8964" s="75">
        <v>21.57</v>
      </c>
      <c r="F8964" s="73" t="s">
        <v>17</v>
      </c>
    </row>
    <row r="8965" spans="1:6" x14ac:dyDescent="0.25">
      <c r="A8965" s="73">
        <v>2437</v>
      </c>
      <c r="B8965" s="74" t="s">
        <v>8215</v>
      </c>
      <c r="C8965" s="73" t="s">
        <v>19</v>
      </c>
      <c r="D8965" s="75">
        <v>27.98</v>
      </c>
      <c r="E8965" s="75">
        <v>25.02</v>
      </c>
      <c r="F8965" s="73" t="s">
        <v>17</v>
      </c>
    </row>
    <row r="8966" spans="1:6" x14ac:dyDescent="0.25">
      <c r="A8966" s="73">
        <v>2438</v>
      </c>
      <c r="B8966" s="74" t="s">
        <v>8216</v>
      </c>
      <c r="C8966" s="73" t="s">
        <v>19</v>
      </c>
      <c r="D8966" s="75">
        <v>37.69</v>
      </c>
      <c r="E8966" s="75">
        <v>33.700000000000003</v>
      </c>
      <c r="F8966" s="73" t="s">
        <v>17</v>
      </c>
    </row>
    <row r="8967" spans="1:6" x14ac:dyDescent="0.25">
      <c r="A8967" s="73">
        <v>2696</v>
      </c>
      <c r="B8967" s="74" t="s">
        <v>8217</v>
      </c>
      <c r="C8967" s="73" t="s">
        <v>19</v>
      </c>
      <c r="D8967" s="75">
        <v>24.12</v>
      </c>
      <c r="E8967" s="75">
        <v>21.57</v>
      </c>
      <c r="F8967" s="73" t="s">
        <v>17</v>
      </c>
    </row>
    <row r="8968" spans="1:6" x14ac:dyDescent="0.25">
      <c r="A8968" s="73">
        <v>2701</v>
      </c>
      <c r="B8968" s="74" t="s">
        <v>8218</v>
      </c>
      <c r="C8968" s="73" t="s">
        <v>19</v>
      </c>
      <c r="D8968" s="75">
        <v>20.63</v>
      </c>
      <c r="E8968" s="75">
        <v>18.45</v>
      </c>
      <c r="F8968" s="73" t="s">
        <v>17</v>
      </c>
    </row>
    <row r="8969" spans="1:6" x14ac:dyDescent="0.25">
      <c r="A8969" s="73">
        <v>2706</v>
      </c>
      <c r="B8969" s="74" t="s">
        <v>8219</v>
      </c>
      <c r="C8969" s="73" t="s">
        <v>19</v>
      </c>
      <c r="D8969" s="75">
        <v>127.14</v>
      </c>
      <c r="E8969" s="75">
        <v>113.68</v>
      </c>
      <c r="F8969" s="73" t="s">
        <v>17</v>
      </c>
    </row>
    <row r="8970" spans="1:6" x14ac:dyDescent="0.25">
      <c r="A8970" s="73">
        <v>2707</v>
      </c>
      <c r="B8970" s="74" t="s">
        <v>8220</v>
      </c>
      <c r="C8970" s="73" t="s">
        <v>19</v>
      </c>
      <c r="D8970" s="75">
        <v>131.52000000000001</v>
      </c>
      <c r="E8970" s="75">
        <v>117.59</v>
      </c>
      <c r="F8970" s="73" t="s">
        <v>17</v>
      </c>
    </row>
    <row r="8971" spans="1:6" x14ac:dyDescent="0.25">
      <c r="A8971" s="73">
        <v>2708</v>
      </c>
      <c r="B8971" s="74" t="s">
        <v>8221</v>
      </c>
      <c r="C8971" s="73" t="s">
        <v>19</v>
      </c>
      <c r="D8971" s="75">
        <v>164.52</v>
      </c>
      <c r="E8971" s="75">
        <v>147.09</v>
      </c>
      <c r="F8971" s="73" t="s">
        <v>17</v>
      </c>
    </row>
    <row r="8972" spans="1:6" ht="25.5" x14ac:dyDescent="0.25">
      <c r="A8972" s="73">
        <v>3346</v>
      </c>
      <c r="B8972" s="74" t="s">
        <v>8222</v>
      </c>
      <c r="C8972" s="73" t="s">
        <v>19</v>
      </c>
      <c r="D8972" s="75">
        <v>22.48</v>
      </c>
      <c r="E8972" s="75">
        <v>22.48</v>
      </c>
      <c r="F8972" s="73" t="s">
        <v>17</v>
      </c>
    </row>
    <row r="8973" spans="1:6" ht="25.5" x14ac:dyDescent="0.25">
      <c r="A8973" s="73">
        <v>3348</v>
      </c>
      <c r="B8973" s="74" t="s">
        <v>8223</v>
      </c>
      <c r="C8973" s="73" t="s">
        <v>19</v>
      </c>
      <c r="D8973" s="75">
        <v>26.89</v>
      </c>
      <c r="E8973" s="75">
        <v>26.89</v>
      </c>
      <c r="F8973" s="73" t="s">
        <v>17</v>
      </c>
    </row>
    <row r="8974" spans="1:6" x14ac:dyDescent="0.25">
      <c r="A8974" s="73">
        <v>4058</v>
      </c>
      <c r="B8974" s="74" t="s">
        <v>8224</v>
      </c>
      <c r="C8974" s="73" t="s">
        <v>19</v>
      </c>
      <c r="D8974" s="75">
        <v>34.549999999999997</v>
      </c>
      <c r="E8974" s="75">
        <v>30.89</v>
      </c>
      <c r="F8974" s="73" t="s">
        <v>17</v>
      </c>
    </row>
    <row r="8975" spans="1:6" x14ac:dyDescent="0.25">
      <c r="A8975" s="73">
        <v>4069</v>
      </c>
      <c r="B8975" s="74" t="s">
        <v>8225</v>
      </c>
      <c r="C8975" s="73" t="s">
        <v>19</v>
      </c>
      <c r="D8975" s="75">
        <v>106.35</v>
      </c>
      <c r="E8975" s="75">
        <v>95.09</v>
      </c>
      <c r="F8975" s="73" t="s">
        <v>17</v>
      </c>
    </row>
    <row r="8976" spans="1:6" x14ac:dyDescent="0.25">
      <c r="A8976" s="73">
        <v>4083</v>
      </c>
      <c r="B8976" s="74" t="s">
        <v>8226</v>
      </c>
      <c r="C8976" s="73" t="s">
        <v>19</v>
      </c>
      <c r="D8976" s="75">
        <v>65.209999999999994</v>
      </c>
      <c r="E8976" s="75">
        <v>58.3</v>
      </c>
      <c r="F8976" s="73" t="s">
        <v>17</v>
      </c>
    </row>
    <row r="8977" spans="1:6" x14ac:dyDescent="0.25">
      <c r="A8977" s="73">
        <v>4093</v>
      </c>
      <c r="B8977" s="74" t="s">
        <v>8227</v>
      </c>
      <c r="C8977" s="73" t="s">
        <v>19</v>
      </c>
      <c r="D8977" s="75">
        <v>28.11</v>
      </c>
      <c r="E8977" s="75">
        <v>25.13</v>
      </c>
      <c r="F8977" s="73" t="s">
        <v>17</v>
      </c>
    </row>
    <row r="8978" spans="1:6" x14ac:dyDescent="0.25">
      <c r="A8978" s="73">
        <v>4094</v>
      </c>
      <c r="B8978" s="74" t="s">
        <v>8228</v>
      </c>
      <c r="C8978" s="73" t="s">
        <v>19</v>
      </c>
      <c r="D8978" s="75">
        <v>34.96</v>
      </c>
      <c r="E8978" s="75">
        <v>31.26</v>
      </c>
      <c r="F8978" s="73" t="s">
        <v>17</v>
      </c>
    </row>
    <row r="8979" spans="1:6" x14ac:dyDescent="0.25">
      <c r="A8979" s="73">
        <v>4095</v>
      </c>
      <c r="B8979" s="74" t="s">
        <v>8229</v>
      </c>
      <c r="C8979" s="73" t="s">
        <v>19</v>
      </c>
      <c r="D8979" s="75">
        <v>24.67</v>
      </c>
      <c r="E8979" s="75">
        <v>22.05</v>
      </c>
      <c r="F8979" s="73" t="s">
        <v>17</v>
      </c>
    </row>
    <row r="8980" spans="1:6" x14ac:dyDescent="0.25">
      <c r="A8980" s="73">
        <v>4096</v>
      </c>
      <c r="B8980" s="74" t="s">
        <v>8230</v>
      </c>
      <c r="C8980" s="73" t="s">
        <v>19</v>
      </c>
      <c r="D8980" s="75">
        <v>31.52</v>
      </c>
      <c r="E8980" s="75">
        <v>28.18</v>
      </c>
      <c r="F8980" s="73" t="s">
        <v>17</v>
      </c>
    </row>
    <row r="8981" spans="1:6" x14ac:dyDescent="0.25">
      <c r="A8981" s="73">
        <v>4230</v>
      </c>
      <c r="B8981" s="74" t="s">
        <v>8231</v>
      </c>
      <c r="C8981" s="73" t="s">
        <v>19</v>
      </c>
      <c r="D8981" s="75">
        <v>32.43</v>
      </c>
      <c r="E8981" s="75">
        <v>28.99</v>
      </c>
      <c r="F8981" s="73" t="s">
        <v>17</v>
      </c>
    </row>
    <row r="8982" spans="1:6" x14ac:dyDescent="0.25">
      <c r="A8982" s="73">
        <v>4233</v>
      </c>
      <c r="B8982" s="74" t="s">
        <v>8232</v>
      </c>
      <c r="C8982" s="73" t="s">
        <v>19</v>
      </c>
      <c r="D8982" s="75">
        <v>37.369999999999997</v>
      </c>
      <c r="E8982" s="75">
        <v>33.409999999999997</v>
      </c>
      <c r="F8982" s="73" t="s">
        <v>17</v>
      </c>
    </row>
    <row r="8983" spans="1:6" x14ac:dyDescent="0.25">
      <c r="A8983" s="73">
        <v>4234</v>
      </c>
      <c r="B8983" s="74" t="s">
        <v>8233</v>
      </c>
      <c r="C8983" s="73" t="s">
        <v>19</v>
      </c>
      <c r="D8983" s="75">
        <v>35.42</v>
      </c>
      <c r="E8983" s="75">
        <v>31.67</v>
      </c>
      <c r="F8983" s="73" t="s">
        <v>17</v>
      </c>
    </row>
    <row r="8984" spans="1:6" x14ac:dyDescent="0.25">
      <c r="A8984" s="73">
        <v>4235</v>
      </c>
      <c r="B8984" s="74" t="s">
        <v>8234</v>
      </c>
      <c r="C8984" s="73" t="s">
        <v>19</v>
      </c>
      <c r="D8984" s="75">
        <v>28.2</v>
      </c>
      <c r="E8984" s="75">
        <v>25.21</v>
      </c>
      <c r="F8984" s="73" t="s">
        <v>17</v>
      </c>
    </row>
    <row r="8985" spans="1:6" x14ac:dyDescent="0.25">
      <c r="A8985" s="73">
        <v>4238</v>
      </c>
      <c r="B8985" s="74" t="s">
        <v>8235</v>
      </c>
      <c r="C8985" s="73" t="s">
        <v>19</v>
      </c>
      <c r="D8985" s="75">
        <v>21.05</v>
      </c>
      <c r="E8985" s="75">
        <v>18.82</v>
      </c>
      <c r="F8985" s="73" t="s">
        <v>17</v>
      </c>
    </row>
    <row r="8986" spans="1:6" x14ac:dyDescent="0.25">
      <c r="A8986" s="73">
        <v>4239</v>
      </c>
      <c r="B8986" s="74" t="s">
        <v>8236</v>
      </c>
      <c r="C8986" s="73" t="s">
        <v>19</v>
      </c>
      <c r="D8986" s="75">
        <v>37.369999999999997</v>
      </c>
      <c r="E8986" s="75">
        <v>33.409999999999997</v>
      </c>
      <c r="F8986" s="73" t="s">
        <v>17</v>
      </c>
    </row>
    <row r="8987" spans="1:6" x14ac:dyDescent="0.25">
      <c r="A8987" s="73">
        <v>4240</v>
      </c>
      <c r="B8987" s="74" t="s">
        <v>8237</v>
      </c>
      <c r="C8987" s="73" t="s">
        <v>19</v>
      </c>
      <c r="D8987" s="75">
        <v>37.369999999999997</v>
      </c>
      <c r="E8987" s="75">
        <v>33.409999999999997</v>
      </c>
      <c r="F8987" s="73" t="s">
        <v>17</v>
      </c>
    </row>
    <row r="8988" spans="1:6" x14ac:dyDescent="0.25">
      <c r="A8988" s="73">
        <v>4243</v>
      </c>
      <c r="B8988" s="74" t="s">
        <v>8238</v>
      </c>
      <c r="C8988" s="73" t="s">
        <v>19</v>
      </c>
      <c r="D8988" s="75">
        <v>28</v>
      </c>
      <c r="E8988" s="75">
        <v>25.04</v>
      </c>
      <c r="F8988" s="73" t="s">
        <v>17</v>
      </c>
    </row>
    <row r="8989" spans="1:6" x14ac:dyDescent="0.25">
      <c r="A8989" s="73">
        <v>4244</v>
      </c>
      <c r="B8989" s="74" t="s">
        <v>8239</v>
      </c>
      <c r="C8989" s="73" t="s">
        <v>19</v>
      </c>
      <c r="D8989" s="75">
        <v>21.61</v>
      </c>
      <c r="E8989" s="75">
        <v>19.32</v>
      </c>
      <c r="F8989" s="73" t="s">
        <v>17</v>
      </c>
    </row>
    <row r="8990" spans="1:6" x14ac:dyDescent="0.25">
      <c r="A8990" s="73">
        <v>4248</v>
      </c>
      <c r="B8990" s="74" t="s">
        <v>8240</v>
      </c>
      <c r="C8990" s="73" t="s">
        <v>19</v>
      </c>
      <c r="D8990" s="75">
        <v>28</v>
      </c>
      <c r="E8990" s="75">
        <v>25.04</v>
      </c>
      <c r="F8990" s="73" t="s">
        <v>17</v>
      </c>
    </row>
    <row r="8991" spans="1:6" x14ac:dyDescent="0.25">
      <c r="A8991" s="73">
        <v>4250</v>
      </c>
      <c r="B8991" s="74" t="s">
        <v>8241</v>
      </c>
      <c r="C8991" s="73" t="s">
        <v>19</v>
      </c>
      <c r="D8991" s="75">
        <v>22.52</v>
      </c>
      <c r="E8991" s="75">
        <v>20.13</v>
      </c>
      <c r="F8991" s="73" t="s">
        <v>17</v>
      </c>
    </row>
    <row r="8992" spans="1:6" x14ac:dyDescent="0.25">
      <c r="A8992" s="73">
        <v>4251</v>
      </c>
      <c r="B8992" s="74" t="s">
        <v>8242</v>
      </c>
      <c r="C8992" s="73" t="s">
        <v>19</v>
      </c>
      <c r="D8992" s="75">
        <v>25.23</v>
      </c>
      <c r="E8992" s="75">
        <v>22.56</v>
      </c>
      <c r="F8992" s="73" t="s">
        <v>17</v>
      </c>
    </row>
    <row r="8993" spans="1:6" x14ac:dyDescent="0.25">
      <c r="A8993" s="73">
        <v>4252</v>
      </c>
      <c r="B8993" s="74" t="s">
        <v>8243</v>
      </c>
      <c r="C8993" s="73" t="s">
        <v>19</v>
      </c>
      <c r="D8993" s="75">
        <v>25.12</v>
      </c>
      <c r="E8993" s="75">
        <v>22.46</v>
      </c>
      <c r="F8993" s="73" t="s">
        <v>17</v>
      </c>
    </row>
    <row r="8994" spans="1:6" x14ac:dyDescent="0.25">
      <c r="A8994" s="73">
        <v>4253</v>
      </c>
      <c r="B8994" s="74" t="s">
        <v>8244</v>
      </c>
      <c r="C8994" s="73" t="s">
        <v>19</v>
      </c>
      <c r="D8994" s="75">
        <v>22.82</v>
      </c>
      <c r="E8994" s="75">
        <v>20.41</v>
      </c>
      <c r="F8994" s="73" t="s">
        <v>17</v>
      </c>
    </row>
    <row r="8995" spans="1:6" x14ac:dyDescent="0.25">
      <c r="A8995" s="73">
        <v>4254</v>
      </c>
      <c r="B8995" s="74" t="s">
        <v>8245</v>
      </c>
      <c r="C8995" s="73" t="s">
        <v>19</v>
      </c>
      <c r="D8995" s="75">
        <v>33.880000000000003</v>
      </c>
      <c r="E8995" s="75">
        <v>30.29</v>
      </c>
      <c r="F8995" s="73" t="s">
        <v>17</v>
      </c>
    </row>
    <row r="8996" spans="1:6" x14ac:dyDescent="0.25">
      <c r="A8996" s="73">
        <v>4257</v>
      </c>
      <c r="B8996" s="74" t="s">
        <v>8246</v>
      </c>
      <c r="C8996" s="73" t="s">
        <v>19</v>
      </c>
      <c r="D8996" s="75">
        <v>22.41</v>
      </c>
      <c r="E8996" s="75">
        <v>20.04</v>
      </c>
      <c r="F8996" s="73" t="s">
        <v>17</v>
      </c>
    </row>
    <row r="8997" spans="1:6" x14ac:dyDescent="0.25">
      <c r="A8997" s="73">
        <v>4750</v>
      </c>
      <c r="B8997" s="74" t="s">
        <v>8247</v>
      </c>
      <c r="C8997" s="73" t="s">
        <v>19</v>
      </c>
      <c r="D8997" s="75">
        <v>24.12</v>
      </c>
      <c r="E8997" s="75">
        <v>21.57</v>
      </c>
      <c r="F8997" s="73" t="s">
        <v>17</v>
      </c>
    </row>
    <row r="8998" spans="1:6" x14ac:dyDescent="0.25">
      <c r="A8998" s="73">
        <v>4751</v>
      </c>
      <c r="B8998" s="74" t="s">
        <v>8248</v>
      </c>
      <c r="C8998" s="73" t="s">
        <v>19</v>
      </c>
      <c r="D8998" s="75">
        <v>24.12</v>
      </c>
      <c r="E8998" s="75">
        <v>21.57</v>
      </c>
      <c r="F8998" s="73" t="s">
        <v>17</v>
      </c>
    </row>
    <row r="8999" spans="1:6" x14ac:dyDescent="0.25">
      <c r="A8999" s="73">
        <v>4752</v>
      </c>
      <c r="B8999" s="74" t="s">
        <v>8249</v>
      </c>
      <c r="C8999" s="73" t="s">
        <v>19</v>
      </c>
      <c r="D8999" s="75">
        <v>22.82</v>
      </c>
      <c r="E8999" s="75">
        <v>20.41</v>
      </c>
      <c r="F8999" s="73" t="s">
        <v>17</v>
      </c>
    </row>
    <row r="9000" spans="1:6" x14ac:dyDescent="0.25">
      <c r="A9000" s="73">
        <v>4755</v>
      </c>
      <c r="B9000" s="74" t="s">
        <v>8250</v>
      </c>
      <c r="C9000" s="73" t="s">
        <v>19</v>
      </c>
      <c r="D9000" s="75">
        <v>25.55</v>
      </c>
      <c r="E9000" s="75">
        <v>22.85</v>
      </c>
      <c r="F9000" s="73" t="s">
        <v>17</v>
      </c>
    </row>
    <row r="9001" spans="1:6" x14ac:dyDescent="0.25">
      <c r="A9001" s="73">
        <v>4759</v>
      </c>
      <c r="B9001" s="74" t="s">
        <v>8251</v>
      </c>
      <c r="C9001" s="73" t="s">
        <v>19</v>
      </c>
      <c r="D9001" s="75">
        <v>17.21</v>
      </c>
      <c r="E9001" s="75">
        <v>15.39</v>
      </c>
      <c r="F9001" s="73" t="s">
        <v>17</v>
      </c>
    </row>
    <row r="9002" spans="1:6" x14ac:dyDescent="0.25">
      <c r="A9002" s="73">
        <v>4760</v>
      </c>
      <c r="B9002" s="74" t="s">
        <v>8252</v>
      </c>
      <c r="C9002" s="73" t="s">
        <v>19</v>
      </c>
      <c r="D9002" s="75">
        <v>26.14</v>
      </c>
      <c r="E9002" s="75">
        <v>23.37</v>
      </c>
      <c r="F9002" s="73" t="s">
        <v>17</v>
      </c>
    </row>
    <row r="9003" spans="1:6" x14ac:dyDescent="0.25">
      <c r="A9003" s="73">
        <v>4783</v>
      </c>
      <c r="B9003" s="74" t="s">
        <v>8253</v>
      </c>
      <c r="C9003" s="73" t="s">
        <v>19</v>
      </c>
      <c r="D9003" s="75">
        <v>24.12</v>
      </c>
      <c r="E9003" s="75">
        <v>21.57</v>
      </c>
      <c r="F9003" s="73" t="s">
        <v>17</v>
      </c>
    </row>
    <row r="9004" spans="1:6" x14ac:dyDescent="0.25">
      <c r="A9004" s="73">
        <v>4785</v>
      </c>
      <c r="B9004" s="74" t="s">
        <v>8254</v>
      </c>
      <c r="C9004" s="73" t="s">
        <v>19</v>
      </c>
      <c r="D9004" s="75">
        <v>24.12</v>
      </c>
      <c r="E9004" s="75">
        <v>21.57</v>
      </c>
      <c r="F9004" s="73" t="s">
        <v>17</v>
      </c>
    </row>
    <row r="9005" spans="1:6" ht="38.25" x14ac:dyDescent="0.25">
      <c r="A9005" s="73">
        <v>5089</v>
      </c>
      <c r="B9005" s="74" t="s">
        <v>8255</v>
      </c>
      <c r="C9005" s="73" t="s">
        <v>19</v>
      </c>
      <c r="D9005" s="75">
        <v>39.49</v>
      </c>
      <c r="E9005" s="75">
        <v>39.49</v>
      </c>
      <c r="F9005" s="73" t="s">
        <v>17</v>
      </c>
    </row>
    <row r="9006" spans="1:6" ht="25.5" x14ac:dyDescent="0.25">
      <c r="A9006" s="73">
        <v>5627</v>
      </c>
      <c r="B9006" s="74" t="s">
        <v>8256</v>
      </c>
      <c r="C9006" s="73" t="s">
        <v>19</v>
      </c>
      <c r="D9006" s="75">
        <v>44.38</v>
      </c>
      <c r="E9006" s="75">
        <v>44.38</v>
      </c>
      <c r="F9006" s="73" t="s">
        <v>17</v>
      </c>
    </row>
    <row r="9007" spans="1:6" ht="25.5" x14ac:dyDescent="0.25">
      <c r="A9007" s="73">
        <v>5628</v>
      </c>
      <c r="B9007" s="74" t="s">
        <v>8257</v>
      </c>
      <c r="C9007" s="73" t="s">
        <v>19</v>
      </c>
      <c r="D9007" s="75">
        <v>11.72</v>
      </c>
      <c r="E9007" s="75">
        <v>11.72</v>
      </c>
      <c r="F9007" s="73" t="s">
        <v>17</v>
      </c>
    </row>
    <row r="9008" spans="1:6" ht="25.5" x14ac:dyDescent="0.25">
      <c r="A9008" s="73">
        <v>5629</v>
      </c>
      <c r="B9008" s="74" t="s">
        <v>8258</v>
      </c>
      <c r="C9008" s="73" t="s">
        <v>19</v>
      </c>
      <c r="D9008" s="75">
        <v>55.47</v>
      </c>
      <c r="E9008" s="75">
        <v>55.47</v>
      </c>
      <c r="F9008" s="73" t="s">
        <v>17</v>
      </c>
    </row>
    <row r="9009" spans="1:6" ht="38.25" x14ac:dyDescent="0.25">
      <c r="A9009" s="73">
        <v>5630</v>
      </c>
      <c r="B9009" s="74" t="s">
        <v>8259</v>
      </c>
      <c r="C9009" s="73" t="s">
        <v>19</v>
      </c>
      <c r="D9009" s="75">
        <v>62.68</v>
      </c>
      <c r="E9009" s="75">
        <v>62.68</v>
      </c>
      <c r="F9009" s="73" t="s">
        <v>17</v>
      </c>
    </row>
    <row r="9010" spans="1:6" ht="25.5" x14ac:dyDescent="0.25">
      <c r="A9010" s="73">
        <v>5658</v>
      </c>
      <c r="B9010" s="74" t="s">
        <v>8260</v>
      </c>
      <c r="C9010" s="73" t="s">
        <v>19</v>
      </c>
      <c r="D9010" s="75">
        <v>2.23</v>
      </c>
      <c r="E9010" s="75">
        <v>2.23</v>
      </c>
      <c r="F9010" s="73" t="s">
        <v>17</v>
      </c>
    </row>
    <row r="9011" spans="1:6" ht="51" x14ac:dyDescent="0.25">
      <c r="A9011" s="73">
        <v>5664</v>
      </c>
      <c r="B9011" s="74" t="s">
        <v>8261</v>
      </c>
      <c r="C9011" s="73" t="s">
        <v>19</v>
      </c>
      <c r="D9011" s="75">
        <v>34.1</v>
      </c>
      <c r="E9011" s="75">
        <v>34.1</v>
      </c>
      <c r="F9011" s="73" t="s">
        <v>17</v>
      </c>
    </row>
    <row r="9012" spans="1:6" ht="51" x14ac:dyDescent="0.25">
      <c r="A9012" s="73">
        <v>5667</v>
      </c>
      <c r="B9012" s="74" t="s">
        <v>8262</v>
      </c>
      <c r="C9012" s="73" t="s">
        <v>19</v>
      </c>
      <c r="D9012" s="75">
        <v>30.33</v>
      </c>
      <c r="E9012" s="75">
        <v>30.33</v>
      </c>
      <c r="F9012" s="73" t="s">
        <v>17</v>
      </c>
    </row>
    <row r="9013" spans="1:6" ht="51" x14ac:dyDescent="0.25">
      <c r="A9013" s="73">
        <v>5668</v>
      </c>
      <c r="B9013" s="74" t="s">
        <v>8263</v>
      </c>
      <c r="C9013" s="73" t="s">
        <v>19</v>
      </c>
      <c r="D9013" s="75">
        <v>44.58</v>
      </c>
      <c r="E9013" s="75">
        <v>44.58</v>
      </c>
      <c r="F9013" s="73" t="s">
        <v>17</v>
      </c>
    </row>
    <row r="9014" spans="1:6" ht="38.25" x14ac:dyDescent="0.25">
      <c r="A9014" s="73">
        <v>5674</v>
      </c>
      <c r="B9014" s="74" t="s">
        <v>8264</v>
      </c>
      <c r="C9014" s="73" t="s">
        <v>19</v>
      </c>
      <c r="D9014" s="75">
        <v>37.979999999999997</v>
      </c>
      <c r="E9014" s="75">
        <v>37.979999999999997</v>
      </c>
      <c r="F9014" s="73" t="s">
        <v>17</v>
      </c>
    </row>
    <row r="9015" spans="1:6" ht="38.25" x14ac:dyDescent="0.25">
      <c r="A9015" s="73">
        <v>5692</v>
      </c>
      <c r="B9015" s="74" t="s">
        <v>8265</v>
      </c>
      <c r="C9015" s="73" t="s">
        <v>19</v>
      </c>
      <c r="D9015" s="75">
        <v>0.36</v>
      </c>
      <c r="E9015" s="75">
        <v>0.36</v>
      </c>
      <c r="F9015" s="73" t="s">
        <v>17</v>
      </c>
    </row>
    <row r="9016" spans="1:6" ht="38.25" x14ac:dyDescent="0.25">
      <c r="A9016" s="73">
        <v>5693</v>
      </c>
      <c r="B9016" s="74" t="s">
        <v>8266</v>
      </c>
      <c r="C9016" s="73" t="s">
        <v>19</v>
      </c>
      <c r="D9016" s="75">
        <v>20.57</v>
      </c>
      <c r="E9016" s="75">
        <v>20.57</v>
      </c>
      <c r="F9016" s="73" t="s">
        <v>17</v>
      </c>
    </row>
    <row r="9017" spans="1:6" ht="38.25" x14ac:dyDescent="0.25">
      <c r="A9017" s="73">
        <v>5695</v>
      </c>
      <c r="B9017" s="74" t="s">
        <v>8267</v>
      </c>
      <c r="C9017" s="73" t="s">
        <v>19</v>
      </c>
      <c r="D9017" s="75">
        <v>40.18</v>
      </c>
      <c r="E9017" s="75">
        <v>40.18</v>
      </c>
      <c r="F9017" s="73" t="s">
        <v>17</v>
      </c>
    </row>
    <row r="9018" spans="1:6" ht="25.5" x14ac:dyDescent="0.25">
      <c r="A9018" s="73">
        <v>5703</v>
      </c>
      <c r="B9018" s="74" t="s">
        <v>8268</v>
      </c>
      <c r="C9018" s="73" t="s">
        <v>19</v>
      </c>
      <c r="D9018" s="75">
        <v>26.89</v>
      </c>
      <c r="E9018" s="75">
        <v>26.89</v>
      </c>
      <c r="F9018" s="73" t="s">
        <v>17</v>
      </c>
    </row>
    <row r="9019" spans="1:6" ht="51" x14ac:dyDescent="0.25">
      <c r="A9019" s="73">
        <v>5705</v>
      </c>
      <c r="B9019" s="74" t="s">
        <v>8269</v>
      </c>
      <c r="C9019" s="73" t="s">
        <v>19</v>
      </c>
      <c r="D9019" s="75">
        <v>38.340000000000003</v>
      </c>
      <c r="E9019" s="75">
        <v>38.340000000000003</v>
      </c>
      <c r="F9019" s="73" t="s">
        <v>17</v>
      </c>
    </row>
    <row r="9020" spans="1:6" ht="25.5" x14ac:dyDescent="0.25">
      <c r="A9020" s="73">
        <v>5707</v>
      </c>
      <c r="B9020" s="74" t="s">
        <v>8270</v>
      </c>
      <c r="C9020" s="73" t="s">
        <v>19</v>
      </c>
      <c r="D9020" s="75">
        <v>82.25</v>
      </c>
      <c r="E9020" s="75">
        <v>82.25</v>
      </c>
      <c r="F9020" s="73" t="s">
        <v>17</v>
      </c>
    </row>
    <row r="9021" spans="1:6" ht="38.25" x14ac:dyDescent="0.25">
      <c r="A9021" s="73">
        <v>5710</v>
      </c>
      <c r="B9021" s="74" t="s">
        <v>8271</v>
      </c>
      <c r="C9021" s="73" t="s">
        <v>19</v>
      </c>
      <c r="D9021" s="75">
        <v>122.88</v>
      </c>
      <c r="E9021" s="75">
        <v>122.88</v>
      </c>
      <c r="F9021" s="73" t="s">
        <v>17</v>
      </c>
    </row>
    <row r="9022" spans="1:6" ht="38.25" x14ac:dyDescent="0.25">
      <c r="A9022" s="73">
        <v>5711</v>
      </c>
      <c r="B9022" s="74" t="s">
        <v>8272</v>
      </c>
      <c r="C9022" s="73" t="s">
        <v>19</v>
      </c>
      <c r="D9022" s="75">
        <v>86.6</v>
      </c>
      <c r="E9022" s="75">
        <v>86.6</v>
      </c>
      <c r="F9022" s="73" t="s">
        <v>17</v>
      </c>
    </row>
    <row r="9023" spans="1:6" ht="25.5" x14ac:dyDescent="0.25">
      <c r="A9023" s="73">
        <v>5714</v>
      </c>
      <c r="B9023" s="74" t="s">
        <v>8273</v>
      </c>
      <c r="C9023" s="73" t="s">
        <v>19</v>
      </c>
      <c r="D9023" s="75">
        <v>17.43</v>
      </c>
      <c r="E9023" s="75">
        <v>17.43</v>
      </c>
      <c r="F9023" s="73" t="s">
        <v>17</v>
      </c>
    </row>
    <row r="9024" spans="1:6" ht="25.5" x14ac:dyDescent="0.25">
      <c r="A9024" s="73">
        <v>5715</v>
      </c>
      <c r="B9024" s="74" t="s">
        <v>8274</v>
      </c>
      <c r="C9024" s="73" t="s">
        <v>19</v>
      </c>
      <c r="D9024" s="75">
        <v>65.53</v>
      </c>
      <c r="E9024" s="75">
        <v>65.53</v>
      </c>
      <c r="F9024" s="73" t="s">
        <v>17</v>
      </c>
    </row>
    <row r="9025" spans="1:6" ht="25.5" x14ac:dyDescent="0.25">
      <c r="A9025" s="73">
        <v>5718</v>
      </c>
      <c r="B9025" s="74" t="s">
        <v>8275</v>
      </c>
      <c r="C9025" s="73" t="s">
        <v>19</v>
      </c>
      <c r="D9025" s="75">
        <v>103.36</v>
      </c>
      <c r="E9025" s="75">
        <v>103.36</v>
      </c>
      <c r="F9025" s="73" t="s">
        <v>17</v>
      </c>
    </row>
    <row r="9026" spans="1:6" ht="25.5" x14ac:dyDescent="0.25">
      <c r="A9026" s="73">
        <v>5721</v>
      </c>
      <c r="B9026" s="74" t="s">
        <v>8276</v>
      </c>
      <c r="C9026" s="73" t="s">
        <v>19</v>
      </c>
      <c r="D9026" s="75">
        <v>91.19</v>
      </c>
      <c r="E9026" s="75">
        <v>91.19</v>
      </c>
      <c r="F9026" s="73" t="s">
        <v>17</v>
      </c>
    </row>
    <row r="9027" spans="1:6" ht="25.5" x14ac:dyDescent="0.25">
      <c r="A9027" s="73">
        <v>5722</v>
      </c>
      <c r="B9027" s="74" t="s">
        <v>8277</v>
      </c>
      <c r="C9027" s="73" t="s">
        <v>19</v>
      </c>
      <c r="D9027" s="75">
        <v>210.91</v>
      </c>
      <c r="E9027" s="75">
        <v>210.91</v>
      </c>
      <c r="F9027" s="73" t="s">
        <v>17</v>
      </c>
    </row>
    <row r="9028" spans="1:6" ht="25.5" x14ac:dyDescent="0.25">
      <c r="A9028" s="73">
        <v>5724</v>
      </c>
      <c r="B9028" s="74" t="s">
        <v>8278</v>
      </c>
      <c r="C9028" s="73" t="s">
        <v>19</v>
      </c>
      <c r="D9028" s="75">
        <v>59.61</v>
      </c>
      <c r="E9028" s="75">
        <v>59.61</v>
      </c>
      <c r="F9028" s="73" t="s">
        <v>17</v>
      </c>
    </row>
    <row r="9029" spans="1:6" ht="38.25" x14ac:dyDescent="0.25">
      <c r="A9029" s="73">
        <v>5727</v>
      </c>
      <c r="B9029" s="74" t="s">
        <v>8279</v>
      </c>
      <c r="C9029" s="73" t="s">
        <v>19</v>
      </c>
      <c r="D9029" s="75">
        <v>11.46</v>
      </c>
      <c r="E9029" s="75">
        <v>11.46</v>
      </c>
      <c r="F9029" s="73" t="s">
        <v>17</v>
      </c>
    </row>
    <row r="9030" spans="1:6" ht="38.25" x14ac:dyDescent="0.25">
      <c r="A9030" s="73">
        <v>5729</v>
      </c>
      <c r="B9030" s="74" t="s">
        <v>8280</v>
      </c>
      <c r="C9030" s="73" t="s">
        <v>19</v>
      </c>
      <c r="D9030" s="75">
        <v>46.64</v>
      </c>
      <c r="E9030" s="75">
        <v>46.64</v>
      </c>
      <c r="F9030" s="73" t="s">
        <v>17</v>
      </c>
    </row>
    <row r="9031" spans="1:6" ht="38.25" x14ac:dyDescent="0.25">
      <c r="A9031" s="73">
        <v>5730</v>
      </c>
      <c r="B9031" s="74" t="s">
        <v>8281</v>
      </c>
      <c r="C9031" s="73" t="s">
        <v>19</v>
      </c>
      <c r="D9031" s="75">
        <v>39.75</v>
      </c>
      <c r="E9031" s="75">
        <v>39.75</v>
      </c>
      <c r="F9031" s="73" t="s">
        <v>17</v>
      </c>
    </row>
    <row r="9032" spans="1:6" ht="51" x14ac:dyDescent="0.25">
      <c r="A9032" s="73">
        <v>5735</v>
      </c>
      <c r="B9032" s="74" t="s">
        <v>8282</v>
      </c>
      <c r="C9032" s="73" t="s">
        <v>19</v>
      </c>
      <c r="D9032" s="75">
        <v>32.9</v>
      </c>
      <c r="E9032" s="75">
        <v>32.9</v>
      </c>
      <c r="F9032" s="73" t="s">
        <v>17</v>
      </c>
    </row>
    <row r="9033" spans="1:6" ht="51" x14ac:dyDescent="0.25">
      <c r="A9033" s="73">
        <v>5736</v>
      </c>
      <c r="B9033" s="74" t="s">
        <v>8283</v>
      </c>
      <c r="C9033" s="73" t="s">
        <v>19</v>
      </c>
      <c r="D9033" s="75">
        <v>40.619999999999997</v>
      </c>
      <c r="E9033" s="75">
        <v>40.619999999999997</v>
      </c>
      <c r="F9033" s="73" t="s">
        <v>17</v>
      </c>
    </row>
    <row r="9034" spans="1:6" ht="38.25" x14ac:dyDescent="0.25">
      <c r="A9034" s="73">
        <v>5738</v>
      </c>
      <c r="B9034" s="74" t="s">
        <v>8284</v>
      </c>
      <c r="C9034" s="73" t="s">
        <v>19</v>
      </c>
      <c r="D9034" s="75">
        <v>41.47</v>
      </c>
      <c r="E9034" s="75">
        <v>41.47</v>
      </c>
      <c r="F9034" s="73" t="s">
        <v>17</v>
      </c>
    </row>
    <row r="9035" spans="1:6" ht="38.25" x14ac:dyDescent="0.25">
      <c r="A9035" s="73">
        <v>5739</v>
      </c>
      <c r="B9035" s="74" t="s">
        <v>8285</v>
      </c>
      <c r="C9035" s="73" t="s">
        <v>19</v>
      </c>
      <c r="D9035" s="75">
        <v>51.9</v>
      </c>
      <c r="E9035" s="75">
        <v>51.9</v>
      </c>
      <c r="F9035" s="73" t="s">
        <v>17</v>
      </c>
    </row>
    <row r="9036" spans="1:6" ht="38.25" x14ac:dyDescent="0.25">
      <c r="A9036" s="73">
        <v>5747</v>
      </c>
      <c r="B9036" s="74" t="s">
        <v>8286</v>
      </c>
      <c r="C9036" s="73" t="s">
        <v>19</v>
      </c>
      <c r="D9036" s="75">
        <v>153.82</v>
      </c>
      <c r="E9036" s="75">
        <v>153.82</v>
      </c>
      <c r="F9036" s="73" t="s">
        <v>17</v>
      </c>
    </row>
    <row r="9037" spans="1:6" ht="38.25" x14ac:dyDescent="0.25">
      <c r="A9037" s="73">
        <v>5751</v>
      </c>
      <c r="B9037" s="74" t="s">
        <v>8287</v>
      </c>
      <c r="C9037" s="73" t="s">
        <v>19</v>
      </c>
      <c r="D9037" s="75">
        <v>32.700000000000003</v>
      </c>
      <c r="E9037" s="75">
        <v>32.700000000000003</v>
      </c>
      <c r="F9037" s="73" t="s">
        <v>17</v>
      </c>
    </row>
    <row r="9038" spans="1:6" ht="38.25" x14ac:dyDescent="0.25">
      <c r="A9038" s="73">
        <v>5754</v>
      </c>
      <c r="B9038" s="74" t="s">
        <v>8288</v>
      </c>
      <c r="C9038" s="73" t="s">
        <v>19</v>
      </c>
      <c r="D9038" s="75">
        <v>35.9</v>
      </c>
      <c r="E9038" s="75">
        <v>35.9</v>
      </c>
      <c r="F9038" s="73" t="s">
        <v>17</v>
      </c>
    </row>
    <row r="9039" spans="1:6" ht="38.25" x14ac:dyDescent="0.25">
      <c r="A9039" s="73">
        <v>5763</v>
      </c>
      <c r="B9039" s="74" t="s">
        <v>8289</v>
      </c>
      <c r="C9039" s="73" t="s">
        <v>19</v>
      </c>
      <c r="D9039" s="75">
        <v>51.22</v>
      </c>
      <c r="E9039" s="75">
        <v>51.22</v>
      </c>
      <c r="F9039" s="73" t="s">
        <v>17</v>
      </c>
    </row>
    <row r="9040" spans="1:6" ht="25.5" x14ac:dyDescent="0.25">
      <c r="A9040" s="73">
        <v>5765</v>
      </c>
      <c r="B9040" s="74" t="s">
        <v>8290</v>
      </c>
      <c r="C9040" s="73" t="s">
        <v>19</v>
      </c>
      <c r="D9040" s="75">
        <v>5.61</v>
      </c>
      <c r="E9040" s="75">
        <v>5.61</v>
      </c>
      <c r="F9040" s="73" t="s">
        <v>17</v>
      </c>
    </row>
    <row r="9041" spans="1:6" ht="38.25" x14ac:dyDescent="0.25">
      <c r="A9041" s="73">
        <v>5766</v>
      </c>
      <c r="B9041" s="74" t="s">
        <v>8291</v>
      </c>
      <c r="C9041" s="73" t="s">
        <v>19</v>
      </c>
      <c r="D9041" s="75">
        <v>2.87</v>
      </c>
      <c r="E9041" s="75">
        <v>2.87</v>
      </c>
      <c r="F9041" s="73" t="s">
        <v>17</v>
      </c>
    </row>
    <row r="9042" spans="1:6" ht="38.25" x14ac:dyDescent="0.25">
      <c r="A9042" s="73">
        <v>5779</v>
      </c>
      <c r="B9042" s="74" t="s">
        <v>8292</v>
      </c>
      <c r="C9042" s="73" t="s">
        <v>19</v>
      </c>
      <c r="D9042" s="75">
        <v>74.900000000000006</v>
      </c>
      <c r="E9042" s="75">
        <v>74.900000000000006</v>
      </c>
      <c r="F9042" s="73" t="s">
        <v>17</v>
      </c>
    </row>
    <row r="9043" spans="1:6" ht="25.5" x14ac:dyDescent="0.25">
      <c r="A9043" s="73">
        <v>5787</v>
      </c>
      <c r="B9043" s="74" t="s">
        <v>8293</v>
      </c>
      <c r="C9043" s="73" t="s">
        <v>19</v>
      </c>
      <c r="D9043" s="75">
        <v>68.44</v>
      </c>
      <c r="E9043" s="75">
        <v>68.44</v>
      </c>
      <c r="F9043" s="73" t="s">
        <v>17</v>
      </c>
    </row>
    <row r="9044" spans="1:6" ht="25.5" x14ac:dyDescent="0.25">
      <c r="A9044" s="73">
        <v>5797</v>
      </c>
      <c r="B9044" s="74" t="s">
        <v>8294</v>
      </c>
      <c r="C9044" s="73" t="s">
        <v>19</v>
      </c>
      <c r="D9044" s="75">
        <v>6.58</v>
      </c>
      <c r="E9044" s="75">
        <v>6.58</v>
      </c>
      <c r="F9044" s="73" t="s">
        <v>17</v>
      </c>
    </row>
    <row r="9045" spans="1:6" ht="38.25" x14ac:dyDescent="0.25">
      <c r="A9045" s="73">
        <v>5800</v>
      </c>
      <c r="B9045" s="74" t="s">
        <v>8295</v>
      </c>
      <c r="C9045" s="73" t="s">
        <v>19</v>
      </c>
      <c r="D9045" s="75">
        <v>0.56999999999999995</v>
      </c>
      <c r="E9045" s="75">
        <v>0.56999999999999995</v>
      </c>
      <c r="F9045" s="73" t="s">
        <v>17</v>
      </c>
    </row>
    <row r="9046" spans="1:6" x14ac:dyDescent="0.25">
      <c r="A9046" s="73">
        <v>6110</v>
      </c>
      <c r="B9046" s="74" t="s">
        <v>8296</v>
      </c>
      <c r="C9046" s="73" t="s">
        <v>19</v>
      </c>
      <c r="D9046" s="75">
        <v>24.12</v>
      </c>
      <c r="E9046" s="75">
        <v>21.57</v>
      </c>
      <c r="F9046" s="73" t="s">
        <v>17</v>
      </c>
    </row>
    <row r="9047" spans="1:6" x14ac:dyDescent="0.25">
      <c r="A9047" s="73">
        <v>6111</v>
      </c>
      <c r="B9047" s="74" t="s">
        <v>8297</v>
      </c>
      <c r="C9047" s="73" t="s">
        <v>19</v>
      </c>
      <c r="D9047" s="75">
        <v>15.82</v>
      </c>
      <c r="E9047" s="75">
        <v>14.14</v>
      </c>
      <c r="F9047" s="73" t="s">
        <v>17</v>
      </c>
    </row>
    <row r="9048" spans="1:6" x14ac:dyDescent="0.25">
      <c r="A9048" s="73">
        <v>6114</v>
      </c>
      <c r="B9048" s="74" t="s">
        <v>8298</v>
      </c>
      <c r="C9048" s="73" t="s">
        <v>19</v>
      </c>
      <c r="D9048" s="75">
        <v>18.23</v>
      </c>
      <c r="E9048" s="75">
        <v>16.3</v>
      </c>
      <c r="F9048" s="73" t="s">
        <v>17</v>
      </c>
    </row>
    <row r="9049" spans="1:6" x14ac:dyDescent="0.25">
      <c r="A9049" s="73">
        <v>6117</v>
      </c>
      <c r="B9049" s="74" t="s">
        <v>8299</v>
      </c>
      <c r="C9049" s="73" t="s">
        <v>19</v>
      </c>
      <c r="D9049" s="75">
        <v>18.23</v>
      </c>
      <c r="E9049" s="75">
        <v>16.3</v>
      </c>
      <c r="F9049" s="73" t="s">
        <v>17</v>
      </c>
    </row>
    <row r="9050" spans="1:6" x14ac:dyDescent="0.25">
      <c r="A9050" s="73">
        <v>6121</v>
      </c>
      <c r="B9050" s="74" t="s">
        <v>8300</v>
      </c>
      <c r="C9050" s="73" t="s">
        <v>19</v>
      </c>
      <c r="D9050" s="75">
        <v>16.190000000000001</v>
      </c>
      <c r="E9050" s="75">
        <v>14.47</v>
      </c>
      <c r="F9050" s="73" t="s">
        <v>17</v>
      </c>
    </row>
    <row r="9051" spans="1:6" x14ac:dyDescent="0.25">
      <c r="A9051" s="73">
        <v>6122</v>
      </c>
      <c r="B9051" s="74" t="s">
        <v>8301</v>
      </c>
      <c r="C9051" s="73" t="s">
        <v>19</v>
      </c>
      <c r="D9051" s="75">
        <v>21.74</v>
      </c>
      <c r="E9051" s="75">
        <v>19.440000000000001</v>
      </c>
      <c r="F9051" s="73" t="s">
        <v>17</v>
      </c>
    </row>
    <row r="9052" spans="1:6" x14ac:dyDescent="0.25">
      <c r="A9052" s="73">
        <v>6127</v>
      </c>
      <c r="B9052" s="74" t="s">
        <v>8302</v>
      </c>
      <c r="C9052" s="73" t="s">
        <v>19</v>
      </c>
      <c r="D9052" s="75">
        <v>18.23</v>
      </c>
      <c r="E9052" s="75">
        <v>16.3</v>
      </c>
      <c r="F9052" s="73" t="s">
        <v>17</v>
      </c>
    </row>
    <row r="9053" spans="1:6" x14ac:dyDescent="0.25">
      <c r="A9053" s="73">
        <v>6160</v>
      </c>
      <c r="B9053" s="74" t="s">
        <v>8303</v>
      </c>
      <c r="C9053" s="73" t="s">
        <v>19</v>
      </c>
      <c r="D9053" s="75">
        <v>24.12</v>
      </c>
      <c r="E9053" s="75">
        <v>21.57</v>
      </c>
      <c r="F9053" s="73" t="s">
        <v>17</v>
      </c>
    </row>
    <row r="9054" spans="1:6" x14ac:dyDescent="0.25">
      <c r="A9054" s="73">
        <v>6166</v>
      </c>
      <c r="B9054" s="74" t="s">
        <v>8304</v>
      </c>
      <c r="C9054" s="73" t="s">
        <v>19</v>
      </c>
      <c r="D9054" s="75">
        <v>32.880000000000003</v>
      </c>
      <c r="E9054" s="75">
        <v>29.4</v>
      </c>
      <c r="F9054" s="73" t="s">
        <v>17</v>
      </c>
    </row>
    <row r="9055" spans="1:6" x14ac:dyDescent="0.25">
      <c r="A9055" s="73">
        <v>6175</v>
      </c>
      <c r="B9055" s="74" t="s">
        <v>8305</v>
      </c>
      <c r="C9055" s="73" t="s">
        <v>19</v>
      </c>
      <c r="D9055" s="75">
        <v>26.14</v>
      </c>
      <c r="E9055" s="75">
        <v>23.37</v>
      </c>
      <c r="F9055" s="73" t="s">
        <v>17</v>
      </c>
    </row>
    <row r="9056" spans="1:6" ht="25.5" x14ac:dyDescent="0.25">
      <c r="A9056" s="73">
        <v>7032</v>
      </c>
      <c r="B9056" s="74" t="s">
        <v>8306</v>
      </c>
      <c r="C9056" s="73" t="s">
        <v>19</v>
      </c>
      <c r="D9056" s="75">
        <v>4.74</v>
      </c>
      <c r="E9056" s="75">
        <v>4.74</v>
      </c>
      <c r="F9056" s="73" t="s">
        <v>17</v>
      </c>
    </row>
    <row r="9057" spans="1:6" ht="25.5" x14ac:dyDescent="0.25">
      <c r="A9057" s="73">
        <v>7033</v>
      </c>
      <c r="B9057" s="74" t="s">
        <v>8307</v>
      </c>
      <c r="C9057" s="73" t="s">
        <v>19</v>
      </c>
      <c r="D9057" s="75">
        <v>1.64</v>
      </c>
      <c r="E9057" s="75">
        <v>1.64</v>
      </c>
      <c r="F9057" s="73" t="s">
        <v>17</v>
      </c>
    </row>
    <row r="9058" spans="1:6" ht="25.5" x14ac:dyDescent="0.25">
      <c r="A9058" s="73">
        <v>7034</v>
      </c>
      <c r="B9058" s="74" t="s">
        <v>8308</v>
      </c>
      <c r="C9058" s="73" t="s">
        <v>19</v>
      </c>
      <c r="D9058" s="75">
        <v>5.93</v>
      </c>
      <c r="E9058" s="75">
        <v>5.93</v>
      </c>
      <c r="F9058" s="73" t="s">
        <v>17</v>
      </c>
    </row>
    <row r="9059" spans="1:6" ht="25.5" x14ac:dyDescent="0.25">
      <c r="A9059" s="73">
        <v>7035</v>
      </c>
      <c r="B9059" s="74" t="s">
        <v>8309</v>
      </c>
      <c r="C9059" s="73" t="s">
        <v>19</v>
      </c>
      <c r="D9059" s="75">
        <v>249.45</v>
      </c>
      <c r="E9059" s="75">
        <v>249.45</v>
      </c>
      <c r="F9059" s="73" t="s">
        <v>17</v>
      </c>
    </row>
    <row r="9060" spans="1:6" ht="38.25" x14ac:dyDescent="0.25">
      <c r="A9060" s="73">
        <v>7038</v>
      </c>
      <c r="B9060" s="74" t="s">
        <v>8310</v>
      </c>
      <c r="C9060" s="73" t="s">
        <v>19</v>
      </c>
      <c r="D9060" s="75">
        <v>47.43</v>
      </c>
      <c r="E9060" s="75">
        <v>47.43</v>
      </c>
      <c r="F9060" s="73" t="s">
        <v>17</v>
      </c>
    </row>
    <row r="9061" spans="1:6" ht="38.25" x14ac:dyDescent="0.25">
      <c r="A9061" s="73">
        <v>7039</v>
      </c>
      <c r="B9061" s="74" t="s">
        <v>8311</v>
      </c>
      <c r="C9061" s="73" t="s">
        <v>19</v>
      </c>
      <c r="D9061" s="75">
        <v>12.72</v>
      </c>
      <c r="E9061" s="75">
        <v>12.72</v>
      </c>
      <c r="F9061" s="73" t="s">
        <v>17</v>
      </c>
    </row>
    <row r="9062" spans="1:6" ht="38.25" x14ac:dyDescent="0.25">
      <c r="A9062" s="73">
        <v>7040</v>
      </c>
      <c r="B9062" s="74" t="s">
        <v>8312</v>
      </c>
      <c r="C9062" s="73" t="s">
        <v>19</v>
      </c>
      <c r="D9062" s="75">
        <v>59.36</v>
      </c>
      <c r="E9062" s="75">
        <v>59.36</v>
      </c>
      <c r="F9062" s="73" t="s">
        <v>17</v>
      </c>
    </row>
    <row r="9063" spans="1:6" ht="38.25" x14ac:dyDescent="0.25">
      <c r="A9063" s="73">
        <v>7044</v>
      </c>
      <c r="B9063" s="74" t="s">
        <v>8313</v>
      </c>
      <c r="C9063" s="73" t="s">
        <v>19</v>
      </c>
      <c r="D9063" s="75">
        <v>0.41</v>
      </c>
      <c r="E9063" s="75">
        <v>0.41</v>
      </c>
      <c r="F9063" s="73" t="s">
        <v>17</v>
      </c>
    </row>
    <row r="9064" spans="1:6" ht="38.25" x14ac:dyDescent="0.25">
      <c r="A9064" s="73">
        <v>7045</v>
      </c>
      <c r="B9064" s="74" t="s">
        <v>8314</v>
      </c>
      <c r="C9064" s="73" t="s">
        <v>19</v>
      </c>
      <c r="D9064" s="75">
        <v>0.09</v>
      </c>
      <c r="E9064" s="75">
        <v>0.09</v>
      </c>
      <c r="F9064" s="73" t="s">
        <v>17</v>
      </c>
    </row>
    <row r="9065" spans="1:6" ht="38.25" x14ac:dyDescent="0.25">
      <c r="A9065" s="73">
        <v>7046</v>
      </c>
      <c r="B9065" s="74" t="s">
        <v>8315</v>
      </c>
      <c r="C9065" s="73" t="s">
        <v>19</v>
      </c>
      <c r="D9065" s="75">
        <v>0.45</v>
      </c>
      <c r="E9065" s="75">
        <v>0.45</v>
      </c>
      <c r="F9065" s="73" t="s">
        <v>17</v>
      </c>
    </row>
    <row r="9066" spans="1:6" ht="38.25" x14ac:dyDescent="0.25">
      <c r="A9066" s="73">
        <v>7047</v>
      </c>
      <c r="B9066" s="74" t="s">
        <v>8316</v>
      </c>
      <c r="C9066" s="73" t="s">
        <v>19</v>
      </c>
      <c r="D9066" s="75">
        <v>24.27</v>
      </c>
      <c r="E9066" s="75">
        <v>24.27</v>
      </c>
      <c r="F9066" s="73" t="s">
        <v>17</v>
      </c>
    </row>
    <row r="9067" spans="1:6" ht="38.25" x14ac:dyDescent="0.25">
      <c r="A9067" s="73">
        <v>7051</v>
      </c>
      <c r="B9067" s="74" t="s">
        <v>8317</v>
      </c>
      <c r="C9067" s="73" t="s">
        <v>19</v>
      </c>
      <c r="D9067" s="75">
        <v>42.07</v>
      </c>
      <c r="E9067" s="75">
        <v>42.07</v>
      </c>
      <c r="F9067" s="73" t="s">
        <v>17</v>
      </c>
    </row>
    <row r="9068" spans="1:6" ht="38.25" x14ac:dyDescent="0.25">
      <c r="A9068" s="73">
        <v>7052</v>
      </c>
      <c r="B9068" s="74" t="s">
        <v>8318</v>
      </c>
      <c r="C9068" s="73" t="s">
        <v>19</v>
      </c>
      <c r="D9068" s="75">
        <v>11.36</v>
      </c>
      <c r="E9068" s="75">
        <v>11.36</v>
      </c>
      <c r="F9068" s="73" t="s">
        <v>17</v>
      </c>
    </row>
    <row r="9069" spans="1:6" ht="38.25" x14ac:dyDescent="0.25">
      <c r="A9069" s="73">
        <v>7053</v>
      </c>
      <c r="B9069" s="74" t="s">
        <v>8319</v>
      </c>
      <c r="C9069" s="73" t="s">
        <v>19</v>
      </c>
      <c r="D9069" s="75">
        <v>52.65</v>
      </c>
      <c r="E9069" s="75">
        <v>52.65</v>
      </c>
      <c r="F9069" s="73" t="s">
        <v>17</v>
      </c>
    </row>
    <row r="9070" spans="1:6" ht="38.25" x14ac:dyDescent="0.25">
      <c r="A9070" s="73">
        <v>7054</v>
      </c>
      <c r="B9070" s="74" t="s">
        <v>8320</v>
      </c>
      <c r="C9070" s="73" t="s">
        <v>19</v>
      </c>
      <c r="D9070" s="75">
        <v>86.83</v>
      </c>
      <c r="E9070" s="75">
        <v>86.83</v>
      </c>
      <c r="F9070" s="73" t="s">
        <v>17</v>
      </c>
    </row>
    <row r="9071" spans="1:6" ht="38.25" x14ac:dyDescent="0.25">
      <c r="A9071" s="73">
        <v>7058</v>
      </c>
      <c r="B9071" s="74" t="s">
        <v>8321</v>
      </c>
      <c r="C9071" s="73" t="s">
        <v>19</v>
      </c>
      <c r="D9071" s="75">
        <v>23.14</v>
      </c>
      <c r="E9071" s="75">
        <v>23.14</v>
      </c>
      <c r="F9071" s="73" t="s">
        <v>17</v>
      </c>
    </row>
    <row r="9072" spans="1:6" ht="38.25" x14ac:dyDescent="0.25">
      <c r="A9072" s="73">
        <v>7059</v>
      </c>
      <c r="B9072" s="74" t="s">
        <v>8322</v>
      </c>
      <c r="C9072" s="73" t="s">
        <v>19</v>
      </c>
      <c r="D9072" s="75">
        <v>8.85</v>
      </c>
      <c r="E9072" s="75">
        <v>8.85</v>
      </c>
      <c r="F9072" s="73" t="s">
        <v>17</v>
      </c>
    </row>
    <row r="9073" spans="1:6" ht="38.25" x14ac:dyDescent="0.25">
      <c r="A9073" s="73">
        <v>7060</v>
      </c>
      <c r="B9073" s="74" t="s">
        <v>8323</v>
      </c>
      <c r="C9073" s="73" t="s">
        <v>19</v>
      </c>
      <c r="D9073" s="75">
        <v>41.55</v>
      </c>
      <c r="E9073" s="75">
        <v>41.55</v>
      </c>
      <c r="F9073" s="73" t="s">
        <v>17</v>
      </c>
    </row>
    <row r="9074" spans="1:6" ht="38.25" x14ac:dyDescent="0.25">
      <c r="A9074" s="73">
        <v>7061</v>
      </c>
      <c r="B9074" s="74" t="s">
        <v>8324</v>
      </c>
      <c r="C9074" s="73" t="s">
        <v>19</v>
      </c>
      <c r="D9074" s="75">
        <v>79.260000000000005</v>
      </c>
      <c r="E9074" s="75">
        <v>79.260000000000005</v>
      </c>
      <c r="F9074" s="73" t="s">
        <v>17</v>
      </c>
    </row>
    <row r="9075" spans="1:6" ht="25.5" x14ac:dyDescent="0.25">
      <c r="A9075" s="73">
        <v>7063</v>
      </c>
      <c r="B9075" s="74" t="s">
        <v>8325</v>
      </c>
      <c r="C9075" s="73" t="s">
        <v>19</v>
      </c>
      <c r="D9075" s="75">
        <v>21.74</v>
      </c>
      <c r="E9075" s="75">
        <v>21.74</v>
      </c>
      <c r="F9075" s="73" t="s">
        <v>17</v>
      </c>
    </row>
    <row r="9076" spans="1:6" ht="25.5" x14ac:dyDescent="0.25">
      <c r="A9076" s="73">
        <v>7064</v>
      </c>
      <c r="B9076" s="74" t="s">
        <v>8326</v>
      </c>
      <c r="C9076" s="73" t="s">
        <v>19</v>
      </c>
      <c r="D9076" s="75">
        <v>5.87</v>
      </c>
      <c r="E9076" s="75">
        <v>5.87</v>
      </c>
      <c r="F9076" s="73" t="s">
        <v>17</v>
      </c>
    </row>
    <row r="9077" spans="1:6" ht="25.5" x14ac:dyDescent="0.25">
      <c r="A9077" s="73">
        <v>7065</v>
      </c>
      <c r="B9077" s="74" t="s">
        <v>8327</v>
      </c>
      <c r="C9077" s="73" t="s">
        <v>19</v>
      </c>
      <c r="D9077" s="75">
        <v>23.78</v>
      </c>
      <c r="E9077" s="75">
        <v>23.78</v>
      </c>
      <c r="F9077" s="73" t="s">
        <v>17</v>
      </c>
    </row>
    <row r="9078" spans="1:6" ht="25.5" x14ac:dyDescent="0.25">
      <c r="A9078" s="73">
        <v>7066</v>
      </c>
      <c r="B9078" s="74" t="s">
        <v>8328</v>
      </c>
      <c r="C9078" s="73" t="s">
        <v>19</v>
      </c>
      <c r="D9078" s="75">
        <v>94.05</v>
      </c>
      <c r="E9078" s="75">
        <v>94.05</v>
      </c>
      <c r="F9078" s="73" t="s">
        <v>17</v>
      </c>
    </row>
    <row r="9079" spans="1:6" x14ac:dyDescent="0.25">
      <c r="A9079" s="73">
        <v>7153</v>
      </c>
      <c r="B9079" s="74" t="s">
        <v>8329</v>
      </c>
      <c r="C9079" s="73" t="s">
        <v>19</v>
      </c>
      <c r="D9079" s="75">
        <v>41.1</v>
      </c>
      <c r="E9079" s="75">
        <v>36.75</v>
      </c>
      <c r="F9079" s="73" t="s">
        <v>17</v>
      </c>
    </row>
    <row r="9080" spans="1:6" ht="25.5" x14ac:dyDescent="0.25">
      <c r="A9080" s="73">
        <v>7247</v>
      </c>
      <c r="B9080" s="74" t="s">
        <v>8330</v>
      </c>
      <c r="C9080" s="73" t="s">
        <v>19</v>
      </c>
      <c r="D9080" s="75">
        <v>1.91</v>
      </c>
      <c r="E9080" s="75">
        <v>1.91</v>
      </c>
      <c r="F9080" s="73" t="s">
        <v>17</v>
      </c>
    </row>
    <row r="9081" spans="1:6" x14ac:dyDescent="0.25">
      <c r="A9081" s="73">
        <v>7252</v>
      </c>
      <c r="B9081" s="74" t="s">
        <v>8331</v>
      </c>
      <c r="C9081" s="73" t="s">
        <v>19</v>
      </c>
      <c r="D9081" s="75">
        <v>1.91</v>
      </c>
      <c r="E9081" s="75">
        <v>1.91</v>
      </c>
      <c r="F9081" s="73" t="s">
        <v>17</v>
      </c>
    </row>
    <row r="9082" spans="1:6" x14ac:dyDescent="0.25">
      <c r="A9082" s="73">
        <v>7592</v>
      </c>
      <c r="B9082" s="74" t="s">
        <v>8332</v>
      </c>
      <c r="C9082" s="73" t="s">
        <v>19</v>
      </c>
      <c r="D9082" s="75">
        <v>44.98</v>
      </c>
      <c r="E9082" s="75">
        <v>40.21</v>
      </c>
      <c r="F9082" s="73" t="s">
        <v>17</v>
      </c>
    </row>
    <row r="9083" spans="1:6" x14ac:dyDescent="0.25">
      <c r="A9083" s="73">
        <v>7595</v>
      </c>
      <c r="B9083" s="74" t="s">
        <v>8333</v>
      </c>
      <c r="C9083" s="73" t="s">
        <v>19</v>
      </c>
      <c r="D9083" s="75">
        <v>18.23</v>
      </c>
      <c r="E9083" s="75">
        <v>16.3</v>
      </c>
      <c r="F9083" s="73" t="s">
        <v>17</v>
      </c>
    </row>
    <row r="9084" spans="1:6" x14ac:dyDescent="0.25">
      <c r="A9084" s="73">
        <v>10489</v>
      </c>
      <c r="B9084" s="74" t="s">
        <v>8334</v>
      </c>
      <c r="C9084" s="73" t="s">
        <v>19</v>
      </c>
      <c r="D9084" s="75">
        <v>18.21</v>
      </c>
      <c r="E9084" s="75">
        <v>16.28</v>
      </c>
      <c r="F9084" s="73" t="s">
        <v>17</v>
      </c>
    </row>
    <row r="9085" spans="1:6" x14ac:dyDescent="0.25">
      <c r="A9085" s="73">
        <v>12868</v>
      </c>
      <c r="B9085" s="74" t="s">
        <v>8335</v>
      </c>
      <c r="C9085" s="73" t="s">
        <v>19</v>
      </c>
      <c r="D9085" s="75">
        <v>24.15</v>
      </c>
      <c r="E9085" s="75">
        <v>21.59</v>
      </c>
      <c r="F9085" s="73" t="s">
        <v>17</v>
      </c>
    </row>
    <row r="9086" spans="1:6" x14ac:dyDescent="0.25">
      <c r="A9086" s="73">
        <v>12869</v>
      </c>
      <c r="B9086" s="74" t="s">
        <v>8336</v>
      </c>
      <c r="C9086" s="73" t="s">
        <v>19</v>
      </c>
      <c r="D9086" s="75">
        <v>23.82</v>
      </c>
      <c r="E9086" s="75">
        <v>21.3</v>
      </c>
      <c r="F9086" s="73" t="s">
        <v>17</v>
      </c>
    </row>
    <row r="9087" spans="1:6" x14ac:dyDescent="0.25">
      <c r="A9087" s="73">
        <v>12872</v>
      </c>
      <c r="B9087" s="74" t="s">
        <v>8337</v>
      </c>
      <c r="C9087" s="73" t="s">
        <v>19</v>
      </c>
      <c r="D9087" s="75">
        <v>24.84</v>
      </c>
      <c r="E9087" s="75">
        <v>22.21</v>
      </c>
      <c r="F9087" s="73" t="s">
        <v>17</v>
      </c>
    </row>
    <row r="9088" spans="1:6" x14ac:dyDescent="0.25">
      <c r="A9088" s="73">
        <v>12873</v>
      </c>
      <c r="B9088" s="74" t="s">
        <v>8338</v>
      </c>
      <c r="C9088" s="73" t="s">
        <v>19</v>
      </c>
      <c r="D9088" s="75">
        <v>24.12</v>
      </c>
      <c r="E9088" s="75">
        <v>21.57</v>
      </c>
      <c r="F9088" s="73" t="s">
        <v>17</v>
      </c>
    </row>
    <row r="9089" spans="1:6" x14ac:dyDescent="0.25">
      <c r="A9089" s="73">
        <v>12874</v>
      </c>
      <c r="B9089" s="74" t="s">
        <v>8339</v>
      </c>
      <c r="C9089" s="73" t="s">
        <v>19</v>
      </c>
      <c r="D9089" s="75">
        <v>23.41</v>
      </c>
      <c r="E9089" s="75">
        <v>20.93</v>
      </c>
      <c r="F9089" s="73" t="s">
        <v>17</v>
      </c>
    </row>
    <row r="9090" spans="1:6" x14ac:dyDescent="0.25">
      <c r="A9090" s="73">
        <v>20020</v>
      </c>
      <c r="B9090" s="74" t="s">
        <v>8340</v>
      </c>
      <c r="C9090" s="73" t="s">
        <v>19</v>
      </c>
      <c r="D9090" s="75">
        <v>29.2</v>
      </c>
      <c r="E9090" s="75">
        <v>26.1</v>
      </c>
      <c r="F9090" s="73" t="s">
        <v>17</v>
      </c>
    </row>
    <row r="9091" spans="1:6" x14ac:dyDescent="0.25">
      <c r="A9091" s="73">
        <v>33939</v>
      </c>
      <c r="B9091" s="74" t="s">
        <v>8341</v>
      </c>
      <c r="C9091" s="73" t="s">
        <v>19</v>
      </c>
      <c r="D9091" s="75">
        <v>123.15</v>
      </c>
      <c r="E9091" s="75">
        <v>110.11</v>
      </c>
      <c r="F9091" s="73" t="s">
        <v>17</v>
      </c>
    </row>
    <row r="9092" spans="1:6" x14ac:dyDescent="0.25">
      <c r="A9092" s="73">
        <v>33952</v>
      </c>
      <c r="B9092" s="74" t="s">
        <v>8342</v>
      </c>
      <c r="C9092" s="73" t="s">
        <v>19</v>
      </c>
      <c r="D9092" s="75">
        <v>129.94</v>
      </c>
      <c r="E9092" s="75">
        <v>116.18</v>
      </c>
      <c r="F9092" s="73" t="s">
        <v>17</v>
      </c>
    </row>
    <row r="9093" spans="1:6" x14ac:dyDescent="0.25">
      <c r="A9093" s="73">
        <v>33953</v>
      </c>
      <c r="B9093" s="74" t="s">
        <v>8343</v>
      </c>
      <c r="C9093" s="73" t="s">
        <v>19</v>
      </c>
      <c r="D9093" s="75">
        <v>134.06</v>
      </c>
      <c r="E9093" s="75">
        <v>119.86</v>
      </c>
      <c r="F9093" s="73" t="s">
        <v>17</v>
      </c>
    </row>
    <row r="9094" spans="1:6" x14ac:dyDescent="0.25">
      <c r="A9094" s="73">
        <v>34345</v>
      </c>
      <c r="B9094" s="74" t="s">
        <v>8344</v>
      </c>
      <c r="C9094" s="73" t="s">
        <v>19</v>
      </c>
      <c r="D9094" s="75">
        <v>19.27</v>
      </c>
      <c r="E9094" s="75">
        <v>17.23</v>
      </c>
      <c r="F9094" s="73" t="s">
        <v>17</v>
      </c>
    </row>
    <row r="9095" spans="1:6" x14ac:dyDescent="0.25">
      <c r="A9095" s="73">
        <v>34466</v>
      </c>
      <c r="B9095" s="74" t="s">
        <v>8345</v>
      </c>
      <c r="C9095" s="73" t="s">
        <v>19</v>
      </c>
      <c r="D9095" s="75">
        <v>18.23</v>
      </c>
      <c r="E9095" s="75">
        <v>16.3</v>
      </c>
      <c r="F9095" s="73" t="s">
        <v>17</v>
      </c>
    </row>
    <row r="9096" spans="1:6" x14ac:dyDescent="0.25">
      <c r="A9096" s="73">
        <v>34551</v>
      </c>
      <c r="B9096" s="74" t="s">
        <v>8346</v>
      </c>
      <c r="C9096" s="73" t="s">
        <v>19</v>
      </c>
      <c r="D9096" s="75">
        <v>16.23</v>
      </c>
      <c r="E9096" s="75">
        <v>14.51</v>
      </c>
      <c r="F9096" s="73" t="s">
        <v>17</v>
      </c>
    </row>
    <row r="9097" spans="1:6" x14ac:dyDescent="0.25">
      <c r="A9097" s="73">
        <v>34761</v>
      </c>
      <c r="B9097" s="74" t="s">
        <v>8347</v>
      </c>
      <c r="C9097" s="73" t="s">
        <v>19</v>
      </c>
      <c r="D9097" s="75">
        <v>19.010000000000002</v>
      </c>
      <c r="E9097" s="75">
        <v>16.989999999999998</v>
      </c>
      <c r="F9097" s="73" t="s">
        <v>17</v>
      </c>
    </row>
    <row r="9098" spans="1:6" x14ac:dyDescent="0.25">
      <c r="A9098" s="73">
        <v>34794</v>
      </c>
      <c r="B9098" s="74" t="s">
        <v>8348</v>
      </c>
      <c r="C9098" s="73" t="s">
        <v>19</v>
      </c>
      <c r="D9098" s="75">
        <v>26.05</v>
      </c>
      <c r="E9098" s="75">
        <v>23.29</v>
      </c>
      <c r="F9098" s="73" t="s">
        <v>17</v>
      </c>
    </row>
    <row r="9099" spans="1:6" x14ac:dyDescent="0.25">
      <c r="A9099" s="73">
        <v>37370</v>
      </c>
      <c r="B9099" s="74" t="s">
        <v>8349</v>
      </c>
      <c r="C9099" s="73" t="s">
        <v>19</v>
      </c>
      <c r="D9099" s="75">
        <v>2.12</v>
      </c>
      <c r="E9099" s="75">
        <v>2.12</v>
      </c>
      <c r="F9099" s="73" t="s">
        <v>17</v>
      </c>
    </row>
    <row r="9100" spans="1:6" x14ac:dyDescent="0.25">
      <c r="A9100" s="73">
        <v>37371</v>
      </c>
      <c r="B9100" s="74" t="s">
        <v>8350</v>
      </c>
      <c r="C9100" s="73" t="s">
        <v>19</v>
      </c>
      <c r="D9100" s="75">
        <v>0.86</v>
      </c>
      <c r="E9100" s="75">
        <v>0.86</v>
      </c>
      <c r="F9100" s="73" t="s">
        <v>17</v>
      </c>
    </row>
    <row r="9101" spans="1:6" x14ac:dyDescent="0.25">
      <c r="A9101" s="73">
        <v>37372</v>
      </c>
      <c r="B9101" s="74" t="s">
        <v>8351</v>
      </c>
      <c r="C9101" s="73" t="s">
        <v>19</v>
      </c>
      <c r="D9101" s="75">
        <v>1.43</v>
      </c>
      <c r="E9101" s="75">
        <v>1.43</v>
      </c>
      <c r="F9101" s="73" t="s">
        <v>17</v>
      </c>
    </row>
    <row r="9102" spans="1:6" x14ac:dyDescent="0.25">
      <c r="A9102" s="73">
        <v>37373</v>
      </c>
      <c r="B9102" s="74" t="s">
        <v>8352</v>
      </c>
      <c r="C9102" s="73" t="s">
        <v>19</v>
      </c>
      <c r="D9102" s="75">
        <v>0.08</v>
      </c>
      <c r="E9102" s="75">
        <v>0.08</v>
      </c>
      <c r="F9102" s="73" t="s">
        <v>17</v>
      </c>
    </row>
    <row r="9103" spans="1:6" x14ac:dyDescent="0.25">
      <c r="A9103" s="73">
        <v>37666</v>
      </c>
      <c r="B9103" s="74" t="s">
        <v>8353</v>
      </c>
      <c r="C9103" s="73" t="s">
        <v>19</v>
      </c>
      <c r="D9103" s="75">
        <v>22.82</v>
      </c>
      <c r="E9103" s="75">
        <v>20.41</v>
      </c>
      <c r="F9103" s="73" t="s">
        <v>17</v>
      </c>
    </row>
    <row r="9104" spans="1:6" ht="25.5" x14ac:dyDescent="0.25">
      <c r="A9104" s="73">
        <v>39833</v>
      </c>
      <c r="B9104" s="74" t="s">
        <v>8354</v>
      </c>
      <c r="C9104" s="73" t="s">
        <v>19</v>
      </c>
      <c r="D9104" s="75">
        <v>36.83</v>
      </c>
      <c r="E9104" s="75">
        <v>36.83</v>
      </c>
      <c r="F9104" s="73" t="s">
        <v>17</v>
      </c>
    </row>
    <row r="9105" spans="1:6" x14ac:dyDescent="0.25">
      <c r="A9105" s="73">
        <v>40331</v>
      </c>
      <c r="B9105" s="74" t="s">
        <v>8355</v>
      </c>
      <c r="C9105" s="73" t="s">
        <v>19</v>
      </c>
      <c r="D9105" s="75">
        <v>19.03</v>
      </c>
      <c r="E9105" s="75">
        <v>17.010000000000002</v>
      </c>
      <c r="F9105" s="73" t="s">
        <v>17</v>
      </c>
    </row>
    <row r="9106" spans="1:6" x14ac:dyDescent="0.25">
      <c r="A9106" s="73">
        <v>40943</v>
      </c>
      <c r="B9106" s="74" t="s">
        <v>8356</v>
      </c>
      <c r="C9106" s="73" t="s">
        <v>19</v>
      </c>
      <c r="D9106" s="75">
        <v>40.92</v>
      </c>
      <c r="E9106" s="75">
        <v>36.590000000000003</v>
      </c>
      <c r="F9106" s="73" t="s">
        <v>17</v>
      </c>
    </row>
    <row r="9107" spans="1:6" x14ac:dyDescent="0.25">
      <c r="A9107" s="73">
        <v>40945</v>
      </c>
      <c r="B9107" s="74" t="s">
        <v>8357</v>
      </c>
      <c r="C9107" s="73" t="s">
        <v>19</v>
      </c>
      <c r="D9107" s="75">
        <v>35.53</v>
      </c>
      <c r="E9107" s="75">
        <v>31.76</v>
      </c>
      <c r="F9107" s="73" t="s">
        <v>17</v>
      </c>
    </row>
    <row r="9108" spans="1:6" ht="25.5" x14ac:dyDescent="0.25">
      <c r="A9108" s="73">
        <v>43458</v>
      </c>
      <c r="B9108" s="74" t="s">
        <v>8358</v>
      </c>
      <c r="C9108" s="73" t="s">
        <v>19</v>
      </c>
      <c r="D9108" s="75">
        <v>0.06</v>
      </c>
      <c r="E9108" s="75">
        <v>0.06</v>
      </c>
      <c r="F9108" s="73" t="s">
        <v>17</v>
      </c>
    </row>
    <row r="9109" spans="1:6" ht="25.5" x14ac:dyDescent="0.25">
      <c r="A9109" s="73">
        <v>43459</v>
      </c>
      <c r="B9109" s="74" t="s">
        <v>8359</v>
      </c>
      <c r="C9109" s="73" t="s">
        <v>19</v>
      </c>
      <c r="D9109" s="75">
        <v>0.44</v>
      </c>
      <c r="E9109" s="75">
        <v>0.44</v>
      </c>
      <c r="F9109" s="73" t="s">
        <v>17</v>
      </c>
    </row>
    <row r="9110" spans="1:6" ht="25.5" x14ac:dyDescent="0.25">
      <c r="A9110" s="73">
        <v>43460</v>
      </c>
      <c r="B9110" s="74" t="s">
        <v>8360</v>
      </c>
      <c r="C9110" s="73" t="s">
        <v>19</v>
      </c>
      <c r="D9110" s="75">
        <v>0.86</v>
      </c>
      <c r="E9110" s="75">
        <v>0.86</v>
      </c>
      <c r="F9110" s="73" t="s">
        <v>17</v>
      </c>
    </row>
    <row r="9111" spans="1:6" ht="25.5" x14ac:dyDescent="0.25">
      <c r="A9111" s="73">
        <v>43461</v>
      </c>
      <c r="B9111" s="74" t="s">
        <v>8361</v>
      </c>
      <c r="C9111" s="73" t="s">
        <v>19</v>
      </c>
      <c r="D9111" s="75">
        <v>0.31</v>
      </c>
      <c r="E9111" s="75">
        <v>0.31</v>
      </c>
      <c r="F9111" s="73" t="s">
        <v>17</v>
      </c>
    </row>
    <row r="9112" spans="1:6" ht="25.5" x14ac:dyDescent="0.25">
      <c r="A9112" s="73">
        <v>43462</v>
      </c>
      <c r="B9112" s="74" t="s">
        <v>8362</v>
      </c>
      <c r="C9112" s="73" t="s">
        <v>19</v>
      </c>
      <c r="D9112" s="75">
        <v>0.01</v>
      </c>
      <c r="E9112" s="75">
        <v>0.01</v>
      </c>
      <c r="F9112" s="73" t="s">
        <v>17</v>
      </c>
    </row>
    <row r="9113" spans="1:6" ht="25.5" x14ac:dyDescent="0.25">
      <c r="A9113" s="73">
        <v>43463</v>
      </c>
      <c r="B9113" s="74" t="s">
        <v>8363</v>
      </c>
      <c r="C9113" s="73" t="s">
        <v>19</v>
      </c>
      <c r="D9113" s="75">
        <v>0.08</v>
      </c>
      <c r="E9113" s="75">
        <v>0.08</v>
      </c>
      <c r="F9113" s="73" t="s">
        <v>17</v>
      </c>
    </row>
    <row r="9114" spans="1:6" ht="25.5" x14ac:dyDescent="0.25">
      <c r="A9114" s="73">
        <v>43464</v>
      </c>
      <c r="B9114" s="74" t="s">
        <v>8364</v>
      </c>
      <c r="C9114" s="73" t="s">
        <v>19</v>
      </c>
      <c r="D9114" s="75">
        <v>0.01</v>
      </c>
      <c r="E9114" s="75">
        <v>0.01</v>
      </c>
      <c r="F9114" s="73" t="s">
        <v>17</v>
      </c>
    </row>
    <row r="9115" spans="1:6" ht="25.5" x14ac:dyDescent="0.25">
      <c r="A9115" s="73">
        <v>43465</v>
      </c>
      <c r="B9115" s="74" t="s">
        <v>8365</v>
      </c>
      <c r="C9115" s="73" t="s">
        <v>19</v>
      </c>
      <c r="D9115" s="75">
        <v>0.78</v>
      </c>
      <c r="E9115" s="75">
        <v>0.78</v>
      </c>
      <c r="F9115" s="73" t="s">
        <v>17</v>
      </c>
    </row>
    <row r="9116" spans="1:6" ht="25.5" x14ac:dyDescent="0.25">
      <c r="A9116" s="73">
        <v>43466</v>
      </c>
      <c r="B9116" s="74" t="s">
        <v>8366</v>
      </c>
      <c r="C9116" s="73" t="s">
        <v>19</v>
      </c>
      <c r="D9116" s="75">
        <v>2.0499999999999998</v>
      </c>
      <c r="E9116" s="75">
        <v>2.0499999999999998</v>
      </c>
      <c r="F9116" s="73" t="s">
        <v>17</v>
      </c>
    </row>
    <row r="9117" spans="1:6" ht="25.5" x14ac:dyDescent="0.25">
      <c r="A9117" s="73">
        <v>43467</v>
      </c>
      <c r="B9117" s="74" t="s">
        <v>8367</v>
      </c>
      <c r="C9117" s="73" t="s">
        <v>19</v>
      </c>
      <c r="D9117" s="75">
        <v>0.61</v>
      </c>
      <c r="E9117" s="75">
        <v>0.61</v>
      </c>
      <c r="F9117" s="73" t="s">
        <v>17</v>
      </c>
    </row>
    <row r="9118" spans="1:6" ht="25.5" x14ac:dyDescent="0.25">
      <c r="A9118" s="73">
        <v>43468</v>
      </c>
      <c r="B9118" s="74" t="s">
        <v>8368</v>
      </c>
      <c r="C9118" s="73" t="s">
        <v>19</v>
      </c>
      <c r="D9118" s="75">
        <v>1.21</v>
      </c>
      <c r="E9118" s="75">
        <v>1.21</v>
      </c>
      <c r="F9118" s="73" t="s">
        <v>17</v>
      </c>
    </row>
    <row r="9119" spans="1:6" ht="25.5" x14ac:dyDescent="0.25">
      <c r="A9119" s="73">
        <v>43469</v>
      </c>
      <c r="B9119" s="74" t="s">
        <v>8369</v>
      </c>
      <c r="C9119" s="73" t="s">
        <v>19</v>
      </c>
      <c r="D9119" s="75">
        <v>0.05</v>
      </c>
      <c r="E9119" s="75">
        <v>0.05</v>
      </c>
      <c r="F9119" s="73" t="s">
        <v>17</v>
      </c>
    </row>
    <row r="9120" spans="1:6" ht="25.5" x14ac:dyDescent="0.25">
      <c r="A9120" s="73">
        <v>43482</v>
      </c>
      <c r="B9120" s="74" t="s">
        <v>8370</v>
      </c>
      <c r="C9120" s="73" t="s">
        <v>19</v>
      </c>
      <c r="D9120" s="75">
        <v>0.81</v>
      </c>
      <c r="E9120" s="75">
        <v>0.81</v>
      </c>
      <c r="F9120" s="73" t="s">
        <v>17</v>
      </c>
    </row>
    <row r="9121" spans="1:6" ht="25.5" x14ac:dyDescent="0.25">
      <c r="A9121" s="73">
        <v>43483</v>
      </c>
      <c r="B9121" s="74" t="s">
        <v>8371</v>
      </c>
      <c r="C9121" s="73" t="s">
        <v>19</v>
      </c>
      <c r="D9121" s="75">
        <v>1.43</v>
      </c>
      <c r="E9121" s="75">
        <v>1.43</v>
      </c>
      <c r="F9121" s="73" t="s">
        <v>17</v>
      </c>
    </row>
    <row r="9122" spans="1:6" ht="25.5" x14ac:dyDescent="0.25">
      <c r="A9122" s="73">
        <v>43484</v>
      </c>
      <c r="B9122" s="74" t="s">
        <v>8372</v>
      </c>
      <c r="C9122" s="73" t="s">
        <v>19</v>
      </c>
      <c r="D9122" s="75">
        <v>1.26</v>
      </c>
      <c r="E9122" s="75">
        <v>1.26</v>
      </c>
      <c r="F9122" s="73" t="s">
        <v>17</v>
      </c>
    </row>
    <row r="9123" spans="1:6" ht="25.5" x14ac:dyDescent="0.25">
      <c r="A9123" s="73">
        <v>43485</v>
      </c>
      <c r="B9123" s="74" t="s">
        <v>8373</v>
      </c>
      <c r="C9123" s="73" t="s">
        <v>19</v>
      </c>
      <c r="D9123" s="75">
        <v>1.1299999999999999</v>
      </c>
      <c r="E9123" s="75">
        <v>1.1299999999999999</v>
      </c>
      <c r="F9123" s="73" t="s">
        <v>17</v>
      </c>
    </row>
    <row r="9124" spans="1:6" ht="25.5" x14ac:dyDescent="0.25">
      <c r="A9124" s="73">
        <v>43486</v>
      </c>
      <c r="B9124" s="74" t="s">
        <v>8374</v>
      </c>
      <c r="C9124" s="73" t="s">
        <v>19</v>
      </c>
      <c r="D9124" s="75">
        <v>0.77</v>
      </c>
      <c r="E9124" s="75">
        <v>0.77</v>
      </c>
      <c r="F9124" s="73" t="s">
        <v>17</v>
      </c>
    </row>
    <row r="9125" spans="1:6" ht="25.5" x14ac:dyDescent="0.25">
      <c r="A9125" s="73">
        <v>43487</v>
      </c>
      <c r="B9125" s="74" t="s">
        <v>8375</v>
      </c>
      <c r="C9125" s="73" t="s">
        <v>19</v>
      </c>
      <c r="D9125" s="75">
        <v>1.28</v>
      </c>
      <c r="E9125" s="75">
        <v>1.28</v>
      </c>
      <c r="F9125" s="73" t="s">
        <v>17</v>
      </c>
    </row>
    <row r="9126" spans="1:6" ht="25.5" x14ac:dyDescent="0.25">
      <c r="A9126" s="73">
        <v>43488</v>
      </c>
      <c r="B9126" s="74" t="s">
        <v>8376</v>
      </c>
      <c r="C9126" s="73" t="s">
        <v>19</v>
      </c>
      <c r="D9126" s="75">
        <v>0.89</v>
      </c>
      <c r="E9126" s="75">
        <v>0.89</v>
      </c>
      <c r="F9126" s="73" t="s">
        <v>17</v>
      </c>
    </row>
    <row r="9127" spans="1:6" ht="25.5" x14ac:dyDescent="0.25">
      <c r="A9127" s="73">
        <v>43489</v>
      </c>
      <c r="B9127" s="74" t="s">
        <v>8377</v>
      </c>
      <c r="C9127" s="73" t="s">
        <v>19</v>
      </c>
      <c r="D9127" s="75">
        <v>1.31</v>
      </c>
      <c r="E9127" s="75">
        <v>1.31</v>
      </c>
      <c r="F9127" s="73" t="s">
        <v>17</v>
      </c>
    </row>
    <row r="9128" spans="1:6" ht="25.5" x14ac:dyDescent="0.25">
      <c r="A9128" s="73">
        <v>43490</v>
      </c>
      <c r="B9128" s="74" t="s">
        <v>8378</v>
      </c>
      <c r="C9128" s="73" t="s">
        <v>19</v>
      </c>
      <c r="D9128" s="75">
        <v>1.85</v>
      </c>
      <c r="E9128" s="75">
        <v>1.85</v>
      </c>
      <c r="F9128" s="73" t="s">
        <v>17</v>
      </c>
    </row>
    <row r="9129" spans="1:6" ht="25.5" x14ac:dyDescent="0.25">
      <c r="A9129" s="73">
        <v>43491</v>
      </c>
      <c r="B9129" s="74" t="s">
        <v>8379</v>
      </c>
      <c r="C9129" s="73" t="s">
        <v>19</v>
      </c>
      <c r="D9129" s="75">
        <v>1.39</v>
      </c>
      <c r="E9129" s="75">
        <v>1.39</v>
      </c>
      <c r="F9129" s="73" t="s">
        <v>17</v>
      </c>
    </row>
    <row r="9130" spans="1:6" ht="25.5" x14ac:dyDescent="0.25">
      <c r="A9130" s="73">
        <v>43492</v>
      </c>
      <c r="B9130" s="74" t="s">
        <v>8380</v>
      </c>
      <c r="C9130" s="73" t="s">
        <v>19</v>
      </c>
      <c r="D9130" s="75">
        <v>1.82</v>
      </c>
      <c r="E9130" s="75">
        <v>1.82</v>
      </c>
      <c r="F9130" s="73" t="s">
        <v>17</v>
      </c>
    </row>
    <row r="9131" spans="1:6" ht="25.5" x14ac:dyDescent="0.25">
      <c r="A9131" s="73">
        <v>43493</v>
      </c>
      <c r="B9131" s="74" t="s">
        <v>8381</v>
      </c>
      <c r="C9131" s="73" t="s">
        <v>19</v>
      </c>
      <c r="D9131" s="75">
        <v>0.74</v>
      </c>
      <c r="E9131" s="75">
        <v>0.74</v>
      </c>
      <c r="F9131" s="73" t="s">
        <v>17</v>
      </c>
    </row>
    <row r="9132" spans="1:6" x14ac:dyDescent="0.25">
      <c r="A9132" s="73">
        <v>44497</v>
      </c>
      <c r="B9132" s="74" t="s">
        <v>8382</v>
      </c>
      <c r="C9132" s="73" t="s">
        <v>19</v>
      </c>
      <c r="D9132" s="75">
        <v>21.76</v>
      </c>
      <c r="E9132" s="75">
        <v>19.46</v>
      </c>
      <c r="F9132" s="73" t="s">
        <v>17</v>
      </c>
    </row>
    <row r="9133" spans="1:6" x14ac:dyDescent="0.25">
      <c r="A9133" s="73">
        <v>44499</v>
      </c>
      <c r="B9133" s="74" t="s">
        <v>8383</v>
      </c>
      <c r="C9133" s="73" t="s">
        <v>19</v>
      </c>
      <c r="D9133" s="75">
        <v>18.23</v>
      </c>
      <c r="E9133" s="75">
        <v>16.3</v>
      </c>
      <c r="F9133" s="73" t="s">
        <v>17</v>
      </c>
    </row>
    <row r="9134" spans="1:6" x14ac:dyDescent="0.25">
      <c r="A9134" s="73">
        <v>44500</v>
      </c>
      <c r="B9134" s="74" t="s">
        <v>8384</v>
      </c>
      <c r="C9134" s="73" t="s">
        <v>19</v>
      </c>
      <c r="D9134" s="75">
        <v>28</v>
      </c>
      <c r="E9134" s="75">
        <v>25.04</v>
      </c>
      <c r="F9134" s="73" t="s">
        <v>17</v>
      </c>
    </row>
    <row r="9135" spans="1:6" x14ac:dyDescent="0.25">
      <c r="A9135" s="73">
        <v>44501</v>
      </c>
      <c r="B9135" s="74" t="s">
        <v>8385</v>
      </c>
      <c r="C9135" s="73" t="s">
        <v>19</v>
      </c>
      <c r="D9135" s="75">
        <v>28</v>
      </c>
      <c r="E9135" s="75">
        <v>25.04</v>
      </c>
      <c r="F9135" s="73" t="s">
        <v>17</v>
      </c>
    </row>
    <row r="9136" spans="1:6" x14ac:dyDescent="0.25">
      <c r="A9136" s="73">
        <v>44503</v>
      </c>
      <c r="B9136" s="74" t="s">
        <v>8386</v>
      </c>
      <c r="C9136" s="73" t="s">
        <v>19</v>
      </c>
      <c r="D9136" s="75">
        <v>19.79</v>
      </c>
      <c r="E9136" s="75">
        <v>17.690000000000001</v>
      </c>
      <c r="F9136" s="73" t="s">
        <v>17</v>
      </c>
    </row>
    <row r="9137" spans="1:6" ht="51" x14ac:dyDescent="0.25">
      <c r="A9137" s="73">
        <v>53786</v>
      </c>
      <c r="B9137" s="74" t="s">
        <v>8387</v>
      </c>
      <c r="C9137" s="73" t="s">
        <v>19</v>
      </c>
      <c r="D9137" s="75">
        <v>49.64</v>
      </c>
      <c r="E9137" s="75">
        <v>49.64</v>
      </c>
      <c r="F9137" s="73" t="s">
        <v>17</v>
      </c>
    </row>
    <row r="9138" spans="1:6" ht="38.25" x14ac:dyDescent="0.25">
      <c r="A9138" s="73">
        <v>53788</v>
      </c>
      <c r="B9138" s="74" t="s">
        <v>8388</v>
      </c>
      <c r="C9138" s="73" t="s">
        <v>19</v>
      </c>
      <c r="D9138" s="75">
        <v>55.58</v>
      </c>
      <c r="E9138" s="75">
        <v>55.58</v>
      </c>
      <c r="F9138" s="73" t="s">
        <v>17</v>
      </c>
    </row>
    <row r="9139" spans="1:6" ht="38.25" x14ac:dyDescent="0.25">
      <c r="A9139" s="73">
        <v>53792</v>
      </c>
      <c r="B9139" s="74" t="s">
        <v>8389</v>
      </c>
      <c r="C9139" s="73" t="s">
        <v>19</v>
      </c>
      <c r="D9139" s="75">
        <v>98.53</v>
      </c>
      <c r="E9139" s="75">
        <v>98.53</v>
      </c>
      <c r="F9139" s="73" t="s">
        <v>17</v>
      </c>
    </row>
    <row r="9140" spans="1:6" ht="25.5" x14ac:dyDescent="0.25">
      <c r="A9140" s="73">
        <v>53794</v>
      </c>
      <c r="B9140" s="74" t="s">
        <v>8390</v>
      </c>
      <c r="C9140" s="73" t="s">
        <v>19</v>
      </c>
      <c r="D9140" s="75">
        <v>35.619999999999997</v>
      </c>
      <c r="E9140" s="75">
        <v>35.619999999999997</v>
      </c>
      <c r="F9140" s="73" t="s">
        <v>17</v>
      </c>
    </row>
    <row r="9141" spans="1:6" ht="51" x14ac:dyDescent="0.25">
      <c r="A9141" s="73">
        <v>53797</v>
      </c>
      <c r="B9141" s="74" t="s">
        <v>8391</v>
      </c>
      <c r="C9141" s="73" t="s">
        <v>19</v>
      </c>
      <c r="D9141" s="75">
        <v>113.31</v>
      </c>
      <c r="E9141" s="75">
        <v>113.31</v>
      </c>
      <c r="F9141" s="73" t="s">
        <v>17</v>
      </c>
    </row>
    <row r="9142" spans="1:6" ht="25.5" x14ac:dyDescent="0.25">
      <c r="A9142" s="73">
        <v>53804</v>
      </c>
      <c r="B9142" s="74" t="s">
        <v>8392</v>
      </c>
      <c r="C9142" s="73" t="s">
        <v>19</v>
      </c>
      <c r="D9142" s="75">
        <v>4.63</v>
      </c>
      <c r="E9142" s="75">
        <v>4.63</v>
      </c>
      <c r="F9142" s="73" t="s">
        <v>17</v>
      </c>
    </row>
    <row r="9143" spans="1:6" ht="25.5" x14ac:dyDescent="0.25">
      <c r="A9143" s="73">
        <v>53806</v>
      </c>
      <c r="B9143" s="74" t="s">
        <v>8393</v>
      </c>
      <c r="C9143" s="73" t="s">
        <v>19</v>
      </c>
      <c r="D9143" s="75">
        <v>76.81</v>
      </c>
      <c r="E9143" s="75">
        <v>76.81</v>
      </c>
      <c r="F9143" s="73" t="s">
        <v>17</v>
      </c>
    </row>
    <row r="9144" spans="1:6" ht="25.5" x14ac:dyDescent="0.25">
      <c r="A9144" s="73">
        <v>53810</v>
      </c>
      <c r="B9144" s="74" t="s">
        <v>8394</v>
      </c>
      <c r="C9144" s="73" t="s">
        <v>19</v>
      </c>
      <c r="D9144" s="75">
        <v>77.28</v>
      </c>
      <c r="E9144" s="75">
        <v>77.28</v>
      </c>
      <c r="F9144" s="73" t="s">
        <v>17</v>
      </c>
    </row>
    <row r="9145" spans="1:6" ht="25.5" x14ac:dyDescent="0.25">
      <c r="A9145" s="73">
        <v>53814</v>
      </c>
      <c r="B9145" s="74" t="s">
        <v>8395</v>
      </c>
      <c r="C9145" s="73" t="s">
        <v>19</v>
      </c>
      <c r="D9145" s="75">
        <v>253.14</v>
      </c>
      <c r="E9145" s="75">
        <v>253.14</v>
      </c>
      <c r="F9145" s="73" t="s">
        <v>17</v>
      </c>
    </row>
    <row r="9146" spans="1:6" ht="25.5" x14ac:dyDescent="0.25">
      <c r="A9146" s="73">
        <v>53817</v>
      </c>
      <c r="B9146" s="74" t="s">
        <v>8396</v>
      </c>
      <c r="C9146" s="73" t="s">
        <v>19</v>
      </c>
      <c r="D9146" s="75">
        <v>60.76</v>
      </c>
      <c r="E9146" s="75">
        <v>60.76</v>
      </c>
      <c r="F9146" s="73" t="s">
        <v>17</v>
      </c>
    </row>
    <row r="9147" spans="1:6" ht="38.25" x14ac:dyDescent="0.25">
      <c r="A9147" s="73">
        <v>53818</v>
      </c>
      <c r="B9147" s="74" t="s">
        <v>8397</v>
      </c>
      <c r="C9147" s="73" t="s">
        <v>19</v>
      </c>
      <c r="D9147" s="75">
        <v>9.16</v>
      </c>
      <c r="E9147" s="75">
        <v>9.16</v>
      </c>
      <c r="F9147" s="73" t="s">
        <v>17</v>
      </c>
    </row>
    <row r="9148" spans="1:6" ht="38.25" x14ac:dyDescent="0.25">
      <c r="A9148" s="73">
        <v>53827</v>
      </c>
      <c r="B9148" s="74" t="s">
        <v>8398</v>
      </c>
      <c r="C9148" s="73" t="s">
        <v>19</v>
      </c>
      <c r="D9148" s="75">
        <v>110.92</v>
      </c>
      <c r="E9148" s="75">
        <v>110.92</v>
      </c>
      <c r="F9148" s="73" t="s">
        <v>17</v>
      </c>
    </row>
    <row r="9149" spans="1:6" ht="38.25" x14ac:dyDescent="0.25">
      <c r="A9149" s="73">
        <v>53829</v>
      </c>
      <c r="B9149" s="74" t="s">
        <v>8399</v>
      </c>
      <c r="C9149" s="73" t="s">
        <v>19</v>
      </c>
      <c r="D9149" s="75">
        <v>113.31</v>
      </c>
      <c r="E9149" s="75">
        <v>113.31</v>
      </c>
      <c r="F9149" s="73" t="s">
        <v>17</v>
      </c>
    </row>
    <row r="9150" spans="1:6" ht="51" x14ac:dyDescent="0.25">
      <c r="A9150" s="73">
        <v>53831</v>
      </c>
      <c r="B9150" s="74" t="s">
        <v>8400</v>
      </c>
      <c r="C9150" s="73" t="s">
        <v>19</v>
      </c>
      <c r="D9150" s="75">
        <v>187.17</v>
      </c>
      <c r="E9150" s="75">
        <v>187.17</v>
      </c>
      <c r="F9150" s="73" t="s">
        <v>17</v>
      </c>
    </row>
    <row r="9151" spans="1:6" ht="25.5" x14ac:dyDescent="0.25">
      <c r="A9151" s="73">
        <v>53840</v>
      </c>
      <c r="B9151" s="74" t="s">
        <v>8401</v>
      </c>
      <c r="C9151" s="73" t="s">
        <v>19</v>
      </c>
      <c r="D9151" s="75">
        <v>2.5099999999999998</v>
      </c>
      <c r="E9151" s="75">
        <v>2.5099999999999998</v>
      </c>
      <c r="F9151" s="73" t="s">
        <v>17</v>
      </c>
    </row>
    <row r="9152" spans="1:6" ht="25.5" x14ac:dyDescent="0.25">
      <c r="A9152" s="73">
        <v>53841</v>
      </c>
      <c r="B9152" s="74" t="s">
        <v>8402</v>
      </c>
      <c r="C9152" s="73" t="s">
        <v>19</v>
      </c>
      <c r="D9152" s="75">
        <v>1.74</v>
      </c>
      <c r="E9152" s="75">
        <v>1.74</v>
      </c>
      <c r="F9152" s="73" t="s">
        <v>17</v>
      </c>
    </row>
    <row r="9153" spans="1:6" ht="38.25" x14ac:dyDescent="0.25">
      <c r="A9153" s="73">
        <v>53849</v>
      </c>
      <c r="B9153" s="74" t="s">
        <v>8403</v>
      </c>
      <c r="C9153" s="73" t="s">
        <v>19</v>
      </c>
      <c r="D9153" s="75">
        <v>81.42</v>
      </c>
      <c r="E9153" s="75">
        <v>81.42</v>
      </c>
      <c r="F9153" s="73" t="s">
        <v>17</v>
      </c>
    </row>
    <row r="9154" spans="1:6" ht="25.5" x14ac:dyDescent="0.25">
      <c r="A9154" s="73">
        <v>53857</v>
      </c>
      <c r="B9154" s="74" t="s">
        <v>8404</v>
      </c>
      <c r="C9154" s="73" t="s">
        <v>19</v>
      </c>
      <c r="D9154" s="75">
        <v>47.05</v>
      </c>
      <c r="E9154" s="75">
        <v>47.05</v>
      </c>
      <c r="F9154" s="73" t="s">
        <v>17</v>
      </c>
    </row>
    <row r="9155" spans="1:6" ht="38.25" x14ac:dyDescent="0.25">
      <c r="A9155" s="73">
        <v>53858</v>
      </c>
      <c r="B9155" s="74" t="s">
        <v>8405</v>
      </c>
      <c r="C9155" s="73" t="s">
        <v>19</v>
      </c>
      <c r="D9155" s="75">
        <v>44.46</v>
      </c>
      <c r="E9155" s="75">
        <v>44.46</v>
      </c>
      <c r="F9155" s="73" t="s">
        <v>17</v>
      </c>
    </row>
    <row r="9156" spans="1:6" ht="25.5" x14ac:dyDescent="0.25">
      <c r="A9156" s="73">
        <v>53861</v>
      </c>
      <c r="B9156" s="74" t="s">
        <v>8406</v>
      </c>
      <c r="C9156" s="73" t="s">
        <v>19</v>
      </c>
      <c r="D9156" s="75">
        <v>65.239999999999995</v>
      </c>
      <c r="E9156" s="75">
        <v>65.239999999999995</v>
      </c>
      <c r="F9156" s="73" t="s">
        <v>17</v>
      </c>
    </row>
    <row r="9157" spans="1:6" ht="25.5" x14ac:dyDescent="0.25">
      <c r="A9157" s="73">
        <v>53863</v>
      </c>
      <c r="B9157" s="74" t="s">
        <v>8407</v>
      </c>
      <c r="C9157" s="73" t="s">
        <v>19</v>
      </c>
      <c r="D9157" s="75">
        <v>0.53</v>
      </c>
      <c r="E9157" s="75">
        <v>0.53</v>
      </c>
      <c r="F9157" s="73" t="s">
        <v>17</v>
      </c>
    </row>
    <row r="9158" spans="1:6" ht="38.25" x14ac:dyDescent="0.25">
      <c r="A9158" s="73">
        <v>53865</v>
      </c>
      <c r="B9158" s="74" t="s">
        <v>8408</v>
      </c>
      <c r="C9158" s="73" t="s">
        <v>19</v>
      </c>
      <c r="D9158" s="75">
        <v>45.86</v>
      </c>
      <c r="E9158" s="75">
        <v>45.86</v>
      </c>
      <c r="F9158" s="73" t="s">
        <v>17</v>
      </c>
    </row>
    <row r="9159" spans="1:6" ht="38.25" x14ac:dyDescent="0.25">
      <c r="A9159" s="73">
        <v>53866</v>
      </c>
      <c r="B9159" s="74" t="s">
        <v>8409</v>
      </c>
      <c r="C9159" s="73" t="s">
        <v>19</v>
      </c>
      <c r="D9159" s="75">
        <v>2.16</v>
      </c>
      <c r="E9159" s="75">
        <v>2.16</v>
      </c>
      <c r="F9159" s="73" t="s">
        <v>17</v>
      </c>
    </row>
    <row r="9160" spans="1:6" ht="38.25" x14ac:dyDescent="0.25">
      <c r="A9160" s="73">
        <v>53882</v>
      </c>
      <c r="B9160" s="74" t="s">
        <v>8410</v>
      </c>
      <c r="C9160" s="73" t="s">
        <v>19</v>
      </c>
      <c r="D9160" s="75">
        <v>36.61</v>
      </c>
      <c r="E9160" s="75">
        <v>36.61</v>
      </c>
      <c r="F9160" s="73" t="s">
        <v>17</v>
      </c>
    </row>
    <row r="9161" spans="1:6" ht="38.25" x14ac:dyDescent="0.25">
      <c r="A9161" s="73">
        <v>55263</v>
      </c>
      <c r="B9161" s="74" t="s">
        <v>8411</v>
      </c>
      <c r="C9161" s="73" t="s">
        <v>19</v>
      </c>
      <c r="D9161" s="75">
        <v>62.68</v>
      </c>
      <c r="E9161" s="75">
        <v>62.68</v>
      </c>
      <c r="F9161" s="73" t="s">
        <v>17</v>
      </c>
    </row>
    <row r="9162" spans="1:6" ht="25.5" x14ac:dyDescent="0.25">
      <c r="A9162" s="73">
        <v>73303</v>
      </c>
      <c r="B9162" s="74" t="s">
        <v>8412</v>
      </c>
      <c r="C9162" s="73" t="s">
        <v>19</v>
      </c>
      <c r="D9162" s="75">
        <v>7.93</v>
      </c>
      <c r="E9162" s="75">
        <v>7.93</v>
      </c>
      <c r="F9162" s="73" t="s">
        <v>17</v>
      </c>
    </row>
    <row r="9163" spans="1:6" ht="25.5" x14ac:dyDescent="0.25">
      <c r="A9163" s="73">
        <v>73307</v>
      </c>
      <c r="B9163" s="74" t="s">
        <v>8413</v>
      </c>
      <c r="C9163" s="73" t="s">
        <v>19</v>
      </c>
      <c r="D9163" s="75">
        <v>7.07</v>
      </c>
      <c r="E9163" s="75">
        <v>7.07</v>
      </c>
      <c r="F9163" s="73" t="s">
        <v>17</v>
      </c>
    </row>
    <row r="9164" spans="1:6" ht="38.25" x14ac:dyDescent="0.25">
      <c r="A9164" s="73">
        <v>73309</v>
      </c>
      <c r="B9164" s="74" t="s">
        <v>8414</v>
      </c>
      <c r="C9164" s="73" t="s">
        <v>19</v>
      </c>
      <c r="D9164" s="75">
        <v>31.55</v>
      </c>
      <c r="E9164" s="75">
        <v>31.55</v>
      </c>
      <c r="F9164" s="73" t="s">
        <v>17</v>
      </c>
    </row>
    <row r="9165" spans="1:6" ht="25.5" x14ac:dyDescent="0.25">
      <c r="A9165" s="73">
        <v>73311</v>
      </c>
      <c r="B9165" s="74" t="s">
        <v>8415</v>
      </c>
      <c r="C9165" s="73" t="s">
        <v>19</v>
      </c>
      <c r="D9165" s="75">
        <v>173.26</v>
      </c>
      <c r="E9165" s="75">
        <v>173.26</v>
      </c>
      <c r="F9165" s="73" t="s">
        <v>17</v>
      </c>
    </row>
    <row r="9166" spans="1:6" ht="38.25" x14ac:dyDescent="0.25">
      <c r="A9166" s="73">
        <v>73313</v>
      </c>
      <c r="B9166" s="74" t="s">
        <v>8416</v>
      </c>
      <c r="C9166" s="73" t="s">
        <v>19</v>
      </c>
      <c r="D9166" s="75">
        <v>8.52</v>
      </c>
      <c r="E9166" s="75">
        <v>8.52</v>
      </c>
      <c r="F9166" s="73" t="s">
        <v>17</v>
      </c>
    </row>
    <row r="9167" spans="1:6" ht="38.25" x14ac:dyDescent="0.25">
      <c r="A9167" s="73">
        <v>73315</v>
      </c>
      <c r="B9167" s="74" t="s">
        <v>8417</v>
      </c>
      <c r="C9167" s="73" t="s">
        <v>19</v>
      </c>
      <c r="D9167" s="75">
        <v>55.58</v>
      </c>
      <c r="E9167" s="75">
        <v>55.58</v>
      </c>
      <c r="F9167" s="73" t="s">
        <v>17</v>
      </c>
    </row>
    <row r="9168" spans="1:6" ht="51" x14ac:dyDescent="0.25">
      <c r="A9168" s="73">
        <v>73335</v>
      </c>
      <c r="B9168" s="74" t="s">
        <v>8418</v>
      </c>
      <c r="C9168" s="73" t="s">
        <v>19</v>
      </c>
      <c r="D9168" s="75">
        <v>34.97</v>
      </c>
      <c r="E9168" s="75">
        <v>34.97</v>
      </c>
      <c r="F9168" s="73" t="s">
        <v>17</v>
      </c>
    </row>
    <row r="9169" spans="1:6" ht="51" x14ac:dyDescent="0.25">
      <c r="A9169" s="73">
        <v>73340</v>
      </c>
      <c r="B9169" s="74" t="s">
        <v>8419</v>
      </c>
      <c r="C9169" s="73" t="s">
        <v>19</v>
      </c>
      <c r="D9169" s="75">
        <v>150.56</v>
      </c>
      <c r="E9169" s="75">
        <v>150.56</v>
      </c>
      <c r="F9169" s="73" t="s">
        <v>17</v>
      </c>
    </row>
    <row r="9170" spans="1:6" ht="51" x14ac:dyDescent="0.25">
      <c r="A9170" s="73">
        <v>83361</v>
      </c>
      <c r="B9170" s="74" t="s">
        <v>31612</v>
      </c>
      <c r="C9170" s="73" t="s">
        <v>19</v>
      </c>
      <c r="D9170" s="75">
        <v>44.57</v>
      </c>
      <c r="E9170" s="75">
        <v>44.57</v>
      </c>
      <c r="F9170" s="73" t="s">
        <v>17</v>
      </c>
    </row>
    <row r="9171" spans="1:6" ht="25.5" x14ac:dyDescent="0.25">
      <c r="A9171" s="73">
        <v>83761</v>
      </c>
      <c r="B9171" s="74" t="s">
        <v>8420</v>
      </c>
      <c r="C9171" s="73" t="s">
        <v>19</v>
      </c>
      <c r="D9171" s="75">
        <v>10.56</v>
      </c>
      <c r="E9171" s="75">
        <v>10.56</v>
      </c>
      <c r="F9171" s="73" t="s">
        <v>17</v>
      </c>
    </row>
    <row r="9172" spans="1:6" ht="25.5" x14ac:dyDescent="0.25">
      <c r="A9172" s="73">
        <v>83762</v>
      </c>
      <c r="B9172" s="74" t="s">
        <v>8421</v>
      </c>
      <c r="C9172" s="73" t="s">
        <v>19</v>
      </c>
      <c r="D9172" s="75">
        <v>9.43</v>
      </c>
      <c r="E9172" s="75">
        <v>9.43</v>
      </c>
      <c r="F9172" s="73" t="s">
        <v>17</v>
      </c>
    </row>
    <row r="9173" spans="1:6" ht="38.25" x14ac:dyDescent="0.25">
      <c r="A9173" s="73">
        <v>83763</v>
      </c>
      <c r="B9173" s="74" t="s">
        <v>8422</v>
      </c>
      <c r="C9173" s="73" t="s">
        <v>19</v>
      </c>
      <c r="D9173" s="75">
        <v>48.82</v>
      </c>
      <c r="E9173" s="75">
        <v>48.82</v>
      </c>
      <c r="F9173" s="73" t="s">
        <v>17</v>
      </c>
    </row>
    <row r="9174" spans="1:6" ht="25.5" x14ac:dyDescent="0.25">
      <c r="A9174" s="73">
        <v>83764</v>
      </c>
      <c r="B9174" s="74" t="s">
        <v>8423</v>
      </c>
      <c r="C9174" s="73" t="s">
        <v>19</v>
      </c>
      <c r="D9174" s="75">
        <v>3.72</v>
      </c>
      <c r="E9174" s="75">
        <v>3.72</v>
      </c>
      <c r="F9174" s="73" t="s">
        <v>17</v>
      </c>
    </row>
    <row r="9175" spans="1:6" ht="25.5" x14ac:dyDescent="0.25">
      <c r="A9175" s="73">
        <v>87026</v>
      </c>
      <c r="B9175" s="74" t="s">
        <v>8424</v>
      </c>
      <c r="C9175" s="73" t="s">
        <v>19</v>
      </c>
      <c r="D9175" s="75">
        <v>0.69</v>
      </c>
      <c r="E9175" s="75">
        <v>0.69</v>
      </c>
      <c r="F9175" s="73" t="s">
        <v>17</v>
      </c>
    </row>
    <row r="9176" spans="1:6" ht="25.5" x14ac:dyDescent="0.25">
      <c r="A9176" s="73">
        <v>87441</v>
      </c>
      <c r="B9176" s="74" t="s">
        <v>8425</v>
      </c>
      <c r="C9176" s="73" t="s">
        <v>19</v>
      </c>
      <c r="D9176" s="75">
        <v>0.53</v>
      </c>
      <c r="E9176" s="75">
        <v>0.53</v>
      </c>
      <c r="F9176" s="73" t="s">
        <v>17</v>
      </c>
    </row>
    <row r="9177" spans="1:6" ht="25.5" x14ac:dyDescent="0.25">
      <c r="A9177" s="73">
        <v>87442</v>
      </c>
      <c r="B9177" s="74" t="s">
        <v>8426</v>
      </c>
      <c r="C9177" s="73" t="s">
        <v>19</v>
      </c>
      <c r="D9177" s="75">
        <v>0.12</v>
      </c>
      <c r="E9177" s="75">
        <v>0.12</v>
      </c>
      <c r="F9177" s="73" t="s">
        <v>17</v>
      </c>
    </row>
    <row r="9178" spans="1:6" ht="38.25" x14ac:dyDescent="0.25">
      <c r="A9178" s="73">
        <v>87443</v>
      </c>
      <c r="B9178" s="74" t="s">
        <v>8427</v>
      </c>
      <c r="C9178" s="73" t="s">
        <v>19</v>
      </c>
      <c r="D9178" s="75">
        <v>0.67</v>
      </c>
      <c r="E9178" s="75">
        <v>0.67</v>
      </c>
      <c r="F9178" s="73" t="s">
        <v>17</v>
      </c>
    </row>
    <row r="9179" spans="1:6" ht="38.25" x14ac:dyDescent="0.25">
      <c r="A9179" s="73">
        <v>87444</v>
      </c>
      <c r="B9179" s="74" t="s">
        <v>8428</v>
      </c>
      <c r="C9179" s="73" t="s">
        <v>19</v>
      </c>
      <c r="D9179" s="75">
        <v>4.07</v>
      </c>
      <c r="E9179" s="75">
        <v>4.07</v>
      </c>
      <c r="F9179" s="73" t="s">
        <v>17</v>
      </c>
    </row>
    <row r="9180" spans="1:6" x14ac:dyDescent="0.25">
      <c r="A9180" s="73">
        <v>88238</v>
      </c>
      <c r="B9180" s="74" t="s">
        <v>8429</v>
      </c>
      <c r="C9180" s="73" t="s">
        <v>19</v>
      </c>
      <c r="D9180" s="75">
        <v>25.02</v>
      </c>
      <c r="E9180" s="75">
        <v>23.06</v>
      </c>
      <c r="F9180" s="73" t="s">
        <v>17</v>
      </c>
    </row>
    <row r="9181" spans="1:6" x14ac:dyDescent="0.25">
      <c r="A9181" s="73">
        <v>88239</v>
      </c>
      <c r="B9181" s="74" t="s">
        <v>8430</v>
      </c>
      <c r="C9181" s="73" t="s">
        <v>19</v>
      </c>
      <c r="D9181" s="75">
        <v>24.85</v>
      </c>
      <c r="E9181" s="75">
        <v>22.9</v>
      </c>
      <c r="F9181" s="73" t="s">
        <v>17</v>
      </c>
    </row>
    <row r="9182" spans="1:6" x14ac:dyDescent="0.25">
      <c r="A9182" s="73">
        <v>88240</v>
      </c>
      <c r="B9182" s="74" t="s">
        <v>855</v>
      </c>
      <c r="C9182" s="73" t="s">
        <v>19</v>
      </c>
      <c r="D9182" s="75">
        <v>23.83</v>
      </c>
      <c r="E9182" s="75">
        <v>21.87</v>
      </c>
      <c r="F9182" s="73" t="s">
        <v>17</v>
      </c>
    </row>
    <row r="9183" spans="1:6" x14ac:dyDescent="0.25">
      <c r="A9183" s="73">
        <v>88241</v>
      </c>
      <c r="B9183" s="74" t="s">
        <v>8431</v>
      </c>
      <c r="C9183" s="73" t="s">
        <v>19</v>
      </c>
      <c r="D9183" s="75">
        <v>26.54</v>
      </c>
      <c r="E9183" s="75">
        <v>24.43</v>
      </c>
      <c r="F9183" s="73" t="s">
        <v>17</v>
      </c>
    </row>
    <row r="9184" spans="1:6" x14ac:dyDescent="0.25">
      <c r="A9184" s="73">
        <v>88242</v>
      </c>
      <c r="B9184" s="74" t="s">
        <v>8432</v>
      </c>
      <c r="C9184" s="73" t="s">
        <v>19</v>
      </c>
      <c r="D9184" s="75">
        <v>25.07</v>
      </c>
      <c r="E9184" s="75">
        <v>23.12</v>
      </c>
      <c r="F9184" s="73" t="s">
        <v>17</v>
      </c>
    </row>
    <row r="9185" spans="1:6" x14ac:dyDescent="0.25">
      <c r="A9185" s="73">
        <v>88243</v>
      </c>
      <c r="B9185" s="74" t="s">
        <v>759</v>
      </c>
      <c r="C9185" s="73" t="s">
        <v>19</v>
      </c>
      <c r="D9185" s="75">
        <v>26.45</v>
      </c>
      <c r="E9185" s="75">
        <v>24.34</v>
      </c>
      <c r="F9185" s="73" t="s">
        <v>17</v>
      </c>
    </row>
    <row r="9186" spans="1:6" x14ac:dyDescent="0.25">
      <c r="A9186" s="73">
        <v>88245</v>
      </c>
      <c r="B9186" s="74" t="s">
        <v>8433</v>
      </c>
      <c r="C9186" s="73" t="s">
        <v>19</v>
      </c>
      <c r="D9186" s="75">
        <v>30.97</v>
      </c>
      <c r="E9186" s="75">
        <v>28.39</v>
      </c>
      <c r="F9186" s="73" t="s">
        <v>17</v>
      </c>
    </row>
    <row r="9187" spans="1:6" x14ac:dyDescent="0.25">
      <c r="A9187" s="73">
        <v>88246</v>
      </c>
      <c r="B9187" s="74" t="s">
        <v>767</v>
      </c>
      <c r="C9187" s="73" t="s">
        <v>19</v>
      </c>
      <c r="D9187" s="75">
        <v>24.7</v>
      </c>
      <c r="E9187" s="75">
        <v>22.65</v>
      </c>
      <c r="F9187" s="73" t="s">
        <v>17</v>
      </c>
    </row>
    <row r="9188" spans="1:6" x14ac:dyDescent="0.25">
      <c r="A9188" s="73">
        <v>88247</v>
      </c>
      <c r="B9188" s="74" t="s">
        <v>766</v>
      </c>
      <c r="C9188" s="73" t="s">
        <v>19</v>
      </c>
      <c r="D9188" s="75">
        <v>25.52</v>
      </c>
      <c r="E9188" s="75">
        <v>23.51</v>
      </c>
      <c r="F9188" s="73" t="s">
        <v>17</v>
      </c>
    </row>
    <row r="9189" spans="1:6" ht="25.5" x14ac:dyDescent="0.25">
      <c r="A9189" s="73">
        <v>88248</v>
      </c>
      <c r="B9189" s="74" t="s">
        <v>760</v>
      </c>
      <c r="C9189" s="73" t="s">
        <v>19</v>
      </c>
      <c r="D9189" s="75">
        <v>24.48</v>
      </c>
      <c r="E9189" s="75">
        <v>22.52</v>
      </c>
      <c r="F9189" s="73" t="s">
        <v>17</v>
      </c>
    </row>
    <row r="9190" spans="1:6" x14ac:dyDescent="0.25">
      <c r="A9190" s="73">
        <v>88249</v>
      </c>
      <c r="B9190" s="74" t="s">
        <v>8434</v>
      </c>
      <c r="C9190" s="73" t="s">
        <v>19</v>
      </c>
      <c r="D9190" s="75">
        <v>37.700000000000003</v>
      </c>
      <c r="E9190" s="75">
        <v>34.270000000000003</v>
      </c>
      <c r="F9190" s="73" t="s">
        <v>17</v>
      </c>
    </row>
    <row r="9191" spans="1:6" x14ac:dyDescent="0.25">
      <c r="A9191" s="73">
        <v>88250</v>
      </c>
      <c r="B9191" s="74" t="s">
        <v>8435</v>
      </c>
      <c r="C9191" s="73" t="s">
        <v>19</v>
      </c>
      <c r="D9191" s="75">
        <v>23.83</v>
      </c>
      <c r="E9191" s="75">
        <v>21.87</v>
      </c>
      <c r="F9191" s="73" t="s">
        <v>17</v>
      </c>
    </row>
    <row r="9192" spans="1:6" x14ac:dyDescent="0.25">
      <c r="A9192" s="73">
        <v>88251</v>
      </c>
      <c r="B9192" s="74" t="s">
        <v>773</v>
      </c>
      <c r="C9192" s="73" t="s">
        <v>19</v>
      </c>
      <c r="D9192" s="75">
        <v>25.02</v>
      </c>
      <c r="E9192" s="75">
        <v>23.06</v>
      </c>
      <c r="F9192" s="73" t="s">
        <v>17</v>
      </c>
    </row>
    <row r="9193" spans="1:6" x14ac:dyDescent="0.25">
      <c r="A9193" s="73">
        <v>88252</v>
      </c>
      <c r="B9193" s="74" t="s">
        <v>8436</v>
      </c>
      <c r="C9193" s="73" t="s">
        <v>19</v>
      </c>
      <c r="D9193" s="75">
        <v>22.86</v>
      </c>
      <c r="E9193" s="75">
        <v>21.12</v>
      </c>
      <c r="F9193" s="73" t="s">
        <v>17</v>
      </c>
    </row>
    <row r="9194" spans="1:6" x14ac:dyDescent="0.25">
      <c r="A9194" s="73">
        <v>88253</v>
      </c>
      <c r="B9194" s="74" t="s">
        <v>8437</v>
      </c>
      <c r="C9194" s="73" t="s">
        <v>19</v>
      </c>
      <c r="D9194" s="75">
        <v>25.66</v>
      </c>
      <c r="E9194" s="75">
        <v>23.51</v>
      </c>
      <c r="F9194" s="73" t="s">
        <v>17</v>
      </c>
    </row>
    <row r="9195" spans="1:6" x14ac:dyDescent="0.25">
      <c r="A9195" s="73">
        <v>88255</v>
      </c>
      <c r="B9195" s="74" t="s">
        <v>8438</v>
      </c>
      <c r="C9195" s="73" t="s">
        <v>19</v>
      </c>
      <c r="D9195" s="75">
        <v>43.1</v>
      </c>
      <c r="E9195" s="75">
        <v>39.090000000000003</v>
      </c>
      <c r="F9195" s="73" t="s">
        <v>17</v>
      </c>
    </row>
    <row r="9196" spans="1:6" x14ac:dyDescent="0.25">
      <c r="A9196" s="73">
        <v>88256</v>
      </c>
      <c r="B9196" s="74" t="s">
        <v>10357</v>
      </c>
      <c r="C9196" s="73" t="s">
        <v>19</v>
      </c>
      <c r="D9196" s="75">
        <v>33.1</v>
      </c>
      <c r="E9196" s="75">
        <v>30.29</v>
      </c>
      <c r="F9196" s="73" t="s">
        <v>17</v>
      </c>
    </row>
    <row r="9197" spans="1:6" x14ac:dyDescent="0.25">
      <c r="A9197" s="73">
        <v>88257</v>
      </c>
      <c r="B9197" s="74" t="s">
        <v>8439</v>
      </c>
      <c r="C9197" s="73" t="s">
        <v>19</v>
      </c>
      <c r="D9197" s="75">
        <v>27.69</v>
      </c>
      <c r="E9197" s="75">
        <v>25.33</v>
      </c>
      <c r="F9197" s="73" t="s">
        <v>17</v>
      </c>
    </row>
    <row r="9198" spans="1:6" x14ac:dyDescent="0.25">
      <c r="A9198" s="73">
        <v>88260</v>
      </c>
      <c r="B9198" s="74" t="s">
        <v>8440</v>
      </c>
      <c r="C9198" s="73" t="s">
        <v>19</v>
      </c>
      <c r="D9198" s="75">
        <v>23.98</v>
      </c>
      <c r="E9198" s="75">
        <v>22.14</v>
      </c>
      <c r="F9198" s="73" t="s">
        <v>17</v>
      </c>
    </row>
    <row r="9199" spans="1:6" x14ac:dyDescent="0.25">
      <c r="A9199" s="73">
        <v>88261</v>
      </c>
      <c r="B9199" s="74" t="s">
        <v>10360</v>
      </c>
      <c r="C9199" s="73" t="s">
        <v>19</v>
      </c>
      <c r="D9199" s="75">
        <v>34.729999999999997</v>
      </c>
      <c r="E9199" s="75">
        <v>31.72</v>
      </c>
      <c r="F9199" s="73" t="s">
        <v>17</v>
      </c>
    </row>
    <row r="9200" spans="1:6" x14ac:dyDescent="0.25">
      <c r="A9200" s="73">
        <v>88262</v>
      </c>
      <c r="B9200" s="74" t="s">
        <v>8442</v>
      </c>
      <c r="C9200" s="73" t="s">
        <v>19</v>
      </c>
      <c r="D9200" s="75">
        <v>30.75</v>
      </c>
      <c r="E9200" s="75">
        <v>28.17</v>
      </c>
      <c r="F9200" s="73" t="s">
        <v>17</v>
      </c>
    </row>
    <row r="9201" spans="1:6" ht="25.5" x14ac:dyDescent="0.25">
      <c r="A9201" s="73">
        <v>88263</v>
      </c>
      <c r="B9201" s="74" t="s">
        <v>8443</v>
      </c>
      <c r="C9201" s="73" t="s">
        <v>19</v>
      </c>
      <c r="D9201" s="75">
        <v>33.909999999999997</v>
      </c>
      <c r="E9201" s="75">
        <v>30.89</v>
      </c>
      <c r="F9201" s="73" t="s">
        <v>17</v>
      </c>
    </row>
    <row r="9202" spans="1:6" x14ac:dyDescent="0.25">
      <c r="A9202" s="73">
        <v>88264</v>
      </c>
      <c r="B9202" s="74" t="s">
        <v>765</v>
      </c>
      <c r="C9202" s="73" t="s">
        <v>19</v>
      </c>
      <c r="D9202" s="75">
        <v>31.63</v>
      </c>
      <c r="E9202" s="75">
        <v>28.98</v>
      </c>
      <c r="F9202" s="73" t="s">
        <v>17</v>
      </c>
    </row>
    <row r="9203" spans="1:6" x14ac:dyDescent="0.25">
      <c r="A9203" s="73">
        <v>88266</v>
      </c>
      <c r="B9203" s="74" t="s">
        <v>764</v>
      </c>
      <c r="C9203" s="73" t="s">
        <v>19</v>
      </c>
      <c r="D9203" s="75">
        <v>45.46</v>
      </c>
      <c r="E9203" s="75">
        <v>41.35</v>
      </c>
      <c r="F9203" s="73" t="s">
        <v>17</v>
      </c>
    </row>
    <row r="9204" spans="1:6" x14ac:dyDescent="0.25">
      <c r="A9204" s="73">
        <v>88267</v>
      </c>
      <c r="B9204" s="74" t="s">
        <v>758</v>
      </c>
      <c r="C9204" s="73" t="s">
        <v>19</v>
      </c>
      <c r="D9204" s="75">
        <v>30.48</v>
      </c>
      <c r="E9204" s="75">
        <v>27.88</v>
      </c>
      <c r="F9204" s="73" t="s">
        <v>17</v>
      </c>
    </row>
    <row r="9205" spans="1:6" x14ac:dyDescent="0.25">
      <c r="A9205" s="73">
        <v>88269</v>
      </c>
      <c r="B9205" s="74" t="s">
        <v>8444</v>
      </c>
      <c r="C9205" s="73" t="s">
        <v>19</v>
      </c>
      <c r="D9205" s="75">
        <v>31.7</v>
      </c>
      <c r="E9205" s="75">
        <v>29.04</v>
      </c>
      <c r="F9205" s="73" t="s">
        <v>17</v>
      </c>
    </row>
    <row r="9206" spans="1:6" x14ac:dyDescent="0.25">
      <c r="A9206" s="73">
        <v>88270</v>
      </c>
      <c r="B9206" s="74" t="s">
        <v>8445</v>
      </c>
      <c r="C9206" s="73" t="s">
        <v>19</v>
      </c>
      <c r="D9206" s="75">
        <v>31.21</v>
      </c>
      <c r="E9206" s="75">
        <v>28.6</v>
      </c>
      <c r="F9206" s="73" t="s">
        <v>17</v>
      </c>
    </row>
    <row r="9207" spans="1:6" x14ac:dyDescent="0.25">
      <c r="A9207" s="73">
        <v>88272</v>
      </c>
      <c r="B9207" s="74" t="s">
        <v>8446</v>
      </c>
      <c r="C9207" s="73" t="s">
        <v>19</v>
      </c>
      <c r="D9207" s="75">
        <v>29.51</v>
      </c>
      <c r="E9207" s="75">
        <v>27.18</v>
      </c>
      <c r="F9207" s="73" t="s">
        <v>17</v>
      </c>
    </row>
    <row r="9208" spans="1:6" x14ac:dyDescent="0.25">
      <c r="A9208" s="73">
        <v>88273</v>
      </c>
      <c r="B9208" s="74" t="s">
        <v>8447</v>
      </c>
      <c r="C9208" s="73" t="s">
        <v>19</v>
      </c>
      <c r="D9208" s="75">
        <v>30.86</v>
      </c>
      <c r="E9208" s="75">
        <v>28.26</v>
      </c>
      <c r="F9208" s="73" t="s">
        <v>17</v>
      </c>
    </row>
    <row r="9209" spans="1:6" x14ac:dyDescent="0.25">
      <c r="A9209" s="73">
        <v>88274</v>
      </c>
      <c r="B9209" s="74" t="s">
        <v>8448</v>
      </c>
      <c r="C9209" s="73" t="s">
        <v>19</v>
      </c>
      <c r="D9209" s="75">
        <v>32.5</v>
      </c>
      <c r="E9209" s="75">
        <v>29.76</v>
      </c>
      <c r="F9209" s="73" t="s">
        <v>17</v>
      </c>
    </row>
    <row r="9210" spans="1:6" x14ac:dyDescent="0.25">
      <c r="A9210" s="73">
        <v>88275</v>
      </c>
      <c r="B9210" s="74" t="s">
        <v>8449</v>
      </c>
      <c r="C9210" s="73" t="s">
        <v>19</v>
      </c>
      <c r="D9210" s="75">
        <v>40.22</v>
      </c>
      <c r="E9210" s="75">
        <v>36.53</v>
      </c>
      <c r="F9210" s="73" t="s">
        <v>17</v>
      </c>
    </row>
    <row r="9211" spans="1:6" x14ac:dyDescent="0.25">
      <c r="A9211" s="73">
        <v>88277</v>
      </c>
      <c r="B9211" s="74" t="s">
        <v>8450</v>
      </c>
      <c r="C9211" s="73" t="s">
        <v>19</v>
      </c>
      <c r="D9211" s="75">
        <v>26.32</v>
      </c>
      <c r="E9211" s="75">
        <v>24.11</v>
      </c>
      <c r="F9211" s="73" t="s">
        <v>17</v>
      </c>
    </row>
    <row r="9212" spans="1:6" x14ac:dyDescent="0.25">
      <c r="A9212" s="73">
        <v>88278</v>
      </c>
      <c r="B9212" s="74" t="s">
        <v>10366</v>
      </c>
      <c r="C9212" s="73" t="s">
        <v>19</v>
      </c>
      <c r="D9212" s="75">
        <v>27.4</v>
      </c>
      <c r="E9212" s="75">
        <v>25.07</v>
      </c>
      <c r="F9212" s="73" t="s">
        <v>17</v>
      </c>
    </row>
    <row r="9213" spans="1:6" x14ac:dyDescent="0.25">
      <c r="A9213" s="73">
        <v>88279</v>
      </c>
      <c r="B9213" s="74" t="s">
        <v>31613</v>
      </c>
      <c r="C9213" s="73" t="s">
        <v>19</v>
      </c>
      <c r="D9213" s="75">
        <v>35.450000000000003</v>
      </c>
      <c r="E9213" s="75">
        <v>32.4</v>
      </c>
      <c r="F9213" s="73" t="s">
        <v>17</v>
      </c>
    </row>
    <row r="9214" spans="1:6" x14ac:dyDescent="0.25">
      <c r="A9214" s="73">
        <v>88281</v>
      </c>
      <c r="B9214" s="74" t="s">
        <v>8451</v>
      </c>
      <c r="C9214" s="73" t="s">
        <v>19</v>
      </c>
      <c r="D9214" s="75">
        <v>34.729999999999997</v>
      </c>
      <c r="E9214" s="75">
        <v>31.62</v>
      </c>
      <c r="F9214" s="73" t="s">
        <v>17</v>
      </c>
    </row>
    <row r="9215" spans="1:6" x14ac:dyDescent="0.25">
      <c r="A9215" s="73">
        <v>88282</v>
      </c>
      <c r="B9215" s="74" t="s">
        <v>8452</v>
      </c>
      <c r="C9215" s="73" t="s">
        <v>19</v>
      </c>
      <c r="D9215" s="75">
        <v>33.64</v>
      </c>
      <c r="E9215" s="75">
        <v>30.64</v>
      </c>
      <c r="F9215" s="73" t="s">
        <v>17</v>
      </c>
    </row>
    <row r="9216" spans="1:6" x14ac:dyDescent="0.25">
      <c r="A9216" s="73">
        <v>88283</v>
      </c>
      <c r="B9216" s="74" t="s">
        <v>8453</v>
      </c>
      <c r="C9216" s="73" t="s">
        <v>19</v>
      </c>
      <c r="D9216" s="75">
        <v>40.520000000000003</v>
      </c>
      <c r="E9216" s="75">
        <v>36.799999999999997</v>
      </c>
      <c r="F9216" s="73" t="s">
        <v>17</v>
      </c>
    </row>
    <row r="9217" spans="1:6" x14ac:dyDescent="0.25">
      <c r="A9217" s="73">
        <v>88284</v>
      </c>
      <c r="B9217" s="74" t="s">
        <v>8454</v>
      </c>
      <c r="C9217" s="73" t="s">
        <v>19</v>
      </c>
      <c r="D9217" s="75">
        <v>30.18</v>
      </c>
      <c r="E9217" s="75">
        <v>27.55</v>
      </c>
      <c r="F9217" s="73" t="s">
        <v>17</v>
      </c>
    </row>
    <row r="9218" spans="1:6" x14ac:dyDescent="0.25">
      <c r="A9218" s="73">
        <v>88286</v>
      </c>
      <c r="B9218" s="74" t="s">
        <v>8455</v>
      </c>
      <c r="C9218" s="73" t="s">
        <v>19</v>
      </c>
      <c r="D9218" s="75">
        <v>37.42</v>
      </c>
      <c r="E9218" s="75">
        <v>34.03</v>
      </c>
      <c r="F9218" s="73" t="s">
        <v>17</v>
      </c>
    </row>
    <row r="9219" spans="1:6" x14ac:dyDescent="0.25">
      <c r="A9219" s="73">
        <v>88288</v>
      </c>
      <c r="B9219" s="74" t="s">
        <v>8456</v>
      </c>
      <c r="C9219" s="73" t="s">
        <v>19</v>
      </c>
      <c r="D9219" s="75">
        <v>23.66</v>
      </c>
      <c r="E9219" s="75">
        <v>21.71</v>
      </c>
      <c r="F9219" s="73" t="s">
        <v>17</v>
      </c>
    </row>
    <row r="9220" spans="1:6" x14ac:dyDescent="0.25">
      <c r="A9220" s="73">
        <v>88291</v>
      </c>
      <c r="B9220" s="74" t="s">
        <v>8457</v>
      </c>
      <c r="C9220" s="73" t="s">
        <v>19</v>
      </c>
      <c r="D9220" s="75">
        <v>33.619999999999997</v>
      </c>
      <c r="E9220" s="75">
        <v>30.63</v>
      </c>
      <c r="F9220" s="73" t="s">
        <v>17</v>
      </c>
    </row>
    <row r="9221" spans="1:6" ht="25.5" x14ac:dyDescent="0.25">
      <c r="A9221" s="73">
        <v>88292</v>
      </c>
      <c r="B9221" s="74" t="s">
        <v>8458</v>
      </c>
      <c r="C9221" s="73" t="s">
        <v>19</v>
      </c>
      <c r="D9221" s="75">
        <v>28.09</v>
      </c>
      <c r="E9221" s="75">
        <v>25.68</v>
      </c>
      <c r="F9221" s="73" t="s">
        <v>17</v>
      </c>
    </row>
    <row r="9222" spans="1:6" x14ac:dyDescent="0.25">
      <c r="A9222" s="73">
        <v>88293</v>
      </c>
      <c r="B9222" s="74" t="s">
        <v>8459</v>
      </c>
      <c r="C9222" s="73" t="s">
        <v>19</v>
      </c>
      <c r="D9222" s="75">
        <v>33.619999999999997</v>
      </c>
      <c r="E9222" s="75">
        <v>30.63</v>
      </c>
      <c r="F9222" s="73" t="s">
        <v>17</v>
      </c>
    </row>
    <row r="9223" spans="1:6" x14ac:dyDescent="0.25">
      <c r="A9223" s="73">
        <v>88294</v>
      </c>
      <c r="B9223" s="74" t="s">
        <v>8460</v>
      </c>
      <c r="C9223" s="73" t="s">
        <v>19</v>
      </c>
      <c r="D9223" s="75">
        <v>41.21</v>
      </c>
      <c r="E9223" s="75">
        <v>37.42</v>
      </c>
      <c r="F9223" s="73" t="s">
        <v>17</v>
      </c>
    </row>
    <row r="9224" spans="1:6" x14ac:dyDescent="0.25">
      <c r="A9224" s="73">
        <v>88295</v>
      </c>
      <c r="B9224" s="74" t="s">
        <v>8461</v>
      </c>
      <c r="C9224" s="73" t="s">
        <v>19</v>
      </c>
      <c r="D9224" s="75">
        <v>28.58</v>
      </c>
      <c r="E9224" s="75">
        <v>26.13</v>
      </c>
      <c r="F9224" s="73" t="s">
        <v>17</v>
      </c>
    </row>
    <row r="9225" spans="1:6" x14ac:dyDescent="0.25">
      <c r="A9225" s="73">
        <v>88296</v>
      </c>
      <c r="B9225" s="74" t="s">
        <v>8462</v>
      </c>
      <c r="C9225" s="73" t="s">
        <v>19</v>
      </c>
      <c r="D9225" s="75">
        <v>39.82</v>
      </c>
      <c r="E9225" s="75">
        <v>36.17</v>
      </c>
      <c r="F9225" s="73" t="s">
        <v>17</v>
      </c>
    </row>
    <row r="9226" spans="1:6" x14ac:dyDescent="0.25">
      <c r="A9226" s="73">
        <v>88297</v>
      </c>
      <c r="B9226" s="74" t="s">
        <v>8463</v>
      </c>
      <c r="C9226" s="73" t="s">
        <v>19</v>
      </c>
      <c r="D9226" s="75">
        <v>38.19</v>
      </c>
      <c r="E9226" s="75">
        <v>34.71</v>
      </c>
      <c r="F9226" s="73" t="s">
        <v>17</v>
      </c>
    </row>
    <row r="9227" spans="1:6" ht="25.5" x14ac:dyDescent="0.25">
      <c r="A9227" s="73">
        <v>88298</v>
      </c>
      <c r="B9227" s="74" t="s">
        <v>8464</v>
      </c>
      <c r="C9227" s="73" t="s">
        <v>19</v>
      </c>
      <c r="D9227" s="75">
        <v>27.98</v>
      </c>
      <c r="E9227" s="75">
        <v>25.59</v>
      </c>
      <c r="F9227" s="73" t="s">
        <v>17</v>
      </c>
    </row>
    <row r="9228" spans="1:6" x14ac:dyDescent="0.25">
      <c r="A9228" s="73">
        <v>88299</v>
      </c>
      <c r="B9228" s="74" t="s">
        <v>8465</v>
      </c>
      <c r="C9228" s="73" t="s">
        <v>19</v>
      </c>
      <c r="D9228" s="75">
        <v>43.07</v>
      </c>
      <c r="E9228" s="75">
        <v>39.07</v>
      </c>
      <c r="F9228" s="73" t="s">
        <v>17</v>
      </c>
    </row>
    <row r="9229" spans="1:6" x14ac:dyDescent="0.25">
      <c r="A9229" s="73">
        <v>88300</v>
      </c>
      <c r="B9229" s="74" t="s">
        <v>8466</v>
      </c>
      <c r="C9229" s="73" t="s">
        <v>19</v>
      </c>
      <c r="D9229" s="75">
        <v>43.07</v>
      </c>
      <c r="E9229" s="75">
        <v>39.07</v>
      </c>
      <c r="F9229" s="73" t="s">
        <v>17</v>
      </c>
    </row>
    <row r="9230" spans="1:6" x14ac:dyDescent="0.25">
      <c r="A9230" s="73">
        <v>88301</v>
      </c>
      <c r="B9230" s="74" t="s">
        <v>8467</v>
      </c>
      <c r="C9230" s="73" t="s">
        <v>19</v>
      </c>
      <c r="D9230" s="75">
        <v>33.619999999999997</v>
      </c>
      <c r="E9230" s="75">
        <v>30.63</v>
      </c>
      <c r="F9230" s="73" t="s">
        <v>17</v>
      </c>
    </row>
    <row r="9231" spans="1:6" x14ac:dyDescent="0.25">
      <c r="A9231" s="73">
        <v>88302</v>
      </c>
      <c r="B9231" s="74" t="s">
        <v>8468</v>
      </c>
      <c r="C9231" s="73" t="s">
        <v>19</v>
      </c>
      <c r="D9231" s="75">
        <v>33.619999999999997</v>
      </c>
      <c r="E9231" s="75">
        <v>30.63</v>
      </c>
      <c r="F9231" s="73" t="s">
        <v>17</v>
      </c>
    </row>
    <row r="9232" spans="1:6" x14ac:dyDescent="0.25">
      <c r="A9232" s="73">
        <v>88303</v>
      </c>
      <c r="B9232" s="74" t="s">
        <v>8469</v>
      </c>
      <c r="C9232" s="73" t="s">
        <v>19</v>
      </c>
      <c r="D9232" s="75">
        <v>26.61</v>
      </c>
      <c r="E9232" s="75">
        <v>24.36</v>
      </c>
      <c r="F9232" s="73" t="s">
        <v>17</v>
      </c>
    </row>
    <row r="9233" spans="1:6" ht="25.5" x14ac:dyDescent="0.25">
      <c r="A9233" s="73">
        <v>88304</v>
      </c>
      <c r="B9233" s="74" t="s">
        <v>8470</v>
      </c>
      <c r="C9233" s="73" t="s">
        <v>19</v>
      </c>
      <c r="D9233" s="75">
        <v>43.07</v>
      </c>
      <c r="E9233" s="75">
        <v>39.07</v>
      </c>
      <c r="F9233" s="73" t="s">
        <v>17</v>
      </c>
    </row>
    <row r="9234" spans="1:6" x14ac:dyDescent="0.25">
      <c r="A9234" s="73">
        <v>88306</v>
      </c>
      <c r="B9234" s="74" t="s">
        <v>8471</v>
      </c>
      <c r="C9234" s="73" t="s">
        <v>19</v>
      </c>
      <c r="D9234" s="75">
        <v>30.91</v>
      </c>
      <c r="E9234" s="75">
        <v>28.21</v>
      </c>
      <c r="F9234" s="73" t="s">
        <v>17</v>
      </c>
    </row>
    <row r="9235" spans="1:6" x14ac:dyDescent="0.25">
      <c r="A9235" s="73">
        <v>88307</v>
      </c>
      <c r="B9235" s="74" t="s">
        <v>8472</v>
      </c>
      <c r="C9235" s="73" t="s">
        <v>19</v>
      </c>
      <c r="D9235" s="75">
        <v>30.71</v>
      </c>
      <c r="E9235" s="75">
        <v>28.03</v>
      </c>
      <c r="F9235" s="73" t="s">
        <v>17</v>
      </c>
    </row>
    <row r="9236" spans="1:6" x14ac:dyDescent="0.25">
      <c r="A9236" s="73">
        <v>88308</v>
      </c>
      <c r="B9236" s="74" t="s">
        <v>8473</v>
      </c>
      <c r="C9236" s="73" t="s">
        <v>19</v>
      </c>
      <c r="D9236" s="75">
        <v>31.05</v>
      </c>
      <c r="E9236" s="75">
        <v>28.46</v>
      </c>
      <c r="F9236" s="73" t="s">
        <v>17</v>
      </c>
    </row>
    <row r="9237" spans="1:6" x14ac:dyDescent="0.25">
      <c r="A9237" s="73">
        <v>88309</v>
      </c>
      <c r="B9237" s="74" t="s">
        <v>761</v>
      </c>
      <c r="C9237" s="73" t="s">
        <v>19</v>
      </c>
      <c r="D9237" s="75">
        <v>31.21</v>
      </c>
      <c r="E9237" s="75">
        <v>28.6</v>
      </c>
      <c r="F9237" s="73" t="s">
        <v>17</v>
      </c>
    </row>
    <row r="9238" spans="1:6" x14ac:dyDescent="0.25">
      <c r="A9238" s="73">
        <v>88310</v>
      </c>
      <c r="B9238" s="74" t="s">
        <v>8474</v>
      </c>
      <c r="C9238" s="73" t="s">
        <v>19</v>
      </c>
      <c r="D9238" s="75">
        <v>32.86</v>
      </c>
      <c r="E9238" s="75">
        <v>30.27</v>
      </c>
      <c r="F9238" s="73" t="s">
        <v>17</v>
      </c>
    </row>
    <row r="9239" spans="1:6" x14ac:dyDescent="0.25">
      <c r="A9239" s="73">
        <v>88311</v>
      </c>
      <c r="B9239" s="74" t="s">
        <v>8475</v>
      </c>
      <c r="C9239" s="73" t="s">
        <v>19</v>
      </c>
      <c r="D9239" s="75">
        <v>32.14</v>
      </c>
      <c r="E9239" s="75">
        <v>29.62</v>
      </c>
      <c r="F9239" s="73" t="s">
        <v>17</v>
      </c>
    </row>
    <row r="9240" spans="1:6" x14ac:dyDescent="0.25">
      <c r="A9240" s="73">
        <v>88312</v>
      </c>
      <c r="B9240" s="74" t="s">
        <v>8476</v>
      </c>
      <c r="C9240" s="73" t="s">
        <v>19</v>
      </c>
      <c r="D9240" s="75">
        <v>32.86</v>
      </c>
      <c r="E9240" s="75">
        <v>30.27</v>
      </c>
      <c r="F9240" s="73" t="s">
        <v>17</v>
      </c>
    </row>
    <row r="9241" spans="1:6" x14ac:dyDescent="0.25">
      <c r="A9241" s="73">
        <v>88313</v>
      </c>
      <c r="B9241" s="74" t="s">
        <v>8477</v>
      </c>
      <c r="C9241" s="73" t="s">
        <v>19</v>
      </c>
      <c r="D9241" s="75">
        <v>28.69</v>
      </c>
      <c r="E9241" s="75">
        <v>26.23</v>
      </c>
      <c r="F9241" s="73" t="s">
        <v>17</v>
      </c>
    </row>
    <row r="9242" spans="1:6" x14ac:dyDescent="0.25">
      <c r="A9242" s="73">
        <v>88314</v>
      </c>
      <c r="B9242" s="74" t="s">
        <v>8478</v>
      </c>
      <c r="C9242" s="73" t="s">
        <v>19</v>
      </c>
      <c r="D9242" s="75">
        <v>22.68</v>
      </c>
      <c r="E9242" s="75">
        <v>20.85</v>
      </c>
      <c r="F9242" s="73" t="s">
        <v>17</v>
      </c>
    </row>
    <row r="9243" spans="1:6" x14ac:dyDescent="0.25">
      <c r="A9243" s="73">
        <v>88315</v>
      </c>
      <c r="B9243" s="74" t="s">
        <v>774</v>
      </c>
      <c r="C9243" s="73" t="s">
        <v>19</v>
      </c>
      <c r="D9243" s="75">
        <v>30.97</v>
      </c>
      <c r="E9243" s="75">
        <v>28.39</v>
      </c>
      <c r="F9243" s="73" t="s">
        <v>17</v>
      </c>
    </row>
    <row r="9244" spans="1:6" x14ac:dyDescent="0.25">
      <c r="A9244" s="73">
        <v>88316</v>
      </c>
      <c r="B9244" s="74" t="s">
        <v>749</v>
      </c>
      <c r="C9244" s="73" t="s">
        <v>19</v>
      </c>
      <c r="D9244" s="75">
        <v>22.64</v>
      </c>
      <c r="E9244" s="75">
        <v>20.92</v>
      </c>
      <c r="F9244" s="73" t="s">
        <v>17</v>
      </c>
    </row>
    <row r="9245" spans="1:6" x14ac:dyDescent="0.25">
      <c r="A9245" s="73">
        <v>88317</v>
      </c>
      <c r="B9245" s="74" t="s">
        <v>775</v>
      </c>
      <c r="C9245" s="73" t="s">
        <v>19</v>
      </c>
      <c r="D9245" s="75">
        <v>31.91</v>
      </c>
      <c r="E9245" s="75">
        <v>29.33</v>
      </c>
      <c r="F9245" s="73" t="s">
        <v>17</v>
      </c>
    </row>
    <row r="9246" spans="1:6" ht="25.5" x14ac:dyDescent="0.25">
      <c r="A9246" s="73">
        <v>88318</v>
      </c>
      <c r="B9246" s="74" t="s">
        <v>8479</v>
      </c>
      <c r="C9246" s="73" t="s">
        <v>19</v>
      </c>
      <c r="D9246" s="75">
        <v>40.770000000000003</v>
      </c>
      <c r="E9246" s="75">
        <v>37.25</v>
      </c>
      <c r="F9246" s="73" t="s">
        <v>17</v>
      </c>
    </row>
    <row r="9247" spans="1:6" x14ac:dyDescent="0.25">
      <c r="A9247" s="73">
        <v>88321</v>
      </c>
      <c r="B9247" s="74" t="s">
        <v>8480</v>
      </c>
      <c r="C9247" s="73" t="s">
        <v>19</v>
      </c>
      <c r="D9247" s="75">
        <v>46.8</v>
      </c>
      <c r="E9247" s="75">
        <v>42.41</v>
      </c>
      <c r="F9247" s="73" t="s">
        <v>17</v>
      </c>
    </row>
    <row r="9248" spans="1:6" x14ac:dyDescent="0.25">
      <c r="A9248" s="73">
        <v>88322</v>
      </c>
      <c r="B9248" s="74" t="s">
        <v>10385</v>
      </c>
      <c r="C9248" s="73" t="s">
        <v>19</v>
      </c>
      <c r="D9248" s="75">
        <v>31.83</v>
      </c>
      <c r="E9248" s="75">
        <v>29.02</v>
      </c>
      <c r="F9248" s="73" t="s">
        <v>17</v>
      </c>
    </row>
    <row r="9249" spans="1:6" x14ac:dyDescent="0.25">
      <c r="A9249" s="73">
        <v>88323</v>
      </c>
      <c r="B9249" s="74" t="s">
        <v>854</v>
      </c>
      <c r="C9249" s="73" t="s">
        <v>19</v>
      </c>
      <c r="D9249" s="75">
        <v>30.45</v>
      </c>
      <c r="E9249" s="75">
        <v>27.9</v>
      </c>
      <c r="F9249" s="73" t="s">
        <v>17</v>
      </c>
    </row>
    <row r="9250" spans="1:6" x14ac:dyDescent="0.25">
      <c r="A9250" s="73">
        <v>88324</v>
      </c>
      <c r="B9250" s="74" t="s">
        <v>8481</v>
      </c>
      <c r="C9250" s="73" t="s">
        <v>19</v>
      </c>
      <c r="D9250" s="75">
        <v>38.19</v>
      </c>
      <c r="E9250" s="75">
        <v>34.71</v>
      </c>
      <c r="F9250" s="73" t="s">
        <v>17</v>
      </c>
    </row>
    <row r="9251" spans="1:6" x14ac:dyDescent="0.25">
      <c r="A9251" s="73">
        <v>88325</v>
      </c>
      <c r="B9251" s="74" t="s">
        <v>8482</v>
      </c>
      <c r="C9251" s="73" t="s">
        <v>19</v>
      </c>
      <c r="D9251" s="75">
        <v>25.05</v>
      </c>
      <c r="E9251" s="75">
        <v>23.1</v>
      </c>
      <c r="F9251" s="73" t="s">
        <v>17</v>
      </c>
    </row>
    <row r="9252" spans="1:6" ht="25.5" x14ac:dyDescent="0.25">
      <c r="A9252" s="73">
        <v>88377</v>
      </c>
      <c r="B9252" s="74" t="s">
        <v>8483</v>
      </c>
      <c r="C9252" s="73" t="s">
        <v>19</v>
      </c>
      <c r="D9252" s="75">
        <v>28.39</v>
      </c>
      <c r="E9252" s="75">
        <v>25.96</v>
      </c>
      <c r="F9252" s="73" t="s">
        <v>17</v>
      </c>
    </row>
    <row r="9253" spans="1:6" ht="25.5" x14ac:dyDescent="0.25">
      <c r="A9253" s="73">
        <v>88387</v>
      </c>
      <c r="B9253" s="74" t="s">
        <v>8484</v>
      </c>
      <c r="C9253" s="73" t="s">
        <v>19</v>
      </c>
      <c r="D9253" s="75">
        <v>1.04</v>
      </c>
      <c r="E9253" s="75">
        <v>1.04</v>
      </c>
      <c r="F9253" s="73" t="s">
        <v>17</v>
      </c>
    </row>
    <row r="9254" spans="1:6" ht="25.5" x14ac:dyDescent="0.25">
      <c r="A9254" s="73">
        <v>88389</v>
      </c>
      <c r="B9254" s="74" t="s">
        <v>8485</v>
      </c>
      <c r="C9254" s="73" t="s">
        <v>19</v>
      </c>
      <c r="D9254" s="75">
        <v>0.24</v>
      </c>
      <c r="E9254" s="75">
        <v>0.24</v>
      </c>
      <c r="F9254" s="73" t="s">
        <v>17</v>
      </c>
    </row>
    <row r="9255" spans="1:6" ht="25.5" x14ac:dyDescent="0.25">
      <c r="A9255" s="73">
        <v>88390</v>
      </c>
      <c r="B9255" s="74" t="s">
        <v>8486</v>
      </c>
      <c r="C9255" s="73" t="s">
        <v>19</v>
      </c>
      <c r="D9255" s="75">
        <v>1.1399999999999999</v>
      </c>
      <c r="E9255" s="75">
        <v>1.1399999999999999</v>
      </c>
      <c r="F9255" s="73" t="s">
        <v>17</v>
      </c>
    </row>
    <row r="9256" spans="1:6" ht="25.5" x14ac:dyDescent="0.25">
      <c r="A9256" s="73">
        <v>88391</v>
      </c>
      <c r="B9256" s="74" t="s">
        <v>8487</v>
      </c>
      <c r="C9256" s="73" t="s">
        <v>19</v>
      </c>
      <c r="D9256" s="75">
        <v>3.53</v>
      </c>
      <c r="E9256" s="75">
        <v>3.53</v>
      </c>
      <c r="F9256" s="73" t="s">
        <v>17</v>
      </c>
    </row>
    <row r="9257" spans="1:6" ht="25.5" x14ac:dyDescent="0.25">
      <c r="A9257" s="73">
        <v>88394</v>
      </c>
      <c r="B9257" s="74" t="s">
        <v>8488</v>
      </c>
      <c r="C9257" s="73" t="s">
        <v>19</v>
      </c>
      <c r="D9257" s="75">
        <v>1.24</v>
      </c>
      <c r="E9257" s="75">
        <v>1.24</v>
      </c>
      <c r="F9257" s="73" t="s">
        <v>17</v>
      </c>
    </row>
    <row r="9258" spans="1:6" ht="25.5" x14ac:dyDescent="0.25">
      <c r="A9258" s="73">
        <v>88395</v>
      </c>
      <c r="B9258" s="74" t="s">
        <v>8489</v>
      </c>
      <c r="C9258" s="73" t="s">
        <v>19</v>
      </c>
      <c r="D9258" s="75">
        <v>0.28000000000000003</v>
      </c>
      <c r="E9258" s="75">
        <v>0.28000000000000003</v>
      </c>
      <c r="F9258" s="73" t="s">
        <v>17</v>
      </c>
    </row>
    <row r="9259" spans="1:6" ht="25.5" x14ac:dyDescent="0.25">
      <c r="A9259" s="73">
        <v>88396</v>
      </c>
      <c r="B9259" s="74" t="s">
        <v>8490</v>
      </c>
      <c r="C9259" s="73" t="s">
        <v>19</v>
      </c>
      <c r="D9259" s="75">
        <v>1.36</v>
      </c>
      <c r="E9259" s="75">
        <v>1.36</v>
      </c>
      <c r="F9259" s="73" t="s">
        <v>17</v>
      </c>
    </row>
    <row r="9260" spans="1:6" ht="38.25" x14ac:dyDescent="0.25">
      <c r="A9260" s="73">
        <v>88397</v>
      </c>
      <c r="B9260" s="74" t="s">
        <v>8491</v>
      </c>
      <c r="C9260" s="73" t="s">
        <v>19</v>
      </c>
      <c r="D9260" s="75">
        <v>5.29</v>
      </c>
      <c r="E9260" s="75">
        <v>5.29</v>
      </c>
      <c r="F9260" s="73" t="s">
        <v>17</v>
      </c>
    </row>
    <row r="9261" spans="1:6" ht="25.5" x14ac:dyDescent="0.25">
      <c r="A9261" s="73">
        <v>88400</v>
      </c>
      <c r="B9261" s="74" t="s">
        <v>8492</v>
      </c>
      <c r="C9261" s="73" t="s">
        <v>19</v>
      </c>
      <c r="D9261" s="75">
        <v>0.99</v>
      </c>
      <c r="E9261" s="75">
        <v>0.99</v>
      </c>
      <c r="F9261" s="73" t="s">
        <v>17</v>
      </c>
    </row>
    <row r="9262" spans="1:6" ht="25.5" x14ac:dyDescent="0.25">
      <c r="A9262" s="73">
        <v>88401</v>
      </c>
      <c r="B9262" s="74" t="s">
        <v>8493</v>
      </c>
      <c r="C9262" s="73" t="s">
        <v>19</v>
      </c>
      <c r="D9262" s="75">
        <v>0.22</v>
      </c>
      <c r="E9262" s="75">
        <v>0.22</v>
      </c>
      <c r="F9262" s="73" t="s">
        <v>17</v>
      </c>
    </row>
    <row r="9263" spans="1:6" ht="25.5" x14ac:dyDescent="0.25">
      <c r="A9263" s="73">
        <v>88402</v>
      </c>
      <c r="B9263" s="74" t="s">
        <v>8494</v>
      </c>
      <c r="C9263" s="73" t="s">
        <v>19</v>
      </c>
      <c r="D9263" s="75">
        <v>1.08</v>
      </c>
      <c r="E9263" s="75">
        <v>1.08</v>
      </c>
      <c r="F9263" s="73" t="s">
        <v>17</v>
      </c>
    </row>
    <row r="9264" spans="1:6" ht="25.5" x14ac:dyDescent="0.25">
      <c r="A9264" s="73">
        <v>88403</v>
      </c>
      <c r="B9264" s="74" t="s">
        <v>8495</v>
      </c>
      <c r="C9264" s="73" t="s">
        <v>19</v>
      </c>
      <c r="D9264" s="75">
        <v>2.12</v>
      </c>
      <c r="E9264" s="75">
        <v>2.12</v>
      </c>
      <c r="F9264" s="73" t="s">
        <v>17</v>
      </c>
    </row>
    <row r="9265" spans="1:6" ht="25.5" x14ac:dyDescent="0.25">
      <c r="A9265" s="73">
        <v>88419</v>
      </c>
      <c r="B9265" s="74" t="s">
        <v>8496</v>
      </c>
      <c r="C9265" s="73" t="s">
        <v>19</v>
      </c>
      <c r="D9265" s="75">
        <v>6.45</v>
      </c>
      <c r="E9265" s="75">
        <v>6.45</v>
      </c>
      <c r="F9265" s="73" t="s">
        <v>17</v>
      </c>
    </row>
    <row r="9266" spans="1:6" ht="25.5" x14ac:dyDescent="0.25">
      <c r="A9266" s="73">
        <v>88422</v>
      </c>
      <c r="B9266" s="74" t="s">
        <v>8497</v>
      </c>
      <c r="C9266" s="73" t="s">
        <v>19</v>
      </c>
      <c r="D9266" s="75">
        <v>1.49</v>
      </c>
      <c r="E9266" s="75">
        <v>1.49</v>
      </c>
      <c r="F9266" s="73" t="s">
        <v>17</v>
      </c>
    </row>
    <row r="9267" spans="1:6" ht="25.5" x14ac:dyDescent="0.25">
      <c r="A9267" s="73">
        <v>88425</v>
      </c>
      <c r="B9267" s="74" t="s">
        <v>8498</v>
      </c>
      <c r="C9267" s="73" t="s">
        <v>19</v>
      </c>
      <c r="D9267" s="75">
        <v>8.06</v>
      </c>
      <c r="E9267" s="75">
        <v>8.06</v>
      </c>
      <c r="F9267" s="73" t="s">
        <v>17</v>
      </c>
    </row>
    <row r="9268" spans="1:6" ht="38.25" x14ac:dyDescent="0.25">
      <c r="A9268" s="73">
        <v>88427</v>
      </c>
      <c r="B9268" s="74" t="s">
        <v>8499</v>
      </c>
      <c r="C9268" s="73" t="s">
        <v>19</v>
      </c>
      <c r="D9268" s="75">
        <v>1.19</v>
      </c>
      <c r="E9268" s="75">
        <v>1.19</v>
      </c>
      <c r="F9268" s="73" t="s">
        <v>17</v>
      </c>
    </row>
    <row r="9269" spans="1:6" ht="25.5" x14ac:dyDescent="0.25">
      <c r="A9269" s="73">
        <v>88434</v>
      </c>
      <c r="B9269" s="74" t="s">
        <v>8500</v>
      </c>
      <c r="C9269" s="73" t="s">
        <v>19</v>
      </c>
      <c r="D9269" s="75">
        <v>8.5500000000000007</v>
      </c>
      <c r="E9269" s="75">
        <v>8.5500000000000007</v>
      </c>
      <c r="F9269" s="73" t="s">
        <v>17</v>
      </c>
    </row>
    <row r="9270" spans="1:6" ht="25.5" x14ac:dyDescent="0.25">
      <c r="A9270" s="73">
        <v>88435</v>
      </c>
      <c r="B9270" s="74" t="s">
        <v>8501</v>
      </c>
      <c r="C9270" s="73" t="s">
        <v>19</v>
      </c>
      <c r="D9270" s="75">
        <v>1.97</v>
      </c>
      <c r="E9270" s="75">
        <v>1.97</v>
      </c>
      <c r="F9270" s="73" t="s">
        <v>17</v>
      </c>
    </row>
    <row r="9271" spans="1:6" ht="25.5" x14ac:dyDescent="0.25">
      <c r="A9271" s="73">
        <v>88436</v>
      </c>
      <c r="B9271" s="74" t="s">
        <v>8502</v>
      </c>
      <c r="C9271" s="73" t="s">
        <v>19</v>
      </c>
      <c r="D9271" s="75">
        <v>10.69</v>
      </c>
      <c r="E9271" s="75">
        <v>10.69</v>
      </c>
      <c r="F9271" s="73" t="s">
        <v>17</v>
      </c>
    </row>
    <row r="9272" spans="1:6" ht="25.5" x14ac:dyDescent="0.25">
      <c r="A9272" s="73">
        <v>88437</v>
      </c>
      <c r="B9272" s="74" t="s">
        <v>8503</v>
      </c>
      <c r="C9272" s="73" t="s">
        <v>19</v>
      </c>
      <c r="D9272" s="75">
        <v>1.19</v>
      </c>
      <c r="E9272" s="75">
        <v>1.19</v>
      </c>
      <c r="F9272" s="73" t="s">
        <v>17</v>
      </c>
    </row>
    <row r="9273" spans="1:6" x14ac:dyDescent="0.25">
      <c r="A9273" s="73">
        <v>88441</v>
      </c>
      <c r="B9273" s="74" t="s">
        <v>8504</v>
      </c>
      <c r="C9273" s="73" t="s">
        <v>19</v>
      </c>
      <c r="D9273" s="75">
        <v>26.47</v>
      </c>
      <c r="E9273" s="75">
        <v>24.36</v>
      </c>
      <c r="F9273" s="73" t="s">
        <v>17</v>
      </c>
    </row>
    <row r="9274" spans="1:6" ht="25.5" x14ac:dyDescent="0.25">
      <c r="A9274" s="73">
        <v>88569</v>
      </c>
      <c r="B9274" s="74" t="s">
        <v>8505</v>
      </c>
      <c r="C9274" s="73" t="s">
        <v>19</v>
      </c>
      <c r="D9274" s="75">
        <v>4.49</v>
      </c>
      <c r="E9274" s="75">
        <v>4.49</v>
      </c>
      <c r="F9274" s="73" t="s">
        <v>17</v>
      </c>
    </row>
    <row r="9275" spans="1:6" ht="25.5" x14ac:dyDescent="0.25">
      <c r="A9275" s="73">
        <v>88570</v>
      </c>
      <c r="B9275" s="74" t="s">
        <v>8506</v>
      </c>
      <c r="C9275" s="73" t="s">
        <v>19</v>
      </c>
      <c r="D9275" s="75">
        <v>1.55</v>
      </c>
      <c r="E9275" s="75">
        <v>1.55</v>
      </c>
      <c r="F9275" s="73" t="s">
        <v>17</v>
      </c>
    </row>
    <row r="9276" spans="1:6" ht="38.25" x14ac:dyDescent="0.25">
      <c r="A9276" s="73">
        <v>88826</v>
      </c>
      <c r="B9276" s="74" t="s">
        <v>8507</v>
      </c>
      <c r="C9276" s="73" t="s">
        <v>19</v>
      </c>
      <c r="D9276" s="75">
        <v>0.39</v>
      </c>
      <c r="E9276" s="75">
        <v>0.39</v>
      </c>
      <c r="F9276" s="73" t="s">
        <v>17</v>
      </c>
    </row>
    <row r="9277" spans="1:6" ht="38.25" x14ac:dyDescent="0.25">
      <c r="A9277" s="73">
        <v>88827</v>
      </c>
      <c r="B9277" s="74" t="s">
        <v>8508</v>
      </c>
      <c r="C9277" s="73" t="s">
        <v>19</v>
      </c>
      <c r="D9277" s="75">
        <v>0.09</v>
      </c>
      <c r="E9277" s="75">
        <v>0.09</v>
      </c>
      <c r="F9277" s="73" t="s">
        <v>17</v>
      </c>
    </row>
    <row r="9278" spans="1:6" ht="38.25" x14ac:dyDescent="0.25">
      <c r="A9278" s="73">
        <v>88828</v>
      </c>
      <c r="B9278" s="74" t="s">
        <v>8509</v>
      </c>
      <c r="C9278" s="73" t="s">
        <v>19</v>
      </c>
      <c r="D9278" s="75">
        <v>0.43</v>
      </c>
      <c r="E9278" s="75">
        <v>0.43</v>
      </c>
      <c r="F9278" s="73" t="s">
        <v>17</v>
      </c>
    </row>
    <row r="9279" spans="1:6" ht="38.25" x14ac:dyDescent="0.25">
      <c r="A9279" s="73">
        <v>88829</v>
      </c>
      <c r="B9279" s="74" t="s">
        <v>8510</v>
      </c>
      <c r="C9279" s="73" t="s">
        <v>19</v>
      </c>
      <c r="D9279" s="75">
        <v>1.41</v>
      </c>
      <c r="E9279" s="75">
        <v>1.41</v>
      </c>
      <c r="F9279" s="73" t="s">
        <v>17</v>
      </c>
    </row>
    <row r="9280" spans="1:6" ht="25.5" x14ac:dyDescent="0.25">
      <c r="A9280" s="73">
        <v>88839</v>
      </c>
      <c r="B9280" s="74" t="s">
        <v>8511</v>
      </c>
      <c r="C9280" s="73" t="s">
        <v>19</v>
      </c>
      <c r="D9280" s="75">
        <v>34.9</v>
      </c>
      <c r="E9280" s="75">
        <v>34.9</v>
      </c>
      <c r="F9280" s="73" t="s">
        <v>17</v>
      </c>
    </row>
    <row r="9281" spans="1:6" ht="25.5" x14ac:dyDescent="0.25">
      <c r="A9281" s="73">
        <v>88840</v>
      </c>
      <c r="B9281" s="74" t="s">
        <v>8512</v>
      </c>
      <c r="C9281" s="73" t="s">
        <v>19</v>
      </c>
      <c r="D9281" s="75">
        <v>15.37</v>
      </c>
      <c r="E9281" s="75">
        <v>15.37</v>
      </c>
      <c r="F9281" s="73" t="s">
        <v>17</v>
      </c>
    </row>
    <row r="9282" spans="1:6" ht="25.5" x14ac:dyDescent="0.25">
      <c r="A9282" s="73">
        <v>88841</v>
      </c>
      <c r="B9282" s="74" t="s">
        <v>8513</v>
      </c>
      <c r="C9282" s="73" t="s">
        <v>19</v>
      </c>
      <c r="D9282" s="75">
        <v>62.39</v>
      </c>
      <c r="E9282" s="75">
        <v>62.39</v>
      </c>
      <c r="F9282" s="73" t="s">
        <v>17</v>
      </c>
    </row>
    <row r="9283" spans="1:6" ht="25.5" x14ac:dyDescent="0.25">
      <c r="A9283" s="73">
        <v>88842</v>
      </c>
      <c r="B9283" s="74" t="s">
        <v>8514</v>
      </c>
      <c r="C9283" s="73" t="s">
        <v>19</v>
      </c>
      <c r="D9283" s="75">
        <v>76</v>
      </c>
      <c r="E9283" s="75">
        <v>76</v>
      </c>
      <c r="F9283" s="73" t="s">
        <v>17</v>
      </c>
    </row>
    <row r="9284" spans="1:6" ht="38.25" x14ac:dyDescent="0.25">
      <c r="A9284" s="73">
        <v>88853</v>
      </c>
      <c r="B9284" s="74" t="s">
        <v>8515</v>
      </c>
      <c r="C9284" s="73" t="s">
        <v>19</v>
      </c>
      <c r="D9284" s="75">
        <v>0.33</v>
      </c>
      <c r="E9284" s="75">
        <v>0.33</v>
      </c>
      <c r="F9284" s="73" t="s">
        <v>17</v>
      </c>
    </row>
    <row r="9285" spans="1:6" ht="38.25" x14ac:dyDescent="0.25">
      <c r="A9285" s="73">
        <v>88854</v>
      </c>
      <c r="B9285" s="74" t="s">
        <v>8516</v>
      </c>
      <c r="C9285" s="73" t="s">
        <v>19</v>
      </c>
      <c r="D9285" s="75">
        <v>7.0000000000000007E-2</v>
      </c>
      <c r="E9285" s="75">
        <v>7.0000000000000007E-2</v>
      </c>
      <c r="F9285" s="73" t="s">
        <v>17</v>
      </c>
    </row>
    <row r="9286" spans="1:6" ht="25.5" x14ac:dyDescent="0.25">
      <c r="A9286" s="73">
        <v>88855</v>
      </c>
      <c r="B9286" s="74" t="s">
        <v>8517</v>
      </c>
      <c r="C9286" s="73" t="s">
        <v>19</v>
      </c>
      <c r="D9286" s="75">
        <v>3.21</v>
      </c>
      <c r="E9286" s="75">
        <v>3.21</v>
      </c>
      <c r="F9286" s="73" t="s">
        <v>17</v>
      </c>
    </row>
    <row r="9287" spans="1:6" ht="25.5" x14ac:dyDescent="0.25">
      <c r="A9287" s="73">
        <v>88856</v>
      </c>
      <c r="B9287" s="74" t="s">
        <v>8518</v>
      </c>
      <c r="C9287" s="73" t="s">
        <v>19</v>
      </c>
      <c r="D9287" s="75">
        <v>0.88</v>
      </c>
      <c r="E9287" s="75">
        <v>0.88</v>
      </c>
      <c r="F9287" s="73" t="s">
        <v>17</v>
      </c>
    </row>
    <row r="9288" spans="1:6" ht="51" x14ac:dyDescent="0.25">
      <c r="A9288" s="73">
        <v>88857</v>
      </c>
      <c r="B9288" s="74" t="s">
        <v>8519</v>
      </c>
      <c r="C9288" s="73" t="s">
        <v>19</v>
      </c>
      <c r="D9288" s="75">
        <v>27.28</v>
      </c>
      <c r="E9288" s="75">
        <v>27.28</v>
      </c>
      <c r="F9288" s="73" t="s">
        <v>17</v>
      </c>
    </row>
    <row r="9289" spans="1:6" ht="51" x14ac:dyDescent="0.25">
      <c r="A9289" s="73">
        <v>88858</v>
      </c>
      <c r="B9289" s="74" t="s">
        <v>8520</v>
      </c>
      <c r="C9289" s="73" t="s">
        <v>19</v>
      </c>
      <c r="D9289" s="75">
        <v>7.21</v>
      </c>
      <c r="E9289" s="75">
        <v>7.21</v>
      </c>
      <c r="F9289" s="73" t="s">
        <v>17</v>
      </c>
    </row>
    <row r="9290" spans="1:6" ht="51" x14ac:dyDescent="0.25">
      <c r="A9290" s="73">
        <v>88859</v>
      </c>
      <c r="B9290" s="74" t="s">
        <v>8521</v>
      </c>
      <c r="C9290" s="73" t="s">
        <v>19</v>
      </c>
      <c r="D9290" s="75">
        <v>24.26</v>
      </c>
      <c r="E9290" s="75">
        <v>24.26</v>
      </c>
      <c r="F9290" s="73" t="s">
        <v>17</v>
      </c>
    </row>
    <row r="9291" spans="1:6" ht="51" x14ac:dyDescent="0.25">
      <c r="A9291" s="73">
        <v>88860</v>
      </c>
      <c r="B9291" s="74" t="s">
        <v>8522</v>
      </c>
      <c r="C9291" s="73" t="s">
        <v>19</v>
      </c>
      <c r="D9291" s="75">
        <v>6.41</v>
      </c>
      <c r="E9291" s="75">
        <v>6.41</v>
      </c>
      <c r="F9291" s="73" t="s">
        <v>17</v>
      </c>
    </row>
    <row r="9292" spans="1:6" ht="25.5" x14ac:dyDescent="0.25">
      <c r="A9292" s="73">
        <v>88900</v>
      </c>
      <c r="B9292" s="74" t="s">
        <v>8523</v>
      </c>
      <c r="C9292" s="73" t="s">
        <v>19</v>
      </c>
      <c r="D9292" s="75">
        <v>50.21</v>
      </c>
      <c r="E9292" s="75">
        <v>50.21</v>
      </c>
      <c r="F9292" s="73" t="s">
        <v>17</v>
      </c>
    </row>
    <row r="9293" spans="1:6" ht="25.5" x14ac:dyDescent="0.25">
      <c r="A9293" s="73">
        <v>88902</v>
      </c>
      <c r="B9293" s="74" t="s">
        <v>8524</v>
      </c>
      <c r="C9293" s="73" t="s">
        <v>19</v>
      </c>
      <c r="D9293" s="75">
        <v>13.27</v>
      </c>
      <c r="E9293" s="75">
        <v>13.27</v>
      </c>
      <c r="F9293" s="73" t="s">
        <v>17</v>
      </c>
    </row>
    <row r="9294" spans="1:6" ht="25.5" x14ac:dyDescent="0.25">
      <c r="A9294" s="73">
        <v>88903</v>
      </c>
      <c r="B9294" s="74" t="s">
        <v>8525</v>
      </c>
      <c r="C9294" s="73" t="s">
        <v>19</v>
      </c>
      <c r="D9294" s="75">
        <v>62.77</v>
      </c>
      <c r="E9294" s="75">
        <v>62.77</v>
      </c>
      <c r="F9294" s="73" t="s">
        <v>17</v>
      </c>
    </row>
    <row r="9295" spans="1:6" ht="38.25" x14ac:dyDescent="0.25">
      <c r="A9295" s="73">
        <v>88904</v>
      </c>
      <c r="B9295" s="74" t="s">
        <v>8526</v>
      </c>
      <c r="C9295" s="73" t="s">
        <v>19</v>
      </c>
      <c r="D9295" s="75">
        <v>87.47</v>
      </c>
      <c r="E9295" s="75">
        <v>87.47</v>
      </c>
      <c r="F9295" s="73" t="s">
        <v>17</v>
      </c>
    </row>
    <row r="9296" spans="1:6" ht="25.5" x14ac:dyDescent="0.25">
      <c r="A9296" s="73">
        <v>89009</v>
      </c>
      <c r="B9296" s="74" t="s">
        <v>8527</v>
      </c>
      <c r="C9296" s="73" t="s">
        <v>19</v>
      </c>
      <c r="D9296" s="75">
        <v>43.22</v>
      </c>
      <c r="E9296" s="75">
        <v>43.22</v>
      </c>
      <c r="F9296" s="73" t="s">
        <v>17</v>
      </c>
    </row>
    <row r="9297" spans="1:6" ht="25.5" x14ac:dyDescent="0.25">
      <c r="A9297" s="73">
        <v>89010</v>
      </c>
      <c r="B9297" s="74" t="s">
        <v>8528</v>
      </c>
      <c r="C9297" s="73" t="s">
        <v>19</v>
      </c>
      <c r="D9297" s="75">
        <v>19.04</v>
      </c>
      <c r="E9297" s="75">
        <v>19.04</v>
      </c>
      <c r="F9297" s="73" t="s">
        <v>17</v>
      </c>
    </row>
    <row r="9298" spans="1:6" ht="51" x14ac:dyDescent="0.25">
      <c r="A9298" s="73">
        <v>89011</v>
      </c>
      <c r="B9298" s="74" t="s">
        <v>8529</v>
      </c>
      <c r="C9298" s="73" t="s">
        <v>19</v>
      </c>
      <c r="D9298" s="75">
        <v>26.32</v>
      </c>
      <c r="E9298" s="75">
        <v>26.32</v>
      </c>
      <c r="F9298" s="73" t="s">
        <v>17</v>
      </c>
    </row>
    <row r="9299" spans="1:6" ht="51" x14ac:dyDescent="0.25">
      <c r="A9299" s="73">
        <v>89012</v>
      </c>
      <c r="B9299" s="74" t="s">
        <v>8530</v>
      </c>
      <c r="C9299" s="73" t="s">
        <v>19</v>
      </c>
      <c r="D9299" s="75">
        <v>6.95</v>
      </c>
      <c r="E9299" s="75">
        <v>6.95</v>
      </c>
      <c r="F9299" s="73" t="s">
        <v>17</v>
      </c>
    </row>
    <row r="9300" spans="1:6" ht="25.5" x14ac:dyDescent="0.25">
      <c r="A9300" s="73">
        <v>89013</v>
      </c>
      <c r="B9300" s="74" t="s">
        <v>8531</v>
      </c>
      <c r="C9300" s="73" t="s">
        <v>19</v>
      </c>
      <c r="D9300" s="75">
        <v>141.59</v>
      </c>
      <c r="E9300" s="75">
        <v>141.59</v>
      </c>
      <c r="F9300" s="73" t="s">
        <v>17</v>
      </c>
    </row>
    <row r="9301" spans="1:6" ht="25.5" x14ac:dyDescent="0.25">
      <c r="A9301" s="73">
        <v>89014</v>
      </c>
      <c r="B9301" s="74" t="s">
        <v>8532</v>
      </c>
      <c r="C9301" s="73" t="s">
        <v>19</v>
      </c>
      <c r="D9301" s="75">
        <v>62.37</v>
      </c>
      <c r="E9301" s="75">
        <v>62.37</v>
      </c>
      <c r="F9301" s="73" t="s">
        <v>17</v>
      </c>
    </row>
    <row r="9302" spans="1:6" ht="25.5" x14ac:dyDescent="0.25">
      <c r="A9302" s="73">
        <v>89015</v>
      </c>
      <c r="B9302" s="74" t="s">
        <v>8533</v>
      </c>
      <c r="C9302" s="73" t="s">
        <v>19</v>
      </c>
      <c r="D9302" s="75">
        <v>3.7</v>
      </c>
      <c r="E9302" s="75">
        <v>3.7</v>
      </c>
      <c r="F9302" s="73" t="s">
        <v>17</v>
      </c>
    </row>
    <row r="9303" spans="1:6" ht="25.5" x14ac:dyDescent="0.25">
      <c r="A9303" s="73">
        <v>89016</v>
      </c>
      <c r="B9303" s="74" t="s">
        <v>8534</v>
      </c>
      <c r="C9303" s="73" t="s">
        <v>19</v>
      </c>
      <c r="D9303" s="75">
        <v>0.98</v>
      </c>
      <c r="E9303" s="75">
        <v>0.98</v>
      </c>
      <c r="F9303" s="73" t="s">
        <v>17</v>
      </c>
    </row>
    <row r="9304" spans="1:6" ht="25.5" x14ac:dyDescent="0.25">
      <c r="A9304" s="73">
        <v>89017</v>
      </c>
      <c r="B9304" s="74" t="s">
        <v>8535</v>
      </c>
      <c r="C9304" s="73" t="s">
        <v>19</v>
      </c>
      <c r="D9304" s="75">
        <v>42.96</v>
      </c>
      <c r="E9304" s="75">
        <v>42.96</v>
      </c>
      <c r="F9304" s="73" t="s">
        <v>17</v>
      </c>
    </row>
    <row r="9305" spans="1:6" ht="25.5" x14ac:dyDescent="0.25">
      <c r="A9305" s="73">
        <v>89018</v>
      </c>
      <c r="B9305" s="74" t="s">
        <v>8536</v>
      </c>
      <c r="C9305" s="73" t="s">
        <v>19</v>
      </c>
      <c r="D9305" s="75">
        <v>18.920000000000002</v>
      </c>
      <c r="E9305" s="75">
        <v>18.920000000000002</v>
      </c>
      <c r="F9305" s="73" t="s">
        <v>17</v>
      </c>
    </row>
    <row r="9306" spans="1:6" ht="38.25" x14ac:dyDescent="0.25">
      <c r="A9306" s="73">
        <v>89019</v>
      </c>
      <c r="B9306" s="74" t="s">
        <v>8537</v>
      </c>
      <c r="C9306" s="73" t="s">
        <v>19</v>
      </c>
      <c r="D9306" s="75">
        <v>0.52</v>
      </c>
      <c r="E9306" s="75">
        <v>0.52</v>
      </c>
      <c r="F9306" s="73" t="s">
        <v>17</v>
      </c>
    </row>
    <row r="9307" spans="1:6" ht="38.25" x14ac:dyDescent="0.25">
      <c r="A9307" s="73">
        <v>89020</v>
      </c>
      <c r="B9307" s="74" t="s">
        <v>8538</v>
      </c>
      <c r="C9307" s="73" t="s">
        <v>19</v>
      </c>
      <c r="D9307" s="75">
        <v>0.12</v>
      </c>
      <c r="E9307" s="75">
        <v>0.12</v>
      </c>
      <c r="F9307" s="73" t="s">
        <v>17</v>
      </c>
    </row>
    <row r="9308" spans="1:6" ht="25.5" x14ac:dyDescent="0.25">
      <c r="A9308" s="73">
        <v>89023</v>
      </c>
      <c r="B9308" s="74" t="s">
        <v>8539</v>
      </c>
      <c r="C9308" s="73" t="s">
        <v>19</v>
      </c>
      <c r="D9308" s="75">
        <v>3.85</v>
      </c>
      <c r="E9308" s="75">
        <v>3.85</v>
      </c>
      <c r="F9308" s="73" t="s">
        <v>17</v>
      </c>
    </row>
    <row r="9309" spans="1:6" ht="25.5" x14ac:dyDescent="0.25">
      <c r="A9309" s="73">
        <v>89024</v>
      </c>
      <c r="B9309" s="74" t="s">
        <v>8540</v>
      </c>
      <c r="C9309" s="73" t="s">
        <v>19</v>
      </c>
      <c r="D9309" s="75">
        <v>1.33</v>
      </c>
      <c r="E9309" s="75">
        <v>1.33</v>
      </c>
      <c r="F9309" s="73" t="s">
        <v>17</v>
      </c>
    </row>
    <row r="9310" spans="1:6" ht="25.5" x14ac:dyDescent="0.25">
      <c r="A9310" s="73">
        <v>89025</v>
      </c>
      <c r="B9310" s="74" t="s">
        <v>8541</v>
      </c>
      <c r="C9310" s="73" t="s">
        <v>19</v>
      </c>
      <c r="D9310" s="75">
        <v>4.82</v>
      </c>
      <c r="E9310" s="75">
        <v>4.82</v>
      </c>
      <c r="F9310" s="73" t="s">
        <v>17</v>
      </c>
    </row>
    <row r="9311" spans="1:6" ht="25.5" x14ac:dyDescent="0.25">
      <c r="A9311" s="73">
        <v>89026</v>
      </c>
      <c r="B9311" s="74" t="s">
        <v>8542</v>
      </c>
      <c r="C9311" s="73" t="s">
        <v>19</v>
      </c>
      <c r="D9311" s="75">
        <v>166.3</v>
      </c>
      <c r="E9311" s="75">
        <v>166.3</v>
      </c>
      <c r="F9311" s="73" t="s">
        <v>17</v>
      </c>
    </row>
    <row r="9312" spans="1:6" ht="25.5" x14ac:dyDescent="0.25">
      <c r="A9312" s="73">
        <v>89029</v>
      </c>
      <c r="B9312" s="74" t="s">
        <v>8543</v>
      </c>
      <c r="C9312" s="73" t="s">
        <v>19</v>
      </c>
      <c r="D9312" s="75">
        <v>33.340000000000003</v>
      </c>
      <c r="E9312" s="75">
        <v>33.340000000000003</v>
      </c>
      <c r="F9312" s="73" t="s">
        <v>17</v>
      </c>
    </row>
    <row r="9313" spans="1:6" ht="25.5" x14ac:dyDescent="0.25">
      <c r="A9313" s="73">
        <v>89030</v>
      </c>
      <c r="B9313" s="74" t="s">
        <v>8544</v>
      </c>
      <c r="C9313" s="73" t="s">
        <v>19</v>
      </c>
      <c r="D9313" s="75">
        <v>14.68</v>
      </c>
      <c r="E9313" s="75">
        <v>14.68</v>
      </c>
      <c r="F9313" s="73" t="s">
        <v>17</v>
      </c>
    </row>
    <row r="9314" spans="1:6" ht="25.5" x14ac:dyDescent="0.25">
      <c r="A9314" s="73">
        <v>89033</v>
      </c>
      <c r="B9314" s="74" t="s">
        <v>8545</v>
      </c>
      <c r="C9314" s="73" t="s">
        <v>19</v>
      </c>
      <c r="D9314" s="75">
        <v>15.93</v>
      </c>
      <c r="E9314" s="75">
        <v>15.93</v>
      </c>
      <c r="F9314" s="73" t="s">
        <v>17</v>
      </c>
    </row>
    <row r="9315" spans="1:6" ht="25.5" x14ac:dyDescent="0.25">
      <c r="A9315" s="73">
        <v>89034</v>
      </c>
      <c r="B9315" s="74" t="s">
        <v>8546</v>
      </c>
      <c r="C9315" s="73" t="s">
        <v>19</v>
      </c>
      <c r="D9315" s="75">
        <v>4.2699999999999996</v>
      </c>
      <c r="E9315" s="75">
        <v>4.2699999999999996</v>
      </c>
      <c r="F9315" s="73" t="s">
        <v>17</v>
      </c>
    </row>
    <row r="9316" spans="1:6" ht="25.5" x14ac:dyDescent="0.25">
      <c r="A9316" s="73">
        <v>89128</v>
      </c>
      <c r="B9316" s="74" t="s">
        <v>8547</v>
      </c>
      <c r="C9316" s="73" t="s">
        <v>19</v>
      </c>
      <c r="D9316" s="75">
        <v>37.64</v>
      </c>
      <c r="E9316" s="75">
        <v>37.64</v>
      </c>
      <c r="F9316" s="73" t="s">
        <v>17</v>
      </c>
    </row>
    <row r="9317" spans="1:6" ht="25.5" x14ac:dyDescent="0.25">
      <c r="A9317" s="73">
        <v>89129</v>
      </c>
      <c r="B9317" s="74" t="s">
        <v>8548</v>
      </c>
      <c r="C9317" s="73" t="s">
        <v>19</v>
      </c>
      <c r="D9317" s="75">
        <v>9.94</v>
      </c>
      <c r="E9317" s="75">
        <v>9.94</v>
      </c>
      <c r="F9317" s="73" t="s">
        <v>17</v>
      </c>
    </row>
    <row r="9318" spans="1:6" ht="25.5" x14ac:dyDescent="0.25">
      <c r="A9318" s="73">
        <v>89130</v>
      </c>
      <c r="B9318" s="74" t="s">
        <v>8549</v>
      </c>
      <c r="C9318" s="73" t="s">
        <v>19</v>
      </c>
      <c r="D9318" s="75">
        <v>52.19</v>
      </c>
      <c r="E9318" s="75">
        <v>52.19</v>
      </c>
      <c r="F9318" s="73" t="s">
        <v>17</v>
      </c>
    </row>
    <row r="9319" spans="1:6" ht="25.5" x14ac:dyDescent="0.25">
      <c r="A9319" s="73">
        <v>89131</v>
      </c>
      <c r="B9319" s="74" t="s">
        <v>8550</v>
      </c>
      <c r="C9319" s="73" t="s">
        <v>19</v>
      </c>
      <c r="D9319" s="75">
        <v>13.79</v>
      </c>
      <c r="E9319" s="75">
        <v>13.79</v>
      </c>
      <c r="F9319" s="73" t="s">
        <v>17</v>
      </c>
    </row>
    <row r="9320" spans="1:6" ht="38.25" x14ac:dyDescent="0.25">
      <c r="A9320" s="73">
        <v>89210</v>
      </c>
      <c r="B9320" s="74" t="s">
        <v>8551</v>
      </c>
      <c r="C9320" s="73" t="s">
        <v>19</v>
      </c>
      <c r="D9320" s="75">
        <v>30.35</v>
      </c>
      <c r="E9320" s="75">
        <v>30.35</v>
      </c>
      <c r="F9320" s="73" t="s">
        <v>17</v>
      </c>
    </row>
    <row r="9321" spans="1:6" ht="38.25" x14ac:dyDescent="0.25">
      <c r="A9321" s="73">
        <v>89211</v>
      </c>
      <c r="B9321" s="74" t="s">
        <v>8552</v>
      </c>
      <c r="C9321" s="73" t="s">
        <v>19</v>
      </c>
      <c r="D9321" s="75">
        <v>8.14</v>
      </c>
      <c r="E9321" s="75">
        <v>8.14</v>
      </c>
      <c r="F9321" s="73" t="s">
        <v>17</v>
      </c>
    </row>
    <row r="9322" spans="1:6" ht="25.5" x14ac:dyDescent="0.25">
      <c r="A9322" s="73">
        <v>89212</v>
      </c>
      <c r="B9322" s="74" t="s">
        <v>8553</v>
      </c>
      <c r="C9322" s="73" t="s">
        <v>19</v>
      </c>
      <c r="D9322" s="75">
        <v>29.76</v>
      </c>
      <c r="E9322" s="75">
        <v>29.76</v>
      </c>
      <c r="F9322" s="73" t="s">
        <v>17</v>
      </c>
    </row>
    <row r="9323" spans="1:6" ht="25.5" x14ac:dyDescent="0.25">
      <c r="A9323" s="73">
        <v>89213</v>
      </c>
      <c r="B9323" s="74" t="s">
        <v>8554</v>
      </c>
      <c r="C9323" s="73" t="s">
        <v>19</v>
      </c>
      <c r="D9323" s="75">
        <v>9.18</v>
      </c>
      <c r="E9323" s="75">
        <v>9.18</v>
      </c>
      <c r="F9323" s="73" t="s">
        <v>17</v>
      </c>
    </row>
    <row r="9324" spans="1:6" ht="25.5" x14ac:dyDescent="0.25">
      <c r="A9324" s="73">
        <v>89214</v>
      </c>
      <c r="B9324" s="74" t="s">
        <v>8555</v>
      </c>
      <c r="C9324" s="73" t="s">
        <v>19</v>
      </c>
      <c r="D9324" s="75">
        <v>27.94</v>
      </c>
      <c r="E9324" s="75">
        <v>27.94</v>
      </c>
      <c r="F9324" s="73" t="s">
        <v>17</v>
      </c>
    </row>
    <row r="9325" spans="1:6" ht="25.5" x14ac:dyDescent="0.25">
      <c r="A9325" s="73">
        <v>89215</v>
      </c>
      <c r="B9325" s="74" t="s">
        <v>8556</v>
      </c>
      <c r="C9325" s="73" t="s">
        <v>19</v>
      </c>
      <c r="D9325" s="75">
        <v>90.32</v>
      </c>
      <c r="E9325" s="75">
        <v>90.32</v>
      </c>
      <c r="F9325" s="73" t="s">
        <v>17</v>
      </c>
    </row>
    <row r="9326" spans="1:6" ht="38.25" x14ac:dyDescent="0.25">
      <c r="A9326" s="73">
        <v>89221</v>
      </c>
      <c r="B9326" s="74" t="s">
        <v>8557</v>
      </c>
      <c r="C9326" s="73" t="s">
        <v>19</v>
      </c>
      <c r="D9326" s="75">
        <v>1.61</v>
      </c>
      <c r="E9326" s="75">
        <v>1.61</v>
      </c>
      <c r="F9326" s="73" t="s">
        <v>17</v>
      </c>
    </row>
    <row r="9327" spans="1:6" ht="38.25" x14ac:dyDescent="0.25">
      <c r="A9327" s="73">
        <v>89222</v>
      </c>
      <c r="B9327" s="74" t="s">
        <v>8558</v>
      </c>
      <c r="C9327" s="73" t="s">
        <v>19</v>
      </c>
      <c r="D9327" s="75">
        <v>0.37</v>
      </c>
      <c r="E9327" s="75">
        <v>0.37</v>
      </c>
      <c r="F9327" s="73" t="s">
        <v>17</v>
      </c>
    </row>
    <row r="9328" spans="1:6" ht="38.25" x14ac:dyDescent="0.25">
      <c r="A9328" s="73">
        <v>89223</v>
      </c>
      <c r="B9328" s="74" t="s">
        <v>8559</v>
      </c>
      <c r="C9328" s="73" t="s">
        <v>19</v>
      </c>
      <c r="D9328" s="75">
        <v>1.76</v>
      </c>
      <c r="E9328" s="75">
        <v>1.76</v>
      </c>
      <c r="F9328" s="73" t="s">
        <v>17</v>
      </c>
    </row>
    <row r="9329" spans="1:6" ht="38.25" x14ac:dyDescent="0.25">
      <c r="A9329" s="73">
        <v>89224</v>
      </c>
      <c r="B9329" s="74" t="s">
        <v>8560</v>
      </c>
      <c r="C9329" s="73" t="s">
        <v>19</v>
      </c>
      <c r="D9329" s="75">
        <v>2.82</v>
      </c>
      <c r="E9329" s="75">
        <v>2.82</v>
      </c>
      <c r="F9329" s="73" t="s">
        <v>17</v>
      </c>
    </row>
    <row r="9330" spans="1:6" ht="25.5" x14ac:dyDescent="0.25">
      <c r="A9330" s="73">
        <v>89228</v>
      </c>
      <c r="B9330" s="74" t="s">
        <v>8561</v>
      </c>
      <c r="C9330" s="73" t="s">
        <v>19</v>
      </c>
      <c r="D9330" s="75">
        <v>46.6</v>
      </c>
      <c r="E9330" s="75">
        <v>46.6</v>
      </c>
      <c r="F9330" s="73" t="s">
        <v>17</v>
      </c>
    </row>
    <row r="9331" spans="1:6" ht="25.5" x14ac:dyDescent="0.25">
      <c r="A9331" s="73">
        <v>89229</v>
      </c>
      <c r="B9331" s="74" t="s">
        <v>8562</v>
      </c>
      <c r="C9331" s="73" t="s">
        <v>19</v>
      </c>
      <c r="D9331" s="75">
        <v>16.420000000000002</v>
      </c>
      <c r="E9331" s="75">
        <v>16.420000000000002</v>
      </c>
      <c r="F9331" s="73" t="s">
        <v>17</v>
      </c>
    </row>
    <row r="9332" spans="1:6" ht="25.5" x14ac:dyDescent="0.25">
      <c r="A9332" s="73">
        <v>89230</v>
      </c>
      <c r="B9332" s="74" t="s">
        <v>8563</v>
      </c>
      <c r="C9332" s="73" t="s">
        <v>19</v>
      </c>
      <c r="D9332" s="75">
        <v>106.63</v>
      </c>
      <c r="E9332" s="75">
        <v>106.63</v>
      </c>
      <c r="F9332" s="73" t="s">
        <v>17</v>
      </c>
    </row>
    <row r="9333" spans="1:6" ht="25.5" x14ac:dyDescent="0.25">
      <c r="A9333" s="73">
        <v>89231</v>
      </c>
      <c r="B9333" s="74" t="s">
        <v>8564</v>
      </c>
      <c r="C9333" s="73" t="s">
        <v>19</v>
      </c>
      <c r="D9333" s="75">
        <v>32.65</v>
      </c>
      <c r="E9333" s="75">
        <v>32.65</v>
      </c>
      <c r="F9333" s="73" t="s">
        <v>17</v>
      </c>
    </row>
    <row r="9334" spans="1:6" ht="25.5" x14ac:dyDescent="0.25">
      <c r="A9334" s="73">
        <v>89232</v>
      </c>
      <c r="B9334" s="74" t="s">
        <v>8565</v>
      </c>
      <c r="C9334" s="73" t="s">
        <v>19</v>
      </c>
      <c r="D9334" s="75">
        <v>190.2</v>
      </c>
      <c r="E9334" s="75">
        <v>190.2</v>
      </c>
      <c r="F9334" s="73" t="s">
        <v>17</v>
      </c>
    </row>
    <row r="9335" spans="1:6" ht="25.5" x14ac:dyDescent="0.25">
      <c r="A9335" s="73">
        <v>89233</v>
      </c>
      <c r="B9335" s="74" t="s">
        <v>8566</v>
      </c>
      <c r="C9335" s="73" t="s">
        <v>19</v>
      </c>
      <c r="D9335" s="75">
        <v>162.55000000000001</v>
      </c>
      <c r="E9335" s="75">
        <v>162.55000000000001</v>
      </c>
      <c r="F9335" s="73" t="s">
        <v>17</v>
      </c>
    </row>
    <row r="9336" spans="1:6" ht="25.5" x14ac:dyDescent="0.25">
      <c r="A9336" s="73">
        <v>89236</v>
      </c>
      <c r="B9336" s="74" t="s">
        <v>8567</v>
      </c>
      <c r="C9336" s="73" t="s">
        <v>19</v>
      </c>
      <c r="D9336" s="75">
        <v>249.09</v>
      </c>
      <c r="E9336" s="75">
        <v>249.09</v>
      </c>
      <c r="F9336" s="73" t="s">
        <v>17</v>
      </c>
    </row>
    <row r="9337" spans="1:6" ht="25.5" x14ac:dyDescent="0.25">
      <c r="A9337" s="73">
        <v>89237</v>
      </c>
      <c r="B9337" s="74" t="s">
        <v>8568</v>
      </c>
      <c r="C9337" s="73" t="s">
        <v>19</v>
      </c>
      <c r="D9337" s="75">
        <v>76.27</v>
      </c>
      <c r="E9337" s="75">
        <v>76.27</v>
      </c>
      <c r="F9337" s="73" t="s">
        <v>17</v>
      </c>
    </row>
    <row r="9338" spans="1:6" ht="25.5" x14ac:dyDescent="0.25">
      <c r="A9338" s="73">
        <v>89238</v>
      </c>
      <c r="B9338" s="74" t="s">
        <v>8569</v>
      </c>
      <c r="C9338" s="73" t="s">
        <v>19</v>
      </c>
      <c r="D9338" s="75">
        <v>444.31</v>
      </c>
      <c r="E9338" s="75">
        <v>444.31</v>
      </c>
      <c r="F9338" s="73" t="s">
        <v>17</v>
      </c>
    </row>
    <row r="9339" spans="1:6" ht="25.5" x14ac:dyDescent="0.25">
      <c r="A9339" s="73">
        <v>89239</v>
      </c>
      <c r="B9339" s="74" t="s">
        <v>8570</v>
      </c>
      <c r="C9339" s="73" t="s">
        <v>19</v>
      </c>
      <c r="D9339" s="75">
        <v>429.86</v>
      </c>
      <c r="E9339" s="75">
        <v>429.86</v>
      </c>
      <c r="F9339" s="73" t="s">
        <v>17</v>
      </c>
    </row>
    <row r="9340" spans="1:6" ht="38.25" x14ac:dyDescent="0.25">
      <c r="A9340" s="73">
        <v>89240</v>
      </c>
      <c r="B9340" s="74" t="s">
        <v>8571</v>
      </c>
      <c r="C9340" s="73" t="s">
        <v>19</v>
      </c>
      <c r="D9340" s="75">
        <v>76.44</v>
      </c>
      <c r="E9340" s="75">
        <v>76.44</v>
      </c>
      <c r="F9340" s="73" t="s">
        <v>17</v>
      </c>
    </row>
    <row r="9341" spans="1:6" ht="25.5" x14ac:dyDescent="0.25">
      <c r="A9341" s="73">
        <v>89241</v>
      </c>
      <c r="B9341" s="74" t="s">
        <v>8572</v>
      </c>
      <c r="C9341" s="73" t="s">
        <v>19</v>
      </c>
      <c r="D9341" s="75">
        <v>26.94</v>
      </c>
      <c r="E9341" s="75">
        <v>26.94</v>
      </c>
      <c r="F9341" s="73" t="s">
        <v>17</v>
      </c>
    </row>
    <row r="9342" spans="1:6" ht="25.5" x14ac:dyDescent="0.25">
      <c r="A9342" s="73">
        <v>89246</v>
      </c>
      <c r="B9342" s="74" t="s">
        <v>8573</v>
      </c>
      <c r="C9342" s="73" t="s">
        <v>19</v>
      </c>
      <c r="D9342" s="75">
        <v>216.44</v>
      </c>
      <c r="E9342" s="75">
        <v>216.44</v>
      </c>
      <c r="F9342" s="73" t="s">
        <v>17</v>
      </c>
    </row>
    <row r="9343" spans="1:6" ht="25.5" x14ac:dyDescent="0.25">
      <c r="A9343" s="73">
        <v>89247</v>
      </c>
      <c r="B9343" s="74" t="s">
        <v>8574</v>
      </c>
      <c r="C9343" s="73" t="s">
        <v>19</v>
      </c>
      <c r="D9343" s="75">
        <v>66.27</v>
      </c>
      <c r="E9343" s="75">
        <v>66.27</v>
      </c>
      <c r="F9343" s="73" t="s">
        <v>17</v>
      </c>
    </row>
    <row r="9344" spans="1:6" ht="25.5" x14ac:dyDescent="0.25">
      <c r="A9344" s="73">
        <v>89248</v>
      </c>
      <c r="B9344" s="74" t="s">
        <v>8575</v>
      </c>
      <c r="C9344" s="73" t="s">
        <v>19</v>
      </c>
      <c r="D9344" s="75">
        <v>386.07</v>
      </c>
      <c r="E9344" s="75">
        <v>386.07</v>
      </c>
      <c r="F9344" s="73" t="s">
        <v>17</v>
      </c>
    </row>
    <row r="9345" spans="1:6" ht="25.5" x14ac:dyDescent="0.25">
      <c r="A9345" s="73">
        <v>89249</v>
      </c>
      <c r="B9345" s="74" t="s">
        <v>8576</v>
      </c>
      <c r="C9345" s="73" t="s">
        <v>19</v>
      </c>
      <c r="D9345" s="75">
        <v>366.42</v>
      </c>
      <c r="E9345" s="75">
        <v>366.42</v>
      </c>
      <c r="F9345" s="73" t="s">
        <v>17</v>
      </c>
    </row>
    <row r="9346" spans="1:6" ht="38.25" x14ac:dyDescent="0.25">
      <c r="A9346" s="73">
        <v>89253</v>
      </c>
      <c r="B9346" s="74" t="s">
        <v>8577</v>
      </c>
      <c r="C9346" s="73" t="s">
        <v>19</v>
      </c>
      <c r="D9346" s="75">
        <v>62.64</v>
      </c>
      <c r="E9346" s="75">
        <v>62.64</v>
      </c>
      <c r="F9346" s="73" t="s">
        <v>17</v>
      </c>
    </row>
    <row r="9347" spans="1:6" ht="25.5" x14ac:dyDescent="0.25">
      <c r="A9347" s="73">
        <v>89254</v>
      </c>
      <c r="B9347" s="74" t="s">
        <v>8578</v>
      </c>
      <c r="C9347" s="73" t="s">
        <v>19</v>
      </c>
      <c r="D9347" s="75">
        <v>22.08</v>
      </c>
      <c r="E9347" s="75">
        <v>22.08</v>
      </c>
      <c r="F9347" s="73" t="s">
        <v>17</v>
      </c>
    </row>
    <row r="9348" spans="1:6" ht="38.25" x14ac:dyDescent="0.25">
      <c r="A9348" s="73">
        <v>89255</v>
      </c>
      <c r="B9348" s="74" t="s">
        <v>8579</v>
      </c>
      <c r="C9348" s="73" t="s">
        <v>19</v>
      </c>
      <c r="D9348" s="75">
        <v>100.7</v>
      </c>
      <c r="E9348" s="75">
        <v>100.7</v>
      </c>
      <c r="F9348" s="73" t="s">
        <v>17</v>
      </c>
    </row>
    <row r="9349" spans="1:6" ht="38.25" x14ac:dyDescent="0.25">
      <c r="A9349" s="73">
        <v>89256</v>
      </c>
      <c r="B9349" s="74" t="s">
        <v>8580</v>
      </c>
      <c r="C9349" s="73" t="s">
        <v>19</v>
      </c>
      <c r="D9349" s="75">
        <v>82.46</v>
      </c>
      <c r="E9349" s="75">
        <v>82.46</v>
      </c>
      <c r="F9349" s="73" t="s">
        <v>17</v>
      </c>
    </row>
    <row r="9350" spans="1:6" ht="38.25" x14ac:dyDescent="0.25">
      <c r="A9350" s="73">
        <v>89259</v>
      </c>
      <c r="B9350" s="74" t="s">
        <v>8581</v>
      </c>
      <c r="C9350" s="73" t="s">
        <v>19</v>
      </c>
      <c r="D9350" s="75">
        <v>27.07</v>
      </c>
      <c r="E9350" s="75">
        <v>27.07</v>
      </c>
      <c r="F9350" s="73" t="s">
        <v>17</v>
      </c>
    </row>
    <row r="9351" spans="1:6" ht="38.25" x14ac:dyDescent="0.25">
      <c r="A9351" s="73">
        <v>89260</v>
      </c>
      <c r="B9351" s="74" t="s">
        <v>8582</v>
      </c>
      <c r="C9351" s="73" t="s">
        <v>19</v>
      </c>
      <c r="D9351" s="75">
        <v>9.94</v>
      </c>
      <c r="E9351" s="75">
        <v>9.94</v>
      </c>
      <c r="F9351" s="73" t="s">
        <v>17</v>
      </c>
    </row>
    <row r="9352" spans="1:6" ht="38.25" x14ac:dyDescent="0.25">
      <c r="A9352" s="73">
        <v>89262</v>
      </c>
      <c r="B9352" s="74" t="s">
        <v>8583</v>
      </c>
      <c r="C9352" s="73" t="s">
        <v>19</v>
      </c>
      <c r="D9352" s="75">
        <v>45.8</v>
      </c>
      <c r="E9352" s="75">
        <v>45.8</v>
      </c>
      <c r="F9352" s="73" t="s">
        <v>17</v>
      </c>
    </row>
    <row r="9353" spans="1:6" ht="51" x14ac:dyDescent="0.25">
      <c r="A9353" s="73">
        <v>89264</v>
      </c>
      <c r="B9353" s="74" t="s">
        <v>8584</v>
      </c>
      <c r="C9353" s="73" t="s">
        <v>19</v>
      </c>
      <c r="D9353" s="75">
        <v>21.09</v>
      </c>
      <c r="E9353" s="75">
        <v>21.09</v>
      </c>
      <c r="F9353" s="73" t="s">
        <v>17</v>
      </c>
    </row>
    <row r="9354" spans="1:6" ht="51" x14ac:dyDescent="0.25">
      <c r="A9354" s="73">
        <v>89265</v>
      </c>
      <c r="B9354" s="74" t="s">
        <v>8585</v>
      </c>
      <c r="C9354" s="73" t="s">
        <v>19</v>
      </c>
      <c r="D9354" s="75">
        <v>8.3699999999999992</v>
      </c>
      <c r="E9354" s="75">
        <v>8.3699999999999992</v>
      </c>
      <c r="F9354" s="73" t="s">
        <v>17</v>
      </c>
    </row>
    <row r="9355" spans="1:6" ht="51" x14ac:dyDescent="0.25">
      <c r="A9355" s="73">
        <v>89266</v>
      </c>
      <c r="B9355" s="74" t="s">
        <v>8586</v>
      </c>
      <c r="C9355" s="73" t="s">
        <v>19</v>
      </c>
      <c r="D9355" s="75">
        <v>3.38</v>
      </c>
      <c r="E9355" s="75">
        <v>3.38</v>
      </c>
      <c r="F9355" s="73" t="s">
        <v>17</v>
      </c>
    </row>
    <row r="9356" spans="1:6" ht="38.25" x14ac:dyDescent="0.25">
      <c r="A9356" s="73">
        <v>89267</v>
      </c>
      <c r="B9356" s="74" t="s">
        <v>8587</v>
      </c>
      <c r="C9356" s="73" t="s">
        <v>19</v>
      </c>
      <c r="D9356" s="75">
        <v>51.81</v>
      </c>
      <c r="E9356" s="75">
        <v>51.81</v>
      </c>
      <c r="F9356" s="73" t="s">
        <v>17</v>
      </c>
    </row>
    <row r="9357" spans="1:6" ht="25.5" x14ac:dyDescent="0.25">
      <c r="A9357" s="73">
        <v>89268</v>
      </c>
      <c r="B9357" s="74" t="s">
        <v>8588</v>
      </c>
      <c r="C9357" s="73" t="s">
        <v>19</v>
      </c>
      <c r="D9357" s="75">
        <v>18.260000000000002</v>
      </c>
      <c r="E9357" s="75">
        <v>18.260000000000002</v>
      </c>
      <c r="F9357" s="73" t="s">
        <v>17</v>
      </c>
    </row>
    <row r="9358" spans="1:6" ht="38.25" x14ac:dyDescent="0.25">
      <c r="A9358" s="73">
        <v>89269</v>
      </c>
      <c r="B9358" s="74" t="s">
        <v>8589</v>
      </c>
      <c r="C9358" s="73" t="s">
        <v>19</v>
      </c>
      <c r="D9358" s="75">
        <v>7.38</v>
      </c>
      <c r="E9358" s="75">
        <v>7.38</v>
      </c>
      <c r="F9358" s="73" t="s">
        <v>17</v>
      </c>
    </row>
    <row r="9359" spans="1:6" ht="38.25" x14ac:dyDescent="0.25">
      <c r="A9359" s="73">
        <v>89270</v>
      </c>
      <c r="B9359" s="74" t="s">
        <v>8590</v>
      </c>
      <c r="C9359" s="73" t="s">
        <v>19</v>
      </c>
      <c r="D9359" s="75">
        <v>83.29</v>
      </c>
      <c r="E9359" s="75">
        <v>83.29</v>
      </c>
      <c r="F9359" s="73" t="s">
        <v>17</v>
      </c>
    </row>
    <row r="9360" spans="1:6" ht="38.25" x14ac:dyDescent="0.25">
      <c r="A9360" s="73">
        <v>89271</v>
      </c>
      <c r="B9360" s="74" t="s">
        <v>8591</v>
      </c>
      <c r="C9360" s="73" t="s">
        <v>19</v>
      </c>
      <c r="D9360" s="75">
        <v>28.22</v>
      </c>
      <c r="E9360" s="75">
        <v>28.22</v>
      </c>
      <c r="F9360" s="73" t="s">
        <v>17</v>
      </c>
    </row>
    <row r="9361" spans="1:6" ht="25.5" x14ac:dyDescent="0.25">
      <c r="A9361" s="73">
        <v>89274</v>
      </c>
      <c r="B9361" s="74" t="s">
        <v>8592</v>
      </c>
      <c r="C9361" s="73" t="s">
        <v>19</v>
      </c>
      <c r="D9361" s="75">
        <v>1.95</v>
      </c>
      <c r="E9361" s="75">
        <v>1.95</v>
      </c>
      <c r="F9361" s="73" t="s">
        <v>17</v>
      </c>
    </row>
    <row r="9362" spans="1:6" ht="25.5" x14ac:dyDescent="0.25">
      <c r="A9362" s="73">
        <v>89275</v>
      </c>
      <c r="B9362" s="74" t="s">
        <v>8593</v>
      </c>
      <c r="C9362" s="73" t="s">
        <v>19</v>
      </c>
      <c r="D9362" s="75">
        <v>0.45</v>
      </c>
      <c r="E9362" s="75">
        <v>0.45</v>
      </c>
      <c r="F9362" s="73" t="s">
        <v>17</v>
      </c>
    </row>
    <row r="9363" spans="1:6" ht="38.25" x14ac:dyDescent="0.25">
      <c r="A9363" s="73">
        <v>89276</v>
      </c>
      <c r="B9363" s="74" t="s">
        <v>8594</v>
      </c>
      <c r="C9363" s="73" t="s">
        <v>19</v>
      </c>
      <c r="D9363" s="75">
        <v>2.44</v>
      </c>
      <c r="E9363" s="75">
        <v>2.44</v>
      </c>
      <c r="F9363" s="73" t="s">
        <v>17</v>
      </c>
    </row>
    <row r="9364" spans="1:6" ht="38.25" x14ac:dyDescent="0.25">
      <c r="A9364" s="73">
        <v>89277</v>
      </c>
      <c r="B9364" s="74" t="s">
        <v>8595</v>
      </c>
      <c r="C9364" s="73" t="s">
        <v>19</v>
      </c>
      <c r="D9364" s="75">
        <v>8.14</v>
      </c>
      <c r="E9364" s="75">
        <v>8.14</v>
      </c>
      <c r="F9364" s="73" t="s">
        <v>17</v>
      </c>
    </row>
    <row r="9365" spans="1:6" ht="38.25" x14ac:dyDescent="0.25">
      <c r="A9365" s="73">
        <v>89280</v>
      </c>
      <c r="B9365" s="74" t="s">
        <v>8596</v>
      </c>
      <c r="C9365" s="73" t="s">
        <v>19</v>
      </c>
      <c r="D9365" s="75">
        <v>37.270000000000003</v>
      </c>
      <c r="E9365" s="75">
        <v>37.270000000000003</v>
      </c>
      <c r="F9365" s="73" t="s">
        <v>17</v>
      </c>
    </row>
    <row r="9366" spans="1:6" ht="25.5" x14ac:dyDescent="0.25">
      <c r="A9366" s="73">
        <v>89281</v>
      </c>
      <c r="B9366" s="74" t="s">
        <v>8597</v>
      </c>
      <c r="C9366" s="73" t="s">
        <v>19</v>
      </c>
      <c r="D9366" s="75">
        <v>9.99</v>
      </c>
      <c r="E9366" s="75">
        <v>9.99</v>
      </c>
      <c r="F9366" s="73" t="s">
        <v>17</v>
      </c>
    </row>
    <row r="9367" spans="1:6" ht="38.25" x14ac:dyDescent="0.25">
      <c r="A9367" s="73">
        <v>89870</v>
      </c>
      <c r="B9367" s="74" t="s">
        <v>8598</v>
      </c>
      <c r="C9367" s="73" t="s">
        <v>19</v>
      </c>
      <c r="D9367" s="75">
        <v>40.049999999999997</v>
      </c>
      <c r="E9367" s="75">
        <v>40.049999999999997</v>
      </c>
      <c r="F9367" s="73" t="s">
        <v>17</v>
      </c>
    </row>
    <row r="9368" spans="1:6" ht="38.25" x14ac:dyDescent="0.25">
      <c r="A9368" s="73">
        <v>89871</v>
      </c>
      <c r="B9368" s="74" t="s">
        <v>8599</v>
      </c>
      <c r="C9368" s="73" t="s">
        <v>19</v>
      </c>
      <c r="D9368" s="75">
        <v>13.83</v>
      </c>
      <c r="E9368" s="75">
        <v>13.83</v>
      </c>
      <c r="F9368" s="73" t="s">
        <v>17</v>
      </c>
    </row>
    <row r="9369" spans="1:6" ht="38.25" x14ac:dyDescent="0.25">
      <c r="A9369" s="73">
        <v>89872</v>
      </c>
      <c r="B9369" s="74" t="s">
        <v>8600</v>
      </c>
      <c r="C9369" s="73" t="s">
        <v>19</v>
      </c>
      <c r="D9369" s="75">
        <v>5.59</v>
      </c>
      <c r="E9369" s="75">
        <v>5.59</v>
      </c>
      <c r="F9369" s="73" t="s">
        <v>17</v>
      </c>
    </row>
    <row r="9370" spans="1:6" ht="38.25" x14ac:dyDescent="0.25">
      <c r="A9370" s="73">
        <v>89873</v>
      </c>
      <c r="B9370" s="74" t="s">
        <v>8601</v>
      </c>
      <c r="C9370" s="73" t="s">
        <v>19</v>
      </c>
      <c r="D9370" s="75">
        <v>67.8</v>
      </c>
      <c r="E9370" s="75">
        <v>67.8</v>
      </c>
      <c r="F9370" s="73" t="s">
        <v>17</v>
      </c>
    </row>
    <row r="9371" spans="1:6" ht="51" x14ac:dyDescent="0.25">
      <c r="A9371" s="73">
        <v>89874</v>
      </c>
      <c r="B9371" s="74" t="s">
        <v>8602</v>
      </c>
      <c r="C9371" s="73" t="s">
        <v>19</v>
      </c>
      <c r="D9371" s="75">
        <v>171.51</v>
      </c>
      <c r="E9371" s="75">
        <v>171.51</v>
      </c>
      <c r="F9371" s="73" t="s">
        <v>17</v>
      </c>
    </row>
    <row r="9372" spans="1:6" ht="38.25" x14ac:dyDescent="0.25">
      <c r="A9372" s="73">
        <v>89878</v>
      </c>
      <c r="B9372" s="74" t="s">
        <v>8603</v>
      </c>
      <c r="C9372" s="73" t="s">
        <v>19</v>
      </c>
      <c r="D9372" s="75">
        <v>43.1</v>
      </c>
      <c r="E9372" s="75">
        <v>43.1</v>
      </c>
      <c r="F9372" s="73" t="s">
        <v>17</v>
      </c>
    </row>
    <row r="9373" spans="1:6" ht="38.25" x14ac:dyDescent="0.25">
      <c r="A9373" s="73">
        <v>89879</v>
      </c>
      <c r="B9373" s="74" t="s">
        <v>8604</v>
      </c>
      <c r="C9373" s="73" t="s">
        <v>19</v>
      </c>
      <c r="D9373" s="75">
        <v>14.62</v>
      </c>
      <c r="E9373" s="75">
        <v>14.62</v>
      </c>
      <c r="F9373" s="73" t="s">
        <v>17</v>
      </c>
    </row>
    <row r="9374" spans="1:6" ht="38.25" x14ac:dyDescent="0.25">
      <c r="A9374" s="73">
        <v>89880</v>
      </c>
      <c r="B9374" s="74" t="s">
        <v>8605</v>
      </c>
      <c r="C9374" s="73" t="s">
        <v>19</v>
      </c>
      <c r="D9374" s="75">
        <v>5.91</v>
      </c>
      <c r="E9374" s="75">
        <v>5.91</v>
      </c>
      <c r="F9374" s="73" t="s">
        <v>17</v>
      </c>
    </row>
    <row r="9375" spans="1:6" ht="38.25" x14ac:dyDescent="0.25">
      <c r="A9375" s="73">
        <v>89881</v>
      </c>
      <c r="B9375" s="74" t="s">
        <v>8606</v>
      </c>
      <c r="C9375" s="73" t="s">
        <v>19</v>
      </c>
      <c r="D9375" s="75">
        <v>72.239999999999995</v>
      </c>
      <c r="E9375" s="75">
        <v>72.239999999999995</v>
      </c>
      <c r="F9375" s="73" t="s">
        <v>17</v>
      </c>
    </row>
    <row r="9376" spans="1:6" ht="51" x14ac:dyDescent="0.25">
      <c r="A9376" s="73">
        <v>89882</v>
      </c>
      <c r="B9376" s="74" t="s">
        <v>8607</v>
      </c>
      <c r="C9376" s="73" t="s">
        <v>19</v>
      </c>
      <c r="D9376" s="75">
        <v>197.88</v>
      </c>
      <c r="E9376" s="75">
        <v>197.88</v>
      </c>
      <c r="F9376" s="73" t="s">
        <v>17</v>
      </c>
    </row>
    <row r="9377" spans="1:6" ht="25.5" x14ac:dyDescent="0.25">
      <c r="A9377" s="73">
        <v>90582</v>
      </c>
      <c r="B9377" s="74" t="s">
        <v>8608</v>
      </c>
      <c r="C9377" s="73" t="s">
        <v>19</v>
      </c>
      <c r="D9377" s="75">
        <v>0.45</v>
      </c>
      <c r="E9377" s="75">
        <v>0.45</v>
      </c>
      <c r="F9377" s="73" t="s">
        <v>17</v>
      </c>
    </row>
    <row r="9378" spans="1:6" ht="25.5" x14ac:dyDescent="0.25">
      <c r="A9378" s="73">
        <v>90583</v>
      </c>
      <c r="B9378" s="74" t="s">
        <v>8609</v>
      </c>
      <c r="C9378" s="73" t="s">
        <v>19</v>
      </c>
      <c r="D9378" s="75">
        <v>0.1</v>
      </c>
      <c r="E9378" s="75">
        <v>0.1</v>
      </c>
      <c r="F9378" s="73" t="s">
        <v>17</v>
      </c>
    </row>
    <row r="9379" spans="1:6" ht="25.5" x14ac:dyDescent="0.25">
      <c r="A9379" s="73">
        <v>90584</v>
      </c>
      <c r="B9379" s="74" t="s">
        <v>8610</v>
      </c>
      <c r="C9379" s="73" t="s">
        <v>19</v>
      </c>
      <c r="D9379" s="75">
        <v>0.35</v>
      </c>
      <c r="E9379" s="75">
        <v>0.35</v>
      </c>
      <c r="F9379" s="73" t="s">
        <v>17</v>
      </c>
    </row>
    <row r="9380" spans="1:6" ht="25.5" x14ac:dyDescent="0.25">
      <c r="A9380" s="73">
        <v>90585</v>
      </c>
      <c r="B9380" s="74" t="s">
        <v>8611</v>
      </c>
      <c r="C9380" s="73" t="s">
        <v>19</v>
      </c>
      <c r="D9380" s="75">
        <v>0.57999999999999996</v>
      </c>
      <c r="E9380" s="75">
        <v>0.57999999999999996</v>
      </c>
      <c r="F9380" s="73" t="s">
        <v>17</v>
      </c>
    </row>
    <row r="9381" spans="1:6" ht="25.5" x14ac:dyDescent="0.25">
      <c r="A9381" s="73">
        <v>90621</v>
      </c>
      <c r="B9381" s="74" t="s">
        <v>8612</v>
      </c>
      <c r="C9381" s="73" t="s">
        <v>19</v>
      </c>
      <c r="D9381" s="75">
        <v>2.72</v>
      </c>
      <c r="E9381" s="75">
        <v>2.72</v>
      </c>
      <c r="F9381" s="73" t="s">
        <v>17</v>
      </c>
    </row>
    <row r="9382" spans="1:6" ht="25.5" x14ac:dyDescent="0.25">
      <c r="A9382" s="73">
        <v>90622</v>
      </c>
      <c r="B9382" s="74" t="s">
        <v>8613</v>
      </c>
      <c r="C9382" s="73" t="s">
        <v>19</v>
      </c>
      <c r="D9382" s="75">
        <v>0.62</v>
      </c>
      <c r="E9382" s="75">
        <v>0.62</v>
      </c>
      <c r="F9382" s="73" t="s">
        <v>17</v>
      </c>
    </row>
    <row r="9383" spans="1:6" ht="25.5" x14ac:dyDescent="0.25">
      <c r="A9383" s="73">
        <v>90623</v>
      </c>
      <c r="B9383" s="74" t="s">
        <v>8614</v>
      </c>
      <c r="C9383" s="73" t="s">
        <v>19</v>
      </c>
      <c r="D9383" s="75">
        <v>3.4</v>
      </c>
      <c r="E9383" s="75">
        <v>3.4</v>
      </c>
      <c r="F9383" s="73" t="s">
        <v>17</v>
      </c>
    </row>
    <row r="9384" spans="1:6" ht="25.5" x14ac:dyDescent="0.25">
      <c r="A9384" s="73">
        <v>90624</v>
      </c>
      <c r="B9384" s="74" t="s">
        <v>8615</v>
      </c>
      <c r="C9384" s="73" t="s">
        <v>19</v>
      </c>
      <c r="D9384" s="75">
        <v>3.53</v>
      </c>
      <c r="E9384" s="75">
        <v>3.53</v>
      </c>
      <c r="F9384" s="73" t="s">
        <v>17</v>
      </c>
    </row>
    <row r="9385" spans="1:6" ht="25.5" x14ac:dyDescent="0.25">
      <c r="A9385" s="73">
        <v>90627</v>
      </c>
      <c r="B9385" s="74" t="s">
        <v>8616</v>
      </c>
      <c r="C9385" s="73" t="s">
        <v>19</v>
      </c>
      <c r="D9385" s="75">
        <v>50.61</v>
      </c>
      <c r="E9385" s="75">
        <v>50.61</v>
      </c>
      <c r="F9385" s="73" t="s">
        <v>17</v>
      </c>
    </row>
    <row r="9386" spans="1:6" ht="25.5" x14ac:dyDescent="0.25">
      <c r="A9386" s="73">
        <v>90628</v>
      </c>
      <c r="B9386" s="74" t="s">
        <v>8617</v>
      </c>
      <c r="C9386" s="73" t="s">
        <v>19</v>
      </c>
      <c r="D9386" s="75">
        <v>13.57</v>
      </c>
      <c r="E9386" s="75">
        <v>13.57</v>
      </c>
      <c r="F9386" s="73" t="s">
        <v>17</v>
      </c>
    </row>
    <row r="9387" spans="1:6" ht="25.5" x14ac:dyDescent="0.25">
      <c r="A9387" s="73">
        <v>90629</v>
      </c>
      <c r="B9387" s="74" t="s">
        <v>8618</v>
      </c>
      <c r="C9387" s="73" t="s">
        <v>19</v>
      </c>
      <c r="D9387" s="75">
        <v>63.33</v>
      </c>
      <c r="E9387" s="75">
        <v>63.33</v>
      </c>
      <c r="F9387" s="73" t="s">
        <v>17</v>
      </c>
    </row>
    <row r="9388" spans="1:6" ht="25.5" x14ac:dyDescent="0.25">
      <c r="A9388" s="73">
        <v>90630</v>
      </c>
      <c r="B9388" s="74" t="s">
        <v>8619</v>
      </c>
      <c r="C9388" s="73" t="s">
        <v>19</v>
      </c>
      <c r="D9388" s="75">
        <v>1.68</v>
      </c>
      <c r="E9388" s="75">
        <v>1.68</v>
      </c>
      <c r="F9388" s="73" t="s">
        <v>17</v>
      </c>
    </row>
    <row r="9389" spans="1:6" ht="38.25" x14ac:dyDescent="0.25">
      <c r="A9389" s="73">
        <v>90633</v>
      </c>
      <c r="B9389" s="74" t="s">
        <v>8620</v>
      </c>
      <c r="C9389" s="73" t="s">
        <v>19</v>
      </c>
      <c r="D9389" s="75">
        <v>4.96</v>
      </c>
      <c r="E9389" s="75">
        <v>4.96</v>
      </c>
      <c r="F9389" s="73" t="s">
        <v>17</v>
      </c>
    </row>
    <row r="9390" spans="1:6" ht="38.25" x14ac:dyDescent="0.25">
      <c r="A9390" s="73">
        <v>90634</v>
      </c>
      <c r="B9390" s="74" t="s">
        <v>8621</v>
      </c>
      <c r="C9390" s="73" t="s">
        <v>19</v>
      </c>
      <c r="D9390" s="75">
        <v>1.1399999999999999</v>
      </c>
      <c r="E9390" s="75">
        <v>1.1399999999999999</v>
      </c>
      <c r="F9390" s="73" t="s">
        <v>17</v>
      </c>
    </row>
    <row r="9391" spans="1:6" ht="38.25" x14ac:dyDescent="0.25">
      <c r="A9391" s="73">
        <v>90635</v>
      </c>
      <c r="B9391" s="74" t="s">
        <v>8622</v>
      </c>
      <c r="C9391" s="73" t="s">
        <v>19</v>
      </c>
      <c r="D9391" s="75">
        <v>5.43</v>
      </c>
      <c r="E9391" s="75">
        <v>5.43</v>
      </c>
      <c r="F9391" s="73" t="s">
        <v>17</v>
      </c>
    </row>
    <row r="9392" spans="1:6" ht="38.25" x14ac:dyDescent="0.25">
      <c r="A9392" s="73">
        <v>90636</v>
      </c>
      <c r="B9392" s="74" t="s">
        <v>8623</v>
      </c>
      <c r="C9392" s="73" t="s">
        <v>19</v>
      </c>
      <c r="D9392" s="75">
        <v>7.07</v>
      </c>
      <c r="E9392" s="75">
        <v>7.07</v>
      </c>
      <c r="F9392" s="73" t="s">
        <v>17</v>
      </c>
    </row>
    <row r="9393" spans="1:6" ht="25.5" x14ac:dyDescent="0.25">
      <c r="A9393" s="73">
        <v>90639</v>
      </c>
      <c r="B9393" s="74" t="s">
        <v>8624</v>
      </c>
      <c r="C9393" s="73" t="s">
        <v>19</v>
      </c>
      <c r="D9393" s="75">
        <v>7.41</v>
      </c>
      <c r="E9393" s="75">
        <v>7.41</v>
      </c>
      <c r="F9393" s="73" t="s">
        <v>17</v>
      </c>
    </row>
    <row r="9394" spans="1:6" ht="25.5" x14ac:dyDescent="0.25">
      <c r="A9394" s="73">
        <v>90640</v>
      </c>
      <c r="B9394" s="74" t="s">
        <v>8625</v>
      </c>
      <c r="C9394" s="73" t="s">
        <v>19</v>
      </c>
      <c r="D9394" s="75">
        <v>1.71</v>
      </c>
      <c r="E9394" s="75">
        <v>1.71</v>
      </c>
      <c r="F9394" s="73" t="s">
        <v>17</v>
      </c>
    </row>
    <row r="9395" spans="1:6" ht="25.5" x14ac:dyDescent="0.25">
      <c r="A9395" s="73">
        <v>90641</v>
      </c>
      <c r="B9395" s="74" t="s">
        <v>8626</v>
      </c>
      <c r="C9395" s="73" t="s">
        <v>19</v>
      </c>
      <c r="D9395" s="75">
        <v>8.1</v>
      </c>
      <c r="E9395" s="75">
        <v>8.1</v>
      </c>
      <c r="F9395" s="73" t="s">
        <v>17</v>
      </c>
    </row>
    <row r="9396" spans="1:6" ht="38.25" x14ac:dyDescent="0.25">
      <c r="A9396" s="73">
        <v>90642</v>
      </c>
      <c r="B9396" s="74" t="s">
        <v>8627</v>
      </c>
      <c r="C9396" s="73" t="s">
        <v>19</v>
      </c>
      <c r="D9396" s="75">
        <v>12.22</v>
      </c>
      <c r="E9396" s="75">
        <v>12.22</v>
      </c>
      <c r="F9396" s="73" t="s">
        <v>17</v>
      </c>
    </row>
    <row r="9397" spans="1:6" ht="38.25" x14ac:dyDescent="0.25">
      <c r="A9397" s="73">
        <v>90646</v>
      </c>
      <c r="B9397" s="74" t="s">
        <v>8628</v>
      </c>
      <c r="C9397" s="73" t="s">
        <v>19</v>
      </c>
      <c r="D9397" s="75">
        <v>1.18</v>
      </c>
      <c r="E9397" s="75">
        <v>1.18</v>
      </c>
      <c r="F9397" s="73" t="s">
        <v>17</v>
      </c>
    </row>
    <row r="9398" spans="1:6" ht="38.25" x14ac:dyDescent="0.25">
      <c r="A9398" s="73">
        <v>90647</v>
      </c>
      <c r="B9398" s="74" t="s">
        <v>8629</v>
      </c>
      <c r="C9398" s="73" t="s">
        <v>19</v>
      </c>
      <c r="D9398" s="75">
        <v>0.27</v>
      </c>
      <c r="E9398" s="75">
        <v>0.27</v>
      </c>
      <c r="F9398" s="73" t="s">
        <v>17</v>
      </c>
    </row>
    <row r="9399" spans="1:6" ht="38.25" x14ac:dyDescent="0.25">
      <c r="A9399" s="73">
        <v>90648</v>
      </c>
      <c r="B9399" s="74" t="s">
        <v>8630</v>
      </c>
      <c r="C9399" s="73" t="s">
        <v>19</v>
      </c>
      <c r="D9399" s="75">
        <v>1.29</v>
      </c>
      <c r="E9399" s="75">
        <v>1.29</v>
      </c>
      <c r="F9399" s="73" t="s">
        <v>17</v>
      </c>
    </row>
    <row r="9400" spans="1:6" ht="38.25" x14ac:dyDescent="0.25">
      <c r="A9400" s="73">
        <v>90649</v>
      </c>
      <c r="B9400" s="74" t="s">
        <v>8631</v>
      </c>
      <c r="C9400" s="73" t="s">
        <v>19</v>
      </c>
      <c r="D9400" s="75">
        <v>10.93</v>
      </c>
      <c r="E9400" s="75">
        <v>10.93</v>
      </c>
      <c r="F9400" s="73" t="s">
        <v>17</v>
      </c>
    </row>
    <row r="9401" spans="1:6" ht="25.5" x14ac:dyDescent="0.25">
      <c r="A9401" s="73">
        <v>90652</v>
      </c>
      <c r="B9401" s="74" t="s">
        <v>8632</v>
      </c>
      <c r="C9401" s="73" t="s">
        <v>19</v>
      </c>
      <c r="D9401" s="75">
        <v>4.82</v>
      </c>
      <c r="E9401" s="75">
        <v>4.82</v>
      </c>
      <c r="F9401" s="73" t="s">
        <v>17</v>
      </c>
    </row>
    <row r="9402" spans="1:6" ht="25.5" x14ac:dyDescent="0.25">
      <c r="A9402" s="73">
        <v>90653</v>
      </c>
      <c r="B9402" s="74" t="s">
        <v>8633</v>
      </c>
      <c r="C9402" s="73" t="s">
        <v>19</v>
      </c>
      <c r="D9402" s="75">
        <v>1.1100000000000001</v>
      </c>
      <c r="E9402" s="75">
        <v>1.1100000000000001</v>
      </c>
      <c r="F9402" s="73" t="s">
        <v>17</v>
      </c>
    </row>
    <row r="9403" spans="1:6" ht="25.5" x14ac:dyDescent="0.25">
      <c r="A9403" s="73">
        <v>90654</v>
      </c>
      <c r="B9403" s="74" t="s">
        <v>8634</v>
      </c>
      <c r="C9403" s="73" t="s">
        <v>19</v>
      </c>
      <c r="D9403" s="75">
        <v>5.27</v>
      </c>
      <c r="E9403" s="75">
        <v>5.27</v>
      </c>
      <c r="F9403" s="73" t="s">
        <v>17</v>
      </c>
    </row>
    <row r="9404" spans="1:6" ht="25.5" x14ac:dyDescent="0.25">
      <c r="A9404" s="73">
        <v>90655</v>
      </c>
      <c r="B9404" s="74" t="s">
        <v>8635</v>
      </c>
      <c r="C9404" s="73" t="s">
        <v>19</v>
      </c>
      <c r="D9404" s="75">
        <v>7.19</v>
      </c>
      <c r="E9404" s="75">
        <v>7.19</v>
      </c>
      <c r="F9404" s="73" t="s">
        <v>17</v>
      </c>
    </row>
    <row r="9405" spans="1:6" ht="25.5" x14ac:dyDescent="0.25">
      <c r="A9405" s="73">
        <v>90658</v>
      </c>
      <c r="B9405" s="74" t="s">
        <v>8636</v>
      </c>
      <c r="C9405" s="73" t="s">
        <v>19</v>
      </c>
      <c r="D9405" s="75">
        <v>5.16</v>
      </c>
      <c r="E9405" s="75">
        <v>5.16</v>
      </c>
      <c r="F9405" s="73" t="s">
        <v>17</v>
      </c>
    </row>
    <row r="9406" spans="1:6" ht="25.5" x14ac:dyDescent="0.25">
      <c r="A9406" s="73">
        <v>90659</v>
      </c>
      <c r="B9406" s="74" t="s">
        <v>8637</v>
      </c>
      <c r="C9406" s="73" t="s">
        <v>19</v>
      </c>
      <c r="D9406" s="75">
        <v>1.19</v>
      </c>
      <c r="E9406" s="75">
        <v>1.19</v>
      </c>
      <c r="F9406" s="73" t="s">
        <v>17</v>
      </c>
    </row>
    <row r="9407" spans="1:6" ht="25.5" x14ac:dyDescent="0.25">
      <c r="A9407" s="73">
        <v>90660</v>
      </c>
      <c r="B9407" s="74" t="s">
        <v>8638</v>
      </c>
      <c r="C9407" s="73" t="s">
        <v>19</v>
      </c>
      <c r="D9407" s="75">
        <v>5.65</v>
      </c>
      <c r="E9407" s="75">
        <v>5.65</v>
      </c>
      <c r="F9407" s="73" t="s">
        <v>17</v>
      </c>
    </row>
    <row r="9408" spans="1:6" ht="25.5" x14ac:dyDescent="0.25">
      <c r="A9408" s="73">
        <v>90661</v>
      </c>
      <c r="B9408" s="74" t="s">
        <v>8639</v>
      </c>
      <c r="C9408" s="73" t="s">
        <v>19</v>
      </c>
      <c r="D9408" s="75">
        <v>7.19</v>
      </c>
      <c r="E9408" s="75">
        <v>7.19</v>
      </c>
      <c r="F9408" s="73" t="s">
        <v>17</v>
      </c>
    </row>
    <row r="9409" spans="1:6" ht="38.25" x14ac:dyDescent="0.25">
      <c r="A9409" s="73">
        <v>90664</v>
      </c>
      <c r="B9409" s="74" t="s">
        <v>8640</v>
      </c>
      <c r="C9409" s="73" t="s">
        <v>19</v>
      </c>
      <c r="D9409" s="75">
        <v>7.07</v>
      </c>
      <c r="E9409" s="75">
        <v>7.07</v>
      </c>
      <c r="F9409" s="73" t="s">
        <v>17</v>
      </c>
    </row>
    <row r="9410" spans="1:6" ht="38.25" x14ac:dyDescent="0.25">
      <c r="A9410" s="73">
        <v>90665</v>
      </c>
      <c r="B9410" s="74" t="s">
        <v>8641</v>
      </c>
      <c r="C9410" s="73" t="s">
        <v>19</v>
      </c>
      <c r="D9410" s="75">
        <v>1.88</v>
      </c>
      <c r="E9410" s="75">
        <v>1.88</v>
      </c>
      <c r="F9410" s="73" t="s">
        <v>17</v>
      </c>
    </row>
    <row r="9411" spans="1:6" ht="38.25" x14ac:dyDescent="0.25">
      <c r="A9411" s="73">
        <v>90666</v>
      </c>
      <c r="B9411" s="74" t="s">
        <v>8642</v>
      </c>
      <c r="C9411" s="73" t="s">
        <v>19</v>
      </c>
      <c r="D9411" s="75">
        <v>8.85</v>
      </c>
      <c r="E9411" s="75">
        <v>8.85</v>
      </c>
      <c r="F9411" s="73" t="s">
        <v>17</v>
      </c>
    </row>
    <row r="9412" spans="1:6" ht="51" x14ac:dyDescent="0.25">
      <c r="A9412" s="73">
        <v>90667</v>
      </c>
      <c r="B9412" s="74" t="s">
        <v>8643</v>
      </c>
      <c r="C9412" s="73" t="s">
        <v>19</v>
      </c>
      <c r="D9412" s="75">
        <v>14.55</v>
      </c>
      <c r="E9412" s="75">
        <v>14.55</v>
      </c>
      <c r="F9412" s="73" t="s">
        <v>17</v>
      </c>
    </row>
    <row r="9413" spans="1:6" ht="51" x14ac:dyDescent="0.25">
      <c r="A9413" s="73">
        <v>90670</v>
      </c>
      <c r="B9413" s="74" t="s">
        <v>8644</v>
      </c>
      <c r="C9413" s="73" t="s">
        <v>19</v>
      </c>
      <c r="D9413" s="75">
        <v>228.32</v>
      </c>
      <c r="E9413" s="75">
        <v>228.32</v>
      </c>
      <c r="F9413" s="73" t="s">
        <v>17</v>
      </c>
    </row>
    <row r="9414" spans="1:6" ht="51" x14ac:dyDescent="0.25">
      <c r="A9414" s="73">
        <v>90671</v>
      </c>
      <c r="B9414" s="74" t="s">
        <v>8645</v>
      </c>
      <c r="C9414" s="73" t="s">
        <v>19</v>
      </c>
      <c r="D9414" s="75">
        <v>61.25</v>
      </c>
      <c r="E9414" s="75">
        <v>61.25</v>
      </c>
      <c r="F9414" s="73" t="s">
        <v>17</v>
      </c>
    </row>
    <row r="9415" spans="1:6" ht="51" x14ac:dyDescent="0.25">
      <c r="A9415" s="73">
        <v>90672</v>
      </c>
      <c r="B9415" s="74" t="s">
        <v>8646</v>
      </c>
      <c r="C9415" s="73" t="s">
        <v>19</v>
      </c>
      <c r="D9415" s="75">
        <v>285.72000000000003</v>
      </c>
      <c r="E9415" s="75">
        <v>285.72000000000003</v>
      </c>
      <c r="F9415" s="73" t="s">
        <v>17</v>
      </c>
    </row>
    <row r="9416" spans="1:6" ht="51" x14ac:dyDescent="0.25">
      <c r="A9416" s="73">
        <v>90673</v>
      </c>
      <c r="B9416" s="74" t="s">
        <v>8647</v>
      </c>
      <c r="C9416" s="73" t="s">
        <v>19</v>
      </c>
      <c r="D9416" s="75">
        <v>116.34</v>
      </c>
      <c r="E9416" s="75">
        <v>116.34</v>
      </c>
      <c r="F9416" s="73" t="s">
        <v>17</v>
      </c>
    </row>
    <row r="9417" spans="1:6" ht="51" x14ac:dyDescent="0.25">
      <c r="A9417" s="73">
        <v>90676</v>
      </c>
      <c r="B9417" s="74" t="s">
        <v>8648</v>
      </c>
      <c r="C9417" s="73" t="s">
        <v>19</v>
      </c>
      <c r="D9417" s="75">
        <v>94.1</v>
      </c>
      <c r="E9417" s="75">
        <v>94.1</v>
      </c>
      <c r="F9417" s="73" t="s">
        <v>17</v>
      </c>
    </row>
    <row r="9418" spans="1:6" ht="51" x14ac:dyDescent="0.25">
      <c r="A9418" s="73">
        <v>90677</v>
      </c>
      <c r="B9418" s="74" t="s">
        <v>8649</v>
      </c>
      <c r="C9418" s="73" t="s">
        <v>19</v>
      </c>
      <c r="D9418" s="75">
        <v>28.53</v>
      </c>
      <c r="E9418" s="75">
        <v>28.53</v>
      </c>
      <c r="F9418" s="73" t="s">
        <v>17</v>
      </c>
    </row>
    <row r="9419" spans="1:6" ht="51" x14ac:dyDescent="0.25">
      <c r="A9419" s="73">
        <v>90678</v>
      </c>
      <c r="B9419" s="74" t="s">
        <v>8650</v>
      </c>
      <c r="C9419" s="73" t="s">
        <v>19</v>
      </c>
      <c r="D9419" s="75">
        <v>132.06</v>
      </c>
      <c r="E9419" s="75">
        <v>132.06</v>
      </c>
      <c r="F9419" s="73" t="s">
        <v>17</v>
      </c>
    </row>
    <row r="9420" spans="1:6" ht="51" x14ac:dyDescent="0.25">
      <c r="A9420" s="73">
        <v>90679</v>
      </c>
      <c r="B9420" s="74" t="s">
        <v>8651</v>
      </c>
      <c r="C9420" s="73" t="s">
        <v>19</v>
      </c>
      <c r="D9420" s="75">
        <v>89.22</v>
      </c>
      <c r="E9420" s="75">
        <v>89.22</v>
      </c>
      <c r="F9420" s="73" t="s">
        <v>17</v>
      </c>
    </row>
    <row r="9421" spans="1:6" ht="25.5" x14ac:dyDescent="0.25">
      <c r="A9421" s="73">
        <v>90682</v>
      </c>
      <c r="B9421" s="74" t="s">
        <v>8652</v>
      </c>
      <c r="C9421" s="73" t="s">
        <v>19</v>
      </c>
      <c r="D9421" s="75">
        <v>38.36</v>
      </c>
      <c r="E9421" s="75">
        <v>38.36</v>
      </c>
      <c r="F9421" s="73" t="s">
        <v>17</v>
      </c>
    </row>
    <row r="9422" spans="1:6" ht="25.5" x14ac:dyDescent="0.25">
      <c r="A9422" s="73">
        <v>90683</v>
      </c>
      <c r="B9422" s="74" t="s">
        <v>8653</v>
      </c>
      <c r="C9422" s="73" t="s">
        <v>19</v>
      </c>
      <c r="D9422" s="75">
        <v>8.8699999999999992</v>
      </c>
      <c r="E9422" s="75">
        <v>8.8699999999999992</v>
      </c>
      <c r="F9422" s="73" t="s">
        <v>17</v>
      </c>
    </row>
    <row r="9423" spans="1:6" ht="25.5" x14ac:dyDescent="0.25">
      <c r="A9423" s="73">
        <v>90684</v>
      </c>
      <c r="B9423" s="74" t="s">
        <v>8654</v>
      </c>
      <c r="C9423" s="73" t="s">
        <v>19</v>
      </c>
      <c r="D9423" s="75">
        <v>41.96</v>
      </c>
      <c r="E9423" s="75">
        <v>41.96</v>
      </c>
      <c r="F9423" s="73" t="s">
        <v>17</v>
      </c>
    </row>
    <row r="9424" spans="1:6" ht="38.25" x14ac:dyDescent="0.25">
      <c r="A9424" s="73">
        <v>90685</v>
      </c>
      <c r="B9424" s="74" t="s">
        <v>8655</v>
      </c>
      <c r="C9424" s="73" t="s">
        <v>19</v>
      </c>
      <c r="D9424" s="75">
        <v>55.34</v>
      </c>
      <c r="E9424" s="75">
        <v>55.34</v>
      </c>
      <c r="F9424" s="73" t="s">
        <v>17</v>
      </c>
    </row>
    <row r="9425" spans="1:6" ht="25.5" x14ac:dyDescent="0.25">
      <c r="A9425" s="73">
        <v>90688</v>
      </c>
      <c r="B9425" s="74" t="s">
        <v>8656</v>
      </c>
      <c r="C9425" s="73" t="s">
        <v>19</v>
      </c>
      <c r="D9425" s="75">
        <v>24</v>
      </c>
      <c r="E9425" s="75">
        <v>24</v>
      </c>
      <c r="F9425" s="73" t="s">
        <v>17</v>
      </c>
    </row>
    <row r="9426" spans="1:6" ht="25.5" x14ac:dyDescent="0.25">
      <c r="A9426" s="73">
        <v>90689</v>
      </c>
      <c r="B9426" s="74" t="s">
        <v>8657</v>
      </c>
      <c r="C9426" s="73" t="s">
        <v>19</v>
      </c>
      <c r="D9426" s="75">
        <v>4.74</v>
      </c>
      <c r="E9426" s="75">
        <v>4.74</v>
      </c>
      <c r="F9426" s="73" t="s">
        <v>17</v>
      </c>
    </row>
    <row r="9427" spans="1:6" ht="25.5" x14ac:dyDescent="0.25">
      <c r="A9427" s="73">
        <v>90690</v>
      </c>
      <c r="B9427" s="74" t="s">
        <v>8658</v>
      </c>
      <c r="C9427" s="73" t="s">
        <v>19</v>
      </c>
      <c r="D9427" s="75">
        <v>30</v>
      </c>
      <c r="E9427" s="75">
        <v>30</v>
      </c>
      <c r="F9427" s="73" t="s">
        <v>17</v>
      </c>
    </row>
    <row r="9428" spans="1:6" ht="25.5" x14ac:dyDescent="0.25">
      <c r="A9428" s="73">
        <v>90691</v>
      </c>
      <c r="B9428" s="74" t="s">
        <v>8659</v>
      </c>
      <c r="C9428" s="73" t="s">
        <v>19</v>
      </c>
      <c r="D9428" s="75">
        <v>38.76</v>
      </c>
      <c r="E9428" s="75">
        <v>38.76</v>
      </c>
      <c r="F9428" s="73" t="s">
        <v>17</v>
      </c>
    </row>
    <row r="9429" spans="1:6" x14ac:dyDescent="0.25">
      <c r="A9429" s="73">
        <v>90766</v>
      </c>
      <c r="B9429" s="74" t="s">
        <v>8660</v>
      </c>
      <c r="C9429" s="73" t="s">
        <v>19</v>
      </c>
      <c r="D9429" s="75">
        <v>30.49</v>
      </c>
      <c r="E9429" s="75">
        <v>27.83</v>
      </c>
      <c r="F9429" s="73" t="s">
        <v>17</v>
      </c>
    </row>
    <row r="9430" spans="1:6" x14ac:dyDescent="0.25">
      <c r="A9430" s="73">
        <v>90767</v>
      </c>
      <c r="B9430" s="74" t="s">
        <v>8661</v>
      </c>
      <c r="C9430" s="73" t="s">
        <v>19</v>
      </c>
      <c r="D9430" s="75">
        <v>27.56</v>
      </c>
      <c r="E9430" s="75">
        <v>25.21</v>
      </c>
      <c r="F9430" s="73" t="s">
        <v>17</v>
      </c>
    </row>
    <row r="9431" spans="1:6" x14ac:dyDescent="0.25">
      <c r="A9431" s="73">
        <v>90768</v>
      </c>
      <c r="B9431" s="74" t="s">
        <v>8662</v>
      </c>
      <c r="C9431" s="73" t="s">
        <v>19</v>
      </c>
      <c r="D9431" s="75">
        <v>128.58000000000001</v>
      </c>
      <c r="E9431" s="75">
        <v>115.43</v>
      </c>
      <c r="F9431" s="73" t="s">
        <v>17</v>
      </c>
    </row>
    <row r="9432" spans="1:6" x14ac:dyDescent="0.25">
      <c r="A9432" s="73">
        <v>90769</v>
      </c>
      <c r="B9432" s="74" t="s">
        <v>8663</v>
      </c>
      <c r="C9432" s="73" t="s">
        <v>19</v>
      </c>
      <c r="D9432" s="75">
        <v>135.41999999999999</v>
      </c>
      <c r="E9432" s="75">
        <v>121.55</v>
      </c>
      <c r="F9432" s="73" t="s">
        <v>17</v>
      </c>
    </row>
    <row r="9433" spans="1:6" x14ac:dyDescent="0.25">
      <c r="A9433" s="73">
        <v>90770</v>
      </c>
      <c r="B9433" s="74" t="s">
        <v>8664</v>
      </c>
      <c r="C9433" s="73" t="s">
        <v>19</v>
      </c>
      <c r="D9433" s="75">
        <v>139.58000000000001</v>
      </c>
      <c r="E9433" s="75">
        <v>125.26</v>
      </c>
      <c r="F9433" s="73" t="s">
        <v>17</v>
      </c>
    </row>
    <row r="9434" spans="1:6" x14ac:dyDescent="0.25">
      <c r="A9434" s="73">
        <v>90772</v>
      </c>
      <c r="B9434" s="74" t="s">
        <v>8665</v>
      </c>
      <c r="C9434" s="73" t="s">
        <v>19</v>
      </c>
      <c r="D9434" s="75">
        <v>26.07</v>
      </c>
      <c r="E9434" s="75">
        <v>23.88</v>
      </c>
      <c r="F9434" s="73" t="s">
        <v>17</v>
      </c>
    </row>
    <row r="9435" spans="1:6" x14ac:dyDescent="0.25">
      <c r="A9435" s="73">
        <v>90775</v>
      </c>
      <c r="B9435" s="74" t="s">
        <v>8666</v>
      </c>
      <c r="C9435" s="73" t="s">
        <v>19</v>
      </c>
      <c r="D9435" s="75">
        <v>51.2</v>
      </c>
      <c r="E9435" s="75">
        <v>46.33</v>
      </c>
      <c r="F9435" s="73" t="s">
        <v>17</v>
      </c>
    </row>
    <row r="9436" spans="1:6" x14ac:dyDescent="0.25">
      <c r="A9436" s="73">
        <v>90776</v>
      </c>
      <c r="B9436" s="74" t="s">
        <v>822</v>
      </c>
      <c r="C9436" s="73" t="s">
        <v>19</v>
      </c>
      <c r="D9436" s="75">
        <v>72.44</v>
      </c>
      <c r="E9436" s="75">
        <v>65.38</v>
      </c>
      <c r="F9436" s="73" t="s">
        <v>17</v>
      </c>
    </row>
    <row r="9437" spans="1:6" x14ac:dyDescent="0.25">
      <c r="A9437" s="73">
        <v>90777</v>
      </c>
      <c r="B9437" s="74" t="s">
        <v>8667</v>
      </c>
      <c r="C9437" s="73" t="s">
        <v>19</v>
      </c>
      <c r="D9437" s="75">
        <v>133.41999999999999</v>
      </c>
      <c r="E9437" s="75">
        <v>119.76</v>
      </c>
      <c r="F9437" s="73" t="s">
        <v>17</v>
      </c>
    </row>
    <row r="9438" spans="1:6" x14ac:dyDescent="0.25">
      <c r="A9438" s="73">
        <v>90778</v>
      </c>
      <c r="B9438" s="74" t="s">
        <v>18</v>
      </c>
      <c r="C9438" s="73" t="s">
        <v>19</v>
      </c>
      <c r="D9438" s="75">
        <v>137.87</v>
      </c>
      <c r="E9438" s="75">
        <v>123.73</v>
      </c>
      <c r="F9438" s="73" t="s">
        <v>17</v>
      </c>
    </row>
    <row r="9439" spans="1:6" x14ac:dyDescent="0.25">
      <c r="A9439" s="73">
        <v>90779</v>
      </c>
      <c r="B9439" s="74" t="s">
        <v>8668</v>
      </c>
      <c r="C9439" s="73" t="s">
        <v>19</v>
      </c>
      <c r="D9439" s="75">
        <v>171.35</v>
      </c>
      <c r="E9439" s="75">
        <v>153.66999999999999</v>
      </c>
      <c r="F9439" s="73" t="s">
        <v>17</v>
      </c>
    </row>
    <row r="9440" spans="1:6" x14ac:dyDescent="0.25">
      <c r="A9440" s="73">
        <v>90780</v>
      </c>
      <c r="B9440" s="74" t="s">
        <v>8669</v>
      </c>
      <c r="C9440" s="73" t="s">
        <v>19</v>
      </c>
      <c r="D9440" s="75">
        <v>114.45</v>
      </c>
      <c r="E9440" s="75">
        <v>102.95</v>
      </c>
      <c r="F9440" s="73" t="s">
        <v>17</v>
      </c>
    </row>
    <row r="9441" spans="1:6" x14ac:dyDescent="0.25">
      <c r="A9441" s="73">
        <v>90781</v>
      </c>
      <c r="B9441" s="74" t="s">
        <v>8670</v>
      </c>
      <c r="C9441" s="73" t="s">
        <v>19</v>
      </c>
      <c r="D9441" s="75">
        <v>50.63</v>
      </c>
      <c r="E9441" s="75">
        <v>45.82</v>
      </c>
      <c r="F9441" s="73" t="s">
        <v>17</v>
      </c>
    </row>
    <row r="9442" spans="1:6" ht="25.5" x14ac:dyDescent="0.25">
      <c r="A9442" s="73">
        <v>90957</v>
      </c>
      <c r="B9442" s="74" t="s">
        <v>8671</v>
      </c>
      <c r="C9442" s="73" t="s">
        <v>19</v>
      </c>
      <c r="D9442" s="75">
        <v>5.26</v>
      </c>
      <c r="E9442" s="75">
        <v>5.26</v>
      </c>
      <c r="F9442" s="73" t="s">
        <v>17</v>
      </c>
    </row>
    <row r="9443" spans="1:6" ht="25.5" x14ac:dyDescent="0.25">
      <c r="A9443" s="73">
        <v>90958</v>
      </c>
      <c r="B9443" s="74" t="s">
        <v>8672</v>
      </c>
      <c r="C9443" s="73" t="s">
        <v>19</v>
      </c>
      <c r="D9443" s="75">
        <v>1.41</v>
      </c>
      <c r="E9443" s="75">
        <v>1.41</v>
      </c>
      <c r="F9443" s="73" t="s">
        <v>17</v>
      </c>
    </row>
    <row r="9444" spans="1:6" ht="25.5" x14ac:dyDescent="0.25">
      <c r="A9444" s="73">
        <v>90960</v>
      </c>
      <c r="B9444" s="74" t="s">
        <v>8673</v>
      </c>
      <c r="C9444" s="73" t="s">
        <v>19</v>
      </c>
      <c r="D9444" s="75">
        <v>7.02</v>
      </c>
      <c r="E9444" s="75">
        <v>7.02</v>
      </c>
      <c r="F9444" s="73" t="s">
        <v>17</v>
      </c>
    </row>
    <row r="9445" spans="1:6" ht="25.5" x14ac:dyDescent="0.25">
      <c r="A9445" s="73">
        <v>90961</v>
      </c>
      <c r="B9445" s="74" t="s">
        <v>8674</v>
      </c>
      <c r="C9445" s="73" t="s">
        <v>19</v>
      </c>
      <c r="D9445" s="75">
        <v>1.88</v>
      </c>
      <c r="E9445" s="75">
        <v>1.88</v>
      </c>
      <c r="F9445" s="73" t="s">
        <v>17</v>
      </c>
    </row>
    <row r="9446" spans="1:6" ht="25.5" x14ac:dyDescent="0.25">
      <c r="A9446" s="73">
        <v>90962</v>
      </c>
      <c r="B9446" s="74" t="s">
        <v>8675</v>
      </c>
      <c r="C9446" s="73" t="s">
        <v>19</v>
      </c>
      <c r="D9446" s="75">
        <v>8.7899999999999991</v>
      </c>
      <c r="E9446" s="75">
        <v>8.7899999999999991</v>
      </c>
      <c r="F9446" s="73" t="s">
        <v>17</v>
      </c>
    </row>
    <row r="9447" spans="1:6" ht="38.25" x14ac:dyDescent="0.25">
      <c r="A9447" s="73">
        <v>90963</v>
      </c>
      <c r="B9447" s="74" t="s">
        <v>8676</v>
      </c>
      <c r="C9447" s="73" t="s">
        <v>19</v>
      </c>
      <c r="D9447" s="75">
        <v>14.55</v>
      </c>
      <c r="E9447" s="75">
        <v>14.55</v>
      </c>
      <c r="F9447" s="73" t="s">
        <v>17</v>
      </c>
    </row>
    <row r="9448" spans="1:6" ht="25.5" x14ac:dyDescent="0.25">
      <c r="A9448" s="73">
        <v>90968</v>
      </c>
      <c r="B9448" s="74" t="s">
        <v>8677</v>
      </c>
      <c r="C9448" s="73" t="s">
        <v>19</v>
      </c>
      <c r="D9448" s="75">
        <v>7.04</v>
      </c>
      <c r="E9448" s="75">
        <v>7.04</v>
      </c>
      <c r="F9448" s="73" t="s">
        <v>17</v>
      </c>
    </row>
    <row r="9449" spans="1:6" ht="25.5" x14ac:dyDescent="0.25">
      <c r="A9449" s="73">
        <v>90969</v>
      </c>
      <c r="B9449" s="74" t="s">
        <v>8678</v>
      </c>
      <c r="C9449" s="73" t="s">
        <v>19</v>
      </c>
      <c r="D9449" s="75">
        <v>1.89</v>
      </c>
      <c r="E9449" s="75">
        <v>1.89</v>
      </c>
      <c r="F9449" s="73" t="s">
        <v>17</v>
      </c>
    </row>
    <row r="9450" spans="1:6" ht="25.5" x14ac:dyDescent="0.25">
      <c r="A9450" s="73">
        <v>90970</v>
      </c>
      <c r="B9450" s="74" t="s">
        <v>8679</v>
      </c>
      <c r="C9450" s="73" t="s">
        <v>19</v>
      </c>
      <c r="D9450" s="75">
        <v>8.81</v>
      </c>
      <c r="E9450" s="75">
        <v>8.81</v>
      </c>
      <c r="F9450" s="73" t="s">
        <v>17</v>
      </c>
    </row>
    <row r="9451" spans="1:6" ht="25.5" x14ac:dyDescent="0.25">
      <c r="A9451" s="73">
        <v>90971</v>
      </c>
      <c r="B9451" s="74" t="s">
        <v>8680</v>
      </c>
      <c r="C9451" s="73" t="s">
        <v>19</v>
      </c>
      <c r="D9451" s="75">
        <v>58.95</v>
      </c>
      <c r="E9451" s="75">
        <v>58.95</v>
      </c>
      <c r="F9451" s="73" t="s">
        <v>17</v>
      </c>
    </row>
    <row r="9452" spans="1:6" ht="25.5" x14ac:dyDescent="0.25">
      <c r="A9452" s="73">
        <v>90975</v>
      </c>
      <c r="B9452" s="74" t="s">
        <v>8681</v>
      </c>
      <c r="C9452" s="73" t="s">
        <v>19</v>
      </c>
      <c r="D9452" s="75">
        <v>17.89</v>
      </c>
      <c r="E9452" s="75">
        <v>17.89</v>
      </c>
      <c r="F9452" s="73" t="s">
        <v>17</v>
      </c>
    </row>
    <row r="9453" spans="1:6" ht="25.5" x14ac:dyDescent="0.25">
      <c r="A9453" s="73">
        <v>90976</v>
      </c>
      <c r="B9453" s="74" t="s">
        <v>8682</v>
      </c>
      <c r="C9453" s="73" t="s">
        <v>19</v>
      </c>
      <c r="D9453" s="75">
        <v>4.8</v>
      </c>
      <c r="E9453" s="75">
        <v>4.8</v>
      </c>
      <c r="F9453" s="73" t="s">
        <v>17</v>
      </c>
    </row>
    <row r="9454" spans="1:6" ht="25.5" x14ac:dyDescent="0.25">
      <c r="A9454" s="73">
        <v>90977</v>
      </c>
      <c r="B9454" s="74" t="s">
        <v>8683</v>
      </c>
      <c r="C9454" s="73" t="s">
        <v>19</v>
      </c>
      <c r="D9454" s="75">
        <v>22.39</v>
      </c>
      <c r="E9454" s="75">
        <v>22.39</v>
      </c>
      <c r="F9454" s="73" t="s">
        <v>17</v>
      </c>
    </row>
    <row r="9455" spans="1:6" ht="38.25" x14ac:dyDescent="0.25">
      <c r="A9455" s="73">
        <v>90978</v>
      </c>
      <c r="B9455" s="74" t="s">
        <v>8684</v>
      </c>
      <c r="C9455" s="73" t="s">
        <v>19</v>
      </c>
      <c r="D9455" s="75">
        <v>152.94</v>
      </c>
      <c r="E9455" s="75">
        <v>152.94</v>
      </c>
      <c r="F9455" s="73" t="s">
        <v>17</v>
      </c>
    </row>
    <row r="9456" spans="1:6" ht="25.5" x14ac:dyDescent="0.25">
      <c r="A9456" s="73">
        <v>90992</v>
      </c>
      <c r="B9456" s="74" t="s">
        <v>8685</v>
      </c>
      <c r="C9456" s="73" t="s">
        <v>19</v>
      </c>
      <c r="D9456" s="75">
        <v>8.35</v>
      </c>
      <c r="E9456" s="75">
        <v>8.35</v>
      </c>
      <c r="F9456" s="73" t="s">
        <v>17</v>
      </c>
    </row>
    <row r="9457" spans="1:6" ht="25.5" x14ac:dyDescent="0.25">
      <c r="A9457" s="73">
        <v>90993</v>
      </c>
      <c r="B9457" s="74" t="s">
        <v>8686</v>
      </c>
      <c r="C9457" s="73" t="s">
        <v>19</v>
      </c>
      <c r="D9457" s="75">
        <v>2.2400000000000002</v>
      </c>
      <c r="E9457" s="75">
        <v>2.2400000000000002</v>
      </c>
      <c r="F9457" s="73" t="s">
        <v>17</v>
      </c>
    </row>
    <row r="9458" spans="1:6" ht="25.5" x14ac:dyDescent="0.25">
      <c r="A9458" s="73">
        <v>90994</v>
      </c>
      <c r="B9458" s="74" t="s">
        <v>8687</v>
      </c>
      <c r="C9458" s="73" t="s">
        <v>19</v>
      </c>
      <c r="D9458" s="75">
        <v>10.45</v>
      </c>
      <c r="E9458" s="75">
        <v>10.45</v>
      </c>
      <c r="F9458" s="73" t="s">
        <v>17</v>
      </c>
    </row>
    <row r="9459" spans="1:6" ht="25.5" x14ac:dyDescent="0.25">
      <c r="A9459" s="73">
        <v>90995</v>
      </c>
      <c r="B9459" s="74" t="s">
        <v>8688</v>
      </c>
      <c r="C9459" s="73" t="s">
        <v>19</v>
      </c>
      <c r="D9459" s="75">
        <v>80.08</v>
      </c>
      <c r="E9459" s="75">
        <v>80.08</v>
      </c>
      <c r="F9459" s="73" t="s">
        <v>17</v>
      </c>
    </row>
    <row r="9460" spans="1:6" ht="51" x14ac:dyDescent="0.25">
      <c r="A9460" s="73">
        <v>91021</v>
      </c>
      <c r="B9460" s="74" t="s">
        <v>8689</v>
      </c>
      <c r="C9460" s="73" t="s">
        <v>19</v>
      </c>
      <c r="D9460" s="75">
        <v>11.55</v>
      </c>
      <c r="E9460" s="75">
        <v>11.55</v>
      </c>
      <c r="F9460" s="73" t="s">
        <v>17</v>
      </c>
    </row>
    <row r="9461" spans="1:6" ht="38.25" x14ac:dyDescent="0.25">
      <c r="A9461" s="73">
        <v>91026</v>
      </c>
      <c r="B9461" s="74" t="s">
        <v>8690</v>
      </c>
      <c r="C9461" s="73" t="s">
        <v>19</v>
      </c>
      <c r="D9461" s="75">
        <v>24.7</v>
      </c>
      <c r="E9461" s="75">
        <v>24.7</v>
      </c>
      <c r="F9461" s="73" t="s">
        <v>17</v>
      </c>
    </row>
    <row r="9462" spans="1:6" ht="38.25" x14ac:dyDescent="0.25">
      <c r="A9462" s="73">
        <v>91027</v>
      </c>
      <c r="B9462" s="74" t="s">
        <v>8691</v>
      </c>
      <c r="C9462" s="73" t="s">
        <v>19</v>
      </c>
      <c r="D9462" s="75">
        <v>9.8800000000000008</v>
      </c>
      <c r="E9462" s="75">
        <v>9.8800000000000008</v>
      </c>
      <c r="F9462" s="73" t="s">
        <v>17</v>
      </c>
    </row>
    <row r="9463" spans="1:6" ht="38.25" x14ac:dyDescent="0.25">
      <c r="A9463" s="73">
        <v>91028</v>
      </c>
      <c r="B9463" s="74" t="s">
        <v>8692</v>
      </c>
      <c r="C9463" s="73" t="s">
        <v>19</v>
      </c>
      <c r="D9463" s="75">
        <v>3.99</v>
      </c>
      <c r="E9463" s="75">
        <v>3.99</v>
      </c>
      <c r="F9463" s="73" t="s">
        <v>17</v>
      </c>
    </row>
    <row r="9464" spans="1:6" ht="38.25" x14ac:dyDescent="0.25">
      <c r="A9464" s="73">
        <v>91029</v>
      </c>
      <c r="B9464" s="74" t="s">
        <v>8693</v>
      </c>
      <c r="C9464" s="73" t="s">
        <v>19</v>
      </c>
      <c r="D9464" s="75">
        <v>45.18</v>
      </c>
      <c r="E9464" s="75">
        <v>45.18</v>
      </c>
      <c r="F9464" s="73" t="s">
        <v>17</v>
      </c>
    </row>
    <row r="9465" spans="1:6" ht="38.25" x14ac:dyDescent="0.25">
      <c r="A9465" s="73">
        <v>91030</v>
      </c>
      <c r="B9465" s="74" t="s">
        <v>8694</v>
      </c>
      <c r="C9465" s="73" t="s">
        <v>19</v>
      </c>
      <c r="D9465" s="75">
        <v>142.69999999999999</v>
      </c>
      <c r="E9465" s="75">
        <v>142.69999999999999</v>
      </c>
      <c r="F9465" s="73" t="s">
        <v>17</v>
      </c>
    </row>
    <row r="9466" spans="1:6" ht="25.5" x14ac:dyDescent="0.25">
      <c r="A9466" s="73">
        <v>91273</v>
      </c>
      <c r="B9466" s="74" t="s">
        <v>8695</v>
      </c>
      <c r="C9466" s="73" t="s">
        <v>19</v>
      </c>
      <c r="D9466" s="75">
        <v>0.44</v>
      </c>
      <c r="E9466" s="75">
        <v>0.44</v>
      </c>
      <c r="F9466" s="73" t="s">
        <v>17</v>
      </c>
    </row>
    <row r="9467" spans="1:6" ht="25.5" x14ac:dyDescent="0.25">
      <c r="A9467" s="73">
        <v>91274</v>
      </c>
      <c r="B9467" s="74" t="s">
        <v>8696</v>
      </c>
      <c r="C9467" s="73" t="s">
        <v>19</v>
      </c>
      <c r="D9467" s="75">
        <v>0.11</v>
      </c>
      <c r="E9467" s="75">
        <v>0.11</v>
      </c>
      <c r="F9467" s="73" t="s">
        <v>17</v>
      </c>
    </row>
    <row r="9468" spans="1:6" ht="25.5" x14ac:dyDescent="0.25">
      <c r="A9468" s="73">
        <v>91275</v>
      </c>
      <c r="B9468" s="74" t="s">
        <v>8697</v>
      </c>
      <c r="C9468" s="73" t="s">
        <v>19</v>
      </c>
      <c r="D9468" s="75">
        <v>0.55000000000000004</v>
      </c>
      <c r="E9468" s="75">
        <v>0.55000000000000004</v>
      </c>
      <c r="F9468" s="73" t="s">
        <v>17</v>
      </c>
    </row>
    <row r="9469" spans="1:6" ht="38.25" x14ac:dyDescent="0.25">
      <c r="A9469" s="73">
        <v>91276</v>
      </c>
      <c r="B9469" s="74" t="s">
        <v>8698</v>
      </c>
      <c r="C9469" s="73" t="s">
        <v>19</v>
      </c>
      <c r="D9469" s="75">
        <v>8.61</v>
      </c>
      <c r="E9469" s="75">
        <v>8.61</v>
      </c>
      <c r="F9469" s="73" t="s">
        <v>17</v>
      </c>
    </row>
    <row r="9470" spans="1:6" ht="38.25" x14ac:dyDescent="0.25">
      <c r="A9470" s="73">
        <v>91279</v>
      </c>
      <c r="B9470" s="74" t="s">
        <v>8699</v>
      </c>
      <c r="C9470" s="73" t="s">
        <v>19</v>
      </c>
      <c r="D9470" s="75">
        <v>0.44</v>
      </c>
      <c r="E9470" s="75">
        <v>0.44</v>
      </c>
      <c r="F9470" s="73" t="s">
        <v>17</v>
      </c>
    </row>
    <row r="9471" spans="1:6" ht="38.25" x14ac:dyDescent="0.25">
      <c r="A9471" s="73">
        <v>91280</v>
      </c>
      <c r="B9471" s="74" t="s">
        <v>8700</v>
      </c>
      <c r="C9471" s="73" t="s">
        <v>19</v>
      </c>
      <c r="D9471" s="75">
        <v>0.09</v>
      </c>
      <c r="E9471" s="75">
        <v>0.09</v>
      </c>
      <c r="F9471" s="73" t="s">
        <v>17</v>
      </c>
    </row>
    <row r="9472" spans="1:6" ht="38.25" x14ac:dyDescent="0.25">
      <c r="A9472" s="73">
        <v>91281</v>
      </c>
      <c r="B9472" s="74" t="s">
        <v>8701</v>
      </c>
      <c r="C9472" s="73" t="s">
        <v>19</v>
      </c>
      <c r="D9472" s="75">
        <v>0.54</v>
      </c>
      <c r="E9472" s="75">
        <v>0.54</v>
      </c>
      <c r="F9472" s="73" t="s">
        <v>17</v>
      </c>
    </row>
    <row r="9473" spans="1:6" ht="51" x14ac:dyDescent="0.25">
      <c r="A9473" s="73">
        <v>91282</v>
      </c>
      <c r="B9473" s="74" t="s">
        <v>8702</v>
      </c>
      <c r="C9473" s="73" t="s">
        <v>19</v>
      </c>
      <c r="D9473" s="75">
        <v>8.67</v>
      </c>
      <c r="E9473" s="75">
        <v>8.67</v>
      </c>
      <c r="F9473" s="73" t="s">
        <v>17</v>
      </c>
    </row>
    <row r="9474" spans="1:6" ht="38.25" x14ac:dyDescent="0.25">
      <c r="A9474" s="73">
        <v>91354</v>
      </c>
      <c r="B9474" s="74" t="s">
        <v>8703</v>
      </c>
      <c r="C9474" s="73" t="s">
        <v>19</v>
      </c>
      <c r="D9474" s="75">
        <v>17.440000000000001</v>
      </c>
      <c r="E9474" s="75">
        <v>17.440000000000001</v>
      </c>
      <c r="F9474" s="73" t="s">
        <v>17</v>
      </c>
    </row>
    <row r="9475" spans="1:6" ht="38.25" x14ac:dyDescent="0.25">
      <c r="A9475" s="73">
        <v>91355</v>
      </c>
      <c r="B9475" s="74" t="s">
        <v>8704</v>
      </c>
      <c r="C9475" s="73" t="s">
        <v>19</v>
      </c>
      <c r="D9475" s="75">
        <v>7.17</v>
      </c>
      <c r="E9475" s="75">
        <v>7.17</v>
      </c>
      <c r="F9475" s="73" t="s">
        <v>17</v>
      </c>
    </row>
    <row r="9476" spans="1:6" ht="38.25" x14ac:dyDescent="0.25">
      <c r="A9476" s="73">
        <v>91356</v>
      </c>
      <c r="B9476" s="74" t="s">
        <v>8705</v>
      </c>
      <c r="C9476" s="73" t="s">
        <v>19</v>
      </c>
      <c r="D9476" s="75">
        <v>2.89</v>
      </c>
      <c r="E9476" s="75">
        <v>2.89</v>
      </c>
      <c r="F9476" s="73" t="s">
        <v>17</v>
      </c>
    </row>
    <row r="9477" spans="1:6" ht="38.25" x14ac:dyDescent="0.25">
      <c r="A9477" s="73">
        <v>91359</v>
      </c>
      <c r="B9477" s="74" t="s">
        <v>8706</v>
      </c>
      <c r="C9477" s="73" t="s">
        <v>19</v>
      </c>
      <c r="D9477" s="75">
        <v>20.85</v>
      </c>
      <c r="E9477" s="75">
        <v>20.85</v>
      </c>
      <c r="F9477" s="73" t="s">
        <v>17</v>
      </c>
    </row>
    <row r="9478" spans="1:6" ht="38.25" x14ac:dyDescent="0.25">
      <c r="A9478" s="73">
        <v>91360</v>
      </c>
      <c r="B9478" s="74" t="s">
        <v>8707</v>
      </c>
      <c r="C9478" s="73" t="s">
        <v>19</v>
      </c>
      <c r="D9478" s="75">
        <v>7.97</v>
      </c>
      <c r="E9478" s="75">
        <v>7.97</v>
      </c>
      <c r="F9478" s="73" t="s">
        <v>17</v>
      </c>
    </row>
    <row r="9479" spans="1:6" ht="38.25" x14ac:dyDescent="0.25">
      <c r="A9479" s="73">
        <v>91361</v>
      </c>
      <c r="B9479" s="74" t="s">
        <v>8708</v>
      </c>
      <c r="C9479" s="73" t="s">
        <v>19</v>
      </c>
      <c r="D9479" s="75">
        <v>3.21</v>
      </c>
      <c r="E9479" s="75">
        <v>3.21</v>
      </c>
      <c r="F9479" s="73" t="s">
        <v>17</v>
      </c>
    </row>
    <row r="9480" spans="1:6" ht="38.25" x14ac:dyDescent="0.25">
      <c r="A9480" s="73">
        <v>91367</v>
      </c>
      <c r="B9480" s="74" t="s">
        <v>8709</v>
      </c>
      <c r="C9480" s="73" t="s">
        <v>19</v>
      </c>
      <c r="D9480" s="75">
        <v>22.39</v>
      </c>
      <c r="E9480" s="75">
        <v>22.39</v>
      </c>
      <c r="F9480" s="73" t="s">
        <v>17</v>
      </c>
    </row>
    <row r="9481" spans="1:6" ht="38.25" x14ac:dyDescent="0.25">
      <c r="A9481" s="73">
        <v>91368</v>
      </c>
      <c r="B9481" s="74" t="s">
        <v>8710</v>
      </c>
      <c r="C9481" s="73" t="s">
        <v>19</v>
      </c>
      <c r="D9481" s="75">
        <v>8.5399999999999991</v>
      </c>
      <c r="E9481" s="75">
        <v>8.5399999999999991</v>
      </c>
      <c r="F9481" s="73" t="s">
        <v>17</v>
      </c>
    </row>
    <row r="9482" spans="1:6" ht="38.25" x14ac:dyDescent="0.25">
      <c r="A9482" s="73">
        <v>91369</v>
      </c>
      <c r="B9482" s="74" t="s">
        <v>8711</v>
      </c>
      <c r="C9482" s="73" t="s">
        <v>19</v>
      </c>
      <c r="D9482" s="75">
        <v>3.44</v>
      </c>
      <c r="E9482" s="75">
        <v>3.44</v>
      </c>
      <c r="F9482" s="73" t="s">
        <v>17</v>
      </c>
    </row>
    <row r="9483" spans="1:6" ht="38.25" x14ac:dyDescent="0.25">
      <c r="A9483" s="73">
        <v>91375</v>
      </c>
      <c r="B9483" s="74" t="s">
        <v>8712</v>
      </c>
      <c r="C9483" s="73" t="s">
        <v>19</v>
      </c>
      <c r="D9483" s="75">
        <v>19.149999999999999</v>
      </c>
      <c r="E9483" s="75">
        <v>19.149999999999999</v>
      </c>
      <c r="F9483" s="73" t="s">
        <v>17</v>
      </c>
    </row>
    <row r="9484" spans="1:6" ht="38.25" x14ac:dyDescent="0.25">
      <c r="A9484" s="73">
        <v>91376</v>
      </c>
      <c r="B9484" s="74" t="s">
        <v>8713</v>
      </c>
      <c r="C9484" s="73" t="s">
        <v>19</v>
      </c>
      <c r="D9484" s="75">
        <v>7.87</v>
      </c>
      <c r="E9484" s="75">
        <v>7.87</v>
      </c>
      <c r="F9484" s="73" t="s">
        <v>17</v>
      </c>
    </row>
    <row r="9485" spans="1:6" ht="38.25" x14ac:dyDescent="0.25">
      <c r="A9485" s="73">
        <v>91377</v>
      </c>
      <c r="B9485" s="74" t="s">
        <v>8714</v>
      </c>
      <c r="C9485" s="73" t="s">
        <v>19</v>
      </c>
      <c r="D9485" s="75">
        <v>3.18</v>
      </c>
      <c r="E9485" s="75">
        <v>3.18</v>
      </c>
      <c r="F9485" s="73" t="s">
        <v>17</v>
      </c>
    </row>
    <row r="9486" spans="1:6" ht="38.25" x14ac:dyDescent="0.25">
      <c r="A9486" s="73">
        <v>91380</v>
      </c>
      <c r="B9486" s="74" t="s">
        <v>8715</v>
      </c>
      <c r="C9486" s="73" t="s">
        <v>19</v>
      </c>
      <c r="D9486" s="75">
        <v>29.46</v>
      </c>
      <c r="E9486" s="75">
        <v>29.46</v>
      </c>
      <c r="F9486" s="73" t="s">
        <v>17</v>
      </c>
    </row>
    <row r="9487" spans="1:6" ht="38.25" x14ac:dyDescent="0.25">
      <c r="A9487" s="73">
        <v>91381</v>
      </c>
      <c r="B9487" s="74" t="s">
        <v>8716</v>
      </c>
      <c r="C9487" s="73" t="s">
        <v>19</v>
      </c>
      <c r="D9487" s="75">
        <v>11.22</v>
      </c>
      <c r="E9487" s="75">
        <v>11.22</v>
      </c>
      <c r="F9487" s="73" t="s">
        <v>17</v>
      </c>
    </row>
    <row r="9488" spans="1:6" ht="51" x14ac:dyDescent="0.25">
      <c r="A9488" s="73">
        <v>91382</v>
      </c>
      <c r="B9488" s="74" t="s">
        <v>8717</v>
      </c>
      <c r="C9488" s="73" t="s">
        <v>19</v>
      </c>
      <c r="D9488" s="75">
        <v>4.53</v>
      </c>
      <c r="E9488" s="75">
        <v>4.53</v>
      </c>
      <c r="F9488" s="73" t="s">
        <v>17</v>
      </c>
    </row>
    <row r="9489" spans="1:6" ht="38.25" x14ac:dyDescent="0.25">
      <c r="A9489" s="73">
        <v>91383</v>
      </c>
      <c r="B9489" s="74" t="s">
        <v>8718</v>
      </c>
      <c r="C9489" s="73" t="s">
        <v>19</v>
      </c>
      <c r="D9489" s="75">
        <v>52.79</v>
      </c>
      <c r="E9489" s="75">
        <v>52.79</v>
      </c>
      <c r="F9489" s="73" t="s">
        <v>17</v>
      </c>
    </row>
    <row r="9490" spans="1:6" ht="51" x14ac:dyDescent="0.25">
      <c r="A9490" s="73">
        <v>91384</v>
      </c>
      <c r="B9490" s="74" t="s">
        <v>8719</v>
      </c>
      <c r="C9490" s="73" t="s">
        <v>19</v>
      </c>
      <c r="D9490" s="75">
        <v>137.93</v>
      </c>
      <c r="E9490" s="75">
        <v>137.93</v>
      </c>
      <c r="F9490" s="73" t="s">
        <v>17</v>
      </c>
    </row>
    <row r="9491" spans="1:6" ht="51" x14ac:dyDescent="0.25">
      <c r="A9491" s="73">
        <v>91390</v>
      </c>
      <c r="B9491" s="74" t="s">
        <v>8720</v>
      </c>
      <c r="C9491" s="73" t="s">
        <v>19</v>
      </c>
      <c r="D9491" s="75">
        <v>19.25</v>
      </c>
      <c r="E9491" s="75">
        <v>19.25</v>
      </c>
      <c r="F9491" s="73" t="s">
        <v>17</v>
      </c>
    </row>
    <row r="9492" spans="1:6" ht="51" x14ac:dyDescent="0.25">
      <c r="A9492" s="73">
        <v>91391</v>
      </c>
      <c r="B9492" s="74" t="s">
        <v>8721</v>
      </c>
      <c r="C9492" s="73" t="s">
        <v>19</v>
      </c>
      <c r="D9492" s="75">
        <v>7.64</v>
      </c>
      <c r="E9492" s="75">
        <v>7.64</v>
      </c>
      <c r="F9492" s="73" t="s">
        <v>17</v>
      </c>
    </row>
    <row r="9493" spans="1:6" ht="51" x14ac:dyDescent="0.25">
      <c r="A9493" s="73">
        <v>91392</v>
      </c>
      <c r="B9493" s="74" t="s">
        <v>8722</v>
      </c>
      <c r="C9493" s="73" t="s">
        <v>19</v>
      </c>
      <c r="D9493" s="75">
        <v>3.08</v>
      </c>
      <c r="E9493" s="75">
        <v>3.08</v>
      </c>
      <c r="F9493" s="73" t="s">
        <v>17</v>
      </c>
    </row>
    <row r="9494" spans="1:6" ht="38.25" x14ac:dyDescent="0.25">
      <c r="A9494" s="73">
        <v>91396</v>
      </c>
      <c r="B9494" s="74" t="s">
        <v>8723</v>
      </c>
      <c r="C9494" s="73" t="s">
        <v>19</v>
      </c>
      <c r="D9494" s="75">
        <v>28.91</v>
      </c>
      <c r="E9494" s="75">
        <v>28.91</v>
      </c>
      <c r="F9494" s="73" t="s">
        <v>17</v>
      </c>
    </row>
    <row r="9495" spans="1:6" ht="38.25" x14ac:dyDescent="0.25">
      <c r="A9495" s="73">
        <v>91397</v>
      </c>
      <c r="B9495" s="74" t="s">
        <v>8724</v>
      </c>
      <c r="C9495" s="73" t="s">
        <v>19</v>
      </c>
      <c r="D9495" s="75">
        <v>11.16</v>
      </c>
      <c r="E9495" s="75">
        <v>11.16</v>
      </c>
      <c r="F9495" s="73" t="s">
        <v>17</v>
      </c>
    </row>
    <row r="9496" spans="1:6" ht="51" x14ac:dyDescent="0.25">
      <c r="A9496" s="73">
        <v>91398</v>
      </c>
      <c r="B9496" s="74" t="s">
        <v>8725</v>
      </c>
      <c r="C9496" s="73" t="s">
        <v>19</v>
      </c>
      <c r="D9496" s="75">
        <v>4.51</v>
      </c>
      <c r="E9496" s="75">
        <v>4.51</v>
      </c>
      <c r="F9496" s="73" t="s">
        <v>17</v>
      </c>
    </row>
    <row r="9497" spans="1:6" ht="38.25" x14ac:dyDescent="0.25">
      <c r="A9497" s="73">
        <v>91402</v>
      </c>
      <c r="B9497" s="74" t="s">
        <v>8726</v>
      </c>
      <c r="C9497" s="73" t="s">
        <v>19</v>
      </c>
      <c r="D9497" s="75">
        <v>3.57</v>
      </c>
      <c r="E9497" s="75">
        <v>3.57</v>
      </c>
      <c r="F9497" s="73" t="s">
        <v>17</v>
      </c>
    </row>
    <row r="9498" spans="1:6" ht="51" x14ac:dyDescent="0.25">
      <c r="A9498" s="73">
        <v>91466</v>
      </c>
      <c r="B9498" s="74" t="s">
        <v>8727</v>
      </c>
      <c r="C9498" s="73" t="s">
        <v>19</v>
      </c>
      <c r="D9498" s="75">
        <v>4.01</v>
      </c>
      <c r="E9498" s="75">
        <v>4.01</v>
      </c>
      <c r="F9498" s="73" t="s">
        <v>17</v>
      </c>
    </row>
    <row r="9499" spans="1:6" ht="51" x14ac:dyDescent="0.25">
      <c r="A9499" s="73">
        <v>91467</v>
      </c>
      <c r="B9499" s="74" t="s">
        <v>8728</v>
      </c>
      <c r="C9499" s="73" t="s">
        <v>19</v>
      </c>
      <c r="D9499" s="75">
        <v>153.82</v>
      </c>
      <c r="E9499" s="75">
        <v>153.82</v>
      </c>
      <c r="F9499" s="73" t="s">
        <v>17</v>
      </c>
    </row>
    <row r="9500" spans="1:6" ht="51" x14ac:dyDescent="0.25">
      <c r="A9500" s="73">
        <v>91468</v>
      </c>
      <c r="B9500" s="74" t="s">
        <v>31614</v>
      </c>
      <c r="C9500" s="73" t="s">
        <v>19</v>
      </c>
      <c r="D9500" s="75">
        <v>26.97</v>
      </c>
      <c r="E9500" s="75">
        <v>26.97</v>
      </c>
      <c r="F9500" s="73" t="s">
        <v>17</v>
      </c>
    </row>
    <row r="9501" spans="1:6" ht="51" x14ac:dyDescent="0.25">
      <c r="A9501" s="73">
        <v>91469</v>
      </c>
      <c r="B9501" s="74" t="s">
        <v>31615</v>
      </c>
      <c r="C9501" s="73" t="s">
        <v>19</v>
      </c>
      <c r="D9501" s="75">
        <v>10.47</v>
      </c>
      <c r="E9501" s="75">
        <v>10.47</v>
      </c>
      <c r="F9501" s="73" t="s">
        <v>17</v>
      </c>
    </row>
    <row r="9502" spans="1:6" ht="51" x14ac:dyDescent="0.25">
      <c r="A9502" s="73">
        <v>91484</v>
      </c>
      <c r="B9502" s="74" t="s">
        <v>31616</v>
      </c>
      <c r="C9502" s="73" t="s">
        <v>19</v>
      </c>
      <c r="D9502" s="75">
        <v>4.2300000000000004</v>
      </c>
      <c r="E9502" s="75">
        <v>4.2300000000000004</v>
      </c>
      <c r="F9502" s="73" t="s">
        <v>17</v>
      </c>
    </row>
    <row r="9503" spans="1:6" ht="51" x14ac:dyDescent="0.25">
      <c r="A9503" s="73">
        <v>91485</v>
      </c>
      <c r="B9503" s="74" t="s">
        <v>31617</v>
      </c>
      <c r="C9503" s="73" t="s">
        <v>19</v>
      </c>
      <c r="D9503" s="75">
        <v>150.56</v>
      </c>
      <c r="E9503" s="75">
        <v>150.56</v>
      </c>
      <c r="F9503" s="73" t="s">
        <v>17</v>
      </c>
    </row>
    <row r="9504" spans="1:6" ht="25.5" x14ac:dyDescent="0.25">
      <c r="A9504" s="73">
        <v>91529</v>
      </c>
      <c r="B9504" s="74" t="s">
        <v>8729</v>
      </c>
      <c r="C9504" s="73" t="s">
        <v>19</v>
      </c>
      <c r="D9504" s="75">
        <v>0.65</v>
      </c>
      <c r="E9504" s="75">
        <v>0.65</v>
      </c>
      <c r="F9504" s="73" t="s">
        <v>17</v>
      </c>
    </row>
    <row r="9505" spans="1:6" ht="25.5" x14ac:dyDescent="0.25">
      <c r="A9505" s="73">
        <v>91530</v>
      </c>
      <c r="B9505" s="74" t="s">
        <v>8730</v>
      </c>
      <c r="C9505" s="73" t="s">
        <v>19</v>
      </c>
      <c r="D9505" s="75">
        <v>0.17</v>
      </c>
      <c r="E9505" s="75">
        <v>0.17</v>
      </c>
      <c r="F9505" s="73" t="s">
        <v>17</v>
      </c>
    </row>
    <row r="9506" spans="1:6" ht="25.5" x14ac:dyDescent="0.25">
      <c r="A9506" s="73">
        <v>91531</v>
      </c>
      <c r="B9506" s="74" t="s">
        <v>8731</v>
      </c>
      <c r="C9506" s="73" t="s">
        <v>19</v>
      </c>
      <c r="D9506" s="75">
        <v>0.81</v>
      </c>
      <c r="E9506" s="75">
        <v>0.81</v>
      </c>
      <c r="F9506" s="73" t="s">
        <v>17</v>
      </c>
    </row>
    <row r="9507" spans="1:6" ht="25.5" x14ac:dyDescent="0.25">
      <c r="A9507" s="73">
        <v>91532</v>
      </c>
      <c r="B9507" s="74" t="s">
        <v>8732</v>
      </c>
      <c r="C9507" s="73" t="s">
        <v>19</v>
      </c>
      <c r="D9507" s="75">
        <v>6.15</v>
      </c>
      <c r="E9507" s="75">
        <v>6.15</v>
      </c>
      <c r="F9507" s="73" t="s">
        <v>17</v>
      </c>
    </row>
    <row r="9508" spans="1:6" ht="38.25" x14ac:dyDescent="0.25">
      <c r="A9508" s="73">
        <v>91629</v>
      </c>
      <c r="B9508" s="74" t="s">
        <v>8733</v>
      </c>
      <c r="C9508" s="73" t="s">
        <v>19</v>
      </c>
      <c r="D9508" s="75">
        <v>21.43</v>
      </c>
      <c r="E9508" s="75">
        <v>21.43</v>
      </c>
      <c r="F9508" s="73" t="s">
        <v>17</v>
      </c>
    </row>
    <row r="9509" spans="1:6" ht="38.25" x14ac:dyDescent="0.25">
      <c r="A9509" s="73">
        <v>91630</v>
      </c>
      <c r="B9509" s="74" t="s">
        <v>8734</v>
      </c>
      <c r="C9509" s="73" t="s">
        <v>19</v>
      </c>
      <c r="D9509" s="75">
        <v>7.96</v>
      </c>
      <c r="E9509" s="75">
        <v>7.96</v>
      </c>
      <c r="F9509" s="73" t="s">
        <v>17</v>
      </c>
    </row>
    <row r="9510" spans="1:6" ht="51" x14ac:dyDescent="0.25">
      <c r="A9510" s="73">
        <v>91631</v>
      </c>
      <c r="B9510" s="74" t="s">
        <v>8735</v>
      </c>
      <c r="C9510" s="73" t="s">
        <v>19</v>
      </c>
      <c r="D9510" s="75">
        <v>3.21</v>
      </c>
      <c r="E9510" s="75">
        <v>3.21</v>
      </c>
      <c r="F9510" s="73" t="s">
        <v>17</v>
      </c>
    </row>
    <row r="9511" spans="1:6" ht="38.25" x14ac:dyDescent="0.25">
      <c r="A9511" s="73">
        <v>91632</v>
      </c>
      <c r="B9511" s="74" t="s">
        <v>8736</v>
      </c>
      <c r="C9511" s="73" t="s">
        <v>19</v>
      </c>
      <c r="D9511" s="75">
        <v>36.67</v>
      </c>
      <c r="E9511" s="75">
        <v>36.67</v>
      </c>
      <c r="F9511" s="73" t="s">
        <v>17</v>
      </c>
    </row>
    <row r="9512" spans="1:6" ht="51" x14ac:dyDescent="0.25">
      <c r="A9512" s="73">
        <v>91633</v>
      </c>
      <c r="B9512" s="74" t="s">
        <v>8737</v>
      </c>
      <c r="C9512" s="73" t="s">
        <v>19</v>
      </c>
      <c r="D9512" s="75">
        <v>130.19</v>
      </c>
      <c r="E9512" s="75">
        <v>130.19</v>
      </c>
      <c r="F9512" s="73" t="s">
        <v>17</v>
      </c>
    </row>
    <row r="9513" spans="1:6" ht="51" x14ac:dyDescent="0.25">
      <c r="A9513" s="73">
        <v>91640</v>
      </c>
      <c r="B9513" s="74" t="s">
        <v>8738</v>
      </c>
      <c r="C9513" s="73" t="s">
        <v>19</v>
      </c>
      <c r="D9513" s="75">
        <v>39.14</v>
      </c>
      <c r="E9513" s="75">
        <v>39.14</v>
      </c>
      <c r="F9513" s="73" t="s">
        <v>17</v>
      </c>
    </row>
    <row r="9514" spans="1:6" ht="51" x14ac:dyDescent="0.25">
      <c r="A9514" s="73">
        <v>91641</v>
      </c>
      <c r="B9514" s="74" t="s">
        <v>8739</v>
      </c>
      <c r="C9514" s="73" t="s">
        <v>19</v>
      </c>
      <c r="D9514" s="75">
        <v>15.78</v>
      </c>
      <c r="E9514" s="75">
        <v>15.78</v>
      </c>
      <c r="F9514" s="73" t="s">
        <v>17</v>
      </c>
    </row>
    <row r="9515" spans="1:6" ht="51" x14ac:dyDescent="0.25">
      <c r="A9515" s="73">
        <v>91642</v>
      </c>
      <c r="B9515" s="74" t="s">
        <v>8740</v>
      </c>
      <c r="C9515" s="73" t="s">
        <v>19</v>
      </c>
      <c r="D9515" s="75">
        <v>6.37</v>
      </c>
      <c r="E9515" s="75">
        <v>6.37</v>
      </c>
      <c r="F9515" s="73" t="s">
        <v>17</v>
      </c>
    </row>
    <row r="9516" spans="1:6" ht="51" x14ac:dyDescent="0.25">
      <c r="A9516" s="73">
        <v>91643</v>
      </c>
      <c r="B9516" s="74" t="s">
        <v>8741</v>
      </c>
      <c r="C9516" s="73" t="s">
        <v>19</v>
      </c>
      <c r="D9516" s="75">
        <v>70.42</v>
      </c>
      <c r="E9516" s="75">
        <v>70.42</v>
      </c>
      <c r="F9516" s="73" t="s">
        <v>17</v>
      </c>
    </row>
    <row r="9517" spans="1:6" ht="51" x14ac:dyDescent="0.25">
      <c r="A9517" s="73">
        <v>91644</v>
      </c>
      <c r="B9517" s="74" t="s">
        <v>8742</v>
      </c>
      <c r="C9517" s="73" t="s">
        <v>19</v>
      </c>
      <c r="D9517" s="75">
        <v>292.97000000000003</v>
      </c>
      <c r="E9517" s="75">
        <v>292.97000000000003</v>
      </c>
      <c r="F9517" s="73" t="s">
        <v>17</v>
      </c>
    </row>
    <row r="9518" spans="1:6" ht="25.5" x14ac:dyDescent="0.25">
      <c r="A9518" s="73">
        <v>91688</v>
      </c>
      <c r="B9518" s="74" t="s">
        <v>8743</v>
      </c>
      <c r="C9518" s="73" t="s">
        <v>19</v>
      </c>
      <c r="D9518" s="75">
        <v>0.09</v>
      </c>
      <c r="E9518" s="75">
        <v>0.09</v>
      </c>
      <c r="F9518" s="73" t="s">
        <v>17</v>
      </c>
    </row>
    <row r="9519" spans="1:6" ht="25.5" x14ac:dyDescent="0.25">
      <c r="A9519" s="73">
        <v>91689</v>
      </c>
      <c r="B9519" s="74" t="s">
        <v>8744</v>
      </c>
      <c r="C9519" s="73" t="s">
        <v>19</v>
      </c>
      <c r="D9519" s="75">
        <v>0.02</v>
      </c>
      <c r="E9519" s="75">
        <v>0.02</v>
      </c>
      <c r="F9519" s="73" t="s">
        <v>17</v>
      </c>
    </row>
    <row r="9520" spans="1:6" ht="25.5" x14ac:dyDescent="0.25">
      <c r="A9520" s="73">
        <v>91690</v>
      </c>
      <c r="B9520" s="74" t="s">
        <v>8745</v>
      </c>
      <c r="C9520" s="73" t="s">
        <v>19</v>
      </c>
      <c r="D9520" s="75">
        <v>0.06</v>
      </c>
      <c r="E9520" s="75">
        <v>0.06</v>
      </c>
      <c r="F9520" s="73" t="s">
        <v>17</v>
      </c>
    </row>
    <row r="9521" spans="1:6" ht="25.5" x14ac:dyDescent="0.25">
      <c r="A9521" s="73">
        <v>91691</v>
      </c>
      <c r="B9521" s="74" t="s">
        <v>8746</v>
      </c>
      <c r="C9521" s="73" t="s">
        <v>19</v>
      </c>
      <c r="D9521" s="75">
        <v>1.53</v>
      </c>
      <c r="E9521" s="75">
        <v>1.53</v>
      </c>
      <c r="F9521" s="73" t="s">
        <v>17</v>
      </c>
    </row>
    <row r="9522" spans="1:6" ht="25.5" x14ac:dyDescent="0.25">
      <c r="A9522" s="73">
        <v>92040</v>
      </c>
      <c r="B9522" s="74" t="s">
        <v>8747</v>
      </c>
      <c r="C9522" s="73" t="s">
        <v>19</v>
      </c>
      <c r="D9522" s="75">
        <v>7.84</v>
      </c>
      <c r="E9522" s="75">
        <v>7.84</v>
      </c>
      <c r="F9522" s="73" t="s">
        <v>17</v>
      </c>
    </row>
    <row r="9523" spans="1:6" ht="25.5" x14ac:dyDescent="0.25">
      <c r="A9523" s="73">
        <v>92041</v>
      </c>
      <c r="B9523" s="74" t="s">
        <v>8748</v>
      </c>
      <c r="C9523" s="73" t="s">
        <v>19</v>
      </c>
      <c r="D9523" s="75">
        <v>1.61</v>
      </c>
      <c r="E9523" s="75">
        <v>1.61</v>
      </c>
      <c r="F9523" s="73" t="s">
        <v>17</v>
      </c>
    </row>
    <row r="9524" spans="1:6" ht="25.5" x14ac:dyDescent="0.25">
      <c r="A9524" s="73">
        <v>92042</v>
      </c>
      <c r="B9524" s="74" t="s">
        <v>8749</v>
      </c>
      <c r="C9524" s="73" t="s">
        <v>19</v>
      </c>
      <c r="D9524" s="75">
        <v>6.53</v>
      </c>
      <c r="E9524" s="75">
        <v>6.53</v>
      </c>
      <c r="F9524" s="73" t="s">
        <v>17</v>
      </c>
    </row>
    <row r="9525" spans="1:6" ht="51" x14ac:dyDescent="0.25">
      <c r="A9525" s="73">
        <v>92101</v>
      </c>
      <c r="B9525" s="74" t="s">
        <v>8750</v>
      </c>
      <c r="C9525" s="73" t="s">
        <v>19</v>
      </c>
      <c r="D9525" s="75">
        <v>44.58</v>
      </c>
      <c r="E9525" s="75">
        <v>44.58</v>
      </c>
      <c r="F9525" s="73" t="s">
        <v>17</v>
      </c>
    </row>
    <row r="9526" spans="1:6" ht="51" x14ac:dyDescent="0.25">
      <c r="A9526" s="73">
        <v>92102</v>
      </c>
      <c r="B9526" s="74" t="s">
        <v>8751</v>
      </c>
      <c r="C9526" s="73" t="s">
        <v>19</v>
      </c>
      <c r="D9526" s="75">
        <v>13.95</v>
      </c>
      <c r="E9526" s="75">
        <v>13.95</v>
      </c>
      <c r="F9526" s="73" t="s">
        <v>17</v>
      </c>
    </row>
    <row r="9527" spans="1:6" ht="51" x14ac:dyDescent="0.25">
      <c r="A9527" s="73">
        <v>92103</v>
      </c>
      <c r="B9527" s="74" t="s">
        <v>8752</v>
      </c>
      <c r="C9527" s="73" t="s">
        <v>19</v>
      </c>
      <c r="D9527" s="75">
        <v>5.65</v>
      </c>
      <c r="E9527" s="75">
        <v>5.65</v>
      </c>
      <c r="F9527" s="73" t="s">
        <v>17</v>
      </c>
    </row>
    <row r="9528" spans="1:6" ht="51" x14ac:dyDescent="0.25">
      <c r="A9528" s="73">
        <v>92104</v>
      </c>
      <c r="B9528" s="74" t="s">
        <v>8753</v>
      </c>
      <c r="C9528" s="73" t="s">
        <v>19</v>
      </c>
      <c r="D9528" s="75">
        <v>70.319999999999993</v>
      </c>
      <c r="E9528" s="75">
        <v>70.319999999999993</v>
      </c>
      <c r="F9528" s="73" t="s">
        <v>17</v>
      </c>
    </row>
    <row r="9529" spans="1:6" ht="51" x14ac:dyDescent="0.25">
      <c r="A9529" s="73">
        <v>92105</v>
      </c>
      <c r="B9529" s="74" t="s">
        <v>8754</v>
      </c>
      <c r="C9529" s="73" t="s">
        <v>19</v>
      </c>
      <c r="D9529" s="75">
        <v>187.17</v>
      </c>
      <c r="E9529" s="75">
        <v>187.17</v>
      </c>
      <c r="F9529" s="73" t="s">
        <v>17</v>
      </c>
    </row>
    <row r="9530" spans="1:6" ht="25.5" x14ac:dyDescent="0.25">
      <c r="A9530" s="73">
        <v>92108</v>
      </c>
      <c r="B9530" s="74" t="s">
        <v>8755</v>
      </c>
      <c r="C9530" s="73" t="s">
        <v>19</v>
      </c>
      <c r="D9530" s="75">
        <v>1.1599999999999999</v>
      </c>
      <c r="E9530" s="75">
        <v>1.1599999999999999</v>
      </c>
      <c r="F9530" s="73" t="s">
        <v>17</v>
      </c>
    </row>
    <row r="9531" spans="1:6" ht="25.5" x14ac:dyDescent="0.25">
      <c r="A9531" s="73">
        <v>92109</v>
      </c>
      <c r="B9531" s="74" t="s">
        <v>8756</v>
      </c>
      <c r="C9531" s="73" t="s">
        <v>19</v>
      </c>
      <c r="D9531" s="75">
        <v>0.26</v>
      </c>
      <c r="E9531" s="75">
        <v>0.26</v>
      </c>
      <c r="F9531" s="73" t="s">
        <v>17</v>
      </c>
    </row>
    <row r="9532" spans="1:6" ht="25.5" x14ac:dyDescent="0.25">
      <c r="A9532" s="73">
        <v>92110</v>
      </c>
      <c r="B9532" s="74" t="s">
        <v>8757</v>
      </c>
      <c r="C9532" s="73" t="s">
        <v>19</v>
      </c>
      <c r="D9532" s="75">
        <v>1.45</v>
      </c>
      <c r="E9532" s="75">
        <v>1.45</v>
      </c>
      <c r="F9532" s="73" t="s">
        <v>17</v>
      </c>
    </row>
    <row r="9533" spans="1:6" ht="25.5" x14ac:dyDescent="0.25">
      <c r="A9533" s="73">
        <v>92111</v>
      </c>
      <c r="B9533" s="74" t="s">
        <v>8758</v>
      </c>
      <c r="C9533" s="73" t="s">
        <v>19</v>
      </c>
      <c r="D9533" s="75">
        <v>1.41</v>
      </c>
      <c r="E9533" s="75">
        <v>1.41</v>
      </c>
      <c r="F9533" s="73" t="s">
        <v>17</v>
      </c>
    </row>
    <row r="9534" spans="1:6" x14ac:dyDescent="0.25">
      <c r="A9534" s="73">
        <v>92114</v>
      </c>
      <c r="B9534" s="74" t="s">
        <v>8759</v>
      </c>
      <c r="C9534" s="73" t="s">
        <v>19</v>
      </c>
      <c r="D9534" s="75">
        <v>0.28999999999999998</v>
      </c>
      <c r="E9534" s="75">
        <v>0.28999999999999998</v>
      </c>
      <c r="F9534" s="73" t="s">
        <v>17</v>
      </c>
    </row>
    <row r="9535" spans="1:6" x14ac:dyDescent="0.25">
      <c r="A9535" s="73">
        <v>92115</v>
      </c>
      <c r="B9535" s="74" t="s">
        <v>8760</v>
      </c>
      <c r="C9535" s="73" t="s">
        <v>19</v>
      </c>
      <c r="D9535" s="75">
        <v>0.06</v>
      </c>
      <c r="E9535" s="75">
        <v>0.06</v>
      </c>
      <c r="F9535" s="73" t="s">
        <v>17</v>
      </c>
    </row>
    <row r="9536" spans="1:6" x14ac:dyDescent="0.25">
      <c r="A9536" s="73">
        <v>92116</v>
      </c>
      <c r="B9536" s="74" t="s">
        <v>8761</v>
      </c>
      <c r="C9536" s="73" t="s">
        <v>19</v>
      </c>
      <c r="D9536" s="75">
        <v>0.2</v>
      </c>
      <c r="E9536" s="75">
        <v>0.2</v>
      </c>
      <c r="F9536" s="73" t="s">
        <v>17</v>
      </c>
    </row>
    <row r="9537" spans="1:6" ht="25.5" x14ac:dyDescent="0.25">
      <c r="A9537" s="73">
        <v>92133</v>
      </c>
      <c r="B9537" s="74" t="s">
        <v>8762</v>
      </c>
      <c r="C9537" s="73" t="s">
        <v>19</v>
      </c>
      <c r="D9537" s="75">
        <v>13.44</v>
      </c>
      <c r="E9537" s="75">
        <v>13.44</v>
      </c>
      <c r="F9537" s="73" t="s">
        <v>17</v>
      </c>
    </row>
    <row r="9538" spans="1:6" ht="25.5" x14ac:dyDescent="0.25">
      <c r="A9538" s="73">
        <v>92134</v>
      </c>
      <c r="B9538" s="74" t="s">
        <v>8763</v>
      </c>
      <c r="C9538" s="73" t="s">
        <v>19</v>
      </c>
      <c r="D9538" s="75">
        <v>4.1399999999999997</v>
      </c>
      <c r="E9538" s="75">
        <v>4.1399999999999997</v>
      </c>
      <c r="F9538" s="73" t="s">
        <v>17</v>
      </c>
    </row>
    <row r="9539" spans="1:6" ht="25.5" x14ac:dyDescent="0.25">
      <c r="A9539" s="73">
        <v>92135</v>
      </c>
      <c r="B9539" s="74" t="s">
        <v>8764</v>
      </c>
      <c r="C9539" s="73" t="s">
        <v>19</v>
      </c>
      <c r="D9539" s="75">
        <v>1.68</v>
      </c>
      <c r="E9539" s="75">
        <v>1.68</v>
      </c>
      <c r="F9539" s="73" t="s">
        <v>17</v>
      </c>
    </row>
    <row r="9540" spans="1:6" ht="25.5" x14ac:dyDescent="0.25">
      <c r="A9540" s="73">
        <v>92136</v>
      </c>
      <c r="B9540" s="74" t="s">
        <v>8765</v>
      </c>
      <c r="C9540" s="73" t="s">
        <v>19</v>
      </c>
      <c r="D9540" s="75">
        <v>16.809999999999999</v>
      </c>
      <c r="E9540" s="75">
        <v>16.809999999999999</v>
      </c>
      <c r="F9540" s="73" t="s">
        <v>17</v>
      </c>
    </row>
    <row r="9541" spans="1:6" ht="25.5" x14ac:dyDescent="0.25">
      <c r="A9541" s="73">
        <v>92137</v>
      </c>
      <c r="B9541" s="74" t="s">
        <v>8766</v>
      </c>
      <c r="C9541" s="73" t="s">
        <v>19</v>
      </c>
      <c r="D9541" s="75">
        <v>34.270000000000003</v>
      </c>
      <c r="E9541" s="75">
        <v>34.270000000000003</v>
      </c>
      <c r="F9541" s="73" t="s">
        <v>17</v>
      </c>
    </row>
    <row r="9542" spans="1:6" ht="25.5" x14ac:dyDescent="0.25">
      <c r="A9542" s="73">
        <v>92140</v>
      </c>
      <c r="B9542" s="74" t="s">
        <v>8767</v>
      </c>
      <c r="C9542" s="73" t="s">
        <v>19</v>
      </c>
      <c r="D9542" s="75">
        <v>4.92</v>
      </c>
      <c r="E9542" s="75">
        <v>4.92</v>
      </c>
      <c r="F9542" s="73" t="s">
        <v>17</v>
      </c>
    </row>
    <row r="9543" spans="1:6" ht="25.5" x14ac:dyDescent="0.25">
      <c r="A9543" s="73">
        <v>92141</v>
      </c>
      <c r="B9543" s="74" t="s">
        <v>8768</v>
      </c>
      <c r="C9543" s="73" t="s">
        <v>19</v>
      </c>
      <c r="D9543" s="75">
        <v>1.51</v>
      </c>
      <c r="E9543" s="75">
        <v>1.51</v>
      </c>
      <c r="F9543" s="73" t="s">
        <v>17</v>
      </c>
    </row>
    <row r="9544" spans="1:6" ht="25.5" x14ac:dyDescent="0.25">
      <c r="A9544" s="73">
        <v>92142</v>
      </c>
      <c r="B9544" s="74" t="s">
        <v>8769</v>
      </c>
      <c r="C9544" s="73" t="s">
        <v>19</v>
      </c>
      <c r="D9544" s="75">
        <v>0.61</v>
      </c>
      <c r="E9544" s="75">
        <v>0.61</v>
      </c>
      <c r="F9544" s="73" t="s">
        <v>17</v>
      </c>
    </row>
    <row r="9545" spans="1:6" ht="25.5" x14ac:dyDescent="0.25">
      <c r="A9545" s="73">
        <v>92143</v>
      </c>
      <c r="B9545" s="74" t="s">
        <v>8770</v>
      </c>
      <c r="C9545" s="73" t="s">
        <v>19</v>
      </c>
      <c r="D9545" s="75">
        <v>6.15</v>
      </c>
      <c r="E9545" s="75">
        <v>6.15</v>
      </c>
      <c r="F9545" s="73" t="s">
        <v>17</v>
      </c>
    </row>
    <row r="9546" spans="1:6" ht="25.5" x14ac:dyDescent="0.25">
      <c r="A9546" s="73">
        <v>92144</v>
      </c>
      <c r="B9546" s="74" t="s">
        <v>8771</v>
      </c>
      <c r="C9546" s="73" t="s">
        <v>19</v>
      </c>
      <c r="D9546" s="75">
        <v>40</v>
      </c>
      <c r="E9546" s="75">
        <v>40</v>
      </c>
      <c r="F9546" s="73" t="s">
        <v>17</v>
      </c>
    </row>
    <row r="9547" spans="1:6" ht="51" x14ac:dyDescent="0.25">
      <c r="A9547" s="73">
        <v>92237</v>
      </c>
      <c r="B9547" s="74" t="s">
        <v>8772</v>
      </c>
      <c r="C9547" s="73" t="s">
        <v>19</v>
      </c>
      <c r="D9547" s="75">
        <v>28.53</v>
      </c>
      <c r="E9547" s="75">
        <v>28.53</v>
      </c>
      <c r="F9547" s="73" t="s">
        <v>17</v>
      </c>
    </row>
    <row r="9548" spans="1:6" ht="51" x14ac:dyDescent="0.25">
      <c r="A9548" s="73">
        <v>92238</v>
      </c>
      <c r="B9548" s="74" t="s">
        <v>8773</v>
      </c>
      <c r="C9548" s="73" t="s">
        <v>19</v>
      </c>
      <c r="D9548" s="75">
        <v>11.47</v>
      </c>
      <c r="E9548" s="75">
        <v>11.47</v>
      </c>
      <c r="F9548" s="73" t="s">
        <v>17</v>
      </c>
    </row>
    <row r="9549" spans="1:6" ht="51" x14ac:dyDescent="0.25">
      <c r="A9549" s="73">
        <v>92239</v>
      </c>
      <c r="B9549" s="74" t="s">
        <v>8774</v>
      </c>
      <c r="C9549" s="73" t="s">
        <v>19</v>
      </c>
      <c r="D9549" s="75">
        <v>4.6399999999999997</v>
      </c>
      <c r="E9549" s="75">
        <v>4.6399999999999997</v>
      </c>
      <c r="F9549" s="73" t="s">
        <v>17</v>
      </c>
    </row>
    <row r="9550" spans="1:6" ht="51" x14ac:dyDescent="0.25">
      <c r="A9550" s="73">
        <v>92240</v>
      </c>
      <c r="B9550" s="74" t="s">
        <v>8775</v>
      </c>
      <c r="C9550" s="73" t="s">
        <v>19</v>
      </c>
      <c r="D9550" s="75">
        <v>51.08</v>
      </c>
      <c r="E9550" s="75">
        <v>51.08</v>
      </c>
      <c r="F9550" s="73" t="s">
        <v>17</v>
      </c>
    </row>
    <row r="9551" spans="1:6" ht="51" x14ac:dyDescent="0.25">
      <c r="A9551" s="73">
        <v>92241</v>
      </c>
      <c r="B9551" s="74" t="s">
        <v>8776</v>
      </c>
      <c r="C9551" s="73" t="s">
        <v>19</v>
      </c>
      <c r="D9551" s="75">
        <v>268.58999999999997</v>
      </c>
      <c r="E9551" s="75">
        <v>268.58999999999997</v>
      </c>
      <c r="F9551" s="73" t="s">
        <v>17</v>
      </c>
    </row>
    <row r="9552" spans="1:6" ht="25.5" x14ac:dyDescent="0.25">
      <c r="A9552" s="73">
        <v>92712</v>
      </c>
      <c r="B9552" s="74" t="s">
        <v>8777</v>
      </c>
      <c r="C9552" s="73" t="s">
        <v>19</v>
      </c>
      <c r="D9552" s="75">
        <v>0.23</v>
      </c>
      <c r="E9552" s="75">
        <v>0.23</v>
      </c>
      <c r="F9552" s="73" t="s">
        <v>17</v>
      </c>
    </row>
    <row r="9553" spans="1:6" ht="25.5" x14ac:dyDescent="0.25">
      <c r="A9553" s="73">
        <v>92713</v>
      </c>
      <c r="B9553" s="74" t="s">
        <v>8778</v>
      </c>
      <c r="C9553" s="73" t="s">
        <v>19</v>
      </c>
      <c r="D9553" s="75">
        <v>0.05</v>
      </c>
      <c r="E9553" s="75">
        <v>0.05</v>
      </c>
      <c r="F9553" s="73" t="s">
        <v>17</v>
      </c>
    </row>
    <row r="9554" spans="1:6" ht="25.5" x14ac:dyDescent="0.25">
      <c r="A9554" s="73">
        <v>92714</v>
      </c>
      <c r="B9554" s="74" t="s">
        <v>8779</v>
      </c>
      <c r="C9554" s="73" t="s">
        <v>19</v>
      </c>
      <c r="D9554" s="75">
        <v>0.28999999999999998</v>
      </c>
      <c r="E9554" s="75">
        <v>0.28999999999999998</v>
      </c>
      <c r="F9554" s="73" t="s">
        <v>17</v>
      </c>
    </row>
    <row r="9555" spans="1:6" ht="25.5" x14ac:dyDescent="0.25">
      <c r="A9555" s="73">
        <v>92715</v>
      </c>
      <c r="B9555" s="74" t="s">
        <v>8780</v>
      </c>
      <c r="C9555" s="73" t="s">
        <v>19</v>
      </c>
      <c r="D9555" s="75">
        <v>81.69</v>
      </c>
      <c r="E9555" s="75">
        <v>81.69</v>
      </c>
      <c r="F9555" s="73" t="s">
        <v>17</v>
      </c>
    </row>
    <row r="9556" spans="1:6" ht="25.5" x14ac:dyDescent="0.25">
      <c r="A9556" s="73">
        <v>92956</v>
      </c>
      <c r="B9556" s="74" t="s">
        <v>8781</v>
      </c>
      <c r="C9556" s="73" t="s">
        <v>19</v>
      </c>
      <c r="D9556" s="75">
        <v>4.37</v>
      </c>
      <c r="E9556" s="75">
        <v>4.37</v>
      </c>
      <c r="F9556" s="73" t="s">
        <v>17</v>
      </c>
    </row>
    <row r="9557" spans="1:6" ht="25.5" x14ac:dyDescent="0.25">
      <c r="A9557" s="73">
        <v>92957</v>
      </c>
      <c r="B9557" s="74" t="s">
        <v>8782</v>
      </c>
      <c r="C9557" s="73" t="s">
        <v>19</v>
      </c>
      <c r="D9557" s="75">
        <v>1.01</v>
      </c>
      <c r="E9557" s="75">
        <v>1.01</v>
      </c>
      <c r="F9557" s="73" t="s">
        <v>17</v>
      </c>
    </row>
    <row r="9558" spans="1:6" ht="25.5" x14ac:dyDescent="0.25">
      <c r="A9558" s="73">
        <v>92958</v>
      </c>
      <c r="B9558" s="74" t="s">
        <v>8783</v>
      </c>
      <c r="C9558" s="73" t="s">
        <v>19</v>
      </c>
      <c r="D9558" s="75">
        <v>4.79</v>
      </c>
      <c r="E9558" s="75">
        <v>4.79</v>
      </c>
      <c r="F9558" s="73" t="s">
        <v>17</v>
      </c>
    </row>
    <row r="9559" spans="1:6" ht="25.5" x14ac:dyDescent="0.25">
      <c r="A9559" s="73">
        <v>92959</v>
      </c>
      <c r="B9559" s="74" t="s">
        <v>8784</v>
      </c>
      <c r="C9559" s="73" t="s">
        <v>19</v>
      </c>
      <c r="D9559" s="75">
        <v>9.02</v>
      </c>
      <c r="E9559" s="75">
        <v>9.02</v>
      </c>
      <c r="F9559" s="73" t="s">
        <v>17</v>
      </c>
    </row>
    <row r="9560" spans="1:6" ht="51" x14ac:dyDescent="0.25">
      <c r="A9560" s="73">
        <v>93220</v>
      </c>
      <c r="B9560" s="74" t="s">
        <v>8785</v>
      </c>
      <c r="C9560" s="73" t="s">
        <v>19</v>
      </c>
      <c r="D9560" s="75">
        <v>350.09</v>
      </c>
      <c r="E9560" s="75">
        <v>350.09</v>
      </c>
      <c r="F9560" s="73" t="s">
        <v>17</v>
      </c>
    </row>
    <row r="9561" spans="1:6" ht="51" x14ac:dyDescent="0.25">
      <c r="A9561" s="73">
        <v>93221</v>
      </c>
      <c r="B9561" s="74" t="s">
        <v>8786</v>
      </c>
      <c r="C9561" s="73" t="s">
        <v>19</v>
      </c>
      <c r="D9561" s="75">
        <v>93.92</v>
      </c>
      <c r="E9561" s="75">
        <v>93.92</v>
      </c>
      <c r="F9561" s="73" t="s">
        <v>17</v>
      </c>
    </row>
    <row r="9562" spans="1:6" ht="51" x14ac:dyDescent="0.25">
      <c r="A9562" s="73">
        <v>93222</v>
      </c>
      <c r="B9562" s="74" t="s">
        <v>8787</v>
      </c>
      <c r="C9562" s="73" t="s">
        <v>19</v>
      </c>
      <c r="D9562" s="75">
        <v>438.11</v>
      </c>
      <c r="E9562" s="75">
        <v>438.11</v>
      </c>
      <c r="F9562" s="73" t="s">
        <v>17</v>
      </c>
    </row>
    <row r="9563" spans="1:6" ht="51" x14ac:dyDescent="0.25">
      <c r="A9563" s="73">
        <v>93223</v>
      </c>
      <c r="B9563" s="74" t="s">
        <v>8788</v>
      </c>
      <c r="C9563" s="73" t="s">
        <v>19</v>
      </c>
      <c r="D9563" s="75">
        <v>151.96</v>
      </c>
      <c r="E9563" s="75">
        <v>151.96</v>
      </c>
      <c r="F9563" s="73" t="s">
        <v>17</v>
      </c>
    </row>
    <row r="9564" spans="1:6" ht="38.25" x14ac:dyDescent="0.25">
      <c r="A9564" s="73">
        <v>93229</v>
      </c>
      <c r="B9564" s="74" t="s">
        <v>8789</v>
      </c>
      <c r="C9564" s="73" t="s">
        <v>19</v>
      </c>
      <c r="D9564" s="75">
        <v>0.49</v>
      </c>
      <c r="E9564" s="75">
        <v>0.49</v>
      </c>
      <c r="F9564" s="73" t="s">
        <v>17</v>
      </c>
    </row>
    <row r="9565" spans="1:6" ht="25.5" x14ac:dyDescent="0.25">
      <c r="A9565" s="73">
        <v>93230</v>
      </c>
      <c r="B9565" s="74" t="s">
        <v>8790</v>
      </c>
      <c r="C9565" s="73" t="s">
        <v>19</v>
      </c>
      <c r="D9565" s="75">
        <v>0.11</v>
      </c>
      <c r="E9565" s="75">
        <v>0.11</v>
      </c>
      <c r="F9565" s="73" t="s">
        <v>17</v>
      </c>
    </row>
    <row r="9566" spans="1:6" ht="38.25" x14ac:dyDescent="0.25">
      <c r="A9566" s="73">
        <v>93231</v>
      </c>
      <c r="B9566" s="74" t="s">
        <v>8791</v>
      </c>
      <c r="C9566" s="73" t="s">
        <v>19</v>
      </c>
      <c r="D9566" s="75">
        <v>0.61</v>
      </c>
      <c r="E9566" s="75">
        <v>0.61</v>
      </c>
      <c r="F9566" s="73" t="s">
        <v>17</v>
      </c>
    </row>
    <row r="9567" spans="1:6" ht="38.25" x14ac:dyDescent="0.25">
      <c r="A9567" s="73">
        <v>93232</v>
      </c>
      <c r="B9567" s="74" t="s">
        <v>8792</v>
      </c>
      <c r="C9567" s="73" t="s">
        <v>19</v>
      </c>
      <c r="D9567" s="75">
        <v>4.5999999999999996</v>
      </c>
      <c r="E9567" s="75">
        <v>4.5999999999999996</v>
      </c>
      <c r="F9567" s="73" t="s">
        <v>17</v>
      </c>
    </row>
    <row r="9568" spans="1:6" ht="25.5" x14ac:dyDescent="0.25">
      <c r="A9568" s="73">
        <v>93235</v>
      </c>
      <c r="B9568" s="74" t="s">
        <v>8793</v>
      </c>
      <c r="C9568" s="73" t="s">
        <v>19</v>
      </c>
      <c r="D9568" s="75">
        <v>2.79</v>
      </c>
      <c r="E9568" s="75">
        <v>2.79</v>
      </c>
      <c r="F9568" s="73" t="s">
        <v>17</v>
      </c>
    </row>
    <row r="9569" spans="1:6" ht="38.25" x14ac:dyDescent="0.25">
      <c r="A9569" s="73">
        <v>93238</v>
      </c>
      <c r="B9569" s="74" t="s">
        <v>8794</v>
      </c>
      <c r="C9569" s="73" t="s">
        <v>19</v>
      </c>
      <c r="D9569" s="75">
        <v>2.4500000000000002</v>
      </c>
      <c r="E9569" s="75">
        <v>2.4500000000000002</v>
      </c>
      <c r="F9569" s="73" t="s">
        <v>17</v>
      </c>
    </row>
    <row r="9570" spans="1:6" ht="38.25" x14ac:dyDescent="0.25">
      <c r="A9570" s="73">
        <v>93239</v>
      </c>
      <c r="B9570" s="74" t="s">
        <v>8795</v>
      </c>
      <c r="C9570" s="73" t="s">
        <v>19</v>
      </c>
      <c r="D9570" s="75">
        <v>11.12</v>
      </c>
      <c r="E9570" s="75">
        <v>11.12</v>
      </c>
      <c r="F9570" s="73" t="s">
        <v>17</v>
      </c>
    </row>
    <row r="9571" spans="1:6" ht="38.25" x14ac:dyDescent="0.25">
      <c r="A9571" s="73">
        <v>93240</v>
      </c>
      <c r="B9571" s="74" t="s">
        <v>8796</v>
      </c>
      <c r="C9571" s="73" t="s">
        <v>19</v>
      </c>
      <c r="D9571" s="75">
        <v>11.64</v>
      </c>
      <c r="E9571" s="75">
        <v>11.64</v>
      </c>
      <c r="F9571" s="73" t="s">
        <v>17</v>
      </c>
    </row>
    <row r="9572" spans="1:6" ht="25.5" x14ac:dyDescent="0.25">
      <c r="A9572" s="73">
        <v>93267</v>
      </c>
      <c r="B9572" s="74" t="s">
        <v>31618</v>
      </c>
      <c r="C9572" s="73" t="s">
        <v>19</v>
      </c>
      <c r="D9572" s="75">
        <v>26.66</v>
      </c>
      <c r="E9572" s="75">
        <v>26.66</v>
      </c>
      <c r="F9572" s="73" t="s">
        <v>17</v>
      </c>
    </row>
    <row r="9573" spans="1:6" ht="25.5" x14ac:dyDescent="0.25">
      <c r="A9573" s="73">
        <v>93269</v>
      </c>
      <c r="B9573" s="74" t="s">
        <v>31619</v>
      </c>
      <c r="C9573" s="73" t="s">
        <v>19</v>
      </c>
      <c r="D9573" s="75">
        <v>10</v>
      </c>
      <c r="E9573" s="75">
        <v>10</v>
      </c>
      <c r="F9573" s="73" t="s">
        <v>17</v>
      </c>
    </row>
    <row r="9574" spans="1:6" ht="25.5" x14ac:dyDescent="0.25">
      <c r="A9574" s="73">
        <v>93270</v>
      </c>
      <c r="B9574" s="74" t="s">
        <v>31620</v>
      </c>
      <c r="C9574" s="73" t="s">
        <v>19</v>
      </c>
      <c r="D9574" s="75">
        <v>25.92</v>
      </c>
      <c r="E9574" s="75">
        <v>25.92</v>
      </c>
      <c r="F9574" s="73" t="s">
        <v>17</v>
      </c>
    </row>
    <row r="9575" spans="1:6" ht="25.5" x14ac:dyDescent="0.25">
      <c r="A9575" s="73">
        <v>93271</v>
      </c>
      <c r="B9575" s="74" t="s">
        <v>31621</v>
      </c>
      <c r="C9575" s="73" t="s">
        <v>19</v>
      </c>
      <c r="D9575" s="75">
        <v>10.56</v>
      </c>
      <c r="E9575" s="75">
        <v>10.56</v>
      </c>
      <c r="F9575" s="73" t="s">
        <v>17</v>
      </c>
    </row>
    <row r="9576" spans="1:6" ht="25.5" x14ac:dyDescent="0.25">
      <c r="A9576" s="73">
        <v>93277</v>
      </c>
      <c r="B9576" s="74" t="s">
        <v>8797</v>
      </c>
      <c r="C9576" s="73" t="s">
        <v>19</v>
      </c>
      <c r="D9576" s="75">
        <v>0.23</v>
      </c>
      <c r="E9576" s="75">
        <v>0.23</v>
      </c>
      <c r="F9576" s="73" t="s">
        <v>17</v>
      </c>
    </row>
    <row r="9577" spans="1:6" ht="25.5" x14ac:dyDescent="0.25">
      <c r="A9577" s="73">
        <v>93278</v>
      </c>
      <c r="B9577" s="74" t="s">
        <v>8798</v>
      </c>
      <c r="C9577" s="73" t="s">
        <v>19</v>
      </c>
      <c r="D9577" s="75">
        <v>0.05</v>
      </c>
      <c r="E9577" s="75">
        <v>0.05</v>
      </c>
      <c r="F9577" s="73" t="s">
        <v>17</v>
      </c>
    </row>
    <row r="9578" spans="1:6" ht="25.5" x14ac:dyDescent="0.25">
      <c r="A9578" s="73">
        <v>93279</v>
      </c>
      <c r="B9578" s="74" t="s">
        <v>8799</v>
      </c>
      <c r="C9578" s="73" t="s">
        <v>19</v>
      </c>
      <c r="D9578" s="75">
        <v>0.21</v>
      </c>
      <c r="E9578" s="75">
        <v>0.21</v>
      </c>
      <c r="F9578" s="73" t="s">
        <v>17</v>
      </c>
    </row>
    <row r="9579" spans="1:6" ht="25.5" x14ac:dyDescent="0.25">
      <c r="A9579" s="73">
        <v>93280</v>
      </c>
      <c r="B9579" s="74" t="s">
        <v>8800</v>
      </c>
      <c r="C9579" s="73" t="s">
        <v>19</v>
      </c>
      <c r="D9579" s="75">
        <v>0.88</v>
      </c>
      <c r="E9579" s="75">
        <v>0.88</v>
      </c>
      <c r="F9579" s="73" t="s">
        <v>17</v>
      </c>
    </row>
    <row r="9580" spans="1:6" ht="25.5" x14ac:dyDescent="0.25">
      <c r="A9580" s="73">
        <v>93283</v>
      </c>
      <c r="B9580" s="74" t="s">
        <v>8801</v>
      </c>
      <c r="C9580" s="73" t="s">
        <v>19</v>
      </c>
      <c r="D9580" s="75">
        <v>99.64</v>
      </c>
      <c r="E9580" s="75">
        <v>99.64</v>
      </c>
      <c r="F9580" s="73" t="s">
        <v>17</v>
      </c>
    </row>
    <row r="9581" spans="1:6" ht="25.5" x14ac:dyDescent="0.25">
      <c r="A9581" s="73">
        <v>93284</v>
      </c>
      <c r="B9581" s="74" t="s">
        <v>8802</v>
      </c>
      <c r="C9581" s="73" t="s">
        <v>19</v>
      </c>
      <c r="D9581" s="75">
        <v>35.119999999999997</v>
      </c>
      <c r="E9581" s="75">
        <v>35.119999999999997</v>
      </c>
      <c r="F9581" s="73" t="s">
        <v>17</v>
      </c>
    </row>
    <row r="9582" spans="1:6" ht="25.5" x14ac:dyDescent="0.25">
      <c r="A9582" s="73">
        <v>93285</v>
      </c>
      <c r="B9582" s="74" t="s">
        <v>8803</v>
      </c>
      <c r="C9582" s="73" t="s">
        <v>19</v>
      </c>
      <c r="D9582" s="75">
        <v>160.16999999999999</v>
      </c>
      <c r="E9582" s="75">
        <v>160.16999999999999</v>
      </c>
      <c r="F9582" s="73" t="s">
        <v>17</v>
      </c>
    </row>
    <row r="9583" spans="1:6" ht="38.25" x14ac:dyDescent="0.25">
      <c r="A9583" s="73">
        <v>93286</v>
      </c>
      <c r="B9583" s="74" t="s">
        <v>8804</v>
      </c>
      <c r="C9583" s="73" t="s">
        <v>19</v>
      </c>
      <c r="D9583" s="75">
        <v>14.69</v>
      </c>
      <c r="E9583" s="75">
        <v>14.69</v>
      </c>
      <c r="F9583" s="73" t="s">
        <v>17</v>
      </c>
    </row>
    <row r="9584" spans="1:6" ht="38.25" x14ac:dyDescent="0.25">
      <c r="A9584" s="73">
        <v>93296</v>
      </c>
      <c r="B9584" s="74" t="s">
        <v>8805</v>
      </c>
      <c r="C9584" s="73" t="s">
        <v>19</v>
      </c>
      <c r="D9584" s="75">
        <v>14.19</v>
      </c>
      <c r="E9584" s="75">
        <v>14.19</v>
      </c>
      <c r="F9584" s="73" t="s">
        <v>17</v>
      </c>
    </row>
    <row r="9585" spans="1:6" ht="38.25" x14ac:dyDescent="0.25">
      <c r="A9585" s="73">
        <v>93397</v>
      </c>
      <c r="B9585" s="74" t="s">
        <v>8806</v>
      </c>
      <c r="C9585" s="73" t="s">
        <v>19</v>
      </c>
      <c r="D9585" s="75">
        <v>24.78</v>
      </c>
      <c r="E9585" s="75">
        <v>24.78</v>
      </c>
      <c r="F9585" s="73" t="s">
        <v>17</v>
      </c>
    </row>
    <row r="9586" spans="1:6" ht="38.25" x14ac:dyDescent="0.25">
      <c r="A9586" s="73">
        <v>93398</v>
      </c>
      <c r="B9586" s="74" t="s">
        <v>8807</v>
      </c>
      <c r="C9586" s="73" t="s">
        <v>19</v>
      </c>
      <c r="D9586" s="75">
        <v>9.34</v>
      </c>
      <c r="E9586" s="75">
        <v>9.34</v>
      </c>
      <c r="F9586" s="73" t="s">
        <v>17</v>
      </c>
    </row>
    <row r="9587" spans="1:6" ht="51" x14ac:dyDescent="0.25">
      <c r="A9587" s="73">
        <v>93399</v>
      </c>
      <c r="B9587" s="74" t="s">
        <v>8808</v>
      </c>
      <c r="C9587" s="73" t="s">
        <v>19</v>
      </c>
      <c r="D9587" s="75">
        <v>3.77</v>
      </c>
      <c r="E9587" s="75">
        <v>3.77</v>
      </c>
      <c r="F9587" s="73" t="s">
        <v>17</v>
      </c>
    </row>
    <row r="9588" spans="1:6" ht="38.25" x14ac:dyDescent="0.25">
      <c r="A9588" s="73">
        <v>93400</v>
      </c>
      <c r="B9588" s="74" t="s">
        <v>8809</v>
      </c>
      <c r="C9588" s="73" t="s">
        <v>19</v>
      </c>
      <c r="D9588" s="75">
        <v>42.94</v>
      </c>
      <c r="E9588" s="75">
        <v>42.94</v>
      </c>
      <c r="F9588" s="73" t="s">
        <v>17</v>
      </c>
    </row>
    <row r="9589" spans="1:6" ht="51" x14ac:dyDescent="0.25">
      <c r="A9589" s="73">
        <v>93401</v>
      </c>
      <c r="B9589" s="74" t="s">
        <v>8810</v>
      </c>
      <c r="C9589" s="73" t="s">
        <v>19</v>
      </c>
      <c r="D9589" s="75">
        <v>153.82</v>
      </c>
      <c r="E9589" s="75">
        <v>153.82</v>
      </c>
      <c r="F9589" s="73" t="s">
        <v>17</v>
      </c>
    </row>
    <row r="9590" spans="1:6" ht="51" x14ac:dyDescent="0.25">
      <c r="A9590" s="73">
        <v>93404</v>
      </c>
      <c r="B9590" s="74" t="s">
        <v>31622</v>
      </c>
      <c r="C9590" s="73" t="s">
        <v>19</v>
      </c>
      <c r="D9590" s="75">
        <v>7.75</v>
      </c>
      <c r="E9590" s="75">
        <v>7.75</v>
      </c>
      <c r="F9590" s="73" t="s">
        <v>17</v>
      </c>
    </row>
    <row r="9591" spans="1:6" ht="51" x14ac:dyDescent="0.25">
      <c r="A9591" s="73">
        <v>93405</v>
      </c>
      <c r="B9591" s="74" t="s">
        <v>31623</v>
      </c>
      <c r="C9591" s="73" t="s">
        <v>19</v>
      </c>
      <c r="D9591" s="75">
        <v>1.98</v>
      </c>
      <c r="E9591" s="75">
        <v>1.98</v>
      </c>
      <c r="F9591" s="73" t="s">
        <v>17</v>
      </c>
    </row>
    <row r="9592" spans="1:6" ht="51" x14ac:dyDescent="0.25">
      <c r="A9592" s="73">
        <v>93406</v>
      </c>
      <c r="B9592" s="74" t="s">
        <v>31624</v>
      </c>
      <c r="C9592" s="73" t="s">
        <v>19</v>
      </c>
      <c r="D9592" s="75">
        <v>9.3000000000000007</v>
      </c>
      <c r="E9592" s="75">
        <v>9.3000000000000007</v>
      </c>
      <c r="F9592" s="73" t="s">
        <v>17</v>
      </c>
    </row>
    <row r="9593" spans="1:6" ht="51" x14ac:dyDescent="0.25">
      <c r="A9593" s="73">
        <v>93407</v>
      </c>
      <c r="B9593" s="74" t="s">
        <v>31625</v>
      </c>
      <c r="C9593" s="73" t="s">
        <v>19</v>
      </c>
      <c r="D9593" s="75">
        <v>45.86</v>
      </c>
      <c r="E9593" s="75">
        <v>45.86</v>
      </c>
      <c r="F9593" s="73" t="s">
        <v>17</v>
      </c>
    </row>
    <row r="9594" spans="1:6" ht="25.5" x14ac:dyDescent="0.25">
      <c r="A9594" s="73">
        <v>93411</v>
      </c>
      <c r="B9594" s="74" t="s">
        <v>8811</v>
      </c>
      <c r="C9594" s="73" t="s">
        <v>19</v>
      </c>
      <c r="D9594" s="75">
        <v>0.38</v>
      </c>
      <c r="E9594" s="75">
        <v>0.38</v>
      </c>
      <c r="F9594" s="73" t="s">
        <v>17</v>
      </c>
    </row>
    <row r="9595" spans="1:6" ht="25.5" x14ac:dyDescent="0.25">
      <c r="A9595" s="73">
        <v>93412</v>
      </c>
      <c r="B9595" s="74" t="s">
        <v>8812</v>
      </c>
      <c r="C9595" s="73" t="s">
        <v>19</v>
      </c>
      <c r="D9595" s="75">
        <v>0.13</v>
      </c>
      <c r="E9595" s="75">
        <v>0.13</v>
      </c>
      <c r="F9595" s="73" t="s">
        <v>17</v>
      </c>
    </row>
    <row r="9596" spans="1:6" ht="25.5" x14ac:dyDescent="0.25">
      <c r="A9596" s="73">
        <v>93413</v>
      </c>
      <c r="B9596" s="74" t="s">
        <v>8813</v>
      </c>
      <c r="C9596" s="73" t="s">
        <v>19</v>
      </c>
      <c r="D9596" s="75">
        <v>0.34</v>
      </c>
      <c r="E9596" s="75">
        <v>0.34</v>
      </c>
      <c r="F9596" s="73" t="s">
        <v>17</v>
      </c>
    </row>
    <row r="9597" spans="1:6" ht="25.5" x14ac:dyDescent="0.25">
      <c r="A9597" s="73">
        <v>93414</v>
      </c>
      <c r="B9597" s="74" t="s">
        <v>8814</v>
      </c>
      <c r="C9597" s="73" t="s">
        <v>19</v>
      </c>
      <c r="D9597" s="75">
        <v>10.88</v>
      </c>
      <c r="E9597" s="75">
        <v>10.88</v>
      </c>
      <c r="F9597" s="73" t="s">
        <v>17</v>
      </c>
    </row>
    <row r="9598" spans="1:6" ht="25.5" x14ac:dyDescent="0.25">
      <c r="A9598" s="73">
        <v>93417</v>
      </c>
      <c r="B9598" s="74" t="s">
        <v>8815</v>
      </c>
      <c r="C9598" s="73" t="s">
        <v>19</v>
      </c>
      <c r="D9598" s="75">
        <v>4.9800000000000004</v>
      </c>
      <c r="E9598" s="75">
        <v>4.9800000000000004</v>
      </c>
      <c r="F9598" s="73" t="s">
        <v>17</v>
      </c>
    </row>
    <row r="9599" spans="1:6" ht="25.5" x14ac:dyDescent="0.25">
      <c r="A9599" s="73">
        <v>93418</v>
      </c>
      <c r="B9599" s="74" t="s">
        <v>8816</v>
      </c>
      <c r="C9599" s="73" t="s">
        <v>19</v>
      </c>
      <c r="D9599" s="75">
        <v>1.75</v>
      </c>
      <c r="E9599" s="75">
        <v>1.75</v>
      </c>
      <c r="F9599" s="73" t="s">
        <v>17</v>
      </c>
    </row>
    <row r="9600" spans="1:6" ht="25.5" x14ac:dyDescent="0.25">
      <c r="A9600" s="73">
        <v>93419</v>
      </c>
      <c r="B9600" s="74" t="s">
        <v>8817</v>
      </c>
      <c r="C9600" s="73" t="s">
        <v>19</v>
      </c>
      <c r="D9600" s="75">
        <v>4.45</v>
      </c>
      <c r="E9600" s="75">
        <v>4.45</v>
      </c>
      <c r="F9600" s="73" t="s">
        <v>17</v>
      </c>
    </row>
    <row r="9601" spans="1:6" ht="25.5" x14ac:dyDescent="0.25">
      <c r="A9601" s="73">
        <v>93420</v>
      </c>
      <c r="B9601" s="74" t="s">
        <v>8818</v>
      </c>
      <c r="C9601" s="73" t="s">
        <v>19</v>
      </c>
      <c r="D9601" s="75">
        <v>65.239999999999995</v>
      </c>
      <c r="E9601" s="75">
        <v>65.239999999999995</v>
      </c>
      <c r="F9601" s="73" t="s">
        <v>17</v>
      </c>
    </row>
    <row r="9602" spans="1:6" ht="25.5" x14ac:dyDescent="0.25">
      <c r="A9602" s="73">
        <v>93423</v>
      </c>
      <c r="B9602" s="74" t="s">
        <v>8819</v>
      </c>
      <c r="C9602" s="73" t="s">
        <v>19</v>
      </c>
      <c r="D9602" s="75">
        <v>7.06</v>
      </c>
      <c r="E9602" s="75">
        <v>7.06</v>
      </c>
      <c r="F9602" s="73" t="s">
        <v>17</v>
      </c>
    </row>
    <row r="9603" spans="1:6" ht="25.5" x14ac:dyDescent="0.25">
      <c r="A9603" s="73">
        <v>93424</v>
      </c>
      <c r="B9603" s="74" t="s">
        <v>8820</v>
      </c>
      <c r="C9603" s="73" t="s">
        <v>19</v>
      </c>
      <c r="D9603" s="75">
        <v>2.48</v>
      </c>
      <c r="E9603" s="75">
        <v>2.48</v>
      </c>
      <c r="F9603" s="73" t="s">
        <v>17</v>
      </c>
    </row>
    <row r="9604" spans="1:6" ht="25.5" x14ac:dyDescent="0.25">
      <c r="A9604" s="73">
        <v>93425</v>
      </c>
      <c r="B9604" s="74" t="s">
        <v>8821</v>
      </c>
      <c r="C9604" s="73" t="s">
        <v>19</v>
      </c>
      <c r="D9604" s="75">
        <v>6.3</v>
      </c>
      <c r="E9604" s="75">
        <v>6.3</v>
      </c>
      <c r="F9604" s="73" t="s">
        <v>17</v>
      </c>
    </row>
    <row r="9605" spans="1:6" ht="25.5" x14ac:dyDescent="0.25">
      <c r="A9605" s="73">
        <v>93426</v>
      </c>
      <c r="B9605" s="74" t="s">
        <v>8822</v>
      </c>
      <c r="C9605" s="73" t="s">
        <v>19</v>
      </c>
      <c r="D9605" s="75">
        <v>155.91</v>
      </c>
      <c r="E9605" s="75">
        <v>155.91</v>
      </c>
      <c r="F9605" s="73" t="s">
        <v>17</v>
      </c>
    </row>
    <row r="9606" spans="1:6" ht="25.5" x14ac:dyDescent="0.25">
      <c r="A9606" s="73">
        <v>93429</v>
      </c>
      <c r="B9606" s="74" t="s">
        <v>8823</v>
      </c>
      <c r="C9606" s="73" t="s">
        <v>19</v>
      </c>
      <c r="D9606" s="75">
        <v>163.91</v>
      </c>
      <c r="E9606" s="75">
        <v>163.91</v>
      </c>
      <c r="F9606" s="73" t="s">
        <v>17</v>
      </c>
    </row>
    <row r="9607" spans="1:6" ht="25.5" x14ac:dyDescent="0.25">
      <c r="A9607" s="73">
        <v>93430</v>
      </c>
      <c r="B9607" s="74" t="s">
        <v>8824</v>
      </c>
      <c r="C9607" s="73" t="s">
        <v>19</v>
      </c>
      <c r="D9607" s="75">
        <v>50.38</v>
      </c>
      <c r="E9607" s="75">
        <v>50.38</v>
      </c>
      <c r="F9607" s="73" t="s">
        <v>17</v>
      </c>
    </row>
    <row r="9608" spans="1:6" ht="25.5" x14ac:dyDescent="0.25">
      <c r="A9608" s="73">
        <v>93431</v>
      </c>
      <c r="B9608" s="74" t="s">
        <v>8825</v>
      </c>
      <c r="C9608" s="73" t="s">
        <v>19</v>
      </c>
      <c r="D9608" s="75">
        <v>205.05</v>
      </c>
      <c r="E9608" s="75">
        <v>205.05</v>
      </c>
      <c r="F9608" s="73" t="s">
        <v>17</v>
      </c>
    </row>
    <row r="9609" spans="1:6" ht="25.5" x14ac:dyDescent="0.25">
      <c r="A9609" s="73">
        <v>93432</v>
      </c>
      <c r="B9609" s="74" t="s">
        <v>8826</v>
      </c>
      <c r="C9609" s="73" t="s">
        <v>19</v>
      </c>
      <c r="D9609" s="75">
        <v>2095.1999999999998</v>
      </c>
      <c r="E9609" s="75">
        <v>2095.1999999999998</v>
      </c>
      <c r="F9609" s="73" t="s">
        <v>17</v>
      </c>
    </row>
    <row r="9610" spans="1:6" ht="25.5" x14ac:dyDescent="0.25">
      <c r="A9610" s="73">
        <v>93435</v>
      </c>
      <c r="B9610" s="74" t="s">
        <v>8827</v>
      </c>
      <c r="C9610" s="73" t="s">
        <v>19</v>
      </c>
      <c r="D9610" s="75">
        <v>9.1999999999999993</v>
      </c>
      <c r="E9610" s="75">
        <v>9.1999999999999993</v>
      </c>
      <c r="F9610" s="73" t="s">
        <v>17</v>
      </c>
    </row>
    <row r="9611" spans="1:6" ht="25.5" x14ac:dyDescent="0.25">
      <c r="A9611" s="73">
        <v>93436</v>
      </c>
      <c r="B9611" s="74" t="s">
        <v>8828</v>
      </c>
      <c r="C9611" s="73" t="s">
        <v>19</v>
      </c>
      <c r="D9611" s="75">
        <v>2.83</v>
      </c>
      <c r="E9611" s="75">
        <v>2.83</v>
      </c>
      <c r="F9611" s="73" t="s">
        <v>17</v>
      </c>
    </row>
    <row r="9612" spans="1:6" ht="25.5" x14ac:dyDescent="0.25">
      <c r="A9612" s="73">
        <v>93437</v>
      </c>
      <c r="B9612" s="74" t="s">
        <v>8829</v>
      </c>
      <c r="C9612" s="73" t="s">
        <v>19</v>
      </c>
      <c r="D9612" s="75">
        <v>10.06</v>
      </c>
      <c r="E9612" s="75">
        <v>10.06</v>
      </c>
      <c r="F9612" s="73" t="s">
        <v>17</v>
      </c>
    </row>
    <row r="9613" spans="1:6" ht="25.5" x14ac:dyDescent="0.25">
      <c r="A9613" s="73">
        <v>93438</v>
      </c>
      <c r="B9613" s="74" t="s">
        <v>8830</v>
      </c>
      <c r="C9613" s="73" t="s">
        <v>19</v>
      </c>
      <c r="D9613" s="75">
        <v>109.24</v>
      </c>
      <c r="E9613" s="75">
        <v>109.24</v>
      </c>
      <c r="F9613" s="73" t="s">
        <v>17</v>
      </c>
    </row>
    <row r="9614" spans="1:6" ht="25.5" x14ac:dyDescent="0.25">
      <c r="A9614" s="73">
        <v>95114</v>
      </c>
      <c r="B9614" s="74" t="s">
        <v>8831</v>
      </c>
      <c r="C9614" s="73" t="s">
        <v>19</v>
      </c>
      <c r="D9614" s="75">
        <v>0.43</v>
      </c>
      <c r="E9614" s="75">
        <v>0.43</v>
      </c>
      <c r="F9614" s="73" t="s">
        <v>17</v>
      </c>
    </row>
    <row r="9615" spans="1:6" ht="25.5" x14ac:dyDescent="0.25">
      <c r="A9615" s="73">
        <v>95115</v>
      </c>
      <c r="B9615" s="74" t="s">
        <v>8832</v>
      </c>
      <c r="C9615" s="73" t="s">
        <v>19</v>
      </c>
      <c r="D9615" s="75">
        <v>0.09</v>
      </c>
      <c r="E9615" s="75">
        <v>0.09</v>
      </c>
      <c r="F9615" s="73" t="s">
        <v>17</v>
      </c>
    </row>
    <row r="9616" spans="1:6" ht="25.5" x14ac:dyDescent="0.25">
      <c r="A9616" s="73">
        <v>95116</v>
      </c>
      <c r="B9616" s="74" t="s">
        <v>8833</v>
      </c>
      <c r="C9616" s="73" t="s">
        <v>19</v>
      </c>
      <c r="D9616" s="75">
        <v>32.549999999999997</v>
      </c>
      <c r="E9616" s="75">
        <v>32.549999999999997</v>
      </c>
      <c r="F9616" s="73" t="s">
        <v>17</v>
      </c>
    </row>
    <row r="9617" spans="1:6" ht="25.5" x14ac:dyDescent="0.25">
      <c r="A9617" s="73">
        <v>95117</v>
      </c>
      <c r="B9617" s="74" t="s">
        <v>8834</v>
      </c>
      <c r="C9617" s="73" t="s">
        <v>19</v>
      </c>
      <c r="D9617" s="75">
        <v>10.039999999999999</v>
      </c>
      <c r="E9617" s="75">
        <v>10.039999999999999</v>
      </c>
      <c r="F9617" s="73" t="s">
        <v>17</v>
      </c>
    </row>
    <row r="9618" spans="1:6" ht="25.5" x14ac:dyDescent="0.25">
      <c r="A9618" s="73">
        <v>95118</v>
      </c>
      <c r="B9618" s="74" t="s">
        <v>8835</v>
      </c>
      <c r="C9618" s="73" t="s">
        <v>19</v>
      </c>
      <c r="D9618" s="75">
        <v>75.17</v>
      </c>
      <c r="E9618" s="75">
        <v>75.17</v>
      </c>
      <c r="F9618" s="73" t="s">
        <v>17</v>
      </c>
    </row>
    <row r="9619" spans="1:6" ht="25.5" x14ac:dyDescent="0.25">
      <c r="A9619" s="73">
        <v>95119</v>
      </c>
      <c r="B9619" s="74" t="s">
        <v>8836</v>
      </c>
      <c r="C9619" s="73" t="s">
        <v>19</v>
      </c>
      <c r="D9619" s="75">
        <v>23.19</v>
      </c>
      <c r="E9619" s="75">
        <v>23.19</v>
      </c>
      <c r="F9619" s="73" t="s">
        <v>17</v>
      </c>
    </row>
    <row r="9620" spans="1:6" ht="25.5" x14ac:dyDescent="0.25">
      <c r="A9620" s="73">
        <v>95120</v>
      </c>
      <c r="B9620" s="74" t="s">
        <v>8837</v>
      </c>
      <c r="C9620" s="73" t="s">
        <v>19</v>
      </c>
      <c r="D9620" s="75">
        <v>72.03</v>
      </c>
      <c r="E9620" s="75">
        <v>72.03</v>
      </c>
      <c r="F9620" s="73" t="s">
        <v>17</v>
      </c>
    </row>
    <row r="9621" spans="1:6" ht="25.5" x14ac:dyDescent="0.25">
      <c r="A9621" s="73">
        <v>95123</v>
      </c>
      <c r="B9621" s="74" t="s">
        <v>8838</v>
      </c>
      <c r="C9621" s="73" t="s">
        <v>19</v>
      </c>
      <c r="D9621" s="75">
        <v>21.64</v>
      </c>
      <c r="E9621" s="75">
        <v>21.64</v>
      </c>
      <c r="F9621" s="73" t="s">
        <v>17</v>
      </c>
    </row>
    <row r="9622" spans="1:6" ht="25.5" x14ac:dyDescent="0.25">
      <c r="A9622" s="73">
        <v>95124</v>
      </c>
      <c r="B9622" s="74" t="s">
        <v>8839</v>
      </c>
      <c r="C9622" s="73" t="s">
        <v>19</v>
      </c>
      <c r="D9622" s="75">
        <v>6.67</v>
      </c>
      <c r="E9622" s="75">
        <v>6.67</v>
      </c>
      <c r="F9622" s="73" t="s">
        <v>17</v>
      </c>
    </row>
    <row r="9623" spans="1:6" ht="25.5" x14ac:dyDescent="0.25">
      <c r="A9623" s="73">
        <v>95125</v>
      </c>
      <c r="B9623" s="74" t="s">
        <v>8840</v>
      </c>
      <c r="C9623" s="73" t="s">
        <v>19</v>
      </c>
      <c r="D9623" s="75">
        <v>23.67</v>
      </c>
      <c r="E9623" s="75">
        <v>23.67</v>
      </c>
      <c r="F9623" s="73" t="s">
        <v>17</v>
      </c>
    </row>
    <row r="9624" spans="1:6" ht="25.5" x14ac:dyDescent="0.25">
      <c r="A9624" s="73">
        <v>95126</v>
      </c>
      <c r="B9624" s="74" t="s">
        <v>8841</v>
      </c>
      <c r="C9624" s="73" t="s">
        <v>19</v>
      </c>
      <c r="D9624" s="75">
        <v>143.22999999999999</v>
      </c>
      <c r="E9624" s="75">
        <v>143.22999999999999</v>
      </c>
      <c r="F9624" s="73" t="s">
        <v>17</v>
      </c>
    </row>
    <row r="9625" spans="1:6" ht="25.5" x14ac:dyDescent="0.25">
      <c r="A9625" s="73">
        <v>95129</v>
      </c>
      <c r="B9625" s="74" t="s">
        <v>8842</v>
      </c>
      <c r="C9625" s="73" t="s">
        <v>19</v>
      </c>
      <c r="D9625" s="75">
        <v>57.97</v>
      </c>
      <c r="E9625" s="75">
        <v>57.97</v>
      </c>
      <c r="F9625" s="73" t="s">
        <v>17</v>
      </c>
    </row>
    <row r="9626" spans="1:6" ht="25.5" x14ac:dyDescent="0.25">
      <c r="A9626" s="73">
        <v>95130</v>
      </c>
      <c r="B9626" s="74" t="s">
        <v>8843</v>
      </c>
      <c r="C9626" s="73" t="s">
        <v>19</v>
      </c>
      <c r="D9626" s="75">
        <v>21.02</v>
      </c>
      <c r="E9626" s="75">
        <v>21.02</v>
      </c>
      <c r="F9626" s="73" t="s">
        <v>17</v>
      </c>
    </row>
    <row r="9627" spans="1:6" ht="25.5" x14ac:dyDescent="0.25">
      <c r="A9627" s="73">
        <v>95131</v>
      </c>
      <c r="B9627" s="74" t="s">
        <v>8844</v>
      </c>
      <c r="C9627" s="73" t="s">
        <v>19</v>
      </c>
      <c r="D9627" s="75">
        <v>68.239999999999995</v>
      </c>
      <c r="E9627" s="75">
        <v>68.239999999999995</v>
      </c>
      <c r="F9627" s="73" t="s">
        <v>17</v>
      </c>
    </row>
    <row r="9628" spans="1:6" ht="25.5" x14ac:dyDescent="0.25">
      <c r="A9628" s="73">
        <v>95132</v>
      </c>
      <c r="B9628" s="74" t="s">
        <v>8845</v>
      </c>
      <c r="C9628" s="73" t="s">
        <v>19</v>
      </c>
      <c r="D9628" s="75">
        <v>31.36</v>
      </c>
      <c r="E9628" s="75">
        <v>31.36</v>
      </c>
      <c r="F9628" s="73" t="s">
        <v>17</v>
      </c>
    </row>
    <row r="9629" spans="1:6" ht="25.5" x14ac:dyDescent="0.25">
      <c r="A9629" s="73">
        <v>95136</v>
      </c>
      <c r="B9629" s="74" t="s">
        <v>8846</v>
      </c>
      <c r="C9629" s="73" t="s">
        <v>19</v>
      </c>
      <c r="D9629" s="75">
        <v>0.02</v>
      </c>
      <c r="E9629" s="75">
        <v>0.02</v>
      </c>
      <c r="F9629" s="73" t="s">
        <v>17</v>
      </c>
    </row>
    <row r="9630" spans="1:6" ht="25.5" x14ac:dyDescent="0.25">
      <c r="A9630" s="73">
        <v>95137</v>
      </c>
      <c r="B9630" s="74" t="s">
        <v>8847</v>
      </c>
      <c r="C9630" s="73" t="s">
        <v>19</v>
      </c>
      <c r="D9630" s="75">
        <v>0.01</v>
      </c>
      <c r="E9630" s="75">
        <v>0.01</v>
      </c>
      <c r="F9630" s="73" t="s">
        <v>17</v>
      </c>
    </row>
    <row r="9631" spans="1:6" ht="25.5" x14ac:dyDescent="0.25">
      <c r="A9631" s="73">
        <v>95138</v>
      </c>
      <c r="B9631" s="74" t="s">
        <v>8848</v>
      </c>
      <c r="C9631" s="73" t="s">
        <v>19</v>
      </c>
      <c r="D9631" s="75">
        <v>0.02</v>
      </c>
      <c r="E9631" s="75">
        <v>0.02</v>
      </c>
      <c r="F9631" s="73" t="s">
        <v>17</v>
      </c>
    </row>
    <row r="9632" spans="1:6" ht="25.5" x14ac:dyDescent="0.25">
      <c r="A9632" s="73">
        <v>95208</v>
      </c>
      <c r="B9632" s="74" t="s">
        <v>31626</v>
      </c>
      <c r="C9632" s="73" t="s">
        <v>19</v>
      </c>
      <c r="D9632" s="75">
        <v>53.71</v>
      </c>
      <c r="E9632" s="75">
        <v>53.71</v>
      </c>
      <c r="F9632" s="73" t="s">
        <v>17</v>
      </c>
    </row>
    <row r="9633" spans="1:6" ht="25.5" x14ac:dyDescent="0.25">
      <c r="A9633" s="73">
        <v>95209</v>
      </c>
      <c r="B9633" s="74" t="s">
        <v>31627</v>
      </c>
      <c r="C9633" s="73" t="s">
        <v>19</v>
      </c>
      <c r="D9633" s="75">
        <v>12.42</v>
      </c>
      <c r="E9633" s="75">
        <v>12.42</v>
      </c>
      <c r="F9633" s="73" t="s">
        <v>17</v>
      </c>
    </row>
    <row r="9634" spans="1:6" ht="25.5" x14ac:dyDescent="0.25">
      <c r="A9634" s="73">
        <v>95210</v>
      </c>
      <c r="B9634" s="74" t="s">
        <v>31628</v>
      </c>
      <c r="C9634" s="73" t="s">
        <v>19</v>
      </c>
      <c r="D9634" s="75">
        <v>58.74</v>
      </c>
      <c r="E9634" s="75">
        <v>58.74</v>
      </c>
      <c r="F9634" s="73" t="s">
        <v>17</v>
      </c>
    </row>
    <row r="9635" spans="1:6" ht="25.5" x14ac:dyDescent="0.25">
      <c r="A9635" s="73">
        <v>95211</v>
      </c>
      <c r="B9635" s="74" t="s">
        <v>31629</v>
      </c>
      <c r="C9635" s="73" t="s">
        <v>19</v>
      </c>
      <c r="D9635" s="75">
        <v>10.56</v>
      </c>
      <c r="E9635" s="75">
        <v>10.56</v>
      </c>
      <c r="F9635" s="73" t="s">
        <v>17</v>
      </c>
    </row>
    <row r="9636" spans="1:6" ht="25.5" x14ac:dyDescent="0.25">
      <c r="A9636" s="73">
        <v>95217</v>
      </c>
      <c r="B9636" s="74" t="s">
        <v>8849</v>
      </c>
      <c r="C9636" s="73" t="s">
        <v>19</v>
      </c>
      <c r="D9636" s="75">
        <v>0.71</v>
      </c>
      <c r="E9636" s="75">
        <v>0.71</v>
      </c>
      <c r="F9636" s="73" t="s">
        <v>17</v>
      </c>
    </row>
    <row r="9637" spans="1:6" x14ac:dyDescent="0.25">
      <c r="A9637" s="73">
        <v>95255</v>
      </c>
      <c r="B9637" s="74" t="s">
        <v>8850</v>
      </c>
      <c r="C9637" s="73" t="s">
        <v>19</v>
      </c>
      <c r="D9637" s="75">
        <v>0.87</v>
      </c>
      <c r="E9637" s="75">
        <v>0.87</v>
      </c>
      <c r="F9637" s="73" t="s">
        <v>17</v>
      </c>
    </row>
    <row r="9638" spans="1:6" x14ac:dyDescent="0.25">
      <c r="A9638" s="73">
        <v>95256</v>
      </c>
      <c r="B9638" s="74" t="s">
        <v>8851</v>
      </c>
      <c r="C9638" s="73" t="s">
        <v>19</v>
      </c>
      <c r="D9638" s="75">
        <v>0.2</v>
      </c>
      <c r="E9638" s="75">
        <v>0.2</v>
      </c>
      <c r="F9638" s="73" t="s">
        <v>17</v>
      </c>
    </row>
    <row r="9639" spans="1:6" ht="25.5" x14ac:dyDescent="0.25">
      <c r="A9639" s="73">
        <v>95257</v>
      </c>
      <c r="B9639" s="74" t="s">
        <v>8852</v>
      </c>
      <c r="C9639" s="73" t="s">
        <v>19</v>
      </c>
      <c r="D9639" s="75">
        <v>1.0900000000000001</v>
      </c>
      <c r="E9639" s="75">
        <v>1.0900000000000001</v>
      </c>
      <c r="F9639" s="73" t="s">
        <v>17</v>
      </c>
    </row>
    <row r="9640" spans="1:6" ht="25.5" x14ac:dyDescent="0.25">
      <c r="A9640" s="73">
        <v>95260</v>
      </c>
      <c r="B9640" s="74" t="s">
        <v>8853</v>
      </c>
      <c r="C9640" s="73" t="s">
        <v>19</v>
      </c>
      <c r="D9640" s="75">
        <v>0.52</v>
      </c>
      <c r="E9640" s="75">
        <v>0.52</v>
      </c>
      <c r="F9640" s="73" t="s">
        <v>17</v>
      </c>
    </row>
    <row r="9641" spans="1:6" ht="25.5" x14ac:dyDescent="0.25">
      <c r="A9641" s="73">
        <v>95261</v>
      </c>
      <c r="B9641" s="74" t="s">
        <v>8854</v>
      </c>
      <c r="C9641" s="73" t="s">
        <v>19</v>
      </c>
      <c r="D9641" s="75">
        <v>0.14000000000000001</v>
      </c>
      <c r="E9641" s="75">
        <v>0.14000000000000001</v>
      </c>
      <c r="F9641" s="73" t="s">
        <v>17</v>
      </c>
    </row>
    <row r="9642" spans="1:6" ht="25.5" x14ac:dyDescent="0.25">
      <c r="A9642" s="73">
        <v>95262</v>
      </c>
      <c r="B9642" s="74" t="s">
        <v>8855</v>
      </c>
      <c r="C9642" s="73" t="s">
        <v>19</v>
      </c>
      <c r="D9642" s="75">
        <v>0.66</v>
      </c>
      <c r="E9642" s="75">
        <v>0.66</v>
      </c>
      <c r="F9642" s="73" t="s">
        <v>17</v>
      </c>
    </row>
    <row r="9643" spans="1:6" ht="25.5" x14ac:dyDescent="0.25">
      <c r="A9643" s="73">
        <v>95263</v>
      </c>
      <c r="B9643" s="74" t="s">
        <v>8856</v>
      </c>
      <c r="C9643" s="73" t="s">
        <v>19</v>
      </c>
      <c r="D9643" s="75">
        <v>4.66</v>
      </c>
      <c r="E9643" s="75">
        <v>4.66</v>
      </c>
      <c r="F9643" s="73" t="s">
        <v>17</v>
      </c>
    </row>
    <row r="9644" spans="1:6" ht="25.5" x14ac:dyDescent="0.25">
      <c r="A9644" s="73">
        <v>95266</v>
      </c>
      <c r="B9644" s="74" t="s">
        <v>8857</v>
      </c>
      <c r="C9644" s="73" t="s">
        <v>19</v>
      </c>
      <c r="D9644" s="75">
        <v>0.57999999999999996</v>
      </c>
      <c r="E9644" s="75">
        <v>0.57999999999999996</v>
      </c>
      <c r="F9644" s="73" t="s">
        <v>17</v>
      </c>
    </row>
    <row r="9645" spans="1:6" ht="25.5" x14ac:dyDescent="0.25">
      <c r="A9645" s="73">
        <v>95267</v>
      </c>
      <c r="B9645" s="74" t="s">
        <v>8858</v>
      </c>
      <c r="C9645" s="73" t="s">
        <v>19</v>
      </c>
      <c r="D9645" s="75">
        <v>0.11</v>
      </c>
      <c r="E9645" s="75">
        <v>0.11</v>
      </c>
      <c r="F9645" s="73" t="s">
        <v>17</v>
      </c>
    </row>
    <row r="9646" spans="1:6" ht="25.5" x14ac:dyDescent="0.25">
      <c r="A9646" s="73">
        <v>95268</v>
      </c>
      <c r="B9646" s="74" t="s">
        <v>8859</v>
      </c>
      <c r="C9646" s="73" t="s">
        <v>19</v>
      </c>
      <c r="D9646" s="75">
        <v>0.56000000000000005</v>
      </c>
      <c r="E9646" s="75">
        <v>0.56000000000000005</v>
      </c>
      <c r="F9646" s="73" t="s">
        <v>17</v>
      </c>
    </row>
    <row r="9647" spans="1:6" ht="38.25" x14ac:dyDescent="0.25">
      <c r="A9647" s="73">
        <v>95269</v>
      </c>
      <c r="B9647" s="74" t="s">
        <v>8860</v>
      </c>
      <c r="C9647" s="73" t="s">
        <v>19</v>
      </c>
      <c r="D9647" s="75">
        <v>8.61</v>
      </c>
      <c r="E9647" s="75">
        <v>8.61</v>
      </c>
      <c r="F9647" s="73" t="s">
        <v>17</v>
      </c>
    </row>
    <row r="9648" spans="1:6" ht="25.5" x14ac:dyDescent="0.25">
      <c r="A9648" s="73">
        <v>95272</v>
      </c>
      <c r="B9648" s="74" t="s">
        <v>8861</v>
      </c>
      <c r="C9648" s="73" t="s">
        <v>19</v>
      </c>
      <c r="D9648" s="75">
        <v>0.56000000000000005</v>
      </c>
      <c r="E9648" s="75">
        <v>0.56000000000000005</v>
      </c>
      <c r="F9648" s="73" t="s">
        <v>17</v>
      </c>
    </row>
    <row r="9649" spans="1:6" ht="25.5" x14ac:dyDescent="0.25">
      <c r="A9649" s="73">
        <v>95273</v>
      </c>
      <c r="B9649" s="74" t="s">
        <v>8862</v>
      </c>
      <c r="C9649" s="73" t="s">
        <v>19</v>
      </c>
      <c r="D9649" s="75">
        <v>0.13</v>
      </c>
      <c r="E9649" s="75">
        <v>0.13</v>
      </c>
      <c r="F9649" s="73" t="s">
        <v>17</v>
      </c>
    </row>
    <row r="9650" spans="1:6" ht="25.5" x14ac:dyDescent="0.25">
      <c r="A9650" s="73">
        <v>95274</v>
      </c>
      <c r="B9650" s="74" t="s">
        <v>8863</v>
      </c>
      <c r="C9650" s="73" t="s">
        <v>19</v>
      </c>
      <c r="D9650" s="75">
        <v>0.44</v>
      </c>
      <c r="E9650" s="75">
        <v>0.44</v>
      </c>
      <c r="F9650" s="73" t="s">
        <v>17</v>
      </c>
    </row>
    <row r="9651" spans="1:6" ht="25.5" x14ac:dyDescent="0.25">
      <c r="A9651" s="73">
        <v>95275</v>
      </c>
      <c r="B9651" s="74" t="s">
        <v>8864</v>
      </c>
      <c r="C9651" s="73" t="s">
        <v>19</v>
      </c>
      <c r="D9651" s="75">
        <v>2.87</v>
      </c>
      <c r="E9651" s="75">
        <v>2.87</v>
      </c>
      <c r="F9651" s="73" t="s">
        <v>17</v>
      </c>
    </row>
    <row r="9652" spans="1:6" ht="25.5" x14ac:dyDescent="0.25">
      <c r="A9652" s="73">
        <v>95278</v>
      </c>
      <c r="B9652" s="74" t="s">
        <v>8865</v>
      </c>
      <c r="C9652" s="73" t="s">
        <v>19</v>
      </c>
      <c r="D9652" s="75">
        <v>0.69</v>
      </c>
      <c r="E9652" s="75">
        <v>0.69</v>
      </c>
      <c r="F9652" s="73" t="s">
        <v>17</v>
      </c>
    </row>
    <row r="9653" spans="1:6" ht="25.5" x14ac:dyDescent="0.25">
      <c r="A9653" s="73">
        <v>95279</v>
      </c>
      <c r="B9653" s="74" t="s">
        <v>8866</v>
      </c>
      <c r="C9653" s="73" t="s">
        <v>19</v>
      </c>
      <c r="D9653" s="75">
        <v>0.14000000000000001</v>
      </c>
      <c r="E9653" s="75">
        <v>0.14000000000000001</v>
      </c>
      <c r="F9653" s="73" t="s">
        <v>17</v>
      </c>
    </row>
    <row r="9654" spans="1:6" ht="25.5" x14ac:dyDescent="0.25">
      <c r="A9654" s="73">
        <v>95280</v>
      </c>
      <c r="B9654" s="74" t="s">
        <v>8867</v>
      </c>
      <c r="C9654" s="73" t="s">
        <v>19</v>
      </c>
      <c r="D9654" s="75">
        <v>0.67</v>
      </c>
      <c r="E9654" s="75">
        <v>0.67</v>
      </c>
      <c r="F9654" s="73" t="s">
        <v>17</v>
      </c>
    </row>
    <row r="9655" spans="1:6" ht="25.5" x14ac:dyDescent="0.25">
      <c r="A9655" s="73">
        <v>95281</v>
      </c>
      <c r="B9655" s="74" t="s">
        <v>31630</v>
      </c>
      <c r="C9655" s="73" t="s">
        <v>19</v>
      </c>
      <c r="D9655" s="75">
        <v>8.61</v>
      </c>
      <c r="E9655" s="75">
        <v>8.61</v>
      </c>
      <c r="F9655" s="73" t="s">
        <v>17</v>
      </c>
    </row>
    <row r="9656" spans="1:6" ht="25.5" x14ac:dyDescent="0.25">
      <c r="A9656" s="73">
        <v>95308</v>
      </c>
      <c r="B9656" s="74" t="s">
        <v>8868</v>
      </c>
      <c r="C9656" s="73" t="s">
        <v>19</v>
      </c>
      <c r="D9656" s="75">
        <v>0.21</v>
      </c>
      <c r="E9656" s="75">
        <v>0.18</v>
      </c>
      <c r="F9656" s="73" t="s">
        <v>17</v>
      </c>
    </row>
    <row r="9657" spans="1:6" ht="25.5" x14ac:dyDescent="0.25">
      <c r="A9657" s="73">
        <v>95309</v>
      </c>
      <c r="B9657" s="74" t="s">
        <v>8869</v>
      </c>
      <c r="C9657" s="73" t="s">
        <v>19</v>
      </c>
      <c r="D9657" s="75">
        <v>0.26</v>
      </c>
      <c r="E9657" s="75">
        <v>0.24</v>
      </c>
      <c r="F9657" s="73" t="s">
        <v>17</v>
      </c>
    </row>
    <row r="9658" spans="1:6" ht="25.5" x14ac:dyDescent="0.25">
      <c r="A9658" s="73">
        <v>95310</v>
      </c>
      <c r="B9658" s="74" t="s">
        <v>8870</v>
      </c>
      <c r="C9658" s="73" t="s">
        <v>19</v>
      </c>
      <c r="D9658" s="75">
        <v>0.21</v>
      </c>
      <c r="E9658" s="75">
        <v>0.18</v>
      </c>
      <c r="F9658" s="73" t="s">
        <v>17</v>
      </c>
    </row>
    <row r="9659" spans="1:6" ht="25.5" x14ac:dyDescent="0.25">
      <c r="A9659" s="73">
        <v>95311</v>
      </c>
      <c r="B9659" s="74" t="s">
        <v>8871</v>
      </c>
      <c r="C9659" s="73" t="s">
        <v>19</v>
      </c>
      <c r="D9659" s="75">
        <v>0.22</v>
      </c>
      <c r="E9659" s="75">
        <v>0.2</v>
      </c>
      <c r="F9659" s="73" t="s">
        <v>17</v>
      </c>
    </row>
    <row r="9660" spans="1:6" ht="25.5" x14ac:dyDescent="0.25">
      <c r="A9660" s="73">
        <v>95312</v>
      </c>
      <c r="B9660" s="74" t="s">
        <v>8872</v>
      </c>
      <c r="C9660" s="73" t="s">
        <v>19</v>
      </c>
      <c r="D9660" s="75">
        <v>0.26</v>
      </c>
      <c r="E9660" s="75">
        <v>0.24</v>
      </c>
      <c r="F9660" s="73" t="s">
        <v>17</v>
      </c>
    </row>
    <row r="9661" spans="1:6" ht="25.5" x14ac:dyDescent="0.25">
      <c r="A9661" s="73">
        <v>95313</v>
      </c>
      <c r="B9661" s="74" t="s">
        <v>8873</v>
      </c>
      <c r="C9661" s="73" t="s">
        <v>19</v>
      </c>
      <c r="D9661" s="75">
        <v>0.22</v>
      </c>
      <c r="E9661" s="75">
        <v>0.2</v>
      </c>
      <c r="F9661" s="73" t="s">
        <v>17</v>
      </c>
    </row>
    <row r="9662" spans="1:6" ht="25.5" x14ac:dyDescent="0.25">
      <c r="A9662" s="73">
        <v>95314</v>
      </c>
      <c r="B9662" s="74" t="s">
        <v>8874</v>
      </c>
      <c r="C9662" s="73" t="s">
        <v>19</v>
      </c>
      <c r="D9662" s="75">
        <v>0.27</v>
      </c>
      <c r="E9662" s="75">
        <v>0.24</v>
      </c>
      <c r="F9662" s="73" t="s">
        <v>17</v>
      </c>
    </row>
    <row r="9663" spans="1:6" ht="25.5" x14ac:dyDescent="0.25">
      <c r="A9663" s="73">
        <v>95315</v>
      </c>
      <c r="B9663" s="74" t="s">
        <v>8875</v>
      </c>
      <c r="C9663" s="73" t="s">
        <v>19</v>
      </c>
      <c r="D9663" s="75">
        <v>0.28000000000000003</v>
      </c>
      <c r="E9663" s="75">
        <v>0.25</v>
      </c>
      <c r="F9663" s="73" t="s">
        <v>17</v>
      </c>
    </row>
    <row r="9664" spans="1:6" ht="25.5" x14ac:dyDescent="0.25">
      <c r="A9664" s="73">
        <v>95316</v>
      </c>
      <c r="B9664" s="74" t="s">
        <v>8876</v>
      </c>
      <c r="C9664" s="73" t="s">
        <v>19</v>
      </c>
      <c r="D9664" s="75">
        <v>0.68</v>
      </c>
      <c r="E9664" s="75">
        <v>0.6</v>
      </c>
      <c r="F9664" s="73" t="s">
        <v>17</v>
      </c>
    </row>
    <row r="9665" spans="1:6" ht="25.5" x14ac:dyDescent="0.25">
      <c r="A9665" s="73">
        <v>95317</v>
      </c>
      <c r="B9665" s="74" t="s">
        <v>8877</v>
      </c>
      <c r="C9665" s="73" t="s">
        <v>19</v>
      </c>
      <c r="D9665" s="75">
        <v>0.32</v>
      </c>
      <c r="E9665" s="75">
        <v>0.28999999999999998</v>
      </c>
      <c r="F9665" s="73" t="s">
        <v>17</v>
      </c>
    </row>
    <row r="9666" spans="1:6" ht="25.5" x14ac:dyDescent="0.25">
      <c r="A9666" s="73">
        <v>95318</v>
      </c>
      <c r="B9666" s="74" t="s">
        <v>8878</v>
      </c>
      <c r="C9666" s="73" t="s">
        <v>19</v>
      </c>
      <c r="D9666" s="75">
        <v>0.26</v>
      </c>
      <c r="E9666" s="75">
        <v>0.23</v>
      </c>
      <c r="F9666" s="73" t="s">
        <v>17</v>
      </c>
    </row>
    <row r="9667" spans="1:6" ht="25.5" x14ac:dyDescent="0.25">
      <c r="A9667" s="73">
        <v>95319</v>
      </c>
      <c r="B9667" s="74" t="s">
        <v>8879</v>
      </c>
      <c r="C9667" s="73" t="s">
        <v>19</v>
      </c>
      <c r="D9667" s="75">
        <v>0.21</v>
      </c>
      <c r="E9667" s="75">
        <v>0.18</v>
      </c>
      <c r="F9667" s="73" t="s">
        <v>17</v>
      </c>
    </row>
    <row r="9668" spans="1:6" ht="25.5" x14ac:dyDescent="0.25">
      <c r="A9668" s="73">
        <v>95320</v>
      </c>
      <c r="B9668" s="74" t="s">
        <v>8880</v>
      </c>
      <c r="C9668" s="73" t="s">
        <v>19</v>
      </c>
      <c r="D9668" s="75">
        <v>0.21</v>
      </c>
      <c r="E9668" s="75">
        <v>0.18</v>
      </c>
      <c r="F9668" s="73" t="s">
        <v>17</v>
      </c>
    </row>
    <row r="9669" spans="1:6" ht="25.5" x14ac:dyDescent="0.25">
      <c r="A9669" s="73">
        <v>95321</v>
      </c>
      <c r="B9669" s="74" t="s">
        <v>8881</v>
      </c>
      <c r="C9669" s="73" t="s">
        <v>19</v>
      </c>
      <c r="D9669" s="75">
        <v>0.18</v>
      </c>
      <c r="E9669" s="75">
        <v>0.16</v>
      </c>
      <c r="F9669" s="73" t="s">
        <v>17</v>
      </c>
    </row>
    <row r="9670" spans="1:6" ht="25.5" x14ac:dyDescent="0.25">
      <c r="A9670" s="73">
        <v>95322</v>
      </c>
      <c r="B9670" s="74" t="s">
        <v>8882</v>
      </c>
      <c r="C9670" s="73" t="s">
        <v>19</v>
      </c>
      <c r="D9670" s="75">
        <v>0.16</v>
      </c>
      <c r="E9670" s="75">
        <v>0.15</v>
      </c>
      <c r="F9670" s="73" t="s">
        <v>17</v>
      </c>
    </row>
    <row r="9671" spans="1:6" ht="25.5" x14ac:dyDescent="0.25">
      <c r="A9671" s="73">
        <v>95323</v>
      </c>
      <c r="B9671" s="74" t="s">
        <v>8883</v>
      </c>
      <c r="C9671" s="73" t="s">
        <v>19</v>
      </c>
      <c r="D9671" s="75">
        <v>0.31</v>
      </c>
      <c r="E9671" s="75">
        <v>0.27</v>
      </c>
      <c r="F9671" s="73" t="s">
        <v>17</v>
      </c>
    </row>
    <row r="9672" spans="1:6" ht="25.5" x14ac:dyDescent="0.25">
      <c r="A9672" s="73">
        <v>95324</v>
      </c>
      <c r="B9672" s="74" t="s">
        <v>31631</v>
      </c>
      <c r="C9672" s="73" t="s">
        <v>19</v>
      </c>
      <c r="D9672" s="75">
        <v>0.38</v>
      </c>
      <c r="E9672" s="75">
        <v>0.34</v>
      </c>
      <c r="F9672" s="73" t="s">
        <v>17</v>
      </c>
    </row>
    <row r="9673" spans="1:6" ht="25.5" x14ac:dyDescent="0.25">
      <c r="A9673" s="73">
        <v>95325</v>
      </c>
      <c r="B9673" s="74" t="s">
        <v>8884</v>
      </c>
      <c r="C9673" s="73" t="s">
        <v>19</v>
      </c>
      <c r="D9673" s="75">
        <v>0.39</v>
      </c>
      <c r="E9673" s="75">
        <v>0.35</v>
      </c>
      <c r="F9673" s="73" t="s">
        <v>17</v>
      </c>
    </row>
    <row r="9674" spans="1:6" ht="25.5" x14ac:dyDescent="0.25">
      <c r="A9674" s="73">
        <v>95328</v>
      </c>
      <c r="B9674" s="74" t="s">
        <v>8885</v>
      </c>
      <c r="C9674" s="73" t="s">
        <v>19</v>
      </c>
      <c r="D9674" s="75">
        <v>0.19</v>
      </c>
      <c r="E9674" s="75">
        <v>0.17</v>
      </c>
      <c r="F9674" s="73" t="s">
        <v>17</v>
      </c>
    </row>
    <row r="9675" spans="1:6" ht="25.5" x14ac:dyDescent="0.25">
      <c r="A9675" s="73">
        <v>95329</v>
      </c>
      <c r="B9675" s="74" t="s">
        <v>8886</v>
      </c>
      <c r="C9675" s="73" t="s">
        <v>19</v>
      </c>
      <c r="D9675" s="75">
        <v>0.41</v>
      </c>
      <c r="E9675" s="75">
        <v>0.36</v>
      </c>
      <c r="F9675" s="73" t="s">
        <v>17</v>
      </c>
    </row>
    <row r="9676" spans="1:6" ht="25.5" x14ac:dyDescent="0.25">
      <c r="A9676" s="73">
        <v>95330</v>
      </c>
      <c r="B9676" s="74" t="s">
        <v>8887</v>
      </c>
      <c r="C9676" s="73" t="s">
        <v>19</v>
      </c>
      <c r="D9676" s="75">
        <v>0.27</v>
      </c>
      <c r="E9676" s="75">
        <v>0.24</v>
      </c>
      <c r="F9676" s="73" t="s">
        <v>17</v>
      </c>
    </row>
    <row r="9677" spans="1:6" ht="25.5" x14ac:dyDescent="0.25">
      <c r="A9677" s="73">
        <v>95331</v>
      </c>
      <c r="B9677" s="74" t="s">
        <v>8888</v>
      </c>
      <c r="C9677" s="73" t="s">
        <v>19</v>
      </c>
      <c r="D9677" s="75">
        <v>0.32</v>
      </c>
      <c r="E9677" s="75">
        <v>0.28999999999999998</v>
      </c>
      <c r="F9677" s="73" t="s">
        <v>17</v>
      </c>
    </row>
    <row r="9678" spans="1:6" ht="25.5" x14ac:dyDescent="0.25">
      <c r="A9678" s="73">
        <v>95332</v>
      </c>
      <c r="B9678" s="74" t="s">
        <v>8889</v>
      </c>
      <c r="C9678" s="73" t="s">
        <v>19</v>
      </c>
      <c r="D9678" s="75">
        <v>0.9</v>
      </c>
      <c r="E9678" s="75">
        <v>0.8</v>
      </c>
      <c r="F9678" s="73" t="s">
        <v>17</v>
      </c>
    </row>
    <row r="9679" spans="1:6" ht="25.5" x14ac:dyDescent="0.25">
      <c r="A9679" s="73">
        <v>95334</v>
      </c>
      <c r="B9679" s="74" t="s">
        <v>8890</v>
      </c>
      <c r="C9679" s="73" t="s">
        <v>19</v>
      </c>
      <c r="D9679" s="75">
        <v>1.1599999999999999</v>
      </c>
      <c r="E9679" s="75">
        <v>1.04</v>
      </c>
      <c r="F9679" s="73" t="s">
        <v>17</v>
      </c>
    </row>
    <row r="9680" spans="1:6" ht="25.5" x14ac:dyDescent="0.25">
      <c r="A9680" s="73">
        <v>95335</v>
      </c>
      <c r="B9680" s="74" t="s">
        <v>8891</v>
      </c>
      <c r="C9680" s="73" t="s">
        <v>19</v>
      </c>
      <c r="D9680" s="75">
        <v>0.43</v>
      </c>
      <c r="E9680" s="75">
        <v>0.38</v>
      </c>
      <c r="F9680" s="73" t="s">
        <v>17</v>
      </c>
    </row>
    <row r="9681" spans="1:6" ht="25.5" x14ac:dyDescent="0.25">
      <c r="A9681" s="73">
        <v>95337</v>
      </c>
      <c r="B9681" s="74" t="s">
        <v>8892</v>
      </c>
      <c r="C9681" s="73" t="s">
        <v>19</v>
      </c>
      <c r="D9681" s="75">
        <v>0.28000000000000003</v>
      </c>
      <c r="E9681" s="75">
        <v>0.25</v>
      </c>
      <c r="F9681" s="73" t="s">
        <v>17</v>
      </c>
    </row>
    <row r="9682" spans="1:6" ht="25.5" x14ac:dyDescent="0.25">
      <c r="A9682" s="73">
        <v>95338</v>
      </c>
      <c r="B9682" s="74" t="s">
        <v>8893</v>
      </c>
      <c r="C9682" s="73" t="s">
        <v>19</v>
      </c>
      <c r="D9682" s="75">
        <v>0.51</v>
      </c>
      <c r="E9682" s="75">
        <v>0.45</v>
      </c>
      <c r="F9682" s="73" t="s">
        <v>17</v>
      </c>
    </row>
    <row r="9683" spans="1:6" ht="25.5" x14ac:dyDescent="0.25">
      <c r="A9683" s="73">
        <v>95339</v>
      </c>
      <c r="B9683" s="74" t="s">
        <v>8894</v>
      </c>
      <c r="C9683" s="73" t="s">
        <v>19</v>
      </c>
      <c r="D9683" s="75">
        <v>0.38</v>
      </c>
      <c r="E9683" s="75">
        <v>0.34</v>
      </c>
      <c r="F9683" s="73" t="s">
        <v>17</v>
      </c>
    </row>
    <row r="9684" spans="1:6" ht="25.5" x14ac:dyDescent="0.25">
      <c r="A9684" s="73">
        <v>95340</v>
      </c>
      <c r="B9684" s="74" t="s">
        <v>8895</v>
      </c>
      <c r="C9684" s="73" t="s">
        <v>19</v>
      </c>
      <c r="D9684" s="75">
        <v>0.35</v>
      </c>
      <c r="E9684" s="75">
        <v>0.31</v>
      </c>
      <c r="F9684" s="73" t="s">
        <v>17</v>
      </c>
    </row>
    <row r="9685" spans="1:6" ht="25.5" x14ac:dyDescent="0.25">
      <c r="A9685" s="73">
        <v>95341</v>
      </c>
      <c r="B9685" s="74" t="s">
        <v>8896</v>
      </c>
      <c r="C9685" s="73" t="s">
        <v>19</v>
      </c>
      <c r="D9685" s="75">
        <v>0.37</v>
      </c>
      <c r="E9685" s="75">
        <v>0.33</v>
      </c>
      <c r="F9685" s="73" t="s">
        <v>17</v>
      </c>
    </row>
    <row r="9686" spans="1:6" ht="25.5" x14ac:dyDescent="0.25">
      <c r="A9686" s="73">
        <v>95342</v>
      </c>
      <c r="B9686" s="74" t="s">
        <v>8897</v>
      </c>
      <c r="C9686" s="73" t="s">
        <v>19</v>
      </c>
      <c r="D9686" s="75">
        <v>0.28000000000000003</v>
      </c>
      <c r="E9686" s="75">
        <v>0.25</v>
      </c>
      <c r="F9686" s="73" t="s">
        <v>17</v>
      </c>
    </row>
    <row r="9687" spans="1:6" ht="25.5" x14ac:dyDescent="0.25">
      <c r="A9687" s="73">
        <v>95343</v>
      </c>
      <c r="B9687" s="74" t="s">
        <v>31632</v>
      </c>
      <c r="C9687" s="73" t="s">
        <v>19</v>
      </c>
      <c r="D9687" s="75">
        <v>0.3</v>
      </c>
      <c r="E9687" s="75">
        <v>0.27</v>
      </c>
      <c r="F9687" s="73" t="s">
        <v>17</v>
      </c>
    </row>
    <row r="9688" spans="1:6" ht="25.5" x14ac:dyDescent="0.25">
      <c r="A9688" s="73">
        <v>95344</v>
      </c>
      <c r="B9688" s="74" t="s">
        <v>8898</v>
      </c>
      <c r="C9688" s="73" t="s">
        <v>19</v>
      </c>
      <c r="D9688" s="75">
        <v>0.25</v>
      </c>
      <c r="E9688" s="75">
        <v>0.22</v>
      </c>
      <c r="F9688" s="73" t="s">
        <v>17</v>
      </c>
    </row>
    <row r="9689" spans="1:6" ht="25.5" x14ac:dyDescent="0.25">
      <c r="A9689" s="73">
        <v>95345</v>
      </c>
      <c r="B9689" s="74" t="s">
        <v>8899</v>
      </c>
      <c r="C9689" s="73" t="s">
        <v>19</v>
      </c>
      <c r="D9689" s="75">
        <v>0.86</v>
      </c>
      <c r="E9689" s="75">
        <v>0.77</v>
      </c>
      <c r="F9689" s="73" t="s">
        <v>17</v>
      </c>
    </row>
    <row r="9690" spans="1:6" ht="25.5" x14ac:dyDescent="0.25">
      <c r="A9690" s="73">
        <v>95346</v>
      </c>
      <c r="B9690" s="74" t="s">
        <v>8900</v>
      </c>
      <c r="C9690" s="73" t="s">
        <v>19</v>
      </c>
      <c r="D9690" s="75">
        <v>0.14000000000000001</v>
      </c>
      <c r="E9690" s="75">
        <v>0.13</v>
      </c>
      <c r="F9690" s="73" t="s">
        <v>17</v>
      </c>
    </row>
    <row r="9691" spans="1:6" ht="25.5" x14ac:dyDescent="0.25">
      <c r="A9691" s="73">
        <v>95347</v>
      </c>
      <c r="B9691" s="74" t="s">
        <v>8901</v>
      </c>
      <c r="C9691" s="73" t="s">
        <v>19</v>
      </c>
      <c r="D9691" s="75">
        <v>0.14000000000000001</v>
      </c>
      <c r="E9691" s="75">
        <v>0.12</v>
      </c>
      <c r="F9691" s="73" t="s">
        <v>17</v>
      </c>
    </row>
    <row r="9692" spans="1:6" ht="25.5" x14ac:dyDescent="0.25">
      <c r="A9692" s="73">
        <v>95348</v>
      </c>
      <c r="B9692" s="74" t="s">
        <v>8902</v>
      </c>
      <c r="C9692" s="73" t="s">
        <v>19</v>
      </c>
      <c r="D9692" s="75">
        <v>0.17</v>
      </c>
      <c r="E9692" s="75">
        <v>0.15</v>
      </c>
      <c r="F9692" s="73" t="s">
        <v>17</v>
      </c>
    </row>
    <row r="9693" spans="1:6" ht="25.5" x14ac:dyDescent="0.25">
      <c r="A9693" s="73">
        <v>95349</v>
      </c>
      <c r="B9693" s="74" t="s">
        <v>8903</v>
      </c>
      <c r="C9693" s="73" t="s">
        <v>19</v>
      </c>
      <c r="D9693" s="75">
        <v>0.12</v>
      </c>
      <c r="E9693" s="75">
        <v>0.11</v>
      </c>
      <c r="F9693" s="73" t="s">
        <v>17</v>
      </c>
    </row>
    <row r="9694" spans="1:6" ht="25.5" x14ac:dyDescent="0.25">
      <c r="A9694" s="73">
        <v>95351</v>
      </c>
      <c r="B9694" s="74" t="s">
        <v>8904</v>
      </c>
      <c r="C9694" s="73" t="s">
        <v>19</v>
      </c>
      <c r="D9694" s="75">
        <v>0.51</v>
      </c>
      <c r="E9694" s="75">
        <v>0.46</v>
      </c>
      <c r="F9694" s="73" t="s">
        <v>17</v>
      </c>
    </row>
    <row r="9695" spans="1:6" ht="25.5" x14ac:dyDescent="0.25">
      <c r="A9695" s="73">
        <v>95352</v>
      </c>
      <c r="B9695" s="74" t="s">
        <v>8905</v>
      </c>
      <c r="C9695" s="73" t="s">
        <v>19</v>
      </c>
      <c r="D9695" s="75">
        <v>0.15</v>
      </c>
      <c r="E9695" s="75">
        <v>0.13</v>
      </c>
      <c r="F9695" s="73" t="s">
        <v>17</v>
      </c>
    </row>
    <row r="9696" spans="1:6" ht="25.5" x14ac:dyDescent="0.25">
      <c r="A9696" s="73">
        <v>95354</v>
      </c>
      <c r="B9696" s="74" t="s">
        <v>8906</v>
      </c>
      <c r="C9696" s="73" t="s">
        <v>19</v>
      </c>
      <c r="D9696" s="75">
        <v>0.23</v>
      </c>
      <c r="E9696" s="75">
        <v>0.2</v>
      </c>
      <c r="F9696" s="73" t="s">
        <v>17</v>
      </c>
    </row>
    <row r="9697" spans="1:6" ht="25.5" x14ac:dyDescent="0.25">
      <c r="A9697" s="73">
        <v>95355</v>
      </c>
      <c r="B9697" s="74" t="s">
        <v>8907</v>
      </c>
      <c r="C9697" s="73" t="s">
        <v>19</v>
      </c>
      <c r="D9697" s="75">
        <v>0.18</v>
      </c>
      <c r="E9697" s="75">
        <v>0.16</v>
      </c>
      <c r="F9697" s="73" t="s">
        <v>17</v>
      </c>
    </row>
    <row r="9698" spans="1:6" ht="25.5" x14ac:dyDescent="0.25">
      <c r="A9698" s="73">
        <v>95356</v>
      </c>
      <c r="B9698" s="74" t="s">
        <v>8908</v>
      </c>
      <c r="C9698" s="73" t="s">
        <v>19</v>
      </c>
      <c r="D9698" s="75">
        <v>0.23</v>
      </c>
      <c r="E9698" s="75">
        <v>0.2</v>
      </c>
      <c r="F9698" s="73" t="s">
        <v>17</v>
      </c>
    </row>
    <row r="9699" spans="1:6" ht="25.5" x14ac:dyDescent="0.25">
      <c r="A9699" s="73">
        <v>95357</v>
      </c>
      <c r="B9699" s="74" t="s">
        <v>8909</v>
      </c>
      <c r="C9699" s="73" t="s">
        <v>19</v>
      </c>
      <c r="D9699" s="75">
        <v>0.4</v>
      </c>
      <c r="E9699" s="75">
        <v>0.36</v>
      </c>
      <c r="F9699" s="73" t="s">
        <v>17</v>
      </c>
    </row>
    <row r="9700" spans="1:6" ht="25.5" x14ac:dyDescent="0.25">
      <c r="A9700" s="73">
        <v>95358</v>
      </c>
      <c r="B9700" s="74" t="s">
        <v>8910</v>
      </c>
      <c r="C9700" s="73" t="s">
        <v>19</v>
      </c>
      <c r="D9700" s="75">
        <v>0.37</v>
      </c>
      <c r="E9700" s="75">
        <v>0.33</v>
      </c>
      <c r="F9700" s="73" t="s">
        <v>17</v>
      </c>
    </row>
    <row r="9701" spans="1:6" ht="25.5" x14ac:dyDescent="0.25">
      <c r="A9701" s="73">
        <v>95359</v>
      </c>
      <c r="B9701" s="74" t="s">
        <v>8911</v>
      </c>
      <c r="C9701" s="73" t="s">
        <v>19</v>
      </c>
      <c r="D9701" s="75">
        <v>0.55000000000000004</v>
      </c>
      <c r="E9701" s="75">
        <v>0.49</v>
      </c>
      <c r="F9701" s="73" t="s">
        <v>17</v>
      </c>
    </row>
    <row r="9702" spans="1:6" ht="25.5" x14ac:dyDescent="0.25">
      <c r="A9702" s="73">
        <v>95360</v>
      </c>
      <c r="B9702" s="74" t="s">
        <v>8912</v>
      </c>
      <c r="C9702" s="73" t="s">
        <v>19</v>
      </c>
      <c r="D9702" s="75">
        <v>0.37</v>
      </c>
      <c r="E9702" s="75">
        <v>0.33</v>
      </c>
      <c r="F9702" s="73" t="s">
        <v>17</v>
      </c>
    </row>
    <row r="9703" spans="1:6" ht="25.5" x14ac:dyDescent="0.25">
      <c r="A9703" s="73">
        <v>95361</v>
      </c>
      <c r="B9703" s="74" t="s">
        <v>8913</v>
      </c>
      <c r="C9703" s="73" t="s">
        <v>19</v>
      </c>
      <c r="D9703" s="75">
        <v>0.18</v>
      </c>
      <c r="E9703" s="75">
        <v>0.16</v>
      </c>
      <c r="F9703" s="73" t="s">
        <v>17</v>
      </c>
    </row>
    <row r="9704" spans="1:6" ht="25.5" x14ac:dyDescent="0.25">
      <c r="A9704" s="73">
        <v>95362</v>
      </c>
      <c r="B9704" s="74" t="s">
        <v>8914</v>
      </c>
      <c r="C9704" s="73" t="s">
        <v>19</v>
      </c>
      <c r="D9704" s="75">
        <v>0.31</v>
      </c>
      <c r="E9704" s="75">
        <v>0.27</v>
      </c>
      <c r="F9704" s="73" t="s">
        <v>17</v>
      </c>
    </row>
    <row r="9705" spans="1:6" ht="25.5" x14ac:dyDescent="0.25">
      <c r="A9705" s="73">
        <v>95363</v>
      </c>
      <c r="B9705" s="74" t="s">
        <v>8915</v>
      </c>
      <c r="C9705" s="73" t="s">
        <v>19</v>
      </c>
      <c r="D9705" s="75">
        <v>0.31</v>
      </c>
      <c r="E9705" s="75">
        <v>0.27</v>
      </c>
      <c r="F9705" s="73" t="s">
        <v>17</v>
      </c>
    </row>
    <row r="9706" spans="1:6" ht="25.5" x14ac:dyDescent="0.25">
      <c r="A9706" s="73">
        <v>95364</v>
      </c>
      <c r="B9706" s="74" t="s">
        <v>8916</v>
      </c>
      <c r="C9706" s="73" t="s">
        <v>19</v>
      </c>
      <c r="D9706" s="75">
        <v>0.23</v>
      </c>
      <c r="E9706" s="75">
        <v>0.2</v>
      </c>
      <c r="F9706" s="73" t="s">
        <v>17</v>
      </c>
    </row>
    <row r="9707" spans="1:6" ht="25.5" x14ac:dyDescent="0.25">
      <c r="A9707" s="73">
        <v>95365</v>
      </c>
      <c r="B9707" s="74" t="s">
        <v>8917</v>
      </c>
      <c r="C9707" s="73" t="s">
        <v>19</v>
      </c>
      <c r="D9707" s="75">
        <v>0.23</v>
      </c>
      <c r="E9707" s="75">
        <v>0.2</v>
      </c>
      <c r="F9707" s="73" t="s">
        <v>17</v>
      </c>
    </row>
    <row r="9708" spans="1:6" ht="25.5" x14ac:dyDescent="0.25">
      <c r="A9708" s="73">
        <v>95366</v>
      </c>
      <c r="B9708" s="74" t="s">
        <v>8918</v>
      </c>
      <c r="C9708" s="73" t="s">
        <v>19</v>
      </c>
      <c r="D9708" s="75">
        <v>0.17</v>
      </c>
      <c r="E9708" s="75">
        <v>0.15</v>
      </c>
      <c r="F9708" s="73" t="s">
        <v>17</v>
      </c>
    </row>
    <row r="9709" spans="1:6" ht="25.5" x14ac:dyDescent="0.25">
      <c r="A9709" s="73">
        <v>95367</v>
      </c>
      <c r="B9709" s="74" t="s">
        <v>8919</v>
      </c>
      <c r="C9709" s="73" t="s">
        <v>19</v>
      </c>
      <c r="D9709" s="75">
        <v>0.31</v>
      </c>
      <c r="E9709" s="75">
        <v>0.27</v>
      </c>
      <c r="F9709" s="73" t="s">
        <v>17</v>
      </c>
    </row>
    <row r="9710" spans="1:6" ht="25.5" x14ac:dyDescent="0.25">
      <c r="A9710" s="73">
        <v>95368</v>
      </c>
      <c r="B9710" s="74" t="s">
        <v>8920</v>
      </c>
      <c r="C9710" s="73" t="s">
        <v>19</v>
      </c>
      <c r="D9710" s="75">
        <v>0.28999999999999998</v>
      </c>
      <c r="E9710" s="75">
        <v>0.26</v>
      </c>
      <c r="F9710" s="73" t="s">
        <v>17</v>
      </c>
    </row>
    <row r="9711" spans="1:6" ht="25.5" x14ac:dyDescent="0.25">
      <c r="A9711" s="73">
        <v>95369</v>
      </c>
      <c r="B9711" s="74" t="s">
        <v>8921</v>
      </c>
      <c r="C9711" s="73" t="s">
        <v>19</v>
      </c>
      <c r="D9711" s="75">
        <v>0.2</v>
      </c>
      <c r="E9711" s="75">
        <v>0.18</v>
      </c>
      <c r="F9711" s="73" t="s">
        <v>17</v>
      </c>
    </row>
    <row r="9712" spans="1:6" ht="25.5" x14ac:dyDescent="0.25">
      <c r="A9712" s="73">
        <v>95370</v>
      </c>
      <c r="B9712" s="74" t="s">
        <v>8922</v>
      </c>
      <c r="C9712" s="73" t="s">
        <v>19</v>
      </c>
      <c r="D9712" s="75">
        <v>0.35</v>
      </c>
      <c r="E9712" s="75">
        <v>0.31</v>
      </c>
      <c r="F9712" s="73" t="s">
        <v>17</v>
      </c>
    </row>
    <row r="9713" spans="1:6" ht="25.5" x14ac:dyDescent="0.25">
      <c r="A9713" s="73">
        <v>95371</v>
      </c>
      <c r="B9713" s="74" t="s">
        <v>8923</v>
      </c>
      <c r="C9713" s="73" t="s">
        <v>19</v>
      </c>
      <c r="D9713" s="75">
        <v>0.51</v>
      </c>
      <c r="E9713" s="75">
        <v>0.45</v>
      </c>
      <c r="F9713" s="73" t="s">
        <v>17</v>
      </c>
    </row>
    <row r="9714" spans="1:6" ht="25.5" x14ac:dyDescent="0.25">
      <c r="A9714" s="73">
        <v>95372</v>
      </c>
      <c r="B9714" s="74" t="s">
        <v>8924</v>
      </c>
      <c r="C9714" s="73" t="s">
        <v>19</v>
      </c>
      <c r="D9714" s="75">
        <v>0.35</v>
      </c>
      <c r="E9714" s="75">
        <v>0.31</v>
      </c>
      <c r="F9714" s="73" t="s">
        <v>17</v>
      </c>
    </row>
    <row r="9715" spans="1:6" ht="25.5" x14ac:dyDescent="0.25">
      <c r="A9715" s="73">
        <v>95373</v>
      </c>
      <c r="B9715" s="74" t="s">
        <v>8925</v>
      </c>
      <c r="C9715" s="73" t="s">
        <v>19</v>
      </c>
      <c r="D9715" s="75">
        <v>0.34</v>
      </c>
      <c r="E9715" s="75">
        <v>0.3</v>
      </c>
      <c r="F9715" s="73" t="s">
        <v>17</v>
      </c>
    </row>
    <row r="9716" spans="1:6" ht="25.5" x14ac:dyDescent="0.25">
      <c r="A9716" s="73">
        <v>95374</v>
      </c>
      <c r="B9716" s="74" t="s">
        <v>8926</v>
      </c>
      <c r="C9716" s="73" t="s">
        <v>19</v>
      </c>
      <c r="D9716" s="75">
        <v>0.35</v>
      </c>
      <c r="E9716" s="75">
        <v>0.31</v>
      </c>
      <c r="F9716" s="73" t="s">
        <v>17</v>
      </c>
    </row>
    <row r="9717" spans="1:6" ht="25.5" x14ac:dyDescent="0.25">
      <c r="A9717" s="73">
        <v>95375</v>
      </c>
      <c r="B9717" s="74" t="s">
        <v>8927</v>
      </c>
      <c r="C9717" s="73" t="s">
        <v>19</v>
      </c>
      <c r="D9717" s="75">
        <v>0.48</v>
      </c>
      <c r="E9717" s="75">
        <v>0.43</v>
      </c>
      <c r="F9717" s="73" t="s">
        <v>17</v>
      </c>
    </row>
    <row r="9718" spans="1:6" ht="25.5" x14ac:dyDescent="0.25">
      <c r="A9718" s="73">
        <v>95376</v>
      </c>
      <c r="B9718" s="74" t="s">
        <v>8928</v>
      </c>
      <c r="C9718" s="73" t="s">
        <v>19</v>
      </c>
      <c r="D9718" s="75">
        <v>0.08</v>
      </c>
      <c r="E9718" s="75">
        <v>7.0000000000000007E-2</v>
      </c>
      <c r="F9718" s="73" t="s">
        <v>17</v>
      </c>
    </row>
    <row r="9719" spans="1:6" ht="25.5" x14ac:dyDescent="0.25">
      <c r="A9719" s="73">
        <v>95377</v>
      </c>
      <c r="B9719" s="74" t="s">
        <v>8929</v>
      </c>
      <c r="C9719" s="73" t="s">
        <v>19</v>
      </c>
      <c r="D9719" s="75">
        <v>0.27</v>
      </c>
      <c r="E9719" s="75">
        <v>0.24</v>
      </c>
      <c r="F9719" s="73" t="s">
        <v>17</v>
      </c>
    </row>
    <row r="9720" spans="1:6" ht="25.5" x14ac:dyDescent="0.25">
      <c r="A9720" s="73">
        <v>95378</v>
      </c>
      <c r="B9720" s="74" t="s">
        <v>8930</v>
      </c>
      <c r="C9720" s="73" t="s">
        <v>19</v>
      </c>
      <c r="D9720" s="75">
        <v>0.33</v>
      </c>
      <c r="E9720" s="75">
        <v>0.28999999999999998</v>
      </c>
      <c r="F9720" s="73" t="s">
        <v>17</v>
      </c>
    </row>
    <row r="9721" spans="1:6" ht="25.5" x14ac:dyDescent="0.25">
      <c r="A9721" s="73">
        <v>95379</v>
      </c>
      <c r="B9721" s="74" t="s">
        <v>8931</v>
      </c>
      <c r="C9721" s="73" t="s">
        <v>19</v>
      </c>
      <c r="D9721" s="75">
        <v>0.27</v>
      </c>
      <c r="E9721" s="75">
        <v>0.24</v>
      </c>
      <c r="F9721" s="73" t="s">
        <v>17</v>
      </c>
    </row>
    <row r="9722" spans="1:6" ht="25.5" x14ac:dyDescent="0.25">
      <c r="A9722" s="73">
        <v>95380</v>
      </c>
      <c r="B9722" s="74" t="s">
        <v>31633</v>
      </c>
      <c r="C9722" s="73" t="s">
        <v>19</v>
      </c>
      <c r="D9722" s="75">
        <v>0.37</v>
      </c>
      <c r="E9722" s="75">
        <v>0.33</v>
      </c>
      <c r="F9722" s="73" t="s">
        <v>17</v>
      </c>
    </row>
    <row r="9723" spans="1:6" ht="25.5" x14ac:dyDescent="0.25">
      <c r="A9723" s="73">
        <v>95383</v>
      </c>
      <c r="B9723" s="74" t="s">
        <v>8932</v>
      </c>
      <c r="C9723" s="73" t="s">
        <v>19</v>
      </c>
      <c r="D9723" s="75">
        <v>0.34</v>
      </c>
      <c r="E9723" s="75">
        <v>0.3</v>
      </c>
      <c r="F9723" s="73" t="s">
        <v>17</v>
      </c>
    </row>
    <row r="9724" spans="1:6" ht="25.5" x14ac:dyDescent="0.25">
      <c r="A9724" s="73">
        <v>95384</v>
      </c>
      <c r="B9724" s="74" t="s">
        <v>8933</v>
      </c>
      <c r="C9724" s="73" t="s">
        <v>19</v>
      </c>
      <c r="D9724" s="75">
        <v>0.3</v>
      </c>
      <c r="E9724" s="75">
        <v>0.26</v>
      </c>
      <c r="F9724" s="73" t="s">
        <v>17</v>
      </c>
    </row>
    <row r="9725" spans="1:6" ht="25.5" x14ac:dyDescent="0.25">
      <c r="A9725" s="73">
        <v>95385</v>
      </c>
      <c r="B9725" s="74" t="s">
        <v>8934</v>
      </c>
      <c r="C9725" s="73" t="s">
        <v>19</v>
      </c>
      <c r="D9725" s="75">
        <v>0.27</v>
      </c>
      <c r="E9725" s="75">
        <v>0.24</v>
      </c>
      <c r="F9725" s="73" t="s">
        <v>17</v>
      </c>
    </row>
    <row r="9726" spans="1:6" ht="25.5" x14ac:dyDescent="0.25">
      <c r="A9726" s="73">
        <v>95386</v>
      </c>
      <c r="B9726" s="74" t="s">
        <v>8935</v>
      </c>
      <c r="C9726" s="73" t="s">
        <v>19</v>
      </c>
      <c r="D9726" s="75">
        <v>0.37</v>
      </c>
      <c r="E9726" s="75">
        <v>0.33</v>
      </c>
      <c r="F9726" s="73" t="s">
        <v>17</v>
      </c>
    </row>
    <row r="9727" spans="1:6" ht="25.5" x14ac:dyDescent="0.25">
      <c r="A9727" s="73">
        <v>95387</v>
      </c>
      <c r="B9727" s="74" t="s">
        <v>8936</v>
      </c>
      <c r="C9727" s="73" t="s">
        <v>19</v>
      </c>
      <c r="D9727" s="75">
        <v>0.26</v>
      </c>
      <c r="E9727" s="75">
        <v>0.24</v>
      </c>
      <c r="F9727" s="73" t="s">
        <v>17</v>
      </c>
    </row>
    <row r="9728" spans="1:6" ht="25.5" x14ac:dyDescent="0.25">
      <c r="A9728" s="73">
        <v>95389</v>
      </c>
      <c r="B9728" s="74" t="s">
        <v>8937</v>
      </c>
      <c r="C9728" s="73" t="s">
        <v>19</v>
      </c>
      <c r="D9728" s="75">
        <v>0.18</v>
      </c>
      <c r="E9728" s="75">
        <v>0.16</v>
      </c>
      <c r="F9728" s="73" t="s">
        <v>17</v>
      </c>
    </row>
    <row r="9729" spans="1:6" ht="25.5" x14ac:dyDescent="0.25">
      <c r="A9729" s="73">
        <v>95390</v>
      </c>
      <c r="B9729" s="74" t="s">
        <v>8938</v>
      </c>
      <c r="C9729" s="73" t="s">
        <v>19</v>
      </c>
      <c r="D9729" s="75">
        <v>0.1</v>
      </c>
      <c r="E9729" s="75">
        <v>0.09</v>
      </c>
      <c r="F9729" s="73" t="s">
        <v>17</v>
      </c>
    </row>
    <row r="9730" spans="1:6" ht="25.5" x14ac:dyDescent="0.25">
      <c r="A9730" s="73">
        <v>95392</v>
      </c>
      <c r="B9730" s="74" t="s">
        <v>8939</v>
      </c>
      <c r="C9730" s="73" t="s">
        <v>19</v>
      </c>
      <c r="D9730" s="75">
        <v>0.12</v>
      </c>
      <c r="E9730" s="75">
        <v>0.11</v>
      </c>
      <c r="F9730" s="73" t="s">
        <v>17</v>
      </c>
    </row>
    <row r="9731" spans="1:6" ht="25.5" x14ac:dyDescent="0.25">
      <c r="A9731" s="73">
        <v>95393</v>
      </c>
      <c r="B9731" s="74" t="s">
        <v>8940</v>
      </c>
      <c r="C9731" s="73" t="s">
        <v>19</v>
      </c>
      <c r="D9731" s="75">
        <v>0.46</v>
      </c>
      <c r="E9731" s="75">
        <v>0.41</v>
      </c>
      <c r="F9731" s="73" t="s">
        <v>17</v>
      </c>
    </row>
    <row r="9732" spans="1:6" ht="25.5" x14ac:dyDescent="0.25">
      <c r="A9732" s="73">
        <v>95394</v>
      </c>
      <c r="B9732" s="74" t="s">
        <v>8941</v>
      </c>
      <c r="C9732" s="73" t="s">
        <v>19</v>
      </c>
      <c r="D9732" s="75">
        <v>1.02</v>
      </c>
      <c r="E9732" s="75">
        <v>0.91</v>
      </c>
      <c r="F9732" s="73" t="s">
        <v>17</v>
      </c>
    </row>
    <row r="9733" spans="1:6" ht="25.5" x14ac:dyDescent="0.25">
      <c r="A9733" s="73">
        <v>95395</v>
      </c>
      <c r="B9733" s="74" t="s">
        <v>8942</v>
      </c>
      <c r="C9733" s="73" t="s">
        <v>19</v>
      </c>
      <c r="D9733" s="75">
        <v>1.07</v>
      </c>
      <c r="E9733" s="75">
        <v>0.96</v>
      </c>
      <c r="F9733" s="73" t="s">
        <v>17</v>
      </c>
    </row>
    <row r="9734" spans="1:6" ht="25.5" x14ac:dyDescent="0.25">
      <c r="A9734" s="73">
        <v>95396</v>
      </c>
      <c r="B9734" s="74" t="s">
        <v>8943</v>
      </c>
      <c r="C9734" s="73" t="s">
        <v>19</v>
      </c>
      <c r="D9734" s="75">
        <v>1.1100000000000001</v>
      </c>
      <c r="E9734" s="75">
        <v>0.99</v>
      </c>
      <c r="F9734" s="73" t="s">
        <v>17</v>
      </c>
    </row>
    <row r="9735" spans="1:6" ht="25.5" x14ac:dyDescent="0.25">
      <c r="A9735" s="73">
        <v>95398</v>
      </c>
      <c r="B9735" s="74" t="s">
        <v>8944</v>
      </c>
      <c r="C9735" s="73" t="s">
        <v>19</v>
      </c>
      <c r="D9735" s="75">
        <v>0.1</v>
      </c>
      <c r="E9735" s="75">
        <v>0.09</v>
      </c>
      <c r="F9735" s="73" t="s">
        <v>17</v>
      </c>
    </row>
    <row r="9736" spans="1:6" ht="25.5" x14ac:dyDescent="0.25">
      <c r="A9736" s="73">
        <v>95400</v>
      </c>
      <c r="B9736" s="74" t="s">
        <v>8945</v>
      </c>
      <c r="C9736" s="73" t="s">
        <v>19</v>
      </c>
      <c r="D9736" s="75">
        <v>0.23</v>
      </c>
      <c r="E9736" s="75">
        <v>0.2</v>
      </c>
      <c r="F9736" s="73" t="s">
        <v>17</v>
      </c>
    </row>
    <row r="9737" spans="1:6" ht="25.5" x14ac:dyDescent="0.25">
      <c r="A9737" s="73">
        <v>95401</v>
      </c>
      <c r="B9737" s="74" t="s">
        <v>8946</v>
      </c>
      <c r="C9737" s="73" t="s">
        <v>19</v>
      </c>
      <c r="D9737" s="75">
        <v>1.38</v>
      </c>
      <c r="E9737" s="75">
        <v>1.23</v>
      </c>
      <c r="F9737" s="73" t="s">
        <v>17</v>
      </c>
    </row>
    <row r="9738" spans="1:6" ht="25.5" x14ac:dyDescent="0.25">
      <c r="A9738" s="73">
        <v>95402</v>
      </c>
      <c r="B9738" s="74" t="s">
        <v>8947</v>
      </c>
      <c r="C9738" s="73" t="s">
        <v>19</v>
      </c>
      <c r="D9738" s="75">
        <v>1.87</v>
      </c>
      <c r="E9738" s="75">
        <v>1.67</v>
      </c>
      <c r="F9738" s="73" t="s">
        <v>17</v>
      </c>
    </row>
    <row r="9739" spans="1:6" ht="25.5" x14ac:dyDescent="0.25">
      <c r="A9739" s="73">
        <v>95403</v>
      </c>
      <c r="B9739" s="74" t="s">
        <v>8948</v>
      </c>
      <c r="C9739" s="73" t="s">
        <v>19</v>
      </c>
      <c r="D9739" s="75">
        <v>1.94</v>
      </c>
      <c r="E9739" s="75">
        <v>1.73</v>
      </c>
      <c r="F9739" s="73" t="s">
        <v>17</v>
      </c>
    </row>
    <row r="9740" spans="1:6" ht="25.5" x14ac:dyDescent="0.25">
      <c r="A9740" s="73">
        <v>95404</v>
      </c>
      <c r="B9740" s="74" t="s">
        <v>8949</v>
      </c>
      <c r="C9740" s="73" t="s">
        <v>19</v>
      </c>
      <c r="D9740" s="75">
        <v>2.42</v>
      </c>
      <c r="E9740" s="75">
        <v>2.17</v>
      </c>
      <c r="F9740" s="73" t="s">
        <v>17</v>
      </c>
    </row>
    <row r="9741" spans="1:6" ht="25.5" x14ac:dyDescent="0.25">
      <c r="A9741" s="73">
        <v>95405</v>
      </c>
      <c r="B9741" s="74" t="s">
        <v>8950</v>
      </c>
      <c r="C9741" s="73" t="s">
        <v>19</v>
      </c>
      <c r="D9741" s="75">
        <v>2.25</v>
      </c>
      <c r="E9741" s="75">
        <v>2.0099999999999998</v>
      </c>
      <c r="F9741" s="73" t="s">
        <v>17</v>
      </c>
    </row>
    <row r="9742" spans="1:6" ht="25.5" x14ac:dyDescent="0.25">
      <c r="A9742" s="73">
        <v>95406</v>
      </c>
      <c r="B9742" s="74" t="s">
        <v>8951</v>
      </c>
      <c r="C9742" s="73" t="s">
        <v>19</v>
      </c>
      <c r="D9742" s="75">
        <v>0.37</v>
      </c>
      <c r="E9742" s="75">
        <v>0.33</v>
      </c>
      <c r="F9742" s="73" t="s">
        <v>17</v>
      </c>
    </row>
    <row r="9743" spans="1:6" ht="38.25" x14ac:dyDescent="0.25">
      <c r="A9743" s="73">
        <v>95627</v>
      </c>
      <c r="B9743" s="74" t="s">
        <v>8952</v>
      </c>
      <c r="C9743" s="73" t="s">
        <v>19</v>
      </c>
      <c r="D9743" s="75">
        <v>45.4</v>
      </c>
      <c r="E9743" s="75">
        <v>45.4</v>
      </c>
      <c r="F9743" s="73" t="s">
        <v>17</v>
      </c>
    </row>
    <row r="9744" spans="1:6" ht="38.25" x14ac:dyDescent="0.25">
      <c r="A9744" s="73">
        <v>95628</v>
      </c>
      <c r="B9744" s="74" t="s">
        <v>8953</v>
      </c>
      <c r="C9744" s="73" t="s">
        <v>19</v>
      </c>
      <c r="D9744" s="75">
        <v>12.18</v>
      </c>
      <c r="E9744" s="75">
        <v>12.18</v>
      </c>
      <c r="F9744" s="73" t="s">
        <v>17</v>
      </c>
    </row>
    <row r="9745" spans="1:6" ht="38.25" x14ac:dyDescent="0.25">
      <c r="A9745" s="73">
        <v>95629</v>
      </c>
      <c r="B9745" s="74" t="s">
        <v>8954</v>
      </c>
      <c r="C9745" s="73" t="s">
        <v>19</v>
      </c>
      <c r="D9745" s="75">
        <v>56.81</v>
      </c>
      <c r="E9745" s="75">
        <v>56.81</v>
      </c>
      <c r="F9745" s="73" t="s">
        <v>17</v>
      </c>
    </row>
    <row r="9746" spans="1:6" ht="38.25" x14ac:dyDescent="0.25">
      <c r="A9746" s="73">
        <v>95630</v>
      </c>
      <c r="B9746" s="74" t="s">
        <v>8955</v>
      </c>
      <c r="C9746" s="73" t="s">
        <v>19</v>
      </c>
      <c r="D9746" s="75">
        <v>86.83</v>
      </c>
      <c r="E9746" s="75">
        <v>86.83</v>
      </c>
      <c r="F9746" s="73" t="s">
        <v>17</v>
      </c>
    </row>
    <row r="9747" spans="1:6" ht="25.5" x14ac:dyDescent="0.25">
      <c r="A9747" s="73">
        <v>95704</v>
      </c>
      <c r="B9747" s="74" t="s">
        <v>8956</v>
      </c>
      <c r="C9747" s="73" t="s">
        <v>19</v>
      </c>
      <c r="D9747" s="75">
        <v>51.1</v>
      </c>
      <c r="E9747" s="75">
        <v>51.1</v>
      </c>
      <c r="F9747" s="73" t="s">
        <v>17</v>
      </c>
    </row>
    <row r="9748" spans="1:6" ht="25.5" x14ac:dyDescent="0.25">
      <c r="A9748" s="73">
        <v>95705</v>
      </c>
      <c r="B9748" s="74" t="s">
        <v>8957</v>
      </c>
      <c r="C9748" s="73" t="s">
        <v>19</v>
      </c>
      <c r="D9748" s="75">
        <v>13.71</v>
      </c>
      <c r="E9748" s="75">
        <v>13.71</v>
      </c>
      <c r="F9748" s="73" t="s">
        <v>17</v>
      </c>
    </row>
    <row r="9749" spans="1:6" ht="25.5" x14ac:dyDescent="0.25">
      <c r="A9749" s="73">
        <v>95706</v>
      </c>
      <c r="B9749" s="74" t="s">
        <v>8958</v>
      </c>
      <c r="C9749" s="73" t="s">
        <v>19</v>
      </c>
      <c r="D9749" s="75">
        <v>63.95</v>
      </c>
      <c r="E9749" s="75">
        <v>63.95</v>
      </c>
      <c r="F9749" s="73" t="s">
        <v>17</v>
      </c>
    </row>
    <row r="9750" spans="1:6" ht="25.5" x14ac:dyDescent="0.25">
      <c r="A9750" s="73">
        <v>95707</v>
      </c>
      <c r="B9750" s="74" t="s">
        <v>8959</v>
      </c>
      <c r="C9750" s="73" t="s">
        <v>19</v>
      </c>
      <c r="D9750" s="75">
        <v>4.63</v>
      </c>
      <c r="E9750" s="75">
        <v>4.63</v>
      </c>
      <c r="F9750" s="73" t="s">
        <v>17</v>
      </c>
    </row>
    <row r="9751" spans="1:6" ht="51" x14ac:dyDescent="0.25">
      <c r="A9751" s="73">
        <v>95716</v>
      </c>
      <c r="B9751" s="74" t="s">
        <v>8960</v>
      </c>
      <c r="C9751" s="73" t="s">
        <v>19</v>
      </c>
      <c r="D9751" s="75">
        <v>61.45</v>
      </c>
      <c r="E9751" s="75">
        <v>61.45</v>
      </c>
      <c r="F9751" s="73" t="s">
        <v>17</v>
      </c>
    </row>
    <row r="9752" spans="1:6" ht="38.25" x14ac:dyDescent="0.25">
      <c r="A9752" s="73">
        <v>95717</v>
      </c>
      <c r="B9752" s="74" t="s">
        <v>8961</v>
      </c>
      <c r="C9752" s="73" t="s">
        <v>19</v>
      </c>
      <c r="D9752" s="75">
        <v>16.239999999999998</v>
      </c>
      <c r="E9752" s="75">
        <v>16.239999999999998</v>
      </c>
      <c r="F9752" s="73" t="s">
        <v>17</v>
      </c>
    </row>
    <row r="9753" spans="1:6" ht="51" x14ac:dyDescent="0.25">
      <c r="A9753" s="73">
        <v>95718</v>
      </c>
      <c r="B9753" s="74" t="s">
        <v>8962</v>
      </c>
      <c r="C9753" s="73" t="s">
        <v>19</v>
      </c>
      <c r="D9753" s="75">
        <v>76.81</v>
      </c>
      <c r="E9753" s="75">
        <v>76.81</v>
      </c>
      <c r="F9753" s="73" t="s">
        <v>17</v>
      </c>
    </row>
    <row r="9754" spans="1:6" ht="51" x14ac:dyDescent="0.25">
      <c r="A9754" s="73">
        <v>95719</v>
      </c>
      <c r="B9754" s="74" t="s">
        <v>8963</v>
      </c>
      <c r="C9754" s="73" t="s">
        <v>19</v>
      </c>
      <c r="D9754" s="75">
        <v>87.47</v>
      </c>
      <c r="E9754" s="75">
        <v>87.47</v>
      </c>
      <c r="F9754" s="73" t="s">
        <v>17</v>
      </c>
    </row>
    <row r="9755" spans="1:6" ht="25.5" x14ac:dyDescent="0.25">
      <c r="A9755" s="73">
        <v>95869</v>
      </c>
      <c r="B9755" s="74" t="s">
        <v>8964</v>
      </c>
      <c r="C9755" s="73" t="s">
        <v>19</v>
      </c>
      <c r="D9755" s="75">
        <v>3.97</v>
      </c>
      <c r="E9755" s="75">
        <v>3.97</v>
      </c>
      <c r="F9755" s="73" t="s">
        <v>17</v>
      </c>
    </row>
    <row r="9756" spans="1:6" ht="25.5" x14ac:dyDescent="0.25">
      <c r="A9756" s="73">
        <v>95870</v>
      </c>
      <c r="B9756" s="74" t="s">
        <v>8965</v>
      </c>
      <c r="C9756" s="73" t="s">
        <v>19</v>
      </c>
      <c r="D9756" s="75">
        <v>10.07</v>
      </c>
      <c r="E9756" s="75">
        <v>10.07</v>
      </c>
      <c r="F9756" s="73" t="s">
        <v>17</v>
      </c>
    </row>
    <row r="9757" spans="1:6" ht="25.5" x14ac:dyDescent="0.25">
      <c r="A9757" s="73">
        <v>95871</v>
      </c>
      <c r="B9757" s="74" t="s">
        <v>8966</v>
      </c>
      <c r="C9757" s="73" t="s">
        <v>19</v>
      </c>
      <c r="D9757" s="75">
        <v>265.62</v>
      </c>
      <c r="E9757" s="75">
        <v>265.62</v>
      </c>
      <c r="F9757" s="73" t="s">
        <v>17</v>
      </c>
    </row>
    <row r="9758" spans="1:6" ht="25.5" x14ac:dyDescent="0.25">
      <c r="A9758" s="73">
        <v>95874</v>
      </c>
      <c r="B9758" s="74" t="s">
        <v>8967</v>
      </c>
      <c r="C9758" s="73" t="s">
        <v>19</v>
      </c>
      <c r="D9758" s="75">
        <v>11.28</v>
      </c>
      <c r="E9758" s="75">
        <v>11.28</v>
      </c>
      <c r="F9758" s="73" t="s">
        <v>17</v>
      </c>
    </row>
    <row r="9759" spans="1:6" ht="25.5" x14ac:dyDescent="0.25">
      <c r="A9759" s="73">
        <v>96008</v>
      </c>
      <c r="B9759" s="74" t="s">
        <v>8968</v>
      </c>
      <c r="C9759" s="73" t="s">
        <v>19</v>
      </c>
      <c r="D9759" s="75">
        <v>25.27</v>
      </c>
      <c r="E9759" s="75">
        <v>25.27</v>
      </c>
      <c r="F9759" s="73" t="s">
        <v>17</v>
      </c>
    </row>
    <row r="9760" spans="1:6" ht="25.5" x14ac:dyDescent="0.25">
      <c r="A9760" s="73">
        <v>96009</v>
      </c>
      <c r="B9760" s="74" t="s">
        <v>8969</v>
      </c>
      <c r="C9760" s="73" t="s">
        <v>19</v>
      </c>
      <c r="D9760" s="75">
        <v>6.77</v>
      </c>
      <c r="E9760" s="75">
        <v>6.77</v>
      </c>
      <c r="F9760" s="73" t="s">
        <v>17</v>
      </c>
    </row>
    <row r="9761" spans="1:6" ht="25.5" x14ac:dyDescent="0.25">
      <c r="A9761" s="73">
        <v>96011</v>
      </c>
      <c r="B9761" s="74" t="s">
        <v>8970</v>
      </c>
      <c r="C9761" s="73" t="s">
        <v>19</v>
      </c>
      <c r="D9761" s="75">
        <v>27.64</v>
      </c>
      <c r="E9761" s="75">
        <v>27.64</v>
      </c>
      <c r="F9761" s="73" t="s">
        <v>17</v>
      </c>
    </row>
    <row r="9762" spans="1:6" ht="25.5" x14ac:dyDescent="0.25">
      <c r="A9762" s="73">
        <v>96012</v>
      </c>
      <c r="B9762" s="74" t="s">
        <v>8971</v>
      </c>
      <c r="C9762" s="73" t="s">
        <v>19</v>
      </c>
      <c r="D9762" s="75">
        <v>94.05</v>
      </c>
      <c r="E9762" s="75">
        <v>94.05</v>
      </c>
      <c r="F9762" s="73" t="s">
        <v>17</v>
      </c>
    </row>
    <row r="9763" spans="1:6" ht="25.5" x14ac:dyDescent="0.25">
      <c r="A9763" s="73">
        <v>96015</v>
      </c>
      <c r="B9763" s="74" t="s">
        <v>8972</v>
      </c>
      <c r="C9763" s="73" t="s">
        <v>19</v>
      </c>
      <c r="D9763" s="75">
        <v>25.07</v>
      </c>
      <c r="E9763" s="75">
        <v>25.07</v>
      </c>
      <c r="F9763" s="73" t="s">
        <v>17</v>
      </c>
    </row>
    <row r="9764" spans="1:6" ht="25.5" x14ac:dyDescent="0.25">
      <c r="A9764" s="73">
        <v>96016</v>
      </c>
      <c r="B9764" s="74" t="s">
        <v>8973</v>
      </c>
      <c r="C9764" s="73" t="s">
        <v>19</v>
      </c>
      <c r="D9764" s="75">
        <v>6.72</v>
      </c>
      <c r="E9764" s="75">
        <v>6.72</v>
      </c>
      <c r="F9764" s="73" t="s">
        <v>17</v>
      </c>
    </row>
    <row r="9765" spans="1:6" ht="25.5" x14ac:dyDescent="0.25">
      <c r="A9765" s="73">
        <v>96018</v>
      </c>
      <c r="B9765" s="74" t="s">
        <v>8974</v>
      </c>
      <c r="C9765" s="73" t="s">
        <v>19</v>
      </c>
      <c r="D9765" s="75">
        <v>27.42</v>
      </c>
      <c r="E9765" s="75">
        <v>27.42</v>
      </c>
      <c r="F9765" s="73" t="s">
        <v>17</v>
      </c>
    </row>
    <row r="9766" spans="1:6" ht="25.5" x14ac:dyDescent="0.25">
      <c r="A9766" s="73">
        <v>96019</v>
      </c>
      <c r="B9766" s="74" t="s">
        <v>8975</v>
      </c>
      <c r="C9766" s="73" t="s">
        <v>19</v>
      </c>
      <c r="D9766" s="75">
        <v>94.05</v>
      </c>
      <c r="E9766" s="75">
        <v>94.05</v>
      </c>
      <c r="F9766" s="73" t="s">
        <v>17</v>
      </c>
    </row>
    <row r="9767" spans="1:6" ht="25.5" x14ac:dyDescent="0.25">
      <c r="A9767" s="73">
        <v>96023</v>
      </c>
      <c r="B9767" s="74" t="s">
        <v>8976</v>
      </c>
      <c r="C9767" s="73" t="s">
        <v>19</v>
      </c>
      <c r="D9767" s="75">
        <v>19.260000000000002</v>
      </c>
      <c r="E9767" s="75">
        <v>19.260000000000002</v>
      </c>
      <c r="F9767" s="73" t="s">
        <v>17</v>
      </c>
    </row>
    <row r="9768" spans="1:6" ht="25.5" x14ac:dyDescent="0.25">
      <c r="A9768" s="73">
        <v>96024</v>
      </c>
      <c r="B9768" s="74" t="s">
        <v>8977</v>
      </c>
      <c r="C9768" s="73" t="s">
        <v>19</v>
      </c>
      <c r="D9768" s="75">
        <v>5.16</v>
      </c>
      <c r="E9768" s="75">
        <v>5.16</v>
      </c>
      <c r="F9768" s="73" t="s">
        <v>17</v>
      </c>
    </row>
    <row r="9769" spans="1:6" ht="25.5" x14ac:dyDescent="0.25">
      <c r="A9769" s="73">
        <v>96026</v>
      </c>
      <c r="B9769" s="74" t="s">
        <v>8978</v>
      </c>
      <c r="C9769" s="73" t="s">
        <v>19</v>
      </c>
      <c r="D9769" s="75">
        <v>21.07</v>
      </c>
      <c r="E9769" s="75">
        <v>21.07</v>
      </c>
      <c r="F9769" s="73" t="s">
        <v>17</v>
      </c>
    </row>
    <row r="9770" spans="1:6" ht="25.5" x14ac:dyDescent="0.25">
      <c r="A9770" s="73">
        <v>96027</v>
      </c>
      <c r="B9770" s="74" t="s">
        <v>8979</v>
      </c>
      <c r="C9770" s="73" t="s">
        <v>19</v>
      </c>
      <c r="D9770" s="75">
        <v>65.53</v>
      </c>
      <c r="E9770" s="75">
        <v>65.53</v>
      </c>
      <c r="F9770" s="73" t="s">
        <v>17</v>
      </c>
    </row>
    <row r="9771" spans="1:6" ht="38.25" x14ac:dyDescent="0.25">
      <c r="A9771" s="73">
        <v>96030</v>
      </c>
      <c r="B9771" s="74" t="s">
        <v>8980</v>
      </c>
      <c r="C9771" s="73" t="s">
        <v>19</v>
      </c>
      <c r="D9771" s="75">
        <v>37.299999999999997</v>
      </c>
      <c r="E9771" s="75">
        <v>37.299999999999997</v>
      </c>
      <c r="F9771" s="73" t="s">
        <v>17</v>
      </c>
    </row>
    <row r="9772" spans="1:6" ht="38.25" x14ac:dyDescent="0.25">
      <c r="A9772" s="73">
        <v>96031</v>
      </c>
      <c r="B9772" s="74" t="s">
        <v>8981</v>
      </c>
      <c r="C9772" s="73" t="s">
        <v>19</v>
      </c>
      <c r="D9772" s="75">
        <v>12.83</v>
      </c>
      <c r="E9772" s="75">
        <v>12.83</v>
      </c>
      <c r="F9772" s="73" t="s">
        <v>17</v>
      </c>
    </row>
    <row r="9773" spans="1:6" ht="38.25" x14ac:dyDescent="0.25">
      <c r="A9773" s="73">
        <v>96032</v>
      </c>
      <c r="B9773" s="74" t="s">
        <v>8982</v>
      </c>
      <c r="C9773" s="73" t="s">
        <v>19</v>
      </c>
      <c r="D9773" s="75">
        <v>5.15</v>
      </c>
      <c r="E9773" s="75">
        <v>5.15</v>
      </c>
      <c r="F9773" s="73" t="s">
        <v>17</v>
      </c>
    </row>
    <row r="9774" spans="1:6" ht="38.25" x14ac:dyDescent="0.25">
      <c r="A9774" s="73">
        <v>96033</v>
      </c>
      <c r="B9774" s="74" t="s">
        <v>8983</v>
      </c>
      <c r="C9774" s="73" t="s">
        <v>19</v>
      </c>
      <c r="D9774" s="75">
        <v>59.32</v>
      </c>
      <c r="E9774" s="75">
        <v>59.32</v>
      </c>
      <c r="F9774" s="73" t="s">
        <v>17</v>
      </c>
    </row>
    <row r="9775" spans="1:6" ht="38.25" x14ac:dyDescent="0.25">
      <c r="A9775" s="73">
        <v>96034</v>
      </c>
      <c r="B9775" s="74" t="s">
        <v>8984</v>
      </c>
      <c r="C9775" s="73" t="s">
        <v>19</v>
      </c>
      <c r="D9775" s="75">
        <v>137.93</v>
      </c>
      <c r="E9775" s="75">
        <v>137.93</v>
      </c>
      <c r="F9775" s="73" t="s">
        <v>17</v>
      </c>
    </row>
    <row r="9776" spans="1:6" ht="25.5" x14ac:dyDescent="0.25">
      <c r="A9776" s="73">
        <v>96053</v>
      </c>
      <c r="B9776" s="74" t="s">
        <v>8985</v>
      </c>
      <c r="C9776" s="73" t="s">
        <v>19</v>
      </c>
      <c r="D9776" s="75">
        <v>19.46</v>
      </c>
      <c r="E9776" s="75">
        <v>19.46</v>
      </c>
      <c r="F9776" s="73" t="s">
        <v>17</v>
      </c>
    </row>
    <row r="9777" spans="1:6" ht="25.5" x14ac:dyDescent="0.25">
      <c r="A9777" s="73">
        <v>96054</v>
      </c>
      <c r="B9777" s="74" t="s">
        <v>8986</v>
      </c>
      <c r="C9777" s="73" t="s">
        <v>19</v>
      </c>
      <c r="D9777" s="75">
        <v>27.7</v>
      </c>
      <c r="E9777" s="75">
        <v>27.7</v>
      </c>
      <c r="F9777" s="73" t="s">
        <v>17</v>
      </c>
    </row>
    <row r="9778" spans="1:6" ht="25.5" x14ac:dyDescent="0.25">
      <c r="A9778" s="73">
        <v>96055</v>
      </c>
      <c r="B9778" s="74" t="s">
        <v>8987</v>
      </c>
      <c r="C9778" s="73" t="s">
        <v>19</v>
      </c>
      <c r="D9778" s="75">
        <v>5.21</v>
      </c>
      <c r="E9778" s="75">
        <v>5.21</v>
      </c>
      <c r="F9778" s="73" t="s">
        <v>17</v>
      </c>
    </row>
    <row r="9779" spans="1:6" ht="25.5" x14ac:dyDescent="0.25">
      <c r="A9779" s="73">
        <v>96056</v>
      </c>
      <c r="B9779" s="74" t="s">
        <v>8988</v>
      </c>
      <c r="C9779" s="73" t="s">
        <v>19</v>
      </c>
      <c r="D9779" s="75">
        <v>21.29</v>
      </c>
      <c r="E9779" s="75">
        <v>21.29</v>
      </c>
      <c r="F9779" s="73" t="s">
        <v>17</v>
      </c>
    </row>
    <row r="9780" spans="1:6" ht="25.5" x14ac:dyDescent="0.25">
      <c r="A9780" s="73">
        <v>96057</v>
      </c>
      <c r="B9780" s="74" t="s">
        <v>8989</v>
      </c>
      <c r="C9780" s="73" t="s">
        <v>19</v>
      </c>
      <c r="D9780" s="75">
        <v>65.53</v>
      </c>
      <c r="E9780" s="75">
        <v>65.53</v>
      </c>
      <c r="F9780" s="73" t="s">
        <v>17</v>
      </c>
    </row>
    <row r="9781" spans="1:6" ht="25.5" x14ac:dyDescent="0.25">
      <c r="A9781" s="73">
        <v>96060</v>
      </c>
      <c r="B9781" s="74" t="s">
        <v>8990</v>
      </c>
      <c r="C9781" s="73" t="s">
        <v>19</v>
      </c>
      <c r="D9781" s="75">
        <v>5.72</v>
      </c>
      <c r="E9781" s="75">
        <v>5.72</v>
      </c>
      <c r="F9781" s="73" t="s">
        <v>17</v>
      </c>
    </row>
    <row r="9782" spans="1:6" ht="25.5" x14ac:dyDescent="0.25">
      <c r="A9782" s="73">
        <v>96061</v>
      </c>
      <c r="B9782" s="74" t="s">
        <v>8991</v>
      </c>
      <c r="C9782" s="73" t="s">
        <v>19</v>
      </c>
      <c r="D9782" s="75">
        <v>34.630000000000003</v>
      </c>
      <c r="E9782" s="75">
        <v>34.630000000000003</v>
      </c>
      <c r="F9782" s="73" t="s">
        <v>17</v>
      </c>
    </row>
    <row r="9783" spans="1:6" ht="38.25" x14ac:dyDescent="0.25">
      <c r="A9783" s="73">
        <v>96062</v>
      </c>
      <c r="B9783" s="74" t="s">
        <v>8992</v>
      </c>
      <c r="C9783" s="73" t="s">
        <v>19</v>
      </c>
      <c r="D9783" s="75">
        <v>38.76</v>
      </c>
      <c r="E9783" s="75">
        <v>38.76</v>
      </c>
      <c r="F9783" s="73" t="s">
        <v>17</v>
      </c>
    </row>
    <row r="9784" spans="1:6" ht="25.5" x14ac:dyDescent="0.25">
      <c r="A9784" s="73">
        <v>96241</v>
      </c>
      <c r="B9784" s="74" t="s">
        <v>8993</v>
      </c>
      <c r="C9784" s="73" t="s">
        <v>19</v>
      </c>
      <c r="D9784" s="75">
        <v>25.5</v>
      </c>
      <c r="E9784" s="75">
        <v>25.5</v>
      </c>
      <c r="F9784" s="73" t="s">
        <v>17</v>
      </c>
    </row>
    <row r="9785" spans="1:6" ht="25.5" x14ac:dyDescent="0.25">
      <c r="A9785" s="73">
        <v>96242</v>
      </c>
      <c r="B9785" s="74" t="s">
        <v>8994</v>
      </c>
      <c r="C9785" s="73" t="s">
        <v>19</v>
      </c>
      <c r="D9785" s="75">
        <v>6.73</v>
      </c>
      <c r="E9785" s="75">
        <v>6.73</v>
      </c>
      <c r="F9785" s="73" t="s">
        <v>17</v>
      </c>
    </row>
    <row r="9786" spans="1:6" ht="25.5" x14ac:dyDescent="0.25">
      <c r="A9786" s="73">
        <v>96243</v>
      </c>
      <c r="B9786" s="74" t="s">
        <v>8995</v>
      </c>
      <c r="C9786" s="73" t="s">
        <v>19</v>
      </c>
      <c r="D9786" s="75">
        <v>31.87</v>
      </c>
      <c r="E9786" s="75">
        <v>31.87</v>
      </c>
      <c r="F9786" s="73" t="s">
        <v>17</v>
      </c>
    </row>
    <row r="9787" spans="1:6" ht="25.5" x14ac:dyDescent="0.25">
      <c r="A9787" s="73">
        <v>96244</v>
      </c>
      <c r="B9787" s="74" t="s">
        <v>8996</v>
      </c>
      <c r="C9787" s="73" t="s">
        <v>19</v>
      </c>
      <c r="D9787" s="75">
        <v>16.93</v>
      </c>
      <c r="E9787" s="75">
        <v>16.93</v>
      </c>
      <c r="F9787" s="73" t="s">
        <v>17</v>
      </c>
    </row>
    <row r="9788" spans="1:6" ht="25.5" x14ac:dyDescent="0.25">
      <c r="A9788" s="73">
        <v>96301</v>
      </c>
      <c r="B9788" s="74" t="s">
        <v>8997</v>
      </c>
      <c r="C9788" s="73" t="s">
        <v>19</v>
      </c>
      <c r="D9788" s="75">
        <v>47.78</v>
      </c>
      <c r="E9788" s="75">
        <v>47.78</v>
      </c>
      <c r="F9788" s="73" t="s">
        <v>17</v>
      </c>
    </row>
    <row r="9789" spans="1:6" ht="38.25" x14ac:dyDescent="0.25">
      <c r="A9789" s="73">
        <v>96457</v>
      </c>
      <c r="B9789" s="74" t="s">
        <v>8998</v>
      </c>
      <c r="C9789" s="73" t="s">
        <v>19</v>
      </c>
      <c r="D9789" s="75">
        <v>62.09</v>
      </c>
      <c r="E9789" s="75">
        <v>62.09</v>
      </c>
      <c r="F9789" s="73" t="s">
        <v>17</v>
      </c>
    </row>
    <row r="9790" spans="1:6" ht="38.25" x14ac:dyDescent="0.25">
      <c r="A9790" s="73">
        <v>96458</v>
      </c>
      <c r="B9790" s="74" t="s">
        <v>8999</v>
      </c>
      <c r="C9790" s="73" t="s">
        <v>19</v>
      </c>
      <c r="D9790" s="75">
        <v>63.01</v>
      </c>
      <c r="E9790" s="75">
        <v>63.01</v>
      </c>
      <c r="F9790" s="73" t="s">
        <v>17</v>
      </c>
    </row>
    <row r="9791" spans="1:6" ht="38.25" x14ac:dyDescent="0.25">
      <c r="A9791" s="73">
        <v>96459</v>
      </c>
      <c r="B9791" s="74" t="s">
        <v>9000</v>
      </c>
      <c r="C9791" s="73" t="s">
        <v>19</v>
      </c>
      <c r="D9791" s="75">
        <v>13.5</v>
      </c>
      <c r="E9791" s="75">
        <v>13.5</v>
      </c>
      <c r="F9791" s="73" t="s">
        <v>17</v>
      </c>
    </row>
    <row r="9792" spans="1:6" ht="38.25" x14ac:dyDescent="0.25">
      <c r="A9792" s="73">
        <v>96460</v>
      </c>
      <c r="B9792" s="74" t="s">
        <v>9001</v>
      </c>
      <c r="C9792" s="73" t="s">
        <v>19</v>
      </c>
      <c r="D9792" s="75">
        <v>50.35</v>
      </c>
      <c r="E9792" s="75">
        <v>50.35</v>
      </c>
      <c r="F9792" s="73" t="s">
        <v>17</v>
      </c>
    </row>
    <row r="9793" spans="1:6" ht="38.25" x14ac:dyDescent="0.25">
      <c r="A9793" s="73">
        <v>98760</v>
      </c>
      <c r="B9793" s="74" t="s">
        <v>31634</v>
      </c>
      <c r="C9793" s="73" t="s">
        <v>19</v>
      </c>
      <c r="D9793" s="75">
        <v>0.06</v>
      </c>
      <c r="E9793" s="75">
        <v>0.06</v>
      </c>
      <c r="F9793" s="73" t="s">
        <v>17</v>
      </c>
    </row>
    <row r="9794" spans="1:6" ht="38.25" x14ac:dyDescent="0.25">
      <c r="A9794" s="73">
        <v>98761</v>
      </c>
      <c r="B9794" s="74" t="s">
        <v>31635</v>
      </c>
      <c r="C9794" s="73" t="s">
        <v>19</v>
      </c>
      <c r="D9794" s="75">
        <v>0.01</v>
      </c>
      <c r="E9794" s="75">
        <v>0.01</v>
      </c>
      <c r="F9794" s="73" t="s">
        <v>17</v>
      </c>
    </row>
    <row r="9795" spans="1:6" ht="38.25" x14ac:dyDescent="0.25">
      <c r="A9795" s="73">
        <v>98762</v>
      </c>
      <c r="B9795" s="74" t="s">
        <v>31636</v>
      </c>
      <c r="C9795" s="73" t="s">
        <v>19</v>
      </c>
      <c r="D9795" s="75">
        <v>0.08</v>
      </c>
      <c r="E9795" s="75">
        <v>0.08</v>
      </c>
      <c r="F9795" s="73" t="s">
        <v>17</v>
      </c>
    </row>
    <row r="9796" spans="1:6" ht="38.25" x14ac:dyDescent="0.25">
      <c r="A9796" s="73">
        <v>98763</v>
      </c>
      <c r="B9796" s="74" t="s">
        <v>31637</v>
      </c>
      <c r="C9796" s="73" t="s">
        <v>19</v>
      </c>
      <c r="D9796" s="75">
        <v>6.72</v>
      </c>
      <c r="E9796" s="75">
        <v>6.72</v>
      </c>
      <c r="F9796" s="73" t="s">
        <v>17</v>
      </c>
    </row>
    <row r="9797" spans="1:6" ht="38.25" x14ac:dyDescent="0.25">
      <c r="A9797" s="73">
        <v>99829</v>
      </c>
      <c r="B9797" s="74" t="s">
        <v>9002</v>
      </c>
      <c r="C9797" s="73" t="s">
        <v>19</v>
      </c>
      <c r="D9797" s="75">
        <v>0.21</v>
      </c>
      <c r="E9797" s="75">
        <v>0.21</v>
      </c>
      <c r="F9797" s="73" t="s">
        <v>17</v>
      </c>
    </row>
    <row r="9798" spans="1:6" ht="38.25" x14ac:dyDescent="0.25">
      <c r="A9798" s="73">
        <v>99830</v>
      </c>
      <c r="B9798" s="74" t="s">
        <v>9003</v>
      </c>
      <c r="C9798" s="73" t="s">
        <v>19</v>
      </c>
      <c r="D9798" s="75">
        <v>0.04</v>
      </c>
      <c r="E9798" s="75">
        <v>0.04</v>
      </c>
      <c r="F9798" s="73" t="s">
        <v>17</v>
      </c>
    </row>
    <row r="9799" spans="1:6" ht="38.25" x14ac:dyDescent="0.25">
      <c r="A9799" s="73">
        <v>99831</v>
      </c>
      <c r="B9799" s="74" t="s">
        <v>9004</v>
      </c>
      <c r="C9799" s="73" t="s">
        <v>19</v>
      </c>
      <c r="D9799" s="75">
        <v>0.14000000000000001</v>
      </c>
      <c r="E9799" s="75">
        <v>0.14000000000000001</v>
      </c>
      <c r="F9799" s="73" t="s">
        <v>17</v>
      </c>
    </row>
    <row r="9800" spans="1:6" ht="38.25" x14ac:dyDescent="0.25">
      <c r="A9800" s="73">
        <v>99832</v>
      </c>
      <c r="B9800" s="74" t="s">
        <v>9005</v>
      </c>
      <c r="C9800" s="73" t="s">
        <v>19</v>
      </c>
      <c r="D9800" s="75">
        <v>4.99</v>
      </c>
      <c r="E9800" s="75">
        <v>4.99</v>
      </c>
      <c r="F9800" s="73" t="s">
        <v>17</v>
      </c>
    </row>
    <row r="9801" spans="1:6" ht="25.5" x14ac:dyDescent="0.25">
      <c r="A9801" s="73">
        <v>100288</v>
      </c>
      <c r="B9801" s="74" t="s">
        <v>9006</v>
      </c>
      <c r="C9801" s="73" t="s">
        <v>19</v>
      </c>
      <c r="D9801" s="75">
        <v>0.09</v>
      </c>
      <c r="E9801" s="75">
        <v>0.08</v>
      </c>
      <c r="F9801" s="73" t="s">
        <v>17</v>
      </c>
    </row>
    <row r="9802" spans="1:6" x14ac:dyDescent="0.25">
      <c r="A9802" s="73">
        <v>100289</v>
      </c>
      <c r="B9802" s="74" t="s">
        <v>9007</v>
      </c>
      <c r="C9802" s="73" t="s">
        <v>19</v>
      </c>
      <c r="D9802" s="75">
        <v>25.85</v>
      </c>
      <c r="E9802" s="75">
        <v>23.8</v>
      </c>
      <c r="F9802" s="73" t="s">
        <v>17</v>
      </c>
    </row>
    <row r="9803" spans="1:6" ht="25.5" x14ac:dyDescent="0.25">
      <c r="A9803" s="73">
        <v>100291</v>
      </c>
      <c r="B9803" s="74" t="s">
        <v>9008</v>
      </c>
      <c r="C9803" s="73" t="s">
        <v>19</v>
      </c>
      <c r="D9803" s="75">
        <v>0.26</v>
      </c>
      <c r="E9803" s="75">
        <v>0.24</v>
      </c>
      <c r="F9803" s="73" t="s">
        <v>17</v>
      </c>
    </row>
    <row r="9804" spans="1:6" ht="25.5" x14ac:dyDescent="0.25">
      <c r="A9804" s="73">
        <v>100293</v>
      </c>
      <c r="B9804" s="74" t="s">
        <v>9009</v>
      </c>
      <c r="C9804" s="73" t="s">
        <v>19</v>
      </c>
      <c r="D9804" s="75">
        <v>0.23</v>
      </c>
      <c r="E9804" s="75">
        <v>0.21</v>
      </c>
      <c r="F9804" s="73" t="s">
        <v>17</v>
      </c>
    </row>
    <row r="9805" spans="1:6" ht="25.5" x14ac:dyDescent="0.25">
      <c r="A9805" s="73">
        <v>100295</v>
      </c>
      <c r="B9805" s="74" t="s">
        <v>9010</v>
      </c>
      <c r="C9805" s="73" t="s">
        <v>19</v>
      </c>
      <c r="D9805" s="75">
        <v>0.57999999999999996</v>
      </c>
      <c r="E9805" s="75">
        <v>0.52</v>
      </c>
      <c r="F9805" s="73" t="s">
        <v>17</v>
      </c>
    </row>
    <row r="9806" spans="1:6" ht="25.5" x14ac:dyDescent="0.25">
      <c r="A9806" s="73">
        <v>100298</v>
      </c>
      <c r="B9806" s="74" t="s">
        <v>9011</v>
      </c>
      <c r="C9806" s="73" t="s">
        <v>19</v>
      </c>
      <c r="D9806" s="75">
        <v>0.72</v>
      </c>
      <c r="E9806" s="75">
        <v>0.64</v>
      </c>
      <c r="F9806" s="73" t="s">
        <v>17</v>
      </c>
    </row>
    <row r="9807" spans="1:6" ht="25.5" x14ac:dyDescent="0.25">
      <c r="A9807" s="73">
        <v>100299</v>
      </c>
      <c r="B9807" s="74" t="s">
        <v>9012</v>
      </c>
      <c r="C9807" s="73" t="s">
        <v>19</v>
      </c>
      <c r="D9807" s="75">
        <v>0.73</v>
      </c>
      <c r="E9807" s="75">
        <v>0.65</v>
      </c>
      <c r="F9807" s="73" t="s">
        <v>17</v>
      </c>
    </row>
    <row r="9808" spans="1:6" x14ac:dyDescent="0.25">
      <c r="A9808" s="73">
        <v>100301</v>
      </c>
      <c r="B9808" s="74" t="s">
        <v>9013</v>
      </c>
      <c r="C9808" s="73" t="s">
        <v>19</v>
      </c>
      <c r="D9808" s="75">
        <v>26.88</v>
      </c>
      <c r="E9808" s="75">
        <v>24.93</v>
      </c>
      <c r="F9808" s="73" t="s">
        <v>17</v>
      </c>
    </row>
    <row r="9809" spans="1:6" x14ac:dyDescent="0.25">
      <c r="A9809" s="73">
        <v>100303</v>
      </c>
      <c r="B9809" s="74" t="s">
        <v>9014</v>
      </c>
      <c r="C9809" s="73" t="s">
        <v>19</v>
      </c>
      <c r="D9809" s="75">
        <v>23.04</v>
      </c>
      <c r="E9809" s="75">
        <v>21.3</v>
      </c>
      <c r="F9809" s="73" t="s">
        <v>17</v>
      </c>
    </row>
    <row r="9810" spans="1:6" x14ac:dyDescent="0.25">
      <c r="A9810" s="73">
        <v>100307</v>
      </c>
      <c r="B9810" s="74" t="s">
        <v>9015</v>
      </c>
      <c r="C9810" s="73" t="s">
        <v>19</v>
      </c>
      <c r="D9810" s="75">
        <v>26.2</v>
      </c>
      <c r="E9810" s="75">
        <v>24.12</v>
      </c>
      <c r="F9810" s="73" t="s">
        <v>17</v>
      </c>
    </row>
    <row r="9811" spans="1:6" x14ac:dyDescent="0.25">
      <c r="A9811" s="73">
        <v>100308</v>
      </c>
      <c r="B9811" s="74" t="s">
        <v>9016</v>
      </c>
      <c r="C9811" s="73" t="s">
        <v>19</v>
      </c>
      <c r="D9811" s="75">
        <v>33.380000000000003</v>
      </c>
      <c r="E9811" s="75">
        <v>30.54</v>
      </c>
      <c r="F9811" s="73" t="s">
        <v>17</v>
      </c>
    </row>
    <row r="9812" spans="1:6" x14ac:dyDescent="0.25">
      <c r="A9812" s="73">
        <v>100309</v>
      </c>
      <c r="B9812" s="74" t="s">
        <v>22</v>
      </c>
      <c r="C9812" s="73" t="s">
        <v>19</v>
      </c>
      <c r="D9812" s="75">
        <v>47.01</v>
      </c>
      <c r="E9812" s="75">
        <v>42.6</v>
      </c>
      <c r="F9812" s="73" t="s">
        <v>17</v>
      </c>
    </row>
    <row r="9813" spans="1:6" x14ac:dyDescent="0.25">
      <c r="A9813" s="73">
        <v>100533</v>
      </c>
      <c r="B9813" s="74" t="s">
        <v>9017</v>
      </c>
      <c r="C9813" s="73" t="s">
        <v>19</v>
      </c>
      <c r="D9813" s="75">
        <v>41.44</v>
      </c>
      <c r="E9813" s="75">
        <v>37.61</v>
      </c>
      <c r="F9813" s="73" t="s">
        <v>17</v>
      </c>
    </row>
    <row r="9814" spans="1:6" ht="25.5" x14ac:dyDescent="0.25">
      <c r="A9814" s="73">
        <v>100535</v>
      </c>
      <c r="B9814" s="74" t="s">
        <v>9018</v>
      </c>
      <c r="C9814" s="73" t="s">
        <v>19</v>
      </c>
      <c r="D9814" s="75">
        <v>0.63</v>
      </c>
      <c r="E9814" s="75">
        <v>0.56999999999999995</v>
      </c>
      <c r="F9814" s="73" t="s">
        <v>17</v>
      </c>
    </row>
    <row r="9815" spans="1:6" ht="25.5" x14ac:dyDescent="0.25">
      <c r="A9815" s="73">
        <v>100637</v>
      </c>
      <c r="B9815" s="74" t="s">
        <v>9019</v>
      </c>
      <c r="C9815" s="73" t="s">
        <v>19</v>
      </c>
      <c r="D9815" s="75">
        <v>201.34</v>
      </c>
      <c r="E9815" s="75">
        <v>201.34</v>
      </c>
      <c r="F9815" s="73" t="s">
        <v>17</v>
      </c>
    </row>
    <row r="9816" spans="1:6" ht="25.5" x14ac:dyDescent="0.25">
      <c r="A9816" s="73">
        <v>100638</v>
      </c>
      <c r="B9816" s="74" t="s">
        <v>9020</v>
      </c>
      <c r="C9816" s="73" t="s">
        <v>19</v>
      </c>
      <c r="D9816" s="75">
        <v>61.89</v>
      </c>
      <c r="E9816" s="75">
        <v>61.89</v>
      </c>
      <c r="F9816" s="73" t="s">
        <v>17</v>
      </c>
    </row>
    <row r="9817" spans="1:6" ht="25.5" x14ac:dyDescent="0.25">
      <c r="A9817" s="73">
        <v>100639</v>
      </c>
      <c r="B9817" s="74" t="s">
        <v>9021</v>
      </c>
      <c r="C9817" s="73" t="s">
        <v>19</v>
      </c>
      <c r="D9817" s="75">
        <v>251.87</v>
      </c>
      <c r="E9817" s="75">
        <v>251.87</v>
      </c>
      <c r="F9817" s="73" t="s">
        <v>17</v>
      </c>
    </row>
    <row r="9818" spans="1:6" ht="25.5" x14ac:dyDescent="0.25">
      <c r="A9818" s="73">
        <v>100640</v>
      </c>
      <c r="B9818" s="74" t="s">
        <v>9022</v>
      </c>
      <c r="C9818" s="73" t="s">
        <v>19</v>
      </c>
      <c r="D9818" s="75">
        <v>4190.3999999999996</v>
      </c>
      <c r="E9818" s="75">
        <v>4190.3999999999996</v>
      </c>
      <c r="F9818" s="73" t="s">
        <v>17</v>
      </c>
    </row>
    <row r="9819" spans="1:6" ht="25.5" x14ac:dyDescent="0.25">
      <c r="A9819" s="73">
        <v>100643</v>
      </c>
      <c r="B9819" s="74" t="s">
        <v>9023</v>
      </c>
      <c r="C9819" s="73" t="s">
        <v>19</v>
      </c>
      <c r="D9819" s="75">
        <v>412.54</v>
      </c>
      <c r="E9819" s="75">
        <v>412.54</v>
      </c>
      <c r="F9819" s="73" t="s">
        <v>17</v>
      </c>
    </row>
    <row r="9820" spans="1:6" ht="25.5" x14ac:dyDescent="0.25">
      <c r="A9820" s="73">
        <v>100644</v>
      </c>
      <c r="B9820" s="74" t="s">
        <v>9024</v>
      </c>
      <c r="C9820" s="73" t="s">
        <v>19</v>
      </c>
      <c r="D9820" s="75">
        <v>145.41999999999999</v>
      </c>
      <c r="E9820" s="75">
        <v>145.41999999999999</v>
      </c>
      <c r="F9820" s="73" t="s">
        <v>17</v>
      </c>
    </row>
    <row r="9821" spans="1:6" ht="25.5" x14ac:dyDescent="0.25">
      <c r="A9821" s="73">
        <v>100645</v>
      </c>
      <c r="B9821" s="74" t="s">
        <v>9025</v>
      </c>
      <c r="C9821" s="73" t="s">
        <v>19</v>
      </c>
      <c r="D9821" s="75">
        <v>663.17</v>
      </c>
      <c r="E9821" s="75">
        <v>663.17</v>
      </c>
      <c r="F9821" s="73" t="s">
        <v>17</v>
      </c>
    </row>
    <row r="9822" spans="1:6" ht="25.5" x14ac:dyDescent="0.25">
      <c r="A9822" s="73">
        <v>100646</v>
      </c>
      <c r="B9822" s="74" t="s">
        <v>9026</v>
      </c>
      <c r="C9822" s="73" t="s">
        <v>19</v>
      </c>
      <c r="D9822" s="75">
        <v>5238</v>
      </c>
      <c r="E9822" s="75">
        <v>5238</v>
      </c>
      <c r="F9822" s="73" t="s">
        <v>17</v>
      </c>
    </row>
    <row r="9823" spans="1:6" ht="25.5" x14ac:dyDescent="0.25">
      <c r="A9823" s="73">
        <v>102270</v>
      </c>
      <c r="B9823" s="74" t="s">
        <v>9027</v>
      </c>
      <c r="C9823" s="73" t="s">
        <v>19</v>
      </c>
      <c r="D9823" s="75">
        <v>0.73</v>
      </c>
      <c r="E9823" s="75">
        <v>0.73</v>
      </c>
      <c r="F9823" s="73" t="s">
        <v>17</v>
      </c>
    </row>
    <row r="9824" spans="1:6" ht="25.5" x14ac:dyDescent="0.25">
      <c r="A9824" s="73">
        <v>102271</v>
      </c>
      <c r="B9824" s="74" t="s">
        <v>9028</v>
      </c>
      <c r="C9824" s="73" t="s">
        <v>19</v>
      </c>
      <c r="D9824" s="75">
        <v>0.16</v>
      </c>
      <c r="E9824" s="75">
        <v>0.16</v>
      </c>
      <c r="F9824" s="73" t="s">
        <v>17</v>
      </c>
    </row>
    <row r="9825" spans="1:6" ht="25.5" x14ac:dyDescent="0.25">
      <c r="A9825" s="73">
        <v>102272</v>
      </c>
      <c r="B9825" s="74" t="s">
        <v>9029</v>
      </c>
      <c r="C9825" s="73" t="s">
        <v>19</v>
      </c>
      <c r="D9825" s="75">
        <v>0.91</v>
      </c>
      <c r="E9825" s="75">
        <v>0.91</v>
      </c>
      <c r="F9825" s="73" t="s">
        <v>17</v>
      </c>
    </row>
    <row r="9826" spans="1:6" ht="25.5" x14ac:dyDescent="0.25">
      <c r="A9826" s="73">
        <v>102273</v>
      </c>
      <c r="B9826" s="74" t="s">
        <v>9030</v>
      </c>
      <c r="C9826" s="73" t="s">
        <v>19</v>
      </c>
      <c r="D9826" s="75">
        <v>1.92</v>
      </c>
      <c r="E9826" s="75">
        <v>1.92</v>
      </c>
      <c r="F9826" s="73" t="s">
        <v>17</v>
      </c>
    </row>
    <row r="9827" spans="1:6" ht="25.5" x14ac:dyDescent="0.25">
      <c r="A9827" s="73">
        <v>102809</v>
      </c>
      <c r="B9827" s="74" t="s">
        <v>9031</v>
      </c>
      <c r="C9827" s="73" t="s">
        <v>19</v>
      </c>
      <c r="D9827" s="75">
        <v>17.8</v>
      </c>
      <c r="E9827" s="75">
        <v>17.8</v>
      </c>
      <c r="F9827" s="73" t="s">
        <v>17</v>
      </c>
    </row>
    <row r="9828" spans="1:6" ht="51" x14ac:dyDescent="0.25">
      <c r="A9828" s="73">
        <v>102815</v>
      </c>
      <c r="B9828" s="74" t="s">
        <v>9032</v>
      </c>
      <c r="C9828" s="73" t="s">
        <v>19</v>
      </c>
      <c r="D9828" s="75">
        <v>3.84</v>
      </c>
      <c r="E9828" s="75">
        <v>3.84</v>
      </c>
      <c r="F9828" s="73" t="s">
        <v>17</v>
      </c>
    </row>
    <row r="9829" spans="1:6" ht="38.25" x14ac:dyDescent="0.25">
      <c r="A9829" s="73">
        <v>102826</v>
      </c>
      <c r="B9829" s="74" t="s">
        <v>9033</v>
      </c>
      <c r="C9829" s="73" t="s">
        <v>19</v>
      </c>
      <c r="D9829" s="75">
        <v>7.2</v>
      </c>
      <c r="E9829" s="75">
        <v>7.2</v>
      </c>
      <c r="F9829" s="73" t="s">
        <v>17</v>
      </c>
    </row>
    <row r="9830" spans="1:6" ht="38.25" x14ac:dyDescent="0.25">
      <c r="A9830" s="73">
        <v>102832</v>
      </c>
      <c r="B9830" s="74" t="s">
        <v>31638</v>
      </c>
      <c r="C9830" s="73" t="s">
        <v>19</v>
      </c>
      <c r="D9830" s="75">
        <v>9.6</v>
      </c>
      <c r="E9830" s="75">
        <v>9.6</v>
      </c>
      <c r="F9830" s="73" t="s">
        <v>17</v>
      </c>
    </row>
    <row r="9831" spans="1:6" ht="38.25" x14ac:dyDescent="0.25">
      <c r="A9831" s="73">
        <v>102843</v>
      </c>
      <c r="B9831" s="74" t="s">
        <v>9034</v>
      </c>
      <c r="C9831" s="73" t="s">
        <v>19</v>
      </c>
      <c r="D9831" s="75">
        <v>130.94999999999999</v>
      </c>
      <c r="E9831" s="75">
        <v>130.94999999999999</v>
      </c>
      <c r="F9831" s="73" t="s">
        <v>17</v>
      </c>
    </row>
    <row r="9832" spans="1:6" ht="25.5" x14ac:dyDescent="0.25">
      <c r="A9832" s="73">
        <v>102849</v>
      </c>
      <c r="B9832" s="74" t="s">
        <v>9035</v>
      </c>
      <c r="C9832" s="73" t="s">
        <v>19</v>
      </c>
      <c r="D9832" s="75">
        <v>64.02</v>
      </c>
      <c r="E9832" s="75">
        <v>64.02</v>
      </c>
      <c r="F9832" s="73" t="s">
        <v>17</v>
      </c>
    </row>
    <row r="9833" spans="1:6" ht="38.25" x14ac:dyDescent="0.25">
      <c r="A9833" s="73">
        <v>102855</v>
      </c>
      <c r="B9833" s="74" t="s">
        <v>9036</v>
      </c>
      <c r="C9833" s="73" t="s">
        <v>19</v>
      </c>
      <c r="D9833" s="75">
        <v>64.02</v>
      </c>
      <c r="E9833" s="75">
        <v>64.02</v>
      </c>
      <c r="F9833" s="73" t="s">
        <v>17</v>
      </c>
    </row>
    <row r="9834" spans="1:6" ht="25.5" x14ac:dyDescent="0.25">
      <c r="A9834" s="73">
        <v>102861</v>
      </c>
      <c r="B9834" s="74" t="s">
        <v>9037</v>
      </c>
      <c r="C9834" s="73" t="s">
        <v>19</v>
      </c>
      <c r="D9834" s="75">
        <v>1.41</v>
      </c>
      <c r="E9834" s="75">
        <v>1.41</v>
      </c>
      <c r="F9834" s="73" t="s">
        <v>17</v>
      </c>
    </row>
    <row r="9835" spans="1:6" ht="25.5" x14ac:dyDescent="0.25">
      <c r="A9835" s="73">
        <v>102867</v>
      </c>
      <c r="B9835" s="74" t="s">
        <v>9038</v>
      </c>
      <c r="C9835" s="73" t="s">
        <v>19</v>
      </c>
      <c r="D9835" s="75">
        <v>0.76</v>
      </c>
      <c r="E9835" s="75">
        <v>0.76</v>
      </c>
      <c r="F9835" s="73" t="s">
        <v>17</v>
      </c>
    </row>
    <row r="9836" spans="1:6" ht="38.25" x14ac:dyDescent="0.25">
      <c r="A9836" s="73">
        <v>102870</v>
      </c>
      <c r="B9836" s="74" t="s">
        <v>9039</v>
      </c>
      <c r="C9836" s="73" t="s">
        <v>19</v>
      </c>
      <c r="D9836" s="75">
        <v>332.98</v>
      </c>
      <c r="E9836" s="75">
        <v>332.98</v>
      </c>
      <c r="F9836" s="73" t="s">
        <v>17</v>
      </c>
    </row>
    <row r="9837" spans="1:6" ht="38.25" x14ac:dyDescent="0.25">
      <c r="A9837" s="73">
        <v>102871</v>
      </c>
      <c r="B9837" s="74" t="s">
        <v>9040</v>
      </c>
      <c r="C9837" s="73" t="s">
        <v>19</v>
      </c>
      <c r="D9837" s="75">
        <v>89.96</v>
      </c>
      <c r="E9837" s="75">
        <v>89.96</v>
      </c>
      <c r="F9837" s="73" t="s">
        <v>17</v>
      </c>
    </row>
    <row r="9838" spans="1:6" ht="38.25" x14ac:dyDescent="0.25">
      <c r="A9838" s="73">
        <v>102872</v>
      </c>
      <c r="B9838" s="74" t="s">
        <v>9041</v>
      </c>
      <c r="C9838" s="73" t="s">
        <v>19</v>
      </c>
      <c r="D9838" s="75">
        <v>416.69</v>
      </c>
      <c r="E9838" s="75">
        <v>416.69</v>
      </c>
      <c r="F9838" s="73" t="s">
        <v>17</v>
      </c>
    </row>
    <row r="9839" spans="1:6" ht="38.25" x14ac:dyDescent="0.25">
      <c r="A9839" s="73">
        <v>102873</v>
      </c>
      <c r="B9839" s="74" t="s">
        <v>9042</v>
      </c>
      <c r="C9839" s="73" t="s">
        <v>19</v>
      </c>
      <c r="D9839" s="75">
        <v>116.34</v>
      </c>
      <c r="E9839" s="75">
        <v>116.34</v>
      </c>
      <c r="F9839" s="73" t="s">
        <v>17</v>
      </c>
    </row>
    <row r="9840" spans="1:6" ht="25.5" x14ac:dyDescent="0.25">
      <c r="A9840" s="73">
        <v>102876</v>
      </c>
      <c r="B9840" s="74" t="s">
        <v>9043</v>
      </c>
      <c r="C9840" s="73" t="s">
        <v>19</v>
      </c>
      <c r="D9840" s="75">
        <v>462.74</v>
      </c>
      <c r="E9840" s="75">
        <v>462.74</v>
      </c>
      <c r="F9840" s="73" t="s">
        <v>17</v>
      </c>
    </row>
    <row r="9841" spans="1:6" ht="25.5" x14ac:dyDescent="0.25">
      <c r="A9841" s="73">
        <v>102877</v>
      </c>
      <c r="B9841" s="74" t="s">
        <v>9044</v>
      </c>
      <c r="C9841" s="73" t="s">
        <v>19</v>
      </c>
      <c r="D9841" s="75">
        <v>125.01</v>
      </c>
      <c r="E9841" s="75">
        <v>125.01</v>
      </c>
      <c r="F9841" s="73" t="s">
        <v>17</v>
      </c>
    </row>
    <row r="9842" spans="1:6" ht="25.5" x14ac:dyDescent="0.25">
      <c r="A9842" s="73">
        <v>102878</v>
      </c>
      <c r="B9842" s="74" t="s">
        <v>9045</v>
      </c>
      <c r="C9842" s="73" t="s">
        <v>19</v>
      </c>
      <c r="D9842" s="75">
        <v>579.07000000000005</v>
      </c>
      <c r="E9842" s="75">
        <v>579.07000000000005</v>
      </c>
      <c r="F9842" s="73" t="s">
        <v>17</v>
      </c>
    </row>
    <row r="9843" spans="1:6" ht="38.25" x14ac:dyDescent="0.25">
      <c r="A9843" s="73">
        <v>102879</v>
      </c>
      <c r="B9843" s="74" t="s">
        <v>9046</v>
      </c>
      <c r="C9843" s="73" t="s">
        <v>19</v>
      </c>
      <c r="D9843" s="75">
        <v>174.6</v>
      </c>
      <c r="E9843" s="75">
        <v>174.6</v>
      </c>
      <c r="F9843" s="73" t="s">
        <v>17</v>
      </c>
    </row>
    <row r="9844" spans="1:6" x14ac:dyDescent="0.25">
      <c r="A9844" s="73">
        <v>102885</v>
      </c>
      <c r="B9844" s="74" t="s">
        <v>9047</v>
      </c>
      <c r="C9844" s="73" t="s">
        <v>19</v>
      </c>
      <c r="D9844" s="75">
        <v>1.44</v>
      </c>
      <c r="E9844" s="75">
        <v>1.44</v>
      </c>
      <c r="F9844" s="73" t="s">
        <v>17</v>
      </c>
    </row>
    <row r="9845" spans="1:6" ht="25.5" x14ac:dyDescent="0.25">
      <c r="A9845" s="73">
        <v>102891</v>
      </c>
      <c r="B9845" s="74" t="s">
        <v>31639</v>
      </c>
      <c r="C9845" s="73" t="s">
        <v>19</v>
      </c>
      <c r="D9845" s="75">
        <v>1.44</v>
      </c>
      <c r="E9845" s="75">
        <v>1.44</v>
      </c>
      <c r="F9845" s="73" t="s">
        <v>17</v>
      </c>
    </row>
    <row r="9846" spans="1:6" ht="38.25" x14ac:dyDescent="0.25">
      <c r="A9846" s="73">
        <v>102897</v>
      </c>
      <c r="B9846" s="74" t="s">
        <v>9048</v>
      </c>
      <c r="C9846" s="73" t="s">
        <v>19</v>
      </c>
      <c r="D9846" s="75">
        <v>87.47</v>
      </c>
      <c r="E9846" s="75">
        <v>87.47</v>
      </c>
      <c r="F9846" s="73" t="s">
        <v>17</v>
      </c>
    </row>
    <row r="9847" spans="1:6" ht="25.5" x14ac:dyDescent="0.25">
      <c r="A9847" s="73">
        <v>102903</v>
      </c>
      <c r="B9847" s="74" t="s">
        <v>31640</v>
      </c>
      <c r="C9847" s="73" t="s">
        <v>19</v>
      </c>
      <c r="D9847" s="75">
        <v>11.34</v>
      </c>
      <c r="E9847" s="75">
        <v>11.34</v>
      </c>
      <c r="F9847" s="73" t="s">
        <v>17</v>
      </c>
    </row>
    <row r="9848" spans="1:6" ht="25.5" x14ac:dyDescent="0.25">
      <c r="A9848" s="73">
        <v>102909</v>
      </c>
      <c r="B9848" s="74" t="s">
        <v>9049</v>
      </c>
      <c r="C9848" s="73" t="s">
        <v>19</v>
      </c>
      <c r="D9848" s="75">
        <v>4.6100000000000003</v>
      </c>
      <c r="E9848" s="75">
        <v>4.6100000000000003</v>
      </c>
      <c r="F9848" s="73" t="s">
        <v>17</v>
      </c>
    </row>
    <row r="9849" spans="1:6" ht="25.5" x14ac:dyDescent="0.25">
      <c r="A9849" s="73">
        <v>102915</v>
      </c>
      <c r="B9849" s="74" t="s">
        <v>9050</v>
      </c>
      <c r="C9849" s="73" t="s">
        <v>19</v>
      </c>
      <c r="D9849" s="75">
        <v>0.71</v>
      </c>
      <c r="E9849" s="75">
        <v>0.71</v>
      </c>
      <c r="F9849" s="73" t="s">
        <v>17</v>
      </c>
    </row>
    <row r="9850" spans="1:6" ht="38.25" x14ac:dyDescent="0.25">
      <c r="A9850" s="73">
        <v>102927</v>
      </c>
      <c r="B9850" s="74" t="s">
        <v>9051</v>
      </c>
      <c r="C9850" s="73" t="s">
        <v>19</v>
      </c>
      <c r="D9850" s="75">
        <v>1.06</v>
      </c>
      <c r="E9850" s="75">
        <v>1.06</v>
      </c>
      <c r="F9850" s="73" t="s">
        <v>17</v>
      </c>
    </row>
    <row r="9851" spans="1:6" ht="51" x14ac:dyDescent="0.25">
      <c r="A9851" s="73">
        <v>102933</v>
      </c>
      <c r="B9851" s="74" t="s">
        <v>9052</v>
      </c>
      <c r="C9851" s="73" t="s">
        <v>19</v>
      </c>
      <c r="D9851" s="75">
        <v>1.06</v>
      </c>
      <c r="E9851" s="75">
        <v>1.06</v>
      </c>
      <c r="F9851" s="73" t="s">
        <v>17</v>
      </c>
    </row>
    <row r="9852" spans="1:6" ht="25.5" x14ac:dyDescent="0.25">
      <c r="A9852" s="73">
        <v>102939</v>
      </c>
      <c r="B9852" s="74" t="s">
        <v>9053</v>
      </c>
      <c r="C9852" s="73" t="s">
        <v>19</v>
      </c>
      <c r="D9852" s="75">
        <v>10.56</v>
      </c>
      <c r="E9852" s="75">
        <v>10.56</v>
      </c>
      <c r="F9852" s="73" t="s">
        <v>17</v>
      </c>
    </row>
    <row r="9853" spans="1:6" ht="38.25" x14ac:dyDescent="0.25">
      <c r="A9853" s="73">
        <v>102945</v>
      </c>
      <c r="B9853" s="74" t="s">
        <v>9054</v>
      </c>
      <c r="C9853" s="73" t="s">
        <v>19</v>
      </c>
      <c r="D9853" s="75">
        <v>0.02</v>
      </c>
      <c r="E9853" s="75">
        <v>0.02</v>
      </c>
      <c r="F9853" s="73" t="s">
        <v>17</v>
      </c>
    </row>
    <row r="9854" spans="1:6" ht="38.25" x14ac:dyDescent="0.25">
      <c r="A9854" s="73">
        <v>102951</v>
      </c>
      <c r="B9854" s="74" t="s">
        <v>9055</v>
      </c>
      <c r="C9854" s="73" t="s">
        <v>19</v>
      </c>
      <c r="D9854" s="75">
        <v>0.71</v>
      </c>
      <c r="E9854" s="75">
        <v>0.71</v>
      </c>
      <c r="F9854" s="73" t="s">
        <v>17</v>
      </c>
    </row>
    <row r="9855" spans="1:6" ht="38.25" x14ac:dyDescent="0.25">
      <c r="A9855" s="73">
        <v>102957</v>
      </c>
      <c r="B9855" s="74" t="s">
        <v>31641</v>
      </c>
      <c r="C9855" s="73" t="s">
        <v>19</v>
      </c>
      <c r="D9855" s="75">
        <v>38.229999999999997</v>
      </c>
      <c r="E9855" s="75">
        <v>38.229999999999997</v>
      </c>
      <c r="F9855" s="73" t="s">
        <v>17</v>
      </c>
    </row>
    <row r="9856" spans="1:6" ht="38.25" x14ac:dyDescent="0.25">
      <c r="A9856" s="73">
        <v>102960</v>
      </c>
      <c r="B9856" s="74" t="s">
        <v>9056</v>
      </c>
      <c r="C9856" s="73" t="s">
        <v>19</v>
      </c>
      <c r="D9856" s="75">
        <v>161.6</v>
      </c>
      <c r="E9856" s="75">
        <v>161.6</v>
      </c>
      <c r="F9856" s="73" t="s">
        <v>17</v>
      </c>
    </row>
    <row r="9857" spans="1:6" ht="38.25" x14ac:dyDescent="0.25">
      <c r="A9857" s="73">
        <v>102961</v>
      </c>
      <c r="B9857" s="74" t="s">
        <v>9057</v>
      </c>
      <c r="C9857" s="73" t="s">
        <v>19</v>
      </c>
      <c r="D9857" s="75">
        <v>43.66</v>
      </c>
      <c r="E9857" s="75">
        <v>43.66</v>
      </c>
      <c r="F9857" s="73" t="s">
        <v>17</v>
      </c>
    </row>
    <row r="9858" spans="1:6" ht="38.25" x14ac:dyDescent="0.25">
      <c r="A9858" s="73">
        <v>102962</v>
      </c>
      <c r="B9858" s="74" t="s">
        <v>9058</v>
      </c>
      <c r="C9858" s="73" t="s">
        <v>19</v>
      </c>
      <c r="D9858" s="75">
        <v>151.59</v>
      </c>
      <c r="E9858" s="75">
        <v>151.59</v>
      </c>
      <c r="F9858" s="73" t="s">
        <v>17</v>
      </c>
    </row>
    <row r="9859" spans="1:6" ht="38.25" x14ac:dyDescent="0.25">
      <c r="A9859" s="73">
        <v>102963</v>
      </c>
      <c r="B9859" s="74" t="s">
        <v>9059</v>
      </c>
      <c r="C9859" s="73" t="s">
        <v>19</v>
      </c>
      <c r="D9859" s="75">
        <v>82.46</v>
      </c>
      <c r="E9859" s="75">
        <v>82.46</v>
      </c>
      <c r="F9859" s="73" t="s">
        <v>17</v>
      </c>
    </row>
    <row r="9860" spans="1:6" ht="38.25" x14ac:dyDescent="0.25">
      <c r="A9860" s="73">
        <v>102966</v>
      </c>
      <c r="B9860" s="74" t="s">
        <v>36884</v>
      </c>
      <c r="C9860" s="73" t="s">
        <v>19</v>
      </c>
      <c r="D9860" s="75">
        <v>0.19</v>
      </c>
      <c r="E9860" s="75">
        <v>0.19</v>
      </c>
      <c r="F9860" s="73" t="s">
        <v>17</v>
      </c>
    </row>
    <row r="9861" spans="1:6" ht="38.25" x14ac:dyDescent="0.25">
      <c r="A9861" s="73">
        <v>102967</v>
      </c>
      <c r="B9861" s="74" t="s">
        <v>36885</v>
      </c>
      <c r="C9861" s="73" t="s">
        <v>19</v>
      </c>
      <c r="D9861" s="75">
        <v>0.03</v>
      </c>
      <c r="E9861" s="75">
        <v>0.03</v>
      </c>
      <c r="F9861" s="73" t="s">
        <v>17</v>
      </c>
    </row>
    <row r="9862" spans="1:6" ht="38.25" x14ac:dyDescent="0.25">
      <c r="A9862" s="73">
        <v>102968</v>
      </c>
      <c r="B9862" s="74" t="s">
        <v>36886</v>
      </c>
      <c r="C9862" s="73" t="s">
        <v>19</v>
      </c>
      <c r="D9862" s="75">
        <v>0.17</v>
      </c>
      <c r="E9862" s="75">
        <v>0.17</v>
      </c>
      <c r="F9862" s="73" t="s">
        <v>17</v>
      </c>
    </row>
    <row r="9863" spans="1:6" ht="38.25" x14ac:dyDescent="0.25">
      <c r="A9863" s="73">
        <v>102969</v>
      </c>
      <c r="B9863" s="74" t="s">
        <v>9060</v>
      </c>
      <c r="C9863" s="73" t="s">
        <v>19</v>
      </c>
      <c r="D9863" s="75">
        <v>0.16</v>
      </c>
      <c r="E9863" s="75">
        <v>0.16</v>
      </c>
      <c r="F9863" s="73" t="s">
        <v>17</v>
      </c>
    </row>
    <row r="9864" spans="1:6" ht="25.5" x14ac:dyDescent="0.25">
      <c r="A9864" s="73">
        <v>102972</v>
      </c>
      <c r="B9864" s="74" t="s">
        <v>9061</v>
      </c>
      <c r="C9864" s="73" t="s">
        <v>19</v>
      </c>
      <c r="D9864" s="75">
        <v>86.25</v>
      </c>
      <c r="E9864" s="75">
        <v>86.25</v>
      </c>
      <c r="F9864" s="73" t="s">
        <v>17</v>
      </c>
    </row>
    <row r="9865" spans="1:6" ht="25.5" x14ac:dyDescent="0.25">
      <c r="A9865" s="73">
        <v>102973</v>
      </c>
      <c r="B9865" s="74" t="s">
        <v>9062</v>
      </c>
      <c r="C9865" s="73" t="s">
        <v>19</v>
      </c>
      <c r="D9865" s="75">
        <v>23.95</v>
      </c>
      <c r="E9865" s="75">
        <v>23.95</v>
      </c>
      <c r="F9865" s="73" t="s">
        <v>17</v>
      </c>
    </row>
    <row r="9866" spans="1:6" ht="25.5" x14ac:dyDescent="0.25">
      <c r="A9866" s="73">
        <v>102974</v>
      </c>
      <c r="B9866" s="74" t="s">
        <v>9063</v>
      </c>
      <c r="C9866" s="73" t="s">
        <v>19</v>
      </c>
      <c r="D9866" s="75">
        <v>80.91</v>
      </c>
      <c r="E9866" s="75">
        <v>80.91</v>
      </c>
      <c r="F9866" s="73" t="s">
        <v>17</v>
      </c>
    </row>
    <row r="9867" spans="1:6" ht="25.5" x14ac:dyDescent="0.25">
      <c r="A9867" s="73">
        <v>102985</v>
      </c>
      <c r="B9867" s="74" t="s">
        <v>9064</v>
      </c>
      <c r="C9867" s="73" t="s">
        <v>19</v>
      </c>
      <c r="D9867" s="75">
        <v>14.55</v>
      </c>
      <c r="E9867" s="75">
        <v>14.55</v>
      </c>
      <c r="F9867" s="73" t="s">
        <v>17</v>
      </c>
    </row>
    <row r="9868" spans="1:6" ht="38.25" x14ac:dyDescent="0.25">
      <c r="A9868" s="73">
        <v>103156</v>
      </c>
      <c r="B9868" s="74" t="s">
        <v>9065</v>
      </c>
      <c r="C9868" s="73" t="s">
        <v>19</v>
      </c>
      <c r="D9868" s="75">
        <v>2.68</v>
      </c>
      <c r="E9868" s="75">
        <v>2.68</v>
      </c>
      <c r="F9868" s="73" t="s">
        <v>17</v>
      </c>
    </row>
    <row r="9869" spans="1:6" ht="38.25" x14ac:dyDescent="0.25">
      <c r="A9869" s="73">
        <v>103162</v>
      </c>
      <c r="B9869" s="74" t="s">
        <v>9066</v>
      </c>
      <c r="C9869" s="73" t="s">
        <v>19</v>
      </c>
      <c r="D9869" s="75">
        <v>0.75</v>
      </c>
      <c r="E9869" s="75">
        <v>0.75</v>
      </c>
      <c r="F9869" s="73" t="s">
        <v>17</v>
      </c>
    </row>
    <row r="9870" spans="1:6" ht="38.25" x14ac:dyDescent="0.25">
      <c r="A9870" s="73">
        <v>103168</v>
      </c>
      <c r="B9870" s="74" t="s">
        <v>9067</v>
      </c>
      <c r="C9870" s="73" t="s">
        <v>19</v>
      </c>
      <c r="D9870" s="75">
        <v>0.85</v>
      </c>
      <c r="E9870" s="75">
        <v>0.85</v>
      </c>
      <c r="F9870" s="73" t="s">
        <v>17</v>
      </c>
    </row>
    <row r="9871" spans="1:6" ht="38.25" x14ac:dyDescent="0.25">
      <c r="A9871" s="73">
        <v>103174</v>
      </c>
      <c r="B9871" s="74" t="s">
        <v>9068</v>
      </c>
      <c r="C9871" s="73" t="s">
        <v>19</v>
      </c>
      <c r="D9871" s="75">
        <v>2.14</v>
      </c>
      <c r="E9871" s="75">
        <v>2.14</v>
      </c>
      <c r="F9871" s="73" t="s">
        <v>17</v>
      </c>
    </row>
    <row r="9872" spans="1:6" ht="38.25" x14ac:dyDescent="0.25">
      <c r="A9872" s="73">
        <v>103180</v>
      </c>
      <c r="B9872" s="74" t="s">
        <v>9069</v>
      </c>
      <c r="C9872" s="73" t="s">
        <v>19</v>
      </c>
      <c r="D9872" s="75">
        <v>4.93</v>
      </c>
      <c r="E9872" s="75">
        <v>4.93</v>
      </c>
      <c r="F9872" s="73" t="s">
        <v>17</v>
      </c>
    </row>
    <row r="9873" spans="1:6" ht="38.25" x14ac:dyDescent="0.25">
      <c r="A9873" s="73">
        <v>103220</v>
      </c>
      <c r="B9873" s="74" t="s">
        <v>9070</v>
      </c>
      <c r="C9873" s="73" t="s">
        <v>19</v>
      </c>
      <c r="D9873" s="75">
        <v>141.51</v>
      </c>
      <c r="E9873" s="75">
        <v>141.51</v>
      </c>
      <c r="F9873" s="73" t="s">
        <v>17</v>
      </c>
    </row>
    <row r="9874" spans="1:6" ht="38.25" x14ac:dyDescent="0.25">
      <c r="A9874" s="73">
        <v>103221</v>
      </c>
      <c r="B9874" s="74" t="s">
        <v>9071</v>
      </c>
      <c r="C9874" s="73" t="s">
        <v>19</v>
      </c>
      <c r="D9874" s="75">
        <v>38.229999999999997</v>
      </c>
      <c r="E9874" s="75">
        <v>38.229999999999997</v>
      </c>
      <c r="F9874" s="73" t="s">
        <v>17</v>
      </c>
    </row>
    <row r="9875" spans="1:6" ht="38.25" x14ac:dyDescent="0.25">
      <c r="A9875" s="73">
        <v>103222</v>
      </c>
      <c r="B9875" s="74" t="s">
        <v>9072</v>
      </c>
      <c r="C9875" s="73" t="s">
        <v>19</v>
      </c>
      <c r="D9875" s="75">
        <v>177.09</v>
      </c>
      <c r="E9875" s="75">
        <v>177.09</v>
      </c>
      <c r="F9875" s="73" t="s">
        <v>17</v>
      </c>
    </row>
    <row r="9876" spans="1:6" ht="38.25" x14ac:dyDescent="0.25">
      <c r="A9876" s="73">
        <v>103223</v>
      </c>
      <c r="B9876" s="74" t="s">
        <v>9073</v>
      </c>
      <c r="C9876" s="73" t="s">
        <v>19</v>
      </c>
      <c r="D9876" s="75">
        <v>34.1</v>
      </c>
      <c r="E9876" s="75">
        <v>34.1</v>
      </c>
      <c r="F9876" s="73" t="s">
        <v>17</v>
      </c>
    </row>
    <row r="9877" spans="1:6" ht="38.25" x14ac:dyDescent="0.25">
      <c r="A9877" s="73">
        <v>103226</v>
      </c>
      <c r="B9877" s="74" t="s">
        <v>9074</v>
      </c>
      <c r="C9877" s="73" t="s">
        <v>19</v>
      </c>
      <c r="D9877" s="75">
        <v>324.66000000000003</v>
      </c>
      <c r="E9877" s="75">
        <v>324.66000000000003</v>
      </c>
      <c r="F9877" s="73" t="s">
        <v>17</v>
      </c>
    </row>
    <row r="9878" spans="1:6" ht="38.25" x14ac:dyDescent="0.25">
      <c r="A9878" s="73">
        <v>103227</v>
      </c>
      <c r="B9878" s="74" t="s">
        <v>9075</v>
      </c>
      <c r="C9878" s="73" t="s">
        <v>19</v>
      </c>
      <c r="D9878" s="75">
        <v>87.71</v>
      </c>
      <c r="E9878" s="75">
        <v>87.71</v>
      </c>
      <c r="F9878" s="73" t="s">
        <v>17</v>
      </c>
    </row>
    <row r="9879" spans="1:6" ht="38.25" x14ac:dyDescent="0.25">
      <c r="A9879" s="73">
        <v>103228</v>
      </c>
      <c r="B9879" s="74" t="s">
        <v>9076</v>
      </c>
      <c r="C9879" s="73" t="s">
        <v>19</v>
      </c>
      <c r="D9879" s="75">
        <v>406.28</v>
      </c>
      <c r="E9879" s="75">
        <v>406.28</v>
      </c>
      <c r="F9879" s="73" t="s">
        <v>17</v>
      </c>
    </row>
    <row r="9880" spans="1:6" ht="38.25" x14ac:dyDescent="0.25">
      <c r="A9880" s="73">
        <v>103229</v>
      </c>
      <c r="B9880" s="74" t="s">
        <v>9077</v>
      </c>
      <c r="C9880" s="73" t="s">
        <v>19</v>
      </c>
      <c r="D9880" s="75">
        <v>84.68</v>
      </c>
      <c r="E9880" s="75">
        <v>84.68</v>
      </c>
      <c r="F9880" s="73" t="s">
        <v>17</v>
      </c>
    </row>
    <row r="9881" spans="1:6" ht="38.25" x14ac:dyDescent="0.25">
      <c r="A9881" s="73">
        <v>103232</v>
      </c>
      <c r="B9881" s="74" t="s">
        <v>9078</v>
      </c>
      <c r="C9881" s="73" t="s">
        <v>19</v>
      </c>
      <c r="D9881" s="75">
        <v>443.98</v>
      </c>
      <c r="E9881" s="75">
        <v>443.98</v>
      </c>
      <c r="F9881" s="73" t="s">
        <v>17</v>
      </c>
    </row>
    <row r="9882" spans="1:6" ht="38.25" x14ac:dyDescent="0.25">
      <c r="A9882" s="73">
        <v>103233</v>
      </c>
      <c r="B9882" s="74" t="s">
        <v>9079</v>
      </c>
      <c r="C9882" s="73" t="s">
        <v>19</v>
      </c>
      <c r="D9882" s="75">
        <v>119.95</v>
      </c>
      <c r="E9882" s="75">
        <v>119.95</v>
      </c>
      <c r="F9882" s="73" t="s">
        <v>17</v>
      </c>
    </row>
    <row r="9883" spans="1:6" ht="38.25" x14ac:dyDescent="0.25">
      <c r="A9883" s="73">
        <v>103234</v>
      </c>
      <c r="B9883" s="74" t="s">
        <v>9080</v>
      </c>
      <c r="C9883" s="73" t="s">
        <v>19</v>
      </c>
      <c r="D9883" s="75">
        <v>583.09</v>
      </c>
      <c r="E9883" s="75">
        <v>583.09</v>
      </c>
      <c r="F9883" s="73" t="s">
        <v>17</v>
      </c>
    </row>
    <row r="9884" spans="1:6" ht="38.25" x14ac:dyDescent="0.25">
      <c r="A9884" s="73">
        <v>103235</v>
      </c>
      <c r="B9884" s="74" t="s">
        <v>9081</v>
      </c>
      <c r="C9884" s="73" t="s">
        <v>19</v>
      </c>
      <c r="D9884" s="75">
        <v>99.86</v>
      </c>
      <c r="E9884" s="75">
        <v>99.86</v>
      </c>
      <c r="F9884" s="73" t="s">
        <v>17</v>
      </c>
    </row>
    <row r="9885" spans="1:6" ht="38.25" x14ac:dyDescent="0.25">
      <c r="A9885" s="73">
        <v>103241</v>
      </c>
      <c r="B9885" s="74" t="s">
        <v>9082</v>
      </c>
      <c r="C9885" s="73" t="s">
        <v>19</v>
      </c>
      <c r="D9885" s="75">
        <v>13.25</v>
      </c>
      <c r="E9885" s="75">
        <v>13.25</v>
      </c>
      <c r="F9885" s="73" t="s">
        <v>17</v>
      </c>
    </row>
    <row r="9886" spans="1:6" ht="25.5" x14ac:dyDescent="0.25">
      <c r="A9886" s="73">
        <v>103660</v>
      </c>
      <c r="B9886" s="74" t="s">
        <v>9083</v>
      </c>
      <c r="C9886" s="73" t="s">
        <v>19</v>
      </c>
      <c r="D9886" s="75">
        <v>11.6</v>
      </c>
      <c r="E9886" s="75">
        <v>11.6</v>
      </c>
      <c r="F9886" s="73" t="s">
        <v>17</v>
      </c>
    </row>
    <row r="9887" spans="1:6" ht="38.25" x14ac:dyDescent="0.25">
      <c r="A9887" s="73">
        <v>103666</v>
      </c>
      <c r="B9887" s="74" t="s">
        <v>9084</v>
      </c>
      <c r="C9887" s="73" t="s">
        <v>19</v>
      </c>
      <c r="D9887" s="75">
        <v>131.99</v>
      </c>
      <c r="E9887" s="75">
        <v>131.99</v>
      </c>
      <c r="F9887" s="73" t="s">
        <v>17</v>
      </c>
    </row>
    <row r="9888" spans="1:6" ht="51" x14ac:dyDescent="0.25">
      <c r="A9888" s="73">
        <v>103792</v>
      </c>
      <c r="B9888" s="74" t="s">
        <v>9085</v>
      </c>
      <c r="C9888" s="73" t="s">
        <v>19</v>
      </c>
      <c r="D9888" s="75">
        <v>5.28</v>
      </c>
      <c r="E9888" s="75">
        <v>5.28</v>
      </c>
      <c r="F9888" s="73" t="s">
        <v>17</v>
      </c>
    </row>
    <row r="9889" spans="1:6" ht="38.25" x14ac:dyDescent="0.25">
      <c r="A9889" s="73">
        <v>103937</v>
      </c>
      <c r="B9889" s="74" t="s">
        <v>31642</v>
      </c>
      <c r="C9889" s="73" t="s">
        <v>19</v>
      </c>
      <c r="D9889" s="75">
        <v>1.72</v>
      </c>
      <c r="E9889" s="75">
        <v>1.72</v>
      </c>
      <c r="F9889" s="73" t="s">
        <v>17</v>
      </c>
    </row>
    <row r="9890" spans="1:6" ht="38.25" x14ac:dyDescent="0.25">
      <c r="A9890" s="73">
        <v>103943</v>
      </c>
      <c r="B9890" s="74" t="s">
        <v>31643</v>
      </c>
      <c r="C9890" s="73" t="s">
        <v>19</v>
      </c>
      <c r="D9890" s="75">
        <v>1.72</v>
      </c>
      <c r="E9890" s="75">
        <v>1.72</v>
      </c>
      <c r="F9890" s="73" t="s">
        <v>17</v>
      </c>
    </row>
    <row r="9891" spans="1:6" ht="25.5" x14ac:dyDescent="0.25">
      <c r="A9891" s="73">
        <v>104087</v>
      </c>
      <c r="B9891" s="74" t="s">
        <v>9086</v>
      </c>
      <c r="C9891" s="73" t="s">
        <v>19</v>
      </c>
      <c r="D9891" s="75">
        <v>0.03</v>
      </c>
      <c r="E9891" s="75">
        <v>0.03</v>
      </c>
      <c r="F9891" s="73" t="s">
        <v>17</v>
      </c>
    </row>
    <row r="9892" spans="1:6" ht="25.5" x14ac:dyDescent="0.25">
      <c r="A9892" s="73">
        <v>104089</v>
      </c>
      <c r="B9892" s="74" t="s">
        <v>9087</v>
      </c>
      <c r="C9892" s="73" t="s">
        <v>19</v>
      </c>
      <c r="D9892" s="75">
        <v>0.04</v>
      </c>
      <c r="E9892" s="75">
        <v>0.04</v>
      </c>
      <c r="F9892" s="73" t="s">
        <v>17</v>
      </c>
    </row>
    <row r="9893" spans="1:6" ht="25.5" x14ac:dyDescent="0.25">
      <c r="A9893" s="73">
        <v>104090</v>
      </c>
      <c r="B9893" s="74" t="s">
        <v>9088</v>
      </c>
      <c r="C9893" s="73" t="s">
        <v>19</v>
      </c>
      <c r="D9893" s="75">
        <v>0.76</v>
      </c>
      <c r="E9893" s="75">
        <v>0.76</v>
      </c>
      <c r="F9893" s="73" t="s">
        <v>17</v>
      </c>
    </row>
    <row r="9894" spans="1:6" ht="25.5" x14ac:dyDescent="0.25">
      <c r="A9894" s="73">
        <v>104093</v>
      </c>
      <c r="B9894" s="74" t="s">
        <v>9089</v>
      </c>
      <c r="C9894" s="73" t="s">
        <v>19</v>
      </c>
      <c r="D9894" s="75">
        <v>0.04</v>
      </c>
      <c r="E9894" s="75">
        <v>0.04</v>
      </c>
      <c r="F9894" s="73" t="s">
        <v>17</v>
      </c>
    </row>
    <row r="9895" spans="1:6" ht="25.5" x14ac:dyDescent="0.25">
      <c r="A9895" s="73">
        <v>104094</v>
      </c>
      <c r="B9895" s="74" t="s">
        <v>9090</v>
      </c>
      <c r="C9895" s="73" t="s">
        <v>19</v>
      </c>
      <c r="D9895" s="75">
        <v>0.01</v>
      </c>
      <c r="E9895" s="75">
        <v>0.01</v>
      </c>
      <c r="F9895" s="73" t="s">
        <v>17</v>
      </c>
    </row>
    <row r="9896" spans="1:6" ht="25.5" x14ac:dyDescent="0.25">
      <c r="A9896" s="73">
        <v>104095</v>
      </c>
      <c r="B9896" s="74" t="s">
        <v>9091</v>
      </c>
      <c r="C9896" s="73" t="s">
        <v>19</v>
      </c>
      <c r="D9896" s="75">
        <v>0.06</v>
      </c>
      <c r="E9896" s="75">
        <v>0.06</v>
      </c>
      <c r="F9896" s="73" t="s">
        <v>17</v>
      </c>
    </row>
    <row r="9897" spans="1:6" ht="38.25" x14ac:dyDescent="0.25">
      <c r="A9897" s="73">
        <v>104096</v>
      </c>
      <c r="B9897" s="74" t="s">
        <v>9092</v>
      </c>
      <c r="C9897" s="73" t="s">
        <v>19</v>
      </c>
      <c r="D9897" s="75">
        <v>1.06</v>
      </c>
      <c r="E9897" s="75">
        <v>1.06</v>
      </c>
      <c r="F9897" s="73" t="s">
        <v>17</v>
      </c>
    </row>
    <row r="9898" spans="1:6" x14ac:dyDescent="0.25">
      <c r="A9898" s="73">
        <v>104482</v>
      </c>
      <c r="B9898" s="74" t="s">
        <v>9093</v>
      </c>
      <c r="C9898" s="73" t="s">
        <v>19</v>
      </c>
      <c r="D9898" s="75">
        <v>32.950000000000003</v>
      </c>
      <c r="E9898" s="75">
        <v>30.3</v>
      </c>
      <c r="F9898" s="73" t="s">
        <v>17</v>
      </c>
    </row>
    <row r="9899" spans="1:6" ht="38.25" x14ac:dyDescent="0.25">
      <c r="A9899" s="73">
        <v>104519</v>
      </c>
      <c r="B9899" s="74" t="s">
        <v>9094</v>
      </c>
      <c r="C9899" s="73" t="s">
        <v>19</v>
      </c>
      <c r="D9899" s="75">
        <v>0.72</v>
      </c>
      <c r="E9899" s="75">
        <v>0.72</v>
      </c>
      <c r="F9899" s="73" t="s">
        <v>17</v>
      </c>
    </row>
    <row r="9900" spans="1:6" ht="25.5" x14ac:dyDescent="0.25">
      <c r="A9900" s="73">
        <v>104655</v>
      </c>
      <c r="B9900" s="74" t="s">
        <v>9095</v>
      </c>
      <c r="C9900" s="73" t="s">
        <v>19</v>
      </c>
      <c r="D9900" s="75">
        <v>0.76</v>
      </c>
      <c r="E9900" s="75">
        <v>0.76</v>
      </c>
      <c r="F9900" s="73" t="s">
        <v>17</v>
      </c>
    </row>
    <row r="9901" spans="1:6" ht="38.25" x14ac:dyDescent="0.25">
      <c r="A9901" s="73">
        <v>104687</v>
      </c>
      <c r="B9901" s="74" t="s">
        <v>9096</v>
      </c>
      <c r="C9901" s="73" t="s">
        <v>19</v>
      </c>
      <c r="D9901" s="75">
        <v>437.19</v>
      </c>
      <c r="E9901" s="75">
        <v>437.19</v>
      </c>
      <c r="F9901" s="73" t="s">
        <v>17</v>
      </c>
    </row>
    <row r="9902" spans="1:6" ht="25.5" x14ac:dyDescent="0.25">
      <c r="A9902" s="73">
        <v>104691</v>
      </c>
      <c r="B9902" s="74" t="s">
        <v>9097</v>
      </c>
      <c r="C9902" s="73" t="s">
        <v>19</v>
      </c>
      <c r="D9902" s="75">
        <v>0.91</v>
      </c>
      <c r="E9902" s="75">
        <v>0.91</v>
      </c>
      <c r="F9902" s="73" t="s">
        <v>17</v>
      </c>
    </row>
    <row r="9903" spans="1:6" ht="25.5" x14ac:dyDescent="0.25">
      <c r="A9903" s="73">
        <v>104692</v>
      </c>
      <c r="B9903" s="74" t="s">
        <v>9098</v>
      </c>
      <c r="C9903" s="73" t="s">
        <v>19</v>
      </c>
      <c r="D9903" s="75">
        <v>0.21</v>
      </c>
      <c r="E9903" s="75">
        <v>0.21</v>
      </c>
      <c r="F9903" s="73" t="s">
        <v>17</v>
      </c>
    </row>
    <row r="9904" spans="1:6" ht="25.5" x14ac:dyDescent="0.25">
      <c r="A9904" s="73">
        <v>104693</v>
      </c>
      <c r="B9904" s="74" t="s">
        <v>9099</v>
      </c>
      <c r="C9904" s="73" t="s">
        <v>19</v>
      </c>
      <c r="D9904" s="75">
        <v>1.1299999999999999</v>
      </c>
      <c r="E9904" s="75">
        <v>1.1299999999999999</v>
      </c>
      <c r="F9904" s="73" t="s">
        <v>17</v>
      </c>
    </row>
    <row r="9905" spans="1:6" ht="38.25" x14ac:dyDescent="0.25">
      <c r="A9905" s="73">
        <v>104694</v>
      </c>
      <c r="B9905" s="74" t="s">
        <v>9100</v>
      </c>
      <c r="C9905" s="73" t="s">
        <v>19</v>
      </c>
      <c r="D9905" s="75">
        <v>2.4</v>
      </c>
      <c r="E9905" s="75">
        <v>2.4</v>
      </c>
      <c r="F9905" s="73" t="s">
        <v>17</v>
      </c>
    </row>
    <row r="9906" spans="1:6" ht="38.25" x14ac:dyDescent="0.25">
      <c r="A9906" s="73">
        <v>104703</v>
      </c>
      <c r="B9906" s="74" t="s">
        <v>9101</v>
      </c>
      <c r="C9906" s="73" t="s">
        <v>19</v>
      </c>
      <c r="D9906" s="75">
        <v>89.97</v>
      </c>
      <c r="E9906" s="75">
        <v>89.97</v>
      </c>
      <c r="F9906" s="73" t="s">
        <v>17</v>
      </c>
    </row>
    <row r="9907" spans="1:6" ht="51" x14ac:dyDescent="0.25">
      <c r="A9907" s="73">
        <v>104709</v>
      </c>
      <c r="B9907" s="74" t="s">
        <v>9102</v>
      </c>
      <c r="C9907" s="73" t="s">
        <v>19</v>
      </c>
      <c r="D9907" s="75">
        <v>1137.81</v>
      </c>
      <c r="E9907" s="75">
        <v>1137.81</v>
      </c>
      <c r="F9907" s="73" t="s">
        <v>17</v>
      </c>
    </row>
    <row r="9908" spans="1:6" ht="38.25" x14ac:dyDescent="0.25">
      <c r="A9908" s="73">
        <v>104712</v>
      </c>
      <c r="B9908" s="74" t="s">
        <v>9103</v>
      </c>
      <c r="C9908" s="73" t="s">
        <v>19</v>
      </c>
      <c r="D9908" s="75">
        <v>57.76</v>
      </c>
      <c r="E9908" s="75">
        <v>57.76</v>
      </c>
      <c r="F9908" s="73" t="s">
        <v>17</v>
      </c>
    </row>
    <row r="9909" spans="1:6" ht="38.25" x14ac:dyDescent="0.25">
      <c r="A9909" s="73">
        <v>104713</v>
      </c>
      <c r="B9909" s="74" t="s">
        <v>9104</v>
      </c>
      <c r="C9909" s="73" t="s">
        <v>19</v>
      </c>
      <c r="D9909" s="75">
        <v>15.26</v>
      </c>
      <c r="E9909" s="75">
        <v>15.26</v>
      </c>
      <c r="F9909" s="73" t="s">
        <v>17</v>
      </c>
    </row>
    <row r="9910" spans="1:6" ht="38.25" x14ac:dyDescent="0.25">
      <c r="A9910" s="73">
        <v>104714</v>
      </c>
      <c r="B9910" s="74" t="s">
        <v>9105</v>
      </c>
      <c r="C9910" s="73" t="s">
        <v>19</v>
      </c>
      <c r="D9910" s="75">
        <v>72.2</v>
      </c>
      <c r="E9910" s="75">
        <v>72.2</v>
      </c>
      <c r="F9910" s="73" t="s">
        <v>17</v>
      </c>
    </row>
    <row r="9911" spans="1:6" ht="38.25" x14ac:dyDescent="0.25">
      <c r="A9911" s="73">
        <v>104715</v>
      </c>
      <c r="B9911" s="74" t="s">
        <v>31644</v>
      </c>
      <c r="C9911" s="73" t="s">
        <v>19</v>
      </c>
      <c r="D9911" s="75">
        <v>87.47</v>
      </c>
      <c r="E9911" s="75">
        <v>87.47</v>
      </c>
      <c r="F9911" s="73" t="s">
        <v>17</v>
      </c>
    </row>
    <row r="9912" spans="1:6" ht="38.25" x14ac:dyDescent="0.25">
      <c r="A9912" s="73">
        <v>104906</v>
      </c>
      <c r="B9912" s="74" t="s">
        <v>9106</v>
      </c>
      <c r="C9912" s="73" t="s">
        <v>19</v>
      </c>
      <c r="D9912" s="75">
        <v>96.03</v>
      </c>
      <c r="E9912" s="75">
        <v>96.03</v>
      </c>
      <c r="F9912" s="73" t="s">
        <v>17</v>
      </c>
    </row>
    <row r="9913" spans="1:6" ht="25.5" x14ac:dyDescent="0.25">
      <c r="A9913" s="73">
        <v>104912</v>
      </c>
      <c r="B9913" s="74" t="s">
        <v>9107</v>
      </c>
      <c r="C9913" s="73" t="s">
        <v>19</v>
      </c>
      <c r="D9913" s="75">
        <v>43.22</v>
      </c>
      <c r="E9913" s="75">
        <v>43.22</v>
      </c>
      <c r="F9913" s="73" t="s">
        <v>17</v>
      </c>
    </row>
    <row r="9914" spans="1:6" ht="51" x14ac:dyDescent="0.25">
      <c r="A9914" s="73">
        <v>105843</v>
      </c>
      <c r="B9914" s="74" t="s">
        <v>31645</v>
      </c>
      <c r="C9914" s="73" t="s">
        <v>19</v>
      </c>
      <c r="D9914" s="75">
        <v>80.95</v>
      </c>
      <c r="E9914" s="75">
        <v>80.95</v>
      </c>
      <c r="F9914" s="73" t="s">
        <v>17</v>
      </c>
    </row>
    <row r="9915" spans="1:6" ht="25.5" x14ac:dyDescent="0.25">
      <c r="A9915" s="73">
        <v>105913</v>
      </c>
      <c r="B9915" s="74" t="s">
        <v>36887</v>
      </c>
      <c r="C9915" s="73" t="s">
        <v>19</v>
      </c>
      <c r="D9915" s="75">
        <v>0.74</v>
      </c>
      <c r="E9915" s="75">
        <v>0.74</v>
      </c>
      <c r="F9915" s="73" t="s">
        <v>17</v>
      </c>
    </row>
    <row r="9916" spans="1:6" ht="25.5" x14ac:dyDescent="0.25">
      <c r="A9916" s="73">
        <v>105914</v>
      </c>
      <c r="B9916" s="74" t="s">
        <v>36888</v>
      </c>
      <c r="C9916" s="73" t="s">
        <v>19</v>
      </c>
      <c r="D9916" s="75">
        <v>0.17</v>
      </c>
      <c r="E9916" s="75">
        <v>0.17</v>
      </c>
      <c r="F9916" s="73" t="s">
        <v>17</v>
      </c>
    </row>
    <row r="9917" spans="1:6" ht="25.5" x14ac:dyDescent="0.25">
      <c r="A9917" s="73">
        <v>105915</v>
      </c>
      <c r="B9917" s="74" t="s">
        <v>36889</v>
      </c>
      <c r="C9917" s="73" t="s">
        <v>19</v>
      </c>
      <c r="D9917" s="75">
        <v>0.92</v>
      </c>
      <c r="E9917" s="75">
        <v>0.92</v>
      </c>
      <c r="F9917" s="73" t="s">
        <v>17</v>
      </c>
    </row>
    <row r="9918" spans="1:6" ht="51" x14ac:dyDescent="0.25">
      <c r="A9918" s="73">
        <v>105979</v>
      </c>
      <c r="B9918" s="74" t="s">
        <v>31646</v>
      </c>
      <c r="C9918" s="73" t="s">
        <v>19</v>
      </c>
      <c r="D9918" s="75">
        <v>43.65</v>
      </c>
      <c r="E9918" s="75">
        <v>43.65</v>
      </c>
      <c r="F9918" s="73" t="s">
        <v>17</v>
      </c>
    </row>
    <row r="9919" spans="1:6" ht="51" x14ac:dyDescent="0.25">
      <c r="A9919" s="73">
        <v>105980</v>
      </c>
      <c r="B9919" s="74" t="s">
        <v>31647</v>
      </c>
      <c r="C9919" s="73" t="s">
        <v>19</v>
      </c>
      <c r="D9919" s="75">
        <v>14.86</v>
      </c>
      <c r="E9919" s="75">
        <v>14.86</v>
      </c>
      <c r="F9919" s="73" t="s">
        <v>17</v>
      </c>
    </row>
    <row r="9920" spans="1:6" ht="51" x14ac:dyDescent="0.25">
      <c r="A9920" s="73">
        <v>105981</v>
      </c>
      <c r="B9920" s="74" t="s">
        <v>31648</v>
      </c>
      <c r="C9920" s="73" t="s">
        <v>19</v>
      </c>
      <c r="D9920" s="75">
        <v>68.87</v>
      </c>
      <c r="E9920" s="75">
        <v>68.87</v>
      </c>
      <c r="F9920" s="73" t="s">
        <v>17</v>
      </c>
    </row>
    <row r="9921" spans="1:6" ht="51" x14ac:dyDescent="0.25">
      <c r="A9921" s="73">
        <v>105982</v>
      </c>
      <c r="B9921" s="74" t="s">
        <v>31649</v>
      </c>
      <c r="C9921" s="73" t="s">
        <v>19</v>
      </c>
      <c r="D9921" s="75">
        <v>6.01</v>
      </c>
      <c r="E9921" s="75">
        <v>6.01</v>
      </c>
      <c r="F9921" s="73" t="s">
        <v>17</v>
      </c>
    </row>
    <row r="9922" spans="1:6" ht="51" x14ac:dyDescent="0.25">
      <c r="A9922" s="73">
        <v>105983</v>
      </c>
      <c r="B9922" s="74" t="s">
        <v>31650</v>
      </c>
      <c r="C9922" s="73" t="s">
        <v>19</v>
      </c>
      <c r="D9922" s="75">
        <v>153.53</v>
      </c>
      <c r="E9922" s="75">
        <v>153.53</v>
      </c>
      <c r="F9922" s="73" t="s">
        <v>17</v>
      </c>
    </row>
    <row r="9923" spans="1:6" ht="63.75" x14ac:dyDescent="0.25">
      <c r="A9923" s="73">
        <v>106089</v>
      </c>
      <c r="B9923" s="74" t="s">
        <v>36890</v>
      </c>
      <c r="C9923" s="73" t="s">
        <v>19</v>
      </c>
      <c r="D9923" s="75">
        <v>52</v>
      </c>
      <c r="E9923" s="75">
        <v>52</v>
      </c>
      <c r="F9923" s="73" t="s">
        <v>17</v>
      </c>
    </row>
    <row r="9924" spans="1:6" ht="63.75" x14ac:dyDescent="0.25">
      <c r="A9924" s="73">
        <v>106090</v>
      </c>
      <c r="B9924" s="74" t="s">
        <v>36891</v>
      </c>
      <c r="C9924" s="73" t="s">
        <v>19</v>
      </c>
      <c r="D9924" s="75">
        <v>21.37</v>
      </c>
      <c r="E9924" s="75">
        <v>21.37</v>
      </c>
      <c r="F9924" s="73" t="s">
        <v>17</v>
      </c>
    </row>
    <row r="9925" spans="1:6" ht="63.75" x14ac:dyDescent="0.25">
      <c r="A9925" s="73">
        <v>106091</v>
      </c>
      <c r="B9925" s="74" t="s">
        <v>36892</v>
      </c>
      <c r="C9925" s="73" t="s">
        <v>19</v>
      </c>
      <c r="D9925" s="75">
        <v>97.48</v>
      </c>
      <c r="E9925" s="75">
        <v>97.48</v>
      </c>
      <c r="F9925" s="73" t="s">
        <v>17</v>
      </c>
    </row>
    <row r="9926" spans="1:6" ht="63.75" x14ac:dyDescent="0.25">
      <c r="A9926" s="73">
        <v>106092</v>
      </c>
      <c r="B9926" s="74" t="s">
        <v>36893</v>
      </c>
      <c r="C9926" s="73" t="s">
        <v>19</v>
      </c>
      <c r="D9926" s="75">
        <v>8.64</v>
      </c>
      <c r="E9926" s="75">
        <v>8.64</v>
      </c>
      <c r="F9926" s="73" t="s">
        <v>17</v>
      </c>
    </row>
    <row r="9927" spans="1:6" ht="63.75" x14ac:dyDescent="0.25">
      <c r="A9927" s="73">
        <v>106093</v>
      </c>
      <c r="B9927" s="74" t="s">
        <v>36894</v>
      </c>
      <c r="C9927" s="73" t="s">
        <v>19</v>
      </c>
      <c r="D9927" s="75">
        <v>122.51</v>
      </c>
      <c r="E9927" s="75">
        <v>122.51</v>
      </c>
      <c r="F9927" s="73" t="s">
        <v>17</v>
      </c>
    </row>
    <row r="9928" spans="1:6" ht="25.5" x14ac:dyDescent="0.25">
      <c r="A9928" s="73">
        <v>106099</v>
      </c>
      <c r="B9928" s="74" t="s">
        <v>36895</v>
      </c>
      <c r="C9928" s="73" t="s">
        <v>19</v>
      </c>
      <c r="D9928" s="75">
        <v>1.18</v>
      </c>
      <c r="E9928" s="75">
        <v>1.18</v>
      </c>
      <c r="F9928" s="73" t="s">
        <v>17</v>
      </c>
    </row>
    <row r="9929" spans="1:6" ht="38.25" x14ac:dyDescent="0.25">
      <c r="A9929" s="73">
        <v>106222</v>
      </c>
      <c r="B9929" s="74" t="s">
        <v>36896</v>
      </c>
      <c r="C9929" s="73" t="s">
        <v>19</v>
      </c>
      <c r="D9929" s="75">
        <v>28.78</v>
      </c>
      <c r="E9929" s="75">
        <v>28.78</v>
      </c>
      <c r="F9929" s="73" t="s">
        <v>17</v>
      </c>
    </row>
    <row r="9930" spans="1:6" ht="38.25" x14ac:dyDescent="0.25">
      <c r="A9930" s="73">
        <v>106223</v>
      </c>
      <c r="B9930" s="74" t="s">
        <v>36897</v>
      </c>
      <c r="C9930" s="73" t="s">
        <v>19</v>
      </c>
      <c r="D9930" s="75">
        <v>10.95</v>
      </c>
      <c r="E9930" s="75">
        <v>10.95</v>
      </c>
      <c r="F9930" s="73" t="s">
        <v>17</v>
      </c>
    </row>
    <row r="9931" spans="1:6" ht="38.25" x14ac:dyDescent="0.25">
      <c r="A9931" s="73">
        <v>106224</v>
      </c>
      <c r="B9931" s="74" t="s">
        <v>36898</v>
      </c>
      <c r="C9931" s="73" t="s">
        <v>19</v>
      </c>
      <c r="D9931" s="75">
        <v>50.27</v>
      </c>
      <c r="E9931" s="75">
        <v>50.27</v>
      </c>
      <c r="F9931" s="73" t="s">
        <v>17</v>
      </c>
    </row>
    <row r="9932" spans="1:6" ht="51" x14ac:dyDescent="0.25">
      <c r="A9932" s="73">
        <v>106225</v>
      </c>
      <c r="B9932" s="74" t="s">
        <v>36899</v>
      </c>
      <c r="C9932" s="73" t="s">
        <v>19</v>
      </c>
      <c r="D9932" s="75">
        <v>4.42</v>
      </c>
      <c r="E9932" s="75">
        <v>4.42</v>
      </c>
      <c r="F9932" s="73" t="s">
        <v>17</v>
      </c>
    </row>
    <row r="9933" spans="1:6" ht="51" x14ac:dyDescent="0.25">
      <c r="A9933" s="73">
        <v>106226</v>
      </c>
      <c r="B9933" s="74" t="s">
        <v>36900</v>
      </c>
      <c r="C9933" s="73" t="s">
        <v>19</v>
      </c>
      <c r="D9933" s="75">
        <v>153.53</v>
      </c>
      <c r="E9933" s="75">
        <v>153.53</v>
      </c>
      <c r="F9933" s="73" t="s">
        <v>17</v>
      </c>
    </row>
    <row r="9934" spans="1:6" ht="51" x14ac:dyDescent="0.25">
      <c r="A9934" s="73">
        <v>106227</v>
      </c>
      <c r="B9934" s="74" t="s">
        <v>36901</v>
      </c>
      <c r="C9934" s="73" t="s">
        <v>19</v>
      </c>
      <c r="D9934" s="75">
        <v>31.03</v>
      </c>
      <c r="E9934" s="75">
        <v>31.03</v>
      </c>
      <c r="F9934" s="73" t="s">
        <v>17</v>
      </c>
    </row>
    <row r="9935" spans="1:6" ht="51" x14ac:dyDescent="0.25">
      <c r="A9935" s="73">
        <v>106228</v>
      </c>
      <c r="B9935" s="74" t="s">
        <v>36902</v>
      </c>
      <c r="C9935" s="73" t="s">
        <v>19</v>
      </c>
      <c r="D9935" s="75">
        <v>12.75</v>
      </c>
      <c r="E9935" s="75">
        <v>12.75</v>
      </c>
      <c r="F9935" s="73" t="s">
        <v>17</v>
      </c>
    </row>
    <row r="9936" spans="1:6" ht="51" x14ac:dyDescent="0.25">
      <c r="A9936" s="73">
        <v>106229</v>
      </c>
      <c r="B9936" s="74" t="s">
        <v>36903</v>
      </c>
      <c r="C9936" s="73" t="s">
        <v>19</v>
      </c>
      <c r="D9936" s="75">
        <v>58.17</v>
      </c>
      <c r="E9936" s="75">
        <v>58.17</v>
      </c>
      <c r="F9936" s="73" t="s">
        <v>17</v>
      </c>
    </row>
    <row r="9937" spans="1:6" ht="51" x14ac:dyDescent="0.25">
      <c r="A9937" s="73">
        <v>106230</v>
      </c>
      <c r="B9937" s="74" t="s">
        <v>36904</v>
      </c>
      <c r="C9937" s="73" t="s">
        <v>19</v>
      </c>
      <c r="D9937" s="75">
        <v>5.15</v>
      </c>
      <c r="E9937" s="75">
        <v>5.15</v>
      </c>
      <c r="F9937" s="73" t="s">
        <v>17</v>
      </c>
    </row>
    <row r="9938" spans="1:6" ht="51" x14ac:dyDescent="0.25">
      <c r="A9938" s="73">
        <v>106231</v>
      </c>
      <c r="B9938" s="74" t="s">
        <v>36905</v>
      </c>
      <c r="C9938" s="73" t="s">
        <v>19</v>
      </c>
      <c r="D9938" s="75">
        <v>153.53</v>
      </c>
      <c r="E9938" s="75">
        <v>153.53</v>
      </c>
      <c r="F9938" s="73" t="s">
        <v>17</v>
      </c>
    </row>
    <row r="9939" spans="1:6" ht="38.25" x14ac:dyDescent="0.25">
      <c r="A9939" s="73">
        <v>106236</v>
      </c>
      <c r="B9939" s="74" t="s">
        <v>36906</v>
      </c>
      <c r="C9939" s="73" t="s">
        <v>19</v>
      </c>
      <c r="D9939" s="75">
        <v>150.56</v>
      </c>
      <c r="E9939" s="75">
        <v>150.56</v>
      </c>
      <c r="F9939" s="73" t="s">
        <v>17</v>
      </c>
    </row>
    <row r="9940" spans="1:6" ht="51" x14ac:dyDescent="0.25">
      <c r="A9940" s="73">
        <v>106241</v>
      </c>
      <c r="B9940" s="74" t="s">
        <v>36907</v>
      </c>
      <c r="C9940" s="73" t="s">
        <v>19</v>
      </c>
      <c r="D9940" s="75">
        <v>215.86</v>
      </c>
      <c r="E9940" s="75">
        <v>215.86</v>
      </c>
      <c r="F9940" s="73" t="s">
        <v>17</v>
      </c>
    </row>
    <row r="9941" spans="1:6" ht="51" x14ac:dyDescent="0.25">
      <c r="A9941" s="73">
        <v>106242</v>
      </c>
      <c r="B9941" s="74" t="s">
        <v>36908</v>
      </c>
      <c r="C9941" s="73" t="s">
        <v>19</v>
      </c>
      <c r="D9941" s="75">
        <v>45.45</v>
      </c>
      <c r="E9941" s="75">
        <v>45.45</v>
      </c>
      <c r="F9941" s="73" t="s">
        <v>17</v>
      </c>
    </row>
    <row r="9942" spans="1:6" ht="51" x14ac:dyDescent="0.25">
      <c r="A9942" s="73">
        <v>106243</v>
      </c>
      <c r="B9942" s="74" t="s">
        <v>36909</v>
      </c>
      <c r="C9942" s="73" t="s">
        <v>19</v>
      </c>
      <c r="D9942" s="75">
        <v>15.33</v>
      </c>
      <c r="E9942" s="75">
        <v>15.33</v>
      </c>
      <c r="F9942" s="73" t="s">
        <v>17</v>
      </c>
    </row>
    <row r="9943" spans="1:6" ht="51" x14ac:dyDescent="0.25">
      <c r="A9943" s="73">
        <v>106244</v>
      </c>
      <c r="B9943" s="74" t="s">
        <v>36910</v>
      </c>
      <c r="C9943" s="73" t="s">
        <v>19</v>
      </c>
      <c r="D9943" s="75">
        <v>71.11</v>
      </c>
      <c r="E9943" s="75">
        <v>71.11</v>
      </c>
      <c r="F9943" s="73" t="s">
        <v>17</v>
      </c>
    </row>
    <row r="9944" spans="1:6" ht="51" x14ac:dyDescent="0.25">
      <c r="A9944" s="73">
        <v>106245</v>
      </c>
      <c r="B9944" s="74" t="s">
        <v>36911</v>
      </c>
      <c r="C9944" s="73" t="s">
        <v>19</v>
      </c>
      <c r="D9944" s="75">
        <v>6.21</v>
      </c>
      <c r="E9944" s="75">
        <v>6.21</v>
      </c>
      <c r="F9944" s="73" t="s">
        <v>17</v>
      </c>
    </row>
    <row r="9945" spans="1:6" ht="51" x14ac:dyDescent="0.25">
      <c r="A9945" s="73">
        <v>106246</v>
      </c>
      <c r="B9945" s="74" t="s">
        <v>36912</v>
      </c>
      <c r="C9945" s="73" t="s">
        <v>19</v>
      </c>
      <c r="D9945" s="75">
        <v>153.53</v>
      </c>
      <c r="E9945" s="75">
        <v>153.53</v>
      </c>
      <c r="F9945" s="73" t="s">
        <v>17</v>
      </c>
    </row>
    <row r="9946" spans="1:6" ht="38.25" x14ac:dyDescent="0.25">
      <c r="A9946" s="73">
        <v>106324</v>
      </c>
      <c r="B9946" s="74" t="s">
        <v>36913</v>
      </c>
      <c r="C9946" s="73" t="s">
        <v>19</v>
      </c>
      <c r="D9946" s="75">
        <v>0.71</v>
      </c>
      <c r="E9946" s="75">
        <v>0.71</v>
      </c>
      <c r="F9946" s="73" t="s">
        <v>17</v>
      </c>
    </row>
    <row r="9947" spans="1:6" ht="25.5" x14ac:dyDescent="0.25">
      <c r="A9947" s="73">
        <v>106376</v>
      </c>
      <c r="B9947" s="74" t="s">
        <v>36914</v>
      </c>
      <c r="C9947" s="73" t="s">
        <v>19</v>
      </c>
      <c r="D9947" s="75">
        <v>148.80000000000001</v>
      </c>
      <c r="E9947" s="75">
        <v>148.80000000000001</v>
      </c>
      <c r="F9947" s="73" t="s">
        <v>17</v>
      </c>
    </row>
    <row r="9948" spans="1:6" ht="25.5" x14ac:dyDescent="0.25">
      <c r="A9948" s="73">
        <v>106377</v>
      </c>
      <c r="B9948" s="74" t="s">
        <v>36915</v>
      </c>
      <c r="C9948" s="73" t="s">
        <v>19</v>
      </c>
      <c r="D9948" s="75">
        <v>52.45</v>
      </c>
      <c r="E9948" s="75">
        <v>52.45</v>
      </c>
      <c r="F9948" s="73" t="s">
        <v>17</v>
      </c>
    </row>
    <row r="9949" spans="1:6" ht="25.5" x14ac:dyDescent="0.25">
      <c r="A9949" s="73">
        <v>106378</v>
      </c>
      <c r="B9949" s="74" t="s">
        <v>36916</v>
      </c>
      <c r="C9949" s="73" t="s">
        <v>19</v>
      </c>
      <c r="D9949" s="75">
        <v>239.2</v>
      </c>
      <c r="E9949" s="75">
        <v>239.2</v>
      </c>
      <c r="F9949" s="73" t="s">
        <v>17</v>
      </c>
    </row>
    <row r="9950" spans="1:6" ht="25.5" x14ac:dyDescent="0.25">
      <c r="A9950" s="73">
        <v>106379</v>
      </c>
      <c r="B9950" s="74" t="s">
        <v>36917</v>
      </c>
      <c r="C9950" s="73" t="s">
        <v>19</v>
      </c>
      <c r="D9950" s="75">
        <v>110.52</v>
      </c>
      <c r="E9950" s="75">
        <v>110.52</v>
      </c>
      <c r="F9950" s="73" t="s">
        <v>17</v>
      </c>
    </row>
    <row r="9951" spans="1:6" ht="25.5" x14ac:dyDescent="0.25">
      <c r="A9951" s="73">
        <v>106380</v>
      </c>
      <c r="B9951" s="74" t="s">
        <v>36918</v>
      </c>
      <c r="C9951" s="73" t="s">
        <v>19</v>
      </c>
      <c r="D9951" s="75">
        <v>63.09</v>
      </c>
      <c r="E9951" s="75">
        <v>63.09</v>
      </c>
      <c r="F9951" s="73" t="s">
        <v>17</v>
      </c>
    </row>
    <row r="9952" spans="1:6" ht="25.5" x14ac:dyDescent="0.25">
      <c r="A9952" s="73">
        <v>106381</v>
      </c>
      <c r="B9952" s="74" t="s">
        <v>36919</v>
      </c>
      <c r="C9952" s="73" t="s">
        <v>19</v>
      </c>
      <c r="D9952" s="75">
        <v>22.24</v>
      </c>
      <c r="E9952" s="75">
        <v>22.24</v>
      </c>
      <c r="F9952" s="73" t="s">
        <v>17</v>
      </c>
    </row>
    <row r="9953" spans="1:6" ht="25.5" x14ac:dyDescent="0.25">
      <c r="A9953" s="73">
        <v>106382</v>
      </c>
      <c r="B9953" s="74" t="s">
        <v>36920</v>
      </c>
      <c r="C9953" s="73" t="s">
        <v>19</v>
      </c>
      <c r="D9953" s="75">
        <v>101.43</v>
      </c>
      <c r="E9953" s="75">
        <v>101.43</v>
      </c>
      <c r="F9953" s="73" t="s">
        <v>17</v>
      </c>
    </row>
    <row r="9954" spans="1:6" ht="25.5" x14ac:dyDescent="0.25">
      <c r="A9954" s="73">
        <v>106383</v>
      </c>
      <c r="B9954" s="74" t="s">
        <v>36921</v>
      </c>
      <c r="C9954" s="73" t="s">
        <v>19</v>
      </c>
      <c r="D9954" s="75">
        <v>90.73</v>
      </c>
      <c r="E9954" s="75">
        <v>90.73</v>
      </c>
      <c r="F9954" s="73" t="s">
        <v>17</v>
      </c>
    </row>
    <row r="9955" spans="1:6" ht="38.25" x14ac:dyDescent="0.25">
      <c r="A9955" s="73">
        <v>106384</v>
      </c>
      <c r="B9955" s="74" t="s">
        <v>36922</v>
      </c>
      <c r="C9955" s="73" t="s">
        <v>19</v>
      </c>
      <c r="D9955" s="75">
        <v>77.38</v>
      </c>
      <c r="E9955" s="75">
        <v>77.38</v>
      </c>
      <c r="F9955" s="73" t="s">
        <v>17</v>
      </c>
    </row>
    <row r="9956" spans="1:6" ht="25.5" x14ac:dyDescent="0.25">
      <c r="A9956" s="73">
        <v>106385</v>
      </c>
      <c r="B9956" s="74" t="s">
        <v>36923</v>
      </c>
      <c r="C9956" s="73" t="s">
        <v>19</v>
      </c>
      <c r="D9956" s="75">
        <v>23.87</v>
      </c>
      <c r="E9956" s="75">
        <v>23.87</v>
      </c>
      <c r="F9956" s="73" t="s">
        <v>17</v>
      </c>
    </row>
    <row r="9957" spans="1:6" ht="38.25" x14ac:dyDescent="0.25">
      <c r="A9957" s="73">
        <v>106386</v>
      </c>
      <c r="B9957" s="74" t="s">
        <v>36924</v>
      </c>
      <c r="C9957" s="73" t="s">
        <v>19</v>
      </c>
      <c r="D9957" s="75">
        <v>108.87</v>
      </c>
      <c r="E9957" s="75">
        <v>108.87</v>
      </c>
      <c r="F9957" s="73" t="s">
        <v>17</v>
      </c>
    </row>
    <row r="9958" spans="1:6" ht="38.25" x14ac:dyDescent="0.25">
      <c r="A9958" s="73">
        <v>106387</v>
      </c>
      <c r="B9958" s="74" t="s">
        <v>36925</v>
      </c>
      <c r="C9958" s="73" t="s">
        <v>19</v>
      </c>
      <c r="D9958" s="75">
        <v>86.6</v>
      </c>
      <c r="E9958" s="75">
        <v>86.6</v>
      </c>
      <c r="F9958" s="73" t="s">
        <v>17</v>
      </c>
    </row>
    <row r="9959" spans="1:6" ht="38.25" x14ac:dyDescent="0.25">
      <c r="A9959" s="73">
        <v>106397</v>
      </c>
      <c r="B9959" s="74" t="s">
        <v>36926</v>
      </c>
      <c r="C9959" s="73" t="s">
        <v>19</v>
      </c>
      <c r="D9959" s="75">
        <v>87.47</v>
      </c>
      <c r="E9959" s="75">
        <v>87.47</v>
      </c>
      <c r="F9959" s="73" t="s">
        <v>17</v>
      </c>
    </row>
    <row r="9960" spans="1:6" ht="25.5" x14ac:dyDescent="0.25">
      <c r="A9960" s="73">
        <v>2</v>
      </c>
      <c r="B9960" s="74" t="s">
        <v>31651</v>
      </c>
      <c r="C9960" s="73" t="s">
        <v>763</v>
      </c>
      <c r="D9960" s="75">
        <v>17.16</v>
      </c>
      <c r="E9960" s="75">
        <v>17.16</v>
      </c>
      <c r="F9960" s="73" t="s">
        <v>17</v>
      </c>
    </row>
    <row r="9961" spans="1:6" ht="25.5" x14ac:dyDescent="0.25">
      <c r="A9961" s="73">
        <v>366</v>
      </c>
      <c r="B9961" s="74" t="s">
        <v>9108</v>
      </c>
      <c r="C9961" s="73" t="s">
        <v>763</v>
      </c>
      <c r="D9961" s="75">
        <v>171.5</v>
      </c>
      <c r="E9961" s="75">
        <v>171.5</v>
      </c>
      <c r="F9961" s="73" t="s">
        <v>17</v>
      </c>
    </row>
    <row r="9962" spans="1:6" ht="25.5" x14ac:dyDescent="0.25">
      <c r="A9962" s="73">
        <v>367</v>
      </c>
      <c r="B9962" s="74" t="s">
        <v>824</v>
      </c>
      <c r="C9962" s="73" t="s">
        <v>763</v>
      </c>
      <c r="D9962" s="75">
        <v>173.74</v>
      </c>
      <c r="E9962" s="75">
        <v>173.74</v>
      </c>
      <c r="F9962" s="73" t="s">
        <v>17</v>
      </c>
    </row>
    <row r="9963" spans="1:6" ht="25.5" x14ac:dyDescent="0.25">
      <c r="A9963" s="73">
        <v>368</v>
      </c>
      <c r="B9963" s="74" t="s">
        <v>9109</v>
      </c>
      <c r="C9963" s="73" t="s">
        <v>763</v>
      </c>
      <c r="D9963" s="75">
        <v>85.75</v>
      </c>
      <c r="E9963" s="75">
        <v>85.75</v>
      </c>
      <c r="F9963" s="73" t="s">
        <v>17</v>
      </c>
    </row>
    <row r="9964" spans="1:6" ht="25.5" x14ac:dyDescent="0.25">
      <c r="A9964" s="73">
        <v>370</v>
      </c>
      <c r="B9964" s="74" t="s">
        <v>9110</v>
      </c>
      <c r="C9964" s="73" t="s">
        <v>763</v>
      </c>
      <c r="D9964" s="75">
        <v>171.5</v>
      </c>
      <c r="E9964" s="75">
        <v>171.5</v>
      </c>
      <c r="F9964" s="73" t="s">
        <v>17</v>
      </c>
    </row>
    <row r="9965" spans="1:6" ht="25.5" x14ac:dyDescent="0.25">
      <c r="A9965" s="73">
        <v>1523</v>
      </c>
      <c r="B9965" s="74" t="s">
        <v>9111</v>
      </c>
      <c r="C9965" s="73" t="s">
        <v>763</v>
      </c>
      <c r="D9965" s="75">
        <v>499.01</v>
      </c>
      <c r="E9965" s="75">
        <v>499.01</v>
      </c>
      <c r="F9965" s="73" t="s">
        <v>17</v>
      </c>
    </row>
    <row r="9966" spans="1:6" ht="38.25" x14ac:dyDescent="0.25">
      <c r="A9966" s="73">
        <v>1524</v>
      </c>
      <c r="B9966" s="74" t="s">
        <v>9112</v>
      </c>
      <c r="C9966" s="73" t="s">
        <v>763</v>
      </c>
      <c r="D9966" s="75">
        <v>561.39</v>
      </c>
      <c r="E9966" s="75">
        <v>561.39</v>
      </c>
      <c r="F9966" s="73" t="s">
        <v>17</v>
      </c>
    </row>
    <row r="9967" spans="1:6" ht="38.25" x14ac:dyDescent="0.25">
      <c r="A9967" s="73">
        <v>1525</v>
      </c>
      <c r="B9967" s="74" t="s">
        <v>9113</v>
      </c>
      <c r="C9967" s="73" t="s">
        <v>763</v>
      </c>
      <c r="D9967" s="75">
        <v>597.03</v>
      </c>
      <c r="E9967" s="75">
        <v>597.03</v>
      </c>
      <c r="F9967" s="73" t="s">
        <v>17</v>
      </c>
    </row>
    <row r="9968" spans="1:6" ht="38.25" x14ac:dyDescent="0.25">
      <c r="A9968" s="73">
        <v>1527</v>
      </c>
      <c r="B9968" s="74" t="s">
        <v>9114</v>
      </c>
      <c r="C9968" s="73" t="s">
        <v>763</v>
      </c>
      <c r="D9968" s="75">
        <v>579.21</v>
      </c>
      <c r="E9968" s="75">
        <v>579.21</v>
      </c>
      <c r="F9968" s="73" t="s">
        <v>17</v>
      </c>
    </row>
    <row r="9969" spans="1:6" ht="25.5" x14ac:dyDescent="0.25">
      <c r="A9969" s="73">
        <v>3309</v>
      </c>
      <c r="B9969" s="74" t="s">
        <v>9115</v>
      </c>
      <c r="C9969" s="73" t="s">
        <v>763</v>
      </c>
      <c r="D9969" s="75">
        <v>421.41</v>
      </c>
      <c r="E9969" s="75">
        <v>421.41</v>
      </c>
      <c r="F9969" s="73" t="s">
        <v>17</v>
      </c>
    </row>
    <row r="9970" spans="1:6" ht="25.5" x14ac:dyDescent="0.25">
      <c r="A9970" s="73">
        <v>3311</v>
      </c>
      <c r="B9970" s="74" t="s">
        <v>9116</v>
      </c>
      <c r="C9970" s="73" t="s">
        <v>763</v>
      </c>
      <c r="D9970" s="75">
        <v>397.96</v>
      </c>
      <c r="E9970" s="75">
        <v>397.96</v>
      </c>
      <c r="F9970" s="73" t="s">
        <v>17</v>
      </c>
    </row>
    <row r="9971" spans="1:6" ht="25.5" x14ac:dyDescent="0.25">
      <c r="A9971" s="73">
        <v>3314</v>
      </c>
      <c r="B9971" s="74" t="s">
        <v>9117</v>
      </c>
      <c r="C9971" s="73" t="s">
        <v>763</v>
      </c>
      <c r="D9971" s="75">
        <v>530.65</v>
      </c>
      <c r="E9971" s="75">
        <v>530.65</v>
      </c>
      <c r="F9971" s="73" t="s">
        <v>17</v>
      </c>
    </row>
    <row r="9972" spans="1:6" x14ac:dyDescent="0.25">
      <c r="A9972" s="73">
        <v>4006</v>
      </c>
      <c r="B9972" s="74" t="s">
        <v>9118</v>
      </c>
      <c r="C9972" s="73" t="s">
        <v>763</v>
      </c>
      <c r="D9972" s="75">
        <v>1774.14</v>
      </c>
      <c r="E9972" s="75">
        <v>1774.14</v>
      </c>
      <c r="F9972" s="73" t="s">
        <v>17</v>
      </c>
    </row>
    <row r="9973" spans="1:6" x14ac:dyDescent="0.25">
      <c r="A9973" s="73">
        <v>4718</v>
      </c>
      <c r="B9973" s="74" t="s">
        <v>9119</v>
      </c>
      <c r="C9973" s="73" t="s">
        <v>763</v>
      </c>
      <c r="D9973" s="75">
        <v>127.59</v>
      </c>
      <c r="E9973" s="75">
        <v>127.59</v>
      </c>
      <c r="F9973" s="73" t="s">
        <v>17</v>
      </c>
    </row>
    <row r="9974" spans="1:6" ht="25.5" x14ac:dyDescent="0.25">
      <c r="A9974" s="73">
        <v>4720</v>
      </c>
      <c r="B9974" s="74" t="s">
        <v>9120</v>
      </c>
      <c r="C9974" s="73" t="s">
        <v>763</v>
      </c>
      <c r="D9974" s="75">
        <v>146.53</v>
      </c>
      <c r="E9974" s="75">
        <v>146.53</v>
      </c>
      <c r="F9974" s="73" t="s">
        <v>17</v>
      </c>
    </row>
    <row r="9975" spans="1:6" x14ac:dyDescent="0.25">
      <c r="A9975" s="73">
        <v>4721</v>
      </c>
      <c r="B9975" s="74" t="s">
        <v>825</v>
      </c>
      <c r="C9975" s="73" t="s">
        <v>763</v>
      </c>
      <c r="D9975" s="75">
        <v>126.92</v>
      </c>
      <c r="E9975" s="75">
        <v>126.92</v>
      </c>
      <c r="F9975" s="73" t="s">
        <v>17</v>
      </c>
    </row>
    <row r="9976" spans="1:6" x14ac:dyDescent="0.25">
      <c r="A9976" s="73">
        <v>4722</v>
      </c>
      <c r="B9976" s="74" t="s">
        <v>9121</v>
      </c>
      <c r="C9976" s="73" t="s">
        <v>763</v>
      </c>
      <c r="D9976" s="75">
        <v>119.89</v>
      </c>
      <c r="E9976" s="75">
        <v>119.89</v>
      </c>
      <c r="F9976" s="73" t="s">
        <v>17</v>
      </c>
    </row>
    <row r="9977" spans="1:6" ht="25.5" x14ac:dyDescent="0.25">
      <c r="A9977" s="73">
        <v>4730</v>
      </c>
      <c r="B9977" s="74" t="s">
        <v>9122</v>
      </c>
      <c r="C9977" s="73" t="s">
        <v>763</v>
      </c>
      <c r="D9977" s="75">
        <v>119.3</v>
      </c>
      <c r="E9977" s="75">
        <v>119.3</v>
      </c>
      <c r="F9977" s="73" t="s">
        <v>17</v>
      </c>
    </row>
    <row r="9978" spans="1:6" ht="25.5" x14ac:dyDescent="0.25">
      <c r="A9978" s="73">
        <v>4734</v>
      </c>
      <c r="B9978" s="74" t="s">
        <v>9123</v>
      </c>
      <c r="C9978" s="73" t="s">
        <v>763</v>
      </c>
      <c r="D9978" s="75">
        <v>417.22</v>
      </c>
      <c r="E9978" s="75">
        <v>417.22</v>
      </c>
      <c r="F9978" s="73" t="s">
        <v>17</v>
      </c>
    </row>
    <row r="9979" spans="1:6" x14ac:dyDescent="0.25">
      <c r="A9979" s="73">
        <v>4741</v>
      </c>
      <c r="B9979" s="74" t="s">
        <v>9124</v>
      </c>
      <c r="C9979" s="73" t="s">
        <v>763</v>
      </c>
      <c r="D9979" s="75">
        <v>119.89</v>
      </c>
      <c r="E9979" s="75">
        <v>119.89</v>
      </c>
      <c r="F9979" s="73" t="s">
        <v>17</v>
      </c>
    </row>
    <row r="9980" spans="1:6" x14ac:dyDescent="0.25">
      <c r="A9980" s="73">
        <v>7253</v>
      </c>
      <c r="B9980" s="74" t="s">
        <v>9125</v>
      </c>
      <c r="C9980" s="73" t="s">
        <v>763</v>
      </c>
      <c r="D9980" s="75">
        <v>192.85</v>
      </c>
      <c r="E9980" s="75">
        <v>192.85</v>
      </c>
      <c r="F9980" s="73" t="s">
        <v>17</v>
      </c>
    </row>
    <row r="9981" spans="1:6" ht="25.5" x14ac:dyDescent="0.25">
      <c r="A9981" s="73">
        <v>11075</v>
      </c>
      <c r="B9981" s="74" t="s">
        <v>9126</v>
      </c>
      <c r="C9981" s="73" t="s">
        <v>763</v>
      </c>
      <c r="D9981" s="75">
        <v>1968.29</v>
      </c>
      <c r="E9981" s="75">
        <v>1968.29</v>
      </c>
      <c r="F9981" s="73" t="s">
        <v>17</v>
      </c>
    </row>
    <row r="9982" spans="1:6" ht="38.25" x14ac:dyDescent="0.25">
      <c r="A9982" s="73">
        <v>11145</v>
      </c>
      <c r="B9982" s="74" t="s">
        <v>9127</v>
      </c>
      <c r="C9982" s="73" t="s">
        <v>763</v>
      </c>
      <c r="D9982" s="75">
        <v>614.85</v>
      </c>
      <c r="E9982" s="75">
        <v>614.85</v>
      </c>
      <c r="F9982" s="73" t="s">
        <v>17</v>
      </c>
    </row>
    <row r="9983" spans="1:6" ht="38.25" x14ac:dyDescent="0.25">
      <c r="A9983" s="73">
        <v>11146</v>
      </c>
      <c r="B9983" s="74" t="s">
        <v>9128</v>
      </c>
      <c r="C9983" s="73" t="s">
        <v>763</v>
      </c>
      <c r="D9983" s="75">
        <v>585.13</v>
      </c>
      <c r="E9983" s="75">
        <v>585.13</v>
      </c>
      <c r="F9983" s="73" t="s">
        <v>17</v>
      </c>
    </row>
    <row r="9984" spans="1:6" ht="38.25" x14ac:dyDescent="0.25">
      <c r="A9984" s="73">
        <v>11147</v>
      </c>
      <c r="B9984" s="74" t="s">
        <v>9129</v>
      </c>
      <c r="C9984" s="73" t="s">
        <v>763</v>
      </c>
      <c r="D9984" s="75">
        <v>608.03</v>
      </c>
      <c r="E9984" s="75">
        <v>608.03</v>
      </c>
      <c r="F9984" s="73" t="s">
        <v>17</v>
      </c>
    </row>
    <row r="9985" spans="1:6" ht="38.25" x14ac:dyDescent="0.25">
      <c r="A9985" s="73">
        <v>13186</v>
      </c>
      <c r="B9985" s="74" t="s">
        <v>9130</v>
      </c>
      <c r="C9985" s="73" t="s">
        <v>763</v>
      </c>
      <c r="D9985" s="75">
        <v>137.65</v>
      </c>
      <c r="E9985" s="75">
        <v>137.65</v>
      </c>
      <c r="F9985" s="73" t="s">
        <v>17</v>
      </c>
    </row>
    <row r="9986" spans="1:6" ht="25.5" x14ac:dyDescent="0.25">
      <c r="A9986" s="73">
        <v>14041</v>
      </c>
      <c r="B9986" s="74" t="s">
        <v>9131</v>
      </c>
      <c r="C9986" s="73" t="s">
        <v>763</v>
      </c>
      <c r="D9986" s="75">
        <v>490.99</v>
      </c>
      <c r="E9986" s="75">
        <v>490.99</v>
      </c>
      <c r="F9986" s="73" t="s">
        <v>17</v>
      </c>
    </row>
    <row r="9987" spans="1:6" ht="38.25" x14ac:dyDescent="0.25">
      <c r="A9987" s="73">
        <v>34479</v>
      </c>
      <c r="B9987" s="74" t="s">
        <v>9132</v>
      </c>
      <c r="C9987" s="73" t="s">
        <v>763</v>
      </c>
      <c r="D9987" s="75">
        <v>632.66999999999996</v>
      </c>
      <c r="E9987" s="75">
        <v>632.66999999999996</v>
      </c>
      <c r="F9987" s="73" t="s">
        <v>17</v>
      </c>
    </row>
    <row r="9988" spans="1:6" ht="38.25" x14ac:dyDescent="0.25">
      <c r="A9988" s="73">
        <v>34481</v>
      </c>
      <c r="B9988" s="74" t="s">
        <v>9133</v>
      </c>
      <c r="C9988" s="73" t="s">
        <v>763</v>
      </c>
      <c r="D9988" s="75">
        <v>661.07</v>
      </c>
      <c r="E9988" s="75">
        <v>661.07</v>
      </c>
      <c r="F9988" s="73" t="s">
        <v>17</v>
      </c>
    </row>
    <row r="9989" spans="1:6" ht="38.25" x14ac:dyDescent="0.25">
      <c r="A9989" s="73">
        <v>34483</v>
      </c>
      <c r="B9989" s="74" t="s">
        <v>9134</v>
      </c>
      <c r="C9989" s="73" t="s">
        <v>763</v>
      </c>
      <c r="D9989" s="75">
        <v>706.3</v>
      </c>
      <c r="E9989" s="75">
        <v>706.3</v>
      </c>
      <c r="F9989" s="73" t="s">
        <v>17</v>
      </c>
    </row>
    <row r="9990" spans="1:6" ht="38.25" x14ac:dyDescent="0.25">
      <c r="A9990" s="73">
        <v>34485</v>
      </c>
      <c r="B9990" s="74" t="s">
        <v>9135</v>
      </c>
      <c r="C9990" s="73" t="s">
        <v>763</v>
      </c>
      <c r="D9990" s="75">
        <v>755.31</v>
      </c>
      <c r="E9990" s="75">
        <v>755.31</v>
      </c>
      <c r="F9990" s="73" t="s">
        <v>17</v>
      </c>
    </row>
    <row r="9991" spans="1:6" ht="38.25" x14ac:dyDescent="0.25">
      <c r="A9991" s="73">
        <v>34491</v>
      </c>
      <c r="B9991" s="74" t="s">
        <v>9136</v>
      </c>
      <c r="C9991" s="73" t="s">
        <v>763</v>
      </c>
      <c r="D9991" s="75">
        <v>632.66999999999996</v>
      </c>
      <c r="E9991" s="75">
        <v>632.66999999999996</v>
      </c>
      <c r="F9991" s="73" t="s">
        <v>17</v>
      </c>
    </row>
    <row r="9992" spans="1:6" ht="25.5" x14ac:dyDescent="0.25">
      <c r="A9992" s="73">
        <v>34492</v>
      </c>
      <c r="B9992" s="74" t="s">
        <v>9137</v>
      </c>
      <c r="C9992" s="73" t="s">
        <v>763</v>
      </c>
      <c r="D9992" s="75">
        <v>520</v>
      </c>
      <c r="E9992" s="75">
        <v>520</v>
      </c>
      <c r="F9992" s="73" t="s">
        <v>17</v>
      </c>
    </row>
    <row r="9993" spans="1:6" ht="25.5" x14ac:dyDescent="0.25">
      <c r="A9993" s="73">
        <v>34493</v>
      </c>
      <c r="B9993" s="74" t="s">
        <v>9138</v>
      </c>
      <c r="C9993" s="73" t="s">
        <v>763</v>
      </c>
      <c r="D9993" s="75">
        <v>534.65</v>
      </c>
      <c r="E9993" s="75">
        <v>534.65</v>
      </c>
      <c r="F9993" s="73" t="s">
        <v>17</v>
      </c>
    </row>
    <row r="9994" spans="1:6" ht="25.5" x14ac:dyDescent="0.25">
      <c r="A9994" s="73">
        <v>34494</v>
      </c>
      <c r="B9994" s="74" t="s">
        <v>9139</v>
      </c>
      <c r="C9994" s="73" t="s">
        <v>763</v>
      </c>
      <c r="D9994" s="75">
        <v>552.48</v>
      </c>
      <c r="E9994" s="75">
        <v>552.48</v>
      </c>
      <c r="F9994" s="73" t="s">
        <v>17</v>
      </c>
    </row>
    <row r="9995" spans="1:6" ht="25.5" x14ac:dyDescent="0.25">
      <c r="A9995" s="73">
        <v>34495</v>
      </c>
      <c r="B9995" s="74" t="s">
        <v>9140</v>
      </c>
      <c r="C9995" s="73" t="s">
        <v>763</v>
      </c>
      <c r="D9995" s="75">
        <v>570.29999999999995</v>
      </c>
      <c r="E9995" s="75">
        <v>570.29999999999995</v>
      </c>
      <c r="F9995" s="73" t="s">
        <v>17</v>
      </c>
    </row>
    <row r="9996" spans="1:6" ht="25.5" x14ac:dyDescent="0.25">
      <c r="A9996" s="73">
        <v>34496</v>
      </c>
      <c r="B9996" s="74" t="s">
        <v>9141</v>
      </c>
      <c r="C9996" s="73" t="s">
        <v>763</v>
      </c>
      <c r="D9996" s="75">
        <v>594.91999999999996</v>
      </c>
      <c r="E9996" s="75">
        <v>594.91999999999996</v>
      </c>
      <c r="F9996" s="73" t="s">
        <v>17</v>
      </c>
    </row>
    <row r="9997" spans="1:6" ht="25.5" x14ac:dyDescent="0.25">
      <c r="A9997" s="73">
        <v>34800</v>
      </c>
      <c r="B9997" s="74" t="s">
        <v>9142</v>
      </c>
      <c r="C9997" s="73" t="s">
        <v>763</v>
      </c>
      <c r="D9997" s="75">
        <v>370.98</v>
      </c>
      <c r="E9997" s="75">
        <v>370.98</v>
      </c>
      <c r="F9997" s="73" t="s">
        <v>17</v>
      </c>
    </row>
    <row r="9998" spans="1:6" ht="38.25" x14ac:dyDescent="0.25">
      <c r="A9998" s="73">
        <v>34872</v>
      </c>
      <c r="B9998" s="74" t="s">
        <v>9143</v>
      </c>
      <c r="C9998" s="73" t="s">
        <v>763</v>
      </c>
      <c r="D9998" s="75">
        <v>614.85</v>
      </c>
      <c r="E9998" s="75">
        <v>614.85</v>
      </c>
      <c r="F9998" s="73" t="s">
        <v>17</v>
      </c>
    </row>
    <row r="9999" spans="1:6" ht="25.5" x14ac:dyDescent="0.25">
      <c r="A9999" s="73">
        <v>38404</v>
      </c>
      <c r="B9999" s="74" t="s">
        <v>9144</v>
      </c>
      <c r="C9999" s="73" t="s">
        <v>763</v>
      </c>
      <c r="D9999" s="75">
        <v>538.62</v>
      </c>
      <c r="E9999" s="75">
        <v>538.62</v>
      </c>
      <c r="F9999" s="73" t="s">
        <v>17</v>
      </c>
    </row>
    <row r="10000" spans="1:6" ht="25.5" x14ac:dyDescent="0.25">
      <c r="A10000" s="73">
        <v>38405</v>
      </c>
      <c r="B10000" s="74" t="s">
        <v>9145</v>
      </c>
      <c r="C10000" s="73" t="s">
        <v>763</v>
      </c>
      <c r="D10000" s="75">
        <v>555.23</v>
      </c>
      <c r="E10000" s="75">
        <v>555.23</v>
      </c>
      <c r="F10000" s="73" t="s">
        <v>17</v>
      </c>
    </row>
    <row r="10001" spans="1:6" ht="25.5" x14ac:dyDescent="0.25">
      <c r="A10001" s="73">
        <v>38406</v>
      </c>
      <c r="B10001" s="74" t="s">
        <v>9146</v>
      </c>
      <c r="C10001" s="73" t="s">
        <v>763</v>
      </c>
      <c r="D10001" s="75">
        <v>586.28</v>
      </c>
      <c r="E10001" s="75">
        <v>586.28</v>
      </c>
      <c r="F10001" s="73" t="s">
        <v>17</v>
      </c>
    </row>
    <row r="10002" spans="1:6" ht="25.5" x14ac:dyDescent="0.25">
      <c r="A10002" s="73">
        <v>38408</v>
      </c>
      <c r="B10002" s="74" t="s">
        <v>9147</v>
      </c>
      <c r="C10002" s="73" t="s">
        <v>763</v>
      </c>
      <c r="D10002" s="75">
        <v>614.58000000000004</v>
      </c>
      <c r="E10002" s="75">
        <v>614.58000000000004</v>
      </c>
      <c r="F10002" s="73" t="s">
        <v>17</v>
      </c>
    </row>
    <row r="10003" spans="1:6" ht="25.5" x14ac:dyDescent="0.25">
      <c r="A10003" s="73">
        <v>38409</v>
      </c>
      <c r="B10003" s="74" t="s">
        <v>9148</v>
      </c>
      <c r="C10003" s="73" t="s">
        <v>763</v>
      </c>
      <c r="D10003" s="75">
        <v>618.77</v>
      </c>
      <c r="E10003" s="75">
        <v>618.77</v>
      </c>
      <c r="F10003" s="73" t="s">
        <v>17</v>
      </c>
    </row>
    <row r="10004" spans="1:6" ht="38.25" x14ac:dyDescent="0.25">
      <c r="A10004" s="73">
        <v>38464</v>
      </c>
      <c r="B10004" s="74" t="s">
        <v>9149</v>
      </c>
      <c r="C10004" s="73" t="s">
        <v>763</v>
      </c>
      <c r="D10004" s="75">
        <v>626.22</v>
      </c>
      <c r="E10004" s="75">
        <v>626.22</v>
      </c>
      <c r="F10004" s="73" t="s">
        <v>17</v>
      </c>
    </row>
    <row r="10005" spans="1:6" ht="38.25" x14ac:dyDescent="0.25">
      <c r="A10005" s="73">
        <v>38546</v>
      </c>
      <c r="B10005" s="74" t="s">
        <v>9150</v>
      </c>
      <c r="C10005" s="73" t="s">
        <v>763</v>
      </c>
      <c r="D10005" s="75">
        <v>567.39</v>
      </c>
      <c r="E10005" s="75">
        <v>567.39</v>
      </c>
      <c r="F10005" s="73" t="s">
        <v>17</v>
      </c>
    </row>
    <row r="10006" spans="1:6" ht="38.25" x14ac:dyDescent="0.25">
      <c r="A10006" s="73">
        <v>39849</v>
      </c>
      <c r="B10006" s="74" t="s">
        <v>9151</v>
      </c>
      <c r="C10006" s="73" t="s">
        <v>763</v>
      </c>
      <c r="D10006" s="75">
        <v>617.26</v>
      </c>
      <c r="E10006" s="75">
        <v>617.26</v>
      </c>
      <c r="F10006" s="73" t="s">
        <v>17</v>
      </c>
    </row>
    <row r="10007" spans="1:6" ht="25.5" x14ac:dyDescent="0.25">
      <c r="A10007" s="73">
        <v>40436</v>
      </c>
      <c r="B10007" s="74" t="s">
        <v>9152</v>
      </c>
      <c r="C10007" s="73" t="s">
        <v>763</v>
      </c>
      <c r="D10007" s="75">
        <v>308.18</v>
      </c>
      <c r="E10007" s="75">
        <v>308.18</v>
      </c>
      <c r="F10007" s="73" t="s">
        <v>17</v>
      </c>
    </row>
    <row r="10008" spans="1:6" ht="25.5" x14ac:dyDescent="0.25">
      <c r="A10008" s="73">
        <v>40438</v>
      </c>
      <c r="B10008" s="74" t="s">
        <v>9153</v>
      </c>
      <c r="C10008" s="73" t="s">
        <v>763</v>
      </c>
      <c r="D10008" s="75">
        <v>247.15</v>
      </c>
      <c r="E10008" s="75">
        <v>247.15</v>
      </c>
      <c r="F10008" s="73" t="s">
        <v>17</v>
      </c>
    </row>
    <row r="10009" spans="1:6" ht="38.25" x14ac:dyDescent="0.25">
      <c r="A10009" s="73">
        <v>40440</v>
      </c>
      <c r="B10009" s="74" t="s">
        <v>9154</v>
      </c>
      <c r="C10009" s="73" t="s">
        <v>763</v>
      </c>
      <c r="D10009" s="75">
        <v>552.73</v>
      </c>
      <c r="E10009" s="75">
        <v>552.73</v>
      </c>
      <c r="F10009" s="73" t="s">
        <v>17</v>
      </c>
    </row>
    <row r="10010" spans="1:6" ht="38.25" x14ac:dyDescent="0.25">
      <c r="A10010" s="73">
        <v>40441</v>
      </c>
      <c r="B10010" s="74" t="s">
        <v>9155</v>
      </c>
      <c r="C10010" s="73" t="s">
        <v>763</v>
      </c>
      <c r="D10010" s="75">
        <v>352.88</v>
      </c>
      <c r="E10010" s="75">
        <v>352.88</v>
      </c>
      <c r="F10010" s="73" t="s">
        <v>17</v>
      </c>
    </row>
    <row r="10011" spans="1:6" ht="38.25" x14ac:dyDescent="0.25">
      <c r="A10011" s="73">
        <v>40449</v>
      </c>
      <c r="B10011" s="74" t="s">
        <v>9156</v>
      </c>
      <c r="C10011" s="73" t="s">
        <v>763</v>
      </c>
      <c r="D10011" s="75">
        <v>296.66000000000003</v>
      </c>
      <c r="E10011" s="75">
        <v>296.66000000000003</v>
      </c>
      <c r="F10011" s="73" t="s">
        <v>17</v>
      </c>
    </row>
    <row r="10012" spans="1:6" ht="25.5" x14ac:dyDescent="0.25">
      <c r="A10012" s="73">
        <v>43360</v>
      </c>
      <c r="B10012" s="74" t="s">
        <v>9157</v>
      </c>
      <c r="C10012" s="73" t="s">
        <v>763</v>
      </c>
      <c r="D10012" s="75">
        <v>645.20000000000005</v>
      </c>
      <c r="E10012" s="75">
        <v>645.20000000000005</v>
      </c>
      <c r="F10012" s="73" t="s">
        <v>17</v>
      </c>
    </row>
    <row r="10013" spans="1:6" x14ac:dyDescent="0.25">
      <c r="A10013" s="73">
        <v>44480</v>
      </c>
      <c r="B10013" s="74" t="s">
        <v>9158</v>
      </c>
      <c r="C10013" s="73" t="s">
        <v>763</v>
      </c>
      <c r="D10013" s="75">
        <v>21.76</v>
      </c>
      <c r="E10013" s="75">
        <v>21.76</v>
      </c>
      <c r="F10013" s="73" t="s">
        <v>17</v>
      </c>
    </row>
    <row r="10014" spans="1:6" ht="25.5" x14ac:dyDescent="0.25">
      <c r="A10014" s="73">
        <v>44535</v>
      </c>
      <c r="B10014" s="74" t="s">
        <v>9159</v>
      </c>
      <c r="C10014" s="73" t="s">
        <v>763</v>
      </c>
      <c r="D10014" s="75">
        <v>53.46</v>
      </c>
      <c r="E10014" s="75">
        <v>53.46</v>
      </c>
      <c r="F10014" s="73" t="s">
        <v>17</v>
      </c>
    </row>
    <row r="10015" spans="1:6" ht="51" x14ac:dyDescent="0.25">
      <c r="A10015" s="73">
        <v>87280</v>
      </c>
      <c r="B10015" s="74" t="s">
        <v>9160</v>
      </c>
      <c r="C10015" s="73" t="s">
        <v>763</v>
      </c>
      <c r="D10015" s="75">
        <v>551.4</v>
      </c>
      <c r="E10015" s="75">
        <v>539.69000000000005</v>
      </c>
      <c r="F10015" s="73" t="s">
        <v>17</v>
      </c>
    </row>
    <row r="10016" spans="1:6" ht="51" x14ac:dyDescent="0.25">
      <c r="A10016" s="73">
        <v>87281</v>
      </c>
      <c r="B10016" s="74" t="s">
        <v>9161</v>
      </c>
      <c r="C10016" s="73" t="s">
        <v>763</v>
      </c>
      <c r="D10016" s="75">
        <v>538.20000000000005</v>
      </c>
      <c r="E10016" s="75">
        <v>528.39</v>
      </c>
      <c r="F10016" s="73" t="s">
        <v>17</v>
      </c>
    </row>
    <row r="10017" spans="1:6" ht="51" x14ac:dyDescent="0.25">
      <c r="A10017" s="73">
        <v>87283</v>
      </c>
      <c r="B10017" s="74" t="s">
        <v>9162</v>
      </c>
      <c r="C10017" s="73" t="s">
        <v>763</v>
      </c>
      <c r="D10017" s="75">
        <v>563.33000000000004</v>
      </c>
      <c r="E10017" s="75">
        <v>552.80999999999995</v>
      </c>
      <c r="F10017" s="73" t="s">
        <v>17</v>
      </c>
    </row>
    <row r="10018" spans="1:6" ht="51" x14ac:dyDescent="0.25">
      <c r="A10018" s="73">
        <v>87284</v>
      </c>
      <c r="B10018" s="74" t="s">
        <v>9163</v>
      </c>
      <c r="C10018" s="73" t="s">
        <v>763</v>
      </c>
      <c r="D10018" s="75">
        <v>548.53</v>
      </c>
      <c r="E10018" s="75">
        <v>539.75</v>
      </c>
      <c r="F10018" s="73" t="s">
        <v>17</v>
      </c>
    </row>
    <row r="10019" spans="1:6" ht="38.25" x14ac:dyDescent="0.25">
      <c r="A10019" s="73">
        <v>87286</v>
      </c>
      <c r="B10019" s="74" t="s">
        <v>9164</v>
      </c>
      <c r="C10019" s="73" t="s">
        <v>763</v>
      </c>
      <c r="D10019" s="75">
        <v>694.09</v>
      </c>
      <c r="E10019" s="75">
        <v>681.55</v>
      </c>
      <c r="F10019" s="73" t="s">
        <v>17</v>
      </c>
    </row>
    <row r="10020" spans="1:6" ht="38.25" x14ac:dyDescent="0.25">
      <c r="A10020" s="73">
        <v>87287</v>
      </c>
      <c r="B10020" s="74" t="s">
        <v>9165</v>
      </c>
      <c r="C10020" s="73" t="s">
        <v>763</v>
      </c>
      <c r="D10020" s="75">
        <v>666.27</v>
      </c>
      <c r="E10020" s="75">
        <v>657.33</v>
      </c>
      <c r="F10020" s="73" t="s">
        <v>17</v>
      </c>
    </row>
    <row r="10021" spans="1:6" ht="38.25" x14ac:dyDescent="0.25">
      <c r="A10021" s="73">
        <v>87289</v>
      </c>
      <c r="B10021" s="74" t="s">
        <v>9166</v>
      </c>
      <c r="C10021" s="73" t="s">
        <v>763</v>
      </c>
      <c r="D10021" s="75">
        <v>676.54</v>
      </c>
      <c r="E10021" s="75">
        <v>664.71</v>
      </c>
      <c r="F10021" s="73" t="s">
        <v>17</v>
      </c>
    </row>
    <row r="10022" spans="1:6" ht="38.25" x14ac:dyDescent="0.25">
      <c r="A10022" s="73">
        <v>87290</v>
      </c>
      <c r="B10022" s="74" t="s">
        <v>9167</v>
      </c>
      <c r="C10022" s="73" t="s">
        <v>763</v>
      </c>
      <c r="D10022" s="75">
        <v>659.64</v>
      </c>
      <c r="E10022" s="75">
        <v>650.04</v>
      </c>
      <c r="F10022" s="73" t="s">
        <v>17</v>
      </c>
    </row>
    <row r="10023" spans="1:6" ht="38.25" x14ac:dyDescent="0.25">
      <c r="A10023" s="73">
        <v>87292</v>
      </c>
      <c r="B10023" s="74" t="s">
        <v>9168</v>
      </c>
      <c r="C10023" s="73" t="s">
        <v>763</v>
      </c>
      <c r="D10023" s="75">
        <v>690.28</v>
      </c>
      <c r="E10023" s="75">
        <v>679.35</v>
      </c>
      <c r="F10023" s="73" t="s">
        <v>17</v>
      </c>
    </row>
    <row r="10024" spans="1:6" ht="38.25" x14ac:dyDescent="0.25">
      <c r="A10024" s="73">
        <v>87294</v>
      </c>
      <c r="B10024" s="74" t="s">
        <v>9169</v>
      </c>
      <c r="C10024" s="73" t="s">
        <v>763</v>
      </c>
      <c r="D10024" s="75">
        <v>660.09</v>
      </c>
      <c r="E10024" s="75">
        <v>649.86</v>
      </c>
      <c r="F10024" s="73" t="s">
        <v>17</v>
      </c>
    </row>
    <row r="10025" spans="1:6" ht="38.25" x14ac:dyDescent="0.25">
      <c r="A10025" s="73">
        <v>87295</v>
      </c>
      <c r="B10025" s="74" t="s">
        <v>9170</v>
      </c>
      <c r="C10025" s="73" t="s">
        <v>763</v>
      </c>
      <c r="D10025" s="75">
        <v>687.65</v>
      </c>
      <c r="E10025" s="75">
        <v>674.21</v>
      </c>
      <c r="F10025" s="73" t="s">
        <v>17</v>
      </c>
    </row>
    <row r="10026" spans="1:6" ht="38.25" x14ac:dyDescent="0.25">
      <c r="A10026" s="73">
        <v>87296</v>
      </c>
      <c r="B10026" s="74" t="s">
        <v>9171</v>
      </c>
      <c r="C10026" s="73" t="s">
        <v>763</v>
      </c>
      <c r="D10026" s="75">
        <v>646.86</v>
      </c>
      <c r="E10026" s="75">
        <v>637.85</v>
      </c>
      <c r="F10026" s="73" t="s">
        <v>17</v>
      </c>
    </row>
    <row r="10027" spans="1:6" ht="25.5" x14ac:dyDescent="0.25">
      <c r="A10027" s="73">
        <v>87298</v>
      </c>
      <c r="B10027" s="74" t="s">
        <v>9172</v>
      </c>
      <c r="C10027" s="73" t="s">
        <v>763</v>
      </c>
      <c r="D10027" s="75">
        <v>783.22</v>
      </c>
      <c r="E10027" s="75">
        <v>772.48</v>
      </c>
      <c r="F10027" s="73" t="s">
        <v>17</v>
      </c>
    </row>
    <row r="10028" spans="1:6" ht="25.5" x14ac:dyDescent="0.25">
      <c r="A10028" s="73">
        <v>87299</v>
      </c>
      <c r="B10028" s="74" t="s">
        <v>9173</v>
      </c>
      <c r="C10028" s="73" t="s">
        <v>763</v>
      </c>
      <c r="D10028" s="75">
        <v>547.22</v>
      </c>
      <c r="E10028" s="75">
        <v>537.84</v>
      </c>
      <c r="F10028" s="73" t="s">
        <v>17</v>
      </c>
    </row>
    <row r="10029" spans="1:6" ht="25.5" x14ac:dyDescent="0.25">
      <c r="A10029" s="73">
        <v>87301</v>
      </c>
      <c r="B10029" s="74" t="s">
        <v>9174</v>
      </c>
      <c r="C10029" s="73" t="s">
        <v>763</v>
      </c>
      <c r="D10029" s="75">
        <v>724.81</v>
      </c>
      <c r="E10029" s="75">
        <v>713.02</v>
      </c>
      <c r="F10029" s="73" t="s">
        <v>17</v>
      </c>
    </row>
    <row r="10030" spans="1:6" ht="25.5" x14ac:dyDescent="0.25">
      <c r="A10030" s="73">
        <v>87302</v>
      </c>
      <c r="B10030" s="74" t="s">
        <v>9175</v>
      </c>
      <c r="C10030" s="73" t="s">
        <v>763</v>
      </c>
      <c r="D10030" s="75">
        <v>708.27</v>
      </c>
      <c r="E10030" s="75">
        <v>698.77</v>
      </c>
      <c r="F10030" s="73" t="s">
        <v>17</v>
      </c>
    </row>
    <row r="10031" spans="1:6" ht="25.5" x14ac:dyDescent="0.25">
      <c r="A10031" s="73">
        <v>87304</v>
      </c>
      <c r="B10031" s="74" t="s">
        <v>9176</v>
      </c>
      <c r="C10031" s="73" t="s">
        <v>763</v>
      </c>
      <c r="D10031" s="75">
        <v>668.41</v>
      </c>
      <c r="E10031" s="75">
        <v>657.72</v>
      </c>
      <c r="F10031" s="73" t="s">
        <v>17</v>
      </c>
    </row>
    <row r="10032" spans="1:6" ht="25.5" x14ac:dyDescent="0.25">
      <c r="A10032" s="73">
        <v>87305</v>
      </c>
      <c r="B10032" s="74" t="s">
        <v>9177</v>
      </c>
      <c r="C10032" s="73" t="s">
        <v>763</v>
      </c>
      <c r="D10032" s="75">
        <v>666.68</v>
      </c>
      <c r="E10032" s="75">
        <v>656.86</v>
      </c>
      <c r="F10032" s="73" t="s">
        <v>17</v>
      </c>
    </row>
    <row r="10033" spans="1:6" ht="25.5" x14ac:dyDescent="0.25">
      <c r="A10033" s="73">
        <v>87307</v>
      </c>
      <c r="B10033" s="74" t="s">
        <v>9178</v>
      </c>
      <c r="C10033" s="73" t="s">
        <v>763</v>
      </c>
      <c r="D10033" s="75">
        <v>648.52</v>
      </c>
      <c r="E10033" s="75">
        <v>636.73</v>
      </c>
      <c r="F10033" s="73" t="s">
        <v>17</v>
      </c>
    </row>
    <row r="10034" spans="1:6" ht="25.5" x14ac:dyDescent="0.25">
      <c r="A10034" s="73">
        <v>87308</v>
      </c>
      <c r="B10034" s="74" t="s">
        <v>9179</v>
      </c>
      <c r="C10034" s="73" t="s">
        <v>763</v>
      </c>
      <c r="D10034" s="75">
        <v>630.84</v>
      </c>
      <c r="E10034" s="75">
        <v>621.05999999999995</v>
      </c>
      <c r="F10034" s="73" t="s">
        <v>17</v>
      </c>
    </row>
    <row r="10035" spans="1:6" ht="38.25" x14ac:dyDescent="0.25">
      <c r="A10035" s="73">
        <v>87310</v>
      </c>
      <c r="B10035" s="74" t="s">
        <v>9180</v>
      </c>
      <c r="C10035" s="73" t="s">
        <v>763</v>
      </c>
      <c r="D10035" s="75">
        <v>531.76</v>
      </c>
      <c r="E10035" s="75">
        <v>521.30999999999995</v>
      </c>
      <c r="F10035" s="73" t="s">
        <v>17</v>
      </c>
    </row>
    <row r="10036" spans="1:6" ht="38.25" x14ac:dyDescent="0.25">
      <c r="A10036" s="73">
        <v>87311</v>
      </c>
      <c r="B10036" s="74" t="s">
        <v>9181</v>
      </c>
      <c r="C10036" s="73" t="s">
        <v>763</v>
      </c>
      <c r="D10036" s="75">
        <v>515.03</v>
      </c>
      <c r="E10036" s="75">
        <v>506.54</v>
      </c>
      <c r="F10036" s="73" t="s">
        <v>17</v>
      </c>
    </row>
    <row r="10037" spans="1:6" ht="38.25" x14ac:dyDescent="0.25">
      <c r="A10037" s="73">
        <v>87313</v>
      </c>
      <c r="B10037" s="74" t="s">
        <v>9182</v>
      </c>
      <c r="C10037" s="73" t="s">
        <v>763</v>
      </c>
      <c r="D10037" s="75">
        <v>615.74</v>
      </c>
      <c r="E10037" s="75">
        <v>605.24</v>
      </c>
      <c r="F10037" s="73" t="s">
        <v>17</v>
      </c>
    </row>
    <row r="10038" spans="1:6" ht="38.25" x14ac:dyDescent="0.25">
      <c r="A10038" s="73">
        <v>87314</v>
      </c>
      <c r="B10038" s="74" t="s">
        <v>9183</v>
      </c>
      <c r="C10038" s="73" t="s">
        <v>763</v>
      </c>
      <c r="D10038" s="75">
        <v>600.80999999999995</v>
      </c>
      <c r="E10038" s="75">
        <v>592.27</v>
      </c>
      <c r="F10038" s="73" t="s">
        <v>17</v>
      </c>
    </row>
    <row r="10039" spans="1:6" ht="38.25" x14ac:dyDescent="0.25">
      <c r="A10039" s="73">
        <v>87316</v>
      </c>
      <c r="B10039" s="74" t="s">
        <v>9184</v>
      </c>
      <c r="C10039" s="73" t="s">
        <v>763</v>
      </c>
      <c r="D10039" s="75">
        <v>574.20000000000005</v>
      </c>
      <c r="E10039" s="75">
        <v>562.92999999999995</v>
      </c>
      <c r="F10039" s="73" t="s">
        <v>17</v>
      </c>
    </row>
    <row r="10040" spans="1:6" ht="38.25" x14ac:dyDescent="0.25">
      <c r="A10040" s="73">
        <v>87317</v>
      </c>
      <c r="B10040" s="74" t="s">
        <v>9185</v>
      </c>
      <c r="C10040" s="73" t="s">
        <v>763</v>
      </c>
      <c r="D10040" s="75">
        <v>550.05999999999995</v>
      </c>
      <c r="E10040" s="75">
        <v>541.53</v>
      </c>
      <c r="F10040" s="73" t="s">
        <v>17</v>
      </c>
    </row>
    <row r="10041" spans="1:6" ht="38.25" x14ac:dyDescent="0.25">
      <c r="A10041" s="73">
        <v>87319</v>
      </c>
      <c r="B10041" s="74" t="s">
        <v>9186</v>
      </c>
      <c r="C10041" s="73" t="s">
        <v>763</v>
      </c>
      <c r="D10041" s="75">
        <v>2999.83</v>
      </c>
      <c r="E10041" s="75">
        <v>2989.33</v>
      </c>
      <c r="F10041" s="73" t="s">
        <v>17</v>
      </c>
    </row>
    <row r="10042" spans="1:6" ht="38.25" x14ac:dyDescent="0.25">
      <c r="A10042" s="73">
        <v>87320</v>
      </c>
      <c r="B10042" s="74" t="s">
        <v>9187</v>
      </c>
      <c r="C10042" s="73" t="s">
        <v>763</v>
      </c>
      <c r="D10042" s="75">
        <v>2997.24</v>
      </c>
      <c r="E10042" s="75">
        <v>2988.6</v>
      </c>
      <c r="F10042" s="73" t="s">
        <v>17</v>
      </c>
    </row>
    <row r="10043" spans="1:6" ht="38.25" x14ac:dyDescent="0.25">
      <c r="A10043" s="73">
        <v>87322</v>
      </c>
      <c r="B10043" s="74" t="s">
        <v>9188</v>
      </c>
      <c r="C10043" s="73" t="s">
        <v>763</v>
      </c>
      <c r="D10043" s="75">
        <v>3099.55</v>
      </c>
      <c r="E10043" s="75">
        <v>3088.47</v>
      </c>
      <c r="F10043" s="73" t="s">
        <v>17</v>
      </c>
    </row>
    <row r="10044" spans="1:6" ht="38.25" x14ac:dyDescent="0.25">
      <c r="A10044" s="73">
        <v>87323</v>
      </c>
      <c r="B10044" s="74" t="s">
        <v>9189</v>
      </c>
      <c r="C10044" s="73" t="s">
        <v>763</v>
      </c>
      <c r="D10044" s="75">
        <v>3086.67</v>
      </c>
      <c r="E10044" s="75">
        <v>3078.33</v>
      </c>
      <c r="F10044" s="73" t="s">
        <v>17</v>
      </c>
    </row>
    <row r="10045" spans="1:6" ht="38.25" x14ac:dyDescent="0.25">
      <c r="A10045" s="73">
        <v>87325</v>
      </c>
      <c r="B10045" s="74" t="s">
        <v>9190</v>
      </c>
      <c r="C10045" s="73" t="s">
        <v>763</v>
      </c>
      <c r="D10045" s="75">
        <v>3028.84</v>
      </c>
      <c r="E10045" s="75">
        <v>3017.45</v>
      </c>
      <c r="F10045" s="73" t="s">
        <v>17</v>
      </c>
    </row>
    <row r="10046" spans="1:6" ht="38.25" x14ac:dyDescent="0.25">
      <c r="A10046" s="73">
        <v>87326</v>
      </c>
      <c r="B10046" s="74" t="s">
        <v>9191</v>
      </c>
      <c r="C10046" s="73" t="s">
        <v>763</v>
      </c>
      <c r="D10046" s="75">
        <v>3021.58</v>
      </c>
      <c r="E10046" s="75">
        <v>3013.71</v>
      </c>
      <c r="F10046" s="73" t="s">
        <v>17</v>
      </c>
    </row>
    <row r="10047" spans="1:6" ht="51" x14ac:dyDescent="0.25">
      <c r="A10047" s="73">
        <v>87327</v>
      </c>
      <c r="B10047" s="74" t="s">
        <v>9192</v>
      </c>
      <c r="C10047" s="73" t="s">
        <v>763</v>
      </c>
      <c r="D10047" s="75">
        <v>580.66</v>
      </c>
      <c r="E10047" s="75">
        <v>566.47</v>
      </c>
      <c r="F10047" s="73" t="s">
        <v>17</v>
      </c>
    </row>
    <row r="10048" spans="1:6" ht="51" x14ac:dyDescent="0.25">
      <c r="A10048" s="73">
        <v>87328</v>
      </c>
      <c r="B10048" s="74" t="s">
        <v>9193</v>
      </c>
      <c r="C10048" s="73" t="s">
        <v>763</v>
      </c>
      <c r="D10048" s="75">
        <v>501.71</v>
      </c>
      <c r="E10048" s="75">
        <v>494.26</v>
      </c>
      <c r="F10048" s="73" t="s">
        <v>17</v>
      </c>
    </row>
    <row r="10049" spans="1:6" ht="51" x14ac:dyDescent="0.25">
      <c r="A10049" s="73">
        <v>87329</v>
      </c>
      <c r="B10049" s="74" t="s">
        <v>9194</v>
      </c>
      <c r="C10049" s="73" t="s">
        <v>763</v>
      </c>
      <c r="D10049" s="75">
        <v>615.71</v>
      </c>
      <c r="E10049" s="75">
        <v>600.35</v>
      </c>
      <c r="F10049" s="73" t="s">
        <v>17</v>
      </c>
    </row>
    <row r="10050" spans="1:6" ht="51" x14ac:dyDescent="0.25">
      <c r="A10050" s="73">
        <v>87330</v>
      </c>
      <c r="B10050" s="74" t="s">
        <v>9195</v>
      </c>
      <c r="C10050" s="73" t="s">
        <v>763</v>
      </c>
      <c r="D10050" s="75">
        <v>526.66999999999996</v>
      </c>
      <c r="E10050" s="75">
        <v>518.85</v>
      </c>
      <c r="F10050" s="73" t="s">
        <v>17</v>
      </c>
    </row>
    <row r="10051" spans="1:6" ht="51" x14ac:dyDescent="0.25">
      <c r="A10051" s="73">
        <v>87331</v>
      </c>
      <c r="B10051" s="74" t="s">
        <v>9196</v>
      </c>
      <c r="C10051" s="73" t="s">
        <v>763</v>
      </c>
      <c r="D10051" s="75">
        <v>722.8</v>
      </c>
      <c r="E10051" s="75">
        <v>707.74</v>
      </c>
      <c r="F10051" s="73" t="s">
        <v>17</v>
      </c>
    </row>
    <row r="10052" spans="1:6" ht="51" x14ac:dyDescent="0.25">
      <c r="A10052" s="73">
        <v>87332</v>
      </c>
      <c r="B10052" s="74" t="s">
        <v>9197</v>
      </c>
      <c r="C10052" s="73" t="s">
        <v>763</v>
      </c>
      <c r="D10052" s="75">
        <v>640.5</v>
      </c>
      <c r="E10052" s="75">
        <v>632.58000000000004</v>
      </c>
      <c r="F10052" s="73" t="s">
        <v>17</v>
      </c>
    </row>
    <row r="10053" spans="1:6" ht="51" x14ac:dyDescent="0.25">
      <c r="A10053" s="73">
        <v>87333</v>
      </c>
      <c r="B10053" s="74" t="s">
        <v>9198</v>
      </c>
      <c r="C10053" s="73" t="s">
        <v>763</v>
      </c>
      <c r="D10053" s="75">
        <v>682.38</v>
      </c>
      <c r="E10053" s="75">
        <v>669.35</v>
      </c>
      <c r="F10053" s="73" t="s">
        <v>17</v>
      </c>
    </row>
    <row r="10054" spans="1:6" ht="51" x14ac:dyDescent="0.25">
      <c r="A10054" s="73">
        <v>87334</v>
      </c>
      <c r="B10054" s="74" t="s">
        <v>9199</v>
      </c>
      <c r="C10054" s="73" t="s">
        <v>763</v>
      </c>
      <c r="D10054" s="75">
        <v>631.38</v>
      </c>
      <c r="E10054" s="75">
        <v>622.85</v>
      </c>
      <c r="F10054" s="73" t="s">
        <v>17</v>
      </c>
    </row>
    <row r="10055" spans="1:6" ht="51" x14ac:dyDescent="0.25">
      <c r="A10055" s="73">
        <v>87335</v>
      </c>
      <c r="B10055" s="74" t="s">
        <v>9200</v>
      </c>
      <c r="C10055" s="73" t="s">
        <v>763</v>
      </c>
      <c r="D10055" s="75">
        <v>673.16</v>
      </c>
      <c r="E10055" s="75">
        <v>661.11</v>
      </c>
      <c r="F10055" s="73" t="s">
        <v>17</v>
      </c>
    </row>
    <row r="10056" spans="1:6" ht="51" x14ac:dyDescent="0.25">
      <c r="A10056" s="73">
        <v>87336</v>
      </c>
      <c r="B10056" s="74" t="s">
        <v>9201</v>
      </c>
      <c r="C10056" s="73" t="s">
        <v>763</v>
      </c>
      <c r="D10056" s="75">
        <v>651.07000000000005</v>
      </c>
      <c r="E10056" s="75">
        <v>642.91999999999996</v>
      </c>
      <c r="F10056" s="73" t="s">
        <v>17</v>
      </c>
    </row>
    <row r="10057" spans="1:6" ht="51" x14ac:dyDescent="0.25">
      <c r="A10057" s="73">
        <v>87337</v>
      </c>
      <c r="B10057" s="74" t="s">
        <v>9202</v>
      </c>
      <c r="C10057" s="73" t="s">
        <v>763</v>
      </c>
      <c r="D10057" s="75">
        <v>667.99</v>
      </c>
      <c r="E10057" s="75">
        <v>656.13</v>
      </c>
      <c r="F10057" s="73" t="s">
        <v>17</v>
      </c>
    </row>
    <row r="10058" spans="1:6" ht="51" x14ac:dyDescent="0.25">
      <c r="A10058" s="73">
        <v>87338</v>
      </c>
      <c r="B10058" s="74" t="s">
        <v>9203</v>
      </c>
      <c r="C10058" s="73" t="s">
        <v>763</v>
      </c>
      <c r="D10058" s="75">
        <v>644.92999999999995</v>
      </c>
      <c r="E10058" s="75">
        <v>634.86</v>
      </c>
      <c r="F10058" s="73" t="s">
        <v>17</v>
      </c>
    </row>
    <row r="10059" spans="1:6" ht="38.25" x14ac:dyDescent="0.25">
      <c r="A10059" s="73">
        <v>87339</v>
      </c>
      <c r="B10059" s="74" t="s">
        <v>9204</v>
      </c>
      <c r="C10059" s="73" t="s">
        <v>763</v>
      </c>
      <c r="D10059" s="75">
        <v>942.13</v>
      </c>
      <c r="E10059" s="75">
        <v>916.98</v>
      </c>
      <c r="F10059" s="73" t="s">
        <v>17</v>
      </c>
    </row>
    <row r="10060" spans="1:6" ht="38.25" x14ac:dyDescent="0.25">
      <c r="A10060" s="73">
        <v>87340</v>
      </c>
      <c r="B10060" s="74" t="s">
        <v>9205</v>
      </c>
      <c r="C10060" s="73" t="s">
        <v>763</v>
      </c>
      <c r="D10060" s="75">
        <v>782.78</v>
      </c>
      <c r="E10060" s="75">
        <v>771.16</v>
      </c>
      <c r="F10060" s="73" t="s">
        <v>17</v>
      </c>
    </row>
    <row r="10061" spans="1:6" ht="38.25" x14ac:dyDescent="0.25">
      <c r="A10061" s="73">
        <v>87341</v>
      </c>
      <c r="B10061" s="74" t="s">
        <v>9206</v>
      </c>
      <c r="C10061" s="73" t="s">
        <v>763</v>
      </c>
      <c r="D10061" s="75">
        <v>739.12</v>
      </c>
      <c r="E10061" s="75">
        <v>731.34</v>
      </c>
      <c r="F10061" s="73" t="s">
        <v>17</v>
      </c>
    </row>
    <row r="10062" spans="1:6" ht="38.25" x14ac:dyDescent="0.25">
      <c r="A10062" s="73">
        <v>87342</v>
      </c>
      <c r="B10062" s="74" t="s">
        <v>9207</v>
      </c>
      <c r="C10062" s="73" t="s">
        <v>763</v>
      </c>
      <c r="D10062" s="75">
        <v>817.59</v>
      </c>
      <c r="E10062" s="75">
        <v>797.3</v>
      </c>
      <c r="F10062" s="73" t="s">
        <v>17</v>
      </c>
    </row>
    <row r="10063" spans="1:6" ht="38.25" x14ac:dyDescent="0.25">
      <c r="A10063" s="73">
        <v>87343</v>
      </c>
      <c r="B10063" s="74" t="s">
        <v>9208</v>
      </c>
      <c r="C10063" s="73" t="s">
        <v>763</v>
      </c>
      <c r="D10063" s="75">
        <v>727.39</v>
      </c>
      <c r="E10063" s="75">
        <v>714.8</v>
      </c>
      <c r="F10063" s="73" t="s">
        <v>17</v>
      </c>
    </row>
    <row r="10064" spans="1:6" ht="38.25" x14ac:dyDescent="0.25">
      <c r="A10064" s="73">
        <v>87344</v>
      </c>
      <c r="B10064" s="74" t="s">
        <v>9209</v>
      </c>
      <c r="C10064" s="73" t="s">
        <v>763</v>
      </c>
      <c r="D10064" s="75">
        <v>673.99</v>
      </c>
      <c r="E10064" s="75">
        <v>666.24</v>
      </c>
      <c r="F10064" s="73" t="s">
        <v>17</v>
      </c>
    </row>
    <row r="10065" spans="1:6" ht="38.25" x14ac:dyDescent="0.25">
      <c r="A10065" s="73">
        <v>87345</v>
      </c>
      <c r="B10065" s="74" t="s">
        <v>9210</v>
      </c>
      <c r="C10065" s="73" t="s">
        <v>763</v>
      </c>
      <c r="D10065" s="75">
        <v>746</v>
      </c>
      <c r="E10065" s="75">
        <v>727.92</v>
      </c>
      <c r="F10065" s="73" t="s">
        <v>17</v>
      </c>
    </row>
    <row r="10066" spans="1:6" ht="38.25" x14ac:dyDescent="0.25">
      <c r="A10066" s="73">
        <v>87346</v>
      </c>
      <c r="B10066" s="74" t="s">
        <v>9211</v>
      </c>
      <c r="C10066" s="73" t="s">
        <v>763</v>
      </c>
      <c r="D10066" s="75">
        <v>671.53</v>
      </c>
      <c r="E10066" s="75">
        <v>659.89</v>
      </c>
      <c r="F10066" s="73" t="s">
        <v>17</v>
      </c>
    </row>
    <row r="10067" spans="1:6" ht="38.25" x14ac:dyDescent="0.25">
      <c r="A10067" s="73">
        <v>87347</v>
      </c>
      <c r="B10067" s="74" t="s">
        <v>9212</v>
      </c>
      <c r="C10067" s="73" t="s">
        <v>763</v>
      </c>
      <c r="D10067" s="75">
        <v>628.82000000000005</v>
      </c>
      <c r="E10067" s="75">
        <v>621.01</v>
      </c>
      <c r="F10067" s="73" t="s">
        <v>17</v>
      </c>
    </row>
    <row r="10068" spans="1:6" ht="38.25" x14ac:dyDescent="0.25">
      <c r="A10068" s="73">
        <v>87348</v>
      </c>
      <c r="B10068" s="74" t="s">
        <v>9213</v>
      </c>
      <c r="C10068" s="73" t="s">
        <v>763</v>
      </c>
      <c r="D10068" s="75">
        <v>692.54</v>
      </c>
      <c r="E10068" s="75">
        <v>676.26</v>
      </c>
      <c r="F10068" s="73" t="s">
        <v>17</v>
      </c>
    </row>
    <row r="10069" spans="1:6" ht="38.25" x14ac:dyDescent="0.25">
      <c r="A10069" s="73">
        <v>87349</v>
      </c>
      <c r="B10069" s="74" t="s">
        <v>9214</v>
      </c>
      <c r="C10069" s="73" t="s">
        <v>763</v>
      </c>
      <c r="D10069" s="75">
        <v>591.84</v>
      </c>
      <c r="E10069" s="75">
        <v>584.52</v>
      </c>
      <c r="F10069" s="73" t="s">
        <v>17</v>
      </c>
    </row>
    <row r="10070" spans="1:6" ht="38.25" x14ac:dyDescent="0.25">
      <c r="A10070" s="73">
        <v>87350</v>
      </c>
      <c r="B10070" s="74" t="s">
        <v>9215</v>
      </c>
      <c r="C10070" s="73" t="s">
        <v>763</v>
      </c>
      <c r="D10070" s="75">
        <v>590.88</v>
      </c>
      <c r="E10070" s="75">
        <v>575.30999999999995</v>
      </c>
      <c r="F10070" s="73" t="s">
        <v>17</v>
      </c>
    </row>
    <row r="10071" spans="1:6" ht="38.25" x14ac:dyDescent="0.25">
      <c r="A10071" s="73">
        <v>87351</v>
      </c>
      <c r="B10071" s="74" t="s">
        <v>9216</v>
      </c>
      <c r="C10071" s="73" t="s">
        <v>763</v>
      </c>
      <c r="D10071" s="75">
        <v>495.74</v>
      </c>
      <c r="E10071" s="75">
        <v>488.14</v>
      </c>
      <c r="F10071" s="73" t="s">
        <v>17</v>
      </c>
    </row>
    <row r="10072" spans="1:6" ht="38.25" x14ac:dyDescent="0.25">
      <c r="A10072" s="73">
        <v>87352</v>
      </c>
      <c r="B10072" s="74" t="s">
        <v>9217</v>
      </c>
      <c r="C10072" s="73" t="s">
        <v>763</v>
      </c>
      <c r="D10072" s="75">
        <v>721.03</v>
      </c>
      <c r="E10072" s="75">
        <v>701.27</v>
      </c>
      <c r="F10072" s="73" t="s">
        <v>17</v>
      </c>
    </row>
    <row r="10073" spans="1:6" ht="38.25" x14ac:dyDescent="0.25">
      <c r="A10073" s="73">
        <v>87353</v>
      </c>
      <c r="B10073" s="74" t="s">
        <v>9218</v>
      </c>
      <c r="C10073" s="73" t="s">
        <v>763</v>
      </c>
      <c r="D10073" s="75">
        <v>622.16999999999996</v>
      </c>
      <c r="E10073" s="75">
        <v>610.6</v>
      </c>
      <c r="F10073" s="73" t="s">
        <v>17</v>
      </c>
    </row>
    <row r="10074" spans="1:6" ht="38.25" x14ac:dyDescent="0.25">
      <c r="A10074" s="73">
        <v>87354</v>
      </c>
      <c r="B10074" s="74" t="s">
        <v>9219</v>
      </c>
      <c r="C10074" s="73" t="s">
        <v>763</v>
      </c>
      <c r="D10074" s="75">
        <v>574.66999999999996</v>
      </c>
      <c r="E10074" s="75">
        <v>567.45000000000005</v>
      </c>
      <c r="F10074" s="73" t="s">
        <v>17</v>
      </c>
    </row>
    <row r="10075" spans="1:6" ht="38.25" x14ac:dyDescent="0.25">
      <c r="A10075" s="73">
        <v>87355</v>
      </c>
      <c r="B10075" s="74" t="s">
        <v>9220</v>
      </c>
      <c r="C10075" s="73" t="s">
        <v>763</v>
      </c>
      <c r="D10075" s="75">
        <v>624.05999999999995</v>
      </c>
      <c r="E10075" s="75">
        <v>608.14</v>
      </c>
      <c r="F10075" s="73" t="s">
        <v>17</v>
      </c>
    </row>
    <row r="10076" spans="1:6" ht="38.25" x14ac:dyDescent="0.25">
      <c r="A10076" s="73">
        <v>87356</v>
      </c>
      <c r="B10076" s="74" t="s">
        <v>9221</v>
      </c>
      <c r="C10076" s="73" t="s">
        <v>763</v>
      </c>
      <c r="D10076" s="75">
        <v>557.54999999999995</v>
      </c>
      <c r="E10076" s="75">
        <v>547.39</v>
      </c>
      <c r="F10076" s="73" t="s">
        <v>17</v>
      </c>
    </row>
    <row r="10077" spans="1:6" ht="38.25" x14ac:dyDescent="0.25">
      <c r="A10077" s="73">
        <v>87357</v>
      </c>
      <c r="B10077" s="74" t="s">
        <v>9222</v>
      </c>
      <c r="C10077" s="73" t="s">
        <v>763</v>
      </c>
      <c r="D10077" s="75">
        <v>522.05999999999995</v>
      </c>
      <c r="E10077" s="75">
        <v>515.02</v>
      </c>
      <c r="F10077" s="73" t="s">
        <v>17</v>
      </c>
    </row>
    <row r="10078" spans="1:6" ht="38.25" x14ac:dyDescent="0.25">
      <c r="A10078" s="73">
        <v>87358</v>
      </c>
      <c r="B10078" s="74" t="s">
        <v>9223</v>
      </c>
      <c r="C10078" s="73" t="s">
        <v>763</v>
      </c>
      <c r="D10078" s="75">
        <v>2980.88</v>
      </c>
      <c r="E10078" s="75">
        <v>2967.83</v>
      </c>
      <c r="F10078" s="73" t="s">
        <v>17</v>
      </c>
    </row>
    <row r="10079" spans="1:6" ht="38.25" x14ac:dyDescent="0.25">
      <c r="A10079" s="73">
        <v>87359</v>
      </c>
      <c r="B10079" s="74" t="s">
        <v>9224</v>
      </c>
      <c r="C10079" s="73" t="s">
        <v>763</v>
      </c>
      <c r="D10079" s="75">
        <v>2935.32</v>
      </c>
      <c r="E10079" s="75">
        <v>2926.98</v>
      </c>
      <c r="F10079" s="73" t="s">
        <v>17</v>
      </c>
    </row>
    <row r="10080" spans="1:6" ht="38.25" x14ac:dyDescent="0.25">
      <c r="A10080" s="73">
        <v>87360</v>
      </c>
      <c r="B10080" s="74" t="s">
        <v>9225</v>
      </c>
      <c r="C10080" s="73" t="s">
        <v>763</v>
      </c>
      <c r="D10080" s="75">
        <v>3089.01</v>
      </c>
      <c r="E10080" s="75">
        <v>3072.27</v>
      </c>
      <c r="F10080" s="73" t="s">
        <v>17</v>
      </c>
    </row>
    <row r="10081" spans="1:6" ht="38.25" x14ac:dyDescent="0.25">
      <c r="A10081" s="73">
        <v>87361</v>
      </c>
      <c r="B10081" s="74" t="s">
        <v>9226</v>
      </c>
      <c r="C10081" s="73" t="s">
        <v>763</v>
      </c>
      <c r="D10081" s="75">
        <v>3024.52</v>
      </c>
      <c r="E10081" s="75">
        <v>3014.51</v>
      </c>
      <c r="F10081" s="73" t="s">
        <v>17</v>
      </c>
    </row>
    <row r="10082" spans="1:6" ht="38.25" x14ac:dyDescent="0.25">
      <c r="A10082" s="73">
        <v>87362</v>
      </c>
      <c r="B10082" s="74" t="s">
        <v>9227</v>
      </c>
      <c r="C10082" s="73" t="s">
        <v>763</v>
      </c>
      <c r="D10082" s="75">
        <v>3009.14</v>
      </c>
      <c r="E10082" s="75">
        <v>3002.16</v>
      </c>
      <c r="F10082" s="73" t="s">
        <v>17</v>
      </c>
    </row>
    <row r="10083" spans="1:6" ht="38.25" x14ac:dyDescent="0.25">
      <c r="A10083" s="73">
        <v>87363</v>
      </c>
      <c r="B10083" s="74" t="s">
        <v>9228</v>
      </c>
      <c r="C10083" s="73" t="s">
        <v>763</v>
      </c>
      <c r="D10083" s="75">
        <v>3019.06</v>
      </c>
      <c r="E10083" s="75">
        <v>3004.82</v>
      </c>
      <c r="F10083" s="73" t="s">
        <v>17</v>
      </c>
    </row>
    <row r="10084" spans="1:6" ht="38.25" x14ac:dyDescent="0.25">
      <c r="A10084" s="73">
        <v>87364</v>
      </c>
      <c r="B10084" s="74" t="s">
        <v>9229</v>
      </c>
      <c r="C10084" s="73" t="s">
        <v>763</v>
      </c>
      <c r="D10084" s="75">
        <v>2964.95</v>
      </c>
      <c r="E10084" s="75">
        <v>2957.61</v>
      </c>
      <c r="F10084" s="73" t="s">
        <v>17</v>
      </c>
    </row>
    <row r="10085" spans="1:6" ht="38.25" x14ac:dyDescent="0.25">
      <c r="A10085" s="73">
        <v>87365</v>
      </c>
      <c r="B10085" s="74" t="s">
        <v>9230</v>
      </c>
      <c r="C10085" s="73" t="s">
        <v>763</v>
      </c>
      <c r="D10085" s="75">
        <v>651.76</v>
      </c>
      <c r="E10085" s="75">
        <v>633.17999999999995</v>
      </c>
      <c r="F10085" s="73" t="s">
        <v>17</v>
      </c>
    </row>
    <row r="10086" spans="1:6" ht="38.25" x14ac:dyDescent="0.25">
      <c r="A10086" s="73">
        <v>87366</v>
      </c>
      <c r="B10086" s="74" t="s">
        <v>9231</v>
      </c>
      <c r="C10086" s="73" t="s">
        <v>763</v>
      </c>
      <c r="D10086" s="75">
        <v>680.47</v>
      </c>
      <c r="E10086" s="75">
        <v>661.31</v>
      </c>
      <c r="F10086" s="73" t="s">
        <v>17</v>
      </c>
    </row>
    <row r="10087" spans="1:6" ht="38.25" x14ac:dyDescent="0.25">
      <c r="A10087" s="73">
        <v>87367</v>
      </c>
      <c r="B10087" s="74" t="s">
        <v>828</v>
      </c>
      <c r="C10087" s="73" t="s">
        <v>763</v>
      </c>
      <c r="D10087" s="75">
        <v>793.05</v>
      </c>
      <c r="E10087" s="75">
        <v>773.74</v>
      </c>
      <c r="F10087" s="73" t="s">
        <v>17</v>
      </c>
    </row>
    <row r="10088" spans="1:6" ht="38.25" x14ac:dyDescent="0.25">
      <c r="A10088" s="73">
        <v>87368</v>
      </c>
      <c r="B10088" s="74" t="s">
        <v>9232</v>
      </c>
      <c r="C10088" s="73" t="s">
        <v>763</v>
      </c>
      <c r="D10088" s="75">
        <v>781.09</v>
      </c>
      <c r="E10088" s="75">
        <v>761.62</v>
      </c>
      <c r="F10088" s="73" t="s">
        <v>17</v>
      </c>
    </row>
    <row r="10089" spans="1:6" ht="38.25" x14ac:dyDescent="0.25">
      <c r="A10089" s="73">
        <v>87369</v>
      </c>
      <c r="B10089" s="74" t="s">
        <v>9233</v>
      </c>
      <c r="C10089" s="73" t="s">
        <v>763</v>
      </c>
      <c r="D10089" s="75">
        <v>800.18</v>
      </c>
      <c r="E10089" s="75">
        <v>781.09</v>
      </c>
      <c r="F10089" s="73" t="s">
        <v>17</v>
      </c>
    </row>
    <row r="10090" spans="1:6" ht="38.25" x14ac:dyDescent="0.25">
      <c r="A10090" s="73">
        <v>87370</v>
      </c>
      <c r="B10090" s="74" t="s">
        <v>9234</v>
      </c>
      <c r="C10090" s="73" t="s">
        <v>763</v>
      </c>
      <c r="D10090" s="75">
        <v>775.37</v>
      </c>
      <c r="E10090" s="75">
        <v>756.16</v>
      </c>
      <c r="F10090" s="73" t="s">
        <v>17</v>
      </c>
    </row>
    <row r="10091" spans="1:6" ht="38.25" x14ac:dyDescent="0.25">
      <c r="A10091" s="73">
        <v>87371</v>
      </c>
      <c r="B10091" s="74" t="s">
        <v>9235</v>
      </c>
      <c r="C10091" s="73" t="s">
        <v>763</v>
      </c>
      <c r="D10091" s="75">
        <v>767.09</v>
      </c>
      <c r="E10091" s="75">
        <v>748.37</v>
      </c>
      <c r="F10091" s="73" t="s">
        <v>17</v>
      </c>
    </row>
    <row r="10092" spans="1:6" ht="25.5" x14ac:dyDescent="0.25">
      <c r="A10092" s="73">
        <v>87372</v>
      </c>
      <c r="B10092" s="74" t="s">
        <v>9236</v>
      </c>
      <c r="C10092" s="73" t="s">
        <v>763</v>
      </c>
      <c r="D10092" s="75">
        <v>906.44</v>
      </c>
      <c r="E10092" s="75">
        <v>886.4</v>
      </c>
      <c r="F10092" s="73" t="s">
        <v>17</v>
      </c>
    </row>
    <row r="10093" spans="1:6" ht="25.5" x14ac:dyDescent="0.25">
      <c r="A10093" s="73">
        <v>87373</v>
      </c>
      <c r="B10093" s="74" t="s">
        <v>9237</v>
      </c>
      <c r="C10093" s="73" t="s">
        <v>763</v>
      </c>
      <c r="D10093" s="75">
        <v>826.49</v>
      </c>
      <c r="E10093" s="75">
        <v>807.53</v>
      </c>
      <c r="F10093" s="73" t="s">
        <v>17</v>
      </c>
    </row>
    <row r="10094" spans="1:6" ht="25.5" x14ac:dyDescent="0.25">
      <c r="A10094" s="73">
        <v>87374</v>
      </c>
      <c r="B10094" s="74" t="s">
        <v>9238</v>
      </c>
      <c r="C10094" s="73" t="s">
        <v>763</v>
      </c>
      <c r="D10094" s="75">
        <v>782.59</v>
      </c>
      <c r="E10094" s="75">
        <v>763.5</v>
      </c>
      <c r="F10094" s="73" t="s">
        <v>17</v>
      </c>
    </row>
    <row r="10095" spans="1:6" ht="25.5" x14ac:dyDescent="0.25">
      <c r="A10095" s="73">
        <v>87375</v>
      </c>
      <c r="B10095" s="74" t="s">
        <v>9239</v>
      </c>
      <c r="C10095" s="73" t="s">
        <v>763</v>
      </c>
      <c r="D10095" s="75">
        <v>755.55</v>
      </c>
      <c r="E10095" s="75">
        <v>736.1</v>
      </c>
      <c r="F10095" s="73" t="s">
        <v>17</v>
      </c>
    </row>
    <row r="10096" spans="1:6" ht="25.5" x14ac:dyDescent="0.25">
      <c r="A10096" s="73">
        <v>87376</v>
      </c>
      <c r="B10096" s="74" t="s">
        <v>9240</v>
      </c>
      <c r="C10096" s="73" t="s">
        <v>763</v>
      </c>
      <c r="D10096" s="75">
        <v>645.24</v>
      </c>
      <c r="E10096" s="75">
        <v>626.66</v>
      </c>
      <c r="F10096" s="73" t="s">
        <v>17</v>
      </c>
    </row>
    <row r="10097" spans="1:6" ht="25.5" x14ac:dyDescent="0.25">
      <c r="A10097" s="73">
        <v>87377</v>
      </c>
      <c r="B10097" s="74" t="s">
        <v>9241</v>
      </c>
      <c r="C10097" s="73" t="s">
        <v>763</v>
      </c>
      <c r="D10097" s="75">
        <v>733.99</v>
      </c>
      <c r="E10097" s="75">
        <v>715.03</v>
      </c>
      <c r="F10097" s="73" t="s">
        <v>17</v>
      </c>
    </row>
    <row r="10098" spans="1:6" ht="25.5" x14ac:dyDescent="0.25">
      <c r="A10098" s="73">
        <v>87378</v>
      </c>
      <c r="B10098" s="74" t="s">
        <v>9242</v>
      </c>
      <c r="C10098" s="73" t="s">
        <v>763</v>
      </c>
      <c r="D10098" s="75">
        <v>675.52</v>
      </c>
      <c r="E10098" s="75">
        <v>657.18</v>
      </c>
      <c r="F10098" s="73" t="s">
        <v>17</v>
      </c>
    </row>
    <row r="10099" spans="1:6" ht="38.25" x14ac:dyDescent="0.25">
      <c r="A10099" s="73">
        <v>87379</v>
      </c>
      <c r="B10099" s="74" t="s">
        <v>9243</v>
      </c>
      <c r="C10099" s="73" t="s">
        <v>763</v>
      </c>
      <c r="D10099" s="75">
        <v>3096.26</v>
      </c>
      <c r="E10099" s="75">
        <v>3077.94</v>
      </c>
      <c r="F10099" s="73" t="s">
        <v>17</v>
      </c>
    </row>
    <row r="10100" spans="1:6" ht="38.25" x14ac:dyDescent="0.25">
      <c r="A10100" s="73">
        <v>87380</v>
      </c>
      <c r="B10100" s="74" t="s">
        <v>9244</v>
      </c>
      <c r="C10100" s="73" t="s">
        <v>763</v>
      </c>
      <c r="D10100" s="75">
        <v>3181.16</v>
      </c>
      <c r="E10100" s="75">
        <v>3162.47</v>
      </c>
      <c r="F10100" s="73" t="s">
        <v>17</v>
      </c>
    </row>
    <row r="10101" spans="1:6" ht="38.25" x14ac:dyDescent="0.25">
      <c r="A10101" s="73">
        <v>87381</v>
      </c>
      <c r="B10101" s="74" t="s">
        <v>9245</v>
      </c>
      <c r="C10101" s="73" t="s">
        <v>763</v>
      </c>
      <c r="D10101" s="75">
        <v>3124.61</v>
      </c>
      <c r="E10101" s="75">
        <v>3106.53</v>
      </c>
      <c r="F10101" s="73" t="s">
        <v>17</v>
      </c>
    </row>
    <row r="10102" spans="1:6" ht="38.25" x14ac:dyDescent="0.25">
      <c r="A10102" s="73">
        <v>87382</v>
      </c>
      <c r="B10102" s="74" t="s">
        <v>9246</v>
      </c>
      <c r="C10102" s="73" t="s">
        <v>763</v>
      </c>
      <c r="D10102" s="75">
        <v>1496.65</v>
      </c>
      <c r="E10102" s="75">
        <v>1485.82</v>
      </c>
      <c r="F10102" s="73" t="s">
        <v>17</v>
      </c>
    </row>
    <row r="10103" spans="1:6" ht="38.25" x14ac:dyDescent="0.25">
      <c r="A10103" s="73">
        <v>87383</v>
      </c>
      <c r="B10103" s="74" t="s">
        <v>9247</v>
      </c>
      <c r="C10103" s="73" t="s">
        <v>763</v>
      </c>
      <c r="D10103" s="75">
        <v>1482.8</v>
      </c>
      <c r="E10103" s="75">
        <v>1474.3</v>
      </c>
      <c r="F10103" s="73" t="s">
        <v>17</v>
      </c>
    </row>
    <row r="10104" spans="1:6" ht="38.25" x14ac:dyDescent="0.25">
      <c r="A10104" s="73">
        <v>87384</v>
      </c>
      <c r="B10104" s="74" t="s">
        <v>9248</v>
      </c>
      <c r="C10104" s="73" t="s">
        <v>763</v>
      </c>
      <c r="D10104" s="75">
        <v>1463.84</v>
      </c>
      <c r="E10104" s="75">
        <v>1457.74</v>
      </c>
      <c r="F10104" s="73" t="s">
        <v>17</v>
      </c>
    </row>
    <row r="10105" spans="1:6" ht="25.5" x14ac:dyDescent="0.25">
      <c r="A10105" s="73">
        <v>87385</v>
      </c>
      <c r="B10105" s="74" t="s">
        <v>9249</v>
      </c>
      <c r="C10105" s="73" t="s">
        <v>763</v>
      </c>
      <c r="D10105" s="75">
        <v>1738.66</v>
      </c>
      <c r="E10105" s="75">
        <v>1725.73</v>
      </c>
      <c r="F10105" s="73" t="s">
        <v>17</v>
      </c>
    </row>
    <row r="10106" spans="1:6" ht="25.5" x14ac:dyDescent="0.25">
      <c r="A10106" s="73">
        <v>87386</v>
      </c>
      <c r="B10106" s="74" t="s">
        <v>9250</v>
      </c>
      <c r="C10106" s="73" t="s">
        <v>763</v>
      </c>
      <c r="D10106" s="75">
        <v>1716.85</v>
      </c>
      <c r="E10106" s="75">
        <v>1707.08</v>
      </c>
      <c r="F10106" s="73" t="s">
        <v>17</v>
      </c>
    </row>
    <row r="10107" spans="1:6" ht="25.5" x14ac:dyDescent="0.25">
      <c r="A10107" s="73">
        <v>87387</v>
      </c>
      <c r="B10107" s="74" t="s">
        <v>9251</v>
      </c>
      <c r="C10107" s="73" t="s">
        <v>763</v>
      </c>
      <c r="D10107" s="75">
        <v>1698.32</v>
      </c>
      <c r="E10107" s="75">
        <v>1691.18</v>
      </c>
      <c r="F10107" s="73" t="s">
        <v>17</v>
      </c>
    </row>
    <row r="10108" spans="1:6" ht="25.5" x14ac:dyDescent="0.25">
      <c r="A10108" s="73">
        <v>87388</v>
      </c>
      <c r="B10108" s="74" t="s">
        <v>9252</v>
      </c>
      <c r="C10108" s="73" t="s">
        <v>763</v>
      </c>
      <c r="D10108" s="75">
        <v>4080.24</v>
      </c>
      <c r="E10108" s="75">
        <v>4069.33</v>
      </c>
      <c r="F10108" s="73" t="s">
        <v>17</v>
      </c>
    </row>
    <row r="10109" spans="1:6" ht="25.5" x14ac:dyDescent="0.25">
      <c r="A10109" s="73">
        <v>87389</v>
      </c>
      <c r="B10109" s="74" t="s">
        <v>9253</v>
      </c>
      <c r="C10109" s="73" t="s">
        <v>763</v>
      </c>
      <c r="D10109" s="75">
        <v>4084.03</v>
      </c>
      <c r="E10109" s="75">
        <v>4075.6</v>
      </c>
      <c r="F10109" s="73" t="s">
        <v>17</v>
      </c>
    </row>
    <row r="10110" spans="1:6" ht="25.5" x14ac:dyDescent="0.25">
      <c r="A10110" s="73">
        <v>87390</v>
      </c>
      <c r="B10110" s="74" t="s">
        <v>9254</v>
      </c>
      <c r="C10110" s="73" t="s">
        <v>763</v>
      </c>
      <c r="D10110" s="75">
        <v>4092.1</v>
      </c>
      <c r="E10110" s="75">
        <v>4086</v>
      </c>
      <c r="F10110" s="73" t="s">
        <v>17</v>
      </c>
    </row>
    <row r="10111" spans="1:6" ht="25.5" x14ac:dyDescent="0.25">
      <c r="A10111" s="73">
        <v>87391</v>
      </c>
      <c r="B10111" s="74" t="s">
        <v>9255</v>
      </c>
      <c r="C10111" s="73" t="s">
        <v>763</v>
      </c>
      <c r="D10111" s="75">
        <v>4536.18</v>
      </c>
      <c r="E10111" s="75">
        <v>4522.04</v>
      </c>
      <c r="F10111" s="73" t="s">
        <v>17</v>
      </c>
    </row>
    <row r="10112" spans="1:6" ht="25.5" x14ac:dyDescent="0.25">
      <c r="A10112" s="73">
        <v>87393</v>
      </c>
      <c r="B10112" s="74" t="s">
        <v>9256</v>
      </c>
      <c r="C10112" s="73" t="s">
        <v>763</v>
      </c>
      <c r="D10112" s="75">
        <v>4563.3100000000004</v>
      </c>
      <c r="E10112" s="75">
        <v>4551.84</v>
      </c>
      <c r="F10112" s="73" t="s">
        <v>17</v>
      </c>
    </row>
    <row r="10113" spans="1:6" ht="25.5" x14ac:dyDescent="0.25">
      <c r="A10113" s="73">
        <v>87394</v>
      </c>
      <c r="B10113" s="74" t="s">
        <v>9257</v>
      </c>
      <c r="C10113" s="73" t="s">
        <v>763</v>
      </c>
      <c r="D10113" s="75">
        <v>4587.6099999999997</v>
      </c>
      <c r="E10113" s="75">
        <v>4578.87</v>
      </c>
      <c r="F10113" s="73" t="s">
        <v>17</v>
      </c>
    </row>
    <row r="10114" spans="1:6" ht="25.5" x14ac:dyDescent="0.25">
      <c r="A10114" s="73">
        <v>87395</v>
      </c>
      <c r="B10114" s="74" t="s">
        <v>9258</v>
      </c>
      <c r="C10114" s="73" t="s">
        <v>763</v>
      </c>
      <c r="D10114" s="75">
        <v>2894</v>
      </c>
      <c r="E10114" s="75">
        <v>2879.86</v>
      </c>
      <c r="F10114" s="73" t="s">
        <v>17</v>
      </c>
    </row>
    <row r="10115" spans="1:6" ht="25.5" x14ac:dyDescent="0.25">
      <c r="A10115" s="73">
        <v>87396</v>
      </c>
      <c r="B10115" s="74" t="s">
        <v>9259</v>
      </c>
      <c r="C10115" s="73" t="s">
        <v>763</v>
      </c>
      <c r="D10115" s="75">
        <v>2899.07</v>
      </c>
      <c r="E10115" s="75">
        <v>2887.6</v>
      </c>
      <c r="F10115" s="73" t="s">
        <v>17</v>
      </c>
    </row>
    <row r="10116" spans="1:6" ht="25.5" x14ac:dyDescent="0.25">
      <c r="A10116" s="73">
        <v>87397</v>
      </c>
      <c r="B10116" s="74" t="s">
        <v>9260</v>
      </c>
      <c r="C10116" s="73" t="s">
        <v>763</v>
      </c>
      <c r="D10116" s="75">
        <v>2902.31</v>
      </c>
      <c r="E10116" s="75">
        <v>2893.57</v>
      </c>
      <c r="F10116" s="73" t="s">
        <v>17</v>
      </c>
    </row>
    <row r="10117" spans="1:6" ht="25.5" x14ac:dyDescent="0.25">
      <c r="A10117" s="73">
        <v>87398</v>
      </c>
      <c r="B10117" s="74" t="s">
        <v>9261</v>
      </c>
      <c r="C10117" s="73" t="s">
        <v>763</v>
      </c>
      <c r="D10117" s="75">
        <v>1683.63</v>
      </c>
      <c r="E10117" s="75">
        <v>1661.98</v>
      </c>
      <c r="F10117" s="73" t="s">
        <v>17</v>
      </c>
    </row>
    <row r="10118" spans="1:6" x14ac:dyDescent="0.25">
      <c r="A10118" s="73">
        <v>87399</v>
      </c>
      <c r="B10118" s="74" t="s">
        <v>9262</v>
      </c>
      <c r="C10118" s="73" t="s">
        <v>763</v>
      </c>
      <c r="D10118" s="75">
        <v>1923.31</v>
      </c>
      <c r="E10118" s="75">
        <v>1900.04</v>
      </c>
      <c r="F10118" s="73" t="s">
        <v>17</v>
      </c>
    </row>
    <row r="10119" spans="1:6" ht="25.5" x14ac:dyDescent="0.25">
      <c r="A10119" s="73">
        <v>87401</v>
      </c>
      <c r="B10119" s="74" t="s">
        <v>9263</v>
      </c>
      <c r="C10119" s="73" t="s">
        <v>763</v>
      </c>
      <c r="D10119" s="75">
        <v>4806.1000000000004</v>
      </c>
      <c r="E10119" s="75">
        <v>4778.96</v>
      </c>
      <c r="F10119" s="73" t="s">
        <v>17</v>
      </c>
    </row>
    <row r="10120" spans="1:6" ht="25.5" x14ac:dyDescent="0.25">
      <c r="A10120" s="73">
        <v>87402</v>
      </c>
      <c r="B10120" s="74" t="s">
        <v>9264</v>
      </c>
      <c r="C10120" s="73" t="s">
        <v>763</v>
      </c>
      <c r="D10120" s="75">
        <v>3130.3</v>
      </c>
      <c r="E10120" s="75">
        <v>3103.16</v>
      </c>
      <c r="F10120" s="73" t="s">
        <v>17</v>
      </c>
    </row>
    <row r="10121" spans="1:6" ht="25.5" x14ac:dyDescent="0.25">
      <c r="A10121" s="73">
        <v>87404</v>
      </c>
      <c r="B10121" s="74" t="s">
        <v>9265</v>
      </c>
      <c r="C10121" s="73" t="s">
        <v>763</v>
      </c>
      <c r="D10121" s="75">
        <v>4274.83</v>
      </c>
      <c r="E10121" s="75">
        <v>4259.57</v>
      </c>
      <c r="F10121" s="73" t="s">
        <v>17</v>
      </c>
    </row>
    <row r="10122" spans="1:6" ht="25.5" x14ac:dyDescent="0.25">
      <c r="A10122" s="73">
        <v>87405</v>
      </c>
      <c r="B10122" s="74" t="s">
        <v>9266</v>
      </c>
      <c r="C10122" s="73" t="s">
        <v>763</v>
      </c>
      <c r="D10122" s="75">
        <v>4266.74</v>
      </c>
      <c r="E10122" s="75">
        <v>4255.3</v>
      </c>
      <c r="F10122" s="73" t="s">
        <v>17</v>
      </c>
    </row>
    <row r="10123" spans="1:6" ht="25.5" x14ac:dyDescent="0.25">
      <c r="A10123" s="73">
        <v>87407</v>
      </c>
      <c r="B10123" s="74" t="s">
        <v>9267</v>
      </c>
      <c r="C10123" s="73" t="s">
        <v>763</v>
      </c>
      <c r="D10123" s="75">
        <v>1534.44</v>
      </c>
      <c r="E10123" s="75">
        <v>1524.14</v>
      </c>
      <c r="F10123" s="73" t="s">
        <v>17</v>
      </c>
    </row>
    <row r="10124" spans="1:6" ht="25.5" x14ac:dyDescent="0.25">
      <c r="A10124" s="73">
        <v>87408</v>
      </c>
      <c r="B10124" s="74" t="s">
        <v>9268</v>
      </c>
      <c r="C10124" s="73" t="s">
        <v>763</v>
      </c>
      <c r="D10124" s="75">
        <v>1512.52</v>
      </c>
      <c r="E10124" s="75">
        <v>1504.79</v>
      </c>
      <c r="F10124" s="73" t="s">
        <v>17</v>
      </c>
    </row>
    <row r="10125" spans="1:6" ht="25.5" x14ac:dyDescent="0.25">
      <c r="A10125" s="73">
        <v>87410</v>
      </c>
      <c r="B10125" s="74" t="s">
        <v>9269</v>
      </c>
      <c r="C10125" s="73" t="s">
        <v>763</v>
      </c>
      <c r="D10125" s="75">
        <v>954.23</v>
      </c>
      <c r="E10125" s="75">
        <v>939.87</v>
      </c>
      <c r="F10125" s="73" t="s">
        <v>17</v>
      </c>
    </row>
    <row r="10126" spans="1:6" ht="25.5" x14ac:dyDescent="0.25">
      <c r="A10126" s="73">
        <v>88626</v>
      </c>
      <c r="B10126" s="74" t="s">
        <v>9270</v>
      </c>
      <c r="C10126" s="73" t="s">
        <v>763</v>
      </c>
      <c r="D10126" s="75">
        <v>656.85</v>
      </c>
      <c r="E10126" s="75">
        <v>647.41999999999996</v>
      </c>
      <c r="F10126" s="73" t="s">
        <v>17</v>
      </c>
    </row>
    <row r="10127" spans="1:6" ht="25.5" x14ac:dyDescent="0.25">
      <c r="A10127" s="73">
        <v>88627</v>
      </c>
      <c r="B10127" s="74" t="s">
        <v>9271</v>
      </c>
      <c r="C10127" s="73" t="s">
        <v>763</v>
      </c>
      <c r="D10127" s="75">
        <v>741.98</v>
      </c>
      <c r="E10127" s="75">
        <v>726.88</v>
      </c>
      <c r="F10127" s="73" t="s">
        <v>17</v>
      </c>
    </row>
    <row r="10128" spans="1:6" ht="25.5" x14ac:dyDescent="0.25">
      <c r="A10128" s="73">
        <v>88628</v>
      </c>
      <c r="B10128" s="74" t="s">
        <v>9272</v>
      </c>
      <c r="C10128" s="73" t="s">
        <v>763</v>
      </c>
      <c r="D10128" s="75">
        <v>651.29999999999995</v>
      </c>
      <c r="E10128" s="75">
        <v>642.99</v>
      </c>
      <c r="F10128" s="73" t="s">
        <v>17</v>
      </c>
    </row>
    <row r="10129" spans="1:6" ht="25.5" x14ac:dyDescent="0.25">
      <c r="A10129" s="73">
        <v>88629</v>
      </c>
      <c r="B10129" s="74" t="s">
        <v>9273</v>
      </c>
      <c r="C10129" s="73" t="s">
        <v>763</v>
      </c>
      <c r="D10129" s="75">
        <v>744.56</v>
      </c>
      <c r="E10129" s="75">
        <v>729.82</v>
      </c>
      <c r="F10129" s="73" t="s">
        <v>17</v>
      </c>
    </row>
    <row r="10130" spans="1:6" ht="25.5" x14ac:dyDescent="0.25">
      <c r="A10130" s="73">
        <v>88630</v>
      </c>
      <c r="B10130" s="74" t="s">
        <v>9274</v>
      </c>
      <c r="C10130" s="73" t="s">
        <v>763</v>
      </c>
      <c r="D10130" s="75">
        <v>579.19000000000005</v>
      </c>
      <c r="E10130" s="75">
        <v>571.02</v>
      </c>
      <c r="F10130" s="73" t="s">
        <v>17</v>
      </c>
    </row>
    <row r="10131" spans="1:6" ht="25.5" x14ac:dyDescent="0.25">
      <c r="A10131" s="73">
        <v>88631</v>
      </c>
      <c r="B10131" s="74" t="s">
        <v>9275</v>
      </c>
      <c r="C10131" s="73" t="s">
        <v>763</v>
      </c>
      <c r="D10131" s="75">
        <v>680.95</v>
      </c>
      <c r="E10131" s="75">
        <v>666.69</v>
      </c>
      <c r="F10131" s="73" t="s">
        <v>17</v>
      </c>
    </row>
    <row r="10132" spans="1:6" ht="38.25" x14ac:dyDescent="0.25">
      <c r="A10132" s="73">
        <v>88715</v>
      </c>
      <c r="B10132" s="74" t="s">
        <v>9276</v>
      </c>
      <c r="C10132" s="73" t="s">
        <v>763</v>
      </c>
      <c r="D10132" s="75">
        <v>657.09</v>
      </c>
      <c r="E10132" s="75">
        <v>646.73</v>
      </c>
      <c r="F10132" s="73" t="s">
        <v>17</v>
      </c>
    </row>
    <row r="10133" spans="1:6" x14ac:dyDescent="0.25">
      <c r="A10133" s="73">
        <v>89993</v>
      </c>
      <c r="B10133" s="74" t="s">
        <v>9277</v>
      </c>
      <c r="C10133" s="73" t="s">
        <v>763</v>
      </c>
      <c r="D10133" s="75">
        <v>1153.3900000000001</v>
      </c>
      <c r="E10133" s="75">
        <v>1112.24</v>
      </c>
      <c r="F10133" s="73" t="s">
        <v>17</v>
      </c>
    </row>
    <row r="10134" spans="1:6" ht="25.5" x14ac:dyDescent="0.25">
      <c r="A10134" s="73">
        <v>89994</v>
      </c>
      <c r="B10134" s="74" t="s">
        <v>9278</v>
      </c>
      <c r="C10134" s="73" t="s">
        <v>763</v>
      </c>
      <c r="D10134" s="75">
        <v>993.63</v>
      </c>
      <c r="E10134" s="75">
        <v>965.44</v>
      </c>
      <c r="F10134" s="73" t="s">
        <v>17</v>
      </c>
    </row>
    <row r="10135" spans="1:6" ht="25.5" x14ac:dyDescent="0.25">
      <c r="A10135" s="73">
        <v>89995</v>
      </c>
      <c r="B10135" s="74" t="s">
        <v>9279</v>
      </c>
      <c r="C10135" s="73" t="s">
        <v>763</v>
      </c>
      <c r="D10135" s="75">
        <v>1112.53</v>
      </c>
      <c r="E10135" s="75">
        <v>1074.7</v>
      </c>
      <c r="F10135" s="73" t="s">
        <v>17</v>
      </c>
    </row>
    <row r="10136" spans="1:6" ht="51" x14ac:dyDescent="0.25">
      <c r="A10136" s="73">
        <v>90082</v>
      </c>
      <c r="B10136" s="74" t="s">
        <v>9280</v>
      </c>
      <c r="C10136" s="73" t="s">
        <v>763</v>
      </c>
      <c r="D10136" s="75">
        <v>9.81</v>
      </c>
      <c r="E10136" s="75">
        <v>9.51</v>
      </c>
      <c r="F10136" s="73" t="s">
        <v>17</v>
      </c>
    </row>
    <row r="10137" spans="1:6" ht="51" x14ac:dyDescent="0.25">
      <c r="A10137" s="73">
        <v>90084</v>
      </c>
      <c r="B10137" s="74" t="s">
        <v>9281</v>
      </c>
      <c r="C10137" s="73" t="s">
        <v>763</v>
      </c>
      <c r="D10137" s="75">
        <v>9.5</v>
      </c>
      <c r="E10137" s="75">
        <v>9.2100000000000009</v>
      </c>
      <c r="F10137" s="73" t="s">
        <v>17</v>
      </c>
    </row>
    <row r="10138" spans="1:6" ht="51" x14ac:dyDescent="0.25">
      <c r="A10138" s="73">
        <v>90086</v>
      </c>
      <c r="B10138" s="74" t="s">
        <v>9282</v>
      </c>
      <c r="C10138" s="73" t="s">
        <v>763</v>
      </c>
      <c r="D10138" s="75">
        <v>8.98</v>
      </c>
      <c r="E10138" s="75">
        <v>8.7200000000000006</v>
      </c>
      <c r="F10138" s="73" t="s">
        <v>17</v>
      </c>
    </row>
    <row r="10139" spans="1:6" ht="51" x14ac:dyDescent="0.25">
      <c r="A10139" s="73">
        <v>90087</v>
      </c>
      <c r="B10139" s="74" t="s">
        <v>9283</v>
      </c>
      <c r="C10139" s="73" t="s">
        <v>763</v>
      </c>
      <c r="D10139" s="75">
        <v>8.7799999999999994</v>
      </c>
      <c r="E10139" s="75">
        <v>8.5500000000000007</v>
      </c>
      <c r="F10139" s="73" t="s">
        <v>17</v>
      </c>
    </row>
    <row r="10140" spans="1:6" ht="51" x14ac:dyDescent="0.25">
      <c r="A10140" s="73">
        <v>90090</v>
      </c>
      <c r="B10140" s="74" t="s">
        <v>9284</v>
      </c>
      <c r="C10140" s="73" t="s">
        <v>763</v>
      </c>
      <c r="D10140" s="75">
        <v>8.61</v>
      </c>
      <c r="E10140" s="75">
        <v>8.3800000000000008</v>
      </c>
      <c r="F10140" s="73" t="s">
        <v>17</v>
      </c>
    </row>
    <row r="10141" spans="1:6" ht="51" x14ac:dyDescent="0.25">
      <c r="A10141" s="73">
        <v>90091</v>
      </c>
      <c r="B10141" s="74" t="s">
        <v>9285</v>
      </c>
      <c r="C10141" s="73" t="s">
        <v>763</v>
      </c>
      <c r="D10141" s="75">
        <v>6.17</v>
      </c>
      <c r="E10141" s="75">
        <v>5.99</v>
      </c>
      <c r="F10141" s="73" t="s">
        <v>17</v>
      </c>
    </row>
    <row r="10142" spans="1:6" ht="51" x14ac:dyDescent="0.25">
      <c r="A10142" s="73">
        <v>90092</v>
      </c>
      <c r="B10142" s="74" t="s">
        <v>9286</v>
      </c>
      <c r="C10142" s="73" t="s">
        <v>763</v>
      </c>
      <c r="D10142" s="75">
        <v>5.98</v>
      </c>
      <c r="E10142" s="75">
        <v>5.8</v>
      </c>
      <c r="F10142" s="73" t="s">
        <v>17</v>
      </c>
    </row>
    <row r="10143" spans="1:6" ht="51" x14ac:dyDescent="0.25">
      <c r="A10143" s="73">
        <v>90094</v>
      </c>
      <c r="B10143" s="74" t="s">
        <v>9287</v>
      </c>
      <c r="C10143" s="73" t="s">
        <v>763</v>
      </c>
      <c r="D10143" s="75">
        <v>5.66</v>
      </c>
      <c r="E10143" s="75">
        <v>5.48</v>
      </c>
      <c r="F10143" s="73" t="s">
        <v>17</v>
      </c>
    </row>
    <row r="10144" spans="1:6" ht="51" x14ac:dyDescent="0.25">
      <c r="A10144" s="73">
        <v>90095</v>
      </c>
      <c r="B10144" s="74" t="s">
        <v>9288</v>
      </c>
      <c r="C10144" s="73" t="s">
        <v>763</v>
      </c>
      <c r="D10144" s="75">
        <v>5.52</v>
      </c>
      <c r="E10144" s="75">
        <v>5.38</v>
      </c>
      <c r="F10144" s="73" t="s">
        <v>17</v>
      </c>
    </row>
    <row r="10145" spans="1:6" ht="51" x14ac:dyDescent="0.25">
      <c r="A10145" s="73">
        <v>90098</v>
      </c>
      <c r="B10145" s="74" t="s">
        <v>9289</v>
      </c>
      <c r="C10145" s="73" t="s">
        <v>763</v>
      </c>
      <c r="D10145" s="75">
        <v>5.42</v>
      </c>
      <c r="E10145" s="75">
        <v>5.27</v>
      </c>
      <c r="F10145" s="73" t="s">
        <v>17</v>
      </c>
    </row>
    <row r="10146" spans="1:6" ht="51" x14ac:dyDescent="0.25">
      <c r="A10146" s="73">
        <v>90099</v>
      </c>
      <c r="B10146" s="74" t="s">
        <v>9290</v>
      </c>
      <c r="C10146" s="73" t="s">
        <v>763</v>
      </c>
      <c r="D10146" s="75">
        <v>16.63</v>
      </c>
      <c r="E10146" s="75">
        <v>15.96</v>
      </c>
      <c r="F10146" s="73" t="s">
        <v>17</v>
      </c>
    </row>
    <row r="10147" spans="1:6" ht="51" x14ac:dyDescent="0.25">
      <c r="A10147" s="73">
        <v>90100</v>
      </c>
      <c r="B10147" s="74" t="s">
        <v>9291</v>
      </c>
      <c r="C10147" s="73" t="s">
        <v>763</v>
      </c>
      <c r="D10147" s="75">
        <v>14.25</v>
      </c>
      <c r="E10147" s="75">
        <v>13.67</v>
      </c>
      <c r="F10147" s="73" t="s">
        <v>17</v>
      </c>
    </row>
    <row r="10148" spans="1:6" ht="51" x14ac:dyDescent="0.25">
      <c r="A10148" s="73">
        <v>90101</v>
      </c>
      <c r="B10148" s="74" t="s">
        <v>9292</v>
      </c>
      <c r="C10148" s="73" t="s">
        <v>763</v>
      </c>
      <c r="D10148" s="75">
        <v>14.08</v>
      </c>
      <c r="E10148" s="75">
        <v>13.52</v>
      </c>
      <c r="F10148" s="73" t="s">
        <v>17</v>
      </c>
    </row>
    <row r="10149" spans="1:6" ht="51" x14ac:dyDescent="0.25">
      <c r="A10149" s="73">
        <v>90102</v>
      </c>
      <c r="B10149" s="74" t="s">
        <v>9293</v>
      </c>
      <c r="C10149" s="73" t="s">
        <v>763</v>
      </c>
      <c r="D10149" s="75">
        <v>12.9</v>
      </c>
      <c r="E10149" s="75">
        <v>12.38</v>
      </c>
      <c r="F10149" s="73" t="s">
        <v>17</v>
      </c>
    </row>
    <row r="10150" spans="1:6" ht="51" x14ac:dyDescent="0.25">
      <c r="A10150" s="73">
        <v>90105</v>
      </c>
      <c r="B10150" s="74" t="s">
        <v>9294</v>
      </c>
      <c r="C10150" s="73" t="s">
        <v>763</v>
      </c>
      <c r="D10150" s="75">
        <v>9.85</v>
      </c>
      <c r="E10150" s="75">
        <v>9.4499999999999993</v>
      </c>
      <c r="F10150" s="73" t="s">
        <v>17</v>
      </c>
    </row>
    <row r="10151" spans="1:6" ht="51" x14ac:dyDescent="0.25">
      <c r="A10151" s="73">
        <v>90106</v>
      </c>
      <c r="B10151" s="74" t="s">
        <v>9295</v>
      </c>
      <c r="C10151" s="73" t="s">
        <v>763</v>
      </c>
      <c r="D10151" s="75">
        <v>8.98</v>
      </c>
      <c r="E10151" s="75">
        <v>8.61</v>
      </c>
      <c r="F10151" s="73" t="s">
        <v>17</v>
      </c>
    </row>
    <row r="10152" spans="1:6" ht="51" x14ac:dyDescent="0.25">
      <c r="A10152" s="73">
        <v>90107</v>
      </c>
      <c r="B10152" s="74" t="s">
        <v>9296</v>
      </c>
      <c r="C10152" s="73" t="s">
        <v>763</v>
      </c>
      <c r="D10152" s="75">
        <v>8.8699999999999992</v>
      </c>
      <c r="E10152" s="75">
        <v>8.52</v>
      </c>
      <c r="F10152" s="73" t="s">
        <v>17</v>
      </c>
    </row>
    <row r="10153" spans="1:6" ht="51" x14ac:dyDescent="0.25">
      <c r="A10153" s="73">
        <v>90108</v>
      </c>
      <c r="B10153" s="74" t="s">
        <v>9297</v>
      </c>
      <c r="C10153" s="73" t="s">
        <v>763</v>
      </c>
      <c r="D10153" s="75">
        <v>8.1199999999999992</v>
      </c>
      <c r="E10153" s="75">
        <v>7.8</v>
      </c>
      <c r="F10153" s="73" t="s">
        <v>17</v>
      </c>
    </row>
    <row r="10154" spans="1:6" ht="38.25" x14ac:dyDescent="0.25">
      <c r="A10154" s="73">
        <v>90278</v>
      </c>
      <c r="B10154" s="74" t="s">
        <v>9298</v>
      </c>
      <c r="C10154" s="73" t="s">
        <v>763</v>
      </c>
      <c r="D10154" s="75">
        <v>587.44000000000005</v>
      </c>
      <c r="E10154" s="75">
        <v>579.87</v>
      </c>
      <c r="F10154" s="73" t="s">
        <v>17</v>
      </c>
    </row>
    <row r="10155" spans="1:6" ht="25.5" x14ac:dyDescent="0.25">
      <c r="A10155" s="73">
        <v>90279</v>
      </c>
      <c r="B10155" s="74" t="s">
        <v>9299</v>
      </c>
      <c r="C10155" s="73" t="s">
        <v>763</v>
      </c>
      <c r="D10155" s="75">
        <v>639.41</v>
      </c>
      <c r="E10155" s="75">
        <v>631.12</v>
      </c>
      <c r="F10155" s="73" t="s">
        <v>17</v>
      </c>
    </row>
    <row r="10156" spans="1:6" ht="25.5" x14ac:dyDescent="0.25">
      <c r="A10156" s="73">
        <v>90280</v>
      </c>
      <c r="B10156" s="74" t="s">
        <v>9300</v>
      </c>
      <c r="C10156" s="73" t="s">
        <v>763</v>
      </c>
      <c r="D10156" s="75">
        <v>696.63</v>
      </c>
      <c r="E10156" s="75">
        <v>688.34</v>
      </c>
      <c r="F10156" s="73" t="s">
        <v>17</v>
      </c>
    </row>
    <row r="10157" spans="1:6" ht="25.5" x14ac:dyDescent="0.25">
      <c r="A10157" s="73">
        <v>90281</v>
      </c>
      <c r="B10157" s="74" t="s">
        <v>9301</v>
      </c>
      <c r="C10157" s="73" t="s">
        <v>763</v>
      </c>
      <c r="D10157" s="75">
        <v>792.66</v>
      </c>
      <c r="E10157" s="75">
        <v>784.59</v>
      </c>
      <c r="F10157" s="73" t="s">
        <v>17</v>
      </c>
    </row>
    <row r="10158" spans="1:6" ht="38.25" x14ac:dyDescent="0.25">
      <c r="A10158" s="73">
        <v>90282</v>
      </c>
      <c r="B10158" s="74" t="s">
        <v>9302</v>
      </c>
      <c r="C10158" s="73" t="s">
        <v>763</v>
      </c>
      <c r="D10158" s="75">
        <v>574.29</v>
      </c>
      <c r="E10158" s="75">
        <v>566.97</v>
      </c>
      <c r="F10158" s="73" t="s">
        <v>17</v>
      </c>
    </row>
    <row r="10159" spans="1:6" ht="38.25" x14ac:dyDescent="0.25">
      <c r="A10159" s="73">
        <v>90283</v>
      </c>
      <c r="B10159" s="74" t="s">
        <v>9303</v>
      </c>
      <c r="C10159" s="73" t="s">
        <v>763</v>
      </c>
      <c r="D10159" s="75">
        <v>625.74</v>
      </c>
      <c r="E10159" s="75">
        <v>617.75</v>
      </c>
      <c r="F10159" s="73" t="s">
        <v>17</v>
      </c>
    </row>
    <row r="10160" spans="1:6" ht="38.25" x14ac:dyDescent="0.25">
      <c r="A10160" s="73">
        <v>90284</v>
      </c>
      <c r="B10160" s="74" t="s">
        <v>9304</v>
      </c>
      <c r="C10160" s="73" t="s">
        <v>763</v>
      </c>
      <c r="D10160" s="75">
        <v>687.3</v>
      </c>
      <c r="E10160" s="75">
        <v>679.3</v>
      </c>
      <c r="F10160" s="73" t="s">
        <v>17</v>
      </c>
    </row>
    <row r="10161" spans="1:6" ht="38.25" x14ac:dyDescent="0.25">
      <c r="A10161" s="73">
        <v>90285</v>
      </c>
      <c r="B10161" s="74" t="s">
        <v>9305</v>
      </c>
      <c r="C10161" s="73" t="s">
        <v>763</v>
      </c>
      <c r="D10161" s="75">
        <v>788.15</v>
      </c>
      <c r="E10161" s="75">
        <v>780.27</v>
      </c>
      <c r="F10161" s="73" t="s">
        <v>17</v>
      </c>
    </row>
    <row r="10162" spans="1:6" x14ac:dyDescent="0.25">
      <c r="A10162" s="73">
        <v>92121</v>
      </c>
      <c r="B10162" s="74" t="s">
        <v>9306</v>
      </c>
      <c r="C10162" s="73" t="s">
        <v>763</v>
      </c>
      <c r="D10162" s="75">
        <v>32.97</v>
      </c>
      <c r="E10162" s="75">
        <v>30.7</v>
      </c>
      <c r="F10162" s="73" t="s">
        <v>17</v>
      </c>
    </row>
    <row r="10163" spans="1:6" x14ac:dyDescent="0.25">
      <c r="A10163" s="73">
        <v>92122</v>
      </c>
      <c r="B10163" s="74" t="s">
        <v>9307</v>
      </c>
      <c r="C10163" s="73" t="s">
        <v>763</v>
      </c>
      <c r="D10163" s="75">
        <v>54.29</v>
      </c>
      <c r="E10163" s="75">
        <v>50.16</v>
      </c>
      <c r="F10163" s="73" t="s">
        <v>17</v>
      </c>
    </row>
    <row r="10164" spans="1:6" x14ac:dyDescent="0.25">
      <c r="A10164" s="73">
        <v>92123</v>
      </c>
      <c r="B10164" s="74" t="s">
        <v>9308</v>
      </c>
      <c r="C10164" s="73" t="s">
        <v>763</v>
      </c>
      <c r="D10164" s="75">
        <v>52.17</v>
      </c>
      <c r="E10164" s="75">
        <v>49.52</v>
      </c>
      <c r="F10164" s="73" t="s">
        <v>17</v>
      </c>
    </row>
    <row r="10165" spans="1:6" ht="38.25" x14ac:dyDescent="0.25">
      <c r="A10165" s="73">
        <v>92743</v>
      </c>
      <c r="B10165" s="74" t="s">
        <v>9309</v>
      </c>
      <c r="C10165" s="73" t="s">
        <v>763</v>
      </c>
      <c r="D10165" s="75">
        <v>682.81</v>
      </c>
      <c r="E10165" s="75">
        <v>666.69</v>
      </c>
      <c r="F10165" s="73" t="s">
        <v>17</v>
      </c>
    </row>
    <row r="10166" spans="1:6" ht="38.25" x14ac:dyDescent="0.25">
      <c r="A10166" s="73">
        <v>92744</v>
      </c>
      <c r="B10166" s="74" t="s">
        <v>9310</v>
      </c>
      <c r="C10166" s="73" t="s">
        <v>763</v>
      </c>
      <c r="D10166" s="75">
        <v>624.79999999999995</v>
      </c>
      <c r="E10166" s="75">
        <v>615.83000000000004</v>
      </c>
      <c r="F10166" s="73" t="s">
        <v>17</v>
      </c>
    </row>
    <row r="10167" spans="1:6" ht="51" x14ac:dyDescent="0.25">
      <c r="A10167" s="73">
        <v>92745</v>
      </c>
      <c r="B10167" s="74" t="s">
        <v>9311</v>
      </c>
      <c r="C10167" s="73" t="s">
        <v>763</v>
      </c>
      <c r="D10167" s="75">
        <v>816.23</v>
      </c>
      <c r="E10167" s="75">
        <v>797.45</v>
      </c>
      <c r="F10167" s="73" t="s">
        <v>17</v>
      </c>
    </row>
    <row r="10168" spans="1:6" ht="51" x14ac:dyDescent="0.25">
      <c r="A10168" s="73">
        <v>92746</v>
      </c>
      <c r="B10168" s="74" t="s">
        <v>9312</v>
      </c>
      <c r="C10168" s="73" t="s">
        <v>763</v>
      </c>
      <c r="D10168" s="75">
        <v>734.95</v>
      </c>
      <c r="E10168" s="75">
        <v>722.85</v>
      </c>
      <c r="F10168" s="73" t="s">
        <v>17</v>
      </c>
    </row>
    <row r="10169" spans="1:6" ht="51" x14ac:dyDescent="0.25">
      <c r="A10169" s="73">
        <v>92747</v>
      </c>
      <c r="B10169" s="74" t="s">
        <v>9313</v>
      </c>
      <c r="C10169" s="73" t="s">
        <v>763</v>
      </c>
      <c r="D10169" s="75">
        <v>899.93</v>
      </c>
      <c r="E10169" s="75">
        <v>879.13</v>
      </c>
      <c r="F10169" s="73" t="s">
        <v>17</v>
      </c>
    </row>
    <row r="10170" spans="1:6" ht="51" x14ac:dyDescent="0.25">
      <c r="A10170" s="73">
        <v>92748</v>
      </c>
      <c r="B10170" s="74" t="s">
        <v>9314</v>
      </c>
      <c r="C10170" s="73" t="s">
        <v>763</v>
      </c>
      <c r="D10170" s="75">
        <v>801.6</v>
      </c>
      <c r="E10170" s="75">
        <v>787.45</v>
      </c>
      <c r="F10170" s="73" t="s">
        <v>17</v>
      </c>
    </row>
    <row r="10171" spans="1:6" ht="38.25" x14ac:dyDescent="0.25">
      <c r="A10171" s="73">
        <v>92749</v>
      </c>
      <c r="B10171" s="74" t="s">
        <v>9315</v>
      </c>
      <c r="C10171" s="73" t="s">
        <v>763</v>
      </c>
      <c r="D10171" s="75">
        <v>945.24</v>
      </c>
      <c r="E10171" s="75">
        <v>926.69</v>
      </c>
      <c r="F10171" s="73" t="s">
        <v>17</v>
      </c>
    </row>
    <row r="10172" spans="1:6" ht="38.25" x14ac:dyDescent="0.25">
      <c r="A10172" s="73">
        <v>92750</v>
      </c>
      <c r="B10172" s="74" t="s">
        <v>9316</v>
      </c>
      <c r="C10172" s="73" t="s">
        <v>763</v>
      </c>
      <c r="D10172" s="75">
        <v>1530.21</v>
      </c>
      <c r="E10172" s="75">
        <v>1504.35</v>
      </c>
      <c r="F10172" s="73" t="s">
        <v>17</v>
      </c>
    </row>
    <row r="10173" spans="1:6" ht="38.25" x14ac:dyDescent="0.25">
      <c r="A10173" s="73">
        <v>92751</v>
      </c>
      <c r="B10173" s="74" t="s">
        <v>9317</v>
      </c>
      <c r="C10173" s="73" t="s">
        <v>763</v>
      </c>
      <c r="D10173" s="75">
        <v>1871.98</v>
      </c>
      <c r="E10173" s="75">
        <v>1841.81</v>
      </c>
      <c r="F10173" s="73" t="s">
        <v>17</v>
      </c>
    </row>
    <row r="10174" spans="1:6" ht="38.25" x14ac:dyDescent="0.25">
      <c r="A10174" s="73">
        <v>92752</v>
      </c>
      <c r="B10174" s="74" t="s">
        <v>9318</v>
      </c>
      <c r="C10174" s="73" t="s">
        <v>763</v>
      </c>
      <c r="D10174" s="75">
        <v>2211.14</v>
      </c>
      <c r="E10174" s="75">
        <v>2176.7800000000002</v>
      </c>
      <c r="F10174" s="73" t="s">
        <v>17</v>
      </c>
    </row>
    <row r="10175" spans="1:6" ht="51" x14ac:dyDescent="0.25">
      <c r="A10175" s="73">
        <v>92753</v>
      </c>
      <c r="B10175" s="74" t="s">
        <v>9319</v>
      </c>
      <c r="C10175" s="73" t="s">
        <v>763</v>
      </c>
      <c r="D10175" s="75">
        <v>614.87</v>
      </c>
      <c r="E10175" s="75">
        <v>601.77</v>
      </c>
      <c r="F10175" s="73" t="s">
        <v>17</v>
      </c>
    </row>
    <row r="10176" spans="1:6" ht="51" x14ac:dyDescent="0.25">
      <c r="A10176" s="73">
        <v>92754</v>
      </c>
      <c r="B10176" s="74" t="s">
        <v>9320</v>
      </c>
      <c r="C10176" s="73" t="s">
        <v>763</v>
      </c>
      <c r="D10176" s="75">
        <v>603.64</v>
      </c>
      <c r="E10176" s="75">
        <v>589.23</v>
      </c>
      <c r="F10176" s="73" t="s">
        <v>17</v>
      </c>
    </row>
    <row r="10177" spans="1:6" ht="38.25" x14ac:dyDescent="0.25">
      <c r="A10177" s="73">
        <v>92758</v>
      </c>
      <c r="B10177" s="74" t="s">
        <v>9321</v>
      </c>
      <c r="C10177" s="73" t="s">
        <v>763</v>
      </c>
      <c r="D10177" s="75">
        <v>676.06</v>
      </c>
      <c r="E10177" s="75">
        <v>668.15</v>
      </c>
      <c r="F10177" s="73" t="s">
        <v>17</v>
      </c>
    </row>
    <row r="10178" spans="1:6" x14ac:dyDescent="0.25">
      <c r="A10178" s="73">
        <v>93358</v>
      </c>
      <c r="B10178" s="74" t="s">
        <v>9322</v>
      </c>
      <c r="C10178" s="73" t="s">
        <v>763</v>
      </c>
      <c r="D10178" s="75">
        <v>89.55</v>
      </c>
      <c r="E10178" s="75">
        <v>82.75</v>
      </c>
      <c r="F10178" s="73" t="s">
        <v>17</v>
      </c>
    </row>
    <row r="10179" spans="1:6" ht="51" x14ac:dyDescent="0.25">
      <c r="A10179" s="73">
        <v>93367</v>
      </c>
      <c r="B10179" s="74" t="s">
        <v>9323</v>
      </c>
      <c r="C10179" s="73" t="s">
        <v>763</v>
      </c>
      <c r="D10179" s="75">
        <v>25.04</v>
      </c>
      <c r="E10179" s="75">
        <v>24.05</v>
      </c>
      <c r="F10179" s="73" t="s">
        <v>17</v>
      </c>
    </row>
    <row r="10180" spans="1:6" ht="51" x14ac:dyDescent="0.25">
      <c r="A10180" s="73">
        <v>93368</v>
      </c>
      <c r="B10180" s="74" t="s">
        <v>9324</v>
      </c>
      <c r="C10180" s="73" t="s">
        <v>763</v>
      </c>
      <c r="D10180" s="75">
        <v>22.01</v>
      </c>
      <c r="E10180" s="75">
        <v>21.13</v>
      </c>
      <c r="F10180" s="73" t="s">
        <v>17</v>
      </c>
    </row>
    <row r="10181" spans="1:6" ht="51" x14ac:dyDescent="0.25">
      <c r="A10181" s="73">
        <v>93369</v>
      </c>
      <c r="B10181" s="74" t="s">
        <v>9325</v>
      </c>
      <c r="C10181" s="73" t="s">
        <v>763</v>
      </c>
      <c r="D10181" s="75">
        <v>18.23</v>
      </c>
      <c r="E10181" s="75">
        <v>17.46</v>
      </c>
      <c r="F10181" s="73" t="s">
        <v>17</v>
      </c>
    </row>
    <row r="10182" spans="1:6" ht="51" x14ac:dyDescent="0.25">
      <c r="A10182" s="73">
        <v>93372</v>
      </c>
      <c r="B10182" s="74" t="s">
        <v>9326</v>
      </c>
      <c r="C10182" s="73" t="s">
        <v>763</v>
      </c>
      <c r="D10182" s="75">
        <v>17.559999999999999</v>
      </c>
      <c r="E10182" s="75">
        <v>16.809999999999999</v>
      </c>
      <c r="F10182" s="73" t="s">
        <v>17</v>
      </c>
    </row>
    <row r="10183" spans="1:6" ht="51" x14ac:dyDescent="0.25">
      <c r="A10183" s="73">
        <v>93373</v>
      </c>
      <c r="B10183" s="74" t="s">
        <v>9327</v>
      </c>
      <c r="C10183" s="73" t="s">
        <v>763</v>
      </c>
      <c r="D10183" s="75">
        <v>15.17</v>
      </c>
      <c r="E10183" s="75">
        <v>14.51</v>
      </c>
      <c r="F10183" s="73" t="s">
        <v>17</v>
      </c>
    </row>
    <row r="10184" spans="1:6" ht="51" x14ac:dyDescent="0.25">
      <c r="A10184" s="73">
        <v>93378</v>
      </c>
      <c r="B10184" s="74" t="s">
        <v>31652</v>
      </c>
      <c r="C10184" s="73" t="s">
        <v>763</v>
      </c>
      <c r="D10184" s="75">
        <v>26.86</v>
      </c>
      <c r="E10184" s="75">
        <v>25.54</v>
      </c>
      <c r="F10184" s="73" t="s">
        <v>17</v>
      </c>
    </row>
    <row r="10185" spans="1:6" ht="51" x14ac:dyDescent="0.25">
      <c r="A10185" s="73">
        <v>93379</v>
      </c>
      <c r="B10185" s="74" t="s">
        <v>31653</v>
      </c>
      <c r="C10185" s="73" t="s">
        <v>763</v>
      </c>
      <c r="D10185" s="75">
        <v>20.68</v>
      </c>
      <c r="E10185" s="75">
        <v>19.649999999999999</v>
      </c>
      <c r="F10185" s="73" t="s">
        <v>17</v>
      </c>
    </row>
    <row r="10186" spans="1:6" ht="51" x14ac:dyDescent="0.25">
      <c r="A10186" s="73">
        <v>93380</v>
      </c>
      <c r="B10186" s="74" t="s">
        <v>31654</v>
      </c>
      <c r="C10186" s="73" t="s">
        <v>763</v>
      </c>
      <c r="D10186" s="75">
        <v>17.579999999999998</v>
      </c>
      <c r="E10186" s="75">
        <v>16.72</v>
      </c>
      <c r="F10186" s="73" t="s">
        <v>17</v>
      </c>
    </row>
    <row r="10187" spans="1:6" ht="51" x14ac:dyDescent="0.25">
      <c r="A10187" s="73">
        <v>93381</v>
      </c>
      <c r="B10187" s="74" t="s">
        <v>31655</v>
      </c>
      <c r="C10187" s="73" t="s">
        <v>763</v>
      </c>
      <c r="D10187" s="75">
        <v>14.27</v>
      </c>
      <c r="E10187" s="75">
        <v>13.56</v>
      </c>
      <c r="F10187" s="73" t="s">
        <v>17</v>
      </c>
    </row>
    <row r="10188" spans="1:6" ht="25.5" x14ac:dyDescent="0.25">
      <c r="A10188" s="73">
        <v>93382</v>
      </c>
      <c r="B10188" s="74" t="s">
        <v>315</v>
      </c>
      <c r="C10188" s="73" t="s">
        <v>763</v>
      </c>
      <c r="D10188" s="75">
        <v>28.55</v>
      </c>
      <c r="E10188" s="75">
        <v>26.51</v>
      </c>
      <c r="F10188" s="73" t="s">
        <v>17</v>
      </c>
    </row>
    <row r="10189" spans="1:6" ht="38.25" x14ac:dyDescent="0.25">
      <c r="A10189" s="73">
        <v>94304</v>
      </c>
      <c r="B10189" s="74" t="s">
        <v>9328</v>
      </c>
      <c r="C10189" s="73" t="s">
        <v>763</v>
      </c>
      <c r="D10189" s="75">
        <v>78.87</v>
      </c>
      <c r="E10189" s="75">
        <v>77.88</v>
      </c>
      <c r="F10189" s="73" t="s">
        <v>17</v>
      </c>
    </row>
    <row r="10190" spans="1:6" ht="38.25" x14ac:dyDescent="0.25">
      <c r="A10190" s="73">
        <v>94306</v>
      </c>
      <c r="B10190" s="74" t="s">
        <v>9329</v>
      </c>
      <c r="C10190" s="73" t="s">
        <v>763</v>
      </c>
      <c r="D10190" s="75">
        <v>72.06</v>
      </c>
      <c r="E10190" s="75">
        <v>71.290000000000006</v>
      </c>
      <c r="F10190" s="73" t="s">
        <v>17</v>
      </c>
    </row>
    <row r="10191" spans="1:6" ht="38.25" x14ac:dyDescent="0.25">
      <c r="A10191" s="73">
        <v>94310</v>
      </c>
      <c r="B10191" s="74" t="s">
        <v>9330</v>
      </c>
      <c r="C10191" s="73" t="s">
        <v>763</v>
      </c>
      <c r="D10191" s="75">
        <v>69</v>
      </c>
      <c r="E10191" s="75">
        <v>68.34</v>
      </c>
      <c r="F10191" s="73" t="s">
        <v>17</v>
      </c>
    </row>
    <row r="10192" spans="1:6" ht="38.25" x14ac:dyDescent="0.25">
      <c r="A10192" s="73">
        <v>94316</v>
      </c>
      <c r="B10192" s="74" t="s">
        <v>9331</v>
      </c>
      <c r="C10192" s="73" t="s">
        <v>763</v>
      </c>
      <c r="D10192" s="75">
        <v>74.510000000000005</v>
      </c>
      <c r="E10192" s="75">
        <v>73.48</v>
      </c>
      <c r="F10192" s="73" t="s">
        <v>17</v>
      </c>
    </row>
    <row r="10193" spans="1:6" ht="38.25" x14ac:dyDescent="0.25">
      <c r="A10193" s="73">
        <v>94318</v>
      </c>
      <c r="B10193" s="74" t="s">
        <v>9332</v>
      </c>
      <c r="C10193" s="73" t="s">
        <v>763</v>
      </c>
      <c r="D10193" s="75">
        <v>68.099999999999994</v>
      </c>
      <c r="E10193" s="75">
        <v>67.39</v>
      </c>
      <c r="F10193" s="73" t="s">
        <v>17</v>
      </c>
    </row>
    <row r="10194" spans="1:6" x14ac:dyDescent="0.25">
      <c r="A10194" s="73">
        <v>94319</v>
      </c>
      <c r="B10194" s="74" t="s">
        <v>9333</v>
      </c>
      <c r="C10194" s="73" t="s">
        <v>763</v>
      </c>
      <c r="D10194" s="75">
        <v>82.38</v>
      </c>
      <c r="E10194" s="75">
        <v>80.34</v>
      </c>
      <c r="F10194" s="73" t="s">
        <v>17</v>
      </c>
    </row>
    <row r="10195" spans="1:6" ht="38.25" x14ac:dyDescent="0.25">
      <c r="A10195" s="73">
        <v>94327</v>
      </c>
      <c r="B10195" s="74" t="s">
        <v>9334</v>
      </c>
      <c r="C10195" s="73" t="s">
        <v>763</v>
      </c>
      <c r="D10195" s="75">
        <v>144.13</v>
      </c>
      <c r="E10195" s="75">
        <v>143.13999999999999</v>
      </c>
      <c r="F10195" s="73" t="s">
        <v>17</v>
      </c>
    </row>
    <row r="10196" spans="1:6" ht="38.25" x14ac:dyDescent="0.25">
      <c r="A10196" s="73">
        <v>94329</v>
      </c>
      <c r="B10196" s="74" t="s">
        <v>9335</v>
      </c>
      <c r="C10196" s="73" t="s">
        <v>763</v>
      </c>
      <c r="D10196" s="75">
        <v>137.32</v>
      </c>
      <c r="E10196" s="75">
        <v>136.55000000000001</v>
      </c>
      <c r="F10196" s="73" t="s">
        <v>17</v>
      </c>
    </row>
    <row r="10197" spans="1:6" ht="38.25" x14ac:dyDescent="0.25">
      <c r="A10197" s="73">
        <v>94333</v>
      </c>
      <c r="B10197" s="74" t="s">
        <v>9336</v>
      </c>
      <c r="C10197" s="73" t="s">
        <v>763</v>
      </c>
      <c r="D10197" s="75">
        <v>134.26</v>
      </c>
      <c r="E10197" s="75">
        <v>133.6</v>
      </c>
      <c r="F10197" s="73" t="s">
        <v>17</v>
      </c>
    </row>
    <row r="10198" spans="1:6" ht="38.25" x14ac:dyDescent="0.25">
      <c r="A10198" s="73">
        <v>94339</v>
      </c>
      <c r="B10198" s="74" t="s">
        <v>9337</v>
      </c>
      <c r="C10198" s="73" t="s">
        <v>763</v>
      </c>
      <c r="D10198" s="75">
        <v>139.77000000000001</v>
      </c>
      <c r="E10198" s="75">
        <v>138.74</v>
      </c>
      <c r="F10198" s="73" t="s">
        <v>17</v>
      </c>
    </row>
    <row r="10199" spans="1:6" ht="38.25" x14ac:dyDescent="0.25">
      <c r="A10199" s="73">
        <v>94341</v>
      </c>
      <c r="B10199" s="74" t="s">
        <v>9338</v>
      </c>
      <c r="C10199" s="73" t="s">
        <v>763</v>
      </c>
      <c r="D10199" s="75">
        <v>133.36000000000001</v>
      </c>
      <c r="E10199" s="75">
        <v>132.65</v>
      </c>
      <c r="F10199" s="73" t="s">
        <v>17</v>
      </c>
    </row>
    <row r="10200" spans="1:6" x14ac:dyDescent="0.25">
      <c r="A10200" s="73">
        <v>94342</v>
      </c>
      <c r="B10200" s="74" t="s">
        <v>9339</v>
      </c>
      <c r="C10200" s="73" t="s">
        <v>763</v>
      </c>
      <c r="D10200" s="75">
        <v>147.63999999999999</v>
      </c>
      <c r="E10200" s="75">
        <v>145.6</v>
      </c>
      <c r="F10200" s="73" t="s">
        <v>17</v>
      </c>
    </row>
    <row r="10201" spans="1:6" ht="38.25" x14ac:dyDescent="0.25">
      <c r="A10201" s="73">
        <v>94962</v>
      </c>
      <c r="B10201" s="74" t="s">
        <v>9340</v>
      </c>
      <c r="C10201" s="73" t="s">
        <v>763</v>
      </c>
      <c r="D10201" s="75">
        <v>473.51</v>
      </c>
      <c r="E10201" s="75">
        <v>465.88</v>
      </c>
      <c r="F10201" s="73" t="s">
        <v>17</v>
      </c>
    </row>
    <row r="10202" spans="1:6" ht="25.5" x14ac:dyDescent="0.25">
      <c r="A10202" s="73">
        <v>94963</v>
      </c>
      <c r="B10202" s="74" t="s">
        <v>9341</v>
      </c>
      <c r="C10202" s="73" t="s">
        <v>763</v>
      </c>
      <c r="D10202" s="75">
        <v>515.5</v>
      </c>
      <c r="E10202" s="75">
        <v>507.93</v>
      </c>
      <c r="F10202" s="73" t="s">
        <v>17</v>
      </c>
    </row>
    <row r="10203" spans="1:6" ht="25.5" x14ac:dyDescent="0.25">
      <c r="A10203" s="73">
        <v>94964</v>
      </c>
      <c r="B10203" s="74" t="s">
        <v>9342</v>
      </c>
      <c r="C10203" s="73" t="s">
        <v>763</v>
      </c>
      <c r="D10203" s="75">
        <v>554.77</v>
      </c>
      <c r="E10203" s="75">
        <v>546.51</v>
      </c>
      <c r="F10203" s="73" t="s">
        <v>17</v>
      </c>
    </row>
    <row r="10204" spans="1:6" ht="25.5" x14ac:dyDescent="0.25">
      <c r="A10204" s="73">
        <v>94965</v>
      </c>
      <c r="B10204" s="74" t="s">
        <v>9343</v>
      </c>
      <c r="C10204" s="73" t="s">
        <v>763</v>
      </c>
      <c r="D10204" s="75">
        <v>570.86</v>
      </c>
      <c r="E10204" s="75">
        <v>563.33000000000004</v>
      </c>
      <c r="F10204" s="73" t="s">
        <v>17</v>
      </c>
    </row>
    <row r="10205" spans="1:6" ht="25.5" x14ac:dyDescent="0.25">
      <c r="A10205" s="73">
        <v>94966</v>
      </c>
      <c r="B10205" s="74" t="s">
        <v>9344</v>
      </c>
      <c r="C10205" s="73" t="s">
        <v>763</v>
      </c>
      <c r="D10205" s="75">
        <v>586.87</v>
      </c>
      <c r="E10205" s="75">
        <v>579.4</v>
      </c>
      <c r="F10205" s="73" t="s">
        <v>17</v>
      </c>
    </row>
    <row r="10206" spans="1:6" ht="25.5" x14ac:dyDescent="0.25">
      <c r="A10206" s="73">
        <v>94967</v>
      </c>
      <c r="B10206" s="74" t="s">
        <v>9345</v>
      </c>
      <c r="C10206" s="73" t="s">
        <v>763</v>
      </c>
      <c r="D10206" s="75">
        <v>658.08</v>
      </c>
      <c r="E10206" s="75">
        <v>650.13</v>
      </c>
      <c r="F10206" s="73" t="s">
        <v>17</v>
      </c>
    </row>
    <row r="10207" spans="1:6" ht="38.25" x14ac:dyDescent="0.25">
      <c r="A10207" s="73">
        <v>94968</v>
      </c>
      <c r="B10207" s="74" t="s">
        <v>789</v>
      </c>
      <c r="C10207" s="73" t="s">
        <v>763</v>
      </c>
      <c r="D10207" s="75">
        <v>470.1</v>
      </c>
      <c r="E10207" s="75">
        <v>463.24</v>
      </c>
      <c r="F10207" s="73" t="s">
        <v>17</v>
      </c>
    </row>
    <row r="10208" spans="1:6" ht="25.5" x14ac:dyDescent="0.25">
      <c r="A10208" s="73">
        <v>94969</v>
      </c>
      <c r="B10208" s="74" t="s">
        <v>9346</v>
      </c>
      <c r="C10208" s="73" t="s">
        <v>763</v>
      </c>
      <c r="D10208" s="75">
        <v>508.38</v>
      </c>
      <c r="E10208" s="75">
        <v>501.77</v>
      </c>
      <c r="F10208" s="73" t="s">
        <v>17</v>
      </c>
    </row>
    <row r="10209" spans="1:6" ht="25.5" x14ac:dyDescent="0.25">
      <c r="A10209" s="73">
        <v>94970</v>
      </c>
      <c r="B10209" s="74" t="s">
        <v>820</v>
      </c>
      <c r="C10209" s="73" t="s">
        <v>763</v>
      </c>
      <c r="D10209" s="75">
        <v>540.29</v>
      </c>
      <c r="E10209" s="75">
        <v>533.70000000000005</v>
      </c>
      <c r="F10209" s="73" t="s">
        <v>17</v>
      </c>
    </row>
    <row r="10210" spans="1:6" ht="25.5" x14ac:dyDescent="0.25">
      <c r="A10210" s="73">
        <v>94971</v>
      </c>
      <c r="B10210" s="74" t="s">
        <v>9347</v>
      </c>
      <c r="C10210" s="73" t="s">
        <v>763</v>
      </c>
      <c r="D10210" s="75">
        <v>563.61</v>
      </c>
      <c r="E10210" s="75">
        <v>557.16999999999996</v>
      </c>
      <c r="F10210" s="73" t="s">
        <v>17</v>
      </c>
    </row>
    <row r="10211" spans="1:6" ht="25.5" x14ac:dyDescent="0.25">
      <c r="A10211" s="73">
        <v>94972</v>
      </c>
      <c r="B10211" s="74" t="s">
        <v>9348</v>
      </c>
      <c r="C10211" s="73" t="s">
        <v>763</v>
      </c>
      <c r="D10211" s="75">
        <v>579.6</v>
      </c>
      <c r="E10211" s="75">
        <v>573.22</v>
      </c>
      <c r="F10211" s="73" t="s">
        <v>17</v>
      </c>
    </row>
    <row r="10212" spans="1:6" ht="25.5" x14ac:dyDescent="0.25">
      <c r="A10212" s="73">
        <v>94973</v>
      </c>
      <c r="B10212" s="74" t="s">
        <v>9349</v>
      </c>
      <c r="C10212" s="73" t="s">
        <v>763</v>
      </c>
      <c r="D10212" s="75">
        <v>648.61</v>
      </c>
      <c r="E10212" s="75">
        <v>642.01</v>
      </c>
      <c r="F10212" s="73" t="s">
        <v>17</v>
      </c>
    </row>
    <row r="10213" spans="1:6" ht="25.5" x14ac:dyDescent="0.25">
      <c r="A10213" s="73">
        <v>94974</v>
      </c>
      <c r="B10213" s="74" t="s">
        <v>762</v>
      </c>
      <c r="C10213" s="73" t="s">
        <v>763</v>
      </c>
      <c r="D10213" s="75">
        <v>530.89</v>
      </c>
      <c r="E10213" s="75">
        <v>520.07000000000005</v>
      </c>
      <c r="F10213" s="73" t="s">
        <v>17</v>
      </c>
    </row>
    <row r="10214" spans="1:6" ht="25.5" x14ac:dyDescent="0.25">
      <c r="A10214" s="73">
        <v>94975</v>
      </c>
      <c r="B10214" s="74" t="s">
        <v>9350</v>
      </c>
      <c r="C10214" s="73" t="s">
        <v>763</v>
      </c>
      <c r="D10214" s="75">
        <v>566.86</v>
      </c>
      <c r="E10214" s="75">
        <v>556.19000000000005</v>
      </c>
      <c r="F10214" s="73" t="s">
        <v>17</v>
      </c>
    </row>
    <row r="10215" spans="1:6" ht="38.25" x14ac:dyDescent="0.25">
      <c r="A10215" s="73">
        <v>94990</v>
      </c>
      <c r="B10215" s="74" t="s">
        <v>9351</v>
      </c>
      <c r="C10215" s="73" t="s">
        <v>763</v>
      </c>
      <c r="D10215" s="75">
        <v>870.94</v>
      </c>
      <c r="E10215" s="75">
        <v>847.65</v>
      </c>
      <c r="F10215" s="73" t="s">
        <v>17</v>
      </c>
    </row>
    <row r="10216" spans="1:6" ht="38.25" x14ac:dyDescent="0.25">
      <c r="A10216" s="73">
        <v>94991</v>
      </c>
      <c r="B10216" s="74" t="s">
        <v>9352</v>
      </c>
      <c r="C10216" s="73" t="s">
        <v>763</v>
      </c>
      <c r="D10216" s="75">
        <v>760.34</v>
      </c>
      <c r="E10216" s="75">
        <v>752.67</v>
      </c>
      <c r="F10216" s="73" t="s">
        <v>17</v>
      </c>
    </row>
    <row r="10217" spans="1:6" ht="25.5" x14ac:dyDescent="0.25">
      <c r="A10217" s="73">
        <v>95995</v>
      </c>
      <c r="B10217" s="74" t="s">
        <v>36927</v>
      </c>
      <c r="C10217" s="73" t="s">
        <v>763</v>
      </c>
      <c r="D10217" s="75">
        <v>1948.25</v>
      </c>
      <c r="E10217" s="75">
        <v>1944.23</v>
      </c>
      <c r="F10217" s="73" t="s">
        <v>17</v>
      </c>
    </row>
    <row r="10218" spans="1:6" ht="25.5" x14ac:dyDescent="0.25">
      <c r="A10218" s="73">
        <v>95996</v>
      </c>
      <c r="B10218" s="74" t="s">
        <v>36928</v>
      </c>
      <c r="C10218" s="73" t="s">
        <v>763</v>
      </c>
      <c r="D10218" s="75">
        <v>1686.43</v>
      </c>
      <c r="E10218" s="75">
        <v>1683.57</v>
      </c>
      <c r="F10218" s="73" t="s">
        <v>17</v>
      </c>
    </row>
    <row r="10219" spans="1:6" ht="38.25" x14ac:dyDescent="0.25">
      <c r="A10219" s="73">
        <v>96385</v>
      </c>
      <c r="B10219" s="74" t="s">
        <v>9353</v>
      </c>
      <c r="C10219" s="73" t="s">
        <v>763</v>
      </c>
      <c r="D10219" s="75">
        <v>12.43</v>
      </c>
      <c r="E10219" s="75">
        <v>12.05</v>
      </c>
      <c r="F10219" s="73" t="s">
        <v>17</v>
      </c>
    </row>
    <row r="10220" spans="1:6" ht="38.25" x14ac:dyDescent="0.25">
      <c r="A10220" s="73">
        <v>96386</v>
      </c>
      <c r="B10220" s="74" t="s">
        <v>9354</v>
      </c>
      <c r="C10220" s="73" t="s">
        <v>763</v>
      </c>
      <c r="D10220" s="75">
        <v>6.66</v>
      </c>
      <c r="E10220" s="75">
        <v>6.51</v>
      </c>
      <c r="F10220" s="73" t="s">
        <v>17</v>
      </c>
    </row>
    <row r="10221" spans="1:6" ht="38.25" x14ac:dyDescent="0.25">
      <c r="A10221" s="73">
        <v>96388</v>
      </c>
      <c r="B10221" s="74" t="s">
        <v>9355</v>
      </c>
      <c r="C10221" s="73" t="s">
        <v>763</v>
      </c>
      <c r="D10221" s="75">
        <v>9.01</v>
      </c>
      <c r="E10221" s="75">
        <v>8.77</v>
      </c>
      <c r="F10221" s="73" t="s">
        <v>17</v>
      </c>
    </row>
    <row r="10222" spans="1:6" ht="51" x14ac:dyDescent="0.25">
      <c r="A10222" s="73">
        <v>96389</v>
      </c>
      <c r="B10222" s="74" t="s">
        <v>9356</v>
      </c>
      <c r="C10222" s="73" t="s">
        <v>763</v>
      </c>
      <c r="D10222" s="75">
        <v>50.28</v>
      </c>
      <c r="E10222" s="75">
        <v>49.82</v>
      </c>
      <c r="F10222" s="73" t="s">
        <v>17</v>
      </c>
    </row>
    <row r="10223" spans="1:6" ht="51" x14ac:dyDescent="0.25">
      <c r="A10223" s="73">
        <v>96390</v>
      </c>
      <c r="B10223" s="74" t="s">
        <v>9357</v>
      </c>
      <c r="C10223" s="73" t="s">
        <v>763</v>
      </c>
      <c r="D10223" s="75">
        <v>84.36</v>
      </c>
      <c r="E10223" s="75">
        <v>83.9</v>
      </c>
      <c r="F10223" s="73" t="s">
        <v>17</v>
      </c>
    </row>
    <row r="10224" spans="1:6" ht="51" x14ac:dyDescent="0.25">
      <c r="A10224" s="73">
        <v>96391</v>
      </c>
      <c r="B10224" s="74" t="s">
        <v>9358</v>
      </c>
      <c r="C10224" s="73" t="s">
        <v>763</v>
      </c>
      <c r="D10224" s="75">
        <v>117.53</v>
      </c>
      <c r="E10224" s="75">
        <v>117.07</v>
      </c>
      <c r="F10224" s="73" t="s">
        <v>17</v>
      </c>
    </row>
    <row r="10225" spans="1:6" ht="51" x14ac:dyDescent="0.25">
      <c r="A10225" s="73">
        <v>96392</v>
      </c>
      <c r="B10225" s="74" t="s">
        <v>9359</v>
      </c>
      <c r="C10225" s="73" t="s">
        <v>763</v>
      </c>
      <c r="D10225" s="75">
        <v>150.26</v>
      </c>
      <c r="E10225" s="75">
        <v>149.80000000000001</v>
      </c>
      <c r="F10225" s="73" t="s">
        <v>17</v>
      </c>
    </row>
    <row r="10226" spans="1:6" x14ac:dyDescent="0.25">
      <c r="A10226" s="73">
        <v>96393</v>
      </c>
      <c r="B10226" s="74" t="s">
        <v>36929</v>
      </c>
      <c r="C10226" s="73" t="s">
        <v>763</v>
      </c>
      <c r="D10226" s="75">
        <v>202.55</v>
      </c>
      <c r="E10226" s="75">
        <v>202.2</v>
      </c>
      <c r="F10226" s="73" t="s">
        <v>17</v>
      </c>
    </row>
    <row r="10227" spans="1:6" x14ac:dyDescent="0.25">
      <c r="A10227" s="73">
        <v>96394</v>
      </c>
      <c r="B10227" s="74" t="s">
        <v>36930</v>
      </c>
      <c r="C10227" s="73" t="s">
        <v>763</v>
      </c>
      <c r="D10227" s="75">
        <v>265.33</v>
      </c>
      <c r="E10227" s="75">
        <v>264.99</v>
      </c>
      <c r="F10227" s="73" t="s">
        <v>17</v>
      </c>
    </row>
    <row r="10228" spans="1:6" x14ac:dyDescent="0.25">
      <c r="A10228" s="73">
        <v>96395</v>
      </c>
      <c r="B10228" s="74" t="s">
        <v>36931</v>
      </c>
      <c r="C10228" s="73" t="s">
        <v>763</v>
      </c>
      <c r="D10228" s="75">
        <v>354.17</v>
      </c>
      <c r="E10228" s="75">
        <v>353.61</v>
      </c>
      <c r="F10228" s="73" t="s">
        <v>17</v>
      </c>
    </row>
    <row r="10229" spans="1:6" ht="38.25" x14ac:dyDescent="0.25">
      <c r="A10229" s="73">
        <v>96396</v>
      </c>
      <c r="B10229" s="74" t="s">
        <v>9360</v>
      </c>
      <c r="C10229" s="73" t="s">
        <v>763</v>
      </c>
      <c r="D10229" s="75">
        <v>216.58</v>
      </c>
      <c r="E10229" s="75">
        <v>215.82</v>
      </c>
      <c r="F10229" s="73" t="s">
        <v>17</v>
      </c>
    </row>
    <row r="10230" spans="1:6" ht="38.25" x14ac:dyDescent="0.25">
      <c r="A10230" s="73">
        <v>96397</v>
      </c>
      <c r="B10230" s="74" t="s">
        <v>9361</v>
      </c>
      <c r="C10230" s="73" t="s">
        <v>763</v>
      </c>
      <c r="D10230" s="75">
        <v>281.38</v>
      </c>
      <c r="E10230" s="75">
        <v>280.57</v>
      </c>
      <c r="F10230" s="73" t="s">
        <v>17</v>
      </c>
    </row>
    <row r="10231" spans="1:6" ht="38.25" x14ac:dyDescent="0.25">
      <c r="A10231" s="73">
        <v>96398</v>
      </c>
      <c r="B10231" s="74" t="s">
        <v>9362</v>
      </c>
      <c r="C10231" s="73" t="s">
        <v>763</v>
      </c>
      <c r="D10231" s="75">
        <v>368.2</v>
      </c>
      <c r="E10231" s="75">
        <v>367.23</v>
      </c>
      <c r="F10231" s="73" t="s">
        <v>17</v>
      </c>
    </row>
    <row r="10232" spans="1:6" ht="25.5" x14ac:dyDescent="0.25">
      <c r="A10232" s="73">
        <v>96399</v>
      </c>
      <c r="B10232" s="74" t="s">
        <v>9363</v>
      </c>
      <c r="C10232" s="73" t="s">
        <v>763</v>
      </c>
      <c r="D10232" s="75">
        <v>148.16</v>
      </c>
      <c r="E10232" s="75">
        <v>147.6</v>
      </c>
      <c r="F10232" s="73" t="s">
        <v>17</v>
      </c>
    </row>
    <row r="10233" spans="1:6" ht="25.5" x14ac:dyDescent="0.25">
      <c r="A10233" s="73">
        <v>96400</v>
      </c>
      <c r="B10233" s="74" t="s">
        <v>9364</v>
      </c>
      <c r="C10233" s="73" t="s">
        <v>763</v>
      </c>
      <c r="D10233" s="75">
        <v>193.81</v>
      </c>
      <c r="E10233" s="75">
        <v>192.93</v>
      </c>
      <c r="F10233" s="73" t="s">
        <v>17</v>
      </c>
    </row>
    <row r="10234" spans="1:6" ht="38.25" x14ac:dyDescent="0.25">
      <c r="A10234" s="73">
        <v>96520</v>
      </c>
      <c r="B10234" s="74" t="s">
        <v>9365</v>
      </c>
      <c r="C10234" s="73" t="s">
        <v>763</v>
      </c>
      <c r="D10234" s="75">
        <v>98.91</v>
      </c>
      <c r="E10234" s="75">
        <v>93.57</v>
      </c>
      <c r="F10234" s="73" t="s">
        <v>17</v>
      </c>
    </row>
    <row r="10235" spans="1:6" ht="38.25" x14ac:dyDescent="0.25">
      <c r="A10235" s="73">
        <v>96521</v>
      </c>
      <c r="B10235" s="74" t="s">
        <v>9366</v>
      </c>
      <c r="C10235" s="73" t="s">
        <v>763</v>
      </c>
      <c r="D10235" s="75">
        <v>44.89</v>
      </c>
      <c r="E10235" s="75">
        <v>43.25</v>
      </c>
      <c r="F10235" s="73" t="s">
        <v>17</v>
      </c>
    </row>
    <row r="10236" spans="1:6" ht="25.5" x14ac:dyDescent="0.25">
      <c r="A10236" s="73">
        <v>96522</v>
      </c>
      <c r="B10236" s="74" t="s">
        <v>9367</v>
      </c>
      <c r="C10236" s="73" t="s">
        <v>763</v>
      </c>
      <c r="D10236" s="75">
        <v>153.06</v>
      </c>
      <c r="E10236" s="75">
        <v>141.03</v>
      </c>
      <c r="F10236" s="73" t="s">
        <v>17</v>
      </c>
    </row>
    <row r="10237" spans="1:6" ht="25.5" x14ac:dyDescent="0.25">
      <c r="A10237" s="73">
        <v>96523</v>
      </c>
      <c r="B10237" s="74" t="s">
        <v>500</v>
      </c>
      <c r="C10237" s="73" t="s">
        <v>763</v>
      </c>
      <c r="D10237" s="75">
        <v>100.91</v>
      </c>
      <c r="E10237" s="75">
        <v>93.01</v>
      </c>
      <c r="F10237" s="73" t="s">
        <v>17</v>
      </c>
    </row>
    <row r="10238" spans="1:6" ht="38.25" x14ac:dyDescent="0.25">
      <c r="A10238" s="73">
        <v>96524</v>
      </c>
      <c r="B10238" s="74" t="s">
        <v>9368</v>
      </c>
      <c r="C10238" s="73" t="s">
        <v>763</v>
      </c>
      <c r="D10238" s="75">
        <v>162.12</v>
      </c>
      <c r="E10238" s="75">
        <v>152.25</v>
      </c>
      <c r="F10238" s="73" t="s">
        <v>17</v>
      </c>
    </row>
    <row r="10239" spans="1:6" ht="38.25" x14ac:dyDescent="0.25">
      <c r="A10239" s="73">
        <v>96525</v>
      </c>
      <c r="B10239" s="74" t="s">
        <v>9369</v>
      </c>
      <c r="C10239" s="73" t="s">
        <v>763</v>
      </c>
      <c r="D10239" s="75">
        <v>57.88</v>
      </c>
      <c r="E10239" s="75">
        <v>55.56</v>
      </c>
      <c r="F10239" s="73" t="s">
        <v>17</v>
      </c>
    </row>
    <row r="10240" spans="1:6" ht="25.5" x14ac:dyDescent="0.25">
      <c r="A10240" s="73">
        <v>96526</v>
      </c>
      <c r="B10240" s="74" t="s">
        <v>9370</v>
      </c>
      <c r="C10240" s="73" t="s">
        <v>763</v>
      </c>
      <c r="D10240" s="75">
        <v>219.61</v>
      </c>
      <c r="E10240" s="75">
        <v>202.28</v>
      </c>
      <c r="F10240" s="73" t="s">
        <v>17</v>
      </c>
    </row>
    <row r="10241" spans="1:6" ht="25.5" x14ac:dyDescent="0.25">
      <c r="A10241" s="73">
        <v>96527</v>
      </c>
      <c r="B10241" s="74" t="s">
        <v>9371</v>
      </c>
      <c r="C10241" s="73" t="s">
        <v>763</v>
      </c>
      <c r="D10241" s="75">
        <v>110.9</v>
      </c>
      <c r="E10241" s="75">
        <v>102.24</v>
      </c>
      <c r="F10241" s="73" t="s">
        <v>17</v>
      </c>
    </row>
    <row r="10242" spans="1:6" ht="38.25" x14ac:dyDescent="0.25">
      <c r="A10242" s="73">
        <v>96555</v>
      </c>
      <c r="B10242" s="74" t="s">
        <v>9372</v>
      </c>
      <c r="C10242" s="73" t="s">
        <v>763</v>
      </c>
      <c r="D10242" s="75">
        <v>814.35</v>
      </c>
      <c r="E10242" s="75">
        <v>795.67</v>
      </c>
      <c r="F10242" s="73" t="s">
        <v>17</v>
      </c>
    </row>
    <row r="10243" spans="1:6" ht="25.5" x14ac:dyDescent="0.25">
      <c r="A10243" s="73">
        <v>96556</v>
      </c>
      <c r="B10243" s="74" t="s">
        <v>9373</v>
      </c>
      <c r="C10243" s="73" t="s">
        <v>763</v>
      </c>
      <c r="D10243" s="75">
        <v>981.17</v>
      </c>
      <c r="E10243" s="75">
        <v>950.25</v>
      </c>
      <c r="F10243" s="73" t="s">
        <v>17</v>
      </c>
    </row>
    <row r="10244" spans="1:6" ht="38.25" x14ac:dyDescent="0.25">
      <c r="A10244" s="73">
        <v>96557</v>
      </c>
      <c r="B10244" s="74" t="s">
        <v>9374</v>
      </c>
      <c r="C10244" s="73" t="s">
        <v>763</v>
      </c>
      <c r="D10244" s="75">
        <v>756.27</v>
      </c>
      <c r="E10244" s="75">
        <v>754.54</v>
      </c>
      <c r="F10244" s="73" t="s">
        <v>17</v>
      </c>
    </row>
    <row r="10245" spans="1:6" ht="25.5" x14ac:dyDescent="0.25">
      <c r="A10245" s="73">
        <v>96558</v>
      </c>
      <c r="B10245" s="74" t="s">
        <v>9375</v>
      </c>
      <c r="C10245" s="73" t="s">
        <v>763</v>
      </c>
      <c r="D10245" s="75">
        <v>790.81</v>
      </c>
      <c r="E10245" s="75">
        <v>787.76</v>
      </c>
      <c r="F10245" s="73" t="s">
        <v>17</v>
      </c>
    </row>
    <row r="10246" spans="1:6" ht="25.5" x14ac:dyDescent="0.25">
      <c r="A10246" s="73">
        <v>96616</v>
      </c>
      <c r="B10246" s="74" t="s">
        <v>9376</v>
      </c>
      <c r="C10246" s="73" t="s">
        <v>763</v>
      </c>
      <c r="D10246" s="75">
        <v>915.89</v>
      </c>
      <c r="E10246" s="75">
        <v>884.51</v>
      </c>
      <c r="F10246" s="73" t="s">
        <v>17</v>
      </c>
    </row>
    <row r="10247" spans="1:6" ht="25.5" x14ac:dyDescent="0.25">
      <c r="A10247" s="73">
        <v>96620</v>
      </c>
      <c r="B10247" s="74" t="s">
        <v>9377</v>
      </c>
      <c r="C10247" s="73" t="s">
        <v>763</v>
      </c>
      <c r="D10247" s="75">
        <v>848.98</v>
      </c>
      <c r="E10247" s="75">
        <v>823.09</v>
      </c>
      <c r="F10247" s="73" t="s">
        <v>17</v>
      </c>
    </row>
    <row r="10248" spans="1:6" ht="25.5" x14ac:dyDescent="0.25">
      <c r="A10248" s="73">
        <v>96621</v>
      </c>
      <c r="B10248" s="74" t="s">
        <v>9378</v>
      </c>
      <c r="C10248" s="73" t="s">
        <v>763</v>
      </c>
      <c r="D10248" s="75">
        <v>270.20999999999998</v>
      </c>
      <c r="E10248" s="75">
        <v>262.56</v>
      </c>
      <c r="F10248" s="73" t="s">
        <v>17</v>
      </c>
    </row>
    <row r="10249" spans="1:6" ht="25.5" x14ac:dyDescent="0.25">
      <c r="A10249" s="73">
        <v>96622</v>
      </c>
      <c r="B10249" s="74" t="s">
        <v>9379</v>
      </c>
      <c r="C10249" s="73" t="s">
        <v>763</v>
      </c>
      <c r="D10249" s="75">
        <v>254.3</v>
      </c>
      <c r="E10249" s="75">
        <v>247.93</v>
      </c>
      <c r="F10249" s="73" t="s">
        <v>17</v>
      </c>
    </row>
    <row r="10250" spans="1:6" ht="25.5" x14ac:dyDescent="0.25">
      <c r="A10250" s="73">
        <v>96623</v>
      </c>
      <c r="B10250" s="74" t="s">
        <v>9380</v>
      </c>
      <c r="C10250" s="73" t="s">
        <v>763</v>
      </c>
      <c r="D10250" s="75">
        <v>231.67</v>
      </c>
      <c r="E10250" s="75">
        <v>225.19</v>
      </c>
      <c r="F10250" s="73" t="s">
        <v>17</v>
      </c>
    </row>
    <row r="10251" spans="1:6" ht="25.5" x14ac:dyDescent="0.25">
      <c r="A10251" s="73">
        <v>96624</v>
      </c>
      <c r="B10251" s="74" t="s">
        <v>9381</v>
      </c>
      <c r="C10251" s="73" t="s">
        <v>763</v>
      </c>
      <c r="D10251" s="75">
        <v>215.78</v>
      </c>
      <c r="E10251" s="75">
        <v>210.56</v>
      </c>
      <c r="F10251" s="73" t="s">
        <v>17</v>
      </c>
    </row>
    <row r="10252" spans="1:6" ht="25.5" x14ac:dyDescent="0.25">
      <c r="A10252" s="73">
        <v>97065</v>
      </c>
      <c r="B10252" s="74" t="s">
        <v>9382</v>
      </c>
      <c r="C10252" s="73" t="s">
        <v>763</v>
      </c>
      <c r="D10252" s="75">
        <v>13.25</v>
      </c>
      <c r="E10252" s="75">
        <v>12.16</v>
      </c>
      <c r="F10252" s="73" t="s">
        <v>17</v>
      </c>
    </row>
    <row r="10253" spans="1:6" x14ac:dyDescent="0.25">
      <c r="A10253" s="73">
        <v>97082</v>
      </c>
      <c r="B10253" s="74" t="s">
        <v>9383</v>
      </c>
      <c r="C10253" s="73" t="s">
        <v>763</v>
      </c>
      <c r="D10253" s="75">
        <v>65.739999999999995</v>
      </c>
      <c r="E10253" s="75">
        <v>60.75</v>
      </c>
      <c r="F10253" s="73" t="s">
        <v>17</v>
      </c>
    </row>
    <row r="10254" spans="1:6" ht="25.5" x14ac:dyDescent="0.25">
      <c r="A10254" s="73">
        <v>97096</v>
      </c>
      <c r="B10254" s="74" t="s">
        <v>9384</v>
      </c>
      <c r="C10254" s="73" t="s">
        <v>763</v>
      </c>
      <c r="D10254" s="75">
        <v>655.05999999999995</v>
      </c>
      <c r="E10254" s="75">
        <v>653.28</v>
      </c>
      <c r="F10254" s="73" t="s">
        <v>17</v>
      </c>
    </row>
    <row r="10255" spans="1:6" ht="25.5" x14ac:dyDescent="0.25">
      <c r="A10255" s="73">
        <v>97621</v>
      </c>
      <c r="B10255" s="74" t="s">
        <v>9385</v>
      </c>
      <c r="C10255" s="73" t="s">
        <v>763</v>
      </c>
      <c r="D10255" s="75">
        <v>124.65</v>
      </c>
      <c r="E10255" s="75">
        <v>115.01</v>
      </c>
      <c r="F10255" s="73" t="s">
        <v>17</v>
      </c>
    </row>
    <row r="10256" spans="1:6" ht="25.5" x14ac:dyDescent="0.25">
      <c r="A10256" s="73">
        <v>97622</v>
      </c>
      <c r="B10256" s="74" t="s">
        <v>9386</v>
      </c>
      <c r="C10256" s="73" t="s">
        <v>763</v>
      </c>
      <c r="D10256" s="75">
        <v>60.76</v>
      </c>
      <c r="E10256" s="75">
        <v>56.05</v>
      </c>
      <c r="F10256" s="73" t="s">
        <v>17</v>
      </c>
    </row>
    <row r="10257" spans="1:6" ht="25.5" x14ac:dyDescent="0.25">
      <c r="A10257" s="73">
        <v>97623</v>
      </c>
      <c r="B10257" s="74" t="s">
        <v>9387</v>
      </c>
      <c r="C10257" s="73" t="s">
        <v>763</v>
      </c>
      <c r="D10257" s="75">
        <v>186.11</v>
      </c>
      <c r="E10257" s="75">
        <v>171.71</v>
      </c>
      <c r="F10257" s="73" t="s">
        <v>17</v>
      </c>
    </row>
    <row r="10258" spans="1:6" ht="25.5" x14ac:dyDescent="0.25">
      <c r="A10258" s="73">
        <v>97624</v>
      </c>
      <c r="B10258" s="74" t="s">
        <v>9388</v>
      </c>
      <c r="C10258" s="73" t="s">
        <v>763</v>
      </c>
      <c r="D10258" s="75">
        <v>114.22</v>
      </c>
      <c r="E10258" s="75">
        <v>105.39</v>
      </c>
      <c r="F10258" s="73" t="s">
        <v>17</v>
      </c>
    </row>
    <row r="10259" spans="1:6" ht="25.5" x14ac:dyDescent="0.25">
      <c r="A10259" s="73">
        <v>97625</v>
      </c>
      <c r="B10259" s="74" t="s">
        <v>9389</v>
      </c>
      <c r="C10259" s="73" t="s">
        <v>763</v>
      </c>
      <c r="D10259" s="75">
        <v>52.76</v>
      </c>
      <c r="E10259" s="75">
        <v>51.63</v>
      </c>
      <c r="F10259" s="73" t="s">
        <v>17</v>
      </c>
    </row>
    <row r="10260" spans="1:6" ht="25.5" x14ac:dyDescent="0.25">
      <c r="A10260" s="73">
        <v>97626</v>
      </c>
      <c r="B10260" s="74" t="s">
        <v>9390</v>
      </c>
      <c r="C10260" s="73" t="s">
        <v>763</v>
      </c>
      <c r="D10260" s="75">
        <v>610.57000000000005</v>
      </c>
      <c r="E10260" s="75">
        <v>563.34</v>
      </c>
      <c r="F10260" s="73" t="s">
        <v>17</v>
      </c>
    </row>
    <row r="10261" spans="1:6" ht="25.5" x14ac:dyDescent="0.25">
      <c r="A10261" s="73">
        <v>97627</v>
      </c>
      <c r="B10261" s="74" t="s">
        <v>9391</v>
      </c>
      <c r="C10261" s="73" t="s">
        <v>763</v>
      </c>
      <c r="D10261" s="75">
        <v>210.09</v>
      </c>
      <c r="E10261" s="75">
        <v>193.64</v>
      </c>
      <c r="F10261" s="73" t="s">
        <v>17</v>
      </c>
    </row>
    <row r="10262" spans="1:6" ht="25.5" x14ac:dyDescent="0.25">
      <c r="A10262" s="73">
        <v>97628</v>
      </c>
      <c r="B10262" s="74" t="s">
        <v>9392</v>
      </c>
      <c r="C10262" s="73" t="s">
        <v>763</v>
      </c>
      <c r="D10262" s="75">
        <v>284.36</v>
      </c>
      <c r="E10262" s="75">
        <v>262.37</v>
      </c>
      <c r="F10262" s="73" t="s">
        <v>17</v>
      </c>
    </row>
    <row r="10263" spans="1:6" ht="25.5" x14ac:dyDescent="0.25">
      <c r="A10263" s="73">
        <v>97629</v>
      </c>
      <c r="B10263" s="74" t="s">
        <v>9393</v>
      </c>
      <c r="C10263" s="73" t="s">
        <v>763</v>
      </c>
      <c r="D10263" s="75">
        <v>97.83</v>
      </c>
      <c r="E10263" s="75">
        <v>90.18</v>
      </c>
      <c r="F10263" s="73" t="s">
        <v>17</v>
      </c>
    </row>
    <row r="10264" spans="1:6" ht="25.5" x14ac:dyDescent="0.25">
      <c r="A10264" s="73">
        <v>97733</v>
      </c>
      <c r="B10264" s="74" t="s">
        <v>9394</v>
      </c>
      <c r="C10264" s="73" t="s">
        <v>763</v>
      </c>
      <c r="D10264" s="75">
        <v>3690.21</v>
      </c>
      <c r="E10264" s="75">
        <v>3482.07</v>
      </c>
      <c r="F10264" s="73" t="s">
        <v>17</v>
      </c>
    </row>
    <row r="10265" spans="1:6" ht="25.5" x14ac:dyDescent="0.25">
      <c r="A10265" s="73">
        <v>97734</v>
      </c>
      <c r="B10265" s="74" t="s">
        <v>9395</v>
      </c>
      <c r="C10265" s="73" t="s">
        <v>763</v>
      </c>
      <c r="D10265" s="75">
        <v>3232.57</v>
      </c>
      <c r="E10265" s="75">
        <v>3048.48</v>
      </c>
      <c r="F10265" s="73" t="s">
        <v>17</v>
      </c>
    </row>
    <row r="10266" spans="1:6" ht="25.5" x14ac:dyDescent="0.25">
      <c r="A10266" s="73">
        <v>97735</v>
      </c>
      <c r="B10266" s="74" t="s">
        <v>9396</v>
      </c>
      <c r="C10266" s="73" t="s">
        <v>763</v>
      </c>
      <c r="D10266" s="75">
        <v>2637.73</v>
      </c>
      <c r="E10266" s="75">
        <v>2500.81</v>
      </c>
      <c r="F10266" s="73" t="s">
        <v>17</v>
      </c>
    </row>
    <row r="10267" spans="1:6" ht="25.5" x14ac:dyDescent="0.25">
      <c r="A10267" s="73">
        <v>97736</v>
      </c>
      <c r="B10267" s="74" t="s">
        <v>9397</v>
      </c>
      <c r="C10267" s="73" t="s">
        <v>763</v>
      </c>
      <c r="D10267" s="75">
        <v>1587.76</v>
      </c>
      <c r="E10267" s="75">
        <v>1536.57</v>
      </c>
      <c r="F10267" s="73" t="s">
        <v>17</v>
      </c>
    </row>
    <row r="10268" spans="1:6" ht="25.5" x14ac:dyDescent="0.25">
      <c r="A10268" s="73">
        <v>97737</v>
      </c>
      <c r="B10268" s="74" t="s">
        <v>9398</v>
      </c>
      <c r="C10268" s="73" t="s">
        <v>763</v>
      </c>
      <c r="D10268" s="75">
        <v>3411.42</v>
      </c>
      <c r="E10268" s="75">
        <v>3247.97</v>
      </c>
      <c r="F10268" s="73" t="s">
        <v>17</v>
      </c>
    </row>
    <row r="10269" spans="1:6" ht="25.5" x14ac:dyDescent="0.25">
      <c r="A10269" s="73">
        <v>97738</v>
      </c>
      <c r="B10269" s="74" t="s">
        <v>9399</v>
      </c>
      <c r="C10269" s="73" t="s">
        <v>763</v>
      </c>
      <c r="D10269" s="75">
        <v>4373.95</v>
      </c>
      <c r="E10269" s="75">
        <v>4140.5200000000004</v>
      </c>
      <c r="F10269" s="73" t="s">
        <v>17</v>
      </c>
    </row>
    <row r="10270" spans="1:6" ht="25.5" x14ac:dyDescent="0.25">
      <c r="A10270" s="73">
        <v>97739</v>
      </c>
      <c r="B10270" s="74" t="s">
        <v>9400</v>
      </c>
      <c r="C10270" s="73" t="s">
        <v>763</v>
      </c>
      <c r="D10270" s="75">
        <v>3124.06</v>
      </c>
      <c r="E10270" s="75">
        <v>2976.28</v>
      </c>
      <c r="F10270" s="73" t="s">
        <v>17</v>
      </c>
    </row>
    <row r="10271" spans="1:6" ht="25.5" x14ac:dyDescent="0.25">
      <c r="A10271" s="73">
        <v>97740</v>
      </c>
      <c r="B10271" s="74" t="s">
        <v>9401</v>
      </c>
      <c r="C10271" s="73" t="s">
        <v>763</v>
      </c>
      <c r="D10271" s="75">
        <v>2193.8200000000002</v>
      </c>
      <c r="E10271" s="75">
        <v>2123.7800000000002</v>
      </c>
      <c r="F10271" s="73" t="s">
        <v>17</v>
      </c>
    </row>
    <row r="10272" spans="1:6" ht="38.25" x14ac:dyDescent="0.25">
      <c r="A10272" s="73">
        <v>99235</v>
      </c>
      <c r="B10272" s="74" t="s">
        <v>9402</v>
      </c>
      <c r="C10272" s="73" t="s">
        <v>763</v>
      </c>
      <c r="D10272" s="75">
        <v>690.19</v>
      </c>
      <c r="E10272" s="75">
        <v>688.5</v>
      </c>
      <c r="F10272" s="73" t="s">
        <v>17</v>
      </c>
    </row>
    <row r="10273" spans="1:6" ht="38.25" x14ac:dyDescent="0.25">
      <c r="A10273" s="73">
        <v>99431</v>
      </c>
      <c r="B10273" s="74" t="s">
        <v>9403</v>
      </c>
      <c r="C10273" s="73" t="s">
        <v>763</v>
      </c>
      <c r="D10273" s="75">
        <v>769.75</v>
      </c>
      <c r="E10273" s="75">
        <v>767.21</v>
      </c>
      <c r="F10273" s="73" t="s">
        <v>17</v>
      </c>
    </row>
    <row r="10274" spans="1:6" ht="38.25" x14ac:dyDescent="0.25">
      <c r="A10274" s="73">
        <v>99432</v>
      </c>
      <c r="B10274" s="74" t="s">
        <v>9404</v>
      </c>
      <c r="C10274" s="73" t="s">
        <v>763</v>
      </c>
      <c r="D10274" s="75">
        <v>752.37</v>
      </c>
      <c r="E10274" s="75">
        <v>749.97</v>
      </c>
      <c r="F10274" s="73" t="s">
        <v>17</v>
      </c>
    </row>
    <row r="10275" spans="1:6" ht="38.25" x14ac:dyDescent="0.25">
      <c r="A10275" s="73">
        <v>99433</v>
      </c>
      <c r="B10275" s="74" t="s">
        <v>9405</v>
      </c>
      <c r="C10275" s="73" t="s">
        <v>763</v>
      </c>
      <c r="D10275" s="75">
        <v>816.51</v>
      </c>
      <c r="E10275" s="75">
        <v>812.66</v>
      </c>
      <c r="F10275" s="73" t="s">
        <v>17</v>
      </c>
    </row>
    <row r="10276" spans="1:6" ht="38.25" x14ac:dyDescent="0.25">
      <c r="A10276" s="73">
        <v>99434</v>
      </c>
      <c r="B10276" s="74" t="s">
        <v>9406</v>
      </c>
      <c r="C10276" s="73" t="s">
        <v>763</v>
      </c>
      <c r="D10276" s="75">
        <v>773.72</v>
      </c>
      <c r="E10276" s="75">
        <v>770.84</v>
      </c>
      <c r="F10276" s="73" t="s">
        <v>17</v>
      </c>
    </row>
    <row r="10277" spans="1:6" ht="38.25" x14ac:dyDescent="0.25">
      <c r="A10277" s="73">
        <v>99435</v>
      </c>
      <c r="B10277" s="74" t="s">
        <v>9407</v>
      </c>
      <c r="C10277" s="73" t="s">
        <v>763</v>
      </c>
      <c r="D10277" s="75">
        <v>755.19</v>
      </c>
      <c r="E10277" s="75">
        <v>752.57</v>
      </c>
      <c r="F10277" s="73" t="s">
        <v>17</v>
      </c>
    </row>
    <row r="10278" spans="1:6" ht="51" x14ac:dyDescent="0.25">
      <c r="A10278" s="73">
        <v>99436</v>
      </c>
      <c r="B10278" s="74" t="s">
        <v>9408</v>
      </c>
      <c r="C10278" s="73" t="s">
        <v>763</v>
      </c>
      <c r="D10278" s="75">
        <v>839.09</v>
      </c>
      <c r="E10278" s="75">
        <v>833.42</v>
      </c>
      <c r="F10278" s="73" t="s">
        <v>17</v>
      </c>
    </row>
    <row r="10279" spans="1:6" ht="38.25" x14ac:dyDescent="0.25">
      <c r="A10279" s="73">
        <v>99437</v>
      </c>
      <c r="B10279" s="74" t="s">
        <v>9409</v>
      </c>
      <c r="C10279" s="73" t="s">
        <v>763</v>
      </c>
      <c r="D10279" s="75">
        <v>734.23</v>
      </c>
      <c r="E10279" s="75">
        <v>732.06</v>
      </c>
      <c r="F10279" s="73" t="s">
        <v>17</v>
      </c>
    </row>
    <row r="10280" spans="1:6" ht="38.25" x14ac:dyDescent="0.25">
      <c r="A10280" s="73">
        <v>99438</v>
      </c>
      <c r="B10280" s="74" t="s">
        <v>9410</v>
      </c>
      <c r="C10280" s="73" t="s">
        <v>763</v>
      </c>
      <c r="D10280" s="75">
        <v>741.77</v>
      </c>
      <c r="E10280" s="75">
        <v>738.97</v>
      </c>
      <c r="F10280" s="73" t="s">
        <v>17</v>
      </c>
    </row>
    <row r="10281" spans="1:6" ht="38.25" x14ac:dyDescent="0.25">
      <c r="A10281" s="73">
        <v>99439</v>
      </c>
      <c r="B10281" s="74" t="s">
        <v>9411</v>
      </c>
      <c r="C10281" s="73" t="s">
        <v>763</v>
      </c>
      <c r="D10281" s="75">
        <v>760.32</v>
      </c>
      <c r="E10281" s="75">
        <v>757.66</v>
      </c>
      <c r="F10281" s="73" t="s">
        <v>17</v>
      </c>
    </row>
    <row r="10282" spans="1:6" ht="25.5" x14ac:dyDescent="0.25">
      <c r="A10282" s="73">
        <v>100322</v>
      </c>
      <c r="B10282" s="74" t="s">
        <v>9412</v>
      </c>
      <c r="C10282" s="73" t="s">
        <v>763</v>
      </c>
      <c r="D10282" s="75">
        <v>206.61</v>
      </c>
      <c r="E10282" s="75">
        <v>201.39</v>
      </c>
      <c r="F10282" s="73" t="s">
        <v>17</v>
      </c>
    </row>
    <row r="10283" spans="1:6" ht="25.5" x14ac:dyDescent="0.25">
      <c r="A10283" s="73">
        <v>100323</v>
      </c>
      <c r="B10283" s="74" t="s">
        <v>9413</v>
      </c>
      <c r="C10283" s="73" t="s">
        <v>763</v>
      </c>
      <c r="D10283" s="75">
        <v>268.02999999999997</v>
      </c>
      <c r="E10283" s="75">
        <v>262.81</v>
      </c>
      <c r="F10283" s="73" t="s">
        <v>17</v>
      </c>
    </row>
    <row r="10284" spans="1:6" ht="38.25" x14ac:dyDescent="0.25">
      <c r="A10284" s="73">
        <v>100324</v>
      </c>
      <c r="B10284" s="74" t="s">
        <v>9414</v>
      </c>
      <c r="C10284" s="73" t="s">
        <v>763</v>
      </c>
      <c r="D10284" s="75">
        <v>215.37</v>
      </c>
      <c r="E10284" s="75">
        <v>210.15</v>
      </c>
      <c r="F10284" s="73" t="s">
        <v>17</v>
      </c>
    </row>
    <row r="10285" spans="1:6" ht="25.5" x14ac:dyDescent="0.25">
      <c r="A10285" s="73">
        <v>100349</v>
      </c>
      <c r="B10285" s="74" t="s">
        <v>9415</v>
      </c>
      <c r="C10285" s="73" t="s">
        <v>763</v>
      </c>
      <c r="D10285" s="75">
        <v>691.92</v>
      </c>
      <c r="E10285" s="75">
        <v>689.14</v>
      </c>
      <c r="F10285" s="73" t="s">
        <v>17</v>
      </c>
    </row>
    <row r="10286" spans="1:6" ht="38.25" x14ac:dyDescent="0.25">
      <c r="A10286" s="73">
        <v>100464</v>
      </c>
      <c r="B10286" s="74" t="s">
        <v>31656</v>
      </c>
      <c r="C10286" s="73" t="s">
        <v>763</v>
      </c>
      <c r="D10286" s="75">
        <v>690.45</v>
      </c>
      <c r="E10286" s="75">
        <v>677.52</v>
      </c>
      <c r="F10286" s="73" t="s">
        <v>17</v>
      </c>
    </row>
    <row r="10287" spans="1:6" ht="38.25" x14ac:dyDescent="0.25">
      <c r="A10287" s="73">
        <v>100465</v>
      </c>
      <c r="B10287" s="74" t="s">
        <v>31657</v>
      </c>
      <c r="C10287" s="73" t="s">
        <v>763</v>
      </c>
      <c r="D10287" s="75">
        <v>641.1</v>
      </c>
      <c r="E10287" s="75">
        <v>632.57000000000005</v>
      </c>
      <c r="F10287" s="73" t="s">
        <v>17</v>
      </c>
    </row>
    <row r="10288" spans="1:6" ht="38.25" x14ac:dyDescent="0.25">
      <c r="A10288" s="73">
        <v>100466</v>
      </c>
      <c r="B10288" s="74" t="s">
        <v>31658</v>
      </c>
      <c r="C10288" s="73" t="s">
        <v>763</v>
      </c>
      <c r="D10288" s="75">
        <v>613.84</v>
      </c>
      <c r="E10288" s="75">
        <v>607.88</v>
      </c>
      <c r="F10288" s="73" t="s">
        <v>17</v>
      </c>
    </row>
    <row r="10289" spans="1:6" ht="38.25" x14ac:dyDescent="0.25">
      <c r="A10289" s="73">
        <v>100468</v>
      </c>
      <c r="B10289" s="74" t="s">
        <v>9416</v>
      </c>
      <c r="C10289" s="73" t="s">
        <v>763</v>
      </c>
      <c r="D10289" s="75">
        <v>797.85</v>
      </c>
      <c r="E10289" s="75">
        <v>781.35</v>
      </c>
      <c r="F10289" s="73" t="s">
        <v>17</v>
      </c>
    </row>
    <row r="10290" spans="1:6" ht="38.25" x14ac:dyDescent="0.25">
      <c r="A10290" s="73">
        <v>100469</v>
      </c>
      <c r="B10290" s="74" t="s">
        <v>9417</v>
      </c>
      <c r="C10290" s="73" t="s">
        <v>763</v>
      </c>
      <c r="D10290" s="75">
        <v>639.89</v>
      </c>
      <c r="E10290" s="75">
        <v>632</v>
      </c>
      <c r="F10290" s="73" t="s">
        <v>17</v>
      </c>
    </row>
    <row r="10291" spans="1:6" ht="38.25" x14ac:dyDescent="0.25">
      <c r="A10291" s="73">
        <v>100470</v>
      </c>
      <c r="B10291" s="74" t="s">
        <v>9418</v>
      </c>
      <c r="C10291" s="73" t="s">
        <v>763</v>
      </c>
      <c r="D10291" s="75">
        <v>595.12</v>
      </c>
      <c r="E10291" s="75">
        <v>587.23</v>
      </c>
      <c r="F10291" s="73" t="s">
        <v>17</v>
      </c>
    </row>
    <row r="10292" spans="1:6" ht="38.25" x14ac:dyDescent="0.25">
      <c r="A10292" s="73">
        <v>100472</v>
      </c>
      <c r="B10292" s="74" t="s">
        <v>9419</v>
      </c>
      <c r="C10292" s="73" t="s">
        <v>763</v>
      </c>
      <c r="D10292" s="75">
        <v>654.26</v>
      </c>
      <c r="E10292" s="75">
        <v>640.32000000000005</v>
      </c>
      <c r="F10292" s="73" t="s">
        <v>17</v>
      </c>
    </row>
    <row r="10293" spans="1:6" ht="38.25" x14ac:dyDescent="0.25">
      <c r="A10293" s="73">
        <v>100473</v>
      </c>
      <c r="B10293" s="74" t="s">
        <v>9420</v>
      </c>
      <c r="C10293" s="73" t="s">
        <v>763</v>
      </c>
      <c r="D10293" s="75">
        <v>591.74</v>
      </c>
      <c r="E10293" s="75">
        <v>583.16</v>
      </c>
      <c r="F10293" s="73" t="s">
        <v>17</v>
      </c>
    </row>
    <row r="10294" spans="1:6" ht="38.25" x14ac:dyDescent="0.25">
      <c r="A10294" s="73">
        <v>100474</v>
      </c>
      <c r="B10294" s="74" t="s">
        <v>9421</v>
      </c>
      <c r="C10294" s="73" t="s">
        <v>763</v>
      </c>
      <c r="D10294" s="75">
        <v>561.26</v>
      </c>
      <c r="E10294" s="75">
        <v>555.59</v>
      </c>
      <c r="F10294" s="73" t="s">
        <v>17</v>
      </c>
    </row>
    <row r="10295" spans="1:6" ht="38.25" x14ac:dyDescent="0.25">
      <c r="A10295" s="73">
        <v>100475</v>
      </c>
      <c r="B10295" s="74" t="s">
        <v>9422</v>
      </c>
      <c r="C10295" s="73" t="s">
        <v>763</v>
      </c>
      <c r="D10295" s="75">
        <v>789.62</v>
      </c>
      <c r="E10295" s="75">
        <v>780.51</v>
      </c>
      <c r="F10295" s="73" t="s">
        <v>17</v>
      </c>
    </row>
    <row r="10296" spans="1:6" ht="38.25" x14ac:dyDescent="0.25">
      <c r="A10296" s="73">
        <v>100477</v>
      </c>
      <c r="B10296" s="74" t="s">
        <v>9423</v>
      </c>
      <c r="C10296" s="73" t="s">
        <v>763</v>
      </c>
      <c r="D10296" s="75">
        <v>872.49</v>
      </c>
      <c r="E10296" s="75">
        <v>855.19</v>
      </c>
      <c r="F10296" s="73" t="s">
        <v>17</v>
      </c>
    </row>
    <row r="10297" spans="1:6" ht="38.25" x14ac:dyDescent="0.25">
      <c r="A10297" s="73">
        <v>100478</v>
      </c>
      <c r="B10297" s="74" t="s">
        <v>9424</v>
      </c>
      <c r="C10297" s="73" t="s">
        <v>763</v>
      </c>
      <c r="D10297" s="75">
        <v>775.06</v>
      </c>
      <c r="E10297" s="75">
        <v>766.36</v>
      </c>
      <c r="F10297" s="73" t="s">
        <v>17</v>
      </c>
    </row>
    <row r="10298" spans="1:6" ht="38.25" x14ac:dyDescent="0.25">
      <c r="A10298" s="73">
        <v>100479</v>
      </c>
      <c r="B10298" s="74" t="s">
        <v>9425</v>
      </c>
      <c r="C10298" s="73" t="s">
        <v>763</v>
      </c>
      <c r="D10298" s="75">
        <v>750.24</v>
      </c>
      <c r="E10298" s="75">
        <v>743.9</v>
      </c>
      <c r="F10298" s="73" t="s">
        <v>17</v>
      </c>
    </row>
    <row r="10299" spans="1:6" ht="25.5" x14ac:dyDescent="0.25">
      <c r="A10299" s="73">
        <v>100480</v>
      </c>
      <c r="B10299" s="74" t="s">
        <v>9426</v>
      </c>
      <c r="C10299" s="73" t="s">
        <v>763</v>
      </c>
      <c r="D10299" s="75">
        <v>879.92</v>
      </c>
      <c r="E10299" s="75">
        <v>864.61</v>
      </c>
      <c r="F10299" s="73" t="s">
        <v>17</v>
      </c>
    </row>
    <row r="10300" spans="1:6" ht="38.25" x14ac:dyDescent="0.25">
      <c r="A10300" s="73">
        <v>100481</v>
      </c>
      <c r="B10300" s="74" t="s">
        <v>9427</v>
      </c>
      <c r="C10300" s="73" t="s">
        <v>763</v>
      </c>
      <c r="D10300" s="75">
        <v>699.14</v>
      </c>
      <c r="E10300" s="75">
        <v>690.61</v>
      </c>
      <c r="F10300" s="73" t="s">
        <v>17</v>
      </c>
    </row>
    <row r="10301" spans="1:6" ht="38.25" x14ac:dyDescent="0.25">
      <c r="A10301" s="73">
        <v>100483</v>
      </c>
      <c r="B10301" s="74" t="s">
        <v>9428</v>
      </c>
      <c r="C10301" s="73" t="s">
        <v>763</v>
      </c>
      <c r="D10301" s="75">
        <v>760.42</v>
      </c>
      <c r="E10301" s="75">
        <v>745.81</v>
      </c>
      <c r="F10301" s="73" t="s">
        <v>17</v>
      </c>
    </row>
    <row r="10302" spans="1:6" ht="38.25" x14ac:dyDescent="0.25">
      <c r="A10302" s="73">
        <v>100484</v>
      </c>
      <c r="B10302" s="74" t="s">
        <v>9429</v>
      </c>
      <c r="C10302" s="73" t="s">
        <v>763</v>
      </c>
      <c r="D10302" s="75">
        <v>698.92</v>
      </c>
      <c r="E10302" s="75">
        <v>689.68</v>
      </c>
      <c r="F10302" s="73" t="s">
        <v>17</v>
      </c>
    </row>
    <row r="10303" spans="1:6" ht="38.25" x14ac:dyDescent="0.25">
      <c r="A10303" s="73">
        <v>100485</v>
      </c>
      <c r="B10303" s="74" t="s">
        <v>9430</v>
      </c>
      <c r="C10303" s="73" t="s">
        <v>763</v>
      </c>
      <c r="D10303" s="75">
        <v>669.91</v>
      </c>
      <c r="E10303" s="75">
        <v>663.61</v>
      </c>
      <c r="F10303" s="73" t="s">
        <v>17</v>
      </c>
    </row>
    <row r="10304" spans="1:6" ht="25.5" x14ac:dyDescent="0.25">
      <c r="A10304" s="73">
        <v>100486</v>
      </c>
      <c r="B10304" s="74" t="s">
        <v>9431</v>
      </c>
      <c r="C10304" s="73" t="s">
        <v>763</v>
      </c>
      <c r="D10304" s="75">
        <v>795.91</v>
      </c>
      <c r="E10304" s="75">
        <v>781.2</v>
      </c>
      <c r="F10304" s="73" t="s">
        <v>17</v>
      </c>
    </row>
    <row r="10305" spans="1:6" ht="51" x14ac:dyDescent="0.25">
      <c r="A10305" s="73">
        <v>100487</v>
      </c>
      <c r="B10305" s="74" t="s">
        <v>9432</v>
      </c>
      <c r="C10305" s="73" t="s">
        <v>763</v>
      </c>
      <c r="D10305" s="75">
        <v>621.45000000000005</v>
      </c>
      <c r="E10305" s="75">
        <v>613.61</v>
      </c>
      <c r="F10305" s="73" t="s">
        <v>17</v>
      </c>
    </row>
    <row r="10306" spans="1:6" ht="25.5" x14ac:dyDescent="0.25">
      <c r="A10306" s="73">
        <v>100488</v>
      </c>
      <c r="B10306" s="74" t="s">
        <v>9433</v>
      </c>
      <c r="C10306" s="73" t="s">
        <v>763</v>
      </c>
      <c r="D10306" s="75">
        <v>641.64</v>
      </c>
      <c r="E10306" s="75">
        <v>634.28</v>
      </c>
      <c r="F10306" s="73" t="s">
        <v>17</v>
      </c>
    </row>
    <row r="10307" spans="1:6" ht="25.5" x14ac:dyDescent="0.25">
      <c r="A10307" s="73">
        <v>100489</v>
      </c>
      <c r="B10307" s="74" t="s">
        <v>9434</v>
      </c>
      <c r="C10307" s="73" t="s">
        <v>763</v>
      </c>
      <c r="D10307" s="75">
        <v>644.79999999999995</v>
      </c>
      <c r="E10307" s="75">
        <v>637.58000000000004</v>
      </c>
      <c r="F10307" s="73" t="s">
        <v>17</v>
      </c>
    </row>
    <row r="10308" spans="1:6" ht="25.5" x14ac:dyDescent="0.25">
      <c r="A10308" s="73">
        <v>100490</v>
      </c>
      <c r="B10308" s="74" t="s">
        <v>9435</v>
      </c>
      <c r="C10308" s="73" t="s">
        <v>763</v>
      </c>
      <c r="D10308" s="75">
        <v>583.84</v>
      </c>
      <c r="E10308" s="75">
        <v>577.03</v>
      </c>
      <c r="F10308" s="73" t="s">
        <v>17</v>
      </c>
    </row>
    <row r="10309" spans="1:6" ht="38.25" x14ac:dyDescent="0.25">
      <c r="A10309" s="73">
        <v>100491</v>
      </c>
      <c r="B10309" s="74" t="s">
        <v>9436</v>
      </c>
      <c r="C10309" s="73" t="s">
        <v>763</v>
      </c>
      <c r="D10309" s="75">
        <v>783.9</v>
      </c>
      <c r="E10309" s="75">
        <v>775.87</v>
      </c>
      <c r="F10309" s="73" t="s">
        <v>17</v>
      </c>
    </row>
    <row r="10310" spans="1:6" ht="38.25" x14ac:dyDescent="0.25">
      <c r="A10310" s="73">
        <v>100492</v>
      </c>
      <c r="B10310" s="74" t="s">
        <v>9437</v>
      </c>
      <c r="C10310" s="73" t="s">
        <v>763</v>
      </c>
      <c r="D10310" s="75">
        <v>694.1</v>
      </c>
      <c r="E10310" s="75">
        <v>686.66</v>
      </c>
      <c r="F10310" s="73" t="s">
        <v>17</v>
      </c>
    </row>
    <row r="10311" spans="1:6" ht="51" x14ac:dyDescent="0.25">
      <c r="A10311" s="73">
        <v>100564</v>
      </c>
      <c r="B10311" s="74" t="s">
        <v>9438</v>
      </c>
      <c r="C10311" s="73" t="s">
        <v>763</v>
      </c>
      <c r="D10311" s="75">
        <v>129.27000000000001</v>
      </c>
      <c r="E10311" s="75">
        <v>128.37</v>
      </c>
      <c r="F10311" s="73" t="s">
        <v>17</v>
      </c>
    </row>
    <row r="10312" spans="1:6" ht="51" x14ac:dyDescent="0.25">
      <c r="A10312" s="73">
        <v>100565</v>
      </c>
      <c r="B10312" s="74" t="s">
        <v>9439</v>
      </c>
      <c r="C10312" s="73" t="s">
        <v>763</v>
      </c>
      <c r="D10312" s="75">
        <v>111.81</v>
      </c>
      <c r="E10312" s="75">
        <v>110.91</v>
      </c>
      <c r="F10312" s="73" t="s">
        <v>17</v>
      </c>
    </row>
    <row r="10313" spans="1:6" ht="51" x14ac:dyDescent="0.25">
      <c r="A10313" s="73">
        <v>100566</v>
      </c>
      <c r="B10313" s="74" t="s">
        <v>9440</v>
      </c>
      <c r="C10313" s="73" t="s">
        <v>763</v>
      </c>
      <c r="D10313" s="75">
        <v>195.68</v>
      </c>
      <c r="E10313" s="75">
        <v>194.78</v>
      </c>
      <c r="F10313" s="73" t="s">
        <v>17</v>
      </c>
    </row>
    <row r="10314" spans="1:6" ht="51" x14ac:dyDescent="0.25">
      <c r="A10314" s="73">
        <v>100567</v>
      </c>
      <c r="B10314" s="74" t="s">
        <v>9441</v>
      </c>
      <c r="C10314" s="73" t="s">
        <v>763</v>
      </c>
      <c r="D10314" s="75">
        <v>226.76</v>
      </c>
      <c r="E10314" s="75">
        <v>225.86</v>
      </c>
      <c r="F10314" s="73" t="s">
        <v>17</v>
      </c>
    </row>
    <row r="10315" spans="1:6" ht="51" x14ac:dyDescent="0.25">
      <c r="A10315" s="73">
        <v>100568</v>
      </c>
      <c r="B10315" s="74" t="s">
        <v>9442</v>
      </c>
      <c r="C10315" s="73" t="s">
        <v>763</v>
      </c>
      <c r="D10315" s="75">
        <v>257.39</v>
      </c>
      <c r="E10315" s="75">
        <v>256.49</v>
      </c>
      <c r="F10315" s="73" t="s">
        <v>17</v>
      </c>
    </row>
    <row r="10316" spans="1:6" ht="51" x14ac:dyDescent="0.25">
      <c r="A10316" s="73">
        <v>100569</v>
      </c>
      <c r="B10316" s="74" t="s">
        <v>9443</v>
      </c>
      <c r="C10316" s="73" t="s">
        <v>763</v>
      </c>
      <c r="D10316" s="75">
        <v>178.92</v>
      </c>
      <c r="E10316" s="75">
        <v>178.02</v>
      </c>
      <c r="F10316" s="73" t="s">
        <v>17</v>
      </c>
    </row>
    <row r="10317" spans="1:6" ht="51" x14ac:dyDescent="0.25">
      <c r="A10317" s="73">
        <v>100570</v>
      </c>
      <c r="B10317" s="74" t="s">
        <v>9444</v>
      </c>
      <c r="C10317" s="73" t="s">
        <v>763</v>
      </c>
      <c r="D10317" s="75">
        <v>210.35</v>
      </c>
      <c r="E10317" s="75">
        <v>209.45</v>
      </c>
      <c r="F10317" s="73" t="s">
        <v>17</v>
      </c>
    </row>
    <row r="10318" spans="1:6" ht="51" x14ac:dyDescent="0.25">
      <c r="A10318" s="73">
        <v>100571</v>
      </c>
      <c r="B10318" s="74" t="s">
        <v>9445</v>
      </c>
      <c r="C10318" s="73" t="s">
        <v>763</v>
      </c>
      <c r="D10318" s="75">
        <v>241.33</v>
      </c>
      <c r="E10318" s="75">
        <v>240.43</v>
      </c>
      <c r="F10318" s="73" t="s">
        <v>17</v>
      </c>
    </row>
    <row r="10319" spans="1:6" ht="51" x14ac:dyDescent="0.25">
      <c r="A10319" s="73">
        <v>100572</v>
      </c>
      <c r="B10319" s="74" t="s">
        <v>9446</v>
      </c>
      <c r="C10319" s="73" t="s">
        <v>763</v>
      </c>
      <c r="D10319" s="75">
        <v>134.68</v>
      </c>
      <c r="E10319" s="75">
        <v>133.55000000000001</v>
      </c>
      <c r="F10319" s="73" t="s">
        <v>17</v>
      </c>
    </row>
    <row r="10320" spans="1:6" ht="51" x14ac:dyDescent="0.25">
      <c r="A10320" s="73">
        <v>100573</v>
      </c>
      <c r="B10320" s="74" t="s">
        <v>9447</v>
      </c>
      <c r="C10320" s="73" t="s">
        <v>763</v>
      </c>
      <c r="D10320" s="75">
        <v>117.22</v>
      </c>
      <c r="E10320" s="75">
        <v>116.09</v>
      </c>
      <c r="F10320" s="73" t="s">
        <v>17</v>
      </c>
    </row>
    <row r="10321" spans="1:6" x14ac:dyDescent="0.25">
      <c r="A10321" s="73">
        <v>100574</v>
      </c>
      <c r="B10321" s="74" t="s">
        <v>9448</v>
      </c>
      <c r="C10321" s="73" t="s">
        <v>763</v>
      </c>
      <c r="D10321" s="75">
        <v>1.47</v>
      </c>
      <c r="E10321" s="75">
        <v>1.43</v>
      </c>
      <c r="F10321" s="73" t="s">
        <v>17</v>
      </c>
    </row>
    <row r="10322" spans="1:6" ht="38.25" x14ac:dyDescent="0.25">
      <c r="A10322" s="73">
        <v>100973</v>
      </c>
      <c r="B10322" s="74" t="s">
        <v>9449</v>
      </c>
      <c r="C10322" s="73" t="s">
        <v>763</v>
      </c>
      <c r="D10322" s="75">
        <v>9.17</v>
      </c>
      <c r="E10322" s="75">
        <v>8.9499999999999993</v>
      </c>
      <c r="F10322" s="73" t="s">
        <v>17</v>
      </c>
    </row>
    <row r="10323" spans="1:6" ht="38.25" x14ac:dyDescent="0.25">
      <c r="A10323" s="73">
        <v>100974</v>
      </c>
      <c r="B10323" s="74" t="s">
        <v>9450</v>
      </c>
      <c r="C10323" s="73" t="s">
        <v>763</v>
      </c>
      <c r="D10323" s="75">
        <v>8.73</v>
      </c>
      <c r="E10323" s="75">
        <v>8.57</v>
      </c>
      <c r="F10323" s="73" t="s">
        <v>17</v>
      </c>
    </row>
    <row r="10324" spans="1:6" ht="38.25" x14ac:dyDescent="0.25">
      <c r="A10324" s="73">
        <v>100975</v>
      </c>
      <c r="B10324" s="74" t="s">
        <v>9451</v>
      </c>
      <c r="C10324" s="73" t="s">
        <v>763</v>
      </c>
      <c r="D10324" s="75">
        <v>8.7799999999999994</v>
      </c>
      <c r="E10324" s="75">
        <v>8.64</v>
      </c>
      <c r="F10324" s="73" t="s">
        <v>17</v>
      </c>
    </row>
    <row r="10325" spans="1:6" ht="38.25" x14ac:dyDescent="0.25">
      <c r="A10325" s="73">
        <v>100976</v>
      </c>
      <c r="B10325" s="74" t="s">
        <v>9452</v>
      </c>
      <c r="C10325" s="73" t="s">
        <v>763</v>
      </c>
      <c r="D10325" s="75">
        <v>8.59</v>
      </c>
      <c r="E10325" s="75">
        <v>8.4600000000000009</v>
      </c>
      <c r="F10325" s="73" t="s">
        <v>17</v>
      </c>
    </row>
    <row r="10326" spans="1:6" ht="38.25" x14ac:dyDescent="0.25">
      <c r="A10326" s="73">
        <v>100977</v>
      </c>
      <c r="B10326" s="74" t="s">
        <v>9453</v>
      </c>
      <c r="C10326" s="73" t="s">
        <v>763</v>
      </c>
      <c r="D10326" s="75">
        <v>8.0500000000000007</v>
      </c>
      <c r="E10326" s="75">
        <v>7.85</v>
      </c>
      <c r="F10326" s="73" t="s">
        <v>17</v>
      </c>
    </row>
    <row r="10327" spans="1:6" ht="38.25" x14ac:dyDescent="0.25">
      <c r="A10327" s="73">
        <v>100978</v>
      </c>
      <c r="B10327" s="74" t="s">
        <v>9454</v>
      </c>
      <c r="C10327" s="73" t="s">
        <v>763</v>
      </c>
      <c r="D10327" s="75">
        <v>7.17</v>
      </c>
      <c r="E10327" s="75">
        <v>7.04</v>
      </c>
      <c r="F10327" s="73" t="s">
        <v>17</v>
      </c>
    </row>
    <row r="10328" spans="1:6" ht="38.25" x14ac:dyDescent="0.25">
      <c r="A10328" s="73">
        <v>100979</v>
      </c>
      <c r="B10328" s="74" t="s">
        <v>9455</v>
      </c>
      <c r="C10328" s="73" t="s">
        <v>763</v>
      </c>
      <c r="D10328" s="75">
        <v>6.87</v>
      </c>
      <c r="E10328" s="75">
        <v>6.75</v>
      </c>
      <c r="F10328" s="73" t="s">
        <v>17</v>
      </c>
    </row>
    <row r="10329" spans="1:6" ht="38.25" x14ac:dyDescent="0.25">
      <c r="A10329" s="73">
        <v>100980</v>
      </c>
      <c r="B10329" s="74" t="s">
        <v>88</v>
      </c>
      <c r="C10329" s="73" t="s">
        <v>763</v>
      </c>
      <c r="D10329" s="75">
        <v>6.49</v>
      </c>
      <c r="E10329" s="75">
        <v>6.39</v>
      </c>
      <c r="F10329" s="73" t="s">
        <v>17</v>
      </c>
    </row>
    <row r="10330" spans="1:6" ht="38.25" x14ac:dyDescent="0.25">
      <c r="A10330" s="73">
        <v>100981</v>
      </c>
      <c r="B10330" s="74" t="s">
        <v>31659</v>
      </c>
      <c r="C10330" s="73" t="s">
        <v>763</v>
      </c>
      <c r="D10330" s="75">
        <v>9.76</v>
      </c>
      <c r="E10330" s="75">
        <v>9.5299999999999994</v>
      </c>
      <c r="F10330" s="73" t="s">
        <v>17</v>
      </c>
    </row>
    <row r="10331" spans="1:6" ht="38.25" x14ac:dyDescent="0.25">
      <c r="A10331" s="73">
        <v>100982</v>
      </c>
      <c r="B10331" s="74" t="s">
        <v>31660</v>
      </c>
      <c r="C10331" s="73" t="s">
        <v>763</v>
      </c>
      <c r="D10331" s="75">
        <v>9.25</v>
      </c>
      <c r="E10331" s="75">
        <v>9.08</v>
      </c>
      <c r="F10331" s="73" t="s">
        <v>17</v>
      </c>
    </row>
    <row r="10332" spans="1:6" ht="38.25" x14ac:dyDescent="0.25">
      <c r="A10332" s="73">
        <v>100983</v>
      </c>
      <c r="B10332" s="74" t="s">
        <v>31661</v>
      </c>
      <c r="C10332" s="73" t="s">
        <v>763</v>
      </c>
      <c r="D10332" s="75">
        <v>9.26</v>
      </c>
      <c r="E10332" s="75">
        <v>9.1199999999999992</v>
      </c>
      <c r="F10332" s="73" t="s">
        <v>17</v>
      </c>
    </row>
    <row r="10333" spans="1:6" ht="38.25" x14ac:dyDescent="0.25">
      <c r="A10333" s="73">
        <v>100984</v>
      </c>
      <c r="B10333" s="74" t="s">
        <v>31662</v>
      </c>
      <c r="C10333" s="73" t="s">
        <v>763</v>
      </c>
      <c r="D10333" s="75">
        <v>9.06</v>
      </c>
      <c r="E10333" s="75">
        <v>8.93</v>
      </c>
      <c r="F10333" s="73" t="s">
        <v>17</v>
      </c>
    </row>
    <row r="10334" spans="1:6" ht="25.5" x14ac:dyDescent="0.25">
      <c r="A10334" s="73">
        <v>100985</v>
      </c>
      <c r="B10334" s="74" t="s">
        <v>9456</v>
      </c>
      <c r="C10334" s="73" t="s">
        <v>763</v>
      </c>
      <c r="D10334" s="75">
        <v>7.81</v>
      </c>
      <c r="E10334" s="75">
        <v>7.63</v>
      </c>
      <c r="F10334" s="73" t="s">
        <v>17</v>
      </c>
    </row>
    <row r="10335" spans="1:6" ht="25.5" x14ac:dyDescent="0.25">
      <c r="A10335" s="73">
        <v>100986</v>
      </c>
      <c r="B10335" s="74" t="s">
        <v>9457</v>
      </c>
      <c r="C10335" s="73" t="s">
        <v>763</v>
      </c>
      <c r="D10335" s="75">
        <v>9.25</v>
      </c>
      <c r="E10335" s="75">
        <v>9.1</v>
      </c>
      <c r="F10335" s="73" t="s">
        <v>17</v>
      </c>
    </row>
    <row r="10336" spans="1:6" ht="25.5" x14ac:dyDescent="0.25">
      <c r="A10336" s="73">
        <v>100987</v>
      </c>
      <c r="B10336" s="74" t="s">
        <v>9458</v>
      </c>
      <c r="C10336" s="73" t="s">
        <v>763</v>
      </c>
      <c r="D10336" s="75">
        <v>10.63</v>
      </c>
      <c r="E10336" s="75">
        <v>10.5</v>
      </c>
      <c r="F10336" s="73" t="s">
        <v>17</v>
      </c>
    </row>
    <row r="10337" spans="1:6" ht="25.5" x14ac:dyDescent="0.25">
      <c r="A10337" s="73">
        <v>100988</v>
      </c>
      <c r="B10337" s="74" t="s">
        <v>9459</v>
      </c>
      <c r="C10337" s="73" t="s">
        <v>763</v>
      </c>
      <c r="D10337" s="75">
        <v>11.24</v>
      </c>
      <c r="E10337" s="75">
        <v>11.12</v>
      </c>
      <c r="F10337" s="73" t="s">
        <v>17</v>
      </c>
    </row>
    <row r="10338" spans="1:6" x14ac:dyDescent="0.25">
      <c r="A10338" s="73">
        <v>101005</v>
      </c>
      <c r="B10338" s="74" t="s">
        <v>9460</v>
      </c>
      <c r="C10338" s="73" t="s">
        <v>763</v>
      </c>
      <c r="D10338" s="75">
        <v>18.899999999999999</v>
      </c>
      <c r="E10338" s="75">
        <v>18.61</v>
      </c>
      <c r="F10338" s="73" t="s">
        <v>17</v>
      </c>
    </row>
    <row r="10339" spans="1:6" x14ac:dyDescent="0.25">
      <c r="A10339" s="73">
        <v>101006</v>
      </c>
      <c r="B10339" s="74" t="s">
        <v>9461</v>
      </c>
      <c r="C10339" s="73" t="s">
        <v>763</v>
      </c>
      <c r="D10339" s="75">
        <v>20.9</v>
      </c>
      <c r="E10339" s="75">
        <v>20.64</v>
      </c>
      <c r="F10339" s="73" t="s">
        <v>17</v>
      </c>
    </row>
    <row r="10340" spans="1:6" x14ac:dyDescent="0.25">
      <c r="A10340" s="73">
        <v>101007</v>
      </c>
      <c r="B10340" s="74" t="s">
        <v>9462</v>
      </c>
      <c r="C10340" s="73" t="s">
        <v>763</v>
      </c>
      <c r="D10340" s="75">
        <v>5.48</v>
      </c>
      <c r="E10340" s="75">
        <v>5.4</v>
      </c>
      <c r="F10340" s="73" t="s">
        <v>17</v>
      </c>
    </row>
    <row r="10341" spans="1:6" x14ac:dyDescent="0.25">
      <c r="A10341" s="73">
        <v>101008</v>
      </c>
      <c r="B10341" s="74" t="s">
        <v>9463</v>
      </c>
      <c r="C10341" s="73" t="s">
        <v>763</v>
      </c>
      <c r="D10341" s="75">
        <v>5.53</v>
      </c>
      <c r="E10341" s="75">
        <v>5.46</v>
      </c>
      <c r="F10341" s="73" t="s">
        <v>17</v>
      </c>
    </row>
    <row r="10342" spans="1:6" ht="38.25" x14ac:dyDescent="0.25">
      <c r="A10342" s="73">
        <v>101096</v>
      </c>
      <c r="B10342" s="74" t="s">
        <v>31663</v>
      </c>
      <c r="C10342" s="73" t="s">
        <v>763</v>
      </c>
      <c r="D10342" s="75">
        <v>1515.68</v>
      </c>
      <c r="E10342" s="75">
        <v>1444.74</v>
      </c>
      <c r="F10342" s="73" t="s">
        <v>17</v>
      </c>
    </row>
    <row r="10343" spans="1:6" ht="38.25" x14ac:dyDescent="0.25">
      <c r="A10343" s="73">
        <v>101097</v>
      </c>
      <c r="B10343" s="74" t="s">
        <v>31664</v>
      </c>
      <c r="C10343" s="73" t="s">
        <v>763</v>
      </c>
      <c r="D10343" s="75">
        <v>1424.51</v>
      </c>
      <c r="E10343" s="75">
        <v>1361.38</v>
      </c>
      <c r="F10343" s="73" t="s">
        <v>17</v>
      </c>
    </row>
    <row r="10344" spans="1:6" ht="38.25" x14ac:dyDescent="0.25">
      <c r="A10344" s="73">
        <v>101098</v>
      </c>
      <c r="B10344" s="74" t="s">
        <v>31665</v>
      </c>
      <c r="C10344" s="73" t="s">
        <v>763</v>
      </c>
      <c r="D10344" s="75">
        <v>1305.05</v>
      </c>
      <c r="E10344" s="75">
        <v>1252.5</v>
      </c>
      <c r="F10344" s="73" t="s">
        <v>17</v>
      </c>
    </row>
    <row r="10345" spans="1:6" ht="38.25" x14ac:dyDescent="0.25">
      <c r="A10345" s="73">
        <v>101099</v>
      </c>
      <c r="B10345" s="74" t="s">
        <v>31666</v>
      </c>
      <c r="C10345" s="73" t="s">
        <v>763</v>
      </c>
      <c r="D10345" s="75">
        <v>1191.53</v>
      </c>
      <c r="E10345" s="75">
        <v>1146.1600000000001</v>
      </c>
      <c r="F10345" s="73" t="s">
        <v>17</v>
      </c>
    </row>
    <row r="10346" spans="1:6" ht="38.25" x14ac:dyDescent="0.25">
      <c r="A10346" s="73">
        <v>101100</v>
      </c>
      <c r="B10346" s="74" t="s">
        <v>31667</v>
      </c>
      <c r="C10346" s="73" t="s">
        <v>763</v>
      </c>
      <c r="D10346" s="75">
        <v>1042.18</v>
      </c>
      <c r="E10346" s="75">
        <v>1021.91</v>
      </c>
      <c r="F10346" s="73" t="s">
        <v>17</v>
      </c>
    </row>
    <row r="10347" spans="1:6" ht="51" x14ac:dyDescent="0.25">
      <c r="A10347" s="73">
        <v>101101</v>
      </c>
      <c r="B10347" s="74" t="s">
        <v>31668</v>
      </c>
      <c r="C10347" s="73" t="s">
        <v>763</v>
      </c>
      <c r="D10347" s="75">
        <v>1016.32</v>
      </c>
      <c r="E10347" s="75">
        <v>997.15</v>
      </c>
      <c r="F10347" s="73" t="s">
        <v>17</v>
      </c>
    </row>
    <row r="10348" spans="1:6" ht="51" x14ac:dyDescent="0.25">
      <c r="A10348" s="73">
        <v>101102</v>
      </c>
      <c r="B10348" s="74" t="s">
        <v>31669</v>
      </c>
      <c r="C10348" s="73" t="s">
        <v>763</v>
      </c>
      <c r="D10348" s="75">
        <v>986.7</v>
      </c>
      <c r="E10348" s="75">
        <v>968.94</v>
      </c>
      <c r="F10348" s="73" t="s">
        <v>17</v>
      </c>
    </row>
    <row r="10349" spans="1:6" ht="51" x14ac:dyDescent="0.25">
      <c r="A10349" s="73">
        <v>101103</v>
      </c>
      <c r="B10349" s="74" t="s">
        <v>31670</v>
      </c>
      <c r="C10349" s="73" t="s">
        <v>763</v>
      </c>
      <c r="D10349" s="75">
        <v>931.53</v>
      </c>
      <c r="E10349" s="75">
        <v>915.02</v>
      </c>
      <c r="F10349" s="73" t="s">
        <v>17</v>
      </c>
    </row>
    <row r="10350" spans="1:6" ht="38.25" x14ac:dyDescent="0.25">
      <c r="A10350" s="73">
        <v>101104</v>
      </c>
      <c r="B10350" s="74" t="s">
        <v>31671</v>
      </c>
      <c r="C10350" s="73" t="s">
        <v>763</v>
      </c>
      <c r="D10350" s="75">
        <v>1471.43</v>
      </c>
      <c r="E10350" s="75">
        <v>1411.01</v>
      </c>
      <c r="F10350" s="73" t="s">
        <v>17</v>
      </c>
    </row>
    <row r="10351" spans="1:6" ht="38.25" x14ac:dyDescent="0.25">
      <c r="A10351" s="73">
        <v>101105</v>
      </c>
      <c r="B10351" s="74" t="s">
        <v>31672</v>
      </c>
      <c r="C10351" s="73" t="s">
        <v>763</v>
      </c>
      <c r="D10351" s="75">
        <v>1381.17</v>
      </c>
      <c r="E10351" s="75">
        <v>1328.38</v>
      </c>
      <c r="F10351" s="73" t="s">
        <v>17</v>
      </c>
    </row>
    <row r="10352" spans="1:6" ht="51" x14ac:dyDescent="0.25">
      <c r="A10352" s="73">
        <v>101106</v>
      </c>
      <c r="B10352" s="74" t="s">
        <v>31673</v>
      </c>
      <c r="C10352" s="73" t="s">
        <v>763</v>
      </c>
      <c r="D10352" s="75">
        <v>1263.57</v>
      </c>
      <c r="E10352" s="75">
        <v>1221.03</v>
      </c>
      <c r="F10352" s="73" t="s">
        <v>17</v>
      </c>
    </row>
    <row r="10353" spans="1:6" ht="51" x14ac:dyDescent="0.25">
      <c r="A10353" s="73">
        <v>101107</v>
      </c>
      <c r="B10353" s="74" t="s">
        <v>31674</v>
      </c>
      <c r="C10353" s="73" t="s">
        <v>763</v>
      </c>
      <c r="D10353" s="75">
        <v>1151.93</v>
      </c>
      <c r="E10353" s="75">
        <v>1116.2</v>
      </c>
      <c r="F10353" s="73" t="s">
        <v>17</v>
      </c>
    </row>
    <row r="10354" spans="1:6" ht="51" x14ac:dyDescent="0.25">
      <c r="A10354" s="73">
        <v>101108</v>
      </c>
      <c r="B10354" s="74" t="s">
        <v>31675</v>
      </c>
      <c r="C10354" s="73" t="s">
        <v>763</v>
      </c>
      <c r="D10354" s="75">
        <v>989.06</v>
      </c>
      <c r="E10354" s="75">
        <v>980.17</v>
      </c>
      <c r="F10354" s="73" t="s">
        <v>17</v>
      </c>
    </row>
    <row r="10355" spans="1:6" ht="51" x14ac:dyDescent="0.25">
      <c r="A10355" s="73">
        <v>101109</v>
      </c>
      <c r="B10355" s="74" t="s">
        <v>31676</v>
      </c>
      <c r="C10355" s="73" t="s">
        <v>763</v>
      </c>
      <c r="D10355" s="75">
        <v>964.6</v>
      </c>
      <c r="E10355" s="75">
        <v>956.61</v>
      </c>
      <c r="F10355" s="73" t="s">
        <v>17</v>
      </c>
    </row>
    <row r="10356" spans="1:6" ht="51" x14ac:dyDescent="0.25">
      <c r="A10356" s="73">
        <v>101110</v>
      </c>
      <c r="B10356" s="74" t="s">
        <v>31677</v>
      </c>
      <c r="C10356" s="73" t="s">
        <v>763</v>
      </c>
      <c r="D10356" s="75">
        <v>937.82</v>
      </c>
      <c r="E10356" s="75">
        <v>930.82</v>
      </c>
      <c r="F10356" s="73" t="s">
        <v>17</v>
      </c>
    </row>
    <row r="10357" spans="1:6" ht="51" x14ac:dyDescent="0.25">
      <c r="A10357" s="73">
        <v>101111</v>
      </c>
      <c r="B10357" s="74" t="s">
        <v>31678</v>
      </c>
      <c r="C10357" s="73" t="s">
        <v>763</v>
      </c>
      <c r="D10357" s="75">
        <v>885.54</v>
      </c>
      <c r="E10357" s="75">
        <v>879.3</v>
      </c>
      <c r="F10357" s="73" t="s">
        <v>17</v>
      </c>
    </row>
    <row r="10358" spans="1:6" ht="25.5" x14ac:dyDescent="0.25">
      <c r="A10358" s="73">
        <v>101112</v>
      </c>
      <c r="B10358" s="74" t="s">
        <v>9464</v>
      </c>
      <c r="C10358" s="73" t="s">
        <v>763</v>
      </c>
      <c r="D10358" s="75">
        <v>1084.6500000000001</v>
      </c>
      <c r="E10358" s="75">
        <v>1043.25</v>
      </c>
      <c r="F10358" s="73" t="s">
        <v>17</v>
      </c>
    </row>
    <row r="10359" spans="1:6" ht="38.25" x14ac:dyDescent="0.25">
      <c r="A10359" s="73">
        <v>101113</v>
      </c>
      <c r="B10359" s="74" t="s">
        <v>9465</v>
      </c>
      <c r="C10359" s="73" t="s">
        <v>763</v>
      </c>
      <c r="D10359" s="75">
        <v>1044.6500000000001</v>
      </c>
      <c r="E10359" s="75">
        <v>1013.54</v>
      </c>
      <c r="F10359" s="73" t="s">
        <v>17</v>
      </c>
    </row>
    <row r="10360" spans="1:6" ht="25.5" x14ac:dyDescent="0.25">
      <c r="A10360" s="73">
        <v>101114</v>
      </c>
      <c r="B10360" s="74" t="s">
        <v>9466</v>
      </c>
      <c r="C10360" s="73" t="s">
        <v>763</v>
      </c>
      <c r="D10360" s="75">
        <v>4.75</v>
      </c>
      <c r="E10360" s="75">
        <v>4.58</v>
      </c>
      <c r="F10360" s="73" t="s">
        <v>17</v>
      </c>
    </row>
    <row r="10361" spans="1:6" ht="25.5" x14ac:dyDescent="0.25">
      <c r="A10361" s="73">
        <v>101115</v>
      </c>
      <c r="B10361" s="74" t="s">
        <v>81</v>
      </c>
      <c r="C10361" s="73" t="s">
        <v>763</v>
      </c>
      <c r="D10361" s="75">
        <v>3.94</v>
      </c>
      <c r="E10361" s="75">
        <v>3.82</v>
      </c>
      <c r="F10361" s="73" t="s">
        <v>17</v>
      </c>
    </row>
    <row r="10362" spans="1:6" ht="25.5" x14ac:dyDescent="0.25">
      <c r="A10362" s="73">
        <v>101116</v>
      </c>
      <c r="B10362" s="74" t="s">
        <v>9467</v>
      </c>
      <c r="C10362" s="73" t="s">
        <v>763</v>
      </c>
      <c r="D10362" s="75">
        <v>2.4500000000000002</v>
      </c>
      <c r="E10362" s="75">
        <v>2.38</v>
      </c>
      <c r="F10362" s="73" t="s">
        <v>17</v>
      </c>
    </row>
    <row r="10363" spans="1:6" ht="25.5" x14ac:dyDescent="0.25">
      <c r="A10363" s="73">
        <v>101117</v>
      </c>
      <c r="B10363" s="74" t="s">
        <v>9468</v>
      </c>
      <c r="C10363" s="73" t="s">
        <v>763</v>
      </c>
      <c r="D10363" s="75">
        <v>3.39</v>
      </c>
      <c r="E10363" s="75">
        <v>3.35</v>
      </c>
      <c r="F10363" s="73" t="s">
        <v>17</v>
      </c>
    </row>
    <row r="10364" spans="1:6" ht="25.5" x14ac:dyDescent="0.25">
      <c r="A10364" s="73">
        <v>101118</v>
      </c>
      <c r="B10364" s="74" t="s">
        <v>9469</v>
      </c>
      <c r="C10364" s="73" t="s">
        <v>763</v>
      </c>
      <c r="D10364" s="75">
        <v>4.05</v>
      </c>
      <c r="E10364" s="75">
        <v>3.93</v>
      </c>
      <c r="F10364" s="73" t="s">
        <v>17</v>
      </c>
    </row>
    <row r="10365" spans="1:6" ht="25.5" x14ac:dyDescent="0.25">
      <c r="A10365" s="73">
        <v>101119</v>
      </c>
      <c r="B10365" s="74" t="s">
        <v>9470</v>
      </c>
      <c r="C10365" s="73" t="s">
        <v>763</v>
      </c>
      <c r="D10365" s="75">
        <v>9.0500000000000007</v>
      </c>
      <c r="E10365" s="75">
        <v>8.74</v>
      </c>
      <c r="F10365" s="73" t="s">
        <v>17</v>
      </c>
    </row>
    <row r="10366" spans="1:6" ht="25.5" x14ac:dyDescent="0.25">
      <c r="A10366" s="73">
        <v>101120</v>
      </c>
      <c r="B10366" s="74" t="s">
        <v>9471</v>
      </c>
      <c r="C10366" s="73" t="s">
        <v>763</v>
      </c>
      <c r="D10366" s="75">
        <v>7.55</v>
      </c>
      <c r="E10366" s="75">
        <v>7.33</v>
      </c>
      <c r="F10366" s="73" t="s">
        <v>17</v>
      </c>
    </row>
    <row r="10367" spans="1:6" ht="25.5" x14ac:dyDescent="0.25">
      <c r="A10367" s="73">
        <v>101121</v>
      </c>
      <c r="B10367" s="74" t="s">
        <v>9472</v>
      </c>
      <c r="C10367" s="73" t="s">
        <v>763</v>
      </c>
      <c r="D10367" s="75">
        <v>4.7</v>
      </c>
      <c r="E10367" s="75">
        <v>4.57</v>
      </c>
      <c r="F10367" s="73" t="s">
        <v>17</v>
      </c>
    </row>
    <row r="10368" spans="1:6" ht="25.5" x14ac:dyDescent="0.25">
      <c r="A10368" s="73">
        <v>101122</v>
      </c>
      <c r="B10368" s="74" t="s">
        <v>9473</v>
      </c>
      <c r="C10368" s="73" t="s">
        <v>763</v>
      </c>
      <c r="D10368" s="75">
        <v>6.48</v>
      </c>
      <c r="E10368" s="75">
        <v>6.41</v>
      </c>
      <c r="F10368" s="73" t="s">
        <v>17</v>
      </c>
    </row>
    <row r="10369" spans="1:6" ht="25.5" x14ac:dyDescent="0.25">
      <c r="A10369" s="73">
        <v>101123</v>
      </c>
      <c r="B10369" s="74" t="s">
        <v>9474</v>
      </c>
      <c r="C10369" s="73" t="s">
        <v>763</v>
      </c>
      <c r="D10369" s="75">
        <v>7.76</v>
      </c>
      <c r="E10369" s="75">
        <v>7.51</v>
      </c>
      <c r="F10369" s="73" t="s">
        <v>17</v>
      </c>
    </row>
    <row r="10370" spans="1:6" ht="25.5" x14ac:dyDescent="0.25">
      <c r="A10370" s="73">
        <v>101124</v>
      </c>
      <c r="B10370" s="74" t="s">
        <v>9475</v>
      </c>
      <c r="C10370" s="73" t="s">
        <v>763</v>
      </c>
      <c r="D10370" s="75">
        <v>15.66</v>
      </c>
      <c r="E10370" s="75">
        <v>15.29</v>
      </c>
      <c r="F10370" s="73" t="s">
        <v>17</v>
      </c>
    </row>
    <row r="10371" spans="1:6" ht="25.5" x14ac:dyDescent="0.25">
      <c r="A10371" s="73">
        <v>101125</v>
      </c>
      <c r="B10371" s="74" t="s">
        <v>9476</v>
      </c>
      <c r="C10371" s="73" t="s">
        <v>763</v>
      </c>
      <c r="D10371" s="75">
        <v>14.85</v>
      </c>
      <c r="E10371" s="75">
        <v>14.53</v>
      </c>
      <c r="F10371" s="73" t="s">
        <v>17</v>
      </c>
    </row>
    <row r="10372" spans="1:6" ht="25.5" x14ac:dyDescent="0.25">
      <c r="A10372" s="73">
        <v>101126</v>
      </c>
      <c r="B10372" s="74" t="s">
        <v>9477</v>
      </c>
      <c r="C10372" s="73" t="s">
        <v>763</v>
      </c>
      <c r="D10372" s="75">
        <v>13.36</v>
      </c>
      <c r="E10372" s="75">
        <v>13.09</v>
      </c>
      <c r="F10372" s="73" t="s">
        <v>17</v>
      </c>
    </row>
    <row r="10373" spans="1:6" ht="25.5" x14ac:dyDescent="0.25">
      <c r="A10373" s="73">
        <v>101127</v>
      </c>
      <c r="B10373" s="74" t="s">
        <v>9478</v>
      </c>
      <c r="C10373" s="73" t="s">
        <v>763</v>
      </c>
      <c r="D10373" s="75">
        <v>14.3</v>
      </c>
      <c r="E10373" s="75">
        <v>14.06</v>
      </c>
      <c r="F10373" s="73" t="s">
        <v>17</v>
      </c>
    </row>
    <row r="10374" spans="1:6" ht="25.5" x14ac:dyDescent="0.25">
      <c r="A10374" s="73">
        <v>101128</v>
      </c>
      <c r="B10374" s="74" t="s">
        <v>9479</v>
      </c>
      <c r="C10374" s="73" t="s">
        <v>763</v>
      </c>
      <c r="D10374" s="75">
        <v>14.96</v>
      </c>
      <c r="E10374" s="75">
        <v>14.64</v>
      </c>
      <c r="F10374" s="73" t="s">
        <v>17</v>
      </c>
    </row>
    <row r="10375" spans="1:6" ht="38.25" x14ac:dyDescent="0.25">
      <c r="A10375" s="73">
        <v>101129</v>
      </c>
      <c r="B10375" s="74" t="s">
        <v>9480</v>
      </c>
      <c r="C10375" s="73" t="s">
        <v>763</v>
      </c>
      <c r="D10375" s="75">
        <v>20.39</v>
      </c>
      <c r="E10375" s="75">
        <v>19.88</v>
      </c>
      <c r="F10375" s="73" t="s">
        <v>17</v>
      </c>
    </row>
    <row r="10376" spans="1:6" ht="38.25" x14ac:dyDescent="0.25">
      <c r="A10376" s="73">
        <v>101130</v>
      </c>
      <c r="B10376" s="74" t="s">
        <v>9481</v>
      </c>
      <c r="C10376" s="73" t="s">
        <v>763</v>
      </c>
      <c r="D10376" s="75">
        <v>18.89</v>
      </c>
      <c r="E10376" s="75">
        <v>18.47</v>
      </c>
      <c r="F10376" s="73" t="s">
        <v>17</v>
      </c>
    </row>
    <row r="10377" spans="1:6" ht="38.25" x14ac:dyDescent="0.25">
      <c r="A10377" s="73">
        <v>101131</v>
      </c>
      <c r="B10377" s="74" t="s">
        <v>9482</v>
      </c>
      <c r="C10377" s="73" t="s">
        <v>763</v>
      </c>
      <c r="D10377" s="75">
        <v>16.04</v>
      </c>
      <c r="E10377" s="75">
        <v>15.71</v>
      </c>
      <c r="F10377" s="73" t="s">
        <v>17</v>
      </c>
    </row>
    <row r="10378" spans="1:6" ht="38.25" x14ac:dyDescent="0.25">
      <c r="A10378" s="73">
        <v>101132</v>
      </c>
      <c r="B10378" s="74" t="s">
        <v>9483</v>
      </c>
      <c r="C10378" s="73" t="s">
        <v>763</v>
      </c>
      <c r="D10378" s="75">
        <v>17.82</v>
      </c>
      <c r="E10378" s="75">
        <v>17.55</v>
      </c>
      <c r="F10378" s="73" t="s">
        <v>17</v>
      </c>
    </row>
    <row r="10379" spans="1:6" ht="38.25" x14ac:dyDescent="0.25">
      <c r="A10379" s="73">
        <v>101133</v>
      </c>
      <c r="B10379" s="74" t="s">
        <v>9484</v>
      </c>
      <c r="C10379" s="73" t="s">
        <v>763</v>
      </c>
      <c r="D10379" s="75">
        <v>19.100000000000001</v>
      </c>
      <c r="E10379" s="75">
        <v>18.649999999999999</v>
      </c>
      <c r="F10379" s="73" t="s">
        <v>17</v>
      </c>
    </row>
    <row r="10380" spans="1:6" ht="38.25" x14ac:dyDescent="0.25">
      <c r="A10380" s="73">
        <v>101134</v>
      </c>
      <c r="B10380" s="74" t="s">
        <v>9485</v>
      </c>
      <c r="C10380" s="73" t="s">
        <v>763</v>
      </c>
      <c r="D10380" s="75">
        <v>16.34</v>
      </c>
      <c r="E10380" s="75">
        <v>15.96</v>
      </c>
      <c r="F10380" s="73" t="s">
        <v>17</v>
      </c>
    </row>
    <row r="10381" spans="1:6" ht="38.25" x14ac:dyDescent="0.25">
      <c r="A10381" s="73">
        <v>101135</v>
      </c>
      <c r="B10381" s="74" t="s">
        <v>9486</v>
      </c>
      <c r="C10381" s="73" t="s">
        <v>763</v>
      </c>
      <c r="D10381" s="75">
        <v>15.53</v>
      </c>
      <c r="E10381" s="75">
        <v>15.2</v>
      </c>
      <c r="F10381" s="73" t="s">
        <v>17</v>
      </c>
    </row>
    <row r="10382" spans="1:6" ht="38.25" x14ac:dyDescent="0.25">
      <c r="A10382" s="73">
        <v>101136</v>
      </c>
      <c r="B10382" s="74" t="s">
        <v>9487</v>
      </c>
      <c r="C10382" s="73" t="s">
        <v>763</v>
      </c>
      <c r="D10382" s="75">
        <v>14.04</v>
      </c>
      <c r="E10382" s="75">
        <v>13.76</v>
      </c>
      <c r="F10382" s="73" t="s">
        <v>17</v>
      </c>
    </row>
    <row r="10383" spans="1:6" ht="38.25" x14ac:dyDescent="0.25">
      <c r="A10383" s="73">
        <v>101137</v>
      </c>
      <c r="B10383" s="74" t="s">
        <v>9488</v>
      </c>
      <c r="C10383" s="73" t="s">
        <v>763</v>
      </c>
      <c r="D10383" s="75">
        <v>14.98</v>
      </c>
      <c r="E10383" s="75">
        <v>14.73</v>
      </c>
      <c r="F10383" s="73" t="s">
        <v>17</v>
      </c>
    </row>
    <row r="10384" spans="1:6" ht="38.25" x14ac:dyDescent="0.25">
      <c r="A10384" s="73">
        <v>101138</v>
      </c>
      <c r="B10384" s="74" t="s">
        <v>9489</v>
      </c>
      <c r="C10384" s="73" t="s">
        <v>763</v>
      </c>
      <c r="D10384" s="75">
        <v>15.64</v>
      </c>
      <c r="E10384" s="75">
        <v>15.31</v>
      </c>
      <c r="F10384" s="73" t="s">
        <v>17</v>
      </c>
    </row>
    <row r="10385" spans="1:6" ht="51" x14ac:dyDescent="0.25">
      <c r="A10385" s="73">
        <v>101139</v>
      </c>
      <c r="B10385" s="74" t="s">
        <v>31679</v>
      </c>
      <c r="C10385" s="73" t="s">
        <v>763</v>
      </c>
      <c r="D10385" s="75">
        <v>21.1</v>
      </c>
      <c r="E10385" s="75">
        <v>20.57</v>
      </c>
      <c r="F10385" s="73" t="s">
        <v>17</v>
      </c>
    </row>
    <row r="10386" spans="1:6" ht="51" x14ac:dyDescent="0.25">
      <c r="A10386" s="73">
        <v>101140</v>
      </c>
      <c r="B10386" s="74" t="s">
        <v>9490</v>
      </c>
      <c r="C10386" s="73" t="s">
        <v>763</v>
      </c>
      <c r="D10386" s="75">
        <v>19.600000000000001</v>
      </c>
      <c r="E10386" s="75">
        <v>19.16</v>
      </c>
      <c r="F10386" s="73" t="s">
        <v>17</v>
      </c>
    </row>
    <row r="10387" spans="1:6" ht="51" x14ac:dyDescent="0.25">
      <c r="A10387" s="73">
        <v>101141</v>
      </c>
      <c r="B10387" s="74" t="s">
        <v>9491</v>
      </c>
      <c r="C10387" s="73" t="s">
        <v>763</v>
      </c>
      <c r="D10387" s="75">
        <v>16.75</v>
      </c>
      <c r="E10387" s="75">
        <v>16.399999999999999</v>
      </c>
      <c r="F10387" s="73" t="s">
        <v>17</v>
      </c>
    </row>
    <row r="10388" spans="1:6" ht="51" x14ac:dyDescent="0.25">
      <c r="A10388" s="73">
        <v>101142</v>
      </c>
      <c r="B10388" s="74" t="s">
        <v>9492</v>
      </c>
      <c r="C10388" s="73" t="s">
        <v>763</v>
      </c>
      <c r="D10388" s="75">
        <v>18.53</v>
      </c>
      <c r="E10388" s="75">
        <v>18.239999999999998</v>
      </c>
      <c r="F10388" s="73" t="s">
        <v>17</v>
      </c>
    </row>
    <row r="10389" spans="1:6" ht="51" x14ac:dyDescent="0.25">
      <c r="A10389" s="73">
        <v>101143</v>
      </c>
      <c r="B10389" s="74" t="s">
        <v>9493</v>
      </c>
      <c r="C10389" s="73" t="s">
        <v>763</v>
      </c>
      <c r="D10389" s="75">
        <v>19.809999999999999</v>
      </c>
      <c r="E10389" s="75">
        <v>19.34</v>
      </c>
      <c r="F10389" s="73" t="s">
        <v>17</v>
      </c>
    </row>
    <row r="10390" spans="1:6" ht="38.25" x14ac:dyDescent="0.25">
      <c r="A10390" s="73">
        <v>101144</v>
      </c>
      <c r="B10390" s="74" t="s">
        <v>9494</v>
      </c>
      <c r="C10390" s="73" t="s">
        <v>763</v>
      </c>
      <c r="D10390" s="75">
        <v>16.32</v>
      </c>
      <c r="E10390" s="75">
        <v>15.97</v>
      </c>
      <c r="F10390" s="73" t="s">
        <v>17</v>
      </c>
    </row>
    <row r="10391" spans="1:6" ht="38.25" x14ac:dyDescent="0.25">
      <c r="A10391" s="73">
        <v>101145</v>
      </c>
      <c r="B10391" s="74" t="s">
        <v>9495</v>
      </c>
      <c r="C10391" s="73" t="s">
        <v>763</v>
      </c>
      <c r="D10391" s="75">
        <v>15.51</v>
      </c>
      <c r="E10391" s="75">
        <v>15.21</v>
      </c>
      <c r="F10391" s="73" t="s">
        <v>17</v>
      </c>
    </row>
    <row r="10392" spans="1:6" ht="38.25" x14ac:dyDescent="0.25">
      <c r="A10392" s="73">
        <v>101146</v>
      </c>
      <c r="B10392" s="74" t="s">
        <v>9496</v>
      </c>
      <c r="C10392" s="73" t="s">
        <v>763</v>
      </c>
      <c r="D10392" s="75">
        <v>14.02</v>
      </c>
      <c r="E10392" s="75">
        <v>13.77</v>
      </c>
      <c r="F10392" s="73" t="s">
        <v>17</v>
      </c>
    </row>
    <row r="10393" spans="1:6" ht="38.25" x14ac:dyDescent="0.25">
      <c r="A10393" s="73">
        <v>101147</v>
      </c>
      <c r="B10393" s="74" t="s">
        <v>9497</v>
      </c>
      <c r="C10393" s="73" t="s">
        <v>763</v>
      </c>
      <c r="D10393" s="75">
        <v>14.96</v>
      </c>
      <c r="E10393" s="75">
        <v>14.74</v>
      </c>
      <c r="F10393" s="73" t="s">
        <v>17</v>
      </c>
    </row>
    <row r="10394" spans="1:6" ht="38.25" x14ac:dyDescent="0.25">
      <c r="A10394" s="73">
        <v>101148</v>
      </c>
      <c r="B10394" s="74" t="s">
        <v>9498</v>
      </c>
      <c r="C10394" s="73" t="s">
        <v>763</v>
      </c>
      <c r="D10394" s="75">
        <v>15.62</v>
      </c>
      <c r="E10394" s="75">
        <v>15.32</v>
      </c>
      <c r="F10394" s="73" t="s">
        <v>17</v>
      </c>
    </row>
    <row r="10395" spans="1:6" ht="51" x14ac:dyDescent="0.25">
      <c r="A10395" s="73">
        <v>101149</v>
      </c>
      <c r="B10395" s="74" t="s">
        <v>9499</v>
      </c>
      <c r="C10395" s="73" t="s">
        <v>763</v>
      </c>
      <c r="D10395" s="75">
        <v>21.08</v>
      </c>
      <c r="E10395" s="75">
        <v>20.59</v>
      </c>
      <c r="F10395" s="73" t="s">
        <v>17</v>
      </c>
    </row>
    <row r="10396" spans="1:6" ht="51" x14ac:dyDescent="0.25">
      <c r="A10396" s="73">
        <v>101150</v>
      </c>
      <c r="B10396" s="74" t="s">
        <v>9500</v>
      </c>
      <c r="C10396" s="73" t="s">
        <v>763</v>
      </c>
      <c r="D10396" s="75">
        <v>19.579999999999998</v>
      </c>
      <c r="E10396" s="75">
        <v>19.18</v>
      </c>
      <c r="F10396" s="73" t="s">
        <v>17</v>
      </c>
    </row>
    <row r="10397" spans="1:6" ht="51" x14ac:dyDescent="0.25">
      <c r="A10397" s="73">
        <v>101151</v>
      </c>
      <c r="B10397" s="74" t="s">
        <v>9501</v>
      </c>
      <c r="C10397" s="73" t="s">
        <v>763</v>
      </c>
      <c r="D10397" s="75">
        <v>16.73</v>
      </c>
      <c r="E10397" s="75">
        <v>16.420000000000002</v>
      </c>
      <c r="F10397" s="73" t="s">
        <v>17</v>
      </c>
    </row>
    <row r="10398" spans="1:6" ht="51" x14ac:dyDescent="0.25">
      <c r="A10398" s="73">
        <v>101152</v>
      </c>
      <c r="B10398" s="74" t="s">
        <v>9502</v>
      </c>
      <c r="C10398" s="73" t="s">
        <v>763</v>
      </c>
      <c r="D10398" s="75">
        <v>18.510000000000002</v>
      </c>
      <c r="E10398" s="75">
        <v>18.260000000000002</v>
      </c>
      <c r="F10398" s="73" t="s">
        <v>17</v>
      </c>
    </row>
    <row r="10399" spans="1:6" ht="51" x14ac:dyDescent="0.25">
      <c r="A10399" s="73">
        <v>101153</v>
      </c>
      <c r="B10399" s="74" t="s">
        <v>9503</v>
      </c>
      <c r="C10399" s="73" t="s">
        <v>763</v>
      </c>
      <c r="D10399" s="75">
        <v>19.79</v>
      </c>
      <c r="E10399" s="75">
        <v>19.36</v>
      </c>
      <c r="F10399" s="73" t="s">
        <v>17</v>
      </c>
    </row>
    <row r="10400" spans="1:6" ht="38.25" x14ac:dyDescent="0.25">
      <c r="A10400" s="73">
        <v>101165</v>
      </c>
      <c r="B10400" s="74" t="s">
        <v>9504</v>
      </c>
      <c r="C10400" s="73" t="s">
        <v>763</v>
      </c>
      <c r="D10400" s="75">
        <v>1081.31</v>
      </c>
      <c r="E10400" s="75">
        <v>1044.29</v>
      </c>
      <c r="F10400" s="73" t="s">
        <v>17</v>
      </c>
    </row>
    <row r="10401" spans="1:6" ht="38.25" x14ac:dyDescent="0.25">
      <c r="A10401" s="73">
        <v>101166</v>
      </c>
      <c r="B10401" s="74" t="s">
        <v>9505</v>
      </c>
      <c r="C10401" s="73" t="s">
        <v>763</v>
      </c>
      <c r="D10401" s="75">
        <v>701.35</v>
      </c>
      <c r="E10401" s="75">
        <v>670.97</v>
      </c>
      <c r="F10401" s="73" t="s">
        <v>17</v>
      </c>
    </row>
    <row r="10402" spans="1:6" ht="51" x14ac:dyDescent="0.25">
      <c r="A10402" s="73">
        <v>101206</v>
      </c>
      <c r="B10402" s="74" t="s">
        <v>31680</v>
      </c>
      <c r="C10402" s="73" t="s">
        <v>763</v>
      </c>
      <c r="D10402" s="75">
        <v>12.96</v>
      </c>
      <c r="E10402" s="75">
        <v>12.74</v>
      </c>
      <c r="F10402" s="73" t="s">
        <v>17</v>
      </c>
    </row>
    <row r="10403" spans="1:6" ht="51" x14ac:dyDescent="0.25">
      <c r="A10403" s="73">
        <v>101207</v>
      </c>
      <c r="B10403" s="74" t="s">
        <v>9506</v>
      </c>
      <c r="C10403" s="73" t="s">
        <v>763</v>
      </c>
      <c r="D10403" s="75">
        <v>11.13</v>
      </c>
      <c r="E10403" s="75">
        <v>10.97</v>
      </c>
      <c r="F10403" s="73" t="s">
        <v>17</v>
      </c>
    </row>
    <row r="10404" spans="1:6" ht="51" x14ac:dyDescent="0.25">
      <c r="A10404" s="73">
        <v>101208</v>
      </c>
      <c r="B10404" s="74" t="s">
        <v>31681</v>
      </c>
      <c r="C10404" s="73" t="s">
        <v>763</v>
      </c>
      <c r="D10404" s="75">
        <v>10.91</v>
      </c>
      <c r="E10404" s="75">
        <v>10.74</v>
      </c>
      <c r="F10404" s="73" t="s">
        <v>17</v>
      </c>
    </row>
    <row r="10405" spans="1:6" ht="51" x14ac:dyDescent="0.25">
      <c r="A10405" s="73">
        <v>101209</v>
      </c>
      <c r="B10405" s="74" t="s">
        <v>31682</v>
      </c>
      <c r="C10405" s="73" t="s">
        <v>763</v>
      </c>
      <c r="D10405" s="75">
        <v>10.119999999999999</v>
      </c>
      <c r="E10405" s="75">
        <v>9.98</v>
      </c>
      <c r="F10405" s="73" t="s">
        <v>17</v>
      </c>
    </row>
    <row r="10406" spans="1:6" ht="51" x14ac:dyDescent="0.25">
      <c r="A10406" s="73">
        <v>101210</v>
      </c>
      <c r="B10406" s="74" t="s">
        <v>31683</v>
      </c>
      <c r="C10406" s="73" t="s">
        <v>763</v>
      </c>
      <c r="D10406" s="75">
        <v>18</v>
      </c>
      <c r="E10406" s="75">
        <v>17.75</v>
      </c>
      <c r="F10406" s="73" t="s">
        <v>17</v>
      </c>
    </row>
    <row r="10407" spans="1:6" ht="51" x14ac:dyDescent="0.25">
      <c r="A10407" s="73">
        <v>101211</v>
      </c>
      <c r="B10407" s="74" t="s">
        <v>31684</v>
      </c>
      <c r="C10407" s="73" t="s">
        <v>763</v>
      </c>
      <c r="D10407" s="75">
        <v>19.309999999999999</v>
      </c>
      <c r="E10407" s="75">
        <v>19.05</v>
      </c>
      <c r="F10407" s="73" t="s">
        <v>17</v>
      </c>
    </row>
    <row r="10408" spans="1:6" ht="51" x14ac:dyDescent="0.25">
      <c r="A10408" s="73">
        <v>101212</v>
      </c>
      <c r="B10408" s="74" t="s">
        <v>31685</v>
      </c>
      <c r="C10408" s="73" t="s">
        <v>763</v>
      </c>
      <c r="D10408" s="75">
        <v>22.56</v>
      </c>
      <c r="E10408" s="75">
        <v>22.26</v>
      </c>
      <c r="F10408" s="73" t="s">
        <v>17</v>
      </c>
    </row>
    <row r="10409" spans="1:6" ht="51" x14ac:dyDescent="0.25">
      <c r="A10409" s="73">
        <v>101213</v>
      </c>
      <c r="B10409" s="74" t="s">
        <v>31686</v>
      </c>
      <c r="C10409" s="73" t="s">
        <v>763</v>
      </c>
      <c r="D10409" s="75">
        <v>25.27</v>
      </c>
      <c r="E10409" s="75">
        <v>24.92</v>
      </c>
      <c r="F10409" s="73" t="s">
        <v>17</v>
      </c>
    </row>
    <row r="10410" spans="1:6" ht="51" x14ac:dyDescent="0.25">
      <c r="A10410" s="73">
        <v>101214</v>
      </c>
      <c r="B10410" s="74" t="s">
        <v>31687</v>
      </c>
      <c r="C10410" s="73" t="s">
        <v>763</v>
      </c>
      <c r="D10410" s="75">
        <v>30.48</v>
      </c>
      <c r="E10410" s="75">
        <v>30.1</v>
      </c>
      <c r="F10410" s="73" t="s">
        <v>17</v>
      </c>
    </row>
    <row r="10411" spans="1:6" ht="51" x14ac:dyDescent="0.25">
      <c r="A10411" s="73">
        <v>101215</v>
      </c>
      <c r="B10411" s="74" t="s">
        <v>31688</v>
      </c>
      <c r="C10411" s="73" t="s">
        <v>763</v>
      </c>
      <c r="D10411" s="75">
        <v>17.350000000000001</v>
      </c>
      <c r="E10411" s="75">
        <v>17.11</v>
      </c>
      <c r="F10411" s="73" t="s">
        <v>17</v>
      </c>
    </row>
    <row r="10412" spans="1:6" ht="51" x14ac:dyDescent="0.25">
      <c r="A10412" s="73">
        <v>101216</v>
      </c>
      <c r="B10412" s="74" t="s">
        <v>31689</v>
      </c>
      <c r="C10412" s="73" t="s">
        <v>763</v>
      </c>
      <c r="D10412" s="75">
        <v>18.16</v>
      </c>
      <c r="E10412" s="75">
        <v>17.93</v>
      </c>
      <c r="F10412" s="73" t="s">
        <v>17</v>
      </c>
    </row>
    <row r="10413" spans="1:6" ht="51" x14ac:dyDescent="0.25">
      <c r="A10413" s="73">
        <v>101217</v>
      </c>
      <c r="B10413" s="74" t="s">
        <v>31690</v>
      </c>
      <c r="C10413" s="73" t="s">
        <v>763</v>
      </c>
      <c r="D10413" s="75">
        <v>21.18</v>
      </c>
      <c r="E10413" s="75">
        <v>20.9</v>
      </c>
      <c r="F10413" s="73" t="s">
        <v>17</v>
      </c>
    </row>
    <row r="10414" spans="1:6" ht="51" x14ac:dyDescent="0.25">
      <c r="A10414" s="73">
        <v>101218</v>
      </c>
      <c r="B10414" s="74" t="s">
        <v>31691</v>
      </c>
      <c r="C10414" s="73" t="s">
        <v>763</v>
      </c>
      <c r="D10414" s="75">
        <v>22.37</v>
      </c>
      <c r="E10414" s="75">
        <v>22.09</v>
      </c>
      <c r="F10414" s="73" t="s">
        <v>17</v>
      </c>
    </row>
    <row r="10415" spans="1:6" ht="51" x14ac:dyDescent="0.25">
      <c r="A10415" s="73">
        <v>101219</v>
      </c>
      <c r="B10415" s="74" t="s">
        <v>31692</v>
      </c>
      <c r="C10415" s="73" t="s">
        <v>763</v>
      </c>
      <c r="D10415" s="75">
        <v>27.09</v>
      </c>
      <c r="E10415" s="75">
        <v>26.77</v>
      </c>
      <c r="F10415" s="73" t="s">
        <v>17</v>
      </c>
    </row>
    <row r="10416" spans="1:6" ht="51" x14ac:dyDescent="0.25">
      <c r="A10416" s="73">
        <v>101220</v>
      </c>
      <c r="B10416" s="74" t="s">
        <v>31693</v>
      </c>
      <c r="C10416" s="73" t="s">
        <v>763</v>
      </c>
      <c r="D10416" s="75">
        <v>17.010000000000002</v>
      </c>
      <c r="E10416" s="75">
        <v>16.760000000000002</v>
      </c>
      <c r="F10416" s="73" t="s">
        <v>17</v>
      </c>
    </row>
    <row r="10417" spans="1:6" ht="51" x14ac:dyDescent="0.25">
      <c r="A10417" s="73">
        <v>101221</v>
      </c>
      <c r="B10417" s="74" t="s">
        <v>31694</v>
      </c>
      <c r="C10417" s="73" t="s">
        <v>763</v>
      </c>
      <c r="D10417" s="75">
        <v>17.940000000000001</v>
      </c>
      <c r="E10417" s="75">
        <v>17.7</v>
      </c>
      <c r="F10417" s="73" t="s">
        <v>17</v>
      </c>
    </row>
    <row r="10418" spans="1:6" ht="51" x14ac:dyDescent="0.25">
      <c r="A10418" s="73">
        <v>101222</v>
      </c>
      <c r="B10418" s="74" t="s">
        <v>31695</v>
      </c>
      <c r="C10418" s="73" t="s">
        <v>763</v>
      </c>
      <c r="D10418" s="75">
        <v>20.85</v>
      </c>
      <c r="E10418" s="75">
        <v>20.59</v>
      </c>
      <c r="F10418" s="73" t="s">
        <v>17</v>
      </c>
    </row>
    <row r="10419" spans="1:6" ht="51" x14ac:dyDescent="0.25">
      <c r="A10419" s="73">
        <v>101223</v>
      </c>
      <c r="B10419" s="74" t="s">
        <v>31696</v>
      </c>
      <c r="C10419" s="73" t="s">
        <v>763</v>
      </c>
      <c r="D10419" s="75">
        <v>23.24</v>
      </c>
      <c r="E10419" s="75">
        <v>22.94</v>
      </c>
      <c r="F10419" s="73" t="s">
        <v>17</v>
      </c>
    </row>
    <row r="10420" spans="1:6" ht="51" x14ac:dyDescent="0.25">
      <c r="A10420" s="73">
        <v>101224</v>
      </c>
      <c r="B10420" s="74" t="s">
        <v>31697</v>
      </c>
      <c r="C10420" s="73" t="s">
        <v>763</v>
      </c>
      <c r="D10420" s="75">
        <v>29.14</v>
      </c>
      <c r="E10420" s="75">
        <v>28.77</v>
      </c>
      <c r="F10420" s="73" t="s">
        <v>17</v>
      </c>
    </row>
    <row r="10421" spans="1:6" ht="51" x14ac:dyDescent="0.25">
      <c r="A10421" s="73">
        <v>101225</v>
      </c>
      <c r="B10421" s="74" t="s">
        <v>31698</v>
      </c>
      <c r="C10421" s="73" t="s">
        <v>763</v>
      </c>
      <c r="D10421" s="75">
        <v>15.62</v>
      </c>
      <c r="E10421" s="75">
        <v>15.42</v>
      </c>
      <c r="F10421" s="73" t="s">
        <v>17</v>
      </c>
    </row>
    <row r="10422" spans="1:6" ht="51" x14ac:dyDescent="0.25">
      <c r="A10422" s="73">
        <v>101226</v>
      </c>
      <c r="B10422" s="74" t="s">
        <v>31699</v>
      </c>
      <c r="C10422" s="73" t="s">
        <v>763</v>
      </c>
      <c r="D10422" s="75">
        <v>16.420000000000002</v>
      </c>
      <c r="E10422" s="75">
        <v>16.239999999999998</v>
      </c>
      <c r="F10422" s="73" t="s">
        <v>17</v>
      </c>
    </row>
    <row r="10423" spans="1:6" ht="51" x14ac:dyDescent="0.25">
      <c r="A10423" s="73">
        <v>101227</v>
      </c>
      <c r="B10423" s="74" t="s">
        <v>31700</v>
      </c>
      <c r="C10423" s="73" t="s">
        <v>763</v>
      </c>
      <c r="D10423" s="75">
        <v>19.059999999999999</v>
      </c>
      <c r="E10423" s="75">
        <v>18.829999999999998</v>
      </c>
      <c r="F10423" s="73" t="s">
        <v>17</v>
      </c>
    </row>
    <row r="10424" spans="1:6" ht="51" x14ac:dyDescent="0.25">
      <c r="A10424" s="73">
        <v>101228</v>
      </c>
      <c r="B10424" s="74" t="s">
        <v>31701</v>
      </c>
      <c r="C10424" s="73" t="s">
        <v>763</v>
      </c>
      <c r="D10424" s="75">
        <v>20.28</v>
      </c>
      <c r="E10424" s="75">
        <v>20.059999999999999</v>
      </c>
      <c r="F10424" s="73" t="s">
        <v>17</v>
      </c>
    </row>
    <row r="10425" spans="1:6" ht="51" x14ac:dyDescent="0.25">
      <c r="A10425" s="73">
        <v>101229</v>
      </c>
      <c r="B10425" s="74" t="s">
        <v>31702</v>
      </c>
      <c r="C10425" s="73" t="s">
        <v>763</v>
      </c>
      <c r="D10425" s="75">
        <v>25.6</v>
      </c>
      <c r="E10425" s="75">
        <v>25.32</v>
      </c>
      <c r="F10425" s="73" t="s">
        <v>17</v>
      </c>
    </row>
    <row r="10426" spans="1:6" ht="51" x14ac:dyDescent="0.25">
      <c r="A10426" s="73">
        <v>101230</v>
      </c>
      <c r="B10426" s="74" t="s">
        <v>9507</v>
      </c>
      <c r="C10426" s="73" t="s">
        <v>763</v>
      </c>
      <c r="D10426" s="75">
        <v>11.4</v>
      </c>
      <c r="E10426" s="75">
        <v>11.23</v>
      </c>
      <c r="F10426" s="73" t="s">
        <v>17</v>
      </c>
    </row>
    <row r="10427" spans="1:6" ht="51" x14ac:dyDescent="0.25">
      <c r="A10427" s="73">
        <v>101231</v>
      </c>
      <c r="B10427" s="74" t="s">
        <v>9508</v>
      </c>
      <c r="C10427" s="73" t="s">
        <v>763</v>
      </c>
      <c r="D10427" s="75">
        <v>10.85</v>
      </c>
      <c r="E10427" s="75">
        <v>10.69</v>
      </c>
      <c r="F10427" s="73" t="s">
        <v>17</v>
      </c>
    </row>
    <row r="10428" spans="1:6" ht="51" x14ac:dyDescent="0.25">
      <c r="A10428" s="73">
        <v>101232</v>
      </c>
      <c r="B10428" s="74" t="s">
        <v>9509</v>
      </c>
      <c r="C10428" s="73" t="s">
        <v>763</v>
      </c>
      <c r="D10428" s="75">
        <v>9.7100000000000009</v>
      </c>
      <c r="E10428" s="75">
        <v>9.59</v>
      </c>
      <c r="F10428" s="73" t="s">
        <v>17</v>
      </c>
    </row>
    <row r="10429" spans="1:6" ht="51" x14ac:dyDescent="0.25">
      <c r="A10429" s="73">
        <v>101233</v>
      </c>
      <c r="B10429" s="74" t="s">
        <v>9510</v>
      </c>
      <c r="C10429" s="73" t="s">
        <v>763</v>
      </c>
      <c r="D10429" s="75">
        <v>8.9700000000000006</v>
      </c>
      <c r="E10429" s="75">
        <v>8.85</v>
      </c>
      <c r="F10429" s="73" t="s">
        <v>17</v>
      </c>
    </row>
    <row r="10430" spans="1:6" ht="51" x14ac:dyDescent="0.25">
      <c r="A10430" s="73">
        <v>101234</v>
      </c>
      <c r="B10430" s="74" t="s">
        <v>9511</v>
      </c>
      <c r="C10430" s="73" t="s">
        <v>763</v>
      </c>
      <c r="D10430" s="75">
        <v>17.72</v>
      </c>
      <c r="E10430" s="75">
        <v>17.47</v>
      </c>
      <c r="F10430" s="73" t="s">
        <v>17</v>
      </c>
    </row>
    <row r="10431" spans="1:6" ht="51" x14ac:dyDescent="0.25">
      <c r="A10431" s="73">
        <v>101235</v>
      </c>
      <c r="B10431" s="74" t="s">
        <v>9512</v>
      </c>
      <c r="C10431" s="73" t="s">
        <v>763</v>
      </c>
      <c r="D10431" s="75">
        <v>18.62</v>
      </c>
      <c r="E10431" s="75">
        <v>18.37</v>
      </c>
      <c r="F10431" s="73" t="s">
        <v>17</v>
      </c>
    </row>
    <row r="10432" spans="1:6" ht="51" x14ac:dyDescent="0.25">
      <c r="A10432" s="73">
        <v>101236</v>
      </c>
      <c r="B10432" s="74" t="s">
        <v>9513</v>
      </c>
      <c r="C10432" s="73" t="s">
        <v>763</v>
      </c>
      <c r="D10432" s="75">
        <v>21.7</v>
      </c>
      <c r="E10432" s="75">
        <v>21.42</v>
      </c>
      <c r="F10432" s="73" t="s">
        <v>17</v>
      </c>
    </row>
    <row r="10433" spans="1:6" ht="51" x14ac:dyDescent="0.25">
      <c r="A10433" s="73">
        <v>101237</v>
      </c>
      <c r="B10433" s="74" t="s">
        <v>9514</v>
      </c>
      <c r="C10433" s="73" t="s">
        <v>763</v>
      </c>
      <c r="D10433" s="75">
        <v>23.06</v>
      </c>
      <c r="E10433" s="75">
        <v>22.78</v>
      </c>
      <c r="F10433" s="73" t="s">
        <v>17</v>
      </c>
    </row>
    <row r="10434" spans="1:6" ht="51" x14ac:dyDescent="0.25">
      <c r="A10434" s="73">
        <v>101238</v>
      </c>
      <c r="B10434" s="74" t="s">
        <v>9515</v>
      </c>
      <c r="C10434" s="73" t="s">
        <v>763</v>
      </c>
      <c r="D10434" s="75">
        <v>29.2</v>
      </c>
      <c r="E10434" s="75">
        <v>28.84</v>
      </c>
      <c r="F10434" s="73" t="s">
        <v>17</v>
      </c>
    </row>
    <row r="10435" spans="1:6" ht="51" x14ac:dyDescent="0.25">
      <c r="A10435" s="73">
        <v>101239</v>
      </c>
      <c r="B10435" s="74" t="s">
        <v>9516</v>
      </c>
      <c r="C10435" s="73" t="s">
        <v>763</v>
      </c>
      <c r="D10435" s="75">
        <v>15.5</v>
      </c>
      <c r="E10435" s="75">
        <v>15.31</v>
      </c>
      <c r="F10435" s="73" t="s">
        <v>17</v>
      </c>
    </row>
    <row r="10436" spans="1:6" ht="51" x14ac:dyDescent="0.25">
      <c r="A10436" s="73">
        <v>101240</v>
      </c>
      <c r="B10436" s="74" t="s">
        <v>9517</v>
      </c>
      <c r="C10436" s="73" t="s">
        <v>763</v>
      </c>
      <c r="D10436" s="75">
        <v>16.34</v>
      </c>
      <c r="E10436" s="75">
        <v>16.14</v>
      </c>
      <c r="F10436" s="73" t="s">
        <v>17</v>
      </c>
    </row>
    <row r="10437" spans="1:6" ht="51" x14ac:dyDescent="0.25">
      <c r="A10437" s="73">
        <v>101241</v>
      </c>
      <c r="B10437" s="74" t="s">
        <v>9518</v>
      </c>
      <c r="C10437" s="73" t="s">
        <v>763</v>
      </c>
      <c r="D10437" s="75">
        <v>19.12</v>
      </c>
      <c r="E10437" s="75">
        <v>18.89</v>
      </c>
      <c r="F10437" s="73" t="s">
        <v>17</v>
      </c>
    </row>
    <row r="10438" spans="1:6" ht="51" x14ac:dyDescent="0.25">
      <c r="A10438" s="73">
        <v>101242</v>
      </c>
      <c r="B10438" s="74" t="s">
        <v>9519</v>
      </c>
      <c r="C10438" s="73" t="s">
        <v>763</v>
      </c>
      <c r="D10438" s="75">
        <v>21.41</v>
      </c>
      <c r="E10438" s="75">
        <v>21.15</v>
      </c>
      <c r="F10438" s="73" t="s">
        <v>17</v>
      </c>
    </row>
    <row r="10439" spans="1:6" ht="51" x14ac:dyDescent="0.25">
      <c r="A10439" s="73">
        <v>101243</v>
      </c>
      <c r="B10439" s="74" t="s">
        <v>9520</v>
      </c>
      <c r="C10439" s="73" t="s">
        <v>763</v>
      </c>
      <c r="D10439" s="75">
        <v>25.9</v>
      </c>
      <c r="E10439" s="75">
        <v>25.6</v>
      </c>
      <c r="F10439" s="73" t="s">
        <v>17</v>
      </c>
    </row>
    <row r="10440" spans="1:6" ht="51" x14ac:dyDescent="0.25">
      <c r="A10440" s="73">
        <v>101244</v>
      </c>
      <c r="B10440" s="74" t="s">
        <v>9521</v>
      </c>
      <c r="C10440" s="73" t="s">
        <v>763</v>
      </c>
      <c r="D10440" s="75">
        <v>16.36</v>
      </c>
      <c r="E10440" s="75">
        <v>16.149999999999999</v>
      </c>
      <c r="F10440" s="73" t="s">
        <v>17</v>
      </c>
    </row>
    <row r="10441" spans="1:6" ht="51" x14ac:dyDescent="0.25">
      <c r="A10441" s="73">
        <v>101245</v>
      </c>
      <c r="B10441" s="74" t="s">
        <v>9522</v>
      </c>
      <c r="C10441" s="73" t="s">
        <v>763</v>
      </c>
      <c r="D10441" s="75">
        <v>17.27</v>
      </c>
      <c r="E10441" s="75">
        <v>17.059999999999999</v>
      </c>
      <c r="F10441" s="73" t="s">
        <v>17</v>
      </c>
    </row>
    <row r="10442" spans="1:6" ht="51" x14ac:dyDescent="0.25">
      <c r="A10442" s="73">
        <v>101246</v>
      </c>
      <c r="B10442" s="74" t="s">
        <v>9523</v>
      </c>
      <c r="C10442" s="73" t="s">
        <v>763</v>
      </c>
      <c r="D10442" s="75">
        <v>20.059999999999999</v>
      </c>
      <c r="E10442" s="75">
        <v>19.829999999999998</v>
      </c>
      <c r="F10442" s="73" t="s">
        <v>17</v>
      </c>
    </row>
    <row r="10443" spans="1:6" ht="51" x14ac:dyDescent="0.25">
      <c r="A10443" s="73">
        <v>101247</v>
      </c>
      <c r="B10443" s="74" t="s">
        <v>9524</v>
      </c>
      <c r="C10443" s="73" t="s">
        <v>763</v>
      </c>
      <c r="D10443" s="75">
        <v>22.28</v>
      </c>
      <c r="E10443" s="75">
        <v>22.02</v>
      </c>
      <c r="F10443" s="73" t="s">
        <v>17</v>
      </c>
    </row>
    <row r="10444" spans="1:6" ht="51" x14ac:dyDescent="0.25">
      <c r="A10444" s="73">
        <v>101248</v>
      </c>
      <c r="B10444" s="74" t="s">
        <v>9525</v>
      </c>
      <c r="C10444" s="73" t="s">
        <v>763</v>
      </c>
      <c r="D10444" s="75">
        <v>27.87</v>
      </c>
      <c r="E10444" s="75">
        <v>27.55</v>
      </c>
      <c r="F10444" s="73" t="s">
        <v>17</v>
      </c>
    </row>
    <row r="10445" spans="1:6" ht="51" x14ac:dyDescent="0.25">
      <c r="A10445" s="73">
        <v>101249</v>
      </c>
      <c r="B10445" s="74" t="s">
        <v>9526</v>
      </c>
      <c r="C10445" s="73" t="s">
        <v>763</v>
      </c>
      <c r="D10445" s="75">
        <v>14.19</v>
      </c>
      <c r="E10445" s="75">
        <v>14.01</v>
      </c>
      <c r="F10445" s="73" t="s">
        <v>17</v>
      </c>
    </row>
    <row r="10446" spans="1:6" ht="51" x14ac:dyDescent="0.25">
      <c r="A10446" s="73">
        <v>101250</v>
      </c>
      <c r="B10446" s="74" t="s">
        <v>9527</v>
      </c>
      <c r="C10446" s="73" t="s">
        <v>763</v>
      </c>
      <c r="D10446" s="75">
        <v>15.78</v>
      </c>
      <c r="E10446" s="75">
        <v>15.59</v>
      </c>
      <c r="F10446" s="73" t="s">
        <v>17</v>
      </c>
    </row>
    <row r="10447" spans="1:6" ht="51" x14ac:dyDescent="0.25">
      <c r="A10447" s="73">
        <v>101251</v>
      </c>
      <c r="B10447" s="74" t="s">
        <v>9528</v>
      </c>
      <c r="C10447" s="73" t="s">
        <v>763</v>
      </c>
      <c r="D10447" s="75">
        <v>17.93</v>
      </c>
      <c r="E10447" s="75">
        <v>17.71</v>
      </c>
      <c r="F10447" s="73" t="s">
        <v>17</v>
      </c>
    </row>
    <row r="10448" spans="1:6" ht="51" x14ac:dyDescent="0.25">
      <c r="A10448" s="73">
        <v>101252</v>
      </c>
      <c r="B10448" s="74" t="s">
        <v>9529</v>
      </c>
      <c r="C10448" s="73" t="s">
        <v>763</v>
      </c>
      <c r="D10448" s="75">
        <v>19.46</v>
      </c>
      <c r="E10448" s="75">
        <v>19.239999999999998</v>
      </c>
      <c r="F10448" s="73" t="s">
        <v>17</v>
      </c>
    </row>
    <row r="10449" spans="1:6" ht="51" x14ac:dyDescent="0.25">
      <c r="A10449" s="73">
        <v>101253</v>
      </c>
      <c r="B10449" s="74" t="s">
        <v>9530</v>
      </c>
      <c r="C10449" s="73" t="s">
        <v>763</v>
      </c>
      <c r="D10449" s="75">
        <v>24.52</v>
      </c>
      <c r="E10449" s="75">
        <v>24.24</v>
      </c>
      <c r="F10449" s="73" t="s">
        <v>17</v>
      </c>
    </row>
    <row r="10450" spans="1:6" ht="51" x14ac:dyDescent="0.25">
      <c r="A10450" s="73">
        <v>101254</v>
      </c>
      <c r="B10450" s="74" t="s">
        <v>31703</v>
      </c>
      <c r="C10450" s="73" t="s">
        <v>763</v>
      </c>
      <c r="D10450" s="75">
        <v>13.11</v>
      </c>
      <c r="E10450" s="75">
        <v>12.88</v>
      </c>
      <c r="F10450" s="73" t="s">
        <v>17</v>
      </c>
    </row>
    <row r="10451" spans="1:6" ht="51" x14ac:dyDescent="0.25">
      <c r="A10451" s="73">
        <v>101255</v>
      </c>
      <c r="B10451" s="74" t="s">
        <v>31704</v>
      </c>
      <c r="C10451" s="73" t="s">
        <v>763</v>
      </c>
      <c r="D10451" s="75">
        <v>11.56</v>
      </c>
      <c r="E10451" s="75">
        <v>11.37</v>
      </c>
      <c r="F10451" s="73" t="s">
        <v>17</v>
      </c>
    </row>
    <row r="10452" spans="1:6" ht="51" x14ac:dyDescent="0.25">
      <c r="A10452" s="73">
        <v>101256</v>
      </c>
      <c r="B10452" s="74" t="s">
        <v>31705</v>
      </c>
      <c r="C10452" s="73" t="s">
        <v>763</v>
      </c>
      <c r="D10452" s="75">
        <v>20.22</v>
      </c>
      <c r="E10452" s="75">
        <v>19.88</v>
      </c>
      <c r="F10452" s="73" t="s">
        <v>17</v>
      </c>
    </row>
    <row r="10453" spans="1:6" ht="51" x14ac:dyDescent="0.25">
      <c r="A10453" s="73">
        <v>101257</v>
      </c>
      <c r="B10453" s="74" t="s">
        <v>31706</v>
      </c>
      <c r="C10453" s="73" t="s">
        <v>763</v>
      </c>
      <c r="D10453" s="75">
        <v>21.27</v>
      </c>
      <c r="E10453" s="75">
        <v>20.93</v>
      </c>
      <c r="F10453" s="73" t="s">
        <v>17</v>
      </c>
    </row>
    <row r="10454" spans="1:6" ht="51" x14ac:dyDescent="0.25">
      <c r="A10454" s="73">
        <v>101258</v>
      </c>
      <c r="B10454" s="74" t="s">
        <v>31707</v>
      </c>
      <c r="C10454" s="73" t="s">
        <v>763</v>
      </c>
      <c r="D10454" s="75">
        <v>24.67</v>
      </c>
      <c r="E10454" s="75">
        <v>24.29</v>
      </c>
      <c r="F10454" s="73" t="s">
        <v>17</v>
      </c>
    </row>
    <row r="10455" spans="1:6" ht="51" x14ac:dyDescent="0.25">
      <c r="A10455" s="73">
        <v>101259</v>
      </c>
      <c r="B10455" s="74" t="s">
        <v>31708</v>
      </c>
      <c r="C10455" s="73" t="s">
        <v>763</v>
      </c>
      <c r="D10455" s="75">
        <v>27.44</v>
      </c>
      <c r="E10455" s="75">
        <v>27.01</v>
      </c>
      <c r="F10455" s="73" t="s">
        <v>17</v>
      </c>
    </row>
    <row r="10456" spans="1:6" ht="51" x14ac:dyDescent="0.25">
      <c r="A10456" s="73">
        <v>101260</v>
      </c>
      <c r="B10456" s="74" t="s">
        <v>31709</v>
      </c>
      <c r="C10456" s="73" t="s">
        <v>763</v>
      </c>
      <c r="D10456" s="75">
        <v>34.299999999999997</v>
      </c>
      <c r="E10456" s="75">
        <v>33.78</v>
      </c>
      <c r="F10456" s="73" t="s">
        <v>17</v>
      </c>
    </row>
    <row r="10457" spans="1:6" ht="51" x14ac:dyDescent="0.25">
      <c r="A10457" s="73">
        <v>101261</v>
      </c>
      <c r="B10457" s="74" t="s">
        <v>31710</v>
      </c>
      <c r="C10457" s="73" t="s">
        <v>763</v>
      </c>
      <c r="D10457" s="75">
        <v>19.14</v>
      </c>
      <c r="E10457" s="75">
        <v>18.829999999999998</v>
      </c>
      <c r="F10457" s="73" t="s">
        <v>17</v>
      </c>
    </row>
    <row r="10458" spans="1:6" ht="51" x14ac:dyDescent="0.25">
      <c r="A10458" s="73">
        <v>101262</v>
      </c>
      <c r="B10458" s="74" t="s">
        <v>31711</v>
      </c>
      <c r="C10458" s="73" t="s">
        <v>763</v>
      </c>
      <c r="D10458" s="75">
        <v>20.16</v>
      </c>
      <c r="E10458" s="75">
        <v>19.850000000000001</v>
      </c>
      <c r="F10458" s="73" t="s">
        <v>17</v>
      </c>
    </row>
    <row r="10459" spans="1:6" ht="51" x14ac:dyDescent="0.25">
      <c r="A10459" s="73">
        <v>101263</v>
      </c>
      <c r="B10459" s="74" t="s">
        <v>31712</v>
      </c>
      <c r="C10459" s="73" t="s">
        <v>763</v>
      </c>
      <c r="D10459" s="75">
        <v>23.3</v>
      </c>
      <c r="E10459" s="75">
        <v>22.96</v>
      </c>
      <c r="F10459" s="73" t="s">
        <v>17</v>
      </c>
    </row>
    <row r="10460" spans="1:6" ht="51" x14ac:dyDescent="0.25">
      <c r="A10460" s="73">
        <v>101264</v>
      </c>
      <c r="B10460" s="74" t="s">
        <v>31713</v>
      </c>
      <c r="C10460" s="73" t="s">
        <v>763</v>
      </c>
      <c r="D10460" s="75">
        <v>25.85</v>
      </c>
      <c r="E10460" s="75">
        <v>25.46</v>
      </c>
      <c r="F10460" s="73" t="s">
        <v>17</v>
      </c>
    </row>
    <row r="10461" spans="1:6" ht="51" x14ac:dyDescent="0.25">
      <c r="A10461" s="73">
        <v>101265</v>
      </c>
      <c r="B10461" s="74" t="s">
        <v>31714</v>
      </c>
      <c r="C10461" s="73" t="s">
        <v>763</v>
      </c>
      <c r="D10461" s="75">
        <v>32.18</v>
      </c>
      <c r="E10461" s="75">
        <v>31.72</v>
      </c>
      <c r="F10461" s="73" t="s">
        <v>17</v>
      </c>
    </row>
    <row r="10462" spans="1:6" ht="51" x14ac:dyDescent="0.25">
      <c r="A10462" s="73">
        <v>101266</v>
      </c>
      <c r="B10462" s="74" t="s">
        <v>9531</v>
      </c>
      <c r="C10462" s="73" t="s">
        <v>763</v>
      </c>
      <c r="D10462" s="75">
        <v>11.64</v>
      </c>
      <c r="E10462" s="75">
        <v>11.45</v>
      </c>
      <c r="F10462" s="73" t="s">
        <v>17</v>
      </c>
    </row>
    <row r="10463" spans="1:6" ht="51" x14ac:dyDescent="0.25">
      <c r="A10463" s="73">
        <v>101267</v>
      </c>
      <c r="B10463" s="74" t="s">
        <v>9532</v>
      </c>
      <c r="C10463" s="73" t="s">
        <v>763</v>
      </c>
      <c r="D10463" s="75">
        <v>11.23</v>
      </c>
      <c r="E10463" s="75">
        <v>11.03</v>
      </c>
      <c r="F10463" s="73" t="s">
        <v>17</v>
      </c>
    </row>
    <row r="10464" spans="1:6" ht="51" x14ac:dyDescent="0.25">
      <c r="A10464" s="73">
        <v>101268</v>
      </c>
      <c r="B10464" s="74" t="s">
        <v>9533</v>
      </c>
      <c r="C10464" s="73" t="s">
        <v>763</v>
      </c>
      <c r="D10464" s="75">
        <v>18.32</v>
      </c>
      <c r="E10464" s="75">
        <v>18.05</v>
      </c>
      <c r="F10464" s="73" t="s">
        <v>17</v>
      </c>
    </row>
    <row r="10465" spans="1:6" ht="51" x14ac:dyDescent="0.25">
      <c r="A10465" s="73">
        <v>101269</v>
      </c>
      <c r="B10465" s="74" t="s">
        <v>9534</v>
      </c>
      <c r="C10465" s="73" t="s">
        <v>763</v>
      </c>
      <c r="D10465" s="75">
        <v>20.440000000000001</v>
      </c>
      <c r="E10465" s="75">
        <v>20.12</v>
      </c>
      <c r="F10465" s="73" t="s">
        <v>17</v>
      </c>
    </row>
    <row r="10466" spans="1:6" ht="51" x14ac:dyDescent="0.25">
      <c r="A10466" s="73">
        <v>101270</v>
      </c>
      <c r="B10466" s="74" t="s">
        <v>9535</v>
      </c>
      <c r="C10466" s="73" t="s">
        <v>763</v>
      </c>
      <c r="D10466" s="75">
        <v>23.66</v>
      </c>
      <c r="E10466" s="75">
        <v>23.29</v>
      </c>
      <c r="F10466" s="73" t="s">
        <v>17</v>
      </c>
    </row>
    <row r="10467" spans="1:6" ht="51" x14ac:dyDescent="0.25">
      <c r="A10467" s="73">
        <v>101271</v>
      </c>
      <c r="B10467" s="74" t="s">
        <v>9536</v>
      </c>
      <c r="C10467" s="73" t="s">
        <v>763</v>
      </c>
      <c r="D10467" s="75">
        <v>26.26</v>
      </c>
      <c r="E10467" s="75">
        <v>25.85</v>
      </c>
      <c r="F10467" s="73" t="s">
        <v>17</v>
      </c>
    </row>
    <row r="10468" spans="1:6" ht="51" x14ac:dyDescent="0.25">
      <c r="A10468" s="73">
        <v>101272</v>
      </c>
      <c r="B10468" s="74" t="s">
        <v>9537</v>
      </c>
      <c r="C10468" s="73" t="s">
        <v>763</v>
      </c>
      <c r="D10468" s="75">
        <v>32.729999999999997</v>
      </c>
      <c r="E10468" s="75">
        <v>32.25</v>
      </c>
      <c r="F10468" s="73" t="s">
        <v>17</v>
      </c>
    </row>
    <row r="10469" spans="1:6" ht="51" x14ac:dyDescent="0.25">
      <c r="A10469" s="73">
        <v>101273</v>
      </c>
      <c r="B10469" s="74" t="s">
        <v>9538</v>
      </c>
      <c r="C10469" s="73" t="s">
        <v>763</v>
      </c>
      <c r="D10469" s="75">
        <v>17.510000000000002</v>
      </c>
      <c r="E10469" s="75">
        <v>17.239999999999998</v>
      </c>
      <c r="F10469" s="73" t="s">
        <v>17</v>
      </c>
    </row>
    <row r="10470" spans="1:6" ht="51" x14ac:dyDescent="0.25">
      <c r="A10470" s="73">
        <v>101274</v>
      </c>
      <c r="B10470" s="74" t="s">
        <v>9539</v>
      </c>
      <c r="C10470" s="73" t="s">
        <v>763</v>
      </c>
      <c r="D10470" s="75">
        <v>19.38</v>
      </c>
      <c r="E10470" s="75">
        <v>19.079999999999998</v>
      </c>
      <c r="F10470" s="73" t="s">
        <v>17</v>
      </c>
    </row>
    <row r="10471" spans="1:6" ht="51" x14ac:dyDescent="0.25">
      <c r="A10471" s="73">
        <v>101275</v>
      </c>
      <c r="B10471" s="74" t="s">
        <v>9540</v>
      </c>
      <c r="C10471" s="73" t="s">
        <v>763</v>
      </c>
      <c r="D10471" s="75">
        <v>22.42</v>
      </c>
      <c r="E10471" s="75">
        <v>22.08</v>
      </c>
      <c r="F10471" s="73" t="s">
        <v>17</v>
      </c>
    </row>
    <row r="10472" spans="1:6" ht="51" x14ac:dyDescent="0.25">
      <c r="A10472" s="73">
        <v>101276</v>
      </c>
      <c r="B10472" s="74" t="s">
        <v>9541</v>
      </c>
      <c r="C10472" s="73" t="s">
        <v>763</v>
      </c>
      <c r="D10472" s="75">
        <v>24.78</v>
      </c>
      <c r="E10472" s="75">
        <v>24.41</v>
      </c>
      <c r="F10472" s="73" t="s">
        <v>17</v>
      </c>
    </row>
    <row r="10473" spans="1:6" ht="51" x14ac:dyDescent="0.25">
      <c r="A10473" s="73">
        <v>101277</v>
      </c>
      <c r="B10473" s="74" t="s">
        <v>9542</v>
      </c>
      <c r="C10473" s="73" t="s">
        <v>763</v>
      </c>
      <c r="D10473" s="75">
        <v>31.68</v>
      </c>
      <c r="E10473" s="75">
        <v>31.21</v>
      </c>
      <c r="F10473" s="73" t="s">
        <v>17</v>
      </c>
    </row>
    <row r="10474" spans="1:6" ht="25.5" x14ac:dyDescent="0.25">
      <c r="A10474" s="73">
        <v>101618</v>
      </c>
      <c r="B10474" s="74" t="s">
        <v>9543</v>
      </c>
      <c r="C10474" s="73" t="s">
        <v>763</v>
      </c>
      <c r="D10474" s="75">
        <v>326.3</v>
      </c>
      <c r="E10474" s="75">
        <v>315.32</v>
      </c>
      <c r="F10474" s="73" t="s">
        <v>17</v>
      </c>
    </row>
    <row r="10475" spans="1:6" ht="25.5" x14ac:dyDescent="0.25">
      <c r="A10475" s="73">
        <v>101619</v>
      </c>
      <c r="B10475" s="74" t="s">
        <v>9544</v>
      </c>
      <c r="C10475" s="73" t="s">
        <v>763</v>
      </c>
      <c r="D10475" s="75">
        <v>329.58</v>
      </c>
      <c r="E10475" s="75">
        <v>316.16000000000003</v>
      </c>
      <c r="F10475" s="73" t="s">
        <v>17</v>
      </c>
    </row>
    <row r="10476" spans="1:6" ht="25.5" x14ac:dyDescent="0.25">
      <c r="A10476" s="73">
        <v>101620</v>
      </c>
      <c r="B10476" s="74" t="s">
        <v>9545</v>
      </c>
      <c r="C10476" s="73" t="s">
        <v>763</v>
      </c>
      <c r="D10476" s="75">
        <v>298.01</v>
      </c>
      <c r="E10476" s="75">
        <v>289.29000000000002</v>
      </c>
      <c r="F10476" s="73" t="s">
        <v>17</v>
      </c>
    </row>
    <row r="10477" spans="1:6" ht="25.5" x14ac:dyDescent="0.25">
      <c r="A10477" s="73">
        <v>101621</v>
      </c>
      <c r="B10477" s="74" t="s">
        <v>9546</v>
      </c>
      <c r="C10477" s="73" t="s">
        <v>763</v>
      </c>
      <c r="D10477" s="75">
        <v>301.27999999999997</v>
      </c>
      <c r="E10477" s="75">
        <v>290.13</v>
      </c>
      <c r="F10477" s="73" t="s">
        <v>17</v>
      </c>
    </row>
    <row r="10478" spans="1:6" ht="25.5" x14ac:dyDescent="0.25">
      <c r="A10478" s="73">
        <v>101622</v>
      </c>
      <c r="B10478" s="74" t="s">
        <v>9547</v>
      </c>
      <c r="C10478" s="73" t="s">
        <v>763</v>
      </c>
      <c r="D10478" s="75">
        <v>299</v>
      </c>
      <c r="E10478" s="75">
        <v>292.27999999999997</v>
      </c>
      <c r="F10478" s="73" t="s">
        <v>17</v>
      </c>
    </row>
    <row r="10479" spans="1:6" ht="25.5" x14ac:dyDescent="0.25">
      <c r="A10479" s="73">
        <v>101623</v>
      </c>
      <c r="B10479" s="74" t="s">
        <v>9548</v>
      </c>
      <c r="C10479" s="73" t="s">
        <v>763</v>
      </c>
      <c r="D10479" s="75">
        <v>295.93</v>
      </c>
      <c r="E10479" s="75">
        <v>287.75</v>
      </c>
      <c r="F10479" s="73" t="s">
        <v>17</v>
      </c>
    </row>
    <row r="10480" spans="1:6" ht="25.5" x14ac:dyDescent="0.25">
      <c r="A10480" s="73">
        <v>101624</v>
      </c>
      <c r="B10480" s="74" t="s">
        <v>9549</v>
      </c>
      <c r="C10480" s="73" t="s">
        <v>763</v>
      </c>
      <c r="D10480" s="75">
        <v>243.82</v>
      </c>
      <c r="E10480" s="75">
        <v>238.83</v>
      </c>
      <c r="F10480" s="73" t="s">
        <v>17</v>
      </c>
    </row>
    <row r="10481" spans="1:6" ht="25.5" x14ac:dyDescent="0.25">
      <c r="A10481" s="73">
        <v>101625</v>
      </c>
      <c r="B10481" s="74" t="s">
        <v>9550</v>
      </c>
      <c r="C10481" s="73" t="s">
        <v>763</v>
      </c>
      <c r="D10481" s="75">
        <v>253.39</v>
      </c>
      <c r="E10481" s="75">
        <v>249.48</v>
      </c>
      <c r="F10481" s="73" t="s">
        <v>17</v>
      </c>
    </row>
    <row r="10482" spans="1:6" ht="38.25" x14ac:dyDescent="0.25">
      <c r="A10482" s="73">
        <v>101767</v>
      </c>
      <c r="B10482" s="74" t="s">
        <v>9551</v>
      </c>
      <c r="C10482" s="73" t="s">
        <v>763</v>
      </c>
      <c r="D10482" s="75">
        <v>30.27</v>
      </c>
      <c r="E10482" s="75">
        <v>29.13</v>
      </c>
      <c r="F10482" s="73" t="s">
        <v>17</v>
      </c>
    </row>
    <row r="10483" spans="1:6" ht="38.25" x14ac:dyDescent="0.25">
      <c r="A10483" s="73">
        <v>101768</v>
      </c>
      <c r="B10483" s="74" t="s">
        <v>9552</v>
      </c>
      <c r="C10483" s="73" t="s">
        <v>763</v>
      </c>
      <c r="D10483" s="75">
        <v>26.26</v>
      </c>
      <c r="E10483" s="75">
        <v>25.39</v>
      </c>
      <c r="F10483" s="73" t="s">
        <v>17</v>
      </c>
    </row>
    <row r="10484" spans="1:6" ht="25.5" x14ac:dyDescent="0.25">
      <c r="A10484" s="73">
        <v>101792</v>
      </c>
      <c r="B10484" s="74" t="s">
        <v>9553</v>
      </c>
      <c r="C10484" s="73" t="s">
        <v>763</v>
      </c>
      <c r="D10484" s="75">
        <v>18.45</v>
      </c>
      <c r="E10484" s="75">
        <v>17.739999999999998</v>
      </c>
      <c r="F10484" s="73" t="s">
        <v>17</v>
      </c>
    </row>
    <row r="10485" spans="1:6" ht="25.5" x14ac:dyDescent="0.25">
      <c r="A10485" s="73">
        <v>101793</v>
      </c>
      <c r="B10485" s="74" t="s">
        <v>9554</v>
      </c>
      <c r="C10485" s="73" t="s">
        <v>763</v>
      </c>
      <c r="D10485" s="75">
        <v>27.05</v>
      </c>
      <c r="E10485" s="75">
        <v>26.1</v>
      </c>
      <c r="F10485" s="73" t="s">
        <v>17</v>
      </c>
    </row>
    <row r="10486" spans="1:6" ht="38.25" x14ac:dyDescent="0.25">
      <c r="A10486" s="73">
        <v>101822</v>
      </c>
      <c r="B10486" s="74" t="s">
        <v>9555</v>
      </c>
      <c r="C10486" s="73" t="s">
        <v>763</v>
      </c>
      <c r="D10486" s="75">
        <v>137.47</v>
      </c>
      <c r="E10486" s="75">
        <v>126.59</v>
      </c>
      <c r="F10486" s="73" t="s">
        <v>17</v>
      </c>
    </row>
    <row r="10487" spans="1:6" ht="38.25" x14ac:dyDescent="0.25">
      <c r="A10487" s="73">
        <v>101823</v>
      </c>
      <c r="B10487" s="74" t="s">
        <v>9556</v>
      </c>
      <c r="C10487" s="73" t="s">
        <v>763</v>
      </c>
      <c r="D10487" s="75">
        <v>174.08</v>
      </c>
      <c r="E10487" s="75">
        <v>163.19999999999999</v>
      </c>
      <c r="F10487" s="73" t="s">
        <v>17</v>
      </c>
    </row>
    <row r="10488" spans="1:6" ht="38.25" x14ac:dyDescent="0.25">
      <c r="A10488" s="73">
        <v>101824</v>
      </c>
      <c r="B10488" s="74" t="s">
        <v>9557</v>
      </c>
      <c r="C10488" s="73" t="s">
        <v>763</v>
      </c>
      <c r="D10488" s="75">
        <v>208.16</v>
      </c>
      <c r="E10488" s="75">
        <v>197.28</v>
      </c>
      <c r="F10488" s="73" t="s">
        <v>17</v>
      </c>
    </row>
    <row r="10489" spans="1:6" ht="38.25" x14ac:dyDescent="0.25">
      <c r="A10489" s="73">
        <v>101825</v>
      </c>
      <c r="B10489" s="74" t="s">
        <v>9558</v>
      </c>
      <c r="C10489" s="73" t="s">
        <v>763</v>
      </c>
      <c r="D10489" s="75">
        <v>241.33</v>
      </c>
      <c r="E10489" s="75">
        <v>230.45</v>
      </c>
      <c r="F10489" s="73" t="s">
        <v>17</v>
      </c>
    </row>
    <row r="10490" spans="1:6" ht="38.25" x14ac:dyDescent="0.25">
      <c r="A10490" s="73">
        <v>101826</v>
      </c>
      <c r="B10490" s="74" t="s">
        <v>9559</v>
      </c>
      <c r="C10490" s="73" t="s">
        <v>763</v>
      </c>
      <c r="D10490" s="75">
        <v>274.05</v>
      </c>
      <c r="E10490" s="75">
        <v>263.18</v>
      </c>
      <c r="F10490" s="73" t="s">
        <v>17</v>
      </c>
    </row>
    <row r="10491" spans="1:6" ht="25.5" x14ac:dyDescent="0.25">
      <c r="A10491" s="73">
        <v>101827</v>
      </c>
      <c r="B10491" s="74" t="s">
        <v>9560</v>
      </c>
      <c r="C10491" s="73" t="s">
        <v>763</v>
      </c>
      <c r="D10491" s="75">
        <v>242.2</v>
      </c>
      <c r="E10491" s="75">
        <v>231.32</v>
      </c>
      <c r="F10491" s="73" t="s">
        <v>17</v>
      </c>
    </row>
    <row r="10492" spans="1:6" ht="25.5" x14ac:dyDescent="0.25">
      <c r="A10492" s="73">
        <v>101828</v>
      </c>
      <c r="B10492" s="74" t="s">
        <v>9561</v>
      </c>
      <c r="C10492" s="73" t="s">
        <v>763</v>
      </c>
      <c r="D10492" s="75">
        <v>224.75</v>
      </c>
      <c r="E10492" s="75">
        <v>213.87</v>
      </c>
      <c r="F10492" s="73" t="s">
        <v>17</v>
      </c>
    </row>
    <row r="10493" spans="1:6" ht="38.25" x14ac:dyDescent="0.25">
      <c r="A10493" s="73">
        <v>101829</v>
      </c>
      <c r="B10493" s="74" t="s">
        <v>9562</v>
      </c>
      <c r="C10493" s="73" t="s">
        <v>763</v>
      </c>
      <c r="D10493" s="75">
        <v>308.7</v>
      </c>
      <c r="E10493" s="75">
        <v>297.82</v>
      </c>
      <c r="F10493" s="73" t="s">
        <v>17</v>
      </c>
    </row>
    <row r="10494" spans="1:6" ht="38.25" x14ac:dyDescent="0.25">
      <c r="A10494" s="73">
        <v>101830</v>
      </c>
      <c r="B10494" s="74" t="s">
        <v>9563</v>
      </c>
      <c r="C10494" s="73" t="s">
        <v>763</v>
      </c>
      <c r="D10494" s="75">
        <v>339.78</v>
      </c>
      <c r="E10494" s="75">
        <v>328.9</v>
      </c>
      <c r="F10494" s="73" t="s">
        <v>17</v>
      </c>
    </row>
    <row r="10495" spans="1:6" ht="38.25" x14ac:dyDescent="0.25">
      <c r="A10495" s="73">
        <v>101831</v>
      </c>
      <c r="B10495" s="74" t="s">
        <v>9564</v>
      </c>
      <c r="C10495" s="73" t="s">
        <v>763</v>
      </c>
      <c r="D10495" s="75">
        <v>370.41</v>
      </c>
      <c r="E10495" s="75">
        <v>359.53</v>
      </c>
      <c r="F10495" s="73" t="s">
        <v>17</v>
      </c>
    </row>
    <row r="10496" spans="1:6" ht="38.25" x14ac:dyDescent="0.25">
      <c r="A10496" s="73">
        <v>101832</v>
      </c>
      <c r="B10496" s="74" t="s">
        <v>9565</v>
      </c>
      <c r="C10496" s="73" t="s">
        <v>763</v>
      </c>
      <c r="D10496" s="75">
        <v>291.95</v>
      </c>
      <c r="E10496" s="75">
        <v>281.07</v>
      </c>
      <c r="F10496" s="73" t="s">
        <v>17</v>
      </c>
    </row>
    <row r="10497" spans="1:6" ht="38.25" x14ac:dyDescent="0.25">
      <c r="A10497" s="73">
        <v>101833</v>
      </c>
      <c r="B10497" s="74" t="s">
        <v>9566</v>
      </c>
      <c r="C10497" s="73" t="s">
        <v>763</v>
      </c>
      <c r="D10497" s="75">
        <v>323.37</v>
      </c>
      <c r="E10497" s="75">
        <v>312.49</v>
      </c>
      <c r="F10497" s="73" t="s">
        <v>17</v>
      </c>
    </row>
    <row r="10498" spans="1:6" ht="38.25" x14ac:dyDescent="0.25">
      <c r="A10498" s="73">
        <v>101834</v>
      </c>
      <c r="B10498" s="74" t="s">
        <v>9567</v>
      </c>
      <c r="C10498" s="73" t="s">
        <v>763</v>
      </c>
      <c r="D10498" s="75">
        <v>354.36</v>
      </c>
      <c r="E10498" s="75">
        <v>343.48</v>
      </c>
      <c r="F10498" s="73" t="s">
        <v>17</v>
      </c>
    </row>
    <row r="10499" spans="1:6" ht="38.25" x14ac:dyDescent="0.25">
      <c r="A10499" s="73">
        <v>101835</v>
      </c>
      <c r="B10499" s="74" t="s">
        <v>9568</v>
      </c>
      <c r="C10499" s="73" t="s">
        <v>763</v>
      </c>
      <c r="D10499" s="75">
        <v>340.02</v>
      </c>
      <c r="E10499" s="75">
        <v>328.79</v>
      </c>
      <c r="F10499" s="73" t="s">
        <v>17</v>
      </c>
    </row>
    <row r="10500" spans="1:6" ht="38.25" x14ac:dyDescent="0.25">
      <c r="A10500" s="73">
        <v>101836</v>
      </c>
      <c r="B10500" s="74" t="s">
        <v>9569</v>
      </c>
      <c r="C10500" s="73" t="s">
        <v>763</v>
      </c>
      <c r="D10500" s="75">
        <v>28.27</v>
      </c>
      <c r="E10500" s="75">
        <v>27.25</v>
      </c>
      <c r="F10500" s="73" t="s">
        <v>17</v>
      </c>
    </row>
    <row r="10501" spans="1:6" ht="38.25" x14ac:dyDescent="0.25">
      <c r="A10501" s="73">
        <v>101837</v>
      </c>
      <c r="B10501" s="74" t="s">
        <v>9570</v>
      </c>
      <c r="C10501" s="73" t="s">
        <v>763</v>
      </c>
      <c r="D10501" s="75">
        <v>64.88</v>
      </c>
      <c r="E10501" s="75">
        <v>63.86</v>
      </c>
      <c r="F10501" s="73" t="s">
        <v>17</v>
      </c>
    </row>
    <row r="10502" spans="1:6" ht="38.25" x14ac:dyDescent="0.25">
      <c r="A10502" s="73">
        <v>101838</v>
      </c>
      <c r="B10502" s="74" t="s">
        <v>9571</v>
      </c>
      <c r="C10502" s="73" t="s">
        <v>763</v>
      </c>
      <c r="D10502" s="75">
        <v>98.96</v>
      </c>
      <c r="E10502" s="75">
        <v>97.94</v>
      </c>
      <c r="F10502" s="73" t="s">
        <v>17</v>
      </c>
    </row>
    <row r="10503" spans="1:6" ht="38.25" x14ac:dyDescent="0.25">
      <c r="A10503" s="73">
        <v>101839</v>
      </c>
      <c r="B10503" s="74" t="s">
        <v>9572</v>
      </c>
      <c r="C10503" s="73" t="s">
        <v>763</v>
      </c>
      <c r="D10503" s="75">
        <v>132.13</v>
      </c>
      <c r="E10503" s="75">
        <v>131.11000000000001</v>
      </c>
      <c r="F10503" s="73" t="s">
        <v>17</v>
      </c>
    </row>
    <row r="10504" spans="1:6" ht="38.25" x14ac:dyDescent="0.25">
      <c r="A10504" s="73">
        <v>101840</v>
      </c>
      <c r="B10504" s="74" t="s">
        <v>9573</v>
      </c>
      <c r="C10504" s="73" t="s">
        <v>763</v>
      </c>
      <c r="D10504" s="75">
        <v>222.98</v>
      </c>
      <c r="E10504" s="75">
        <v>219.04</v>
      </c>
      <c r="F10504" s="73" t="s">
        <v>17</v>
      </c>
    </row>
    <row r="10505" spans="1:6" ht="25.5" x14ac:dyDescent="0.25">
      <c r="A10505" s="73">
        <v>101841</v>
      </c>
      <c r="B10505" s="74" t="s">
        <v>9574</v>
      </c>
      <c r="C10505" s="73" t="s">
        <v>763</v>
      </c>
      <c r="D10505" s="75">
        <v>133</v>
      </c>
      <c r="E10505" s="75">
        <v>131.97999999999999</v>
      </c>
      <c r="F10505" s="73" t="s">
        <v>17</v>
      </c>
    </row>
    <row r="10506" spans="1:6" ht="25.5" x14ac:dyDescent="0.25">
      <c r="A10506" s="73">
        <v>101842</v>
      </c>
      <c r="B10506" s="74" t="s">
        <v>9575</v>
      </c>
      <c r="C10506" s="73" t="s">
        <v>763</v>
      </c>
      <c r="D10506" s="75">
        <v>115.55</v>
      </c>
      <c r="E10506" s="75">
        <v>114.53</v>
      </c>
      <c r="F10506" s="73" t="s">
        <v>17</v>
      </c>
    </row>
    <row r="10507" spans="1:6" ht="38.25" x14ac:dyDescent="0.25">
      <c r="A10507" s="73">
        <v>101843</v>
      </c>
      <c r="B10507" s="74" t="s">
        <v>9576</v>
      </c>
      <c r="C10507" s="73" t="s">
        <v>763</v>
      </c>
      <c r="D10507" s="75">
        <v>199.5</v>
      </c>
      <c r="E10507" s="75">
        <v>198.48</v>
      </c>
      <c r="F10507" s="73" t="s">
        <v>17</v>
      </c>
    </row>
    <row r="10508" spans="1:6" ht="38.25" x14ac:dyDescent="0.25">
      <c r="A10508" s="73">
        <v>101844</v>
      </c>
      <c r="B10508" s="74" t="s">
        <v>9577</v>
      </c>
      <c r="C10508" s="73" t="s">
        <v>763</v>
      </c>
      <c r="D10508" s="75">
        <v>230.58</v>
      </c>
      <c r="E10508" s="75">
        <v>229.56</v>
      </c>
      <c r="F10508" s="73" t="s">
        <v>17</v>
      </c>
    </row>
    <row r="10509" spans="1:6" ht="38.25" x14ac:dyDescent="0.25">
      <c r="A10509" s="73">
        <v>101845</v>
      </c>
      <c r="B10509" s="74" t="s">
        <v>9578</v>
      </c>
      <c r="C10509" s="73" t="s">
        <v>763</v>
      </c>
      <c r="D10509" s="75">
        <v>261.20999999999998</v>
      </c>
      <c r="E10509" s="75">
        <v>260.19</v>
      </c>
      <c r="F10509" s="73" t="s">
        <v>17</v>
      </c>
    </row>
    <row r="10510" spans="1:6" ht="38.25" x14ac:dyDescent="0.25">
      <c r="A10510" s="73">
        <v>101846</v>
      </c>
      <c r="B10510" s="74" t="s">
        <v>9579</v>
      </c>
      <c r="C10510" s="73" t="s">
        <v>763</v>
      </c>
      <c r="D10510" s="75">
        <v>182.75</v>
      </c>
      <c r="E10510" s="75">
        <v>181.73</v>
      </c>
      <c r="F10510" s="73" t="s">
        <v>17</v>
      </c>
    </row>
    <row r="10511" spans="1:6" ht="38.25" x14ac:dyDescent="0.25">
      <c r="A10511" s="73">
        <v>101847</v>
      </c>
      <c r="B10511" s="74" t="s">
        <v>9580</v>
      </c>
      <c r="C10511" s="73" t="s">
        <v>763</v>
      </c>
      <c r="D10511" s="75">
        <v>214.17</v>
      </c>
      <c r="E10511" s="75">
        <v>213.15</v>
      </c>
      <c r="F10511" s="73" t="s">
        <v>17</v>
      </c>
    </row>
    <row r="10512" spans="1:6" ht="38.25" x14ac:dyDescent="0.25">
      <c r="A10512" s="73">
        <v>101848</v>
      </c>
      <c r="B10512" s="74" t="s">
        <v>9581</v>
      </c>
      <c r="C10512" s="73" t="s">
        <v>763</v>
      </c>
      <c r="D10512" s="75">
        <v>245.16</v>
      </c>
      <c r="E10512" s="75">
        <v>244.14</v>
      </c>
      <c r="F10512" s="73" t="s">
        <v>17</v>
      </c>
    </row>
    <row r="10513" spans="1:6" ht="38.25" x14ac:dyDescent="0.25">
      <c r="A10513" s="73">
        <v>101849</v>
      </c>
      <c r="B10513" s="74" t="s">
        <v>9582</v>
      </c>
      <c r="C10513" s="73" t="s">
        <v>763</v>
      </c>
      <c r="D10513" s="75">
        <v>230.82</v>
      </c>
      <c r="E10513" s="75">
        <v>229.45</v>
      </c>
      <c r="F10513" s="73" t="s">
        <v>17</v>
      </c>
    </row>
    <row r="10514" spans="1:6" ht="38.25" x14ac:dyDescent="0.25">
      <c r="A10514" s="73">
        <v>102073</v>
      </c>
      <c r="B10514" s="74" t="s">
        <v>31715</v>
      </c>
      <c r="C10514" s="73" t="s">
        <v>763</v>
      </c>
      <c r="D10514" s="75">
        <v>3820.93</v>
      </c>
      <c r="E10514" s="75">
        <v>3691.81</v>
      </c>
      <c r="F10514" s="73" t="s">
        <v>17</v>
      </c>
    </row>
    <row r="10515" spans="1:6" ht="38.25" x14ac:dyDescent="0.25">
      <c r="A10515" s="73">
        <v>102074</v>
      </c>
      <c r="B10515" s="74" t="s">
        <v>31716</v>
      </c>
      <c r="C10515" s="73" t="s">
        <v>763</v>
      </c>
      <c r="D10515" s="75">
        <v>4521.88</v>
      </c>
      <c r="E10515" s="75">
        <v>4376.46</v>
      </c>
      <c r="F10515" s="73" t="s">
        <v>17</v>
      </c>
    </row>
    <row r="10516" spans="1:6" ht="38.25" x14ac:dyDescent="0.25">
      <c r="A10516" s="73">
        <v>102075</v>
      </c>
      <c r="B10516" s="74" t="s">
        <v>31717</v>
      </c>
      <c r="C10516" s="73" t="s">
        <v>763</v>
      </c>
      <c r="D10516" s="75">
        <v>4688.2</v>
      </c>
      <c r="E10516" s="75">
        <v>4536.95</v>
      </c>
      <c r="F10516" s="73" t="s">
        <v>17</v>
      </c>
    </row>
    <row r="10517" spans="1:6" ht="38.25" x14ac:dyDescent="0.25">
      <c r="A10517" s="73">
        <v>102076</v>
      </c>
      <c r="B10517" s="74" t="s">
        <v>31718</v>
      </c>
      <c r="C10517" s="73" t="s">
        <v>763</v>
      </c>
      <c r="D10517" s="75">
        <v>4805.08</v>
      </c>
      <c r="E10517" s="75">
        <v>4657.2700000000004</v>
      </c>
      <c r="F10517" s="73" t="s">
        <v>17</v>
      </c>
    </row>
    <row r="10518" spans="1:6" ht="38.25" x14ac:dyDescent="0.25">
      <c r="A10518" s="73">
        <v>102077</v>
      </c>
      <c r="B10518" s="74" t="s">
        <v>31719</v>
      </c>
      <c r="C10518" s="73" t="s">
        <v>763</v>
      </c>
      <c r="D10518" s="75">
        <v>5295.21</v>
      </c>
      <c r="E10518" s="75">
        <v>5100.16</v>
      </c>
      <c r="F10518" s="73" t="s">
        <v>17</v>
      </c>
    </row>
    <row r="10519" spans="1:6" ht="38.25" x14ac:dyDescent="0.25">
      <c r="A10519" s="73">
        <v>102078</v>
      </c>
      <c r="B10519" s="74" t="s">
        <v>31720</v>
      </c>
      <c r="C10519" s="73" t="s">
        <v>763</v>
      </c>
      <c r="D10519" s="75">
        <v>5416.53</v>
      </c>
      <c r="E10519" s="75">
        <v>5224.5200000000004</v>
      </c>
      <c r="F10519" s="73" t="s">
        <v>17</v>
      </c>
    </row>
    <row r="10520" spans="1:6" ht="38.25" x14ac:dyDescent="0.25">
      <c r="A10520" s="73">
        <v>102079</v>
      </c>
      <c r="B10520" s="74" t="s">
        <v>31721</v>
      </c>
      <c r="C10520" s="73" t="s">
        <v>763</v>
      </c>
      <c r="D10520" s="75">
        <v>5182.21</v>
      </c>
      <c r="E10520" s="75">
        <v>4998.3500000000004</v>
      </c>
      <c r="F10520" s="73" t="s">
        <v>17</v>
      </c>
    </row>
    <row r="10521" spans="1:6" ht="38.25" x14ac:dyDescent="0.25">
      <c r="A10521" s="73">
        <v>102080</v>
      </c>
      <c r="B10521" s="74" t="s">
        <v>31722</v>
      </c>
      <c r="C10521" s="73" t="s">
        <v>763</v>
      </c>
      <c r="D10521" s="75">
        <v>4515.88</v>
      </c>
      <c r="E10521" s="75">
        <v>4368.47</v>
      </c>
      <c r="F10521" s="73" t="s">
        <v>17</v>
      </c>
    </row>
    <row r="10522" spans="1:6" ht="38.25" x14ac:dyDescent="0.25">
      <c r="A10522" s="73">
        <v>102098</v>
      </c>
      <c r="B10522" s="74" t="s">
        <v>9583</v>
      </c>
      <c r="C10522" s="73" t="s">
        <v>763</v>
      </c>
      <c r="D10522" s="75">
        <v>2417.9</v>
      </c>
      <c r="E10522" s="75">
        <v>2388.6999999999998</v>
      </c>
      <c r="F10522" s="73" t="s">
        <v>17</v>
      </c>
    </row>
    <row r="10523" spans="1:6" ht="51" x14ac:dyDescent="0.25">
      <c r="A10523" s="73">
        <v>102276</v>
      </c>
      <c r="B10523" s="74" t="s">
        <v>9584</v>
      </c>
      <c r="C10523" s="73" t="s">
        <v>763</v>
      </c>
      <c r="D10523" s="75">
        <v>11.04</v>
      </c>
      <c r="E10523" s="75">
        <v>10.71</v>
      </c>
      <c r="F10523" s="73" t="s">
        <v>17</v>
      </c>
    </row>
    <row r="10524" spans="1:6" ht="51" x14ac:dyDescent="0.25">
      <c r="A10524" s="73">
        <v>102277</v>
      </c>
      <c r="B10524" s="74" t="s">
        <v>9585</v>
      </c>
      <c r="C10524" s="73" t="s">
        <v>763</v>
      </c>
      <c r="D10524" s="75">
        <v>8.73</v>
      </c>
      <c r="E10524" s="75">
        <v>8.4700000000000006</v>
      </c>
      <c r="F10524" s="73" t="s">
        <v>17</v>
      </c>
    </row>
    <row r="10525" spans="1:6" ht="51" x14ac:dyDescent="0.25">
      <c r="A10525" s="73">
        <v>102278</v>
      </c>
      <c r="B10525" s="74" t="s">
        <v>9586</v>
      </c>
      <c r="C10525" s="73" t="s">
        <v>763</v>
      </c>
      <c r="D10525" s="75">
        <v>9.1199999999999992</v>
      </c>
      <c r="E10525" s="75">
        <v>8.89</v>
      </c>
      <c r="F10525" s="73" t="s">
        <v>17</v>
      </c>
    </row>
    <row r="10526" spans="1:6" ht="51" x14ac:dyDescent="0.25">
      <c r="A10526" s="73">
        <v>102279</v>
      </c>
      <c r="B10526" s="74" t="s">
        <v>9587</v>
      </c>
      <c r="C10526" s="73" t="s">
        <v>763</v>
      </c>
      <c r="D10526" s="75">
        <v>6.95</v>
      </c>
      <c r="E10526" s="75">
        <v>6.75</v>
      </c>
      <c r="F10526" s="73" t="s">
        <v>17</v>
      </c>
    </row>
    <row r="10527" spans="1:6" ht="51" x14ac:dyDescent="0.25">
      <c r="A10527" s="73">
        <v>102280</v>
      </c>
      <c r="B10527" s="74" t="s">
        <v>9588</v>
      </c>
      <c r="C10527" s="73" t="s">
        <v>763</v>
      </c>
      <c r="D10527" s="75">
        <v>5.49</v>
      </c>
      <c r="E10527" s="75">
        <v>5.33</v>
      </c>
      <c r="F10527" s="73" t="s">
        <v>17</v>
      </c>
    </row>
    <row r="10528" spans="1:6" ht="51" x14ac:dyDescent="0.25">
      <c r="A10528" s="73">
        <v>102281</v>
      </c>
      <c r="B10528" s="74" t="s">
        <v>9589</v>
      </c>
      <c r="C10528" s="73" t="s">
        <v>763</v>
      </c>
      <c r="D10528" s="75">
        <v>5.74</v>
      </c>
      <c r="E10528" s="75">
        <v>5.61</v>
      </c>
      <c r="F10528" s="73" t="s">
        <v>17</v>
      </c>
    </row>
    <row r="10529" spans="1:6" ht="51" x14ac:dyDescent="0.25">
      <c r="A10529" s="73">
        <v>102282</v>
      </c>
      <c r="B10529" s="74" t="s">
        <v>9590</v>
      </c>
      <c r="C10529" s="73" t="s">
        <v>763</v>
      </c>
      <c r="D10529" s="75">
        <v>14.45</v>
      </c>
      <c r="E10529" s="75">
        <v>14.02</v>
      </c>
      <c r="F10529" s="73" t="s">
        <v>17</v>
      </c>
    </row>
    <row r="10530" spans="1:6" ht="51" x14ac:dyDescent="0.25">
      <c r="A10530" s="73">
        <v>102283</v>
      </c>
      <c r="B10530" s="74" t="s">
        <v>9591</v>
      </c>
      <c r="C10530" s="73" t="s">
        <v>763</v>
      </c>
      <c r="D10530" s="75">
        <v>12.84</v>
      </c>
      <c r="E10530" s="75">
        <v>12.45</v>
      </c>
      <c r="F10530" s="73" t="s">
        <v>17</v>
      </c>
    </row>
    <row r="10531" spans="1:6" ht="51" x14ac:dyDescent="0.25">
      <c r="A10531" s="73">
        <v>102284</v>
      </c>
      <c r="B10531" s="74" t="s">
        <v>9592</v>
      </c>
      <c r="C10531" s="73" t="s">
        <v>763</v>
      </c>
      <c r="D10531" s="75">
        <v>12.43</v>
      </c>
      <c r="E10531" s="75">
        <v>12.05</v>
      </c>
      <c r="F10531" s="73" t="s">
        <v>17</v>
      </c>
    </row>
    <row r="10532" spans="1:6" ht="51" x14ac:dyDescent="0.25">
      <c r="A10532" s="73">
        <v>102285</v>
      </c>
      <c r="B10532" s="74" t="s">
        <v>9593</v>
      </c>
      <c r="C10532" s="73" t="s">
        <v>763</v>
      </c>
      <c r="D10532" s="75">
        <v>11.76</v>
      </c>
      <c r="E10532" s="75">
        <v>11.41</v>
      </c>
      <c r="F10532" s="73" t="s">
        <v>17</v>
      </c>
    </row>
    <row r="10533" spans="1:6" ht="51" x14ac:dyDescent="0.25">
      <c r="A10533" s="73">
        <v>102286</v>
      </c>
      <c r="B10533" s="74" t="s">
        <v>9594</v>
      </c>
      <c r="C10533" s="73" t="s">
        <v>763</v>
      </c>
      <c r="D10533" s="75">
        <v>11.42</v>
      </c>
      <c r="E10533" s="75">
        <v>11.08</v>
      </c>
      <c r="F10533" s="73" t="s">
        <v>17</v>
      </c>
    </row>
    <row r="10534" spans="1:6" ht="51" x14ac:dyDescent="0.25">
      <c r="A10534" s="73">
        <v>102287</v>
      </c>
      <c r="B10534" s="74" t="s">
        <v>9595</v>
      </c>
      <c r="C10534" s="73" t="s">
        <v>763</v>
      </c>
      <c r="D10534" s="75">
        <v>11.96</v>
      </c>
      <c r="E10534" s="75">
        <v>11.64</v>
      </c>
      <c r="F10534" s="73" t="s">
        <v>17</v>
      </c>
    </row>
    <row r="10535" spans="1:6" ht="51" x14ac:dyDescent="0.25">
      <c r="A10535" s="73">
        <v>102288</v>
      </c>
      <c r="B10535" s="74" t="s">
        <v>9596</v>
      </c>
      <c r="C10535" s="73" t="s">
        <v>763</v>
      </c>
      <c r="D10535" s="75">
        <v>11.5</v>
      </c>
      <c r="E10535" s="75">
        <v>11.18</v>
      </c>
      <c r="F10535" s="73" t="s">
        <v>17</v>
      </c>
    </row>
    <row r="10536" spans="1:6" ht="51" x14ac:dyDescent="0.25">
      <c r="A10536" s="73">
        <v>102289</v>
      </c>
      <c r="B10536" s="74" t="s">
        <v>9597</v>
      </c>
      <c r="C10536" s="73" t="s">
        <v>763</v>
      </c>
      <c r="D10536" s="75">
        <v>11.26</v>
      </c>
      <c r="E10536" s="75">
        <v>10.97</v>
      </c>
      <c r="F10536" s="73" t="s">
        <v>17</v>
      </c>
    </row>
    <row r="10537" spans="1:6" ht="51" x14ac:dyDescent="0.25">
      <c r="A10537" s="73">
        <v>102290</v>
      </c>
      <c r="B10537" s="74" t="s">
        <v>9598</v>
      </c>
      <c r="C10537" s="73" t="s">
        <v>763</v>
      </c>
      <c r="D10537" s="75">
        <v>9.1</v>
      </c>
      <c r="E10537" s="75">
        <v>8.83</v>
      </c>
      <c r="F10537" s="73" t="s">
        <v>17</v>
      </c>
    </row>
    <row r="10538" spans="1:6" ht="51" x14ac:dyDescent="0.25">
      <c r="A10538" s="73">
        <v>102291</v>
      </c>
      <c r="B10538" s="74" t="s">
        <v>9599</v>
      </c>
      <c r="C10538" s="73" t="s">
        <v>763</v>
      </c>
      <c r="D10538" s="75">
        <v>8.08</v>
      </c>
      <c r="E10538" s="75">
        <v>7.85</v>
      </c>
      <c r="F10538" s="73" t="s">
        <v>17</v>
      </c>
    </row>
    <row r="10539" spans="1:6" ht="51" x14ac:dyDescent="0.25">
      <c r="A10539" s="73">
        <v>102292</v>
      </c>
      <c r="B10539" s="74" t="s">
        <v>9600</v>
      </c>
      <c r="C10539" s="73" t="s">
        <v>763</v>
      </c>
      <c r="D10539" s="75">
        <v>7.83</v>
      </c>
      <c r="E10539" s="75">
        <v>7.6</v>
      </c>
      <c r="F10539" s="73" t="s">
        <v>17</v>
      </c>
    </row>
    <row r="10540" spans="1:6" ht="51" x14ac:dyDescent="0.25">
      <c r="A10540" s="73">
        <v>102293</v>
      </c>
      <c r="B10540" s="74" t="s">
        <v>9601</v>
      </c>
      <c r="C10540" s="73" t="s">
        <v>763</v>
      </c>
      <c r="D10540" s="75">
        <v>7.4</v>
      </c>
      <c r="E10540" s="75">
        <v>7.19</v>
      </c>
      <c r="F10540" s="73" t="s">
        <v>17</v>
      </c>
    </row>
    <row r="10541" spans="1:6" ht="51" x14ac:dyDescent="0.25">
      <c r="A10541" s="73">
        <v>102294</v>
      </c>
      <c r="B10541" s="74" t="s">
        <v>9602</v>
      </c>
      <c r="C10541" s="73" t="s">
        <v>763</v>
      </c>
      <c r="D10541" s="75">
        <v>7.19</v>
      </c>
      <c r="E10541" s="75">
        <v>6.98</v>
      </c>
      <c r="F10541" s="73" t="s">
        <v>17</v>
      </c>
    </row>
    <row r="10542" spans="1:6" ht="51" x14ac:dyDescent="0.25">
      <c r="A10542" s="73">
        <v>102295</v>
      </c>
      <c r="B10542" s="74" t="s">
        <v>9603</v>
      </c>
      <c r="C10542" s="73" t="s">
        <v>763</v>
      </c>
      <c r="D10542" s="75">
        <v>7.52</v>
      </c>
      <c r="E10542" s="75">
        <v>7.33</v>
      </c>
      <c r="F10542" s="73" t="s">
        <v>17</v>
      </c>
    </row>
    <row r="10543" spans="1:6" ht="51" x14ac:dyDescent="0.25">
      <c r="A10543" s="73">
        <v>102296</v>
      </c>
      <c r="B10543" s="74" t="s">
        <v>9604</v>
      </c>
      <c r="C10543" s="73" t="s">
        <v>763</v>
      </c>
      <c r="D10543" s="75">
        <v>7.24</v>
      </c>
      <c r="E10543" s="75">
        <v>7.04</v>
      </c>
      <c r="F10543" s="73" t="s">
        <v>17</v>
      </c>
    </row>
    <row r="10544" spans="1:6" ht="51" x14ac:dyDescent="0.25">
      <c r="A10544" s="73">
        <v>102297</v>
      </c>
      <c r="B10544" s="74" t="s">
        <v>9605</v>
      </c>
      <c r="C10544" s="73" t="s">
        <v>763</v>
      </c>
      <c r="D10544" s="75">
        <v>7.1</v>
      </c>
      <c r="E10544" s="75">
        <v>6.91</v>
      </c>
      <c r="F10544" s="73" t="s">
        <v>17</v>
      </c>
    </row>
    <row r="10545" spans="1:6" ht="51" x14ac:dyDescent="0.25">
      <c r="A10545" s="73">
        <v>102298</v>
      </c>
      <c r="B10545" s="74" t="s">
        <v>9606</v>
      </c>
      <c r="C10545" s="73" t="s">
        <v>763</v>
      </c>
      <c r="D10545" s="75">
        <v>21.77</v>
      </c>
      <c r="E10545" s="75">
        <v>20.88</v>
      </c>
      <c r="F10545" s="73" t="s">
        <v>17</v>
      </c>
    </row>
    <row r="10546" spans="1:6" ht="51" x14ac:dyDescent="0.25">
      <c r="A10546" s="73">
        <v>102299</v>
      </c>
      <c r="B10546" s="74" t="s">
        <v>9607</v>
      </c>
      <c r="C10546" s="73" t="s">
        <v>763</v>
      </c>
      <c r="D10546" s="75">
        <v>18.64</v>
      </c>
      <c r="E10546" s="75">
        <v>17.899999999999999</v>
      </c>
      <c r="F10546" s="73" t="s">
        <v>17</v>
      </c>
    </row>
    <row r="10547" spans="1:6" ht="51" x14ac:dyDescent="0.25">
      <c r="A10547" s="73">
        <v>102300</v>
      </c>
      <c r="B10547" s="74" t="s">
        <v>9608</v>
      </c>
      <c r="C10547" s="73" t="s">
        <v>763</v>
      </c>
      <c r="D10547" s="75">
        <v>18.43</v>
      </c>
      <c r="E10547" s="75">
        <v>17.690000000000001</v>
      </c>
      <c r="F10547" s="73" t="s">
        <v>17</v>
      </c>
    </row>
    <row r="10548" spans="1:6" ht="51" x14ac:dyDescent="0.25">
      <c r="A10548" s="73">
        <v>102301</v>
      </c>
      <c r="B10548" s="74" t="s">
        <v>9609</v>
      </c>
      <c r="C10548" s="73" t="s">
        <v>763</v>
      </c>
      <c r="D10548" s="75">
        <v>16.87</v>
      </c>
      <c r="E10548" s="75">
        <v>16.2</v>
      </c>
      <c r="F10548" s="73" t="s">
        <v>17</v>
      </c>
    </row>
    <row r="10549" spans="1:6" ht="51" x14ac:dyDescent="0.25">
      <c r="A10549" s="73">
        <v>102302</v>
      </c>
      <c r="B10549" s="74" t="s">
        <v>9610</v>
      </c>
      <c r="C10549" s="73" t="s">
        <v>763</v>
      </c>
      <c r="D10549" s="75">
        <v>13.71</v>
      </c>
      <c r="E10549" s="75">
        <v>13.17</v>
      </c>
      <c r="F10549" s="73" t="s">
        <v>17</v>
      </c>
    </row>
    <row r="10550" spans="1:6" ht="51" x14ac:dyDescent="0.25">
      <c r="A10550" s="73">
        <v>102303</v>
      </c>
      <c r="B10550" s="74" t="s">
        <v>9611</v>
      </c>
      <c r="C10550" s="73" t="s">
        <v>763</v>
      </c>
      <c r="D10550" s="75">
        <v>11.75</v>
      </c>
      <c r="E10550" s="75">
        <v>11.27</v>
      </c>
      <c r="F10550" s="73" t="s">
        <v>17</v>
      </c>
    </row>
    <row r="10551" spans="1:6" ht="51" x14ac:dyDescent="0.25">
      <c r="A10551" s="73">
        <v>102304</v>
      </c>
      <c r="B10551" s="74" t="s">
        <v>9612</v>
      </c>
      <c r="C10551" s="73" t="s">
        <v>763</v>
      </c>
      <c r="D10551" s="75">
        <v>11.61</v>
      </c>
      <c r="E10551" s="75">
        <v>11.14</v>
      </c>
      <c r="F10551" s="73" t="s">
        <v>17</v>
      </c>
    </row>
    <row r="10552" spans="1:6" ht="51" x14ac:dyDescent="0.25">
      <c r="A10552" s="73">
        <v>102305</v>
      </c>
      <c r="B10552" s="74" t="s">
        <v>9613</v>
      </c>
      <c r="C10552" s="73" t="s">
        <v>763</v>
      </c>
      <c r="D10552" s="75">
        <v>10.63</v>
      </c>
      <c r="E10552" s="75">
        <v>10.199999999999999</v>
      </c>
      <c r="F10552" s="73" t="s">
        <v>17</v>
      </c>
    </row>
    <row r="10553" spans="1:6" ht="51" x14ac:dyDescent="0.25">
      <c r="A10553" s="73">
        <v>102306</v>
      </c>
      <c r="B10553" s="74" t="s">
        <v>9614</v>
      </c>
      <c r="C10553" s="73" t="s">
        <v>763</v>
      </c>
      <c r="D10553" s="75">
        <v>13.81</v>
      </c>
      <c r="E10553" s="75">
        <v>13.4</v>
      </c>
      <c r="F10553" s="73" t="s">
        <v>17</v>
      </c>
    </row>
    <row r="10554" spans="1:6" ht="51" x14ac:dyDescent="0.25">
      <c r="A10554" s="73">
        <v>102307</v>
      </c>
      <c r="B10554" s="74" t="s">
        <v>9615</v>
      </c>
      <c r="C10554" s="73" t="s">
        <v>763</v>
      </c>
      <c r="D10554" s="75">
        <v>12.26</v>
      </c>
      <c r="E10554" s="75">
        <v>11.9</v>
      </c>
      <c r="F10554" s="73" t="s">
        <v>17</v>
      </c>
    </row>
    <row r="10555" spans="1:6" ht="51" x14ac:dyDescent="0.25">
      <c r="A10555" s="73">
        <v>102308</v>
      </c>
      <c r="B10555" s="74" t="s">
        <v>9616</v>
      </c>
      <c r="C10555" s="73" t="s">
        <v>763</v>
      </c>
      <c r="D10555" s="75">
        <v>11.88</v>
      </c>
      <c r="E10555" s="75">
        <v>11.52</v>
      </c>
      <c r="F10555" s="73" t="s">
        <v>17</v>
      </c>
    </row>
    <row r="10556" spans="1:6" ht="51" x14ac:dyDescent="0.25">
      <c r="A10556" s="73">
        <v>102309</v>
      </c>
      <c r="B10556" s="74" t="s">
        <v>9617</v>
      </c>
      <c r="C10556" s="73" t="s">
        <v>763</v>
      </c>
      <c r="D10556" s="75">
        <v>11.23</v>
      </c>
      <c r="E10556" s="75">
        <v>10.9</v>
      </c>
      <c r="F10556" s="73" t="s">
        <v>17</v>
      </c>
    </row>
    <row r="10557" spans="1:6" ht="51" x14ac:dyDescent="0.25">
      <c r="A10557" s="73">
        <v>102310</v>
      </c>
      <c r="B10557" s="74" t="s">
        <v>9618</v>
      </c>
      <c r="C10557" s="73" t="s">
        <v>763</v>
      </c>
      <c r="D10557" s="75">
        <v>10.9</v>
      </c>
      <c r="E10557" s="75">
        <v>10.58</v>
      </c>
      <c r="F10557" s="73" t="s">
        <v>17</v>
      </c>
    </row>
    <row r="10558" spans="1:6" ht="51" x14ac:dyDescent="0.25">
      <c r="A10558" s="73">
        <v>102311</v>
      </c>
      <c r="B10558" s="74" t="s">
        <v>9619</v>
      </c>
      <c r="C10558" s="73" t="s">
        <v>763</v>
      </c>
      <c r="D10558" s="75">
        <v>11.42</v>
      </c>
      <c r="E10558" s="75">
        <v>11.12</v>
      </c>
      <c r="F10558" s="73" t="s">
        <v>17</v>
      </c>
    </row>
    <row r="10559" spans="1:6" ht="51" x14ac:dyDescent="0.25">
      <c r="A10559" s="73">
        <v>102312</v>
      </c>
      <c r="B10559" s="74" t="s">
        <v>9620</v>
      </c>
      <c r="C10559" s="73" t="s">
        <v>763</v>
      </c>
      <c r="D10559" s="75">
        <v>10.97</v>
      </c>
      <c r="E10559" s="75">
        <v>10.69</v>
      </c>
      <c r="F10559" s="73" t="s">
        <v>17</v>
      </c>
    </row>
    <row r="10560" spans="1:6" ht="51" x14ac:dyDescent="0.25">
      <c r="A10560" s="73">
        <v>102313</v>
      </c>
      <c r="B10560" s="74" t="s">
        <v>9621</v>
      </c>
      <c r="C10560" s="73" t="s">
        <v>763</v>
      </c>
      <c r="D10560" s="75">
        <v>10.76</v>
      </c>
      <c r="E10560" s="75">
        <v>10.47</v>
      </c>
      <c r="F10560" s="73" t="s">
        <v>17</v>
      </c>
    </row>
    <row r="10561" spans="1:6" ht="51" x14ac:dyDescent="0.25">
      <c r="A10561" s="73">
        <v>102314</v>
      </c>
      <c r="B10561" s="74" t="s">
        <v>9622</v>
      </c>
      <c r="C10561" s="73" t="s">
        <v>763</v>
      </c>
      <c r="D10561" s="75">
        <v>8.69</v>
      </c>
      <c r="E10561" s="75">
        <v>8.43</v>
      </c>
      <c r="F10561" s="73" t="s">
        <v>17</v>
      </c>
    </row>
    <row r="10562" spans="1:6" ht="51" x14ac:dyDescent="0.25">
      <c r="A10562" s="73">
        <v>102315</v>
      </c>
      <c r="B10562" s="74" t="s">
        <v>9623</v>
      </c>
      <c r="C10562" s="73" t="s">
        <v>763</v>
      </c>
      <c r="D10562" s="75">
        <v>7.73</v>
      </c>
      <c r="E10562" s="75">
        <v>7.49</v>
      </c>
      <c r="F10562" s="73" t="s">
        <v>17</v>
      </c>
    </row>
    <row r="10563" spans="1:6" ht="51" x14ac:dyDescent="0.25">
      <c r="A10563" s="73">
        <v>102316</v>
      </c>
      <c r="B10563" s="74" t="s">
        <v>9624</v>
      </c>
      <c r="C10563" s="73" t="s">
        <v>763</v>
      </c>
      <c r="D10563" s="75">
        <v>7.48</v>
      </c>
      <c r="E10563" s="75">
        <v>7.25</v>
      </c>
      <c r="F10563" s="73" t="s">
        <v>17</v>
      </c>
    </row>
    <row r="10564" spans="1:6" ht="51" x14ac:dyDescent="0.25">
      <c r="A10564" s="73">
        <v>102317</v>
      </c>
      <c r="B10564" s="74" t="s">
        <v>9625</v>
      </c>
      <c r="C10564" s="73" t="s">
        <v>763</v>
      </c>
      <c r="D10564" s="75">
        <v>7.08</v>
      </c>
      <c r="E10564" s="75">
        <v>6.86</v>
      </c>
      <c r="F10564" s="73" t="s">
        <v>17</v>
      </c>
    </row>
    <row r="10565" spans="1:6" ht="51" x14ac:dyDescent="0.25">
      <c r="A10565" s="73">
        <v>102318</v>
      </c>
      <c r="B10565" s="74" t="s">
        <v>9626</v>
      </c>
      <c r="C10565" s="73" t="s">
        <v>763</v>
      </c>
      <c r="D10565" s="75">
        <v>6.87</v>
      </c>
      <c r="E10565" s="75">
        <v>6.67</v>
      </c>
      <c r="F10565" s="73" t="s">
        <v>17</v>
      </c>
    </row>
    <row r="10566" spans="1:6" ht="51" x14ac:dyDescent="0.25">
      <c r="A10566" s="73">
        <v>102319</v>
      </c>
      <c r="B10566" s="74" t="s">
        <v>9627</v>
      </c>
      <c r="C10566" s="73" t="s">
        <v>763</v>
      </c>
      <c r="D10566" s="75">
        <v>7.2</v>
      </c>
      <c r="E10566" s="75">
        <v>7</v>
      </c>
      <c r="F10566" s="73" t="s">
        <v>17</v>
      </c>
    </row>
    <row r="10567" spans="1:6" ht="51" x14ac:dyDescent="0.25">
      <c r="A10567" s="73">
        <v>102320</v>
      </c>
      <c r="B10567" s="74" t="s">
        <v>9628</v>
      </c>
      <c r="C10567" s="73" t="s">
        <v>763</v>
      </c>
      <c r="D10567" s="75">
        <v>6.92</v>
      </c>
      <c r="E10567" s="75">
        <v>6.73</v>
      </c>
      <c r="F10567" s="73" t="s">
        <v>17</v>
      </c>
    </row>
    <row r="10568" spans="1:6" ht="51" x14ac:dyDescent="0.25">
      <c r="A10568" s="73">
        <v>102321</v>
      </c>
      <c r="B10568" s="74" t="s">
        <v>9629</v>
      </c>
      <c r="C10568" s="73" t="s">
        <v>763</v>
      </c>
      <c r="D10568" s="75">
        <v>6.78</v>
      </c>
      <c r="E10568" s="75">
        <v>6.6</v>
      </c>
      <c r="F10568" s="73" t="s">
        <v>17</v>
      </c>
    </row>
    <row r="10569" spans="1:6" ht="51" x14ac:dyDescent="0.25">
      <c r="A10569" s="73">
        <v>102322</v>
      </c>
      <c r="B10569" s="74" t="s">
        <v>9630</v>
      </c>
      <c r="C10569" s="73" t="s">
        <v>763</v>
      </c>
      <c r="D10569" s="75">
        <v>20.8</v>
      </c>
      <c r="E10569" s="75">
        <v>19.97</v>
      </c>
      <c r="F10569" s="73" t="s">
        <v>17</v>
      </c>
    </row>
    <row r="10570" spans="1:6" ht="51" x14ac:dyDescent="0.25">
      <c r="A10570" s="73">
        <v>102323</v>
      </c>
      <c r="B10570" s="74" t="s">
        <v>9631</v>
      </c>
      <c r="C10570" s="73" t="s">
        <v>763</v>
      </c>
      <c r="D10570" s="75">
        <v>17.82</v>
      </c>
      <c r="E10570" s="75">
        <v>17.100000000000001</v>
      </c>
      <c r="F10570" s="73" t="s">
        <v>17</v>
      </c>
    </row>
    <row r="10571" spans="1:6" ht="51" x14ac:dyDescent="0.25">
      <c r="A10571" s="73">
        <v>102324</v>
      </c>
      <c r="B10571" s="74" t="s">
        <v>9632</v>
      </c>
      <c r="C10571" s="73" t="s">
        <v>763</v>
      </c>
      <c r="D10571" s="75">
        <v>17.600000000000001</v>
      </c>
      <c r="E10571" s="75">
        <v>16.899999999999999</v>
      </c>
      <c r="F10571" s="73" t="s">
        <v>17</v>
      </c>
    </row>
    <row r="10572" spans="1:6" ht="51" x14ac:dyDescent="0.25">
      <c r="A10572" s="73">
        <v>102325</v>
      </c>
      <c r="B10572" s="74" t="s">
        <v>9633</v>
      </c>
      <c r="C10572" s="73" t="s">
        <v>763</v>
      </c>
      <c r="D10572" s="75">
        <v>16.12</v>
      </c>
      <c r="E10572" s="75">
        <v>15.48</v>
      </c>
      <c r="F10572" s="73" t="s">
        <v>17</v>
      </c>
    </row>
    <row r="10573" spans="1:6" ht="51" x14ac:dyDescent="0.25">
      <c r="A10573" s="73">
        <v>102326</v>
      </c>
      <c r="B10573" s="74" t="s">
        <v>9634</v>
      </c>
      <c r="C10573" s="73" t="s">
        <v>763</v>
      </c>
      <c r="D10573" s="75">
        <v>13.1</v>
      </c>
      <c r="E10573" s="75">
        <v>12.58</v>
      </c>
      <c r="F10573" s="73" t="s">
        <v>17</v>
      </c>
    </row>
    <row r="10574" spans="1:6" ht="51" x14ac:dyDescent="0.25">
      <c r="A10574" s="73">
        <v>102327</v>
      </c>
      <c r="B10574" s="74" t="s">
        <v>9635</v>
      </c>
      <c r="C10574" s="73" t="s">
        <v>763</v>
      </c>
      <c r="D10574" s="75">
        <v>11.22</v>
      </c>
      <c r="E10574" s="75">
        <v>10.78</v>
      </c>
      <c r="F10574" s="73" t="s">
        <v>17</v>
      </c>
    </row>
    <row r="10575" spans="1:6" ht="51" x14ac:dyDescent="0.25">
      <c r="A10575" s="73">
        <v>102328</v>
      </c>
      <c r="B10575" s="74" t="s">
        <v>9636</v>
      </c>
      <c r="C10575" s="73" t="s">
        <v>763</v>
      </c>
      <c r="D10575" s="75">
        <v>11.09</v>
      </c>
      <c r="E10575" s="75">
        <v>10.65</v>
      </c>
      <c r="F10575" s="73" t="s">
        <v>17</v>
      </c>
    </row>
    <row r="10576" spans="1:6" ht="51" x14ac:dyDescent="0.25">
      <c r="A10576" s="73">
        <v>102329</v>
      </c>
      <c r="B10576" s="74" t="s">
        <v>9637</v>
      </c>
      <c r="C10576" s="73" t="s">
        <v>763</v>
      </c>
      <c r="D10576" s="75">
        <v>10.16</v>
      </c>
      <c r="E10576" s="75">
        <v>9.75</v>
      </c>
      <c r="F10576" s="73" t="s">
        <v>17</v>
      </c>
    </row>
    <row r="10577" spans="1:6" ht="38.25" x14ac:dyDescent="0.25">
      <c r="A10577" s="73">
        <v>102354</v>
      </c>
      <c r="B10577" s="74" t="s">
        <v>9638</v>
      </c>
      <c r="C10577" s="73" t="s">
        <v>763</v>
      </c>
      <c r="D10577" s="75">
        <v>159.41999999999999</v>
      </c>
      <c r="E10577" s="75">
        <v>153.41999999999999</v>
      </c>
      <c r="F10577" s="73" t="s">
        <v>17</v>
      </c>
    </row>
    <row r="10578" spans="1:6" ht="38.25" x14ac:dyDescent="0.25">
      <c r="A10578" s="73">
        <v>102355</v>
      </c>
      <c r="B10578" s="74" t="s">
        <v>31723</v>
      </c>
      <c r="C10578" s="73" t="s">
        <v>763</v>
      </c>
      <c r="D10578" s="75">
        <v>189</v>
      </c>
      <c r="E10578" s="75">
        <v>180.99</v>
      </c>
      <c r="F10578" s="73" t="s">
        <v>17</v>
      </c>
    </row>
    <row r="10579" spans="1:6" ht="38.25" x14ac:dyDescent="0.25">
      <c r="A10579" s="73">
        <v>102360</v>
      </c>
      <c r="B10579" s="74" t="s">
        <v>9639</v>
      </c>
      <c r="C10579" s="73" t="s">
        <v>763</v>
      </c>
      <c r="D10579" s="75">
        <v>26.26</v>
      </c>
      <c r="E10579" s="75">
        <v>25.35</v>
      </c>
      <c r="F10579" s="73" t="s">
        <v>17</v>
      </c>
    </row>
    <row r="10580" spans="1:6" ht="38.25" x14ac:dyDescent="0.25">
      <c r="A10580" s="73">
        <v>102361</v>
      </c>
      <c r="B10580" s="74" t="s">
        <v>9640</v>
      </c>
      <c r="C10580" s="73" t="s">
        <v>763</v>
      </c>
      <c r="D10580" s="75">
        <v>43.1</v>
      </c>
      <c r="E10580" s="75">
        <v>41.16</v>
      </c>
      <c r="F10580" s="73" t="s">
        <v>17</v>
      </c>
    </row>
    <row r="10581" spans="1:6" ht="38.25" x14ac:dyDescent="0.25">
      <c r="A10581" s="73">
        <v>102473</v>
      </c>
      <c r="B10581" s="74" t="s">
        <v>9641</v>
      </c>
      <c r="C10581" s="73" t="s">
        <v>763</v>
      </c>
      <c r="D10581" s="75">
        <v>657.24</v>
      </c>
      <c r="E10581" s="75">
        <v>649.46</v>
      </c>
      <c r="F10581" s="73" t="s">
        <v>17</v>
      </c>
    </row>
    <row r="10582" spans="1:6" ht="25.5" x14ac:dyDescent="0.25">
      <c r="A10582" s="73">
        <v>102474</v>
      </c>
      <c r="B10582" s="74" t="s">
        <v>9642</v>
      </c>
      <c r="C10582" s="73" t="s">
        <v>763</v>
      </c>
      <c r="D10582" s="75">
        <v>694.94</v>
      </c>
      <c r="E10582" s="75">
        <v>687.21</v>
      </c>
      <c r="F10582" s="73" t="s">
        <v>17</v>
      </c>
    </row>
    <row r="10583" spans="1:6" ht="25.5" x14ac:dyDescent="0.25">
      <c r="A10583" s="73">
        <v>102475</v>
      </c>
      <c r="B10583" s="74" t="s">
        <v>9643</v>
      </c>
      <c r="C10583" s="73" t="s">
        <v>763</v>
      </c>
      <c r="D10583" s="75">
        <v>738.83</v>
      </c>
      <c r="E10583" s="75">
        <v>730.32</v>
      </c>
      <c r="F10583" s="73" t="s">
        <v>17</v>
      </c>
    </row>
    <row r="10584" spans="1:6" ht="25.5" x14ac:dyDescent="0.25">
      <c r="A10584" s="73">
        <v>102476</v>
      </c>
      <c r="B10584" s="74" t="s">
        <v>9644</v>
      </c>
      <c r="C10584" s="73" t="s">
        <v>763</v>
      </c>
      <c r="D10584" s="75">
        <v>753.9</v>
      </c>
      <c r="E10584" s="75">
        <v>746.58</v>
      </c>
      <c r="F10584" s="73" t="s">
        <v>17</v>
      </c>
    </row>
    <row r="10585" spans="1:6" ht="25.5" x14ac:dyDescent="0.25">
      <c r="A10585" s="73">
        <v>102477</v>
      </c>
      <c r="B10585" s="74" t="s">
        <v>9645</v>
      </c>
      <c r="C10585" s="73" t="s">
        <v>763</v>
      </c>
      <c r="D10585" s="75">
        <v>789.61</v>
      </c>
      <c r="E10585" s="75">
        <v>781.54</v>
      </c>
      <c r="F10585" s="73" t="s">
        <v>17</v>
      </c>
    </row>
    <row r="10586" spans="1:6" ht="25.5" x14ac:dyDescent="0.25">
      <c r="A10586" s="73">
        <v>102478</v>
      </c>
      <c r="B10586" s="74" t="s">
        <v>9646</v>
      </c>
      <c r="C10586" s="73" t="s">
        <v>763</v>
      </c>
      <c r="D10586" s="75">
        <v>836.2</v>
      </c>
      <c r="E10586" s="75">
        <v>828.88</v>
      </c>
      <c r="F10586" s="73" t="s">
        <v>17</v>
      </c>
    </row>
    <row r="10587" spans="1:6" ht="38.25" x14ac:dyDescent="0.25">
      <c r="A10587" s="73">
        <v>102479</v>
      </c>
      <c r="B10587" s="74" t="s">
        <v>9647</v>
      </c>
      <c r="C10587" s="73" t="s">
        <v>763</v>
      </c>
      <c r="D10587" s="75">
        <v>654.65</v>
      </c>
      <c r="E10587" s="75">
        <v>647.67999999999995</v>
      </c>
      <c r="F10587" s="73" t="s">
        <v>17</v>
      </c>
    </row>
    <row r="10588" spans="1:6" ht="25.5" x14ac:dyDescent="0.25">
      <c r="A10588" s="73">
        <v>102480</v>
      </c>
      <c r="B10588" s="74" t="s">
        <v>9648</v>
      </c>
      <c r="C10588" s="73" t="s">
        <v>763</v>
      </c>
      <c r="D10588" s="75">
        <v>688.42</v>
      </c>
      <c r="E10588" s="75">
        <v>681.69</v>
      </c>
      <c r="F10588" s="73" t="s">
        <v>17</v>
      </c>
    </row>
    <row r="10589" spans="1:6" ht="25.5" x14ac:dyDescent="0.25">
      <c r="A10589" s="73">
        <v>102481</v>
      </c>
      <c r="B10589" s="74" t="s">
        <v>9649</v>
      </c>
      <c r="C10589" s="73" t="s">
        <v>763</v>
      </c>
      <c r="D10589" s="75">
        <v>725.03</v>
      </c>
      <c r="E10589" s="75">
        <v>718.25</v>
      </c>
      <c r="F10589" s="73" t="s">
        <v>17</v>
      </c>
    </row>
    <row r="10590" spans="1:6" ht="25.5" x14ac:dyDescent="0.25">
      <c r="A10590" s="73">
        <v>102482</v>
      </c>
      <c r="B10590" s="74" t="s">
        <v>9650</v>
      </c>
      <c r="C10590" s="73" t="s">
        <v>763</v>
      </c>
      <c r="D10590" s="75">
        <v>751.38</v>
      </c>
      <c r="E10590" s="75">
        <v>744.9</v>
      </c>
      <c r="F10590" s="73" t="s">
        <v>17</v>
      </c>
    </row>
    <row r="10591" spans="1:6" ht="25.5" x14ac:dyDescent="0.25">
      <c r="A10591" s="73">
        <v>102483</v>
      </c>
      <c r="B10591" s="74" t="s">
        <v>9651</v>
      </c>
      <c r="C10591" s="73" t="s">
        <v>763</v>
      </c>
      <c r="D10591" s="75">
        <v>782.27</v>
      </c>
      <c r="E10591" s="75">
        <v>775.57</v>
      </c>
      <c r="F10591" s="73" t="s">
        <v>17</v>
      </c>
    </row>
    <row r="10592" spans="1:6" ht="25.5" x14ac:dyDescent="0.25">
      <c r="A10592" s="73">
        <v>102484</v>
      </c>
      <c r="B10592" s="74" t="s">
        <v>9652</v>
      </c>
      <c r="C10592" s="73" t="s">
        <v>763</v>
      </c>
      <c r="D10592" s="75">
        <v>835.66</v>
      </c>
      <c r="E10592" s="75">
        <v>828.96</v>
      </c>
      <c r="F10592" s="73" t="s">
        <v>17</v>
      </c>
    </row>
    <row r="10593" spans="1:6" ht="25.5" x14ac:dyDescent="0.25">
      <c r="A10593" s="73">
        <v>102485</v>
      </c>
      <c r="B10593" s="74" t="s">
        <v>9653</v>
      </c>
      <c r="C10593" s="73" t="s">
        <v>763</v>
      </c>
      <c r="D10593" s="75">
        <v>718.66</v>
      </c>
      <c r="E10593" s="75">
        <v>707.82</v>
      </c>
      <c r="F10593" s="73" t="s">
        <v>17</v>
      </c>
    </row>
    <row r="10594" spans="1:6" ht="25.5" x14ac:dyDescent="0.25">
      <c r="A10594" s="73">
        <v>102486</v>
      </c>
      <c r="B10594" s="74" t="s">
        <v>9654</v>
      </c>
      <c r="C10594" s="73" t="s">
        <v>763</v>
      </c>
      <c r="D10594" s="75">
        <v>747.77</v>
      </c>
      <c r="E10594" s="75">
        <v>737.04</v>
      </c>
      <c r="F10594" s="73" t="s">
        <v>17</v>
      </c>
    </row>
    <row r="10595" spans="1:6" ht="25.5" x14ac:dyDescent="0.25">
      <c r="A10595" s="73">
        <v>102487</v>
      </c>
      <c r="B10595" s="74" t="s">
        <v>9655</v>
      </c>
      <c r="C10595" s="73" t="s">
        <v>763</v>
      </c>
      <c r="D10595" s="75">
        <v>668.39</v>
      </c>
      <c r="E10595" s="75">
        <v>646.80999999999995</v>
      </c>
      <c r="F10595" s="73" t="s">
        <v>17</v>
      </c>
    </row>
    <row r="10596" spans="1:6" x14ac:dyDescent="0.25">
      <c r="A10596" s="73">
        <v>102716</v>
      </c>
      <c r="B10596" s="74" t="s">
        <v>9656</v>
      </c>
      <c r="C10596" s="73" t="s">
        <v>763</v>
      </c>
      <c r="D10596" s="75">
        <v>219.27</v>
      </c>
      <c r="E10596" s="75">
        <v>217.85</v>
      </c>
      <c r="F10596" s="73" t="s">
        <v>17</v>
      </c>
    </row>
    <row r="10597" spans="1:6" x14ac:dyDescent="0.25">
      <c r="A10597" s="73">
        <v>102717</v>
      </c>
      <c r="B10597" s="74" t="s">
        <v>9657</v>
      </c>
      <c r="C10597" s="73" t="s">
        <v>763</v>
      </c>
      <c r="D10597" s="75">
        <v>168.5</v>
      </c>
      <c r="E10597" s="75">
        <v>167.08</v>
      </c>
      <c r="F10597" s="73" t="s">
        <v>17</v>
      </c>
    </row>
    <row r="10598" spans="1:6" x14ac:dyDescent="0.25">
      <c r="A10598" s="73">
        <v>102718</v>
      </c>
      <c r="B10598" s="74" t="s">
        <v>9658</v>
      </c>
      <c r="C10598" s="73" t="s">
        <v>763</v>
      </c>
      <c r="D10598" s="75">
        <v>227.89</v>
      </c>
      <c r="E10598" s="75">
        <v>225.01</v>
      </c>
      <c r="F10598" s="73" t="s">
        <v>17</v>
      </c>
    </row>
    <row r="10599" spans="1:6" x14ac:dyDescent="0.25">
      <c r="A10599" s="73">
        <v>102719</v>
      </c>
      <c r="B10599" s="74" t="s">
        <v>9659</v>
      </c>
      <c r="C10599" s="73" t="s">
        <v>763</v>
      </c>
      <c r="D10599" s="75">
        <v>177.12</v>
      </c>
      <c r="E10599" s="75">
        <v>174.24</v>
      </c>
      <c r="F10599" s="73" t="s">
        <v>17</v>
      </c>
    </row>
    <row r="10600" spans="1:6" ht="25.5" x14ac:dyDescent="0.25">
      <c r="A10600" s="73">
        <v>102736</v>
      </c>
      <c r="B10600" s="74" t="s">
        <v>9660</v>
      </c>
      <c r="C10600" s="73" t="s">
        <v>763</v>
      </c>
      <c r="D10600" s="75">
        <v>669.6</v>
      </c>
      <c r="E10600" s="75">
        <v>665.57</v>
      </c>
      <c r="F10600" s="73" t="s">
        <v>17</v>
      </c>
    </row>
    <row r="10601" spans="1:6" ht="38.25" x14ac:dyDescent="0.25">
      <c r="A10601" s="73">
        <v>103183</v>
      </c>
      <c r="B10601" s="74" t="s">
        <v>9661</v>
      </c>
      <c r="C10601" s="73" t="s">
        <v>763</v>
      </c>
      <c r="D10601" s="75">
        <v>839</v>
      </c>
      <c r="E10601" s="75">
        <v>829.97</v>
      </c>
      <c r="F10601" s="73" t="s">
        <v>17</v>
      </c>
    </row>
    <row r="10602" spans="1:6" ht="38.25" x14ac:dyDescent="0.25">
      <c r="A10602" s="73">
        <v>103184</v>
      </c>
      <c r="B10602" s="74" t="s">
        <v>9662</v>
      </c>
      <c r="C10602" s="73" t="s">
        <v>763</v>
      </c>
      <c r="D10602" s="75">
        <v>713.07</v>
      </c>
      <c r="E10602" s="75">
        <v>709.5</v>
      </c>
      <c r="F10602" s="73" t="s">
        <v>17</v>
      </c>
    </row>
    <row r="10603" spans="1:6" ht="38.25" x14ac:dyDescent="0.25">
      <c r="A10603" s="73">
        <v>103490</v>
      </c>
      <c r="B10603" s="74" t="s">
        <v>9663</v>
      </c>
      <c r="C10603" s="73" t="s">
        <v>763</v>
      </c>
      <c r="D10603" s="75">
        <v>3407.17</v>
      </c>
      <c r="E10603" s="75">
        <v>3208.85</v>
      </c>
      <c r="F10603" s="73" t="s">
        <v>17</v>
      </c>
    </row>
    <row r="10604" spans="1:6" ht="38.25" x14ac:dyDescent="0.25">
      <c r="A10604" s="73">
        <v>103491</v>
      </c>
      <c r="B10604" s="74" t="s">
        <v>9664</v>
      </c>
      <c r="C10604" s="73" t="s">
        <v>763</v>
      </c>
      <c r="D10604" s="75">
        <v>683.79</v>
      </c>
      <c r="E10604" s="75">
        <v>659.51</v>
      </c>
      <c r="F10604" s="73" t="s">
        <v>17</v>
      </c>
    </row>
    <row r="10605" spans="1:6" ht="25.5" x14ac:dyDescent="0.25">
      <c r="A10605" s="73">
        <v>103669</v>
      </c>
      <c r="B10605" s="74" t="s">
        <v>31724</v>
      </c>
      <c r="C10605" s="73" t="s">
        <v>763</v>
      </c>
      <c r="D10605" s="75">
        <v>999.55</v>
      </c>
      <c r="E10605" s="75">
        <v>974.1</v>
      </c>
      <c r="F10605" s="73" t="s">
        <v>17</v>
      </c>
    </row>
    <row r="10606" spans="1:6" ht="25.5" x14ac:dyDescent="0.25">
      <c r="A10606" s="73">
        <v>103670</v>
      </c>
      <c r="B10606" s="74" t="s">
        <v>9665</v>
      </c>
      <c r="C10606" s="73" t="s">
        <v>763</v>
      </c>
      <c r="D10606" s="75">
        <v>321.67</v>
      </c>
      <c r="E10606" s="75">
        <v>296.22000000000003</v>
      </c>
      <c r="F10606" s="73" t="s">
        <v>17</v>
      </c>
    </row>
    <row r="10607" spans="1:6" ht="25.5" x14ac:dyDescent="0.25">
      <c r="A10607" s="73">
        <v>103671</v>
      </c>
      <c r="B10607" s="74" t="s">
        <v>9666</v>
      </c>
      <c r="C10607" s="73" t="s">
        <v>763</v>
      </c>
      <c r="D10607" s="75">
        <v>730.03</v>
      </c>
      <c r="E10607" s="75">
        <v>725.91</v>
      </c>
      <c r="F10607" s="73" t="s">
        <v>17</v>
      </c>
    </row>
    <row r="10608" spans="1:6" ht="25.5" x14ac:dyDescent="0.25">
      <c r="A10608" s="73">
        <v>103672</v>
      </c>
      <c r="B10608" s="74" t="s">
        <v>9667</v>
      </c>
      <c r="C10608" s="73" t="s">
        <v>763</v>
      </c>
      <c r="D10608" s="75">
        <v>683.38</v>
      </c>
      <c r="E10608" s="75">
        <v>679.9</v>
      </c>
      <c r="F10608" s="73" t="s">
        <v>17</v>
      </c>
    </row>
    <row r="10609" spans="1:6" ht="25.5" x14ac:dyDescent="0.25">
      <c r="A10609" s="73">
        <v>103673</v>
      </c>
      <c r="B10609" s="74" t="s">
        <v>9668</v>
      </c>
      <c r="C10609" s="73" t="s">
        <v>763</v>
      </c>
      <c r="D10609" s="75">
        <v>44.52</v>
      </c>
      <c r="E10609" s="75">
        <v>41.04</v>
      </c>
      <c r="F10609" s="73" t="s">
        <v>17</v>
      </c>
    </row>
    <row r="10610" spans="1:6" ht="38.25" x14ac:dyDescent="0.25">
      <c r="A10610" s="73">
        <v>103674</v>
      </c>
      <c r="B10610" s="74" t="s">
        <v>9669</v>
      </c>
      <c r="C10610" s="73" t="s">
        <v>763</v>
      </c>
      <c r="D10610" s="75">
        <v>706.84</v>
      </c>
      <c r="E10610" s="75">
        <v>701.39</v>
      </c>
      <c r="F10610" s="73" t="s">
        <v>17</v>
      </c>
    </row>
    <row r="10611" spans="1:6" ht="38.25" x14ac:dyDescent="0.25">
      <c r="A10611" s="73">
        <v>103675</v>
      </c>
      <c r="B10611" s="74" t="s">
        <v>9670</v>
      </c>
      <c r="C10611" s="73" t="s">
        <v>763</v>
      </c>
      <c r="D10611" s="75">
        <v>685.14</v>
      </c>
      <c r="E10611" s="75">
        <v>681.42</v>
      </c>
      <c r="F10611" s="73" t="s">
        <v>17</v>
      </c>
    </row>
    <row r="10612" spans="1:6" ht="38.25" x14ac:dyDescent="0.25">
      <c r="A10612" s="73">
        <v>103676</v>
      </c>
      <c r="B10612" s="74" t="s">
        <v>9671</v>
      </c>
      <c r="C10612" s="73" t="s">
        <v>763</v>
      </c>
      <c r="D10612" s="75">
        <v>1057.27</v>
      </c>
      <c r="E10612" s="75">
        <v>1027.44</v>
      </c>
      <c r="F10612" s="73" t="s">
        <v>17</v>
      </c>
    </row>
    <row r="10613" spans="1:6" ht="51" x14ac:dyDescent="0.25">
      <c r="A10613" s="73">
        <v>103677</v>
      </c>
      <c r="B10613" s="74" t="s">
        <v>31725</v>
      </c>
      <c r="C10613" s="73" t="s">
        <v>763</v>
      </c>
      <c r="D10613" s="75">
        <v>874.51</v>
      </c>
      <c r="E10613" s="75">
        <v>859.05</v>
      </c>
      <c r="F10613" s="73" t="s">
        <v>17</v>
      </c>
    </row>
    <row r="10614" spans="1:6" ht="38.25" x14ac:dyDescent="0.25">
      <c r="A10614" s="73">
        <v>103678</v>
      </c>
      <c r="B10614" s="74" t="s">
        <v>31726</v>
      </c>
      <c r="C10614" s="73" t="s">
        <v>763</v>
      </c>
      <c r="D10614" s="75">
        <v>954.25</v>
      </c>
      <c r="E10614" s="75">
        <v>932.62</v>
      </c>
      <c r="F10614" s="73" t="s">
        <v>17</v>
      </c>
    </row>
    <row r="10615" spans="1:6" ht="51" x14ac:dyDescent="0.25">
      <c r="A10615" s="73">
        <v>103679</v>
      </c>
      <c r="B10615" s="74" t="s">
        <v>9672</v>
      </c>
      <c r="C10615" s="73" t="s">
        <v>763</v>
      </c>
      <c r="D10615" s="75">
        <v>828.71</v>
      </c>
      <c r="E10615" s="75">
        <v>816.91</v>
      </c>
      <c r="F10615" s="73" t="s">
        <v>17</v>
      </c>
    </row>
    <row r="10616" spans="1:6" ht="38.25" x14ac:dyDescent="0.25">
      <c r="A10616" s="73">
        <v>103680</v>
      </c>
      <c r="B10616" s="74" t="s">
        <v>9673</v>
      </c>
      <c r="C10616" s="73" t="s">
        <v>763</v>
      </c>
      <c r="D10616" s="75">
        <v>885.89</v>
      </c>
      <c r="E10616" s="75">
        <v>869.06</v>
      </c>
      <c r="F10616" s="73" t="s">
        <v>17</v>
      </c>
    </row>
    <row r="10617" spans="1:6" ht="51" x14ac:dyDescent="0.25">
      <c r="A10617" s="73">
        <v>103681</v>
      </c>
      <c r="B10617" s="74" t="s">
        <v>9674</v>
      </c>
      <c r="C10617" s="73" t="s">
        <v>763</v>
      </c>
      <c r="D10617" s="75">
        <v>759.7</v>
      </c>
      <c r="E10617" s="75">
        <v>753.09</v>
      </c>
      <c r="F10617" s="73" t="s">
        <v>17</v>
      </c>
    </row>
    <row r="10618" spans="1:6" ht="38.25" x14ac:dyDescent="0.25">
      <c r="A10618" s="73">
        <v>103682</v>
      </c>
      <c r="B10618" s="74" t="s">
        <v>9675</v>
      </c>
      <c r="C10618" s="73" t="s">
        <v>763</v>
      </c>
      <c r="D10618" s="75">
        <v>1017.77</v>
      </c>
      <c r="E10618" s="75">
        <v>990.92</v>
      </c>
      <c r="F10618" s="73" t="s">
        <v>17</v>
      </c>
    </row>
    <row r="10619" spans="1:6" ht="38.25" x14ac:dyDescent="0.25">
      <c r="A10619" s="73">
        <v>103683</v>
      </c>
      <c r="B10619" s="74" t="s">
        <v>9676</v>
      </c>
      <c r="C10619" s="73" t="s">
        <v>763</v>
      </c>
      <c r="D10619" s="75">
        <v>1329.01</v>
      </c>
      <c r="E10619" s="75">
        <v>1277.57</v>
      </c>
      <c r="F10619" s="73" t="s">
        <v>17</v>
      </c>
    </row>
    <row r="10620" spans="1:6" ht="25.5" x14ac:dyDescent="0.25">
      <c r="A10620" s="73">
        <v>103684</v>
      </c>
      <c r="B10620" s="74" t="s">
        <v>9677</v>
      </c>
      <c r="C10620" s="73" t="s">
        <v>763</v>
      </c>
      <c r="D10620" s="75">
        <v>703.78</v>
      </c>
      <c r="E10620" s="75">
        <v>698.57</v>
      </c>
      <c r="F10620" s="73" t="s">
        <v>17</v>
      </c>
    </row>
    <row r="10621" spans="1:6" ht="25.5" x14ac:dyDescent="0.25">
      <c r="A10621" s="73">
        <v>103685</v>
      </c>
      <c r="B10621" s="74" t="s">
        <v>9678</v>
      </c>
      <c r="C10621" s="73" t="s">
        <v>763</v>
      </c>
      <c r="D10621" s="75">
        <v>690.19</v>
      </c>
      <c r="E10621" s="75">
        <v>686.06</v>
      </c>
      <c r="F10621" s="73" t="s">
        <v>17</v>
      </c>
    </row>
    <row r="10622" spans="1:6" ht="25.5" x14ac:dyDescent="0.25">
      <c r="A10622" s="73">
        <v>103686</v>
      </c>
      <c r="B10622" s="74" t="s">
        <v>9679</v>
      </c>
      <c r="C10622" s="73" t="s">
        <v>763</v>
      </c>
      <c r="D10622" s="75">
        <v>758.9</v>
      </c>
      <c r="E10622" s="75">
        <v>749.02</v>
      </c>
      <c r="F10622" s="73" t="s">
        <v>17</v>
      </c>
    </row>
    <row r="10623" spans="1:6" ht="25.5" x14ac:dyDescent="0.25">
      <c r="A10623" s="73">
        <v>103687</v>
      </c>
      <c r="B10623" s="74" t="s">
        <v>9680</v>
      </c>
      <c r="C10623" s="73" t="s">
        <v>763</v>
      </c>
      <c r="D10623" s="75">
        <v>1131.8</v>
      </c>
      <c r="E10623" s="75">
        <v>1095.9100000000001</v>
      </c>
      <c r="F10623" s="73" t="s">
        <v>17</v>
      </c>
    </row>
    <row r="10624" spans="1:6" ht="25.5" x14ac:dyDescent="0.25">
      <c r="A10624" s="73">
        <v>103688</v>
      </c>
      <c r="B10624" s="74" t="s">
        <v>9681</v>
      </c>
      <c r="C10624" s="73" t="s">
        <v>763</v>
      </c>
      <c r="D10624" s="75">
        <v>868.05</v>
      </c>
      <c r="E10624" s="75">
        <v>853.06</v>
      </c>
      <c r="F10624" s="73" t="s">
        <v>17</v>
      </c>
    </row>
    <row r="10625" spans="1:6" ht="38.25" x14ac:dyDescent="0.25">
      <c r="A10625" s="73">
        <v>103798</v>
      </c>
      <c r="B10625" s="74" t="s">
        <v>9682</v>
      </c>
      <c r="C10625" s="73" t="s">
        <v>763</v>
      </c>
      <c r="D10625" s="75">
        <v>687.74</v>
      </c>
      <c r="E10625" s="75">
        <v>682.34</v>
      </c>
      <c r="F10625" s="73" t="s">
        <v>17</v>
      </c>
    </row>
    <row r="10626" spans="1:6" ht="51" x14ac:dyDescent="0.25">
      <c r="A10626" s="73">
        <v>103799</v>
      </c>
      <c r="B10626" s="74" t="s">
        <v>9683</v>
      </c>
      <c r="C10626" s="73" t="s">
        <v>763</v>
      </c>
      <c r="D10626" s="75">
        <v>486.14</v>
      </c>
      <c r="E10626" s="75">
        <v>472.11</v>
      </c>
      <c r="F10626" s="73" t="s">
        <v>17</v>
      </c>
    </row>
    <row r="10627" spans="1:6" ht="38.25" x14ac:dyDescent="0.25">
      <c r="A10627" s="73">
        <v>103800</v>
      </c>
      <c r="B10627" s="74" t="s">
        <v>9684</v>
      </c>
      <c r="C10627" s="73" t="s">
        <v>763</v>
      </c>
      <c r="D10627" s="75">
        <v>576.26</v>
      </c>
      <c r="E10627" s="75">
        <v>558.64</v>
      </c>
      <c r="F10627" s="73" t="s">
        <v>17</v>
      </c>
    </row>
    <row r="10628" spans="1:6" ht="38.25" x14ac:dyDescent="0.25">
      <c r="A10628" s="73">
        <v>103801</v>
      </c>
      <c r="B10628" s="74" t="s">
        <v>9685</v>
      </c>
      <c r="C10628" s="73" t="s">
        <v>763</v>
      </c>
      <c r="D10628" s="75">
        <v>737.9</v>
      </c>
      <c r="E10628" s="75">
        <v>719.49</v>
      </c>
      <c r="F10628" s="73" t="s">
        <v>17</v>
      </c>
    </row>
    <row r="10629" spans="1:6" ht="51" x14ac:dyDescent="0.25">
      <c r="A10629" s="73">
        <v>103925</v>
      </c>
      <c r="B10629" s="74" t="s">
        <v>9686</v>
      </c>
      <c r="C10629" s="73" t="s">
        <v>763</v>
      </c>
      <c r="D10629" s="75">
        <v>1764.89</v>
      </c>
      <c r="E10629" s="75">
        <v>1712.26</v>
      </c>
      <c r="F10629" s="73" t="s">
        <v>17</v>
      </c>
    </row>
    <row r="10630" spans="1:6" ht="51" x14ac:dyDescent="0.25">
      <c r="A10630" s="73">
        <v>103926</v>
      </c>
      <c r="B10630" s="74" t="s">
        <v>9687</v>
      </c>
      <c r="C10630" s="73" t="s">
        <v>763</v>
      </c>
      <c r="D10630" s="75">
        <v>1429.6</v>
      </c>
      <c r="E10630" s="75">
        <v>1391.78</v>
      </c>
      <c r="F10630" s="73" t="s">
        <v>17</v>
      </c>
    </row>
    <row r="10631" spans="1:6" ht="38.25" x14ac:dyDescent="0.25">
      <c r="A10631" s="73">
        <v>103928</v>
      </c>
      <c r="B10631" s="74" t="s">
        <v>9688</v>
      </c>
      <c r="C10631" s="73" t="s">
        <v>763</v>
      </c>
      <c r="D10631" s="75">
        <v>576.26</v>
      </c>
      <c r="E10631" s="75">
        <v>558.64</v>
      </c>
      <c r="F10631" s="73" t="s">
        <v>17</v>
      </c>
    </row>
    <row r="10632" spans="1:6" ht="38.25" x14ac:dyDescent="0.25">
      <c r="A10632" s="73">
        <v>103929</v>
      </c>
      <c r="B10632" s="74" t="s">
        <v>9689</v>
      </c>
      <c r="C10632" s="73" t="s">
        <v>763</v>
      </c>
      <c r="D10632" s="75">
        <v>1322.16</v>
      </c>
      <c r="E10632" s="75">
        <v>1288.25</v>
      </c>
      <c r="F10632" s="73" t="s">
        <v>17</v>
      </c>
    </row>
    <row r="10633" spans="1:6" ht="51" x14ac:dyDescent="0.25">
      <c r="A10633" s="73">
        <v>103930</v>
      </c>
      <c r="B10633" s="74" t="s">
        <v>9690</v>
      </c>
      <c r="C10633" s="73" t="s">
        <v>763</v>
      </c>
      <c r="D10633" s="75">
        <v>843.16</v>
      </c>
      <c r="E10633" s="75">
        <v>820.72</v>
      </c>
      <c r="F10633" s="73" t="s">
        <v>17</v>
      </c>
    </row>
    <row r="10634" spans="1:6" ht="51" x14ac:dyDescent="0.25">
      <c r="A10634" s="73">
        <v>103931</v>
      </c>
      <c r="B10634" s="74" t="s">
        <v>9691</v>
      </c>
      <c r="C10634" s="73" t="s">
        <v>763</v>
      </c>
      <c r="D10634" s="75">
        <v>640.46</v>
      </c>
      <c r="E10634" s="75">
        <v>623.12</v>
      </c>
      <c r="F10634" s="73" t="s">
        <v>17</v>
      </c>
    </row>
    <row r="10635" spans="1:6" ht="51" x14ac:dyDescent="0.25">
      <c r="A10635" s="73">
        <v>103932</v>
      </c>
      <c r="B10635" s="74" t="s">
        <v>9692</v>
      </c>
      <c r="C10635" s="73" t="s">
        <v>763</v>
      </c>
      <c r="D10635" s="75">
        <v>610.76</v>
      </c>
      <c r="E10635" s="75">
        <v>594.14</v>
      </c>
      <c r="F10635" s="73" t="s">
        <v>17</v>
      </c>
    </row>
    <row r="10636" spans="1:6" ht="38.25" x14ac:dyDescent="0.25">
      <c r="A10636" s="73">
        <v>103933</v>
      </c>
      <c r="B10636" s="74" t="s">
        <v>9693</v>
      </c>
      <c r="C10636" s="73" t="s">
        <v>763</v>
      </c>
      <c r="D10636" s="75">
        <v>1574</v>
      </c>
      <c r="E10636" s="75">
        <v>1538.94</v>
      </c>
      <c r="F10636" s="73" t="s">
        <v>17</v>
      </c>
    </row>
    <row r="10637" spans="1:6" ht="38.25" x14ac:dyDescent="0.25">
      <c r="A10637" s="73">
        <v>104189</v>
      </c>
      <c r="B10637" s="74" t="s">
        <v>9694</v>
      </c>
      <c r="C10637" s="73" t="s">
        <v>763</v>
      </c>
      <c r="D10637" s="75">
        <v>232.45</v>
      </c>
      <c r="E10637" s="75">
        <v>228.95</v>
      </c>
      <c r="F10637" s="73" t="s">
        <v>17</v>
      </c>
    </row>
    <row r="10638" spans="1:6" ht="38.25" x14ac:dyDescent="0.25">
      <c r="A10638" s="73">
        <v>104626</v>
      </c>
      <c r="B10638" s="74" t="s">
        <v>9695</v>
      </c>
      <c r="C10638" s="73" t="s">
        <v>763</v>
      </c>
      <c r="D10638" s="75">
        <v>778.38</v>
      </c>
      <c r="E10638" s="75">
        <v>770.71</v>
      </c>
      <c r="F10638" s="73" t="s">
        <v>17</v>
      </c>
    </row>
    <row r="10639" spans="1:6" ht="51" x14ac:dyDescent="0.25">
      <c r="A10639" s="73">
        <v>104728</v>
      </c>
      <c r="B10639" s="74" t="s">
        <v>9696</v>
      </c>
      <c r="C10639" s="73" t="s">
        <v>763</v>
      </c>
      <c r="D10639" s="75">
        <v>19.920000000000002</v>
      </c>
      <c r="E10639" s="75">
        <v>19.34</v>
      </c>
      <c r="F10639" s="73" t="s">
        <v>17</v>
      </c>
    </row>
    <row r="10640" spans="1:6" ht="51" x14ac:dyDescent="0.25">
      <c r="A10640" s="73">
        <v>104729</v>
      </c>
      <c r="B10640" s="74" t="s">
        <v>9697</v>
      </c>
      <c r="C10640" s="73" t="s">
        <v>763</v>
      </c>
      <c r="D10640" s="75">
        <v>16.96</v>
      </c>
      <c r="E10640" s="75">
        <v>16.48</v>
      </c>
      <c r="F10640" s="73" t="s">
        <v>17</v>
      </c>
    </row>
    <row r="10641" spans="1:6" ht="51" x14ac:dyDescent="0.25">
      <c r="A10641" s="73">
        <v>104730</v>
      </c>
      <c r="B10641" s="74" t="s">
        <v>9698</v>
      </c>
      <c r="C10641" s="73" t="s">
        <v>763</v>
      </c>
      <c r="D10641" s="75">
        <v>13.23</v>
      </c>
      <c r="E10641" s="75">
        <v>12.85</v>
      </c>
      <c r="F10641" s="73" t="s">
        <v>17</v>
      </c>
    </row>
    <row r="10642" spans="1:6" ht="51" x14ac:dyDescent="0.25">
      <c r="A10642" s="73">
        <v>104731</v>
      </c>
      <c r="B10642" s="74" t="s">
        <v>9699</v>
      </c>
      <c r="C10642" s="73" t="s">
        <v>763</v>
      </c>
      <c r="D10642" s="75">
        <v>12.56</v>
      </c>
      <c r="E10642" s="75">
        <v>12.21</v>
      </c>
      <c r="F10642" s="73" t="s">
        <v>17</v>
      </c>
    </row>
    <row r="10643" spans="1:6" ht="51" x14ac:dyDescent="0.25">
      <c r="A10643" s="73">
        <v>104732</v>
      </c>
      <c r="B10643" s="74" t="s">
        <v>9700</v>
      </c>
      <c r="C10643" s="73" t="s">
        <v>763</v>
      </c>
      <c r="D10643" s="75">
        <v>10.18</v>
      </c>
      <c r="E10643" s="75">
        <v>9.9</v>
      </c>
      <c r="F10643" s="73" t="s">
        <v>17</v>
      </c>
    </row>
    <row r="10644" spans="1:6" ht="51" x14ac:dyDescent="0.25">
      <c r="A10644" s="73">
        <v>104733</v>
      </c>
      <c r="B10644" s="74" t="s">
        <v>31727</v>
      </c>
      <c r="C10644" s="73" t="s">
        <v>763</v>
      </c>
      <c r="D10644" s="75">
        <v>20.89</v>
      </c>
      <c r="E10644" s="75">
        <v>20.09</v>
      </c>
      <c r="F10644" s="73" t="s">
        <v>17</v>
      </c>
    </row>
    <row r="10645" spans="1:6" ht="51" x14ac:dyDescent="0.25">
      <c r="A10645" s="73">
        <v>104734</v>
      </c>
      <c r="B10645" s="74" t="s">
        <v>31728</v>
      </c>
      <c r="C10645" s="73" t="s">
        <v>763</v>
      </c>
      <c r="D10645" s="75">
        <v>15.15</v>
      </c>
      <c r="E10645" s="75">
        <v>14.59</v>
      </c>
      <c r="F10645" s="73" t="s">
        <v>17</v>
      </c>
    </row>
    <row r="10646" spans="1:6" ht="51" x14ac:dyDescent="0.25">
      <c r="A10646" s="73">
        <v>104735</v>
      </c>
      <c r="B10646" s="74" t="s">
        <v>31729</v>
      </c>
      <c r="C10646" s="73" t="s">
        <v>763</v>
      </c>
      <c r="D10646" s="75">
        <v>12.36</v>
      </c>
      <c r="E10646" s="75">
        <v>11.91</v>
      </c>
      <c r="F10646" s="73" t="s">
        <v>17</v>
      </c>
    </row>
    <row r="10647" spans="1:6" ht="51" x14ac:dyDescent="0.25">
      <c r="A10647" s="73">
        <v>104736</v>
      </c>
      <c r="B10647" s="74" t="s">
        <v>31730</v>
      </c>
      <c r="C10647" s="73" t="s">
        <v>763</v>
      </c>
      <c r="D10647" s="75">
        <v>9.2200000000000006</v>
      </c>
      <c r="E10647" s="75">
        <v>8.91</v>
      </c>
      <c r="F10647" s="73" t="s">
        <v>17</v>
      </c>
    </row>
    <row r="10648" spans="1:6" x14ac:dyDescent="0.25">
      <c r="A10648" s="73">
        <v>104737</v>
      </c>
      <c r="B10648" s="74" t="s">
        <v>9701</v>
      </c>
      <c r="C10648" s="73" t="s">
        <v>763</v>
      </c>
      <c r="D10648" s="75">
        <v>22.59</v>
      </c>
      <c r="E10648" s="75">
        <v>21.06</v>
      </c>
      <c r="F10648" s="73" t="s">
        <v>17</v>
      </c>
    </row>
    <row r="10649" spans="1:6" ht="25.5" x14ac:dyDescent="0.25">
      <c r="A10649" s="73">
        <v>104738</v>
      </c>
      <c r="B10649" s="74" t="s">
        <v>9702</v>
      </c>
      <c r="C10649" s="73" t="s">
        <v>763</v>
      </c>
      <c r="D10649" s="75">
        <v>83.27</v>
      </c>
      <c r="E10649" s="75">
        <v>81.86</v>
      </c>
      <c r="F10649" s="73" t="s">
        <v>17</v>
      </c>
    </row>
    <row r="10650" spans="1:6" ht="25.5" x14ac:dyDescent="0.25">
      <c r="A10650" s="73">
        <v>104739</v>
      </c>
      <c r="B10650" s="74" t="s">
        <v>9703</v>
      </c>
      <c r="C10650" s="73" t="s">
        <v>763</v>
      </c>
      <c r="D10650" s="75">
        <v>148.53</v>
      </c>
      <c r="E10650" s="75">
        <v>147.12</v>
      </c>
      <c r="F10650" s="73" t="s">
        <v>17</v>
      </c>
    </row>
    <row r="10651" spans="1:6" ht="25.5" x14ac:dyDescent="0.25">
      <c r="A10651" s="73">
        <v>104740</v>
      </c>
      <c r="B10651" s="74" t="s">
        <v>9704</v>
      </c>
      <c r="C10651" s="73" t="s">
        <v>763</v>
      </c>
      <c r="D10651" s="75">
        <v>29.44</v>
      </c>
      <c r="E10651" s="75">
        <v>28.03</v>
      </c>
      <c r="F10651" s="73" t="s">
        <v>17</v>
      </c>
    </row>
    <row r="10652" spans="1:6" ht="25.5" x14ac:dyDescent="0.25">
      <c r="A10652" s="73">
        <v>104741</v>
      </c>
      <c r="B10652" s="74" t="s">
        <v>9705</v>
      </c>
      <c r="C10652" s="73" t="s">
        <v>763</v>
      </c>
      <c r="D10652" s="75">
        <v>23.47</v>
      </c>
      <c r="E10652" s="75">
        <v>22.58</v>
      </c>
      <c r="F10652" s="73" t="s">
        <v>17</v>
      </c>
    </row>
    <row r="10653" spans="1:6" ht="25.5" x14ac:dyDescent="0.25">
      <c r="A10653" s="73">
        <v>104789</v>
      </c>
      <c r="B10653" s="74" t="s">
        <v>9706</v>
      </c>
      <c r="C10653" s="73" t="s">
        <v>763</v>
      </c>
      <c r="D10653" s="75">
        <v>213.81</v>
      </c>
      <c r="E10653" s="75">
        <v>197.27</v>
      </c>
      <c r="F10653" s="73" t="s">
        <v>17</v>
      </c>
    </row>
    <row r="10654" spans="1:6" ht="25.5" x14ac:dyDescent="0.25">
      <c r="A10654" s="73">
        <v>104790</v>
      </c>
      <c r="B10654" s="74" t="s">
        <v>9707</v>
      </c>
      <c r="C10654" s="73" t="s">
        <v>763</v>
      </c>
      <c r="D10654" s="75">
        <v>114.55</v>
      </c>
      <c r="E10654" s="75">
        <v>108.79</v>
      </c>
      <c r="F10654" s="73" t="s">
        <v>17</v>
      </c>
    </row>
    <row r="10655" spans="1:6" ht="25.5" x14ac:dyDescent="0.25">
      <c r="A10655" s="73">
        <v>104923</v>
      </c>
      <c r="B10655" s="74" t="s">
        <v>9708</v>
      </c>
      <c r="C10655" s="73" t="s">
        <v>763</v>
      </c>
      <c r="D10655" s="75">
        <v>874.78</v>
      </c>
      <c r="E10655" s="75">
        <v>852.49</v>
      </c>
      <c r="F10655" s="73" t="s">
        <v>17</v>
      </c>
    </row>
    <row r="10656" spans="1:6" ht="25.5" x14ac:dyDescent="0.25">
      <c r="A10656" s="73">
        <v>104924</v>
      </c>
      <c r="B10656" s="74" t="s">
        <v>9709</v>
      </c>
      <c r="C10656" s="73" t="s">
        <v>763</v>
      </c>
      <c r="D10656" s="75">
        <v>781.14</v>
      </c>
      <c r="E10656" s="75">
        <v>778.85</v>
      </c>
      <c r="F10656" s="73" t="s">
        <v>17</v>
      </c>
    </row>
    <row r="10657" spans="1:6" ht="25.5" x14ac:dyDescent="0.25">
      <c r="A10657" s="73">
        <v>104947</v>
      </c>
      <c r="B10657" s="74" t="s">
        <v>9710</v>
      </c>
      <c r="C10657" s="73" t="s">
        <v>763</v>
      </c>
      <c r="D10657" s="75">
        <v>13.07</v>
      </c>
      <c r="E10657" s="75">
        <v>12.52</v>
      </c>
      <c r="F10657" s="73" t="s">
        <v>17</v>
      </c>
    </row>
    <row r="10658" spans="1:6" ht="38.25" x14ac:dyDescent="0.25">
      <c r="A10658" s="73">
        <v>104948</v>
      </c>
      <c r="B10658" s="74" t="s">
        <v>9711</v>
      </c>
      <c r="C10658" s="73" t="s">
        <v>763</v>
      </c>
      <c r="D10658" s="75">
        <v>5.37</v>
      </c>
      <c r="E10658" s="75">
        <v>5.19</v>
      </c>
      <c r="F10658" s="73" t="s">
        <v>17</v>
      </c>
    </row>
    <row r="10659" spans="1:6" ht="38.25" x14ac:dyDescent="0.25">
      <c r="A10659" s="73">
        <v>104949</v>
      </c>
      <c r="B10659" s="74" t="s">
        <v>9712</v>
      </c>
      <c r="C10659" s="73" t="s">
        <v>763</v>
      </c>
      <c r="D10659" s="75">
        <v>9.93</v>
      </c>
      <c r="E10659" s="75">
        <v>9.66</v>
      </c>
      <c r="F10659" s="73" t="s">
        <v>17</v>
      </c>
    </row>
    <row r="10660" spans="1:6" x14ac:dyDescent="0.25">
      <c r="A10660" s="73">
        <v>105114</v>
      </c>
      <c r="B10660" s="74" t="s">
        <v>9713</v>
      </c>
      <c r="C10660" s="73" t="s">
        <v>763</v>
      </c>
      <c r="D10660" s="75">
        <v>1911.83</v>
      </c>
      <c r="E10660" s="75">
        <v>1820.89</v>
      </c>
      <c r="F10660" s="73" t="s">
        <v>17</v>
      </c>
    </row>
    <row r="10661" spans="1:6" ht="38.25" x14ac:dyDescent="0.25">
      <c r="A10661" s="73">
        <v>105515</v>
      </c>
      <c r="B10661" s="74" t="s">
        <v>9714</v>
      </c>
      <c r="C10661" s="73" t="s">
        <v>763</v>
      </c>
      <c r="D10661" s="75">
        <v>915.21</v>
      </c>
      <c r="E10661" s="75">
        <v>899.05</v>
      </c>
      <c r="F10661" s="73" t="s">
        <v>17</v>
      </c>
    </row>
    <row r="10662" spans="1:6" x14ac:dyDescent="0.25">
      <c r="A10662" s="73">
        <v>105523</v>
      </c>
      <c r="B10662" s="74" t="s">
        <v>36932</v>
      </c>
      <c r="C10662" s="73" t="s">
        <v>763</v>
      </c>
      <c r="D10662" s="75">
        <v>41.38</v>
      </c>
      <c r="E10662" s="75">
        <v>41.04</v>
      </c>
      <c r="F10662" s="73" t="s">
        <v>17</v>
      </c>
    </row>
    <row r="10663" spans="1:6" x14ac:dyDescent="0.25">
      <c r="A10663" s="73">
        <v>105524</v>
      </c>
      <c r="B10663" s="74" t="s">
        <v>36933</v>
      </c>
      <c r="C10663" s="73" t="s">
        <v>763</v>
      </c>
      <c r="D10663" s="75">
        <v>73.28</v>
      </c>
      <c r="E10663" s="75">
        <v>72.930000000000007</v>
      </c>
      <c r="F10663" s="73" t="s">
        <v>17</v>
      </c>
    </row>
    <row r="10664" spans="1:6" x14ac:dyDescent="0.25">
      <c r="A10664" s="73">
        <v>105525</v>
      </c>
      <c r="B10664" s="74" t="s">
        <v>36934</v>
      </c>
      <c r="C10664" s="73" t="s">
        <v>763</v>
      </c>
      <c r="D10664" s="75">
        <v>105.18</v>
      </c>
      <c r="E10664" s="75">
        <v>104.83</v>
      </c>
      <c r="F10664" s="73" t="s">
        <v>17</v>
      </c>
    </row>
    <row r="10665" spans="1:6" x14ac:dyDescent="0.25">
      <c r="A10665" s="73">
        <v>105526</v>
      </c>
      <c r="B10665" s="74" t="s">
        <v>36935</v>
      </c>
      <c r="C10665" s="73" t="s">
        <v>763</v>
      </c>
      <c r="D10665" s="75">
        <v>137.08000000000001</v>
      </c>
      <c r="E10665" s="75">
        <v>136.72999999999999</v>
      </c>
      <c r="F10665" s="73" t="s">
        <v>17</v>
      </c>
    </row>
    <row r="10666" spans="1:6" x14ac:dyDescent="0.25">
      <c r="A10666" s="73">
        <v>105527</v>
      </c>
      <c r="B10666" s="74" t="s">
        <v>36936</v>
      </c>
      <c r="C10666" s="73" t="s">
        <v>763</v>
      </c>
      <c r="D10666" s="75">
        <v>168.73</v>
      </c>
      <c r="E10666" s="75">
        <v>168.39</v>
      </c>
      <c r="F10666" s="73" t="s">
        <v>17</v>
      </c>
    </row>
    <row r="10667" spans="1:6" x14ac:dyDescent="0.25">
      <c r="A10667" s="73">
        <v>105528</v>
      </c>
      <c r="B10667" s="74" t="s">
        <v>36937</v>
      </c>
      <c r="C10667" s="73" t="s">
        <v>763</v>
      </c>
      <c r="D10667" s="75">
        <v>142.19</v>
      </c>
      <c r="E10667" s="75">
        <v>141.85</v>
      </c>
      <c r="F10667" s="73" t="s">
        <v>17</v>
      </c>
    </row>
    <row r="10668" spans="1:6" ht="25.5" x14ac:dyDescent="0.25">
      <c r="A10668" s="73">
        <v>105529</v>
      </c>
      <c r="B10668" s="74" t="s">
        <v>36938</v>
      </c>
      <c r="C10668" s="73" t="s">
        <v>763</v>
      </c>
      <c r="D10668" s="75">
        <v>226.18</v>
      </c>
      <c r="E10668" s="75">
        <v>225.83</v>
      </c>
      <c r="F10668" s="73" t="s">
        <v>17</v>
      </c>
    </row>
    <row r="10669" spans="1:6" ht="25.5" x14ac:dyDescent="0.25">
      <c r="A10669" s="73">
        <v>105530</v>
      </c>
      <c r="B10669" s="74" t="s">
        <v>36939</v>
      </c>
      <c r="C10669" s="73" t="s">
        <v>763</v>
      </c>
      <c r="D10669" s="75">
        <v>254.88</v>
      </c>
      <c r="E10669" s="75">
        <v>254.53</v>
      </c>
      <c r="F10669" s="73" t="s">
        <v>17</v>
      </c>
    </row>
    <row r="10670" spans="1:6" ht="25.5" x14ac:dyDescent="0.25">
      <c r="A10670" s="73">
        <v>105531</v>
      </c>
      <c r="B10670" s="74" t="s">
        <v>36940</v>
      </c>
      <c r="C10670" s="73" t="s">
        <v>763</v>
      </c>
      <c r="D10670" s="75">
        <v>283.60000000000002</v>
      </c>
      <c r="E10670" s="75">
        <v>283.25</v>
      </c>
      <c r="F10670" s="73" t="s">
        <v>17</v>
      </c>
    </row>
    <row r="10671" spans="1:6" ht="25.5" x14ac:dyDescent="0.25">
      <c r="A10671" s="73">
        <v>105532</v>
      </c>
      <c r="B10671" s="74" t="s">
        <v>36941</v>
      </c>
      <c r="C10671" s="73" t="s">
        <v>763</v>
      </c>
      <c r="D10671" s="75">
        <v>200.69</v>
      </c>
      <c r="E10671" s="75">
        <v>200.34</v>
      </c>
      <c r="F10671" s="73" t="s">
        <v>17</v>
      </c>
    </row>
    <row r="10672" spans="1:6" ht="25.5" x14ac:dyDescent="0.25">
      <c r="A10672" s="73">
        <v>105533</v>
      </c>
      <c r="B10672" s="74" t="s">
        <v>36942</v>
      </c>
      <c r="C10672" s="73" t="s">
        <v>763</v>
      </c>
      <c r="D10672" s="75">
        <v>229.94</v>
      </c>
      <c r="E10672" s="75">
        <v>229.59</v>
      </c>
      <c r="F10672" s="73" t="s">
        <v>17</v>
      </c>
    </row>
    <row r="10673" spans="1:6" ht="25.5" x14ac:dyDescent="0.25">
      <c r="A10673" s="73">
        <v>105534</v>
      </c>
      <c r="B10673" s="74" t="s">
        <v>36943</v>
      </c>
      <c r="C10673" s="73" t="s">
        <v>763</v>
      </c>
      <c r="D10673" s="75">
        <v>259.18</v>
      </c>
      <c r="E10673" s="75">
        <v>258.83</v>
      </c>
      <c r="F10673" s="73" t="s">
        <v>17</v>
      </c>
    </row>
    <row r="10674" spans="1:6" ht="51" x14ac:dyDescent="0.25">
      <c r="A10674" s="73">
        <v>105556</v>
      </c>
      <c r="B10674" s="74" t="s">
        <v>9715</v>
      </c>
      <c r="C10674" s="73" t="s">
        <v>763</v>
      </c>
      <c r="D10674" s="75">
        <v>13.97</v>
      </c>
      <c r="E10674" s="75">
        <v>13.52</v>
      </c>
      <c r="F10674" s="73" t="s">
        <v>17</v>
      </c>
    </row>
    <row r="10675" spans="1:6" ht="51" x14ac:dyDescent="0.25">
      <c r="A10675" s="73">
        <v>105557</v>
      </c>
      <c r="B10675" s="74" t="s">
        <v>9716</v>
      </c>
      <c r="C10675" s="73" t="s">
        <v>763</v>
      </c>
      <c r="D10675" s="75">
        <v>15.98</v>
      </c>
      <c r="E10675" s="75">
        <v>15.48</v>
      </c>
      <c r="F10675" s="73" t="s">
        <v>17</v>
      </c>
    </row>
    <row r="10676" spans="1:6" ht="51" x14ac:dyDescent="0.25">
      <c r="A10676" s="73">
        <v>105558</v>
      </c>
      <c r="B10676" s="74" t="s">
        <v>9717</v>
      </c>
      <c r="C10676" s="73" t="s">
        <v>763</v>
      </c>
      <c r="D10676" s="75">
        <v>13.77</v>
      </c>
      <c r="E10676" s="75">
        <v>13.33</v>
      </c>
      <c r="F10676" s="73" t="s">
        <v>17</v>
      </c>
    </row>
    <row r="10677" spans="1:6" ht="51" x14ac:dyDescent="0.25">
      <c r="A10677" s="73">
        <v>105559</v>
      </c>
      <c r="B10677" s="74" t="s">
        <v>9718</v>
      </c>
      <c r="C10677" s="73" t="s">
        <v>763</v>
      </c>
      <c r="D10677" s="75">
        <v>10.56</v>
      </c>
      <c r="E10677" s="75">
        <v>10.23</v>
      </c>
      <c r="F10677" s="73" t="s">
        <v>17</v>
      </c>
    </row>
    <row r="10678" spans="1:6" ht="51" x14ac:dyDescent="0.25">
      <c r="A10678" s="73">
        <v>105560</v>
      </c>
      <c r="B10678" s="74" t="s">
        <v>9719</v>
      </c>
      <c r="C10678" s="73" t="s">
        <v>763</v>
      </c>
      <c r="D10678" s="75">
        <v>12.57</v>
      </c>
      <c r="E10678" s="75">
        <v>12.17</v>
      </c>
      <c r="F10678" s="73" t="s">
        <v>17</v>
      </c>
    </row>
    <row r="10679" spans="1:6" ht="51" x14ac:dyDescent="0.25">
      <c r="A10679" s="73">
        <v>105561</v>
      </c>
      <c r="B10679" s="74" t="s">
        <v>9720</v>
      </c>
      <c r="C10679" s="73" t="s">
        <v>763</v>
      </c>
      <c r="D10679" s="75">
        <v>8.15</v>
      </c>
      <c r="E10679" s="75">
        <v>7.95</v>
      </c>
      <c r="F10679" s="73" t="s">
        <v>17</v>
      </c>
    </row>
    <row r="10680" spans="1:6" ht="51" x14ac:dyDescent="0.25">
      <c r="A10680" s="73">
        <v>105562</v>
      </c>
      <c r="B10680" s="74" t="s">
        <v>9721</v>
      </c>
      <c r="C10680" s="73" t="s">
        <v>763</v>
      </c>
      <c r="D10680" s="75">
        <v>8.32</v>
      </c>
      <c r="E10680" s="75">
        <v>8.1199999999999992</v>
      </c>
      <c r="F10680" s="73" t="s">
        <v>17</v>
      </c>
    </row>
    <row r="10681" spans="1:6" ht="51" x14ac:dyDescent="0.25">
      <c r="A10681" s="73">
        <v>105563</v>
      </c>
      <c r="B10681" s="74" t="s">
        <v>9722</v>
      </c>
      <c r="C10681" s="73" t="s">
        <v>763</v>
      </c>
      <c r="D10681" s="75">
        <v>6.71</v>
      </c>
      <c r="E10681" s="75">
        <v>6.56</v>
      </c>
      <c r="F10681" s="73" t="s">
        <v>17</v>
      </c>
    </row>
    <row r="10682" spans="1:6" ht="51" x14ac:dyDescent="0.25">
      <c r="A10682" s="73">
        <v>105564</v>
      </c>
      <c r="B10682" s="74" t="s">
        <v>9723</v>
      </c>
      <c r="C10682" s="73" t="s">
        <v>763</v>
      </c>
      <c r="D10682" s="75">
        <v>6.19</v>
      </c>
      <c r="E10682" s="75">
        <v>6.04</v>
      </c>
      <c r="F10682" s="73" t="s">
        <v>17</v>
      </c>
    </row>
    <row r="10683" spans="1:6" ht="51" x14ac:dyDescent="0.25">
      <c r="A10683" s="73">
        <v>105565</v>
      </c>
      <c r="B10683" s="74" t="s">
        <v>9724</v>
      </c>
      <c r="C10683" s="73" t="s">
        <v>763</v>
      </c>
      <c r="D10683" s="75">
        <v>6.23</v>
      </c>
      <c r="E10683" s="75">
        <v>6.08</v>
      </c>
      <c r="F10683" s="73" t="s">
        <v>17</v>
      </c>
    </row>
    <row r="10684" spans="1:6" ht="38.25" x14ac:dyDescent="0.25">
      <c r="A10684" s="73">
        <v>105566</v>
      </c>
      <c r="B10684" s="74" t="s">
        <v>9725</v>
      </c>
      <c r="C10684" s="73" t="s">
        <v>763</v>
      </c>
      <c r="D10684" s="75">
        <v>11.26</v>
      </c>
      <c r="E10684" s="75">
        <v>10.95</v>
      </c>
      <c r="F10684" s="73" t="s">
        <v>17</v>
      </c>
    </row>
    <row r="10685" spans="1:6" ht="38.25" x14ac:dyDescent="0.25">
      <c r="A10685" s="73">
        <v>105567</v>
      </c>
      <c r="B10685" s="74" t="s">
        <v>9726</v>
      </c>
      <c r="C10685" s="73" t="s">
        <v>763</v>
      </c>
      <c r="D10685" s="75">
        <v>14.95</v>
      </c>
      <c r="E10685" s="75">
        <v>14.5</v>
      </c>
      <c r="F10685" s="73" t="s">
        <v>17</v>
      </c>
    </row>
    <row r="10686" spans="1:6" ht="38.25" x14ac:dyDescent="0.25">
      <c r="A10686" s="73">
        <v>105568</v>
      </c>
      <c r="B10686" s="74" t="s">
        <v>9727</v>
      </c>
      <c r="C10686" s="73" t="s">
        <v>763</v>
      </c>
      <c r="D10686" s="75">
        <v>11.88</v>
      </c>
      <c r="E10686" s="75">
        <v>11.54</v>
      </c>
      <c r="F10686" s="73" t="s">
        <v>17</v>
      </c>
    </row>
    <row r="10687" spans="1:6" ht="38.25" x14ac:dyDescent="0.25">
      <c r="A10687" s="73">
        <v>105569</v>
      </c>
      <c r="B10687" s="74" t="s">
        <v>9728</v>
      </c>
      <c r="C10687" s="73" t="s">
        <v>763</v>
      </c>
      <c r="D10687" s="75">
        <v>7.47</v>
      </c>
      <c r="E10687" s="75">
        <v>7.29</v>
      </c>
      <c r="F10687" s="73" t="s">
        <v>17</v>
      </c>
    </row>
    <row r="10688" spans="1:6" ht="38.25" x14ac:dyDescent="0.25">
      <c r="A10688" s="73">
        <v>105570</v>
      </c>
      <c r="B10688" s="74" t="s">
        <v>9729</v>
      </c>
      <c r="C10688" s="73" t="s">
        <v>763</v>
      </c>
      <c r="D10688" s="75">
        <v>9.81</v>
      </c>
      <c r="E10688" s="75">
        <v>9.5399999999999991</v>
      </c>
      <c r="F10688" s="73" t="s">
        <v>17</v>
      </c>
    </row>
    <row r="10689" spans="1:6" ht="51" x14ac:dyDescent="0.25">
      <c r="A10689" s="73">
        <v>105571</v>
      </c>
      <c r="B10689" s="74" t="s">
        <v>9730</v>
      </c>
      <c r="C10689" s="73" t="s">
        <v>763</v>
      </c>
      <c r="D10689" s="75">
        <v>56.1</v>
      </c>
      <c r="E10689" s="75">
        <v>55.42</v>
      </c>
      <c r="F10689" s="73" t="s">
        <v>17</v>
      </c>
    </row>
    <row r="10690" spans="1:6" ht="51" x14ac:dyDescent="0.25">
      <c r="A10690" s="73">
        <v>105572</v>
      </c>
      <c r="B10690" s="74" t="s">
        <v>9731</v>
      </c>
      <c r="C10690" s="73" t="s">
        <v>763</v>
      </c>
      <c r="D10690" s="75">
        <v>63.03</v>
      </c>
      <c r="E10690" s="75">
        <v>62.05</v>
      </c>
      <c r="F10690" s="73" t="s">
        <v>17</v>
      </c>
    </row>
    <row r="10691" spans="1:6" ht="51" x14ac:dyDescent="0.25">
      <c r="A10691" s="73">
        <v>105573</v>
      </c>
      <c r="B10691" s="74" t="s">
        <v>9732</v>
      </c>
      <c r="C10691" s="73" t="s">
        <v>763</v>
      </c>
      <c r="D10691" s="75">
        <v>97.11</v>
      </c>
      <c r="E10691" s="75">
        <v>96.13</v>
      </c>
      <c r="F10691" s="73" t="s">
        <v>17</v>
      </c>
    </row>
    <row r="10692" spans="1:6" ht="51" x14ac:dyDescent="0.25">
      <c r="A10692" s="73">
        <v>105574</v>
      </c>
      <c r="B10692" s="74" t="s">
        <v>9733</v>
      </c>
      <c r="C10692" s="73" t="s">
        <v>763</v>
      </c>
      <c r="D10692" s="75">
        <v>54.91</v>
      </c>
      <c r="E10692" s="75">
        <v>54.25</v>
      </c>
      <c r="F10692" s="73" t="s">
        <v>17</v>
      </c>
    </row>
    <row r="10693" spans="1:6" ht="51" x14ac:dyDescent="0.25">
      <c r="A10693" s="73">
        <v>105575</v>
      </c>
      <c r="B10693" s="74" t="s">
        <v>9734</v>
      </c>
      <c r="C10693" s="73" t="s">
        <v>763</v>
      </c>
      <c r="D10693" s="75">
        <v>49.37</v>
      </c>
      <c r="E10693" s="75">
        <v>48.94</v>
      </c>
      <c r="F10693" s="73" t="s">
        <v>17</v>
      </c>
    </row>
    <row r="10694" spans="1:6" ht="51" x14ac:dyDescent="0.25">
      <c r="A10694" s="73">
        <v>105576</v>
      </c>
      <c r="B10694" s="74" t="s">
        <v>9735</v>
      </c>
      <c r="C10694" s="73" t="s">
        <v>763</v>
      </c>
      <c r="D10694" s="75">
        <v>53.79</v>
      </c>
      <c r="E10694" s="75">
        <v>53.14</v>
      </c>
      <c r="F10694" s="73" t="s">
        <v>17</v>
      </c>
    </row>
    <row r="10695" spans="1:6" ht="51" x14ac:dyDescent="0.25">
      <c r="A10695" s="73">
        <v>105577</v>
      </c>
      <c r="B10695" s="74" t="s">
        <v>9736</v>
      </c>
      <c r="C10695" s="73" t="s">
        <v>763</v>
      </c>
      <c r="D10695" s="75">
        <v>148.66</v>
      </c>
      <c r="E10695" s="75">
        <v>146.91</v>
      </c>
      <c r="F10695" s="73" t="s">
        <v>17</v>
      </c>
    </row>
    <row r="10696" spans="1:6" ht="51" x14ac:dyDescent="0.25">
      <c r="A10696" s="73">
        <v>105578</v>
      </c>
      <c r="B10696" s="74" t="s">
        <v>9737</v>
      </c>
      <c r="C10696" s="73" t="s">
        <v>763</v>
      </c>
      <c r="D10696" s="75">
        <v>138.51</v>
      </c>
      <c r="E10696" s="75">
        <v>137.21</v>
      </c>
      <c r="F10696" s="73" t="s">
        <v>17</v>
      </c>
    </row>
    <row r="10697" spans="1:6" ht="51" x14ac:dyDescent="0.25">
      <c r="A10697" s="73">
        <v>105579</v>
      </c>
      <c r="B10697" s="74" t="s">
        <v>9738</v>
      </c>
      <c r="C10697" s="73" t="s">
        <v>763</v>
      </c>
      <c r="D10697" s="75">
        <v>131.19999999999999</v>
      </c>
      <c r="E10697" s="75">
        <v>129.44999999999999</v>
      </c>
      <c r="F10697" s="73" t="s">
        <v>17</v>
      </c>
    </row>
    <row r="10698" spans="1:6" ht="51" x14ac:dyDescent="0.25">
      <c r="A10698" s="73">
        <v>105580</v>
      </c>
      <c r="B10698" s="74" t="s">
        <v>9739</v>
      </c>
      <c r="C10698" s="73" t="s">
        <v>763</v>
      </c>
      <c r="D10698" s="75">
        <v>121.05</v>
      </c>
      <c r="E10698" s="75">
        <v>119.75</v>
      </c>
      <c r="F10698" s="73" t="s">
        <v>17</v>
      </c>
    </row>
    <row r="10699" spans="1:6" ht="51" x14ac:dyDescent="0.25">
      <c r="A10699" s="73">
        <v>105581</v>
      </c>
      <c r="B10699" s="74" t="s">
        <v>9740</v>
      </c>
      <c r="C10699" s="73" t="s">
        <v>763</v>
      </c>
      <c r="D10699" s="75">
        <v>108.19</v>
      </c>
      <c r="E10699" s="75">
        <v>107.42</v>
      </c>
      <c r="F10699" s="73" t="s">
        <v>17</v>
      </c>
    </row>
    <row r="10700" spans="1:6" ht="51" x14ac:dyDescent="0.25">
      <c r="A10700" s="73">
        <v>105582</v>
      </c>
      <c r="B10700" s="74" t="s">
        <v>9741</v>
      </c>
      <c r="C10700" s="73" t="s">
        <v>763</v>
      </c>
      <c r="D10700" s="75">
        <v>115.99</v>
      </c>
      <c r="E10700" s="75">
        <v>114.88</v>
      </c>
      <c r="F10700" s="73" t="s">
        <v>17</v>
      </c>
    </row>
    <row r="10701" spans="1:6" ht="38.25" x14ac:dyDescent="0.25">
      <c r="A10701" s="73">
        <v>105583</v>
      </c>
      <c r="B10701" s="74" t="s">
        <v>36944</v>
      </c>
      <c r="C10701" s="73" t="s">
        <v>763</v>
      </c>
      <c r="D10701" s="75">
        <v>192.21</v>
      </c>
      <c r="E10701" s="75">
        <v>191.15</v>
      </c>
      <c r="F10701" s="73" t="s">
        <v>17</v>
      </c>
    </row>
    <row r="10702" spans="1:6" ht="38.25" x14ac:dyDescent="0.25">
      <c r="A10702" s="73">
        <v>105584</v>
      </c>
      <c r="B10702" s="74" t="s">
        <v>36945</v>
      </c>
      <c r="C10702" s="73" t="s">
        <v>763</v>
      </c>
      <c r="D10702" s="75">
        <v>201.2</v>
      </c>
      <c r="E10702" s="75">
        <v>199.81</v>
      </c>
      <c r="F10702" s="73" t="s">
        <v>17</v>
      </c>
    </row>
    <row r="10703" spans="1:6" ht="51" x14ac:dyDescent="0.25">
      <c r="A10703" s="73">
        <v>105585</v>
      </c>
      <c r="B10703" s="74" t="s">
        <v>9742</v>
      </c>
      <c r="C10703" s="73" t="s">
        <v>763</v>
      </c>
      <c r="D10703" s="75">
        <v>144.6</v>
      </c>
      <c r="E10703" s="75">
        <v>143.06</v>
      </c>
      <c r="F10703" s="73" t="s">
        <v>17</v>
      </c>
    </row>
    <row r="10704" spans="1:6" ht="51" x14ac:dyDescent="0.25">
      <c r="A10704" s="73">
        <v>105586</v>
      </c>
      <c r="B10704" s="74" t="s">
        <v>9743</v>
      </c>
      <c r="C10704" s="73" t="s">
        <v>763</v>
      </c>
      <c r="D10704" s="75">
        <v>160.26</v>
      </c>
      <c r="E10704" s="75">
        <v>158.03</v>
      </c>
      <c r="F10704" s="73" t="s">
        <v>17</v>
      </c>
    </row>
    <row r="10705" spans="1:6" ht="51" x14ac:dyDescent="0.25">
      <c r="A10705" s="73">
        <v>105587</v>
      </c>
      <c r="B10705" s="74" t="s">
        <v>9744</v>
      </c>
      <c r="C10705" s="73" t="s">
        <v>763</v>
      </c>
      <c r="D10705" s="75">
        <v>146.29</v>
      </c>
      <c r="E10705" s="75">
        <v>144.63</v>
      </c>
      <c r="F10705" s="73" t="s">
        <v>17</v>
      </c>
    </row>
    <row r="10706" spans="1:6" ht="51" x14ac:dyDescent="0.25">
      <c r="A10706" s="73">
        <v>105588</v>
      </c>
      <c r="B10706" s="74" t="s">
        <v>9745</v>
      </c>
      <c r="C10706" s="73" t="s">
        <v>763</v>
      </c>
      <c r="D10706" s="75">
        <v>133.69999999999999</v>
      </c>
      <c r="E10706" s="75">
        <v>132.6</v>
      </c>
      <c r="F10706" s="73" t="s">
        <v>17</v>
      </c>
    </row>
    <row r="10707" spans="1:6" ht="51" x14ac:dyDescent="0.25">
      <c r="A10707" s="73">
        <v>105589</v>
      </c>
      <c r="B10707" s="74" t="s">
        <v>9746</v>
      </c>
      <c r="C10707" s="73" t="s">
        <v>763</v>
      </c>
      <c r="D10707" s="75">
        <v>145</v>
      </c>
      <c r="E10707" s="75">
        <v>143.4</v>
      </c>
      <c r="F10707" s="73" t="s">
        <v>17</v>
      </c>
    </row>
    <row r="10708" spans="1:6" ht="38.25" x14ac:dyDescent="0.25">
      <c r="A10708" s="73">
        <v>105590</v>
      </c>
      <c r="B10708" s="74" t="s">
        <v>36946</v>
      </c>
      <c r="C10708" s="73" t="s">
        <v>763</v>
      </c>
      <c r="D10708" s="75">
        <v>165.67</v>
      </c>
      <c r="E10708" s="75">
        <v>164.61</v>
      </c>
      <c r="F10708" s="73" t="s">
        <v>17</v>
      </c>
    </row>
    <row r="10709" spans="1:6" ht="38.25" x14ac:dyDescent="0.25">
      <c r="A10709" s="73">
        <v>105591</v>
      </c>
      <c r="B10709" s="74" t="s">
        <v>36947</v>
      </c>
      <c r="C10709" s="73" t="s">
        <v>763</v>
      </c>
      <c r="D10709" s="75">
        <v>174.66</v>
      </c>
      <c r="E10709" s="75">
        <v>173.27</v>
      </c>
      <c r="F10709" s="73" t="s">
        <v>17</v>
      </c>
    </row>
    <row r="10710" spans="1:6" ht="51" x14ac:dyDescent="0.25">
      <c r="A10710" s="73">
        <v>105592</v>
      </c>
      <c r="B10710" s="74" t="s">
        <v>9747</v>
      </c>
      <c r="C10710" s="73" t="s">
        <v>763</v>
      </c>
      <c r="D10710" s="75">
        <v>127.14</v>
      </c>
      <c r="E10710" s="75">
        <v>125.6</v>
      </c>
      <c r="F10710" s="73" t="s">
        <v>17</v>
      </c>
    </row>
    <row r="10711" spans="1:6" ht="51" x14ac:dyDescent="0.25">
      <c r="A10711" s="73">
        <v>105593</v>
      </c>
      <c r="B10711" s="74" t="s">
        <v>9748</v>
      </c>
      <c r="C10711" s="73" t="s">
        <v>763</v>
      </c>
      <c r="D10711" s="75">
        <v>142.80000000000001</v>
      </c>
      <c r="E10711" s="75">
        <v>140.57</v>
      </c>
      <c r="F10711" s="73" t="s">
        <v>17</v>
      </c>
    </row>
    <row r="10712" spans="1:6" ht="51" x14ac:dyDescent="0.25">
      <c r="A10712" s="73">
        <v>105594</v>
      </c>
      <c r="B10712" s="74" t="s">
        <v>9749</v>
      </c>
      <c r="C10712" s="73" t="s">
        <v>763</v>
      </c>
      <c r="D10712" s="75">
        <v>128.83000000000001</v>
      </c>
      <c r="E10712" s="75">
        <v>127.17</v>
      </c>
      <c r="F10712" s="73" t="s">
        <v>17</v>
      </c>
    </row>
    <row r="10713" spans="1:6" ht="51" x14ac:dyDescent="0.25">
      <c r="A10713" s="73">
        <v>105595</v>
      </c>
      <c r="B10713" s="74" t="s">
        <v>9750</v>
      </c>
      <c r="C10713" s="73" t="s">
        <v>763</v>
      </c>
      <c r="D10713" s="75">
        <v>116.24</v>
      </c>
      <c r="E10713" s="75">
        <v>115.14</v>
      </c>
      <c r="F10713" s="73" t="s">
        <v>17</v>
      </c>
    </row>
    <row r="10714" spans="1:6" ht="51" x14ac:dyDescent="0.25">
      <c r="A10714" s="73">
        <v>105596</v>
      </c>
      <c r="B10714" s="74" t="s">
        <v>9751</v>
      </c>
      <c r="C10714" s="73" t="s">
        <v>763</v>
      </c>
      <c r="D10714" s="75">
        <v>127.54</v>
      </c>
      <c r="E10714" s="75">
        <v>125.94</v>
      </c>
      <c r="F10714" s="73" t="s">
        <v>17</v>
      </c>
    </row>
    <row r="10715" spans="1:6" ht="51" x14ac:dyDescent="0.25">
      <c r="A10715" s="73">
        <v>105599</v>
      </c>
      <c r="B10715" s="74" t="s">
        <v>36948</v>
      </c>
      <c r="C10715" s="73" t="s">
        <v>763</v>
      </c>
      <c r="D10715" s="75">
        <v>52.19</v>
      </c>
      <c r="E10715" s="75">
        <v>51.53</v>
      </c>
      <c r="F10715" s="73" t="s">
        <v>17</v>
      </c>
    </row>
    <row r="10716" spans="1:6" ht="51" x14ac:dyDescent="0.25">
      <c r="A10716" s="73">
        <v>105600</v>
      </c>
      <c r="B10716" s="74" t="s">
        <v>36949</v>
      </c>
      <c r="C10716" s="73" t="s">
        <v>763</v>
      </c>
      <c r="D10716" s="75">
        <v>84.09</v>
      </c>
      <c r="E10716" s="75">
        <v>83.42</v>
      </c>
      <c r="F10716" s="73" t="s">
        <v>17</v>
      </c>
    </row>
    <row r="10717" spans="1:6" ht="38.25" x14ac:dyDescent="0.25">
      <c r="A10717" s="73">
        <v>105601</v>
      </c>
      <c r="B10717" s="74" t="s">
        <v>36950</v>
      </c>
      <c r="C10717" s="73" t="s">
        <v>763</v>
      </c>
      <c r="D10717" s="75">
        <v>115.99</v>
      </c>
      <c r="E10717" s="75">
        <v>115.32</v>
      </c>
      <c r="F10717" s="73" t="s">
        <v>17</v>
      </c>
    </row>
    <row r="10718" spans="1:6" ht="38.25" x14ac:dyDescent="0.25">
      <c r="A10718" s="73">
        <v>105602</v>
      </c>
      <c r="B10718" s="74" t="s">
        <v>36951</v>
      </c>
      <c r="C10718" s="73" t="s">
        <v>763</v>
      </c>
      <c r="D10718" s="75">
        <v>147.88999999999999</v>
      </c>
      <c r="E10718" s="75">
        <v>147.22</v>
      </c>
      <c r="F10718" s="73" t="s">
        <v>17</v>
      </c>
    </row>
    <row r="10719" spans="1:6" ht="51" x14ac:dyDescent="0.25">
      <c r="A10719" s="73">
        <v>105603</v>
      </c>
      <c r="B10719" s="74" t="s">
        <v>36952</v>
      </c>
      <c r="C10719" s="73" t="s">
        <v>763</v>
      </c>
      <c r="D10719" s="75">
        <v>55.87</v>
      </c>
      <c r="E10719" s="75">
        <v>55.08</v>
      </c>
      <c r="F10719" s="73" t="s">
        <v>17</v>
      </c>
    </row>
    <row r="10720" spans="1:6" ht="51" x14ac:dyDescent="0.25">
      <c r="A10720" s="73">
        <v>105604</v>
      </c>
      <c r="B10720" s="74" t="s">
        <v>36953</v>
      </c>
      <c r="C10720" s="73" t="s">
        <v>763</v>
      </c>
      <c r="D10720" s="75">
        <v>87.77</v>
      </c>
      <c r="E10720" s="75">
        <v>86.97</v>
      </c>
      <c r="F10720" s="73" t="s">
        <v>17</v>
      </c>
    </row>
    <row r="10721" spans="1:6" ht="38.25" x14ac:dyDescent="0.25">
      <c r="A10721" s="73">
        <v>105605</v>
      </c>
      <c r="B10721" s="74" t="s">
        <v>36954</v>
      </c>
      <c r="C10721" s="73" t="s">
        <v>763</v>
      </c>
      <c r="D10721" s="75">
        <v>119.67</v>
      </c>
      <c r="E10721" s="75">
        <v>118.87</v>
      </c>
      <c r="F10721" s="73" t="s">
        <v>17</v>
      </c>
    </row>
    <row r="10722" spans="1:6" ht="38.25" x14ac:dyDescent="0.25">
      <c r="A10722" s="73">
        <v>105606</v>
      </c>
      <c r="B10722" s="74" t="s">
        <v>36955</v>
      </c>
      <c r="C10722" s="73" t="s">
        <v>763</v>
      </c>
      <c r="D10722" s="75">
        <v>151.57</v>
      </c>
      <c r="E10722" s="75">
        <v>150.77000000000001</v>
      </c>
      <c r="F10722" s="73" t="s">
        <v>17</v>
      </c>
    </row>
    <row r="10723" spans="1:6" ht="51" x14ac:dyDescent="0.25">
      <c r="A10723" s="73">
        <v>105607</v>
      </c>
      <c r="B10723" s="74" t="s">
        <v>36956</v>
      </c>
      <c r="C10723" s="73" t="s">
        <v>763</v>
      </c>
      <c r="D10723" s="75">
        <v>49.94</v>
      </c>
      <c r="E10723" s="75">
        <v>49.35</v>
      </c>
      <c r="F10723" s="73" t="s">
        <v>17</v>
      </c>
    </row>
    <row r="10724" spans="1:6" ht="51" x14ac:dyDescent="0.25">
      <c r="A10724" s="73">
        <v>105608</v>
      </c>
      <c r="B10724" s="74" t="s">
        <v>36957</v>
      </c>
      <c r="C10724" s="73" t="s">
        <v>763</v>
      </c>
      <c r="D10724" s="75">
        <v>81.84</v>
      </c>
      <c r="E10724" s="75">
        <v>81.239999999999995</v>
      </c>
      <c r="F10724" s="73" t="s">
        <v>17</v>
      </c>
    </row>
    <row r="10725" spans="1:6" ht="38.25" x14ac:dyDescent="0.25">
      <c r="A10725" s="73">
        <v>105609</v>
      </c>
      <c r="B10725" s="74" t="s">
        <v>36958</v>
      </c>
      <c r="C10725" s="73" t="s">
        <v>763</v>
      </c>
      <c r="D10725" s="75">
        <v>113.74</v>
      </c>
      <c r="E10725" s="75">
        <v>113.14</v>
      </c>
      <c r="F10725" s="73" t="s">
        <v>17</v>
      </c>
    </row>
    <row r="10726" spans="1:6" ht="38.25" x14ac:dyDescent="0.25">
      <c r="A10726" s="73">
        <v>105610</v>
      </c>
      <c r="B10726" s="74" t="s">
        <v>36959</v>
      </c>
      <c r="C10726" s="73" t="s">
        <v>763</v>
      </c>
      <c r="D10726" s="75">
        <v>145.63999999999999</v>
      </c>
      <c r="E10726" s="75">
        <v>145.04</v>
      </c>
      <c r="F10726" s="73" t="s">
        <v>17</v>
      </c>
    </row>
    <row r="10727" spans="1:6" ht="51" x14ac:dyDescent="0.25">
      <c r="A10727" s="73">
        <v>105611</v>
      </c>
      <c r="B10727" s="74" t="s">
        <v>36960</v>
      </c>
      <c r="C10727" s="73" t="s">
        <v>763</v>
      </c>
      <c r="D10727" s="75">
        <v>52.81</v>
      </c>
      <c r="E10727" s="75">
        <v>52.13</v>
      </c>
      <c r="F10727" s="73" t="s">
        <v>17</v>
      </c>
    </row>
    <row r="10728" spans="1:6" ht="51" x14ac:dyDescent="0.25">
      <c r="A10728" s="73">
        <v>105612</v>
      </c>
      <c r="B10728" s="74" t="s">
        <v>36961</v>
      </c>
      <c r="C10728" s="73" t="s">
        <v>763</v>
      </c>
      <c r="D10728" s="75">
        <v>84.71</v>
      </c>
      <c r="E10728" s="75">
        <v>84.02</v>
      </c>
      <c r="F10728" s="73" t="s">
        <v>17</v>
      </c>
    </row>
    <row r="10729" spans="1:6" ht="38.25" x14ac:dyDescent="0.25">
      <c r="A10729" s="73">
        <v>105613</v>
      </c>
      <c r="B10729" s="74" t="s">
        <v>36962</v>
      </c>
      <c r="C10729" s="73" t="s">
        <v>763</v>
      </c>
      <c r="D10729" s="75">
        <v>116.61</v>
      </c>
      <c r="E10729" s="75">
        <v>115.92</v>
      </c>
      <c r="F10729" s="73" t="s">
        <v>17</v>
      </c>
    </row>
    <row r="10730" spans="1:6" ht="38.25" x14ac:dyDescent="0.25">
      <c r="A10730" s="73">
        <v>105614</v>
      </c>
      <c r="B10730" s="74" t="s">
        <v>36963</v>
      </c>
      <c r="C10730" s="73" t="s">
        <v>763</v>
      </c>
      <c r="D10730" s="75">
        <v>148.51</v>
      </c>
      <c r="E10730" s="75">
        <v>147.82</v>
      </c>
      <c r="F10730" s="73" t="s">
        <v>17</v>
      </c>
    </row>
    <row r="10731" spans="1:6" ht="51" x14ac:dyDescent="0.25">
      <c r="A10731" s="73">
        <v>105615</v>
      </c>
      <c r="B10731" s="74" t="s">
        <v>36964</v>
      </c>
      <c r="C10731" s="73" t="s">
        <v>763</v>
      </c>
      <c r="D10731" s="75">
        <v>48.32</v>
      </c>
      <c r="E10731" s="75">
        <v>47.8</v>
      </c>
      <c r="F10731" s="73" t="s">
        <v>17</v>
      </c>
    </row>
    <row r="10732" spans="1:6" ht="51" x14ac:dyDescent="0.25">
      <c r="A10732" s="73">
        <v>105616</v>
      </c>
      <c r="B10732" s="74" t="s">
        <v>36965</v>
      </c>
      <c r="C10732" s="73" t="s">
        <v>763</v>
      </c>
      <c r="D10732" s="75">
        <v>80.22</v>
      </c>
      <c r="E10732" s="75">
        <v>79.69</v>
      </c>
      <c r="F10732" s="73" t="s">
        <v>17</v>
      </c>
    </row>
    <row r="10733" spans="1:6" ht="38.25" x14ac:dyDescent="0.25">
      <c r="A10733" s="73">
        <v>105617</v>
      </c>
      <c r="B10733" s="74" t="s">
        <v>36966</v>
      </c>
      <c r="C10733" s="73" t="s">
        <v>763</v>
      </c>
      <c r="D10733" s="75">
        <v>112.12</v>
      </c>
      <c r="E10733" s="75">
        <v>111.59</v>
      </c>
      <c r="F10733" s="73" t="s">
        <v>17</v>
      </c>
    </row>
    <row r="10734" spans="1:6" ht="38.25" x14ac:dyDescent="0.25">
      <c r="A10734" s="73">
        <v>105618</v>
      </c>
      <c r="B10734" s="74" t="s">
        <v>36967</v>
      </c>
      <c r="C10734" s="73" t="s">
        <v>763</v>
      </c>
      <c r="D10734" s="75">
        <v>144.02000000000001</v>
      </c>
      <c r="E10734" s="75">
        <v>143.49</v>
      </c>
      <c r="F10734" s="73" t="s">
        <v>17</v>
      </c>
    </row>
    <row r="10735" spans="1:6" ht="51" x14ac:dyDescent="0.25">
      <c r="A10735" s="73">
        <v>105619</v>
      </c>
      <c r="B10735" s="74" t="s">
        <v>36968</v>
      </c>
      <c r="C10735" s="73" t="s">
        <v>763</v>
      </c>
      <c r="D10735" s="75">
        <v>50.62</v>
      </c>
      <c r="E10735" s="75">
        <v>50.01</v>
      </c>
      <c r="F10735" s="73" t="s">
        <v>17</v>
      </c>
    </row>
    <row r="10736" spans="1:6" ht="51" x14ac:dyDescent="0.25">
      <c r="A10736" s="73">
        <v>105620</v>
      </c>
      <c r="B10736" s="74" t="s">
        <v>36969</v>
      </c>
      <c r="C10736" s="73" t="s">
        <v>763</v>
      </c>
      <c r="D10736" s="75">
        <v>82.52</v>
      </c>
      <c r="E10736" s="75">
        <v>81.900000000000006</v>
      </c>
      <c r="F10736" s="73" t="s">
        <v>17</v>
      </c>
    </row>
    <row r="10737" spans="1:6" ht="38.25" x14ac:dyDescent="0.25">
      <c r="A10737" s="73">
        <v>105621</v>
      </c>
      <c r="B10737" s="74" t="s">
        <v>36970</v>
      </c>
      <c r="C10737" s="73" t="s">
        <v>763</v>
      </c>
      <c r="D10737" s="75">
        <v>114.42</v>
      </c>
      <c r="E10737" s="75">
        <v>113.8</v>
      </c>
      <c r="F10737" s="73" t="s">
        <v>17</v>
      </c>
    </row>
    <row r="10738" spans="1:6" ht="38.25" x14ac:dyDescent="0.25">
      <c r="A10738" s="73">
        <v>105622</v>
      </c>
      <c r="B10738" s="74" t="s">
        <v>36971</v>
      </c>
      <c r="C10738" s="73" t="s">
        <v>763</v>
      </c>
      <c r="D10738" s="75">
        <v>146.32</v>
      </c>
      <c r="E10738" s="75">
        <v>145.69999999999999</v>
      </c>
      <c r="F10738" s="73" t="s">
        <v>17</v>
      </c>
    </row>
    <row r="10739" spans="1:6" ht="51" x14ac:dyDescent="0.25">
      <c r="A10739" s="73">
        <v>105623</v>
      </c>
      <c r="B10739" s="74" t="s">
        <v>9752</v>
      </c>
      <c r="C10739" s="73" t="s">
        <v>763</v>
      </c>
      <c r="D10739" s="75">
        <v>90.18</v>
      </c>
      <c r="E10739" s="75">
        <v>89.5</v>
      </c>
      <c r="F10739" s="73" t="s">
        <v>17</v>
      </c>
    </row>
    <row r="10740" spans="1:6" ht="51" x14ac:dyDescent="0.25">
      <c r="A10740" s="73">
        <v>105624</v>
      </c>
      <c r="B10740" s="74" t="s">
        <v>9753</v>
      </c>
      <c r="C10740" s="73" t="s">
        <v>763</v>
      </c>
      <c r="D10740" s="75">
        <v>123.35</v>
      </c>
      <c r="E10740" s="75">
        <v>122.67</v>
      </c>
      <c r="F10740" s="73" t="s">
        <v>17</v>
      </c>
    </row>
    <row r="10741" spans="1:6" ht="51" x14ac:dyDescent="0.25">
      <c r="A10741" s="73">
        <v>105625</v>
      </c>
      <c r="B10741" s="74" t="s">
        <v>9754</v>
      </c>
      <c r="C10741" s="73" t="s">
        <v>763</v>
      </c>
      <c r="D10741" s="75">
        <v>156.08000000000001</v>
      </c>
      <c r="E10741" s="75">
        <v>155.4</v>
      </c>
      <c r="F10741" s="73" t="s">
        <v>17</v>
      </c>
    </row>
    <row r="10742" spans="1:6" ht="51" x14ac:dyDescent="0.25">
      <c r="A10742" s="73">
        <v>105626</v>
      </c>
      <c r="B10742" s="74" t="s">
        <v>9755</v>
      </c>
      <c r="C10742" s="73" t="s">
        <v>763</v>
      </c>
      <c r="D10742" s="75">
        <v>130.28</v>
      </c>
      <c r="E10742" s="75">
        <v>129.30000000000001</v>
      </c>
      <c r="F10742" s="73" t="s">
        <v>17</v>
      </c>
    </row>
    <row r="10743" spans="1:6" ht="51" x14ac:dyDescent="0.25">
      <c r="A10743" s="73">
        <v>105627</v>
      </c>
      <c r="B10743" s="74" t="s">
        <v>9756</v>
      </c>
      <c r="C10743" s="73" t="s">
        <v>763</v>
      </c>
      <c r="D10743" s="75">
        <v>163.01</v>
      </c>
      <c r="E10743" s="75">
        <v>162.03</v>
      </c>
      <c r="F10743" s="73" t="s">
        <v>17</v>
      </c>
    </row>
    <row r="10744" spans="1:6" ht="51" x14ac:dyDescent="0.25">
      <c r="A10744" s="73">
        <v>105628</v>
      </c>
      <c r="B10744" s="74" t="s">
        <v>9757</v>
      </c>
      <c r="C10744" s="73" t="s">
        <v>763</v>
      </c>
      <c r="D10744" s="75">
        <v>88.99</v>
      </c>
      <c r="E10744" s="75">
        <v>88.33</v>
      </c>
      <c r="F10744" s="73" t="s">
        <v>17</v>
      </c>
    </row>
    <row r="10745" spans="1:6" ht="51" x14ac:dyDescent="0.25">
      <c r="A10745" s="73">
        <v>105629</v>
      </c>
      <c r="B10745" s="74" t="s">
        <v>9758</v>
      </c>
      <c r="C10745" s="73" t="s">
        <v>763</v>
      </c>
      <c r="D10745" s="75">
        <v>122.16</v>
      </c>
      <c r="E10745" s="75">
        <v>121.5</v>
      </c>
      <c r="F10745" s="73" t="s">
        <v>17</v>
      </c>
    </row>
    <row r="10746" spans="1:6" ht="51" x14ac:dyDescent="0.25">
      <c r="A10746" s="73">
        <v>105630</v>
      </c>
      <c r="B10746" s="74" t="s">
        <v>9759</v>
      </c>
      <c r="C10746" s="73" t="s">
        <v>763</v>
      </c>
      <c r="D10746" s="75">
        <v>154.88999999999999</v>
      </c>
      <c r="E10746" s="75">
        <v>154.22999999999999</v>
      </c>
      <c r="F10746" s="73" t="s">
        <v>17</v>
      </c>
    </row>
    <row r="10747" spans="1:6" ht="51" x14ac:dyDescent="0.25">
      <c r="A10747" s="73">
        <v>105631</v>
      </c>
      <c r="B10747" s="74" t="s">
        <v>9760</v>
      </c>
      <c r="C10747" s="73" t="s">
        <v>763</v>
      </c>
      <c r="D10747" s="75">
        <v>83.45</v>
      </c>
      <c r="E10747" s="75">
        <v>83.02</v>
      </c>
      <c r="F10747" s="73" t="s">
        <v>17</v>
      </c>
    </row>
    <row r="10748" spans="1:6" ht="51" x14ac:dyDescent="0.25">
      <c r="A10748" s="73">
        <v>105632</v>
      </c>
      <c r="B10748" s="74" t="s">
        <v>9761</v>
      </c>
      <c r="C10748" s="73" t="s">
        <v>763</v>
      </c>
      <c r="D10748" s="75">
        <v>116.62</v>
      </c>
      <c r="E10748" s="75">
        <v>116.19</v>
      </c>
      <c r="F10748" s="73" t="s">
        <v>17</v>
      </c>
    </row>
    <row r="10749" spans="1:6" ht="51" x14ac:dyDescent="0.25">
      <c r="A10749" s="73">
        <v>105633</v>
      </c>
      <c r="B10749" s="74" t="s">
        <v>9762</v>
      </c>
      <c r="C10749" s="73" t="s">
        <v>763</v>
      </c>
      <c r="D10749" s="75">
        <v>149.35</v>
      </c>
      <c r="E10749" s="75">
        <v>148.91999999999999</v>
      </c>
      <c r="F10749" s="73" t="s">
        <v>17</v>
      </c>
    </row>
    <row r="10750" spans="1:6" ht="51" x14ac:dyDescent="0.25">
      <c r="A10750" s="73">
        <v>105634</v>
      </c>
      <c r="B10750" s="74" t="s">
        <v>9763</v>
      </c>
      <c r="C10750" s="73" t="s">
        <v>763</v>
      </c>
      <c r="D10750" s="75">
        <v>87.87</v>
      </c>
      <c r="E10750" s="75">
        <v>87.22</v>
      </c>
      <c r="F10750" s="73" t="s">
        <v>17</v>
      </c>
    </row>
    <row r="10751" spans="1:6" ht="51" x14ac:dyDescent="0.25">
      <c r="A10751" s="73">
        <v>105635</v>
      </c>
      <c r="B10751" s="74" t="s">
        <v>9764</v>
      </c>
      <c r="C10751" s="73" t="s">
        <v>763</v>
      </c>
      <c r="D10751" s="75">
        <v>121.04</v>
      </c>
      <c r="E10751" s="75">
        <v>120.39</v>
      </c>
      <c r="F10751" s="73" t="s">
        <v>17</v>
      </c>
    </row>
    <row r="10752" spans="1:6" ht="51" x14ac:dyDescent="0.25">
      <c r="A10752" s="73">
        <v>105636</v>
      </c>
      <c r="B10752" s="74" t="s">
        <v>9765</v>
      </c>
      <c r="C10752" s="73" t="s">
        <v>763</v>
      </c>
      <c r="D10752" s="75">
        <v>153.77000000000001</v>
      </c>
      <c r="E10752" s="75">
        <v>153.12</v>
      </c>
      <c r="F10752" s="73" t="s">
        <v>17</v>
      </c>
    </row>
    <row r="10753" spans="1:6" ht="38.25" x14ac:dyDescent="0.25">
      <c r="A10753" s="73">
        <v>105637</v>
      </c>
      <c r="B10753" s="74" t="s">
        <v>36972</v>
      </c>
      <c r="C10753" s="73" t="s">
        <v>763</v>
      </c>
      <c r="D10753" s="75">
        <v>192.59</v>
      </c>
      <c r="E10753" s="75">
        <v>191.48</v>
      </c>
      <c r="F10753" s="73" t="s">
        <v>17</v>
      </c>
    </row>
    <row r="10754" spans="1:6" ht="38.25" x14ac:dyDescent="0.25">
      <c r="A10754" s="73">
        <v>105638</v>
      </c>
      <c r="B10754" s="74" t="s">
        <v>36973</v>
      </c>
      <c r="C10754" s="73" t="s">
        <v>763</v>
      </c>
      <c r="D10754" s="75">
        <v>166.05</v>
      </c>
      <c r="E10754" s="75">
        <v>164.94</v>
      </c>
      <c r="F10754" s="73" t="s">
        <v>17</v>
      </c>
    </row>
    <row r="10755" spans="1:6" ht="51" x14ac:dyDescent="0.25">
      <c r="A10755" s="73">
        <v>105639</v>
      </c>
      <c r="B10755" s="74" t="s">
        <v>36974</v>
      </c>
      <c r="C10755" s="73" t="s">
        <v>763</v>
      </c>
      <c r="D10755" s="75">
        <v>243.64</v>
      </c>
      <c r="E10755" s="75">
        <v>242.78</v>
      </c>
      <c r="F10755" s="73" t="s">
        <v>17</v>
      </c>
    </row>
    <row r="10756" spans="1:6" ht="51" x14ac:dyDescent="0.25">
      <c r="A10756" s="73">
        <v>105640</v>
      </c>
      <c r="B10756" s="74" t="s">
        <v>36975</v>
      </c>
      <c r="C10756" s="73" t="s">
        <v>763</v>
      </c>
      <c r="D10756" s="75">
        <v>272.33999999999997</v>
      </c>
      <c r="E10756" s="75">
        <v>271.48</v>
      </c>
      <c r="F10756" s="73" t="s">
        <v>17</v>
      </c>
    </row>
    <row r="10757" spans="1:6" ht="51" x14ac:dyDescent="0.25">
      <c r="A10757" s="73">
        <v>105641</v>
      </c>
      <c r="B10757" s="74" t="s">
        <v>36976</v>
      </c>
      <c r="C10757" s="73" t="s">
        <v>763</v>
      </c>
      <c r="D10757" s="75">
        <v>301.06</v>
      </c>
      <c r="E10757" s="75">
        <v>300.2</v>
      </c>
      <c r="F10757" s="73" t="s">
        <v>17</v>
      </c>
    </row>
    <row r="10758" spans="1:6" ht="51" x14ac:dyDescent="0.25">
      <c r="A10758" s="73">
        <v>105642</v>
      </c>
      <c r="B10758" s="74" t="s">
        <v>36977</v>
      </c>
      <c r="C10758" s="73" t="s">
        <v>763</v>
      </c>
      <c r="D10758" s="75">
        <v>250.04</v>
      </c>
      <c r="E10758" s="75">
        <v>248.92</v>
      </c>
      <c r="F10758" s="73" t="s">
        <v>17</v>
      </c>
    </row>
    <row r="10759" spans="1:6" ht="51" x14ac:dyDescent="0.25">
      <c r="A10759" s="73">
        <v>105643</v>
      </c>
      <c r="B10759" s="74" t="s">
        <v>36978</v>
      </c>
      <c r="C10759" s="73" t="s">
        <v>763</v>
      </c>
      <c r="D10759" s="75">
        <v>278.74</v>
      </c>
      <c r="E10759" s="75">
        <v>277.62</v>
      </c>
      <c r="F10759" s="73" t="s">
        <v>17</v>
      </c>
    </row>
    <row r="10760" spans="1:6" ht="51" x14ac:dyDescent="0.25">
      <c r="A10760" s="73">
        <v>105644</v>
      </c>
      <c r="B10760" s="74" t="s">
        <v>36979</v>
      </c>
      <c r="C10760" s="73" t="s">
        <v>763</v>
      </c>
      <c r="D10760" s="75">
        <v>307.45999999999998</v>
      </c>
      <c r="E10760" s="75">
        <v>306.33999999999997</v>
      </c>
      <c r="F10760" s="73" t="s">
        <v>17</v>
      </c>
    </row>
    <row r="10761" spans="1:6" ht="51" x14ac:dyDescent="0.25">
      <c r="A10761" s="73">
        <v>105645</v>
      </c>
      <c r="B10761" s="74" t="s">
        <v>36980</v>
      </c>
      <c r="C10761" s="73" t="s">
        <v>763</v>
      </c>
      <c r="D10761" s="75">
        <v>240.21</v>
      </c>
      <c r="E10761" s="75">
        <v>239.45</v>
      </c>
      <c r="F10761" s="73" t="s">
        <v>17</v>
      </c>
    </row>
    <row r="10762" spans="1:6" ht="51" x14ac:dyDescent="0.25">
      <c r="A10762" s="73">
        <v>105646</v>
      </c>
      <c r="B10762" s="74" t="s">
        <v>36981</v>
      </c>
      <c r="C10762" s="73" t="s">
        <v>763</v>
      </c>
      <c r="D10762" s="75">
        <v>268.91000000000003</v>
      </c>
      <c r="E10762" s="75">
        <v>268.14999999999998</v>
      </c>
      <c r="F10762" s="73" t="s">
        <v>17</v>
      </c>
    </row>
    <row r="10763" spans="1:6" ht="51" x14ac:dyDescent="0.25">
      <c r="A10763" s="73">
        <v>105647</v>
      </c>
      <c r="B10763" s="74" t="s">
        <v>36982</v>
      </c>
      <c r="C10763" s="73" t="s">
        <v>763</v>
      </c>
      <c r="D10763" s="75">
        <v>297.63</v>
      </c>
      <c r="E10763" s="75">
        <v>296.87</v>
      </c>
      <c r="F10763" s="73" t="s">
        <v>17</v>
      </c>
    </row>
    <row r="10764" spans="1:6" ht="51" x14ac:dyDescent="0.25">
      <c r="A10764" s="73">
        <v>105648</v>
      </c>
      <c r="B10764" s="74" t="s">
        <v>36983</v>
      </c>
      <c r="C10764" s="73" t="s">
        <v>763</v>
      </c>
      <c r="D10764" s="75">
        <v>245.32</v>
      </c>
      <c r="E10764" s="75">
        <v>244.37</v>
      </c>
      <c r="F10764" s="73" t="s">
        <v>17</v>
      </c>
    </row>
    <row r="10765" spans="1:6" ht="51" x14ac:dyDescent="0.25">
      <c r="A10765" s="73">
        <v>105649</v>
      </c>
      <c r="B10765" s="74" t="s">
        <v>36984</v>
      </c>
      <c r="C10765" s="73" t="s">
        <v>763</v>
      </c>
      <c r="D10765" s="75">
        <v>274.02</v>
      </c>
      <c r="E10765" s="75">
        <v>273.07</v>
      </c>
      <c r="F10765" s="73" t="s">
        <v>17</v>
      </c>
    </row>
    <row r="10766" spans="1:6" ht="51" x14ac:dyDescent="0.25">
      <c r="A10766" s="73">
        <v>105650</v>
      </c>
      <c r="B10766" s="74" t="s">
        <v>36985</v>
      </c>
      <c r="C10766" s="73" t="s">
        <v>763</v>
      </c>
      <c r="D10766" s="75">
        <v>302.74</v>
      </c>
      <c r="E10766" s="75">
        <v>301.79000000000002</v>
      </c>
      <c r="F10766" s="73" t="s">
        <v>17</v>
      </c>
    </row>
    <row r="10767" spans="1:6" ht="51" x14ac:dyDescent="0.25">
      <c r="A10767" s="73">
        <v>105651</v>
      </c>
      <c r="B10767" s="74" t="s">
        <v>36986</v>
      </c>
      <c r="C10767" s="73" t="s">
        <v>763</v>
      </c>
      <c r="D10767" s="75">
        <v>238.48</v>
      </c>
      <c r="E10767" s="75">
        <v>237.75</v>
      </c>
      <c r="F10767" s="73" t="s">
        <v>17</v>
      </c>
    </row>
    <row r="10768" spans="1:6" ht="51" x14ac:dyDescent="0.25">
      <c r="A10768" s="73">
        <v>105652</v>
      </c>
      <c r="B10768" s="74" t="s">
        <v>36987</v>
      </c>
      <c r="C10768" s="73" t="s">
        <v>763</v>
      </c>
      <c r="D10768" s="75">
        <v>267.18</v>
      </c>
      <c r="E10768" s="75">
        <v>266.45</v>
      </c>
      <c r="F10768" s="73" t="s">
        <v>17</v>
      </c>
    </row>
    <row r="10769" spans="1:6" ht="51" x14ac:dyDescent="0.25">
      <c r="A10769" s="73">
        <v>105653</v>
      </c>
      <c r="B10769" s="74" t="s">
        <v>36988</v>
      </c>
      <c r="C10769" s="73" t="s">
        <v>763</v>
      </c>
      <c r="D10769" s="75">
        <v>295.89999999999998</v>
      </c>
      <c r="E10769" s="75">
        <v>295.17</v>
      </c>
      <c r="F10769" s="73" t="s">
        <v>17</v>
      </c>
    </row>
    <row r="10770" spans="1:6" ht="51" x14ac:dyDescent="0.25">
      <c r="A10770" s="73">
        <v>105654</v>
      </c>
      <c r="B10770" s="74" t="s">
        <v>36989</v>
      </c>
      <c r="C10770" s="73" t="s">
        <v>763</v>
      </c>
      <c r="D10770" s="75">
        <v>242.95</v>
      </c>
      <c r="E10770" s="75">
        <v>242.07</v>
      </c>
      <c r="F10770" s="73" t="s">
        <v>17</v>
      </c>
    </row>
    <row r="10771" spans="1:6" ht="51" x14ac:dyDescent="0.25">
      <c r="A10771" s="73">
        <v>105655</v>
      </c>
      <c r="B10771" s="74" t="s">
        <v>36990</v>
      </c>
      <c r="C10771" s="73" t="s">
        <v>763</v>
      </c>
      <c r="D10771" s="75">
        <v>271.64999999999998</v>
      </c>
      <c r="E10771" s="75">
        <v>270.77</v>
      </c>
      <c r="F10771" s="73" t="s">
        <v>17</v>
      </c>
    </row>
    <row r="10772" spans="1:6" ht="51" x14ac:dyDescent="0.25">
      <c r="A10772" s="73">
        <v>105656</v>
      </c>
      <c r="B10772" s="74" t="s">
        <v>36991</v>
      </c>
      <c r="C10772" s="73" t="s">
        <v>763</v>
      </c>
      <c r="D10772" s="75">
        <v>300.37</v>
      </c>
      <c r="E10772" s="75">
        <v>299.49</v>
      </c>
      <c r="F10772" s="73" t="s">
        <v>17</v>
      </c>
    </row>
    <row r="10773" spans="1:6" ht="51" x14ac:dyDescent="0.25">
      <c r="A10773" s="73">
        <v>105657</v>
      </c>
      <c r="B10773" s="74" t="s">
        <v>9766</v>
      </c>
      <c r="C10773" s="73" t="s">
        <v>763</v>
      </c>
      <c r="D10773" s="75">
        <v>202.91</v>
      </c>
      <c r="E10773" s="75">
        <v>201.71</v>
      </c>
      <c r="F10773" s="73" t="s">
        <v>17</v>
      </c>
    </row>
    <row r="10774" spans="1:6" ht="51" x14ac:dyDescent="0.25">
      <c r="A10774" s="73">
        <v>105658</v>
      </c>
      <c r="B10774" s="74" t="s">
        <v>9767</v>
      </c>
      <c r="C10774" s="73" t="s">
        <v>763</v>
      </c>
      <c r="D10774" s="75">
        <v>233.99</v>
      </c>
      <c r="E10774" s="75">
        <v>232.79</v>
      </c>
      <c r="F10774" s="73" t="s">
        <v>17</v>
      </c>
    </row>
    <row r="10775" spans="1:6" ht="51" x14ac:dyDescent="0.25">
      <c r="A10775" s="73">
        <v>105659</v>
      </c>
      <c r="B10775" s="74" t="s">
        <v>9768</v>
      </c>
      <c r="C10775" s="73" t="s">
        <v>763</v>
      </c>
      <c r="D10775" s="75">
        <v>264.62</v>
      </c>
      <c r="E10775" s="75">
        <v>263.42</v>
      </c>
      <c r="F10775" s="73" t="s">
        <v>17</v>
      </c>
    </row>
    <row r="10776" spans="1:6" ht="51" x14ac:dyDescent="0.25">
      <c r="A10776" s="73">
        <v>105660</v>
      </c>
      <c r="B10776" s="74" t="s">
        <v>9769</v>
      </c>
      <c r="C10776" s="73" t="s">
        <v>763</v>
      </c>
      <c r="D10776" s="75">
        <v>215.07</v>
      </c>
      <c r="E10776" s="75">
        <v>213.32</v>
      </c>
      <c r="F10776" s="73" t="s">
        <v>17</v>
      </c>
    </row>
    <row r="10777" spans="1:6" ht="51" x14ac:dyDescent="0.25">
      <c r="A10777" s="73">
        <v>105661</v>
      </c>
      <c r="B10777" s="74" t="s">
        <v>9770</v>
      </c>
      <c r="C10777" s="73" t="s">
        <v>763</v>
      </c>
      <c r="D10777" s="75">
        <v>246.15</v>
      </c>
      <c r="E10777" s="75">
        <v>244.4</v>
      </c>
      <c r="F10777" s="73" t="s">
        <v>17</v>
      </c>
    </row>
    <row r="10778" spans="1:6" ht="51" x14ac:dyDescent="0.25">
      <c r="A10778" s="73">
        <v>105662</v>
      </c>
      <c r="B10778" s="74" t="s">
        <v>9771</v>
      </c>
      <c r="C10778" s="73" t="s">
        <v>763</v>
      </c>
      <c r="D10778" s="75">
        <v>276.77999999999997</v>
      </c>
      <c r="E10778" s="75">
        <v>275.02999999999997</v>
      </c>
      <c r="F10778" s="73" t="s">
        <v>17</v>
      </c>
    </row>
    <row r="10779" spans="1:6" ht="51" x14ac:dyDescent="0.25">
      <c r="A10779" s="73">
        <v>105663</v>
      </c>
      <c r="B10779" s="74" t="s">
        <v>9772</v>
      </c>
      <c r="C10779" s="73" t="s">
        <v>763</v>
      </c>
      <c r="D10779" s="75">
        <v>204.92</v>
      </c>
      <c r="E10779" s="75">
        <v>203.61</v>
      </c>
      <c r="F10779" s="73" t="s">
        <v>17</v>
      </c>
    </row>
    <row r="10780" spans="1:6" ht="51" x14ac:dyDescent="0.25">
      <c r="A10780" s="73">
        <v>105664</v>
      </c>
      <c r="B10780" s="74" t="s">
        <v>9773</v>
      </c>
      <c r="C10780" s="73" t="s">
        <v>763</v>
      </c>
      <c r="D10780" s="75">
        <v>236</v>
      </c>
      <c r="E10780" s="75">
        <v>234.69</v>
      </c>
      <c r="F10780" s="73" t="s">
        <v>17</v>
      </c>
    </row>
    <row r="10781" spans="1:6" ht="51" x14ac:dyDescent="0.25">
      <c r="A10781" s="73">
        <v>105665</v>
      </c>
      <c r="B10781" s="74" t="s">
        <v>9774</v>
      </c>
      <c r="C10781" s="73" t="s">
        <v>763</v>
      </c>
      <c r="D10781" s="75">
        <v>266.63</v>
      </c>
      <c r="E10781" s="75">
        <v>265.32</v>
      </c>
      <c r="F10781" s="73" t="s">
        <v>17</v>
      </c>
    </row>
    <row r="10782" spans="1:6" ht="51" x14ac:dyDescent="0.25">
      <c r="A10782" s="73">
        <v>105666</v>
      </c>
      <c r="B10782" s="74" t="s">
        <v>9775</v>
      </c>
      <c r="C10782" s="73" t="s">
        <v>763</v>
      </c>
      <c r="D10782" s="75">
        <v>192.06</v>
      </c>
      <c r="E10782" s="75">
        <v>191.29</v>
      </c>
      <c r="F10782" s="73" t="s">
        <v>17</v>
      </c>
    </row>
    <row r="10783" spans="1:6" ht="51" x14ac:dyDescent="0.25">
      <c r="A10783" s="73">
        <v>105667</v>
      </c>
      <c r="B10783" s="74" t="s">
        <v>9776</v>
      </c>
      <c r="C10783" s="73" t="s">
        <v>763</v>
      </c>
      <c r="D10783" s="75">
        <v>223.14</v>
      </c>
      <c r="E10783" s="75">
        <v>222.37</v>
      </c>
      <c r="F10783" s="73" t="s">
        <v>17</v>
      </c>
    </row>
    <row r="10784" spans="1:6" ht="51" x14ac:dyDescent="0.25">
      <c r="A10784" s="73">
        <v>105668</v>
      </c>
      <c r="B10784" s="74" t="s">
        <v>9777</v>
      </c>
      <c r="C10784" s="73" t="s">
        <v>763</v>
      </c>
      <c r="D10784" s="75">
        <v>253.77</v>
      </c>
      <c r="E10784" s="75">
        <v>253</v>
      </c>
      <c r="F10784" s="73" t="s">
        <v>17</v>
      </c>
    </row>
    <row r="10785" spans="1:6" ht="51" x14ac:dyDescent="0.25">
      <c r="A10785" s="73">
        <v>105669</v>
      </c>
      <c r="B10785" s="74" t="s">
        <v>9778</v>
      </c>
      <c r="C10785" s="73" t="s">
        <v>763</v>
      </c>
      <c r="D10785" s="75">
        <v>199.86</v>
      </c>
      <c r="E10785" s="75">
        <v>198.75</v>
      </c>
      <c r="F10785" s="73" t="s">
        <v>17</v>
      </c>
    </row>
    <row r="10786" spans="1:6" ht="51" x14ac:dyDescent="0.25">
      <c r="A10786" s="73">
        <v>105670</v>
      </c>
      <c r="B10786" s="74" t="s">
        <v>9779</v>
      </c>
      <c r="C10786" s="73" t="s">
        <v>763</v>
      </c>
      <c r="D10786" s="75">
        <v>230.94</v>
      </c>
      <c r="E10786" s="75">
        <v>229.83</v>
      </c>
      <c r="F10786" s="73" t="s">
        <v>17</v>
      </c>
    </row>
    <row r="10787" spans="1:6" ht="51" x14ac:dyDescent="0.25">
      <c r="A10787" s="73">
        <v>105671</v>
      </c>
      <c r="B10787" s="74" t="s">
        <v>9780</v>
      </c>
      <c r="C10787" s="73" t="s">
        <v>763</v>
      </c>
      <c r="D10787" s="75">
        <v>261.57</v>
      </c>
      <c r="E10787" s="75">
        <v>260.45999999999998</v>
      </c>
      <c r="F10787" s="73" t="s">
        <v>17</v>
      </c>
    </row>
    <row r="10788" spans="1:6" ht="51" x14ac:dyDescent="0.25">
      <c r="A10788" s="73">
        <v>105672</v>
      </c>
      <c r="B10788" s="74" t="s">
        <v>36992</v>
      </c>
      <c r="C10788" s="73" t="s">
        <v>763</v>
      </c>
      <c r="D10788" s="75">
        <v>218.15</v>
      </c>
      <c r="E10788" s="75">
        <v>217.29</v>
      </c>
      <c r="F10788" s="73" t="s">
        <v>17</v>
      </c>
    </row>
    <row r="10789" spans="1:6" ht="51" x14ac:dyDescent="0.25">
      <c r="A10789" s="73">
        <v>105673</v>
      </c>
      <c r="B10789" s="74" t="s">
        <v>36993</v>
      </c>
      <c r="C10789" s="73" t="s">
        <v>763</v>
      </c>
      <c r="D10789" s="75">
        <v>247.4</v>
      </c>
      <c r="E10789" s="75">
        <v>246.54</v>
      </c>
      <c r="F10789" s="73" t="s">
        <v>17</v>
      </c>
    </row>
    <row r="10790" spans="1:6" ht="51" x14ac:dyDescent="0.25">
      <c r="A10790" s="73">
        <v>105674</v>
      </c>
      <c r="B10790" s="74" t="s">
        <v>36994</v>
      </c>
      <c r="C10790" s="73" t="s">
        <v>763</v>
      </c>
      <c r="D10790" s="75">
        <v>276.64</v>
      </c>
      <c r="E10790" s="75">
        <v>275.77999999999997</v>
      </c>
      <c r="F10790" s="73" t="s">
        <v>17</v>
      </c>
    </row>
    <row r="10791" spans="1:6" ht="51" x14ac:dyDescent="0.25">
      <c r="A10791" s="73">
        <v>105675</v>
      </c>
      <c r="B10791" s="74" t="s">
        <v>36995</v>
      </c>
      <c r="C10791" s="73" t="s">
        <v>763</v>
      </c>
      <c r="D10791" s="75">
        <v>224.55</v>
      </c>
      <c r="E10791" s="75">
        <v>223.43</v>
      </c>
      <c r="F10791" s="73" t="s">
        <v>17</v>
      </c>
    </row>
    <row r="10792" spans="1:6" ht="51" x14ac:dyDescent="0.25">
      <c r="A10792" s="73">
        <v>105676</v>
      </c>
      <c r="B10792" s="74" t="s">
        <v>36996</v>
      </c>
      <c r="C10792" s="73" t="s">
        <v>763</v>
      </c>
      <c r="D10792" s="75">
        <v>253.8</v>
      </c>
      <c r="E10792" s="75">
        <v>252.68</v>
      </c>
      <c r="F10792" s="73" t="s">
        <v>17</v>
      </c>
    </row>
    <row r="10793" spans="1:6" ht="51" x14ac:dyDescent="0.25">
      <c r="A10793" s="73">
        <v>105677</v>
      </c>
      <c r="B10793" s="74" t="s">
        <v>36997</v>
      </c>
      <c r="C10793" s="73" t="s">
        <v>763</v>
      </c>
      <c r="D10793" s="75">
        <v>283.04000000000002</v>
      </c>
      <c r="E10793" s="75">
        <v>281.92</v>
      </c>
      <c r="F10793" s="73" t="s">
        <v>17</v>
      </c>
    </row>
    <row r="10794" spans="1:6" ht="51" x14ac:dyDescent="0.25">
      <c r="A10794" s="73">
        <v>105678</v>
      </c>
      <c r="B10794" s="74" t="s">
        <v>36998</v>
      </c>
      <c r="C10794" s="73" t="s">
        <v>763</v>
      </c>
      <c r="D10794" s="75">
        <v>214.72</v>
      </c>
      <c r="E10794" s="75">
        <v>213.96</v>
      </c>
      <c r="F10794" s="73" t="s">
        <v>17</v>
      </c>
    </row>
    <row r="10795" spans="1:6" ht="51" x14ac:dyDescent="0.25">
      <c r="A10795" s="73">
        <v>105679</v>
      </c>
      <c r="B10795" s="74" t="s">
        <v>36999</v>
      </c>
      <c r="C10795" s="73" t="s">
        <v>763</v>
      </c>
      <c r="D10795" s="75">
        <v>243.97</v>
      </c>
      <c r="E10795" s="75">
        <v>243.21</v>
      </c>
      <c r="F10795" s="73" t="s">
        <v>17</v>
      </c>
    </row>
    <row r="10796" spans="1:6" ht="51" x14ac:dyDescent="0.25">
      <c r="A10796" s="73">
        <v>105680</v>
      </c>
      <c r="B10796" s="74" t="s">
        <v>37000</v>
      </c>
      <c r="C10796" s="73" t="s">
        <v>763</v>
      </c>
      <c r="D10796" s="75">
        <v>273.20999999999998</v>
      </c>
      <c r="E10796" s="75">
        <v>272.45</v>
      </c>
      <c r="F10796" s="73" t="s">
        <v>17</v>
      </c>
    </row>
    <row r="10797" spans="1:6" ht="51" x14ac:dyDescent="0.25">
      <c r="A10797" s="73">
        <v>105681</v>
      </c>
      <c r="B10797" s="74" t="s">
        <v>37001</v>
      </c>
      <c r="C10797" s="73" t="s">
        <v>763</v>
      </c>
      <c r="D10797" s="75">
        <v>219.83</v>
      </c>
      <c r="E10797" s="75">
        <v>218.88</v>
      </c>
      <c r="F10797" s="73" t="s">
        <v>17</v>
      </c>
    </row>
    <row r="10798" spans="1:6" ht="51" x14ac:dyDescent="0.25">
      <c r="A10798" s="73">
        <v>105682</v>
      </c>
      <c r="B10798" s="74" t="s">
        <v>37002</v>
      </c>
      <c r="C10798" s="73" t="s">
        <v>763</v>
      </c>
      <c r="D10798" s="75">
        <v>249.08</v>
      </c>
      <c r="E10798" s="75">
        <v>248.13</v>
      </c>
      <c r="F10798" s="73" t="s">
        <v>17</v>
      </c>
    </row>
    <row r="10799" spans="1:6" ht="51" x14ac:dyDescent="0.25">
      <c r="A10799" s="73">
        <v>105683</v>
      </c>
      <c r="B10799" s="74" t="s">
        <v>37003</v>
      </c>
      <c r="C10799" s="73" t="s">
        <v>763</v>
      </c>
      <c r="D10799" s="75">
        <v>278.32</v>
      </c>
      <c r="E10799" s="75">
        <v>277.37</v>
      </c>
      <c r="F10799" s="73" t="s">
        <v>17</v>
      </c>
    </row>
    <row r="10800" spans="1:6" ht="51" x14ac:dyDescent="0.25">
      <c r="A10800" s="73">
        <v>105684</v>
      </c>
      <c r="B10800" s="74" t="s">
        <v>37004</v>
      </c>
      <c r="C10800" s="73" t="s">
        <v>763</v>
      </c>
      <c r="D10800" s="75">
        <v>212.99</v>
      </c>
      <c r="E10800" s="75">
        <v>212.26</v>
      </c>
      <c r="F10800" s="73" t="s">
        <v>17</v>
      </c>
    </row>
    <row r="10801" spans="1:6" ht="51" x14ac:dyDescent="0.25">
      <c r="A10801" s="73">
        <v>105685</v>
      </c>
      <c r="B10801" s="74" t="s">
        <v>37005</v>
      </c>
      <c r="C10801" s="73" t="s">
        <v>763</v>
      </c>
      <c r="D10801" s="75">
        <v>242.24</v>
      </c>
      <c r="E10801" s="75">
        <v>241.51</v>
      </c>
      <c r="F10801" s="73" t="s">
        <v>17</v>
      </c>
    </row>
    <row r="10802" spans="1:6" ht="51" x14ac:dyDescent="0.25">
      <c r="A10802" s="73">
        <v>105686</v>
      </c>
      <c r="B10802" s="74" t="s">
        <v>37006</v>
      </c>
      <c r="C10802" s="73" t="s">
        <v>763</v>
      </c>
      <c r="D10802" s="75">
        <v>271.48</v>
      </c>
      <c r="E10802" s="75">
        <v>270.75</v>
      </c>
      <c r="F10802" s="73" t="s">
        <v>17</v>
      </c>
    </row>
    <row r="10803" spans="1:6" ht="51" x14ac:dyDescent="0.25">
      <c r="A10803" s="73">
        <v>105687</v>
      </c>
      <c r="B10803" s="74" t="s">
        <v>37007</v>
      </c>
      <c r="C10803" s="73" t="s">
        <v>763</v>
      </c>
      <c r="D10803" s="75">
        <v>217.46</v>
      </c>
      <c r="E10803" s="75">
        <v>216.58</v>
      </c>
      <c r="F10803" s="73" t="s">
        <v>17</v>
      </c>
    </row>
    <row r="10804" spans="1:6" ht="51" x14ac:dyDescent="0.25">
      <c r="A10804" s="73">
        <v>105688</v>
      </c>
      <c r="B10804" s="74" t="s">
        <v>37008</v>
      </c>
      <c r="C10804" s="73" t="s">
        <v>763</v>
      </c>
      <c r="D10804" s="75">
        <v>246.71</v>
      </c>
      <c r="E10804" s="75">
        <v>245.83</v>
      </c>
      <c r="F10804" s="73" t="s">
        <v>17</v>
      </c>
    </row>
    <row r="10805" spans="1:6" ht="51" x14ac:dyDescent="0.25">
      <c r="A10805" s="73">
        <v>105689</v>
      </c>
      <c r="B10805" s="74" t="s">
        <v>37009</v>
      </c>
      <c r="C10805" s="73" t="s">
        <v>763</v>
      </c>
      <c r="D10805" s="75">
        <v>275.95</v>
      </c>
      <c r="E10805" s="75">
        <v>275.07</v>
      </c>
      <c r="F10805" s="73" t="s">
        <v>17</v>
      </c>
    </row>
    <row r="10806" spans="1:6" ht="51" x14ac:dyDescent="0.25">
      <c r="A10806" s="73">
        <v>105690</v>
      </c>
      <c r="B10806" s="74" t="s">
        <v>9781</v>
      </c>
      <c r="C10806" s="73" t="s">
        <v>763</v>
      </c>
      <c r="D10806" s="75">
        <v>186.15</v>
      </c>
      <c r="E10806" s="75">
        <v>184.95</v>
      </c>
      <c r="F10806" s="73" t="s">
        <v>17</v>
      </c>
    </row>
    <row r="10807" spans="1:6" ht="51" x14ac:dyDescent="0.25">
      <c r="A10807" s="73">
        <v>105691</v>
      </c>
      <c r="B10807" s="74" t="s">
        <v>9782</v>
      </c>
      <c r="C10807" s="73" t="s">
        <v>763</v>
      </c>
      <c r="D10807" s="75">
        <v>217.58</v>
      </c>
      <c r="E10807" s="75">
        <v>216.38</v>
      </c>
      <c r="F10807" s="73" t="s">
        <v>17</v>
      </c>
    </row>
    <row r="10808" spans="1:6" ht="51" x14ac:dyDescent="0.25">
      <c r="A10808" s="73">
        <v>105692</v>
      </c>
      <c r="B10808" s="74" t="s">
        <v>9783</v>
      </c>
      <c r="C10808" s="73" t="s">
        <v>763</v>
      </c>
      <c r="D10808" s="75">
        <v>248.56</v>
      </c>
      <c r="E10808" s="75">
        <v>247.36</v>
      </c>
      <c r="F10808" s="73" t="s">
        <v>17</v>
      </c>
    </row>
    <row r="10809" spans="1:6" ht="51" x14ac:dyDescent="0.25">
      <c r="A10809" s="73">
        <v>105693</v>
      </c>
      <c r="B10809" s="74" t="s">
        <v>9784</v>
      </c>
      <c r="C10809" s="73" t="s">
        <v>763</v>
      </c>
      <c r="D10809" s="75">
        <v>198.31</v>
      </c>
      <c r="E10809" s="75">
        <v>196.56</v>
      </c>
      <c r="F10809" s="73" t="s">
        <v>17</v>
      </c>
    </row>
    <row r="10810" spans="1:6" ht="51" x14ac:dyDescent="0.25">
      <c r="A10810" s="73">
        <v>105694</v>
      </c>
      <c r="B10810" s="74" t="s">
        <v>9785</v>
      </c>
      <c r="C10810" s="73" t="s">
        <v>763</v>
      </c>
      <c r="D10810" s="75">
        <v>229.74</v>
      </c>
      <c r="E10810" s="75">
        <v>227.99</v>
      </c>
      <c r="F10810" s="73" t="s">
        <v>17</v>
      </c>
    </row>
    <row r="10811" spans="1:6" ht="51" x14ac:dyDescent="0.25">
      <c r="A10811" s="73">
        <v>105695</v>
      </c>
      <c r="B10811" s="74" t="s">
        <v>9786</v>
      </c>
      <c r="C10811" s="73" t="s">
        <v>763</v>
      </c>
      <c r="D10811" s="75">
        <v>260.72000000000003</v>
      </c>
      <c r="E10811" s="75">
        <v>258.97000000000003</v>
      </c>
      <c r="F10811" s="73" t="s">
        <v>17</v>
      </c>
    </row>
    <row r="10812" spans="1:6" ht="51" x14ac:dyDescent="0.25">
      <c r="A10812" s="73">
        <v>105696</v>
      </c>
      <c r="B10812" s="74" t="s">
        <v>9787</v>
      </c>
      <c r="C10812" s="73" t="s">
        <v>763</v>
      </c>
      <c r="D10812" s="75">
        <v>188.16</v>
      </c>
      <c r="E10812" s="75">
        <v>186.85</v>
      </c>
      <c r="F10812" s="73" t="s">
        <v>17</v>
      </c>
    </row>
    <row r="10813" spans="1:6" ht="51" x14ac:dyDescent="0.25">
      <c r="A10813" s="73">
        <v>105697</v>
      </c>
      <c r="B10813" s="74" t="s">
        <v>9788</v>
      </c>
      <c r="C10813" s="73" t="s">
        <v>763</v>
      </c>
      <c r="D10813" s="75">
        <v>219.59</v>
      </c>
      <c r="E10813" s="75">
        <v>218.28</v>
      </c>
      <c r="F10813" s="73" t="s">
        <v>17</v>
      </c>
    </row>
    <row r="10814" spans="1:6" ht="51" x14ac:dyDescent="0.25">
      <c r="A10814" s="73">
        <v>105698</v>
      </c>
      <c r="B10814" s="74" t="s">
        <v>9789</v>
      </c>
      <c r="C10814" s="73" t="s">
        <v>763</v>
      </c>
      <c r="D10814" s="75">
        <v>250.57</v>
      </c>
      <c r="E10814" s="75">
        <v>249.26</v>
      </c>
      <c r="F10814" s="73" t="s">
        <v>17</v>
      </c>
    </row>
    <row r="10815" spans="1:6" ht="51" x14ac:dyDescent="0.25">
      <c r="A10815" s="73">
        <v>105699</v>
      </c>
      <c r="B10815" s="74" t="s">
        <v>9790</v>
      </c>
      <c r="C10815" s="73" t="s">
        <v>763</v>
      </c>
      <c r="D10815" s="75">
        <v>175.3</v>
      </c>
      <c r="E10815" s="75">
        <v>174.53</v>
      </c>
      <c r="F10815" s="73" t="s">
        <v>17</v>
      </c>
    </row>
    <row r="10816" spans="1:6" ht="51" x14ac:dyDescent="0.25">
      <c r="A10816" s="73">
        <v>105700</v>
      </c>
      <c r="B10816" s="74" t="s">
        <v>9791</v>
      </c>
      <c r="C10816" s="73" t="s">
        <v>763</v>
      </c>
      <c r="D10816" s="75">
        <v>206.73</v>
      </c>
      <c r="E10816" s="75">
        <v>205.96</v>
      </c>
      <c r="F10816" s="73" t="s">
        <v>17</v>
      </c>
    </row>
    <row r="10817" spans="1:6" ht="51" x14ac:dyDescent="0.25">
      <c r="A10817" s="73">
        <v>105701</v>
      </c>
      <c r="B10817" s="74" t="s">
        <v>9792</v>
      </c>
      <c r="C10817" s="73" t="s">
        <v>763</v>
      </c>
      <c r="D10817" s="75">
        <v>237.71</v>
      </c>
      <c r="E10817" s="75">
        <v>236.94</v>
      </c>
      <c r="F10817" s="73" t="s">
        <v>17</v>
      </c>
    </row>
    <row r="10818" spans="1:6" ht="51" x14ac:dyDescent="0.25">
      <c r="A10818" s="73">
        <v>105702</v>
      </c>
      <c r="B10818" s="74" t="s">
        <v>9793</v>
      </c>
      <c r="C10818" s="73" t="s">
        <v>763</v>
      </c>
      <c r="D10818" s="75">
        <v>183.1</v>
      </c>
      <c r="E10818" s="75">
        <v>181.99</v>
      </c>
      <c r="F10818" s="73" t="s">
        <v>17</v>
      </c>
    </row>
    <row r="10819" spans="1:6" ht="51" x14ac:dyDescent="0.25">
      <c r="A10819" s="73">
        <v>105703</v>
      </c>
      <c r="B10819" s="74" t="s">
        <v>9794</v>
      </c>
      <c r="C10819" s="73" t="s">
        <v>763</v>
      </c>
      <c r="D10819" s="75">
        <v>214.53</v>
      </c>
      <c r="E10819" s="75">
        <v>213.42</v>
      </c>
      <c r="F10819" s="73" t="s">
        <v>17</v>
      </c>
    </row>
    <row r="10820" spans="1:6" ht="51" x14ac:dyDescent="0.25">
      <c r="A10820" s="73">
        <v>105704</v>
      </c>
      <c r="B10820" s="74" t="s">
        <v>9795</v>
      </c>
      <c r="C10820" s="73" t="s">
        <v>763</v>
      </c>
      <c r="D10820" s="75">
        <v>245.51</v>
      </c>
      <c r="E10820" s="75">
        <v>244.4</v>
      </c>
      <c r="F10820" s="73" t="s">
        <v>17</v>
      </c>
    </row>
    <row r="10821" spans="1:6" ht="38.25" x14ac:dyDescent="0.25">
      <c r="A10821" s="73">
        <v>105705</v>
      </c>
      <c r="B10821" s="74" t="s">
        <v>37010</v>
      </c>
      <c r="C10821" s="73" t="s">
        <v>763</v>
      </c>
      <c r="D10821" s="75">
        <v>186.19</v>
      </c>
      <c r="E10821" s="75">
        <v>185.34</v>
      </c>
      <c r="F10821" s="73" t="s">
        <v>17</v>
      </c>
    </row>
    <row r="10822" spans="1:6" ht="38.25" x14ac:dyDescent="0.25">
      <c r="A10822" s="73">
        <v>105706</v>
      </c>
      <c r="B10822" s="74" t="s">
        <v>37011</v>
      </c>
      <c r="C10822" s="73" t="s">
        <v>763</v>
      </c>
      <c r="D10822" s="75">
        <v>182.76</v>
      </c>
      <c r="E10822" s="75">
        <v>182.01</v>
      </c>
      <c r="F10822" s="73" t="s">
        <v>17</v>
      </c>
    </row>
    <row r="10823" spans="1:6" ht="38.25" x14ac:dyDescent="0.25">
      <c r="A10823" s="73">
        <v>105707</v>
      </c>
      <c r="B10823" s="74" t="s">
        <v>37012</v>
      </c>
      <c r="C10823" s="73" t="s">
        <v>763</v>
      </c>
      <c r="D10823" s="75">
        <v>187.87</v>
      </c>
      <c r="E10823" s="75">
        <v>186.93</v>
      </c>
      <c r="F10823" s="73" t="s">
        <v>17</v>
      </c>
    </row>
    <row r="10824" spans="1:6" ht="38.25" x14ac:dyDescent="0.25">
      <c r="A10824" s="73">
        <v>105708</v>
      </c>
      <c r="B10824" s="74" t="s">
        <v>37013</v>
      </c>
      <c r="C10824" s="73" t="s">
        <v>763</v>
      </c>
      <c r="D10824" s="75">
        <v>181.03</v>
      </c>
      <c r="E10824" s="75">
        <v>180.31</v>
      </c>
      <c r="F10824" s="73" t="s">
        <v>17</v>
      </c>
    </row>
    <row r="10825" spans="1:6" ht="38.25" x14ac:dyDescent="0.25">
      <c r="A10825" s="73">
        <v>105709</v>
      </c>
      <c r="B10825" s="74" t="s">
        <v>37014</v>
      </c>
      <c r="C10825" s="73" t="s">
        <v>763</v>
      </c>
      <c r="D10825" s="75">
        <v>185.5</v>
      </c>
      <c r="E10825" s="75">
        <v>184.63</v>
      </c>
      <c r="F10825" s="73" t="s">
        <v>17</v>
      </c>
    </row>
    <row r="10826" spans="1:6" ht="51" x14ac:dyDescent="0.25">
      <c r="A10826" s="73">
        <v>105710</v>
      </c>
      <c r="B10826" s="74" t="s">
        <v>9796</v>
      </c>
      <c r="C10826" s="73" t="s">
        <v>763</v>
      </c>
      <c r="D10826" s="75">
        <v>136.51</v>
      </c>
      <c r="E10826" s="75">
        <v>135.30000000000001</v>
      </c>
      <c r="F10826" s="73" t="s">
        <v>17</v>
      </c>
    </row>
    <row r="10827" spans="1:6" ht="51" x14ac:dyDescent="0.25">
      <c r="A10827" s="73">
        <v>105711</v>
      </c>
      <c r="B10827" s="74" t="s">
        <v>9797</v>
      </c>
      <c r="C10827" s="73" t="s">
        <v>763</v>
      </c>
      <c r="D10827" s="75">
        <v>125.65</v>
      </c>
      <c r="E10827" s="75">
        <v>124.88</v>
      </c>
      <c r="F10827" s="73" t="s">
        <v>17</v>
      </c>
    </row>
    <row r="10828" spans="1:6" ht="51" x14ac:dyDescent="0.25">
      <c r="A10828" s="73">
        <v>105712</v>
      </c>
      <c r="B10828" s="74" t="s">
        <v>9798</v>
      </c>
      <c r="C10828" s="73" t="s">
        <v>763</v>
      </c>
      <c r="D10828" s="75">
        <v>133.44999999999999</v>
      </c>
      <c r="E10828" s="75">
        <v>132.34</v>
      </c>
      <c r="F10828" s="73" t="s">
        <v>17</v>
      </c>
    </row>
    <row r="10829" spans="1:6" ht="38.25" x14ac:dyDescent="0.25">
      <c r="A10829" s="73">
        <v>105713</v>
      </c>
      <c r="B10829" s="74" t="s">
        <v>37015</v>
      </c>
      <c r="C10829" s="73" t="s">
        <v>763</v>
      </c>
      <c r="D10829" s="75">
        <v>159.65</v>
      </c>
      <c r="E10829" s="75">
        <v>158.80000000000001</v>
      </c>
      <c r="F10829" s="73" t="s">
        <v>17</v>
      </c>
    </row>
    <row r="10830" spans="1:6" ht="38.25" x14ac:dyDescent="0.25">
      <c r="A10830" s="73">
        <v>105714</v>
      </c>
      <c r="B10830" s="74" t="s">
        <v>37016</v>
      </c>
      <c r="C10830" s="73" t="s">
        <v>763</v>
      </c>
      <c r="D10830" s="75">
        <v>156.22</v>
      </c>
      <c r="E10830" s="75">
        <v>155.47</v>
      </c>
      <c r="F10830" s="73" t="s">
        <v>17</v>
      </c>
    </row>
    <row r="10831" spans="1:6" ht="38.25" x14ac:dyDescent="0.25">
      <c r="A10831" s="73">
        <v>105715</v>
      </c>
      <c r="B10831" s="74" t="s">
        <v>37017</v>
      </c>
      <c r="C10831" s="73" t="s">
        <v>763</v>
      </c>
      <c r="D10831" s="75">
        <v>161.33000000000001</v>
      </c>
      <c r="E10831" s="75">
        <v>160.38999999999999</v>
      </c>
      <c r="F10831" s="73" t="s">
        <v>17</v>
      </c>
    </row>
    <row r="10832" spans="1:6" ht="38.25" x14ac:dyDescent="0.25">
      <c r="A10832" s="73">
        <v>105716</v>
      </c>
      <c r="B10832" s="74" t="s">
        <v>37018</v>
      </c>
      <c r="C10832" s="73" t="s">
        <v>763</v>
      </c>
      <c r="D10832" s="75">
        <v>154.49</v>
      </c>
      <c r="E10832" s="75">
        <v>153.77000000000001</v>
      </c>
      <c r="F10832" s="73" t="s">
        <v>17</v>
      </c>
    </row>
    <row r="10833" spans="1:6" ht="38.25" x14ac:dyDescent="0.25">
      <c r="A10833" s="73">
        <v>105717</v>
      </c>
      <c r="B10833" s="74" t="s">
        <v>37019</v>
      </c>
      <c r="C10833" s="73" t="s">
        <v>763</v>
      </c>
      <c r="D10833" s="75">
        <v>158.96</v>
      </c>
      <c r="E10833" s="75">
        <v>158.09</v>
      </c>
      <c r="F10833" s="73" t="s">
        <v>17</v>
      </c>
    </row>
    <row r="10834" spans="1:6" ht="51" x14ac:dyDescent="0.25">
      <c r="A10834" s="73">
        <v>105718</v>
      </c>
      <c r="B10834" s="74" t="s">
        <v>9799</v>
      </c>
      <c r="C10834" s="73" t="s">
        <v>763</v>
      </c>
      <c r="D10834" s="75">
        <v>119.05</v>
      </c>
      <c r="E10834" s="75">
        <v>117.84</v>
      </c>
      <c r="F10834" s="73" t="s">
        <v>17</v>
      </c>
    </row>
    <row r="10835" spans="1:6" ht="38.25" x14ac:dyDescent="0.25">
      <c r="A10835" s="73">
        <v>105719</v>
      </c>
      <c r="B10835" s="74" t="s">
        <v>37020</v>
      </c>
      <c r="C10835" s="73" t="s">
        <v>763</v>
      </c>
      <c r="D10835" s="75">
        <v>186.78</v>
      </c>
      <c r="E10835" s="75">
        <v>185.88</v>
      </c>
      <c r="F10835" s="73" t="s">
        <v>17</v>
      </c>
    </row>
    <row r="10836" spans="1:6" ht="38.25" x14ac:dyDescent="0.25">
      <c r="A10836" s="73">
        <v>105720</v>
      </c>
      <c r="B10836" s="74" t="s">
        <v>37021</v>
      </c>
      <c r="C10836" s="73" t="s">
        <v>763</v>
      </c>
      <c r="D10836" s="75">
        <v>193.62</v>
      </c>
      <c r="E10836" s="75">
        <v>192.48</v>
      </c>
      <c r="F10836" s="73" t="s">
        <v>17</v>
      </c>
    </row>
    <row r="10837" spans="1:6" ht="38.25" x14ac:dyDescent="0.25">
      <c r="A10837" s="73">
        <v>105721</v>
      </c>
      <c r="B10837" s="74" t="s">
        <v>37022</v>
      </c>
      <c r="C10837" s="73" t="s">
        <v>763</v>
      </c>
      <c r="D10837" s="75">
        <v>187.02</v>
      </c>
      <c r="E10837" s="75">
        <v>186.11</v>
      </c>
      <c r="F10837" s="73" t="s">
        <v>17</v>
      </c>
    </row>
    <row r="10838" spans="1:6" ht="38.25" x14ac:dyDescent="0.25">
      <c r="A10838" s="73">
        <v>105722</v>
      </c>
      <c r="B10838" s="74" t="s">
        <v>37023</v>
      </c>
      <c r="C10838" s="73" t="s">
        <v>763</v>
      </c>
      <c r="D10838" s="75">
        <v>194.08</v>
      </c>
      <c r="E10838" s="75">
        <v>192.91</v>
      </c>
      <c r="F10838" s="73" t="s">
        <v>17</v>
      </c>
    </row>
    <row r="10839" spans="1:6" ht="38.25" x14ac:dyDescent="0.25">
      <c r="A10839" s="73">
        <v>105723</v>
      </c>
      <c r="B10839" s="74" t="s">
        <v>37024</v>
      </c>
      <c r="C10839" s="73" t="s">
        <v>763</v>
      </c>
      <c r="D10839" s="75">
        <v>160.24</v>
      </c>
      <c r="E10839" s="75">
        <v>159.34</v>
      </c>
      <c r="F10839" s="73" t="s">
        <v>17</v>
      </c>
    </row>
    <row r="10840" spans="1:6" ht="38.25" x14ac:dyDescent="0.25">
      <c r="A10840" s="73">
        <v>105724</v>
      </c>
      <c r="B10840" s="74" t="s">
        <v>37025</v>
      </c>
      <c r="C10840" s="73" t="s">
        <v>763</v>
      </c>
      <c r="D10840" s="75">
        <v>167.08</v>
      </c>
      <c r="E10840" s="75">
        <v>165.94</v>
      </c>
      <c r="F10840" s="73" t="s">
        <v>17</v>
      </c>
    </row>
    <row r="10841" spans="1:6" ht="38.25" x14ac:dyDescent="0.25">
      <c r="A10841" s="73">
        <v>105725</v>
      </c>
      <c r="B10841" s="74" t="s">
        <v>37026</v>
      </c>
      <c r="C10841" s="73" t="s">
        <v>763</v>
      </c>
      <c r="D10841" s="75">
        <v>160.47999999999999</v>
      </c>
      <c r="E10841" s="75">
        <v>159.57</v>
      </c>
      <c r="F10841" s="73" t="s">
        <v>17</v>
      </c>
    </row>
    <row r="10842" spans="1:6" ht="38.25" x14ac:dyDescent="0.25">
      <c r="A10842" s="73">
        <v>105726</v>
      </c>
      <c r="B10842" s="74" t="s">
        <v>37027</v>
      </c>
      <c r="C10842" s="73" t="s">
        <v>763</v>
      </c>
      <c r="D10842" s="75">
        <v>167.54</v>
      </c>
      <c r="E10842" s="75">
        <v>166.37</v>
      </c>
      <c r="F10842" s="73" t="s">
        <v>17</v>
      </c>
    </row>
    <row r="10843" spans="1:6" ht="38.25" x14ac:dyDescent="0.25">
      <c r="A10843" s="73">
        <v>105727</v>
      </c>
      <c r="B10843" s="74" t="s">
        <v>9800</v>
      </c>
      <c r="C10843" s="73" t="s">
        <v>763</v>
      </c>
      <c r="D10843" s="75">
        <v>220.01</v>
      </c>
      <c r="E10843" s="75">
        <v>219.15</v>
      </c>
      <c r="F10843" s="73" t="s">
        <v>17</v>
      </c>
    </row>
    <row r="10844" spans="1:6" ht="38.25" x14ac:dyDescent="0.25">
      <c r="A10844" s="73">
        <v>105728</v>
      </c>
      <c r="B10844" s="74" t="s">
        <v>9801</v>
      </c>
      <c r="C10844" s="73" t="s">
        <v>763</v>
      </c>
      <c r="D10844" s="75">
        <v>226.41</v>
      </c>
      <c r="E10844" s="75">
        <v>225.29</v>
      </c>
      <c r="F10844" s="73" t="s">
        <v>17</v>
      </c>
    </row>
    <row r="10845" spans="1:6" ht="38.25" x14ac:dyDescent="0.25">
      <c r="A10845" s="73">
        <v>105729</v>
      </c>
      <c r="B10845" s="74" t="s">
        <v>9802</v>
      </c>
      <c r="C10845" s="73" t="s">
        <v>763</v>
      </c>
      <c r="D10845" s="75">
        <v>221.69</v>
      </c>
      <c r="E10845" s="75">
        <v>220.74</v>
      </c>
      <c r="F10845" s="73" t="s">
        <v>17</v>
      </c>
    </row>
    <row r="10846" spans="1:6" ht="38.25" x14ac:dyDescent="0.25">
      <c r="A10846" s="73">
        <v>105730</v>
      </c>
      <c r="B10846" s="74" t="s">
        <v>9803</v>
      </c>
      <c r="C10846" s="73" t="s">
        <v>763</v>
      </c>
      <c r="D10846" s="75">
        <v>214.85</v>
      </c>
      <c r="E10846" s="75">
        <v>214.12</v>
      </c>
      <c r="F10846" s="73" t="s">
        <v>17</v>
      </c>
    </row>
    <row r="10847" spans="1:6" ht="38.25" x14ac:dyDescent="0.25">
      <c r="A10847" s="73">
        <v>105731</v>
      </c>
      <c r="B10847" s="74" t="s">
        <v>9804</v>
      </c>
      <c r="C10847" s="73" t="s">
        <v>763</v>
      </c>
      <c r="D10847" s="75">
        <v>219.32</v>
      </c>
      <c r="E10847" s="75">
        <v>218.44</v>
      </c>
      <c r="F10847" s="73" t="s">
        <v>17</v>
      </c>
    </row>
    <row r="10848" spans="1:6" ht="38.25" x14ac:dyDescent="0.25">
      <c r="A10848" s="73">
        <v>105732</v>
      </c>
      <c r="B10848" s="74" t="s">
        <v>9805</v>
      </c>
      <c r="C10848" s="73" t="s">
        <v>763</v>
      </c>
      <c r="D10848" s="75">
        <v>285.85000000000002</v>
      </c>
      <c r="E10848" s="75">
        <v>284.88</v>
      </c>
      <c r="F10848" s="73" t="s">
        <v>17</v>
      </c>
    </row>
    <row r="10849" spans="1:6" ht="38.25" x14ac:dyDescent="0.25">
      <c r="A10849" s="73">
        <v>105733</v>
      </c>
      <c r="B10849" s="74" t="s">
        <v>9806</v>
      </c>
      <c r="C10849" s="73" t="s">
        <v>763</v>
      </c>
      <c r="D10849" s="75">
        <v>293.52</v>
      </c>
      <c r="E10849" s="75">
        <v>292.26</v>
      </c>
      <c r="F10849" s="73" t="s">
        <v>17</v>
      </c>
    </row>
    <row r="10850" spans="1:6" ht="38.25" x14ac:dyDescent="0.25">
      <c r="A10850" s="73">
        <v>105734</v>
      </c>
      <c r="B10850" s="74" t="s">
        <v>9807</v>
      </c>
      <c r="C10850" s="73" t="s">
        <v>763</v>
      </c>
      <c r="D10850" s="75">
        <v>287.35000000000002</v>
      </c>
      <c r="E10850" s="75">
        <v>286.31</v>
      </c>
      <c r="F10850" s="73" t="s">
        <v>17</v>
      </c>
    </row>
    <row r="10851" spans="1:6" ht="38.25" x14ac:dyDescent="0.25">
      <c r="A10851" s="73">
        <v>105735</v>
      </c>
      <c r="B10851" s="74" t="s">
        <v>9808</v>
      </c>
      <c r="C10851" s="73" t="s">
        <v>763</v>
      </c>
      <c r="D10851" s="75">
        <v>279.14999999999998</v>
      </c>
      <c r="E10851" s="75">
        <v>278.39</v>
      </c>
      <c r="F10851" s="73" t="s">
        <v>17</v>
      </c>
    </row>
    <row r="10852" spans="1:6" ht="38.25" x14ac:dyDescent="0.25">
      <c r="A10852" s="73">
        <v>105736</v>
      </c>
      <c r="B10852" s="74" t="s">
        <v>9809</v>
      </c>
      <c r="C10852" s="73" t="s">
        <v>763</v>
      </c>
      <c r="D10852" s="75">
        <v>284.26</v>
      </c>
      <c r="E10852" s="75">
        <v>283.32</v>
      </c>
      <c r="F10852" s="73" t="s">
        <v>17</v>
      </c>
    </row>
    <row r="10853" spans="1:6" ht="38.25" x14ac:dyDescent="0.25">
      <c r="A10853" s="73">
        <v>105737</v>
      </c>
      <c r="B10853" s="74" t="s">
        <v>9810</v>
      </c>
      <c r="C10853" s="73" t="s">
        <v>763</v>
      </c>
      <c r="D10853" s="75">
        <v>371.54</v>
      </c>
      <c r="E10853" s="75">
        <v>370.46</v>
      </c>
      <c r="F10853" s="73" t="s">
        <v>17</v>
      </c>
    </row>
    <row r="10854" spans="1:6" ht="38.25" x14ac:dyDescent="0.25">
      <c r="A10854" s="73">
        <v>105738</v>
      </c>
      <c r="B10854" s="74" t="s">
        <v>9811</v>
      </c>
      <c r="C10854" s="73" t="s">
        <v>763</v>
      </c>
      <c r="D10854" s="75">
        <v>377.93</v>
      </c>
      <c r="E10854" s="75">
        <v>376.61</v>
      </c>
      <c r="F10854" s="73" t="s">
        <v>17</v>
      </c>
    </row>
    <row r="10855" spans="1:6" ht="38.25" x14ac:dyDescent="0.25">
      <c r="A10855" s="73">
        <v>105739</v>
      </c>
      <c r="B10855" s="74" t="s">
        <v>9812</v>
      </c>
      <c r="C10855" s="73" t="s">
        <v>763</v>
      </c>
      <c r="D10855" s="75">
        <v>373.31</v>
      </c>
      <c r="E10855" s="75">
        <v>372.15</v>
      </c>
      <c r="F10855" s="73" t="s">
        <v>17</v>
      </c>
    </row>
    <row r="10856" spans="1:6" ht="38.25" x14ac:dyDescent="0.25">
      <c r="A10856" s="73">
        <v>105740</v>
      </c>
      <c r="B10856" s="74" t="s">
        <v>9813</v>
      </c>
      <c r="C10856" s="73" t="s">
        <v>763</v>
      </c>
      <c r="D10856" s="75">
        <v>366.41</v>
      </c>
      <c r="E10856" s="75">
        <v>365.48</v>
      </c>
      <c r="F10856" s="73" t="s">
        <v>17</v>
      </c>
    </row>
    <row r="10857" spans="1:6" ht="38.25" x14ac:dyDescent="0.25">
      <c r="A10857" s="73">
        <v>105741</v>
      </c>
      <c r="B10857" s="74" t="s">
        <v>9814</v>
      </c>
      <c r="C10857" s="73" t="s">
        <v>763</v>
      </c>
      <c r="D10857" s="75">
        <v>370.88</v>
      </c>
      <c r="E10857" s="75">
        <v>369.8</v>
      </c>
      <c r="F10857" s="73" t="s">
        <v>17</v>
      </c>
    </row>
    <row r="10858" spans="1:6" ht="25.5" x14ac:dyDescent="0.25">
      <c r="A10858" s="73">
        <v>105742</v>
      </c>
      <c r="B10858" s="74" t="s">
        <v>9815</v>
      </c>
      <c r="C10858" s="73" t="s">
        <v>763</v>
      </c>
      <c r="D10858" s="75">
        <v>149.78</v>
      </c>
      <c r="E10858" s="75">
        <v>149.15</v>
      </c>
      <c r="F10858" s="73" t="s">
        <v>17</v>
      </c>
    </row>
    <row r="10859" spans="1:6" ht="25.5" x14ac:dyDescent="0.25">
      <c r="A10859" s="73">
        <v>105743</v>
      </c>
      <c r="B10859" s="74" t="s">
        <v>9816</v>
      </c>
      <c r="C10859" s="73" t="s">
        <v>763</v>
      </c>
      <c r="D10859" s="75">
        <v>156.83000000000001</v>
      </c>
      <c r="E10859" s="75">
        <v>155.94999999999999</v>
      </c>
      <c r="F10859" s="73" t="s">
        <v>17</v>
      </c>
    </row>
    <row r="10860" spans="1:6" ht="25.5" x14ac:dyDescent="0.25">
      <c r="A10860" s="73">
        <v>105744</v>
      </c>
      <c r="B10860" s="74" t="s">
        <v>9817</v>
      </c>
      <c r="C10860" s="73" t="s">
        <v>763</v>
      </c>
      <c r="D10860" s="75">
        <v>154.56</v>
      </c>
      <c r="E10860" s="75">
        <v>153.75</v>
      </c>
      <c r="F10860" s="73" t="s">
        <v>17</v>
      </c>
    </row>
    <row r="10861" spans="1:6" ht="25.5" x14ac:dyDescent="0.25">
      <c r="A10861" s="73">
        <v>105745</v>
      </c>
      <c r="B10861" s="74" t="s">
        <v>9818</v>
      </c>
      <c r="C10861" s="73" t="s">
        <v>763</v>
      </c>
      <c r="D10861" s="75">
        <v>146.53</v>
      </c>
      <c r="E10861" s="75">
        <v>146.02000000000001</v>
      </c>
      <c r="F10861" s="73" t="s">
        <v>17</v>
      </c>
    </row>
    <row r="10862" spans="1:6" ht="25.5" x14ac:dyDescent="0.25">
      <c r="A10862" s="73">
        <v>105746</v>
      </c>
      <c r="B10862" s="74" t="s">
        <v>9819</v>
      </c>
      <c r="C10862" s="73" t="s">
        <v>763</v>
      </c>
      <c r="D10862" s="75">
        <v>152.28</v>
      </c>
      <c r="E10862" s="75">
        <v>151.56</v>
      </c>
      <c r="F10862" s="73" t="s">
        <v>17</v>
      </c>
    </row>
    <row r="10863" spans="1:6" ht="25.5" x14ac:dyDescent="0.25">
      <c r="A10863" s="73">
        <v>105747</v>
      </c>
      <c r="B10863" s="74" t="s">
        <v>9820</v>
      </c>
      <c r="C10863" s="73" t="s">
        <v>763</v>
      </c>
      <c r="D10863" s="75">
        <v>144.88</v>
      </c>
      <c r="E10863" s="75">
        <v>144.41999999999999</v>
      </c>
      <c r="F10863" s="73" t="s">
        <v>17</v>
      </c>
    </row>
    <row r="10864" spans="1:6" ht="25.5" x14ac:dyDescent="0.25">
      <c r="A10864" s="73">
        <v>105748</v>
      </c>
      <c r="B10864" s="74" t="s">
        <v>9821</v>
      </c>
      <c r="C10864" s="73" t="s">
        <v>763</v>
      </c>
      <c r="D10864" s="75">
        <v>149.97999999999999</v>
      </c>
      <c r="E10864" s="75">
        <v>149.33000000000001</v>
      </c>
      <c r="F10864" s="73" t="s">
        <v>17</v>
      </c>
    </row>
    <row r="10865" spans="1:6" ht="25.5" x14ac:dyDescent="0.25">
      <c r="A10865" s="73">
        <v>105749</v>
      </c>
      <c r="B10865" s="74" t="s">
        <v>9822</v>
      </c>
      <c r="C10865" s="73" t="s">
        <v>763</v>
      </c>
      <c r="D10865" s="75">
        <v>195.66</v>
      </c>
      <c r="E10865" s="75">
        <v>194.71</v>
      </c>
      <c r="F10865" s="73" t="s">
        <v>17</v>
      </c>
    </row>
    <row r="10866" spans="1:6" ht="25.5" x14ac:dyDescent="0.25">
      <c r="A10866" s="73">
        <v>105750</v>
      </c>
      <c r="B10866" s="74" t="s">
        <v>9823</v>
      </c>
      <c r="C10866" s="73" t="s">
        <v>763</v>
      </c>
      <c r="D10866" s="75">
        <v>206.1</v>
      </c>
      <c r="E10866" s="75">
        <v>204.74</v>
      </c>
      <c r="F10866" s="73" t="s">
        <v>17</v>
      </c>
    </row>
    <row r="10867" spans="1:6" ht="25.5" x14ac:dyDescent="0.25">
      <c r="A10867" s="73">
        <v>105751</v>
      </c>
      <c r="B10867" s="74" t="s">
        <v>9824</v>
      </c>
      <c r="C10867" s="73" t="s">
        <v>763</v>
      </c>
      <c r="D10867" s="75">
        <v>203.69</v>
      </c>
      <c r="E10867" s="75">
        <v>202.41</v>
      </c>
      <c r="F10867" s="73" t="s">
        <v>17</v>
      </c>
    </row>
    <row r="10868" spans="1:6" ht="25.5" x14ac:dyDescent="0.25">
      <c r="A10868" s="73">
        <v>105752</v>
      </c>
      <c r="B10868" s="74" t="s">
        <v>9825</v>
      </c>
      <c r="C10868" s="73" t="s">
        <v>763</v>
      </c>
      <c r="D10868" s="75">
        <v>192.19</v>
      </c>
      <c r="E10868" s="75">
        <v>191.36</v>
      </c>
      <c r="F10868" s="73" t="s">
        <v>17</v>
      </c>
    </row>
    <row r="10869" spans="1:6" ht="25.5" x14ac:dyDescent="0.25">
      <c r="A10869" s="73">
        <v>105753</v>
      </c>
      <c r="B10869" s="74" t="s">
        <v>9826</v>
      </c>
      <c r="C10869" s="73" t="s">
        <v>763</v>
      </c>
      <c r="D10869" s="75">
        <v>201.5</v>
      </c>
      <c r="E10869" s="75">
        <v>200.29</v>
      </c>
      <c r="F10869" s="73" t="s">
        <v>17</v>
      </c>
    </row>
    <row r="10870" spans="1:6" ht="25.5" x14ac:dyDescent="0.25">
      <c r="A10870" s="73">
        <v>105754</v>
      </c>
      <c r="B10870" s="74" t="s">
        <v>9827</v>
      </c>
      <c r="C10870" s="73" t="s">
        <v>763</v>
      </c>
      <c r="D10870" s="75">
        <v>190.66</v>
      </c>
      <c r="E10870" s="75">
        <v>189.85</v>
      </c>
      <c r="F10870" s="73" t="s">
        <v>17</v>
      </c>
    </row>
    <row r="10871" spans="1:6" ht="25.5" x14ac:dyDescent="0.25">
      <c r="A10871" s="73">
        <v>105755</v>
      </c>
      <c r="B10871" s="74" t="s">
        <v>9828</v>
      </c>
      <c r="C10871" s="73" t="s">
        <v>763</v>
      </c>
      <c r="D10871" s="75">
        <v>199.38</v>
      </c>
      <c r="E10871" s="75">
        <v>198.25</v>
      </c>
      <c r="F10871" s="73" t="s">
        <v>17</v>
      </c>
    </row>
    <row r="10872" spans="1:6" x14ac:dyDescent="0.25">
      <c r="A10872" s="73">
        <v>105759</v>
      </c>
      <c r="B10872" s="74" t="s">
        <v>37028</v>
      </c>
      <c r="C10872" s="73" t="s">
        <v>763</v>
      </c>
      <c r="D10872" s="75">
        <v>57.34</v>
      </c>
      <c r="E10872" s="75">
        <v>56.98</v>
      </c>
      <c r="F10872" s="73" t="s">
        <v>17</v>
      </c>
    </row>
    <row r="10873" spans="1:6" x14ac:dyDescent="0.25">
      <c r="A10873" s="73">
        <v>105944</v>
      </c>
      <c r="B10873" s="74" t="s">
        <v>31731</v>
      </c>
      <c r="C10873" s="73" t="s">
        <v>763</v>
      </c>
      <c r="D10873" s="75">
        <v>874.36</v>
      </c>
      <c r="E10873" s="75">
        <v>849.29</v>
      </c>
      <c r="F10873" s="73" t="s">
        <v>17</v>
      </c>
    </row>
    <row r="10874" spans="1:6" ht="38.25" x14ac:dyDescent="0.25">
      <c r="A10874" s="73">
        <v>106122</v>
      </c>
      <c r="B10874" s="74" t="s">
        <v>37029</v>
      </c>
      <c r="C10874" s="73" t="s">
        <v>763</v>
      </c>
      <c r="D10874" s="75">
        <v>77.36</v>
      </c>
      <c r="E10874" s="75">
        <v>71.48</v>
      </c>
      <c r="F10874" s="73" t="s">
        <v>17</v>
      </c>
    </row>
    <row r="10875" spans="1:6" ht="38.25" x14ac:dyDescent="0.25">
      <c r="A10875" s="73">
        <v>106123</v>
      </c>
      <c r="B10875" s="74" t="s">
        <v>37030</v>
      </c>
      <c r="C10875" s="73" t="s">
        <v>763</v>
      </c>
      <c r="D10875" s="75">
        <v>147.11000000000001</v>
      </c>
      <c r="E10875" s="75">
        <v>141.55000000000001</v>
      </c>
      <c r="F10875" s="73" t="s">
        <v>17</v>
      </c>
    </row>
    <row r="10876" spans="1:6" ht="38.25" x14ac:dyDescent="0.25">
      <c r="A10876" s="73">
        <v>106124</v>
      </c>
      <c r="B10876" s="74" t="s">
        <v>37031</v>
      </c>
      <c r="C10876" s="73" t="s">
        <v>763</v>
      </c>
      <c r="D10876" s="75">
        <v>53.01</v>
      </c>
      <c r="E10876" s="75">
        <v>48.98</v>
      </c>
      <c r="F10876" s="73" t="s">
        <v>17</v>
      </c>
    </row>
    <row r="10877" spans="1:6" ht="38.25" x14ac:dyDescent="0.25">
      <c r="A10877" s="73">
        <v>106125</v>
      </c>
      <c r="B10877" s="74" t="s">
        <v>37032</v>
      </c>
      <c r="C10877" s="73" t="s">
        <v>763</v>
      </c>
      <c r="D10877" s="75">
        <v>53.2</v>
      </c>
      <c r="E10877" s="75">
        <v>49.16</v>
      </c>
      <c r="F10877" s="73" t="s">
        <v>17</v>
      </c>
    </row>
    <row r="10878" spans="1:6" ht="38.25" x14ac:dyDescent="0.25">
      <c r="A10878" s="73">
        <v>106126</v>
      </c>
      <c r="B10878" s="74" t="s">
        <v>37033</v>
      </c>
      <c r="C10878" s="73" t="s">
        <v>763</v>
      </c>
      <c r="D10878" s="75">
        <v>45.97</v>
      </c>
      <c r="E10878" s="75">
        <v>42.48</v>
      </c>
      <c r="F10878" s="73" t="s">
        <v>17</v>
      </c>
    </row>
    <row r="10879" spans="1:6" ht="38.25" x14ac:dyDescent="0.25">
      <c r="A10879" s="73">
        <v>106127</v>
      </c>
      <c r="B10879" s="74" t="s">
        <v>37034</v>
      </c>
      <c r="C10879" s="73" t="s">
        <v>763</v>
      </c>
      <c r="D10879" s="75">
        <v>104.07</v>
      </c>
      <c r="E10879" s="75">
        <v>96.17</v>
      </c>
      <c r="F10879" s="73" t="s">
        <v>17</v>
      </c>
    </row>
    <row r="10880" spans="1:6" ht="38.25" x14ac:dyDescent="0.25">
      <c r="A10880" s="73">
        <v>106128</v>
      </c>
      <c r="B10880" s="74" t="s">
        <v>37035</v>
      </c>
      <c r="C10880" s="73" t="s">
        <v>763</v>
      </c>
      <c r="D10880" s="75">
        <v>146.68</v>
      </c>
      <c r="E10880" s="75">
        <v>141.16</v>
      </c>
      <c r="F10880" s="73" t="s">
        <v>17</v>
      </c>
    </row>
    <row r="10881" spans="1:6" ht="38.25" x14ac:dyDescent="0.25">
      <c r="A10881" s="73">
        <v>106129</v>
      </c>
      <c r="B10881" s="74" t="s">
        <v>37036</v>
      </c>
      <c r="C10881" s="73" t="s">
        <v>763</v>
      </c>
      <c r="D10881" s="75">
        <v>68.819999999999993</v>
      </c>
      <c r="E10881" s="75">
        <v>63.59</v>
      </c>
      <c r="F10881" s="73" t="s">
        <v>17</v>
      </c>
    </row>
    <row r="10882" spans="1:6" ht="38.25" x14ac:dyDescent="0.25">
      <c r="A10882" s="73">
        <v>106130</v>
      </c>
      <c r="B10882" s="74" t="s">
        <v>37037</v>
      </c>
      <c r="C10882" s="73" t="s">
        <v>763</v>
      </c>
      <c r="D10882" s="75">
        <v>130.91999999999999</v>
      </c>
      <c r="E10882" s="75">
        <v>120.97</v>
      </c>
      <c r="F10882" s="73" t="s">
        <v>17</v>
      </c>
    </row>
    <row r="10883" spans="1:6" ht="38.25" x14ac:dyDescent="0.25">
      <c r="A10883" s="73">
        <v>106131</v>
      </c>
      <c r="B10883" s="74" t="s">
        <v>37038</v>
      </c>
      <c r="C10883" s="73" t="s">
        <v>763</v>
      </c>
      <c r="D10883" s="75">
        <v>115.6</v>
      </c>
      <c r="E10883" s="75">
        <v>106.82</v>
      </c>
      <c r="F10883" s="73" t="s">
        <v>17</v>
      </c>
    </row>
    <row r="10884" spans="1:6" ht="25.5" x14ac:dyDescent="0.25">
      <c r="A10884" s="73">
        <v>106205</v>
      </c>
      <c r="B10884" s="74" t="s">
        <v>37039</v>
      </c>
      <c r="C10884" s="73" t="s">
        <v>763</v>
      </c>
      <c r="D10884" s="75">
        <v>117.22</v>
      </c>
      <c r="E10884" s="75">
        <v>107.67</v>
      </c>
      <c r="F10884" s="73" t="s">
        <v>17</v>
      </c>
    </row>
    <row r="10885" spans="1:6" ht="25.5" x14ac:dyDescent="0.25">
      <c r="A10885" s="73">
        <v>106206</v>
      </c>
      <c r="B10885" s="74" t="s">
        <v>37040</v>
      </c>
      <c r="C10885" s="73" t="s">
        <v>763</v>
      </c>
      <c r="D10885" s="75">
        <v>134.04</v>
      </c>
      <c r="E10885" s="75">
        <v>123.12</v>
      </c>
      <c r="F10885" s="73" t="s">
        <v>17</v>
      </c>
    </row>
    <row r="10886" spans="1:6" ht="25.5" x14ac:dyDescent="0.25">
      <c r="A10886" s="73">
        <v>1</v>
      </c>
      <c r="B10886" s="74" t="s">
        <v>31732</v>
      </c>
      <c r="C10886" s="73" t="s">
        <v>116</v>
      </c>
      <c r="D10886" s="75">
        <v>78.33</v>
      </c>
      <c r="E10886" s="75">
        <v>78.33</v>
      </c>
      <c r="F10886" s="73" t="s">
        <v>17</v>
      </c>
    </row>
    <row r="10887" spans="1:6" x14ac:dyDescent="0.25">
      <c r="A10887" s="73">
        <v>13</v>
      </c>
      <c r="B10887" s="74" t="s">
        <v>9829</v>
      </c>
      <c r="C10887" s="73" t="s">
        <v>116</v>
      </c>
      <c r="D10887" s="75">
        <v>24.57</v>
      </c>
      <c r="E10887" s="75">
        <v>24.57</v>
      </c>
      <c r="F10887" s="73" t="s">
        <v>17</v>
      </c>
    </row>
    <row r="10888" spans="1:6" x14ac:dyDescent="0.25">
      <c r="A10888" s="73">
        <v>32</v>
      </c>
      <c r="B10888" s="74" t="s">
        <v>9830</v>
      </c>
      <c r="C10888" s="73" t="s">
        <v>116</v>
      </c>
      <c r="D10888" s="75">
        <v>8.06</v>
      </c>
      <c r="E10888" s="75">
        <v>8.06</v>
      </c>
      <c r="F10888" s="73" t="s">
        <v>17</v>
      </c>
    </row>
    <row r="10889" spans="1:6" x14ac:dyDescent="0.25">
      <c r="A10889" s="73">
        <v>33</v>
      </c>
      <c r="B10889" s="74" t="s">
        <v>9831</v>
      </c>
      <c r="C10889" s="73" t="s">
        <v>116</v>
      </c>
      <c r="D10889" s="75">
        <v>8.11</v>
      </c>
      <c r="E10889" s="75">
        <v>8.11</v>
      </c>
      <c r="F10889" s="73" t="s">
        <v>17</v>
      </c>
    </row>
    <row r="10890" spans="1:6" x14ac:dyDescent="0.25">
      <c r="A10890" s="73">
        <v>34</v>
      </c>
      <c r="B10890" s="74" t="s">
        <v>9832</v>
      </c>
      <c r="C10890" s="73" t="s">
        <v>116</v>
      </c>
      <c r="D10890" s="75">
        <v>7.64</v>
      </c>
      <c r="E10890" s="75">
        <v>7.64</v>
      </c>
      <c r="F10890" s="73" t="s">
        <v>17</v>
      </c>
    </row>
    <row r="10891" spans="1:6" x14ac:dyDescent="0.25">
      <c r="A10891" s="73">
        <v>130</v>
      </c>
      <c r="B10891" s="74" t="s">
        <v>9833</v>
      </c>
      <c r="C10891" s="73" t="s">
        <v>116</v>
      </c>
      <c r="D10891" s="75">
        <v>3.67</v>
      </c>
      <c r="E10891" s="75">
        <v>3.67</v>
      </c>
      <c r="F10891" s="73" t="s">
        <v>17</v>
      </c>
    </row>
    <row r="10892" spans="1:6" ht="25.5" x14ac:dyDescent="0.25">
      <c r="A10892" s="73">
        <v>131</v>
      </c>
      <c r="B10892" s="74" t="s">
        <v>9834</v>
      </c>
      <c r="C10892" s="73" t="s">
        <v>116</v>
      </c>
      <c r="D10892" s="75">
        <v>40.82</v>
      </c>
      <c r="E10892" s="75">
        <v>40.82</v>
      </c>
      <c r="F10892" s="73" t="s">
        <v>17</v>
      </c>
    </row>
    <row r="10893" spans="1:6" x14ac:dyDescent="0.25">
      <c r="A10893" s="73">
        <v>134</v>
      </c>
      <c r="B10893" s="74" t="s">
        <v>9835</v>
      </c>
      <c r="C10893" s="73" t="s">
        <v>116</v>
      </c>
      <c r="D10893" s="75">
        <v>1.51</v>
      </c>
      <c r="E10893" s="75">
        <v>1.51</v>
      </c>
      <c r="F10893" s="73" t="s">
        <v>17</v>
      </c>
    </row>
    <row r="10894" spans="1:6" ht="25.5" x14ac:dyDescent="0.25">
      <c r="A10894" s="73">
        <v>135</v>
      </c>
      <c r="B10894" s="74" t="s">
        <v>9836</v>
      </c>
      <c r="C10894" s="73" t="s">
        <v>116</v>
      </c>
      <c r="D10894" s="75">
        <v>2.95</v>
      </c>
      <c r="E10894" s="75">
        <v>2.95</v>
      </c>
      <c r="F10894" s="73" t="s">
        <v>17</v>
      </c>
    </row>
    <row r="10895" spans="1:6" x14ac:dyDescent="0.25">
      <c r="A10895" s="73">
        <v>140</v>
      </c>
      <c r="B10895" s="74" t="s">
        <v>9837</v>
      </c>
      <c r="C10895" s="73" t="s">
        <v>116</v>
      </c>
      <c r="D10895" s="75">
        <v>16.93</v>
      </c>
      <c r="E10895" s="75">
        <v>16.93</v>
      </c>
      <c r="F10895" s="73" t="s">
        <v>17</v>
      </c>
    </row>
    <row r="10896" spans="1:6" x14ac:dyDescent="0.25">
      <c r="A10896" s="73">
        <v>156</v>
      </c>
      <c r="B10896" s="74" t="s">
        <v>9838</v>
      </c>
      <c r="C10896" s="73" t="s">
        <v>116</v>
      </c>
      <c r="D10896" s="75">
        <v>47.73</v>
      </c>
      <c r="E10896" s="75">
        <v>47.73</v>
      </c>
      <c r="F10896" s="73" t="s">
        <v>17</v>
      </c>
    </row>
    <row r="10897" spans="1:6" ht="25.5" x14ac:dyDescent="0.25">
      <c r="A10897" s="73">
        <v>157</v>
      </c>
      <c r="B10897" s="74" t="s">
        <v>9839</v>
      </c>
      <c r="C10897" s="73" t="s">
        <v>116</v>
      </c>
      <c r="D10897" s="75">
        <v>134.05000000000001</v>
      </c>
      <c r="E10897" s="75">
        <v>134.05000000000001</v>
      </c>
      <c r="F10897" s="73" t="s">
        <v>17</v>
      </c>
    </row>
    <row r="10898" spans="1:6" x14ac:dyDescent="0.25">
      <c r="A10898" s="73">
        <v>344</v>
      </c>
      <c r="B10898" s="74" t="s">
        <v>9840</v>
      </c>
      <c r="C10898" s="73" t="s">
        <v>116</v>
      </c>
      <c r="D10898" s="75">
        <v>26.09</v>
      </c>
      <c r="E10898" s="75">
        <v>26.09</v>
      </c>
      <c r="F10898" s="73" t="s">
        <v>17</v>
      </c>
    </row>
    <row r="10899" spans="1:6" x14ac:dyDescent="0.25">
      <c r="A10899" s="73">
        <v>345</v>
      </c>
      <c r="B10899" s="74" t="s">
        <v>9841</v>
      </c>
      <c r="C10899" s="73" t="s">
        <v>116</v>
      </c>
      <c r="D10899" s="75">
        <v>28.31</v>
      </c>
      <c r="E10899" s="75">
        <v>28.31</v>
      </c>
      <c r="F10899" s="73" t="s">
        <v>17</v>
      </c>
    </row>
    <row r="10900" spans="1:6" x14ac:dyDescent="0.25">
      <c r="A10900" s="73">
        <v>346</v>
      </c>
      <c r="B10900" s="74" t="s">
        <v>9842</v>
      </c>
      <c r="C10900" s="73" t="s">
        <v>116</v>
      </c>
      <c r="D10900" s="75">
        <v>23.51</v>
      </c>
      <c r="E10900" s="75">
        <v>23.51</v>
      </c>
      <c r="F10900" s="73" t="s">
        <v>17</v>
      </c>
    </row>
    <row r="10901" spans="1:6" ht="25.5" x14ac:dyDescent="0.25">
      <c r="A10901" s="73">
        <v>371</v>
      </c>
      <c r="B10901" s="74" t="s">
        <v>9843</v>
      </c>
      <c r="C10901" s="73" t="s">
        <v>116</v>
      </c>
      <c r="D10901" s="75">
        <v>0.74</v>
      </c>
      <c r="E10901" s="75">
        <v>0.74</v>
      </c>
      <c r="F10901" s="73" t="s">
        <v>17</v>
      </c>
    </row>
    <row r="10902" spans="1:6" ht="25.5" x14ac:dyDescent="0.25">
      <c r="A10902" s="73">
        <v>509</v>
      </c>
      <c r="B10902" s="74" t="s">
        <v>9844</v>
      </c>
      <c r="C10902" s="73" t="s">
        <v>116</v>
      </c>
      <c r="D10902" s="75">
        <v>17.03</v>
      </c>
      <c r="E10902" s="75">
        <v>17.03</v>
      </c>
      <c r="F10902" s="73" t="s">
        <v>17</v>
      </c>
    </row>
    <row r="10903" spans="1:6" ht="25.5" x14ac:dyDescent="0.25">
      <c r="A10903" s="73">
        <v>510</v>
      </c>
      <c r="B10903" s="74" t="s">
        <v>9845</v>
      </c>
      <c r="C10903" s="73" t="s">
        <v>116</v>
      </c>
      <c r="D10903" s="75">
        <v>12.81</v>
      </c>
      <c r="E10903" s="75">
        <v>12.81</v>
      </c>
      <c r="F10903" s="73" t="s">
        <v>17</v>
      </c>
    </row>
    <row r="10904" spans="1:6" ht="25.5" x14ac:dyDescent="0.25">
      <c r="A10904" s="73">
        <v>516</v>
      </c>
      <c r="B10904" s="74" t="s">
        <v>9846</v>
      </c>
      <c r="C10904" s="73" t="s">
        <v>116</v>
      </c>
      <c r="D10904" s="75">
        <v>15.18</v>
      </c>
      <c r="E10904" s="75">
        <v>15.18</v>
      </c>
      <c r="F10904" s="73" t="s">
        <v>17</v>
      </c>
    </row>
    <row r="10905" spans="1:6" x14ac:dyDescent="0.25">
      <c r="A10905" s="73">
        <v>546</v>
      </c>
      <c r="B10905" s="74" t="s">
        <v>9847</v>
      </c>
      <c r="C10905" s="73" t="s">
        <v>116</v>
      </c>
      <c r="D10905" s="75">
        <v>8.56</v>
      </c>
      <c r="E10905" s="75">
        <v>8.56</v>
      </c>
      <c r="F10905" s="73" t="s">
        <v>17</v>
      </c>
    </row>
    <row r="10906" spans="1:6" ht="25.5" x14ac:dyDescent="0.25">
      <c r="A10906" s="73">
        <v>585</v>
      </c>
      <c r="B10906" s="74" t="s">
        <v>9848</v>
      </c>
      <c r="C10906" s="73" t="s">
        <v>116</v>
      </c>
      <c r="D10906" s="75">
        <v>53.71</v>
      </c>
      <c r="E10906" s="75">
        <v>53.71</v>
      </c>
      <c r="F10906" s="73" t="s">
        <v>17</v>
      </c>
    </row>
    <row r="10907" spans="1:6" ht="25.5" x14ac:dyDescent="0.25">
      <c r="A10907" s="73">
        <v>591</v>
      </c>
      <c r="B10907" s="74" t="s">
        <v>9849</v>
      </c>
      <c r="C10907" s="73" t="s">
        <v>116</v>
      </c>
      <c r="D10907" s="75">
        <v>53.71</v>
      </c>
      <c r="E10907" s="75">
        <v>53.71</v>
      </c>
      <c r="F10907" s="73" t="s">
        <v>17</v>
      </c>
    </row>
    <row r="10908" spans="1:6" ht="25.5" x14ac:dyDescent="0.25">
      <c r="A10908" s="73">
        <v>592</v>
      </c>
      <c r="B10908" s="74" t="s">
        <v>9850</v>
      </c>
      <c r="C10908" s="73" t="s">
        <v>116</v>
      </c>
      <c r="D10908" s="75">
        <v>57.55</v>
      </c>
      <c r="E10908" s="75">
        <v>57.55</v>
      </c>
      <c r="F10908" s="73" t="s">
        <v>17</v>
      </c>
    </row>
    <row r="10909" spans="1:6" ht="38.25" x14ac:dyDescent="0.25">
      <c r="A10909" s="73">
        <v>626</v>
      </c>
      <c r="B10909" s="74" t="s">
        <v>9851</v>
      </c>
      <c r="C10909" s="73" t="s">
        <v>116</v>
      </c>
      <c r="D10909" s="75">
        <v>16.66</v>
      </c>
      <c r="E10909" s="75">
        <v>16.66</v>
      </c>
      <c r="F10909" s="73" t="s">
        <v>17</v>
      </c>
    </row>
    <row r="10910" spans="1:6" x14ac:dyDescent="0.25">
      <c r="A10910" s="73">
        <v>841</v>
      </c>
      <c r="B10910" s="74" t="s">
        <v>9852</v>
      </c>
      <c r="C10910" s="73" t="s">
        <v>116</v>
      </c>
      <c r="D10910" s="75">
        <v>53.03</v>
      </c>
      <c r="E10910" s="75">
        <v>53.03</v>
      </c>
      <c r="F10910" s="73" t="s">
        <v>17</v>
      </c>
    </row>
    <row r="10911" spans="1:6" x14ac:dyDescent="0.25">
      <c r="A10911" s="73">
        <v>842</v>
      </c>
      <c r="B10911" s="74" t="s">
        <v>9853</v>
      </c>
      <c r="C10911" s="73" t="s">
        <v>116</v>
      </c>
      <c r="D10911" s="75">
        <v>58.3</v>
      </c>
      <c r="E10911" s="75">
        <v>58.3</v>
      </c>
      <c r="F10911" s="73" t="s">
        <v>17</v>
      </c>
    </row>
    <row r="10912" spans="1:6" x14ac:dyDescent="0.25">
      <c r="A10912" s="73">
        <v>1106</v>
      </c>
      <c r="B10912" s="74" t="s">
        <v>9854</v>
      </c>
      <c r="C10912" s="73" t="s">
        <v>116</v>
      </c>
      <c r="D10912" s="75">
        <v>1.21</v>
      </c>
      <c r="E10912" s="75">
        <v>1.21</v>
      </c>
      <c r="F10912" s="73" t="s">
        <v>17</v>
      </c>
    </row>
    <row r="10913" spans="1:6" x14ac:dyDescent="0.25">
      <c r="A10913" s="73">
        <v>1107</v>
      </c>
      <c r="B10913" s="74" t="s">
        <v>9855</v>
      </c>
      <c r="C10913" s="73" t="s">
        <v>116</v>
      </c>
      <c r="D10913" s="75">
        <v>1.03</v>
      </c>
      <c r="E10913" s="75">
        <v>1.03</v>
      </c>
      <c r="F10913" s="73" t="s">
        <v>17</v>
      </c>
    </row>
    <row r="10914" spans="1:6" x14ac:dyDescent="0.25">
      <c r="A10914" s="73">
        <v>1318</v>
      </c>
      <c r="B10914" s="74" t="s">
        <v>9856</v>
      </c>
      <c r="C10914" s="73" t="s">
        <v>116</v>
      </c>
      <c r="D10914" s="75">
        <v>9.34</v>
      </c>
      <c r="E10914" s="75">
        <v>9.34</v>
      </c>
      <c r="F10914" s="73" t="s">
        <v>17</v>
      </c>
    </row>
    <row r="10915" spans="1:6" x14ac:dyDescent="0.25">
      <c r="A10915" s="73">
        <v>1319</v>
      </c>
      <c r="B10915" s="74" t="s">
        <v>9857</v>
      </c>
      <c r="C10915" s="73" t="s">
        <v>116</v>
      </c>
      <c r="D10915" s="75">
        <v>8.31</v>
      </c>
      <c r="E10915" s="75">
        <v>8.31</v>
      </c>
      <c r="F10915" s="73" t="s">
        <v>17</v>
      </c>
    </row>
    <row r="10916" spans="1:6" x14ac:dyDescent="0.25">
      <c r="A10916" s="73">
        <v>1321</v>
      </c>
      <c r="B10916" s="74" t="s">
        <v>9858</v>
      </c>
      <c r="C10916" s="73" t="s">
        <v>116</v>
      </c>
      <c r="D10916" s="75">
        <v>9.33</v>
      </c>
      <c r="E10916" s="75">
        <v>9.33</v>
      </c>
      <c r="F10916" s="73" t="s">
        <v>17</v>
      </c>
    </row>
    <row r="10917" spans="1:6" x14ac:dyDescent="0.25">
      <c r="A10917" s="73">
        <v>1322</v>
      </c>
      <c r="B10917" s="74" t="s">
        <v>9859</v>
      </c>
      <c r="C10917" s="73" t="s">
        <v>116</v>
      </c>
      <c r="D10917" s="75">
        <v>9.86</v>
      </c>
      <c r="E10917" s="75">
        <v>9.86</v>
      </c>
      <c r="F10917" s="73" t="s">
        <v>17</v>
      </c>
    </row>
    <row r="10918" spans="1:6" x14ac:dyDescent="0.25">
      <c r="A10918" s="73">
        <v>1323</v>
      </c>
      <c r="B10918" s="74" t="s">
        <v>9860</v>
      </c>
      <c r="C10918" s="73" t="s">
        <v>116</v>
      </c>
      <c r="D10918" s="75">
        <v>9.86</v>
      </c>
      <c r="E10918" s="75">
        <v>9.86</v>
      </c>
      <c r="F10918" s="73" t="s">
        <v>17</v>
      </c>
    </row>
    <row r="10919" spans="1:6" x14ac:dyDescent="0.25">
      <c r="A10919" s="73">
        <v>1325</v>
      </c>
      <c r="B10919" s="74" t="s">
        <v>9861</v>
      </c>
      <c r="C10919" s="73" t="s">
        <v>116</v>
      </c>
      <c r="D10919" s="75">
        <v>10.050000000000001</v>
      </c>
      <c r="E10919" s="75">
        <v>10.050000000000001</v>
      </c>
      <c r="F10919" s="73" t="s">
        <v>17</v>
      </c>
    </row>
    <row r="10920" spans="1:6" x14ac:dyDescent="0.25">
      <c r="A10920" s="73">
        <v>1327</v>
      </c>
      <c r="B10920" s="74" t="s">
        <v>9862</v>
      </c>
      <c r="C10920" s="73" t="s">
        <v>116</v>
      </c>
      <c r="D10920" s="75">
        <v>10.7</v>
      </c>
      <c r="E10920" s="75">
        <v>10.7</v>
      </c>
      <c r="F10920" s="73" t="s">
        <v>17</v>
      </c>
    </row>
    <row r="10921" spans="1:6" x14ac:dyDescent="0.25">
      <c r="A10921" s="73">
        <v>1328</v>
      </c>
      <c r="B10921" s="74" t="s">
        <v>9863</v>
      </c>
      <c r="C10921" s="73" t="s">
        <v>116</v>
      </c>
      <c r="D10921" s="75">
        <v>10.08</v>
      </c>
      <c r="E10921" s="75">
        <v>10.08</v>
      </c>
      <c r="F10921" s="73" t="s">
        <v>17</v>
      </c>
    </row>
    <row r="10922" spans="1:6" x14ac:dyDescent="0.25">
      <c r="A10922" s="73">
        <v>1330</v>
      </c>
      <c r="B10922" s="74" t="s">
        <v>9864</v>
      </c>
      <c r="C10922" s="73" t="s">
        <v>116</v>
      </c>
      <c r="D10922" s="75">
        <v>8.9700000000000006</v>
      </c>
      <c r="E10922" s="75">
        <v>8.9700000000000006</v>
      </c>
      <c r="F10922" s="73" t="s">
        <v>17</v>
      </c>
    </row>
    <row r="10923" spans="1:6" x14ac:dyDescent="0.25">
      <c r="A10923" s="73">
        <v>1332</v>
      </c>
      <c r="B10923" s="74" t="s">
        <v>9865</v>
      </c>
      <c r="C10923" s="73" t="s">
        <v>116</v>
      </c>
      <c r="D10923" s="75">
        <v>9.1999999999999993</v>
      </c>
      <c r="E10923" s="75">
        <v>9.1999999999999993</v>
      </c>
      <c r="F10923" s="73" t="s">
        <v>17</v>
      </c>
    </row>
    <row r="10924" spans="1:6" x14ac:dyDescent="0.25">
      <c r="A10924" s="73">
        <v>1333</v>
      </c>
      <c r="B10924" s="74" t="s">
        <v>9866</v>
      </c>
      <c r="C10924" s="73" t="s">
        <v>116</v>
      </c>
      <c r="D10924" s="75">
        <v>9.06</v>
      </c>
      <c r="E10924" s="75">
        <v>9.06</v>
      </c>
      <c r="F10924" s="73" t="s">
        <v>17</v>
      </c>
    </row>
    <row r="10925" spans="1:6" x14ac:dyDescent="0.25">
      <c r="A10925" s="73">
        <v>1334</v>
      </c>
      <c r="B10925" s="74" t="s">
        <v>9867</v>
      </c>
      <c r="C10925" s="73" t="s">
        <v>116</v>
      </c>
      <c r="D10925" s="75">
        <v>10.199999999999999</v>
      </c>
      <c r="E10925" s="75">
        <v>10.199999999999999</v>
      </c>
      <c r="F10925" s="73" t="s">
        <v>17</v>
      </c>
    </row>
    <row r="10926" spans="1:6" x14ac:dyDescent="0.25">
      <c r="A10926" s="73">
        <v>1335</v>
      </c>
      <c r="B10926" s="74" t="s">
        <v>9868</v>
      </c>
      <c r="C10926" s="73" t="s">
        <v>116</v>
      </c>
      <c r="D10926" s="75">
        <v>10.54</v>
      </c>
      <c r="E10926" s="75">
        <v>10.54</v>
      </c>
      <c r="F10926" s="73" t="s">
        <v>17</v>
      </c>
    </row>
    <row r="10927" spans="1:6" x14ac:dyDescent="0.25">
      <c r="A10927" s="73">
        <v>1337</v>
      </c>
      <c r="B10927" s="74" t="s">
        <v>9869</v>
      </c>
      <c r="C10927" s="73" t="s">
        <v>116</v>
      </c>
      <c r="D10927" s="75">
        <v>10.35</v>
      </c>
      <c r="E10927" s="75">
        <v>10.35</v>
      </c>
      <c r="F10927" s="73" t="s">
        <v>17</v>
      </c>
    </row>
    <row r="10928" spans="1:6" ht="25.5" x14ac:dyDescent="0.25">
      <c r="A10928" s="73">
        <v>1375</v>
      </c>
      <c r="B10928" s="74" t="s">
        <v>9870</v>
      </c>
      <c r="C10928" s="73" t="s">
        <v>116</v>
      </c>
      <c r="D10928" s="75">
        <v>15.17</v>
      </c>
      <c r="E10928" s="75">
        <v>15.17</v>
      </c>
      <c r="F10928" s="73" t="s">
        <v>17</v>
      </c>
    </row>
    <row r="10929" spans="1:6" x14ac:dyDescent="0.25">
      <c r="A10929" s="73">
        <v>1379</v>
      </c>
      <c r="B10929" s="74" t="s">
        <v>823</v>
      </c>
      <c r="C10929" s="73" t="s">
        <v>116</v>
      </c>
      <c r="D10929" s="75">
        <v>0.76</v>
      </c>
      <c r="E10929" s="75">
        <v>0.76</v>
      </c>
      <c r="F10929" s="73" t="s">
        <v>17</v>
      </c>
    </row>
    <row r="10930" spans="1:6" x14ac:dyDescent="0.25">
      <c r="A10930" s="73">
        <v>1380</v>
      </c>
      <c r="B10930" s="74" t="s">
        <v>9871</v>
      </c>
      <c r="C10930" s="73" t="s">
        <v>116</v>
      </c>
      <c r="D10930" s="75">
        <v>5.08</v>
      </c>
      <c r="E10930" s="75">
        <v>5.08</v>
      </c>
      <c r="F10930" s="73" t="s">
        <v>17</v>
      </c>
    </row>
    <row r="10931" spans="1:6" x14ac:dyDescent="0.25">
      <c r="A10931" s="73">
        <v>1381</v>
      </c>
      <c r="B10931" s="74" t="s">
        <v>9872</v>
      </c>
      <c r="C10931" s="73" t="s">
        <v>116</v>
      </c>
      <c r="D10931" s="75">
        <v>0.68</v>
      </c>
      <c r="E10931" s="75">
        <v>0.68</v>
      </c>
      <c r="F10931" s="73" t="s">
        <v>17</v>
      </c>
    </row>
    <row r="10932" spans="1:6" x14ac:dyDescent="0.25">
      <c r="A10932" s="73">
        <v>3123</v>
      </c>
      <c r="B10932" s="74" t="s">
        <v>9873</v>
      </c>
      <c r="C10932" s="73" t="s">
        <v>116</v>
      </c>
      <c r="D10932" s="75">
        <v>2.9</v>
      </c>
      <c r="E10932" s="75">
        <v>2.9</v>
      </c>
      <c r="F10932" s="73" t="s">
        <v>17</v>
      </c>
    </row>
    <row r="10933" spans="1:6" x14ac:dyDescent="0.25">
      <c r="A10933" s="73">
        <v>3312</v>
      </c>
      <c r="B10933" s="74" t="s">
        <v>9874</v>
      </c>
      <c r="C10933" s="73" t="s">
        <v>116</v>
      </c>
      <c r="D10933" s="75">
        <v>20.82</v>
      </c>
      <c r="E10933" s="75">
        <v>20.82</v>
      </c>
      <c r="F10933" s="73" t="s">
        <v>17</v>
      </c>
    </row>
    <row r="10934" spans="1:6" x14ac:dyDescent="0.25">
      <c r="A10934" s="73">
        <v>3313</v>
      </c>
      <c r="B10934" s="74" t="s">
        <v>9875</v>
      </c>
      <c r="C10934" s="73" t="s">
        <v>116</v>
      </c>
      <c r="D10934" s="75">
        <v>26.8</v>
      </c>
      <c r="E10934" s="75">
        <v>26.8</v>
      </c>
      <c r="F10934" s="73" t="s">
        <v>17</v>
      </c>
    </row>
    <row r="10935" spans="1:6" x14ac:dyDescent="0.25">
      <c r="A10935" s="73">
        <v>3315</v>
      </c>
      <c r="B10935" s="74" t="s">
        <v>9876</v>
      </c>
      <c r="C10935" s="73" t="s">
        <v>116</v>
      </c>
      <c r="D10935" s="75">
        <v>0.86</v>
      </c>
      <c r="E10935" s="75">
        <v>0.86</v>
      </c>
      <c r="F10935" s="73" t="s">
        <v>17</v>
      </c>
    </row>
    <row r="10936" spans="1:6" x14ac:dyDescent="0.25">
      <c r="A10936" s="73">
        <v>3410</v>
      </c>
      <c r="B10936" s="74" t="s">
        <v>9877</v>
      </c>
      <c r="C10936" s="73" t="s">
        <v>116</v>
      </c>
      <c r="D10936" s="75">
        <v>43.58</v>
      </c>
      <c r="E10936" s="75">
        <v>43.58</v>
      </c>
      <c r="F10936" s="73" t="s">
        <v>17</v>
      </c>
    </row>
    <row r="10937" spans="1:6" x14ac:dyDescent="0.25">
      <c r="A10937" s="73">
        <v>4226</v>
      </c>
      <c r="B10937" s="74" t="s">
        <v>9878</v>
      </c>
      <c r="C10937" s="73" t="s">
        <v>116</v>
      </c>
      <c r="D10937" s="75">
        <v>8.3800000000000008</v>
      </c>
      <c r="E10937" s="75">
        <v>8.3800000000000008</v>
      </c>
      <c r="F10937" s="73" t="s">
        <v>17</v>
      </c>
    </row>
    <row r="10938" spans="1:6" ht="25.5" x14ac:dyDescent="0.25">
      <c r="A10938" s="73">
        <v>4229</v>
      </c>
      <c r="B10938" s="74" t="s">
        <v>9879</v>
      </c>
      <c r="C10938" s="73" t="s">
        <v>116</v>
      </c>
      <c r="D10938" s="75">
        <v>43.35</v>
      </c>
      <c r="E10938" s="75">
        <v>43.35</v>
      </c>
      <c r="F10938" s="73" t="s">
        <v>17</v>
      </c>
    </row>
    <row r="10939" spans="1:6" x14ac:dyDescent="0.25">
      <c r="A10939" s="73">
        <v>4791</v>
      </c>
      <c r="B10939" s="74" t="s">
        <v>9880</v>
      </c>
      <c r="C10939" s="73" t="s">
        <v>116</v>
      </c>
      <c r="D10939" s="75">
        <v>54.76</v>
      </c>
      <c r="E10939" s="75">
        <v>54.76</v>
      </c>
      <c r="F10939" s="73" t="s">
        <v>17</v>
      </c>
    </row>
    <row r="10940" spans="1:6" x14ac:dyDescent="0.25">
      <c r="A10940" s="73">
        <v>4823</v>
      </c>
      <c r="B10940" s="74" t="s">
        <v>9881</v>
      </c>
      <c r="C10940" s="73" t="s">
        <v>116</v>
      </c>
      <c r="D10940" s="75">
        <v>36.270000000000003</v>
      </c>
      <c r="E10940" s="75">
        <v>36.270000000000003</v>
      </c>
      <c r="F10940" s="73" t="s">
        <v>17</v>
      </c>
    </row>
    <row r="10941" spans="1:6" ht="25.5" x14ac:dyDescent="0.25">
      <c r="A10941" s="73">
        <v>4824</v>
      </c>
      <c r="B10941" s="74" t="s">
        <v>9882</v>
      </c>
      <c r="C10941" s="73" t="s">
        <v>116</v>
      </c>
      <c r="D10941" s="75">
        <v>0.46</v>
      </c>
      <c r="E10941" s="75">
        <v>0.46</v>
      </c>
      <c r="F10941" s="73" t="s">
        <v>17</v>
      </c>
    </row>
    <row r="10942" spans="1:6" x14ac:dyDescent="0.25">
      <c r="A10942" s="73">
        <v>5061</v>
      </c>
      <c r="B10942" s="74" t="s">
        <v>9883</v>
      </c>
      <c r="C10942" s="73" t="s">
        <v>116</v>
      </c>
      <c r="D10942" s="75">
        <v>17.16</v>
      </c>
      <c r="E10942" s="75">
        <v>17.16</v>
      </c>
      <c r="F10942" s="73" t="s">
        <v>17</v>
      </c>
    </row>
    <row r="10943" spans="1:6" x14ac:dyDescent="0.25">
      <c r="A10943" s="73">
        <v>5062</v>
      </c>
      <c r="B10943" s="74" t="s">
        <v>9884</v>
      </c>
      <c r="C10943" s="73" t="s">
        <v>116</v>
      </c>
      <c r="D10943" s="75">
        <v>17.68</v>
      </c>
      <c r="E10943" s="75">
        <v>17.68</v>
      </c>
      <c r="F10943" s="73" t="s">
        <v>17</v>
      </c>
    </row>
    <row r="10944" spans="1:6" x14ac:dyDescent="0.25">
      <c r="A10944" s="73">
        <v>5063</v>
      </c>
      <c r="B10944" s="74" t="s">
        <v>9885</v>
      </c>
      <c r="C10944" s="73" t="s">
        <v>116</v>
      </c>
      <c r="D10944" s="75">
        <v>20.83</v>
      </c>
      <c r="E10944" s="75">
        <v>20.83</v>
      </c>
      <c r="F10944" s="73" t="s">
        <v>17</v>
      </c>
    </row>
    <row r="10945" spans="1:6" x14ac:dyDescent="0.25">
      <c r="A10945" s="73">
        <v>5065</v>
      </c>
      <c r="B10945" s="74" t="s">
        <v>9886</v>
      </c>
      <c r="C10945" s="73" t="s">
        <v>116</v>
      </c>
      <c r="D10945" s="75">
        <v>33.200000000000003</v>
      </c>
      <c r="E10945" s="75">
        <v>33.200000000000003</v>
      </c>
      <c r="F10945" s="73" t="s">
        <v>17</v>
      </c>
    </row>
    <row r="10946" spans="1:6" x14ac:dyDescent="0.25">
      <c r="A10946" s="73">
        <v>5066</v>
      </c>
      <c r="B10946" s="74" t="s">
        <v>9887</v>
      </c>
      <c r="C10946" s="73" t="s">
        <v>116</v>
      </c>
      <c r="D10946" s="75">
        <v>23</v>
      </c>
      <c r="E10946" s="75">
        <v>23</v>
      </c>
      <c r="F10946" s="73" t="s">
        <v>17</v>
      </c>
    </row>
    <row r="10947" spans="1:6" x14ac:dyDescent="0.25">
      <c r="A10947" s="73">
        <v>5067</v>
      </c>
      <c r="B10947" s="74" t="s">
        <v>9888</v>
      </c>
      <c r="C10947" s="73" t="s">
        <v>116</v>
      </c>
      <c r="D10947" s="75">
        <v>18.600000000000001</v>
      </c>
      <c r="E10947" s="75">
        <v>18.600000000000001</v>
      </c>
      <c r="F10947" s="73" t="s">
        <v>17</v>
      </c>
    </row>
    <row r="10948" spans="1:6" x14ac:dyDescent="0.25">
      <c r="A10948" s="73">
        <v>5068</v>
      </c>
      <c r="B10948" s="74" t="s">
        <v>9889</v>
      </c>
      <c r="C10948" s="73" t="s">
        <v>116</v>
      </c>
      <c r="D10948" s="75">
        <v>17.46</v>
      </c>
      <c r="E10948" s="75">
        <v>17.46</v>
      </c>
      <c r="F10948" s="73" t="s">
        <v>17</v>
      </c>
    </row>
    <row r="10949" spans="1:6" x14ac:dyDescent="0.25">
      <c r="A10949" s="73">
        <v>5069</v>
      </c>
      <c r="B10949" s="74" t="s">
        <v>9890</v>
      </c>
      <c r="C10949" s="73" t="s">
        <v>116</v>
      </c>
      <c r="D10949" s="75">
        <v>17.79</v>
      </c>
      <c r="E10949" s="75">
        <v>17.79</v>
      </c>
      <c r="F10949" s="73" t="s">
        <v>17</v>
      </c>
    </row>
    <row r="10950" spans="1:6" x14ac:dyDescent="0.25">
      <c r="A10950" s="73">
        <v>5070</v>
      </c>
      <c r="B10950" s="74" t="s">
        <v>9891</v>
      </c>
      <c r="C10950" s="73" t="s">
        <v>116</v>
      </c>
      <c r="D10950" s="75">
        <v>17.98</v>
      </c>
      <c r="E10950" s="75">
        <v>17.98</v>
      </c>
      <c r="F10950" s="73" t="s">
        <v>17</v>
      </c>
    </row>
    <row r="10951" spans="1:6" x14ac:dyDescent="0.25">
      <c r="A10951" s="73">
        <v>5071</v>
      </c>
      <c r="B10951" s="74" t="s">
        <v>9892</v>
      </c>
      <c r="C10951" s="73" t="s">
        <v>116</v>
      </c>
      <c r="D10951" s="75">
        <v>17.46</v>
      </c>
      <c r="E10951" s="75">
        <v>17.46</v>
      </c>
      <c r="F10951" s="73" t="s">
        <v>17</v>
      </c>
    </row>
    <row r="10952" spans="1:6" x14ac:dyDescent="0.25">
      <c r="A10952" s="73">
        <v>5072</v>
      </c>
      <c r="B10952" s="74" t="s">
        <v>9893</v>
      </c>
      <c r="C10952" s="73" t="s">
        <v>116</v>
      </c>
      <c r="D10952" s="75">
        <v>30.71</v>
      </c>
      <c r="E10952" s="75">
        <v>30.71</v>
      </c>
      <c r="F10952" s="73" t="s">
        <v>17</v>
      </c>
    </row>
    <row r="10953" spans="1:6" x14ac:dyDescent="0.25">
      <c r="A10953" s="73">
        <v>5073</v>
      </c>
      <c r="B10953" s="74" t="s">
        <v>9894</v>
      </c>
      <c r="C10953" s="73" t="s">
        <v>116</v>
      </c>
      <c r="D10953" s="75">
        <v>17.79</v>
      </c>
      <c r="E10953" s="75">
        <v>17.79</v>
      </c>
      <c r="F10953" s="73" t="s">
        <v>17</v>
      </c>
    </row>
    <row r="10954" spans="1:6" x14ac:dyDescent="0.25">
      <c r="A10954" s="73">
        <v>5074</v>
      </c>
      <c r="B10954" s="74" t="s">
        <v>9895</v>
      </c>
      <c r="C10954" s="73" t="s">
        <v>116</v>
      </c>
      <c r="D10954" s="75">
        <v>19.559999999999999</v>
      </c>
      <c r="E10954" s="75">
        <v>19.559999999999999</v>
      </c>
      <c r="F10954" s="73" t="s">
        <v>17</v>
      </c>
    </row>
    <row r="10955" spans="1:6" x14ac:dyDescent="0.25">
      <c r="A10955" s="73">
        <v>5075</v>
      </c>
      <c r="B10955" s="74" t="s">
        <v>9896</v>
      </c>
      <c r="C10955" s="73" t="s">
        <v>116</v>
      </c>
      <c r="D10955" s="75">
        <v>17.46</v>
      </c>
      <c r="E10955" s="75">
        <v>17.46</v>
      </c>
      <c r="F10955" s="73" t="s">
        <v>17</v>
      </c>
    </row>
    <row r="10956" spans="1:6" x14ac:dyDescent="0.25">
      <c r="A10956" s="73">
        <v>5076</v>
      </c>
      <c r="B10956" s="74" t="s">
        <v>9897</v>
      </c>
      <c r="C10956" s="73" t="s">
        <v>116</v>
      </c>
      <c r="D10956" s="75">
        <v>17.63</v>
      </c>
      <c r="E10956" s="75">
        <v>17.63</v>
      </c>
      <c r="F10956" s="73" t="s">
        <v>17</v>
      </c>
    </row>
    <row r="10957" spans="1:6" x14ac:dyDescent="0.25">
      <c r="A10957" s="73">
        <v>5077</v>
      </c>
      <c r="B10957" s="74" t="s">
        <v>9898</v>
      </c>
      <c r="C10957" s="73" t="s">
        <v>116</v>
      </c>
      <c r="D10957" s="75">
        <v>19.489999999999998</v>
      </c>
      <c r="E10957" s="75">
        <v>19.489999999999998</v>
      </c>
      <c r="F10957" s="73" t="s">
        <v>17</v>
      </c>
    </row>
    <row r="10958" spans="1:6" x14ac:dyDescent="0.25">
      <c r="A10958" s="73">
        <v>5078</v>
      </c>
      <c r="B10958" s="74" t="s">
        <v>9899</v>
      </c>
      <c r="C10958" s="73" t="s">
        <v>116</v>
      </c>
      <c r="D10958" s="75">
        <v>18.39</v>
      </c>
      <c r="E10958" s="75">
        <v>18.39</v>
      </c>
      <c r="F10958" s="73" t="s">
        <v>17</v>
      </c>
    </row>
    <row r="10959" spans="1:6" ht="25.5" x14ac:dyDescent="0.25">
      <c r="A10959" s="73">
        <v>5086</v>
      </c>
      <c r="B10959" s="74" t="s">
        <v>9900</v>
      </c>
      <c r="C10959" s="73" t="s">
        <v>116</v>
      </c>
      <c r="D10959" s="75">
        <v>34.69</v>
      </c>
      <c r="E10959" s="75">
        <v>34.69</v>
      </c>
      <c r="F10959" s="73" t="s">
        <v>17</v>
      </c>
    </row>
    <row r="10960" spans="1:6" ht="25.5" x14ac:dyDescent="0.25">
      <c r="A10960" s="73">
        <v>5104</v>
      </c>
      <c r="B10960" s="74" t="s">
        <v>9901</v>
      </c>
      <c r="C10960" s="73" t="s">
        <v>116</v>
      </c>
      <c r="D10960" s="75">
        <v>109.46</v>
      </c>
      <c r="E10960" s="75">
        <v>109.46</v>
      </c>
      <c r="F10960" s="73" t="s">
        <v>17</v>
      </c>
    </row>
    <row r="10961" spans="1:6" x14ac:dyDescent="0.25">
      <c r="A10961" s="73">
        <v>7317</v>
      </c>
      <c r="B10961" s="74" t="s">
        <v>9902</v>
      </c>
      <c r="C10961" s="73" t="s">
        <v>116</v>
      </c>
      <c r="D10961" s="75">
        <v>35.11</v>
      </c>
      <c r="E10961" s="75">
        <v>35.11</v>
      </c>
      <c r="F10961" s="73" t="s">
        <v>17</v>
      </c>
    </row>
    <row r="10962" spans="1:6" x14ac:dyDescent="0.25">
      <c r="A10962" s="73">
        <v>7342</v>
      </c>
      <c r="B10962" s="74" t="s">
        <v>9903</v>
      </c>
      <c r="C10962" s="73" t="s">
        <v>116</v>
      </c>
      <c r="D10962" s="75">
        <v>2.0299999999999998</v>
      </c>
      <c r="E10962" s="75">
        <v>2.0299999999999998</v>
      </c>
      <c r="F10962" s="73" t="s">
        <v>17</v>
      </c>
    </row>
    <row r="10963" spans="1:6" x14ac:dyDescent="0.25">
      <c r="A10963" s="73">
        <v>10498</v>
      </c>
      <c r="B10963" s="74" t="s">
        <v>9904</v>
      </c>
      <c r="C10963" s="73" t="s">
        <v>116</v>
      </c>
      <c r="D10963" s="75">
        <v>6.62</v>
      </c>
      <c r="E10963" s="75">
        <v>6.62</v>
      </c>
      <c r="F10963" s="73" t="s">
        <v>17</v>
      </c>
    </row>
    <row r="10964" spans="1:6" x14ac:dyDescent="0.25">
      <c r="A10964" s="73">
        <v>10818</v>
      </c>
      <c r="B10964" s="74" t="s">
        <v>9905</v>
      </c>
      <c r="C10964" s="73" t="s">
        <v>116</v>
      </c>
      <c r="D10964" s="75">
        <v>43.04</v>
      </c>
      <c r="E10964" s="75">
        <v>43.04</v>
      </c>
      <c r="F10964" s="73" t="s">
        <v>17</v>
      </c>
    </row>
    <row r="10965" spans="1:6" x14ac:dyDescent="0.25">
      <c r="A10965" s="73">
        <v>10957</v>
      </c>
      <c r="B10965" s="74" t="s">
        <v>9906</v>
      </c>
      <c r="C10965" s="73" t="s">
        <v>116</v>
      </c>
      <c r="D10965" s="75">
        <v>10.35</v>
      </c>
      <c r="E10965" s="75">
        <v>10.35</v>
      </c>
      <c r="F10965" s="73" t="s">
        <v>17</v>
      </c>
    </row>
    <row r="10966" spans="1:6" x14ac:dyDescent="0.25">
      <c r="A10966" s="73">
        <v>10997</v>
      </c>
      <c r="B10966" s="74" t="s">
        <v>9907</v>
      </c>
      <c r="C10966" s="73" t="s">
        <v>116</v>
      </c>
      <c r="D10966" s="75">
        <v>62.81</v>
      </c>
      <c r="E10966" s="75">
        <v>62.81</v>
      </c>
      <c r="F10966" s="73" t="s">
        <v>17</v>
      </c>
    </row>
    <row r="10967" spans="1:6" x14ac:dyDescent="0.25">
      <c r="A10967" s="73">
        <v>10998</v>
      </c>
      <c r="B10967" s="74" t="s">
        <v>9908</v>
      </c>
      <c r="C10967" s="73" t="s">
        <v>116</v>
      </c>
      <c r="D10967" s="75">
        <v>65.84</v>
      </c>
      <c r="E10967" s="75">
        <v>65.84</v>
      </c>
      <c r="F10967" s="73" t="s">
        <v>17</v>
      </c>
    </row>
    <row r="10968" spans="1:6" x14ac:dyDescent="0.25">
      <c r="A10968" s="73">
        <v>10999</v>
      </c>
      <c r="B10968" s="74" t="s">
        <v>9909</v>
      </c>
      <c r="C10968" s="73" t="s">
        <v>116</v>
      </c>
      <c r="D10968" s="75">
        <v>57.95</v>
      </c>
      <c r="E10968" s="75">
        <v>57.95</v>
      </c>
      <c r="F10968" s="73" t="s">
        <v>17</v>
      </c>
    </row>
    <row r="10969" spans="1:6" x14ac:dyDescent="0.25">
      <c r="A10969" s="73">
        <v>11002</v>
      </c>
      <c r="B10969" s="74" t="s">
        <v>9910</v>
      </c>
      <c r="C10969" s="73" t="s">
        <v>116</v>
      </c>
      <c r="D10969" s="75">
        <v>60.32</v>
      </c>
      <c r="E10969" s="75">
        <v>60.32</v>
      </c>
      <c r="F10969" s="73" t="s">
        <v>17</v>
      </c>
    </row>
    <row r="10970" spans="1:6" x14ac:dyDescent="0.25">
      <c r="A10970" s="73">
        <v>11026</v>
      </c>
      <c r="B10970" s="74" t="s">
        <v>9911</v>
      </c>
      <c r="C10970" s="73" t="s">
        <v>116</v>
      </c>
      <c r="D10970" s="75">
        <v>11.43</v>
      </c>
      <c r="E10970" s="75">
        <v>11.43</v>
      </c>
      <c r="F10970" s="73" t="s">
        <v>17</v>
      </c>
    </row>
    <row r="10971" spans="1:6" x14ac:dyDescent="0.25">
      <c r="A10971" s="73">
        <v>11027</v>
      </c>
      <c r="B10971" s="74" t="s">
        <v>9912</v>
      </c>
      <c r="C10971" s="73" t="s">
        <v>116</v>
      </c>
      <c r="D10971" s="75">
        <v>11.9</v>
      </c>
      <c r="E10971" s="75">
        <v>11.9</v>
      </c>
      <c r="F10971" s="73" t="s">
        <v>17</v>
      </c>
    </row>
    <row r="10972" spans="1:6" x14ac:dyDescent="0.25">
      <c r="A10972" s="73">
        <v>11046</v>
      </c>
      <c r="B10972" s="74" t="s">
        <v>9913</v>
      </c>
      <c r="C10972" s="73" t="s">
        <v>116</v>
      </c>
      <c r="D10972" s="75">
        <v>11.4</v>
      </c>
      <c r="E10972" s="75">
        <v>11.4</v>
      </c>
      <c r="F10972" s="73" t="s">
        <v>17</v>
      </c>
    </row>
    <row r="10973" spans="1:6" x14ac:dyDescent="0.25">
      <c r="A10973" s="73">
        <v>11047</v>
      </c>
      <c r="B10973" s="74" t="s">
        <v>9914</v>
      </c>
      <c r="C10973" s="73" t="s">
        <v>116</v>
      </c>
      <c r="D10973" s="75">
        <v>12.43</v>
      </c>
      <c r="E10973" s="75">
        <v>12.43</v>
      </c>
      <c r="F10973" s="73" t="s">
        <v>17</v>
      </c>
    </row>
    <row r="10974" spans="1:6" x14ac:dyDescent="0.25">
      <c r="A10974" s="73">
        <v>11049</v>
      </c>
      <c r="B10974" s="74" t="s">
        <v>9915</v>
      </c>
      <c r="C10974" s="73" t="s">
        <v>116</v>
      </c>
      <c r="D10974" s="75">
        <v>11.88</v>
      </c>
      <c r="E10974" s="75">
        <v>11.88</v>
      </c>
      <c r="F10974" s="73" t="s">
        <v>17</v>
      </c>
    </row>
    <row r="10975" spans="1:6" x14ac:dyDescent="0.25">
      <c r="A10975" s="73">
        <v>11051</v>
      </c>
      <c r="B10975" s="74" t="s">
        <v>9916</v>
      </c>
      <c r="C10975" s="73" t="s">
        <v>116</v>
      </c>
      <c r="D10975" s="75">
        <v>12.47</v>
      </c>
      <c r="E10975" s="75">
        <v>12.47</v>
      </c>
      <c r="F10975" s="73" t="s">
        <v>17</v>
      </c>
    </row>
    <row r="10976" spans="1:6" x14ac:dyDescent="0.25">
      <c r="A10976" s="73">
        <v>11061</v>
      </c>
      <c r="B10976" s="74" t="s">
        <v>9917</v>
      </c>
      <c r="C10976" s="73" t="s">
        <v>116</v>
      </c>
      <c r="D10976" s="75">
        <v>14.96</v>
      </c>
      <c r="E10976" s="75">
        <v>14.96</v>
      </c>
      <c r="F10976" s="73" t="s">
        <v>17</v>
      </c>
    </row>
    <row r="10977" spans="1:6" x14ac:dyDescent="0.25">
      <c r="A10977" s="73">
        <v>11161</v>
      </c>
      <c r="B10977" s="74" t="s">
        <v>9918</v>
      </c>
      <c r="C10977" s="73" t="s">
        <v>116</v>
      </c>
      <c r="D10977" s="75">
        <v>2.02</v>
      </c>
      <c r="E10977" s="75">
        <v>2.02</v>
      </c>
      <c r="F10977" s="73" t="s">
        <v>17</v>
      </c>
    </row>
    <row r="10978" spans="1:6" x14ac:dyDescent="0.25">
      <c r="A10978" s="73">
        <v>11622</v>
      </c>
      <c r="B10978" s="74" t="s">
        <v>9919</v>
      </c>
      <c r="C10978" s="73" t="s">
        <v>116</v>
      </c>
      <c r="D10978" s="75">
        <v>65.45</v>
      </c>
      <c r="E10978" s="75">
        <v>65.45</v>
      </c>
      <c r="F10978" s="73" t="s">
        <v>17</v>
      </c>
    </row>
    <row r="10979" spans="1:6" x14ac:dyDescent="0.25">
      <c r="A10979" s="73">
        <v>12329</v>
      </c>
      <c r="B10979" s="74" t="s">
        <v>9920</v>
      </c>
      <c r="C10979" s="73" t="s">
        <v>116</v>
      </c>
      <c r="D10979" s="75">
        <v>137.07</v>
      </c>
      <c r="E10979" s="75">
        <v>137.07</v>
      </c>
      <c r="F10979" s="73" t="s">
        <v>17</v>
      </c>
    </row>
    <row r="10980" spans="1:6" x14ac:dyDescent="0.25">
      <c r="A10980" s="73">
        <v>13279</v>
      </c>
      <c r="B10980" s="74" t="s">
        <v>9921</v>
      </c>
      <c r="C10980" s="73" t="s">
        <v>116</v>
      </c>
      <c r="D10980" s="75">
        <v>26.2</v>
      </c>
      <c r="E10980" s="75">
        <v>26.2</v>
      </c>
      <c r="F10980" s="73" t="s">
        <v>17</v>
      </c>
    </row>
    <row r="10981" spans="1:6" x14ac:dyDescent="0.25">
      <c r="A10981" s="73">
        <v>13284</v>
      </c>
      <c r="B10981" s="74" t="s">
        <v>9922</v>
      </c>
      <c r="C10981" s="73" t="s">
        <v>116</v>
      </c>
      <c r="D10981" s="75">
        <v>0.68</v>
      </c>
      <c r="E10981" s="75">
        <v>0.68</v>
      </c>
      <c r="F10981" s="73" t="s">
        <v>17</v>
      </c>
    </row>
    <row r="10982" spans="1:6" x14ac:dyDescent="0.25">
      <c r="A10982" s="73">
        <v>13388</v>
      </c>
      <c r="B10982" s="74" t="s">
        <v>9923</v>
      </c>
      <c r="C10982" s="73" t="s">
        <v>116</v>
      </c>
      <c r="D10982" s="75">
        <v>305.66000000000003</v>
      </c>
      <c r="E10982" s="75">
        <v>305.66000000000003</v>
      </c>
      <c r="F10982" s="73" t="s">
        <v>17</v>
      </c>
    </row>
    <row r="10983" spans="1:6" x14ac:dyDescent="0.25">
      <c r="A10983" s="73">
        <v>20247</v>
      </c>
      <c r="B10983" s="74" t="s">
        <v>9924</v>
      </c>
      <c r="C10983" s="73" t="s">
        <v>116</v>
      </c>
      <c r="D10983" s="75">
        <v>19.329999999999998</v>
      </c>
      <c r="E10983" s="75">
        <v>19.329999999999998</v>
      </c>
      <c r="F10983" s="73" t="s">
        <v>17</v>
      </c>
    </row>
    <row r="10984" spans="1:6" x14ac:dyDescent="0.25">
      <c r="A10984" s="73">
        <v>20250</v>
      </c>
      <c r="B10984" s="74" t="s">
        <v>9925</v>
      </c>
      <c r="C10984" s="73" t="s">
        <v>116</v>
      </c>
      <c r="D10984" s="75">
        <v>15</v>
      </c>
      <c r="E10984" s="75">
        <v>15</v>
      </c>
      <c r="F10984" s="73" t="s">
        <v>17</v>
      </c>
    </row>
    <row r="10985" spans="1:6" x14ac:dyDescent="0.25">
      <c r="A10985" s="73">
        <v>25002</v>
      </c>
      <c r="B10985" s="74" t="s">
        <v>9926</v>
      </c>
      <c r="C10985" s="73" t="s">
        <v>116</v>
      </c>
      <c r="D10985" s="75">
        <v>52.39</v>
      </c>
      <c r="E10985" s="75">
        <v>52.39</v>
      </c>
      <c r="F10985" s="73" t="s">
        <v>17</v>
      </c>
    </row>
    <row r="10986" spans="1:6" x14ac:dyDescent="0.25">
      <c r="A10986" s="73">
        <v>25003</v>
      </c>
      <c r="B10986" s="74" t="s">
        <v>9927</v>
      </c>
      <c r="C10986" s="73" t="s">
        <v>116</v>
      </c>
      <c r="D10986" s="75">
        <v>58.35</v>
      </c>
      <c r="E10986" s="75">
        <v>58.35</v>
      </c>
      <c r="F10986" s="73" t="s">
        <v>17</v>
      </c>
    </row>
    <row r="10987" spans="1:6" x14ac:dyDescent="0.25">
      <c r="A10987" s="73">
        <v>25004</v>
      </c>
      <c r="B10987" s="74" t="s">
        <v>9928</v>
      </c>
      <c r="C10987" s="73" t="s">
        <v>116</v>
      </c>
      <c r="D10987" s="75">
        <v>52.39</v>
      </c>
      <c r="E10987" s="75">
        <v>52.39</v>
      </c>
      <c r="F10987" s="73" t="s">
        <v>17</v>
      </c>
    </row>
    <row r="10988" spans="1:6" x14ac:dyDescent="0.25">
      <c r="A10988" s="73">
        <v>25005</v>
      </c>
      <c r="B10988" s="74" t="s">
        <v>9929</v>
      </c>
      <c r="C10988" s="73" t="s">
        <v>116</v>
      </c>
      <c r="D10988" s="75">
        <v>57.49</v>
      </c>
      <c r="E10988" s="75">
        <v>57.49</v>
      </c>
      <c r="F10988" s="73" t="s">
        <v>17</v>
      </c>
    </row>
    <row r="10989" spans="1:6" x14ac:dyDescent="0.25">
      <c r="A10989" s="73">
        <v>34341</v>
      </c>
      <c r="B10989" s="74" t="s">
        <v>9930</v>
      </c>
      <c r="C10989" s="73" t="s">
        <v>116</v>
      </c>
      <c r="D10989" s="75">
        <v>9.25</v>
      </c>
      <c r="E10989" s="75">
        <v>9.25</v>
      </c>
      <c r="F10989" s="73" t="s">
        <v>17</v>
      </c>
    </row>
    <row r="10990" spans="1:6" x14ac:dyDescent="0.25">
      <c r="A10990" s="73">
        <v>34353</v>
      </c>
      <c r="B10990" s="74" t="s">
        <v>9931</v>
      </c>
      <c r="C10990" s="73" t="s">
        <v>116</v>
      </c>
      <c r="D10990" s="75">
        <v>1.26</v>
      </c>
      <c r="E10990" s="75">
        <v>1.26</v>
      </c>
      <c r="F10990" s="73" t="s">
        <v>17</v>
      </c>
    </row>
    <row r="10991" spans="1:6" x14ac:dyDescent="0.25">
      <c r="A10991" s="73">
        <v>34355</v>
      </c>
      <c r="B10991" s="74" t="s">
        <v>9932</v>
      </c>
      <c r="C10991" s="73" t="s">
        <v>116</v>
      </c>
      <c r="D10991" s="75">
        <v>1.95</v>
      </c>
      <c r="E10991" s="75">
        <v>1.95</v>
      </c>
      <c r="F10991" s="73" t="s">
        <v>17</v>
      </c>
    </row>
    <row r="10992" spans="1:6" x14ac:dyDescent="0.25">
      <c r="A10992" s="73">
        <v>34357</v>
      </c>
      <c r="B10992" s="74" t="s">
        <v>9933</v>
      </c>
      <c r="C10992" s="73" t="s">
        <v>116</v>
      </c>
      <c r="D10992" s="75">
        <v>3.99</v>
      </c>
      <c r="E10992" s="75">
        <v>3.99</v>
      </c>
      <c r="F10992" s="73" t="s">
        <v>17</v>
      </c>
    </row>
    <row r="10993" spans="1:6" x14ac:dyDescent="0.25">
      <c r="A10993" s="73">
        <v>34360</v>
      </c>
      <c r="B10993" s="74" t="s">
        <v>9934</v>
      </c>
      <c r="C10993" s="73" t="s">
        <v>116</v>
      </c>
      <c r="D10993" s="75">
        <v>67.14</v>
      </c>
      <c r="E10993" s="75">
        <v>67.14</v>
      </c>
      <c r="F10993" s="73" t="s">
        <v>17</v>
      </c>
    </row>
    <row r="10994" spans="1:6" x14ac:dyDescent="0.25">
      <c r="A10994" s="73">
        <v>34361</v>
      </c>
      <c r="B10994" s="74" t="s">
        <v>9935</v>
      </c>
      <c r="C10994" s="73" t="s">
        <v>116</v>
      </c>
      <c r="D10994" s="75">
        <v>15.1</v>
      </c>
      <c r="E10994" s="75">
        <v>15.1</v>
      </c>
      <c r="F10994" s="73" t="s">
        <v>17</v>
      </c>
    </row>
    <row r="10995" spans="1:6" x14ac:dyDescent="0.25">
      <c r="A10995" s="73">
        <v>34449</v>
      </c>
      <c r="B10995" s="74" t="s">
        <v>9936</v>
      </c>
      <c r="C10995" s="73" t="s">
        <v>116</v>
      </c>
      <c r="D10995" s="75">
        <v>8.9600000000000009</v>
      </c>
      <c r="E10995" s="75">
        <v>8.9600000000000009</v>
      </c>
      <c r="F10995" s="73" t="s">
        <v>17</v>
      </c>
    </row>
    <row r="10996" spans="1:6" ht="25.5" x14ac:dyDescent="0.25">
      <c r="A10996" s="73">
        <v>34546</v>
      </c>
      <c r="B10996" s="74" t="s">
        <v>9937</v>
      </c>
      <c r="C10996" s="73" t="s">
        <v>116</v>
      </c>
      <c r="D10996" s="75">
        <v>7.84</v>
      </c>
      <c r="E10996" s="75">
        <v>7.84</v>
      </c>
      <c r="F10996" s="73" t="s">
        <v>17</v>
      </c>
    </row>
    <row r="10997" spans="1:6" x14ac:dyDescent="0.25">
      <c r="A10997" s="73">
        <v>34753</v>
      </c>
      <c r="B10997" s="74" t="s">
        <v>9938</v>
      </c>
      <c r="C10997" s="73" t="s">
        <v>116</v>
      </c>
      <c r="D10997" s="75">
        <v>0.73</v>
      </c>
      <c r="E10997" s="75">
        <v>0.73</v>
      </c>
      <c r="F10997" s="73" t="s">
        <v>17</v>
      </c>
    </row>
    <row r="10998" spans="1:6" x14ac:dyDescent="0.25">
      <c r="A10998" s="73">
        <v>36870</v>
      </c>
      <c r="B10998" s="74" t="s">
        <v>9939</v>
      </c>
      <c r="C10998" s="73" t="s">
        <v>116</v>
      </c>
      <c r="D10998" s="75">
        <v>0.67</v>
      </c>
      <c r="E10998" s="75">
        <v>0.67</v>
      </c>
      <c r="F10998" s="73" t="s">
        <v>17</v>
      </c>
    </row>
    <row r="10999" spans="1:6" x14ac:dyDescent="0.25">
      <c r="A10999" s="73">
        <v>36880</v>
      </c>
      <c r="B10999" s="74" t="s">
        <v>9940</v>
      </c>
      <c r="C10999" s="73" t="s">
        <v>116</v>
      </c>
      <c r="D10999" s="75">
        <v>2.27</v>
      </c>
      <c r="E10999" s="75">
        <v>2.27</v>
      </c>
      <c r="F10999" s="73" t="s">
        <v>17</v>
      </c>
    </row>
    <row r="11000" spans="1:6" x14ac:dyDescent="0.25">
      <c r="A11000" s="73">
        <v>36886</v>
      </c>
      <c r="B11000" s="74" t="s">
        <v>9941</v>
      </c>
      <c r="C11000" s="73" t="s">
        <v>116</v>
      </c>
      <c r="D11000" s="75">
        <v>0.7</v>
      </c>
      <c r="E11000" s="75">
        <v>0.7</v>
      </c>
      <c r="F11000" s="73" t="s">
        <v>17</v>
      </c>
    </row>
    <row r="11001" spans="1:6" x14ac:dyDescent="0.25">
      <c r="A11001" s="73">
        <v>37329</v>
      </c>
      <c r="B11001" s="74" t="s">
        <v>9942</v>
      </c>
      <c r="C11001" s="73" t="s">
        <v>116</v>
      </c>
      <c r="D11001" s="75">
        <v>84.09</v>
      </c>
      <c r="E11001" s="75">
        <v>84.09</v>
      </c>
      <c r="F11001" s="73" t="s">
        <v>17</v>
      </c>
    </row>
    <row r="11002" spans="1:6" x14ac:dyDescent="0.25">
      <c r="A11002" s="73">
        <v>37409</v>
      </c>
      <c r="B11002" s="74" t="s">
        <v>9943</v>
      </c>
      <c r="C11002" s="73" t="s">
        <v>116</v>
      </c>
      <c r="D11002" s="75">
        <v>52.39</v>
      </c>
      <c r="E11002" s="75">
        <v>52.39</v>
      </c>
      <c r="F11002" s="73" t="s">
        <v>17</v>
      </c>
    </row>
    <row r="11003" spans="1:6" x14ac:dyDescent="0.25">
      <c r="A11003" s="73">
        <v>37410</v>
      </c>
      <c r="B11003" s="74" t="s">
        <v>9944</v>
      </c>
      <c r="C11003" s="73" t="s">
        <v>116</v>
      </c>
      <c r="D11003" s="75">
        <v>57.49</v>
      </c>
      <c r="E11003" s="75">
        <v>57.49</v>
      </c>
      <c r="F11003" s="73" t="s">
        <v>17</v>
      </c>
    </row>
    <row r="11004" spans="1:6" x14ac:dyDescent="0.25">
      <c r="A11004" s="73">
        <v>37552</v>
      </c>
      <c r="B11004" s="74" t="s">
        <v>9945</v>
      </c>
      <c r="C11004" s="73" t="s">
        <v>116</v>
      </c>
      <c r="D11004" s="75">
        <v>2.23</v>
      </c>
      <c r="E11004" s="75">
        <v>2.23</v>
      </c>
      <c r="F11004" s="73" t="s">
        <v>17</v>
      </c>
    </row>
    <row r="11005" spans="1:6" x14ac:dyDescent="0.25">
      <c r="A11005" s="73">
        <v>37553</v>
      </c>
      <c r="B11005" s="74" t="s">
        <v>9946</v>
      </c>
      <c r="C11005" s="73" t="s">
        <v>116</v>
      </c>
      <c r="D11005" s="75">
        <v>1.39</v>
      </c>
      <c r="E11005" s="75">
        <v>1.39</v>
      </c>
      <c r="F11005" s="73" t="s">
        <v>17</v>
      </c>
    </row>
    <row r="11006" spans="1:6" x14ac:dyDescent="0.25">
      <c r="A11006" s="73">
        <v>37595</v>
      </c>
      <c r="B11006" s="74" t="s">
        <v>9947</v>
      </c>
      <c r="C11006" s="73" t="s">
        <v>116</v>
      </c>
      <c r="D11006" s="75">
        <v>2.09</v>
      </c>
      <c r="E11006" s="75">
        <v>2.09</v>
      </c>
      <c r="F11006" s="73" t="s">
        <v>17</v>
      </c>
    </row>
    <row r="11007" spans="1:6" x14ac:dyDescent="0.25">
      <c r="A11007" s="73">
        <v>37596</v>
      </c>
      <c r="B11007" s="74" t="s">
        <v>9948</v>
      </c>
      <c r="C11007" s="73" t="s">
        <v>116</v>
      </c>
      <c r="D11007" s="75">
        <v>2.39</v>
      </c>
      <c r="E11007" s="75">
        <v>2.39</v>
      </c>
      <c r="F11007" s="73" t="s">
        <v>17</v>
      </c>
    </row>
    <row r="11008" spans="1:6" x14ac:dyDescent="0.25">
      <c r="A11008" s="73">
        <v>38120</v>
      </c>
      <c r="B11008" s="74" t="s">
        <v>9949</v>
      </c>
      <c r="C11008" s="73" t="s">
        <v>116</v>
      </c>
      <c r="D11008" s="75">
        <v>118.56</v>
      </c>
      <c r="E11008" s="75">
        <v>118.56</v>
      </c>
      <c r="F11008" s="73" t="s">
        <v>17</v>
      </c>
    </row>
    <row r="11009" spans="1:6" x14ac:dyDescent="0.25">
      <c r="A11009" s="73">
        <v>38123</v>
      </c>
      <c r="B11009" s="74" t="s">
        <v>9950</v>
      </c>
      <c r="C11009" s="73" t="s">
        <v>116</v>
      </c>
      <c r="D11009" s="75">
        <v>80.349999999999994</v>
      </c>
      <c r="E11009" s="75">
        <v>80.349999999999994</v>
      </c>
      <c r="F11009" s="73" t="s">
        <v>17</v>
      </c>
    </row>
    <row r="11010" spans="1:6" x14ac:dyDescent="0.25">
      <c r="A11010" s="73">
        <v>38125</v>
      </c>
      <c r="B11010" s="74" t="s">
        <v>9951</v>
      </c>
      <c r="C11010" s="73" t="s">
        <v>116</v>
      </c>
      <c r="D11010" s="75">
        <v>1.54</v>
      </c>
      <c r="E11010" s="75">
        <v>1.54</v>
      </c>
      <c r="F11010" s="73" t="s">
        <v>17</v>
      </c>
    </row>
    <row r="11011" spans="1:6" x14ac:dyDescent="0.25">
      <c r="A11011" s="73">
        <v>38128</v>
      </c>
      <c r="B11011" s="74" t="s">
        <v>9952</v>
      </c>
      <c r="C11011" s="73" t="s">
        <v>116</v>
      </c>
      <c r="D11011" s="75">
        <v>0.9</v>
      </c>
      <c r="E11011" s="75">
        <v>0.9</v>
      </c>
      <c r="F11011" s="73" t="s">
        <v>17</v>
      </c>
    </row>
    <row r="11012" spans="1:6" ht="25.5" x14ac:dyDescent="0.25">
      <c r="A11012" s="73">
        <v>38877</v>
      </c>
      <c r="B11012" s="74" t="s">
        <v>9953</v>
      </c>
      <c r="C11012" s="73" t="s">
        <v>116</v>
      </c>
      <c r="D11012" s="75">
        <v>7.62</v>
      </c>
      <c r="E11012" s="75">
        <v>7.62</v>
      </c>
      <c r="F11012" s="73" t="s">
        <v>17</v>
      </c>
    </row>
    <row r="11013" spans="1:6" ht="38.25" x14ac:dyDescent="0.25">
      <c r="A11013" s="73">
        <v>39014</v>
      </c>
      <c r="B11013" s="74" t="s">
        <v>9954</v>
      </c>
      <c r="C11013" s="73" t="s">
        <v>116</v>
      </c>
      <c r="D11013" s="75">
        <v>8.1199999999999992</v>
      </c>
      <c r="E11013" s="75">
        <v>8.1199999999999992</v>
      </c>
      <c r="F11013" s="73" t="s">
        <v>17</v>
      </c>
    </row>
    <row r="11014" spans="1:6" x14ac:dyDescent="0.25">
      <c r="A11014" s="73">
        <v>39026</v>
      </c>
      <c r="B11014" s="74" t="s">
        <v>9955</v>
      </c>
      <c r="C11014" s="73" t="s">
        <v>116</v>
      </c>
      <c r="D11014" s="75">
        <v>19.63</v>
      </c>
      <c r="E11014" s="75">
        <v>19.63</v>
      </c>
      <c r="F11014" s="73" t="s">
        <v>17</v>
      </c>
    </row>
    <row r="11015" spans="1:6" x14ac:dyDescent="0.25">
      <c r="A11015" s="73">
        <v>39027</v>
      </c>
      <c r="B11015" s="74" t="s">
        <v>31733</v>
      </c>
      <c r="C11015" s="73" t="s">
        <v>116</v>
      </c>
      <c r="D11015" s="75">
        <v>17.440000000000001</v>
      </c>
      <c r="E11015" s="75">
        <v>17.440000000000001</v>
      </c>
      <c r="F11015" s="73" t="s">
        <v>17</v>
      </c>
    </row>
    <row r="11016" spans="1:6" ht="25.5" x14ac:dyDescent="0.25">
      <c r="A11016" s="73">
        <v>39433</v>
      </c>
      <c r="B11016" s="74" t="s">
        <v>9956</v>
      </c>
      <c r="C11016" s="73" t="s">
        <v>116</v>
      </c>
      <c r="D11016" s="75">
        <v>3</v>
      </c>
      <c r="E11016" s="75">
        <v>3</v>
      </c>
      <c r="F11016" s="73" t="s">
        <v>17</v>
      </c>
    </row>
    <row r="11017" spans="1:6" ht="38.25" x14ac:dyDescent="0.25">
      <c r="A11017" s="73">
        <v>39434</v>
      </c>
      <c r="B11017" s="74" t="s">
        <v>9957</v>
      </c>
      <c r="C11017" s="73" t="s">
        <v>116</v>
      </c>
      <c r="D11017" s="75">
        <v>3.77</v>
      </c>
      <c r="E11017" s="75">
        <v>3.77</v>
      </c>
      <c r="F11017" s="73" t="s">
        <v>17</v>
      </c>
    </row>
    <row r="11018" spans="1:6" x14ac:dyDescent="0.25">
      <c r="A11018" s="73">
        <v>40304</v>
      </c>
      <c r="B11018" s="74" t="s">
        <v>9958</v>
      </c>
      <c r="C11018" s="73" t="s">
        <v>116</v>
      </c>
      <c r="D11018" s="75">
        <v>21.54</v>
      </c>
      <c r="E11018" s="75">
        <v>21.54</v>
      </c>
      <c r="F11018" s="73" t="s">
        <v>17</v>
      </c>
    </row>
    <row r="11019" spans="1:6" ht="25.5" x14ac:dyDescent="0.25">
      <c r="A11019" s="73">
        <v>40424</v>
      </c>
      <c r="B11019" s="74" t="s">
        <v>9959</v>
      </c>
      <c r="C11019" s="73" t="s">
        <v>116</v>
      </c>
      <c r="D11019" s="75">
        <v>9.18</v>
      </c>
      <c r="E11019" s="75">
        <v>9.18</v>
      </c>
      <c r="F11019" s="73" t="s">
        <v>17</v>
      </c>
    </row>
    <row r="11020" spans="1:6" x14ac:dyDescent="0.25">
      <c r="A11020" s="73">
        <v>40425</v>
      </c>
      <c r="B11020" s="74" t="s">
        <v>9960</v>
      </c>
      <c r="C11020" s="73" t="s">
        <v>116</v>
      </c>
      <c r="D11020" s="75">
        <v>9.02</v>
      </c>
      <c r="E11020" s="75">
        <v>9.02</v>
      </c>
      <c r="F11020" s="73" t="s">
        <v>17</v>
      </c>
    </row>
    <row r="11021" spans="1:6" x14ac:dyDescent="0.25">
      <c r="A11021" s="73">
        <v>40568</v>
      </c>
      <c r="B11021" s="74" t="s">
        <v>9961</v>
      </c>
      <c r="C11021" s="73" t="s">
        <v>116</v>
      </c>
      <c r="D11021" s="75">
        <v>17.579999999999998</v>
      </c>
      <c r="E11021" s="75">
        <v>17.579999999999998</v>
      </c>
      <c r="F11021" s="73" t="s">
        <v>17</v>
      </c>
    </row>
    <row r="11022" spans="1:6" ht="25.5" x14ac:dyDescent="0.25">
      <c r="A11022" s="73">
        <v>41315</v>
      </c>
      <c r="B11022" s="74" t="s">
        <v>9962</v>
      </c>
      <c r="C11022" s="73" t="s">
        <v>116</v>
      </c>
      <c r="D11022" s="75">
        <v>78.92</v>
      </c>
      <c r="E11022" s="75">
        <v>78.92</v>
      </c>
      <c r="F11022" s="73" t="s">
        <v>17</v>
      </c>
    </row>
    <row r="11023" spans="1:6" ht="25.5" x14ac:dyDescent="0.25">
      <c r="A11023" s="73">
        <v>41953</v>
      </c>
      <c r="B11023" s="74" t="s">
        <v>9963</v>
      </c>
      <c r="C11023" s="73" t="s">
        <v>116</v>
      </c>
      <c r="D11023" s="75">
        <v>63.4</v>
      </c>
      <c r="E11023" s="75">
        <v>63.4</v>
      </c>
      <c r="F11023" s="73" t="s">
        <v>17</v>
      </c>
    </row>
    <row r="11024" spans="1:6" ht="25.5" x14ac:dyDescent="0.25">
      <c r="A11024" s="73">
        <v>41954</v>
      </c>
      <c r="B11024" s="74" t="s">
        <v>9964</v>
      </c>
      <c r="C11024" s="73" t="s">
        <v>116</v>
      </c>
      <c r="D11024" s="75">
        <v>62.8</v>
      </c>
      <c r="E11024" s="75">
        <v>62.8</v>
      </c>
      <c r="F11024" s="73" t="s">
        <v>17</v>
      </c>
    </row>
    <row r="11025" spans="1:6" ht="25.5" x14ac:dyDescent="0.25">
      <c r="A11025" s="73">
        <v>41955</v>
      </c>
      <c r="B11025" s="74" t="s">
        <v>9965</v>
      </c>
      <c r="C11025" s="73" t="s">
        <v>116</v>
      </c>
      <c r="D11025" s="75">
        <v>66.430000000000007</v>
      </c>
      <c r="E11025" s="75">
        <v>66.430000000000007</v>
      </c>
      <c r="F11025" s="73" t="s">
        <v>17</v>
      </c>
    </row>
    <row r="11026" spans="1:6" x14ac:dyDescent="0.25">
      <c r="A11026" s="73">
        <v>42402</v>
      </c>
      <c r="B11026" s="74" t="s">
        <v>9966</v>
      </c>
      <c r="C11026" s="73" t="s">
        <v>116</v>
      </c>
      <c r="D11026" s="75">
        <v>7.85</v>
      </c>
      <c r="E11026" s="75">
        <v>7.85</v>
      </c>
      <c r="F11026" s="73" t="s">
        <v>17</v>
      </c>
    </row>
    <row r="11027" spans="1:6" x14ac:dyDescent="0.25">
      <c r="A11027" s="73">
        <v>42403</v>
      </c>
      <c r="B11027" s="74" t="s">
        <v>9967</v>
      </c>
      <c r="C11027" s="73" t="s">
        <v>116</v>
      </c>
      <c r="D11027" s="75">
        <v>10.06</v>
      </c>
      <c r="E11027" s="75">
        <v>10.06</v>
      </c>
      <c r="F11027" s="73" t="s">
        <v>17</v>
      </c>
    </row>
    <row r="11028" spans="1:6" x14ac:dyDescent="0.25">
      <c r="A11028" s="73">
        <v>42404</v>
      </c>
      <c r="B11028" s="74" t="s">
        <v>9968</v>
      </c>
      <c r="C11028" s="73" t="s">
        <v>116</v>
      </c>
      <c r="D11028" s="75">
        <v>10.01</v>
      </c>
      <c r="E11028" s="75">
        <v>10.01</v>
      </c>
      <c r="F11028" s="73" t="s">
        <v>17</v>
      </c>
    </row>
    <row r="11029" spans="1:6" x14ac:dyDescent="0.25">
      <c r="A11029" s="73">
        <v>42405</v>
      </c>
      <c r="B11029" s="74" t="s">
        <v>9969</v>
      </c>
      <c r="C11029" s="73" t="s">
        <v>116</v>
      </c>
      <c r="D11029" s="75">
        <v>10.66</v>
      </c>
      <c r="E11029" s="75">
        <v>10.66</v>
      </c>
      <c r="F11029" s="73" t="s">
        <v>17</v>
      </c>
    </row>
    <row r="11030" spans="1:6" ht="25.5" x14ac:dyDescent="0.25">
      <c r="A11030" s="73">
        <v>42409</v>
      </c>
      <c r="B11030" s="74" t="s">
        <v>9970</v>
      </c>
      <c r="C11030" s="73" t="s">
        <v>116</v>
      </c>
      <c r="D11030" s="75">
        <v>10.49</v>
      </c>
      <c r="E11030" s="75">
        <v>10.49</v>
      </c>
      <c r="F11030" s="73" t="s">
        <v>17</v>
      </c>
    </row>
    <row r="11031" spans="1:6" x14ac:dyDescent="0.25">
      <c r="A11031" s="73">
        <v>43053</v>
      </c>
      <c r="B11031" s="74" t="s">
        <v>9971</v>
      </c>
      <c r="C11031" s="73" t="s">
        <v>116</v>
      </c>
      <c r="D11031" s="75">
        <v>7.33</v>
      </c>
      <c r="E11031" s="75">
        <v>7.33</v>
      </c>
      <c r="F11031" s="73" t="s">
        <v>17</v>
      </c>
    </row>
    <row r="11032" spans="1:6" ht="25.5" x14ac:dyDescent="0.25">
      <c r="A11032" s="73">
        <v>43054</v>
      </c>
      <c r="B11032" s="74" t="s">
        <v>9972</v>
      </c>
      <c r="C11032" s="73" t="s">
        <v>116</v>
      </c>
      <c r="D11032" s="75">
        <v>8.2100000000000009</v>
      </c>
      <c r="E11032" s="75">
        <v>8.2100000000000009</v>
      </c>
      <c r="F11032" s="73" t="s">
        <v>17</v>
      </c>
    </row>
    <row r="11033" spans="1:6" x14ac:dyDescent="0.25">
      <c r="A11033" s="73">
        <v>43055</v>
      </c>
      <c r="B11033" s="74" t="s">
        <v>9973</v>
      </c>
      <c r="C11033" s="73" t="s">
        <v>116</v>
      </c>
      <c r="D11033" s="75">
        <v>6.62</v>
      </c>
      <c r="E11033" s="75">
        <v>6.62</v>
      </c>
      <c r="F11033" s="73" t="s">
        <v>17</v>
      </c>
    </row>
    <row r="11034" spans="1:6" x14ac:dyDescent="0.25">
      <c r="A11034" s="73">
        <v>43056</v>
      </c>
      <c r="B11034" s="74" t="s">
        <v>9974</v>
      </c>
      <c r="C11034" s="73" t="s">
        <v>116</v>
      </c>
      <c r="D11034" s="75">
        <v>7.63</v>
      </c>
      <c r="E11034" s="75">
        <v>7.63</v>
      </c>
      <c r="F11034" s="73" t="s">
        <v>17</v>
      </c>
    </row>
    <row r="11035" spans="1:6" x14ac:dyDescent="0.25">
      <c r="A11035" s="73">
        <v>43057</v>
      </c>
      <c r="B11035" s="74" t="s">
        <v>9975</v>
      </c>
      <c r="C11035" s="73" t="s">
        <v>116</v>
      </c>
      <c r="D11035" s="75">
        <v>8.39</v>
      </c>
      <c r="E11035" s="75">
        <v>8.39</v>
      </c>
      <c r="F11035" s="73" t="s">
        <v>17</v>
      </c>
    </row>
    <row r="11036" spans="1:6" x14ac:dyDescent="0.25">
      <c r="A11036" s="73">
        <v>43058</v>
      </c>
      <c r="B11036" s="74" t="s">
        <v>9976</v>
      </c>
      <c r="C11036" s="73" t="s">
        <v>116</v>
      </c>
      <c r="D11036" s="75">
        <v>7.6</v>
      </c>
      <c r="E11036" s="75">
        <v>7.6</v>
      </c>
      <c r="F11036" s="73" t="s">
        <v>17</v>
      </c>
    </row>
    <row r="11037" spans="1:6" x14ac:dyDescent="0.25">
      <c r="A11037" s="73">
        <v>43059</v>
      </c>
      <c r="B11037" s="74" t="s">
        <v>9977</v>
      </c>
      <c r="C11037" s="73" t="s">
        <v>116</v>
      </c>
      <c r="D11037" s="75">
        <v>7.23</v>
      </c>
      <c r="E11037" s="75">
        <v>7.23</v>
      </c>
      <c r="F11037" s="73" t="s">
        <v>17</v>
      </c>
    </row>
    <row r="11038" spans="1:6" x14ac:dyDescent="0.25">
      <c r="A11038" s="73">
        <v>43060</v>
      </c>
      <c r="B11038" s="74" t="s">
        <v>9978</v>
      </c>
      <c r="C11038" s="73" t="s">
        <v>116</v>
      </c>
      <c r="D11038" s="75">
        <v>6.3</v>
      </c>
      <c r="E11038" s="75">
        <v>6.3</v>
      </c>
      <c r="F11038" s="73" t="s">
        <v>17</v>
      </c>
    </row>
    <row r="11039" spans="1:6" x14ac:dyDescent="0.25">
      <c r="A11039" s="73">
        <v>43061</v>
      </c>
      <c r="B11039" s="74" t="s">
        <v>9979</v>
      </c>
      <c r="C11039" s="73" t="s">
        <v>116</v>
      </c>
      <c r="D11039" s="75">
        <v>7.58</v>
      </c>
      <c r="E11039" s="75">
        <v>7.58</v>
      </c>
      <c r="F11039" s="73" t="s">
        <v>17</v>
      </c>
    </row>
    <row r="11040" spans="1:6" x14ac:dyDescent="0.25">
      <c r="A11040" s="73">
        <v>43062</v>
      </c>
      <c r="B11040" s="74" t="s">
        <v>9980</v>
      </c>
      <c r="C11040" s="73" t="s">
        <v>116</v>
      </c>
      <c r="D11040" s="75">
        <v>8.01</v>
      </c>
      <c r="E11040" s="75">
        <v>8.01</v>
      </c>
      <c r="F11040" s="73" t="s">
        <v>17</v>
      </c>
    </row>
    <row r="11041" spans="1:6" ht="25.5" x14ac:dyDescent="0.25">
      <c r="A11041" s="73">
        <v>43105</v>
      </c>
      <c r="B11041" s="74" t="s">
        <v>9981</v>
      </c>
      <c r="C11041" s="73" t="s">
        <v>116</v>
      </c>
      <c r="D11041" s="75">
        <v>36.130000000000003</v>
      </c>
      <c r="E11041" s="75">
        <v>36.130000000000003</v>
      </c>
      <c r="F11041" s="73" t="s">
        <v>17</v>
      </c>
    </row>
    <row r="11042" spans="1:6" x14ac:dyDescent="0.25">
      <c r="A11042" s="73">
        <v>43106</v>
      </c>
      <c r="B11042" s="74" t="s">
        <v>9982</v>
      </c>
      <c r="C11042" s="73" t="s">
        <v>116</v>
      </c>
      <c r="D11042" s="75">
        <v>11.95</v>
      </c>
      <c r="E11042" s="75">
        <v>11.95</v>
      </c>
      <c r="F11042" s="73" t="s">
        <v>17</v>
      </c>
    </row>
    <row r="11043" spans="1:6" ht="25.5" x14ac:dyDescent="0.25">
      <c r="A11043" s="73">
        <v>43130</v>
      </c>
      <c r="B11043" s="74" t="s">
        <v>9983</v>
      </c>
      <c r="C11043" s="73" t="s">
        <v>116</v>
      </c>
      <c r="D11043" s="75">
        <v>19.850000000000001</v>
      </c>
      <c r="E11043" s="75">
        <v>19.850000000000001</v>
      </c>
      <c r="F11043" s="73" t="s">
        <v>17</v>
      </c>
    </row>
    <row r="11044" spans="1:6" ht="25.5" x14ac:dyDescent="0.25">
      <c r="A11044" s="73">
        <v>43131</v>
      </c>
      <c r="B11044" s="74" t="s">
        <v>9984</v>
      </c>
      <c r="C11044" s="73" t="s">
        <v>116</v>
      </c>
      <c r="D11044" s="75">
        <v>23.06</v>
      </c>
      <c r="E11044" s="75">
        <v>23.06</v>
      </c>
      <c r="F11044" s="73" t="s">
        <v>17</v>
      </c>
    </row>
    <row r="11045" spans="1:6" ht="25.5" x14ac:dyDescent="0.25">
      <c r="A11045" s="73">
        <v>43132</v>
      </c>
      <c r="B11045" s="74" t="s">
        <v>9985</v>
      </c>
      <c r="C11045" s="73" t="s">
        <v>116</v>
      </c>
      <c r="D11045" s="75">
        <v>19.850000000000001</v>
      </c>
      <c r="E11045" s="75">
        <v>19.850000000000001</v>
      </c>
      <c r="F11045" s="73" t="s">
        <v>17</v>
      </c>
    </row>
    <row r="11046" spans="1:6" x14ac:dyDescent="0.25">
      <c r="A11046" s="73">
        <v>43144</v>
      </c>
      <c r="B11046" s="74" t="s">
        <v>9986</v>
      </c>
      <c r="C11046" s="73" t="s">
        <v>116</v>
      </c>
      <c r="D11046" s="75">
        <v>33.65</v>
      </c>
      <c r="E11046" s="75">
        <v>33.65</v>
      </c>
      <c r="F11046" s="73" t="s">
        <v>17</v>
      </c>
    </row>
    <row r="11047" spans="1:6" x14ac:dyDescent="0.25">
      <c r="A11047" s="73">
        <v>43146</v>
      </c>
      <c r="B11047" s="74" t="s">
        <v>9987</v>
      </c>
      <c r="C11047" s="73" t="s">
        <v>116</v>
      </c>
      <c r="D11047" s="75">
        <v>7.92</v>
      </c>
      <c r="E11047" s="75">
        <v>7.92</v>
      </c>
      <c r="F11047" s="73" t="s">
        <v>17</v>
      </c>
    </row>
    <row r="11048" spans="1:6" x14ac:dyDescent="0.25">
      <c r="A11048" s="73">
        <v>43147</v>
      </c>
      <c r="B11048" s="74" t="s">
        <v>9988</v>
      </c>
      <c r="C11048" s="73" t="s">
        <v>116</v>
      </c>
      <c r="D11048" s="75">
        <v>20.74</v>
      </c>
      <c r="E11048" s="75">
        <v>20.74</v>
      </c>
      <c r="F11048" s="73" t="s">
        <v>17</v>
      </c>
    </row>
    <row r="11049" spans="1:6" x14ac:dyDescent="0.25">
      <c r="A11049" s="73">
        <v>43148</v>
      </c>
      <c r="B11049" s="74" t="s">
        <v>9989</v>
      </c>
      <c r="C11049" s="73" t="s">
        <v>116</v>
      </c>
      <c r="D11049" s="75">
        <v>53.57</v>
      </c>
      <c r="E11049" s="75">
        <v>53.57</v>
      </c>
      <c r="F11049" s="73" t="s">
        <v>17</v>
      </c>
    </row>
    <row r="11050" spans="1:6" ht="25.5" x14ac:dyDescent="0.25">
      <c r="A11050" s="73">
        <v>43618</v>
      </c>
      <c r="B11050" s="74" t="s">
        <v>9990</v>
      </c>
      <c r="C11050" s="73" t="s">
        <v>116</v>
      </c>
      <c r="D11050" s="75">
        <v>16.66</v>
      </c>
      <c r="E11050" s="75">
        <v>16.66</v>
      </c>
      <c r="F11050" s="73" t="s">
        <v>17</v>
      </c>
    </row>
    <row r="11051" spans="1:6" x14ac:dyDescent="0.25">
      <c r="A11051" s="73">
        <v>43626</v>
      </c>
      <c r="B11051" s="74" t="s">
        <v>9991</v>
      </c>
      <c r="C11051" s="73" t="s">
        <v>116</v>
      </c>
      <c r="D11051" s="75">
        <v>3.75</v>
      </c>
      <c r="E11051" s="75">
        <v>3.75</v>
      </c>
      <c r="F11051" s="73" t="s">
        <v>17</v>
      </c>
    </row>
    <row r="11052" spans="1:6" x14ac:dyDescent="0.25">
      <c r="A11052" s="73">
        <v>43651</v>
      </c>
      <c r="B11052" s="74" t="s">
        <v>9992</v>
      </c>
      <c r="C11052" s="73" t="s">
        <v>116</v>
      </c>
      <c r="D11052" s="75">
        <v>6.74</v>
      </c>
      <c r="E11052" s="75">
        <v>6.74</v>
      </c>
      <c r="F11052" s="73" t="s">
        <v>17</v>
      </c>
    </row>
    <row r="11053" spans="1:6" x14ac:dyDescent="0.25">
      <c r="A11053" s="73">
        <v>43652</v>
      </c>
      <c r="B11053" s="74" t="s">
        <v>9993</v>
      </c>
      <c r="C11053" s="73" t="s">
        <v>116</v>
      </c>
      <c r="D11053" s="75">
        <v>15.11</v>
      </c>
      <c r="E11053" s="75">
        <v>15.11</v>
      </c>
      <c r="F11053" s="73" t="s">
        <v>17</v>
      </c>
    </row>
    <row r="11054" spans="1:6" x14ac:dyDescent="0.25">
      <c r="A11054" s="73">
        <v>43667</v>
      </c>
      <c r="B11054" s="74" t="s">
        <v>9994</v>
      </c>
      <c r="C11054" s="73" t="s">
        <v>116</v>
      </c>
      <c r="D11054" s="75">
        <v>10.87</v>
      </c>
      <c r="E11054" s="75">
        <v>10.87</v>
      </c>
      <c r="F11054" s="73" t="s">
        <v>17</v>
      </c>
    </row>
    <row r="11055" spans="1:6" x14ac:dyDescent="0.25">
      <c r="A11055" s="73">
        <v>43668</v>
      </c>
      <c r="B11055" s="74" t="s">
        <v>9995</v>
      </c>
      <c r="C11055" s="73" t="s">
        <v>116</v>
      </c>
      <c r="D11055" s="75">
        <v>10.97</v>
      </c>
      <c r="E11055" s="75">
        <v>10.97</v>
      </c>
      <c r="F11055" s="73" t="s">
        <v>17</v>
      </c>
    </row>
    <row r="11056" spans="1:6" x14ac:dyDescent="0.25">
      <c r="A11056" s="73">
        <v>44324</v>
      </c>
      <c r="B11056" s="74" t="s">
        <v>9996</v>
      </c>
      <c r="C11056" s="73" t="s">
        <v>116</v>
      </c>
      <c r="D11056" s="75">
        <v>2.99</v>
      </c>
      <c r="E11056" s="75">
        <v>2.99</v>
      </c>
      <c r="F11056" s="73" t="s">
        <v>17</v>
      </c>
    </row>
    <row r="11057" spans="1:6" x14ac:dyDescent="0.25">
      <c r="A11057" s="73">
        <v>44396</v>
      </c>
      <c r="B11057" s="74" t="s">
        <v>9997</v>
      </c>
      <c r="C11057" s="73" t="s">
        <v>116</v>
      </c>
      <c r="D11057" s="75">
        <v>49.49</v>
      </c>
      <c r="E11057" s="75">
        <v>49.49</v>
      </c>
      <c r="F11057" s="73" t="s">
        <v>17</v>
      </c>
    </row>
    <row r="11058" spans="1:6" ht="25.5" x14ac:dyDescent="0.25">
      <c r="A11058" s="73">
        <v>44477</v>
      </c>
      <c r="B11058" s="74" t="s">
        <v>31734</v>
      </c>
      <c r="C11058" s="73" t="s">
        <v>116</v>
      </c>
      <c r="D11058" s="75">
        <v>8.66</v>
      </c>
      <c r="E11058" s="75">
        <v>8.66</v>
      </c>
      <c r="F11058" s="73" t="s">
        <v>17</v>
      </c>
    </row>
    <row r="11059" spans="1:6" ht="25.5" x14ac:dyDescent="0.25">
      <c r="A11059" s="73">
        <v>44478</v>
      </c>
      <c r="B11059" s="74" t="s">
        <v>31735</v>
      </c>
      <c r="C11059" s="73" t="s">
        <v>116</v>
      </c>
      <c r="D11059" s="75">
        <v>8.66</v>
      </c>
      <c r="E11059" s="75">
        <v>8.66</v>
      </c>
      <c r="F11059" s="73" t="s">
        <v>17</v>
      </c>
    </row>
    <row r="11060" spans="1:6" x14ac:dyDescent="0.25">
      <c r="A11060" s="73">
        <v>44479</v>
      </c>
      <c r="B11060" s="74" t="s">
        <v>31736</v>
      </c>
      <c r="C11060" s="73" t="s">
        <v>116</v>
      </c>
      <c r="D11060" s="75">
        <v>0.19</v>
      </c>
      <c r="E11060" s="75">
        <v>0.19</v>
      </c>
      <c r="F11060" s="73" t="s">
        <v>17</v>
      </c>
    </row>
    <row r="11061" spans="1:6" x14ac:dyDescent="0.25">
      <c r="A11061" s="73">
        <v>44528</v>
      </c>
      <c r="B11061" s="74" t="s">
        <v>9998</v>
      </c>
      <c r="C11061" s="73" t="s">
        <v>116</v>
      </c>
      <c r="D11061" s="75">
        <v>4.05</v>
      </c>
      <c r="E11061" s="75">
        <v>4.05</v>
      </c>
      <c r="F11061" s="73" t="s">
        <v>17</v>
      </c>
    </row>
    <row r="11062" spans="1:6" x14ac:dyDescent="0.25">
      <c r="A11062" s="73">
        <v>44536</v>
      </c>
      <c r="B11062" s="74" t="s">
        <v>31737</v>
      </c>
      <c r="C11062" s="73" t="s">
        <v>116</v>
      </c>
      <c r="D11062" s="75">
        <v>2.59</v>
      </c>
      <c r="E11062" s="75">
        <v>2.59</v>
      </c>
      <c r="F11062" s="73" t="s">
        <v>17</v>
      </c>
    </row>
    <row r="11063" spans="1:6" x14ac:dyDescent="0.25">
      <c r="A11063" s="73">
        <v>44539</v>
      </c>
      <c r="B11063" s="74" t="s">
        <v>31738</v>
      </c>
      <c r="C11063" s="73" t="s">
        <v>116</v>
      </c>
      <c r="D11063" s="75">
        <v>3.11</v>
      </c>
      <c r="E11063" s="75">
        <v>3.11</v>
      </c>
      <c r="F11063" s="73" t="s">
        <v>17</v>
      </c>
    </row>
    <row r="11064" spans="1:6" ht="25.5" x14ac:dyDescent="0.25">
      <c r="A11064" s="73">
        <v>44699</v>
      </c>
      <c r="B11064" s="74" t="s">
        <v>9999</v>
      </c>
      <c r="C11064" s="73" t="s">
        <v>116</v>
      </c>
      <c r="D11064" s="75">
        <v>46.47</v>
      </c>
      <c r="E11064" s="75">
        <v>46.47</v>
      </c>
      <c r="F11064" s="73" t="s">
        <v>17</v>
      </c>
    </row>
    <row r="11065" spans="1:6" x14ac:dyDescent="0.25">
      <c r="A11065" s="73">
        <v>45146</v>
      </c>
      <c r="B11065" s="74" t="s">
        <v>10000</v>
      </c>
      <c r="C11065" s="73" t="s">
        <v>116</v>
      </c>
      <c r="D11065" s="75">
        <v>30.18</v>
      </c>
      <c r="E11065" s="75">
        <v>30.18</v>
      </c>
      <c r="F11065" s="73" t="s">
        <v>17</v>
      </c>
    </row>
    <row r="11066" spans="1:6" x14ac:dyDescent="0.25">
      <c r="A11066" s="73">
        <v>45236</v>
      </c>
      <c r="B11066" s="74" t="s">
        <v>31739</v>
      </c>
      <c r="C11066" s="73" t="s">
        <v>116</v>
      </c>
      <c r="D11066" s="75">
        <v>25.66</v>
      </c>
      <c r="E11066" s="75">
        <v>25.66</v>
      </c>
      <c r="F11066" s="73" t="s">
        <v>17</v>
      </c>
    </row>
    <row r="11067" spans="1:6" ht="25.5" x14ac:dyDescent="0.25">
      <c r="A11067" s="73">
        <v>89996</v>
      </c>
      <c r="B11067" s="74" t="s">
        <v>10001</v>
      </c>
      <c r="C11067" s="73" t="s">
        <v>116</v>
      </c>
      <c r="D11067" s="75">
        <v>10.56</v>
      </c>
      <c r="E11067" s="75">
        <v>10.32</v>
      </c>
      <c r="F11067" s="73" t="s">
        <v>17</v>
      </c>
    </row>
    <row r="11068" spans="1:6" ht="25.5" x14ac:dyDescent="0.25">
      <c r="A11068" s="73">
        <v>89997</v>
      </c>
      <c r="B11068" s="74" t="s">
        <v>10002</v>
      </c>
      <c r="C11068" s="73" t="s">
        <v>116</v>
      </c>
      <c r="D11068" s="75">
        <v>8.49</v>
      </c>
      <c r="E11068" s="75">
        <v>8.33</v>
      </c>
      <c r="F11068" s="73" t="s">
        <v>17</v>
      </c>
    </row>
    <row r="11069" spans="1:6" ht="25.5" x14ac:dyDescent="0.25">
      <c r="A11069" s="73">
        <v>89998</v>
      </c>
      <c r="B11069" s="74" t="s">
        <v>10003</v>
      </c>
      <c r="C11069" s="73" t="s">
        <v>116</v>
      </c>
      <c r="D11069" s="75">
        <v>9.9600000000000009</v>
      </c>
      <c r="E11069" s="75">
        <v>9.76</v>
      </c>
      <c r="F11069" s="73" t="s">
        <v>17</v>
      </c>
    </row>
    <row r="11070" spans="1:6" ht="25.5" x14ac:dyDescent="0.25">
      <c r="A11070" s="73">
        <v>89999</v>
      </c>
      <c r="B11070" s="74" t="s">
        <v>10004</v>
      </c>
      <c r="C11070" s="73" t="s">
        <v>116</v>
      </c>
      <c r="D11070" s="75">
        <v>16.63</v>
      </c>
      <c r="E11070" s="75">
        <v>15.94</v>
      </c>
      <c r="F11070" s="73" t="s">
        <v>17</v>
      </c>
    </row>
    <row r="11071" spans="1:6" ht="25.5" x14ac:dyDescent="0.25">
      <c r="A11071" s="73">
        <v>90000</v>
      </c>
      <c r="B11071" s="74" t="s">
        <v>10005</v>
      </c>
      <c r="C11071" s="73" t="s">
        <v>116</v>
      </c>
      <c r="D11071" s="75">
        <v>13.1</v>
      </c>
      <c r="E11071" s="75">
        <v>12.65</v>
      </c>
      <c r="F11071" s="73" t="s">
        <v>17</v>
      </c>
    </row>
    <row r="11072" spans="1:6" ht="25.5" x14ac:dyDescent="0.25">
      <c r="A11072" s="73">
        <v>91593</v>
      </c>
      <c r="B11072" s="74" t="s">
        <v>31740</v>
      </c>
      <c r="C11072" s="73" t="s">
        <v>116</v>
      </c>
      <c r="D11072" s="75">
        <v>10.38</v>
      </c>
      <c r="E11072" s="75">
        <v>10.34</v>
      </c>
      <c r="F11072" s="73" t="s">
        <v>17</v>
      </c>
    </row>
    <row r="11073" spans="1:6" ht="38.25" x14ac:dyDescent="0.25">
      <c r="A11073" s="73">
        <v>91594</v>
      </c>
      <c r="B11073" s="74" t="s">
        <v>31741</v>
      </c>
      <c r="C11073" s="73" t="s">
        <v>116</v>
      </c>
      <c r="D11073" s="75">
        <v>10.39</v>
      </c>
      <c r="E11073" s="75">
        <v>10.35</v>
      </c>
      <c r="F11073" s="73" t="s">
        <v>17</v>
      </c>
    </row>
    <row r="11074" spans="1:6" ht="25.5" x14ac:dyDescent="0.25">
      <c r="A11074" s="73">
        <v>91595</v>
      </c>
      <c r="B11074" s="74" t="s">
        <v>31742</v>
      </c>
      <c r="C11074" s="73" t="s">
        <v>116</v>
      </c>
      <c r="D11074" s="75">
        <v>10.68</v>
      </c>
      <c r="E11074" s="75">
        <v>10.61</v>
      </c>
      <c r="F11074" s="73" t="s">
        <v>17</v>
      </c>
    </row>
    <row r="11075" spans="1:6" ht="25.5" x14ac:dyDescent="0.25">
      <c r="A11075" s="73">
        <v>91596</v>
      </c>
      <c r="B11075" s="74" t="s">
        <v>31743</v>
      </c>
      <c r="C11075" s="73" t="s">
        <v>116</v>
      </c>
      <c r="D11075" s="75">
        <v>10.33</v>
      </c>
      <c r="E11075" s="75">
        <v>10.3</v>
      </c>
      <c r="F11075" s="73" t="s">
        <v>17</v>
      </c>
    </row>
    <row r="11076" spans="1:6" ht="25.5" x14ac:dyDescent="0.25">
      <c r="A11076" s="73">
        <v>91597</v>
      </c>
      <c r="B11076" s="74" t="s">
        <v>31744</v>
      </c>
      <c r="C11076" s="73" t="s">
        <v>116</v>
      </c>
      <c r="D11076" s="75">
        <v>7.72</v>
      </c>
      <c r="E11076" s="75">
        <v>7.7</v>
      </c>
      <c r="F11076" s="73" t="s">
        <v>17</v>
      </c>
    </row>
    <row r="11077" spans="1:6" ht="25.5" x14ac:dyDescent="0.25">
      <c r="A11077" s="73">
        <v>91598</v>
      </c>
      <c r="B11077" s="74" t="s">
        <v>31745</v>
      </c>
      <c r="C11077" s="73" t="s">
        <v>116</v>
      </c>
      <c r="D11077" s="75">
        <v>10.039999999999999</v>
      </c>
      <c r="E11077" s="75">
        <v>10</v>
      </c>
      <c r="F11077" s="73" t="s">
        <v>17</v>
      </c>
    </row>
    <row r="11078" spans="1:6" ht="25.5" x14ac:dyDescent="0.25">
      <c r="A11078" s="73">
        <v>91599</v>
      </c>
      <c r="B11078" s="74" t="s">
        <v>31746</v>
      </c>
      <c r="C11078" s="73" t="s">
        <v>116</v>
      </c>
      <c r="D11078" s="75">
        <v>8.08</v>
      </c>
      <c r="E11078" s="75">
        <v>8.0399999999999991</v>
      </c>
      <c r="F11078" s="73" t="s">
        <v>17</v>
      </c>
    </row>
    <row r="11079" spans="1:6" ht="25.5" x14ac:dyDescent="0.25">
      <c r="A11079" s="73">
        <v>91600</v>
      </c>
      <c r="B11079" s="74" t="s">
        <v>31747</v>
      </c>
      <c r="C11079" s="73" t="s">
        <v>116</v>
      </c>
      <c r="D11079" s="75">
        <v>11.66</v>
      </c>
      <c r="E11079" s="75">
        <v>11.53</v>
      </c>
      <c r="F11079" s="73" t="s">
        <v>17</v>
      </c>
    </row>
    <row r="11080" spans="1:6" ht="25.5" x14ac:dyDescent="0.25">
      <c r="A11080" s="73">
        <v>91601</v>
      </c>
      <c r="B11080" s="74" t="s">
        <v>31748</v>
      </c>
      <c r="C11080" s="73" t="s">
        <v>116</v>
      </c>
      <c r="D11080" s="75">
        <v>12.03</v>
      </c>
      <c r="E11080" s="75">
        <v>11.79</v>
      </c>
      <c r="F11080" s="73" t="s">
        <v>17</v>
      </c>
    </row>
    <row r="11081" spans="1:6" ht="25.5" x14ac:dyDescent="0.25">
      <c r="A11081" s="73">
        <v>91602</v>
      </c>
      <c r="B11081" s="74" t="s">
        <v>31749</v>
      </c>
      <c r="C11081" s="73" t="s">
        <v>116</v>
      </c>
      <c r="D11081" s="75">
        <v>11.06</v>
      </c>
      <c r="E11081" s="75">
        <v>10.9</v>
      </c>
      <c r="F11081" s="73" t="s">
        <v>17</v>
      </c>
    </row>
    <row r="11082" spans="1:6" ht="25.5" x14ac:dyDescent="0.25">
      <c r="A11082" s="73">
        <v>91603</v>
      </c>
      <c r="B11082" s="74" t="s">
        <v>31750</v>
      </c>
      <c r="C11082" s="73" t="s">
        <v>116</v>
      </c>
      <c r="D11082" s="75">
        <v>9.77</v>
      </c>
      <c r="E11082" s="75">
        <v>9.68</v>
      </c>
      <c r="F11082" s="73" t="s">
        <v>17</v>
      </c>
    </row>
    <row r="11083" spans="1:6" ht="25.5" x14ac:dyDescent="0.25">
      <c r="A11083" s="73">
        <v>92759</v>
      </c>
      <c r="B11083" s="74" t="s">
        <v>10006</v>
      </c>
      <c r="C11083" s="73" t="s">
        <v>116</v>
      </c>
      <c r="D11083" s="75">
        <v>14.22</v>
      </c>
      <c r="E11083" s="75">
        <v>13.74</v>
      </c>
      <c r="F11083" s="73" t="s">
        <v>17</v>
      </c>
    </row>
    <row r="11084" spans="1:6" ht="25.5" x14ac:dyDescent="0.25">
      <c r="A11084" s="73">
        <v>92760</v>
      </c>
      <c r="B11084" s="74" t="s">
        <v>10007</v>
      </c>
      <c r="C11084" s="73" t="s">
        <v>116</v>
      </c>
      <c r="D11084" s="75">
        <v>13.15</v>
      </c>
      <c r="E11084" s="75">
        <v>12.83</v>
      </c>
      <c r="F11084" s="73" t="s">
        <v>17</v>
      </c>
    </row>
    <row r="11085" spans="1:6" ht="25.5" x14ac:dyDescent="0.25">
      <c r="A11085" s="73">
        <v>92761</v>
      </c>
      <c r="B11085" s="74" t="s">
        <v>10008</v>
      </c>
      <c r="C11085" s="73" t="s">
        <v>116</v>
      </c>
      <c r="D11085" s="75">
        <v>12.16</v>
      </c>
      <c r="E11085" s="75">
        <v>11.94</v>
      </c>
      <c r="F11085" s="73" t="s">
        <v>17</v>
      </c>
    </row>
    <row r="11086" spans="1:6" ht="25.5" x14ac:dyDescent="0.25">
      <c r="A11086" s="73">
        <v>92762</v>
      </c>
      <c r="B11086" s="74" t="s">
        <v>10009</v>
      </c>
      <c r="C11086" s="73" t="s">
        <v>116</v>
      </c>
      <c r="D11086" s="75">
        <v>10.75</v>
      </c>
      <c r="E11086" s="75">
        <v>10.6</v>
      </c>
      <c r="F11086" s="73" t="s">
        <v>17</v>
      </c>
    </row>
    <row r="11087" spans="1:6" ht="25.5" x14ac:dyDescent="0.25">
      <c r="A11087" s="73">
        <v>92763</v>
      </c>
      <c r="B11087" s="74" t="s">
        <v>10010</v>
      </c>
      <c r="C11087" s="73" t="s">
        <v>116</v>
      </c>
      <c r="D11087" s="75">
        <v>8.9499999999999993</v>
      </c>
      <c r="E11087" s="75">
        <v>8.85</v>
      </c>
      <c r="F11087" s="73" t="s">
        <v>17</v>
      </c>
    </row>
    <row r="11088" spans="1:6" ht="25.5" x14ac:dyDescent="0.25">
      <c r="A11088" s="73">
        <v>92764</v>
      </c>
      <c r="B11088" s="74" t="s">
        <v>10011</v>
      </c>
      <c r="C11088" s="73" t="s">
        <v>116</v>
      </c>
      <c r="D11088" s="75">
        <v>8.6199999999999992</v>
      </c>
      <c r="E11088" s="75">
        <v>8.56</v>
      </c>
      <c r="F11088" s="73" t="s">
        <v>17</v>
      </c>
    </row>
    <row r="11089" spans="1:6" ht="25.5" x14ac:dyDescent="0.25">
      <c r="A11089" s="73">
        <v>92765</v>
      </c>
      <c r="B11089" s="74" t="s">
        <v>10012</v>
      </c>
      <c r="C11089" s="73" t="s">
        <v>116</v>
      </c>
      <c r="D11089" s="75">
        <v>9.77</v>
      </c>
      <c r="E11089" s="75">
        <v>9.7100000000000009</v>
      </c>
      <c r="F11089" s="73" t="s">
        <v>17</v>
      </c>
    </row>
    <row r="11090" spans="1:6" ht="25.5" x14ac:dyDescent="0.25">
      <c r="A11090" s="73">
        <v>92766</v>
      </c>
      <c r="B11090" s="74" t="s">
        <v>10013</v>
      </c>
      <c r="C11090" s="73" t="s">
        <v>116</v>
      </c>
      <c r="D11090" s="75">
        <v>9.64</v>
      </c>
      <c r="E11090" s="75">
        <v>9.6</v>
      </c>
      <c r="F11090" s="73" t="s">
        <v>17</v>
      </c>
    </row>
    <row r="11091" spans="1:6" ht="25.5" x14ac:dyDescent="0.25">
      <c r="A11091" s="73">
        <v>92767</v>
      </c>
      <c r="B11091" s="74" t="s">
        <v>10014</v>
      </c>
      <c r="C11091" s="73" t="s">
        <v>116</v>
      </c>
      <c r="D11091" s="75">
        <v>15.76</v>
      </c>
      <c r="E11091" s="75">
        <v>15.18</v>
      </c>
      <c r="F11091" s="73" t="s">
        <v>17</v>
      </c>
    </row>
    <row r="11092" spans="1:6" ht="25.5" x14ac:dyDescent="0.25">
      <c r="A11092" s="73">
        <v>92768</v>
      </c>
      <c r="B11092" s="74" t="s">
        <v>10015</v>
      </c>
      <c r="C11092" s="73" t="s">
        <v>116</v>
      </c>
      <c r="D11092" s="75">
        <v>13.6</v>
      </c>
      <c r="E11092" s="75">
        <v>13.19</v>
      </c>
      <c r="F11092" s="73" t="s">
        <v>17</v>
      </c>
    </row>
    <row r="11093" spans="1:6" ht="25.5" x14ac:dyDescent="0.25">
      <c r="A11093" s="73">
        <v>92769</v>
      </c>
      <c r="B11093" s="74" t="s">
        <v>10016</v>
      </c>
      <c r="C11093" s="73" t="s">
        <v>116</v>
      </c>
      <c r="D11093" s="75">
        <v>12.54</v>
      </c>
      <c r="E11093" s="75">
        <v>12.28</v>
      </c>
      <c r="F11093" s="73" t="s">
        <v>17</v>
      </c>
    </row>
    <row r="11094" spans="1:6" ht="25.5" x14ac:dyDescent="0.25">
      <c r="A11094" s="73">
        <v>92770</v>
      </c>
      <c r="B11094" s="74" t="s">
        <v>10017</v>
      </c>
      <c r="C11094" s="73" t="s">
        <v>116</v>
      </c>
      <c r="D11094" s="75">
        <v>11.6</v>
      </c>
      <c r="E11094" s="75">
        <v>11.43</v>
      </c>
      <c r="F11094" s="73" t="s">
        <v>17</v>
      </c>
    </row>
    <row r="11095" spans="1:6" ht="25.5" x14ac:dyDescent="0.25">
      <c r="A11095" s="73">
        <v>92771</v>
      </c>
      <c r="B11095" s="74" t="s">
        <v>10018</v>
      </c>
      <c r="C11095" s="73" t="s">
        <v>116</v>
      </c>
      <c r="D11095" s="75">
        <v>10.24</v>
      </c>
      <c r="E11095" s="75">
        <v>10.130000000000001</v>
      </c>
      <c r="F11095" s="73" t="s">
        <v>17</v>
      </c>
    </row>
    <row r="11096" spans="1:6" ht="25.5" x14ac:dyDescent="0.25">
      <c r="A11096" s="73">
        <v>92772</v>
      </c>
      <c r="B11096" s="74" t="s">
        <v>10019</v>
      </c>
      <c r="C11096" s="73" t="s">
        <v>116</v>
      </c>
      <c r="D11096" s="75">
        <v>8.51</v>
      </c>
      <c r="E11096" s="75">
        <v>8.4499999999999993</v>
      </c>
      <c r="F11096" s="73" t="s">
        <v>17</v>
      </c>
    </row>
    <row r="11097" spans="1:6" ht="25.5" x14ac:dyDescent="0.25">
      <c r="A11097" s="73">
        <v>92773</v>
      </c>
      <c r="B11097" s="74" t="s">
        <v>10020</v>
      </c>
      <c r="C11097" s="73" t="s">
        <v>116</v>
      </c>
      <c r="D11097" s="75">
        <v>8.32</v>
      </c>
      <c r="E11097" s="75">
        <v>8.2799999999999994</v>
      </c>
      <c r="F11097" s="73" t="s">
        <v>17</v>
      </c>
    </row>
    <row r="11098" spans="1:6" ht="25.5" x14ac:dyDescent="0.25">
      <c r="A11098" s="73">
        <v>92774</v>
      </c>
      <c r="B11098" s="74" t="s">
        <v>10021</v>
      </c>
      <c r="C11098" s="73" t="s">
        <v>116</v>
      </c>
      <c r="D11098" s="75">
        <v>9.59</v>
      </c>
      <c r="E11098" s="75">
        <v>9.5500000000000007</v>
      </c>
      <c r="F11098" s="73" t="s">
        <v>17</v>
      </c>
    </row>
    <row r="11099" spans="1:6" x14ac:dyDescent="0.25">
      <c r="A11099" s="73">
        <v>92798</v>
      </c>
      <c r="B11099" s="74" t="s">
        <v>10022</v>
      </c>
      <c r="C11099" s="73" t="s">
        <v>116</v>
      </c>
      <c r="D11099" s="75">
        <v>8.7200000000000006</v>
      </c>
      <c r="E11099" s="75">
        <v>8.7200000000000006</v>
      </c>
      <c r="F11099" s="73" t="s">
        <v>17</v>
      </c>
    </row>
    <row r="11100" spans="1:6" x14ac:dyDescent="0.25">
      <c r="A11100" s="73">
        <v>92799</v>
      </c>
      <c r="B11100" s="74" t="s">
        <v>10023</v>
      </c>
      <c r="C11100" s="73" t="s">
        <v>116</v>
      </c>
      <c r="D11100" s="75">
        <v>10.99</v>
      </c>
      <c r="E11100" s="75">
        <v>10.72</v>
      </c>
      <c r="F11100" s="73" t="s">
        <v>17</v>
      </c>
    </row>
    <row r="11101" spans="1:6" x14ac:dyDescent="0.25">
      <c r="A11101" s="73">
        <v>92800</v>
      </c>
      <c r="B11101" s="74" t="s">
        <v>10024</v>
      </c>
      <c r="C11101" s="73" t="s">
        <v>116</v>
      </c>
      <c r="D11101" s="75">
        <v>9.75</v>
      </c>
      <c r="E11101" s="75">
        <v>9.58</v>
      </c>
      <c r="F11101" s="73" t="s">
        <v>17</v>
      </c>
    </row>
    <row r="11102" spans="1:6" x14ac:dyDescent="0.25">
      <c r="A11102" s="73">
        <v>92801</v>
      </c>
      <c r="B11102" s="74" t="s">
        <v>10025</v>
      </c>
      <c r="C11102" s="73" t="s">
        <v>116</v>
      </c>
      <c r="D11102" s="75">
        <v>9.6999999999999993</v>
      </c>
      <c r="E11102" s="75">
        <v>9.61</v>
      </c>
      <c r="F11102" s="73" t="s">
        <v>17</v>
      </c>
    </row>
    <row r="11103" spans="1:6" x14ac:dyDescent="0.25">
      <c r="A11103" s="73">
        <v>92802</v>
      </c>
      <c r="B11103" s="74" t="s">
        <v>10026</v>
      </c>
      <c r="C11103" s="73" t="s">
        <v>116</v>
      </c>
      <c r="D11103" s="75">
        <v>9.56</v>
      </c>
      <c r="E11103" s="75">
        <v>9.5</v>
      </c>
      <c r="F11103" s="73" t="s">
        <v>17</v>
      </c>
    </row>
    <row r="11104" spans="1:6" x14ac:dyDescent="0.25">
      <c r="A11104" s="73">
        <v>92803</v>
      </c>
      <c r="B11104" s="74" t="s">
        <v>10027</v>
      </c>
      <c r="C11104" s="73" t="s">
        <v>116</v>
      </c>
      <c r="D11104" s="75">
        <v>8.7799999999999994</v>
      </c>
      <c r="E11104" s="75">
        <v>8.75</v>
      </c>
      <c r="F11104" s="73" t="s">
        <v>17</v>
      </c>
    </row>
    <row r="11105" spans="1:6" x14ac:dyDescent="0.25">
      <c r="A11105" s="73">
        <v>92804</v>
      </c>
      <c r="B11105" s="74" t="s">
        <v>10028</v>
      </c>
      <c r="C11105" s="73" t="s">
        <v>116</v>
      </c>
      <c r="D11105" s="75">
        <v>7.5</v>
      </c>
      <c r="E11105" s="75">
        <v>7.48</v>
      </c>
      <c r="F11105" s="73" t="s">
        <v>17</v>
      </c>
    </row>
    <row r="11106" spans="1:6" x14ac:dyDescent="0.25">
      <c r="A11106" s="73">
        <v>92805</v>
      </c>
      <c r="B11106" s="74" t="s">
        <v>10029</v>
      </c>
      <c r="C11106" s="73" t="s">
        <v>116</v>
      </c>
      <c r="D11106" s="75">
        <v>7.41</v>
      </c>
      <c r="E11106" s="75">
        <v>7.41</v>
      </c>
      <c r="F11106" s="73" t="s">
        <v>17</v>
      </c>
    </row>
    <row r="11107" spans="1:6" x14ac:dyDescent="0.25">
      <c r="A11107" s="73">
        <v>92806</v>
      </c>
      <c r="B11107" s="74" t="s">
        <v>10030</v>
      </c>
      <c r="C11107" s="73" t="s">
        <v>116</v>
      </c>
      <c r="D11107" s="75">
        <v>8.73</v>
      </c>
      <c r="E11107" s="75">
        <v>8.7200000000000006</v>
      </c>
      <c r="F11107" s="73" t="s">
        <v>17</v>
      </c>
    </row>
    <row r="11108" spans="1:6" x14ac:dyDescent="0.25">
      <c r="A11108" s="73">
        <v>92875</v>
      </c>
      <c r="B11108" s="74" t="s">
        <v>10031</v>
      </c>
      <c r="C11108" s="73" t="s">
        <v>116</v>
      </c>
      <c r="D11108" s="75">
        <v>9.2799999999999994</v>
      </c>
      <c r="E11108" s="75">
        <v>9.16</v>
      </c>
      <c r="F11108" s="73" t="s">
        <v>17</v>
      </c>
    </row>
    <row r="11109" spans="1:6" x14ac:dyDescent="0.25">
      <c r="A11109" s="73">
        <v>92876</v>
      </c>
      <c r="B11109" s="74" t="s">
        <v>10032</v>
      </c>
      <c r="C11109" s="73" t="s">
        <v>116</v>
      </c>
      <c r="D11109" s="75">
        <v>8.9</v>
      </c>
      <c r="E11109" s="75">
        <v>8.83</v>
      </c>
      <c r="F11109" s="73" t="s">
        <v>17</v>
      </c>
    </row>
    <row r="11110" spans="1:6" x14ac:dyDescent="0.25">
      <c r="A11110" s="73">
        <v>92877</v>
      </c>
      <c r="B11110" s="74" t="s">
        <v>10033</v>
      </c>
      <c r="C11110" s="73" t="s">
        <v>116</v>
      </c>
      <c r="D11110" s="75">
        <v>9.5299999999999994</v>
      </c>
      <c r="E11110" s="75">
        <v>9.5</v>
      </c>
      <c r="F11110" s="73" t="s">
        <v>17</v>
      </c>
    </row>
    <row r="11111" spans="1:6" x14ac:dyDescent="0.25">
      <c r="A11111" s="73">
        <v>92878</v>
      </c>
      <c r="B11111" s="74" t="s">
        <v>10034</v>
      </c>
      <c r="C11111" s="73" t="s">
        <v>116</v>
      </c>
      <c r="D11111" s="75">
        <v>9.34</v>
      </c>
      <c r="E11111" s="75">
        <v>9.32</v>
      </c>
      <c r="F11111" s="73" t="s">
        <v>17</v>
      </c>
    </row>
    <row r="11112" spans="1:6" x14ac:dyDescent="0.25">
      <c r="A11112" s="73">
        <v>92879</v>
      </c>
      <c r="B11112" s="74" t="s">
        <v>10035</v>
      </c>
      <c r="C11112" s="73" t="s">
        <v>116</v>
      </c>
      <c r="D11112" s="75">
        <v>9.2200000000000006</v>
      </c>
      <c r="E11112" s="75">
        <v>9.2100000000000009</v>
      </c>
      <c r="F11112" s="73" t="s">
        <v>17</v>
      </c>
    </row>
    <row r="11113" spans="1:6" x14ac:dyDescent="0.25">
      <c r="A11113" s="73">
        <v>92880</v>
      </c>
      <c r="B11113" s="74" t="s">
        <v>10036</v>
      </c>
      <c r="C11113" s="73" t="s">
        <v>116</v>
      </c>
      <c r="D11113" s="75">
        <v>9.41</v>
      </c>
      <c r="E11113" s="75">
        <v>9.4</v>
      </c>
      <c r="F11113" s="73" t="s">
        <v>17</v>
      </c>
    </row>
    <row r="11114" spans="1:6" x14ac:dyDescent="0.25">
      <c r="A11114" s="73">
        <v>92881</v>
      </c>
      <c r="B11114" s="74" t="s">
        <v>10037</v>
      </c>
      <c r="C11114" s="73" t="s">
        <v>116</v>
      </c>
      <c r="D11114" s="75">
        <v>9.3800000000000008</v>
      </c>
      <c r="E11114" s="75">
        <v>9.3800000000000008</v>
      </c>
      <c r="F11114" s="73" t="s">
        <v>17</v>
      </c>
    </row>
    <row r="11115" spans="1:6" x14ac:dyDescent="0.25">
      <c r="A11115" s="73">
        <v>92882</v>
      </c>
      <c r="B11115" s="74" t="s">
        <v>10038</v>
      </c>
      <c r="C11115" s="73" t="s">
        <v>116</v>
      </c>
      <c r="D11115" s="75">
        <v>13.28</v>
      </c>
      <c r="E11115" s="75">
        <v>12.88</v>
      </c>
      <c r="F11115" s="73" t="s">
        <v>17</v>
      </c>
    </row>
    <row r="11116" spans="1:6" x14ac:dyDescent="0.25">
      <c r="A11116" s="73">
        <v>92883</v>
      </c>
      <c r="B11116" s="74" t="s">
        <v>10039</v>
      </c>
      <c r="C11116" s="73" t="s">
        <v>116</v>
      </c>
      <c r="D11116" s="75">
        <v>12</v>
      </c>
      <c r="E11116" s="75">
        <v>11.73</v>
      </c>
      <c r="F11116" s="73" t="s">
        <v>17</v>
      </c>
    </row>
    <row r="11117" spans="1:6" x14ac:dyDescent="0.25">
      <c r="A11117" s="73">
        <v>92884</v>
      </c>
      <c r="B11117" s="74" t="s">
        <v>10040</v>
      </c>
      <c r="C11117" s="73" t="s">
        <v>116</v>
      </c>
      <c r="D11117" s="75">
        <v>11.97</v>
      </c>
      <c r="E11117" s="75">
        <v>11.79</v>
      </c>
      <c r="F11117" s="73" t="s">
        <v>17</v>
      </c>
    </row>
    <row r="11118" spans="1:6" x14ac:dyDescent="0.25">
      <c r="A11118" s="73">
        <v>92885</v>
      </c>
      <c r="B11118" s="74" t="s">
        <v>10041</v>
      </c>
      <c r="C11118" s="73" t="s">
        <v>116</v>
      </c>
      <c r="D11118" s="75">
        <v>11.24</v>
      </c>
      <c r="E11118" s="75">
        <v>11.11</v>
      </c>
      <c r="F11118" s="73" t="s">
        <v>17</v>
      </c>
    </row>
    <row r="11119" spans="1:6" x14ac:dyDescent="0.25">
      <c r="A11119" s="73">
        <v>92886</v>
      </c>
      <c r="B11119" s="74" t="s">
        <v>10042</v>
      </c>
      <c r="C11119" s="73" t="s">
        <v>116</v>
      </c>
      <c r="D11119" s="75">
        <v>10.65</v>
      </c>
      <c r="E11119" s="75">
        <v>10.57</v>
      </c>
      <c r="F11119" s="73" t="s">
        <v>17</v>
      </c>
    </row>
    <row r="11120" spans="1:6" x14ac:dyDescent="0.25">
      <c r="A11120" s="73">
        <v>92887</v>
      </c>
      <c r="B11120" s="74" t="s">
        <v>10043</v>
      </c>
      <c r="C11120" s="73" t="s">
        <v>116</v>
      </c>
      <c r="D11120" s="75">
        <v>10.52</v>
      </c>
      <c r="E11120" s="75">
        <v>10.45</v>
      </c>
      <c r="F11120" s="73" t="s">
        <v>17</v>
      </c>
    </row>
    <row r="11121" spans="1:6" x14ac:dyDescent="0.25">
      <c r="A11121" s="73">
        <v>92888</v>
      </c>
      <c r="B11121" s="74" t="s">
        <v>10044</v>
      </c>
      <c r="C11121" s="73" t="s">
        <v>116</v>
      </c>
      <c r="D11121" s="75">
        <v>10.220000000000001</v>
      </c>
      <c r="E11121" s="75">
        <v>10.18</v>
      </c>
      <c r="F11121" s="73" t="s">
        <v>17</v>
      </c>
    </row>
    <row r="11122" spans="1:6" ht="38.25" x14ac:dyDescent="0.25">
      <c r="A11122" s="73">
        <v>92915</v>
      </c>
      <c r="B11122" s="74" t="s">
        <v>10045</v>
      </c>
      <c r="C11122" s="73" t="s">
        <v>116</v>
      </c>
      <c r="D11122" s="75">
        <v>17.25</v>
      </c>
      <c r="E11122" s="75">
        <v>16.510000000000002</v>
      </c>
      <c r="F11122" s="73" t="s">
        <v>17</v>
      </c>
    </row>
    <row r="11123" spans="1:6" ht="38.25" x14ac:dyDescent="0.25">
      <c r="A11123" s="73">
        <v>92916</v>
      </c>
      <c r="B11123" s="74" t="s">
        <v>10046</v>
      </c>
      <c r="C11123" s="73" t="s">
        <v>116</v>
      </c>
      <c r="D11123" s="75">
        <v>15.39</v>
      </c>
      <c r="E11123" s="75">
        <v>14.88</v>
      </c>
      <c r="F11123" s="73" t="s">
        <v>17</v>
      </c>
    </row>
    <row r="11124" spans="1:6" ht="38.25" x14ac:dyDescent="0.25">
      <c r="A11124" s="73">
        <v>92917</v>
      </c>
      <c r="B11124" s="74" t="s">
        <v>10047</v>
      </c>
      <c r="C11124" s="73" t="s">
        <v>116</v>
      </c>
      <c r="D11124" s="75">
        <v>13.75</v>
      </c>
      <c r="E11124" s="75">
        <v>13.4</v>
      </c>
      <c r="F11124" s="73" t="s">
        <v>17</v>
      </c>
    </row>
    <row r="11125" spans="1:6" ht="38.25" x14ac:dyDescent="0.25">
      <c r="A11125" s="73">
        <v>92919</v>
      </c>
      <c r="B11125" s="74" t="s">
        <v>10048</v>
      </c>
      <c r="C11125" s="73" t="s">
        <v>116</v>
      </c>
      <c r="D11125" s="75">
        <v>11.86</v>
      </c>
      <c r="E11125" s="75">
        <v>11.62</v>
      </c>
      <c r="F11125" s="73" t="s">
        <v>17</v>
      </c>
    </row>
    <row r="11126" spans="1:6" ht="38.25" x14ac:dyDescent="0.25">
      <c r="A11126" s="73">
        <v>92921</v>
      </c>
      <c r="B11126" s="74" t="s">
        <v>10049</v>
      </c>
      <c r="C11126" s="73" t="s">
        <v>116</v>
      </c>
      <c r="D11126" s="75">
        <v>9.68</v>
      </c>
      <c r="E11126" s="75">
        <v>9.52</v>
      </c>
      <c r="F11126" s="73" t="s">
        <v>17</v>
      </c>
    </row>
    <row r="11127" spans="1:6" ht="38.25" x14ac:dyDescent="0.25">
      <c r="A11127" s="73">
        <v>92922</v>
      </c>
      <c r="B11127" s="74" t="s">
        <v>10050</v>
      </c>
      <c r="C11127" s="73" t="s">
        <v>116</v>
      </c>
      <c r="D11127" s="75">
        <v>9.16</v>
      </c>
      <c r="E11127" s="75">
        <v>9.06</v>
      </c>
      <c r="F11127" s="73" t="s">
        <v>17</v>
      </c>
    </row>
    <row r="11128" spans="1:6" ht="38.25" x14ac:dyDescent="0.25">
      <c r="A11128" s="73">
        <v>92923</v>
      </c>
      <c r="B11128" s="74" t="s">
        <v>10051</v>
      </c>
      <c r="C11128" s="73" t="s">
        <v>116</v>
      </c>
      <c r="D11128" s="75">
        <v>10.199999999999999</v>
      </c>
      <c r="E11128" s="75">
        <v>10.11</v>
      </c>
      <c r="F11128" s="73" t="s">
        <v>17</v>
      </c>
    </row>
    <row r="11129" spans="1:6" ht="38.25" x14ac:dyDescent="0.25">
      <c r="A11129" s="73">
        <v>92924</v>
      </c>
      <c r="B11129" s="74" t="s">
        <v>10052</v>
      </c>
      <c r="C11129" s="73" t="s">
        <v>116</v>
      </c>
      <c r="D11129" s="75">
        <v>9.9600000000000009</v>
      </c>
      <c r="E11129" s="75">
        <v>9.91</v>
      </c>
      <c r="F11129" s="73" t="s">
        <v>17</v>
      </c>
    </row>
    <row r="11130" spans="1:6" x14ac:dyDescent="0.25">
      <c r="A11130" s="73">
        <v>95448</v>
      </c>
      <c r="B11130" s="74" t="s">
        <v>10053</v>
      </c>
      <c r="C11130" s="73" t="s">
        <v>116</v>
      </c>
      <c r="D11130" s="75">
        <v>9.57</v>
      </c>
      <c r="E11130" s="75">
        <v>9.57</v>
      </c>
      <c r="F11130" s="73" t="s">
        <v>17</v>
      </c>
    </row>
    <row r="11131" spans="1:6" x14ac:dyDescent="0.25">
      <c r="A11131" s="73">
        <v>95576</v>
      </c>
      <c r="B11131" s="74" t="s">
        <v>10054</v>
      </c>
      <c r="C11131" s="73" t="s">
        <v>116</v>
      </c>
      <c r="D11131" s="75">
        <v>12.41</v>
      </c>
      <c r="E11131" s="75">
        <v>12.16</v>
      </c>
      <c r="F11131" s="73" t="s">
        <v>17</v>
      </c>
    </row>
    <row r="11132" spans="1:6" x14ac:dyDescent="0.25">
      <c r="A11132" s="73">
        <v>95577</v>
      </c>
      <c r="B11132" s="74" t="s">
        <v>10055</v>
      </c>
      <c r="C11132" s="73" t="s">
        <v>116</v>
      </c>
      <c r="D11132" s="75">
        <v>10.37</v>
      </c>
      <c r="E11132" s="75">
        <v>10.25</v>
      </c>
      <c r="F11132" s="73" t="s">
        <v>17</v>
      </c>
    </row>
    <row r="11133" spans="1:6" x14ac:dyDescent="0.25">
      <c r="A11133" s="73">
        <v>95578</v>
      </c>
      <c r="B11133" s="74" t="s">
        <v>10056</v>
      </c>
      <c r="C11133" s="73" t="s">
        <v>116</v>
      </c>
      <c r="D11133" s="75">
        <v>8.5500000000000007</v>
      </c>
      <c r="E11133" s="75">
        <v>8.48</v>
      </c>
      <c r="F11133" s="73" t="s">
        <v>17</v>
      </c>
    </row>
    <row r="11134" spans="1:6" x14ac:dyDescent="0.25">
      <c r="A11134" s="73">
        <v>95579</v>
      </c>
      <c r="B11134" s="74" t="s">
        <v>10057</v>
      </c>
      <c r="C11134" s="73" t="s">
        <v>116</v>
      </c>
      <c r="D11134" s="75">
        <v>8.2100000000000009</v>
      </c>
      <c r="E11134" s="75">
        <v>8.18</v>
      </c>
      <c r="F11134" s="73" t="s">
        <v>17</v>
      </c>
    </row>
    <row r="11135" spans="1:6" x14ac:dyDescent="0.25">
      <c r="A11135" s="73">
        <v>95580</v>
      </c>
      <c r="B11135" s="74" t="s">
        <v>10058</v>
      </c>
      <c r="C11135" s="73" t="s">
        <v>116</v>
      </c>
      <c r="D11135" s="75">
        <v>9.44</v>
      </c>
      <c r="E11135" s="75">
        <v>9.4</v>
      </c>
      <c r="F11135" s="73" t="s">
        <v>17</v>
      </c>
    </row>
    <row r="11136" spans="1:6" x14ac:dyDescent="0.25">
      <c r="A11136" s="73">
        <v>95581</v>
      </c>
      <c r="B11136" s="74" t="s">
        <v>10059</v>
      </c>
      <c r="C11136" s="73" t="s">
        <v>116</v>
      </c>
      <c r="D11136" s="75">
        <v>9.3800000000000008</v>
      </c>
      <c r="E11136" s="75">
        <v>9.36</v>
      </c>
      <c r="F11136" s="73" t="s">
        <v>17</v>
      </c>
    </row>
    <row r="11137" spans="1:6" x14ac:dyDescent="0.25">
      <c r="A11137" s="73">
        <v>95582</v>
      </c>
      <c r="B11137" s="74" t="s">
        <v>10060</v>
      </c>
      <c r="C11137" s="73" t="s">
        <v>116</v>
      </c>
      <c r="D11137" s="75">
        <v>10.210000000000001</v>
      </c>
      <c r="E11137" s="75">
        <v>10.19</v>
      </c>
      <c r="F11137" s="73" t="s">
        <v>17</v>
      </c>
    </row>
    <row r="11138" spans="1:6" ht="25.5" x14ac:dyDescent="0.25">
      <c r="A11138" s="73">
        <v>95583</v>
      </c>
      <c r="B11138" s="74" t="s">
        <v>10061</v>
      </c>
      <c r="C11138" s="73" t="s">
        <v>116</v>
      </c>
      <c r="D11138" s="75">
        <v>16.309999999999999</v>
      </c>
      <c r="E11138" s="75">
        <v>15.66</v>
      </c>
      <c r="F11138" s="73" t="s">
        <v>17</v>
      </c>
    </row>
    <row r="11139" spans="1:6" ht="25.5" x14ac:dyDescent="0.25">
      <c r="A11139" s="73">
        <v>95584</v>
      </c>
      <c r="B11139" s="74" t="s">
        <v>10062</v>
      </c>
      <c r="C11139" s="73" t="s">
        <v>116</v>
      </c>
      <c r="D11139" s="75">
        <v>14.03</v>
      </c>
      <c r="E11139" s="75">
        <v>13.62</v>
      </c>
      <c r="F11139" s="73" t="s">
        <v>17</v>
      </c>
    </row>
    <row r="11140" spans="1:6" ht="25.5" x14ac:dyDescent="0.25">
      <c r="A11140" s="73">
        <v>95592</v>
      </c>
      <c r="B11140" s="74" t="s">
        <v>10063</v>
      </c>
      <c r="C11140" s="73" t="s">
        <v>116</v>
      </c>
      <c r="D11140" s="75">
        <v>16.309999999999999</v>
      </c>
      <c r="E11140" s="75">
        <v>15.66</v>
      </c>
      <c r="F11140" s="73" t="s">
        <v>17</v>
      </c>
    </row>
    <row r="11141" spans="1:6" ht="25.5" x14ac:dyDescent="0.25">
      <c r="A11141" s="73">
        <v>95593</v>
      </c>
      <c r="B11141" s="74" t="s">
        <v>10064</v>
      </c>
      <c r="C11141" s="73" t="s">
        <v>116</v>
      </c>
      <c r="D11141" s="75">
        <v>14.03</v>
      </c>
      <c r="E11141" s="75">
        <v>13.62</v>
      </c>
      <c r="F11141" s="73" t="s">
        <v>17</v>
      </c>
    </row>
    <row r="11142" spans="1:6" ht="25.5" x14ac:dyDescent="0.25">
      <c r="A11142" s="73">
        <v>95943</v>
      </c>
      <c r="B11142" s="74" t="s">
        <v>10065</v>
      </c>
      <c r="C11142" s="73" t="s">
        <v>116</v>
      </c>
      <c r="D11142" s="75">
        <v>23.23</v>
      </c>
      <c r="E11142" s="75">
        <v>22</v>
      </c>
      <c r="F11142" s="73" t="s">
        <v>17</v>
      </c>
    </row>
    <row r="11143" spans="1:6" ht="25.5" x14ac:dyDescent="0.25">
      <c r="A11143" s="73">
        <v>95944</v>
      </c>
      <c r="B11143" s="74" t="s">
        <v>10066</v>
      </c>
      <c r="C11143" s="73" t="s">
        <v>116</v>
      </c>
      <c r="D11143" s="75">
        <v>20.72</v>
      </c>
      <c r="E11143" s="75">
        <v>19.78</v>
      </c>
      <c r="F11143" s="73" t="s">
        <v>17</v>
      </c>
    </row>
    <row r="11144" spans="1:6" ht="25.5" x14ac:dyDescent="0.25">
      <c r="A11144" s="73">
        <v>95945</v>
      </c>
      <c r="B11144" s="74" t="s">
        <v>10067</v>
      </c>
      <c r="C11144" s="73" t="s">
        <v>116</v>
      </c>
      <c r="D11144" s="75">
        <v>16.28</v>
      </c>
      <c r="E11144" s="75">
        <v>15.71</v>
      </c>
      <c r="F11144" s="73" t="s">
        <v>17</v>
      </c>
    </row>
    <row r="11145" spans="1:6" ht="25.5" x14ac:dyDescent="0.25">
      <c r="A11145" s="73">
        <v>95946</v>
      </c>
      <c r="B11145" s="74" t="s">
        <v>10068</v>
      </c>
      <c r="C11145" s="73" t="s">
        <v>116</v>
      </c>
      <c r="D11145" s="75">
        <v>12.64</v>
      </c>
      <c r="E11145" s="75">
        <v>12.33</v>
      </c>
      <c r="F11145" s="73" t="s">
        <v>17</v>
      </c>
    </row>
    <row r="11146" spans="1:6" ht="25.5" x14ac:dyDescent="0.25">
      <c r="A11146" s="73">
        <v>95947</v>
      </c>
      <c r="B11146" s="74" t="s">
        <v>10069</v>
      </c>
      <c r="C11146" s="73" t="s">
        <v>116</v>
      </c>
      <c r="D11146" s="75">
        <v>9.51</v>
      </c>
      <c r="E11146" s="75">
        <v>9.3699999999999992</v>
      </c>
      <c r="F11146" s="73" t="s">
        <v>17</v>
      </c>
    </row>
    <row r="11147" spans="1:6" ht="25.5" x14ac:dyDescent="0.25">
      <c r="A11147" s="73">
        <v>95948</v>
      </c>
      <c r="B11147" s="74" t="s">
        <v>10070</v>
      </c>
      <c r="C11147" s="73" t="s">
        <v>116</v>
      </c>
      <c r="D11147" s="75">
        <v>8.16</v>
      </c>
      <c r="E11147" s="75">
        <v>8.14</v>
      </c>
      <c r="F11147" s="73" t="s">
        <v>17</v>
      </c>
    </row>
    <row r="11148" spans="1:6" x14ac:dyDescent="0.25">
      <c r="A11148" s="73">
        <v>96543</v>
      </c>
      <c r="B11148" s="74" t="s">
        <v>10071</v>
      </c>
      <c r="C11148" s="73" t="s">
        <v>116</v>
      </c>
      <c r="D11148" s="75">
        <v>20.7</v>
      </c>
      <c r="E11148" s="75">
        <v>19.690000000000001</v>
      </c>
      <c r="F11148" s="73" t="s">
        <v>17</v>
      </c>
    </row>
    <row r="11149" spans="1:6" ht="25.5" x14ac:dyDescent="0.25">
      <c r="A11149" s="73">
        <v>96544</v>
      </c>
      <c r="B11149" s="74" t="s">
        <v>10072</v>
      </c>
      <c r="C11149" s="73" t="s">
        <v>116</v>
      </c>
      <c r="D11149" s="75">
        <v>18.3</v>
      </c>
      <c r="E11149" s="75">
        <v>17.55</v>
      </c>
      <c r="F11149" s="73" t="s">
        <v>17</v>
      </c>
    </row>
    <row r="11150" spans="1:6" x14ac:dyDescent="0.25">
      <c r="A11150" s="73">
        <v>96545</v>
      </c>
      <c r="B11150" s="74" t="s">
        <v>10073</v>
      </c>
      <c r="C11150" s="73" t="s">
        <v>116</v>
      </c>
      <c r="D11150" s="75">
        <v>16.239999999999998</v>
      </c>
      <c r="E11150" s="75">
        <v>15.68</v>
      </c>
      <c r="F11150" s="73" t="s">
        <v>17</v>
      </c>
    </row>
    <row r="11151" spans="1:6" ht="25.5" x14ac:dyDescent="0.25">
      <c r="A11151" s="73">
        <v>96546</v>
      </c>
      <c r="B11151" s="74" t="s">
        <v>10074</v>
      </c>
      <c r="C11151" s="73" t="s">
        <v>116</v>
      </c>
      <c r="D11151" s="75">
        <v>14.06</v>
      </c>
      <c r="E11151" s="75">
        <v>13.64</v>
      </c>
      <c r="F11151" s="73" t="s">
        <v>17</v>
      </c>
    </row>
    <row r="11152" spans="1:6" ht="25.5" x14ac:dyDescent="0.25">
      <c r="A11152" s="73">
        <v>97088</v>
      </c>
      <c r="B11152" s="74" t="s">
        <v>10075</v>
      </c>
      <c r="C11152" s="73" t="s">
        <v>116</v>
      </c>
      <c r="D11152" s="75">
        <v>15.91</v>
      </c>
      <c r="E11152" s="75">
        <v>15.77</v>
      </c>
      <c r="F11152" s="73" t="s">
        <v>17</v>
      </c>
    </row>
    <row r="11153" spans="1:6" ht="25.5" x14ac:dyDescent="0.25">
      <c r="A11153" s="73">
        <v>97089</v>
      </c>
      <c r="B11153" s="74" t="s">
        <v>10076</v>
      </c>
      <c r="C11153" s="73" t="s">
        <v>116</v>
      </c>
      <c r="D11153" s="75">
        <v>14.52</v>
      </c>
      <c r="E11153" s="75">
        <v>14.4</v>
      </c>
      <c r="F11153" s="73" t="s">
        <v>17</v>
      </c>
    </row>
    <row r="11154" spans="1:6" ht="25.5" x14ac:dyDescent="0.25">
      <c r="A11154" s="73">
        <v>97090</v>
      </c>
      <c r="B11154" s="74" t="s">
        <v>10077</v>
      </c>
      <c r="C11154" s="73" t="s">
        <v>116</v>
      </c>
      <c r="D11154" s="75">
        <v>14.2</v>
      </c>
      <c r="E11154" s="75">
        <v>14.1</v>
      </c>
      <c r="F11154" s="73" t="s">
        <v>17</v>
      </c>
    </row>
    <row r="11155" spans="1:6" ht="25.5" x14ac:dyDescent="0.25">
      <c r="A11155" s="73">
        <v>97091</v>
      </c>
      <c r="B11155" s="74" t="s">
        <v>10078</v>
      </c>
      <c r="C11155" s="73" t="s">
        <v>116</v>
      </c>
      <c r="D11155" s="75">
        <v>13.73</v>
      </c>
      <c r="E11155" s="75">
        <v>13.64</v>
      </c>
      <c r="F11155" s="73" t="s">
        <v>17</v>
      </c>
    </row>
    <row r="11156" spans="1:6" ht="25.5" x14ac:dyDescent="0.25">
      <c r="A11156" s="73">
        <v>97092</v>
      </c>
      <c r="B11156" s="74" t="s">
        <v>485</v>
      </c>
      <c r="C11156" s="73" t="s">
        <v>116</v>
      </c>
      <c r="D11156" s="75">
        <v>13.26</v>
      </c>
      <c r="E11156" s="75">
        <v>13.18</v>
      </c>
      <c r="F11156" s="73" t="s">
        <v>17</v>
      </c>
    </row>
    <row r="11157" spans="1:6" ht="25.5" x14ac:dyDescent="0.25">
      <c r="A11157" s="73">
        <v>97093</v>
      </c>
      <c r="B11157" s="74" t="s">
        <v>10079</v>
      </c>
      <c r="C11157" s="73" t="s">
        <v>116</v>
      </c>
      <c r="D11157" s="75">
        <v>12.38</v>
      </c>
      <c r="E11157" s="75">
        <v>12.33</v>
      </c>
      <c r="F11157" s="73" t="s">
        <v>17</v>
      </c>
    </row>
    <row r="11158" spans="1:6" ht="25.5" x14ac:dyDescent="0.25">
      <c r="A11158" s="73">
        <v>97115</v>
      </c>
      <c r="B11158" s="74" t="s">
        <v>10080</v>
      </c>
      <c r="C11158" s="73" t="s">
        <v>116</v>
      </c>
      <c r="D11158" s="75">
        <v>57.97</v>
      </c>
      <c r="E11158" s="75">
        <v>56.86</v>
      </c>
      <c r="F11158" s="73" t="s">
        <v>17</v>
      </c>
    </row>
    <row r="11159" spans="1:6" ht="25.5" x14ac:dyDescent="0.25">
      <c r="A11159" s="73">
        <v>97116</v>
      </c>
      <c r="B11159" s="74" t="s">
        <v>10081</v>
      </c>
      <c r="C11159" s="73" t="s">
        <v>116</v>
      </c>
      <c r="D11159" s="75">
        <v>23.18</v>
      </c>
      <c r="E11159" s="75">
        <v>22.28</v>
      </c>
      <c r="F11159" s="73" t="s">
        <v>17</v>
      </c>
    </row>
    <row r="11160" spans="1:6" ht="25.5" x14ac:dyDescent="0.25">
      <c r="A11160" s="73">
        <v>97117</v>
      </c>
      <c r="B11160" s="74" t="s">
        <v>10082</v>
      </c>
      <c r="C11160" s="73" t="s">
        <v>116</v>
      </c>
      <c r="D11160" s="75">
        <v>19.87</v>
      </c>
      <c r="E11160" s="75">
        <v>19.29</v>
      </c>
      <c r="F11160" s="73" t="s">
        <v>17</v>
      </c>
    </row>
    <row r="11161" spans="1:6" ht="25.5" x14ac:dyDescent="0.25">
      <c r="A11161" s="73">
        <v>97118</v>
      </c>
      <c r="B11161" s="74" t="s">
        <v>10083</v>
      </c>
      <c r="C11161" s="73" t="s">
        <v>116</v>
      </c>
      <c r="D11161" s="75">
        <v>16.28</v>
      </c>
      <c r="E11161" s="75">
        <v>15.91</v>
      </c>
      <c r="F11161" s="73" t="s">
        <v>17</v>
      </c>
    </row>
    <row r="11162" spans="1:6" ht="25.5" x14ac:dyDescent="0.25">
      <c r="A11162" s="73">
        <v>97119</v>
      </c>
      <c r="B11162" s="74" t="s">
        <v>10084</v>
      </c>
      <c r="C11162" s="73" t="s">
        <v>116</v>
      </c>
      <c r="D11162" s="75">
        <v>14.48</v>
      </c>
      <c r="E11162" s="75">
        <v>14.25</v>
      </c>
      <c r="F11162" s="73" t="s">
        <v>17</v>
      </c>
    </row>
    <row r="11163" spans="1:6" ht="25.5" x14ac:dyDescent="0.25">
      <c r="A11163" s="73">
        <v>97120</v>
      </c>
      <c r="B11163" s="74" t="s">
        <v>10085</v>
      </c>
      <c r="C11163" s="73" t="s">
        <v>116</v>
      </c>
      <c r="D11163" s="75">
        <v>9.41</v>
      </c>
      <c r="E11163" s="75">
        <v>9.27</v>
      </c>
      <c r="F11163" s="73" t="s">
        <v>17</v>
      </c>
    </row>
    <row r="11164" spans="1:6" ht="25.5" x14ac:dyDescent="0.25">
      <c r="A11164" s="73">
        <v>100064</v>
      </c>
      <c r="B11164" s="74" t="s">
        <v>31751</v>
      </c>
      <c r="C11164" s="73" t="s">
        <v>116</v>
      </c>
      <c r="D11164" s="75">
        <v>10.26</v>
      </c>
      <c r="E11164" s="75">
        <v>10.23</v>
      </c>
      <c r="F11164" s="73" t="s">
        <v>17</v>
      </c>
    </row>
    <row r="11165" spans="1:6" ht="25.5" x14ac:dyDescent="0.25">
      <c r="A11165" s="73">
        <v>100066</v>
      </c>
      <c r="B11165" s="74" t="s">
        <v>31752</v>
      </c>
      <c r="C11165" s="73" t="s">
        <v>116</v>
      </c>
      <c r="D11165" s="75">
        <v>10.26</v>
      </c>
      <c r="E11165" s="75">
        <v>10.25</v>
      </c>
      <c r="F11165" s="73" t="s">
        <v>17</v>
      </c>
    </row>
    <row r="11166" spans="1:6" ht="25.5" x14ac:dyDescent="0.25">
      <c r="A11166" s="73">
        <v>100067</v>
      </c>
      <c r="B11166" s="74" t="s">
        <v>31753</v>
      </c>
      <c r="C11166" s="73" t="s">
        <v>116</v>
      </c>
      <c r="D11166" s="75">
        <v>11.81</v>
      </c>
      <c r="E11166" s="75">
        <v>11.52</v>
      </c>
      <c r="F11166" s="73" t="s">
        <v>17</v>
      </c>
    </row>
    <row r="11167" spans="1:6" ht="25.5" x14ac:dyDescent="0.25">
      <c r="A11167" s="73">
        <v>100068</v>
      </c>
      <c r="B11167" s="74" t="s">
        <v>31754</v>
      </c>
      <c r="C11167" s="73" t="s">
        <v>116</v>
      </c>
      <c r="D11167" s="75">
        <v>8.39</v>
      </c>
      <c r="E11167" s="75">
        <v>8.32</v>
      </c>
      <c r="F11167" s="73" t="s">
        <v>17</v>
      </c>
    </row>
    <row r="11168" spans="1:6" ht="25.5" x14ac:dyDescent="0.25">
      <c r="A11168" s="73">
        <v>100229</v>
      </c>
      <c r="B11168" s="74" t="s">
        <v>10086</v>
      </c>
      <c r="C11168" s="73" t="s">
        <v>116</v>
      </c>
      <c r="D11168" s="75">
        <v>0.01</v>
      </c>
      <c r="E11168" s="75">
        <v>0.01</v>
      </c>
      <c r="F11168" s="73" t="s">
        <v>17</v>
      </c>
    </row>
    <row r="11169" spans="1:6" ht="25.5" x14ac:dyDescent="0.25">
      <c r="A11169" s="73">
        <v>100230</v>
      </c>
      <c r="B11169" s="74" t="s">
        <v>10087</v>
      </c>
      <c r="C11169" s="73" t="s">
        <v>116</v>
      </c>
      <c r="D11169" s="75">
        <v>0.02</v>
      </c>
      <c r="E11169" s="75">
        <v>0.02</v>
      </c>
      <c r="F11169" s="73" t="s">
        <v>17</v>
      </c>
    </row>
    <row r="11170" spans="1:6" ht="25.5" x14ac:dyDescent="0.25">
      <c r="A11170" s="73">
        <v>100231</v>
      </c>
      <c r="B11170" s="74" t="s">
        <v>10088</v>
      </c>
      <c r="C11170" s="73" t="s">
        <v>116</v>
      </c>
      <c r="D11170" s="75">
        <v>0.04</v>
      </c>
      <c r="E11170" s="75">
        <v>0.03</v>
      </c>
      <c r="F11170" s="73" t="s">
        <v>17</v>
      </c>
    </row>
    <row r="11171" spans="1:6" ht="25.5" x14ac:dyDescent="0.25">
      <c r="A11171" s="73">
        <v>100342</v>
      </c>
      <c r="B11171" s="74" t="s">
        <v>10089</v>
      </c>
      <c r="C11171" s="73" t="s">
        <v>116</v>
      </c>
      <c r="D11171" s="75">
        <v>17.27</v>
      </c>
      <c r="E11171" s="75">
        <v>16.600000000000001</v>
      </c>
      <c r="F11171" s="73" t="s">
        <v>17</v>
      </c>
    </row>
    <row r="11172" spans="1:6" ht="25.5" x14ac:dyDescent="0.25">
      <c r="A11172" s="73">
        <v>100343</v>
      </c>
      <c r="B11172" s="74" t="s">
        <v>10090</v>
      </c>
      <c r="C11172" s="73" t="s">
        <v>116</v>
      </c>
      <c r="D11172" s="75">
        <v>15.08</v>
      </c>
      <c r="E11172" s="75">
        <v>14.62</v>
      </c>
      <c r="F11172" s="73" t="s">
        <v>17</v>
      </c>
    </row>
    <row r="11173" spans="1:6" ht="25.5" x14ac:dyDescent="0.25">
      <c r="A11173" s="73">
        <v>100344</v>
      </c>
      <c r="B11173" s="74" t="s">
        <v>10091</v>
      </c>
      <c r="C11173" s="73" t="s">
        <v>116</v>
      </c>
      <c r="D11173" s="75">
        <v>12.25</v>
      </c>
      <c r="E11173" s="75">
        <v>11.98</v>
      </c>
      <c r="F11173" s="73" t="s">
        <v>17</v>
      </c>
    </row>
    <row r="11174" spans="1:6" ht="25.5" x14ac:dyDescent="0.25">
      <c r="A11174" s="73">
        <v>100345</v>
      </c>
      <c r="B11174" s="74" t="s">
        <v>10092</v>
      </c>
      <c r="C11174" s="73" t="s">
        <v>116</v>
      </c>
      <c r="D11174" s="75">
        <v>9.43</v>
      </c>
      <c r="E11174" s="75">
        <v>9.3000000000000007</v>
      </c>
      <c r="F11174" s="73" t="s">
        <v>17</v>
      </c>
    </row>
    <row r="11175" spans="1:6" ht="25.5" x14ac:dyDescent="0.25">
      <c r="A11175" s="73">
        <v>100346</v>
      </c>
      <c r="B11175" s="74" t="s">
        <v>10093</v>
      </c>
      <c r="C11175" s="73" t="s">
        <v>116</v>
      </c>
      <c r="D11175" s="75">
        <v>8.98</v>
      </c>
      <c r="E11175" s="75">
        <v>8.89</v>
      </c>
      <c r="F11175" s="73" t="s">
        <v>17</v>
      </c>
    </row>
    <row r="11176" spans="1:6" ht="25.5" x14ac:dyDescent="0.25">
      <c r="A11176" s="73">
        <v>100347</v>
      </c>
      <c r="B11176" s="74" t="s">
        <v>10094</v>
      </c>
      <c r="C11176" s="73" t="s">
        <v>116</v>
      </c>
      <c r="D11176" s="75">
        <v>10.050000000000001</v>
      </c>
      <c r="E11176" s="75">
        <v>9.9700000000000006</v>
      </c>
      <c r="F11176" s="73" t="s">
        <v>17</v>
      </c>
    </row>
    <row r="11177" spans="1:6" ht="25.5" x14ac:dyDescent="0.25">
      <c r="A11177" s="73">
        <v>100348</v>
      </c>
      <c r="B11177" s="74" t="s">
        <v>10095</v>
      </c>
      <c r="C11177" s="73" t="s">
        <v>116</v>
      </c>
      <c r="D11177" s="75">
        <v>9.86</v>
      </c>
      <c r="E11177" s="75">
        <v>9.81</v>
      </c>
      <c r="F11177" s="73" t="s">
        <v>17</v>
      </c>
    </row>
    <row r="11178" spans="1:6" ht="38.25" x14ac:dyDescent="0.25">
      <c r="A11178" s="73">
        <v>100377</v>
      </c>
      <c r="B11178" s="74" t="s">
        <v>37041</v>
      </c>
      <c r="C11178" s="73" t="s">
        <v>116</v>
      </c>
      <c r="D11178" s="75">
        <v>13.7</v>
      </c>
      <c r="E11178" s="75">
        <v>13.43</v>
      </c>
      <c r="F11178" s="73" t="s">
        <v>17</v>
      </c>
    </row>
    <row r="11179" spans="1:6" ht="38.25" x14ac:dyDescent="0.25">
      <c r="A11179" s="73">
        <v>100378</v>
      </c>
      <c r="B11179" s="74" t="s">
        <v>37042</v>
      </c>
      <c r="C11179" s="73" t="s">
        <v>116</v>
      </c>
      <c r="D11179" s="75">
        <v>12.32</v>
      </c>
      <c r="E11179" s="75">
        <v>12.1</v>
      </c>
      <c r="F11179" s="73" t="s">
        <v>17</v>
      </c>
    </row>
    <row r="11180" spans="1:6" ht="25.5" x14ac:dyDescent="0.25">
      <c r="A11180" s="73">
        <v>100889</v>
      </c>
      <c r="B11180" s="74" t="s">
        <v>10096</v>
      </c>
      <c r="C11180" s="73" t="s">
        <v>116</v>
      </c>
      <c r="D11180" s="75">
        <v>12.09</v>
      </c>
      <c r="E11180" s="75">
        <v>12.03</v>
      </c>
      <c r="F11180" s="73" t="s">
        <v>17</v>
      </c>
    </row>
    <row r="11181" spans="1:6" ht="25.5" x14ac:dyDescent="0.25">
      <c r="A11181" s="73">
        <v>100890</v>
      </c>
      <c r="B11181" s="74" t="s">
        <v>10097</v>
      </c>
      <c r="C11181" s="73" t="s">
        <v>116</v>
      </c>
      <c r="D11181" s="75">
        <v>11.89</v>
      </c>
      <c r="E11181" s="75">
        <v>11.85</v>
      </c>
      <c r="F11181" s="73" t="s">
        <v>17</v>
      </c>
    </row>
    <row r="11182" spans="1:6" ht="25.5" x14ac:dyDescent="0.25">
      <c r="A11182" s="73">
        <v>100892</v>
      </c>
      <c r="B11182" s="74" t="s">
        <v>10098</v>
      </c>
      <c r="C11182" s="73" t="s">
        <v>116</v>
      </c>
      <c r="D11182" s="75">
        <v>12.61</v>
      </c>
      <c r="E11182" s="75">
        <v>12.51</v>
      </c>
      <c r="F11182" s="73" t="s">
        <v>17</v>
      </c>
    </row>
    <row r="11183" spans="1:6" ht="25.5" x14ac:dyDescent="0.25">
      <c r="A11183" s="73">
        <v>100893</v>
      </c>
      <c r="B11183" s="74" t="s">
        <v>10099</v>
      </c>
      <c r="C11183" s="73" t="s">
        <v>116</v>
      </c>
      <c r="D11183" s="75">
        <v>12.4</v>
      </c>
      <c r="E11183" s="75">
        <v>12.32</v>
      </c>
      <c r="F11183" s="73" t="s">
        <v>17</v>
      </c>
    </row>
    <row r="11184" spans="1:6" ht="25.5" x14ac:dyDescent="0.25">
      <c r="A11184" s="73">
        <v>100894</v>
      </c>
      <c r="B11184" s="74" t="s">
        <v>10100</v>
      </c>
      <c r="C11184" s="73" t="s">
        <v>116</v>
      </c>
      <c r="D11184" s="75">
        <v>12.29</v>
      </c>
      <c r="E11184" s="75">
        <v>12.23</v>
      </c>
      <c r="F11184" s="73" t="s">
        <v>17</v>
      </c>
    </row>
    <row r="11185" spans="1:6" ht="25.5" x14ac:dyDescent="0.25">
      <c r="A11185" s="73">
        <v>102728</v>
      </c>
      <c r="B11185" s="74" t="s">
        <v>10101</v>
      </c>
      <c r="C11185" s="73" t="s">
        <v>116</v>
      </c>
      <c r="D11185" s="75">
        <v>14.61</v>
      </c>
      <c r="E11185" s="75">
        <v>14.17</v>
      </c>
      <c r="F11185" s="73" t="s">
        <v>17</v>
      </c>
    </row>
    <row r="11186" spans="1:6" ht="25.5" x14ac:dyDescent="0.25">
      <c r="A11186" s="73">
        <v>102729</v>
      </c>
      <c r="B11186" s="74" t="s">
        <v>10102</v>
      </c>
      <c r="C11186" s="73" t="s">
        <v>116</v>
      </c>
      <c r="D11186" s="75">
        <v>13.34</v>
      </c>
      <c r="E11186" s="75">
        <v>13.02</v>
      </c>
      <c r="F11186" s="73" t="s">
        <v>17</v>
      </c>
    </row>
    <row r="11187" spans="1:6" ht="25.5" x14ac:dyDescent="0.25">
      <c r="A11187" s="73">
        <v>102730</v>
      </c>
      <c r="B11187" s="74" t="s">
        <v>10103</v>
      </c>
      <c r="C11187" s="73" t="s">
        <v>116</v>
      </c>
      <c r="D11187" s="75">
        <v>11.73</v>
      </c>
      <c r="E11187" s="75">
        <v>11.51</v>
      </c>
      <c r="F11187" s="73" t="s">
        <v>17</v>
      </c>
    </row>
    <row r="11188" spans="1:6" ht="25.5" x14ac:dyDescent="0.25">
      <c r="A11188" s="73">
        <v>102731</v>
      </c>
      <c r="B11188" s="74" t="s">
        <v>10104</v>
      </c>
      <c r="C11188" s="73" t="s">
        <v>116</v>
      </c>
      <c r="D11188" s="75">
        <v>9.7799999999999994</v>
      </c>
      <c r="E11188" s="75">
        <v>9.61</v>
      </c>
      <c r="F11188" s="73" t="s">
        <v>17</v>
      </c>
    </row>
    <row r="11189" spans="1:6" ht="25.5" x14ac:dyDescent="0.25">
      <c r="A11189" s="73">
        <v>102732</v>
      </c>
      <c r="B11189" s="74" t="s">
        <v>10105</v>
      </c>
      <c r="C11189" s="73" t="s">
        <v>116</v>
      </c>
      <c r="D11189" s="75">
        <v>9.1</v>
      </c>
      <c r="E11189" s="75">
        <v>9</v>
      </c>
      <c r="F11189" s="73" t="s">
        <v>17</v>
      </c>
    </row>
    <row r="11190" spans="1:6" ht="25.5" x14ac:dyDescent="0.25">
      <c r="A11190" s="73">
        <v>102733</v>
      </c>
      <c r="B11190" s="74" t="s">
        <v>10106</v>
      </c>
      <c r="C11190" s="73" t="s">
        <v>116</v>
      </c>
      <c r="D11190" s="75">
        <v>10</v>
      </c>
      <c r="E11190" s="75">
        <v>9.93</v>
      </c>
      <c r="F11190" s="73" t="s">
        <v>17</v>
      </c>
    </row>
    <row r="11191" spans="1:6" ht="25.5" x14ac:dyDescent="0.25">
      <c r="A11191" s="73">
        <v>102734</v>
      </c>
      <c r="B11191" s="74" t="s">
        <v>10107</v>
      </c>
      <c r="C11191" s="73" t="s">
        <v>116</v>
      </c>
      <c r="D11191" s="75">
        <v>13.52</v>
      </c>
      <c r="E11191" s="75">
        <v>13.19</v>
      </c>
      <c r="F11191" s="73" t="s">
        <v>17</v>
      </c>
    </row>
    <row r="11192" spans="1:6" ht="25.5" x14ac:dyDescent="0.25">
      <c r="A11192" s="73">
        <v>102735</v>
      </c>
      <c r="B11192" s="74" t="s">
        <v>10108</v>
      </c>
      <c r="C11192" s="73" t="s">
        <v>116</v>
      </c>
      <c r="D11192" s="75">
        <v>12.41</v>
      </c>
      <c r="E11192" s="75">
        <v>12.17</v>
      </c>
      <c r="F11192" s="73" t="s">
        <v>17</v>
      </c>
    </row>
    <row r="11193" spans="1:6" ht="25.5" x14ac:dyDescent="0.25">
      <c r="A11193" s="73">
        <v>102920</v>
      </c>
      <c r="B11193" s="74" t="s">
        <v>10109</v>
      </c>
      <c r="C11193" s="73" t="s">
        <v>116</v>
      </c>
      <c r="D11193" s="75">
        <v>8.1</v>
      </c>
      <c r="E11193" s="75">
        <v>7.98</v>
      </c>
      <c r="F11193" s="73" t="s">
        <v>17</v>
      </c>
    </row>
    <row r="11194" spans="1:6" ht="25.5" x14ac:dyDescent="0.25">
      <c r="A11194" s="73">
        <v>102921</v>
      </c>
      <c r="B11194" s="74" t="s">
        <v>10110</v>
      </c>
      <c r="C11194" s="73" t="s">
        <v>116</v>
      </c>
      <c r="D11194" s="75">
        <v>7.76</v>
      </c>
      <c r="E11194" s="75">
        <v>7.66</v>
      </c>
      <c r="F11194" s="73" t="s">
        <v>17</v>
      </c>
    </row>
    <row r="11195" spans="1:6" ht="25.5" x14ac:dyDescent="0.25">
      <c r="A11195" s="73">
        <v>102922</v>
      </c>
      <c r="B11195" s="74" t="s">
        <v>10111</v>
      </c>
      <c r="C11195" s="73" t="s">
        <v>116</v>
      </c>
      <c r="D11195" s="75">
        <v>8.75</v>
      </c>
      <c r="E11195" s="75">
        <v>8.57</v>
      </c>
      <c r="F11195" s="73" t="s">
        <v>17</v>
      </c>
    </row>
    <row r="11196" spans="1:6" ht="25.5" x14ac:dyDescent="0.25">
      <c r="A11196" s="73">
        <v>102923</v>
      </c>
      <c r="B11196" s="74" t="s">
        <v>10112</v>
      </c>
      <c r="C11196" s="73" t="s">
        <v>116</v>
      </c>
      <c r="D11196" s="75">
        <v>7.52</v>
      </c>
      <c r="E11196" s="75">
        <v>7.45</v>
      </c>
      <c r="F11196" s="73" t="s">
        <v>17</v>
      </c>
    </row>
    <row r="11197" spans="1:6" ht="25.5" x14ac:dyDescent="0.25">
      <c r="A11197" s="73">
        <v>103088</v>
      </c>
      <c r="B11197" s="74" t="s">
        <v>10113</v>
      </c>
      <c r="C11197" s="73" t="s">
        <v>116</v>
      </c>
      <c r="D11197" s="75">
        <v>10.11</v>
      </c>
      <c r="E11197" s="75">
        <v>9.82</v>
      </c>
      <c r="F11197" s="73" t="s">
        <v>17</v>
      </c>
    </row>
    <row r="11198" spans="1:6" ht="25.5" x14ac:dyDescent="0.25">
      <c r="A11198" s="73">
        <v>103797</v>
      </c>
      <c r="B11198" s="74" t="s">
        <v>10114</v>
      </c>
      <c r="C11198" s="73" t="s">
        <v>116</v>
      </c>
      <c r="D11198" s="75">
        <v>16.579999999999998</v>
      </c>
      <c r="E11198" s="75">
        <v>15.89</v>
      </c>
      <c r="F11198" s="73" t="s">
        <v>17</v>
      </c>
    </row>
    <row r="11199" spans="1:6" ht="38.25" x14ac:dyDescent="0.25">
      <c r="A11199" s="73">
        <v>104104</v>
      </c>
      <c r="B11199" s="74" t="s">
        <v>10115</v>
      </c>
      <c r="C11199" s="73" t="s">
        <v>116</v>
      </c>
      <c r="D11199" s="75">
        <v>10.36</v>
      </c>
      <c r="E11199" s="75">
        <v>10.34</v>
      </c>
      <c r="F11199" s="73" t="s">
        <v>17</v>
      </c>
    </row>
    <row r="11200" spans="1:6" ht="25.5" x14ac:dyDescent="0.25">
      <c r="A11200" s="73">
        <v>104105</v>
      </c>
      <c r="B11200" s="74" t="s">
        <v>10116</v>
      </c>
      <c r="C11200" s="73" t="s">
        <v>116</v>
      </c>
      <c r="D11200" s="75">
        <v>10.37</v>
      </c>
      <c r="E11200" s="75">
        <v>10.35</v>
      </c>
      <c r="F11200" s="73" t="s">
        <v>17</v>
      </c>
    </row>
    <row r="11201" spans="1:6" ht="38.25" x14ac:dyDescent="0.25">
      <c r="A11201" s="73">
        <v>104106</v>
      </c>
      <c r="B11201" s="74" t="s">
        <v>10117</v>
      </c>
      <c r="C11201" s="73" t="s">
        <v>116</v>
      </c>
      <c r="D11201" s="75">
        <v>9.91</v>
      </c>
      <c r="E11201" s="75">
        <v>9.74</v>
      </c>
      <c r="F11201" s="73" t="s">
        <v>17</v>
      </c>
    </row>
    <row r="11202" spans="1:6" ht="38.25" x14ac:dyDescent="0.25">
      <c r="A11202" s="73">
        <v>104107</v>
      </c>
      <c r="B11202" s="74" t="s">
        <v>10118</v>
      </c>
      <c r="C11202" s="73" t="s">
        <v>116</v>
      </c>
      <c r="D11202" s="75">
        <v>10.66</v>
      </c>
      <c r="E11202" s="75">
        <v>10.41</v>
      </c>
      <c r="F11202" s="73" t="s">
        <v>17</v>
      </c>
    </row>
    <row r="11203" spans="1:6" ht="38.25" x14ac:dyDescent="0.25">
      <c r="A11203" s="73">
        <v>104108</v>
      </c>
      <c r="B11203" s="74" t="s">
        <v>10119</v>
      </c>
      <c r="C11203" s="73" t="s">
        <v>116</v>
      </c>
      <c r="D11203" s="75">
        <v>12.73</v>
      </c>
      <c r="E11203" s="75">
        <v>12.41</v>
      </c>
      <c r="F11203" s="73" t="s">
        <v>17</v>
      </c>
    </row>
    <row r="11204" spans="1:6" ht="38.25" x14ac:dyDescent="0.25">
      <c r="A11204" s="73">
        <v>104109</v>
      </c>
      <c r="B11204" s="74" t="s">
        <v>10120</v>
      </c>
      <c r="C11204" s="73" t="s">
        <v>116</v>
      </c>
      <c r="D11204" s="75">
        <v>15.89</v>
      </c>
      <c r="E11204" s="75">
        <v>15.36</v>
      </c>
      <c r="F11204" s="73" t="s">
        <v>17</v>
      </c>
    </row>
    <row r="11205" spans="1:6" ht="38.25" x14ac:dyDescent="0.25">
      <c r="A11205" s="73">
        <v>104110</v>
      </c>
      <c r="B11205" s="74" t="s">
        <v>10121</v>
      </c>
      <c r="C11205" s="73" t="s">
        <v>116</v>
      </c>
      <c r="D11205" s="75">
        <v>18.39</v>
      </c>
      <c r="E11205" s="75">
        <v>17.64</v>
      </c>
      <c r="F11205" s="73" t="s">
        <v>17</v>
      </c>
    </row>
    <row r="11206" spans="1:6" ht="38.25" x14ac:dyDescent="0.25">
      <c r="A11206" s="73">
        <v>104111</v>
      </c>
      <c r="B11206" s="74" t="s">
        <v>10122</v>
      </c>
      <c r="C11206" s="73" t="s">
        <v>116</v>
      </c>
      <c r="D11206" s="75">
        <v>21.32</v>
      </c>
      <c r="E11206" s="75">
        <v>20.25</v>
      </c>
      <c r="F11206" s="73" t="s">
        <v>17</v>
      </c>
    </row>
    <row r="11207" spans="1:6" ht="51" x14ac:dyDescent="0.25">
      <c r="A11207" s="73">
        <v>104314</v>
      </c>
      <c r="B11207" s="74" t="s">
        <v>37043</v>
      </c>
      <c r="C11207" s="73" t="s">
        <v>116</v>
      </c>
      <c r="D11207" s="75">
        <v>11.45</v>
      </c>
      <c r="E11207" s="75">
        <v>11.26</v>
      </c>
      <c r="F11207" s="73" t="s">
        <v>17</v>
      </c>
    </row>
    <row r="11208" spans="1:6" ht="25.5" x14ac:dyDescent="0.25">
      <c r="A11208" s="73">
        <v>104915</v>
      </c>
      <c r="B11208" s="74" t="s">
        <v>10123</v>
      </c>
      <c r="C11208" s="73" t="s">
        <v>116</v>
      </c>
      <c r="D11208" s="75">
        <v>9.7100000000000009</v>
      </c>
      <c r="E11208" s="75">
        <v>9.67</v>
      </c>
      <c r="F11208" s="73" t="s">
        <v>17</v>
      </c>
    </row>
    <row r="11209" spans="1:6" ht="25.5" x14ac:dyDescent="0.25">
      <c r="A11209" s="73">
        <v>104916</v>
      </c>
      <c r="B11209" s="74" t="s">
        <v>10124</v>
      </c>
      <c r="C11209" s="73" t="s">
        <v>116</v>
      </c>
      <c r="D11209" s="75">
        <v>17.149999999999999</v>
      </c>
      <c r="E11209" s="75">
        <v>16.420000000000002</v>
      </c>
      <c r="F11209" s="73" t="s">
        <v>17</v>
      </c>
    </row>
    <row r="11210" spans="1:6" ht="25.5" x14ac:dyDescent="0.25">
      <c r="A11210" s="73">
        <v>104917</v>
      </c>
      <c r="B11210" s="74" t="s">
        <v>10125</v>
      </c>
      <c r="C11210" s="73" t="s">
        <v>116</v>
      </c>
      <c r="D11210" s="75">
        <v>15.62</v>
      </c>
      <c r="E11210" s="75">
        <v>15.09</v>
      </c>
      <c r="F11210" s="73" t="s">
        <v>17</v>
      </c>
    </row>
    <row r="11211" spans="1:6" ht="25.5" x14ac:dyDescent="0.25">
      <c r="A11211" s="73">
        <v>104918</v>
      </c>
      <c r="B11211" s="74" t="s">
        <v>10126</v>
      </c>
      <c r="C11211" s="73" t="s">
        <v>116</v>
      </c>
      <c r="D11211" s="75">
        <v>14.27</v>
      </c>
      <c r="E11211" s="75">
        <v>13.87</v>
      </c>
      <c r="F11211" s="73" t="s">
        <v>17</v>
      </c>
    </row>
    <row r="11212" spans="1:6" ht="25.5" x14ac:dyDescent="0.25">
      <c r="A11212" s="73">
        <v>104919</v>
      </c>
      <c r="B11212" s="74" t="s">
        <v>10127</v>
      </c>
      <c r="C11212" s="73" t="s">
        <v>116</v>
      </c>
      <c r="D11212" s="75">
        <v>12.62</v>
      </c>
      <c r="E11212" s="75">
        <v>12.32</v>
      </c>
      <c r="F11212" s="73" t="s">
        <v>17</v>
      </c>
    </row>
    <row r="11213" spans="1:6" ht="25.5" x14ac:dyDescent="0.25">
      <c r="A11213" s="73">
        <v>104920</v>
      </c>
      <c r="B11213" s="74" t="s">
        <v>10128</v>
      </c>
      <c r="C11213" s="73" t="s">
        <v>116</v>
      </c>
      <c r="D11213" s="75">
        <v>10.65</v>
      </c>
      <c r="E11213" s="75">
        <v>10.41</v>
      </c>
      <c r="F11213" s="73" t="s">
        <v>17</v>
      </c>
    </row>
    <row r="11214" spans="1:6" ht="25.5" x14ac:dyDescent="0.25">
      <c r="A11214" s="73">
        <v>104921</v>
      </c>
      <c r="B11214" s="74" t="s">
        <v>10129</v>
      </c>
      <c r="C11214" s="73" t="s">
        <v>116</v>
      </c>
      <c r="D11214" s="75">
        <v>9.93</v>
      </c>
      <c r="E11214" s="75">
        <v>9.77</v>
      </c>
      <c r="F11214" s="73" t="s">
        <v>17</v>
      </c>
    </row>
    <row r="11215" spans="1:6" ht="25.5" x14ac:dyDescent="0.25">
      <c r="A11215" s="73">
        <v>104922</v>
      </c>
      <c r="B11215" s="74" t="s">
        <v>10130</v>
      </c>
      <c r="C11215" s="73" t="s">
        <v>116</v>
      </c>
      <c r="D11215" s="75">
        <v>10.83</v>
      </c>
      <c r="E11215" s="75">
        <v>10.69</v>
      </c>
      <c r="F11215" s="73" t="s">
        <v>17</v>
      </c>
    </row>
    <row r="11216" spans="1:6" ht="25.5" x14ac:dyDescent="0.25">
      <c r="A11216" s="73">
        <v>105814</v>
      </c>
      <c r="B11216" s="74" t="s">
        <v>31755</v>
      </c>
      <c r="C11216" s="73" t="s">
        <v>116</v>
      </c>
      <c r="D11216" s="75">
        <v>10.07</v>
      </c>
      <c r="E11216" s="75">
        <v>10.050000000000001</v>
      </c>
      <c r="F11216" s="73" t="s">
        <v>17</v>
      </c>
    </row>
    <row r="11217" spans="1:6" x14ac:dyDescent="0.25">
      <c r="A11217" s="73">
        <v>10512</v>
      </c>
      <c r="B11217" s="74" t="s">
        <v>10131</v>
      </c>
      <c r="C11217" s="73" t="s">
        <v>792</v>
      </c>
      <c r="D11217" s="75">
        <v>4962.91</v>
      </c>
      <c r="E11217" s="75">
        <v>4436.75</v>
      </c>
      <c r="F11217" s="73" t="s">
        <v>17</v>
      </c>
    </row>
    <row r="11218" spans="1:6" ht="38.25" x14ac:dyDescent="0.25">
      <c r="A11218" s="73">
        <v>10775</v>
      </c>
      <c r="B11218" s="74" t="s">
        <v>10132</v>
      </c>
      <c r="C11218" s="73" t="s">
        <v>792</v>
      </c>
      <c r="D11218" s="75">
        <v>1010</v>
      </c>
      <c r="E11218" s="75">
        <v>1010</v>
      </c>
      <c r="F11218" s="73" t="s">
        <v>17</v>
      </c>
    </row>
    <row r="11219" spans="1:6" ht="38.25" x14ac:dyDescent="0.25">
      <c r="A11219" s="73">
        <v>10776</v>
      </c>
      <c r="B11219" s="74" t="s">
        <v>10133</v>
      </c>
      <c r="C11219" s="73" t="s">
        <v>792</v>
      </c>
      <c r="D11219" s="75">
        <v>789.06</v>
      </c>
      <c r="E11219" s="75">
        <v>789.06</v>
      </c>
      <c r="F11219" s="73" t="s">
        <v>17</v>
      </c>
    </row>
    <row r="11220" spans="1:6" ht="38.25" x14ac:dyDescent="0.25">
      <c r="A11220" s="73">
        <v>10777</v>
      </c>
      <c r="B11220" s="74" t="s">
        <v>10134</v>
      </c>
      <c r="C11220" s="73" t="s">
        <v>792</v>
      </c>
      <c r="D11220" s="75">
        <v>1146.77</v>
      </c>
      <c r="E11220" s="75">
        <v>1146.77</v>
      </c>
      <c r="F11220" s="73" t="s">
        <v>17</v>
      </c>
    </row>
    <row r="11221" spans="1:6" ht="38.25" x14ac:dyDescent="0.25">
      <c r="A11221" s="73">
        <v>10778</v>
      </c>
      <c r="B11221" s="74" t="s">
        <v>10135</v>
      </c>
      <c r="C11221" s="73" t="s">
        <v>792</v>
      </c>
      <c r="D11221" s="75">
        <v>1262.5</v>
      </c>
      <c r="E11221" s="75">
        <v>1262.5</v>
      </c>
      <c r="F11221" s="73" t="s">
        <v>17</v>
      </c>
    </row>
    <row r="11222" spans="1:6" ht="25.5" x14ac:dyDescent="0.25">
      <c r="A11222" s="73">
        <v>10779</v>
      </c>
      <c r="B11222" s="74" t="s">
        <v>10136</v>
      </c>
      <c r="C11222" s="73" t="s">
        <v>792</v>
      </c>
      <c r="D11222" s="75">
        <v>1262.5</v>
      </c>
      <c r="E11222" s="75">
        <v>1262.5</v>
      </c>
      <c r="F11222" s="73" t="s">
        <v>17</v>
      </c>
    </row>
    <row r="11223" spans="1:6" ht="25.5" x14ac:dyDescent="0.25">
      <c r="A11223" s="73">
        <v>40287</v>
      </c>
      <c r="B11223" s="74" t="s">
        <v>10137</v>
      </c>
      <c r="C11223" s="73" t="s">
        <v>792</v>
      </c>
      <c r="D11223" s="75">
        <v>6.48</v>
      </c>
      <c r="E11223" s="75">
        <v>6.48</v>
      </c>
      <c r="F11223" s="73" t="s">
        <v>17</v>
      </c>
    </row>
    <row r="11224" spans="1:6" x14ac:dyDescent="0.25">
      <c r="A11224" s="73">
        <v>40807</v>
      </c>
      <c r="B11224" s="74" t="s">
        <v>10138</v>
      </c>
      <c r="C11224" s="73" t="s">
        <v>792</v>
      </c>
      <c r="D11224" s="75">
        <v>8069.15</v>
      </c>
      <c r="E11224" s="75">
        <v>7213.66</v>
      </c>
      <c r="F11224" s="73" t="s">
        <v>17</v>
      </c>
    </row>
    <row r="11225" spans="1:6" x14ac:dyDescent="0.25">
      <c r="A11225" s="73">
        <v>40809</v>
      </c>
      <c r="B11225" s="74" t="s">
        <v>10139</v>
      </c>
      <c r="C11225" s="73" t="s">
        <v>792</v>
      </c>
      <c r="D11225" s="75">
        <v>4415.7299999999996</v>
      </c>
      <c r="E11225" s="75">
        <v>3947.58</v>
      </c>
      <c r="F11225" s="73" t="s">
        <v>17</v>
      </c>
    </row>
    <row r="11226" spans="1:6" x14ac:dyDescent="0.25">
      <c r="A11226" s="73">
        <v>40810</v>
      </c>
      <c r="B11226" s="74" t="s">
        <v>10140</v>
      </c>
      <c r="C11226" s="73" t="s">
        <v>792</v>
      </c>
      <c r="D11226" s="75">
        <v>3838.56</v>
      </c>
      <c r="E11226" s="75">
        <v>3431.6</v>
      </c>
      <c r="F11226" s="73" t="s">
        <v>17</v>
      </c>
    </row>
    <row r="11227" spans="1:6" x14ac:dyDescent="0.25">
      <c r="A11227" s="73">
        <v>40811</v>
      </c>
      <c r="B11227" s="74" t="s">
        <v>10141</v>
      </c>
      <c r="C11227" s="73" t="s">
        <v>792</v>
      </c>
      <c r="D11227" s="75">
        <v>22442.18</v>
      </c>
      <c r="E11227" s="75">
        <v>20062.87</v>
      </c>
      <c r="F11227" s="73" t="s">
        <v>17</v>
      </c>
    </row>
    <row r="11228" spans="1:6" x14ac:dyDescent="0.25">
      <c r="A11228" s="73">
        <v>40812</v>
      </c>
      <c r="B11228" s="74" t="s">
        <v>10142</v>
      </c>
      <c r="C11228" s="73" t="s">
        <v>792</v>
      </c>
      <c r="D11228" s="75">
        <v>3639.88</v>
      </c>
      <c r="E11228" s="75">
        <v>3253.98</v>
      </c>
      <c r="F11228" s="73" t="s">
        <v>17</v>
      </c>
    </row>
    <row r="11229" spans="1:6" x14ac:dyDescent="0.25">
      <c r="A11229" s="73">
        <v>40813</v>
      </c>
      <c r="B11229" s="74" t="s">
        <v>10143</v>
      </c>
      <c r="C11229" s="73" t="s">
        <v>792</v>
      </c>
      <c r="D11229" s="75">
        <v>23215.55</v>
      </c>
      <c r="E11229" s="75">
        <v>20754.240000000002</v>
      </c>
      <c r="F11229" s="73" t="s">
        <v>17</v>
      </c>
    </row>
    <row r="11230" spans="1:6" x14ac:dyDescent="0.25">
      <c r="A11230" s="73">
        <v>40814</v>
      </c>
      <c r="B11230" s="74" t="s">
        <v>10144</v>
      </c>
      <c r="C11230" s="73" t="s">
        <v>792</v>
      </c>
      <c r="D11230" s="75">
        <v>29042.53</v>
      </c>
      <c r="E11230" s="75">
        <v>25963.45</v>
      </c>
      <c r="F11230" s="73" t="s">
        <v>17</v>
      </c>
    </row>
    <row r="11231" spans="1:6" x14ac:dyDescent="0.25">
      <c r="A11231" s="73">
        <v>40815</v>
      </c>
      <c r="B11231" s="74" t="s">
        <v>10145</v>
      </c>
      <c r="C11231" s="73" t="s">
        <v>792</v>
      </c>
      <c r="D11231" s="75">
        <v>21741.77</v>
      </c>
      <c r="E11231" s="75">
        <v>19436.71</v>
      </c>
      <c r="F11231" s="73" t="s">
        <v>17</v>
      </c>
    </row>
    <row r="11232" spans="1:6" x14ac:dyDescent="0.25">
      <c r="A11232" s="73">
        <v>40816</v>
      </c>
      <c r="B11232" s="74" t="s">
        <v>10146</v>
      </c>
      <c r="C11232" s="73" t="s">
        <v>792</v>
      </c>
      <c r="D11232" s="75">
        <v>22938.3</v>
      </c>
      <c r="E11232" s="75">
        <v>20506.39</v>
      </c>
      <c r="F11232" s="73" t="s">
        <v>17</v>
      </c>
    </row>
    <row r="11233" spans="1:6" x14ac:dyDescent="0.25">
      <c r="A11233" s="73">
        <v>40817</v>
      </c>
      <c r="B11233" s="74" t="s">
        <v>10147</v>
      </c>
      <c r="C11233" s="73" t="s">
        <v>792</v>
      </c>
      <c r="D11233" s="75">
        <v>23663.01</v>
      </c>
      <c r="E11233" s="75">
        <v>21154.27</v>
      </c>
      <c r="F11233" s="73" t="s">
        <v>17</v>
      </c>
    </row>
    <row r="11234" spans="1:6" x14ac:dyDescent="0.25">
      <c r="A11234" s="73">
        <v>40818</v>
      </c>
      <c r="B11234" s="74" t="s">
        <v>10148</v>
      </c>
      <c r="C11234" s="73" t="s">
        <v>792</v>
      </c>
      <c r="D11234" s="75">
        <v>11509.99</v>
      </c>
      <c r="E11234" s="75">
        <v>10289.700000000001</v>
      </c>
      <c r="F11234" s="73" t="s">
        <v>17</v>
      </c>
    </row>
    <row r="11235" spans="1:6" x14ac:dyDescent="0.25">
      <c r="A11235" s="73">
        <v>40819</v>
      </c>
      <c r="B11235" s="74" t="s">
        <v>10149</v>
      </c>
      <c r="C11235" s="73" t="s">
        <v>792</v>
      </c>
      <c r="D11235" s="75">
        <v>18775.580000000002</v>
      </c>
      <c r="E11235" s="75">
        <v>16785</v>
      </c>
      <c r="F11235" s="73" t="s">
        <v>17</v>
      </c>
    </row>
    <row r="11236" spans="1:6" x14ac:dyDescent="0.25">
      <c r="A11236" s="73">
        <v>40820</v>
      </c>
      <c r="B11236" s="74" t="s">
        <v>10150</v>
      </c>
      <c r="C11236" s="73" t="s">
        <v>792</v>
      </c>
      <c r="D11236" s="75">
        <v>7939.9</v>
      </c>
      <c r="E11236" s="75">
        <v>7098.11</v>
      </c>
      <c r="F11236" s="73" t="s">
        <v>17</v>
      </c>
    </row>
    <row r="11237" spans="1:6" x14ac:dyDescent="0.25">
      <c r="A11237" s="73">
        <v>40861</v>
      </c>
      <c r="B11237" s="74" t="s">
        <v>10151</v>
      </c>
      <c r="C11237" s="73" t="s">
        <v>792</v>
      </c>
      <c r="D11237" s="75">
        <v>162.4</v>
      </c>
      <c r="E11237" s="75">
        <v>162.4</v>
      </c>
      <c r="F11237" s="73" t="s">
        <v>17</v>
      </c>
    </row>
    <row r="11238" spans="1:6" ht="25.5" x14ac:dyDescent="0.25">
      <c r="A11238" s="73">
        <v>40862</v>
      </c>
      <c r="B11238" s="74" t="s">
        <v>10152</v>
      </c>
      <c r="C11238" s="73" t="s">
        <v>792</v>
      </c>
      <c r="D11238" s="75">
        <v>399.66</v>
      </c>
      <c r="E11238" s="75">
        <v>399.66</v>
      </c>
      <c r="F11238" s="73" t="s">
        <v>17</v>
      </c>
    </row>
    <row r="11239" spans="1:6" x14ac:dyDescent="0.25">
      <c r="A11239" s="73">
        <v>40863</v>
      </c>
      <c r="B11239" s="74" t="s">
        <v>10153</v>
      </c>
      <c r="C11239" s="73" t="s">
        <v>792</v>
      </c>
      <c r="D11239" s="75">
        <v>270.51</v>
      </c>
      <c r="E11239" s="75">
        <v>270.51</v>
      </c>
      <c r="F11239" s="73" t="s">
        <v>17</v>
      </c>
    </row>
    <row r="11240" spans="1:6" x14ac:dyDescent="0.25">
      <c r="A11240" s="73">
        <v>40864</v>
      </c>
      <c r="B11240" s="74" t="s">
        <v>10154</v>
      </c>
      <c r="C11240" s="73" t="s">
        <v>792</v>
      </c>
      <c r="D11240" s="75">
        <v>15.46</v>
      </c>
      <c r="E11240" s="75">
        <v>15.46</v>
      </c>
      <c r="F11240" s="73" t="s">
        <v>17</v>
      </c>
    </row>
    <row r="11241" spans="1:6" x14ac:dyDescent="0.25">
      <c r="A11241" s="73">
        <v>40909</v>
      </c>
      <c r="B11241" s="74" t="s">
        <v>10155</v>
      </c>
      <c r="C11241" s="73" t="s">
        <v>792</v>
      </c>
      <c r="D11241" s="75">
        <v>3218.73</v>
      </c>
      <c r="E11241" s="75">
        <v>2877.48</v>
      </c>
      <c r="F11241" s="73" t="s">
        <v>17</v>
      </c>
    </row>
    <row r="11242" spans="1:6" x14ac:dyDescent="0.25">
      <c r="A11242" s="73">
        <v>40910</v>
      </c>
      <c r="B11242" s="74" t="s">
        <v>10156</v>
      </c>
      <c r="C11242" s="73" t="s">
        <v>792</v>
      </c>
      <c r="D11242" s="75">
        <v>4258.84</v>
      </c>
      <c r="E11242" s="75">
        <v>3807.32</v>
      </c>
      <c r="F11242" s="73" t="s">
        <v>17</v>
      </c>
    </row>
    <row r="11243" spans="1:6" x14ac:dyDescent="0.25">
      <c r="A11243" s="73">
        <v>40911</v>
      </c>
      <c r="B11243" s="74" t="s">
        <v>10157</v>
      </c>
      <c r="C11243" s="73" t="s">
        <v>792</v>
      </c>
      <c r="D11243" s="75">
        <v>4258.84</v>
      </c>
      <c r="E11243" s="75">
        <v>3807.32</v>
      </c>
      <c r="F11243" s="73" t="s">
        <v>17</v>
      </c>
    </row>
    <row r="11244" spans="1:6" x14ac:dyDescent="0.25">
      <c r="A11244" s="73">
        <v>40912</v>
      </c>
      <c r="B11244" s="74" t="s">
        <v>10158</v>
      </c>
      <c r="C11244" s="73" t="s">
        <v>792</v>
      </c>
      <c r="D11244" s="75">
        <v>3218.73</v>
      </c>
      <c r="E11244" s="75">
        <v>2877.48</v>
      </c>
      <c r="F11244" s="73" t="s">
        <v>17</v>
      </c>
    </row>
    <row r="11245" spans="1:6" x14ac:dyDescent="0.25">
      <c r="A11245" s="73">
        <v>40913</v>
      </c>
      <c r="B11245" s="74" t="s">
        <v>10159</v>
      </c>
      <c r="C11245" s="73" t="s">
        <v>792</v>
      </c>
      <c r="D11245" s="75">
        <v>3218.73</v>
      </c>
      <c r="E11245" s="75">
        <v>2877.48</v>
      </c>
      <c r="F11245" s="73" t="s">
        <v>17</v>
      </c>
    </row>
    <row r="11246" spans="1:6" x14ac:dyDescent="0.25">
      <c r="A11246" s="73">
        <v>40914</v>
      </c>
      <c r="B11246" s="74" t="s">
        <v>10160</v>
      </c>
      <c r="C11246" s="73" t="s">
        <v>792</v>
      </c>
      <c r="D11246" s="75">
        <v>4258.84</v>
      </c>
      <c r="E11246" s="75">
        <v>3807.32</v>
      </c>
      <c r="F11246" s="73" t="s">
        <v>17</v>
      </c>
    </row>
    <row r="11247" spans="1:6" x14ac:dyDescent="0.25">
      <c r="A11247" s="73">
        <v>40915</v>
      </c>
      <c r="B11247" s="74" t="s">
        <v>10161</v>
      </c>
      <c r="C11247" s="73" t="s">
        <v>792</v>
      </c>
      <c r="D11247" s="75">
        <v>4938.6000000000004</v>
      </c>
      <c r="E11247" s="75">
        <v>4415.01</v>
      </c>
      <c r="F11247" s="73" t="s">
        <v>17</v>
      </c>
    </row>
    <row r="11248" spans="1:6" x14ac:dyDescent="0.25">
      <c r="A11248" s="73">
        <v>40916</v>
      </c>
      <c r="B11248" s="74" t="s">
        <v>10162</v>
      </c>
      <c r="C11248" s="73" t="s">
        <v>792</v>
      </c>
      <c r="D11248" s="75">
        <v>4264.3599999999997</v>
      </c>
      <c r="E11248" s="75">
        <v>3812.25</v>
      </c>
      <c r="F11248" s="73" t="s">
        <v>17</v>
      </c>
    </row>
    <row r="11249" spans="1:6" x14ac:dyDescent="0.25">
      <c r="A11249" s="73">
        <v>40918</v>
      </c>
      <c r="B11249" s="74" t="s">
        <v>10163</v>
      </c>
      <c r="C11249" s="73" t="s">
        <v>792</v>
      </c>
      <c r="D11249" s="75">
        <v>4258.84</v>
      </c>
      <c r="E11249" s="75">
        <v>3807.32</v>
      </c>
      <c r="F11249" s="73" t="s">
        <v>17</v>
      </c>
    </row>
    <row r="11250" spans="1:6" x14ac:dyDescent="0.25">
      <c r="A11250" s="73">
        <v>40919</v>
      </c>
      <c r="B11250" s="74" t="s">
        <v>10164</v>
      </c>
      <c r="C11250" s="73" t="s">
        <v>792</v>
      </c>
      <c r="D11250" s="75">
        <v>3218.73</v>
      </c>
      <c r="E11250" s="75">
        <v>2877.48</v>
      </c>
      <c r="F11250" s="73" t="s">
        <v>17</v>
      </c>
    </row>
    <row r="11251" spans="1:6" x14ac:dyDescent="0.25">
      <c r="A11251" s="73">
        <v>40920</v>
      </c>
      <c r="B11251" s="74" t="s">
        <v>10165</v>
      </c>
      <c r="C11251" s="73" t="s">
        <v>792</v>
      </c>
      <c r="D11251" s="75">
        <v>3871.03</v>
      </c>
      <c r="E11251" s="75">
        <v>3460.63</v>
      </c>
      <c r="F11251" s="73" t="s">
        <v>17</v>
      </c>
    </row>
    <row r="11252" spans="1:6" x14ac:dyDescent="0.25">
      <c r="A11252" s="73">
        <v>40921</v>
      </c>
      <c r="B11252" s="74" t="s">
        <v>10166</v>
      </c>
      <c r="C11252" s="73" t="s">
        <v>792</v>
      </c>
      <c r="D11252" s="75">
        <v>4942.46</v>
      </c>
      <c r="E11252" s="75">
        <v>4418.46</v>
      </c>
      <c r="F11252" s="73" t="s">
        <v>17</v>
      </c>
    </row>
    <row r="11253" spans="1:6" x14ac:dyDescent="0.25">
      <c r="A11253" s="73">
        <v>40922</v>
      </c>
      <c r="B11253" s="74" t="s">
        <v>10167</v>
      </c>
      <c r="C11253" s="73" t="s">
        <v>792</v>
      </c>
      <c r="D11253" s="75">
        <v>6655.58</v>
      </c>
      <c r="E11253" s="75">
        <v>5949.96</v>
      </c>
      <c r="F11253" s="73" t="s">
        <v>17</v>
      </c>
    </row>
    <row r="11254" spans="1:6" x14ac:dyDescent="0.25">
      <c r="A11254" s="73">
        <v>40924</v>
      </c>
      <c r="B11254" s="74" t="s">
        <v>10168</v>
      </c>
      <c r="C11254" s="73" t="s">
        <v>792</v>
      </c>
      <c r="D11254" s="75">
        <v>3358.43</v>
      </c>
      <c r="E11254" s="75">
        <v>3002.37</v>
      </c>
      <c r="F11254" s="73" t="s">
        <v>17</v>
      </c>
    </row>
    <row r="11255" spans="1:6" x14ac:dyDescent="0.25">
      <c r="A11255" s="73">
        <v>40925</v>
      </c>
      <c r="B11255" s="74" t="s">
        <v>10169</v>
      </c>
      <c r="C11255" s="73" t="s">
        <v>792</v>
      </c>
      <c r="D11255" s="75">
        <v>4601.6400000000003</v>
      </c>
      <c r="E11255" s="75">
        <v>4113.78</v>
      </c>
      <c r="F11255" s="73" t="s">
        <v>17</v>
      </c>
    </row>
    <row r="11256" spans="1:6" x14ac:dyDescent="0.25">
      <c r="A11256" s="73">
        <v>40927</v>
      </c>
      <c r="B11256" s="74" t="s">
        <v>10170</v>
      </c>
      <c r="C11256" s="73" t="s">
        <v>792</v>
      </c>
      <c r="D11256" s="75">
        <v>3218.73</v>
      </c>
      <c r="E11256" s="75">
        <v>2877.48</v>
      </c>
      <c r="F11256" s="73" t="s">
        <v>17</v>
      </c>
    </row>
    <row r="11257" spans="1:6" x14ac:dyDescent="0.25">
      <c r="A11257" s="73">
        <v>40928</v>
      </c>
      <c r="B11257" s="74" t="s">
        <v>10171</v>
      </c>
      <c r="C11257" s="73" t="s">
        <v>792</v>
      </c>
      <c r="D11257" s="75">
        <v>4258.84</v>
      </c>
      <c r="E11257" s="75">
        <v>3807.32</v>
      </c>
      <c r="F11257" s="73" t="s">
        <v>17</v>
      </c>
    </row>
    <row r="11258" spans="1:6" x14ac:dyDescent="0.25">
      <c r="A11258" s="73">
        <v>40929</v>
      </c>
      <c r="B11258" s="74" t="s">
        <v>10172</v>
      </c>
      <c r="C11258" s="73" t="s">
        <v>792</v>
      </c>
      <c r="D11258" s="75">
        <v>3646.18</v>
      </c>
      <c r="E11258" s="75">
        <v>3259.61</v>
      </c>
      <c r="F11258" s="73" t="s">
        <v>17</v>
      </c>
    </row>
    <row r="11259" spans="1:6" x14ac:dyDescent="0.25">
      <c r="A11259" s="73">
        <v>40930</v>
      </c>
      <c r="B11259" s="74" t="s">
        <v>10173</v>
      </c>
      <c r="C11259" s="73" t="s">
        <v>792</v>
      </c>
      <c r="D11259" s="75">
        <v>3360.41</v>
      </c>
      <c r="E11259" s="75">
        <v>3004.14</v>
      </c>
      <c r="F11259" s="73" t="s">
        <v>17</v>
      </c>
    </row>
    <row r="11260" spans="1:6" x14ac:dyDescent="0.25">
      <c r="A11260" s="73">
        <v>40931</v>
      </c>
      <c r="B11260" s="74" t="s">
        <v>10174</v>
      </c>
      <c r="C11260" s="73" t="s">
        <v>792</v>
      </c>
      <c r="D11260" s="75">
        <v>6625.77</v>
      </c>
      <c r="E11260" s="75">
        <v>5923.31</v>
      </c>
      <c r="F11260" s="73" t="s">
        <v>17</v>
      </c>
    </row>
    <row r="11261" spans="1:6" x14ac:dyDescent="0.25">
      <c r="A11261" s="73">
        <v>40944</v>
      </c>
      <c r="B11261" s="74" t="s">
        <v>10175</v>
      </c>
      <c r="C11261" s="73" t="s">
        <v>792</v>
      </c>
      <c r="D11261" s="75">
        <v>7227.52</v>
      </c>
      <c r="E11261" s="75">
        <v>6461.26</v>
      </c>
      <c r="F11261" s="73" t="s">
        <v>17</v>
      </c>
    </row>
    <row r="11262" spans="1:6" x14ac:dyDescent="0.25">
      <c r="A11262" s="73">
        <v>40946</v>
      </c>
      <c r="B11262" s="74" t="s">
        <v>10176</v>
      </c>
      <c r="C11262" s="73" t="s">
        <v>792</v>
      </c>
      <c r="D11262" s="75">
        <v>6273.53</v>
      </c>
      <c r="E11262" s="75">
        <v>5608.41</v>
      </c>
      <c r="F11262" s="73" t="s">
        <v>17</v>
      </c>
    </row>
    <row r="11263" spans="1:6" x14ac:dyDescent="0.25">
      <c r="A11263" s="73">
        <v>40974</v>
      </c>
      <c r="B11263" s="74" t="s">
        <v>10177</v>
      </c>
      <c r="C11263" s="73" t="s">
        <v>792</v>
      </c>
      <c r="D11263" s="75">
        <v>6103.04</v>
      </c>
      <c r="E11263" s="75">
        <v>5456</v>
      </c>
      <c r="F11263" s="73" t="s">
        <v>17</v>
      </c>
    </row>
    <row r="11264" spans="1:6" x14ac:dyDescent="0.25">
      <c r="A11264" s="73">
        <v>40975</v>
      </c>
      <c r="B11264" s="74" t="s">
        <v>10178</v>
      </c>
      <c r="C11264" s="73" t="s">
        <v>792</v>
      </c>
      <c r="D11264" s="75">
        <v>3218.73</v>
      </c>
      <c r="E11264" s="75">
        <v>2877.48</v>
      </c>
      <c r="F11264" s="73" t="s">
        <v>17</v>
      </c>
    </row>
    <row r="11265" spans="1:6" x14ac:dyDescent="0.25">
      <c r="A11265" s="73">
        <v>40976</v>
      </c>
      <c r="B11265" s="74" t="s">
        <v>10179</v>
      </c>
      <c r="C11265" s="73" t="s">
        <v>792</v>
      </c>
      <c r="D11265" s="75">
        <v>4981.82</v>
      </c>
      <c r="E11265" s="75">
        <v>4453.6499999999996</v>
      </c>
      <c r="F11265" s="73" t="s">
        <v>17</v>
      </c>
    </row>
    <row r="11266" spans="1:6" x14ac:dyDescent="0.25">
      <c r="A11266" s="73">
        <v>40977</v>
      </c>
      <c r="B11266" s="74" t="s">
        <v>10180</v>
      </c>
      <c r="C11266" s="73" t="s">
        <v>792</v>
      </c>
      <c r="D11266" s="75">
        <v>3817.58</v>
      </c>
      <c r="E11266" s="75">
        <v>3412.85</v>
      </c>
      <c r="F11266" s="73" t="s">
        <v>17</v>
      </c>
    </row>
    <row r="11267" spans="1:6" x14ac:dyDescent="0.25">
      <c r="A11267" s="73">
        <v>40978</v>
      </c>
      <c r="B11267" s="74" t="s">
        <v>10181</v>
      </c>
      <c r="C11267" s="73" t="s">
        <v>792</v>
      </c>
      <c r="D11267" s="75">
        <v>3979.5</v>
      </c>
      <c r="E11267" s="75">
        <v>3557.59</v>
      </c>
      <c r="F11267" s="73" t="s">
        <v>17</v>
      </c>
    </row>
    <row r="11268" spans="1:6" x14ac:dyDescent="0.25">
      <c r="A11268" s="73">
        <v>40979</v>
      </c>
      <c r="B11268" s="74" t="s">
        <v>10182</v>
      </c>
      <c r="C11268" s="73" t="s">
        <v>792</v>
      </c>
      <c r="D11268" s="75">
        <v>4456.26</v>
      </c>
      <c r="E11268" s="75">
        <v>3983.8</v>
      </c>
      <c r="F11268" s="73" t="s">
        <v>17</v>
      </c>
    </row>
    <row r="11269" spans="1:6" x14ac:dyDescent="0.25">
      <c r="A11269" s="73">
        <v>40980</v>
      </c>
      <c r="B11269" s="74" t="s">
        <v>10183</v>
      </c>
      <c r="C11269" s="73" t="s">
        <v>792</v>
      </c>
      <c r="D11269" s="75">
        <v>4437.82</v>
      </c>
      <c r="E11269" s="75">
        <v>3967.32</v>
      </c>
      <c r="F11269" s="73" t="s">
        <v>17</v>
      </c>
    </row>
    <row r="11270" spans="1:6" x14ac:dyDescent="0.25">
      <c r="A11270" s="73">
        <v>40981</v>
      </c>
      <c r="B11270" s="74" t="s">
        <v>10184</v>
      </c>
      <c r="C11270" s="73" t="s">
        <v>792</v>
      </c>
      <c r="D11270" s="75">
        <v>4030.42</v>
      </c>
      <c r="E11270" s="75">
        <v>3603.12</v>
      </c>
      <c r="F11270" s="73" t="s">
        <v>17</v>
      </c>
    </row>
    <row r="11271" spans="1:6" x14ac:dyDescent="0.25">
      <c r="A11271" s="73">
        <v>40982</v>
      </c>
      <c r="B11271" s="74" t="s">
        <v>10185</v>
      </c>
      <c r="C11271" s="73" t="s">
        <v>792</v>
      </c>
      <c r="D11271" s="75">
        <v>3958.89</v>
      </c>
      <c r="E11271" s="75">
        <v>3539.17</v>
      </c>
      <c r="F11271" s="73" t="s">
        <v>17</v>
      </c>
    </row>
    <row r="11272" spans="1:6" x14ac:dyDescent="0.25">
      <c r="A11272" s="73">
        <v>40983</v>
      </c>
      <c r="B11272" s="74" t="s">
        <v>10186</v>
      </c>
      <c r="C11272" s="73" t="s">
        <v>792</v>
      </c>
      <c r="D11272" s="75">
        <v>3844.13</v>
      </c>
      <c r="E11272" s="75">
        <v>3436.57</v>
      </c>
      <c r="F11272" s="73" t="s">
        <v>17</v>
      </c>
    </row>
    <row r="11273" spans="1:6" x14ac:dyDescent="0.25">
      <c r="A11273" s="73">
        <v>40984</v>
      </c>
      <c r="B11273" s="74" t="s">
        <v>10187</v>
      </c>
      <c r="C11273" s="73" t="s">
        <v>792</v>
      </c>
      <c r="D11273" s="75">
        <v>3218.73</v>
      </c>
      <c r="E11273" s="75">
        <v>2877.48</v>
      </c>
      <c r="F11273" s="73" t="s">
        <v>17</v>
      </c>
    </row>
    <row r="11274" spans="1:6" x14ac:dyDescent="0.25">
      <c r="A11274" s="73">
        <v>40986</v>
      </c>
      <c r="B11274" s="74" t="s">
        <v>10188</v>
      </c>
      <c r="C11274" s="73" t="s">
        <v>792</v>
      </c>
      <c r="D11274" s="75">
        <v>4030.42</v>
      </c>
      <c r="E11274" s="75">
        <v>3603.12</v>
      </c>
      <c r="F11274" s="73" t="s">
        <v>17</v>
      </c>
    </row>
    <row r="11275" spans="1:6" x14ac:dyDescent="0.25">
      <c r="A11275" s="73">
        <v>40987</v>
      </c>
      <c r="B11275" s="74" t="s">
        <v>10189</v>
      </c>
      <c r="C11275" s="73" t="s">
        <v>792</v>
      </c>
      <c r="D11275" s="75">
        <v>6252.43</v>
      </c>
      <c r="E11275" s="75">
        <v>5589.55</v>
      </c>
      <c r="F11275" s="73" t="s">
        <v>17</v>
      </c>
    </row>
    <row r="11276" spans="1:6" x14ac:dyDescent="0.25">
      <c r="A11276" s="73">
        <v>40988</v>
      </c>
      <c r="B11276" s="74" t="s">
        <v>10190</v>
      </c>
      <c r="C11276" s="73" t="s">
        <v>792</v>
      </c>
      <c r="D11276" s="75">
        <v>6172.98</v>
      </c>
      <c r="E11276" s="75">
        <v>5518.52</v>
      </c>
      <c r="F11276" s="73" t="s">
        <v>17</v>
      </c>
    </row>
    <row r="11277" spans="1:6" x14ac:dyDescent="0.25">
      <c r="A11277" s="73">
        <v>40990</v>
      </c>
      <c r="B11277" s="74" t="s">
        <v>10191</v>
      </c>
      <c r="C11277" s="73" t="s">
        <v>792</v>
      </c>
      <c r="D11277" s="75">
        <v>4356.33</v>
      </c>
      <c r="E11277" s="75">
        <v>3894.48</v>
      </c>
      <c r="F11277" s="73" t="s">
        <v>17</v>
      </c>
    </row>
    <row r="11278" spans="1:6" x14ac:dyDescent="0.25">
      <c r="A11278" s="73">
        <v>40992</v>
      </c>
      <c r="B11278" s="74" t="s">
        <v>10192</v>
      </c>
      <c r="C11278" s="73" t="s">
        <v>792</v>
      </c>
      <c r="D11278" s="75">
        <v>5565.29</v>
      </c>
      <c r="E11278" s="75">
        <v>4975.26</v>
      </c>
      <c r="F11278" s="73" t="s">
        <v>17</v>
      </c>
    </row>
    <row r="11279" spans="1:6" ht="25.5" x14ac:dyDescent="0.25">
      <c r="A11279" s="73">
        <v>40998</v>
      </c>
      <c r="B11279" s="74" t="s">
        <v>10193</v>
      </c>
      <c r="C11279" s="73" t="s">
        <v>792</v>
      </c>
      <c r="D11279" s="75">
        <v>5726.97</v>
      </c>
      <c r="E11279" s="75">
        <v>5119.8</v>
      </c>
      <c r="F11279" s="73" t="s">
        <v>17</v>
      </c>
    </row>
    <row r="11280" spans="1:6" x14ac:dyDescent="0.25">
      <c r="A11280" s="73">
        <v>41001</v>
      </c>
      <c r="B11280" s="74" t="s">
        <v>10194</v>
      </c>
      <c r="C11280" s="73" t="s">
        <v>792</v>
      </c>
      <c r="D11280" s="75">
        <v>6599.65</v>
      </c>
      <c r="E11280" s="75">
        <v>5899.95</v>
      </c>
      <c r="F11280" s="73" t="s">
        <v>17</v>
      </c>
    </row>
    <row r="11281" spans="1:6" x14ac:dyDescent="0.25">
      <c r="A11281" s="73">
        <v>41012</v>
      </c>
      <c r="B11281" s="74" t="s">
        <v>10195</v>
      </c>
      <c r="C11281" s="73" t="s">
        <v>792</v>
      </c>
      <c r="D11281" s="75">
        <v>3719</v>
      </c>
      <c r="E11281" s="75">
        <v>3324.71</v>
      </c>
      <c r="F11281" s="73" t="s">
        <v>17</v>
      </c>
    </row>
    <row r="11282" spans="1:6" x14ac:dyDescent="0.25">
      <c r="A11282" s="73">
        <v>41024</v>
      </c>
      <c r="B11282" s="74" t="s">
        <v>10196</v>
      </c>
      <c r="C11282" s="73" t="s">
        <v>792</v>
      </c>
      <c r="D11282" s="75">
        <v>6599.65</v>
      </c>
      <c r="E11282" s="75">
        <v>5899.95</v>
      </c>
      <c r="F11282" s="73" t="s">
        <v>17</v>
      </c>
    </row>
    <row r="11283" spans="1:6" x14ac:dyDescent="0.25">
      <c r="A11283" s="73">
        <v>41026</v>
      </c>
      <c r="B11283" s="74" t="s">
        <v>10197</v>
      </c>
      <c r="C11283" s="73" t="s">
        <v>792</v>
      </c>
      <c r="D11283" s="75">
        <v>6599.65</v>
      </c>
      <c r="E11283" s="75">
        <v>5899.95</v>
      </c>
      <c r="F11283" s="73" t="s">
        <v>17</v>
      </c>
    </row>
    <row r="11284" spans="1:6" x14ac:dyDescent="0.25">
      <c r="A11284" s="73">
        <v>41031</v>
      </c>
      <c r="B11284" s="74" t="s">
        <v>10198</v>
      </c>
      <c r="C11284" s="73" t="s">
        <v>792</v>
      </c>
      <c r="D11284" s="75">
        <v>4945.22</v>
      </c>
      <c r="E11284" s="75">
        <v>4420.93</v>
      </c>
      <c r="F11284" s="73" t="s">
        <v>17</v>
      </c>
    </row>
    <row r="11285" spans="1:6" x14ac:dyDescent="0.25">
      <c r="A11285" s="73">
        <v>41033</v>
      </c>
      <c r="B11285" s="74" t="s">
        <v>10199</v>
      </c>
      <c r="C11285" s="73" t="s">
        <v>792</v>
      </c>
      <c r="D11285" s="75">
        <v>4945.22</v>
      </c>
      <c r="E11285" s="75">
        <v>4420.93</v>
      </c>
      <c r="F11285" s="73" t="s">
        <v>17</v>
      </c>
    </row>
    <row r="11286" spans="1:6" x14ac:dyDescent="0.25">
      <c r="A11286" s="73">
        <v>41036</v>
      </c>
      <c r="B11286" s="74" t="s">
        <v>10200</v>
      </c>
      <c r="C11286" s="73" t="s">
        <v>792</v>
      </c>
      <c r="D11286" s="75">
        <v>5984.53</v>
      </c>
      <c r="E11286" s="75">
        <v>5350.05</v>
      </c>
      <c r="F11286" s="73" t="s">
        <v>17</v>
      </c>
    </row>
    <row r="11287" spans="1:6" x14ac:dyDescent="0.25">
      <c r="A11287" s="73">
        <v>41038</v>
      </c>
      <c r="B11287" s="74" t="s">
        <v>10201</v>
      </c>
      <c r="C11287" s="73" t="s">
        <v>792</v>
      </c>
      <c r="D11287" s="75">
        <v>5157.47</v>
      </c>
      <c r="E11287" s="75">
        <v>4610.68</v>
      </c>
      <c r="F11287" s="73" t="s">
        <v>17</v>
      </c>
    </row>
    <row r="11288" spans="1:6" x14ac:dyDescent="0.25">
      <c r="A11288" s="73">
        <v>41040</v>
      </c>
      <c r="B11288" s="74" t="s">
        <v>10202</v>
      </c>
      <c r="C11288" s="73" t="s">
        <v>792</v>
      </c>
      <c r="D11288" s="75">
        <v>4945.22</v>
      </c>
      <c r="E11288" s="75">
        <v>4420.93</v>
      </c>
      <c r="F11288" s="73" t="s">
        <v>17</v>
      </c>
    </row>
    <row r="11289" spans="1:6" x14ac:dyDescent="0.25">
      <c r="A11289" s="73">
        <v>41043</v>
      </c>
      <c r="B11289" s="74" t="s">
        <v>10203</v>
      </c>
      <c r="C11289" s="73" t="s">
        <v>792</v>
      </c>
      <c r="D11289" s="75">
        <v>4945.22</v>
      </c>
      <c r="E11289" s="75">
        <v>4420.93</v>
      </c>
      <c r="F11289" s="73" t="s">
        <v>17</v>
      </c>
    </row>
    <row r="11290" spans="1:6" x14ac:dyDescent="0.25">
      <c r="A11290" s="73">
        <v>41065</v>
      </c>
      <c r="B11290" s="74" t="s">
        <v>10204</v>
      </c>
      <c r="C11290" s="73" t="s">
        <v>792</v>
      </c>
      <c r="D11290" s="75">
        <v>4258.84</v>
      </c>
      <c r="E11290" s="75">
        <v>3807.32</v>
      </c>
      <c r="F11290" s="73" t="s">
        <v>17</v>
      </c>
    </row>
    <row r="11291" spans="1:6" x14ac:dyDescent="0.25">
      <c r="A11291" s="73">
        <v>41066</v>
      </c>
      <c r="B11291" s="74" t="s">
        <v>10205</v>
      </c>
      <c r="C11291" s="73" t="s">
        <v>792</v>
      </c>
      <c r="D11291" s="75">
        <v>4259.45</v>
      </c>
      <c r="E11291" s="75">
        <v>3807.87</v>
      </c>
      <c r="F11291" s="73" t="s">
        <v>17</v>
      </c>
    </row>
    <row r="11292" spans="1:6" x14ac:dyDescent="0.25">
      <c r="A11292" s="73">
        <v>41067</v>
      </c>
      <c r="B11292" s="74" t="s">
        <v>10206</v>
      </c>
      <c r="C11292" s="73" t="s">
        <v>792</v>
      </c>
      <c r="D11292" s="75">
        <v>4513.6000000000004</v>
      </c>
      <c r="E11292" s="75">
        <v>4035.07</v>
      </c>
      <c r="F11292" s="73" t="s">
        <v>17</v>
      </c>
    </row>
    <row r="11293" spans="1:6" x14ac:dyDescent="0.25">
      <c r="A11293" s="73">
        <v>41068</v>
      </c>
      <c r="B11293" s="74" t="s">
        <v>10207</v>
      </c>
      <c r="C11293" s="73" t="s">
        <v>792</v>
      </c>
      <c r="D11293" s="75">
        <v>3041.67</v>
      </c>
      <c r="E11293" s="75">
        <v>2719.19</v>
      </c>
      <c r="F11293" s="73" t="s">
        <v>17</v>
      </c>
    </row>
    <row r="11294" spans="1:6" x14ac:dyDescent="0.25">
      <c r="A11294" s="73">
        <v>41069</v>
      </c>
      <c r="B11294" s="74" t="s">
        <v>10208</v>
      </c>
      <c r="C11294" s="73" t="s">
        <v>792</v>
      </c>
      <c r="D11294" s="75">
        <v>4618.1000000000004</v>
      </c>
      <c r="E11294" s="75">
        <v>4128.49</v>
      </c>
      <c r="F11294" s="73" t="s">
        <v>17</v>
      </c>
    </row>
    <row r="11295" spans="1:6" x14ac:dyDescent="0.25">
      <c r="A11295" s="73">
        <v>41071</v>
      </c>
      <c r="B11295" s="74" t="s">
        <v>10209</v>
      </c>
      <c r="C11295" s="73" t="s">
        <v>792</v>
      </c>
      <c r="D11295" s="75">
        <v>2860.27</v>
      </c>
      <c r="E11295" s="75">
        <v>2557.0300000000002</v>
      </c>
      <c r="F11295" s="73" t="s">
        <v>17</v>
      </c>
    </row>
    <row r="11296" spans="1:6" x14ac:dyDescent="0.25">
      <c r="A11296" s="73">
        <v>41072</v>
      </c>
      <c r="B11296" s="74" t="s">
        <v>10210</v>
      </c>
      <c r="C11296" s="73" t="s">
        <v>792</v>
      </c>
      <c r="D11296" s="75">
        <v>3218.73</v>
      </c>
      <c r="E11296" s="75">
        <v>2877.48</v>
      </c>
      <c r="F11296" s="73" t="s">
        <v>17</v>
      </c>
    </row>
    <row r="11297" spans="1:6" x14ac:dyDescent="0.25">
      <c r="A11297" s="73">
        <v>41073</v>
      </c>
      <c r="B11297" s="74" t="s">
        <v>10211</v>
      </c>
      <c r="C11297" s="73" t="s">
        <v>792</v>
      </c>
      <c r="D11297" s="75">
        <v>3217.39</v>
      </c>
      <c r="E11297" s="75">
        <v>2876.28</v>
      </c>
      <c r="F11297" s="73" t="s">
        <v>17</v>
      </c>
    </row>
    <row r="11298" spans="1:6" x14ac:dyDescent="0.25">
      <c r="A11298" s="73">
        <v>41075</v>
      </c>
      <c r="B11298" s="74" t="s">
        <v>10212</v>
      </c>
      <c r="C11298" s="73" t="s">
        <v>792</v>
      </c>
      <c r="D11298" s="75">
        <v>4385.7299999999996</v>
      </c>
      <c r="E11298" s="75">
        <v>3920.75</v>
      </c>
      <c r="F11298" s="73" t="s">
        <v>17</v>
      </c>
    </row>
    <row r="11299" spans="1:6" x14ac:dyDescent="0.25">
      <c r="A11299" s="73">
        <v>41076</v>
      </c>
      <c r="B11299" s="74" t="s">
        <v>10213</v>
      </c>
      <c r="C11299" s="73" t="s">
        <v>792</v>
      </c>
      <c r="D11299" s="75">
        <v>4258.84</v>
      </c>
      <c r="E11299" s="75">
        <v>3807.32</v>
      </c>
      <c r="F11299" s="73" t="s">
        <v>17</v>
      </c>
    </row>
    <row r="11300" spans="1:6" x14ac:dyDescent="0.25">
      <c r="A11300" s="73">
        <v>41077</v>
      </c>
      <c r="B11300" s="74" t="s">
        <v>10214</v>
      </c>
      <c r="C11300" s="73" t="s">
        <v>792</v>
      </c>
      <c r="D11300" s="75">
        <v>3494.54</v>
      </c>
      <c r="E11300" s="75">
        <v>3124.05</v>
      </c>
      <c r="F11300" s="73" t="s">
        <v>17</v>
      </c>
    </row>
    <row r="11301" spans="1:6" x14ac:dyDescent="0.25">
      <c r="A11301" s="73">
        <v>41078</v>
      </c>
      <c r="B11301" s="74" t="s">
        <v>10215</v>
      </c>
      <c r="C11301" s="73" t="s">
        <v>792</v>
      </c>
      <c r="D11301" s="75">
        <v>2868.64</v>
      </c>
      <c r="E11301" s="75">
        <v>2564.5100000000002</v>
      </c>
      <c r="F11301" s="73" t="s">
        <v>17</v>
      </c>
    </row>
    <row r="11302" spans="1:6" x14ac:dyDescent="0.25">
      <c r="A11302" s="73">
        <v>41079</v>
      </c>
      <c r="B11302" s="74" t="s">
        <v>10216</v>
      </c>
      <c r="C11302" s="73" t="s">
        <v>792</v>
      </c>
      <c r="D11302" s="75">
        <v>4258.84</v>
      </c>
      <c r="E11302" s="75">
        <v>3807.32</v>
      </c>
      <c r="F11302" s="73" t="s">
        <v>17</v>
      </c>
    </row>
    <row r="11303" spans="1:6" x14ac:dyDescent="0.25">
      <c r="A11303" s="73">
        <v>41081</v>
      </c>
      <c r="B11303" s="74" t="s">
        <v>10217</v>
      </c>
      <c r="C11303" s="73" t="s">
        <v>792</v>
      </c>
      <c r="D11303" s="75">
        <v>4258.84</v>
      </c>
      <c r="E11303" s="75">
        <v>3807.32</v>
      </c>
      <c r="F11303" s="73" t="s">
        <v>17</v>
      </c>
    </row>
    <row r="11304" spans="1:6" x14ac:dyDescent="0.25">
      <c r="A11304" s="73">
        <v>41082</v>
      </c>
      <c r="B11304" s="74" t="s">
        <v>10218</v>
      </c>
      <c r="C11304" s="73" t="s">
        <v>792</v>
      </c>
      <c r="D11304" s="75">
        <v>4135.62</v>
      </c>
      <c r="E11304" s="75">
        <v>3697.16</v>
      </c>
      <c r="F11304" s="73" t="s">
        <v>17</v>
      </c>
    </row>
    <row r="11305" spans="1:6" x14ac:dyDescent="0.25">
      <c r="A11305" s="73">
        <v>41083</v>
      </c>
      <c r="B11305" s="74" t="s">
        <v>10219</v>
      </c>
      <c r="C11305" s="73" t="s">
        <v>792</v>
      </c>
      <c r="D11305" s="75">
        <v>3218.73</v>
      </c>
      <c r="E11305" s="75">
        <v>2877.48</v>
      </c>
      <c r="F11305" s="73" t="s">
        <v>17</v>
      </c>
    </row>
    <row r="11306" spans="1:6" x14ac:dyDescent="0.25">
      <c r="A11306" s="73">
        <v>41084</v>
      </c>
      <c r="B11306" s="74" t="s">
        <v>10220</v>
      </c>
      <c r="C11306" s="73" t="s">
        <v>792</v>
      </c>
      <c r="D11306" s="75">
        <v>2793.31</v>
      </c>
      <c r="E11306" s="75">
        <v>2497.16</v>
      </c>
      <c r="F11306" s="73" t="s">
        <v>17</v>
      </c>
    </row>
    <row r="11307" spans="1:6" x14ac:dyDescent="0.25">
      <c r="A11307" s="73">
        <v>41085</v>
      </c>
      <c r="B11307" s="74" t="s">
        <v>10221</v>
      </c>
      <c r="C11307" s="73" t="s">
        <v>792</v>
      </c>
      <c r="D11307" s="75">
        <v>3488.51</v>
      </c>
      <c r="E11307" s="75">
        <v>3118.66</v>
      </c>
      <c r="F11307" s="73" t="s">
        <v>17</v>
      </c>
    </row>
    <row r="11308" spans="1:6" x14ac:dyDescent="0.25">
      <c r="A11308" s="73">
        <v>41086</v>
      </c>
      <c r="B11308" s="74" t="s">
        <v>10222</v>
      </c>
      <c r="C11308" s="73" t="s">
        <v>792</v>
      </c>
      <c r="D11308" s="75">
        <v>3488.51</v>
      </c>
      <c r="E11308" s="75">
        <v>3118.66</v>
      </c>
      <c r="F11308" s="73" t="s">
        <v>17</v>
      </c>
    </row>
    <row r="11309" spans="1:6" x14ac:dyDescent="0.25">
      <c r="A11309" s="73">
        <v>41087</v>
      </c>
      <c r="B11309" s="74" t="s">
        <v>10223</v>
      </c>
      <c r="C11309" s="73" t="s">
        <v>792</v>
      </c>
      <c r="D11309" s="75">
        <v>4258.84</v>
      </c>
      <c r="E11309" s="75">
        <v>3807.32</v>
      </c>
      <c r="F11309" s="73" t="s">
        <v>17</v>
      </c>
    </row>
    <row r="11310" spans="1:6" ht="25.5" x14ac:dyDescent="0.25">
      <c r="A11310" s="73">
        <v>41088</v>
      </c>
      <c r="B11310" s="74" t="s">
        <v>10224</v>
      </c>
      <c r="C11310" s="73" t="s">
        <v>792</v>
      </c>
      <c r="D11310" s="75">
        <v>5806.93</v>
      </c>
      <c r="E11310" s="75">
        <v>5191.28</v>
      </c>
      <c r="F11310" s="73" t="s">
        <v>17</v>
      </c>
    </row>
    <row r="11311" spans="1:6" x14ac:dyDescent="0.25">
      <c r="A11311" s="73">
        <v>41089</v>
      </c>
      <c r="B11311" s="74" t="s">
        <v>10225</v>
      </c>
      <c r="C11311" s="73" t="s">
        <v>792</v>
      </c>
      <c r="D11311" s="75">
        <v>7255.61</v>
      </c>
      <c r="E11311" s="75">
        <v>6486.37</v>
      </c>
      <c r="F11311" s="73" t="s">
        <v>17</v>
      </c>
    </row>
    <row r="11312" spans="1:6" x14ac:dyDescent="0.25">
      <c r="A11312" s="73">
        <v>41090</v>
      </c>
      <c r="B11312" s="74" t="s">
        <v>10226</v>
      </c>
      <c r="C11312" s="73" t="s">
        <v>792</v>
      </c>
      <c r="D11312" s="75">
        <v>5663.78</v>
      </c>
      <c r="E11312" s="75">
        <v>5063.3100000000004</v>
      </c>
      <c r="F11312" s="73" t="s">
        <v>17</v>
      </c>
    </row>
    <row r="11313" spans="1:6" x14ac:dyDescent="0.25">
      <c r="A11313" s="73">
        <v>41091</v>
      </c>
      <c r="B11313" s="74" t="s">
        <v>10227</v>
      </c>
      <c r="C11313" s="73" t="s">
        <v>792</v>
      </c>
      <c r="D11313" s="75">
        <v>4030.42</v>
      </c>
      <c r="E11313" s="75">
        <v>3603.12</v>
      </c>
      <c r="F11313" s="73" t="s">
        <v>17</v>
      </c>
    </row>
    <row r="11314" spans="1:6" x14ac:dyDescent="0.25">
      <c r="A11314" s="73">
        <v>41092</v>
      </c>
      <c r="B11314" s="74" t="s">
        <v>10228</v>
      </c>
      <c r="C11314" s="73" t="s">
        <v>792</v>
      </c>
      <c r="D11314" s="75">
        <v>4618.51</v>
      </c>
      <c r="E11314" s="75">
        <v>4128.8599999999997</v>
      </c>
      <c r="F11314" s="73" t="s">
        <v>17</v>
      </c>
    </row>
    <row r="11315" spans="1:6" x14ac:dyDescent="0.25">
      <c r="A11315" s="73">
        <v>41093</v>
      </c>
      <c r="B11315" s="74" t="s">
        <v>10229</v>
      </c>
      <c r="C11315" s="73" t="s">
        <v>792</v>
      </c>
      <c r="D11315" s="75">
        <v>3573.18</v>
      </c>
      <c r="E11315" s="75">
        <v>3194.35</v>
      </c>
      <c r="F11315" s="73" t="s">
        <v>17</v>
      </c>
    </row>
    <row r="11316" spans="1:6" x14ac:dyDescent="0.25">
      <c r="A11316" s="73">
        <v>41094</v>
      </c>
      <c r="B11316" s="74" t="s">
        <v>10230</v>
      </c>
      <c r="C11316" s="73" t="s">
        <v>792</v>
      </c>
      <c r="D11316" s="75">
        <v>3218.73</v>
      </c>
      <c r="E11316" s="75">
        <v>2877.48</v>
      </c>
      <c r="F11316" s="73" t="s">
        <v>17</v>
      </c>
    </row>
    <row r="11317" spans="1:6" x14ac:dyDescent="0.25">
      <c r="A11317" s="73">
        <v>41096</v>
      </c>
      <c r="B11317" s="74" t="s">
        <v>10231</v>
      </c>
      <c r="C11317" s="73" t="s">
        <v>792</v>
      </c>
      <c r="D11317" s="75">
        <v>3405.41</v>
      </c>
      <c r="E11317" s="75">
        <v>3044.36</v>
      </c>
      <c r="F11317" s="73" t="s">
        <v>17</v>
      </c>
    </row>
    <row r="11318" spans="1:6" x14ac:dyDescent="0.25">
      <c r="A11318" s="73">
        <v>41097</v>
      </c>
      <c r="B11318" s="74" t="s">
        <v>10232</v>
      </c>
      <c r="C11318" s="73" t="s">
        <v>792</v>
      </c>
      <c r="D11318" s="75">
        <v>4208.21</v>
      </c>
      <c r="E11318" s="75">
        <v>3762.06</v>
      </c>
      <c r="F11318" s="73" t="s">
        <v>17</v>
      </c>
    </row>
    <row r="11319" spans="1:6" ht="38.25" x14ac:dyDescent="0.25">
      <c r="A11319" s="73">
        <v>41805</v>
      </c>
      <c r="B11319" s="74" t="s">
        <v>10233</v>
      </c>
      <c r="C11319" s="73" t="s">
        <v>792</v>
      </c>
      <c r="D11319" s="75">
        <v>632.5</v>
      </c>
      <c r="E11319" s="75">
        <v>632.5</v>
      </c>
      <c r="F11319" s="73" t="s">
        <v>17</v>
      </c>
    </row>
    <row r="11320" spans="1:6" ht="25.5" x14ac:dyDescent="0.25">
      <c r="A11320" s="73">
        <v>43470</v>
      </c>
      <c r="B11320" s="74" t="s">
        <v>10234</v>
      </c>
      <c r="C11320" s="73" t="s">
        <v>792</v>
      </c>
      <c r="D11320" s="75">
        <v>11.14</v>
      </c>
      <c r="E11320" s="75">
        <v>11.14</v>
      </c>
      <c r="F11320" s="73" t="s">
        <v>17</v>
      </c>
    </row>
    <row r="11321" spans="1:6" ht="25.5" x14ac:dyDescent="0.25">
      <c r="A11321" s="73">
        <v>43471</v>
      </c>
      <c r="B11321" s="74" t="s">
        <v>10235</v>
      </c>
      <c r="C11321" s="73" t="s">
        <v>792</v>
      </c>
      <c r="D11321" s="75">
        <v>82.31</v>
      </c>
      <c r="E11321" s="75">
        <v>82.31</v>
      </c>
      <c r="F11321" s="73" t="s">
        <v>17</v>
      </c>
    </row>
    <row r="11322" spans="1:6" ht="25.5" x14ac:dyDescent="0.25">
      <c r="A11322" s="73">
        <v>43472</v>
      </c>
      <c r="B11322" s="74" t="s">
        <v>10236</v>
      </c>
      <c r="C11322" s="73" t="s">
        <v>792</v>
      </c>
      <c r="D11322" s="75">
        <v>161.72999999999999</v>
      </c>
      <c r="E11322" s="75">
        <v>161.72999999999999</v>
      </c>
      <c r="F11322" s="73" t="s">
        <v>17</v>
      </c>
    </row>
    <row r="11323" spans="1:6" ht="25.5" x14ac:dyDescent="0.25">
      <c r="A11323" s="73">
        <v>43473</v>
      </c>
      <c r="B11323" s="74" t="s">
        <v>10237</v>
      </c>
      <c r="C11323" s="73" t="s">
        <v>792</v>
      </c>
      <c r="D11323" s="75">
        <v>59.01</v>
      </c>
      <c r="E11323" s="75">
        <v>59.01</v>
      </c>
      <c r="F11323" s="73" t="s">
        <v>17</v>
      </c>
    </row>
    <row r="11324" spans="1:6" ht="25.5" x14ac:dyDescent="0.25">
      <c r="A11324" s="73">
        <v>43474</v>
      </c>
      <c r="B11324" s="74" t="s">
        <v>10238</v>
      </c>
      <c r="C11324" s="73" t="s">
        <v>792</v>
      </c>
      <c r="D11324" s="75">
        <v>2.35</v>
      </c>
      <c r="E11324" s="75">
        <v>2.35</v>
      </c>
      <c r="F11324" s="73" t="s">
        <v>17</v>
      </c>
    </row>
    <row r="11325" spans="1:6" ht="25.5" x14ac:dyDescent="0.25">
      <c r="A11325" s="73">
        <v>43475</v>
      </c>
      <c r="B11325" s="74" t="s">
        <v>10239</v>
      </c>
      <c r="C11325" s="73" t="s">
        <v>792</v>
      </c>
      <c r="D11325" s="75">
        <v>15.46</v>
      </c>
      <c r="E11325" s="75">
        <v>15.46</v>
      </c>
      <c r="F11325" s="73" t="s">
        <v>17</v>
      </c>
    </row>
    <row r="11326" spans="1:6" ht="25.5" x14ac:dyDescent="0.25">
      <c r="A11326" s="73">
        <v>43476</v>
      </c>
      <c r="B11326" s="74" t="s">
        <v>10240</v>
      </c>
      <c r="C11326" s="73" t="s">
        <v>792</v>
      </c>
      <c r="D11326" s="75">
        <v>0.01</v>
      </c>
      <c r="E11326" s="75">
        <v>0.01</v>
      </c>
      <c r="F11326" s="73" t="s">
        <v>17</v>
      </c>
    </row>
    <row r="11327" spans="1:6" ht="25.5" x14ac:dyDescent="0.25">
      <c r="A11327" s="73">
        <v>43477</v>
      </c>
      <c r="B11327" s="74" t="s">
        <v>10241</v>
      </c>
      <c r="C11327" s="73" t="s">
        <v>792</v>
      </c>
      <c r="D11327" s="75">
        <v>147.87</v>
      </c>
      <c r="E11327" s="75">
        <v>147.87</v>
      </c>
      <c r="F11327" s="73" t="s">
        <v>17</v>
      </c>
    </row>
    <row r="11328" spans="1:6" ht="25.5" x14ac:dyDescent="0.25">
      <c r="A11328" s="73">
        <v>43478</v>
      </c>
      <c r="B11328" s="74" t="s">
        <v>10242</v>
      </c>
      <c r="C11328" s="73" t="s">
        <v>792</v>
      </c>
      <c r="D11328" s="75">
        <v>387.36</v>
      </c>
      <c r="E11328" s="75">
        <v>387.36</v>
      </c>
      <c r="F11328" s="73" t="s">
        <v>17</v>
      </c>
    </row>
    <row r="11329" spans="1:6" ht="25.5" x14ac:dyDescent="0.25">
      <c r="A11329" s="73">
        <v>43479</v>
      </c>
      <c r="B11329" s="74" t="s">
        <v>10243</v>
      </c>
      <c r="C11329" s="73" t="s">
        <v>792</v>
      </c>
      <c r="D11329" s="75">
        <v>114.77</v>
      </c>
      <c r="E11329" s="75">
        <v>114.77</v>
      </c>
      <c r="F11329" s="73" t="s">
        <v>17</v>
      </c>
    </row>
    <row r="11330" spans="1:6" ht="25.5" x14ac:dyDescent="0.25">
      <c r="A11330" s="73">
        <v>43480</v>
      </c>
      <c r="B11330" s="74" t="s">
        <v>10244</v>
      </c>
      <c r="C11330" s="73" t="s">
        <v>792</v>
      </c>
      <c r="D11330" s="75">
        <v>228.92</v>
      </c>
      <c r="E11330" s="75">
        <v>228.92</v>
      </c>
      <c r="F11330" s="73" t="s">
        <v>17</v>
      </c>
    </row>
    <row r="11331" spans="1:6" ht="25.5" x14ac:dyDescent="0.25">
      <c r="A11331" s="73">
        <v>43481</v>
      </c>
      <c r="B11331" s="74" t="s">
        <v>10245</v>
      </c>
      <c r="C11331" s="73" t="s">
        <v>792</v>
      </c>
      <c r="D11331" s="75">
        <v>9.89</v>
      </c>
      <c r="E11331" s="75">
        <v>9.89</v>
      </c>
      <c r="F11331" s="73" t="s">
        <v>17</v>
      </c>
    </row>
    <row r="11332" spans="1:6" ht="25.5" x14ac:dyDescent="0.25">
      <c r="A11332" s="73">
        <v>43494</v>
      </c>
      <c r="B11332" s="74" t="s">
        <v>10246</v>
      </c>
      <c r="C11332" s="73" t="s">
        <v>792</v>
      </c>
      <c r="D11332" s="75">
        <v>153.54</v>
      </c>
      <c r="E11332" s="75">
        <v>153.54</v>
      </c>
      <c r="F11332" s="73" t="s">
        <v>17</v>
      </c>
    </row>
    <row r="11333" spans="1:6" ht="25.5" x14ac:dyDescent="0.25">
      <c r="A11333" s="73">
        <v>43495</v>
      </c>
      <c r="B11333" s="74" t="s">
        <v>10247</v>
      </c>
      <c r="C11333" s="73" t="s">
        <v>792</v>
      </c>
      <c r="D11333" s="75">
        <v>270.51</v>
      </c>
      <c r="E11333" s="75">
        <v>270.51</v>
      </c>
      <c r="F11333" s="73" t="s">
        <v>17</v>
      </c>
    </row>
    <row r="11334" spans="1:6" ht="25.5" x14ac:dyDescent="0.25">
      <c r="A11334" s="73">
        <v>43496</v>
      </c>
      <c r="B11334" s="74" t="s">
        <v>10248</v>
      </c>
      <c r="C11334" s="73" t="s">
        <v>792</v>
      </c>
      <c r="D11334" s="75">
        <v>238.02</v>
      </c>
      <c r="E11334" s="75">
        <v>238.02</v>
      </c>
      <c r="F11334" s="73" t="s">
        <v>17</v>
      </c>
    </row>
    <row r="11335" spans="1:6" ht="25.5" x14ac:dyDescent="0.25">
      <c r="A11335" s="73">
        <v>43497</v>
      </c>
      <c r="B11335" s="74" t="s">
        <v>10249</v>
      </c>
      <c r="C11335" s="73" t="s">
        <v>792</v>
      </c>
      <c r="D11335" s="75">
        <v>212.45</v>
      </c>
      <c r="E11335" s="75">
        <v>212.45</v>
      </c>
      <c r="F11335" s="73" t="s">
        <v>17</v>
      </c>
    </row>
    <row r="11336" spans="1:6" ht="25.5" x14ac:dyDescent="0.25">
      <c r="A11336" s="73">
        <v>43498</v>
      </c>
      <c r="B11336" s="74" t="s">
        <v>10250</v>
      </c>
      <c r="C11336" s="73" t="s">
        <v>792</v>
      </c>
      <c r="D11336" s="75">
        <v>146</v>
      </c>
      <c r="E11336" s="75">
        <v>146</v>
      </c>
      <c r="F11336" s="73" t="s">
        <v>17</v>
      </c>
    </row>
    <row r="11337" spans="1:6" ht="25.5" x14ac:dyDescent="0.25">
      <c r="A11337" s="73">
        <v>43499</v>
      </c>
      <c r="B11337" s="74" t="s">
        <v>10251</v>
      </c>
      <c r="C11337" s="73" t="s">
        <v>792</v>
      </c>
      <c r="D11337" s="75">
        <v>241.99</v>
      </c>
      <c r="E11337" s="75">
        <v>241.99</v>
      </c>
      <c r="F11337" s="73" t="s">
        <v>17</v>
      </c>
    </row>
    <row r="11338" spans="1:6" ht="25.5" x14ac:dyDescent="0.25">
      <c r="A11338" s="73">
        <v>43500</v>
      </c>
      <c r="B11338" s="74" t="s">
        <v>10252</v>
      </c>
      <c r="C11338" s="73" t="s">
        <v>792</v>
      </c>
      <c r="D11338" s="75">
        <v>167.95</v>
      </c>
      <c r="E11338" s="75">
        <v>167.95</v>
      </c>
      <c r="F11338" s="73" t="s">
        <v>17</v>
      </c>
    </row>
    <row r="11339" spans="1:6" ht="25.5" x14ac:dyDescent="0.25">
      <c r="A11339" s="73">
        <v>43501</v>
      </c>
      <c r="B11339" s="74" t="s">
        <v>10253</v>
      </c>
      <c r="C11339" s="73" t="s">
        <v>792</v>
      </c>
      <c r="D11339" s="75">
        <v>247.11</v>
      </c>
      <c r="E11339" s="75">
        <v>247.11</v>
      </c>
      <c r="F11339" s="73" t="s">
        <v>17</v>
      </c>
    </row>
    <row r="11340" spans="1:6" ht="25.5" x14ac:dyDescent="0.25">
      <c r="A11340" s="73">
        <v>43502</v>
      </c>
      <c r="B11340" s="74" t="s">
        <v>10254</v>
      </c>
      <c r="C11340" s="73" t="s">
        <v>792</v>
      </c>
      <c r="D11340" s="75">
        <v>348.39</v>
      </c>
      <c r="E11340" s="75">
        <v>348.39</v>
      </c>
      <c r="F11340" s="73" t="s">
        <v>17</v>
      </c>
    </row>
    <row r="11341" spans="1:6" ht="25.5" x14ac:dyDescent="0.25">
      <c r="A11341" s="73">
        <v>43503</v>
      </c>
      <c r="B11341" s="74" t="s">
        <v>10255</v>
      </c>
      <c r="C11341" s="73" t="s">
        <v>792</v>
      </c>
      <c r="D11341" s="75">
        <v>261.93</v>
      </c>
      <c r="E11341" s="75">
        <v>261.93</v>
      </c>
      <c r="F11341" s="73" t="s">
        <v>17</v>
      </c>
    </row>
    <row r="11342" spans="1:6" ht="25.5" x14ac:dyDescent="0.25">
      <c r="A11342" s="73">
        <v>43504</v>
      </c>
      <c r="B11342" s="74" t="s">
        <v>10256</v>
      </c>
      <c r="C11342" s="73" t="s">
        <v>792</v>
      </c>
      <c r="D11342" s="75">
        <v>342.83</v>
      </c>
      <c r="E11342" s="75">
        <v>342.83</v>
      </c>
      <c r="F11342" s="73" t="s">
        <v>17</v>
      </c>
    </row>
    <row r="11343" spans="1:6" ht="25.5" x14ac:dyDescent="0.25">
      <c r="A11343" s="73">
        <v>43505</v>
      </c>
      <c r="B11343" s="74" t="s">
        <v>10257</v>
      </c>
      <c r="C11343" s="73" t="s">
        <v>792</v>
      </c>
      <c r="D11343" s="75">
        <v>138.97999999999999</v>
      </c>
      <c r="E11343" s="75">
        <v>138.97999999999999</v>
      </c>
      <c r="F11343" s="73" t="s">
        <v>17</v>
      </c>
    </row>
    <row r="11344" spans="1:6" x14ac:dyDescent="0.25">
      <c r="A11344" s="73">
        <v>93558</v>
      </c>
      <c r="B11344" s="74" t="s">
        <v>10258</v>
      </c>
      <c r="C11344" s="73" t="s">
        <v>792</v>
      </c>
      <c r="D11344" s="75">
        <v>5997.9</v>
      </c>
      <c r="E11344" s="75">
        <v>5469.73</v>
      </c>
      <c r="F11344" s="73" t="s">
        <v>17</v>
      </c>
    </row>
    <row r="11345" spans="1:6" x14ac:dyDescent="0.25">
      <c r="A11345" s="73">
        <v>93561</v>
      </c>
      <c r="B11345" s="74" t="s">
        <v>8666</v>
      </c>
      <c r="C11345" s="73" t="s">
        <v>792</v>
      </c>
      <c r="D11345" s="75">
        <v>9096.9500000000007</v>
      </c>
      <c r="E11345" s="75">
        <v>8238.18</v>
      </c>
      <c r="F11345" s="73" t="s">
        <v>17</v>
      </c>
    </row>
    <row r="11346" spans="1:6" x14ac:dyDescent="0.25">
      <c r="A11346" s="73">
        <v>93563</v>
      </c>
      <c r="B11346" s="74" t="s">
        <v>8660</v>
      </c>
      <c r="C11346" s="73" t="s">
        <v>792</v>
      </c>
      <c r="D11346" s="75">
        <v>5445.35</v>
      </c>
      <c r="E11346" s="75">
        <v>4975.3999999999996</v>
      </c>
      <c r="F11346" s="73" t="s">
        <v>17</v>
      </c>
    </row>
    <row r="11347" spans="1:6" x14ac:dyDescent="0.25">
      <c r="A11347" s="73">
        <v>93564</v>
      </c>
      <c r="B11347" s="74" t="s">
        <v>8661</v>
      </c>
      <c r="C11347" s="73" t="s">
        <v>792</v>
      </c>
      <c r="D11347" s="75">
        <v>4912.57</v>
      </c>
      <c r="E11347" s="75">
        <v>4499.1099999999997</v>
      </c>
      <c r="F11347" s="73" t="s">
        <v>17</v>
      </c>
    </row>
    <row r="11348" spans="1:6" x14ac:dyDescent="0.25">
      <c r="A11348" s="73">
        <v>93565</v>
      </c>
      <c r="B11348" s="74" t="s">
        <v>8667</v>
      </c>
      <c r="C11348" s="73" t="s">
        <v>792</v>
      </c>
      <c r="D11348" s="75">
        <v>23525.71</v>
      </c>
      <c r="E11348" s="75">
        <v>21119.94</v>
      </c>
      <c r="F11348" s="73" t="s">
        <v>17</v>
      </c>
    </row>
    <row r="11349" spans="1:6" x14ac:dyDescent="0.25">
      <c r="A11349" s="73">
        <v>93566</v>
      </c>
      <c r="B11349" s="74" t="s">
        <v>8665</v>
      </c>
      <c r="C11349" s="73" t="s">
        <v>792</v>
      </c>
      <c r="D11349" s="75">
        <v>4666.53</v>
      </c>
      <c r="E11349" s="75">
        <v>4279.1499999999996</v>
      </c>
      <c r="F11349" s="73" t="s">
        <v>17</v>
      </c>
    </row>
    <row r="11350" spans="1:6" x14ac:dyDescent="0.25">
      <c r="A11350" s="73">
        <v>93567</v>
      </c>
      <c r="B11350" s="74" t="s">
        <v>18</v>
      </c>
      <c r="C11350" s="73" t="s">
        <v>792</v>
      </c>
      <c r="D11350" s="75">
        <v>24307.68</v>
      </c>
      <c r="E11350" s="75">
        <v>21819</v>
      </c>
      <c r="F11350" s="73" t="s">
        <v>17</v>
      </c>
    </row>
    <row r="11351" spans="1:6" x14ac:dyDescent="0.25">
      <c r="A11351" s="73">
        <v>93568</v>
      </c>
      <c r="B11351" s="74" t="s">
        <v>8668</v>
      </c>
      <c r="C11351" s="73" t="s">
        <v>792</v>
      </c>
      <c r="D11351" s="75">
        <v>30199.46</v>
      </c>
      <c r="E11351" s="75">
        <v>27086.14</v>
      </c>
      <c r="F11351" s="73" t="s">
        <v>17</v>
      </c>
    </row>
    <row r="11352" spans="1:6" x14ac:dyDescent="0.25">
      <c r="A11352" s="73">
        <v>93569</v>
      </c>
      <c r="B11352" s="74" t="s">
        <v>10259</v>
      </c>
      <c r="C11352" s="73" t="s">
        <v>792</v>
      </c>
      <c r="D11352" s="75">
        <v>22711.85</v>
      </c>
      <c r="E11352" s="75">
        <v>20392.36</v>
      </c>
      <c r="F11352" s="73" t="s">
        <v>17</v>
      </c>
    </row>
    <row r="11353" spans="1:6" x14ac:dyDescent="0.25">
      <c r="A11353" s="73">
        <v>93570</v>
      </c>
      <c r="B11353" s="74" t="s">
        <v>10260</v>
      </c>
      <c r="C11353" s="73" t="s">
        <v>792</v>
      </c>
      <c r="D11353" s="75">
        <v>23915.87</v>
      </c>
      <c r="E11353" s="75">
        <v>21468.74</v>
      </c>
      <c r="F11353" s="73" t="s">
        <v>17</v>
      </c>
    </row>
    <row r="11354" spans="1:6" x14ac:dyDescent="0.25">
      <c r="A11354" s="73">
        <v>93571</v>
      </c>
      <c r="B11354" s="74" t="s">
        <v>10261</v>
      </c>
      <c r="C11354" s="73" t="s">
        <v>792</v>
      </c>
      <c r="D11354" s="75">
        <v>24645.119999999999</v>
      </c>
      <c r="E11354" s="75">
        <v>22120.67</v>
      </c>
      <c r="F11354" s="73" t="s">
        <v>17</v>
      </c>
    </row>
    <row r="11355" spans="1:6" x14ac:dyDescent="0.25">
      <c r="A11355" s="73">
        <v>93572</v>
      </c>
      <c r="B11355" s="74" t="s">
        <v>20</v>
      </c>
      <c r="C11355" s="73" t="s">
        <v>792</v>
      </c>
      <c r="D11355" s="75">
        <v>12799.28</v>
      </c>
      <c r="E11355" s="75">
        <v>11559.5</v>
      </c>
      <c r="F11355" s="73" t="s">
        <v>17</v>
      </c>
    </row>
    <row r="11356" spans="1:6" x14ac:dyDescent="0.25">
      <c r="A11356" s="73">
        <v>94295</v>
      </c>
      <c r="B11356" s="74" t="s">
        <v>8669</v>
      </c>
      <c r="C11356" s="73" t="s">
        <v>792</v>
      </c>
      <c r="D11356" s="75">
        <v>20180.900000000001</v>
      </c>
      <c r="E11356" s="75">
        <v>18158.53</v>
      </c>
      <c r="F11356" s="73" t="s">
        <v>17</v>
      </c>
    </row>
    <row r="11357" spans="1:6" x14ac:dyDescent="0.25">
      <c r="A11357" s="73">
        <v>94296</v>
      </c>
      <c r="B11357" s="74" t="s">
        <v>8670</v>
      </c>
      <c r="C11357" s="73" t="s">
        <v>792</v>
      </c>
      <c r="D11357" s="75">
        <v>8986.5</v>
      </c>
      <c r="E11357" s="75">
        <v>8139.44</v>
      </c>
      <c r="F11357" s="73" t="s">
        <v>17</v>
      </c>
    </row>
    <row r="11358" spans="1:6" ht="25.5" x14ac:dyDescent="0.25">
      <c r="A11358" s="73">
        <v>95408</v>
      </c>
      <c r="B11358" s="74" t="s">
        <v>31756</v>
      </c>
      <c r="C11358" s="73" t="s">
        <v>792</v>
      </c>
      <c r="D11358" s="75">
        <v>19</v>
      </c>
      <c r="E11358" s="75">
        <v>16.989999999999998</v>
      </c>
      <c r="F11358" s="73" t="s">
        <v>17</v>
      </c>
    </row>
    <row r="11359" spans="1:6" ht="25.5" x14ac:dyDescent="0.25">
      <c r="A11359" s="73">
        <v>95411</v>
      </c>
      <c r="B11359" s="74" t="s">
        <v>10262</v>
      </c>
      <c r="C11359" s="73" t="s">
        <v>792</v>
      </c>
      <c r="D11359" s="75">
        <v>30.9</v>
      </c>
      <c r="E11359" s="75">
        <v>27.62</v>
      </c>
      <c r="F11359" s="73" t="s">
        <v>17</v>
      </c>
    </row>
    <row r="11360" spans="1:6" ht="25.5" x14ac:dyDescent="0.25">
      <c r="A11360" s="73">
        <v>95413</v>
      </c>
      <c r="B11360" s="74" t="s">
        <v>10263</v>
      </c>
      <c r="C11360" s="73" t="s">
        <v>792</v>
      </c>
      <c r="D11360" s="75">
        <v>16.91</v>
      </c>
      <c r="E11360" s="75">
        <v>15.11</v>
      </c>
      <c r="F11360" s="73" t="s">
        <v>17</v>
      </c>
    </row>
    <row r="11361" spans="1:6" ht="25.5" x14ac:dyDescent="0.25">
      <c r="A11361" s="73">
        <v>95414</v>
      </c>
      <c r="B11361" s="74" t="s">
        <v>10264</v>
      </c>
      <c r="C11361" s="73" t="s">
        <v>792</v>
      </c>
      <c r="D11361" s="75">
        <v>61.3</v>
      </c>
      <c r="E11361" s="75">
        <v>54.8</v>
      </c>
      <c r="F11361" s="73" t="s">
        <v>17</v>
      </c>
    </row>
    <row r="11362" spans="1:6" ht="25.5" x14ac:dyDescent="0.25">
      <c r="A11362" s="73">
        <v>95415</v>
      </c>
      <c r="B11362" s="74" t="s">
        <v>10265</v>
      </c>
      <c r="C11362" s="73" t="s">
        <v>792</v>
      </c>
      <c r="D11362" s="75">
        <v>249.55</v>
      </c>
      <c r="E11362" s="75">
        <v>223.09</v>
      </c>
      <c r="F11362" s="73" t="s">
        <v>17</v>
      </c>
    </row>
    <row r="11363" spans="1:6" ht="25.5" x14ac:dyDescent="0.25">
      <c r="A11363" s="73">
        <v>95416</v>
      </c>
      <c r="B11363" s="74" t="s">
        <v>10266</v>
      </c>
      <c r="C11363" s="73" t="s">
        <v>792</v>
      </c>
      <c r="D11363" s="75">
        <v>13.94</v>
      </c>
      <c r="E11363" s="75">
        <v>12.46</v>
      </c>
      <c r="F11363" s="73" t="s">
        <v>17</v>
      </c>
    </row>
    <row r="11364" spans="1:6" ht="25.5" x14ac:dyDescent="0.25">
      <c r="A11364" s="73">
        <v>95417</v>
      </c>
      <c r="B11364" s="74" t="s">
        <v>10267</v>
      </c>
      <c r="C11364" s="73" t="s">
        <v>792</v>
      </c>
      <c r="D11364" s="75">
        <v>258.14999999999998</v>
      </c>
      <c r="E11364" s="75">
        <v>230.78</v>
      </c>
      <c r="F11364" s="73" t="s">
        <v>17</v>
      </c>
    </row>
    <row r="11365" spans="1:6" ht="25.5" x14ac:dyDescent="0.25">
      <c r="A11365" s="73">
        <v>95418</v>
      </c>
      <c r="B11365" s="74" t="s">
        <v>10268</v>
      </c>
      <c r="C11365" s="73" t="s">
        <v>792</v>
      </c>
      <c r="D11365" s="75">
        <v>322.95</v>
      </c>
      <c r="E11365" s="75">
        <v>288.70999999999998</v>
      </c>
      <c r="F11365" s="73" t="s">
        <v>17</v>
      </c>
    </row>
    <row r="11366" spans="1:6" ht="25.5" x14ac:dyDescent="0.25">
      <c r="A11366" s="73">
        <v>95419</v>
      </c>
      <c r="B11366" s="74" t="s">
        <v>10269</v>
      </c>
      <c r="C11366" s="73" t="s">
        <v>792</v>
      </c>
      <c r="D11366" s="75">
        <v>136.1</v>
      </c>
      <c r="E11366" s="75">
        <v>121.67</v>
      </c>
      <c r="F11366" s="73" t="s">
        <v>17</v>
      </c>
    </row>
    <row r="11367" spans="1:6" ht="25.5" x14ac:dyDescent="0.25">
      <c r="A11367" s="73">
        <v>95420</v>
      </c>
      <c r="B11367" s="74" t="s">
        <v>10270</v>
      </c>
      <c r="C11367" s="73" t="s">
        <v>792</v>
      </c>
      <c r="D11367" s="75">
        <v>143.59</v>
      </c>
      <c r="E11367" s="75">
        <v>128.37</v>
      </c>
      <c r="F11367" s="73" t="s">
        <v>17</v>
      </c>
    </row>
    <row r="11368" spans="1:6" ht="25.5" x14ac:dyDescent="0.25">
      <c r="A11368" s="73">
        <v>95421</v>
      </c>
      <c r="B11368" s="74" t="s">
        <v>10271</v>
      </c>
      <c r="C11368" s="73" t="s">
        <v>792</v>
      </c>
      <c r="D11368" s="75">
        <v>148.13</v>
      </c>
      <c r="E11368" s="75">
        <v>132.41999999999999</v>
      </c>
      <c r="F11368" s="73" t="s">
        <v>17</v>
      </c>
    </row>
    <row r="11369" spans="1:6" ht="25.5" x14ac:dyDescent="0.25">
      <c r="A11369" s="73">
        <v>95422</v>
      </c>
      <c r="B11369" s="74" t="s">
        <v>10272</v>
      </c>
      <c r="C11369" s="73" t="s">
        <v>792</v>
      </c>
      <c r="D11369" s="75">
        <v>183.81</v>
      </c>
      <c r="E11369" s="75">
        <v>164.32</v>
      </c>
      <c r="F11369" s="73" t="s">
        <v>17</v>
      </c>
    </row>
    <row r="11370" spans="1:6" ht="25.5" x14ac:dyDescent="0.25">
      <c r="A11370" s="73">
        <v>95423</v>
      </c>
      <c r="B11370" s="74" t="s">
        <v>10273</v>
      </c>
      <c r="C11370" s="73" t="s">
        <v>792</v>
      </c>
      <c r="D11370" s="75">
        <v>299.83999999999997</v>
      </c>
      <c r="E11370" s="75">
        <v>268.05</v>
      </c>
      <c r="F11370" s="73" t="s">
        <v>17</v>
      </c>
    </row>
    <row r="11371" spans="1:6" ht="25.5" x14ac:dyDescent="0.25">
      <c r="A11371" s="73">
        <v>95424</v>
      </c>
      <c r="B11371" s="74" t="s">
        <v>10274</v>
      </c>
      <c r="C11371" s="73" t="s">
        <v>792</v>
      </c>
      <c r="D11371" s="75">
        <v>49.7</v>
      </c>
      <c r="E11371" s="75">
        <v>44.43</v>
      </c>
      <c r="F11371" s="73" t="s">
        <v>17</v>
      </c>
    </row>
    <row r="11372" spans="1:6" ht="25.5" x14ac:dyDescent="0.25">
      <c r="A11372" s="73">
        <v>100315</v>
      </c>
      <c r="B11372" s="74" t="s">
        <v>10275</v>
      </c>
      <c r="C11372" s="73" t="s">
        <v>792</v>
      </c>
      <c r="D11372" s="75">
        <v>97.86</v>
      </c>
      <c r="E11372" s="75">
        <v>87.48</v>
      </c>
      <c r="F11372" s="73" t="s">
        <v>17</v>
      </c>
    </row>
    <row r="11373" spans="1:6" x14ac:dyDescent="0.25">
      <c r="A11373" s="73">
        <v>100321</v>
      </c>
      <c r="B11373" s="74" t="s">
        <v>22</v>
      </c>
      <c r="C11373" s="73" t="s">
        <v>792</v>
      </c>
      <c r="D11373" s="75">
        <v>8338.09</v>
      </c>
      <c r="E11373" s="75">
        <v>7561.45</v>
      </c>
      <c r="F11373" s="73" t="s">
        <v>17</v>
      </c>
    </row>
    <row r="11374" spans="1:6" x14ac:dyDescent="0.25">
      <c r="A11374" s="73">
        <v>100534</v>
      </c>
      <c r="B11374" s="74" t="s">
        <v>9017</v>
      </c>
      <c r="C11374" s="73" t="s">
        <v>792</v>
      </c>
      <c r="D11374" s="75">
        <v>7371.18</v>
      </c>
      <c r="E11374" s="75">
        <v>6697.05</v>
      </c>
      <c r="F11374" s="73" t="s">
        <v>17</v>
      </c>
    </row>
    <row r="11375" spans="1:6" ht="25.5" x14ac:dyDescent="0.25">
      <c r="A11375" s="73">
        <v>100536</v>
      </c>
      <c r="B11375" s="74" t="s">
        <v>10276</v>
      </c>
      <c r="C11375" s="73" t="s">
        <v>792</v>
      </c>
      <c r="D11375" s="75">
        <v>84.94</v>
      </c>
      <c r="E11375" s="75">
        <v>75.930000000000007</v>
      </c>
      <c r="F11375" s="73" t="s">
        <v>17</v>
      </c>
    </row>
    <row r="11376" spans="1:6" ht="25.5" x14ac:dyDescent="0.25">
      <c r="A11376" s="73">
        <v>101286</v>
      </c>
      <c r="B11376" s="74" t="s">
        <v>10277</v>
      </c>
      <c r="C11376" s="73" t="s">
        <v>792</v>
      </c>
      <c r="D11376" s="75">
        <v>27.97</v>
      </c>
      <c r="E11376" s="75">
        <v>25</v>
      </c>
      <c r="F11376" s="73" t="s">
        <v>17</v>
      </c>
    </row>
    <row r="11377" spans="1:6" ht="25.5" x14ac:dyDescent="0.25">
      <c r="A11377" s="73">
        <v>101287</v>
      </c>
      <c r="B11377" s="74" t="s">
        <v>10278</v>
      </c>
      <c r="C11377" s="73" t="s">
        <v>792</v>
      </c>
      <c r="D11377" s="75">
        <v>90.47</v>
      </c>
      <c r="E11377" s="75">
        <v>80.88</v>
      </c>
      <c r="F11377" s="73" t="s">
        <v>17</v>
      </c>
    </row>
    <row r="11378" spans="1:6" ht="25.5" x14ac:dyDescent="0.25">
      <c r="A11378" s="73">
        <v>101288</v>
      </c>
      <c r="B11378" s="74" t="s">
        <v>10279</v>
      </c>
      <c r="C11378" s="73" t="s">
        <v>792</v>
      </c>
      <c r="D11378" s="75">
        <v>27.97</v>
      </c>
      <c r="E11378" s="75">
        <v>25</v>
      </c>
      <c r="F11378" s="73" t="s">
        <v>17</v>
      </c>
    </row>
    <row r="11379" spans="1:6" ht="25.5" x14ac:dyDescent="0.25">
      <c r="A11379" s="73">
        <v>101289</v>
      </c>
      <c r="B11379" s="74" t="s">
        <v>10280</v>
      </c>
      <c r="C11379" s="73" t="s">
        <v>792</v>
      </c>
      <c r="D11379" s="75">
        <v>30.31</v>
      </c>
      <c r="E11379" s="75">
        <v>27.1</v>
      </c>
      <c r="F11379" s="73" t="s">
        <v>17</v>
      </c>
    </row>
    <row r="11380" spans="1:6" ht="25.5" x14ac:dyDescent="0.25">
      <c r="A11380" s="73">
        <v>101290</v>
      </c>
      <c r="B11380" s="74" t="s">
        <v>10281</v>
      </c>
      <c r="C11380" s="73" t="s">
        <v>792</v>
      </c>
      <c r="D11380" s="75">
        <v>35.79</v>
      </c>
      <c r="E11380" s="75">
        <v>31.99</v>
      </c>
      <c r="F11380" s="73" t="s">
        <v>17</v>
      </c>
    </row>
    <row r="11381" spans="1:6" ht="25.5" x14ac:dyDescent="0.25">
      <c r="A11381" s="73">
        <v>101291</v>
      </c>
      <c r="B11381" s="74" t="s">
        <v>10282</v>
      </c>
      <c r="C11381" s="73" t="s">
        <v>792</v>
      </c>
      <c r="D11381" s="75">
        <v>27.97</v>
      </c>
      <c r="E11381" s="75">
        <v>25</v>
      </c>
      <c r="F11381" s="73" t="s">
        <v>17</v>
      </c>
    </row>
    <row r="11382" spans="1:6" ht="25.5" x14ac:dyDescent="0.25">
      <c r="A11382" s="73">
        <v>101292</v>
      </c>
      <c r="B11382" s="74" t="s">
        <v>10283</v>
      </c>
      <c r="C11382" s="73" t="s">
        <v>792</v>
      </c>
      <c r="D11382" s="75">
        <v>30.31</v>
      </c>
      <c r="E11382" s="75">
        <v>27.1</v>
      </c>
      <c r="F11382" s="73" t="s">
        <v>17</v>
      </c>
    </row>
    <row r="11383" spans="1:6" ht="25.5" x14ac:dyDescent="0.25">
      <c r="A11383" s="73">
        <v>101293</v>
      </c>
      <c r="B11383" s="74" t="s">
        <v>10284</v>
      </c>
      <c r="C11383" s="73" t="s">
        <v>792</v>
      </c>
      <c r="D11383" s="75">
        <v>37</v>
      </c>
      <c r="E11383" s="75">
        <v>33.08</v>
      </c>
      <c r="F11383" s="73" t="s">
        <v>17</v>
      </c>
    </row>
    <row r="11384" spans="1:6" ht="25.5" x14ac:dyDescent="0.25">
      <c r="A11384" s="73">
        <v>101294</v>
      </c>
      <c r="B11384" s="74" t="s">
        <v>10285</v>
      </c>
      <c r="C11384" s="73" t="s">
        <v>792</v>
      </c>
      <c r="D11384" s="75">
        <v>37.36</v>
      </c>
      <c r="E11384" s="75">
        <v>33.4</v>
      </c>
      <c r="F11384" s="73" t="s">
        <v>17</v>
      </c>
    </row>
    <row r="11385" spans="1:6" ht="25.5" x14ac:dyDescent="0.25">
      <c r="A11385" s="73">
        <v>101295</v>
      </c>
      <c r="B11385" s="74" t="s">
        <v>10286</v>
      </c>
      <c r="C11385" s="73" t="s">
        <v>792</v>
      </c>
      <c r="D11385" s="75">
        <v>31.89</v>
      </c>
      <c r="E11385" s="75">
        <v>28.51</v>
      </c>
      <c r="F11385" s="73" t="s">
        <v>17</v>
      </c>
    </row>
    <row r="11386" spans="1:6" ht="25.5" x14ac:dyDescent="0.25">
      <c r="A11386" s="73">
        <v>101296</v>
      </c>
      <c r="B11386" s="74" t="s">
        <v>10287</v>
      </c>
      <c r="C11386" s="73" t="s">
        <v>792</v>
      </c>
      <c r="D11386" s="75">
        <v>43.58</v>
      </c>
      <c r="E11386" s="75">
        <v>38.96</v>
      </c>
      <c r="F11386" s="73" t="s">
        <v>17</v>
      </c>
    </row>
    <row r="11387" spans="1:6" ht="25.5" x14ac:dyDescent="0.25">
      <c r="A11387" s="73">
        <v>101297</v>
      </c>
      <c r="B11387" s="74" t="s">
        <v>31757</v>
      </c>
      <c r="C11387" s="73" t="s">
        <v>792</v>
      </c>
      <c r="D11387" s="75">
        <v>35.450000000000003</v>
      </c>
      <c r="E11387" s="75">
        <v>31.69</v>
      </c>
      <c r="F11387" s="73" t="s">
        <v>17</v>
      </c>
    </row>
    <row r="11388" spans="1:6" ht="25.5" x14ac:dyDescent="0.25">
      <c r="A11388" s="73">
        <v>101298</v>
      </c>
      <c r="B11388" s="74" t="s">
        <v>10288</v>
      </c>
      <c r="C11388" s="73" t="s">
        <v>792</v>
      </c>
      <c r="D11388" s="75">
        <v>27.97</v>
      </c>
      <c r="E11388" s="75">
        <v>25</v>
      </c>
      <c r="F11388" s="73" t="s">
        <v>17</v>
      </c>
    </row>
    <row r="11389" spans="1:6" ht="25.5" x14ac:dyDescent="0.25">
      <c r="A11389" s="73">
        <v>101299</v>
      </c>
      <c r="B11389" s="74" t="s">
        <v>10289</v>
      </c>
      <c r="C11389" s="73" t="s">
        <v>792</v>
      </c>
      <c r="D11389" s="75">
        <v>35.79</v>
      </c>
      <c r="E11389" s="75">
        <v>31.99</v>
      </c>
      <c r="F11389" s="73" t="s">
        <v>17</v>
      </c>
    </row>
    <row r="11390" spans="1:6" ht="25.5" x14ac:dyDescent="0.25">
      <c r="A11390" s="73">
        <v>101300</v>
      </c>
      <c r="B11390" s="74" t="s">
        <v>10290</v>
      </c>
      <c r="C11390" s="73" t="s">
        <v>792</v>
      </c>
      <c r="D11390" s="75">
        <v>24.85</v>
      </c>
      <c r="E11390" s="75">
        <v>22.22</v>
      </c>
      <c r="F11390" s="73" t="s">
        <v>17</v>
      </c>
    </row>
    <row r="11391" spans="1:6" ht="25.5" x14ac:dyDescent="0.25">
      <c r="A11391" s="73">
        <v>101301</v>
      </c>
      <c r="B11391" s="74" t="s">
        <v>10291</v>
      </c>
      <c r="C11391" s="73" t="s">
        <v>792</v>
      </c>
      <c r="D11391" s="75">
        <v>22.36</v>
      </c>
      <c r="E11391" s="75">
        <v>19.989999999999998</v>
      </c>
      <c r="F11391" s="73" t="s">
        <v>17</v>
      </c>
    </row>
    <row r="11392" spans="1:6" ht="25.5" x14ac:dyDescent="0.25">
      <c r="A11392" s="73">
        <v>101302</v>
      </c>
      <c r="B11392" s="74" t="s">
        <v>10292</v>
      </c>
      <c r="C11392" s="73" t="s">
        <v>792</v>
      </c>
      <c r="D11392" s="75">
        <v>41.47</v>
      </c>
      <c r="E11392" s="75">
        <v>37.07</v>
      </c>
      <c r="F11392" s="73" t="s">
        <v>17</v>
      </c>
    </row>
    <row r="11393" spans="1:6" ht="25.5" x14ac:dyDescent="0.25">
      <c r="A11393" s="73">
        <v>101303</v>
      </c>
      <c r="B11393" s="74" t="s">
        <v>10293</v>
      </c>
      <c r="C11393" s="73" t="s">
        <v>792</v>
      </c>
      <c r="D11393" s="75">
        <v>78.08</v>
      </c>
      <c r="E11393" s="75">
        <v>69.8</v>
      </c>
      <c r="F11393" s="73" t="s">
        <v>17</v>
      </c>
    </row>
    <row r="11394" spans="1:6" ht="25.5" x14ac:dyDescent="0.25">
      <c r="A11394" s="73">
        <v>101304</v>
      </c>
      <c r="B11394" s="74" t="s">
        <v>31758</v>
      </c>
      <c r="C11394" s="73" t="s">
        <v>792</v>
      </c>
      <c r="D11394" s="75">
        <v>51.35</v>
      </c>
      <c r="E11394" s="75">
        <v>45.9</v>
      </c>
      <c r="F11394" s="73" t="s">
        <v>17</v>
      </c>
    </row>
    <row r="11395" spans="1:6" ht="25.5" x14ac:dyDescent="0.25">
      <c r="A11395" s="73">
        <v>101305</v>
      </c>
      <c r="B11395" s="74" t="s">
        <v>10294</v>
      </c>
      <c r="C11395" s="73" t="s">
        <v>792</v>
      </c>
      <c r="D11395" s="75">
        <v>52.41</v>
      </c>
      <c r="E11395" s="75">
        <v>46.85</v>
      </c>
      <c r="F11395" s="73" t="s">
        <v>17</v>
      </c>
    </row>
    <row r="11396" spans="1:6" ht="25.5" x14ac:dyDescent="0.25">
      <c r="A11396" s="73">
        <v>101307</v>
      </c>
      <c r="B11396" s="74" t="s">
        <v>10295</v>
      </c>
      <c r="C11396" s="73" t="s">
        <v>792</v>
      </c>
      <c r="D11396" s="75">
        <v>26.43</v>
      </c>
      <c r="E11396" s="75">
        <v>23.62</v>
      </c>
      <c r="F11396" s="73" t="s">
        <v>17</v>
      </c>
    </row>
    <row r="11397" spans="1:6" ht="25.5" x14ac:dyDescent="0.25">
      <c r="A11397" s="73">
        <v>101308</v>
      </c>
      <c r="B11397" s="74" t="s">
        <v>10296</v>
      </c>
      <c r="C11397" s="73" t="s">
        <v>792</v>
      </c>
      <c r="D11397" s="75">
        <v>33.4</v>
      </c>
      <c r="E11397" s="75">
        <v>29.86</v>
      </c>
      <c r="F11397" s="73" t="s">
        <v>17</v>
      </c>
    </row>
    <row r="11398" spans="1:6" ht="25.5" x14ac:dyDescent="0.25">
      <c r="A11398" s="73">
        <v>101309</v>
      </c>
      <c r="B11398" s="74" t="s">
        <v>10297</v>
      </c>
      <c r="C11398" s="73" t="s">
        <v>792</v>
      </c>
      <c r="D11398" s="75">
        <v>35.79</v>
      </c>
      <c r="E11398" s="75">
        <v>31.99</v>
      </c>
      <c r="F11398" s="73" t="s">
        <v>17</v>
      </c>
    </row>
    <row r="11399" spans="1:6" ht="25.5" x14ac:dyDescent="0.25">
      <c r="A11399" s="73">
        <v>101310</v>
      </c>
      <c r="B11399" s="74" t="s">
        <v>10298</v>
      </c>
      <c r="C11399" s="73" t="s">
        <v>792</v>
      </c>
      <c r="D11399" s="75">
        <v>54.91</v>
      </c>
      <c r="E11399" s="75">
        <v>49.09</v>
      </c>
      <c r="F11399" s="73" t="s">
        <v>17</v>
      </c>
    </row>
    <row r="11400" spans="1:6" ht="25.5" x14ac:dyDescent="0.25">
      <c r="A11400" s="73">
        <v>101311</v>
      </c>
      <c r="B11400" s="74" t="s">
        <v>10299</v>
      </c>
      <c r="C11400" s="73" t="s">
        <v>792</v>
      </c>
      <c r="D11400" s="75">
        <v>37</v>
      </c>
      <c r="E11400" s="75">
        <v>33.08</v>
      </c>
      <c r="F11400" s="73" t="s">
        <v>17</v>
      </c>
    </row>
    <row r="11401" spans="1:6" ht="25.5" x14ac:dyDescent="0.25">
      <c r="A11401" s="73">
        <v>101312</v>
      </c>
      <c r="B11401" s="74" t="s">
        <v>10300</v>
      </c>
      <c r="C11401" s="73" t="s">
        <v>792</v>
      </c>
      <c r="D11401" s="75">
        <v>43.29</v>
      </c>
      <c r="E11401" s="75">
        <v>38.700000000000003</v>
      </c>
      <c r="F11401" s="73" t="s">
        <v>17</v>
      </c>
    </row>
    <row r="11402" spans="1:6" ht="25.5" x14ac:dyDescent="0.25">
      <c r="A11402" s="73">
        <v>101313</v>
      </c>
      <c r="B11402" s="74" t="s">
        <v>10301</v>
      </c>
      <c r="C11402" s="73" t="s">
        <v>792</v>
      </c>
      <c r="D11402" s="75">
        <v>119.71</v>
      </c>
      <c r="E11402" s="75">
        <v>107.02</v>
      </c>
      <c r="F11402" s="73" t="s">
        <v>17</v>
      </c>
    </row>
    <row r="11403" spans="1:6" ht="25.5" x14ac:dyDescent="0.25">
      <c r="A11403" s="73">
        <v>101315</v>
      </c>
      <c r="B11403" s="74" t="s">
        <v>10302</v>
      </c>
      <c r="C11403" s="73" t="s">
        <v>792</v>
      </c>
      <c r="D11403" s="75">
        <v>154.74</v>
      </c>
      <c r="E11403" s="75">
        <v>138.33000000000001</v>
      </c>
      <c r="F11403" s="73" t="s">
        <v>17</v>
      </c>
    </row>
    <row r="11404" spans="1:6" ht="25.5" x14ac:dyDescent="0.25">
      <c r="A11404" s="73">
        <v>101316</v>
      </c>
      <c r="B11404" s="74" t="s">
        <v>10303</v>
      </c>
      <c r="C11404" s="73" t="s">
        <v>792</v>
      </c>
      <c r="D11404" s="75">
        <v>57.66</v>
      </c>
      <c r="E11404" s="75">
        <v>51.55</v>
      </c>
      <c r="F11404" s="73" t="s">
        <v>17</v>
      </c>
    </row>
    <row r="11405" spans="1:6" ht="25.5" x14ac:dyDescent="0.25">
      <c r="A11405" s="73">
        <v>101320</v>
      </c>
      <c r="B11405" s="74" t="s">
        <v>10304</v>
      </c>
      <c r="C11405" s="73" t="s">
        <v>792</v>
      </c>
      <c r="D11405" s="75">
        <v>30.93</v>
      </c>
      <c r="E11405" s="75">
        <v>27.65</v>
      </c>
      <c r="F11405" s="73" t="s">
        <v>17</v>
      </c>
    </row>
    <row r="11406" spans="1:6" ht="25.5" x14ac:dyDescent="0.25">
      <c r="A11406" s="73">
        <v>101322</v>
      </c>
      <c r="B11406" s="74" t="s">
        <v>10305</v>
      </c>
      <c r="C11406" s="73" t="s">
        <v>792</v>
      </c>
      <c r="D11406" s="75">
        <v>38.11</v>
      </c>
      <c r="E11406" s="75">
        <v>34.07</v>
      </c>
      <c r="F11406" s="73" t="s">
        <v>17</v>
      </c>
    </row>
    <row r="11407" spans="1:6" ht="25.5" x14ac:dyDescent="0.25">
      <c r="A11407" s="73">
        <v>101323</v>
      </c>
      <c r="B11407" s="74" t="s">
        <v>10306</v>
      </c>
      <c r="C11407" s="73" t="s">
        <v>792</v>
      </c>
      <c r="D11407" s="75">
        <v>68.010000000000005</v>
      </c>
      <c r="E11407" s="75">
        <v>60.8</v>
      </c>
      <c r="F11407" s="73" t="s">
        <v>17</v>
      </c>
    </row>
    <row r="11408" spans="1:6" ht="25.5" x14ac:dyDescent="0.25">
      <c r="A11408" s="73">
        <v>101324</v>
      </c>
      <c r="B11408" s="74" t="s">
        <v>10307</v>
      </c>
      <c r="C11408" s="73" t="s">
        <v>792</v>
      </c>
      <c r="D11408" s="75">
        <v>19.75</v>
      </c>
      <c r="E11408" s="75">
        <v>17.649999999999999</v>
      </c>
      <c r="F11408" s="73" t="s">
        <v>17</v>
      </c>
    </row>
    <row r="11409" spans="1:6" ht="25.5" x14ac:dyDescent="0.25">
      <c r="A11409" s="73">
        <v>101325</v>
      </c>
      <c r="B11409" s="74" t="s">
        <v>10308</v>
      </c>
      <c r="C11409" s="73" t="s">
        <v>792</v>
      </c>
      <c r="D11409" s="75">
        <v>40.54</v>
      </c>
      <c r="E11409" s="75">
        <v>36.24</v>
      </c>
      <c r="F11409" s="73" t="s">
        <v>17</v>
      </c>
    </row>
    <row r="11410" spans="1:6" ht="25.5" x14ac:dyDescent="0.25">
      <c r="A11410" s="73">
        <v>101326</v>
      </c>
      <c r="B11410" s="74" t="s">
        <v>10309</v>
      </c>
      <c r="C11410" s="73" t="s">
        <v>792</v>
      </c>
      <c r="D11410" s="75">
        <v>13.38</v>
      </c>
      <c r="E11410" s="75">
        <v>11.96</v>
      </c>
      <c r="F11410" s="73" t="s">
        <v>17</v>
      </c>
    </row>
    <row r="11411" spans="1:6" ht="25.5" x14ac:dyDescent="0.25">
      <c r="A11411" s="73">
        <v>101328</v>
      </c>
      <c r="B11411" s="74" t="s">
        <v>10310</v>
      </c>
      <c r="C11411" s="73" t="s">
        <v>792</v>
      </c>
      <c r="D11411" s="75">
        <v>23.64</v>
      </c>
      <c r="E11411" s="75">
        <v>21.13</v>
      </c>
      <c r="F11411" s="73" t="s">
        <v>17</v>
      </c>
    </row>
    <row r="11412" spans="1:6" ht="25.5" x14ac:dyDescent="0.25">
      <c r="A11412" s="73">
        <v>101329</v>
      </c>
      <c r="B11412" s="74" t="s">
        <v>10311</v>
      </c>
      <c r="C11412" s="73" t="s">
        <v>792</v>
      </c>
      <c r="D11412" s="75">
        <v>51.69</v>
      </c>
      <c r="E11412" s="75">
        <v>46.2</v>
      </c>
      <c r="F11412" s="73" t="s">
        <v>17</v>
      </c>
    </row>
    <row r="11413" spans="1:6" ht="25.5" x14ac:dyDescent="0.25">
      <c r="A11413" s="73">
        <v>101330</v>
      </c>
      <c r="B11413" s="74" t="s">
        <v>10312</v>
      </c>
      <c r="C11413" s="73" t="s">
        <v>792</v>
      </c>
      <c r="D11413" s="75">
        <v>47.41</v>
      </c>
      <c r="E11413" s="75">
        <v>42.39</v>
      </c>
      <c r="F11413" s="73" t="s">
        <v>17</v>
      </c>
    </row>
    <row r="11414" spans="1:6" ht="25.5" x14ac:dyDescent="0.25">
      <c r="A11414" s="73">
        <v>101331</v>
      </c>
      <c r="B11414" s="74" t="s">
        <v>10313</v>
      </c>
      <c r="C11414" s="73" t="s">
        <v>792</v>
      </c>
      <c r="D11414" s="75">
        <v>50.19</v>
      </c>
      <c r="E11414" s="75">
        <v>44.86</v>
      </c>
      <c r="F11414" s="73" t="s">
        <v>17</v>
      </c>
    </row>
    <row r="11415" spans="1:6" ht="25.5" x14ac:dyDescent="0.25">
      <c r="A11415" s="73">
        <v>101332</v>
      </c>
      <c r="B11415" s="74" t="s">
        <v>10314</v>
      </c>
      <c r="C11415" s="73" t="s">
        <v>792</v>
      </c>
      <c r="D11415" s="75">
        <v>16.68</v>
      </c>
      <c r="E11415" s="75">
        <v>14.91</v>
      </c>
      <c r="F11415" s="73" t="s">
        <v>17</v>
      </c>
    </row>
    <row r="11416" spans="1:6" ht="25.5" x14ac:dyDescent="0.25">
      <c r="A11416" s="73">
        <v>101333</v>
      </c>
      <c r="B11416" s="74" t="s">
        <v>10315</v>
      </c>
      <c r="C11416" s="73" t="s">
        <v>792</v>
      </c>
      <c r="D11416" s="75">
        <v>38.200000000000003</v>
      </c>
      <c r="E11416" s="75">
        <v>34.15</v>
      </c>
      <c r="F11416" s="73" t="s">
        <v>17</v>
      </c>
    </row>
    <row r="11417" spans="1:6" ht="25.5" x14ac:dyDescent="0.25">
      <c r="A11417" s="73">
        <v>101334</v>
      </c>
      <c r="B11417" s="74" t="s">
        <v>10316</v>
      </c>
      <c r="C11417" s="73" t="s">
        <v>792</v>
      </c>
      <c r="D11417" s="75">
        <v>95.8</v>
      </c>
      <c r="E11417" s="75">
        <v>85.64</v>
      </c>
      <c r="F11417" s="73" t="s">
        <v>17</v>
      </c>
    </row>
    <row r="11418" spans="1:6" ht="25.5" x14ac:dyDescent="0.25">
      <c r="A11418" s="73">
        <v>101336</v>
      </c>
      <c r="B11418" s="74" t="s">
        <v>10317</v>
      </c>
      <c r="C11418" s="73" t="s">
        <v>792</v>
      </c>
      <c r="D11418" s="75">
        <v>68.62</v>
      </c>
      <c r="E11418" s="75">
        <v>61.34</v>
      </c>
      <c r="F11418" s="73" t="s">
        <v>17</v>
      </c>
    </row>
    <row r="11419" spans="1:6" ht="25.5" x14ac:dyDescent="0.25">
      <c r="A11419" s="73">
        <v>101337</v>
      </c>
      <c r="B11419" s="74" t="s">
        <v>10318</v>
      </c>
      <c r="C11419" s="73" t="s">
        <v>792</v>
      </c>
      <c r="D11419" s="75">
        <v>20.14</v>
      </c>
      <c r="E11419" s="75">
        <v>18.010000000000002</v>
      </c>
      <c r="F11419" s="73" t="s">
        <v>17</v>
      </c>
    </row>
    <row r="11420" spans="1:6" ht="25.5" x14ac:dyDescent="0.25">
      <c r="A11420" s="73">
        <v>101338</v>
      </c>
      <c r="B11420" s="74" t="s">
        <v>10319</v>
      </c>
      <c r="C11420" s="73" t="s">
        <v>792</v>
      </c>
      <c r="D11420" s="75">
        <v>27.78</v>
      </c>
      <c r="E11420" s="75">
        <v>24.83</v>
      </c>
      <c r="F11420" s="73" t="s">
        <v>17</v>
      </c>
    </row>
    <row r="11421" spans="1:6" ht="25.5" x14ac:dyDescent="0.25">
      <c r="A11421" s="73">
        <v>101339</v>
      </c>
      <c r="B11421" s="74" t="s">
        <v>10320</v>
      </c>
      <c r="C11421" s="73" t="s">
        <v>792</v>
      </c>
      <c r="D11421" s="75">
        <v>30.95</v>
      </c>
      <c r="E11421" s="75">
        <v>27.67</v>
      </c>
      <c r="F11421" s="73" t="s">
        <v>17</v>
      </c>
    </row>
    <row r="11422" spans="1:6" ht="25.5" x14ac:dyDescent="0.25">
      <c r="A11422" s="73">
        <v>101340</v>
      </c>
      <c r="B11422" s="74" t="s">
        <v>10321</v>
      </c>
      <c r="C11422" s="73" t="s">
        <v>792</v>
      </c>
      <c r="D11422" s="75">
        <v>25.23</v>
      </c>
      <c r="E11422" s="75">
        <v>22.55</v>
      </c>
      <c r="F11422" s="73" t="s">
        <v>17</v>
      </c>
    </row>
    <row r="11423" spans="1:6" ht="25.5" x14ac:dyDescent="0.25">
      <c r="A11423" s="73">
        <v>101341</v>
      </c>
      <c r="B11423" s="74" t="s">
        <v>10322</v>
      </c>
      <c r="C11423" s="73" t="s">
        <v>792</v>
      </c>
      <c r="D11423" s="75">
        <v>24.91</v>
      </c>
      <c r="E11423" s="75">
        <v>22.27</v>
      </c>
      <c r="F11423" s="73" t="s">
        <v>17</v>
      </c>
    </row>
    <row r="11424" spans="1:6" ht="25.5" x14ac:dyDescent="0.25">
      <c r="A11424" s="73">
        <v>101342</v>
      </c>
      <c r="B11424" s="74" t="s">
        <v>10323</v>
      </c>
      <c r="C11424" s="73" t="s">
        <v>792</v>
      </c>
      <c r="D11424" s="75">
        <v>30.95</v>
      </c>
      <c r="E11424" s="75">
        <v>27.67</v>
      </c>
      <c r="F11424" s="73" t="s">
        <v>17</v>
      </c>
    </row>
    <row r="11425" spans="1:6" ht="25.5" x14ac:dyDescent="0.25">
      <c r="A11425" s="73">
        <v>101343</v>
      </c>
      <c r="B11425" s="74" t="s">
        <v>10324</v>
      </c>
      <c r="C11425" s="73" t="s">
        <v>792</v>
      </c>
      <c r="D11425" s="75">
        <v>54.33</v>
      </c>
      <c r="E11425" s="75">
        <v>48.57</v>
      </c>
      <c r="F11425" s="73" t="s">
        <v>17</v>
      </c>
    </row>
    <row r="11426" spans="1:6" ht="25.5" x14ac:dyDescent="0.25">
      <c r="A11426" s="73">
        <v>101344</v>
      </c>
      <c r="B11426" s="74" t="s">
        <v>10325</v>
      </c>
      <c r="C11426" s="73" t="s">
        <v>792</v>
      </c>
      <c r="D11426" s="75">
        <v>49.69</v>
      </c>
      <c r="E11426" s="75">
        <v>44.42</v>
      </c>
      <c r="F11426" s="73" t="s">
        <v>17</v>
      </c>
    </row>
    <row r="11427" spans="1:6" ht="25.5" x14ac:dyDescent="0.25">
      <c r="A11427" s="73">
        <v>101345</v>
      </c>
      <c r="B11427" s="74" t="s">
        <v>10326</v>
      </c>
      <c r="C11427" s="73" t="s">
        <v>792</v>
      </c>
      <c r="D11427" s="75">
        <v>73.78</v>
      </c>
      <c r="E11427" s="75">
        <v>65.959999999999994</v>
      </c>
      <c r="F11427" s="73" t="s">
        <v>17</v>
      </c>
    </row>
    <row r="11428" spans="1:6" ht="25.5" x14ac:dyDescent="0.25">
      <c r="A11428" s="73">
        <v>101346</v>
      </c>
      <c r="B11428" s="74" t="s">
        <v>10327</v>
      </c>
      <c r="C11428" s="73" t="s">
        <v>792</v>
      </c>
      <c r="D11428" s="75">
        <v>38.72</v>
      </c>
      <c r="E11428" s="75">
        <v>34.61</v>
      </c>
      <c r="F11428" s="73" t="s">
        <v>17</v>
      </c>
    </row>
    <row r="11429" spans="1:6" ht="25.5" x14ac:dyDescent="0.25">
      <c r="A11429" s="73">
        <v>101347</v>
      </c>
      <c r="B11429" s="74" t="s">
        <v>10328</v>
      </c>
      <c r="C11429" s="73" t="s">
        <v>792</v>
      </c>
      <c r="D11429" s="75">
        <v>49.76</v>
      </c>
      <c r="E11429" s="75">
        <v>44.49</v>
      </c>
      <c r="F11429" s="73" t="s">
        <v>17</v>
      </c>
    </row>
    <row r="11430" spans="1:6" ht="25.5" x14ac:dyDescent="0.25">
      <c r="A11430" s="73">
        <v>101348</v>
      </c>
      <c r="B11430" s="74" t="s">
        <v>10329</v>
      </c>
      <c r="C11430" s="73" t="s">
        <v>792</v>
      </c>
      <c r="D11430" s="75">
        <v>24.78</v>
      </c>
      <c r="E11430" s="75">
        <v>22.15</v>
      </c>
      <c r="F11430" s="73" t="s">
        <v>17</v>
      </c>
    </row>
    <row r="11431" spans="1:6" ht="25.5" x14ac:dyDescent="0.25">
      <c r="A11431" s="73">
        <v>101349</v>
      </c>
      <c r="B11431" s="74" t="s">
        <v>10330</v>
      </c>
      <c r="C11431" s="73" t="s">
        <v>792</v>
      </c>
      <c r="D11431" s="75">
        <v>41.31</v>
      </c>
      <c r="E11431" s="75">
        <v>36.93</v>
      </c>
      <c r="F11431" s="73" t="s">
        <v>17</v>
      </c>
    </row>
    <row r="11432" spans="1:6" ht="25.5" x14ac:dyDescent="0.25">
      <c r="A11432" s="73">
        <v>101350</v>
      </c>
      <c r="B11432" s="74" t="s">
        <v>10331</v>
      </c>
      <c r="C11432" s="73" t="s">
        <v>792</v>
      </c>
      <c r="D11432" s="75">
        <v>41.31</v>
      </c>
      <c r="E11432" s="75">
        <v>36.93</v>
      </c>
      <c r="F11432" s="73" t="s">
        <v>17</v>
      </c>
    </row>
    <row r="11433" spans="1:6" ht="25.5" x14ac:dyDescent="0.25">
      <c r="A11433" s="73">
        <v>101351</v>
      </c>
      <c r="B11433" s="74" t="s">
        <v>10332</v>
      </c>
      <c r="C11433" s="73" t="s">
        <v>792</v>
      </c>
      <c r="D11433" s="75">
        <v>30.95</v>
      </c>
      <c r="E11433" s="75">
        <v>27.67</v>
      </c>
      <c r="F11433" s="73" t="s">
        <v>17</v>
      </c>
    </row>
    <row r="11434" spans="1:6" ht="25.5" x14ac:dyDescent="0.25">
      <c r="A11434" s="73">
        <v>101352</v>
      </c>
      <c r="B11434" s="74" t="s">
        <v>10333</v>
      </c>
      <c r="C11434" s="73" t="s">
        <v>792</v>
      </c>
      <c r="D11434" s="75">
        <v>30.95</v>
      </c>
      <c r="E11434" s="75">
        <v>27.67</v>
      </c>
      <c r="F11434" s="73" t="s">
        <v>17</v>
      </c>
    </row>
    <row r="11435" spans="1:6" ht="25.5" x14ac:dyDescent="0.25">
      <c r="A11435" s="73">
        <v>101353</v>
      </c>
      <c r="B11435" s="74" t="s">
        <v>10334</v>
      </c>
      <c r="C11435" s="73" t="s">
        <v>792</v>
      </c>
      <c r="D11435" s="75">
        <v>23.28</v>
      </c>
      <c r="E11435" s="75">
        <v>20.81</v>
      </c>
      <c r="F11435" s="73" t="s">
        <v>17</v>
      </c>
    </row>
    <row r="11436" spans="1:6" ht="25.5" x14ac:dyDescent="0.25">
      <c r="A11436" s="73">
        <v>101355</v>
      </c>
      <c r="B11436" s="74" t="s">
        <v>10335</v>
      </c>
      <c r="C11436" s="73" t="s">
        <v>792</v>
      </c>
      <c r="D11436" s="75">
        <v>41.31</v>
      </c>
      <c r="E11436" s="75">
        <v>36.93</v>
      </c>
      <c r="F11436" s="73" t="s">
        <v>17</v>
      </c>
    </row>
    <row r="11437" spans="1:6" ht="25.5" x14ac:dyDescent="0.25">
      <c r="A11437" s="73">
        <v>101356</v>
      </c>
      <c r="B11437" s="74" t="s">
        <v>10336</v>
      </c>
      <c r="C11437" s="73" t="s">
        <v>792</v>
      </c>
      <c r="D11437" s="75">
        <v>47.36</v>
      </c>
      <c r="E11437" s="75">
        <v>42.34</v>
      </c>
      <c r="F11437" s="73" t="s">
        <v>17</v>
      </c>
    </row>
    <row r="11438" spans="1:6" ht="25.5" x14ac:dyDescent="0.25">
      <c r="A11438" s="73">
        <v>101357</v>
      </c>
      <c r="B11438" s="74" t="s">
        <v>10337</v>
      </c>
      <c r="C11438" s="73" t="s">
        <v>792</v>
      </c>
      <c r="D11438" s="75">
        <v>68.010000000000005</v>
      </c>
      <c r="E11438" s="75">
        <v>60.8</v>
      </c>
      <c r="F11438" s="73" t="s">
        <v>17</v>
      </c>
    </row>
    <row r="11439" spans="1:6" ht="25.5" x14ac:dyDescent="0.25">
      <c r="A11439" s="73">
        <v>101358</v>
      </c>
      <c r="B11439" s="74" t="s">
        <v>10338</v>
      </c>
      <c r="C11439" s="73" t="s">
        <v>792</v>
      </c>
      <c r="D11439" s="75">
        <v>47.35</v>
      </c>
      <c r="E11439" s="75">
        <v>42.33</v>
      </c>
      <c r="F11439" s="73" t="s">
        <v>17</v>
      </c>
    </row>
    <row r="11440" spans="1:6" ht="25.5" x14ac:dyDescent="0.25">
      <c r="A11440" s="73">
        <v>101359</v>
      </c>
      <c r="B11440" s="74" t="s">
        <v>10339</v>
      </c>
      <c r="C11440" s="73" t="s">
        <v>792</v>
      </c>
      <c r="D11440" s="75">
        <v>45.98</v>
      </c>
      <c r="E11440" s="75">
        <v>41.11</v>
      </c>
      <c r="F11440" s="73" t="s">
        <v>17</v>
      </c>
    </row>
    <row r="11441" spans="1:6" ht="25.5" x14ac:dyDescent="0.25">
      <c r="A11441" s="73">
        <v>101360</v>
      </c>
      <c r="B11441" s="74" t="s">
        <v>10340</v>
      </c>
      <c r="C11441" s="73" t="s">
        <v>792</v>
      </c>
      <c r="D11441" s="75">
        <v>47.35</v>
      </c>
      <c r="E11441" s="75">
        <v>42.33</v>
      </c>
      <c r="F11441" s="73" t="s">
        <v>17</v>
      </c>
    </row>
    <row r="11442" spans="1:6" ht="25.5" x14ac:dyDescent="0.25">
      <c r="A11442" s="73">
        <v>101361</v>
      </c>
      <c r="B11442" s="74" t="s">
        <v>10341</v>
      </c>
      <c r="C11442" s="73" t="s">
        <v>792</v>
      </c>
      <c r="D11442" s="75">
        <v>64.36</v>
      </c>
      <c r="E11442" s="75">
        <v>57.54</v>
      </c>
      <c r="F11442" s="73" t="s">
        <v>17</v>
      </c>
    </row>
    <row r="11443" spans="1:6" ht="25.5" x14ac:dyDescent="0.25">
      <c r="A11443" s="73">
        <v>101363</v>
      </c>
      <c r="B11443" s="74" t="s">
        <v>10342</v>
      </c>
      <c r="C11443" s="73" t="s">
        <v>792</v>
      </c>
      <c r="D11443" s="75">
        <v>37</v>
      </c>
      <c r="E11443" s="75">
        <v>33.08</v>
      </c>
      <c r="F11443" s="73" t="s">
        <v>17</v>
      </c>
    </row>
    <row r="11444" spans="1:6" ht="25.5" x14ac:dyDescent="0.25">
      <c r="A11444" s="73">
        <v>101364</v>
      </c>
      <c r="B11444" s="74" t="s">
        <v>10343</v>
      </c>
      <c r="C11444" s="73" t="s">
        <v>792</v>
      </c>
      <c r="D11444" s="75">
        <v>44.6</v>
      </c>
      <c r="E11444" s="75">
        <v>39.869999999999997</v>
      </c>
      <c r="F11444" s="73" t="s">
        <v>17</v>
      </c>
    </row>
    <row r="11445" spans="1:6" ht="25.5" x14ac:dyDescent="0.25">
      <c r="A11445" s="73">
        <v>101365</v>
      </c>
      <c r="B11445" s="74" t="s">
        <v>10344</v>
      </c>
      <c r="C11445" s="73" t="s">
        <v>792</v>
      </c>
      <c r="D11445" s="75">
        <v>37</v>
      </c>
      <c r="E11445" s="75">
        <v>33.08</v>
      </c>
      <c r="F11445" s="73" t="s">
        <v>17</v>
      </c>
    </row>
    <row r="11446" spans="1:6" ht="25.5" x14ac:dyDescent="0.25">
      <c r="A11446" s="73">
        <v>101366</v>
      </c>
      <c r="B11446" s="74" t="s">
        <v>10345</v>
      </c>
      <c r="C11446" s="73" t="s">
        <v>792</v>
      </c>
      <c r="D11446" s="75">
        <v>50.46</v>
      </c>
      <c r="E11446" s="75">
        <v>45.11</v>
      </c>
      <c r="F11446" s="73" t="s">
        <v>17</v>
      </c>
    </row>
    <row r="11447" spans="1:6" ht="25.5" x14ac:dyDescent="0.25">
      <c r="A11447" s="73">
        <v>101368</v>
      </c>
      <c r="B11447" s="74" t="s">
        <v>10346</v>
      </c>
      <c r="C11447" s="73" t="s">
        <v>792</v>
      </c>
      <c r="D11447" s="75">
        <v>45.42</v>
      </c>
      <c r="E11447" s="75">
        <v>40.6</v>
      </c>
      <c r="F11447" s="73" t="s">
        <v>17</v>
      </c>
    </row>
    <row r="11448" spans="1:6" ht="25.5" x14ac:dyDescent="0.25">
      <c r="A11448" s="73">
        <v>101369</v>
      </c>
      <c r="B11448" s="74" t="s">
        <v>10347</v>
      </c>
      <c r="C11448" s="73" t="s">
        <v>792</v>
      </c>
      <c r="D11448" s="75">
        <v>40.130000000000003</v>
      </c>
      <c r="E11448" s="75">
        <v>35.869999999999997</v>
      </c>
      <c r="F11448" s="73" t="s">
        <v>17</v>
      </c>
    </row>
    <row r="11449" spans="1:6" ht="25.5" x14ac:dyDescent="0.25">
      <c r="A11449" s="73">
        <v>101370</v>
      </c>
      <c r="B11449" s="74" t="s">
        <v>10348</v>
      </c>
      <c r="C11449" s="73" t="s">
        <v>792</v>
      </c>
      <c r="D11449" s="75">
        <v>36.56</v>
      </c>
      <c r="E11449" s="75">
        <v>32.69</v>
      </c>
      <c r="F11449" s="73" t="s">
        <v>17</v>
      </c>
    </row>
    <row r="11450" spans="1:6" ht="25.5" x14ac:dyDescent="0.25">
      <c r="A11450" s="73">
        <v>101371</v>
      </c>
      <c r="B11450" s="74" t="s">
        <v>10349</v>
      </c>
      <c r="C11450" s="73" t="s">
        <v>792</v>
      </c>
      <c r="D11450" s="75">
        <v>35.770000000000003</v>
      </c>
      <c r="E11450" s="75">
        <v>31.98</v>
      </c>
      <c r="F11450" s="73" t="s">
        <v>17</v>
      </c>
    </row>
    <row r="11451" spans="1:6" ht="25.5" x14ac:dyDescent="0.25">
      <c r="A11451" s="73">
        <v>101372</v>
      </c>
      <c r="B11451" s="74" t="s">
        <v>10350</v>
      </c>
      <c r="C11451" s="73" t="s">
        <v>792</v>
      </c>
      <c r="D11451" s="75">
        <v>13.04</v>
      </c>
      <c r="E11451" s="75">
        <v>11.65</v>
      </c>
      <c r="F11451" s="73" t="s">
        <v>17</v>
      </c>
    </row>
    <row r="11452" spans="1:6" x14ac:dyDescent="0.25">
      <c r="A11452" s="73">
        <v>101374</v>
      </c>
      <c r="B11452" s="74" t="s">
        <v>8429</v>
      </c>
      <c r="C11452" s="73" t="s">
        <v>792</v>
      </c>
      <c r="D11452" s="75">
        <v>4489.71</v>
      </c>
      <c r="E11452" s="75">
        <v>4145.49</v>
      </c>
      <c r="F11452" s="73" t="s">
        <v>17</v>
      </c>
    </row>
    <row r="11453" spans="1:6" x14ac:dyDescent="0.25">
      <c r="A11453" s="73">
        <v>101375</v>
      </c>
      <c r="B11453" s="74" t="s">
        <v>805</v>
      </c>
      <c r="C11453" s="73" t="s">
        <v>792</v>
      </c>
      <c r="D11453" s="75">
        <v>4556.9799999999996</v>
      </c>
      <c r="E11453" s="75">
        <v>4206.1400000000003</v>
      </c>
      <c r="F11453" s="73" t="s">
        <v>17</v>
      </c>
    </row>
    <row r="11454" spans="1:6" x14ac:dyDescent="0.25">
      <c r="A11454" s="73">
        <v>101376</v>
      </c>
      <c r="B11454" s="74" t="s">
        <v>10351</v>
      </c>
      <c r="C11454" s="73" t="s">
        <v>792</v>
      </c>
      <c r="D11454" s="75">
        <v>4262.6899999999996</v>
      </c>
      <c r="E11454" s="75">
        <v>3918.47</v>
      </c>
      <c r="F11454" s="73" t="s">
        <v>17</v>
      </c>
    </row>
    <row r="11455" spans="1:6" x14ac:dyDescent="0.25">
      <c r="A11455" s="73">
        <v>101377</v>
      </c>
      <c r="B11455" s="74" t="s">
        <v>8431</v>
      </c>
      <c r="C11455" s="73" t="s">
        <v>792</v>
      </c>
      <c r="D11455" s="75">
        <v>4761.83</v>
      </c>
      <c r="E11455" s="75">
        <v>4388.7700000000004</v>
      </c>
      <c r="F11455" s="73" t="s">
        <v>17</v>
      </c>
    </row>
    <row r="11456" spans="1:6" x14ac:dyDescent="0.25">
      <c r="A11456" s="73">
        <v>101378</v>
      </c>
      <c r="B11456" s="74" t="s">
        <v>9013</v>
      </c>
      <c r="C11456" s="73" t="s">
        <v>792</v>
      </c>
      <c r="D11456" s="75">
        <v>4838.3</v>
      </c>
      <c r="E11456" s="75">
        <v>4493.25</v>
      </c>
      <c r="F11456" s="73" t="s">
        <v>17</v>
      </c>
    </row>
    <row r="11457" spans="1:6" x14ac:dyDescent="0.25">
      <c r="A11457" s="73">
        <v>101379</v>
      </c>
      <c r="B11457" s="74" t="s">
        <v>10352</v>
      </c>
      <c r="C11457" s="73" t="s">
        <v>792</v>
      </c>
      <c r="D11457" s="75">
        <v>4489.71</v>
      </c>
      <c r="E11457" s="75">
        <v>4145.49</v>
      </c>
      <c r="F11457" s="73" t="s">
        <v>17</v>
      </c>
    </row>
    <row r="11458" spans="1:6" x14ac:dyDescent="0.25">
      <c r="A11458" s="73">
        <v>101380</v>
      </c>
      <c r="B11458" s="74" t="s">
        <v>759</v>
      </c>
      <c r="C11458" s="73" t="s">
        <v>792</v>
      </c>
      <c r="D11458" s="75">
        <v>4743.55</v>
      </c>
      <c r="E11458" s="75">
        <v>4370.49</v>
      </c>
      <c r="F11458" s="73" t="s">
        <v>17</v>
      </c>
    </row>
    <row r="11459" spans="1:6" x14ac:dyDescent="0.25">
      <c r="A11459" s="73">
        <v>101381</v>
      </c>
      <c r="B11459" s="74" t="s">
        <v>8433</v>
      </c>
      <c r="C11459" s="73" t="s">
        <v>792</v>
      </c>
      <c r="D11459" s="75">
        <v>5538.85</v>
      </c>
      <c r="E11459" s="75">
        <v>5083.41</v>
      </c>
      <c r="F11459" s="73" t="s">
        <v>17</v>
      </c>
    </row>
    <row r="11460" spans="1:6" x14ac:dyDescent="0.25">
      <c r="A11460" s="73">
        <v>101382</v>
      </c>
      <c r="B11460" s="74" t="s">
        <v>10353</v>
      </c>
      <c r="C11460" s="73" t="s">
        <v>792</v>
      </c>
      <c r="D11460" s="75">
        <v>4413.76</v>
      </c>
      <c r="E11460" s="75">
        <v>4053.53</v>
      </c>
      <c r="F11460" s="73" t="s">
        <v>17</v>
      </c>
    </row>
    <row r="11461" spans="1:6" x14ac:dyDescent="0.25">
      <c r="A11461" s="73">
        <v>101383</v>
      </c>
      <c r="B11461" s="74" t="s">
        <v>9014</v>
      </c>
      <c r="C11461" s="73" t="s">
        <v>792</v>
      </c>
      <c r="D11461" s="75">
        <v>4143.54</v>
      </c>
      <c r="E11461" s="75">
        <v>3836.03</v>
      </c>
      <c r="F11461" s="73" t="s">
        <v>17</v>
      </c>
    </row>
    <row r="11462" spans="1:6" ht="25.5" x14ac:dyDescent="0.25">
      <c r="A11462" s="73">
        <v>101384</v>
      </c>
      <c r="B11462" s="74" t="s">
        <v>760</v>
      </c>
      <c r="C11462" s="73" t="s">
        <v>792</v>
      </c>
      <c r="D11462" s="75">
        <v>4381.8</v>
      </c>
      <c r="E11462" s="75">
        <v>4035.93</v>
      </c>
      <c r="F11462" s="73" t="s">
        <v>17</v>
      </c>
    </row>
    <row r="11463" spans="1:6" ht="25.5" x14ac:dyDescent="0.25">
      <c r="A11463" s="73">
        <v>101385</v>
      </c>
      <c r="B11463" s="74" t="s">
        <v>10354</v>
      </c>
      <c r="C11463" s="73" t="s">
        <v>792</v>
      </c>
      <c r="D11463" s="75">
        <v>6711.94</v>
      </c>
      <c r="E11463" s="75">
        <v>6107.71</v>
      </c>
      <c r="F11463" s="73" t="s">
        <v>17</v>
      </c>
    </row>
    <row r="11464" spans="1:6" x14ac:dyDescent="0.25">
      <c r="A11464" s="73">
        <v>101386</v>
      </c>
      <c r="B11464" s="74" t="s">
        <v>8435</v>
      </c>
      <c r="C11464" s="73" t="s">
        <v>792</v>
      </c>
      <c r="D11464" s="75">
        <v>4262.6899999999996</v>
      </c>
      <c r="E11464" s="75">
        <v>3918.47</v>
      </c>
      <c r="F11464" s="73" t="s">
        <v>17</v>
      </c>
    </row>
    <row r="11465" spans="1:6" x14ac:dyDescent="0.25">
      <c r="A11465" s="73">
        <v>101387</v>
      </c>
      <c r="B11465" s="74" t="s">
        <v>10355</v>
      </c>
      <c r="C11465" s="73" t="s">
        <v>792</v>
      </c>
      <c r="D11465" s="75">
        <v>4497.53</v>
      </c>
      <c r="E11465" s="75">
        <v>4152.4799999999996</v>
      </c>
      <c r="F11465" s="73" t="s">
        <v>17</v>
      </c>
    </row>
    <row r="11466" spans="1:6" x14ac:dyDescent="0.25">
      <c r="A11466" s="73">
        <v>101388</v>
      </c>
      <c r="B11466" s="74" t="s">
        <v>8436</v>
      </c>
      <c r="C11466" s="73" t="s">
        <v>792</v>
      </c>
      <c r="D11466" s="75">
        <v>4109.8500000000004</v>
      </c>
      <c r="E11466" s="75">
        <v>3803.98</v>
      </c>
      <c r="F11466" s="73" t="s">
        <v>17</v>
      </c>
    </row>
    <row r="11467" spans="1:6" x14ac:dyDescent="0.25">
      <c r="A11467" s="73">
        <v>101389</v>
      </c>
      <c r="B11467" s="74" t="s">
        <v>8437</v>
      </c>
      <c r="C11467" s="73" t="s">
        <v>792</v>
      </c>
      <c r="D11467" s="75">
        <v>4592.4399999999996</v>
      </c>
      <c r="E11467" s="75">
        <v>4211.24</v>
      </c>
      <c r="F11467" s="73" t="s">
        <v>17</v>
      </c>
    </row>
    <row r="11468" spans="1:6" ht="25.5" x14ac:dyDescent="0.25">
      <c r="A11468" s="73">
        <v>101390</v>
      </c>
      <c r="B11468" s="74" t="s">
        <v>10356</v>
      </c>
      <c r="C11468" s="73" t="s">
        <v>792</v>
      </c>
      <c r="D11468" s="75">
        <v>7663.62</v>
      </c>
      <c r="E11468" s="75">
        <v>6956.76</v>
      </c>
      <c r="F11468" s="73" t="s">
        <v>17</v>
      </c>
    </row>
    <row r="11469" spans="1:6" x14ac:dyDescent="0.25">
      <c r="A11469" s="73">
        <v>101391</v>
      </c>
      <c r="B11469" s="74" t="s">
        <v>10357</v>
      </c>
      <c r="C11469" s="73" t="s">
        <v>792</v>
      </c>
      <c r="D11469" s="75">
        <v>5912.46</v>
      </c>
      <c r="E11469" s="75">
        <v>5417.4</v>
      </c>
      <c r="F11469" s="73" t="s">
        <v>17</v>
      </c>
    </row>
    <row r="11470" spans="1:6" ht="25.5" x14ac:dyDescent="0.25">
      <c r="A11470" s="73">
        <v>101392</v>
      </c>
      <c r="B11470" s="74" t="s">
        <v>10358</v>
      </c>
      <c r="C11470" s="73" t="s">
        <v>792</v>
      </c>
      <c r="D11470" s="75">
        <v>4939.43</v>
      </c>
      <c r="E11470" s="75">
        <v>4523.47</v>
      </c>
      <c r="F11470" s="73" t="s">
        <v>17</v>
      </c>
    </row>
    <row r="11471" spans="1:6" x14ac:dyDescent="0.25">
      <c r="A11471" s="73">
        <v>101394</v>
      </c>
      <c r="B11471" s="74" t="s">
        <v>8440</v>
      </c>
      <c r="C11471" s="73" t="s">
        <v>792</v>
      </c>
      <c r="D11471" s="75">
        <v>4311.1099999999997</v>
      </c>
      <c r="E11471" s="75">
        <v>3985.82</v>
      </c>
      <c r="F11471" s="73" t="s">
        <v>17</v>
      </c>
    </row>
    <row r="11472" spans="1:6" x14ac:dyDescent="0.25">
      <c r="A11472" s="73">
        <v>101395</v>
      </c>
      <c r="B11472" s="74" t="s">
        <v>10359</v>
      </c>
      <c r="C11472" s="73" t="s">
        <v>792</v>
      </c>
      <c r="D11472" s="75">
        <v>4455.37</v>
      </c>
      <c r="E11472" s="75">
        <v>4110.32</v>
      </c>
      <c r="F11472" s="73" t="s">
        <v>17</v>
      </c>
    </row>
    <row r="11473" spans="1:6" x14ac:dyDescent="0.25">
      <c r="A11473" s="73">
        <v>101396</v>
      </c>
      <c r="B11473" s="74" t="s">
        <v>10360</v>
      </c>
      <c r="C11473" s="73" t="s">
        <v>792</v>
      </c>
      <c r="D11473" s="75">
        <v>6194.36</v>
      </c>
      <c r="E11473" s="75">
        <v>5664.95</v>
      </c>
      <c r="F11473" s="73" t="s">
        <v>17</v>
      </c>
    </row>
    <row r="11474" spans="1:6" x14ac:dyDescent="0.25">
      <c r="A11474" s="73">
        <v>101397</v>
      </c>
      <c r="B11474" s="74" t="s">
        <v>8442</v>
      </c>
      <c r="C11474" s="73" t="s">
        <v>792</v>
      </c>
      <c r="D11474" s="75">
        <v>5496.69</v>
      </c>
      <c r="E11474" s="75">
        <v>5041.25</v>
      </c>
      <c r="F11474" s="73" t="s">
        <v>17</v>
      </c>
    </row>
    <row r="11475" spans="1:6" ht="25.5" x14ac:dyDescent="0.25">
      <c r="A11475" s="73">
        <v>101398</v>
      </c>
      <c r="B11475" s="74" t="s">
        <v>10361</v>
      </c>
      <c r="C11475" s="73" t="s">
        <v>792</v>
      </c>
      <c r="D11475" s="75">
        <v>6041.1</v>
      </c>
      <c r="E11475" s="75">
        <v>5508.34</v>
      </c>
      <c r="F11475" s="73" t="s">
        <v>17</v>
      </c>
    </row>
    <row r="11476" spans="1:6" x14ac:dyDescent="0.25">
      <c r="A11476" s="73">
        <v>101399</v>
      </c>
      <c r="B11476" s="74" t="s">
        <v>765</v>
      </c>
      <c r="C11476" s="73" t="s">
        <v>792</v>
      </c>
      <c r="D11476" s="75">
        <v>5626.33</v>
      </c>
      <c r="E11476" s="75">
        <v>5162.12</v>
      </c>
      <c r="F11476" s="73" t="s">
        <v>17</v>
      </c>
    </row>
    <row r="11477" spans="1:6" x14ac:dyDescent="0.25">
      <c r="A11477" s="73">
        <v>101401</v>
      </c>
      <c r="B11477" s="74" t="s">
        <v>764</v>
      </c>
      <c r="C11477" s="73" t="s">
        <v>792</v>
      </c>
      <c r="D11477" s="75">
        <v>8058.1</v>
      </c>
      <c r="E11477" s="75">
        <v>7336.07</v>
      </c>
      <c r="F11477" s="73" t="s">
        <v>17</v>
      </c>
    </row>
    <row r="11478" spans="1:6" x14ac:dyDescent="0.25">
      <c r="A11478" s="73">
        <v>101402</v>
      </c>
      <c r="B11478" s="74" t="s">
        <v>758</v>
      </c>
      <c r="C11478" s="73" t="s">
        <v>792</v>
      </c>
      <c r="D11478" s="75">
        <v>5435.99</v>
      </c>
      <c r="E11478" s="75">
        <v>4978.3599999999997</v>
      </c>
      <c r="F11478" s="73" t="s">
        <v>17</v>
      </c>
    </row>
    <row r="11479" spans="1:6" x14ac:dyDescent="0.25">
      <c r="A11479" s="73">
        <v>101407</v>
      </c>
      <c r="B11479" s="74" t="s">
        <v>8444</v>
      </c>
      <c r="C11479" s="73" t="s">
        <v>792</v>
      </c>
      <c r="D11479" s="75">
        <v>5666.85</v>
      </c>
      <c r="E11479" s="75">
        <v>5197.83</v>
      </c>
      <c r="F11479" s="73" t="s">
        <v>17</v>
      </c>
    </row>
    <row r="11480" spans="1:6" x14ac:dyDescent="0.25">
      <c r="A11480" s="73">
        <v>101408</v>
      </c>
      <c r="B11480" s="74" t="s">
        <v>8445</v>
      </c>
      <c r="C11480" s="73" t="s">
        <v>792</v>
      </c>
      <c r="D11480" s="75">
        <v>5569.86</v>
      </c>
      <c r="E11480" s="75">
        <v>5111.13</v>
      </c>
      <c r="F11480" s="73" t="s">
        <v>17</v>
      </c>
    </row>
    <row r="11481" spans="1:6" x14ac:dyDescent="0.25">
      <c r="A11481" s="73">
        <v>101409</v>
      </c>
      <c r="B11481" s="74" t="s">
        <v>10362</v>
      </c>
      <c r="C11481" s="73" t="s">
        <v>792</v>
      </c>
      <c r="D11481" s="75">
        <v>4702.71</v>
      </c>
      <c r="E11481" s="75">
        <v>4311.84</v>
      </c>
      <c r="F11481" s="73" t="s">
        <v>17</v>
      </c>
    </row>
    <row r="11482" spans="1:6" x14ac:dyDescent="0.25">
      <c r="A11482" s="73">
        <v>101410</v>
      </c>
      <c r="B11482" s="74" t="s">
        <v>8504</v>
      </c>
      <c r="C11482" s="73" t="s">
        <v>792</v>
      </c>
      <c r="D11482" s="75">
        <v>4750.93</v>
      </c>
      <c r="E11482" s="75">
        <v>4379.0200000000004</v>
      </c>
      <c r="F11482" s="73" t="s">
        <v>17</v>
      </c>
    </row>
    <row r="11483" spans="1:6" x14ac:dyDescent="0.25">
      <c r="A11483" s="73">
        <v>101412</v>
      </c>
      <c r="B11483" s="74" t="s">
        <v>10363</v>
      </c>
      <c r="C11483" s="73" t="s">
        <v>792</v>
      </c>
      <c r="D11483" s="75">
        <v>5289.05</v>
      </c>
      <c r="E11483" s="75">
        <v>4878.83</v>
      </c>
      <c r="F11483" s="73" t="s">
        <v>17</v>
      </c>
    </row>
    <row r="11484" spans="1:6" x14ac:dyDescent="0.25">
      <c r="A11484" s="73">
        <v>101413</v>
      </c>
      <c r="B11484" s="74" t="s">
        <v>8447</v>
      </c>
      <c r="C11484" s="73" t="s">
        <v>792</v>
      </c>
      <c r="D11484" s="75">
        <v>5512.62</v>
      </c>
      <c r="E11484" s="75">
        <v>5055.49</v>
      </c>
      <c r="F11484" s="73" t="s">
        <v>17</v>
      </c>
    </row>
    <row r="11485" spans="1:6" x14ac:dyDescent="0.25">
      <c r="A11485" s="73">
        <v>101414</v>
      </c>
      <c r="B11485" s="74" t="s">
        <v>10364</v>
      </c>
      <c r="C11485" s="73" t="s">
        <v>792</v>
      </c>
      <c r="D11485" s="75">
        <v>5806.8</v>
      </c>
      <c r="E11485" s="75">
        <v>5322.94</v>
      </c>
      <c r="F11485" s="73" t="s">
        <v>17</v>
      </c>
    </row>
    <row r="11486" spans="1:6" x14ac:dyDescent="0.25">
      <c r="A11486" s="73">
        <v>101415</v>
      </c>
      <c r="B11486" s="74" t="s">
        <v>10365</v>
      </c>
      <c r="C11486" s="73" t="s">
        <v>792</v>
      </c>
      <c r="D11486" s="75">
        <v>7157.23</v>
      </c>
      <c r="E11486" s="75">
        <v>6506.14</v>
      </c>
      <c r="F11486" s="73" t="s">
        <v>17</v>
      </c>
    </row>
    <row r="11487" spans="1:6" x14ac:dyDescent="0.25">
      <c r="A11487" s="73">
        <v>101416</v>
      </c>
      <c r="B11487" s="74" t="s">
        <v>9016</v>
      </c>
      <c r="C11487" s="73" t="s">
        <v>792</v>
      </c>
      <c r="D11487" s="75">
        <v>5945.22</v>
      </c>
      <c r="E11487" s="75">
        <v>5447.2</v>
      </c>
      <c r="F11487" s="73" t="s">
        <v>17</v>
      </c>
    </row>
    <row r="11488" spans="1:6" x14ac:dyDescent="0.25">
      <c r="A11488" s="73">
        <v>101417</v>
      </c>
      <c r="B11488" s="74" t="s">
        <v>9015</v>
      </c>
      <c r="C11488" s="73" t="s">
        <v>792</v>
      </c>
      <c r="D11488" s="75">
        <v>4684.29</v>
      </c>
      <c r="E11488" s="75">
        <v>4319.95</v>
      </c>
      <c r="F11488" s="73" t="s">
        <v>17</v>
      </c>
    </row>
    <row r="11489" spans="1:6" x14ac:dyDescent="0.25">
      <c r="A11489" s="73">
        <v>101418</v>
      </c>
      <c r="B11489" s="74" t="s">
        <v>10366</v>
      </c>
      <c r="C11489" s="73" t="s">
        <v>792</v>
      </c>
      <c r="D11489" s="75">
        <v>4893.5200000000004</v>
      </c>
      <c r="E11489" s="75">
        <v>4482.42</v>
      </c>
      <c r="F11489" s="73" t="s">
        <v>17</v>
      </c>
    </row>
    <row r="11490" spans="1:6" x14ac:dyDescent="0.25">
      <c r="A11490" s="73">
        <v>101419</v>
      </c>
      <c r="B11490" s="74" t="s">
        <v>10367</v>
      </c>
      <c r="C11490" s="73" t="s">
        <v>792</v>
      </c>
      <c r="D11490" s="75">
        <v>6221.17</v>
      </c>
      <c r="E11490" s="75">
        <v>5693.89</v>
      </c>
      <c r="F11490" s="73" t="s">
        <v>17</v>
      </c>
    </row>
    <row r="11491" spans="1:6" x14ac:dyDescent="0.25">
      <c r="A11491" s="73">
        <v>101420</v>
      </c>
      <c r="B11491" s="74" t="s">
        <v>10368</v>
      </c>
      <c r="C11491" s="73" t="s">
        <v>792</v>
      </c>
      <c r="D11491" s="75">
        <v>6193.21</v>
      </c>
      <c r="E11491" s="75">
        <v>5644.32</v>
      </c>
      <c r="F11491" s="73" t="s">
        <v>17</v>
      </c>
    </row>
    <row r="11492" spans="1:6" x14ac:dyDescent="0.25">
      <c r="A11492" s="73">
        <v>101421</v>
      </c>
      <c r="B11492" s="74" t="s">
        <v>10369</v>
      </c>
      <c r="C11492" s="73" t="s">
        <v>792</v>
      </c>
      <c r="D11492" s="75">
        <v>7212.61</v>
      </c>
      <c r="E11492" s="75">
        <v>6555.64</v>
      </c>
      <c r="F11492" s="73" t="s">
        <v>17</v>
      </c>
    </row>
    <row r="11493" spans="1:6" x14ac:dyDescent="0.25">
      <c r="A11493" s="73">
        <v>101422</v>
      </c>
      <c r="B11493" s="74" t="s">
        <v>10370</v>
      </c>
      <c r="C11493" s="73" t="s">
        <v>792</v>
      </c>
      <c r="D11493" s="75">
        <v>5389</v>
      </c>
      <c r="E11493" s="75">
        <v>4925.38</v>
      </c>
      <c r="F11493" s="73" t="s">
        <v>17</v>
      </c>
    </row>
    <row r="11494" spans="1:6" ht="25.5" x14ac:dyDescent="0.25">
      <c r="A11494" s="73">
        <v>101424</v>
      </c>
      <c r="B11494" s="74" t="s">
        <v>10371</v>
      </c>
      <c r="C11494" s="73" t="s">
        <v>792</v>
      </c>
      <c r="D11494" s="75">
        <v>6649.9</v>
      </c>
      <c r="E11494" s="75">
        <v>6052.59</v>
      </c>
      <c r="F11494" s="73" t="s">
        <v>17</v>
      </c>
    </row>
    <row r="11495" spans="1:6" x14ac:dyDescent="0.25">
      <c r="A11495" s="73">
        <v>101425</v>
      </c>
      <c r="B11495" s="74" t="s">
        <v>8456</v>
      </c>
      <c r="C11495" s="73" t="s">
        <v>792</v>
      </c>
      <c r="D11495" s="75">
        <v>4235.7700000000004</v>
      </c>
      <c r="E11495" s="75">
        <v>3892.39</v>
      </c>
      <c r="F11495" s="73" t="s">
        <v>17</v>
      </c>
    </row>
    <row r="11496" spans="1:6" x14ac:dyDescent="0.25">
      <c r="A11496" s="73">
        <v>101426</v>
      </c>
      <c r="B11496" s="74" t="s">
        <v>10372</v>
      </c>
      <c r="C11496" s="73" t="s">
        <v>792</v>
      </c>
      <c r="D11496" s="75">
        <v>5481.59</v>
      </c>
      <c r="E11496" s="75">
        <v>5008.1400000000003</v>
      </c>
      <c r="F11496" s="73" t="s">
        <v>17</v>
      </c>
    </row>
    <row r="11497" spans="1:6" x14ac:dyDescent="0.25">
      <c r="A11497" s="73">
        <v>101427</v>
      </c>
      <c r="B11497" s="74" t="s">
        <v>8457</v>
      </c>
      <c r="C11497" s="73" t="s">
        <v>792</v>
      </c>
      <c r="D11497" s="75">
        <v>5992.16</v>
      </c>
      <c r="E11497" s="75">
        <v>5464.59</v>
      </c>
      <c r="F11497" s="73" t="s">
        <v>17</v>
      </c>
    </row>
    <row r="11498" spans="1:6" x14ac:dyDescent="0.25">
      <c r="A11498" s="73">
        <v>101428</v>
      </c>
      <c r="B11498" s="74" t="s">
        <v>10373</v>
      </c>
      <c r="C11498" s="73" t="s">
        <v>792</v>
      </c>
      <c r="D11498" s="75">
        <v>5071.6400000000003</v>
      </c>
      <c r="E11498" s="75">
        <v>4641.66</v>
      </c>
      <c r="F11498" s="73" t="s">
        <v>17</v>
      </c>
    </row>
    <row r="11499" spans="1:6" ht="25.5" x14ac:dyDescent="0.25">
      <c r="A11499" s="73">
        <v>101429</v>
      </c>
      <c r="B11499" s="74" t="s">
        <v>10374</v>
      </c>
      <c r="C11499" s="73" t="s">
        <v>792</v>
      </c>
      <c r="D11499" s="75">
        <v>5020.3999999999996</v>
      </c>
      <c r="E11499" s="75">
        <v>4595.8500000000004</v>
      </c>
      <c r="F11499" s="73" t="s">
        <v>17</v>
      </c>
    </row>
    <row r="11500" spans="1:6" ht="25.5" x14ac:dyDescent="0.25">
      <c r="A11500" s="73">
        <v>101430</v>
      </c>
      <c r="B11500" s="74" t="s">
        <v>10375</v>
      </c>
      <c r="C11500" s="73" t="s">
        <v>792</v>
      </c>
      <c r="D11500" s="75">
        <v>5992.16</v>
      </c>
      <c r="E11500" s="75">
        <v>5464.59</v>
      </c>
      <c r="F11500" s="73" t="s">
        <v>17</v>
      </c>
    </row>
    <row r="11501" spans="1:6" x14ac:dyDescent="0.25">
      <c r="A11501" s="73">
        <v>101431</v>
      </c>
      <c r="B11501" s="74" t="s">
        <v>8460</v>
      </c>
      <c r="C11501" s="73" t="s">
        <v>792</v>
      </c>
      <c r="D11501" s="75">
        <v>7322.75</v>
      </c>
      <c r="E11501" s="75">
        <v>6654.11</v>
      </c>
      <c r="F11501" s="73" t="s">
        <v>17</v>
      </c>
    </row>
    <row r="11502" spans="1:6" x14ac:dyDescent="0.25">
      <c r="A11502" s="73">
        <v>101432</v>
      </c>
      <c r="B11502" s="74" t="s">
        <v>10376</v>
      </c>
      <c r="C11502" s="73" t="s">
        <v>792</v>
      </c>
      <c r="D11502" s="75">
        <v>5096.1000000000004</v>
      </c>
      <c r="E11502" s="75">
        <v>4663.53</v>
      </c>
      <c r="F11502" s="73" t="s">
        <v>17</v>
      </c>
    </row>
    <row r="11503" spans="1:6" x14ac:dyDescent="0.25">
      <c r="A11503" s="73">
        <v>101433</v>
      </c>
      <c r="B11503" s="74" t="s">
        <v>8462</v>
      </c>
      <c r="C11503" s="73" t="s">
        <v>792</v>
      </c>
      <c r="D11503" s="75">
        <v>7074.3</v>
      </c>
      <c r="E11503" s="75">
        <v>6432</v>
      </c>
      <c r="F11503" s="73" t="s">
        <v>17</v>
      </c>
    </row>
    <row r="11504" spans="1:6" x14ac:dyDescent="0.25">
      <c r="A11504" s="73">
        <v>101434</v>
      </c>
      <c r="B11504" s="74" t="s">
        <v>10377</v>
      </c>
      <c r="C11504" s="73" t="s">
        <v>792</v>
      </c>
      <c r="D11504" s="75">
        <v>5510.97</v>
      </c>
      <c r="E11504" s="75">
        <v>5034.3999999999996</v>
      </c>
      <c r="F11504" s="73" t="s">
        <v>17</v>
      </c>
    </row>
    <row r="11505" spans="1:6" ht="25.5" x14ac:dyDescent="0.25">
      <c r="A11505" s="73">
        <v>101435</v>
      </c>
      <c r="B11505" s="74" t="s">
        <v>10378</v>
      </c>
      <c r="C11505" s="73" t="s">
        <v>792</v>
      </c>
      <c r="D11505" s="75">
        <v>6792.72</v>
      </c>
      <c r="E11505" s="75">
        <v>6180.28</v>
      </c>
      <c r="F11505" s="73" t="s">
        <v>17</v>
      </c>
    </row>
    <row r="11506" spans="1:6" ht="25.5" x14ac:dyDescent="0.25">
      <c r="A11506" s="73">
        <v>101436</v>
      </c>
      <c r="B11506" s="74" t="s">
        <v>8464</v>
      </c>
      <c r="C11506" s="73" t="s">
        <v>792</v>
      </c>
      <c r="D11506" s="75">
        <v>4999.66</v>
      </c>
      <c r="E11506" s="75">
        <v>4577.3100000000004</v>
      </c>
      <c r="F11506" s="73" t="s">
        <v>17</v>
      </c>
    </row>
    <row r="11507" spans="1:6" x14ac:dyDescent="0.25">
      <c r="A11507" s="73">
        <v>101437</v>
      </c>
      <c r="B11507" s="74" t="s">
        <v>10379</v>
      </c>
      <c r="C11507" s="73" t="s">
        <v>792</v>
      </c>
      <c r="D11507" s="75">
        <v>7656.95</v>
      </c>
      <c r="E11507" s="75">
        <v>6952.87</v>
      </c>
      <c r="F11507" s="73" t="s">
        <v>17</v>
      </c>
    </row>
    <row r="11508" spans="1:6" x14ac:dyDescent="0.25">
      <c r="A11508" s="73">
        <v>101438</v>
      </c>
      <c r="B11508" s="74" t="s">
        <v>8466</v>
      </c>
      <c r="C11508" s="73" t="s">
        <v>792</v>
      </c>
      <c r="D11508" s="75">
        <v>7656.95</v>
      </c>
      <c r="E11508" s="75">
        <v>6952.87</v>
      </c>
      <c r="F11508" s="73" t="s">
        <v>17</v>
      </c>
    </row>
    <row r="11509" spans="1:6" x14ac:dyDescent="0.25">
      <c r="A11509" s="73">
        <v>101439</v>
      </c>
      <c r="B11509" s="74" t="s">
        <v>8467</v>
      </c>
      <c r="C11509" s="73" t="s">
        <v>792</v>
      </c>
      <c r="D11509" s="75">
        <v>5992.16</v>
      </c>
      <c r="E11509" s="75">
        <v>5464.59</v>
      </c>
      <c r="F11509" s="73" t="s">
        <v>17</v>
      </c>
    </row>
    <row r="11510" spans="1:6" ht="25.5" x14ac:dyDescent="0.25">
      <c r="A11510" s="73">
        <v>101440</v>
      </c>
      <c r="B11510" s="74" t="s">
        <v>10380</v>
      </c>
      <c r="C11510" s="73" t="s">
        <v>792</v>
      </c>
      <c r="D11510" s="75">
        <v>5992.16</v>
      </c>
      <c r="E11510" s="75">
        <v>5464.59</v>
      </c>
      <c r="F11510" s="73" t="s">
        <v>17</v>
      </c>
    </row>
    <row r="11511" spans="1:6" x14ac:dyDescent="0.25">
      <c r="A11511" s="73">
        <v>101441</v>
      </c>
      <c r="B11511" s="74" t="s">
        <v>8469</v>
      </c>
      <c r="C11511" s="73" t="s">
        <v>792</v>
      </c>
      <c r="D11511" s="75">
        <v>4758.2700000000004</v>
      </c>
      <c r="E11511" s="75">
        <v>4361.51</v>
      </c>
      <c r="F11511" s="73" t="s">
        <v>17</v>
      </c>
    </row>
    <row r="11512" spans="1:6" ht="25.5" x14ac:dyDescent="0.25">
      <c r="A11512" s="73">
        <v>101443</v>
      </c>
      <c r="B11512" s="74" t="s">
        <v>8470</v>
      </c>
      <c r="C11512" s="73" t="s">
        <v>792</v>
      </c>
      <c r="D11512" s="75">
        <v>7656.95</v>
      </c>
      <c r="E11512" s="75">
        <v>6952.87</v>
      </c>
      <c r="F11512" s="73" t="s">
        <v>17</v>
      </c>
    </row>
    <row r="11513" spans="1:6" x14ac:dyDescent="0.25">
      <c r="A11513" s="73">
        <v>101444</v>
      </c>
      <c r="B11513" s="74" t="s">
        <v>8473</v>
      </c>
      <c r="C11513" s="73" t="s">
        <v>792</v>
      </c>
      <c r="D11513" s="75">
        <v>5549.82</v>
      </c>
      <c r="E11513" s="75">
        <v>5093.22</v>
      </c>
      <c r="F11513" s="73" t="s">
        <v>17</v>
      </c>
    </row>
    <row r="11514" spans="1:6" x14ac:dyDescent="0.25">
      <c r="A11514" s="73">
        <v>101445</v>
      </c>
      <c r="B11514" s="74" t="s">
        <v>761</v>
      </c>
      <c r="C11514" s="73" t="s">
        <v>792</v>
      </c>
      <c r="D11514" s="75">
        <v>5569.86</v>
      </c>
      <c r="E11514" s="75">
        <v>5111.13</v>
      </c>
      <c r="F11514" s="73" t="s">
        <v>17</v>
      </c>
    </row>
    <row r="11515" spans="1:6" x14ac:dyDescent="0.25">
      <c r="A11515" s="73">
        <v>101446</v>
      </c>
      <c r="B11515" s="74" t="s">
        <v>8474</v>
      </c>
      <c r="C11515" s="73" t="s">
        <v>792</v>
      </c>
      <c r="D11515" s="75">
        <v>5889.97</v>
      </c>
      <c r="E11515" s="75">
        <v>5433.43</v>
      </c>
      <c r="F11515" s="73" t="s">
        <v>17</v>
      </c>
    </row>
    <row r="11516" spans="1:6" x14ac:dyDescent="0.25">
      <c r="A11516" s="73">
        <v>101447</v>
      </c>
      <c r="B11516" s="74" t="s">
        <v>8475</v>
      </c>
      <c r="C11516" s="73" t="s">
        <v>792</v>
      </c>
      <c r="D11516" s="75">
        <v>5765.38</v>
      </c>
      <c r="E11516" s="75">
        <v>5322.05</v>
      </c>
      <c r="F11516" s="73" t="s">
        <v>17</v>
      </c>
    </row>
    <row r="11517" spans="1:6" x14ac:dyDescent="0.25">
      <c r="A11517" s="73">
        <v>101448</v>
      </c>
      <c r="B11517" s="74" t="s">
        <v>8476</v>
      </c>
      <c r="C11517" s="73" t="s">
        <v>792</v>
      </c>
      <c r="D11517" s="75">
        <v>5889.97</v>
      </c>
      <c r="E11517" s="75">
        <v>5433.43</v>
      </c>
      <c r="F11517" s="73" t="s">
        <v>17</v>
      </c>
    </row>
    <row r="11518" spans="1:6" x14ac:dyDescent="0.25">
      <c r="A11518" s="73">
        <v>101449</v>
      </c>
      <c r="B11518" s="74" t="s">
        <v>10381</v>
      </c>
      <c r="C11518" s="73" t="s">
        <v>792</v>
      </c>
      <c r="D11518" s="75">
        <v>5110.7700000000004</v>
      </c>
      <c r="E11518" s="75">
        <v>4676.6499999999996</v>
      </c>
      <c r="F11518" s="73" t="s">
        <v>17</v>
      </c>
    </row>
    <row r="11519" spans="1:6" x14ac:dyDescent="0.25">
      <c r="A11519" s="73">
        <v>101451</v>
      </c>
      <c r="B11519" s="74" t="s">
        <v>774</v>
      </c>
      <c r="C11519" s="73" t="s">
        <v>792</v>
      </c>
      <c r="D11519" s="75">
        <v>5538.85</v>
      </c>
      <c r="E11519" s="75">
        <v>5083.41</v>
      </c>
      <c r="F11519" s="73" t="s">
        <v>17</v>
      </c>
    </row>
    <row r="11520" spans="1:6" x14ac:dyDescent="0.25">
      <c r="A11520" s="73">
        <v>101452</v>
      </c>
      <c r="B11520" s="74" t="s">
        <v>10382</v>
      </c>
      <c r="C11520" s="73" t="s">
        <v>792</v>
      </c>
      <c r="D11520" s="75">
        <v>4062.64</v>
      </c>
      <c r="E11520" s="75">
        <v>3761.76</v>
      </c>
      <c r="F11520" s="73" t="s">
        <v>17</v>
      </c>
    </row>
    <row r="11521" spans="1:6" x14ac:dyDescent="0.25">
      <c r="A11521" s="73">
        <v>101453</v>
      </c>
      <c r="B11521" s="74" t="s">
        <v>775</v>
      </c>
      <c r="C11521" s="73" t="s">
        <v>792</v>
      </c>
      <c r="D11521" s="75">
        <v>5715.62</v>
      </c>
      <c r="E11521" s="75">
        <v>5260.18</v>
      </c>
      <c r="F11521" s="73" t="s">
        <v>17</v>
      </c>
    </row>
    <row r="11522" spans="1:6" x14ac:dyDescent="0.25">
      <c r="A11522" s="73">
        <v>101454</v>
      </c>
      <c r="B11522" s="74" t="s">
        <v>10383</v>
      </c>
      <c r="C11522" s="73" t="s">
        <v>792</v>
      </c>
      <c r="D11522" s="75">
        <v>7277.17</v>
      </c>
      <c r="E11522" s="75">
        <v>6656.17</v>
      </c>
      <c r="F11522" s="73" t="s">
        <v>17</v>
      </c>
    </row>
    <row r="11523" spans="1:6" ht="25.5" x14ac:dyDescent="0.25">
      <c r="A11523" s="73">
        <v>101456</v>
      </c>
      <c r="B11523" s="74" t="s">
        <v>10384</v>
      </c>
      <c r="C11523" s="73" t="s">
        <v>792</v>
      </c>
      <c r="D11523" s="75">
        <v>8313.74</v>
      </c>
      <c r="E11523" s="75">
        <v>7539.68</v>
      </c>
      <c r="F11523" s="73" t="s">
        <v>17</v>
      </c>
    </row>
    <row r="11524" spans="1:6" x14ac:dyDescent="0.25">
      <c r="A11524" s="73">
        <v>101457</v>
      </c>
      <c r="B11524" s="74" t="s">
        <v>10385</v>
      </c>
      <c r="C11524" s="73" t="s">
        <v>792</v>
      </c>
      <c r="D11524" s="75">
        <v>5674.63</v>
      </c>
      <c r="E11524" s="75">
        <v>5180.72</v>
      </c>
      <c r="F11524" s="73" t="s">
        <v>17</v>
      </c>
    </row>
    <row r="11525" spans="1:6" x14ac:dyDescent="0.25">
      <c r="A11525" s="73">
        <v>101458</v>
      </c>
      <c r="B11525" s="74" t="s">
        <v>10386</v>
      </c>
      <c r="C11525" s="73" t="s">
        <v>792</v>
      </c>
      <c r="D11525" s="75">
        <v>5445.62</v>
      </c>
      <c r="E11525" s="75">
        <v>4995.6000000000004</v>
      </c>
      <c r="F11525" s="73" t="s">
        <v>17</v>
      </c>
    </row>
    <row r="11526" spans="1:6" x14ac:dyDescent="0.25">
      <c r="A11526" s="73">
        <v>101459</v>
      </c>
      <c r="B11526" s="74" t="s">
        <v>8482</v>
      </c>
      <c r="C11526" s="73" t="s">
        <v>792</v>
      </c>
      <c r="D11526" s="75">
        <v>4496.17</v>
      </c>
      <c r="E11526" s="75">
        <v>4151.2700000000004</v>
      </c>
      <c r="F11526" s="73" t="s">
        <v>17</v>
      </c>
    </row>
    <row r="11527" spans="1:6" x14ac:dyDescent="0.25">
      <c r="A11527" s="73">
        <v>101460</v>
      </c>
      <c r="B11527" s="74" t="s">
        <v>9007</v>
      </c>
      <c r="C11527" s="73" t="s">
        <v>792</v>
      </c>
      <c r="D11527" s="75">
        <v>4643.18</v>
      </c>
      <c r="E11527" s="75">
        <v>4280.74</v>
      </c>
      <c r="F11527" s="73" t="s">
        <v>17</v>
      </c>
    </row>
    <row r="11528" spans="1:6" ht="25.5" x14ac:dyDescent="0.25">
      <c r="A11528" s="73">
        <v>5631</v>
      </c>
      <c r="B11528" s="74" t="s">
        <v>10387</v>
      </c>
      <c r="C11528" s="73" t="s">
        <v>50</v>
      </c>
      <c r="D11528" s="75">
        <v>215.46</v>
      </c>
      <c r="E11528" s="75">
        <v>211.67</v>
      </c>
      <c r="F11528" s="73" t="s">
        <v>17</v>
      </c>
    </row>
    <row r="11529" spans="1:6" ht="51" x14ac:dyDescent="0.25">
      <c r="A11529" s="73">
        <v>5678</v>
      </c>
      <c r="B11529" s="74" t="s">
        <v>10388</v>
      </c>
      <c r="C11529" s="73" t="s">
        <v>50</v>
      </c>
      <c r="D11529" s="75">
        <v>159.44</v>
      </c>
      <c r="E11529" s="75">
        <v>155.65</v>
      </c>
      <c r="F11529" s="73" t="s">
        <v>17</v>
      </c>
    </row>
    <row r="11530" spans="1:6" ht="51" x14ac:dyDescent="0.25">
      <c r="A11530" s="73">
        <v>5680</v>
      </c>
      <c r="B11530" s="74" t="s">
        <v>10389</v>
      </c>
      <c r="C11530" s="73" t="s">
        <v>50</v>
      </c>
      <c r="D11530" s="75">
        <v>146.79</v>
      </c>
      <c r="E11530" s="75">
        <v>143</v>
      </c>
      <c r="F11530" s="73" t="s">
        <v>17</v>
      </c>
    </row>
    <row r="11531" spans="1:6" ht="38.25" x14ac:dyDescent="0.25">
      <c r="A11531" s="73">
        <v>5684</v>
      </c>
      <c r="B11531" s="74" t="s">
        <v>10390</v>
      </c>
      <c r="C11531" s="73" t="s">
        <v>50</v>
      </c>
      <c r="D11531" s="75">
        <v>158.66</v>
      </c>
      <c r="E11531" s="75">
        <v>156.41</v>
      </c>
      <c r="F11531" s="73" t="s">
        <v>17</v>
      </c>
    </row>
    <row r="11532" spans="1:6" ht="25.5" x14ac:dyDescent="0.25">
      <c r="A11532" s="73">
        <v>5689</v>
      </c>
      <c r="B11532" s="74" t="s">
        <v>10391</v>
      </c>
      <c r="C11532" s="73" t="s">
        <v>50</v>
      </c>
      <c r="D11532" s="75">
        <v>6.32</v>
      </c>
      <c r="E11532" s="75">
        <v>6.32</v>
      </c>
      <c r="F11532" s="73" t="s">
        <v>17</v>
      </c>
    </row>
    <row r="11533" spans="1:6" ht="25.5" x14ac:dyDescent="0.25">
      <c r="A11533" s="73">
        <v>5795</v>
      </c>
      <c r="B11533" s="74" t="s">
        <v>10392</v>
      </c>
      <c r="C11533" s="73" t="s">
        <v>50</v>
      </c>
      <c r="D11533" s="75">
        <v>29.03</v>
      </c>
      <c r="E11533" s="75">
        <v>26.64</v>
      </c>
      <c r="F11533" s="73" t="s">
        <v>17</v>
      </c>
    </row>
    <row r="11534" spans="1:6" ht="38.25" x14ac:dyDescent="0.25">
      <c r="A11534" s="73">
        <v>5811</v>
      </c>
      <c r="B11534" s="74" t="s">
        <v>10393</v>
      </c>
      <c r="C11534" s="73" t="s">
        <v>50</v>
      </c>
      <c r="D11534" s="75">
        <v>207.81</v>
      </c>
      <c r="E11534" s="75">
        <v>204.7</v>
      </c>
      <c r="F11534" s="73" t="s">
        <v>17</v>
      </c>
    </row>
    <row r="11535" spans="1:6" ht="25.5" x14ac:dyDescent="0.25">
      <c r="A11535" s="73">
        <v>5823</v>
      </c>
      <c r="B11535" s="74" t="s">
        <v>10394</v>
      </c>
      <c r="C11535" s="73" t="s">
        <v>50</v>
      </c>
      <c r="D11535" s="75">
        <v>238.73</v>
      </c>
      <c r="E11535" s="75">
        <v>227.85</v>
      </c>
      <c r="F11535" s="73" t="s">
        <v>17</v>
      </c>
    </row>
    <row r="11536" spans="1:6" ht="51" x14ac:dyDescent="0.25">
      <c r="A11536" s="73">
        <v>5824</v>
      </c>
      <c r="B11536" s="74" t="s">
        <v>10395</v>
      </c>
      <c r="C11536" s="73" t="s">
        <v>50</v>
      </c>
      <c r="D11536" s="75">
        <v>218.13</v>
      </c>
      <c r="E11536" s="75">
        <v>215.13</v>
      </c>
      <c r="F11536" s="73" t="s">
        <v>17</v>
      </c>
    </row>
    <row r="11537" spans="1:6" ht="25.5" x14ac:dyDescent="0.25">
      <c r="A11537" s="73">
        <v>5835</v>
      </c>
      <c r="B11537" s="74" t="s">
        <v>10396</v>
      </c>
      <c r="C11537" s="73" t="s">
        <v>50</v>
      </c>
      <c r="D11537" s="75">
        <v>346.48</v>
      </c>
      <c r="E11537" s="75">
        <v>343.49</v>
      </c>
      <c r="F11537" s="73" t="s">
        <v>17</v>
      </c>
    </row>
    <row r="11538" spans="1:6" ht="25.5" x14ac:dyDescent="0.25">
      <c r="A11538" s="73">
        <v>5839</v>
      </c>
      <c r="B11538" s="74" t="s">
        <v>10397</v>
      </c>
      <c r="C11538" s="73" t="s">
        <v>50</v>
      </c>
      <c r="D11538" s="75">
        <v>9.31</v>
      </c>
      <c r="E11538" s="75">
        <v>9.31</v>
      </c>
      <c r="F11538" s="73" t="s">
        <v>17</v>
      </c>
    </row>
    <row r="11539" spans="1:6" ht="25.5" x14ac:dyDescent="0.25">
      <c r="A11539" s="73">
        <v>5843</v>
      </c>
      <c r="B11539" s="74" t="s">
        <v>10398</v>
      </c>
      <c r="C11539" s="73" t="s">
        <v>50</v>
      </c>
      <c r="D11539" s="75">
        <v>183.63</v>
      </c>
      <c r="E11539" s="75">
        <v>180.15</v>
      </c>
      <c r="F11539" s="73" t="s">
        <v>17</v>
      </c>
    </row>
    <row r="11540" spans="1:6" ht="25.5" x14ac:dyDescent="0.25">
      <c r="A11540" s="73">
        <v>5847</v>
      </c>
      <c r="B11540" s="74" t="s">
        <v>10399</v>
      </c>
      <c r="C11540" s="73" t="s">
        <v>50</v>
      </c>
      <c r="D11540" s="75">
        <v>280.24</v>
      </c>
      <c r="E11540" s="75">
        <v>276.76</v>
      </c>
      <c r="F11540" s="73" t="s">
        <v>17</v>
      </c>
    </row>
    <row r="11541" spans="1:6" ht="25.5" x14ac:dyDescent="0.25">
      <c r="A11541" s="73">
        <v>5851</v>
      </c>
      <c r="B11541" s="74" t="s">
        <v>10400</v>
      </c>
      <c r="C11541" s="73" t="s">
        <v>50</v>
      </c>
      <c r="D11541" s="75">
        <v>268.92</v>
      </c>
      <c r="E11541" s="75">
        <v>265.44</v>
      </c>
      <c r="F11541" s="73" t="s">
        <v>17</v>
      </c>
    </row>
    <row r="11542" spans="1:6" ht="25.5" x14ac:dyDescent="0.25">
      <c r="A11542" s="73">
        <v>5855</v>
      </c>
      <c r="B11542" s="74" t="s">
        <v>10401</v>
      </c>
      <c r="C11542" s="73" t="s">
        <v>50</v>
      </c>
      <c r="D11542" s="75">
        <v>706.2</v>
      </c>
      <c r="E11542" s="75">
        <v>702.72</v>
      </c>
      <c r="F11542" s="73" t="s">
        <v>17</v>
      </c>
    </row>
    <row r="11543" spans="1:6" ht="38.25" x14ac:dyDescent="0.25">
      <c r="A11543" s="73">
        <v>5863</v>
      </c>
      <c r="B11543" s="74" t="s">
        <v>10402</v>
      </c>
      <c r="C11543" s="73" t="s">
        <v>50</v>
      </c>
      <c r="D11543" s="75">
        <v>23.07</v>
      </c>
      <c r="E11543" s="75">
        <v>23.07</v>
      </c>
      <c r="F11543" s="73" t="s">
        <v>17</v>
      </c>
    </row>
    <row r="11544" spans="1:6" ht="38.25" x14ac:dyDescent="0.25">
      <c r="A11544" s="73">
        <v>5867</v>
      </c>
      <c r="B11544" s="74" t="s">
        <v>10403</v>
      </c>
      <c r="C11544" s="73" t="s">
        <v>50</v>
      </c>
      <c r="D11544" s="75">
        <v>160.26</v>
      </c>
      <c r="E11544" s="75">
        <v>158.01</v>
      </c>
      <c r="F11544" s="73" t="s">
        <v>17</v>
      </c>
    </row>
    <row r="11545" spans="1:6" ht="51" x14ac:dyDescent="0.25">
      <c r="A11545" s="73">
        <v>5875</v>
      </c>
      <c r="B11545" s="74" t="s">
        <v>10404</v>
      </c>
      <c r="C11545" s="73" t="s">
        <v>50</v>
      </c>
      <c r="D11545" s="75">
        <v>148</v>
      </c>
      <c r="E11545" s="75">
        <v>144.21</v>
      </c>
      <c r="F11545" s="73" t="s">
        <v>17</v>
      </c>
    </row>
    <row r="11546" spans="1:6" ht="38.25" x14ac:dyDescent="0.25">
      <c r="A11546" s="73">
        <v>5879</v>
      </c>
      <c r="B11546" s="74" t="s">
        <v>10405</v>
      </c>
      <c r="C11546" s="73" t="s">
        <v>50</v>
      </c>
      <c r="D11546" s="75">
        <v>142.74</v>
      </c>
      <c r="E11546" s="75">
        <v>140.49</v>
      </c>
      <c r="F11546" s="73" t="s">
        <v>17</v>
      </c>
    </row>
    <row r="11547" spans="1:6" ht="38.25" x14ac:dyDescent="0.25">
      <c r="A11547" s="73">
        <v>5890</v>
      </c>
      <c r="B11547" s="74" t="s">
        <v>10406</v>
      </c>
      <c r="C11547" s="73" t="s">
        <v>50</v>
      </c>
      <c r="D11547" s="75">
        <v>204.76</v>
      </c>
      <c r="E11547" s="75">
        <v>201.76</v>
      </c>
      <c r="F11547" s="73" t="s">
        <v>17</v>
      </c>
    </row>
    <row r="11548" spans="1:6" ht="38.25" x14ac:dyDescent="0.25">
      <c r="A11548" s="73">
        <v>5894</v>
      </c>
      <c r="B11548" s="74" t="s">
        <v>10407</v>
      </c>
      <c r="C11548" s="73" t="s">
        <v>50</v>
      </c>
      <c r="D11548" s="75">
        <v>213.05</v>
      </c>
      <c r="E11548" s="75">
        <v>210.05</v>
      </c>
      <c r="F11548" s="73" t="s">
        <v>17</v>
      </c>
    </row>
    <row r="11549" spans="1:6" ht="38.25" x14ac:dyDescent="0.25">
      <c r="A11549" s="73">
        <v>5901</v>
      </c>
      <c r="B11549" s="74" t="s">
        <v>10408</v>
      </c>
      <c r="C11549" s="73" t="s">
        <v>50</v>
      </c>
      <c r="D11549" s="75">
        <v>316.61</v>
      </c>
      <c r="E11549" s="75">
        <v>313.61</v>
      </c>
      <c r="F11549" s="73" t="s">
        <v>17</v>
      </c>
    </row>
    <row r="11550" spans="1:6" ht="25.5" x14ac:dyDescent="0.25">
      <c r="A11550" s="73">
        <v>5909</v>
      </c>
      <c r="B11550" s="74" t="s">
        <v>10409</v>
      </c>
      <c r="C11550" s="73" t="s">
        <v>50</v>
      </c>
      <c r="D11550" s="75">
        <v>37.159999999999997</v>
      </c>
      <c r="E11550" s="75">
        <v>35.44</v>
      </c>
      <c r="F11550" s="73" t="s">
        <v>17</v>
      </c>
    </row>
    <row r="11551" spans="1:6" ht="25.5" x14ac:dyDescent="0.25">
      <c r="A11551" s="73">
        <v>5921</v>
      </c>
      <c r="B11551" s="74" t="s">
        <v>10410</v>
      </c>
      <c r="C11551" s="73" t="s">
        <v>50</v>
      </c>
      <c r="D11551" s="75">
        <v>4.9400000000000004</v>
      </c>
      <c r="E11551" s="75">
        <v>4.9400000000000004</v>
      </c>
      <c r="F11551" s="73" t="s">
        <v>17</v>
      </c>
    </row>
    <row r="11552" spans="1:6" ht="38.25" x14ac:dyDescent="0.25">
      <c r="A11552" s="73">
        <v>5928</v>
      </c>
      <c r="B11552" s="74" t="s">
        <v>10411</v>
      </c>
      <c r="C11552" s="73" t="s">
        <v>50</v>
      </c>
      <c r="D11552" s="75">
        <v>278.06</v>
      </c>
      <c r="E11552" s="75">
        <v>274.67</v>
      </c>
      <c r="F11552" s="73" t="s">
        <v>17</v>
      </c>
    </row>
    <row r="11553" spans="1:6" ht="25.5" x14ac:dyDescent="0.25">
      <c r="A11553" s="73">
        <v>5932</v>
      </c>
      <c r="B11553" s="74" t="s">
        <v>10412</v>
      </c>
      <c r="C11553" s="73" t="s">
        <v>50</v>
      </c>
      <c r="D11553" s="75">
        <v>262.41000000000003</v>
      </c>
      <c r="E11553" s="75">
        <v>258.41000000000003</v>
      </c>
      <c r="F11553" s="73" t="s">
        <v>17</v>
      </c>
    </row>
    <row r="11554" spans="1:6" ht="25.5" x14ac:dyDescent="0.25">
      <c r="A11554" s="73">
        <v>5940</v>
      </c>
      <c r="B11554" s="74" t="s">
        <v>10413</v>
      </c>
      <c r="C11554" s="73" t="s">
        <v>50</v>
      </c>
      <c r="D11554" s="75">
        <v>172.71</v>
      </c>
      <c r="E11554" s="75">
        <v>169.72</v>
      </c>
      <c r="F11554" s="73" t="s">
        <v>17</v>
      </c>
    </row>
    <row r="11555" spans="1:6" ht="25.5" x14ac:dyDescent="0.25">
      <c r="A11555" s="73">
        <v>5944</v>
      </c>
      <c r="B11555" s="74" t="s">
        <v>10414</v>
      </c>
      <c r="C11555" s="73" t="s">
        <v>50</v>
      </c>
      <c r="D11555" s="75">
        <v>233.28</v>
      </c>
      <c r="E11555" s="75">
        <v>230.29</v>
      </c>
      <c r="F11555" s="73" t="s">
        <v>17</v>
      </c>
    </row>
    <row r="11556" spans="1:6" ht="25.5" x14ac:dyDescent="0.25">
      <c r="A11556" s="73">
        <v>5953</v>
      </c>
      <c r="B11556" s="74" t="s">
        <v>10415</v>
      </c>
      <c r="C11556" s="73" t="s">
        <v>50</v>
      </c>
      <c r="D11556" s="75">
        <v>59.11</v>
      </c>
      <c r="E11556" s="75">
        <v>59.11</v>
      </c>
      <c r="F11556" s="73" t="s">
        <v>17</v>
      </c>
    </row>
    <row r="11557" spans="1:6" ht="38.25" x14ac:dyDescent="0.25">
      <c r="A11557" s="73">
        <v>6259</v>
      </c>
      <c r="B11557" s="74" t="s">
        <v>750</v>
      </c>
      <c r="C11557" s="73" t="s">
        <v>50</v>
      </c>
      <c r="D11557" s="75">
        <v>256.10000000000002</v>
      </c>
      <c r="E11557" s="75">
        <v>253.1</v>
      </c>
      <c r="F11557" s="73" t="s">
        <v>17</v>
      </c>
    </row>
    <row r="11558" spans="1:6" ht="38.25" x14ac:dyDescent="0.25">
      <c r="A11558" s="73">
        <v>6879</v>
      </c>
      <c r="B11558" s="74" t="s">
        <v>10416</v>
      </c>
      <c r="C11558" s="73" t="s">
        <v>50</v>
      </c>
      <c r="D11558" s="75">
        <v>208.8</v>
      </c>
      <c r="E11558" s="75">
        <v>206.55</v>
      </c>
      <c r="F11558" s="73" t="s">
        <v>17</v>
      </c>
    </row>
    <row r="11559" spans="1:6" ht="25.5" x14ac:dyDescent="0.25">
      <c r="A11559" s="73">
        <v>7030</v>
      </c>
      <c r="B11559" s="74" t="s">
        <v>10417</v>
      </c>
      <c r="C11559" s="73" t="s">
        <v>50</v>
      </c>
      <c r="D11559" s="75">
        <v>261.76</v>
      </c>
      <c r="E11559" s="75">
        <v>261.76</v>
      </c>
      <c r="F11559" s="73" t="s">
        <v>17</v>
      </c>
    </row>
    <row r="11560" spans="1:6" ht="38.25" x14ac:dyDescent="0.25">
      <c r="A11560" s="73">
        <v>7042</v>
      </c>
      <c r="B11560" s="74" t="s">
        <v>10418</v>
      </c>
      <c r="C11560" s="73" t="s">
        <v>50</v>
      </c>
      <c r="D11560" s="75">
        <v>25.22</v>
      </c>
      <c r="E11560" s="75">
        <v>25.22</v>
      </c>
      <c r="F11560" s="73" t="s">
        <v>17</v>
      </c>
    </row>
    <row r="11561" spans="1:6" ht="38.25" x14ac:dyDescent="0.25">
      <c r="A11561" s="73">
        <v>7049</v>
      </c>
      <c r="B11561" s="74" t="s">
        <v>10419</v>
      </c>
      <c r="C11561" s="73" t="s">
        <v>50</v>
      </c>
      <c r="D11561" s="75">
        <v>219.52</v>
      </c>
      <c r="E11561" s="75">
        <v>217.27</v>
      </c>
      <c r="F11561" s="73" t="s">
        <v>17</v>
      </c>
    </row>
    <row r="11562" spans="1:6" ht="38.25" x14ac:dyDescent="0.25">
      <c r="A11562" s="73">
        <v>67826</v>
      </c>
      <c r="B11562" s="74" t="s">
        <v>10420</v>
      </c>
      <c r="C11562" s="73" t="s">
        <v>50</v>
      </c>
      <c r="D11562" s="75">
        <v>191.1</v>
      </c>
      <c r="E11562" s="75">
        <v>187.99</v>
      </c>
      <c r="F11562" s="73" t="s">
        <v>17</v>
      </c>
    </row>
    <row r="11563" spans="1:6" ht="25.5" x14ac:dyDescent="0.25">
      <c r="A11563" s="73">
        <v>73417</v>
      </c>
      <c r="B11563" s="74" t="s">
        <v>10421</v>
      </c>
      <c r="C11563" s="73" t="s">
        <v>50</v>
      </c>
      <c r="D11563" s="75">
        <v>188.26</v>
      </c>
      <c r="E11563" s="75">
        <v>188.26</v>
      </c>
      <c r="F11563" s="73" t="s">
        <v>17</v>
      </c>
    </row>
    <row r="11564" spans="1:6" ht="38.25" x14ac:dyDescent="0.25">
      <c r="A11564" s="73">
        <v>73436</v>
      </c>
      <c r="B11564" s="74" t="s">
        <v>10422</v>
      </c>
      <c r="C11564" s="73" t="s">
        <v>50</v>
      </c>
      <c r="D11564" s="75">
        <v>161.75</v>
      </c>
      <c r="E11564" s="75">
        <v>159.5</v>
      </c>
      <c r="F11564" s="73" t="s">
        <v>17</v>
      </c>
    </row>
    <row r="11565" spans="1:6" ht="51" x14ac:dyDescent="0.25">
      <c r="A11565" s="73">
        <v>73467</v>
      </c>
      <c r="B11565" s="74" t="s">
        <v>10423</v>
      </c>
      <c r="C11565" s="73" t="s">
        <v>50</v>
      </c>
      <c r="D11565" s="75">
        <v>249.14</v>
      </c>
      <c r="E11565" s="75">
        <v>246.14</v>
      </c>
      <c r="F11565" s="73" t="s">
        <v>17</v>
      </c>
    </row>
    <row r="11566" spans="1:6" ht="38.25" x14ac:dyDescent="0.25">
      <c r="A11566" s="73">
        <v>73536</v>
      </c>
      <c r="B11566" s="74" t="s">
        <v>10424</v>
      </c>
      <c r="C11566" s="73" t="s">
        <v>50</v>
      </c>
      <c r="D11566" s="75">
        <v>21.33</v>
      </c>
      <c r="E11566" s="75">
        <v>21.33</v>
      </c>
      <c r="F11566" s="73" t="s">
        <v>17</v>
      </c>
    </row>
    <row r="11567" spans="1:6" ht="51" x14ac:dyDescent="0.25">
      <c r="A11567" s="73">
        <v>83362</v>
      </c>
      <c r="B11567" s="74" t="s">
        <v>31759</v>
      </c>
      <c r="C11567" s="73" t="s">
        <v>50</v>
      </c>
      <c r="D11567" s="75">
        <v>270.44</v>
      </c>
      <c r="E11567" s="75">
        <v>267.44</v>
      </c>
      <c r="F11567" s="73" t="s">
        <v>17</v>
      </c>
    </row>
    <row r="11568" spans="1:6" ht="25.5" x14ac:dyDescent="0.25">
      <c r="A11568" s="73">
        <v>83765</v>
      </c>
      <c r="B11568" s="74" t="s">
        <v>10425</v>
      </c>
      <c r="C11568" s="73" t="s">
        <v>50</v>
      </c>
      <c r="D11568" s="75">
        <v>104.44</v>
      </c>
      <c r="E11568" s="75">
        <v>101.86</v>
      </c>
      <c r="F11568" s="73" t="s">
        <v>17</v>
      </c>
    </row>
    <row r="11569" spans="1:6" ht="25.5" x14ac:dyDescent="0.25">
      <c r="A11569" s="73">
        <v>87445</v>
      </c>
      <c r="B11569" s="74" t="s">
        <v>10426</v>
      </c>
      <c r="C11569" s="73" t="s">
        <v>50</v>
      </c>
      <c r="D11569" s="75">
        <v>5.39</v>
      </c>
      <c r="E11569" s="75">
        <v>5.39</v>
      </c>
      <c r="F11569" s="73" t="s">
        <v>17</v>
      </c>
    </row>
    <row r="11570" spans="1:6" ht="25.5" x14ac:dyDescent="0.25">
      <c r="A11570" s="73">
        <v>88386</v>
      </c>
      <c r="B11570" s="74" t="s">
        <v>10427</v>
      </c>
      <c r="C11570" s="73" t="s">
        <v>50</v>
      </c>
      <c r="D11570" s="75">
        <v>5.95</v>
      </c>
      <c r="E11570" s="75">
        <v>5.95</v>
      </c>
      <c r="F11570" s="73" t="s">
        <v>17</v>
      </c>
    </row>
    <row r="11571" spans="1:6" ht="25.5" x14ac:dyDescent="0.25">
      <c r="A11571" s="73">
        <v>88393</v>
      </c>
      <c r="B11571" s="74" t="s">
        <v>10428</v>
      </c>
      <c r="C11571" s="73" t="s">
        <v>50</v>
      </c>
      <c r="D11571" s="75">
        <v>8.17</v>
      </c>
      <c r="E11571" s="75">
        <v>8.17</v>
      </c>
      <c r="F11571" s="73" t="s">
        <v>17</v>
      </c>
    </row>
    <row r="11572" spans="1:6" ht="25.5" x14ac:dyDescent="0.25">
      <c r="A11572" s="73">
        <v>88399</v>
      </c>
      <c r="B11572" s="74" t="s">
        <v>10429</v>
      </c>
      <c r="C11572" s="73" t="s">
        <v>50</v>
      </c>
      <c r="D11572" s="75">
        <v>4.41</v>
      </c>
      <c r="E11572" s="75">
        <v>4.41</v>
      </c>
      <c r="F11572" s="73" t="s">
        <v>17</v>
      </c>
    </row>
    <row r="11573" spans="1:6" ht="25.5" x14ac:dyDescent="0.25">
      <c r="A11573" s="73">
        <v>88418</v>
      </c>
      <c r="B11573" s="74" t="s">
        <v>10430</v>
      </c>
      <c r="C11573" s="73" t="s">
        <v>50</v>
      </c>
      <c r="D11573" s="75">
        <v>17.190000000000001</v>
      </c>
      <c r="E11573" s="75">
        <v>17.190000000000001</v>
      </c>
      <c r="F11573" s="73" t="s">
        <v>17</v>
      </c>
    </row>
    <row r="11574" spans="1:6" ht="25.5" x14ac:dyDescent="0.25">
      <c r="A11574" s="73">
        <v>88433</v>
      </c>
      <c r="B11574" s="74" t="s">
        <v>10431</v>
      </c>
      <c r="C11574" s="73" t="s">
        <v>50</v>
      </c>
      <c r="D11574" s="75">
        <v>22.4</v>
      </c>
      <c r="E11574" s="75">
        <v>22.4</v>
      </c>
      <c r="F11574" s="73" t="s">
        <v>17</v>
      </c>
    </row>
    <row r="11575" spans="1:6" ht="38.25" x14ac:dyDescent="0.25">
      <c r="A11575" s="73">
        <v>88830</v>
      </c>
      <c r="B11575" s="74" t="s">
        <v>10432</v>
      </c>
      <c r="C11575" s="73" t="s">
        <v>50</v>
      </c>
      <c r="D11575" s="75">
        <v>2.3199999999999998</v>
      </c>
      <c r="E11575" s="75">
        <v>2.3199999999999998</v>
      </c>
      <c r="F11575" s="73" t="s">
        <v>17</v>
      </c>
    </row>
    <row r="11576" spans="1:6" ht="25.5" x14ac:dyDescent="0.25">
      <c r="A11576" s="73">
        <v>88843</v>
      </c>
      <c r="B11576" s="74" t="s">
        <v>10433</v>
      </c>
      <c r="C11576" s="73" t="s">
        <v>50</v>
      </c>
      <c r="D11576" s="75">
        <v>226.85</v>
      </c>
      <c r="E11576" s="75">
        <v>223.37</v>
      </c>
      <c r="F11576" s="73" t="s">
        <v>17</v>
      </c>
    </row>
    <row r="11577" spans="1:6" ht="25.5" x14ac:dyDescent="0.25">
      <c r="A11577" s="73">
        <v>88907</v>
      </c>
      <c r="B11577" s="74" t="s">
        <v>10434</v>
      </c>
      <c r="C11577" s="73" t="s">
        <v>50</v>
      </c>
      <c r="D11577" s="75">
        <v>254.93</v>
      </c>
      <c r="E11577" s="75">
        <v>251.14</v>
      </c>
      <c r="F11577" s="73" t="s">
        <v>17</v>
      </c>
    </row>
    <row r="11578" spans="1:6" ht="38.25" x14ac:dyDescent="0.25">
      <c r="A11578" s="73">
        <v>89021</v>
      </c>
      <c r="B11578" s="74" t="s">
        <v>10435</v>
      </c>
      <c r="C11578" s="73" t="s">
        <v>50</v>
      </c>
      <c r="D11578" s="75">
        <v>3.37</v>
      </c>
      <c r="E11578" s="75">
        <v>3.37</v>
      </c>
      <c r="F11578" s="73" t="s">
        <v>17</v>
      </c>
    </row>
    <row r="11579" spans="1:6" ht="25.5" x14ac:dyDescent="0.25">
      <c r="A11579" s="73">
        <v>89028</v>
      </c>
      <c r="B11579" s="74" t="s">
        <v>10436</v>
      </c>
      <c r="C11579" s="73" t="s">
        <v>50</v>
      </c>
      <c r="D11579" s="75">
        <v>176.3</v>
      </c>
      <c r="E11579" s="75">
        <v>176.3</v>
      </c>
      <c r="F11579" s="73" t="s">
        <v>17</v>
      </c>
    </row>
    <row r="11580" spans="1:6" ht="25.5" x14ac:dyDescent="0.25">
      <c r="A11580" s="73">
        <v>89032</v>
      </c>
      <c r="B11580" s="74" t="s">
        <v>10437</v>
      </c>
      <c r="C11580" s="73" t="s">
        <v>50</v>
      </c>
      <c r="D11580" s="75">
        <v>206.58</v>
      </c>
      <c r="E11580" s="75">
        <v>203.1</v>
      </c>
      <c r="F11580" s="73" t="s">
        <v>17</v>
      </c>
    </row>
    <row r="11581" spans="1:6" ht="25.5" x14ac:dyDescent="0.25">
      <c r="A11581" s="73">
        <v>89035</v>
      </c>
      <c r="B11581" s="74" t="s">
        <v>10438</v>
      </c>
      <c r="C11581" s="73" t="s">
        <v>50</v>
      </c>
      <c r="D11581" s="75">
        <v>141.35</v>
      </c>
      <c r="E11581" s="75">
        <v>137.87</v>
      </c>
      <c r="F11581" s="73" t="s">
        <v>17</v>
      </c>
    </row>
    <row r="11582" spans="1:6" ht="38.25" x14ac:dyDescent="0.25">
      <c r="A11582" s="73">
        <v>89225</v>
      </c>
      <c r="B11582" s="74" t="s">
        <v>10439</v>
      </c>
      <c r="C11582" s="73" t="s">
        <v>50</v>
      </c>
      <c r="D11582" s="75">
        <v>6.56</v>
      </c>
      <c r="E11582" s="75">
        <v>6.56</v>
      </c>
      <c r="F11582" s="73" t="s">
        <v>17</v>
      </c>
    </row>
    <row r="11583" spans="1:6" ht="25.5" x14ac:dyDescent="0.25">
      <c r="A11583" s="73">
        <v>89234</v>
      </c>
      <c r="B11583" s="74" t="s">
        <v>10440</v>
      </c>
      <c r="C11583" s="73" t="s">
        <v>50</v>
      </c>
      <c r="D11583" s="75">
        <v>525.65</v>
      </c>
      <c r="E11583" s="75">
        <v>522.66</v>
      </c>
      <c r="F11583" s="73" t="s">
        <v>17</v>
      </c>
    </row>
    <row r="11584" spans="1:6" ht="25.5" x14ac:dyDescent="0.25">
      <c r="A11584" s="73">
        <v>89242</v>
      </c>
      <c r="B11584" s="74" t="s">
        <v>10441</v>
      </c>
      <c r="C11584" s="73" t="s">
        <v>50</v>
      </c>
      <c r="D11584" s="75">
        <v>1233.1500000000001</v>
      </c>
      <c r="E11584" s="75">
        <v>1230.1600000000001</v>
      </c>
      <c r="F11584" s="73" t="s">
        <v>17</v>
      </c>
    </row>
    <row r="11585" spans="1:6" ht="25.5" x14ac:dyDescent="0.25">
      <c r="A11585" s="73">
        <v>89250</v>
      </c>
      <c r="B11585" s="74" t="s">
        <v>10442</v>
      </c>
      <c r="C11585" s="73" t="s">
        <v>50</v>
      </c>
      <c r="D11585" s="75">
        <v>1068.82</v>
      </c>
      <c r="E11585" s="75">
        <v>1065.83</v>
      </c>
      <c r="F11585" s="73" t="s">
        <v>17</v>
      </c>
    </row>
    <row r="11586" spans="1:6" ht="25.5" x14ac:dyDescent="0.25">
      <c r="A11586" s="73">
        <v>89257</v>
      </c>
      <c r="B11586" s="74" t="s">
        <v>10443</v>
      </c>
      <c r="C11586" s="73" t="s">
        <v>50</v>
      </c>
      <c r="D11586" s="75">
        <v>301.5</v>
      </c>
      <c r="E11586" s="75">
        <v>298.51</v>
      </c>
      <c r="F11586" s="73" t="s">
        <v>17</v>
      </c>
    </row>
    <row r="11587" spans="1:6" ht="38.25" x14ac:dyDescent="0.25">
      <c r="A11587" s="73">
        <v>89272</v>
      </c>
      <c r="B11587" s="74" t="s">
        <v>10444</v>
      </c>
      <c r="C11587" s="73" t="s">
        <v>50</v>
      </c>
      <c r="D11587" s="75">
        <v>228.78</v>
      </c>
      <c r="E11587" s="75">
        <v>225.13</v>
      </c>
      <c r="F11587" s="73" t="s">
        <v>17</v>
      </c>
    </row>
    <row r="11588" spans="1:6" ht="25.5" x14ac:dyDescent="0.25">
      <c r="A11588" s="73">
        <v>89278</v>
      </c>
      <c r="B11588" s="74" t="s">
        <v>10445</v>
      </c>
      <c r="C11588" s="73" t="s">
        <v>50</v>
      </c>
      <c r="D11588" s="75">
        <v>12.98</v>
      </c>
      <c r="E11588" s="75">
        <v>12.98</v>
      </c>
      <c r="F11588" s="73" t="s">
        <v>17</v>
      </c>
    </row>
    <row r="11589" spans="1:6" ht="25.5" x14ac:dyDescent="0.25">
      <c r="A11589" s="73">
        <v>89843</v>
      </c>
      <c r="B11589" s="74" t="s">
        <v>10446</v>
      </c>
      <c r="C11589" s="73" t="s">
        <v>50</v>
      </c>
      <c r="D11589" s="75">
        <v>218.62</v>
      </c>
      <c r="E11589" s="75">
        <v>213.26</v>
      </c>
      <c r="F11589" s="73" t="s">
        <v>17</v>
      </c>
    </row>
    <row r="11590" spans="1:6" ht="38.25" x14ac:dyDescent="0.25">
      <c r="A11590" s="73">
        <v>89876</v>
      </c>
      <c r="B11590" s="74" t="s">
        <v>10447</v>
      </c>
      <c r="C11590" s="73" t="s">
        <v>50</v>
      </c>
      <c r="D11590" s="75">
        <v>333.51</v>
      </c>
      <c r="E11590" s="75">
        <v>330.4</v>
      </c>
      <c r="F11590" s="73" t="s">
        <v>17</v>
      </c>
    </row>
    <row r="11591" spans="1:6" ht="38.25" x14ac:dyDescent="0.25">
      <c r="A11591" s="73">
        <v>89883</v>
      </c>
      <c r="B11591" s="74" t="s">
        <v>10448</v>
      </c>
      <c r="C11591" s="73" t="s">
        <v>50</v>
      </c>
      <c r="D11591" s="75">
        <v>368.48</v>
      </c>
      <c r="E11591" s="75">
        <v>365.37</v>
      </c>
      <c r="F11591" s="73" t="s">
        <v>17</v>
      </c>
    </row>
    <row r="11592" spans="1:6" ht="25.5" x14ac:dyDescent="0.25">
      <c r="A11592" s="73">
        <v>90586</v>
      </c>
      <c r="B11592" s="74" t="s">
        <v>10449</v>
      </c>
      <c r="C11592" s="73" t="s">
        <v>50</v>
      </c>
      <c r="D11592" s="75">
        <v>1.48</v>
      </c>
      <c r="E11592" s="75">
        <v>1.48</v>
      </c>
      <c r="F11592" s="73" t="s">
        <v>17</v>
      </c>
    </row>
    <row r="11593" spans="1:6" ht="25.5" x14ac:dyDescent="0.25">
      <c r="A11593" s="73">
        <v>90625</v>
      </c>
      <c r="B11593" s="74" t="s">
        <v>10450</v>
      </c>
      <c r="C11593" s="73" t="s">
        <v>50</v>
      </c>
      <c r="D11593" s="75">
        <v>10.27</v>
      </c>
      <c r="E11593" s="75">
        <v>10.27</v>
      </c>
      <c r="F11593" s="73" t="s">
        <v>17</v>
      </c>
    </row>
    <row r="11594" spans="1:6" ht="25.5" x14ac:dyDescent="0.25">
      <c r="A11594" s="73">
        <v>90631</v>
      </c>
      <c r="B11594" s="74" t="s">
        <v>10451</v>
      </c>
      <c r="C11594" s="73" t="s">
        <v>50</v>
      </c>
      <c r="D11594" s="75">
        <v>167.38</v>
      </c>
      <c r="E11594" s="75">
        <v>163.9</v>
      </c>
      <c r="F11594" s="73" t="s">
        <v>17</v>
      </c>
    </row>
    <row r="11595" spans="1:6" ht="38.25" x14ac:dyDescent="0.25">
      <c r="A11595" s="73">
        <v>90637</v>
      </c>
      <c r="B11595" s="74" t="s">
        <v>10452</v>
      </c>
      <c r="C11595" s="73" t="s">
        <v>50</v>
      </c>
      <c r="D11595" s="75">
        <v>18.600000000000001</v>
      </c>
      <c r="E11595" s="75">
        <v>18.600000000000001</v>
      </c>
      <c r="F11595" s="73" t="s">
        <v>17</v>
      </c>
    </row>
    <row r="11596" spans="1:6" ht="25.5" x14ac:dyDescent="0.25">
      <c r="A11596" s="73">
        <v>90643</v>
      </c>
      <c r="B11596" s="74" t="s">
        <v>10453</v>
      </c>
      <c r="C11596" s="73" t="s">
        <v>50</v>
      </c>
      <c r="D11596" s="75">
        <v>29.44</v>
      </c>
      <c r="E11596" s="75">
        <v>29.44</v>
      </c>
      <c r="F11596" s="73" t="s">
        <v>17</v>
      </c>
    </row>
    <row r="11597" spans="1:6" ht="38.25" x14ac:dyDescent="0.25">
      <c r="A11597" s="73">
        <v>90650</v>
      </c>
      <c r="B11597" s="74" t="s">
        <v>10454</v>
      </c>
      <c r="C11597" s="73" t="s">
        <v>50</v>
      </c>
      <c r="D11597" s="75">
        <v>13.67</v>
      </c>
      <c r="E11597" s="75">
        <v>13.67</v>
      </c>
      <c r="F11597" s="73" t="s">
        <v>17</v>
      </c>
    </row>
    <row r="11598" spans="1:6" ht="25.5" x14ac:dyDescent="0.25">
      <c r="A11598" s="73">
        <v>90656</v>
      </c>
      <c r="B11598" s="74" t="s">
        <v>10455</v>
      </c>
      <c r="C11598" s="73" t="s">
        <v>50</v>
      </c>
      <c r="D11598" s="75">
        <v>18.39</v>
      </c>
      <c r="E11598" s="75">
        <v>18.39</v>
      </c>
      <c r="F11598" s="73" t="s">
        <v>17</v>
      </c>
    </row>
    <row r="11599" spans="1:6" ht="25.5" x14ac:dyDescent="0.25">
      <c r="A11599" s="73">
        <v>90662</v>
      </c>
      <c r="B11599" s="74" t="s">
        <v>10456</v>
      </c>
      <c r="C11599" s="73" t="s">
        <v>50</v>
      </c>
      <c r="D11599" s="75">
        <v>19.190000000000001</v>
      </c>
      <c r="E11599" s="75">
        <v>19.190000000000001</v>
      </c>
      <c r="F11599" s="73" t="s">
        <v>17</v>
      </c>
    </row>
    <row r="11600" spans="1:6" ht="38.25" x14ac:dyDescent="0.25">
      <c r="A11600" s="73">
        <v>90668</v>
      </c>
      <c r="B11600" s="74" t="s">
        <v>10457</v>
      </c>
      <c r="C11600" s="73" t="s">
        <v>50</v>
      </c>
      <c r="D11600" s="75">
        <v>32.35</v>
      </c>
      <c r="E11600" s="75">
        <v>32.35</v>
      </c>
      <c r="F11600" s="73" t="s">
        <v>17</v>
      </c>
    </row>
    <row r="11601" spans="1:6" ht="51" x14ac:dyDescent="0.25">
      <c r="A11601" s="73">
        <v>90674</v>
      </c>
      <c r="B11601" s="74" t="s">
        <v>10458</v>
      </c>
      <c r="C11601" s="73" t="s">
        <v>50</v>
      </c>
      <c r="D11601" s="75">
        <v>729.82</v>
      </c>
      <c r="E11601" s="75">
        <v>726.34</v>
      </c>
      <c r="F11601" s="73" t="s">
        <v>17</v>
      </c>
    </row>
    <row r="11602" spans="1:6" ht="51" x14ac:dyDescent="0.25">
      <c r="A11602" s="73">
        <v>90680</v>
      </c>
      <c r="B11602" s="74" t="s">
        <v>10459</v>
      </c>
      <c r="C11602" s="73" t="s">
        <v>50</v>
      </c>
      <c r="D11602" s="75">
        <v>393.65</v>
      </c>
      <c r="E11602" s="75">
        <v>390.17</v>
      </c>
      <c r="F11602" s="73" t="s">
        <v>17</v>
      </c>
    </row>
    <row r="11603" spans="1:6" ht="25.5" x14ac:dyDescent="0.25">
      <c r="A11603" s="73">
        <v>90686</v>
      </c>
      <c r="B11603" s="74" t="s">
        <v>10460</v>
      </c>
      <c r="C11603" s="73" t="s">
        <v>50</v>
      </c>
      <c r="D11603" s="75">
        <v>178.15</v>
      </c>
      <c r="E11603" s="75">
        <v>175.16</v>
      </c>
      <c r="F11603" s="73" t="s">
        <v>17</v>
      </c>
    </row>
    <row r="11604" spans="1:6" ht="25.5" x14ac:dyDescent="0.25">
      <c r="A11604" s="73">
        <v>90692</v>
      </c>
      <c r="B11604" s="74" t="s">
        <v>10461</v>
      </c>
      <c r="C11604" s="73" t="s">
        <v>50</v>
      </c>
      <c r="D11604" s="75">
        <v>131.12</v>
      </c>
      <c r="E11604" s="75">
        <v>128.13</v>
      </c>
      <c r="F11604" s="73" t="s">
        <v>17</v>
      </c>
    </row>
    <row r="11605" spans="1:6" ht="25.5" x14ac:dyDescent="0.25">
      <c r="A11605" s="73">
        <v>90964</v>
      </c>
      <c r="B11605" s="74" t="s">
        <v>10462</v>
      </c>
      <c r="C11605" s="73" t="s">
        <v>50</v>
      </c>
      <c r="D11605" s="75">
        <v>32.24</v>
      </c>
      <c r="E11605" s="75">
        <v>32.24</v>
      </c>
      <c r="F11605" s="73" t="s">
        <v>17</v>
      </c>
    </row>
    <row r="11606" spans="1:6" ht="25.5" x14ac:dyDescent="0.25">
      <c r="A11606" s="73">
        <v>90972</v>
      </c>
      <c r="B11606" s="74" t="s">
        <v>10463</v>
      </c>
      <c r="C11606" s="73" t="s">
        <v>50</v>
      </c>
      <c r="D11606" s="75">
        <v>76.69</v>
      </c>
      <c r="E11606" s="75">
        <v>76.69</v>
      </c>
      <c r="F11606" s="73" t="s">
        <v>17</v>
      </c>
    </row>
    <row r="11607" spans="1:6" ht="25.5" x14ac:dyDescent="0.25">
      <c r="A11607" s="73">
        <v>90979</v>
      </c>
      <c r="B11607" s="74" t="s">
        <v>10464</v>
      </c>
      <c r="C11607" s="73" t="s">
        <v>50</v>
      </c>
      <c r="D11607" s="75">
        <v>198.02</v>
      </c>
      <c r="E11607" s="75">
        <v>198.02</v>
      </c>
      <c r="F11607" s="73" t="s">
        <v>17</v>
      </c>
    </row>
    <row r="11608" spans="1:6" ht="25.5" x14ac:dyDescent="0.25">
      <c r="A11608" s="73">
        <v>90999</v>
      </c>
      <c r="B11608" s="74" t="s">
        <v>10465</v>
      </c>
      <c r="C11608" s="73" t="s">
        <v>50</v>
      </c>
      <c r="D11608" s="75">
        <v>101.12</v>
      </c>
      <c r="E11608" s="75">
        <v>101.12</v>
      </c>
      <c r="F11608" s="73" t="s">
        <v>17</v>
      </c>
    </row>
    <row r="11609" spans="1:6" ht="38.25" x14ac:dyDescent="0.25">
      <c r="A11609" s="73">
        <v>91031</v>
      </c>
      <c r="B11609" s="74" t="s">
        <v>10466</v>
      </c>
      <c r="C11609" s="73" t="s">
        <v>50</v>
      </c>
      <c r="D11609" s="75">
        <v>260.08999999999997</v>
      </c>
      <c r="E11609" s="75">
        <v>257.08999999999997</v>
      </c>
      <c r="F11609" s="73" t="s">
        <v>17</v>
      </c>
    </row>
    <row r="11610" spans="1:6" ht="25.5" x14ac:dyDescent="0.25">
      <c r="A11610" s="73">
        <v>91277</v>
      </c>
      <c r="B11610" s="74" t="s">
        <v>10467</v>
      </c>
      <c r="C11610" s="73" t="s">
        <v>50</v>
      </c>
      <c r="D11610" s="75">
        <v>9.7100000000000009</v>
      </c>
      <c r="E11610" s="75">
        <v>9.7100000000000009</v>
      </c>
      <c r="F11610" s="73" t="s">
        <v>17</v>
      </c>
    </row>
    <row r="11611" spans="1:6" ht="38.25" x14ac:dyDescent="0.25">
      <c r="A11611" s="73">
        <v>91283</v>
      </c>
      <c r="B11611" s="74" t="s">
        <v>10468</v>
      </c>
      <c r="C11611" s="73" t="s">
        <v>50</v>
      </c>
      <c r="D11611" s="75">
        <v>9.74</v>
      </c>
      <c r="E11611" s="75">
        <v>9.74</v>
      </c>
      <c r="F11611" s="73" t="s">
        <v>17</v>
      </c>
    </row>
    <row r="11612" spans="1:6" ht="38.25" x14ac:dyDescent="0.25">
      <c r="A11612" s="73">
        <v>91386</v>
      </c>
      <c r="B11612" s="74" t="s">
        <v>10469</v>
      </c>
      <c r="C11612" s="73" t="s">
        <v>50</v>
      </c>
      <c r="D11612" s="75">
        <v>270.66000000000003</v>
      </c>
      <c r="E11612" s="75">
        <v>267.55</v>
      </c>
      <c r="F11612" s="73" t="s">
        <v>17</v>
      </c>
    </row>
    <row r="11613" spans="1:6" ht="25.5" x14ac:dyDescent="0.25">
      <c r="A11613" s="73">
        <v>91533</v>
      </c>
      <c r="B11613" s="74" t="s">
        <v>10470</v>
      </c>
      <c r="C11613" s="73" t="s">
        <v>50</v>
      </c>
      <c r="D11613" s="75">
        <v>45.97</v>
      </c>
      <c r="E11613" s="75">
        <v>42.49</v>
      </c>
      <c r="F11613" s="73" t="s">
        <v>17</v>
      </c>
    </row>
    <row r="11614" spans="1:6" ht="38.25" x14ac:dyDescent="0.25">
      <c r="A11614" s="73">
        <v>91634</v>
      </c>
      <c r="B11614" s="74" t="s">
        <v>10471</v>
      </c>
      <c r="C11614" s="73" t="s">
        <v>50</v>
      </c>
      <c r="D11614" s="75">
        <v>236.88</v>
      </c>
      <c r="E11614" s="75">
        <v>233.49</v>
      </c>
      <c r="F11614" s="73" t="s">
        <v>17</v>
      </c>
    </row>
    <row r="11615" spans="1:6" ht="51" x14ac:dyDescent="0.25">
      <c r="A11615" s="73">
        <v>91645</v>
      </c>
      <c r="B11615" s="74" t="s">
        <v>10472</v>
      </c>
      <c r="C11615" s="73" t="s">
        <v>50</v>
      </c>
      <c r="D11615" s="75">
        <v>465.2</v>
      </c>
      <c r="E11615" s="75">
        <v>461.48</v>
      </c>
      <c r="F11615" s="73" t="s">
        <v>17</v>
      </c>
    </row>
    <row r="11616" spans="1:6" ht="25.5" x14ac:dyDescent="0.25">
      <c r="A11616" s="73">
        <v>91692</v>
      </c>
      <c r="B11616" s="74" t="s">
        <v>10473</v>
      </c>
      <c r="C11616" s="73" t="s">
        <v>50</v>
      </c>
      <c r="D11616" s="75">
        <v>39.89</v>
      </c>
      <c r="E11616" s="75">
        <v>36.409999999999997</v>
      </c>
      <c r="F11616" s="73" t="s">
        <v>17</v>
      </c>
    </row>
    <row r="11617" spans="1:6" ht="25.5" x14ac:dyDescent="0.25">
      <c r="A11617" s="73">
        <v>92043</v>
      </c>
      <c r="B11617" s="74" t="s">
        <v>10474</v>
      </c>
      <c r="C11617" s="73" t="s">
        <v>50</v>
      </c>
      <c r="D11617" s="75">
        <v>15.98</v>
      </c>
      <c r="E11617" s="75">
        <v>15.98</v>
      </c>
      <c r="F11617" s="73" t="s">
        <v>17</v>
      </c>
    </row>
    <row r="11618" spans="1:6" ht="51" x14ac:dyDescent="0.25">
      <c r="A11618" s="73">
        <v>92106</v>
      </c>
      <c r="B11618" s="74" t="s">
        <v>10475</v>
      </c>
      <c r="C11618" s="73" t="s">
        <v>50</v>
      </c>
      <c r="D11618" s="75">
        <v>355.31</v>
      </c>
      <c r="E11618" s="75">
        <v>352.31</v>
      </c>
      <c r="F11618" s="73" t="s">
        <v>17</v>
      </c>
    </row>
    <row r="11619" spans="1:6" ht="25.5" x14ac:dyDescent="0.25">
      <c r="A11619" s="73">
        <v>92112</v>
      </c>
      <c r="B11619" s="74" t="s">
        <v>10476</v>
      </c>
      <c r="C11619" s="73" t="s">
        <v>50</v>
      </c>
      <c r="D11619" s="75">
        <v>4.28</v>
      </c>
      <c r="E11619" s="75">
        <v>4.28</v>
      </c>
      <c r="F11619" s="73" t="s">
        <v>17</v>
      </c>
    </row>
    <row r="11620" spans="1:6" x14ac:dyDescent="0.25">
      <c r="A11620" s="73">
        <v>92118</v>
      </c>
      <c r="B11620" s="74" t="s">
        <v>10477</v>
      </c>
      <c r="C11620" s="73" t="s">
        <v>50</v>
      </c>
      <c r="D11620" s="75">
        <v>0.55000000000000004</v>
      </c>
      <c r="E11620" s="75">
        <v>0.55000000000000004</v>
      </c>
      <c r="F11620" s="73" t="s">
        <v>17</v>
      </c>
    </row>
    <row r="11621" spans="1:6" ht="25.5" x14ac:dyDescent="0.25">
      <c r="A11621" s="73">
        <v>92138</v>
      </c>
      <c r="B11621" s="74" t="s">
        <v>10478</v>
      </c>
      <c r="C11621" s="73" t="s">
        <v>50</v>
      </c>
      <c r="D11621" s="75">
        <v>100.52</v>
      </c>
      <c r="E11621" s="75">
        <v>97.89</v>
      </c>
      <c r="F11621" s="73" t="s">
        <v>17</v>
      </c>
    </row>
    <row r="11622" spans="1:6" ht="25.5" x14ac:dyDescent="0.25">
      <c r="A11622" s="73">
        <v>92145</v>
      </c>
      <c r="B11622" s="74" t="s">
        <v>10479</v>
      </c>
      <c r="C11622" s="73" t="s">
        <v>50</v>
      </c>
      <c r="D11622" s="75">
        <v>83.37</v>
      </c>
      <c r="E11622" s="75">
        <v>80.739999999999995</v>
      </c>
      <c r="F11622" s="73" t="s">
        <v>17</v>
      </c>
    </row>
    <row r="11623" spans="1:6" ht="51" x14ac:dyDescent="0.25">
      <c r="A11623" s="73">
        <v>92242</v>
      </c>
      <c r="B11623" s="74" t="s">
        <v>10480</v>
      </c>
      <c r="C11623" s="73" t="s">
        <v>50</v>
      </c>
      <c r="D11623" s="75">
        <v>404.83</v>
      </c>
      <c r="E11623" s="75">
        <v>401.11</v>
      </c>
      <c r="F11623" s="73" t="s">
        <v>17</v>
      </c>
    </row>
    <row r="11624" spans="1:6" ht="25.5" x14ac:dyDescent="0.25">
      <c r="A11624" s="73">
        <v>92716</v>
      </c>
      <c r="B11624" s="74" t="s">
        <v>10481</v>
      </c>
      <c r="C11624" s="73" t="s">
        <v>50</v>
      </c>
      <c r="D11624" s="75">
        <v>82.26</v>
      </c>
      <c r="E11624" s="75">
        <v>82.26</v>
      </c>
      <c r="F11624" s="73" t="s">
        <v>17</v>
      </c>
    </row>
    <row r="11625" spans="1:6" ht="25.5" x14ac:dyDescent="0.25">
      <c r="A11625" s="73">
        <v>92960</v>
      </c>
      <c r="B11625" s="74" t="s">
        <v>10482</v>
      </c>
      <c r="C11625" s="73" t="s">
        <v>50</v>
      </c>
      <c r="D11625" s="75">
        <v>19.190000000000001</v>
      </c>
      <c r="E11625" s="75">
        <v>19.190000000000001</v>
      </c>
      <c r="F11625" s="73" t="s">
        <v>17</v>
      </c>
    </row>
    <row r="11626" spans="1:6" ht="51" x14ac:dyDescent="0.25">
      <c r="A11626" s="73">
        <v>93224</v>
      </c>
      <c r="B11626" s="74" t="s">
        <v>10483</v>
      </c>
      <c r="C11626" s="73" t="s">
        <v>50</v>
      </c>
      <c r="D11626" s="75">
        <v>1072.27</v>
      </c>
      <c r="E11626" s="75">
        <v>1068.79</v>
      </c>
      <c r="F11626" s="73" t="s">
        <v>17</v>
      </c>
    </row>
    <row r="11627" spans="1:6" ht="38.25" x14ac:dyDescent="0.25">
      <c r="A11627" s="73">
        <v>93233</v>
      </c>
      <c r="B11627" s="74" t="s">
        <v>10484</v>
      </c>
      <c r="C11627" s="73" t="s">
        <v>50</v>
      </c>
      <c r="D11627" s="75">
        <v>5.81</v>
      </c>
      <c r="E11627" s="75">
        <v>5.81</v>
      </c>
      <c r="F11627" s="73" t="s">
        <v>17</v>
      </c>
    </row>
    <row r="11628" spans="1:6" ht="25.5" x14ac:dyDescent="0.25">
      <c r="A11628" s="73">
        <v>93272</v>
      </c>
      <c r="B11628" s="74" t="s">
        <v>10485</v>
      </c>
      <c r="C11628" s="73" t="s">
        <v>50</v>
      </c>
      <c r="D11628" s="75">
        <v>112.96</v>
      </c>
      <c r="E11628" s="75">
        <v>109.31</v>
      </c>
      <c r="F11628" s="73" t="s">
        <v>17</v>
      </c>
    </row>
    <row r="11629" spans="1:6" ht="25.5" x14ac:dyDescent="0.25">
      <c r="A11629" s="73">
        <v>93281</v>
      </c>
      <c r="B11629" s="74" t="s">
        <v>10486</v>
      </c>
      <c r="C11629" s="73" t="s">
        <v>50</v>
      </c>
      <c r="D11629" s="75">
        <v>29.95</v>
      </c>
      <c r="E11629" s="75">
        <v>27.5</v>
      </c>
      <c r="F11629" s="73" t="s">
        <v>17</v>
      </c>
    </row>
    <row r="11630" spans="1:6" ht="25.5" x14ac:dyDescent="0.25">
      <c r="A11630" s="73">
        <v>93287</v>
      </c>
      <c r="B11630" s="74" t="s">
        <v>10487</v>
      </c>
      <c r="C11630" s="73" t="s">
        <v>50</v>
      </c>
      <c r="D11630" s="75">
        <v>363.63</v>
      </c>
      <c r="E11630" s="75">
        <v>359.98</v>
      </c>
      <c r="F11630" s="73" t="s">
        <v>17</v>
      </c>
    </row>
    <row r="11631" spans="1:6" ht="38.25" x14ac:dyDescent="0.25">
      <c r="A11631" s="73">
        <v>93402</v>
      </c>
      <c r="B11631" s="74" t="s">
        <v>856</v>
      </c>
      <c r="C11631" s="73" t="s">
        <v>50</v>
      </c>
      <c r="D11631" s="75">
        <v>272.07</v>
      </c>
      <c r="E11631" s="75">
        <v>268.68</v>
      </c>
      <c r="F11631" s="73" t="s">
        <v>17</v>
      </c>
    </row>
    <row r="11632" spans="1:6" ht="51" x14ac:dyDescent="0.25">
      <c r="A11632" s="73">
        <v>93408</v>
      </c>
      <c r="B11632" s="74" t="s">
        <v>31760</v>
      </c>
      <c r="C11632" s="73" t="s">
        <v>50</v>
      </c>
      <c r="D11632" s="75">
        <v>95.8</v>
      </c>
      <c r="E11632" s="75">
        <v>93.1</v>
      </c>
      <c r="F11632" s="73" t="s">
        <v>17</v>
      </c>
    </row>
    <row r="11633" spans="1:6" ht="25.5" x14ac:dyDescent="0.25">
      <c r="A11633" s="73">
        <v>93415</v>
      </c>
      <c r="B11633" s="74" t="s">
        <v>10488</v>
      </c>
      <c r="C11633" s="73" t="s">
        <v>50</v>
      </c>
      <c r="D11633" s="75">
        <v>11.73</v>
      </c>
      <c r="E11633" s="75">
        <v>11.73</v>
      </c>
      <c r="F11633" s="73" t="s">
        <v>17</v>
      </c>
    </row>
    <row r="11634" spans="1:6" ht="25.5" x14ac:dyDescent="0.25">
      <c r="A11634" s="73">
        <v>93421</v>
      </c>
      <c r="B11634" s="74" t="s">
        <v>10489</v>
      </c>
      <c r="C11634" s="73" t="s">
        <v>50</v>
      </c>
      <c r="D11634" s="75">
        <v>76.42</v>
      </c>
      <c r="E11634" s="75">
        <v>76.42</v>
      </c>
      <c r="F11634" s="73" t="s">
        <v>17</v>
      </c>
    </row>
    <row r="11635" spans="1:6" ht="25.5" x14ac:dyDescent="0.25">
      <c r="A11635" s="73">
        <v>93427</v>
      </c>
      <c r="B11635" s="74" t="s">
        <v>10490</v>
      </c>
      <c r="C11635" s="73" t="s">
        <v>50</v>
      </c>
      <c r="D11635" s="75">
        <v>171.75</v>
      </c>
      <c r="E11635" s="75">
        <v>171.75</v>
      </c>
      <c r="F11635" s="73" t="s">
        <v>17</v>
      </c>
    </row>
    <row r="11636" spans="1:6" ht="25.5" x14ac:dyDescent="0.25">
      <c r="A11636" s="73">
        <v>93433</v>
      </c>
      <c r="B11636" s="74" t="s">
        <v>10491</v>
      </c>
      <c r="C11636" s="73" t="s">
        <v>50</v>
      </c>
      <c r="D11636" s="75">
        <v>2648.17</v>
      </c>
      <c r="E11636" s="75">
        <v>2637.29</v>
      </c>
      <c r="F11636" s="73" t="s">
        <v>17</v>
      </c>
    </row>
    <row r="11637" spans="1:6" ht="25.5" x14ac:dyDescent="0.25">
      <c r="A11637" s="73">
        <v>93439</v>
      </c>
      <c r="B11637" s="74" t="s">
        <v>10492</v>
      </c>
      <c r="C11637" s="73" t="s">
        <v>50</v>
      </c>
      <c r="D11637" s="75">
        <v>264.95999999999998</v>
      </c>
      <c r="E11637" s="75">
        <v>254.08</v>
      </c>
      <c r="F11637" s="73" t="s">
        <v>17</v>
      </c>
    </row>
    <row r="11638" spans="1:6" ht="25.5" x14ac:dyDescent="0.25">
      <c r="A11638" s="73">
        <v>95121</v>
      </c>
      <c r="B11638" s="74" t="s">
        <v>10493</v>
      </c>
      <c r="C11638" s="73" t="s">
        <v>50</v>
      </c>
      <c r="D11638" s="75">
        <v>386.27</v>
      </c>
      <c r="E11638" s="75">
        <v>375.39</v>
      </c>
      <c r="F11638" s="73" t="s">
        <v>17</v>
      </c>
    </row>
    <row r="11639" spans="1:6" ht="25.5" x14ac:dyDescent="0.25">
      <c r="A11639" s="73">
        <v>95127</v>
      </c>
      <c r="B11639" s="74" t="s">
        <v>10494</v>
      </c>
      <c r="C11639" s="73" t="s">
        <v>50</v>
      </c>
      <c r="D11639" s="75">
        <v>233.4</v>
      </c>
      <c r="E11639" s="75">
        <v>229.92</v>
      </c>
      <c r="F11639" s="73" t="s">
        <v>17</v>
      </c>
    </row>
    <row r="11640" spans="1:6" ht="25.5" x14ac:dyDescent="0.25">
      <c r="A11640" s="73">
        <v>95133</v>
      </c>
      <c r="B11640" s="74" t="s">
        <v>10495</v>
      </c>
      <c r="C11640" s="73" t="s">
        <v>50</v>
      </c>
      <c r="D11640" s="75">
        <v>212.21</v>
      </c>
      <c r="E11640" s="75">
        <v>209.22</v>
      </c>
      <c r="F11640" s="73" t="s">
        <v>17</v>
      </c>
    </row>
    <row r="11641" spans="1:6" ht="25.5" x14ac:dyDescent="0.25">
      <c r="A11641" s="73">
        <v>95139</v>
      </c>
      <c r="B11641" s="74" t="s">
        <v>10496</v>
      </c>
      <c r="C11641" s="73" t="s">
        <v>50</v>
      </c>
      <c r="D11641" s="75">
        <v>0.05</v>
      </c>
      <c r="E11641" s="75">
        <v>0.05</v>
      </c>
      <c r="F11641" s="73" t="s">
        <v>17</v>
      </c>
    </row>
    <row r="11642" spans="1:6" ht="25.5" x14ac:dyDescent="0.25">
      <c r="A11642" s="73">
        <v>95212</v>
      </c>
      <c r="B11642" s="74" t="s">
        <v>10497</v>
      </c>
      <c r="C11642" s="73" t="s">
        <v>50</v>
      </c>
      <c r="D11642" s="75">
        <v>175.25</v>
      </c>
      <c r="E11642" s="75">
        <v>171.6</v>
      </c>
      <c r="F11642" s="73" t="s">
        <v>17</v>
      </c>
    </row>
    <row r="11643" spans="1:6" x14ac:dyDescent="0.25">
      <c r="A11643" s="73">
        <v>95258</v>
      </c>
      <c r="B11643" s="74" t="s">
        <v>10498</v>
      </c>
      <c r="C11643" s="73" t="s">
        <v>50</v>
      </c>
      <c r="D11643" s="75">
        <v>30.14</v>
      </c>
      <c r="E11643" s="75">
        <v>27.75</v>
      </c>
      <c r="F11643" s="73" t="s">
        <v>17</v>
      </c>
    </row>
    <row r="11644" spans="1:6" ht="25.5" x14ac:dyDescent="0.25">
      <c r="A11644" s="73">
        <v>95264</v>
      </c>
      <c r="B11644" s="74" t="s">
        <v>10499</v>
      </c>
      <c r="C11644" s="73" t="s">
        <v>50</v>
      </c>
      <c r="D11644" s="75">
        <v>5.98</v>
      </c>
      <c r="E11644" s="75">
        <v>5.98</v>
      </c>
      <c r="F11644" s="73" t="s">
        <v>17</v>
      </c>
    </row>
    <row r="11645" spans="1:6" ht="25.5" x14ac:dyDescent="0.25">
      <c r="A11645" s="73">
        <v>95270</v>
      </c>
      <c r="B11645" s="74" t="s">
        <v>10500</v>
      </c>
      <c r="C11645" s="73" t="s">
        <v>50</v>
      </c>
      <c r="D11645" s="75">
        <v>9.86</v>
      </c>
      <c r="E11645" s="75">
        <v>9.86</v>
      </c>
      <c r="F11645" s="73" t="s">
        <v>17</v>
      </c>
    </row>
    <row r="11646" spans="1:6" ht="25.5" x14ac:dyDescent="0.25">
      <c r="A11646" s="73">
        <v>95276</v>
      </c>
      <c r="B11646" s="74" t="s">
        <v>10501</v>
      </c>
      <c r="C11646" s="73" t="s">
        <v>50</v>
      </c>
      <c r="D11646" s="75">
        <v>4</v>
      </c>
      <c r="E11646" s="75">
        <v>4</v>
      </c>
      <c r="F11646" s="73" t="s">
        <v>17</v>
      </c>
    </row>
    <row r="11647" spans="1:6" ht="25.5" x14ac:dyDescent="0.25">
      <c r="A11647" s="73">
        <v>95282</v>
      </c>
      <c r="B11647" s="74" t="s">
        <v>10502</v>
      </c>
      <c r="C11647" s="73" t="s">
        <v>50</v>
      </c>
      <c r="D11647" s="75">
        <v>10.11</v>
      </c>
      <c r="E11647" s="75">
        <v>10.11</v>
      </c>
      <c r="F11647" s="73" t="s">
        <v>17</v>
      </c>
    </row>
    <row r="11648" spans="1:6" ht="38.25" x14ac:dyDescent="0.25">
      <c r="A11648" s="73">
        <v>95631</v>
      </c>
      <c r="B11648" s="74" t="s">
        <v>10503</v>
      </c>
      <c r="C11648" s="73" t="s">
        <v>50</v>
      </c>
      <c r="D11648" s="75">
        <v>227.83</v>
      </c>
      <c r="E11648" s="75">
        <v>225.58</v>
      </c>
      <c r="F11648" s="73" t="s">
        <v>17</v>
      </c>
    </row>
    <row r="11649" spans="1:6" ht="25.5" x14ac:dyDescent="0.25">
      <c r="A11649" s="73">
        <v>95708</v>
      </c>
      <c r="B11649" s="74" t="s">
        <v>10504</v>
      </c>
      <c r="C11649" s="73" t="s">
        <v>50</v>
      </c>
      <c r="D11649" s="75">
        <v>171.58</v>
      </c>
      <c r="E11649" s="75">
        <v>168.1</v>
      </c>
      <c r="F11649" s="73" t="s">
        <v>17</v>
      </c>
    </row>
    <row r="11650" spans="1:6" ht="38.25" x14ac:dyDescent="0.25">
      <c r="A11650" s="73">
        <v>95720</v>
      </c>
      <c r="B11650" s="74" t="s">
        <v>10505</v>
      </c>
      <c r="C11650" s="73" t="s">
        <v>50</v>
      </c>
      <c r="D11650" s="75">
        <v>283.18</v>
      </c>
      <c r="E11650" s="75">
        <v>279.39</v>
      </c>
      <c r="F11650" s="73" t="s">
        <v>17</v>
      </c>
    </row>
    <row r="11651" spans="1:6" ht="25.5" x14ac:dyDescent="0.25">
      <c r="A11651" s="73">
        <v>95872</v>
      </c>
      <c r="B11651" s="74" t="s">
        <v>10506</v>
      </c>
      <c r="C11651" s="73" t="s">
        <v>50</v>
      </c>
      <c r="D11651" s="75">
        <v>290.94</v>
      </c>
      <c r="E11651" s="75">
        <v>290.94</v>
      </c>
      <c r="F11651" s="73" t="s">
        <v>17</v>
      </c>
    </row>
    <row r="11652" spans="1:6" ht="25.5" x14ac:dyDescent="0.25">
      <c r="A11652" s="73">
        <v>96013</v>
      </c>
      <c r="B11652" s="74" t="s">
        <v>10507</v>
      </c>
      <c r="C11652" s="73" t="s">
        <v>50</v>
      </c>
      <c r="D11652" s="75">
        <v>191.92</v>
      </c>
      <c r="E11652" s="75">
        <v>188.44</v>
      </c>
      <c r="F11652" s="73" t="s">
        <v>17</v>
      </c>
    </row>
    <row r="11653" spans="1:6" ht="25.5" x14ac:dyDescent="0.25">
      <c r="A11653" s="73">
        <v>96020</v>
      </c>
      <c r="B11653" s="74" t="s">
        <v>10508</v>
      </c>
      <c r="C11653" s="73" t="s">
        <v>50</v>
      </c>
      <c r="D11653" s="75">
        <v>191.45</v>
      </c>
      <c r="E11653" s="75">
        <v>187.97</v>
      </c>
      <c r="F11653" s="73" t="s">
        <v>17</v>
      </c>
    </row>
    <row r="11654" spans="1:6" ht="25.5" x14ac:dyDescent="0.25">
      <c r="A11654" s="73">
        <v>96028</v>
      </c>
      <c r="B11654" s="74" t="s">
        <v>10509</v>
      </c>
      <c r="C11654" s="73" t="s">
        <v>50</v>
      </c>
      <c r="D11654" s="75">
        <v>149.21</v>
      </c>
      <c r="E11654" s="75">
        <v>145.72999999999999</v>
      </c>
      <c r="F11654" s="73" t="s">
        <v>17</v>
      </c>
    </row>
    <row r="11655" spans="1:6" ht="38.25" x14ac:dyDescent="0.25">
      <c r="A11655" s="73">
        <v>96035</v>
      </c>
      <c r="B11655" s="74" t="s">
        <v>10510</v>
      </c>
      <c r="C11655" s="73" t="s">
        <v>50</v>
      </c>
      <c r="D11655" s="75">
        <v>287.26</v>
      </c>
      <c r="E11655" s="75">
        <v>284.14999999999998</v>
      </c>
      <c r="F11655" s="73" t="s">
        <v>17</v>
      </c>
    </row>
    <row r="11656" spans="1:6" ht="25.5" x14ac:dyDescent="0.25">
      <c r="A11656" s="73">
        <v>96157</v>
      </c>
      <c r="B11656" s="74" t="s">
        <v>10511</v>
      </c>
      <c r="C11656" s="73" t="s">
        <v>50</v>
      </c>
      <c r="D11656" s="75">
        <v>149.68</v>
      </c>
      <c r="E11656" s="75">
        <v>146.19999999999999</v>
      </c>
      <c r="F11656" s="73" t="s">
        <v>17</v>
      </c>
    </row>
    <row r="11657" spans="1:6" ht="25.5" x14ac:dyDescent="0.25">
      <c r="A11657" s="73">
        <v>96158</v>
      </c>
      <c r="B11657" s="74" t="s">
        <v>10512</v>
      </c>
      <c r="C11657" s="73" t="s">
        <v>50</v>
      </c>
      <c r="D11657" s="75">
        <v>140.43</v>
      </c>
      <c r="E11657" s="75">
        <v>137.44</v>
      </c>
      <c r="F11657" s="73" t="s">
        <v>17</v>
      </c>
    </row>
    <row r="11658" spans="1:6" ht="25.5" x14ac:dyDescent="0.25">
      <c r="A11658" s="73">
        <v>96245</v>
      </c>
      <c r="B11658" s="74" t="s">
        <v>10513</v>
      </c>
      <c r="C11658" s="73" t="s">
        <v>50</v>
      </c>
      <c r="D11658" s="75">
        <v>122.24</v>
      </c>
      <c r="E11658" s="75">
        <v>118.45</v>
      </c>
      <c r="F11658" s="73" t="s">
        <v>17</v>
      </c>
    </row>
    <row r="11659" spans="1:6" ht="38.25" x14ac:dyDescent="0.25">
      <c r="A11659" s="73">
        <v>96463</v>
      </c>
      <c r="B11659" s="74" t="s">
        <v>10514</v>
      </c>
      <c r="C11659" s="73" t="s">
        <v>50</v>
      </c>
      <c r="D11659" s="75">
        <v>215.56</v>
      </c>
      <c r="E11659" s="75">
        <v>213.31</v>
      </c>
      <c r="F11659" s="73" t="s">
        <v>17</v>
      </c>
    </row>
    <row r="11660" spans="1:6" ht="38.25" x14ac:dyDescent="0.25">
      <c r="A11660" s="73">
        <v>98764</v>
      </c>
      <c r="B11660" s="74" t="s">
        <v>31761</v>
      </c>
      <c r="C11660" s="73" t="s">
        <v>50</v>
      </c>
      <c r="D11660" s="75">
        <v>6.87</v>
      </c>
      <c r="E11660" s="75">
        <v>6.87</v>
      </c>
      <c r="F11660" s="73" t="s">
        <v>17</v>
      </c>
    </row>
    <row r="11661" spans="1:6" ht="38.25" x14ac:dyDescent="0.25">
      <c r="A11661" s="73">
        <v>99833</v>
      </c>
      <c r="B11661" s="74" t="s">
        <v>10515</v>
      </c>
      <c r="C11661" s="73" t="s">
        <v>50</v>
      </c>
      <c r="D11661" s="75">
        <v>5.38</v>
      </c>
      <c r="E11661" s="75">
        <v>5.38</v>
      </c>
      <c r="F11661" s="73" t="s">
        <v>17</v>
      </c>
    </row>
    <row r="11662" spans="1:6" ht="25.5" x14ac:dyDescent="0.25">
      <c r="A11662" s="73">
        <v>100641</v>
      </c>
      <c r="B11662" s="74" t="s">
        <v>10516</v>
      </c>
      <c r="C11662" s="73" t="s">
        <v>50</v>
      </c>
      <c r="D11662" s="75">
        <v>4748.57</v>
      </c>
      <c r="E11662" s="75">
        <v>4744.57</v>
      </c>
      <c r="F11662" s="73" t="s">
        <v>17</v>
      </c>
    </row>
    <row r="11663" spans="1:6" ht="25.5" x14ac:dyDescent="0.25">
      <c r="A11663" s="73">
        <v>100647</v>
      </c>
      <c r="B11663" s="74" t="s">
        <v>10517</v>
      </c>
      <c r="C11663" s="73" t="s">
        <v>50</v>
      </c>
      <c r="D11663" s="75">
        <v>6502.2</v>
      </c>
      <c r="E11663" s="75">
        <v>6498.2</v>
      </c>
      <c r="F11663" s="73" t="s">
        <v>17</v>
      </c>
    </row>
    <row r="11664" spans="1:6" ht="25.5" x14ac:dyDescent="0.25">
      <c r="A11664" s="73">
        <v>102275</v>
      </c>
      <c r="B11664" s="74" t="s">
        <v>10518</v>
      </c>
      <c r="C11664" s="73" t="s">
        <v>50</v>
      </c>
      <c r="D11664" s="75">
        <v>31.7</v>
      </c>
      <c r="E11664" s="75">
        <v>29.31</v>
      </c>
      <c r="F11664" s="73" t="s">
        <v>17</v>
      </c>
    </row>
    <row r="11665" spans="1:6" ht="38.25" x14ac:dyDescent="0.25">
      <c r="A11665" s="73">
        <v>102874</v>
      </c>
      <c r="B11665" s="74" t="s">
        <v>10519</v>
      </c>
      <c r="C11665" s="73" t="s">
        <v>50</v>
      </c>
      <c r="D11665" s="75">
        <v>994.16</v>
      </c>
      <c r="E11665" s="75">
        <v>990.68</v>
      </c>
      <c r="F11665" s="73" t="s">
        <v>17</v>
      </c>
    </row>
    <row r="11666" spans="1:6" ht="25.5" x14ac:dyDescent="0.25">
      <c r="A11666" s="73">
        <v>102880</v>
      </c>
      <c r="B11666" s="74" t="s">
        <v>10520</v>
      </c>
      <c r="C11666" s="73" t="s">
        <v>50</v>
      </c>
      <c r="D11666" s="75">
        <v>1379.61</v>
      </c>
      <c r="E11666" s="75">
        <v>1376.13</v>
      </c>
      <c r="F11666" s="73" t="s">
        <v>17</v>
      </c>
    </row>
    <row r="11667" spans="1:6" ht="38.25" x14ac:dyDescent="0.25">
      <c r="A11667" s="73">
        <v>102964</v>
      </c>
      <c r="B11667" s="74" t="s">
        <v>10521</v>
      </c>
      <c r="C11667" s="73" t="s">
        <v>50</v>
      </c>
      <c r="D11667" s="75">
        <v>477.5</v>
      </c>
      <c r="E11667" s="75">
        <v>474.02</v>
      </c>
      <c r="F11667" s="73" t="s">
        <v>17</v>
      </c>
    </row>
    <row r="11668" spans="1:6" ht="38.25" x14ac:dyDescent="0.25">
      <c r="A11668" s="73">
        <v>102971</v>
      </c>
      <c r="B11668" s="74" t="s">
        <v>37044</v>
      </c>
      <c r="C11668" s="73" t="s">
        <v>50</v>
      </c>
      <c r="D11668" s="75">
        <v>0.55000000000000004</v>
      </c>
      <c r="E11668" s="75">
        <v>0.55000000000000004</v>
      </c>
      <c r="F11668" s="73" t="s">
        <v>17</v>
      </c>
    </row>
    <row r="11669" spans="1:6" ht="25.5" x14ac:dyDescent="0.25">
      <c r="A11669" s="73">
        <v>102976</v>
      </c>
      <c r="B11669" s="74" t="s">
        <v>10522</v>
      </c>
      <c r="C11669" s="73" t="s">
        <v>50</v>
      </c>
      <c r="D11669" s="75">
        <v>277.08</v>
      </c>
      <c r="E11669" s="75">
        <v>273.60000000000002</v>
      </c>
      <c r="F11669" s="73" t="s">
        <v>17</v>
      </c>
    </row>
    <row r="11670" spans="1:6" ht="38.25" x14ac:dyDescent="0.25">
      <c r="A11670" s="73">
        <v>103224</v>
      </c>
      <c r="B11670" s="74" t="s">
        <v>10523</v>
      </c>
      <c r="C11670" s="73" t="s">
        <v>50</v>
      </c>
      <c r="D11670" s="75">
        <v>429.12</v>
      </c>
      <c r="E11670" s="75">
        <v>425.64</v>
      </c>
      <c r="F11670" s="73" t="s">
        <v>17</v>
      </c>
    </row>
    <row r="11671" spans="1:6" ht="38.25" x14ac:dyDescent="0.25">
      <c r="A11671" s="73">
        <v>103230</v>
      </c>
      <c r="B11671" s="74" t="s">
        <v>10524</v>
      </c>
      <c r="C11671" s="73" t="s">
        <v>50</v>
      </c>
      <c r="D11671" s="75">
        <v>941.52</v>
      </c>
      <c r="E11671" s="75">
        <v>938.04</v>
      </c>
      <c r="F11671" s="73" t="s">
        <v>17</v>
      </c>
    </row>
    <row r="11672" spans="1:6" ht="38.25" x14ac:dyDescent="0.25">
      <c r="A11672" s="73">
        <v>103236</v>
      </c>
      <c r="B11672" s="74" t="s">
        <v>10525</v>
      </c>
      <c r="C11672" s="73" t="s">
        <v>50</v>
      </c>
      <c r="D11672" s="75">
        <v>1285.07</v>
      </c>
      <c r="E11672" s="75">
        <v>1281.5899999999999</v>
      </c>
      <c r="F11672" s="73" t="s">
        <v>17</v>
      </c>
    </row>
    <row r="11673" spans="1:6" ht="25.5" x14ac:dyDescent="0.25">
      <c r="A11673" s="73">
        <v>104091</v>
      </c>
      <c r="B11673" s="74" t="s">
        <v>10526</v>
      </c>
      <c r="C11673" s="73" t="s">
        <v>50</v>
      </c>
      <c r="D11673" s="75">
        <v>0.83</v>
      </c>
      <c r="E11673" s="75">
        <v>0.83</v>
      </c>
      <c r="F11673" s="73" t="s">
        <v>17</v>
      </c>
    </row>
    <row r="11674" spans="1:6" ht="25.5" x14ac:dyDescent="0.25">
      <c r="A11674" s="73">
        <v>104097</v>
      </c>
      <c r="B11674" s="74" t="s">
        <v>10527</v>
      </c>
      <c r="C11674" s="73" t="s">
        <v>50</v>
      </c>
      <c r="D11674" s="75">
        <v>1.17</v>
      </c>
      <c r="E11674" s="75">
        <v>1.17</v>
      </c>
      <c r="F11674" s="73" t="s">
        <v>17</v>
      </c>
    </row>
    <row r="11675" spans="1:6" ht="25.5" x14ac:dyDescent="0.25">
      <c r="A11675" s="73">
        <v>104695</v>
      </c>
      <c r="B11675" s="74" t="s">
        <v>10528</v>
      </c>
      <c r="C11675" s="73" t="s">
        <v>50</v>
      </c>
      <c r="D11675" s="75">
        <v>42.84</v>
      </c>
      <c r="E11675" s="75">
        <v>39.36</v>
      </c>
      <c r="F11675" s="73" t="s">
        <v>17</v>
      </c>
    </row>
    <row r="11676" spans="1:6" ht="38.25" x14ac:dyDescent="0.25">
      <c r="A11676" s="73">
        <v>104716</v>
      </c>
      <c r="B11676" s="74" t="s">
        <v>31762</v>
      </c>
      <c r="C11676" s="73" t="s">
        <v>50</v>
      </c>
      <c r="D11676" s="75">
        <v>273.89999999999998</v>
      </c>
      <c r="E11676" s="75">
        <v>270.11</v>
      </c>
      <c r="F11676" s="73" t="s">
        <v>17</v>
      </c>
    </row>
    <row r="11677" spans="1:6" ht="25.5" x14ac:dyDescent="0.25">
      <c r="A11677" s="73">
        <v>105916</v>
      </c>
      <c r="B11677" s="74" t="s">
        <v>37045</v>
      </c>
      <c r="C11677" s="73" t="s">
        <v>50</v>
      </c>
      <c r="D11677" s="75">
        <v>29.81</v>
      </c>
      <c r="E11677" s="75">
        <v>27.42</v>
      </c>
      <c r="F11677" s="73" t="s">
        <v>17</v>
      </c>
    </row>
    <row r="11678" spans="1:6" ht="51" x14ac:dyDescent="0.25">
      <c r="A11678" s="73">
        <v>105984</v>
      </c>
      <c r="B11678" s="74" t="s">
        <v>31763</v>
      </c>
      <c r="C11678" s="73" t="s">
        <v>50</v>
      </c>
      <c r="D11678" s="75">
        <v>324.33999999999997</v>
      </c>
      <c r="E11678" s="75">
        <v>320.95</v>
      </c>
      <c r="F11678" s="73" t="s">
        <v>17</v>
      </c>
    </row>
    <row r="11679" spans="1:6" ht="63.75" x14ac:dyDescent="0.25">
      <c r="A11679" s="73">
        <v>106094</v>
      </c>
      <c r="B11679" s="74" t="s">
        <v>37046</v>
      </c>
      <c r="C11679" s="73" t="s">
        <v>50</v>
      </c>
      <c r="D11679" s="75">
        <v>335.64</v>
      </c>
      <c r="E11679" s="75">
        <v>332.64</v>
      </c>
      <c r="F11679" s="73" t="s">
        <v>17</v>
      </c>
    </row>
    <row r="11680" spans="1:6" ht="38.25" x14ac:dyDescent="0.25">
      <c r="A11680" s="73">
        <v>106247</v>
      </c>
      <c r="B11680" s="74" t="s">
        <v>37047</v>
      </c>
      <c r="C11680" s="73" t="s">
        <v>50</v>
      </c>
      <c r="D11680" s="75">
        <v>281.58999999999997</v>
      </c>
      <c r="E11680" s="75">
        <v>278.58999999999997</v>
      </c>
      <c r="F11680" s="73" t="s">
        <v>17</v>
      </c>
    </row>
    <row r="11681" spans="1:6" ht="51" x14ac:dyDescent="0.25">
      <c r="A11681" s="73">
        <v>106248</v>
      </c>
      <c r="B11681" s="74" t="s">
        <v>37048</v>
      </c>
      <c r="C11681" s="73" t="s">
        <v>50</v>
      </c>
      <c r="D11681" s="75">
        <v>294.27</v>
      </c>
      <c r="E11681" s="75">
        <v>291.27</v>
      </c>
      <c r="F11681" s="73" t="s">
        <v>17</v>
      </c>
    </row>
    <row r="11682" spans="1:6" ht="51" x14ac:dyDescent="0.25">
      <c r="A11682" s="73">
        <v>106251</v>
      </c>
      <c r="B11682" s="74" t="s">
        <v>37049</v>
      </c>
      <c r="C11682" s="73" t="s">
        <v>50</v>
      </c>
      <c r="D11682" s="75">
        <v>329.05</v>
      </c>
      <c r="E11682" s="75">
        <v>325.66000000000003</v>
      </c>
      <c r="F11682" s="73" t="s">
        <v>17</v>
      </c>
    </row>
    <row r="11683" spans="1:6" ht="25.5" x14ac:dyDescent="0.25">
      <c r="A11683" s="73">
        <v>106388</v>
      </c>
      <c r="B11683" s="74" t="s">
        <v>37050</v>
      </c>
      <c r="C11683" s="73" t="s">
        <v>50</v>
      </c>
      <c r="D11683" s="75">
        <v>584.59</v>
      </c>
      <c r="E11683" s="75">
        <v>581.6</v>
      </c>
      <c r="F11683" s="73" t="s">
        <v>17</v>
      </c>
    </row>
    <row r="11684" spans="1:6" ht="25.5" x14ac:dyDescent="0.25">
      <c r="A11684" s="73">
        <v>106389</v>
      </c>
      <c r="B11684" s="74" t="s">
        <v>37051</v>
      </c>
      <c r="C11684" s="73" t="s">
        <v>50</v>
      </c>
      <c r="D11684" s="75">
        <v>311.11</v>
      </c>
      <c r="E11684" s="75">
        <v>308.12</v>
      </c>
      <c r="F11684" s="73" t="s">
        <v>17</v>
      </c>
    </row>
    <row r="11685" spans="1:6" ht="38.25" x14ac:dyDescent="0.25">
      <c r="A11685" s="73">
        <v>106390</v>
      </c>
      <c r="B11685" s="74" t="s">
        <v>37052</v>
      </c>
      <c r="C11685" s="73" t="s">
        <v>50</v>
      </c>
      <c r="D11685" s="75">
        <v>330.34</v>
      </c>
      <c r="E11685" s="75">
        <v>327.35000000000002</v>
      </c>
      <c r="F11685" s="73" t="s">
        <v>17</v>
      </c>
    </row>
    <row r="11686" spans="1:6" ht="25.5" x14ac:dyDescent="0.25">
      <c r="A11686" s="73">
        <v>5632</v>
      </c>
      <c r="B11686" s="74" t="s">
        <v>10529</v>
      </c>
      <c r="C11686" s="73" t="s">
        <v>53</v>
      </c>
      <c r="D11686" s="75">
        <v>97.31</v>
      </c>
      <c r="E11686" s="75">
        <v>93.52</v>
      </c>
      <c r="F11686" s="73" t="s">
        <v>17</v>
      </c>
    </row>
    <row r="11687" spans="1:6" ht="51" x14ac:dyDescent="0.25">
      <c r="A11687" s="73">
        <v>5679</v>
      </c>
      <c r="B11687" s="74" t="s">
        <v>10530</v>
      </c>
      <c r="C11687" s="73" t="s">
        <v>53</v>
      </c>
      <c r="D11687" s="75">
        <v>75.7</v>
      </c>
      <c r="E11687" s="75">
        <v>71.91</v>
      </c>
      <c r="F11687" s="73" t="s">
        <v>17</v>
      </c>
    </row>
    <row r="11688" spans="1:6" ht="51" x14ac:dyDescent="0.25">
      <c r="A11688" s="73">
        <v>5681</v>
      </c>
      <c r="B11688" s="74" t="s">
        <v>10531</v>
      </c>
      <c r="C11688" s="73" t="s">
        <v>53</v>
      </c>
      <c r="D11688" s="75">
        <v>71.88</v>
      </c>
      <c r="E11688" s="75">
        <v>68.09</v>
      </c>
      <c r="F11688" s="73" t="s">
        <v>17</v>
      </c>
    </row>
    <row r="11689" spans="1:6" ht="38.25" x14ac:dyDescent="0.25">
      <c r="A11689" s="73">
        <v>5685</v>
      </c>
      <c r="B11689" s="74" t="s">
        <v>10532</v>
      </c>
      <c r="C11689" s="73" t="s">
        <v>53</v>
      </c>
      <c r="D11689" s="75">
        <v>65.099999999999994</v>
      </c>
      <c r="E11689" s="75">
        <v>62.85</v>
      </c>
      <c r="F11689" s="73" t="s">
        <v>17</v>
      </c>
    </row>
    <row r="11690" spans="1:6" ht="25.5" x14ac:dyDescent="0.25">
      <c r="A11690" s="73">
        <v>5690</v>
      </c>
      <c r="B11690" s="74" t="s">
        <v>10533</v>
      </c>
      <c r="C11690" s="73" t="s">
        <v>53</v>
      </c>
      <c r="D11690" s="75">
        <v>4.09</v>
      </c>
      <c r="E11690" s="75">
        <v>4.09</v>
      </c>
      <c r="F11690" s="73" t="s">
        <v>17</v>
      </c>
    </row>
    <row r="11691" spans="1:6" ht="38.25" x14ac:dyDescent="0.25">
      <c r="A11691" s="73">
        <v>5806</v>
      </c>
      <c r="B11691" s="74" t="s">
        <v>10534</v>
      </c>
      <c r="C11691" s="73" t="s">
        <v>53</v>
      </c>
      <c r="D11691" s="75">
        <v>0.4</v>
      </c>
      <c r="E11691" s="75">
        <v>0.4</v>
      </c>
      <c r="F11691" s="73" t="s">
        <v>17</v>
      </c>
    </row>
    <row r="11692" spans="1:6" ht="51" x14ac:dyDescent="0.25">
      <c r="A11692" s="73">
        <v>5826</v>
      </c>
      <c r="B11692" s="74" t="s">
        <v>10535</v>
      </c>
      <c r="C11692" s="73" t="s">
        <v>53</v>
      </c>
      <c r="D11692" s="75">
        <v>66.48</v>
      </c>
      <c r="E11692" s="75">
        <v>63.48</v>
      </c>
      <c r="F11692" s="73" t="s">
        <v>17</v>
      </c>
    </row>
    <row r="11693" spans="1:6" ht="25.5" x14ac:dyDescent="0.25">
      <c r="A11693" s="73">
        <v>5829</v>
      </c>
      <c r="B11693" s="74" t="s">
        <v>10536</v>
      </c>
      <c r="C11693" s="73" t="s">
        <v>53</v>
      </c>
      <c r="D11693" s="75">
        <v>176.22</v>
      </c>
      <c r="E11693" s="75">
        <v>165.34</v>
      </c>
      <c r="F11693" s="73" t="s">
        <v>17</v>
      </c>
    </row>
    <row r="11694" spans="1:6" ht="25.5" x14ac:dyDescent="0.25">
      <c r="A11694" s="73">
        <v>5837</v>
      </c>
      <c r="B11694" s="74" t="s">
        <v>10537</v>
      </c>
      <c r="C11694" s="73" t="s">
        <v>53</v>
      </c>
      <c r="D11694" s="75">
        <v>137</v>
      </c>
      <c r="E11694" s="75">
        <v>134.01</v>
      </c>
      <c r="F11694" s="73" t="s">
        <v>17</v>
      </c>
    </row>
    <row r="11695" spans="1:6" ht="25.5" x14ac:dyDescent="0.25">
      <c r="A11695" s="73">
        <v>5841</v>
      </c>
      <c r="B11695" s="74" t="s">
        <v>10538</v>
      </c>
      <c r="C11695" s="73" t="s">
        <v>53</v>
      </c>
      <c r="D11695" s="75">
        <v>4.68</v>
      </c>
      <c r="E11695" s="75">
        <v>4.68</v>
      </c>
      <c r="F11695" s="73" t="s">
        <v>17</v>
      </c>
    </row>
    <row r="11696" spans="1:6" ht="25.5" x14ac:dyDescent="0.25">
      <c r="A11696" s="73">
        <v>5845</v>
      </c>
      <c r="B11696" s="74" t="s">
        <v>10539</v>
      </c>
      <c r="C11696" s="73" t="s">
        <v>53</v>
      </c>
      <c r="D11696" s="75">
        <v>65.8</v>
      </c>
      <c r="E11696" s="75">
        <v>62.32</v>
      </c>
      <c r="F11696" s="73" t="s">
        <v>17</v>
      </c>
    </row>
    <row r="11697" spans="1:6" ht="25.5" x14ac:dyDescent="0.25">
      <c r="A11697" s="73">
        <v>5849</v>
      </c>
      <c r="B11697" s="74" t="s">
        <v>10540</v>
      </c>
      <c r="C11697" s="73" t="s">
        <v>53</v>
      </c>
      <c r="D11697" s="75">
        <v>100.07</v>
      </c>
      <c r="E11697" s="75">
        <v>96.59</v>
      </c>
      <c r="F11697" s="73" t="s">
        <v>17</v>
      </c>
    </row>
    <row r="11698" spans="1:6" ht="25.5" x14ac:dyDescent="0.25">
      <c r="A11698" s="73">
        <v>5853</v>
      </c>
      <c r="B11698" s="74" t="s">
        <v>10541</v>
      </c>
      <c r="C11698" s="73" t="s">
        <v>53</v>
      </c>
      <c r="D11698" s="75">
        <v>100.45</v>
      </c>
      <c r="E11698" s="75">
        <v>96.97</v>
      </c>
      <c r="F11698" s="73" t="s">
        <v>17</v>
      </c>
    </row>
    <row r="11699" spans="1:6" ht="25.5" x14ac:dyDescent="0.25">
      <c r="A11699" s="73">
        <v>5857</v>
      </c>
      <c r="B11699" s="74" t="s">
        <v>10542</v>
      </c>
      <c r="C11699" s="73" t="s">
        <v>53</v>
      </c>
      <c r="D11699" s="75">
        <v>242.15</v>
      </c>
      <c r="E11699" s="75">
        <v>238.67</v>
      </c>
      <c r="F11699" s="73" t="s">
        <v>17</v>
      </c>
    </row>
    <row r="11700" spans="1:6" ht="38.25" x14ac:dyDescent="0.25">
      <c r="A11700" s="73">
        <v>5865</v>
      </c>
      <c r="B11700" s="74" t="s">
        <v>10543</v>
      </c>
      <c r="C11700" s="73" t="s">
        <v>53</v>
      </c>
      <c r="D11700" s="75">
        <v>11.61</v>
      </c>
      <c r="E11700" s="75">
        <v>11.61</v>
      </c>
      <c r="F11700" s="73" t="s">
        <v>17</v>
      </c>
    </row>
    <row r="11701" spans="1:6" ht="38.25" x14ac:dyDescent="0.25">
      <c r="A11701" s="73">
        <v>5869</v>
      </c>
      <c r="B11701" s="74" t="s">
        <v>10544</v>
      </c>
      <c r="C11701" s="73" t="s">
        <v>53</v>
      </c>
      <c r="D11701" s="75">
        <v>73.87</v>
      </c>
      <c r="E11701" s="75">
        <v>71.62</v>
      </c>
      <c r="F11701" s="73" t="s">
        <v>17</v>
      </c>
    </row>
    <row r="11702" spans="1:6" ht="51" x14ac:dyDescent="0.25">
      <c r="A11702" s="73">
        <v>5877</v>
      </c>
      <c r="B11702" s="74" t="s">
        <v>10545</v>
      </c>
      <c r="C11702" s="73" t="s">
        <v>53</v>
      </c>
      <c r="D11702" s="75">
        <v>74.48</v>
      </c>
      <c r="E11702" s="75">
        <v>70.69</v>
      </c>
      <c r="F11702" s="73" t="s">
        <v>17</v>
      </c>
    </row>
    <row r="11703" spans="1:6" ht="38.25" x14ac:dyDescent="0.25">
      <c r="A11703" s="73">
        <v>5881</v>
      </c>
      <c r="B11703" s="74" t="s">
        <v>10546</v>
      </c>
      <c r="C11703" s="73" t="s">
        <v>53</v>
      </c>
      <c r="D11703" s="75">
        <v>79.2</v>
      </c>
      <c r="E11703" s="75">
        <v>76.95</v>
      </c>
      <c r="F11703" s="73" t="s">
        <v>17</v>
      </c>
    </row>
    <row r="11704" spans="1:6" ht="38.25" x14ac:dyDescent="0.25">
      <c r="A11704" s="73">
        <v>5892</v>
      </c>
      <c r="B11704" s="74" t="s">
        <v>10547</v>
      </c>
      <c r="C11704" s="73" t="s">
        <v>53</v>
      </c>
      <c r="D11704" s="75">
        <v>61.14</v>
      </c>
      <c r="E11704" s="75">
        <v>58.14</v>
      </c>
      <c r="F11704" s="73" t="s">
        <v>17</v>
      </c>
    </row>
    <row r="11705" spans="1:6" ht="38.25" x14ac:dyDescent="0.25">
      <c r="A11705" s="73">
        <v>5896</v>
      </c>
      <c r="B11705" s="74" t="s">
        <v>10548</v>
      </c>
      <c r="C11705" s="73" t="s">
        <v>53</v>
      </c>
      <c r="D11705" s="75">
        <v>63.84</v>
      </c>
      <c r="E11705" s="75">
        <v>60.84</v>
      </c>
      <c r="F11705" s="73" t="s">
        <v>17</v>
      </c>
    </row>
    <row r="11706" spans="1:6" ht="38.25" x14ac:dyDescent="0.25">
      <c r="A11706" s="73">
        <v>5903</v>
      </c>
      <c r="B11706" s="74" t="s">
        <v>10549</v>
      </c>
      <c r="C11706" s="73" t="s">
        <v>53</v>
      </c>
      <c r="D11706" s="75">
        <v>78.22</v>
      </c>
      <c r="E11706" s="75">
        <v>75.22</v>
      </c>
      <c r="F11706" s="73" t="s">
        <v>17</v>
      </c>
    </row>
    <row r="11707" spans="1:6" ht="25.5" x14ac:dyDescent="0.25">
      <c r="A11707" s="73">
        <v>5911</v>
      </c>
      <c r="B11707" s="74" t="s">
        <v>10550</v>
      </c>
      <c r="C11707" s="73" t="s">
        <v>53</v>
      </c>
      <c r="D11707" s="75">
        <v>28.68</v>
      </c>
      <c r="E11707" s="75">
        <v>26.96</v>
      </c>
      <c r="F11707" s="73" t="s">
        <v>17</v>
      </c>
    </row>
    <row r="11708" spans="1:6" ht="25.5" x14ac:dyDescent="0.25">
      <c r="A11708" s="73">
        <v>5923</v>
      </c>
      <c r="B11708" s="74" t="s">
        <v>10551</v>
      </c>
      <c r="C11708" s="73" t="s">
        <v>53</v>
      </c>
      <c r="D11708" s="75">
        <v>3.2</v>
      </c>
      <c r="E11708" s="75">
        <v>3.2</v>
      </c>
      <c r="F11708" s="73" t="s">
        <v>17</v>
      </c>
    </row>
    <row r="11709" spans="1:6" ht="38.25" x14ac:dyDescent="0.25">
      <c r="A11709" s="73">
        <v>5930</v>
      </c>
      <c r="B11709" s="74" t="s">
        <v>10552</v>
      </c>
      <c r="C11709" s="73" t="s">
        <v>53</v>
      </c>
      <c r="D11709" s="75">
        <v>78.44</v>
      </c>
      <c r="E11709" s="75">
        <v>75.05</v>
      </c>
      <c r="F11709" s="73" t="s">
        <v>17</v>
      </c>
    </row>
    <row r="11710" spans="1:6" ht="25.5" x14ac:dyDescent="0.25">
      <c r="A11710" s="73">
        <v>5934</v>
      </c>
      <c r="B11710" s="74" t="s">
        <v>10553</v>
      </c>
      <c r="C11710" s="73" t="s">
        <v>53</v>
      </c>
      <c r="D11710" s="75">
        <v>106.09</v>
      </c>
      <c r="E11710" s="75">
        <v>102.09</v>
      </c>
      <c r="F11710" s="73" t="s">
        <v>17</v>
      </c>
    </row>
    <row r="11711" spans="1:6" ht="25.5" x14ac:dyDescent="0.25">
      <c r="A11711" s="73">
        <v>5942</v>
      </c>
      <c r="B11711" s="74" t="s">
        <v>10554</v>
      </c>
      <c r="C11711" s="73" t="s">
        <v>53</v>
      </c>
      <c r="D11711" s="75">
        <v>81.2</v>
      </c>
      <c r="E11711" s="75">
        <v>78.209999999999994</v>
      </c>
      <c r="F11711" s="73" t="s">
        <v>17</v>
      </c>
    </row>
    <row r="11712" spans="1:6" ht="25.5" x14ac:dyDescent="0.25">
      <c r="A11712" s="73">
        <v>5946</v>
      </c>
      <c r="B11712" s="74" t="s">
        <v>10555</v>
      </c>
      <c r="C11712" s="73" t="s">
        <v>53</v>
      </c>
      <c r="D11712" s="75">
        <v>99.6</v>
      </c>
      <c r="E11712" s="75">
        <v>96.61</v>
      </c>
      <c r="F11712" s="73" t="s">
        <v>17</v>
      </c>
    </row>
    <row r="11713" spans="1:6" ht="25.5" x14ac:dyDescent="0.25">
      <c r="A11713" s="73">
        <v>5952</v>
      </c>
      <c r="B11713" s="74" t="s">
        <v>10556</v>
      </c>
      <c r="C11713" s="73" t="s">
        <v>53</v>
      </c>
      <c r="D11713" s="75">
        <v>28.5</v>
      </c>
      <c r="E11713" s="75">
        <v>26.11</v>
      </c>
      <c r="F11713" s="73" t="s">
        <v>17</v>
      </c>
    </row>
    <row r="11714" spans="1:6" ht="25.5" x14ac:dyDescent="0.25">
      <c r="A11714" s="73">
        <v>5954</v>
      </c>
      <c r="B11714" s="74" t="s">
        <v>10557</v>
      </c>
      <c r="C11714" s="73" t="s">
        <v>53</v>
      </c>
      <c r="D11714" s="75">
        <v>6.67</v>
      </c>
      <c r="E11714" s="75">
        <v>6.67</v>
      </c>
      <c r="F11714" s="73" t="s">
        <v>17</v>
      </c>
    </row>
    <row r="11715" spans="1:6" ht="38.25" x14ac:dyDescent="0.25">
      <c r="A11715" s="73">
        <v>5961</v>
      </c>
      <c r="B11715" s="74" t="s">
        <v>10558</v>
      </c>
      <c r="C11715" s="73" t="s">
        <v>53</v>
      </c>
      <c r="D11715" s="75">
        <v>69.099999999999994</v>
      </c>
      <c r="E11715" s="75">
        <v>65.989999999999995</v>
      </c>
      <c r="F11715" s="73" t="s">
        <v>17</v>
      </c>
    </row>
    <row r="11716" spans="1:6" ht="38.25" x14ac:dyDescent="0.25">
      <c r="A11716" s="73">
        <v>6260</v>
      </c>
      <c r="B11716" s="74" t="s">
        <v>10559</v>
      </c>
      <c r="C11716" s="73" t="s">
        <v>53</v>
      </c>
      <c r="D11716" s="75">
        <v>65.67</v>
      </c>
      <c r="E11716" s="75">
        <v>62.67</v>
      </c>
      <c r="F11716" s="73" t="s">
        <v>17</v>
      </c>
    </row>
    <row r="11717" spans="1:6" ht="38.25" x14ac:dyDescent="0.25">
      <c r="A11717" s="73">
        <v>6880</v>
      </c>
      <c r="B11717" s="74" t="s">
        <v>10560</v>
      </c>
      <c r="C11717" s="73" t="s">
        <v>53</v>
      </c>
      <c r="D11717" s="75">
        <v>86.76</v>
      </c>
      <c r="E11717" s="75">
        <v>84.51</v>
      </c>
      <c r="F11717" s="73" t="s">
        <v>17</v>
      </c>
    </row>
    <row r="11718" spans="1:6" ht="25.5" x14ac:dyDescent="0.25">
      <c r="A11718" s="73">
        <v>7031</v>
      </c>
      <c r="B11718" s="74" t="s">
        <v>10561</v>
      </c>
      <c r="C11718" s="73" t="s">
        <v>53</v>
      </c>
      <c r="D11718" s="75">
        <v>6.38</v>
      </c>
      <c r="E11718" s="75">
        <v>6.38</v>
      </c>
      <c r="F11718" s="73" t="s">
        <v>17</v>
      </c>
    </row>
    <row r="11719" spans="1:6" ht="38.25" x14ac:dyDescent="0.25">
      <c r="A11719" s="73">
        <v>7043</v>
      </c>
      <c r="B11719" s="74" t="s">
        <v>10562</v>
      </c>
      <c r="C11719" s="73" t="s">
        <v>53</v>
      </c>
      <c r="D11719" s="75">
        <v>0.5</v>
      </c>
      <c r="E11719" s="75">
        <v>0.5</v>
      </c>
      <c r="F11719" s="73" t="s">
        <v>17</v>
      </c>
    </row>
    <row r="11720" spans="1:6" ht="38.25" x14ac:dyDescent="0.25">
      <c r="A11720" s="73">
        <v>7050</v>
      </c>
      <c r="B11720" s="74" t="s">
        <v>10563</v>
      </c>
      <c r="C11720" s="73" t="s">
        <v>53</v>
      </c>
      <c r="D11720" s="75">
        <v>80.040000000000006</v>
      </c>
      <c r="E11720" s="75">
        <v>77.790000000000006</v>
      </c>
      <c r="F11720" s="73" t="s">
        <v>17</v>
      </c>
    </row>
    <row r="11721" spans="1:6" ht="38.25" x14ac:dyDescent="0.25">
      <c r="A11721" s="73">
        <v>67827</v>
      </c>
      <c r="B11721" s="74" t="s">
        <v>10564</v>
      </c>
      <c r="C11721" s="73" t="s">
        <v>53</v>
      </c>
      <c r="D11721" s="75">
        <v>70.290000000000006</v>
      </c>
      <c r="E11721" s="75">
        <v>67.180000000000007</v>
      </c>
      <c r="F11721" s="73" t="s">
        <v>17</v>
      </c>
    </row>
    <row r="11722" spans="1:6" ht="25.5" x14ac:dyDescent="0.25">
      <c r="A11722" s="73">
        <v>73395</v>
      </c>
      <c r="B11722" s="74" t="s">
        <v>10565</v>
      </c>
      <c r="C11722" s="73" t="s">
        <v>53</v>
      </c>
      <c r="D11722" s="75">
        <v>10.72</v>
      </c>
      <c r="E11722" s="75">
        <v>10.72</v>
      </c>
      <c r="F11722" s="73" t="s">
        <v>17</v>
      </c>
    </row>
    <row r="11723" spans="1:6" ht="25.5" x14ac:dyDescent="0.25">
      <c r="A11723" s="73">
        <v>83766</v>
      </c>
      <c r="B11723" s="74" t="s">
        <v>10566</v>
      </c>
      <c r="C11723" s="73" t="s">
        <v>53</v>
      </c>
      <c r="D11723" s="75">
        <v>46.19</v>
      </c>
      <c r="E11723" s="75">
        <v>43.61</v>
      </c>
      <c r="F11723" s="73" t="s">
        <v>17</v>
      </c>
    </row>
    <row r="11724" spans="1:6" ht="25.5" x14ac:dyDescent="0.25">
      <c r="A11724" s="73">
        <v>87446</v>
      </c>
      <c r="B11724" s="74" t="s">
        <v>10567</v>
      </c>
      <c r="C11724" s="73" t="s">
        <v>53</v>
      </c>
      <c r="D11724" s="75">
        <v>0.65</v>
      </c>
      <c r="E11724" s="75">
        <v>0.65</v>
      </c>
      <c r="F11724" s="73" t="s">
        <v>17</v>
      </c>
    </row>
    <row r="11725" spans="1:6" ht="25.5" x14ac:dyDescent="0.25">
      <c r="A11725" s="73">
        <v>88392</v>
      </c>
      <c r="B11725" s="74" t="s">
        <v>10568</v>
      </c>
      <c r="C11725" s="73" t="s">
        <v>53</v>
      </c>
      <c r="D11725" s="75">
        <v>1.28</v>
      </c>
      <c r="E11725" s="75">
        <v>1.28</v>
      </c>
      <c r="F11725" s="73" t="s">
        <v>17</v>
      </c>
    </row>
    <row r="11726" spans="1:6" ht="25.5" x14ac:dyDescent="0.25">
      <c r="A11726" s="73">
        <v>88398</v>
      </c>
      <c r="B11726" s="74" t="s">
        <v>10569</v>
      </c>
      <c r="C11726" s="73" t="s">
        <v>53</v>
      </c>
      <c r="D11726" s="75">
        <v>1.52</v>
      </c>
      <c r="E11726" s="75">
        <v>1.52</v>
      </c>
      <c r="F11726" s="73" t="s">
        <v>17</v>
      </c>
    </row>
    <row r="11727" spans="1:6" ht="25.5" x14ac:dyDescent="0.25">
      <c r="A11727" s="73">
        <v>88404</v>
      </c>
      <c r="B11727" s="74" t="s">
        <v>10570</v>
      </c>
      <c r="C11727" s="73" t="s">
        <v>53</v>
      </c>
      <c r="D11727" s="75">
        <v>1.21</v>
      </c>
      <c r="E11727" s="75">
        <v>1.21</v>
      </c>
      <c r="F11727" s="73" t="s">
        <v>17</v>
      </c>
    </row>
    <row r="11728" spans="1:6" ht="25.5" x14ac:dyDescent="0.25">
      <c r="A11728" s="73">
        <v>88430</v>
      </c>
      <c r="B11728" s="74" t="s">
        <v>10571</v>
      </c>
      <c r="C11728" s="73" t="s">
        <v>53</v>
      </c>
      <c r="D11728" s="75">
        <v>7.94</v>
      </c>
      <c r="E11728" s="75">
        <v>7.94</v>
      </c>
      <c r="F11728" s="73" t="s">
        <v>17</v>
      </c>
    </row>
    <row r="11729" spans="1:6" ht="25.5" x14ac:dyDescent="0.25">
      <c r="A11729" s="73">
        <v>88438</v>
      </c>
      <c r="B11729" s="74" t="s">
        <v>10572</v>
      </c>
      <c r="C11729" s="73" t="s">
        <v>53</v>
      </c>
      <c r="D11729" s="75">
        <v>10.52</v>
      </c>
      <c r="E11729" s="75">
        <v>10.52</v>
      </c>
      <c r="F11729" s="73" t="s">
        <v>17</v>
      </c>
    </row>
    <row r="11730" spans="1:6" ht="38.25" x14ac:dyDescent="0.25">
      <c r="A11730" s="73">
        <v>88831</v>
      </c>
      <c r="B11730" s="74" t="s">
        <v>10573</v>
      </c>
      <c r="C11730" s="73" t="s">
        <v>53</v>
      </c>
      <c r="D11730" s="75">
        <v>0.48</v>
      </c>
      <c r="E11730" s="75">
        <v>0.48</v>
      </c>
      <c r="F11730" s="73" t="s">
        <v>17</v>
      </c>
    </row>
    <row r="11731" spans="1:6" ht="25.5" x14ac:dyDescent="0.25">
      <c r="A11731" s="73">
        <v>88844</v>
      </c>
      <c r="B11731" s="74" t="s">
        <v>10574</v>
      </c>
      <c r="C11731" s="73" t="s">
        <v>53</v>
      </c>
      <c r="D11731" s="75">
        <v>88.46</v>
      </c>
      <c r="E11731" s="75">
        <v>84.98</v>
      </c>
      <c r="F11731" s="73" t="s">
        <v>17</v>
      </c>
    </row>
    <row r="11732" spans="1:6" ht="25.5" x14ac:dyDescent="0.25">
      <c r="A11732" s="73">
        <v>88908</v>
      </c>
      <c r="B11732" s="74" t="s">
        <v>10575</v>
      </c>
      <c r="C11732" s="73" t="s">
        <v>53</v>
      </c>
      <c r="D11732" s="75">
        <v>104.69</v>
      </c>
      <c r="E11732" s="75">
        <v>100.9</v>
      </c>
      <c r="F11732" s="73" t="s">
        <v>17</v>
      </c>
    </row>
    <row r="11733" spans="1:6" ht="38.25" x14ac:dyDescent="0.25">
      <c r="A11733" s="73">
        <v>89022</v>
      </c>
      <c r="B11733" s="74" t="s">
        <v>10576</v>
      </c>
      <c r="C11733" s="73" t="s">
        <v>53</v>
      </c>
      <c r="D11733" s="75">
        <v>0.64</v>
      </c>
      <c r="E11733" s="75">
        <v>0.64</v>
      </c>
      <c r="F11733" s="73" t="s">
        <v>17</v>
      </c>
    </row>
    <row r="11734" spans="1:6" ht="25.5" x14ac:dyDescent="0.25">
      <c r="A11734" s="73">
        <v>89027</v>
      </c>
      <c r="B11734" s="74" t="s">
        <v>10577</v>
      </c>
      <c r="C11734" s="73" t="s">
        <v>53</v>
      </c>
      <c r="D11734" s="75">
        <v>5.18</v>
      </c>
      <c r="E11734" s="75">
        <v>5.18</v>
      </c>
      <c r="F11734" s="73" t="s">
        <v>17</v>
      </c>
    </row>
    <row r="11735" spans="1:6" ht="25.5" x14ac:dyDescent="0.25">
      <c r="A11735" s="73">
        <v>89031</v>
      </c>
      <c r="B11735" s="74" t="s">
        <v>10578</v>
      </c>
      <c r="C11735" s="73" t="s">
        <v>53</v>
      </c>
      <c r="D11735" s="75">
        <v>86.21</v>
      </c>
      <c r="E11735" s="75">
        <v>82.73</v>
      </c>
      <c r="F11735" s="73" t="s">
        <v>17</v>
      </c>
    </row>
    <row r="11736" spans="1:6" ht="25.5" x14ac:dyDescent="0.25">
      <c r="A11736" s="73">
        <v>89036</v>
      </c>
      <c r="B11736" s="74" t="s">
        <v>10579</v>
      </c>
      <c r="C11736" s="73" t="s">
        <v>53</v>
      </c>
      <c r="D11736" s="75">
        <v>58.39</v>
      </c>
      <c r="E11736" s="75">
        <v>54.91</v>
      </c>
      <c r="F11736" s="73" t="s">
        <v>17</v>
      </c>
    </row>
    <row r="11737" spans="1:6" ht="25.5" x14ac:dyDescent="0.25">
      <c r="A11737" s="73">
        <v>89218</v>
      </c>
      <c r="B11737" s="74" t="s">
        <v>10580</v>
      </c>
      <c r="C11737" s="73" t="s">
        <v>53</v>
      </c>
      <c r="D11737" s="75">
        <v>100.36</v>
      </c>
      <c r="E11737" s="75">
        <v>95</v>
      </c>
      <c r="F11737" s="73" t="s">
        <v>17</v>
      </c>
    </row>
    <row r="11738" spans="1:6" ht="38.25" x14ac:dyDescent="0.25">
      <c r="A11738" s="73">
        <v>89226</v>
      </c>
      <c r="B11738" s="74" t="s">
        <v>10581</v>
      </c>
      <c r="C11738" s="73" t="s">
        <v>53</v>
      </c>
      <c r="D11738" s="75">
        <v>1.98</v>
      </c>
      <c r="E11738" s="75">
        <v>1.98</v>
      </c>
      <c r="F11738" s="73" t="s">
        <v>17</v>
      </c>
    </row>
    <row r="11739" spans="1:6" ht="25.5" x14ac:dyDescent="0.25">
      <c r="A11739" s="73">
        <v>89235</v>
      </c>
      <c r="B11739" s="74" t="s">
        <v>10582</v>
      </c>
      <c r="C11739" s="73" t="s">
        <v>53</v>
      </c>
      <c r="D11739" s="75">
        <v>172.9</v>
      </c>
      <c r="E11739" s="75">
        <v>169.91</v>
      </c>
      <c r="F11739" s="73" t="s">
        <v>17</v>
      </c>
    </row>
    <row r="11740" spans="1:6" ht="25.5" x14ac:dyDescent="0.25">
      <c r="A11740" s="73">
        <v>89243</v>
      </c>
      <c r="B11740" s="74" t="s">
        <v>10583</v>
      </c>
      <c r="C11740" s="73" t="s">
        <v>53</v>
      </c>
      <c r="D11740" s="75">
        <v>358.98</v>
      </c>
      <c r="E11740" s="75">
        <v>355.99</v>
      </c>
      <c r="F11740" s="73" t="s">
        <v>17</v>
      </c>
    </row>
    <row r="11741" spans="1:6" ht="25.5" x14ac:dyDescent="0.25">
      <c r="A11741" s="73">
        <v>89251</v>
      </c>
      <c r="B11741" s="74" t="s">
        <v>10584</v>
      </c>
      <c r="C11741" s="73" t="s">
        <v>53</v>
      </c>
      <c r="D11741" s="75">
        <v>316.33</v>
      </c>
      <c r="E11741" s="75">
        <v>313.33999999999997</v>
      </c>
      <c r="F11741" s="73" t="s">
        <v>17</v>
      </c>
    </row>
    <row r="11742" spans="1:6" ht="25.5" x14ac:dyDescent="0.25">
      <c r="A11742" s="73">
        <v>89258</v>
      </c>
      <c r="B11742" s="74" t="s">
        <v>10585</v>
      </c>
      <c r="C11742" s="73" t="s">
        <v>53</v>
      </c>
      <c r="D11742" s="75">
        <v>118.34</v>
      </c>
      <c r="E11742" s="75">
        <v>115.35</v>
      </c>
      <c r="F11742" s="73" t="s">
        <v>17</v>
      </c>
    </row>
    <row r="11743" spans="1:6" ht="38.25" x14ac:dyDescent="0.25">
      <c r="A11743" s="73">
        <v>89273</v>
      </c>
      <c r="B11743" s="74" t="s">
        <v>10586</v>
      </c>
      <c r="C11743" s="73" t="s">
        <v>53</v>
      </c>
      <c r="D11743" s="75">
        <v>117.27</v>
      </c>
      <c r="E11743" s="75">
        <v>113.62</v>
      </c>
      <c r="F11743" s="73" t="s">
        <v>17</v>
      </c>
    </row>
    <row r="11744" spans="1:6" ht="25.5" x14ac:dyDescent="0.25">
      <c r="A11744" s="73">
        <v>89279</v>
      </c>
      <c r="B11744" s="74" t="s">
        <v>10587</v>
      </c>
      <c r="C11744" s="73" t="s">
        <v>53</v>
      </c>
      <c r="D11744" s="75">
        <v>2.4</v>
      </c>
      <c r="E11744" s="75">
        <v>2.4</v>
      </c>
      <c r="F11744" s="73" t="s">
        <v>17</v>
      </c>
    </row>
    <row r="11745" spans="1:6" ht="38.25" x14ac:dyDescent="0.25">
      <c r="A11745" s="73">
        <v>89877</v>
      </c>
      <c r="B11745" s="74" t="s">
        <v>10588</v>
      </c>
      <c r="C11745" s="73" t="s">
        <v>53</v>
      </c>
      <c r="D11745" s="75">
        <v>94.2</v>
      </c>
      <c r="E11745" s="75">
        <v>91.09</v>
      </c>
      <c r="F11745" s="73" t="s">
        <v>17</v>
      </c>
    </row>
    <row r="11746" spans="1:6" ht="38.25" x14ac:dyDescent="0.25">
      <c r="A11746" s="73">
        <v>89884</v>
      </c>
      <c r="B11746" s="74" t="s">
        <v>10589</v>
      </c>
      <c r="C11746" s="73" t="s">
        <v>53</v>
      </c>
      <c r="D11746" s="75">
        <v>98.36</v>
      </c>
      <c r="E11746" s="75">
        <v>95.25</v>
      </c>
      <c r="F11746" s="73" t="s">
        <v>17</v>
      </c>
    </row>
    <row r="11747" spans="1:6" ht="25.5" x14ac:dyDescent="0.25">
      <c r="A11747" s="73">
        <v>90587</v>
      </c>
      <c r="B11747" s="74" t="s">
        <v>10590</v>
      </c>
      <c r="C11747" s="73" t="s">
        <v>53</v>
      </c>
      <c r="D11747" s="75">
        <v>0.55000000000000004</v>
      </c>
      <c r="E11747" s="75">
        <v>0.55000000000000004</v>
      </c>
      <c r="F11747" s="73" t="s">
        <v>17</v>
      </c>
    </row>
    <row r="11748" spans="1:6" ht="25.5" x14ac:dyDescent="0.25">
      <c r="A11748" s="73">
        <v>90626</v>
      </c>
      <c r="B11748" s="74" t="s">
        <v>10591</v>
      </c>
      <c r="C11748" s="73" t="s">
        <v>53</v>
      </c>
      <c r="D11748" s="75">
        <v>3.34</v>
      </c>
      <c r="E11748" s="75">
        <v>3.34</v>
      </c>
      <c r="F11748" s="73" t="s">
        <v>17</v>
      </c>
    </row>
    <row r="11749" spans="1:6" ht="25.5" x14ac:dyDescent="0.25">
      <c r="A11749" s="73">
        <v>90632</v>
      </c>
      <c r="B11749" s="74" t="s">
        <v>10592</v>
      </c>
      <c r="C11749" s="73" t="s">
        <v>53</v>
      </c>
      <c r="D11749" s="75">
        <v>102.37</v>
      </c>
      <c r="E11749" s="75">
        <v>98.89</v>
      </c>
      <c r="F11749" s="73" t="s">
        <v>17</v>
      </c>
    </row>
    <row r="11750" spans="1:6" ht="38.25" x14ac:dyDescent="0.25">
      <c r="A11750" s="73">
        <v>90638</v>
      </c>
      <c r="B11750" s="74" t="s">
        <v>10593</v>
      </c>
      <c r="C11750" s="73" t="s">
        <v>53</v>
      </c>
      <c r="D11750" s="75">
        <v>6.1</v>
      </c>
      <c r="E11750" s="75">
        <v>6.1</v>
      </c>
      <c r="F11750" s="73" t="s">
        <v>17</v>
      </c>
    </row>
    <row r="11751" spans="1:6" ht="25.5" x14ac:dyDescent="0.25">
      <c r="A11751" s="73">
        <v>90644</v>
      </c>
      <c r="B11751" s="74" t="s">
        <v>10594</v>
      </c>
      <c r="C11751" s="73" t="s">
        <v>53</v>
      </c>
      <c r="D11751" s="75">
        <v>9.1199999999999992</v>
      </c>
      <c r="E11751" s="75">
        <v>9.1199999999999992</v>
      </c>
      <c r="F11751" s="73" t="s">
        <v>17</v>
      </c>
    </row>
    <row r="11752" spans="1:6" ht="38.25" x14ac:dyDescent="0.25">
      <c r="A11752" s="73">
        <v>90651</v>
      </c>
      <c r="B11752" s="74" t="s">
        <v>10595</v>
      </c>
      <c r="C11752" s="73" t="s">
        <v>53</v>
      </c>
      <c r="D11752" s="75">
        <v>1.45</v>
      </c>
      <c r="E11752" s="75">
        <v>1.45</v>
      </c>
      <c r="F11752" s="73" t="s">
        <v>17</v>
      </c>
    </row>
    <row r="11753" spans="1:6" ht="25.5" x14ac:dyDescent="0.25">
      <c r="A11753" s="73">
        <v>90657</v>
      </c>
      <c r="B11753" s="74" t="s">
        <v>10596</v>
      </c>
      <c r="C11753" s="73" t="s">
        <v>53</v>
      </c>
      <c r="D11753" s="75">
        <v>5.93</v>
      </c>
      <c r="E11753" s="75">
        <v>5.93</v>
      </c>
      <c r="F11753" s="73" t="s">
        <v>17</v>
      </c>
    </row>
    <row r="11754" spans="1:6" ht="25.5" x14ac:dyDescent="0.25">
      <c r="A11754" s="73">
        <v>90663</v>
      </c>
      <c r="B11754" s="74" t="s">
        <v>10597</v>
      </c>
      <c r="C11754" s="73" t="s">
        <v>53</v>
      </c>
      <c r="D11754" s="75">
        <v>6.35</v>
      </c>
      <c r="E11754" s="75">
        <v>6.35</v>
      </c>
      <c r="F11754" s="73" t="s">
        <v>17</v>
      </c>
    </row>
    <row r="11755" spans="1:6" ht="38.25" x14ac:dyDescent="0.25">
      <c r="A11755" s="73">
        <v>90669</v>
      </c>
      <c r="B11755" s="74" t="s">
        <v>10598</v>
      </c>
      <c r="C11755" s="73" t="s">
        <v>53</v>
      </c>
      <c r="D11755" s="75">
        <v>8.9499999999999993</v>
      </c>
      <c r="E11755" s="75">
        <v>8.9499999999999993</v>
      </c>
      <c r="F11755" s="73" t="s">
        <v>17</v>
      </c>
    </row>
    <row r="11756" spans="1:6" ht="51" x14ac:dyDescent="0.25">
      <c r="A11756" s="73">
        <v>90675</v>
      </c>
      <c r="B11756" s="74" t="s">
        <v>10599</v>
      </c>
      <c r="C11756" s="73" t="s">
        <v>53</v>
      </c>
      <c r="D11756" s="75">
        <v>327.76</v>
      </c>
      <c r="E11756" s="75">
        <v>324.27999999999997</v>
      </c>
      <c r="F11756" s="73" t="s">
        <v>17</v>
      </c>
    </row>
    <row r="11757" spans="1:6" ht="51" x14ac:dyDescent="0.25">
      <c r="A11757" s="73">
        <v>90681</v>
      </c>
      <c r="B11757" s="74" t="s">
        <v>10600</v>
      </c>
      <c r="C11757" s="73" t="s">
        <v>53</v>
      </c>
      <c r="D11757" s="75">
        <v>172.37</v>
      </c>
      <c r="E11757" s="75">
        <v>168.89</v>
      </c>
      <c r="F11757" s="73" t="s">
        <v>17</v>
      </c>
    </row>
    <row r="11758" spans="1:6" ht="25.5" x14ac:dyDescent="0.25">
      <c r="A11758" s="73">
        <v>90687</v>
      </c>
      <c r="B11758" s="74" t="s">
        <v>10601</v>
      </c>
      <c r="C11758" s="73" t="s">
        <v>53</v>
      </c>
      <c r="D11758" s="75">
        <v>80.849999999999994</v>
      </c>
      <c r="E11758" s="75">
        <v>77.86</v>
      </c>
      <c r="F11758" s="73" t="s">
        <v>17</v>
      </c>
    </row>
    <row r="11759" spans="1:6" ht="25.5" x14ac:dyDescent="0.25">
      <c r="A11759" s="73">
        <v>90693</v>
      </c>
      <c r="B11759" s="74" t="s">
        <v>10602</v>
      </c>
      <c r="C11759" s="73" t="s">
        <v>53</v>
      </c>
      <c r="D11759" s="75">
        <v>62.36</v>
      </c>
      <c r="E11759" s="75">
        <v>59.37</v>
      </c>
      <c r="F11759" s="73" t="s">
        <v>17</v>
      </c>
    </row>
    <row r="11760" spans="1:6" ht="25.5" x14ac:dyDescent="0.25">
      <c r="A11760" s="73">
        <v>90965</v>
      </c>
      <c r="B11760" s="74" t="s">
        <v>10603</v>
      </c>
      <c r="C11760" s="73" t="s">
        <v>53</v>
      </c>
      <c r="D11760" s="75">
        <v>8.9</v>
      </c>
      <c r="E11760" s="75">
        <v>8.9</v>
      </c>
      <c r="F11760" s="73" t="s">
        <v>17</v>
      </c>
    </row>
    <row r="11761" spans="1:6" ht="25.5" x14ac:dyDescent="0.25">
      <c r="A11761" s="73">
        <v>90973</v>
      </c>
      <c r="B11761" s="74" t="s">
        <v>10604</v>
      </c>
      <c r="C11761" s="73" t="s">
        <v>53</v>
      </c>
      <c r="D11761" s="75">
        <v>8.93</v>
      </c>
      <c r="E11761" s="75">
        <v>8.93</v>
      </c>
      <c r="F11761" s="73" t="s">
        <v>17</v>
      </c>
    </row>
    <row r="11762" spans="1:6" ht="25.5" x14ac:dyDescent="0.25">
      <c r="A11762" s="73">
        <v>90982</v>
      </c>
      <c r="B11762" s="74" t="s">
        <v>10605</v>
      </c>
      <c r="C11762" s="73" t="s">
        <v>53</v>
      </c>
      <c r="D11762" s="75">
        <v>22.69</v>
      </c>
      <c r="E11762" s="75">
        <v>22.69</v>
      </c>
      <c r="F11762" s="73" t="s">
        <v>17</v>
      </c>
    </row>
    <row r="11763" spans="1:6" ht="25.5" x14ac:dyDescent="0.25">
      <c r="A11763" s="73">
        <v>91001</v>
      </c>
      <c r="B11763" s="74" t="s">
        <v>10606</v>
      </c>
      <c r="C11763" s="73" t="s">
        <v>53</v>
      </c>
      <c r="D11763" s="75">
        <v>10.59</v>
      </c>
      <c r="E11763" s="75">
        <v>10.59</v>
      </c>
      <c r="F11763" s="73" t="s">
        <v>17</v>
      </c>
    </row>
    <row r="11764" spans="1:6" ht="38.25" x14ac:dyDescent="0.25">
      <c r="A11764" s="73">
        <v>91032</v>
      </c>
      <c r="B11764" s="74" t="s">
        <v>10607</v>
      </c>
      <c r="C11764" s="73" t="s">
        <v>53</v>
      </c>
      <c r="D11764" s="75">
        <v>72.209999999999994</v>
      </c>
      <c r="E11764" s="75">
        <v>69.209999999999994</v>
      </c>
      <c r="F11764" s="73" t="s">
        <v>17</v>
      </c>
    </row>
    <row r="11765" spans="1:6" ht="25.5" x14ac:dyDescent="0.25">
      <c r="A11765" s="73">
        <v>91278</v>
      </c>
      <c r="B11765" s="74" t="s">
        <v>10608</v>
      </c>
      <c r="C11765" s="73" t="s">
        <v>53</v>
      </c>
      <c r="D11765" s="75">
        <v>0.55000000000000004</v>
      </c>
      <c r="E11765" s="75">
        <v>0.55000000000000004</v>
      </c>
      <c r="F11765" s="73" t="s">
        <v>17</v>
      </c>
    </row>
    <row r="11766" spans="1:6" ht="38.25" x14ac:dyDescent="0.25">
      <c r="A11766" s="73">
        <v>91285</v>
      </c>
      <c r="B11766" s="74" t="s">
        <v>10609</v>
      </c>
      <c r="C11766" s="73" t="s">
        <v>53</v>
      </c>
      <c r="D11766" s="75">
        <v>0.53</v>
      </c>
      <c r="E11766" s="75">
        <v>0.53</v>
      </c>
      <c r="F11766" s="73" t="s">
        <v>17</v>
      </c>
    </row>
    <row r="11767" spans="1:6" ht="38.25" x14ac:dyDescent="0.25">
      <c r="A11767" s="73">
        <v>91387</v>
      </c>
      <c r="B11767" s="74" t="s">
        <v>10610</v>
      </c>
      <c r="C11767" s="73" t="s">
        <v>53</v>
      </c>
      <c r="D11767" s="75">
        <v>79.94</v>
      </c>
      <c r="E11767" s="75">
        <v>76.83</v>
      </c>
      <c r="F11767" s="73" t="s">
        <v>17</v>
      </c>
    </row>
    <row r="11768" spans="1:6" ht="51" x14ac:dyDescent="0.25">
      <c r="A11768" s="73">
        <v>91395</v>
      </c>
      <c r="B11768" s="74" t="s">
        <v>10611</v>
      </c>
      <c r="C11768" s="73" t="s">
        <v>53</v>
      </c>
      <c r="D11768" s="75">
        <v>63.61</v>
      </c>
      <c r="E11768" s="75">
        <v>60.61</v>
      </c>
      <c r="F11768" s="73" t="s">
        <v>17</v>
      </c>
    </row>
    <row r="11769" spans="1:6" ht="51" x14ac:dyDescent="0.25">
      <c r="A11769" s="73">
        <v>91486</v>
      </c>
      <c r="B11769" s="74" t="s">
        <v>31764</v>
      </c>
      <c r="C11769" s="73" t="s">
        <v>53</v>
      </c>
      <c r="D11769" s="75">
        <v>75.31</v>
      </c>
      <c r="E11769" s="75">
        <v>72.31</v>
      </c>
      <c r="F11769" s="73" t="s">
        <v>17</v>
      </c>
    </row>
    <row r="11770" spans="1:6" ht="25.5" x14ac:dyDescent="0.25">
      <c r="A11770" s="73">
        <v>91534</v>
      </c>
      <c r="B11770" s="74" t="s">
        <v>10612</v>
      </c>
      <c r="C11770" s="73" t="s">
        <v>53</v>
      </c>
      <c r="D11770" s="75">
        <v>39.01</v>
      </c>
      <c r="E11770" s="75">
        <v>35.53</v>
      </c>
      <c r="F11770" s="73" t="s">
        <v>17</v>
      </c>
    </row>
    <row r="11771" spans="1:6" ht="38.25" x14ac:dyDescent="0.25">
      <c r="A11771" s="73">
        <v>91635</v>
      </c>
      <c r="B11771" s="74" t="s">
        <v>10613</v>
      </c>
      <c r="C11771" s="73" t="s">
        <v>53</v>
      </c>
      <c r="D11771" s="75">
        <v>70.02</v>
      </c>
      <c r="E11771" s="75">
        <v>66.63</v>
      </c>
      <c r="F11771" s="73" t="s">
        <v>17</v>
      </c>
    </row>
    <row r="11772" spans="1:6" ht="51" x14ac:dyDescent="0.25">
      <c r="A11772" s="73">
        <v>91646</v>
      </c>
      <c r="B11772" s="74" t="s">
        <v>10614</v>
      </c>
      <c r="C11772" s="73" t="s">
        <v>53</v>
      </c>
      <c r="D11772" s="75">
        <v>101.81</v>
      </c>
      <c r="E11772" s="75">
        <v>98.09</v>
      </c>
      <c r="F11772" s="73" t="s">
        <v>17</v>
      </c>
    </row>
    <row r="11773" spans="1:6" ht="25.5" x14ac:dyDescent="0.25">
      <c r="A11773" s="73">
        <v>91693</v>
      </c>
      <c r="B11773" s="74" t="s">
        <v>10615</v>
      </c>
      <c r="C11773" s="73" t="s">
        <v>53</v>
      </c>
      <c r="D11773" s="75">
        <v>38.299999999999997</v>
      </c>
      <c r="E11773" s="75">
        <v>34.82</v>
      </c>
      <c r="F11773" s="73" t="s">
        <v>17</v>
      </c>
    </row>
    <row r="11774" spans="1:6" ht="25.5" x14ac:dyDescent="0.25">
      <c r="A11774" s="73">
        <v>92044</v>
      </c>
      <c r="B11774" s="74" t="s">
        <v>10616</v>
      </c>
      <c r="C11774" s="73" t="s">
        <v>53</v>
      </c>
      <c r="D11774" s="75">
        <v>9.4499999999999993</v>
      </c>
      <c r="E11774" s="75">
        <v>9.4499999999999993</v>
      </c>
      <c r="F11774" s="73" t="s">
        <v>17</v>
      </c>
    </row>
    <row r="11775" spans="1:6" ht="51" x14ac:dyDescent="0.25">
      <c r="A11775" s="73">
        <v>92107</v>
      </c>
      <c r="B11775" s="74" t="s">
        <v>10617</v>
      </c>
      <c r="C11775" s="73" t="s">
        <v>53</v>
      </c>
      <c r="D11775" s="75">
        <v>97.82</v>
      </c>
      <c r="E11775" s="75">
        <v>94.82</v>
      </c>
      <c r="F11775" s="73" t="s">
        <v>17</v>
      </c>
    </row>
    <row r="11776" spans="1:6" ht="25.5" x14ac:dyDescent="0.25">
      <c r="A11776" s="73">
        <v>92113</v>
      </c>
      <c r="B11776" s="74" t="s">
        <v>10618</v>
      </c>
      <c r="C11776" s="73" t="s">
        <v>53</v>
      </c>
      <c r="D11776" s="75">
        <v>1.42</v>
      </c>
      <c r="E11776" s="75">
        <v>1.42</v>
      </c>
      <c r="F11776" s="73" t="s">
        <v>17</v>
      </c>
    </row>
    <row r="11777" spans="1:6" x14ac:dyDescent="0.25">
      <c r="A11777" s="73">
        <v>92119</v>
      </c>
      <c r="B11777" s="74" t="s">
        <v>10619</v>
      </c>
      <c r="C11777" s="73" t="s">
        <v>53</v>
      </c>
      <c r="D11777" s="75">
        <v>0.35</v>
      </c>
      <c r="E11777" s="75">
        <v>0.35</v>
      </c>
      <c r="F11777" s="73" t="s">
        <v>17</v>
      </c>
    </row>
    <row r="11778" spans="1:6" ht="25.5" x14ac:dyDescent="0.25">
      <c r="A11778" s="73">
        <v>92139</v>
      </c>
      <c r="B11778" s="74" t="s">
        <v>10620</v>
      </c>
      <c r="C11778" s="73" t="s">
        <v>53</v>
      </c>
      <c r="D11778" s="75">
        <v>49.44</v>
      </c>
      <c r="E11778" s="75">
        <v>46.81</v>
      </c>
      <c r="F11778" s="73" t="s">
        <v>17</v>
      </c>
    </row>
    <row r="11779" spans="1:6" ht="25.5" x14ac:dyDescent="0.25">
      <c r="A11779" s="73">
        <v>92146</v>
      </c>
      <c r="B11779" s="74" t="s">
        <v>10621</v>
      </c>
      <c r="C11779" s="73" t="s">
        <v>53</v>
      </c>
      <c r="D11779" s="75">
        <v>37.22</v>
      </c>
      <c r="E11779" s="75">
        <v>34.590000000000003</v>
      </c>
      <c r="F11779" s="73" t="s">
        <v>17</v>
      </c>
    </row>
    <row r="11780" spans="1:6" ht="51" x14ac:dyDescent="0.25">
      <c r="A11780" s="73">
        <v>92243</v>
      </c>
      <c r="B11780" s="74" t="s">
        <v>10622</v>
      </c>
      <c r="C11780" s="73" t="s">
        <v>53</v>
      </c>
      <c r="D11780" s="75">
        <v>85.16</v>
      </c>
      <c r="E11780" s="75">
        <v>81.44</v>
      </c>
      <c r="F11780" s="73" t="s">
        <v>17</v>
      </c>
    </row>
    <row r="11781" spans="1:6" ht="25.5" x14ac:dyDescent="0.25">
      <c r="A11781" s="73">
        <v>92717</v>
      </c>
      <c r="B11781" s="74" t="s">
        <v>10623</v>
      </c>
      <c r="C11781" s="73" t="s">
        <v>53</v>
      </c>
      <c r="D11781" s="75">
        <v>0.28000000000000003</v>
      </c>
      <c r="E11781" s="75">
        <v>0.28000000000000003</v>
      </c>
      <c r="F11781" s="73" t="s">
        <v>17</v>
      </c>
    </row>
    <row r="11782" spans="1:6" ht="25.5" x14ac:dyDescent="0.25">
      <c r="A11782" s="73">
        <v>92961</v>
      </c>
      <c r="B11782" s="74" t="s">
        <v>10624</v>
      </c>
      <c r="C11782" s="73" t="s">
        <v>53</v>
      </c>
      <c r="D11782" s="75">
        <v>5.38</v>
      </c>
      <c r="E11782" s="75">
        <v>5.38</v>
      </c>
      <c r="F11782" s="73" t="s">
        <v>17</v>
      </c>
    </row>
    <row r="11783" spans="1:6" ht="51" x14ac:dyDescent="0.25">
      <c r="A11783" s="73">
        <v>93225</v>
      </c>
      <c r="B11783" s="74" t="s">
        <v>10625</v>
      </c>
      <c r="C11783" s="73" t="s">
        <v>53</v>
      </c>
      <c r="D11783" s="75">
        <v>482.2</v>
      </c>
      <c r="E11783" s="75">
        <v>478.72</v>
      </c>
      <c r="F11783" s="73" t="s">
        <v>17</v>
      </c>
    </row>
    <row r="11784" spans="1:6" ht="38.25" x14ac:dyDescent="0.25">
      <c r="A11784" s="73">
        <v>93234</v>
      </c>
      <c r="B11784" s="74" t="s">
        <v>10626</v>
      </c>
      <c r="C11784" s="73" t="s">
        <v>53</v>
      </c>
      <c r="D11784" s="75">
        <v>0.6</v>
      </c>
      <c r="E11784" s="75">
        <v>0.6</v>
      </c>
      <c r="F11784" s="73" t="s">
        <v>17</v>
      </c>
    </row>
    <row r="11785" spans="1:6" ht="38.25" x14ac:dyDescent="0.25">
      <c r="A11785" s="73">
        <v>93244</v>
      </c>
      <c r="B11785" s="74" t="s">
        <v>10627</v>
      </c>
      <c r="C11785" s="73" t="s">
        <v>53</v>
      </c>
      <c r="D11785" s="75">
        <v>66.680000000000007</v>
      </c>
      <c r="E11785" s="75">
        <v>64.430000000000007</v>
      </c>
      <c r="F11785" s="73" t="s">
        <v>17</v>
      </c>
    </row>
    <row r="11786" spans="1:6" ht="25.5" x14ac:dyDescent="0.25">
      <c r="A11786" s="73">
        <v>93274</v>
      </c>
      <c r="B11786" s="74" t="s">
        <v>10628</v>
      </c>
      <c r="C11786" s="73" t="s">
        <v>53</v>
      </c>
      <c r="D11786" s="75">
        <v>76.48</v>
      </c>
      <c r="E11786" s="75">
        <v>72.83</v>
      </c>
      <c r="F11786" s="73" t="s">
        <v>17</v>
      </c>
    </row>
    <row r="11787" spans="1:6" ht="25.5" x14ac:dyDescent="0.25">
      <c r="A11787" s="73">
        <v>93282</v>
      </c>
      <c r="B11787" s="74" t="s">
        <v>10629</v>
      </c>
      <c r="C11787" s="73" t="s">
        <v>53</v>
      </c>
      <c r="D11787" s="75">
        <v>28.86</v>
      </c>
      <c r="E11787" s="75">
        <v>26.41</v>
      </c>
      <c r="F11787" s="73" t="s">
        <v>17</v>
      </c>
    </row>
    <row r="11788" spans="1:6" ht="25.5" x14ac:dyDescent="0.25">
      <c r="A11788" s="73">
        <v>93288</v>
      </c>
      <c r="B11788" s="74" t="s">
        <v>10630</v>
      </c>
      <c r="C11788" s="73" t="s">
        <v>53</v>
      </c>
      <c r="D11788" s="75">
        <v>188.77</v>
      </c>
      <c r="E11788" s="75">
        <v>185.12</v>
      </c>
      <c r="F11788" s="73" t="s">
        <v>17</v>
      </c>
    </row>
    <row r="11789" spans="1:6" ht="38.25" x14ac:dyDescent="0.25">
      <c r="A11789" s="73">
        <v>93403</v>
      </c>
      <c r="B11789" s="74" t="s">
        <v>857</v>
      </c>
      <c r="C11789" s="73" t="s">
        <v>53</v>
      </c>
      <c r="D11789" s="75">
        <v>75.31</v>
      </c>
      <c r="E11789" s="75">
        <v>71.92</v>
      </c>
      <c r="F11789" s="73" t="s">
        <v>17</v>
      </c>
    </row>
    <row r="11790" spans="1:6" ht="51" x14ac:dyDescent="0.25">
      <c r="A11790" s="73">
        <v>93409</v>
      </c>
      <c r="B11790" s="74" t="s">
        <v>31765</v>
      </c>
      <c r="C11790" s="73" t="s">
        <v>53</v>
      </c>
      <c r="D11790" s="75">
        <v>40.64</v>
      </c>
      <c r="E11790" s="75">
        <v>37.94</v>
      </c>
      <c r="F11790" s="73" t="s">
        <v>17</v>
      </c>
    </row>
    <row r="11791" spans="1:6" ht="25.5" x14ac:dyDescent="0.25">
      <c r="A11791" s="73">
        <v>93416</v>
      </c>
      <c r="B11791" s="74" t="s">
        <v>10631</v>
      </c>
      <c r="C11791" s="73" t="s">
        <v>53</v>
      </c>
      <c r="D11791" s="75">
        <v>0.51</v>
      </c>
      <c r="E11791" s="75">
        <v>0.51</v>
      </c>
      <c r="F11791" s="73" t="s">
        <v>17</v>
      </c>
    </row>
    <row r="11792" spans="1:6" ht="25.5" x14ac:dyDescent="0.25">
      <c r="A11792" s="73">
        <v>93422</v>
      </c>
      <c r="B11792" s="74" t="s">
        <v>10632</v>
      </c>
      <c r="C11792" s="73" t="s">
        <v>53</v>
      </c>
      <c r="D11792" s="75">
        <v>6.73</v>
      </c>
      <c r="E11792" s="75">
        <v>6.73</v>
      </c>
      <c r="F11792" s="73" t="s">
        <v>17</v>
      </c>
    </row>
    <row r="11793" spans="1:6" ht="25.5" x14ac:dyDescent="0.25">
      <c r="A11793" s="73">
        <v>93428</v>
      </c>
      <c r="B11793" s="74" t="s">
        <v>10633</v>
      </c>
      <c r="C11793" s="73" t="s">
        <v>53</v>
      </c>
      <c r="D11793" s="75">
        <v>9.5399999999999991</v>
      </c>
      <c r="E11793" s="75">
        <v>9.5399999999999991</v>
      </c>
      <c r="F11793" s="73" t="s">
        <v>17</v>
      </c>
    </row>
    <row r="11794" spans="1:6" ht="25.5" x14ac:dyDescent="0.25">
      <c r="A11794" s="73">
        <v>93434</v>
      </c>
      <c r="B11794" s="74" t="s">
        <v>10634</v>
      </c>
      <c r="C11794" s="73" t="s">
        <v>53</v>
      </c>
      <c r="D11794" s="75">
        <v>347.92</v>
      </c>
      <c r="E11794" s="75">
        <v>337.04</v>
      </c>
      <c r="F11794" s="73" t="s">
        <v>17</v>
      </c>
    </row>
    <row r="11795" spans="1:6" ht="25.5" x14ac:dyDescent="0.25">
      <c r="A11795" s="73">
        <v>93440</v>
      </c>
      <c r="B11795" s="74" t="s">
        <v>10635</v>
      </c>
      <c r="C11795" s="73" t="s">
        <v>53</v>
      </c>
      <c r="D11795" s="75">
        <v>145.66</v>
      </c>
      <c r="E11795" s="75">
        <v>134.78</v>
      </c>
      <c r="F11795" s="73" t="s">
        <v>17</v>
      </c>
    </row>
    <row r="11796" spans="1:6" ht="25.5" x14ac:dyDescent="0.25">
      <c r="A11796" s="73">
        <v>95122</v>
      </c>
      <c r="B11796" s="74" t="s">
        <v>10636</v>
      </c>
      <c r="C11796" s="73" t="s">
        <v>53</v>
      </c>
      <c r="D11796" s="75">
        <v>231.99</v>
      </c>
      <c r="E11796" s="75">
        <v>221.11</v>
      </c>
      <c r="F11796" s="73" t="s">
        <v>17</v>
      </c>
    </row>
    <row r="11797" spans="1:6" ht="25.5" x14ac:dyDescent="0.25">
      <c r="A11797" s="73">
        <v>95128</v>
      </c>
      <c r="B11797" s="74" t="s">
        <v>10637</v>
      </c>
      <c r="C11797" s="73" t="s">
        <v>53</v>
      </c>
      <c r="D11797" s="75">
        <v>66.5</v>
      </c>
      <c r="E11797" s="75">
        <v>63.02</v>
      </c>
      <c r="F11797" s="73" t="s">
        <v>17</v>
      </c>
    </row>
    <row r="11798" spans="1:6" ht="25.5" x14ac:dyDescent="0.25">
      <c r="A11798" s="73">
        <v>95140</v>
      </c>
      <c r="B11798" s="74" t="s">
        <v>10638</v>
      </c>
      <c r="C11798" s="73" t="s">
        <v>53</v>
      </c>
      <c r="D11798" s="75">
        <v>0.03</v>
      </c>
      <c r="E11798" s="75">
        <v>0.03</v>
      </c>
      <c r="F11798" s="73" t="s">
        <v>17</v>
      </c>
    </row>
    <row r="11799" spans="1:6" ht="25.5" x14ac:dyDescent="0.25">
      <c r="A11799" s="73">
        <v>95213</v>
      </c>
      <c r="B11799" s="74" t="s">
        <v>10639</v>
      </c>
      <c r="C11799" s="73" t="s">
        <v>53</v>
      </c>
      <c r="D11799" s="75">
        <v>105.95</v>
      </c>
      <c r="E11799" s="75">
        <v>102.3</v>
      </c>
      <c r="F11799" s="73" t="s">
        <v>17</v>
      </c>
    </row>
    <row r="11800" spans="1:6" x14ac:dyDescent="0.25">
      <c r="A11800" s="73">
        <v>95259</v>
      </c>
      <c r="B11800" s="74" t="s">
        <v>10640</v>
      </c>
      <c r="C11800" s="73" t="s">
        <v>53</v>
      </c>
      <c r="D11800" s="75">
        <v>29.05</v>
      </c>
      <c r="E11800" s="75">
        <v>26.66</v>
      </c>
      <c r="F11800" s="73" t="s">
        <v>17</v>
      </c>
    </row>
    <row r="11801" spans="1:6" ht="25.5" x14ac:dyDescent="0.25">
      <c r="A11801" s="73">
        <v>95265</v>
      </c>
      <c r="B11801" s="74" t="s">
        <v>10641</v>
      </c>
      <c r="C11801" s="73" t="s">
        <v>53</v>
      </c>
      <c r="D11801" s="75">
        <v>0.66</v>
      </c>
      <c r="E11801" s="75">
        <v>0.66</v>
      </c>
      <c r="F11801" s="73" t="s">
        <v>17</v>
      </c>
    </row>
    <row r="11802" spans="1:6" ht="25.5" x14ac:dyDescent="0.25">
      <c r="A11802" s="73">
        <v>95271</v>
      </c>
      <c r="B11802" s="74" t="s">
        <v>10642</v>
      </c>
      <c r="C11802" s="73" t="s">
        <v>53</v>
      </c>
      <c r="D11802" s="75">
        <v>0.69</v>
      </c>
      <c r="E11802" s="75">
        <v>0.69</v>
      </c>
      <c r="F11802" s="73" t="s">
        <v>17</v>
      </c>
    </row>
    <row r="11803" spans="1:6" ht="25.5" x14ac:dyDescent="0.25">
      <c r="A11803" s="73">
        <v>95277</v>
      </c>
      <c r="B11803" s="74" t="s">
        <v>10643</v>
      </c>
      <c r="C11803" s="73" t="s">
        <v>53</v>
      </c>
      <c r="D11803" s="75">
        <v>0.69</v>
      </c>
      <c r="E11803" s="75">
        <v>0.69</v>
      </c>
      <c r="F11803" s="73" t="s">
        <v>17</v>
      </c>
    </row>
    <row r="11804" spans="1:6" ht="25.5" x14ac:dyDescent="0.25">
      <c r="A11804" s="73">
        <v>95283</v>
      </c>
      <c r="B11804" s="74" t="s">
        <v>10644</v>
      </c>
      <c r="C11804" s="73" t="s">
        <v>53</v>
      </c>
      <c r="D11804" s="75">
        <v>0.83</v>
      </c>
      <c r="E11804" s="75">
        <v>0.83</v>
      </c>
      <c r="F11804" s="73" t="s">
        <v>17</v>
      </c>
    </row>
    <row r="11805" spans="1:6" ht="38.25" x14ac:dyDescent="0.25">
      <c r="A11805" s="73">
        <v>95632</v>
      </c>
      <c r="B11805" s="74" t="s">
        <v>10645</v>
      </c>
      <c r="C11805" s="73" t="s">
        <v>53</v>
      </c>
      <c r="D11805" s="75">
        <v>84.19</v>
      </c>
      <c r="E11805" s="75">
        <v>81.94</v>
      </c>
      <c r="F11805" s="73" t="s">
        <v>17</v>
      </c>
    </row>
    <row r="11806" spans="1:6" ht="25.5" x14ac:dyDescent="0.25">
      <c r="A11806" s="73">
        <v>95709</v>
      </c>
      <c r="B11806" s="74" t="s">
        <v>10646</v>
      </c>
      <c r="C11806" s="73" t="s">
        <v>53</v>
      </c>
      <c r="D11806" s="75">
        <v>103</v>
      </c>
      <c r="E11806" s="75">
        <v>99.52</v>
      </c>
      <c r="F11806" s="73" t="s">
        <v>17</v>
      </c>
    </row>
    <row r="11807" spans="1:6" ht="38.25" x14ac:dyDescent="0.25">
      <c r="A11807" s="73">
        <v>95721</v>
      </c>
      <c r="B11807" s="74" t="s">
        <v>10647</v>
      </c>
      <c r="C11807" s="73" t="s">
        <v>53</v>
      </c>
      <c r="D11807" s="75">
        <v>118.9</v>
      </c>
      <c r="E11807" s="75">
        <v>115.11</v>
      </c>
      <c r="F11807" s="73" t="s">
        <v>17</v>
      </c>
    </row>
    <row r="11808" spans="1:6" ht="25.5" x14ac:dyDescent="0.25">
      <c r="A11808" s="73">
        <v>95873</v>
      </c>
      <c r="B11808" s="74" t="s">
        <v>10648</v>
      </c>
      <c r="C11808" s="73" t="s">
        <v>53</v>
      </c>
      <c r="D11808" s="75">
        <v>15.25</v>
      </c>
      <c r="E11808" s="75">
        <v>15.25</v>
      </c>
      <c r="F11808" s="73" t="s">
        <v>17</v>
      </c>
    </row>
    <row r="11809" spans="1:6" ht="25.5" x14ac:dyDescent="0.25">
      <c r="A11809" s="73">
        <v>96014</v>
      </c>
      <c r="B11809" s="74" t="s">
        <v>10649</v>
      </c>
      <c r="C11809" s="73" t="s">
        <v>53</v>
      </c>
      <c r="D11809" s="75">
        <v>70.23</v>
      </c>
      <c r="E11809" s="75">
        <v>66.75</v>
      </c>
      <c r="F11809" s="73" t="s">
        <v>17</v>
      </c>
    </row>
    <row r="11810" spans="1:6" ht="25.5" x14ac:dyDescent="0.25">
      <c r="A11810" s="73">
        <v>96021</v>
      </c>
      <c r="B11810" s="74" t="s">
        <v>10650</v>
      </c>
      <c r="C11810" s="73" t="s">
        <v>53</v>
      </c>
      <c r="D11810" s="75">
        <v>69.98</v>
      </c>
      <c r="E11810" s="75">
        <v>66.5</v>
      </c>
      <c r="F11810" s="73" t="s">
        <v>17</v>
      </c>
    </row>
    <row r="11811" spans="1:6" ht="25.5" x14ac:dyDescent="0.25">
      <c r="A11811" s="73">
        <v>96029</v>
      </c>
      <c r="B11811" s="74" t="s">
        <v>10651</v>
      </c>
      <c r="C11811" s="73" t="s">
        <v>53</v>
      </c>
      <c r="D11811" s="75">
        <v>62.61</v>
      </c>
      <c r="E11811" s="75">
        <v>59.13</v>
      </c>
      <c r="F11811" s="73" t="s">
        <v>17</v>
      </c>
    </row>
    <row r="11812" spans="1:6" ht="38.25" x14ac:dyDescent="0.25">
      <c r="A11812" s="73">
        <v>96036</v>
      </c>
      <c r="B11812" s="74" t="s">
        <v>10652</v>
      </c>
      <c r="C11812" s="73" t="s">
        <v>53</v>
      </c>
      <c r="D11812" s="75">
        <v>90.01</v>
      </c>
      <c r="E11812" s="75">
        <v>86.9</v>
      </c>
      <c r="F11812" s="73" t="s">
        <v>17</v>
      </c>
    </row>
    <row r="11813" spans="1:6" ht="25.5" x14ac:dyDescent="0.25">
      <c r="A11813" s="73">
        <v>96155</v>
      </c>
      <c r="B11813" s="74" t="s">
        <v>10653</v>
      </c>
      <c r="C11813" s="73" t="s">
        <v>53</v>
      </c>
      <c r="D11813" s="75">
        <v>62.86</v>
      </c>
      <c r="E11813" s="75">
        <v>59.38</v>
      </c>
      <c r="F11813" s="73" t="s">
        <v>17</v>
      </c>
    </row>
    <row r="11814" spans="1:6" ht="25.5" x14ac:dyDescent="0.25">
      <c r="A11814" s="73">
        <v>96156</v>
      </c>
      <c r="B11814" s="74" t="s">
        <v>10654</v>
      </c>
      <c r="C11814" s="73" t="s">
        <v>53</v>
      </c>
      <c r="D11814" s="75">
        <v>67.040000000000006</v>
      </c>
      <c r="E11814" s="75">
        <v>64.05</v>
      </c>
      <c r="F11814" s="73" t="s">
        <v>17</v>
      </c>
    </row>
    <row r="11815" spans="1:6" ht="25.5" x14ac:dyDescent="0.25">
      <c r="A11815" s="73">
        <v>96159</v>
      </c>
      <c r="B11815" s="74" t="s">
        <v>10655</v>
      </c>
      <c r="C11815" s="73" t="s">
        <v>53</v>
      </c>
      <c r="D11815" s="75">
        <v>112.61</v>
      </c>
      <c r="E11815" s="75">
        <v>109.62</v>
      </c>
      <c r="F11815" s="73" t="s">
        <v>17</v>
      </c>
    </row>
    <row r="11816" spans="1:6" ht="25.5" x14ac:dyDescent="0.25">
      <c r="A11816" s="73">
        <v>96246</v>
      </c>
      <c r="B11816" s="74" t="s">
        <v>10656</v>
      </c>
      <c r="C11816" s="73" t="s">
        <v>53</v>
      </c>
      <c r="D11816" s="75">
        <v>73.44</v>
      </c>
      <c r="E11816" s="75">
        <v>69.650000000000006</v>
      </c>
      <c r="F11816" s="73" t="s">
        <v>17</v>
      </c>
    </row>
    <row r="11817" spans="1:6" ht="38.25" x14ac:dyDescent="0.25">
      <c r="A11817" s="73">
        <v>96464</v>
      </c>
      <c r="B11817" s="74" t="s">
        <v>10657</v>
      </c>
      <c r="C11817" s="73" t="s">
        <v>53</v>
      </c>
      <c r="D11817" s="75">
        <v>90.46</v>
      </c>
      <c r="E11817" s="75">
        <v>88.21</v>
      </c>
      <c r="F11817" s="73" t="s">
        <v>17</v>
      </c>
    </row>
    <row r="11818" spans="1:6" ht="38.25" x14ac:dyDescent="0.25">
      <c r="A11818" s="73">
        <v>98765</v>
      </c>
      <c r="B11818" s="74" t="s">
        <v>31766</v>
      </c>
      <c r="C11818" s="73" t="s">
        <v>53</v>
      </c>
      <c r="D11818" s="75">
        <v>7.0000000000000007E-2</v>
      </c>
      <c r="E11818" s="75">
        <v>7.0000000000000007E-2</v>
      </c>
      <c r="F11818" s="73" t="s">
        <v>17</v>
      </c>
    </row>
    <row r="11819" spans="1:6" ht="38.25" x14ac:dyDescent="0.25">
      <c r="A11819" s="73">
        <v>99834</v>
      </c>
      <c r="B11819" s="74" t="s">
        <v>10658</v>
      </c>
      <c r="C11819" s="73" t="s">
        <v>53</v>
      </c>
      <c r="D11819" s="75">
        <v>0.25</v>
      </c>
      <c r="E11819" s="75">
        <v>0.25</v>
      </c>
      <c r="F11819" s="73" t="s">
        <v>17</v>
      </c>
    </row>
    <row r="11820" spans="1:6" ht="25.5" x14ac:dyDescent="0.25">
      <c r="A11820" s="73">
        <v>100642</v>
      </c>
      <c r="B11820" s="74" t="s">
        <v>10659</v>
      </c>
      <c r="C11820" s="73" t="s">
        <v>53</v>
      </c>
      <c r="D11820" s="75">
        <v>306.3</v>
      </c>
      <c r="E11820" s="75">
        <v>302.3</v>
      </c>
      <c r="F11820" s="73" t="s">
        <v>17</v>
      </c>
    </row>
    <row r="11821" spans="1:6" ht="25.5" x14ac:dyDescent="0.25">
      <c r="A11821" s="73">
        <v>100648</v>
      </c>
      <c r="B11821" s="74" t="s">
        <v>10660</v>
      </c>
      <c r="C11821" s="73" t="s">
        <v>53</v>
      </c>
      <c r="D11821" s="75">
        <v>601.03</v>
      </c>
      <c r="E11821" s="75">
        <v>597.03</v>
      </c>
      <c r="F11821" s="73" t="s">
        <v>17</v>
      </c>
    </row>
    <row r="11822" spans="1:6" ht="25.5" x14ac:dyDescent="0.25">
      <c r="A11822" s="73">
        <v>102274</v>
      </c>
      <c r="B11822" s="74" t="s">
        <v>31767</v>
      </c>
      <c r="C11822" s="73" t="s">
        <v>53</v>
      </c>
      <c r="D11822" s="75">
        <v>28.87</v>
      </c>
      <c r="E11822" s="75">
        <v>26.48</v>
      </c>
      <c r="F11822" s="73" t="s">
        <v>17</v>
      </c>
    </row>
    <row r="11823" spans="1:6" ht="38.25" x14ac:dyDescent="0.25">
      <c r="A11823" s="73">
        <v>102875</v>
      </c>
      <c r="B11823" s="74" t="s">
        <v>10661</v>
      </c>
      <c r="C11823" s="73" t="s">
        <v>53</v>
      </c>
      <c r="D11823" s="75">
        <v>461.13</v>
      </c>
      <c r="E11823" s="75">
        <v>457.65</v>
      </c>
      <c r="F11823" s="73" t="s">
        <v>17</v>
      </c>
    </row>
    <row r="11824" spans="1:6" ht="25.5" x14ac:dyDescent="0.25">
      <c r="A11824" s="73">
        <v>102881</v>
      </c>
      <c r="B11824" s="74" t="s">
        <v>10662</v>
      </c>
      <c r="C11824" s="73" t="s">
        <v>53</v>
      </c>
      <c r="D11824" s="75">
        <v>625.94000000000005</v>
      </c>
      <c r="E11824" s="75">
        <v>622.46</v>
      </c>
      <c r="F11824" s="73" t="s">
        <v>17</v>
      </c>
    </row>
    <row r="11825" spans="1:6" ht="38.25" x14ac:dyDescent="0.25">
      <c r="A11825" s="73">
        <v>102965</v>
      </c>
      <c r="B11825" s="74" t="s">
        <v>10663</v>
      </c>
      <c r="C11825" s="73" t="s">
        <v>53</v>
      </c>
      <c r="D11825" s="75">
        <v>243.45</v>
      </c>
      <c r="E11825" s="75">
        <v>239.97</v>
      </c>
      <c r="F11825" s="73" t="s">
        <v>17</v>
      </c>
    </row>
    <row r="11826" spans="1:6" ht="38.25" x14ac:dyDescent="0.25">
      <c r="A11826" s="73">
        <v>102970</v>
      </c>
      <c r="B11826" s="74" t="s">
        <v>37053</v>
      </c>
      <c r="C11826" s="73" t="s">
        <v>53</v>
      </c>
      <c r="D11826" s="75">
        <v>0.22</v>
      </c>
      <c r="E11826" s="75">
        <v>0.22</v>
      </c>
      <c r="F11826" s="73" t="s">
        <v>17</v>
      </c>
    </row>
    <row r="11827" spans="1:6" ht="25.5" x14ac:dyDescent="0.25">
      <c r="A11827" s="73">
        <v>102975</v>
      </c>
      <c r="B11827" s="74" t="s">
        <v>10664</v>
      </c>
      <c r="C11827" s="73" t="s">
        <v>53</v>
      </c>
      <c r="D11827" s="75">
        <v>148.38999999999999</v>
      </c>
      <c r="E11827" s="75">
        <v>144.91</v>
      </c>
      <c r="F11827" s="73" t="s">
        <v>17</v>
      </c>
    </row>
    <row r="11828" spans="1:6" ht="38.25" x14ac:dyDescent="0.25">
      <c r="A11828" s="73">
        <v>103225</v>
      </c>
      <c r="B11828" s="74" t="s">
        <v>10665</v>
      </c>
      <c r="C11828" s="73" t="s">
        <v>53</v>
      </c>
      <c r="D11828" s="75">
        <v>217.93</v>
      </c>
      <c r="E11828" s="75">
        <v>214.45</v>
      </c>
      <c r="F11828" s="73" t="s">
        <v>17</v>
      </c>
    </row>
    <row r="11829" spans="1:6" ht="38.25" x14ac:dyDescent="0.25">
      <c r="A11829" s="73">
        <v>103231</v>
      </c>
      <c r="B11829" s="74" t="s">
        <v>10666</v>
      </c>
      <c r="C11829" s="73" t="s">
        <v>53</v>
      </c>
      <c r="D11829" s="75">
        <v>450.56</v>
      </c>
      <c r="E11829" s="75">
        <v>447.08</v>
      </c>
      <c r="F11829" s="73" t="s">
        <v>17</v>
      </c>
    </row>
    <row r="11830" spans="1:6" ht="38.25" x14ac:dyDescent="0.25">
      <c r="A11830" s="73">
        <v>103237</v>
      </c>
      <c r="B11830" s="74" t="s">
        <v>10667</v>
      </c>
      <c r="C11830" s="73" t="s">
        <v>53</v>
      </c>
      <c r="D11830" s="75">
        <v>602.12</v>
      </c>
      <c r="E11830" s="75">
        <v>598.64</v>
      </c>
      <c r="F11830" s="73" t="s">
        <v>17</v>
      </c>
    </row>
    <row r="11831" spans="1:6" ht="25.5" x14ac:dyDescent="0.25">
      <c r="A11831" s="73">
        <v>104092</v>
      </c>
      <c r="B11831" s="74" t="s">
        <v>10668</v>
      </c>
      <c r="C11831" s="73" t="s">
        <v>53</v>
      </c>
      <c r="D11831" s="75">
        <v>0.03</v>
      </c>
      <c r="E11831" s="75">
        <v>0.03</v>
      </c>
      <c r="F11831" s="73" t="s">
        <v>17</v>
      </c>
    </row>
    <row r="11832" spans="1:6" ht="25.5" x14ac:dyDescent="0.25">
      <c r="A11832" s="73">
        <v>104098</v>
      </c>
      <c r="B11832" s="74" t="s">
        <v>10669</v>
      </c>
      <c r="C11832" s="73" t="s">
        <v>53</v>
      </c>
      <c r="D11832" s="75">
        <v>0.05</v>
      </c>
      <c r="E11832" s="75">
        <v>0.05</v>
      </c>
      <c r="F11832" s="73" t="s">
        <v>17</v>
      </c>
    </row>
    <row r="11833" spans="1:6" ht="25.5" x14ac:dyDescent="0.25">
      <c r="A11833" s="73">
        <v>104696</v>
      </c>
      <c r="B11833" s="74" t="s">
        <v>10670</v>
      </c>
      <c r="C11833" s="73" t="s">
        <v>53</v>
      </c>
      <c r="D11833" s="75">
        <v>39.31</v>
      </c>
      <c r="E11833" s="75">
        <v>35.83</v>
      </c>
      <c r="F11833" s="73" t="s">
        <v>17</v>
      </c>
    </row>
    <row r="11834" spans="1:6" ht="38.25" x14ac:dyDescent="0.25">
      <c r="A11834" s="73">
        <v>104717</v>
      </c>
      <c r="B11834" s="74" t="s">
        <v>10671</v>
      </c>
      <c r="C11834" s="73" t="s">
        <v>53</v>
      </c>
      <c r="D11834" s="75">
        <v>114.23</v>
      </c>
      <c r="E11834" s="75">
        <v>110.44</v>
      </c>
      <c r="F11834" s="73" t="s">
        <v>17</v>
      </c>
    </row>
    <row r="11835" spans="1:6" ht="25.5" x14ac:dyDescent="0.25">
      <c r="A11835" s="73">
        <v>105917</v>
      </c>
      <c r="B11835" s="74" t="s">
        <v>37054</v>
      </c>
      <c r="C11835" s="73" t="s">
        <v>53</v>
      </c>
      <c r="D11835" s="75">
        <v>28.89</v>
      </c>
      <c r="E11835" s="75">
        <v>26.5</v>
      </c>
      <c r="F11835" s="73" t="s">
        <v>17</v>
      </c>
    </row>
    <row r="11836" spans="1:6" ht="51" x14ac:dyDescent="0.25">
      <c r="A11836" s="73">
        <v>105985</v>
      </c>
      <c r="B11836" s="74" t="s">
        <v>31768</v>
      </c>
      <c r="C11836" s="73" t="s">
        <v>53</v>
      </c>
      <c r="D11836" s="75">
        <v>101.94</v>
      </c>
      <c r="E11836" s="75">
        <v>98.55</v>
      </c>
      <c r="F11836" s="73" t="s">
        <v>17</v>
      </c>
    </row>
    <row r="11837" spans="1:6" ht="63.75" x14ac:dyDescent="0.25">
      <c r="A11837" s="73">
        <v>106095</v>
      </c>
      <c r="B11837" s="74" t="s">
        <v>37055</v>
      </c>
      <c r="C11837" s="73" t="s">
        <v>53</v>
      </c>
      <c r="D11837" s="75">
        <v>115.65</v>
      </c>
      <c r="E11837" s="75">
        <v>112.65</v>
      </c>
      <c r="F11837" s="73" t="s">
        <v>17</v>
      </c>
    </row>
    <row r="11838" spans="1:6" ht="38.25" x14ac:dyDescent="0.25">
      <c r="A11838" s="73">
        <v>106252</v>
      </c>
      <c r="B11838" s="74" t="s">
        <v>37056</v>
      </c>
      <c r="C11838" s="73" t="s">
        <v>53</v>
      </c>
      <c r="D11838" s="75">
        <v>77.790000000000006</v>
      </c>
      <c r="E11838" s="75">
        <v>74.790000000000006</v>
      </c>
      <c r="F11838" s="73" t="s">
        <v>17</v>
      </c>
    </row>
    <row r="11839" spans="1:6" ht="51" x14ac:dyDescent="0.25">
      <c r="A11839" s="73">
        <v>106253</v>
      </c>
      <c r="B11839" s="74" t="s">
        <v>37057</v>
      </c>
      <c r="C11839" s="73" t="s">
        <v>53</v>
      </c>
      <c r="D11839" s="75">
        <v>82.57</v>
      </c>
      <c r="E11839" s="75">
        <v>79.569999999999993</v>
      </c>
      <c r="F11839" s="73" t="s">
        <v>17</v>
      </c>
    </row>
    <row r="11840" spans="1:6" ht="51" x14ac:dyDescent="0.25">
      <c r="A11840" s="73">
        <v>106256</v>
      </c>
      <c r="B11840" s="74" t="s">
        <v>37058</v>
      </c>
      <c r="C11840" s="73" t="s">
        <v>53</v>
      </c>
      <c r="D11840" s="75">
        <v>104.41</v>
      </c>
      <c r="E11840" s="75">
        <v>101.02</v>
      </c>
      <c r="F11840" s="73" t="s">
        <v>17</v>
      </c>
    </row>
    <row r="11841" spans="1:6" ht="25.5" x14ac:dyDescent="0.25">
      <c r="A11841" s="73">
        <v>106391</v>
      </c>
      <c r="B11841" s="74" t="s">
        <v>37059</v>
      </c>
      <c r="C11841" s="73" t="s">
        <v>53</v>
      </c>
      <c r="D11841" s="75">
        <v>234.87</v>
      </c>
      <c r="E11841" s="75">
        <v>231.88</v>
      </c>
      <c r="F11841" s="73" t="s">
        <v>17</v>
      </c>
    </row>
    <row r="11842" spans="1:6" ht="25.5" x14ac:dyDescent="0.25">
      <c r="A11842" s="73">
        <v>106392</v>
      </c>
      <c r="B11842" s="74" t="s">
        <v>37060</v>
      </c>
      <c r="C11842" s="73" t="s">
        <v>53</v>
      </c>
      <c r="D11842" s="75">
        <v>118.95</v>
      </c>
      <c r="E11842" s="75">
        <v>115.96</v>
      </c>
      <c r="F11842" s="73" t="s">
        <v>17</v>
      </c>
    </row>
    <row r="11843" spans="1:6" ht="38.25" x14ac:dyDescent="0.25">
      <c r="A11843" s="73">
        <v>106393</v>
      </c>
      <c r="B11843" s="74" t="s">
        <v>37061</v>
      </c>
      <c r="C11843" s="73" t="s">
        <v>53</v>
      </c>
      <c r="D11843" s="75">
        <v>134.87</v>
      </c>
      <c r="E11843" s="75">
        <v>131.88</v>
      </c>
      <c r="F11843" s="73" t="s">
        <v>17</v>
      </c>
    </row>
    <row r="11844" spans="1:6" ht="25.5" x14ac:dyDescent="0.25">
      <c r="A11844" s="73">
        <v>3</v>
      </c>
      <c r="B11844" s="74" t="s">
        <v>10672</v>
      </c>
      <c r="C11844" s="73" t="s">
        <v>778</v>
      </c>
      <c r="D11844" s="75">
        <v>21.25</v>
      </c>
      <c r="E11844" s="75">
        <v>21.25</v>
      </c>
      <c r="F11844" s="73" t="s">
        <v>17</v>
      </c>
    </row>
    <row r="11845" spans="1:6" ht="25.5" x14ac:dyDescent="0.25">
      <c r="A11845" s="73">
        <v>123</v>
      </c>
      <c r="B11845" s="74" t="s">
        <v>10673</v>
      </c>
      <c r="C11845" s="73" t="s">
        <v>778</v>
      </c>
      <c r="D11845" s="75">
        <v>6.44</v>
      </c>
      <c r="E11845" s="75">
        <v>6.44</v>
      </c>
      <c r="F11845" s="73" t="s">
        <v>17</v>
      </c>
    </row>
    <row r="11846" spans="1:6" ht="25.5" x14ac:dyDescent="0.25">
      <c r="A11846" s="73">
        <v>124</v>
      </c>
      <c r="B11846" s="74" t="s">
        <v>10674</v>
      </c>
      <c r="C11846" s="73" t="s">
        <v>778</v>
      </c>
      <c r="D11846" s="75">
        <v>15.74</v>
      </c>
      <c r="E11846" s="75">
        <v>15.74</v>
      </c>
      <c r="F11846" s="73" t="s">
        <v>17</v>
      </c>
    </row>
    <row r="11847" spans="1:6" ht="25.5" x14ac:dyDescent="0.25">
      <c r="A11847" s="73">
        <v>127</v>
      </c>
      <c r="B11847" s="74" t="s">
        <v>10675</v>
      </c>
      <c r="C11847" s="73" t="s">
        <v>778</v>
      </c>
      <c r="D11847" s="75">
        <v>15.37</v>
      </c>
      <c r="E11847" s="75">
        <v>15.37</v>
      </c>
      <c r="F11847" s="73" t="s">
        <v>17</v>
      </c>
    </row>
    <row r="11848" spans="1:6" ht="25.5" x14ac:dyDescent="0.25">
      <c r="A11848" s="73">
        <v>132</v>
      </c>
      <c r="B11848" s="74" t="s">
        <v>10676</v>
      </c>
      <c r="C11848" s="73" t="s">
        <v>778</v>
      </c>
      <c r="D11848" s="75">
        <v>6.62</v>
      </c>
      <c r="E11848" s="75">
        <v>6.62</v>
      </c>
      <c r="F11848" s="73" t="s">
        <v>17</v>
      </c>
    </row>
    <row r="11849" spans="1:6" ht="25.5" x14ac:dyDescent="0.25">
      <c r="A11849" s="73">
        <v>133</v>
      </c>
      <c r="B11849" s="74" t="s">
        <v>10677</v>
      </c>
      <c r="C11849" s="73" t="s">
        <v>778</v>
      </c>
      <c r="D11849" s="75">
        <v>6.38</v>
      </c>
      <c r="E11849" s="75">
        <v>6.38</v>
      </c>
      <c r="F11849" s="73" t="s">
        <v>17</v>
      </c>
    </row>
    <row r="11850" spans="1:6" ht="25.5" x14ac:dyDescent="0.25">
      <c r="A11850" s="73">
        <v>151</v>
      </c>
      <c r="B11850" s="74" t="s">
        <v>10678</v>
      </c>
      <c r="C11850" s="73" t="s">
        <v>778</v>
      </c>
      <c r="D11850" s="75">
        <v>24.98</v>
      </c>
      <c r="E11850" s="75">
        <v>24.98</v>
      </c>
      <c r="F11850" s="73" t="s">
        <v>17</v>
      </c>
    </row>
    <row r="11851" spans="1:6" ht="25.5" x14ac:dyDescent="0.25">
      <c r="A11851" s="73">
        <v>153</v>
      </c>
      <c r="B11851" s="74" t="s">
        <v>10679</v>
      </c>
      <c r="C11851" s="73" t="s">
        <v>778</v>
      </c>
      <c r="D11851" s="75">
        <v>86.86</v>
      </c>
      <c r="E11851" s="75">
        <v>86.86</v>
      </c>
      <c r="F11851" s="73" t="s">
        <v>17</v>
      </c>
    </row>
    <row r="11852" spans="1:6" ht="25.5" x14ac:dyDescent="0.25">
      <c r="A11852" s="73">
        <v>154</v>
      </c>
      <c r="B11852" s="74" t="s">
        <v>10680</v>
      </c>
      <c r="C11852" s="73" t="s">
        <v>778</v>
      </c>
      <c r="D11852" s="75">
        <v>65.290000000000006</v>
      </c>
      <c r="E11852" s="75">
        <v>65.290000000000006</v>
      </c>
      <c r="F11852" s="73" t="s">
        <v>17</v>
      </c>
    </row>
    <row r="11853" spans="1:6" ht="25.5" x14ac:dyDescent="0.25">
      <c r="A11853" s="73">
        <v>511</v>
      </c>
      <c r="B11853" s="74" t="s">
        <v>10681</v>
      </c>
      <c r="C11853" s="73" t="s">
        <v>778</v>
      </c>
      <c r="D11853" s="75">
        <v>18.75</v>
      </c>
      <c r="E11853" s="75">
        <v>18.75</v>
      </c>
      <c r="F11853" s="73" t="s">
        <v>17</v>
      </c>
    </row>
    <row r="11854" spans="1:6" x14ac:dyDescent="0.25">
      <c r="A11854" s="73">
        <v>517</v>
      </c>
      <c r="B11854" s="74" t="s">
        <v>10682</v>
      </c>
      <c r="C11854" s="73" t="s">
        <v>778</v>
      </c>
      <c r="D11854" s="75">
        <v>8.84</v>
      </c>
      <c r="E11854" s="75">
        <v>8.84</v>
      </c>
      <c r="F11854" s="73" t="s">
        <v>17</v>
      </c>
    </row>
    <row r="11855" spans="1:6" ht="25.5" x14ac:dyDescent="0.25">
      <c r="A11855" s="73">
        <v>2692</v>
      </c>
      <c r="B11855" s="74" t="s">
        <v>10683</v>
      </c>
      <c r="C11855" s="73" t="s">
        <v>778</v>
      </c>
      <c r="D11855" s="75">
        <v>6.19</v>
      </c>
      <c r="E11855" s="75">
        <v>6.19</v>
      </c>
      <c r="F11855" s="73" t="s">
        <v>17</v>
      </c>
    </row>
    <row r="11856" spans="1:6" x14ac:dyDescent="0.25">
      <c r="A11856" s="73">
        <v>4049</v>
      </c>
      <c r="B11856" s="74" t="s">
        <v>10684</v>
      </c>
      <c r="C11856" s="73" t="s">
        <v>778</v>
      </c>
      <c r="D11856" s="75">
        <v>75.260000000000005</v>
      </c>
      <c r="E11856" s="75">
        <v>75.260000000000005</v>
      </c>
      <c r="F11856" s="73" t="s">
        <v>17</v>
      </c>
    </row>
    <row r="11857" spans="1:6" x14ac:dyDescent="0.25">
      <c r="A11857" s="73">
        <v>4221</v>
      </c>
      <c r="B11857" s="74" t="s">
        <v>10685</v>
      </c>
      <c r="C11857" s="73" t="s">
        <v>778</v>
      </c>
      <c r="D11857" s="75">
        <v>5.82</v>
      </c>
      <c r="E11857" s="75">
        <v>5.82</v>
      </c>
      <c r="F11857" s="73" t="s">
        <v>17</v>
      </c>
    </row>
    <row r="11858" spans="1:6" x14ac:dyDescent="0.25">
      <c r="A11858" s="73">
        <v>4222</v>
      </c>
      <c r="B11858" s="74" t="s">
        <v>10686</v>
      </c>
      <c r="C11858" s="73" t="s">
        <v>778</v>
      </c>
      <c r="D11858" s="75">
        <v>5.98</v>
      </c>
      <c r="E11858" s="75">
        <v>5.98</v>
      </c>
      <c r="F11858" s="73" t="s">
        <v>17</v>
      </c>
    </row>
    <row r="11859" spans="1:6" ht="25.5" x14ac:dyDescent="0.25">
      <c r="A11859" s="73">
        <v>4227</v>
      </c>
      <c r="B11859" s="74" t="s">
        <v>10688</v>
      </c>
      <c r="C11859" s="73" t="s">
        <v>778</v>
      </c>
      <c r="D11859" s="75">
        <v>27.14</v>
      </c>
      <c r="E11859" s="75">
        <v>27.14</v>
      </c>
      <c r="F11859" s="73" t="s">
        <v>17</v>
      </c>
    </row>
    <row r="11860" spans="1:6" x14ac:dyDescent="0.25">
      <c r="A11860" s="73">
        <v>5318</v>
      </c>
      <c r="B11860" s="74" t="s">
        <v>10689</v>
      </c>
      <c r="C11860" s="73" t="s">
        <v>778</v>
      </c>
      <c r="D11860" s="75">
        <v>27.98</v>
      </c>
      <c r="E11860" s="75">
        <v>27.98</v>
      </c>
      <c r="F11860" s="73" t="s">
        <v>17</v>
      </c>
    </row>
    <row r="11861" spans="1:6" x14ac:dyDescent="0.25">
      <c r="A11861" s="73">
        <v>5330</v>
      </c>
      <c r="B11861" s="74" t="s">
        <v>10690</v>
      </c>
      <c r="C11861" s="73" t="s">
        <v>778</v>
      </c>
      <c r="D11861" s="75">
        <v>63.78</v>
      </c>
      <c r="E11861" s="75">
        <v>63.78</v>
      </c>
      <c r="F11861" s="73" t="s">
        <v>17</v>
      </c>
    </row>
    <row r="11862" spans="1:6" x14ac:dyDescent="0.25">
      <c r="A11862" s="73">
        <v>6085</v>
      </c>
      <c r="B11862" s="74" t="s">
        <v>10691</v>
      </c>
      <c r="C11862" s="73" t="s">
        <v>778</v>
      </c>
      <c r="D11862" s="75">
        <v>12.71</v>
      </c>
      <c r="E11862" s="75">
        <v>12.71</v>
      </c>
      <c r="F11862" s="73" t="s">
        <v>17</v>
      </c>
    </row>
    <row r="11863" spans="1:6" x14ac:dyDescent="0.25">
      <c r="A11863" s="73">
        <v>7288</v>
      </c>
      <c r="B11863" s="74" t="s">
        <v>10692</v>
      </c>
      <c r="C11863" s="73" t="s">
        <v>778</v>
      </c>
      <c r="D11863" s="75">
        <v>49.65</v>
      </c>
      <c r="E11863" s="75">
        <v>49.65</v>
      </c>
      <c r="F11863" s="73" t="s">
        <v>17</v>
      </c>
    </row>
    <row r="11864" spans="1:6" x14ac:dyDescent="0.25">
      <c r="A11864" s="73">
        <v>7292</v>
      </c>
      <c r="B11864" s="74" t="s">
        <v>10693</v>
      </c>
      <c r="C11864" s="73" t="s">
        <v>778</v>
      </c>
      <c r="D11864" s="75">
        <v>48.98</v>
      </c>
      <c r="E11864" s="75">
        <v>48.98</v>
      </c>
      <c r="F11864" s="73" t="s">
        <v>17</v>
      </c>
    </row>
    <row r="11865" spans="1:6" ht="25.5" x14ac:dyDescent="0.25">
      <c r="A11865" s="73">
        <v>7293</v>
      </c>
      <c r="B11865" s="74" t="s">
        <v>10694</v>
      </c>
      <c r="C11865" s="73" t="s">
        <v>778</v>
      </c>
      <c r="D11865" s="75">
        <v>54.19</v>
      </c>
      <c r="E11865" s="75">
        <v>54.19</v>
      </c>
      <c r="F11865" s="73" t="s">
        <v>17</v>
      </c>
    </row>
    <row r="11866" spans="1:6" x14ac:dyDescent="0.25">
      <c r="A11866" s="73">
        <v>7304</v>
      </c>
      <c r="B11866" s="74" t="s">
        <v>10695</v>
      </c>
      <c r="C11866" s="73" t="s">
        <v>778</v>
      </c>
      <c r="D11866" s="75">
        <v>101.05</v>
      </c>
      <c r="E11866" s="75">
        <v>101.05</v>
      </c>
      <c r="F11866" s="73" t="s">
        <v>17</v>
      </c>
    </row>
    <row r="11867" spans="1:6" ht="25.5" x14ac:dyDescent="0.25">
      <c r="A11867" s="73">
        <v>7306</v>
      </c>
      <c r="B11867" s="74" t="s">
        <v>10696</v>
      </c>
      <c r="C11867" s="73" t="s">
        <v>778</v>
      </c>
      <c r="D11867" s="75">
        <v>59.8</v>
      </c>
      <c r="E11867" s="75">
        <v>59.8</v>
      </c>
      <c r="F11867" s="73" t="s">
        <v>17</v>
      </c>
    </row>
    <row r="11868" spans="1:6" x14ac:dyDescent="0.25">
      <c r="A11868" s="73">
        <v>7307</v>
      </c>
      <c r="B11868" s="74" t="s">
        <v>777</v>
      </c>
      <c r="C11868" s="73" t="s">
        <v>778</v>
      </c>
      <c r="D11868" s="75">
        <v>52.83</v>
      </c>
      <c r="E11868" s="75">
        <v>52.83</v>
      </c>
      <c r="F11868" s="73" t="s">
        <v>17</v>
      </c>
    </row>
    <row r="11869" spans="1:6" x14ac:dyDescent="0.25">
      <c r="A11869" s="73">
        <v>7311</v>
      </c>
      <c r="B11869" s="74" t="s">
        <v>10697</v>
      </c>
      <c r="C11869" s="73" t="s">
        <v>778</v>
      </c>
      <c r="D11869" s="75">
        <v>50.59</v>
      </c>
      <c r="E11869" s="75">
        <v>50.59</v>
      </c>
      <c r="F11869" s="73" t="s">
        <v>17</v>
      </c>
    </row>
    <row r="11870" spans="1:6" ht="25.5" x14ac:dyDescent="0.25">
      <c r="A11870" s="73">
        <v>7313</v>
      </c>
      <c r="B11870" s="74" t="s">
        <v>10698</v>
      </c>
      <c r="C11870" s="73" t="s">
        <v>778</v>
      </c>
      <c r="D11870" s="75">
        <v>18.54</v>
      </c>
      <c r="E11870" s="75">
        <v>18.54</v>
      </c>
      <c r="F11870" s="73" t="s">
        <v>17</v>
      </c>
    </row>
    <row r="11871" spans="1:6" x14ac:dyDescent="0.25">
      <c r="A11871" s="73">
        <v>7314</v>
      </c>
      <c r="B11871" s="74" t="s">
        <v>10699</v>
      </c>
      <c r="C11871" s="73" t="s">
        <v>778</v>
      </c>
      <c r="D11871" s="75">
        <v>92.93</v>
      </c>
      <c r="E11871" s="75">
        <v>92.93</v>
      </c>
      <c r="F11871" s="73" t="s">
        <v>17</v>
      </c>
    </row>
    <row r="11872" spans="1:6" ht="25.5" x14ac:dyDescent="0.25">
      <c r="A11872" s="73">
        <v>7319</v>
      </c>
      <c r="B11872" s="74" t="s">
        <v>10700</v>
      </c>
      <c r="C11872" s="73" t="s">
        <v>778</v>
      </c>
      <c r="D11872" s="75">
        <v>10.61</v>
      </c>
      <c r="E11872" s="75">
        <v>10.61</v>
      </c>
      <c r="F11872" s="73" t="s">
        <v>17</v>
      </c>
    </row>
    <row r="11873" spans="1:6" ht="25.5" x14ac:dyDescent="0.25">
      <c r="A11873" s="73">
        <v>7334</v>
      </c>
      <c r="B11873" s="74" t="s">
        <v>10701</v>
      </c>
      <c r="C11873" s="73" t="s">
        <v>778</v>
      </c>
      <c r="D11873" s="75">
        <v>13.49</v>
      </c>
      <c r="E11873" s="75">
        <v>13.49</v>
      </c>
      <c r="F11873" s="73" t="s">
        <v>17</v>
      </c>
    </row>
    <row r="11874" spans="1:6" x14ac:dyDescent="0.25">
      <c r="A11874" s="73">
        <v>7340</v>
      </c>
      <c r="B11874" s="74" t="s">
        <v>10702</v>
      </c>
      <c r="C11874" s="73" t="s">
        <v>778</v>
      </c>
      <c r="D11874" s="75">
        <v>25.19</v>
      </c>
      <c r="E11874" s="75">
        <v>25.19</v>
      </c>
      <c r="F11874" s="73" t="s">
        <v>17</v>
      </c>
    </row>
    <row r="11875" spans="1:6" ht="25.5" x14ac:dyDescent="0.25">
      <c r="A11875" s="73">
        <v>7343</v>
      </c>
      <c r="B11875" s="74" t="s">
        <v>10703</v>
      </c>
      <c r="C11875" s="73" t="s">
        <v>778</v>
      </c>
      <c r="D11875" s="75">
        <v>39.11</v>
      </c>
      <c r="E11875" s="75">
        <v>39.11</v>
      </c>
      <c r="F11875" s="73" t="s">
        <v>17</v>
      </c>
    </row>
    <row r="11876" spans="1:6" x14ac:dyDescent="0.25">
      <c r="A11876" s="73">
        <v>7348</v>
      </c>
      <c r="B11876" s="74" t="s">
        <v>10704</v>
      </c>
      <c r="C11876" s="73" t="s">
        <v>778</v>
      </c>
      <c r="D11876" s="75">
        <v>21.43</v>
      </c>
      <c r="E11876" s="75">
        <v>21.43</v>
      </c>
      <c r="F11876" s="73" t="s">
        <v>17</v>
      </c>
    </row>
    <row r="11877" spans="1:6" x14ac:dyDescent="0.25">
      <c r="A11877" s="73">
        <v>7350</v>
      </c>
      <c r="B11877" s="74" t="s">
        <v>10705</v>
      </c>
      <c r="C11877" s="73" t="s">
        <v>778</v>
      </c>
      <c r="D11877" s="75">
        <v>46.12</v>
      </c>
      <c r="E11877" s="75">
        <v>46.12</v>
      </c>
      <c r="F11877" s="73" t="s">
        <v>17</v>
      </c>
    </row>
    <row r="11878" spans="1:6" x14ac:dyDescent="0.25">
      <c r="A11878" s="73">
        <v>7353</v>
      </c>
      <c r="B11878" s="74" t="s">
        <v>10706</v>
      </c>
      <c r="C11878" s="73" t="s">
        <v>778</v>
      </c>
      <c r="D11878" s="75">
        <v>35.4</v>
      </c>
      <c r="E11878" s="75">
        <v>35.4</v>
      </c>
      <c r="F11878" s="73" t="s">
        <v>17</v>
      </c>
    </row>
    <row r="11879" spans="1:6" x14ac:dyDescent="0.25">
      <c r="A11879" s="73">
        <v>7356</v>
      </c>
      <c r="B11879" s="74" t="s">
        <v>10707</v>
      </c>
      <c r="C11879" s="73" t="s">
        <v>778</v>
      </c>
      <c r="D11879" s="75">
        <v>31.95</v>
      </c>
      <c r="E11879" s="75">
        <v>31.95</v>
      </c>
      <c r="F11879" s="73" t="s">
        <v>17</v>
      </c>
    </row>
    <row r="11880" spans="1:6" x14ac:dyDescent="0.25">
      <c r="A11880" s="73">
        <v>10475</v>
      </c>
      <c r="B11880" s="74" t="s">
        <v>10708</v>
      </c>
      <c r="C11880" s="73" t="s">
        <v>778</v>
      </c>
      <c r="D11880" s="75">
        <v>38.93</v>
      </c>
      <c r="E11880" s="75">
        <v>38.93</v>
      </c>
      <c r="F11880" s="73" t="s">
        <v>17</v>
      </c>
    </row>
    <row r="11881" spans="1:6" ht="25.5" x14ac:dyDescent="0.25">
      <c r="A11881" s="73">
        <v>10478</v>
      </c>
      <c r="B11881" s="74" t="s">
        <v>10709</v>
      </c>
      <c r="C11881" s="73" t="s">
        <v>778</v>
      </c>
      <c r="D11881" s="75">
        <v>45.24</v>
      </c>
      <c r="E11881" s="75">
        <v>45.24</v>
      </c>
      <c r="F11881" s="73" t="s">
        <v>17</v>
      </c>
    </row>
    <row r="11882" spans="1:6" ht="25.5" x14ac:dyDescent="0.25">
      <c r="A11882" s="73">
        <v>10481</v>
      </c>
      <c r="B11882" s="74" t="s">
        <v>10710</v>
      </c>
      <c r="C11882" s="73" t="s">
        <v>778</v>
      </c>
      <c r="D11882" s="75">
        <v>40.229999999999997</v>
      </c>
      <c r="E11882" s="75">
        <v>40.229999999999997</v>
      </c>
      <c r="F11882" s="73" t="s">
        <v>17</v>
      </c>
    </row>
    <row r="11883" spans="1:6" x14ac:dyDescent="0.25">
      <c r="A11883" s="73">
        <v>11609</v>
      </c>
      <c r="B11883" s="74" t="s">
        <v>10711</v>
      </c>
      <c r="C11883" s="73" t="s">
        <v>778</v>
      </c>
      <c r="D11883" s="75">
        <v>10.87</v>
      </c>
      <c r="E11883" s="75">
        <v>10.87</v>
      </c>
      <c r="F11883" s="73" t="s">
        <v>17</v>
      </c>
    </row>
    <row r="11884" spans="1:6" x14ac:dyDescent="0.25">
      <c r="A11884" s="73">
        <v>35692</v>
      </c>
      <c r="B11884" s="74" t="s">
        <v>10712</v>
      </c>
      <c r="C11884" s="73" t="s">
        <v>778</v>
      </c>
      <c r="D11884" s="75">
        <v>20.91</v>
      </c>
      <c r="E11884" s="75">
        <v>20.91</v>
      </c>
      <c r="F11884" s="73" t="s">
        <v>17</v>
      </c>
    </row>
    <row r="11885" spans="1:6" x14ac:dyDescent="0.25">
      <c r="A11885" s="73">
        <v>35693</v>
      </c>
      <c r="B11885" s="74" t="s">
        <v>10713</v>
      </c>
      <c r="C11885" s="73" t="s">
        <v>778</v>
      </c>
      <c r="D11885" s="75">
        <v>13.33</v>
      </c>
      <c r="E11885" s="75">
        <v>13.33</v>
      </c>
      <c r="F11885" s="73" t="s">
        <v>17</v>
      </c>
    </row>
    <row r="11886" spans="1:6" ht="25.5" x14ac:dyDescent="0.25">
      <c r="A11886" s="73">
        <v>38121</v>
      </c>
      <c r="B11886" s="74" t="s">
        <v>10714</v>
      </c>
      <c r="C11886" s="73" t="s">
        <v>778</v>
      </c>
      <c r="D11886" s="75">
        <v>26.59</v>
      </c>
      <c r="E11886" s="75">
        <v>26.59</v>
      </c>
      <c r="F11886" s="73" t="s">
        <v>17</v>
      </c>
    </row>
    <row r="11887" spans="1:6" x14ac:dyDescent="0.25">
      <c r="A11887" s="73">
        <v>38122</v>
      </c>
      <c r="B11887" s="74" t="s">
        <v>10715</v>
      </c>
      <c r="C11887" s="73" t="s">
        <v>778</v>
      </c>
      <c r="D11887" s="75">
        <v>22.75</v>
      </c>
      <c r="E11887" s="75">
        <v>22.75</v>
      </c>
      <c r="F11887" s="73" t="s">
        <v>17</v>
      </c>
    </row>
    <row r="11888" spans="1:6" x14ac:dyDescent="0.25">
      <c r="A11888" s="73">
        <v>39397</v>
      </c>
      <c r="B11888" s="74" t="s">
        <v>10716</v>
      </c>
      <c r="C11888" s="73" t="s">
        <v>778</v>
      </c>
      <c r="D11888" s="75">
        <v>15.34</v>
      </c>
      <c r="E11888" s="75">
        <v>15.34</v>
      </c>
      <c r="F11888" s="73" t="s">
        <v>17</v>
      </c>
    </row>
    <row r="11889" spans="1:6" ht="25.5" x14ac:dyDescent="0.25">
      <c r="A11889" s="73">
        <v>39719</v>
      </c>
      <c r="B11889" s="74" t="s">
        <v>10717</v>
      </c>
      <c r="C11889" s="73" t="s">
        <v>778</v>
      </c>
      <c r="D11889" s="75">
        <v>193.75</v>
      </c>
      <c r="E11889" s="75">
        <v>193.75</v>
      </c>
      <c r="F11889" s="73" t="s">
        <v>17</v>
      </c>
    </row>
    <row r="11890" spans="1:6" x14ac:dyDescent="0.25">
      <c r="A11890" s="73">
        <v>41967</v>
      </c>
      <c r="B11890" s="74" t="s">
        <v>10718</v>
      </c>
      <c r="C11890" s="73" t="s">
        <v>778</v>
      </c>
      <c r="D11890" s="75">
        <v>29.2</v>
      </c>
      <c r="E11890" s="75">
        <v>29.2</v>
      </c>
      <c r="F11890" s="73" t="s">
        <v>17</v>
      </c>
    </row>
    <row r="11891" spans="1:6" ht="25.5" x14ac:dyDescent="0.25">
      <c r="A11891" s="73">
        <v>43142</v>
      </c>
      <c r="B11891" s="74" t="s">
        <v>10719</v>
      </c>
      <c r="C11891" s="73" t="s">
        <v>778</v>
      </c>
      <c r="D11891" s="75">
        <v>140.29</v>
      </c>
      <c r="E11891" s="75">
        <v>140.29</v>
      </c>
      <c r="F11891" s="73" t="s">
        <v>17</v>
      </c>
    </row>
    <row r="11892" spans="1:6" ht="25.5" x14ac:dyDescent="0.25">
      <c r="A11892" s="73">
        <v>43143</v>
      </c>
      <c r="B11892" s="74" t="s">
        <v>10720</v>
      </c>
      <c r="C11892" s="73" t="s">
        <v>778</v>
      </c>
      <c r="D11892" s="75">
        <v>24.72</v>
      </c>
      <c r="E11892" s="75">
        <v>24.72</v>
      </c>
      <c r="F11892" s="73" t="s">
        <v>17</v>
      </c>
    </row>
    <row r="11893" spans="1:6" ht="25.5" x14ac:dyDescent="0.25">
      <c r="A11893" s="73">
        <v>43617</v>
      </c>
      <c r="B11893" s="74" t="s">
        <v>10721</v>
      </c>
      <c r="C11893" s="73" t="s">
        <v>778</v>
      </c>
      <c r="D11893" s="75">
        <v>7.13</v>
      </c>
      <c r="E11893" s="75">
        <v>7.13</v>
      </c>
      <c r="F11893" s="73" t="s">
        <v>17</v>
      </c>
    </row>
    <row r="11894" spans="1:6" x14ac:dyDescent="0.25">
      <c r="A11894" s="73">
        <v>43624</v>
      </c>
      <c r="B11894" s="74" t="s">
        <v>10722</v>
      </c>
      <c r="C11894" s="73" t="s">
        <v>778</v>
      </c>
      <c r="D11894" s="75">
        <v>38.94</v>
      </c>
      <c r="E11894" s="75">
        <v>38.94</v>
      </c>
      <c r="F11894" s="73" t="s">
        <v>17</v>
      </c>
    </row>
    <row r="11895" spans="1:6" x14ac:dyDescent="0.25">
      <c r="A11895" s="73">
        <v>43625</v>
      </c>
      <c r="B11895" s="74" t="s">
        <v>10723</v>
      </c>
      <c r="C11895" s="73" t="s">
        <v>778</v>
      </c>
      <c r="D11895" s="75">
        <v>40.090000000000003</v>
      </c>
      <c r="E11895" s="75">
        <v>40.090000000000003</v>
      </c>
      <c r="F11895" s="73" t="s">
        <v>17</v>
      </c>
    </row>
    <row r="11896" spans="1:6" x14ac:dyDescent="0.25">
      <c r="A11896" s="73">
        <v>43647</v>
      </c>
      <c r="B11896" s="74" t="s">
        <v>10724</v>
      </c>
      <c r="C11896" s="73" t="s">
        <v>778</v>
      </c>
      <c r="D11896" s="75">
        <v>36.42</v>
      </c>
      <c r="E11896" s="75">
        <v>36.42</v>
      </c>
      <c r="F11896" s="73" t="s">
        <v>17</v>
      </c>
    </row>
    <row r="11897" spans="1:6" x14ac:dyDescent="0.25">
      <c r="A11897" s="73">
        <v>43648</v>
      </c>
      <c r="B11897" s="74" t="s">
        <v>10725</v>
      </c>
      <c r="C11897" s="73" t="s">
        <v>778</v>
      </c>
      <c r="D11897" s="75">
        <v>35.14</v>
      </c>
      <c r="E11897" s="75">
        <v>35.14</v>
      </c>
      <c r="F11897" s="73" t="s">
        <v>17</v>
      </c>
    </row>
    <row r="11898" spans="1:6" x14ac:dyDescent="0.25">
      <c r="A11898" s="73">
        <v>43649</v>
      </c>
      <c r="B11898" s="74" t="s">
        <v>10726</v>
      </c>
      <c r="C11898" s="73" t="s">
        <v>778</v>
      </c>
      <c r="D11898" s="75">
        <v>52.26</v>
      </c>
      <c r="E11898" s="75">
        <v>52.26</v>
      </c>
      <c r="F11898" s="73" t="s">
        <v>17</v>
      </c>
    </row>
    <row r="11899" spans="1:6" x14ac:dyDescent="0.25">
      <c r="A11899" s="73">
        <v>43650</v>
      </c>
      <c r="B11899" s="74" t="s">
        <v>10727</v>
      </c>
      <c r="C11899" s="73" t="s">
        <v>778</v>
      </c>
      <c r="D11899" s="75">
        <v>49.39</v>
      </c>
      <c r="E11899" s="75">
        <v>49.39</v>
      </c>
      <c r="F11899" s="73" t="s">
        <v>17</v>
      </c>
    </row>
    <row r="11900" spans="1:6" x14ac:dyDescent="0.25">
      <c r="A11900" s="73">
        <v>43653</v>
      </c>
      <c r="B11900" s="74" t="s">
        <v>10728</v>
      </c>
      <c r="C11900" s="73" t="s">
        <v>778</v>
      </c>
      <c r="D11900" s="75">
        <v>36.89</v>
      </c>
      <c r="E11900" s="75">
        <v>36.89</v>
      </c>
      <c r="F11900" s="73" t="s">
        <v>17</v>
      </c>
    </row>
    <row r="11901" spans="1:6" x14ac:dyDescent="0.25">
      <c r="A11901" s="73">
        <v>43776</v>
      </c>
      <c r="B11901" s="74" t="s">
        <v>10729</v>
      </c>
      <c r="C11901" s="73" t="s">
        <v>778</v>
      </c>
      <c r="D11901" s="75">
        <v>34.1</v>
      </c>
      <c r="E11901" s="75">
        <v>34.1</v>
      </c>
      <c r="F11901" s="73" t="s">
        <v>17</v>
      </c>
    </row>
    <row r="11902" spans="1:6" x14ac:dyDescent="0.25">
      <c r="A11902" s="73">
        <v>44072</v>
      </c>
      <c r="B11902" s="74" t="s">
        <v>10730</v>
      </c>
      <c r="C11902" s="73" t="s">
        <v>778</v>
      </c>
      <c r="D11902" s="75">
        <v>152.15</v>
      </c>
      <c r="E11902" s="75">
        <v>152.15</v>
      </c>
      <c r="F11902" s="73" t="s">
        <v>17</v>
      </c>
    </row>
    <row r="11903" spans="1:6" x14ac:dyDescent="0.25">
      <c r="A11903" s="73">
        <v>44074</v>
      </c>
      <c r="B11903" s="74" t="s">
        <v>10731</v>
      </c>
      <c r="C11903" s="73" t="s">
        <v>778</v>
      </c>
      <c r="D11903" s="75">
        <v>500.97</v>
      </c>
      <c r="E11903" s="75">
        <v>500.97</v>
      </c>
      <c r="F11903" s="73" t="s">
        <v>17</v>
      </c>
    </row>
    <row r="11904" spans="1:6" x14ac:dyDescent="0.25">
      <c r="A11904" s="73">
        <v>44327</v>
      </c>
      <c r="B11904" s="74" t="s">
        <v>10732</v>
      </c>
      <c r="C11904" s="73" t="s">
        <v>778</v>
      </c>
      <c r="D11904" s="75">
        <v>168.32</v>
      </c>
      <c r="E11904" s="75">
        <v>168.32</v>
      </c>
      <c r="F11904" s="73" t="s">
        <v>17</v>
      </c>
    </row>
    <row r="11905" spans="1:6" x14ac:dyDescent="0.25">
      <c r="A11905" s="73">
        <v>44329</v>
      </c>
      <c r="B11905" s="74" t="s">
        <v>10733</v>
      </c>
      <c r="C11905" s="73" t="s">
        <v>778</v>
      </c>
      <c r="D11905" s="75">
        <v>17.309999999999999</v>
      </c>
      <c r="E11905" s="75">
        <v>17.309999999999999</v>
      </c>
      <c r="F11905" s="73" t="s">
        <v>17</v>
      </c>
    </row>
    <row r="11906" spans="1:6" x14ac:dyDescent="0.25">
      <c r="A11906" s="73">
        <v>44330</v>
      </c>
      <c r="B11906" s="74" t="s">
        <v>10734</v>
      </c>
      <c r="C11906" s="73" t="s">
        <v>778</v>
      </c>
      <c r="D11906" s="75">
        <v>13.2</v>
      </c>
      <c r="E11906" s="75">
        <v>13.2</v>
      </c>
      <c r="F11906" s="73" t="s">
        <v>17</v>
      </c>
    </row>
    <row r="11907" spans="1:6" x14ac:dyDescent="0.25">
      <c r="A11907" s="73">
        <v>44331</v>
      </c>
      <c r="B11907" s="74" t="s">
        <v>10735</v>
      </c>
      <c r="C11907" s="73" t="s">
        <v>778</v>
      </c>
      <c r="D11907" s="75">
        <v>68.930000000000007</v>
      </c>
      <c r="E11907" s="75">
        <v>68.930000000000007</v>
      </c>
      <c r="F11907" s="73" t="s">
        <v>17</v>
      </c>
    </row>
    <row r="11908" spans="1:6" ht="25.5" x14ac:dyDescent="0.25">
      <c r="A11908" s="73">
        <v>100235</v>
      </c>
      <c r="B11908" s="74" t="s">
        <v>10736</v>
      </c>
      <c r="C11908" s="73" t="s">
        <v>778</v>
      </c>
      <c r="D11908" s="75">
        <v>0.04</v>
      </c>
      <c r="E11908" s="75">
        <v>0.04</v>
      </c>
      <c r="F11908" s="73" t="s">
        <v>17</v>
      </c>
    </row>
    <row r="11909" spans="1:6" ht="25.5" x14ac:dyDescent="0.25">
      <c r="A11909" s="73">
        <v>142</v>
      </c>
      <c r="B11909" s="74" t="s">
        <v>10737</v>
      </c>
      <c r="C11909" s="73" t="s">
        <v>10738</v>
      </c>
      <c r="D11909" s="75">
        <v>30.88</v>
      </c>
      <c r="E11909" s="75">
        <v>30.88</v>
      </c>
      <c r="F11909" s="73" t="s">
        <v>17</v>
      </c>
    </row>
    <row r="11910" spans="1:6" ht="51" x14ac:dyDescent="0.25">
      <c r="A11910" s="73">
        <v>181</v>
      </c>
      <c r="B11910" s="74" t="s">
        <v>10739</v>
      </c>
      <c r="C11910" s="73" t="s">
        <v>10740</v>
      </c>
      <c r="D11910" s="75">
        <v>273.02999999999997</v>
      </c>
      <c r="E11910" s="75">
        <v>273.02999999999997</v>
      </c>
      <c r="F11910" s="73" t="s">
        <v>17</v>
      </c>
    </row>
    <row r="11911" spans="1:6" ht="51" x14ac:dyDescent="0.25">
      <c r="A11911" s="73">
        <v>183</v>
      </c>
      <c r="B11911" s="74" t="s">
        <v>10741</v>
      </c>
      <c r="C11911" s="73" t="s">
        <v>10740</v>
      </c>
      <c r="D11911" s="75">
        <v>204.45</v>
      </c>
      <c r="E11911" s="75">
        <v>204.45</v>
      </c>
      <c r="F11911" s="73" t="s">
        <v>17</v>
      </c>
    </row>
    <row r="11912" spans="1:6" ht="51" x14ac:dyDescent="0.25">
      <c r="A11912" s="73">
        <v>184</v>
      </c>
      <c r="B11912" s="74" t="s">
        <v>10742</v>
      </c>
      <c r="C11912" s="73" t="s">
        <v>10740</v>
      </c>
      <c r="D11912" s="75">
        <v>126.62</v>
      </c>
      <c r="E11912" s="75">
        <v>126.62</v>
      </c>
      <c r="F11912" s="73" t="s">
        <v>17</v>
      </c>
    </row>
    <row r="11913" spans="1:6" ht="25.5" x14ac:dyDescent="0.25">
      <c r="A11913" s="73">
        <v>1518</v>
      </c>
      <c r="B11913" s="74" t="s">
        <v>10743</v>
      </c>
      <c r="C11913" s="73" t="s">
        <v>10744</v>
      </c>
      <c r="D11913" s="75">
        <v>705</v>
      </c>
      <c r="E11913" s="75">
        <v>705</v>
      </c>
      <c r="F11913" s="73" t="s">
        <v>17</v>
      </c>
    </row>
    <row r="11914" spans="1:6" ht="25.5" x14ac:dyDescent="0.25">
      <c r="A11914" s="73">
        <v>1607</v>
      </c>
      <c r="B11914" s="74" t="s">
        <v>10745</v>
      </c>
      <c r="C11914" s="73" t="s">
        <v>10746</v>
      </c>
      <c r="D11914" s="75">
        <v>0.25</v>
      </c>
      <c r="E11914" s="75">
        <v>0.25</v>
      </c>
      <c r="F11914" s="73" t="s">
        <v>17</v>
      </c>
    </row>
    <row r="11915" spans="1:6" x14ac:dyDescent="0.25">
      <c r="A11915" s="73">
        <v>2705</v>
      </c>
      <c r="B11915" s="74" t="s">
        <v>10747</v>
      </c>
      <c r="C11915" s="73" t="s">
        <v>10748</v>
      </c>
      <c r="D11915" s="75">
        <v>1.1299999999999999</v>
      </c>
      <c r="E11915" s="75">
        <v>1.1299999999999999</v>
      </c>
      <c r="F11915" s="73" t="s">
        <v>17</v>
      </c>
    </row>
    <row r="11916" spans="1:6" ht="51" x14ac:dyDescent="0.25">
      <c r="A11916" s="73">
        <v>3080</v>
      </c>
      <c r="B11916" s="74" t="s">
        <v>10749</v>
      </c>
      <c r="C11916" s="73" t="s">
        <v>10746</v>
      </c>
      <c r="D11916" s="75">
        <v>67.45</v>
      </c>
      <c r="E11916" s="75">
        <v>67.45</v>
      </c>
      <c r="F11916" s="73" t="s">
        <v>17</v>
      </c>
    </row>
    <row r="11917" spans="1:6" ht="51" x14ac:dyDescent="0.25">
      <c r="A11917" s="73">
        <v>3081</v>
      </c>
      <c r="B11917" s="74" t="s">
        <v>10750</v>
      </c>
      <c r="C11917" s="73" t="s">
        <v>10746</v>
      </c>
      <c r="D11917" s="75">
        <v>133.44999999999999</v>
      </c>
      <c r="E11917" s="75">
        <v>133.44999999999999</v>
      </c>
      <c r="F11917" s="73" t="s">
        <v>17</v>
      </c>
    </row>
    <row r="11918" spans="1:6" ht="51" x14ac:dyDescent="0.25">
      <c r="A11918" s="73">
        <v>3090</v>
      </c>
      <c r="B11918" s="74" t="s">
        <v>10751</v>
      </c>
      <c r="C11918" s="73" t="s">
        <v>10746</v>
      </c>
      <c r="D11918" s="75">
        <v>60.2</v>
      </c>
      <c r="E11918" s="75">
        <v>60.2</v>
      </c>
      <c r="F11918" s="73" t="s">
        <v>17</v>
      </c>
    </row>
    <row r="11919" spans="1:6" ht="51" x14ac:dyDescent="0.25">
      <c r="A11919" s="73">
        <v>3093</v>
      </c>
      <c r="B11919" s="74" t="s">
        <v>10752</v>
      </c>
      <c r="C11919" s="73" t="s">
        <v>10746</v>
      </c>
      <c r="D11919" s="75">
        <v>120.92</v>
      </c>
      <c r="E11919" s="75">
        <v>120.92</v>
      </c>
      <c r="F11919" s="73" t="s">
        <v>17</v>
      </c>
    </row>
    <row r="11920" spans="1:6" ht="51" x14ac:dyDescent="0.25">
      <c r="A11920" s="73">
        <v>3097</v>
      </c>
      <c r="B11920" s="74" t="s">
        <v>10753</v>
      </c>
      <c r="C11920" s="73" t="s">
        <v>10746</v>
      </c>
      <c r="D11920" s="75">
        <v>75.52</v>
      </c>
      <c r="E11920" s="75">
        <v>75.52</v>
      </c>
      <c r="F11920" s="73" t="s">
        <v>17</v>
      </c>
    </row>
    <row r="11921" spans="1:6" ht="51" x14ac:dyDescent="0.25">
      <c r="A11921" s="73">
        <v>3099</v>
      </c>
      <c r="B11921" s="74" t="s">
        <v>10754</v>
      </c>
      <c r="C11921" s="73" t="s">
        <v>10746</v>
      </c>
      <c r="D11921" s="75">
        <v>120.92</v>
      </c>
      <c r="E11921" s="75">
        <v>120.92</v>
      </c>
      <c r="F11921" s="73" t="s">
        <v>17</v>
      </c>
    </row>
    <row r="11922" spans="1:6" ht="51" x14ac:dyDescent="0.25">
      <c r="A11922" s="73">
        <v>3104</v>
      </c>
      <c r="B11922" s="74" t="s">
        <v>10755</v>
      </c>
      <c r="C11922" s="73" t="s">
        <v>10746</v>
      </c>
      <c r="D11922" s="75">
        <v>155.46</v>
      </c>
      <c r="E11922" s="75">
        <v>155.46</v>
      </c>
      <c r="F11922" s="73" t="s">
        <v>17</v>
      </c>
    </row>
    <row r="11923" spans="1:6" ht="38.25" x14ac:dyDescent="0.25">
      <c r="A11923" s="73">
        <v>4313</v>
      </c>
      <c r="B11923" s="74" t="s">
        <v>10756</v>
      </c>
      <c r="C11923" s="73" t="s">
        <v>10746</v>
      </c>
      <c r="D11923" s="75">
        <v>2.78</v>
      </c>
      <c r="E11923" s="75">
        <v>2.78</v>
      </c>
      <c r="F11923" s="73" t="s">
        <v>17</v>
      </c>
    </row>
    <row r="11924" spans="1:6" ht="38.25" x14ac:dyDescent="0.25">
      <c r="A11924" s="73">
        <v>4314</v>
      </c>
      <c r="B11924" s="74" t="s">
        <v>10757</v>
      </c>
      <c r="C11924" s="73" t="s">
        <v>10746</v>
      </c>
      <c r="D11924" s="75">
        <v>3.71</v>
      </c>
      <c r="E11924" s="75">
        <v>3.71</v>
      </c>
      <c r="F11924" s="73" t="s">
        <v>17</v>
      </c>
    </row>
    <row r="11925" spans="1:6" ht="25.5" x14ac:dyDescent="0.25">
      <c r="A11925" s="73">
        <v>4385</v>
      </c>
      <c r="B11925" s="74" t="s">
        <v>10758</v>
      </c>
      <c r="C11925" s="73" t="s">
        <v>10759</v>
      </c>
      <c r="D11925" s="75">
        <v>4736.51</v>
      </c>
      <c r="E11925" s="75">
        <v>4736.51</v>
      </c>
      <c r="F11925" s="73" t="s">
        <v>17</v>
      </c>
    </row>
    <row r="11926" spans="1:6" ht="25.5" x14ac:dyDescent="0.25">
      <c r="A11926" s="73">
        <v>5092</v>
      </c>
      <c r="B11926" s="74" t="s">
        <v>10760</v>
      </c>
      <c r="C11926" s="73" t="s">
        <v>10761</v>
      </c>
      <c r="D11926" s="75">
        <v>18.600000000000001</v>
      </c>
      <c r="E11926" s="75">
        <v>18.600000000000001</v>
      </c>
      <c r="F11926" s="73" t="s">
        <v>17</v>
      </c>
    </row>
    <row r="11927" spans="1:6" x14ac:dyDescent="0.25">
      <c r="A11927" s="73">
        <v>5093</v>
      </c>
      <c r="B11927" s="74" t="s">
        <v>10762</v>
      </c>
      <c r="C11927" s="73" t="s">
        <v>10761</v>
      </c>
      <c r="D11927" s="75">
        <v>18.399999999999999</v>
      </c>
      <c r="E11927" s="75">
        <v>18.399999999999999</v>
      </c>
      <c r="F11927" s="73" t="s">
        <v>17</v>
      </c>
    </row>
    <row r="11928" spans="1:6" ht="38.25" x14ac:dyDescent="0.25">
      <c r="A11928" s="73">
        <v>7173</v>
      </c>
      <c r="B11928" s="74" t="s">
        <v>10763</v>
      </c>
      <c r="C11928" s="73" t="s">
        <v>10759</v>
      </c>
      <c r="D11928" s="75">
        <v>2950</v>
      </c>
      <c r="E11928" s="75">
        <v>2950</v>
      </c>
      <c r="F11928" s="73" t="s">
        <v>17</v>
      </c>
    </row>
    <row r="11929" spans="1:6" ht="51" x14ac:dyDescent="0.25">
      <c r="A11929" s="73">
        <v>10527</v>
      </c>
      <c r="B11929" s="74" t="s">
        <v>10764</v>
      </c>
      <c r="C11929" s="73" t="s">
        <v>10765</v>
      </c>
      <c r="D11929" s="75">
        <v>22</v>
      </c>
      <c r="E11929" s="75">
        <v>22</v>
      </c>
      <c r="F11929" s="73" t="s">
        <v>17</v>
      </c>
    </row>
    <row r="11930" spans="1:6" ht="38.25" x14ac:dyDescent="0.25">
      <c r="A11930" s="73">
        <v>10749</v>
      </c>
      <c r="B11930" s="74" t="s">
        <v>10766</v>
      </c>
      <c r="C11930" s="73" t="s">
        <v>10767</v>
      </c>
      <c r="D11930" s="75">
        <v>19.52</v>
      </c>
      <c r="E11930" s="75">
        <v>19.52</v>
      </c>
      <c r="F11930" s="73" t="s">
        <v>17</v>
      </c>
    </row>
    <row r="11931" spans="1:6" ht="25.5" x14ac:dyDescent="0.25">
      <c r="A11931" s="73">
        <v>11029</v>
      </c>
      <c r="B11931" s="74" t="s">
        <v>10768</v>
      </c>
      <c r="C11931" s="73" t="s">
        <v>10746</v>
      </c>
      <c r="D11931" s="75">
        <v>1.92</v>
      </c>
      <c r="E11931" s="75">
        <v>1.92</v>
      </c>
      <c r="F11931" s="73" t="s">
        <v>17</v>
      </c>
    </row>
    <row r="11932" spans="1:6" ht="25.5" x14ac:dyDescent="0.25">
      <c r="A11932" s="73">
        <v>11462</v>
      </c>
      <c r="B11932" s="74" t="s">
        <v>10769</v>
      </c>
      <c r="C11932" s="73" t="s">
        <v>10761</v>
      </c>
      <c r="D11932" s="75">
        <v>19.02</v>
      </c>
      <c r="E11932" s="75">
        <v>19.02</v>
      </c>
      <c r="F11932" s="73" t="s">
        <v>17</v>
      </c>
    </row>
    <row r="11933" spans="1:6" ht="38.25" x14ac:dyDescent="0.25">
      <c r="A11933" s="73">
        <v>11480</v>
      </c>
      <c r="B11933" s="74" t="s">
        <v>10770</v>
      </c>
      <c r="C11933" s="73" t="s">
        <v>10746</v>
      </c>
      <c r="D11933" s="75">
        <v>124.75</v>
      </c>
      <c r="E11933" s="75">
        <v>124.75</v>
      </c>
      <c r="F11933" s="73" t="s">
        <v>17</v>
      </c>
    </row>
    <row r="11934" spans="1:6" ht="25.5" x14ac:dyDescent="0.25">
      <c r="A11934" s="73">
        <v>11518</v>
      </c>
      <c r="B11934" s="74" t="s">
        <v>10771</v>
      </c>
      <c r="C11934" s="73" t="s">
        <v>10761</v>
      </c>
      <c r="D11934" s="75">
        <v>84.85</v>
      </c>
      <c r="E11934" s="75">
        <v>84.85</v>
      </c>
      <c r="F11934" s="73" t="s">
        <v>17</v>
      </c>
    </row>
    <row r="11935" spans="1:6" ht="25.5" x14ac:dyDescent="0.25">
      <c r="A11935" s="73">
        <v>11519</v>
      </c>
      <c r="B11935" s="74" t="s">
        <v>10772</v>
      </c>
      <c r="C11935" s="73" t="s">
        <v>10761</v>
      </c>
      <c r="D11935" s="75">
        <v>50.48</v>
      </c>
      <c r="E11935" s="75">
        <v>50.48</v>
      </c>
      <c r="F11935" s="73" t="s">
        <v>17</v>
      </c>
    </row>
    <row r="11936" spans="1:6" ht="25.5" x14ac:dyDescent="0.25">
      <c r="A11936" s="73">
        <v>11520</v>
      </c>
      <c r="B11936" s="74" t="s">
        <v>10773</v>
      </c>
      <c r="C11936" s="73" t="s">
        <v>10761</v>
      </c>
      <c r="D11936" s="75">
        <v>23.34</v>
      </c>
      <c r="E11936" s="75">
        <v>23.34</v>
      </c>
      <c r="F11936" s="73" t="s">
        <v>17</v>
      </c>
    </row>
    <row r="11937" spans="1:6" ht="25.5" x14ac:dyDescent="0.25">
      <c r="A11937" s="73">
        <v>11557</v>
      </c>
      <c r="B11937" s="74" t="s">
        <v>10774</v>
      </c>
      <c r="C11937" s="73" t="s">
        <v>10761</v>
      </c>
      <c r="D11937" s="75">
        <v>38.47</v>
      </c>
      <c r="E11937" s="75">
        <v>38.47</v>
      </c>
      <c r="F11937" s="73" t="s">
        <v>17</v>
      </c>
    </row>
    <row r="11938" spans="1:6" ht="25.5" x14ac:dyDescent="0.25">
      <c r="A11938" s="73">
        <v>11558</v>
      </c>
      <c r="B11938" s="74" t="s">
        <v>10775</v>
      </c>
      <c r="C11938" s="73" t="s">
        <v>10761</v>
      </c>
      <c r="D11938" s="75">
        <v>15.2</v>
      </c>
      <c r="E11938" s="75">
        <v>15.2</v>
      </c>
      <c r="F11938" s="73" t="s">
        <v>17</v>
      </c>
    </row>
    <row r="11939" spans="1:6" ht="25.5" x14ac:dyDescent="0.25">
      <c r="A11939" s="73">
        <v>12030</v>
      </c>
      <c r="B11939" s="74" t="s">
        <v>10776</v>
      </c>
      <c r="C11939" s="73" t="s">
        <v>10740</v>
      </c>
      <c r="D11939" s="75">
        <v>54.39</v>
      </c>
      <c r="E11939" s="75">
        <v>54.39</v>
      </c>
      <c r="F11939" s="73" t="s">
        <v>17</v>
      </c>
    </row>
    <row r="11940" spans="1:6" ht="25.5" x14ac:dyDescent="0.25">
      <c r="A11940" s="73">
        <v>12032</v>
      </c>
      <c r="B11940" s="74" t="s">
        <v>10777</v>
      </c>
      <c r="C11940" s="73" t="s">
        <v>10740</v>
      </c>
      <c r="D11940" s="75">
        <v>57.89</v>
      </c>
      <c r="E11940" s="75">
        <v>57.89</v>
      </c>
      <c r="F11940" s="73" t="s">
        <v>17</v>
      </c>
    </row>
    <row r="11941" spans="1:6" x14ac:dyDescent="0.25">
      <c r="A11941" s="73">
        <v>12892</v>
      </c>
      <c r="B11941" s="74" t="s">
        <v>10778</v>
      </c>
      <c r="C11941" s="73" t="s">
        <v>10761</v>
      </c>
      <c r="D11941" s="75">
        <v>11.47</v>
      </c>
      <c r="E11941" s="75">
        <v>11.47</v>
      </c>
      <c r="F11941" s="73" t="s">
        <v>17</v>
      </c>
    </row>
    <row r="11942" spans="1:6" x14ac:dyDescent="0.25">
      <c r="A11942" s="73">
        <v>12893</v>
      </c>
      <c r="B11942" s="74" t="s">
        <v>10779</v>
      </c>
      <c r="C11942" s="73" t="s">
        <v>10761</v>
      </c>
      <c r="D11942" s="75">
        <v>77.98</v>
      </c>
      <c r="E11942" s="75">
        <v>77.98</v>
      </c>
      <c r="F11942" s="73" t="s">
        <v>17</v>
      </c>
    </row>
    <row r="11943" spans="1:6" ht="25.5" x14ac:dyDescent="0.25">
      <c r="A11943" s="73">
        <v>14146</v>
      </c>
      <c r="B11943" s="74" t="s">
        <v>10780</v>
      </c>
      <c r="C11943" s="73" t="s">
        <v>10781</v>
      </c>
      <c r="D11943" s="75">
        <v>150</v>
      </c>
      <c r="E11943" s="75">
        <v>150</v>
      </c>
      <c r="F11943" s="73" t="s">
        <v>17</v>
      </c>
    </row>
    <row r="11944" spans="1:6" ht="25.5" x14ac:dyDescent="0.25">
      <c r="A11944" s="73">
        <v>14147</v>
      </c>
      <c r="B11944" s="74" t="s">
        <v>31769</v>
      </c>
      <c r="C11944" s="73" t="s">
        <v>10781</v>
      </c>
      <c r="D11944" s="75">
        <v>117.51</v>
      </c>
      <c r="E11944" s="75">
        <v>117.51</v>
      </c>
      <c r="F11944" s="73" t="s">
        <v>17</v>
      </c>
    </row>
    <row r="11945" spans="1:6" x14ac:dyDescent="0.25">
      <c r="A11945" s="73">
        <v>14149</v>
      </c>
      <c r="B11945" s="74" t="s">
        <v>10782</v>
      </c>
      <c r="C11945" s="73" t="s">
        <v>10781</v>
      </c>
      <c r="D11945" s="75">
        <v>418.17</v>
      </c>
      <c r="E11945" s="75">
        <v>418.17</v>
      </c>
      <c r="F11945" s="73" t="s">
        <v>17</v>
      </c>
    </row>
    <row r="11946" spans="1:6" ht="25.5" x14ac:dyDescent="0.25">
      <c r="A11946" s="73">
        <v>14250</v>
      </c>
      <c r="B11946" s="74" t="s">
        <v>10783</v>
      </c>
      <c r="C11946" s="73" t="s">
        <v>10748</v>
      </c>
      <c r="D11946" s="75">
        <v>1.1499999999999999</v>
      </c>
      <c r="E11946" s="75">
        <v>1.1499999999999999</v>
      </c>
      <c r="F11946" s="73" t="s">
        <v>17</v>
      </c>
    </row>
    <row r="11947" spans="1:6" ht="51" x14ac:dyDescent="0.25">
      <c r="A11947" s="73">
        <v>20001</v>
      </c>
      <c r="B11947" s="74" t="s">
        <v>10784</v>
      </c>
      <c r="C11947" s="73" t="s">
        <v>10740</v>
      </c>
      <c r="D11947" s="75">
        <v>158.28</v>
      </c>
      <c r="E11947" s="75">
        <v>158.28</v>
      </c>
      <c r="F11947" s="73" t="s">
        <v>17</v>
      </c>
    </row>
    <row r="11948" spans="1:6" ht="51" x14ac:dyDescent="0.25">
      <c r="A11948" s="73">
        <v>20193</v>
      </c>
      <c r="B11948" s="74" t="s">
        <v>10785</v>
      </c>
      <c r="C11948" s="73" t="s">
        <v>10786</v>
      </c>
      <c r="D11948" s="75">
        <v>16.5</v>
      </c>
      <c r="E11948" s="75">
        <v>16.5</v>
      </c>
      <c r="F11948" s="73" t="s">
        <v>17</v>
      </c>
    </row>
    <row r="11949" spans="1:6" ht="25.5" x14ac:dyDescent="0.25">
      <c r="A11949" s="73">
        <v>34770</v>
      </c>
      <c r="B11949" s="74" t="s">
        <v>10787</v>
      </c>
      <c r="C11949" s="73" t="s">
        <v>10744</v>
      </c>
      <c r="D11949" s="75">
        <v>691.52</v>
      </c>
      <c r="E11949" s="75">
        <v>691.52</v>
      </c>
      <c r="F11949" s="73" t="s">
        <v>17</v>
      </c>
    </row>
    <row r="11950" spans="1:6" x14ac:dyDescent="0.25">
      <c r="A11950" s="73">
        <v>36145</v>
      </c>
      <c r="B11950" s="74" t="s">
        <v>10788</v>
      </c>
      <c r="C11950" s="73" t="s">
        <v>10761</v>
      </c>
      <c r="D11950" s="75">
        <v>44.31</v>
      </c>
      <c r="E11950" s="75">
        <v>44.31</v>
      </c>
      <c r="F11950" s="73" t="s">
        <v>17</v>
      </c>
    </row>
    <row r="11951" spans="1:6" ht="25.5" x14ac:dyDescent="0.25">
      <c r="A11951" s="73">
        <v>36147</v>
      </c>
      <c r="B11951" s="74" t="s">
        <v>10789</v>
      </c>
      <c r="C11951" s="73" t="s">
        <v>10761</v>
      </c>
      <c r="D11951" s="75">
        <v>271.38</v>
      </c>
      <c r="E11951" s="75">
        <v>271.38</v>
      </c>
      <c r="F11951" s="73" t="s">
        <v>17</v>
      </c>
    </row>
    <row r="11952" spans="1:6" ht="25.5" x14ac:dyDescent="0.25">
      <c r="A11952" s="73">
        <v>37394</v>
      </c>
      <c r="B11952" s="74" t="s">
        <v>10790</v>
      </c>
      <c r="C11952" s="73" t="s">
        <v>10781</v>
      </c>
      <c r="D11952" s="75">
        <v>93.28</v>
      </c>
      <c r="E11952" s="75">
        <v>93.28</v>
      </c>
      <c r="F11952" s="73" t="s">
        <v>17</v>
      </c>
    </row>
    <row r="11953" spans="1:6" x14ac:dyDescent="0.25">
      <c r="A11953" s="73">
        <v>37395</v>
      </c>
      <c r="B11953" s="74" t="s">
        <v>10791</v>
      </c>
      <c r="C11953" s="73" t="s">
        <v>10781</v>
      </c>
      <c r="D11953" s="75">
        <v>88.59</v>
      </c>
      <c r="E11953" s="75">
        <v>88.59</v>
      </c>
      <c r="F11953" s="73" t="s">
        <v>17</v>
      </c>
    </row>
    <row r="11954" spans="1:6" x14ac:dyDescent="0.25">
      <c r="A11954" s="73">
        <v>37396</v>
      </c>
      <c r="B11954" s="74" t="s">
        <v>31770</v>
      </c>
      <c r="C11954" s="73" t="s">
        <v>10781</v>
      </c>
      <c r="D11954" s="75">
        <v>72.489999999999995</v>
      </c>
      <c r="E11954" s="75">
        <v>72.489999999999995</v>
      </c>
      <c r="F11954" s="73" t="s">
        <v>17</v>
      </c>
    </row>
    <row r="11955" spans="1:6" x14ac:dyDescent="0.25">
      <c r="A11955" s="73">
        <v>37397</v>
      </c>
      <c r="B11955" s="74" t="s">
        <v>31771</v>
      </c>
      <c r="C11955" s="73" t="s">
        <v>10781</v>
      </c>
      <c r="D11955" s="75">
        <v>75.930000000000007</v>
      </c>
      <c r="E11955" s="75">
        <v>75.930000000000007</v>
      </c>
      <c r="F11955" s="73" t="s">
        <v>17</v>
      </c>
    </row>
    <row r="11956" spans="1:6" ht="25.5" x14ac:dyDescent="0.25">
      <c r="A11956" s="73">
        <v>37586</v>
      </c>
      <c r="B11956" s="74" t="s">
        <v>10792</v>
      </c>
      <c r="C11956" s="73" t="s">
        <v>10781</v>
      </c>
      <c r="D11956" s="75">
        <v>103.03</v>
      </c>
      <c r="E11956" s="75">
        <v>103.03</v>
      </c>
      <c r="F11956" s="73" t="s">
        <v>17</v>
      </c>
    </row>
    <row r="11957" spans="1:6" ht="51" x14ac:dyDescent="0.25">
      <c r="A11957" s="73">
        <v>38151</v>
      </c>
      <c r="B11957" s="74" t="s">
        <v>10793</v>
      </c>
      <c r="C11957" s="73" t="s">
        <v>10746</v>
      </c>
      <c r="D11957" s="75">
        <v>87.66</v>
      </c>
      <c r="E11957" s="75">
        <v>87.66</v>
      </c>
      <c r="F11957" s="73" t="s">
        <v>17</v>
      </c>
    </row>
    <row r="11958" spans="1:6" ht="51" x14ac:dyDescent="0.25">
      <c r="A11958" s="73">
        <v>38152</v>
      </c>
      <c r="B11958" s="74" t="s">
        <v>10794</v>
      </c>
      <c r="C11958" s="73" t="s">
        <v>10746</v>
      </c>
      <c r="D11958" s="75">
        <v>141.41</v>
      </c>
      <c r="E11958" s="75">
        <v>141.41</v>
      </c>
      <c r="F11958" s="73" t="s">
        <v>17</v>
      </c>
    </row>
    <row r="11959" spans="1:6" ht="51" x14ac:dyDescent="0.25">
      <c r="A11959" s="73">
        <v>38153</v>
      </c>
      <c r="B11959" s="74" t="s">
        <v>10795</v>
      </c>
      <c r="C11959" s="73" t="s">
        <v>10746</v>
      </c>
      <c r="D11959" s="75">
        <v>53.04</v>
      </c>
      <c r="E11959" s="75">
        <v>53.04</v>
      </c>
      <c r="F11959" s="73" t="s">
        <v>17</v>
      </c>
    </row>
    <row r="11960" spans="1:6" ht="38.25" x14ac:dyDescent="0.25">
      <c r="A11960" s="73">
        <v>38165</v>
      </c>
      <c r="B11960" s="74" t="s">
        <v>10796</v>
      </c>
      <c r="C11960" s="73" t="s">
        <v>10746</v>
      </c>
      <c r="D11960" s="75">
        <v>73.11</v>
      </c>
      <c r="E11960" s="75">
        <v>73.11</v>
      </c>
      <c r="F11960" s="73" t="s">
        <v>17</v>
      </c>
    </row>
    <row r="11961" spans="1:6" x14ac:dyDescent="0.25">
      <c r="A11961" s="73">
        <v>38167</v>
      </c>
      <c r="B11961" s="74" t="s">
        <v>10797</v>
      </c>
      <c r="C11961" s="73" t="s">
        <v>10761</v>
      </c>
      <c r="D11961" s="75">
        <v>28.88</v>
      </c>
      <c r="E11961" s="75">
        <v>28.88</v>
      </c>
      <c r="F11961" s="73" t="s">
        <v>17</v>
      </c>
    </row>
    <row r="11962" spans="1:6" ht="25.5" x14ac:dyDescent="0.25">
      <c r="A11962" s="73">
        <v>38169</v>
      </c>
      <c r="B11962" s="74" t="s">
        <v>10798</v>
      </c>
      <c r="C11962" s="73" t="s">
        <v>10746</v>
      </c>
      <c r="D11962" s="75">
        <v>83.78</v>
      </c>
      <c r="E11962" s="75">
        <v>83.78</v>
      </c>
      <c r="F11962" s="73" t="s">
        <v>17</v>
      </c>
    </row>
    <row r="11963" spans="1:6" x14ac:dyDescent="0.25">
      <c r="A11963" s="73">
        <v>38200</v>
      </c>
      <c r="B11963" s="74" t="s">
        <v>10799</v>
      </c>
      <c r="C11963" s="73" t="s">
        <v>10800</v>
      </c>
      <c r="D11963" s="75">
        <v>405.09</v>
      </c>
      <c r="E11963" s="75">
        <v>405.09</v>
      </c>
      <c r="F11963" s="73" t="s">
        <v>17</v>
      </c>
    </row>
    <row r="11964" spans="1:6" x14ac:dyDescent="0.25">
      <c r="A11964" s="73">
        <v>39621</v>
      </c>
      <c r="B11964" s="74" t="s">
        <v>10801</v>
      </c>
      <c r="C11964" s="73" t="s">
        <v>10761</v>
      </c>
      <c r="D11964" s="75">
        <v>1171.71</v>
      </c>
      <c r="E11964" s="75">
        <v>1171.71</v>
      </c>
      <c r="F11964" s="73" t="s">
        <v>17</v>
      </c>
    </row>
    <row r="11965" spans="1:6" x14ac:dyDescent="0.25">
      <c r="A11965" s="73">
        <v>39624</v>
      </c>
      <c r="B11965" s="74" t="s">
        <v>10802</v>
      </c>
      <c r="C11965" s="73" t="s">
        <v>10761</v>
      </c>
      <c r="D11965" s="75">
        <v>1292.52</v>
      </c>
      <c r="E11965" s="75">
        <v>1292.52</v>
      </c>
      <c r="F11965" s="73" t="s">
        <v>17</v>
      </c>
    </row>
    <row r="11966" spans="1:6" ht="25.5" x14ac:dyDescent="0.25">
      <c r="A11966" s="73">
        <v>39830</v>
      </c>
      <c r="B11966" s="74" t="s">
        <v>10803</v>
      </c>
      <c r="C11966" s="73" t="s">
        <v>10740</v>
      </c>
      <c r="D11966" s="75">
        <v>337.07</v>
      </c>
      <c r="E11966" s="75">
        <v>337.07</v>
      </c>
      <c r="F11966" s="73" t="s">
        <v>17</v>
      </c>
    </row>
    <row r="11967" spans="1:6" ht="25.5" x14ac:dyDescent="0.25">
      <c r="A11967" s="73">
        <v>39831</v>
      </c>
      <c r="B11967" s="74" t="s">
        <v>10804</v>
      </c>
      <c r="C11967" s="73" t="s">
        <v>10740</v>
      </c>
      <c r="D11967" s="75">
        <v>336.35</v>
      </c>
      <c r="E11967" s="75">
        <v>336.35</v>
      </c>
      <c r="F11967" s="73" t="s">
        <v>17</v>
      </c>
    </row>
    <row r="11968" spans="1:6" ht="38.25" x14ac:dyDescent="0.25">
      <c r="A11968" s="73">
        <v>39836</v>
      </c>
      <c r="B11968" s="74" t="s">
        <v>10805</v>
      </c>
      <c r="C11968" s="73" t="s">
        <v>10740</v>
      </c>
      <c r="D11968" s="75">
        <v>295.55</v>
      </c>
      <c r="E11968" s="75">
        <v>295.55</v>
      </c>
      <c r="F11968" s="73" t="s">
        <v>17</v>
      </c>
    </row>
    <row r="11969" spans="1:6" ht="38.25" x14ac:dyDescent="0.25">
      <c r="A11969" s="73">
        <v>39837</v>
      </c>
      <c r="B11969" s="74" t="s">
        <v>10806</v>
      </c>
      <c r="C11969" s="73" t="s">
        <v>10740</v>
      </c>
      <c r="D11969" s="75">
        <v>429.76</v>
      </c>
      <c r="E11969" s="75">
        <v>429.76</v>
      </c>
      <c r="F11969" s="73" t="s">
        <v>17</v>
      </c>
    </row>
    <row r="11970" spans="1:6" ht="25.5" x14ac:dyDescent="0.25">
      <c r="A11970" s="73">
        <v>40271</v>
      </c>
      <c r="B11970" s="74" t="s">
        <v>10807</v>
      </c>
      <c r="C11970" s="73" t="s">
        <v>10767</v>
      </c>
      <c r="D11970" s="75">
        <v>16.84</v>
      </c>
      <c r="E11970" s="75">
        <v>16.84</v>
      </c>
      <c r="F11970" s="73" t="s">
        <v>17</v>
      </c>
    </row>
    <row r="11971" spans="1:6" ht="25.5" x14ac:dyDescent="0.25">
      <c r="A11971" s="73">
        <v>40275</v>
      </c>
      <c r="B11971" s="74" t="s">
        <v>10808</v>
      </c>
      <c r="C11971" s="73" t="s">
        <v>10767</v>
      </c>
      <c r="D11971" s="75">
        <v>17.600000000000001</v>
      </c>
      <c r="E11971" s="75">
        <v>17.600000000000001</v>
      </c>
      <c r="F11971" s="73" t="s">
        <v>17</v>
      </c>
    </row>
    <row r="11972" spans="1:6" ht="25.5" x14ac:dyDescent="0.25">
      <c r="A11972" s="73">
        <v>40290</v>
      </c>
      <c r="B11972" s="74" t="s">
        <v>10809</v>
      </c>
      <c r="C11972" s="73" t="s">
        <v>10767</v>
      </c>
      <c r="D11972" s="75">
        <v>10.56</v>
      </c>
      <c r="E11972" s="75">
        <v>10.56</v>
      </c>
      <c r="F11972" s="73" t="s">
        <v>17</v>
      </c>
    </row>
    <row r="11973" spans="1:6" ht="25.5" x14ac:dyDescent="0.25">
      <c r="A11973" s="73">
        <v>40291</v>
      </c>
      <c r="B11973" s="74" t="s">
        <v>10810</v>
      </c>
      <c r="C11973" s="73" t="s">
        <v>10767</v>
      </c>
      <c r="D11973" s="75">
        <v>550</v>
      </c>
      <c r="E11973" s="75">
        <v>550</v>
      </c>
      <c r="F11973" s="73" t="s">
        <v>17</v>
      </c>
    </row>
    <row r="11974" spans="1:6" ht="38.25" x14ac:dyDescent="0.25">
      <c r="A11974" s="73">
        <v>40339</v>
      </c>
      <c r="B11974" s="74" t="s">
        <v>10811</v>
      </c>
      <c r="C11974" s="73" t="s">
        <v>10767</v>
      </c>
      <c r="D11974" s="75">
        <v>5.9</v>
      </c>
      <c r="E11974" s="75">
        <v>5.9</v>
      </c>
      <c r="F11974" s="73" t="s">
        <v>17</v>
      </c>
    </row>
    <row r="11975" spans="1:6" x14ac:dyDescent="0.25">
      <c r="A11975" s="73">
        <v>40547</v>
      </c>
      <c r="B11975" s="74" t="s">
        <v>10812</v>
      </c>
      <c r="C11975" s="73" t="s">
        <v>10781</v>
      </c>
      <c r="D11975" s="75">
        <v>34.590000000000003</v>
      </c>
      <c r="E11975" s="75">
        <v>34.590000000000003</v>
      </c>
      <c r="F11975" s="73" t="s">
        <v>17</v>
      </c>
    </row>
    <row r="11976" spans="1:6" ht="25.5" x14ac:dyDescent="0.25">
      <c r="A11976" s="73">
        <v>40549</v>
      </c>
      <c r="B11976" s="74" t="s">
        <v>10813</v>
      </c>
      <c r="C11976" s="73" t="s">
        <v>10781</v>
      </c>
      <c r="D11976" s="75">
        <v>234.75</v>
      </c>
      <c r="E11976" s="75">
        <v>234.75</v>
      </c>
      <c r="F11976" s="73" t="s">
        <v>17</v>
      </c>
    </row>
    <row r="11977" spans="1:6" ht="25.5" x14ac:dyDescent="0.25">
      <c r="A11977" s="73">
        <v>40552</v>
      </c>
      <c r="B11977" s="74" t="s">
        <v>10814</v>
      </c>
      <c r="C11977" s="73" t="s">
        <v>10781</v>
      </c>
      <c r="D11977" s="75">
        <v>59.3</v>
      </c>
      <c r="E11977" s="75">
        <v>59.3</v>
      </c>
      <c r="F11977" s="73" t="s">
        <v>17</v>
      </c>
    </row>
    <row r="11978" spans="1:6" ht="25.5" x14ac:dyDescent="0.25">
      <c r="A11978" s="73">
        <v>40623</v>
      </c>
      <c r="B11978" s="74" t="s">
        <v>31772</v>
      </c>
      <c r="C11978" s="73" t="s">
        <v>10761</v>
      </c>
      <c r="D11978" s="75">
        <v>100.76</v>
      </c>
      <c r="E11978" s="75">
        <v>100.76</v>
      </c>
      <c r="F11978" s="73" t="s">
        <v>17</v>
      </c>
    </row>
    <row r="11979" spans="1:6" ht="25.5" x14ac:dyDescent="0.25">
      <c r="A11979" s="73">
        <v>40839</v>
      </c>
      <c r="B11979" s="74" t="s">
        <v>10815</v>
      </c>
      <c r="C11979" s="73" t="s">
        <v>10781</v>
      </c>
      <c r="D11979" s="75">
        <v>143.32</v>
      </c>
      <c r="E11979" s="75">
        <v>143.32</v>
      </c>
      <c r="F11979" s="73" t="s">
        <v>17</v>
      </c>
    </row>
    <row r="11980" spans="1:6" ht="38.25" x14ac:dyDescent="0.25">
      <c r="A11980" s="73">
        <v>41965</v>
      </c>
      <c r="B11980" s="74" t="s">
        <v>10816</v>
      </c>
      <c r="C11980" s="73" t="s">
        <v>10744</v>
      </c>
      <c r="D11980" s="75">
        <v>618.16999999999996</v>
      </c>
      <c r="E11980" s="75">
        <v>618.16999999999996</v>
      </c>
      <c r="F11980" s="73" t="s">
        <v>17</v>
      </c>
    </row>
    <row r="11981" spans="1:6" ht="51" x14ac:dyDescent="0.25">
      <c r="A11981" s="73">
        <v>43607</v>
      </c>
      <c r="B11981" s="74" t="s">
        <v>10817</v>
      </c>
      <c r="C11981" s="73" t="s">
        <v>10746</v>
      </c>
      <c r="D11981" s="75">
        <v>100.32</v>
      </c>
      <c r="E11981" s="75">
        <v>100.32</v>
      </c>
      <c r="F11981" s="73" t="s">
        <v>17</v>
      </c>
    </row>
    <row r="11982" spans="1:6" ht="51" x14ac:dyDescent="0.25">
      <c r="A11982" s="73">
        <v>43610</v>
      </c>
      <c r="B11982" s="74" t="s">
        <v>10818</v>
      </c>
      <c r="C11982" s="73" t="s">
        <v>10746</v>
      </c>
      <c r="D11982" s="75">
        <v>74.930000000000007</v>
      </c>
      <c r="E11982" s="75">
        <v>74.930000000000007</v>
      </c>
      <c r="F11982" s="73" t="s">
        <v>17</v>
      </c>
    </row>
    <row r="11983" spans="1:6" ht="51" x14ac:dyDescent="0.25">
      <c r="A11983" s="73">
        <v>43611</v>
      </c>
      <c r="B11983" s="74" t="s">
        <v>10819</v>
      </c>
      <c r="C11983" s="73" t="s">
        <v>10746</v>
      </c>
      <c r="D11983" s="75">
        <v>99.9</v>
      </c>
      <c r="E11983" s="75">
        <v>99.9</v>
      </c>
      <c r="F11983" s="73" t="s">
        <v>17</v>
      </c>
    </row>
    <row r="11984" spans="1:6" ht="38.25" x14ac:dyDescent="0.25">
      <c r="A11984" s="73">
        <v>43612</v>
      </c>
      <c r="B11984" s="74" t="s">
        <v>10820</v>
      </c>
      <c r="C11984" s="73" t="s">
        <v>10746</v>
      </c>
      <c r="D11984" s="75">
        <v>98.19</v>
      </c>
      <c r="E11984" s="75">
        <v>98.19</v>
      </c>
      <c r="F11984" s="73" t="s">
        <v>17</v>
      </c>
    </row>
    <row r="11985" spans="1:6" ht="38.25" x14ac:dyDescent="0.25">
      <c r="A11985" s="73">
        <v>43613</v>
      </c>
      <c r="B11985" s="74" t="s">
        <v>10821</v>
      </c>
      <c r="C11985" s="73" t="s">
        <v>10746</v>
      </c>
      <c r="D11985" s="75">
        <v>81.290000000000006</v>
      </c>
      <c r="E11985" s="75">
        <v>81.290000000000006</v>
      </c>
      <c r="F11985" s="73" t="s">
        <v>17</v>
      </c>
    </row>
    <row r="11986" spans="1:6" x14ac:dyDescent="0.25">
      <c r="A11986" s="73">
        <v>44537</v>
      </c>
      <c r="B11986" s="74" t="s">
        <v>31773</v>
      </c>
      <c r="C11986" s="73" t="s">
        <v>10744</v>
      </c>
      <c r="D11986" s="75">
        <v>313.63</v>
      </c>
      <c r="E11986" s="75">
        <v>313.63</v>
      </c>
      <c r="F11986" s="73" t="s">
        <v>17</v>
      </c>
    </row>
    <row r="11987" spans="1:6" ht="25.5" x14ac:dyDescent="0.25">
      <c r="A11987" s="73">
        <v>45261</v>
      </c>
      <c r="B11987" s="74" t="s">
        <v>31774</v>
      </c>
      <c r="C11987" s="73" t="s">
        <v>10761</v>
      </c>
      <c r="D11987" s="75">
        <v>20.02</v>
      </c>
      <c r="E11987" s="75">
        <v>20.02</v>
      </c>
      <c r="F11987" s="73" t="s">
        <v>17</v>
      </c>
    </row>
    <row r="11988" spans="1:6" x14ac:dyDescent="0.25">
      <c r="A11988" s="73">
        <v>45265</v>
      </c>
      <c r="B11988" s="74" t="s">
        <v>31775</v>
      </c>
      <c r="C11988" s="73" t="s">
        <v>10761</v>
      </c>
      <c r="D11988" s="75">
        <v>33.369999999999997</v>
      </c>
      <c r="E11988" s="75">
        <v>33.369999999999997</v>
      </c>
      <c r="F11988" s="73" t="s">
        <v>17</v>
      </c>
    </row>
    <row r="11989" spans="1:6" x14ac:dyDescent="0.25">
      <c r="A11989" s="73">
        <v>45266</v>
      </c>
      <c r="B11989" s="74" t="s">
        <v>31776</v>
      </c>
      <c r="C11989" s="73" t="s">
        <v>10761</v>
      </c>
      <c r="D11989" s="75">
        <v>3.03</v>
      </c>
      <c r="E11989" s="75">
        <v>3.03</v>
      </c>
      <c r="F11989" s="73" t="s">
        <v>17</v>
      </c>
    </row>
    <row r="11990" spans="1:6" x14ac:dyDescent="0.25">
      <c r="A11990" s="73">
        <v>45395</v>
      </c>
      <c r="B11990" s="74" t="s">
        <v>2448</v>
      </c>
      <c r="C11990" s="73" t="s">
        <v>10761</v>
      </c>
      <c r="D11990" s="75">
        <v>30.38</v>
      </c>
      <c r="E11990" s="75">
        <v>30.38</v>
      </c>
      <c r="F11990" s="73" t="s">
        <v>17</v>
      </c>
    </row>
    <row r="11991" spans="1:6" ht="25.5" x14ac:dyDescent="0.25">
      <c r="A11991" s="73">
        <v>93588</v>
      </c>
      <c r="B11991" s="74" t="s">
        <v>10822</v>
      </c>
      <c r="C11991" s="73" t="s">
        <v>862</v>
      </c>
      <c r="D11991" s="75">
        <v>3.19</v>
      </c>
      <c r="E11991" s="75">
        <v>3.14</v>
      </c>
      <c r="F11991" s="73" t="s">
        <v>17</v>
      </c>
    </row>
    <row r="11992" spans="1:6" ht="25.5" x14ac:dyDescent="0.25">
      <c r="A11992" s="73">
        <v>93589</v>
      </c>
      <c r="B11992" s="74" t="s">
        <v>10823</v>
      </c>
      <c r="C11992" s="73" t="s">
        <v>862</v>
      </c>
      <c r="D11992" s="75">
        <v>2.74</v>
      </c>
      <c r="E11992" s="75">
        <v>2.69</v>
      </c>
      <c r="F11992" s="73" t="s">
        <v>17</v>
      </c>
    </row>
    <row r="11993" spans="1:6" ht="38.25" x14ac:dyDescent="0.25">
      <c r="A11993" s="73">
        <v>93590</v>
      </c>
      <c r="B11993" s="74" t="s">
        <v>10824</v>
      </c>
      <c r="C11993" s="73" t="s">
        <v>862</v>
      </c>
      <c r="D11993" s="75">
        <v>1</v>
      </c>
      <c r="E11993" s="75">
        <v>0.98</v>
      </c>
      <c r="F11993" s="73" t="s">
        <v>17</v>
      </c>
    </row>
    <row r="11994" spans="1:6" ht="25.5" x14ac:dyDescent="0.25">
      <c r="A11994" s="73">
        <v>93591</v>
      </c>
      <c r="B11994" s="74" t="s">
        <v>10825</v>
      </c>
      <c r="C11994" s="73" t="s">
        <v>862</v>
      </c>
      <c r="D11994" s="75">
        <v>2.8</v>
      </c>
      <c r="E11994" s="75">
        <v>2.76</v>
      </c>
      <c r="F11994" s="73" t="s">
        <v>17</v>
      </c>
    </row>
    <row r="11995" spans="1:6" ht="25.5" x14ac:dyDescent="0.25">
      <c r="A11995" s="73">
        <v>93592</v>
      </c>
      <c r="B11995" s="74" t="s">
        <v>10826</v>
      </c>
      <c r="C11995" s="73" t="s">
        <v>862</v>
      </c>
      <c r="D11995" s="75">
        <v>2.42</v>
      </c>
      <c r="E11995" s="75">
        <v>2.39</v>
      </c>
      <c r="F11995" s="73" t="s">
        <v>17</v>
      </c>
    </row>
    <row r="11996" spans="1:6" ht="38.25" x14ac:dyDescent="0.25">
      <c r="A11996" s="73">
        <v>93593</v>
      </c>
      <c r="B11996" s="74" t="s">
        <v>10827</v>
      </c>
      <c r="C11996" s="73" t="s">
        <v>862</v>
      </c>
      <c r="D11996" s="75">
        <v>0.89</v>
      </c>
      <c r="E11996" s="75">
        <v>0.88</v>
      </c>
      <c r="F11996" s="73" t="s">
        <v>17</v>
      </c>
    </row>
    <row r="11997" spans="1:6" ht="25.5" x14ac:dyDescent="0.25">
      <c r="A11997" s="73">
        <v>93594</v>
      </c>
      <c r="B11997" s="74" t="s">
        <v>10828</v>
      </c>
      <c r="C11997" s="73" t="s">
        <v>869</v>
      </c>
      <c r="D11997" s="75">
        <v>2.12</v>
      </c>
      <c r="E11997" s="75">
        <v>2.1</v>
      </c>
      <c r="F11997" s="73" t="s">
        <v>17</v>
      </c>
    </row>
    <row r="11998" spans="1:6" ht="25.5" x14ac:dyDescent="0.25">
      <c r="A11998" s="73">
        <v>93595</v>
      </c>
      <c r="B11998" s="74" t="s">
        <v>10829</v>
      </c>
      <c r="C11998" s="73" t="s">
        <v>869</v>
      </c>
      <c r="D11998" s="75">
        <v>1.85</v>
      </c>
      <c r="E11998" s="75">
        <v>1.82</v>
      </c>
      <c r="F11998" s="73" t="s">
        <v>17</v>
      </c>
    </row>
    <row r="11999" spans="1:6" ht="38.25" x14ac:dyDescent="0.25">
      <c r="A11999" s="73">
        <v>93596</v>
      </c>
      <c r="B11999" s="74" t="s">
        <v>10830</v>
      </c>
      <c r="C11999" s="73" t="s">
        <v>869</v>
      </c>
      <c r="D11999" s="75">
        <v>0.66</v>
      </c>
      <c r="E11999" s="75">
        <v>0.65</v>
      </c>
      <c r="F11999" s="73" t="s">
        <v>17</v>
      </c>
    </row>
    <row r="12000" spans="1:6" ht="25.5" x14ac:dyDescent="0.25">
      <c r="A12000" s="73">
        <v>93597</v>
      </c>
      <c r="B12000" s="74" t="s">
        <v>10831</v>
      </c>
      <c r="C12000" s="73" t="s">
        <v>869</v>
      </c>
      <c r="D12000" s="75">
        <v>1.85</v>
      </c>
      <c r="E12000" s="75">
        <v>1.84</v>
      </c>
      <c r="F12000" s="73" t="s">
        <v>17</v>
      </c>
    </row>
    <row r="12001" spans="1:6" ht="25.5" x14ac:dyDescent="0.25">
      <c r="A12001" s="73">
        <v>93598</v>
      </c>
      <c r="B12001" s="74" t="s">
        <v>10832</v>
      </c>
      <c r="C12001" s="73" t="s">
        <v>869</v>
      </c>
      <c r="D12001" s="75">
        <v>1.6</v>
      </c>
      <c r="E12001" s="75">
        <v>1.59</v>
      </c>
      <c r="F12001" s="73" t="s">
        <v>17</v>
      </c>
    </row>
    <row r="12002" spans="1:6" ht="38.25" x14ac:dyDescent="0.25">
      <c r="A12002" s="73">
        <v>93599</v>
      </c>
      <c r="B12002" s="74" t="s">
        <v>10833</v>
      </c>
      <c r="C12002" s="73" t="s">
        <v>869</v>
      </c>
      <c r="D12002" s="75">
        <v>0.59</v>
      </c>
      <c r="E12002" s="75">
        <v>0.57999999999999996</v>
      </c>
      <c r="F12002" s="73" t="s">
        <v>17</v>
      </c>
    </row>
    <row r="12003" spans="1:6" ht="25.5" x14ac:dyDescent="0.25">
      <c r="A12003" s="73">
        <v>95425</v>
      </c>
      <c r="B12003" s="74" t="s">
        <v>10834</v>
      </c>
      <c r="C12003" s="73" t="s">
        <v>862</v>
      </c>
      <c r="D12003" s="75">
        <v>2.37</v>
      </c>
      <c r="E12003" s="75">
        <v>2.34</v>
      </c>
      <c r="F12003" s="73" t="s">
        <v>17</v>
      </c>
    </row>
    <row r="12004" spans="1:6" ht="25.5" x14ac:dyDescent="0.25">
      <c r="A12004" s="73">
        <v>95426</v>
      </c>
      <c r="B12004" s="74" t="s">
        <v>10835</v>
      </c>
      <c r="C12004" s="73" t="s">
        <v>862</v>
      </c>
      <c r="D12004" s="75">
        <v>2.0499999999999998</v>
      </c>
      <c r="E12004" s="75">
        <v>2.02</v>
      </c>
      <c r="F12004" s="73" t="s">
        <v>17</v>
      </c>
    </row>
    <row r="12005" spans="1:6" ht="38.25" x14ac:dyDescent="0.25">
      <c r="A12005" s="73">
        <v>95427</v>
      </c>
      <c r="B12005" s="74" t="s">
        <v>10836</v>
      </c>
      <c r="C12005" s="73" t="s">
        <v>862</v>
      </c>
      <c r="D12005" s="75">
        <v>0.77</v>
      </c>
      <c r="E12005" s="75">
        <v>0.76</v>
      </c>
      <c r="F12005" s="73" t="s">
        <v>17</v>
      </c>
    </row>
    <row r="12006" spans="1:6" ht="25.5" x14ac:dyDescent="0.25">
      <c r="A12006" s="73">
        <v>95428</v>
      </c>
      <c r="B12006" s="74" t="s">
        <v>10837</v>
      </c>
      <c r="C12006" s="73" t="s">
        <v>869</v>
      </c>
      <c r="D12006" s="75">
        <v>1.59</v>
      </c>
      <c r="E12006" s="75">
        <v>1.58</v>
      </c>
      <c r="F12006" s="73" t="s">
        <v>17</v>
      </c>
    </row>
    <row r="12007" spans="1:6" ht="25.5" x14ac:dyDescent="0.25">
      <c r="A12007" s="73">
        <v>95429</v>
      </c>
      <c r="B12007" s="74" t="s">
        <v>10838</v>
      </c>
      <c r="C12007" s="73" t="s">
        <v>869</v>
      </c>
      <c r="D12007" s="75">
        <v>1.38</v>
      </c>
      <c r="E12007" s="75">
        <v>1.37</v>
      </c>
      <c r="F12007" s="73" t="s">
        <v>17</v>
      </c>
    </row>
    <row r="12008" spans="1:6" ht="38.25" x14ac:dyDescent="0.25">
      <c r="A12008" s="73">
        <v>95430</v>
      </c>
      <c r="B12008" s="74" t="s">
        <v>10839</v>
      </c>
      <c r="C12008" s="73" t="s">
        <v>869</v>
      </c>
      <c r="D12008" s="75">
        <v>0.48</v>
      </c>
      <c r="E12008" s="75">
        <v>0.47</v>
      </c>
      <c r="F12008" s="73" t="s">
        <v>17</v>
      </c>
    </row>
    <row r="12009" spans="1:6" ht="25.5" x14ac:dyDescent="0.25">
      <c r="A12009" s="73">
        <v>95875</v>
      </c>
      <c r="B12009" s="74" t="s">
        <v>74</v>
      </c>
      <c r="C12009" s="73" t="s">
        <v>862</v>
      </c>
      <c r="D12009" s="75">
        <v>2.52</v>
      </c>
      <c r="E12009" s="75">
        <v>2.4900000000000002</v>
      </c>
      <c r="F12009" s="73" t="s">
        <v>17</v>
      </c>
    </row>
    <row r="12010" spans="1:6" ht="25.5" x14ac:dyDescent="0.25">
      <c r="A12010" s="73">
        <v>95876</v>
      </c>
      <c r="B12010" s="74" t="s">
        <v>10840</v>
      </c>
      <c r="C12010" s="73" t="s">
        <v>862</v>
      </c>
      <c r="D12010" s="75">
        <v>2.19</v>
      </c>
      <c r="E12010" s="75">
        <v>2.16</v>
      </c>
      <c r="F12010" s="73" t="s">
        <v>17</v>
      </c>
    </row>
    <row r="12011" spans="1:6" ht="25.5" x14ac:dyDescent="0.25">
      <c r="A12011" s="73">
        <v>95877</v>
      </c>
      <c r="B12011" s="74" t="s">
        <v>90</v>
      </c>
      <c r="C12011" s="73" t="s">
        <v>862</v>
      </c>
      <c r="D12011" s="75">
        <v>1.88</v>
      </c>
      <c r="E12011" s="75">
        <v>1.87</v>
      </c>
      <c r="F12011" s="73" t="s">
        <v>17</v>
      </c>
    </row>
    <row r="12012" spans="1:6" ht="25.5" x14ac:dyDescent="0.25">
      <c r="A12012" s="73">
        <v>95878</v>
      </c>
      <c r="B12012" s="74" t="s">
        <v>10841</v>
      </c>
      <c r="C12012" s="73" t="s">
        <v>869</v>
      </c>
      <c r="D12012" s="75">
        <v>1.7</v>
      </c>
      <c r="E12012" s="75">
        <v>1.67</v>
      </c>
      <c r="F12012" s="73" t="s">
        <v>17</v>
      </c>
    </row>
    <row r="12013" spans="1:6" ht="25.5" x14ac:dyDescent="0.25">
      <c r="A12013" s="73">
        <v>95879</v>
      </c>
      <c r="B12013" s="74" t="s">
        <v>10842</v>
      </c>
      <c r="C12013" s="73" t="s">
        <v>869</v>
      </c>
      <c r="D12013" s="75">
        <v>1.49</v>
      </c>
      <c r="E12013" s="75">
        <v>1.47</v>
      </c>
      <c r="F12013" s="73" t="s">
        <v>17</v>
      </c>
    </row>
    <row r="12014" spans="1:6" ht="25.5" x14ac:dyDescent="0.25">
      <c r="A12014" s="73">
        <v>95880</v>
      </c>
      <c r="B12014" s="74" t="s">
        <v>10843</v>
      </c>
      <c r="C12014" s="73" t="s">
        <v>869</v>
      </c>
      <c r="D12014" s="75">
        <v>1.26</v>
      </c>
      <c r="E12014" s="75">
        <v>1.25</v>
      </c>
      <c r="F12014" s="73" t="s">
        <v>17</v>
      </c>
    </row>
    <row r="12015" spans="1:6" ht="25.5" x14ac:dyDescent="0.25">
      <c r="A12015" s="73">
        <v>97912</v>
      </c>
      <c r="B12015" s="74" t="s">
        <v>10844</v>
      </c>
      <c r="C12015" s="73" t="s">
        <v>862</v>
      </c>
      <c r="D12015" s="75">
        <v>3.86</v>
      </c>
      <c r="E12015" s="75">
        <v>3.78</v>
      </c>
      <c r="F12015" s="73" t="s">
        <v>17</v>
      </c>
    </row>
    <row r="12016" spans="1:6" ht="25.5" x14ac:dyDescent="0.25">
      <c r="A12016" s="73">
        <v>97913</v>
      </c>
      <c r="B12016" s="74" t="s">
        <v>10845</v>
      </c>
      <c r="C12016" s="73" t="s">
        <v>862</v>
      </c>
      <c r="D12016" s="75">
        <v>3.35</v>
      </c>
      <c r="E12016" s="75">
        <v>3.28</v>
      </c>
      <c r="F12016" s="73" t="s">
        <v>17</v>
      </c>
    </row>
    <row r="12017" spans="1:6" ht="25.5" x14ac:dyDescent="0.25">
      <c r="A12017" s="73">
        <v>97914</v>
      </c>
      <c r="B12017" s="74" t="s">
        <v>10846</v>
      </c>
      <c r="C12017" s="73" t="s">
        <v>862</v>
      </c>
      <c r="D12017" s="75">
        <v>3.07</v>
      </c>
      <c r="E12017" s="75">
        <v>3.01</v>
      </c>
      <c r="F12017" s="73" t="s">
        <v>17</v>
      </c>
    </row>
    <row r="12018" spans="1:6" ht="38.25" x14ac:dyDescent="0.25">
      <c r="A12018" s="73">
        <v>97915</v>
      </c>
      <c r="B12018" s="74" t="s">
        <v>10847</v>
      </c>
      <c r="C12018" s="73" t="s">
        <v>862</v>
      </c>
      <c r="D12018" s="75">
        <v>1.23</v>
      </c>
      <c r="E12018" s="75">
        <v>1.21</v>
      </c>
      <c r="F12018" s="73" t="s">
        <v>17</v>
      </c>
    </row>
    <row r="12019" spans="1:6" ht="25.5" x14ac:dyDescent="0.25">
      <c r="A12019" s="73">
        <v>97916</v>
      </c>
      <c r="B12019" s="74" t="s">
        <v>10848</v>
      </c>
      <c r="C12019" s="73" t="s">
        <v>869</v>
      </c>
      <c r="D12019" s="75">
        <v>2.58</v>
      </c>
      <c r="E12019" s="75">
        <v>2.52</v>
      </c>
      <c r="F12019" s="73" t="s">
        <v>17</v>
      </c>
    </row>
    <row r="12020" spans="1:6" ht="25.5" x14ac:dyDescent="0.25">
      <c r="A12020" s="73">
        <v>97917</v>
      </c>
      <c r="B12020" s="74" t="s">
        <v>10849</v>
      </c>
      <c r="C12020" s="73" t="s">
        <v>869</v>
      </c>
      <c r="D12020" s="75">
        <v>2.23</v>
      </c>
      <c r="E12020" s="75">
        <v>2.17</v>
      </c>
      <c r="F12020" s="73" t="s">
        <v>17</v>
      </c>
    </row>
    <row r="12021" spans="1:6" ht="25.5" x14ac:dyDescent="0.25">
      <c r="A12021" s="73">
        <v>97918</v>
      </c>
      <c r="B12021" s="74" t="s">
        <v>10850</v>
      </c>
      <c r="C12021" s="73" t="s">
        <v>869</v>
      </c>
      <c r="D12021" s="75">
        <v>2.0499999999999998</v>
      </c>
      <c r="E12021" s="75">
        <v>2</v>
      </c>
      <c r="F12021" s="73" t="s">
        <v>17</v>
      </c>
    </row>
    <row r="12022" spans="1:6" ht="38.25" x14ac:dyDescent="0.25">
      <c r="A12022" s="73">
        <v>97919</v>
      </c>
      <c r="B12022" s="74" t="s">
        <v>10851</v>
      </c>
      <c r="C12022" s="73" t="s">
        <v>869</v>
      </c>
      <c r="D12022" s="75">
        <v>0.81</v>
      </c>
      <c r="E12022" s="75">
        <v>0.79</v>
      </c>
      <c r="F12022" s="73" t="s">
        <v>17</v>
      </c>
    </row>
    <row r="12023" spans="1:6" ht="25.5" x14ac:dyDescent="0.25">
      <c r="A12023" s="73">
        <v>100195</v>
      </c>
      <c r="B12023" s="74" t="s">
        <v>10852</v>
      </c>
      <c r="C12023" s="73" t="s">
        <v>10853</v>
      </c>
      <c r="D12023" s="75">
        <v>0.83</v>
      </c>
      <c r="E12023" s="75">
        <v>0.76</v>
      </c>
      <c r="F12023" s="73" t="s">
        <v>17</v>
      </c>
    </row>
    <row r="12024" spans="1:6" ht="25.5" x14ac:dyDescent="0.25">
      <c r="A12024" s="73">
        <v>100196</v>
      </c>
      <c r="B12024" s="74" t="s">
        <v>10854</v>
      </c>
      <c r="C12024" s="73" t="s">
        <v>10853</v>
      </c>
      <c r="D12024" s="75">
        <v>1.38</v>
      </c>
      <c r="E12024" s="75">
        <v>1.28</v>
      </c>
      <c r="F12024" s="73" t="s">
        <v>17</v>
      </c>
    </row>
    <row r="12025" spans="1:6" ht="25.5" x14ac:dyDescent="0.25">
      <c r="A12025" s="73">
        <v>100197</v>
      </c>
      <c r="B12025" s="74" t="s">
        <v>10855</v>
      </c>
      <c r="C12025" s="73" t="s">
        <v>10853</v>
      </c>
      <c r="D12025" s="75">
        <v>2.0699999999999998</v>
      </c>
      <c r="E12025" s="75">
        <v>1.92</v>
      </c>
      <c r="F12025" s="73" t="s">
        <v>17</v>
      </c>
    </row>
    <row r="12026" spans="1:6" ht="25.5" x14ac:dyDescent="0.25">
      <c r="A12026" s="73">
        <v>100198</v>
      </c>
      <c r="B12026" s="74" t="s">
        <v>10856</v>
      </c>
      <c r="C12026" s="73" t="s">
        <v>10853</v>
      </c>
      <c r="D12026" s="75">
        <v>0.28000000000000003</v>
      </c>
      <c r="E12026" s="75">
        <v>0.26</v>
      </c>
      <c r="F12026" s="73" t="s">
        <v>17</v>
      </c>
    </row>
    <row r="12027" spans="1:6" ht="25.5" x14ac:dyDescent="0.25">
      <c r="A12027" s="73">
        <v>100199</v>
      </c>
      <c r="B12027" s="74" t="s">
        <v>10857</v>
      </c>
      <c r="C12027" s="73" t="s">
        <v>10853</v>
      </c>
      <c r="D12027" s="75">
        <v>0.34</v>
      </c>
      <c r="E12027" s="75">
        <v>0.32</v>
      </c>
      <c r="F12027" s="73" t="s">
        <v>17</v>
      </c>
    </row>
    <row r="12028" spans="1:6" ht="25.5" x14ac:dyDescent="0.25">
      <c r="A12028" s="73">
        <v>100200</v>
      </c>
      <c r="B12028" s="74" t="s">
        <v>10858</v>
      </c>
      <c r="C12028" s="73" t="s">
        <v>10853</v>
      </c>
      <c r="D12028" s="75">
        <v>0.42</v>
      </c>
      <c r="E12028" s="75">
        <v>0.39</v>
      </c>
      <c r="F12028" s="73" t="s">
        <v>17</v>
      </c>
    </row>
    <row r="12029" spans="1:6" ht="25.5" x14ac:dyDescent="0.25">
      <c r="A12029" s="73">
        <v>100201</v>
      </c>
      <c r="B12029" s="74" t="s">
        <v>10859</v>
      </c>
      <c r="C12029" s="73" t="s">
        <v>10853</v>
      </c>
      <c r="D12029" s="75">
        <v>0.84</v>
      </c>
      <c r="E12029" s="75">
        <v>0.78</v>
      </c>
      <c r="F12029" s="73" t="s">
        <v>17</v>
      </c>
    </row>
    <row r="12030" spans="1:6" ht="25.5" x14ac:dyDescent="0.25">
      <c r="A12030" s="73">
        <v>100202</v>
      </c>
      <c r="B12030" s="74" t="s">
        <v>10860</v>
      </c>
      <c r="C12030" s="73" t="s">
        <v>10853</v>
      </c>
      <c r="D12030" s="75">
        <v>0.98</v>
      </c>
      <c r="E12030" s="75">
        <v>0.91</v>
      </c>
      <c r="F12030" s="73" t="s">
        <v>17</v>
      </c>
    </row>
    <row r="12031" spans="1:6" ht="25.5" x14ac:dyDescent="0.25">
      <c r="A12031" s="73">
        <v>100203</v>
      </c>
      <c r="B12031" s="74" t="s">
        <v>10861</v>
      </c>
      <c r="C12031" s="73" t="s">
        <v>10853</v>
      </c>
      <c r="D12031" s="75">
        <v>1.1599999999999999</v>
      </c>
      <c r="E12031" s="75">
        <v>1.07</v>
      </c>
      <c r="F12031" s="73" t="s">
        <v>17</v>
      </c>
    </row>
    <row r="12032" spans="1:6" ht="25.5" x14ac:dyDescent="0.25">
      <c r="A12032" s="73">
        <v>100204</v>
      </c>
      <c r="B12032" s="74" t="s">
        <v>10862</v>
      </c>
      <c r="C12032" s="73" t="s">
        <v>10853</v>
      </c>
      <c r="D12032" s="75">
        <v>0.13</v>
      </c>
      <c r="E12032" s="75">
        <v>0.13</v>
      </c>
      <c r="F12032" s="73" t="s">
        <v>17</v>
      </c>
    </row>
    <row r="12033" spans="1:6" ht="25.5" x14ac:dyDescent="0.25">
      <c r="A12033" s="73">
        <v>100205</v>
      </c>
      <c r="B12033" s="74" t="s">
        <v>10863</v>
      </c>
      <c r="C12033" s="73" t="s">
        <v>862</v>
      </c>
      <c r="D12033" s="75">
        <v>1546.45</v>
      </c>
      <c r="E12033" s="75">
        <v>1428.97</v>
      </c>
      <c r="F12033" s="73" t="s">
        <v>17</v>
      </c>
    </row>
    <row r="12034" spans="1:6" ht="25.5" x14ac:dyDescent="0.25">
      <c r="A12034" s="73">
        <v>100206</v>
      </c>
      <c r="B12034" s="74" t="s">
        <v>10864</v>
      </c>
      <c r="C12034" s="73" t="s">
        <v>862</v>
      </c>
      <c r="D12034" s="75">
        <v>1117.82</v>
      </c>
      <c r="E12034" s="75">
        <v>1032.9000000000001</v>
      </c>
      <c r="F12034" s="73" t="s">
        <v>17</v>
      </c>
    </row>
    <row r="12035" spans="1:6" ht="25.5" x14ac:dyDescent="0.25">
      <c r="A12035" s="73">
        <v>100207</v>
      </c>
      <c r="B12035" s="74" t="s">
        <v>10865</v>
      </c>
      <c r="C12035" s="73" t="s">
        <v>862</v>
      </c>
      <c r="D12035" s="75">
        <v>508.77</v>
      </c>
      <c r="E12035" s="75">
        <v>489.23</v>
      </c>
      <c r="F12035" s="73" t="s">
        <v>17</v>
      </c>
    </row>
    <row r="12036" spans="1:6" ht="25.5" x14ac:dyDescent="0.25">
      <c r="A12036" s="73">
        <v>100208</v>
      </c>
      <c r="B12036" s="74" t="s">
        <v>10866</v>
      </c>
      <c r="C12036" s="73" t="s">
        <v>10867</v>
      </c>
      <c r="D12036" s="75">
        <v>20.45</v>
      </c>
      <c r="E12036" s="75">
        <v>18.899999999999999</v>
      </c>
      <c r="F12036" s="73" t="s">
        <v>17</v>
      </c>
    </row>
    <row r="12037" spans="1:6" ht="25.5" x14ac:dyDescent="0.25">
      <c r="A12037" s="73">
        <v>100209</v>
      </c>
      <c r="B12037" s="74" t="s">
        <v>10868</v>
      </c>
      <c r="C12037" s="73" t="s">
        <v>10867</v>
      </c>
      <c r="D12037" s="75">
        <v>10.23</v>
      </c>
      <c r="E12037" s="75">
        <v>9.4499999999999993</v>
      </c>
      <c r="F12037" s="73" t="s">
        <v>17</v>
      </c>
    </row>
    <row r="12038" spans="1:6" ht="25.5" x14ac:dyDescent="0.25">
      <c r="A12038" s="73">
        <v>100210</v>
      </c>
      <c r="B12038" s="74" t="s">
        <v>10869</v>
      </c>
      <c r="C12038" s="73" t="s">
        <v>10867</v>
      </c>
      <c r="D12038" s="75">
        <v>18.850000000000001</v>
      </c>
      <c r="E12038" s="75">
        <v>17.41</v>
      </c>
      <c r="F12038" s="73" t="s">
        <v>17</v>
      </c>
    </row>
    <row r="12039" spans="1:6" ht="25.5" x14ac:dyDescent="0.25">
      <c r="A12039" s="73">
        <v>100211</v>
      </c>
      <c r="B12039" s="74" t="s">
        <v>10870</v>
      </c>
      <c r="C12039" s="73" t="s">
        <v>10867</v>
      </c>
      <c r="D12039" s="75">
        <v>7.27</v>
      </c>
      <c r="E12039" s="75">
        <v>6.72</v>
      </c>
      <c r="F12039" s="73" t="s">
        <v>17</v>
      </c>
    </row>
    <row r="12040" spans="1:6" ht="38.25" x14ac:dyDescent="0.25">
      <c r="A12040" s="73">
        <v>100212</v>
      </c>
      <c r="B12040" s="74" t="s">
        <v>10871</v>
      </c>
      <c r="C12040" s="73" t="s">
        <v>10867</v>
      </c>
      <c r="D12040" s="75">
        <v>8.0299999999999994</v>
      </c>
      <c r="E12040" s="75">
        <v>7.42</v>
      </c>
      <c r="F12040" s="73" t="s">
        <v>17</v>
      </c>
    </row>
    <row r="12041" spans="1:6" ht="38.25" x14ac:dyDescent="0.25">
      <c r="A12041" s="73">
        <v>100213</v>
      </c>
      <c r="B12041" s="74" t="s">
        <v>10872</v>
      </c>
      <c r="C12041" s="73" t="s">
        <v>10867</v>
      </c>
      <c r="D12041" s="75">
        <v>2.88</v>
      </c>
      <c r="E12041" s="75">
        <v>2.66</v>
      </c>
      <c r="F12041" s="73" t="s">
        <v>17</v>
      </c>
    </row>
    <row r="12042" spans="1:6" ht="25.5" x14ac:dyDescent="0.25">
      <c r="A12042" s="73">
        <v>100214</v>
      </c>
      <c r="B12042" s="74" t="s">
        <v>10873</v>
      </c>
      <c r="C12042" s="73" t="s">
        <v>10867</v>
      </c>
      <c r="D12042" s="75">
        <v>4.43</v>
      </c>
      <c r="E12042" s="75">
        <v>4.09</v>
      </c>
      <c r="F12042" s="73" t="s">
        <v>17</v>
      </c>
    </row>
    <row r="12043" spans="1:6" ht="38.25" x14ac:dyDescent="0.25">
      <c r="A12043" s="73">
        <v>100215</v>
      </c>
      <c r="B12043" s="74" t="s">
        <v>10874</v>
      </c>
      <c r="C12043" s="73" t="s">
        <v>10867</v>
      </c>
      <c r="D12043" s="75">
        <v>3.79</v>
      </c>
      <c r="E12043" s="75">
        <v>3.5</v>
      </c>
      <c r="F12043" s="73" t="s">
        <v>17</v>
      </c>
    </row>
    <row r="12044" spans="1:6" ht="38.25" x14ac:dyDescent="0.25">
      <c r="A12044" s="73">
        <v>100216</v>
      </c>
      <c r="B12044" s="74" t="s">
        <v>10875</v>
      </c>
      <c r="C12044" s="73" t="s">
        <v>10867</v>
      </c>
      <c r="D12044" s="75">
        <v>1.02</v>
      </c>
      <c r="E12044" s="75">
        <v>0.94</v>
      </c>
      <c r="F12044" s="73" t="s">
        <v>17</v>
      </c>
    </row>
    <row r="12045" spans="1:6" ht="25.5" x14ac:dyDescent="0.25">
      <c r="A12045" s="73">
        <v>100217</v>
      </c>
      <c r="B12045" s="74" t="s">
        <v>10876</v>
      </c>
      <c r="C12045" s="73" t="s">
        <v>10867</v>
      </c>
      <c r="D12045" s="75">
        <v>3.56</v>
      </c>
      <c r="E12045" s="75">
        <v>3.45</v>
      </c>
      <c r="F12045" s="73" t="s">
        <v>17</v>
      </c>
    </row>
    <row r="12046" spans="1:6" ht="38.25" x14ac:dyDescent="0.25">
      <c r="A12046" s="73">
        <v>100218</v>
      </c>
      <c r="B12046" s="74" t="s">
        <v>10877</v>
      </c>
      <c r="C12046" s="73" t="s">
        <v>10867</v>
      </c>
      <c r="D12046" s="75">
        <v>2.4300000000000002</v>
      </c>
      <c r="E12046" s="75">
        <v>2.36</v>
      </c>
      <c r="F12046" s="73" t="s">
        <v>17</v>
      </c>
    </row>
    <row r="12047" spans="1:6" ht="38.25" x14ac:dyDescent="0.25">
      <c r="A12047" s="73">
        <v>100219</v>
      </c>
      <c r="B12047" s="74" t="s">
        <v>10878</v>
      </c>
      <c r="C12047" s="73" t="s">
        <v>10867</v>
      </c>
      <c r="D12047" s="75">
        <v>0.54</v>
      </c>
      <c r="E12047" s="75">
        <v>0.53</v>
      </c>
      <c r="F12047" s="73" t="s">
        <v>17</v>
      </c>
    </row>
    <row r="12048" spans="1:6" ht="25.5" x14ac:dyDescent="0.25">
      <c r="A12048" s="73">
        <v>100220</v>
      </c>
      <c r="B12048" s="74" t="s">
        <v>10879</v>
      </c>
      <c r="C12048" s="73" t="s">
        <v>10880</v>
      </c>
      <c r="D12048" s="75">
        <v>29.39</v>
      </c>
      <c r="E12048" s="75">
        <v>27.15</v>
      </c>
      <c r="F12048" s="73" t="s">
        <v>17</v>
      </c>
    </row>
    <row r="12049" spans="1:6" ht="25.5" x14ac:dyDescent="0.25">
      <c r="A12049" s="73">
        <v>100221</v>
      </c>
      <c r="B12049" s="74" t="s">
        <v>10881</v>
      </c>
      <c r="C12049" s="73" t="s">
        <v>10880</v>
      </c>
      <c r="D12049" s="75">
        <v>33.31</v>
      </c>
      <c r="E12049" s="75">
        <v>30.78</v>
      </c>
      <c r="F12049" s="73" t="s">
        <v>17</v>
      </c>
    </row>
    <row r="12050" spans="1:6" ht="25.5" x14ac:dyDescent="0.25">
      <c r="A12050" s="73">
        <v>100222</v>
      </c>
      <c r="B12050" s="74" t="s">
        <v>10882</v>
      </c>
      <c r="C12050" s="73" t="s">
        <v>10880</v>
      </c>
      <c r="D12050" s="75">
        <v>12.62</v>
      </c>
      <c r="E12050" s="75">
        <v>11.66</v>
      </c>
      <c r="F12050" s="73" t="s">
        <v>17</v>
      </c>
    </row>
    <row r="12051" spans="1:6" ht="25.5" x14ac:dyDescent="0.25">
      <c r="A12051" s="73">
        <v>100223</v>
      </c>
      <c r="B12051" s="74" t="s">
        <v>10883</v>
      </c>
      <c r="C12051" s="73" t="s">
        <v>10880</v>
      </c>
      <c r="D12051" s="75">
        <v>5.9</v>
      </c>
      <c r="E12051" s="75">
        <v>5.45</v>
      </c>
      <c r="F12051" s="73" t="s">
        <v>17</v>
      </c>
    </row>
    <row r="12052" spans="1:6" ht="25.5" x14ac:dyDescent="0.25">
      <c r="A12052" s="73">
        <v>100224</v>
      </c>
      <c r="B12052" s="74" t="s">
        <v>10884</v>
      </c>
      <c r="C12052" s="73" t="s">
        <v>10880</v>
      </c>
      <c r="D12052" s="75">
        <v>3.56</v>
      </c>
      <c r="E12052" s="75">
        <v>3.45</v>
      </c>
      <c r="F12052" s="73" t="s">
        <v>17</v>
      </c>
    </row>
    <row r="12053" spans="1:6" ht="25.5" x14ac:dyDescent="0.25">
      <c r="A12053" s="73">
        <v>100225</v>
      </c>
      <c r="B12053" s="74" t="s">
        <v>10885</v>
      </c>
      <c r="C12053" s="73" t="s">
        <v>10886</v>
      </c>
      <c r="D12053" s="75">
        <v>2.2999999999999998</v>
      </c>
      <c r="E12053" s="75">
        <v>2.13</v>
      </c>
      <c r="F12053" s="73" t="s">
        <v>17</v>
      </c>
    </row>
    <row r="12054" spans="1:6" ht="25.5" x14ac:dyDescent="0.25">
      <c r="A12054" s="73">
        <v>100226</v>
      </c>
      <c r="B12054" s="74" t="s">
        <v>10887</v>
      </c>
      <c r="C12054" s="73" t="s">
        <v>10886</v>
      </c>
      <c r="D12054" s="75">
        <v>0.72</v>
      </c>
      <c r="E12054" s="75">
        <v>0.67</v>
      </c>
      <c r="F12054" s="73" t="s">
        <v>17</v>
      </c>
    </row>
    <row r="12055" spans="1:6" ht="25.5" x14ac:dyDescent="0.25">
      <c r="A12055" s="73">
        <v>100227</v>
      </c>
      <c r="B12055" s="74" t="s">
        <v>10888</v>
      </c>
      <c r="C12055" s="73" t="s">
        <v>10886</v>
      </c>
      <c r="D12055" s="75">
        <v>1.07</v>
      </c>
      <c r="E12055" s="75">
        <v>0.99</v>
      </c>
      <c r="F12055" s="73" t="s">
        <v>17</v>
      </c>
    </row>
    <row r="12056" spans="1:6" ht="25.5" x14ac:dyDescent="0.25">
      <c r="A12056" s="73">
        <v>100228</v>
      </c>
      <c r="B12056" s="74" t="s">
        <v>10889</v>
      </c>
      <c r="C12056" s="73" t="s">
        <v>10886</v>
      </c>
      <c r="D12056" s="75">
        <v>0.35</v>
      </c>
      <c r="E12056" s="75">
        <v>0.34</v>
      </c>
      <c r="F12056" s="73" t="s">
        <v>17</v>
      </c>
    </row>
    <row r="12057" spans="1:6" ht="25.5" x14ac:dyDescent="0.25">
      <c r="A12057" s="73">
        <v>100236</v>
      </c>
      <c r="B12057" s="74" t="s">
        <v>10890</v>
      </c>
      <c r="C12057" s="73" t="s">
        <v>10891</v>
      </c>
      <c r="D12057" s="75">
        <v>2.93</v>
      </c>
      <c r="E12057" s="75">
        <v>2.7</v>
      </c>
      <c r="F12057" s="73" t="s">
        <v>17</v>
      </c>
    </row>
    <row r="12058" spans="1:6" ht="38.25" x14ac:dyDescent="0.25">
      <c r="A12058" s="73">
        <v>100237</v>
      </c>
      <c r="B12058" s="74" t="s">
        <v>10892</v>
      </c>
      <c r="C12058" s="73" t="s">
        <v>10891</v>
      </c>
      <c r="D12058" s="75">
        <v>3.51</v>
      </c>
      <c r="E12058" s="75">
        <v>3.24</v>
      </c>
      <c r="F12058" s="73" t="s">
        <v>17</v>
      </c>
    </row>
    <row r="12059" spans="1:6" ht="25.5" x14ac:dyDescent="0.25">
      <c r="A12059" s="73">
        <v>100238</v>
      </c>
      <c r="B12059" s="74" t="s">
        <v>10893</v>
      </c>
      <c r="C12059" s="73" t="s">
        <v>10891</v>
      </c>
      <c r="D12059" s="75">
        <v>5.62</v>
      </c>
      <c r="E12059" s="75">
        <v>5.19</v>
      </c>
      <c r="F12059" s="73" t="s">
        <v>17</v>
      </c>
    </row>
    <row r="12060" spans="1:6" ht="25.5" x14ac:dyDescent="0.25">
      <c r="A12060" s="73">
        <v>100239</v>
      </c>
      <c r="B12060" s="74" t="s">
        <v>10894</v>
      </c>
      <c r="C12060" s="73" t="s">
        <v>10891</v>
      </c>
      <c r="D12060" s="75">
        <v>7.03</v>
      </c>
      <c r="E12060" s="75">
        <v>6.49</v>
      </c>
      <c r="F12060" s="73" t="s">
        <v>17</v>
      </c>
    </row>
    <row r="12061" spans="1:6" ht="25.5" x14ac:dyDescent="0.25">
      <c r="A12061" s="73">
        <v>100240</v>
      </c>
      <c r="B12061" s="74" t="s">
        <v>10895</v>
      </c>
      <c r="C12061" s="73" t="s">
        <v>10891</v>
      </c>
      <c r="D12061" s="75">
        <v>4.21</v>
      </c>
      <c r="E12061" s="75">
        <v>3.89</v>
      </c>
      <c r="F12061" s="73" t="s">
        <v>17</v>
      </c>
    </row>
    <row r="12062" spans="1:6" ht="38.25" x14ac:dyDescent="0.25">
      <c r="A12062" s="73">
        <v>100241</v>
      </c>
      <c r="B12062" s="74" t="s">
        <v>10896</v>
      </c>
      <c r="C12062" s="73" t="s">
        <v>10891</v>
      </c>
      <c r="D12062" s="75">
        <v>7.03</v>
      </c>
      <c r="E12062" s="75">
        <v>6.49</v>
      </c>
      <c r="F12062" s="73" t="s">
        <v>17</v>
      </c>
    </row>
    <row r="12063" spans="1:6" ht="38.25" x14ac:dyDescent="0.25">
      <c r="A12063" s="73">
        <v>100242</v>
      </c>
      <c r="B12063" s="74" t="s">
        <v>10897</v>
      </c>
      <c r="C12063" s="73" t="s">
        <v>10891</v>
      </c>
      <c r="D12063" s="75">
        <v>20.77</v>
      </c>
      <c r="E12063" s="75">
        <v>19.190000000000001</v>
      </c>
      <c r="F12063" s="73" t="s">
        <v>17</v>
      </c>
    </row>
    <row r="12064" spans="1:6" ht="25.5" x14ac:dyDescent="0.25">
      <c r="A12064" s="73">
        <v>100243</v>
      </c>
      <c r="B12064" s="74" t="s">
        <v>10898</v>
      </c>
      <c r="C12064" s="73" t="s">
        <v>10891</v>
      </c>
      <c r="D12064" s="75">
        <v>3.37</v>
      </c>
      <c r="E12064" s="75">
        <v>3.11</v>
      </c>
      <c r="F12064" s="73" t="s">
        <v>17</v>
      </c>
    </row>
    <row r="12065" spans="1:6" ht="38.25" x14ac:dyDescent="0.25">
      <c r="A12065" s="73">
        <v>100244</v>
      </c>
      <c r="B12065" s="74" t="s">
        <v>10899</v>
      </c>
      <c r="C12065" s="73" t="s">
        <v>10891</v>
      </c>
      <c r="D12065" s="75">
        <v>4.21</v>
      </c>
      <c r="E12065" s="75">
        <v>3.89</v>
      </c>
      <c r="F12065" s="73" t="s">
        <v>17</v>
      </c>
    </row>
    <row r="12066" spans="1:6" ht="38.25" x14ac:dyDescent="0.25">
      <c r="A12066" s="73">
        <v>100245</v>
      </c>
      <c r="B12066" s="74" t="s">
        <v>10900</v>
      </c>
      <c r="C12066" s="73" t="s">
        <v>10891</v>
      </c>
      <c r="D12066" s="75">
        <v>8.43</v>
      </c>
      <c r="E12066" s="75">
        <v>7.79</v>
      </c>
      <c r="F12066" s="73" t="s">
        <v>17</v>
      </c>
    </row>
    <row r="12067" spans="1:6" ht="38.25" x14ac:dyDescent="0.25">
      <c r="A12067" s="73">
        <v>100246</v>
      </c>
      <c r="B12067" s="74" t="s">
        <v>10901</v>
      </c>
      <c r="C12067" s="73" t="s">
        <v>10891</v>
      </c>
      <c r="D12067" s="75">
        <v>2.81</v>
      </c>
      <c r="E12067" s="75">
        <v>2.59</v>
      </c>
      <c r="F12067" s="73" t="s">
        <v>17</v>
      </c>
    </row>
    <row r="12068" spans="1:6" ht="51" x14ac:dyDescent="0.25">
      <c r="A12068" s="73">
        <v>100247</v>
      </c>
      <c r="B12068" s="74" t="s">
        <v>10902</v>
      </c>
      <c r="C12068" s="73" t="s">
        <v>10891</v>
      </c>
      <c r="D12068" s="75">
        <v>3.51</v>
      </c>
      <c r="E12068" s="75">
        <v>3.24</v>
      </c>
      <c r="F12068" s="73" t="s">
        <v>17</v>
      </c>
    </row>
    <row r="12069" spans="1:6" ht="51" x14ac:dyDescent="0.25">
      <c r="A12069" s="73">
        <v>100248</v>
      </c>
      <c r="B12069" s="74" t="s">
        <v>10903</v>
      </c>
      <c r="C12069" s="73" t="s">
        <v>10891</v>
      </c>
      <c r="D12069" s="75">
        <v>13.85</v>
      </c>
      <c r="E12069" s="75">
        <v>12.79</v>
      </c>
      <c r="F12069" s="73" t="s">
        <v>17</v>
      </c>
    </row>
    <row r="12070" spans="1:6" ht="38.25" x14ac:dyDescent="0.25">
      <c r="A12070" s="73">
        <v>100249</v>
      </c>
      <c r="B12070" s="74" t="s">
        <v>10904</v>
      </c>
      <c r="C12070" s="73" t="s">
        <v>10891</v>
      </c>
      <c r="D12070" s="75">
        <v>2.81</v>
      </c>
      <c r="E12070" s="75">
        <v>2.59</v>
      </c>
      <c r="F12070" s="73" t="s">
        <v>17</v>
      </c>
    </row>
    <row r="12071" spans="1:6" ht="38.25" x14ac:dyDescent="0.25">
      <c r="A12071" s="73">
        <v>100250</v>
      </c>
      <c r="B12071" s="74" t="s">
        <v>10905</v>
      </c>
      <c r="C12071" s="73" t="s">
        <v>10891</v>
      </c>
      <c r="D12071" s="75">
        <v>4.68</v>
      </c>
      <c r="E12071" s="75">
        <v>4.33</v>
      </c>
      <c r="F12071" s="73" t="s">
        <v>17</v>
      </c>
    </row>
    <row r="12072" spans="1:6" ht="38.25" x14ac:dyDescent="0.25">
      <c r="A12072" s="73">
        <v>100251</v>
      </c>
      <c r="B12072" s="74" t="s">
        <v>10906</v>
      </c>
      <c r="C12072" s="73" t="s">
        <v>10891</v>
      </c>
      <c r="D12072" s="75">
        <v>13.85</v>
      </c>
      <c r="E12072" s="75">
        <v>12.79</v>
      </c>
      <c r="F12072" s="73" t="s">
        <v>17</v>
      </c>
    </row>
    <row r="12073" spans="1:6" ht="38.25" x14ac:dyDescent="0.25">
      <c r="A12073" s="73">
        <v>100252</v>
      </c>
      <c r="B12073" s="74" t="s">
        <v>10907</v>
      </c>
      <c r="C12073" s="73" t="s">
        <v>10891</v>
      </c>
      <c r="D12073" s="75">
        <v>20.77</v>
      </c>
      <c r="E12073" s="75">
        <v>19.190000000000001</v>
      </c>
      <c r="F12073" s="73" t="s">
        <v>17</v>
      </c>
    </row>
    <row r="12074" spans="1:6" ht="38.25" x14ac:dyDescent="0.25">
      <c r="A12074" s="73">
        <v>100253</v>
      </c>
      <c r="B12074" s="74" t="s">
        <v>10908</v>
      </c>
      <c r="C12074" s="73" t="s">
        <v>10891</v>
      </c>
      <c r="D12074" s="75">
        <v>27.7</v>
      </c>
      <c r="E12074" s="75">
        <v>25.59</v>
      </c>
      <c r="F12074" s="73" t="s">
        <v>17</v>
      </c>
    </row>
    <row r="12075" spans="1:6" ht="38.25" x14ac:dyDescent="0.25">
      <c r="A12075" s="73">
        <v>100254</v>
      </c>
      <c r="B12075" s="74" t="s">
        <v>10909</v>
      </c>
      <c r="C12075" s="73" t="s">
        <v>10891</v>
      </c>
      <c r="D12075" s="75">
        <v>41.55</v>
      </c>
      <c r="E12075" s="75">
        <v>38.39</v>
      </c>
      <c r="F12075" s="73" t="s">
        <v>17</v>
      </c>
    </row>
    <row r="12076" spans="1:6" ht="25.5" x14ac:dyDescent="0.25">
      <c r="A12076" s="73">
        <v>100255</v>
      </c>
      <c r="B12076" s="74" t="s">
        <v>10910</v>
      </c>
      <c r="C12076" s="73" t="s">
        <v>10891</v>
      </c>
      <c r="D12076" s="75">
        <v>14.06</v>
      </c>
      <c r="E12076" s="75">
        <v>12.99</v>
      </c>
      <c r="F12076" s="73" t="s">
        <v>17</v>
      </c>
    </row>
    <row r="12077" spans="1:6" ht="25.5" x14ac:dyDescent="0.25">
      <c r="A12077" s="73">
        <v>100256</v>
      </c>
      <c r="B12077" s="74" t="s">
        <v>10911</v>
      </c>
      <c r="C12077" s="73" t="s">
        <v>10891</v>
      </c>
      <c r="D12077" s="75">
        <v>9.3699999999999992</v>
      </c>
      <c r="E12077" s="75">
        <v>8.66</v>
      </c>
      <c r="F12077" s="73" t="s">
        <v>17</v>
      </c>
    </row>
    <row r="12078" spans="1:6" ht="25.5" x14ac:dyDescent="0.25">
      <c r="A12078" s="73">
        <v>100257</v>
      </c>
      <c r="B12078" s="74" t="s">
        <v>10912</v>
      </c>
      <c r="C12078" s="73" t="s">
        <v>10891</v>
      </c>
      <c r="D12078" s="75">
        <v>5.62</v>
      </c>
      <c r="E12078" s="75">
        <v>5.19</v>
      </c>
      <c r="F12078" s="73" t="s">
        <v>17</v>
      </c>
    </row>
    <row r="12079" spans="1:6" ht="25.5" x14ac:dyDescent="0.25">
      <c r="A12079" s="73">
        <v>100258</v>
      </c>
      <c r="B12079" s="74" t="s">
        <v>10913</v>
      </c>
      <c r="C12079" s="73" t="s">
        <v>10891</v>
      </c>
      <c r="D12079" s="75">
        <v>14.06</v>
      </c>
      <c r="E12079" s="75">
        <v>12.99</v>
      </c>
      <c r="F12079" s="73" t="s">
        <v>17</v>
      </c>
    </row>
    <row r="12080" spans="1:6" ht="25.5" x14ac:dyDescent="0.25">
      <c r="A12080" s="73">
        <v>100259</v>
      </c>
      <c r="B12080" s="74" t="s">
        <v>10914</v>
      </c>
      <c r="C12080" s="73" t="s">
        <v>10891</v>
      </c>
      <c r="D12080" s="75">
        <v>27.7</v>
      </c>
      <c r="E12080" s="75">
        <v>25.59</v>
      </c>
      <c r="F12080" s="73" t="s">
        <v>17</v>
      </c>
    </row>
    <row r="12081" spans="1:6" ht="25.5" x14ac:dyDescent="0.25">
      <c r="A12081" s="73">
        <v>100260</v>
      </c>
      <c r="B12081" s="74" t="s">
        <v>10915</v>
      </c>
      <c r="C12081" s="73" t="s">
        <v>10853</v>
      </c>
      <c r="D12081" s="75">
        <v>9.1300000000000008</v>
      </c>
      <c r="E12081" s="75">
        <v>8.43</v>
      </c>
      <c r="F12081" s="73" t="s">
        <v>17</v>
      </c>
    </row>
    <row r="12082" spans="1:6" ht="25.5" x14ac:dyDescent="0.25">
      <c r="A12082" s="73">
        <v>100261</v>
      </c>
      <c r="B12082" s="74" t="s">
        <v>10916</v>
      </c>
      <c r="C12082" s="73" t="s">
        <v>10853</v>
      </c>
      <c r="D12082" s="75">
        <v>5.73</v>
      </c>
      <c r="E12082" s="75">
        <v>5.3</v>
      </c>
      <c r="F12082" s="73" t="s">
        <v>17</v>
      </c>
    </row>
    <row r="12083" spans="1:6" ht="25.5" x14ac:dyDescent="0.25">
      <c r="A12083" s="73">
        <v>100262</v>
      </c>
      <c r="B12083" s="74" t="s">
        <v>10917</v>
      </c>
      <c r="C12083" s="73" t="s">
        <v>10853</v>
      </c>
      <c r="D12083" s="75">
        <v>3.55</v>
      </c>
      <c r="E12083" s="75">
        <v>3.28</v>
      </c>
      <c r="F12083" s="73" t="s">
        <v>17</v>
      </c>
    </row>
    <row r="12084" spans="1:6" ht="38.25" x14ac:dyDescent="0.25">
      <c r="A12084" s="73">
        <v>100263</v>
      </c>
      <c r="B12084" s="74" t="s">
        <v>10918</v>
      </c>
      <c r="C12084" s="73" t="s">
        <v>10853</v>
      </c>
      <c r="D12084" s="75">
        <v>2.27</v>
      </c>
      <c r="E12084" s="75">
        <v>2.1</v>
      </c>
      <c r="F12084" s="73" t="s">
        <v>17</v>
      </c>
    </row>
    <row r="12085" spans="1:6" x14ac:dyDescent="0.25">
      <c r="A12085" s="73">
        <v>100264</v>
      </c>
      <c r="B12085" s="74" t="s">
        <v>10919</v>
      </c>
      <c r="C12085" s="73" t="s">
        <v>10880</v>
      </c>
      <c r="D12085" s="75">
        <v>41.49</v>
      </c>
      <c r="E12085" s="75">
        <v>38.33</v>
      </c>
      <c r="F12085" s="73" t="s">
        <v>17</v>
      </c>
    </row>
    <row r="12086" spans="1:6" ht="25.5" x14ac:dyDescent="0.25">
      <c r="A12086" s="73">
        <v>100266</v>
      </c>
      <c r="B12086" s="74" t="s">
        <v>10920</v>
      </c>
      <c r="C12086" s="73" t="s">
        <v>10867</v>
      </c>
      <c r="D12086" s="75">
        <v>88.17</v>
      </c>
      <c r="E12086" s="75">
        <v>81.47</v>
      </c>
      <c r="F12086" s="73" t="s">
        <v>17</v>
      </c>
    </row>
    <row r="12087" spans="1:6" ht="38.25" x14ac:dyDescent="0.25">
      <c r="A12087" s="73">
        <v>100268</v>
      </c>
      <c r="B12087" s="74" t="s">
        <v>10921</v>
      </c>
      <c r="C12087" s="73" t="s">
        <v>10867</v>
      </c>
      <c r="D12087" s="75">
        <v>88.17</v>
      </c>
      <c r="E12087" s="75">
        <v>81.47</v>
      </c>
      <c r="F12087" s="73" t="s">
        <v>17</v>
      </c>
    </row>
    <row r="12088" spans="1:6" ht="38.25" x14ac:dyDescent="0.25">
      <c r="A12088" s="73">
        <v>100270</v>
      </c>
      <c r="B12088" s="74" t="s">
        <v>10922</v>
      </c>
      <c r="C12088" s="73" t="s">
        <v>10867</v>
      </c>
      <c r="D12088" s="75">
        <v>66.09</v>
      </c>
      <c r="E12088" s="75">
        <v>61.07</v>
      </c>
      <c r="F12088" s="73" t="s">
        <v>17</v>
      </c>
    </row>
    <row r="12089" spans="1:6" x14ac:dyDescent="0.25">
      <c r="A12089" s="73">
        <v>100271</v>
      </c>
      <c r="B12089" s="74" t="s">
        <v>10923</v>
      </c>
      <c r="C12089" s="73" t="s">
        <v>10880</v>
      </c>
      <c r="D12089" s="75">
        <v>66.13</v>
      </c>
      <c r="E12089" s="75">
        <v>61.1</v>
      </c>
      <c r="F12089" s="73" t="s">
        <v>17</v>
      </c>
    </row>
    <row r="12090" spans="1:6" ht="25.5" x14ac:dyDescent="0.25">
      <c r="A12090" s="73">
        <v>100273</v>
      </c>
      <c r="B12090" s="74" t="s">
        <v>10924</v>
      </c>
      <c r="C12090" s="73" t="s">
        <v>10853</v>
      </c>
      <c r="D12090" s="75">
        <v>3.45</v>
      </c>
      <c r="E12090" s="75">
        <v>3.18</v>
      </c>
      <c r="F12090" s="73" t="s">
        <v>17</v>
      </c>
    </row>
    <row r="12091" spans="1:6" ht="25.5" x14ac:dyDescent="0.25">
      <c r="A12091" s="73">
        <v>100274</v>
      </c>
      <c r="B12091" s="74" t="s">
        <v>10925</v>
      </c>
      <c r="C12091" s="73" t="s">
        <v>10880</v>
      </c>
      <c r="D12091" s="75">
        <v>29.4</v>
      </c>
      <c r="E12091" s="75">
        <v>27.17</v>
      </c>
      <c r="F12091" s="73" t="s">
        <v>17</v>
      </c>
    </row>
    <row r="12092" spans="1:6" ht="25.5" x14ac:dyDescent="0.25">
      <c r="A12092" s="73">
        <v>100275</v>
      </c>
      <c r="B12092" s="74" t="s">
        <v>10926</v>
      </c>
      <c r="C12092" s="73" t="s">
        <v>10880</v>
      </c>
      <c r="D12092" s="75">
        <v>19.010000000000002</v>
      </c>
      <c r="E12092" s="75">
        <v>17.559999999999999</v>
      </c>
      <c r="F12092" s="73" t="s">
        <v>17</v>
      </c>
    </row>
    <row r="12093" spans="1:6" ht="38.25" x14ac:dyDescent="0.25">
      <c r="A12093" s="73">
        <v>100276</v>
      </c>
      <c r="B12093" s="74" t="s">
        <v>10927</v>
      </c>
      <c r="C12093" s="73" t="s">
        <v>10880</v>
      </c>
      <c r="D12093" s="75">
        <v>34.69</v>
      </c>
      <c r="E12093" s="75">
        <v>32.049999999999997</v>
      </c>
      <c r="F12093" s="73" t="s">
        <v>17</v>
      </c>
    </row>
    <row r="12094" spans="1:6" ht="38.25" x14ac:dyDescent="0.25">
      <c r="A12094" s="73">
        <v>100277</v>
      </c>
      <c r="B12094" s="74" t="s">
        <v>10928</v>
      </c>
      <c r="C12094" s="73" t="s">
        <v>10880</v>
      </c>
      <c r="D12094" s="75">
        <v>2.27</v>
      </c>
      <c r="E12094" s="75">
        <v>2.21</v>
      </c>
      <c r="F12094" s="73" t="s">
        <v>17</v>
      </c>
    </row>
    <row r="12095" spans="1:6" ht="25.5" x14ac:dyDescent="0.25">
      <c r="A12095" s="73">
        <v>100278</v>
      </c>
      <c r="B12095" s="74" t="s">
        <v>10929</v>
      </c>
      <c r="C12095" s="73" t="s">
        <v>10867</v>
      </c>
      <c r="D12095" s="75">
        <v>42.18</v>
      </c>
      <c r="E12095" s="75">
        <v>38.979999999999997</v>
      </c>
      <c r="F12095" s="73" t="s">
        <v>17</v>
      </c>
    </row>
    <row r="12096" spans="1:6" ht="38.25" x14ac:dyDescent="0.25">
      <c r="A12096" s="73">
        <v>100280</v>
      </c>
      <c r="B12096" s="74" t="s">
        <v>10930</v>
      </c>
      <c r="C12096" s="73" t="s">
        <v>10867</v>
      </c>
      <c r="D12096" s="75">
        <v>19.37</v>
      </c>
      <c r="E12096" s="75">
        <v>17.899999999999999</v>
      </c>
      <c r="F12096" s="73" t="s">
        <v>17</v>
      </c>
    </row>
    <row r="12097" spans="1:6" ht="38.25" x14ac:dyDescent="0.25">
      <c r="A12097" s="73">
        <v>100281</v>
      </c>
      <c r="B12097" s="74" t="s">
        <v>10931</v>
      </c>
      <c r="C12097" s="73" t="s">
        <v>10867</v>
      </c>
      <c r="D12097" s="75">
        <v>4.3499999999999996</v>
      </c>
      <c r="E12097" s="75">
        <v>4.2300000000000004</v>
      </c>
      <c r="F12097" s="73" t="s">
        <v>17</v>
      </c>
    </row>
    <row r="12098" spans="1:6" ht="25.5" x14ac:dyDescent="0.25">
      <c r="A12098" s="73">
        <v>100282</v>
      </c>
      <c r="B12098" s="74" t="s">
        <v>10932</v>
      </c>
      <c r="C12098" s="73" t="s">
        <v>10880</v>
      </c>
      <c r="D12098" s="75">
        <v>165.19</v>
      </c>
      <c r="E12098" s="75">
        <v>152.63999999999999</v>
      </c>
      <c r="F12098" s="73" t="s">
        <v>17</v>
      </c>
    </row>
    <row r="12099" spans="1:6" ht="25.5" x14ac:dyDescent="0.25">
      <c r="A12099" s="73">
        <v>100283</v>
      </c>
      <c r="B12099" s="74" t="s">
        <v>10933</v>
      </c>
      <c r="C12099" s="73" t="s">
        <v>10880</v>
      </c>
      <c r="D12099" s="75">
        <v>26.68</v>
      </c>
      <c r="E12099" s="75">
        <v>24.66</v>
      </c>
      <c r="F12099" s="73" t="s">
        <v>17</v>
      </c>
    </row>
    <row r="12100" spans="1:6" ht="25.5" x14ac:dyDescent="0.25">
      <c r="A12100" s="73">
        <v>100284</v>
      </c>
      <c r="B12100" s="74" t="s">
        <v>10934</v>
      </c>
      <c r="C12100" s="73" t="s">
        <v>10880</v>
      </c>
      <c r="D12100" s="75">
        <v>12.73</v>
      </c>
      <c r="E12100" s="75">
        <v>12.36</v>
      </c>
      <c r="F12100" s="73" t="s">
        <v>17</v>
      </c>
    </row>
    <row r="12101" spans="1:6" ht="25.5" x14ac:dyDescent="0.25">
      <c r="A12101" s="73">
        <v>100285</v>
      </c>
      <c r="B12101" s="74" t="s">
        <v>10935</v>
      </c>
      <c r="C12101" s="73" t="s">
        <v>10891</v>
      </c>
      <c r="D12101" s="75">
        <v>44.38</v>
      </c>
      <c r="E12101" s="75">
        <v>41.01</v>
      </c>
      <c r="F12101" s="73" t="s">
        <v>17</v>
      </c>
    </row>
    <row r="12102" spans="1:6" ht="25.5" x14ac:dyDescent="0.25">
      <c r="A12102" s="73">
        <v>100286</v>
      </c>
      <c r="B12102" s="74" t="s">
        <v>10936</v>
      </c>
      <c r="C12102" s="73" t="s">
        <v>10891</v>
      </c>
      <c r="D12102" s="75">
        <v>14.46</v>
      </c>
      <c r="E12102" s="75">
        <v>13.36</v>
      </c>
      <c r="F12102" s="73" t="s">
        <v>17</v>
      </c>
    </row>
    <row r="12103" spans="1:6" ht="25.5" x14ac:dyDescent="0.25">
      <c r="A12103" s="73">
        <v>100287</v>
      </c>
      <c r="B12103" s="74" t="s">
        <v>10937</v>
      </c>
      <c r="C12103" s="73" t="s">
        <v>10891</v>
      </c>
      <c r="D12103" s="75">
        <v>13.85</v>
      </c>
      <c r="E12103" s="75">
        <v>12.79</v>
      </c>
      <c r="F12103" s="73" t="s">
        <v>17</v>
      </c>
    </row>
    <row r="12104" spans="1:6" ht="25.5" x14ac:dyDescent="0.25">
      <c r="A12104" s="73">
        <v>100937</v>
      </c>
      <c r="B12104" s="74" t="s">
        <v>10938</v>
      </c>
      <c r="C12104" s="73" t="s">
        <v>862</v>
      </c>
      <c r="D12104" s="75">
        <v>9.2100000000000009</v>
      </c>
      <c r="E12104" s="75">
        <v>9.0299999999999994</v>
      </c>
      <c r="F12104" s="73" t="s">
        <v>17</v>
      </c>
    </row>
    <row r="12105" spans="1:6" ht="25.5" x14ac:dyDescent="0.25">
      <c r="A12105" s="73">
        <v>100938</v>
      </c>
      <c r="B12105" s="74" t="s">
        <v>10939</v>
      </c>
      <c r="C12105" s="73" t="s">
        <v>862</v>
      </c>
      <c r="D12105" s="75">
        <v>7.61</v>
      </c>
      <c r="E12105" s="75">
        <v>7.5</v>
      </c>
      <c r="F12105" s="73" t="s">
        <v>17</v>
      </c>
    </row>
    <row r="12106" spans="1:6" ht="25.5" x14ac:dyDescent="0.25">
      <c r="A12106" s="73">
        <v>100939</v>
      </c>
      <c r="B12106" s="74" t="s">
        <v>10940</v>
      </c>
      <c r="C12106" s="73" t="s">
        <v>862</v>
      </c>
      <c r="D12106" s="75">
        <v>6.68</v>
      </c>
      <c r="E12106" s="75">
        <v>6.61</v>
      </c>
      <c r="F12106" s="73" t="s">
        <v>17</v>
      </c>
    </row>
    <row r="12107" spans="1:6" ht="25.5" x14ac:dyDescent="0.25">
      <c r="A12107" s="73">
        <v>100940</v>
      </c>
      <c r="B12107" s="74" t="s">
        <v>10941</v>
      </c>
      <c r="C12107" s="73" t="s">
        <v>862</v>
      </c>
      <c r="D12107" s="75">
        <v>5.71</v>
      </c>
      <c r="E12107" s="75">
        <v>5.64</v>
      </c>
      <c r="F12107" s="73" t="s">
        <v>17</v>
      </c>
    </row>
    <row r="12108" spans="1:6" ht="25.5" x14ac:dyDescent="0.25">
      <c r="A12108" s="73">
        <v>100941</v>
      </c>
      <c r="B12108" s="74" t="s">
        <v>10942</v>
      </c>
      <c r="C12108" s="73" t="s">
        <v>869</v>
      </c>
      <c r="D12108" s="75">
        <v>6.14</v>
      </c>
      <c r="E12108" s="75">
        <v>6.01</v>
      </c>
      <c r="F12108" s="73" t="s">
        <v>17</v>
      </c>
    </row>
    <row r="12109" spans="1:6" ht="25.5" x14ac:dyDescent="0.25">
      <c r="A12109" s="73">
        <v>100942</v>
      </c>
      <c r="B12109" s="74" t="s">
        <v>10943</v>
      </c>
      <c r="C12109" s="73" t="s">
        <v>869</v>
      </c>
      <c r="D12109" s="75">
        <v>5.08</v>
      </c>
      <c r="E12109" s="75">
        <v>5</v>
      </c>
      <c r="F12109" s="73" t="s">
        <v>17</v>
      </c>
    </row>
    <row r="12110" spans="1:6" ht="25.5" x14ac:dyDescent="0.25">
      <c r="A12110" s="73">
        <v>100943</v>
      </c>
      <c r="B12110" s="74" t="s">
        <v>10944</v>
      </c>
      <c r="C12110" s="73" t="s">
        <v>869</v>
      </c>
      <c r="D12110" s="75">
        <v>4.4400000000000004</v>
      </c>
      <c r="E12110" s="75">
        <v>4.3899999999999997</v>
      </c>
      <c r="F12110" s="73" t="s">
        <v>17</v>
      </c>
    </row>
    <row r="12111" spans="1:6" ht="25.5" x14ac:dyDescent="0.25">
      <c r="A12111" s="73">
        <v>100944</v>
      </c>
      <c r="B12111" s="74" t="s">
        <v>10945</v>
      </c>
      <c r="C12111" s="73" t="s">
        <v>869</v>
      </c>
      <c r="D12111" s="75">
        <v>3.81</v>
      </c>
      <c r="E12111" s="75">
        <v>3.77</v>
      </c>
      <c r="F12111" s="73" t="s">
        <v>17</v>
      </c>
    </row>
    <row r="12112" spans="1:6" ht="25.5" x14ac:dyDescent="0.25">
      <c r="A12112" s="73">
        <v>100945</v>
      </c>
      <c r="B12112" s="74" t="s">
        <v>10946</v>
      </c>
      <c r="C12112" s="73" t="s">
        <v>869</v>
      </c>
      <c r="D12112" s="75">
        <v>2.88</v>
      </c>
      <c r="E12112" s="75">
        <v>2.82</v>
      </c>
      <c r="F12112" s="73" t="s">
        <v>17</v>
      </c>
    </row>
    <row r="12113" spans="1:6" ht="25.5" x14ac:dyDescent="0.25">
      <c r="A12113" s="73">
        <v>100946</v>
      </c>
      <c r="B12113" s="74" t="s">
        <v>10947</v>
      </c>
      <c r="C12113" s="73" t="s">
        <v>869</v>
      </c>
      <c r="D12113" s="75">
        <v>2.48</v>
      </c>
      <c r="E12113" s="75">
        <v>2.44</v>
      </c>
      <c r="F12113" s="73" t="s">
        <v>17</v>
      </c>
    </row>
    <row r="12114" spans="1:6" ht="25.5" x14ac:dyDescent="0.25">
      <c r="A12114" s="73">
        <v>100947</v>
      </c>
      <c r="B12114" s="74" t="s">
        <v>741</v>
      </c>
      <c r="C12114" s="73" t="s">
        <v>869</v>
      </c>
      <c r="D12114" s="75">
        <v>2.2799999999999998</v>
      </c>
      <c r="E12114" s="75">
        <v>2.25</v>
      </c>
      <c r="F12114" s="73" t="s">
        <v>17</v>
      </c>
    </row>
    <row r="12115" spans="1:6" ht="38.25" x14ac:dyDescent="0.25">
      <c r="A12115" s="73">
        <v>100948</v>
      </c>
      <c r="B12115" s="74" t="s">
        <v>10948</v>
      </c>
      <c r="C12115" s="73" t="s">
        <v>869</v>
      </c>
      <c r="D12115" s="75">
        <v>0.9</v>
      </c>
      <c r="E12115" s="75">
        <v>0.89</v>
      </c>
      <c r="F12115" s="73" t="s">
        <v>17</v>
      </c>
    </row>
    <row r="12116" spans="1:6" ht="25.5" x14ac:dyDescent="0.25">
      <c r="A12116" s="73">
        <v>100949</v>
      </c>
      <c r="B12116" s="74" t="s">
        <v>10949</v>
      </c>
      <c r="C12116" s="73" t="s">
        <v>869</v>
      </c>
      <c r="D12116" s="75">
        <v>6.85</v>
      </c>
      <c r="E12116" s="75">
        <v>6.73</v>
      </c>
      <c r="F12116" s="73" t="s">
        <v>17</v>
      </c>
    </row>
    <row r="12117" spans="1:6" ht="38.25" x14ac:dyDescent="0.25">
      <c r="A12117" s="73">
        <v>100950</v>
      </c>
      <c r="B12117" s="74" t="s">
        <v>31777</v>
      </c>
      <c r="C12117" s="73" t="s">
        <v>869</v>
      </c>
      <c r="D12117" s="75">
        <v>3.64</v>
      </c>
      <c r="E12117" s="75">
        <v>3.58</v>
      </c>
      <c r="F12117" s="73" t="s">
        <v>17</v>
      </c>
    </row>
    <row r="12118" spans="1:6" ht="38.25" x14ac:dyDescent="0.25">
      <c r="A12118" s="73">
        <v>100951</v>
      </c>
      <c r="B12118" s="74" t="s">
        <v>31778</v>
      </c>
      <c r="C12118" s="73" t="s">
        <v>869</v>
      </c>
      <c r="D12118" s="75">
        <v>3.13</v>
      </c>
      <c r="E12118" s="75">
        <v>3.09</v>
      </c>
      <c r="F12118" s="73" t="s">
        <v>17</v>
      </c>
    </row>
    <row r="12119" spans="1:6" ht="38.25" x14ac:dyDescent="0.25">
      <c r="A12119" s="73">
        <v>100952</v>
      </c>
      <c r="B12119" s="74" t="s">
        <v>31779</v>
      </c>
      <c r="C12119" s="73" t="s">
        <v>869</v>
      </c>
      <c r="D12119" s="75">
        <v>2.89</v>
      </c>
      <c r="E12119" s="75">
        <v>2.85</v>
      </c>
      <c r="F12119" s="73" t="s">
        <v>17</v>
      </c>
    </row>
    <row r="12120" spans="1:6" ht="38.25" x14ac:dyDescent="0.25">
      <c r="A12120" s="73">
        <v>100953</v>
      </c>
      <c r="B12120" s="74" t="s">
        <v>31780</v>
      </c>
      <c r="C12120" s="73" t="s">
        <v>869</v>
      </c>
      <c r="D12120" s="75">
        <v>1.1399999999999999</v>
      </c>
      <c r="E12120" s="75">
        <v>1.1299999999999999</v>
      </c>
      <c r="F12120" s="73" t="s">
        <v>17</v>
      </c>
    </row>
    <row r="12121" spans="1:6" ht="38.25" x14ac:dyDescent="0.25">
      <c r="A12121" s="73">
        <v>100954</v>
      </c>
      <c r="B12121" s="74" t="s">
        <v>31781</v>
      </c>
      <c r="C12121" s="73" t="s">
        <v>869</v>
      </c>
      <c r="D12121" s="75">
        <v>8.66</v>
      </c>
      <c r="E12121" s="75">
        <v>8.52</v>
      </c>
      <c r="F12121" s="73" t="s">
        <v>17</v>
      </c>
    </row>
    <row r="12122" spans="1:6" ht="25.5" x14ac:dyDescent="0.25">
      <c r="A12122" s="73">
        <v>100955</v>
      </c>
      <c r="B12122" s="74" t="s">
        <v>10950</v>
      </c>
      <c r="C12122" s="73" t="s">
        <v>862</v>
      </c>
      <c r="D12122" s="75">
        <v>4.97</v>
      </c>
      <c r="E12122" s="75">
        <v>4.8899999999999997</v>
      </c>
      <c r="F12122" s="73" t="s">
        <v>17</v>
      </c>
    </row>
    <row r="12123" spans="1:6" ht="25.5" x14ac:dyDescent="0.25">
      <c r="A12123" s="73">
        <v>100956</v>
      </c>
      <c r="B12123" s="74" t="s">
        <v>10951</v>
      </c>
      <c r="C12123" s="73" t="s">
        <v>862</v>
      </c>
      <c r="D12123" s="75">
        <v>4.3099999999999996</v>
      </c>
      <c r="E12123" s="75">
        <v>4.24</v>
      </c>
      <c r="F12123" s="73" t="s">
        <v>17</v>
      </c>
    </row>
    <row r="12124" spans="1:6" ht="25.5" x14ac:dyDescent="0.25">
      <c r="A12124" s="73">
        <v>100957</v>
      </c>
      <c r="B12124" s="74" t="s">
        <v>10952</v>
      </c>
      <c r="C12124" s="73" t="s">
        <v>862</v>
      </c>
      <c r="D12124" s="75">
        <v>3.94</v>
      </c>
      <c r="E12124" s="75">
        <v>3.88</v>
      </c>
      <c r="F12124" s="73" t="s">
        <v>17</v>
      </c>
    </row>
    <row r="12125" spans="1:6" ht="25.5" x14ac:dyDescent="0.25">
      <c r="A12125" s="73">
        <v>100958</v>
      </c>
      <c r="B12125" s="74" t="s">
        <v>10953</v>
      </c>
      <c r="C12125" s="73" t="s">
        <v>862</v>
      </c>
      <c r="D12125" s="75">
        <v>1.58</v>
      </c>
      <c r="E12125" s="75">
        <v>1.56</v>
      </c>
      <c r="F12125" s="73" t="s">
        <v>17</v>
      </c>
    </row>
    <row r="12126" spans="1:6" ht="25.5" x14ac:dyDescent="0.25">
      <c r="A12126" s="73">
        <v>100959</v>
      </c>
      <c r="B12126" s="74" t="s">
        <v>10954</v>
      </c>
      <c r="C12126" s="73" t="s">
        <v>862</v>
      </c>
      <c r="D12126" s="75">
        <v>11.84</v>
      </c>
      <c r="E12126" s="75">
        <v>11.67</v>
      </c>
      <c r="F12126" s="73" t="s">
        <v>17</v>
      </c>
    </row>
    <row r="12127" spans="1:6" ht="25.5" x14ac:dyDescent="0.25">
      <c r="A12127" s="73">
        <v>100960</v>
      </c>
      <c r="B12127" s="74" t="s">
        <v>10955</v>
      </c>
      <c r="C12127" s="73" t="s">
        <v>862</v>
      </c>
      <c r="D12127" s="75">
        <v>3.67</v>
      </c>
      <c r="E12127" s="75">
        <v>3.62</v>
      </c>
      <c r="F12127" s="73" t="s">
        <v>17</v>
      </c>
    </row>
    <row r="12128" spans="1:6" ht="25.5" x14ac:dyDescent="0.25">
      <c r="A12128" s="73">
        <v>100961</v>
      </c>
      <c r="B12128" s="74" t="s">
        <v>10956</v>
      </c>
      <c r="C12128" s="73" t="s">
        <v>862</v>
      </c>
      <c r="D12128" s="75">
        <v>3.18</v>
      </c>
      <c r="E12128" s="75">
        <v>3.14</v>
      </c>
      <c r="F12128" s="73" t="s">
        <v>17</v>
      </c>
    </row>
    <row r="12129" spans="1:6" ht="25.5" x14ac:dyDescent="0.25">
      <c r="A12129" s="73">
        <v>100962</v>
      </c>
      <c r="B12129" s="74" t="s">
        <v>10957</v>
      </c>
      <c r="C12129" s="73" t="s">
        <v>862</v>
      </c>
      <c r="D12129" s="75">
        <v>2.9</v>
      </c>
      <c r="E12129" s="75">
        <v>2.87</v>
      </c>
      <c r="F12129" s="73" t="s">
        <v>17</v>
      </c>
    </row>
    <row r="12130" spans="1:6" ht="25.5" x14ac:dyDescent="0.25">
      <c r="A12130" s="73">
        <v>100963</v>
      </c>
      <c r="B12130" s="74" t="s">
        <v>10958</v>
      </c>
      <c r="C12130" s="73" t="s">
        <v>862</v>
      </c>
      <c r="D12130" s="75">
        <v>1.1399999999999999</v>
      </c>
      <c r="E12130" s="75">
        <v>1.1299999999999999</v>
      </c>
      <c r="F12130" s="73" t="s">
        <v>17</v>
      </c>
    </row>
    <row r="12131" spans="1:6" ht="25.5" x14ac:dyDescent="0.25">
      <c r="A12131" s="73">
        <v>100964</v>
      </c>
      <c r="B12131" s="74" t="s">
        <v>10959</v>
      </c>
      <c r="C12131" s="73" t="s">
        <v>862</v>
      </c>
      <c r="D12131" s="75">
        <v>8.8000000000000007</v>
      </c>
      <c r="E12131" s="75">
        <v>8.6999999999999993</v>
      </c>
      <c r="F12131" s="73" t="s">
        <v>17</v>
      </c>
    </row>
    <row r="12132" spans="1:6" ht="38.25" x14ac:dyDescent="0.25">
      <c r="A12132" s="73">
        <v>100965</v>
      </c>
      <c r="B12132" s="74" t="s">
        <v>31782</v>
      </c>
      <c r="C12132" s="73" t="s">
        <v>869</v>
      </c>
      <c r="D12132" s="75">
        <v>1.77</v>
      </c>
      <c r="E12132" s="75">
        <v>1.75</v>
      </c>
      <c r="F12132" s="73" t="s">
        <v>17</v>
      </c>
    </row>
    <row r="12133" spans="1:6" ht="38.25" x14ac:dyDescent="0.25">
      <c r="A12133" s="73">
        <v>100966</v>
      </c>
      <c r="B12133" s="74" t="s">
        <v>31783</v>
      </c>
      <c r="C12133" s="73" t="s">
        <v>869</v>
      </c>
      <c r="D12133" s="75">
        <v>1.52</v>
      </c>
      <c r="E12133" s="75">
        <v>1.5</v>
      </c>
      <c r="F12133" s="73" t="s">
        <v>17</v>
      </c>
    </row>
    <row r="12134" spans="1:6" ht="38.25" x14ac:dyDescent="0.25">
      <c r="A12134" s="73">
        <v>100969</v>
      </c>
      <c r="B12134" s="74" t="s">
        <v>10960</v>
      </c>
      <c r="C12134" s="73" t="s">
        <v>869</v>
      </c>
      <c r="D12134" s="75">
        <v>2.33</v>
      </c>
      <c r="E12134" s="75">
        <v>2.2999999999999998</v>
      </c>
      <c r="F12134" s="73" t="s">
        <v>17</v>
      </c>
    </row>
    <row r="12135" spans="1:6" ht="38.25" x14ac:dyDescent="0.25">
      <c r="A12135" s="73">
        <v>100970</v>
      </c>
      <c r="B12135" s="74" t="s">
        <v>31784</v>
      </c>
      <c r="C12135" s="73" t="s">
        <v>869</v>
      </c>
      <c r="D12135" s="75">
        <v>1.98</v>
      </c>
      <c r="E12135" s="75">
        <v>1.95</v>
      </c>
      <c r="F12135" s="73" t="s">
        <v>17</v>
      </c>
    </row>
    <row r="12136" spans="1:6" ht="38.25" x14ac:dyDescent="0.25">
      <c r="A12136" s="73">
        <v>100989</v>
      </c>
      <c r="B12136" s="74" t="s">
        <v>10961</v>
      </c>
      <c r="C12136" s="73" t="s">
        <v>10744</v>
      </c>
      <c r="D12136" s="75">
        <v>6.12</v>
      </c>
      <c r="E12136" s="75">
        <v>5.96</v>
      </c>
      <c r="F12136" s="73" t="s">
        <v>17</v>
      </c>
    </row>
    <row r="12137" spans="1:6" ht="38.25" x14ac:dyDescent="0.25">
      <c r="A12137" s="73">
        <v>100990</v>
      </c>
      <c r="B12137" s="74" t="s">
        <v>10962</v>
      </c>
      <c r="C12137" s="73" t="s">
        <v>10744</v>
      </c>
      <c r="D12137" s="75">
        <v>5.82</v>
      </c>
      <c r="E12137" s="75">
        <v>5.72</v>
      </c>
      <c r="F12137" s="73" t="s">
        <v>17</v>
      </c>
    </row>
    <row r="12138" spans="1:6" ht="38.25" x14ac:dyDescent="0.25">
      <c r="A12138" s="73">
        <v>100991</v>
      </c>
      <c r="B12138" s="74" t="s">
        <v>10963</v>
      </c>
      <c r="C12138" s="73" t="s">
        <v>10744</v>
      </c>
      <c r="D12138" s="75">
        <v>5.87</v>
      </c>
      <c r="E12138" s="75">
        <v>5.79</v>
      </c>
      <c r="F12138" s="73" t="s">
        <v>17</v>
      </c>
    </row>
    <row r="12139" spans="1:6" ht="38.25" x14ac:dyDescent="0.25">
      <c r="A12139" s="73">
        <v>100992</v>
      </c>
      <c r="B12139" s="74" t="s">
        <v>10964</v>
      </c>
      <c r="C12139" s="73" t="s">
        <v>10744</v>
      </c>
      <c r="D12139" s="75">
        <v>5.71</v>
      </c>
      <c r="E12139" s="75">
        <v>5.65</v>
      </c>
      <c r="F12139" s="73" t="s">
        <v>17</v>
      </c>
    </row>
    <row r="12140" spans="1:6" ht="38.25" x14ac:dyDescent="0.25">
      <c r="A12140" s="73">
        <v>100993</v>
      </c>
      <c r="B12140" s="74" t="s">
        <v>10965</v>
      </c>
      <c r="C12140" s="73" t="s">
        <v>10744</v>
      </c>
      <c r="D12140" s="75">
        <v>5.36</v>
      </c>
      <c r="E12140" s="75">
        <v>5.22</v>
      </c>
      <c r="F12140" s="73" t="s">
        <v>17</v>
      </c>
    </row>
    <row r="12141" spans="1:6" ht="38.25" x14ac:dyDescent="0.25">
      <c r="A12141" s="73">
        <v>100994</v>
      </c>
      <c r="B12141" s="74" t="s">
        <v>10966</v>
      </c>
      <c r="C12141" s="73" t="s">
        <v>10744</v>
      </c>
      <c r="D12141" s="75">
        <v>4.75</v>
      </c>
      <c r="E12141" s="75">
        <v>4.67</v>
      </c>
      <c r="F12141" s="73" t="s">
        <v>17</v>
      </c>
    </row>
    <row r="12142" spans="1:6" ht="38.25" x14ac:dyDescent="0.25">
      <c r="A12142" s="73">
        <v>100995</v>
      </c>
      <c r="B12142" s="74" t="s">
        <v>10967</v>
      </c>
      <c r="C12142" s="73" t="s">
        <v>10744</v>
      </c>
      <c r="D12142" s="75">
        <v>4.59</v>
      </c>
      <c r="E12142" s="75">
        <v>4.51</v>
      </c>
      <c r="F12142" s="73" t="s">
        <v>17</v>
      </c>
    </row>
    <row r="12143" spans="1:6" ht="38.25" x14ac:dyDescent="0.25">
      <c r="A12143" s="73">
        <v>100996</v>
      </c>
      <c r="B12143" s="74" t="s">
        <v>10968</v>
      </c>
      <c r="C12143" s="73" t="s">
        <v>10744</v>
      </c>
      <c r="D12143" s="75">
        <v>4.3099999999999996</v>
      </c>
      <c r="E12143" s="75">
        <v>4.25</v>
      </c>
      <c r="F12143" s="73" t="s">
        <v>17</v>
      </c>
    </row>
    <row r="12144" spans="1:6" ht="38.25" x14ac:dyDescent="0.25">
      <c r="A12144" s="73">
        <v>100997</v>
      </c>
      <c r="B12144" s="74" t="s">
        <v>31785</v>
      </c>
      <c r="C12144" s="73" t="s">
        <v>10744</v>
      </c>
      <c r="D12144" s="75">
        <v>6.52</v>
      </c>
      <c r="E12144" s="75">
        <v>6.36</v>
      </c>
      <c r="F12144" s="73" t="s">
        <v>17</v>
      </c>
    </row>
    <row r="12145" spans="1:6" ht="38.25" x14ac:dyDescent="0.25">
      <c r="A12145" s="73">
        <v>100998</v>
      </c>
      <c r="B12145" s="74" t="s">
        <v>31786</v>
      </c>
      <c r="C12145" s="73" t="s">
        <v>10744</v>
      </c>
      <c r="D12145" s="75">
        <v>6.18</v>
      </c>
      <c r="E12145" s="75">
        <v>6.06</v>
      </c>
      <c r="F12145" s="73" t="s">
        <v>17</v>
      </c>
    </row>
    <row r="12146" spans="1:6" ht="38.25" x14ac:dyDescent="0.25">
      <c r="A12146" s="73">
        <v>100999</v>
      </c>
      <c r="B12146" s="74" t="s">
        <v>31787</v>
      </c>
      <c r="C12146" s="73" t="s">
        <v>10744</v>
      </c>
      <c r="D12146" s="75">
        <v>6.2</v>
      </c>
      <c r="E12146" s="75">
        <v>6.11</v>
      </c>
      <c r="F12146" s="73" t="s">
        <v>17</v>
      </c>
    </row>
    <row r="12147" spans="1:6" ht="38.25" x14ac:dyDescent="0.25">
      <c r="A12147" s="73">
        <v>101000</v>
      </c>
      <c r="B12147" s="74" t="s">
        <v>31788</v>
      </c>
      <c r="C12147" s="73" t="s">
        <v>10744</v>
      </c>
      <c r="D12147" s="75">
        <v>6.03</v>
      </c>
      <c r="E12147" s="75">
        <v>5.95</v>
      </c>
      <c r="F12147" s="73" t="s">
        <v>17</v>
      </c>
    </row>
    <row r="12148" spans="1:6" ht="25.5" x14ac:dyDescent="0.25">
      <c r="A12148" s="73">
        <v>101001</v>
      </c>
      <c r="B12148" s="74" t="s">
        <v>10969</v>
      </c>
      <c r="C12148" s="73" t="s">
        <v>10744</v>
      </c>
      <c r="D12148" s="75">
        <v>5.2</v>
      </c>
      <c r="E12148" s="75">
        <v>5.09</v>
      </c>
      <c r="F12148" s="73" t="s">
        <v>17</v>
      </c>
    </row>
    <row r="12149" spans="1:6" ht="25.5" x14ac:dyDescent="0.25">
      <c r="A12149" s="73">
        <v>101002</v>
      </c>
      <c r="B12149" s="74" t="s">
        <v>10970</v>
      </c>
      <c r="C12149" s="73" t="s">
        <v>10744</v>
      </c>
      <c r="D12149" s="75">
        <v>6.16</v>
      </c>
      <c r="E12149" s="75">
        <v>6.06</v>
      </c>
      <c r="F12149" s="73" t="s">
        <v>17</v>
      </c>
    </row>
    <row r="12150" spans="1:6" ht="25.5" x14ac:dyDescent="0.25">
      <c r="A12150" s="73">
        <v>101003</v>
      </c>
      <c r="B12150" s="74" t="s">
        <v>10971</v>
      </c>
      <c r="C12150" s="73" t="s">
        <v>10744</v>
      </c>
      <c r="D12150" s="75">
        <v>7.07</v>
      </c>
      <c r="E12150" s="75">
        <v>6.98</v>
      </c>
      <c r="F12150" s="73" t="s">
        <v>17</v>
      </c>
    </row>
    <row r="12151" spans="1:6" ht="25.5" x14ac:dyDescent="0.25">
      <c r="A12151" s="73">
        <v>101004</v>
      </c>
      <c r="B12151" s="74" t="s">
        <v>10972</v>
      </c>
      <c r="C12151" s="73" t="s">
        <v>10744</v>
      </c>
      <c r="D12151" s="75">
        <v>7.49</v>
      </c>
      <c r="E12151" s="75">
        <v>7.41</v>
      </c>
      <c r="F12151" s="73" t="s">
        <v>17</v>
      </c>
    </row>
    <row r="12152" spans="1:6" ht="25.5" x14ac:dyDescent="0.25">
      <c r="A12152" s="73">
        <v>101009</v>
      </c>
      <c r="B12152" s="74" t="s">
        <v>10973</v>
      </c>
      <c r="C12152" s="73" t="s">
        <v>10744</v>
      </c>
      <c r="D12152" s="75">
        <v>43.84</v>
      </c>
      <c r="E12152" s="75">
        <v>43.16</v>
      </c>
      <c r="F12152" s="73" t="s">
        <v>17</v>
      </c>
    </row>
    <row r="12153" spans="1:6" ht="25.5" x14ac:dyDescent="0.25">
      <c r="A12153" s="73">
        <v>101010</v>
      </c>
      <c r="B12153" s="74" t="s">
        <v>10974</v>
      </c>
      <c r="C12153" s="73" t="s">
        <v>10744</v>
      </c>
      <c r="D12153" s="75">
        <v>27.61</v>
      </c>
      <c r="E12153" s="75">
        <v>27.18</v>
      </c>
      <c r="F12153" s="73" t="s">
        <v>17</v>
      </c>
    </row>
    <row r="12154" spans="1:6" ht="38.25" x14ac:dyDescent="0.25">
      <c r="A12154" s="73">
        <v>101013</v>
      </c>
      <c r="B12154" s="74" t="s">
        <v>10975</v>
      </c>
      <c r="C12154" s="73" t="s">
        <v>10744</v>
      </c>
      <c r="D12154" s="75">
        <v>46.25</v>
      </c>
      <c r="E12154" s="75">
        <v>45.04</v>
      </c>
      <c r="F12154" s="73" t="s">
        <v>17</v>
      </c>
    </row>
    <row r="12155" spans="1:6" ht="25.5" x14ac:dyDescent="0.25">
      <c r="A12155" s="73">
        <v>101014</v>
      </c>
      <c r="B12155" s="74" t="s">
        <v>10976</v>
      </c>
      <c r="C12155" s="73" t="s">
        <v>10744</v>
      </c>
      <c r="D12155" s="75">
        <v>42.36</v>
      </c>
      <c r="E12155" s="75">
        <v>41.27</v>
      </c>
      <c r="F12155" s="73" t="s">
        <v>17</v>
      </c>
    </row>
    <row r="12156" spans="1:6" ht="25.5" x14ac:dyDescent="0.25">
      <c r="A12156" s="73">
        <v>101015</v>
      </c>
      <c r="B12156" s="74" t="s">
        <v>10977</v>
      </c>
      <c r="C12156" s="73" t="s">
        <v>10744</v>
      </c>
      <c r="D12156" s="75">
        <v>34.81</v>
      </c>
      <c r="E12156" s="75">
        <v>33.9</v>
      </c>
      <c r="F12156" s="73" t="s">
        <v>17</v>
      </c>
    </row>
    <row r="12157" spans="1:6" ht="38.25" x14ac:dyDescent="0.25">
      <c r="A12157" s="73">
        <v>101016</v>
      </c>
      <c r="B12157" s="74" t="s">
        <v>10978</v>
      </c>
      <c r="C12157" s="73" t="s">
        <v>10744</v>
      </c>
      <c r="D12157" s="75">
        <v>40.299999999999997</v>
      </c>
      <c r="E12157" s="75">
        <v>39.24</v>
      </c>
      <c r="F12157" s="73" t="s">
        <v>17</v>
      </c>
    </row>
    <row r="12158" spans="1:6" ht="25.5" x14ac:dyDescent="0.25">
      <c r="A12158" s="73">
        <v>101017</v>
      </c>
      <c r="B12158" s="74" t="s">
        <v>10979</v>
      </c>
      <c r="C12158" s="73" t="s">
        <v>10744</v>
      </c>
      <c r="D12158" s="75">
        <v>30.54</v>
      </c>
      <c r="E12158" s="75">
        <v>29.76</v>
      </c>
      <c r="F12158" s="73" t="s">
        <v>17</v>
      </c>
    </row>
    <row r="12159" spans="1:6" ht="25.5" x14ac:dyDescent="0.25">
      <c r="A12159" s="73">
        <v>101018</v>
      </c>
      <c r="B12159" s="74" t="s">
        <v>10980</v>
      </c>
      <c r="C12159" s="73" t="s">
        <v>10744</v>
      </c>
      <c r="D12159" s="75">
        <v>25.09</v>
      </c>
      <c r="E12159" s="75">
        <v>24.44</v>
      </c>
      <c r="F12159" s="73" t="s">
        <v>17</v>
      </c>
    </row>
    <row r="12160" spans="1:6" ht="25.5" x14ac:dyDescent="0.25">
      <c r="A12160" s="73">
        <v>101019</v>
      </c>
      <c r="B12160" s="74" t="s">
        <v>10981</v>
      </c>
      <c r="C12160" s="73" t="s">
        <v>10744</v>
      </c>
      <c r="D12160" s="75">
        <v>589.73</v>
      </c>
      <c r="E12160" s="75">
        <v>569.72</v>
      </c>
      <c r="F12160" s="73" t="s">
        <v>17</v>
      </c>
    </row>
    <row r="12161" spans="1:6" ht="25.5" x14ac:dyDescent="0.25">
      <c r="A12161" s="73">
        <v>101463</v>
      </c>
      <c r="B12161" s="74" t="s">
        <v>10982</v>
      </c>
      <c r="C12161" s="73" t="s">
        <v>10744</v>
      </c>
      <c r="D12161" s="75">
        <v>46.39</v>
      </c>
      <c r="E12161" s="75">
        <v>45.18</v>
      </c>
      <c r="F12161" s="73" t="s">
        <v>17</v>
      </c>
    </row>
    <row r="12162" spans="1:6" ht="25.5" x14ac:dyDescent="0.25">
      <c r="A12162" s="73">
        <v>101464</v>
      </c>
      <c r="B12162" s="74" t="s">
        <v>10983</v>
      </c>
      <c r="C12162" s="73" t="s">
        <v>10744</v>
      </c>
      <c r="D12162" s="75">
        <v>35.630000000000003</v>
      </c>
      <c r="E12162" s="75">
        <v>34.71</v>
      </c>
      <c r="F12162" s="73" t="s">
        <v>17</v>
      </c>
    </row>
    <row r="12163" spans="1:6" ht="25.5" x14ac:dyDescent="0.25">
      <c r="A12163" s="73">
        <v>101465</v>
      </c>
      <c r="B12163" s="74" t="s">
        <v>10984</v>
      </c>
      <c r="C12163" s="73" t="s">
        <v>10744</v>
      </c>
      <c r="D12163" s="75">
        <v>27.24</v>
      </c>
      <c r="E12163" s="75">
        <v>26.52</v>
      </c>
      <c r="F12163" s="73" t="s">
        <v>17</v>
      </c>
    </row>
    <row r="12164" spans="1:6" ht="25.5" x14ac:dyDescent="0.25">
      <c r="A12164" s="73">
        <v>101466</v>
      </c>
      <c r="B12164" s="74" t="s">
        <v>10985</v>
      </c>
      <c r="C12164" s="73" t="s">
        <v>10744</v>
      </c>
      <c r="D12164" s="75">
        <v>22.16</v>
      </c>
      <c r="E12164" s="75">
        <v>21.58</v>
      </c>
      <c r="F12164" s="73" t="s">
        <v>17</v>
      </c>
    </row>
    <row r="12165" spans="1:6" ht="25.5" x14ac:dyDescent="0.25">
      <c r="A12165" s="73">
        <v>101467</v>
      </c>
      <c r="B12165" s="74" t="s">
        <v>10986</v>
      </c>
      <c r="C12165" s="73" t="s">
        <v>10744</v>
      </c>
      <c r="D12165" s="75">
        <v>18.54</v>
      </c>
      <c r="E12165" s="75">
        <v>18.059999999999999</v>
      </c>
      <c r="F12165" s="73" t="s">
        <v>17</v>
      </c>
    </row>
    <row r="12166" spans="1:6" ht="25.5" x14ac:dyDescent="0.25">
      <c r="A12166" s="73">
        <v>101468</v>
      </c>
      <c r="B12166" s="74" t="s">
        <v>10987</v>
      </c>
      <c r="C12166" s="73" t="s">
        <v>10744</v>
      </c>
      <c r="D12166" s="75">
        <v>16.96</v>
      </c>
      <c r="E12166" s="75">
        <v>16.510000000000002</v>
      </c>
      <c r="F12166" s="73" t="s">
        <v>17</v>
      </c>
    </row>
    <row r="12167" spans="1:6" ht="25.5" x14ac:dyDescent="0.25">
      <c r="A12167" s="73">
        <v>101469</v>
      </c>
      <c r="B12167" s="74" t="s">
        <v>10988</v>
      </c>
      <c r="C12167" s="73" t="s">
        <v>10744</v>
      </c>
      <c r="D12167" s="75">
        <v>37.950000000000003</v>
      </c>
      <c r="E12167" s="75">
        <v>36.979999999999997</v>
      </c>
      <c r="F12167" s="73" t="s">
        <v>17</v>
      </c>
    </row>
    <row r="12168" spans="1:6" ht="25.5" x14ac:dyDescent="0.25">
      <c r="A12168" s="73">
        <v>101470</v>
      </c>
      <c r="B12168" s="74" t="s">
        <v>10989</v>
      </c>
      <c r="C12168" s="73" t="s">
        <v>10744</v>
      </c>
      <c r="D12168" s="75">
        <v>30.14</v>
      </c>
      <c r="E12168" s="75">
        <v>29.35</v>
      </c>
      <c r="F12168" s="73" t="s">
        <v>17</v>
      </c>
    </row>
    <row r="12169" spans="1:6" ht="25.5" x14ac:dyDescent="0.25">
      <c r="A12169" s="73">
        <v>101471</v>
      </c>
      <c r="B12169" s="74" t="s">
        <v>10990</v>
      </c>
      <c r="C12169" s="73" t="s">
        <v>10744</v>
      </c>
      <c r="D12169" s="75">
        <v>25.85</v>
      </c>
      <c r="E12169" s="75">
        <v>25.17</v>
      </c>
      <c r="F12169" s="73" t="s">
        <v>17</v>
      </c>
    </row>
    <row r="12170" spans="1:6" ht="25.5" x14ac:dyDescent="0.25">
      <c r="A12170" s="73">
        <v>101472</v>
      </c>
      <c r="B12170" s="74" t="s">
        <v>10991</v>
      </c>
      <c r="C12170" s="73" t="s">
        <v>10744</v>
      </c>
      <c r="D12170" s="75">
        <v>20.12</v>
      </c>
      <c r="E12170" s="75">
        <v>19.59</v>
      </c>
      <c r="F12170" s="73" t="s">
        <v>17</v>
      </c>
    </row>
    <row r="12171" spans="1:6" ht="25.5" x14ac:dyDescent="0.25">
      <c r="A12171" s="73">
        <v>101473</v>
      </c>
      <c r="B12171" s="74" t="s">
        <v>10992</v>
      </c>
      <c r="C12171" s="73" t="s">
        <v>10744</v>
      </c>
      <c r="D12171" s="75">
        <v>28.97</v>
      </c>
      <c r="E12171" s="75">
        <v>28.21</v>
      </c>
      <c r="F12171" s="73" t="s">
        <v>17</v>
      </c>
    </row>
    <row r="12172" spans="1:6" ht="25.5" x14ac:dyDescent="0.25">
      <c r="A12172" s="73">
        <v>101474</v>
      </c>
      <c r="B12172" s="74" t="s">
        <v>10993</v>
      </c>
      <c r="C12172" s="73" t="s">
        <v>10744</v>
      </c>
      <c r="D12172" s="75">
        <v>20.73</v>
      </c>
      <c r="E12172" s="75">
        <v>20.190000000000001</v>
      </c>
      <c r="F12172" s="73" t="s">
        <v>17</v>
      </c>
    </row>
    <row r="12173" spans="1:6" ht="25.5" x14ac:dyDescent="0.25">
      <c r="A12173" s="73">
        <v>101475</v>
      </c>
      <c r="B12173" s="74" t="s">
        <v>10994</v>
      </c>
      <c r="C12173" s="73" t="s">
        <v>10744</v>
      </c>
      <c r="D12173" s="75">
        <v>18.38</v>
      </c>
      <c r="E12173" s="75">
        <v>17.91</v>
      </c>
      <c r="F12173" s="73" t="s">
        <v>17</v>
      </c>
    </row>
    <row r="12174" spans="1:6" ht="25.5" x14ac:dyDescent="0.25">
      <c r="A12174" s="73">
        <v>101476</v>
      </c>
      <c r="B12174" s="74" t="s">
        <v>10995</v>
      </c>
      <c r="C12174" s="73" t="s">
        <v>10744</v>
      </c>
      <c r="D12174" s="75">
        <v>16.39</v>
      </c>
      <c r="E12174" s="75">
        <v>15.97</v>
      </c>
      <c r="F12174" s="73" t="s">
        <v>17</v>
      </c>
    </row>
    <row r="12175" spans="1:6" ht="25.5" x14ac:dyDescent="0.25">
      <c r="A12175" s="73">
        <v>101477</v>
      </c>
      <c r="B12175" s="74" t="s">
        <v>10996</v>
      </c>
      <c r="C12175" s="73" t="s">
        <v>10744</v>
      </c>
      <c r="D12175" s="75">
        <v>13.43</v>
      </c>
      <c r="E12175" s="75">
        <v>13.07</v>
      </c>
      <c r="F12175" s="73" t="s">
        <v>17</v>
      </c>
    </row>
    <row r="12176" spans="1:6" ht="25.5" x14ac:dyDescent="0.25">
      <c r="A12176" s="73">
        <v>101478</v>
      </c>
      <c r="B12176" s="74" t="s">
        <v>10997</v>
      </c>
      <c r="C12176" s="73" t="s">
        <v>10744</v>
      </c>
      <c r="D12176" s="75">
        <v>11.42</v>
      </c>
      <c r="E12176" s="75">
        <v>11.12</v>
      </c>
      <c r="F12176" s="73" t="s">
        <v>17</v>
      </c>
    </row>
    <row r="12177" spans="1:6" ht="25.5" x14ac:dyDescent="0.25">
      <c r="A12177" s="73">
        <v>101479</v>
      </c>
      <c r="B12177" s="74" t="s">
        <v>10998</v>
      </c>
      <c r="C12177" s="73" t="s">
        <v>10744</v>
      </c>
      <c r="D12177" s="75">
        <v>171.81</v>
      </c>
      <c r="E12177" s="75">
        <v>165.98</v>
      </c>
      <c r="F12177" s="73" t="s">
        <v>17</v>
      </c>
    </row>
    <row r="12178" spans="1:6" ht="25.5" x14ac:dyDescent="0.25">
      <c r="A12178" s="73">
        <v>101480</v>
      </c>
      <c r="B12178" s="74" t="s">
        <v>10999</v>
      </c>
      <c r="C12178" s="73" t="s">
        <v>10744</v>
      </c>
      <c r="D12178" s="75">
        <v>67.89</v>
      </c>
      <c r="E12178" s="75">
        <v>66.13</v>
      </c>
      <c r="F12178" s="73" t="s">
        <v>17</v>
      </c>
    </row>
    <row r="12179" spans="1:6" ht="25.5" x14ac:dyDescent="0.25">
      <c r="A12179" s="73">
        <v>101481</v>
      </c>
      <c r="B12179" s="74" t="s">
        <v>11000</v>
      </c>
      <c r="C12179" s="73" t="s">
        <v>10744</v>
      </c>
      <c r="D12179" s="75">
        <v>49.04</v>
      </c>
      <c r="E12179" s="75">
        <v>47.76</v>
      </c>
      <c r="F12179" s="73" t="s">
        <v>17</v>
      </c>
    </row>
    <row r="12180" spans="1:6" ht="25.5" x14ac:dyDescent="0.25">
      <c r="A12180" s="73">
        <v>101482</v>
      </c>
      <c r="B12180" s="74" t="s">
        <v>11001</v>
      </c>
      <c r="C12180" s="73" t="s">
        <v>10744</v>
      </c>
      <c r="D12180" s="75">
        <v>36.65</v>
      </c>
      <c r="E12180" s="75">
        <v>35.700000000000003</v>
      </c>
      <c r="F12180" s="73" t="s">
        <v>17</v>
      </c>
    </row>
    <row r="12181" spans="1:6" ht="25.5" x14ac:dyDescent="0.25">
      <c r="A12181" s="73">
        <v>101483</v>
      </c>
      <c r="B12181" s="74" t="s">
        <v>11002</v>
      </c>
      <c r="C12181" s="73" t="s">
        <v>10744</v>
      </c>
      <c r="D12181" s="75">
        <v>38.04</v>
      </c>
      <c r="E12181" s="75">
        <v>37.04</v>
      </c>
      <c r="F12181" s="73" t="s">
        <v>17</v>
      </c>
    </row>
    <row r="12182" spans="1:6" ht="25.5" x14ac:dyDescent="0.25">
      <c r="A12182" s="73">
        <v>101484</v>
      </c>
      <c r="B12182" s="74" t="s">
        <v>11003</v>
      </c>
      <c r="C12182" s="73" t="s">
        <v>10744</v>
      </c>
      <c r="D12182" s="75">
        <v>197.12</v>
      </c>
      <c r="E12182" s="75">
        <v>192.01</v>
      </c>
      <c r="F12182" s="73" t="s">
        <v>17</v>
      </c>
    </row>
    <row r="12183" spans="1:6" ht="25.5" x14ac:dyDescent="0.25">
      <c r="A12183" s="73">
        <v>101485</v>
      </c>
      <c r="B12183" s="74" t="s">
        <v>11004</v>
      </c>
      <c r="C12183" s="73" t="s">
        <v>10744</v>
      </c>
      <c r="D12183" s="75">
        <v>151.31</v>
      </c>
      <c r="E12183" s="75">
        <v>147.4</v>
      </c>
      <c r="F12183" s="73" t="s">
        <v>17</v>
      </c>
    </row>
    <row r="12184" spans="1:6" ht="25.5" x14ac:dyDescent="0.25">
      <c r="A12184" s="73">
        <v>101486</v>
      </c>
      <c r="B12184" s="74" t="s">
        <v>11005</v>
      </c>
      <c r="C12184" s="73" t="s">
        <v>10744</v>
      </c>
      <c r="D12184" s="75">
        <v>136.31</v>
      </c>
      <c r="E12184" s="75">
        <v>132.77000000000001</v>
      </c>
      <c r="F12184" s="73" t="s">
        <v>17</v>
      </c>
    </row>
    <row r="12185" spans="1:6" ht="25.5" x14ac:dyDescent="0.25">
      <c r="A12185" s="73">
        <v>101487</v>
      </c>
      <c r="B12185" s="74" t="s">
        <v>11006</v>
      </c>
      <c r="C12185" s="73" t="s">
        <v>10744</v>
      </c>
      <c r="D12185" s="75">
        <v>99.8</v>
      </c>
      <c r="E12185" s="75">
        <v>97.22</v>
      </c>
      <c r="F12185" s="73" t="s">
        <v>17</v>
      </c>
    </row>
    <row r="12186" spans="1:6" ht="25.5" x14ac:dyDescent="0.25">
      <c r="A12186" s="73">
        <v>101488</v>
      </c>
      <c r="B12186" s="74" t="s">
        <v>11007</v>
      </c>
      <c r="C12186" s="73" t="s">
        <v>10744</v>
      </c>
      <c r="D12186" s="75">
        <v>86.36</v>
      </c>
      <c r="E12186" s="75">
        <v>84.11</v>
      </c>
      <c r="F12186" s="73" t="s">
        <v>17</v>
      </c>
    </row>
    <row r="12187" spans="1:6" ht="38.25" x14ac:dyDescent="0.25">
      <c r="A12187" s="73">
        <v>102330</v>
      </c>
      <c r="B12187" s="74" t="s">
        <v>11008</v>
      </c>
      <c r="C12187" s="73" t="s">
        <v>869</v>
      </c>
      <c r="D12187" s="75">
        <v>1.42</v>
      </c>
      <c r="E12187" s="75">
        <v>1.4</v>
      </c>
      <c r="F12187" s="73" t="s">
        <v>17</v>
      </c>
    </row>
    <row r="12188" spans="1:6" ht="38.25" x14ac:dyDescent="0.25">
      <c r="A12188" s="73">
        <v>102331</v>
      </c>
      <c r="B12188" s="74" t="s">
        <v>11009</v>
      </c>
      <c r="C12188" s="73" t="s">
        <v>869</v>
      </c>
      <c r="D12188" s="75">
        <v>0.56000000000000005</v>
      </c>
      <c r="E12188" s="75">
        <v>0.54</v>
      </c>
      <c r="F12188" s="73" t="s">
        <v>17</v>
      </c>
    </row>
    <row r="12189" spans="1:6" ht="38.25" x14ac:dyDescent="0.25">
      <c r="A12189" s="73">
        <v>102332</v>
      </c>
      <c r="B12189" s="74" t="s">
        <v>11010</v>
      </c>
      <c r="C12189" s="73" t="s">
        <v>869</v>
      </c>
      <c r="D12189" s="75">
        <v>1.85</v>
      </c>
      <c r="E12189" s="75">
        <v>1.82</v>
      </c>
      <c r="F12189" s="73" t="s">
        <v>17</v>
      </c>
    </row>
    <row r="12190" spans="1:6" ht="38.25" x14ac:dyDescent="0.25">
      <c r="A12190" s="73">
        <v>102333</v>
      </c>
      <c r="B12190" s="74" t="s">
        <v>11011</v>
      </c>
      <c r="C12190" s="73" t="s">
        <v>869</v>
      </c>
      <c r="D12190" s="75">
        <v>0.73</v>
      </c>
      <c r="E12190" s="75">
        <v>0.73</v>
      </c>
      <c r="F12190" s="73" t="s">
        <v>17</v>
      </c>
    </row>
    <row r="12191" spans="1:6" ht="25.5" x14ac:dyDescent="0.25">
      <c r="A12191" s="73">
        <v>102568</v>
      </c>
      <c r="B12191" s="74" t="s">
        <v>11012</v>
      </c>
      <c r="C12191" s="73" t="s">
        <v>10744</v>
      </c>
      <c r="D12191" s="75">
        <v>292.7</v>
      </c>
      <c r="E12191" s="75">
        <v>282.77</v>
      </c>
      <c r="F12191" s="73" t="s">
        <v>17</v>
      </c>
    </row>
    <row r="12192" spans="1:6" x14ac:dyDescent="0.25">
      <c r="A12192" s="73">
        <v>25000010</v>
      </c>
      <c r="B12192" s="74" t="s">
        <v>11013</v>
      </c>
      <c r="C12192" s="73" t="s">
        <v>101</v>
      </c>
      <c r="D12192" s="75">
        <v>66.17</v>
      </c>
      <c r="E12192" s="75">
        <v>66.17</v>
      </c>
      <c r="F12192" s="73" t="s">
        <v>47</v>
      </c>
    </row>
    <row r="12193" spans="1:6" x14ac:dyDescent="0.25">
      <c r="A12193" s="73">
        <v>25000011</v>
      </c>
      <c r="B12193" s="74" t="s">
        <v>11014</v>
      </c>
      <c r="C12193" s="73" t="s">
        <v>101</v>
      </c>
      <c r="D12193" s="75">
        <v>86.07</v>
      </c>
      <c r="E12193" s="75">
        <v>86.07</v>
      </c>
      <c r="F12193" s="73" t="s">
        <v>47</v>
      </c>
    </row>
    <row r="12194" spans="1:6" x14ac:dyDescent="0.25">
      <c r="A12194" s="73">
        <v>25000012</v>
      </c>
      <c r="B12194" s="74" t="s">
        <v>11015</v>
      </c>
      <c r="C12194" s="73" t="s">
        <v>101</v>
      </c>
      <c r="D12194" s="75">
        <v>108.83</v>
      </c>
      <c r="E12194" s="75">
        <v>108.83</v>
      </c>
      <c r="F12194" s="73" t="s">
        <v>47</v>
      </c>
    </row>
    <row r="12195" spans="1:6" x14ac:dyDescent="0.25">
      <c r="A12195" s="73">
        <v>25000013</v>
      </c>
      <c r="B12195" s="74" t="s">
        <v>11016</v>
      </c>
      <c r="C12195" s="73" t="s">
        <v>101</v>
      </c>
      <c r="D12195" s="75">
        <v>161.68</v>
      </c>
      <c r="E12195" s="75">
        <v>161.68</v>
      </c>
      <c r="F12195" s="73" t="s">
        <v>47</v>
      </c>
    </row>
    <row r="12196" spans="1:6" x14ac:dyDescent="0.25">
      <c r="A12196" s="73">
        <v>25000020</v>
      </c>
      <c r="B12196" s="74" t="s">
        <v>31789</v>
      </c>
      <c r="C12196" s="73" t="s">
        <v>101</v>
      </c>
      <c r="D12196" s="75">
        <v>1684.32</v>
      </c>
      <c r="E12196" s="75">
        <v>1684.32</v>
      </c>
      <c r="F12196" s="73" t="s">
        <v>47</v>
      </c>
    </row>
    <row r="12197" spans="1:6" x14ac:dyDescent="0.25">
      <c r="A12197" s="73">
        <v>25000021</v>
      </c>
      <c r="B12197" s="74" t="s">
        <v>31790</v>
      </c>
      <c r="C12197" s="73" t="s">
        <v>101</v>
      </c>
      <c r="D12197" s="75">
        <v>193.33</v>
      </c>
      <c r="E12197" s="75">
        <v>193.33</v>
      </c>
      <c r="F12197" s="73" t="s">
        <v>47</v>
      </c>
    </row>
    <row r="12198" spans="1:6" x14ac:dyDescent="0.25">
      <c r="A12198" s="73">
        <v>25000022</v>
      </c>
      <c r="B12198" s="74" t="s">
        <v>31791</v>
      </c>
      <c r="C12198" s="73" t="s">
        <v>101</v>
      </c>
      <c r="D12198" s="75">
        <v>408.05</v>
      </c>
      <c r="E12198" s="75">
        <v>408.05</v>
      </c>
      <c r="F12198" s="73" t="s">
        <v>47</v>
      </c>
    </row>
    <row r="12199" spans="1:6" x14ac:dyDescent="0.25">
      <c r="A12199" s="73">
        <v>25000023</v>
      </c>
      <c r="B12199" s="74" t="s">
        <v>31792</v>
      </c>
      <c r="C12199" s="73" t="s">
        <v>101</v>
      </c>
      <c r="D12199" s="75">
        <v>512.91</v>
      </c>
      <c r="E12199" s="75">
        <v>512.91</v>
      </c>
      <c r="F12199" s="73" t="s">
        <v>47</v>
      </c>
    </row>
    <row r="12200" spans="1:6" x14ac:dyDescent="0.25">
      <c r="A12200" s="73">
        <v>25000025</v>
      </c>
      <c r="B12200" s="74" t="s">
        <v>31793</v>
      </c>
      <c r="C12200" s="73" t="s">
        <v>101</v>
      </c>
      <c r="D12200" s="75">
        <v>1221.1099999999999</v>
      </c>
      <c r="E12200" s="75">
        <v>1221.1099999999999</v>
      </c>
      <c r="F12200" s="73" t="s">
        <v>47</v>
      </c>
    </row>
    <row r="12201" spans="1:6" x14ac:dyDescent="0.25">
      <c r="A12201" s="73">
        <v>25000026</v>
      </c>
      <c r="B12201" s="74" t="s">
        <v>31794</v>
      </c>
      <c r="C12201" s="73" t="s">
        <v>101</v>
      </c>
      <c r="D12201" s="75">
        <v>1648.19</v>
      </c>
      <c r="E12201" s="75">
        <v>1648.19</v>
      </c>
      <c r="F12201" s="73" t="s">
        <v>47</v>
      </c>
    </row>
    <row r="12202" spans="1:6" x14ac:dyDescent="0.25">
      <c r="A12202" s="73">
        <v>25000027</v>
      </c>
      <c r="B12202" s="74" t="s">
        <v>31795</v>
      </c>
      <c r="C12202" s="73" t="s">
        <v>101</v>
      </c>
      <c r="D12202" s="75">
        <v>2052.5300000000002</v>
      </c>
      <c r="E12202" s="75">
        <v>2052.5300000000002</v>
      </c>
      <c r="F12202" s="73" t="s">
        <v>47</v>
      </c>
    </row>
    <row r="12203" spans="1:6" x14ac:dyDescent="0.25">
      <c r="A12203" s="73">
        <v>25000028</v>
      </c>
      <c r="B12203" s="74" t="s">
        <v>11017</v>
      </c>
      <c r="C12203" s="73" t="s">
        <v>101</v>
      </c>
      <c r="D12203" s="75">
        <v>132.97</v>
      </c>
      <c r="E12203" s="75">
        <v>132.97</v>
      </c>
      <c r="F12203" s="73" t="s">
        <v>47</v>
      </c>
    </row>
    <row r="12204" spans="1:6" x14ac:dyDescent="0.25">
      <c r="A12204" s="73">
        <v>25000033</v>
      </c>
      <c r="B12204" s="74" t="s">
        <v>11018</v>
      </c>
      <c r="C12204" s="73" t="s">
        <v>101</v>
      </c>
      <c r="D12204" s="75">
        <v>271.81</v>
      </c>
      <c r="E12204" s="75">
        <v>271.81</v>
      </c>
      <c r="F12204" s="73" t="s">
        <v>47</v>
      </c>
    </row>
    <row r="12205" spans="1:6" x14ac:dyDescent="0.25">
      <c r="A12205" s="73">
        <v>25000036</v>
      </c>
      <c r="B12205" s="74" t="s">
        <v>11019</v>
      </c>
      <c r="C12205" s="73" t="s">
        <v>101</v>
      </c>
      <c r="D12205" s="75">
        <v>792.02</v>
      </c>
      <c r="E12205" s="75">
        <v>792.02</v>
      </c>
      <c r="F12205" s="73" t="s">
        <v>47</v>
      </c>
    </row>
    <row r="12206" spans="1:6" x14ac:dyDescent="0.25">
      <c r="A12206" s="73">
        <v>25000058</v>
      </c>
      <c r="B12206" s="74" t="s">
        <v>11020</v>
      </c>
      <c r="C12206" s="73" t="s">
        <v>101</v>
      </c>
      <c r="D12206" s="75">
        <v>550.04999999999995</v>
      </c>
      <c r="E12206" s="75">
        <v>550.04999999999995</v>
      </c>
      <c r="F12206" s="73" t="s">
        <v>47</v>
      </c>
    </row>
    <row r="12207" spans="1:6" x14ac:dyDescent="0.25">
      <c r="A12207" s="73">
        <v>25000060</v>
      </c>
      <c r="B12207" s="74" t="s">
        <v>31796</v>
      </c>
      <c r="C12207" s="73" t="s">
        <v>101</v>
      </c>
      <c r="D12207" s="75">
        <v>1233.1099999999999</v>
      </c>
      <c r="E12207" s="75">
        <v>1233.1099999999999</v>
      </c>
      <c r="F12207" s="73" t="s">
        <v>47</v>
      </c>
    </row>
    <row r="12208" spans="1:6" x14ac:dyDescent="0.25">
      <c r="A12208" s="73">
        <v>25000065</v>
      </c>
      <c r="B12208" s="74" t="s">
        <v>11021</v>
      </c>
      <c r="C12208" s="73" t="s">
        <v>101</v>
      </c>
      <c r="D12208" s="75">
        <v>176</v>
      </c>
      <c r="E12208" s="75">
        <v>176</v>
      </c>
      <c r="F12208" s="73" t="s">
        <v>47</v>
      </c>
    </row>
    <row r="12209" spans="1:6" x14ac:dyDescent="0.25">
      <c r="A12209" s="73">
        <v>25000066</v>
      </c>
      <c r="B12209" s="74" t="s">
        <v>11022</v>
      </c>
      <c r="C12209" s="73" t="s">
        <v>101</v>
      </c>
      <c r="D12209" s="75">
        <v>207.9</v>
      </c>
      <c r="E12209" s="75">
        <v>207.9</v>
      </c>
      <c r="F12209" s="73" t="s">
        <v>47</v>
      </c>
    </row>
    <row r="12210" spans="1:6" x14ac:dyDescent="0.25">
      <c r="A12210" s="73">
        <v>25000067</v>
      </c>
      <c r="B12210" s="74" t="s">
        <v>11023</v>
      </c>
      <c r="C12210" s="73" t="s">
        <v>101</v>
      </c>
      <c r="D12210" s="75">
        <v>266.2</v>
      </c>
      <c r="E12210" s="75">
        <v>266.2</v>
      </c>
      <c r="F12210" s="73" t="s">
        <v>47</v>
      </c>
    </row>
    <row r="12211" spans="1:6" x14ac:dyDescent="0.25">
      <c r="A12211" s="73">
        <v>25000069</v>
      </c>
      <c r="B12211" s="74" t="s">
        <v>11024</v>
      </c>
      <c r="C12211" s="73" t="s">
        <v>101</v>
      </c>
      <c r="D12211" s="75">
        <v>596.65</v>
      </c>
      <c r="E12211" s="75">
        <v>596.65</v>
      </c>
      <c r="F12211" s="73" t="s">
        <v>47</v>
      </c>
    </row>
    <row r="12212" spans="1:6" x14ac:dyDescent="0.25">
      <c r="A12212" s="73">
        <v>25000071</v>
      </c>
      <c r="B12212" s="74" t="s">
        <v>31797</v>
      </c>
      <c r="C12212" s="73" t="s">
        <v>101</v>
      </c>
      <c r="D12212" s="75">
        <v>1041.7</v>
      </c>
      <c r="E12212" s="75">
        <v>1041.7</v>
      </c>
      <c r="F12212" s="73" t="s">
        <v>47</v>
      </c>
    </row>
    <row r="12213" spans="1:6" x14ac:dyDescent="0.25">
      <c r="A12213" s="73">
        <v>25000074</v>
      </c>
      <c r="B12213" s="74" t="s">
        <v>11025</v>
      </c>
      <c r="C12213" s="73" t="s">
        <v>101</v>
      </c>
      <c r="D12213" s="75">
        <v>124.25</v>
      </c>
      <c r="E12213" s="75">
        <v>124.25</v>
      </c>
      <c r="F12213" s="73" t="s">
        <v>47</v>
      </c>
    </row>
    <row r="12214" spans="1:6" x14ac:dyDescent="0.25">
      <c r="A12214" s="73">
        <v>25000076</v>
      </c>
      <c r="B12214" s="74" t="s">
        <v>11026</v>
      </c>
      <c r="C12214" s="73" t="s">
        <v>101</v>
      </c>
      <c r="D12214" s="75">
        <v>210.89</v>
      </c>
      <c r="E12214" s="75">
        <v>210.89</v>
      </c>
      <c r="F12214" s="73" t="s">
        <v>47</v>
      </c>
    </row>
    <row r="12215" spans="1:6" x14ac:dyDescent="0.25">
      <c r="A12215" s="73">
        <v>25000077</v>
      </c>
      <c r="B12215" s="74" t="s">
        <v>11027</v>
      </c>
      <c r="C12215" s="73" t="s">
        <v>101</v>
      </c>
      <c r="D12215" s="75">
        <v>240.52</v>
      </c>
      <c r="E12215" s="75">
        <v>240.52</v>
      </c>
      <c r="F12215" s="73" t="s">
        <v>47</v>
      </c>
    </row>
    <row r="12216" spans="1:6" x14ac:dyDescent="0.25">
      <c r="A12216" s="73">
        <v>25000078</v>
      </c>
      <c r="B12216" s="74" t="s">
        <v>11028</v>
      </c>
      <c r="C12216" s="73" t="s">
        <v>101</v>
      </c>
      <c r="D12216" s="75">
        <v>394.32</v>
      </c>
      <c r="E12216" s="75">
        <v>394.32</v>
      </c>
      <c r="F12216" s="73" t="s">
        <v>47</v>
      </c>
    </row>
    <row r="12217" spans="1:6" x14ac:dyDescent="0.25">
      <c r="A12217" s="73">
        <v>25000080</v>
      </c>
      <c r="B12217" s="74" t="s">
        <v>11029</v>
      </c>
      <c r="C12217" s="73" t="s">
        <v>101</v>
      </c>
      <c r="D12217" s="75">
        <v>749.82</v>
      </c>
      <c r="E12217" s="75">
        <v>749.82</v>
      </c>
      <c r="F12217" s="73" t="s">
        <v>47</v>
      </c>
    </row>
    <row r="12218" spans="1:6" x14ac:dyDescent="0.25">
      <c r="A12218" s="73">
        <v>25000082</v>
      </c>
      <c r="B12218" s="74" t="s">
        <v>31798</v>
      </c>
      <c r="C12218" s="73" t="s">
        <v>101</v>
      </c>
      <c r="D12218" s="75">
        <v>1333.45</v>
      </c>
      <c r="E12218" s="75">
        <v>1333.45</v>
      </c>
      <c r="F12218" s="73" t="s">
        <v>47</v>
      </c>
    </row>
    <row r="12219" spans="1:6" x14ac:dyDescent="0.25">
      <c r="A12219" s="73">
        <v>25000085</v>
      </c>
      <c r="B12219" s="74" t="s">
        <v>11030</v>
      </c>
      <c r="C12219" s="73" t="s">
        <v>101</v>
      </c>
      <c r="D12219" s="75">
        <v>157.58000000000001</v>
      </c>
      <c r="E12219" s="75">
        <v>157.58000000000001</v>
      </c>
      <c r="F12219" s="73" t="s">
        <v>47</v>
      </c>
    </row>
    <row r="12220" spans="1:6" x14ac:dyDescent="0.25">
      <c r="A12220" s="73">
        <v>25000086</v>
      </c>
      <c r="B12220" s="74" t="s">
        <v>11031</v>
      </c>
      <c r="C12220" s="73" t="s">
        <v>101</v>
      </c>
      <c r="D12220" s="75">
        <v>176.66</v>
      </c>
      <c r="E12220" s="75">
        <v>176.66</v>
      </c>
      <c r="F12220" s="73" t="s">
        <v>47</v>
      </c>
    </row>
    <row r="12221" spans="1:6" x14ac:dyDescent="0.25">
      <c r="A12221" s="73">
        <v>25000087</v>
      </c>
      <c r="B12221" s="74" t="s">
        <v>11032</v>
      </c>
      <c r="C12221" s="73" t="s">
        <v>101</v>
      </c>
      <c r="D12221" s="75">
        <v>214.64</v>
      </c>
      <c r="E12221" s="75">
        <v>214.64</v>
      </c>
      <c r="F12221" s="73" t="s">
        <v>47</v>
      </c>
    </row>
    <row r="12222" spans="1:6" x14ac:dyDescent="0.25">
      <c r="A12222" s="73">
        <v>25000088</v>
      </c>
      <c r="B12222" s="74" t="s">
        <v>11033</v>
      </c>
      <c r="C12222" s="73" t="s">
        <v>101</v>
      </c>
      <c r="D12222" s="75">
        <v>382.72</v>
      </c>
      <c r="E12222" s="75">
        <v>382.72</v>
      </c>
      <c r="F12222" s="73" t="s">
        <v>47</v>
      </c>
    </row>
    <row r="12223" spans="1:6" x14ac:dyDescent="0.25">
      <c r="A12223" s="73">
        <v>25000089</v>
      </c>
      <c r="B12223" s="74" t="s">
        <v>11034</v>
      </c>
      <c r="C12223" s="73" t="s">
        <v>101</v>
      </c>
      <c r="D12223" s="75">
        <v>502.27</v>
      </c>
      <c r="E12223" s="75">
        <v>502.27</v>
      </c>
      <c r="F12223" s="73" t="s">
        <v>47</v>
      </c>
    </row>
    <row r="12224" spans="1:6" x14ac:dyDescent="0.25">
      <c r="A12224" s="73">
        <v>25000090</v>
      </c>
      <c r="B12224" s="74" t="s">
        <v>11035</v>
      </c>
      <c r="C12224" s="73" t="s">
        <v>101</v>
      </c>
      <c r="D12224" s="75">
        <v>766.68</v>
      </c>
      <c r="E12224" s="75">
        <v>766.68</v>
      </c>
      <c r="F12224" s="73" t="s">
        <v>47</v>
      </c>
    </row>
    <row r="12225" spans="1:6" x14ac:dyDescent="0.25">
      <c r="A12225" s="73">
        <v>25000091</v>
      </c>
      <c r="B12225" s="74" t="s">
        <v>11036</v>
      </c>
      <c r="C12225" s="73" t="s">
        <v>101</v>
      </c>
      <c r="D12225" s="75">
        <v>1105.28</v>
      </c>
      <c r="E12225" s="75">
        <v>1105.28</v>
      </c>
      <c r="F12225" s="73" t="s">
        <v>47</v>
      </c>
    </row>
    <row r="12226" spans="1:6" x14ac:dyDescent="0.25">
      <c r="A12226" s="73">
        <v>25000093</v>
      </c>
      <c r="B12226" s="74" t="s">
        <v>31799</v>
      </c>
      <c r="C12226" s="73" t="s">
        <v>101</v>
      </c>
      <c r="D12226" s="75">
        <v>2119.91</v>
      </c>
      <c r="E12226" s="75">
        <v>2119.91</v>
      </c>
      <c r="F12226" s="73" t="s">
        <v>47</v>
      </c>
    </row>
    <row r="12227" spans="1:6" x14ac:dyDescent="0.25">
      <c r="A12227" s="73">
        <v>25000096</v>
      </c>
      <c r="B12227" s="74" t="s">
        <v>11037</v>
      </c>
      <c r="C12227" s="73" t="s">
        <v>101</v>
      </c>
      <c r="D12227" s="75">
        <v>29.04</v>
      </c>
      <c r="E12227" s="75">
        <v>29.04</v>
      </c>
      <c r="F12227" s="73" t="s">
        <v>47</v>
      </c>
    </row>
    <row r="12228" spans="1:6" x14ac:dyDescent="0.25">
      <c r="A12228" s="73">
        <v>25000097</v>
      </c>
      <c r="B12228" s="74" t="s">
        <v>11038</v>
      </c>
      <c r="C12228" s="73" t="s">
        <v>101</v>
      </c>
      <c r="D12228" s="75">
        <v>38.619999999999997</v>
      </c>
      <c r="E12228" s="75">
        <v>38.619999999999997</v>
      </c>
      <c r="F12228" s="73" t="s">
        <v>47</v>
      </c>
    </row>
    <row r="12229" spans="1:6" x14ac:dyDescent="0.25">
      <c r="A12229" s="73">
        <v>25000098</v>
      </c>
      <c r="B12229" s="74" t="s">
        <v>11039</v>
      </c>
      <c r="C12229" s="73" t="s">
        <v>101</v>
      </c>
      <c r="D12229" s="75">
        <v>50.71</v>
      </c>
      <c r="E12229" s="75">
        <v>50.71</v>
      </c>
      <c r="F12229" s="73" t="s">
        <v>47</v>
      </c>
    </row>
    <row r="12230" spans="1:6" x14ac:dyDescent="0.25">
      <c r="A12230" s="73">
        <v>25000099</v>
      </c>
      <c r="B12230" s="74" t="s">
        <v>11040</v>
      </c>
      <c r="C12230" s="73" t="s">
        <v>101</v>
      </c>
      <c r="D12230" s="75">
        <v>189.85</v>
      </c>
      <c r="E12230" s="75">
        <v>189.85</v>
      </c>
      <c r="F12230" s="73" t="s">
        <v>47</v>
      </c>
    </row>
    <row r="12231" spans="1:6" x14ac:dyDescent="0.25">
      <c r="A12231" s="73">
        <v>25000102</v>
      </c>
      <c r="B12231" s="74" t="s">
        <v>31800</v>
      </c>
      <c r="C12231" s="73" t="s">
        <v>101</v>
      </c>
      <c r="D12231" s="75">
        <v>1401.39</v>
      </c>
      <c r="E12231" s="75">
        <v>1401.39</v>
      </c>
      <c r="F12231" s="73" t="s">
        <v>47</v>
      </c>
    </row>
    <row r="12232" spans="1:6" x14ac:dyDescent="0.25">
      <c r="A12232" s="73">
        <v>25000108</v>
      </c>
      <c r="B12232" s="74" t="s">
        <v>37062</v>
      </c>
      <c r="C12232" s="73" t="s">
        <v>101</v>
      </c>
      <c r="D12232" s="75">
        <v>288.58999999999997</v>
      </c>
      <c r="E12232" s="75">
        <v>288.58999999999997</v>
      </c>
      <c r="F12232" s="73" t="s">
        <v>47</v>
      </c>
    </row>
    <row r="12233" spans="1:6" x14ac:dyDescent="0.25">
      <c r="A12233" s="73">
        <v>25000109</v>
      </c>
      <c r="B12233" s="74" t="s">
        <v>11041</v>
      </c>
      <c r="C12233" s="73" t="s">
        <v>101</v>
      </c>
      <c r="D12233" s="75">
        <v>434.96</v>
      </c>
      <c r="E12233" s="75">
        <v>434.96</v>
      </c>
      <c r="F12233" s="73" t="s">
        <v>47</v>
      </c>
    </row>
    <row r="12234" spans="1:6" x14ac:dyDescent="0.25">
      <c r="A12234" s="73">
        <v>25000112</v>
      </c>
      <c r="B12234" s="74" t="s">
        <v>11042</v>
      </c>
      <c r="C12234" s="73" t="s">
        <v>101</v>
      </c>
      <c r="D12234" s="75">
        <v>1401.4</v>
      </c>
      <c r="E12234" s="75">
        <v>1401.4</v>
      </c>
      <c r="F12234" s="73" t="s">
        <v>47</v>
      </c>
    </row>
    <row r="12235" spans="1:6" x14ac:dyDescent="0.25">
      <c r="A12235" s="73">
        <v>25000113</v>
      </c>
      <c r="B12235" s="74" t="s">
        <v>31801</v>
      </c>
      <c r="C12235" s="73" t="s">
        <v>101</v>
      </c>
      <c r="D12235" s="75">
        <v>2177.9899999999998</v>
      </c>
      <c r="E12235" s="75">
        <v>2177.9899999999998</v>
      </c>
      <c r="F12235" s="73" t="s">
        <v>47</v>
      </c>
    </row>
    <row r="12236" spans="1:6" x14ac:dyDescent="0.25">
      <c r="A12236" s="73">
        <v>25000119</v>
      </c>
      <c r="B12236" s="74" t="s">
        <v>31802</v>
      </c>
      <c r="C12236" s="73" t="s">
        <v>101</v>
      </c>
      <c r="D12236" s="75">
        <v>687.47</v>
      </c>
      <c r="E12236" s="75">
        <v>687.47</v>
      </c>
      <c r="F12236" s="73" t="s">
        <v>47</v>
      </c>
    </row>
    <row r="12237" spans="1:6" x14ac:dyDescent="0.25">
      <c r="A12237" s="73">
        <v>25000120</v>
      </c>
      <c r="B12237" s="74" t="s">
        <v>31803</v>
      </c>
      <c r="C12237" s="73" t="s">
        <v>101</v>
      </c>
      <c r="D12237" s="75">
        <v>1335.4</v>
      </c>
      <c r="E12237" s="75">
        <v>1335.4</v>
      </c>
      <c r="F12237" s="73" t="s">
        <v>47</v>
      </c>
    </row>
    <row r="12238" spans="1:6" x14ac:dyDescent="0.25">
      <c r="A12238" s="73">
        <v>25000122</v>
      </c>
      <c r="B12238" s="74" t="s">
        <v>31804</v>
      </c>
      <c r="C12238" s="73" t="s">
        <v>101</v>
      </c>
      <c r="D12238" s="75">
        <v>28.46</v>
      </c>
      <c r="E12238" s="75">
        <v>28.46</v>
      </c>
      <c r="F12238" s="73" t="s">
        <v>47</v>
      </c>
    </row>
    <row r="12239" spans="1:6" x14ac:dyDescent="0.25">
      <c r="A12239" s="73">
        <v>25000123</v>
      </c>
      <c r="B12239" s="74" t="s">
        <v>11043</v>
      </c>
      <c r="C12239" s="73" t="s">
        <v>101</v>
      </c>
      <c r="D12239" s="75">
        <v>33.090000000000003</v>
      </c>
      <c r="E12239" s="75">
        <v>33.090000000000003</v>
      </c>
      <c r="F12239" s="73" t="s">
        <v>47</v>
      </c>
    </row>
    <row r="12240" spans="1:6" x14ac:dyDescent="0.25">
      <c r="A12240" s="73">
        <v>25000124</v>
      </c>
      <c r="B12240" s="74" t="s">
        <v>11044</v>
      </c>
      <c r="C12240" s="73" t="s">
        <v>101</v>
      </c>
      <c r="D12240" s="75">
        <v>36.06</v>
      </c>
      <c r="E12240" s="75">
        <v>36.06</v>
      </c>
      <c r="F12240" s="73" t="s">
        <v>47</v>
      </c>
    </row>
    <row r="12241" spans="1:6" x14ac:dyDescent="0.25">
      <c r="A12241" s="73">
        <v>25000125</v>
      </c>
      <c r="B12241" s="74" t="s">
        <v>11045</v>
      </c>
      <c r="C12241" s="73" t="s">
        <v>101</v>
      </c>
      <c r="D12241" s="75">
        <v>41.79</v>
      </c>
      <c r="E12241" s="75">
        <v>41.79</v>
      </c>
      <c r="F12241" s="73" t="s">
        <v>47</v>
      </c>
    </row>
    <row r="12242" spans="1:6" x14ac:dyDescent="0.25">
      <c r="A12242" s="73">
        <v>25000126</v>
      </c>
      <c r="B12242" s="74" t="s">
        <v>11046</v>
      </c>
      <c r="C12242" s="73" t="s">
        <v>101</v>
      </c>
      <c r="D12242" s="75">
        <v>519.20000000000005</v>
      </c>
      <c r="E12242" s="75">
        <v>519.20000000000005</v>
      </c>
      <c r="F12242" s="73" t="s">
        <v>47</v>
      </c>
    </row>
    <row r="12243" spans="1:6" x14ac:dyDescent="0.25">
      <c r="A12243" s="73">
        <v>25000128</v>
      </c>
      <c r="B12243" s="74" t="s">
        <v>31805</v>
      </c>
      <c r="C12243" s="73" t="s">
        <v>101</v>
      </c>
      <c r="D12243" s="75">
        <v>1434.01</v>
      </c>
      <c r="E12243" s="75">
        <v>1434.01</v>
      </c>
      <c r="F12243" s="73" t="s">
        <v>47</v>
      </c>
    </row>
    <row r="12244" spans="1:6" x14ac:dyDescent="0.25">
      <c r="A12244" s="73">
        <v>25000130</v>
      </c>
      <c r="B12244" s="74" t="s">
        <v>11047</v>
      </c>
      <c r="C12244" s="73" t="s">
        <v>101</v>
      </c>
      <c r="D12244" s="75">
        <v>2598.88</v>
      </c>
      <c r="E12244" s="75">
        <v>2598.88</v>
      </c>
      <c r="F12244" s="73" t="s">
        <v>47</v>
      </c>
    </row>
    <row r="12245" spans="1:6" x14ac:dyDescent="0.25">
      <c r="A12245" s="73">
        <v>25000131</v>
      </c>
      <c r="B12245" s="74" t="s">
        <v>31806</v>
      </c>
      <c r="C12245" s="73" t="s">
        <v>101</v>
      </c>
      <c r="D12245" s="75">
        <v>5035.54</v>
      </c>
      <c r="E12245" s="75">
        <v>5035.54</v>
      </c>
      <c r="F12245" s="73" t="s">
        <v>47</v>
      </c>
    </row>
    <row r="12246" spans="1:6" x14ac:dyDescent="0.25">
      <c r="A12246" s="73">
        <v>25000134</v>
      </c>
      <c r="B12246" s="74" t="s">
        <v>37063</v>
      </c>
      <c r="C12246" s="73" t="s">
        <v>101</v>
      </c>
      <c r="D12246" s="75">
        <v>185.9</v>
      </c>
      <c r="E12246" s="75">
        <v>185.9</v>
      </c>
      <c r="F12246" s="73" t="s">
        <v>47</v>
      </c>
    </row>
    <row r="12247" spans="1:6" x14ac:dyDescent="0.25">
      <c r="A12247" s="73">
        <v>25000135</v>
      </c>
      <c r="B12247" s="74" t="s">
        <v>11048</v>
      </c>
      <c r="C12247" s="73" t="s">
        <v>101</v>
      </c>
      <c r="D12247" s="75">
        <v>235.4</v>
      </c>
      <c r="E12247" s="75">
        <v>235.4</v>
      </c>
      <c r="F12247" s="73" t="s">
        <v>47</v>
      </c>
    </row>
    <row r="12248" spans="1:6" x14ac:dyDescent="0.25">
      <c r="A12248" s="73">
        <v>25000136</v>
      </c>
      <c r="B12248" s="74" t="s">
        <v>11049</v>
      </c>
      <c r="C12248" s="73" t="s">
        <v>101</v>
      </c>
      <c r="D12248" s="75">
        <v>353.1</v>
      </c>
      <c r="E12248" s="75">
        <v>353.1</v>
      </c>
      <c r="F12248" s="73" t="s">
        <v>47</v>
      </c>
    </row>
    <row r="12249" spans="1:6" x14ac:dyDescent="0.25">
      <c r="A12249" s="73">
        <v>25000137</v>
      </c>
      <c r="B12249" s="74" t="s">
        <v>11050</v>
      </c>
      <c r="C12249" s="73" t="s">
        <v>101</v>
      </c>
      <c r="D12249" s="75">
        <v>519.20000000000005</v>
      </c>
      <c r="E12249" s="75">
        <v>519.20000000000005</v>
      </c>
      <c r="F12249" s="73" t="s">
        <v>47</v>
      </c>
    </row>
    <row r="12250" spans="1:6" x14ac:dyDescent="0.25">
      <c r="A12250" s="73">
        <v>25000139</v>
      </c>
      <c r="B12250" s="74" t="s">
        <v>11051</v>
      </c>
      <c r="C12250" s="73" t="s">
        <v>101</v>
      </c>
      <c r="D12250" s="75">
        <v>1097.8</v>
      </c>
      <c r="E12250" s="75">
        <v>1097.8</v>
      </c>
      <c r="F12250" s="73" t="s">
        <v>47</v>
      </c>
    </row>
    <row r="12251" spans="1:6" x14ac:dyDescent="0.25">
      <c r="A12251" s="73">
        <v>25000141</v>
      </c>
      <c r="B12251" s="74" t="s">
        <v>11052</v>
      </c>
      <c r="C12251" s="73" t="s">
        <v>101</v>
      </c>
      <c r="D12251" s="75">
        <v>2598.88</v>
      </c>
      <c r="E12251" s="75">
        <v>2598.88</v>
      </c>
      <c r="F12251" s="73" t="s">
        <v>47</v>
      </c>
    </row>
    <row r="12252" spans="1:6" x14ac:dyDescent="0.25">
      <c r="A12252" s="73">
        <v>25000143</v>
      </c>
      <c r="B12252" s="74" t="s">
        <v>31807</v>
      </c>
      <c r="C12252" s="73" t="s">
        <v>101</v>
      </c>
      <c r="D12252" s="75">
        <v>389.63</v>
      </c>
      <c r="E12252" s="75">
        <v>389.63</v>
      </c>
      <c r="F12252" s="73" t="s">
        <v>47</v>
      </c>
    </row>
    <row r="12253" spans="1:6" x14ac:dyDescent="0.25">
      <c r="A12253" s="73">
        <v>25000144</v>
      </c>
      <c r="B12253" s="74" t="s">
        <v>31808</v>
      </c>
      <c r="C12253" s="73" t="s">
        <v>101</v>
      </c>
      <c r="D12253" s="75">
        <v>491.99</v>
      </c>
      <c r="E12253" s="75">
        <v>491.99</v>
      </c>
      <c r="F12253" s="73" t="s">
        <v>47</v>
      </c>
    </row>
    <row r="12254" spans="1:6" x14ac:dyDescent="0.25">
      <c r="A12254" s="73">
        <v>25000145</v>
      </c>
      <c r="B12254" s="74" t="s">
        <v>11053</v>
      </c>
      <c r="C12254" s="73" t="s">
        <v>101</v>
      </c>
      <c r="D12254" s="75">
        <v>887.32</v>
      </c>
      <c r="E12254" s="75">
        <v>887.32</v>
      </c>
      <c r="F12254" s="73" t="s">
        <v>47</v>
      </c>
    </row>
    <row r="12255" spans="1:6" x14ac:dyDescent="0.25">
      <c r="A12255" s="73">
        <v>25000148</v>
      </c>
      <c r="B12255" s="74" t="s">
        <v>31809</v>
      </c>
      <c r="C12255" s="73" t="s">
        <v>101</v>
      </c>
      <c r="D12255" s="75">
        <v>3448.45</v>
      </c>
      <c r="E12255" s="75">
        <v>3448.45</v>
      </c>
      <c r="F12255" s="73" t="s">
        <v>47</v>
      </c>
    </row>
    <row r="12256" spans="1:6" x14ac:dyDescent="0.25">
      <c r="A12256" s="73">
        <v>25000158</v>
      </c>
      <c r="B12256" s="74" t="s">
        <v>31810</v>
      </c>
      <c r="C12256" s="73" t="s">
        <v>101</v>
      </c>
      <c r="D12256" s="75">
        <v>5693.89</v>
      </c>
      <c r="E12256" s="75">
        <v>5693.89</v>
      </c>
      <c r="F12256" s="73" t="s">
        <v>47</v>
      </c>
    </row>
    <row r="12257" spans="1:6" x14ac:dyDescent="0.25">
      <c r="A12257" s="73">
        <v>25000164</v>
      </c>
      <c r="B12257" s="74" t="s">
        <v>11054</v>
      </c>
      <c r="C12257" s="73" t="s">
        <v>101</v>
      </c>
      <c r="D12257" s="75">
        <v>50.19</v>
      </c>
      <c r="E12257" s="75">
        <v>50.19</v>
      </c>
      <c r="F12257" s="73" t="s">
        <v>47</v>
      </c>
    </row>
    <row r="12258" spans="1:6" x14ac:dyDescent="0.25">
      <c r="A12258" s="73">
        <v>25000165</v>
      </c>
      <c r="B12258" s="74" t="s">
        <v>11055</v>
      </c>
      <c r="C12258" s="73" t="s">
        <v>101</v>
      </c>
      <c r="D12258" s="75">
        <v>53.34</v>
      </c>
      <c r="E12258" s="75">
        <v>53.34</v>
      </c>
      <c r="F12258" s="73" t="s">
        <v>47</v>
      </c>
    </row>
    <row r="12259" spans="1:6" x14ac:dyDescent="0.25">
      <c r="A12259" s="73">
        <v>25000166</v>
      </c>
      <c r="B12259" s="74" t="s">
        <v>11056</v>
      </c>
      <c r="C12259" s="73" t="s">
        <v>101</v>
      </c>
      <c r="D12259" s="75">
        <v>73.41</v>
      </c>
      <c r="E12259" s="75">
        <v>73.41</v>
      </c>
      <c r="F12259" s="73" t="s">
        <v>47</v>
      </c>
    </row>
    <row r="12260" spans="1:6" x14ac:dyDescent="0.25">
      <c r="A12260" s="73">
        <v>25000172</v>
      </c>
      <c r="B12260" s="74" t="s">
        <v>11057</v>
      </c>
      <c r="C12260" s="73" t="s">
        <v>101</v>
      </c>
      <c r="D12260" s="75">
        <v>76.69</v>
      </c>
      <c r="E12260" s="75">
        <v>76.69</v>
      </c>
      <c r="F12260" s="73" t="s">
        <v>47</v>
      </c>
    </row>
    <row r="12261" spans="1:6" x14ac:dyDescent="0.25">
      <c r="A12261" s="73">
        <v>25000175</v>
      </c>
      <c r="B12261" s="74" t="s">
        <v>37064</v>
      </c>
      <c r="C12261" s="73" t="s">
        <v>101</v>
      </c>
      <c r="D12261" s="75">
        <v>515.11</v>
      </c>
      <c r="E12261" s="75">
        <v>515.11</v>
      </c>
      <c r="F12261" s="73" t="s">
        <v>47</v>
      </c>
    </row>
    <row r="12262" spans="1:6" x14ac:dyDescent="0.25">
      <c r="A12262" s="73">
        <v>25000180</v>
      </c>
      <c r="B12262" s="74" t="s">
        <v>11058</v>
      </c>
      <c r="C12262" s="73" t="s">
        <v>101</v>
      </c>
      <c r="D12262" s="75">
        <v>79.97</v>
      </c>
      <c r="E12262" s="75">
        <v>79.97</v>
      </c>
      <c r="F12262" s="73" t="s">
        <v>47</v>
      </c>
    </row>
    <row r="12263" spans="1:6" x14ac:dyDescent="0.25">
      <c r="A12263" s="73">
        <v>25000181</v>
      </c>
      <c r="B12263" s="74" t="s">
        <v>11059</v>
      </c>
      <c r="C12263" s="73" t="s">
        <v>101</v>
      </c>
      <c r="D12263" s="75">
        <v>103.25</v>
      </c>
      <c r="E12263" s="75">
        <v>103.25</v>
      </c>
      <c r="F12263" s="73" t="s">
        <v>47</v>
      </c>
    </row>
    <row r="12264" spans="1:6" x14ac:dyDescent="0.25">
      <c r="A12264" s="73">
        <v>25000183</v>
      </c>
      <c r="B12264" s="74" t="s">
        <v>11060</v>
      </c>
      <c r="C12264" s="73" t="s">
        <v>101</v>
      </c>
      <c r="D12264" s="75">
        <v>108.24</v>
      </c>
      <c r="E12264" s="75">
        <v>108.24</v>
      </c>
      <c r="F12264" s="73" t="s">
        <v>47</v>
      </c>
    </row>
    <row r="12265" spans="1:6" x14ac:dyDescent="0.25">
      <c r="A12265" s="73">
        <v>25000184</v>
      </c>
      <c r="B12265" s="74" t="s">
        <v>11061</v>
      </c>
      <c r="C12265" s="73" t="s">
        <v>101</v>
      </c>
      <c r="D12265" s="75">
        <v>435.21</v>
      </c>
      <c r="E12265" s="75">
        <v>435.21</v>
      </c>
      <c r="F12265" s="73" t="s">
        <v>47</v>
      </c>
    </row>
    <row r="12266" spans="1:6" x14ac:dyDescent="0.25">
      <c r="A12266" s="73">
        <v>25000186</v>
      </c>
      <c r="B12266" s="74" t="s">
        <v>37065</v>
      </c>
      <c r="C12266" s="73" t="s">
        <v>101</v>
      </c>
      <c r="D12266" s="75">
        <v>191.64</v>
      </c>
      <c r="E12266" s="75">
        <v>191.64</v>
      </c>
      <c r="F12266" s="73" t="s">
        <v>47</v>
      </c>
    </row>
    <row r="12267" spans="1:6" x14ac:dyDescent="0.25">
      <c r="A12267" s="73">
        <v>25000187</v>
      </c>
      <c r="B12267" s="74" t="s">
        <v>37066</v>
      </c>
      <c r="C12267" s="73" t="s">
        <v>101</v>
      </c>
      <c r="D12267" s="75">
        <v>239.25</v>
      </c>
      <c r="E12267" s="75">
        <v>239.25</v>
      </c>
      <c r="F12267" s="73" t="s">
        <v>47</v>
      </c>
    </row>
    <row r="12268" spans="1:6" x14ac:dyDescent="0.25">
      <c r="A12268" s="73">
        <v>25000188</v>
      </c>
      <c r="B12268" s="74" t="s">
        <v>37067</v>
      </c>
      <c r="C12268" s="73" t="s">
        <v>101</v>
      </c>
      <c r="D12268" s="75">
        <v>273.01</v>
      </c>
      <c r="E12268" s="75">
        <v>273.01</v>
      </c>
      <c r="F12268" s="73" t="s">
        <v>47</v>
      </c>
    </row>
    <row r="12269" spans="1:6" x14ac:dyDescent="0.25">
      <c r="A12269" s="73">
        <v>25000189</v>
      </c>
      <c r="B12269" s="74" t="s">
        <v>11062</v>
      </c>
      <c r="C12269" s="73" t="s">
        <v>101</v>
      </c>
      <c r="D12269" s="75">
        <v>435.21</v>
      </c>
      <c r="E12269" s="75">
        <v>435.21</v>
      </c>
      <c r="F12269" s="73" t="s">
        <v>47</v>
      </c>
    </row>
    <row r="12270" spans="1:6" x14ac:dyDescent="0.25">
      <c r="A12270" s="73">
        <v>25000190</v>
      </c>
      <c r="B12270" s="74" t="s">
        <v>11063</v>
      </c>
      <c r="C12270" s="73" t="s">
        <v>101</v>
      </c>
      <c r="D12270" s="75">
        <v>640.07000000000005</v>
      </c>
      <c r="E12270" s="75">
        <v>640.07000000000005</v>
      </c>
      <c r="F12270" s="73" t="s">
        <v>47</v>
      </c>
    </row>
    <row r="12271" spans="1:6" x14ac:dyDescent="0.25">
      <c r="A12271" s="73">
        <v>25000192</v>
      </c>
      <c r="B12271" s="74" t="s">
        <v>11064</v>
      </c>
      <c r="C12271" s="73" t="s">
        <v>101</v>
      </c>
      <c r="D12271" s="75">
        <v>249.7</v>
      </c>
      <c r="E12271" s="75">
        <v>249.7</v>
      </c>
      <c r="F12271" s="73" t="s">
        <v>47</v>
      </c>
    </row>
    <row r="12272" spans="1:6" x14ac:dyDescent="0.25">
      <c r="A12272" s="73">
        <v>25000197</v>
      </c>
      <c r="B12272" s="74" t="s">
        <v>31811</v>
      </c>
      <c r="C12272" s="73" t="s">
        <v>101</v>
      </c>
      <c r="D12272" s="75">
        <v>3073.65</v>
      </c>
      <c r="E12272" s="75">
        <v>3073.65</v>
      </c>
      <c r="F12272" s="73" t="s">
        <v>47</v>
      </c>
    </row>
    <row r="12273" spans="1:6" x14ac:dyDescent="0.25">
      <c r="A12273" s="73">
        <v>25000202</v>
      </c>
      <c r="B12273" s="74" t="s">
        <v>11065</v>
      </c>
      <c r="C12273" s="73" t="s">
        <v>101</v>
      </c>
      <c r="D12273" s="75">
        <v>1669.2</v>
      </c>
      <c r="E12273" s="75">
        <v>1669.2</v>
      </c>
      <c r="F12273" s="73" t="s">
        <v>47</v>
      </c>
    </row>
    <row r="12274" spans="1:6" x14ac:dyDescent="0.25">
      <c r="A12274" s="73">
        <v>25000204</v>
      </c>
      <c r="B12274" s="74" t="s">
        <v>31812</v>
      </c>
      <c r="C12274" s="73" t="s">
        <v>101</v>
      </c>
      <c r="D12274" s="75">
        <v>3073.65</v>
      </c>
      <c r="E12274" s="75">
        <v>3073.65</v>
      </c>
      <c r="F12274" s="73" t="s">
        <v>47</v>
      </c>
    </row>
    <row r="12275" spans="1:6" x14ac:dyDescent="0.25">
      <c r="A12275" s="73">
        <v>25000208</v>
      </c>
      <c r="B12275" s="74" t="s">
        <v>11066</v>
      </c>
      <c r="C12275" s="73" t="s">
        <v>101</v>
      </c>
      <c r="D12275" s="75">
        <v>1695.66</v>
      </c>
      <c r="E12275" s="75">
        <v>1695.66</v>
      </c>
      <c r="F12275" s="73" t="s">
        <v>47</v>
      </c>
    </row>
    <row r="12276" spans="1:6" x14ac:dyDescent="0.25">
      <c r="A12276" s="73">
        <v>25000209</v>
      </c>
      <c r="B12276" s="74" t="s">
        <v>31813</v>
      </c>
      <c r="C12276" s="73" t="s">
        <v>101</v>
      </c>
      <c r="D12276" s="75">
        <v>3073.65</v>
      </c>
      <c r="E12276" s="75">
        <v>3073.65</v>
      </c>
      <c r="F12276" s="73" t="s">
        <v>47</v>
      </c>
    </row>
    <row r="12277" spans="1:6" x14ac:dyDescent="0.25">
      <c r="A12277" s="73">
        <v>25000210</v>
      </c>
      <c r="B12277" s="74" t="s">
        <v>11067</v>
      </c>
      <c r="C12277" s="73" t="s">
        <v>101</v>
      </c>
      <c r="D12277" s="75">
        <v>9459.1299999999992</v>
      </c>
      <c r="E12277" s="75">
        <v>9459.1299999999992</v>
      </c>
      <c r="F12277" s="73" t="s">
        <v>47</v>
      </c>
    </row>
    <row r="12278" spans="1:6" x14ac:dyDescent="0.25">
      <c r="A12278" s="73">
        <v>25000213</v>
      </c>
      <c r="B12278" s="74" t="s">
        <v>11068</v>
      </c>
      <c r="C12278" s="73" t="s">
        <v>101</v>
      </c>
      <c r="D12278" s="75">
        <v>1050.58</v>
      </c>
      <c r="E12278" s="75">
        <v>1050.58</v>
      </c>
      <c r="F12278" s="73" t="s">
        <v>47</v>
      </c>
    </row>
    <row r="12279" spans="1:6" x14ac:dyDescent="0.25">
      <c r="A12279" s="73">
        <v>25000221</v>
      </c>
      <c r="B12279" s="74" t="s">
        <v>37068</v>
      </c>
      <c r="C12279" s="73" t="s">
        <v>101</v>
      </c>
      <c r="D12279" s="75">
        <v>340.5</v>
      </c>
      <c r="E12279" s="75">
        <v>340.5</v>
      </c>
      <c r="F12279" s="73" t="s">
        <v>47</v>
      </c>
    </row>
    <row r="12280" spans="1:6" x14ac:dyDescent="0.25">
      <c r="A12280" s="73">
        <v>25000222</v>
      </c>
      <c r="B12280" s="74" t="s">
        <v>37069</v>
      </c>
      <c r="C12280" s="73" t="s">
        <v>101</v>
      </c>
      <c r="D12280" s="75">
        <v>368.55</v>
      </c>
      <c r="E12280" s="75">
        <v>368.55</v>
      </c>
      <c r="F12280" s="73" t="s">
        <v>47</v>
      </c>
    </row>
    <row r="12281" spans="1:6" x14ac:dyDescent="0.25">
      <c r="A12281" s="73">
        <v>25000223</v>
      </c>
      <c r="B12281" s="74" t="s">
        <v>11069</v>
      </c>
      <c r="C12281" s="73" t="s">
        <v>101</v>
      </c>
      <c r="D12281" s="75">
        <v>573.54999999999995</v>
      </c>
      <c r="E12281" s="75">
        <v>573.54999999999995</v>
      </c>
      <c r="F12281" s="73" t="s">
        <v>47</v>
      </c>
    </row>
    <row r="12282" spans="1:6" x14ac:dyDescent="0.25">
      <c r="A12282" s="73">
        <v>25000227</v>
      </c>
      <c r="B12282" s="74" t="s">
        <v>11070</v>
      </c>
      <c r="C12282" s="73" t="s">
        <v>101</v>
      </c>
      <c r="D12282" s="75">
        <v>1625.63</v>
      </c>
      <c r="E12282" s="75">
        <v>1625.63</v>
      </c>
      <c r="F12282" s="73" t="s">
        <v>47</v>
      </c>
    </row>
    <row r="12283" spans="1:6" x14ac:dyDescent="0.25">
      <c r="A12283" s="73">
        <v>25000234</v>
      </c>
      <c r="B12283" s="74" t="s">
        <v>11071</v>
      </c>
      <c r="C12283" s="73" t="s">
        <v>101</v>
      </c>
      <c r="D12283" s="75">
        <v>676.05</v>
      </c>
      <c r="E12283" s="75">
        <v>676.05</v>
      </c>
      <c r="F12283" s="73" t="s">
        <v>47</v>
      </c>
    </row>
    <row r="12284" spans="1:6" x14ac:dyDescent="0.25">
      <c r="A12284" s="73">
        <v>25000245</v>
      </c>
      <c r="B12284" s="74" t="s">
        <v>37070</v>
      </c>
      <c r="C12284" s="73" t="s">
        <v>101</v>
      </c>
      <c r="D12284" s="75">
        <v>128</v>
      </c>
      <c r="E12284" s="75">
        <v>128</v>
      </c>
      <c r="F12284" s="73" t="s">
        <v>47</v>
      </c>
    </row>
    <row r="12285" spans="1:6" x14ac:dyDescent="0.25">
      <c r="A12285" s="73">
        <v>25000246</v>
      </c>
      <c r="B12285" s="74" t="s">
        <v>11072</v>
      </c>
      <c r="C12285" s="73" t="s">
        <v>101</v>
      </c>
      <c r="D12285" s="75">
        <v>146.85</v>
      </c>
      <c r="E12285" s="75">
        <v>146.85</v>
      </c>
      <c r="F12285" s="73" t="s">
        <v>47</v>
      </c>
    </row>
    <row r="12286" spans="1:6" x14ac:dyDescent="0.25">
      <c r="A12286" s="73">
        <v>25000247</v>
      </c>
      <c r="B12286" s="74" t="s">
        <v>37071</v>
      </c>
      <c r="C12286" s="73" t="s">
        <v>101</v>
      </c>
      <c r="D12286" s="75">
        <v>184.93</v>
      </c>
      <c r="E12286" s="75">
        <v>184.93</v>
      </c>
      <c r="F12286" s="73" t="s">
        <v>47</v>
      </c>
    </row>
    <row r="12287" spans="1:6" x14ac:dyDescent="0.25">
      <c r="A12287" s="73">
        <v>25000248</v>
      </c>
      <c r="B12287" s="74" t="s">
        <v>11073</v>
      </c>
      <c r="C12287" s="73" t="s">
        <v>101</v>
      </c>
      <c r="D12287" s="75">
        <v>242.94</v>
      </c>
      <c r="E12287" s="75">
        <v>242.94</v>
      </c>
      <c r="F12287" s="73" t="s">
        <v>47</v>
      </c>
    </row>
    <row r="12288" spans="1:6" x14ac:dyDescent="0.25">
      <c r="A12288" s="73">
        <v>25000255</v>
      </c>
      <c r="B12288" s="74" t="s">
        <v>31814</v>
      </c>
      <c r="C12288" s="73" t="s">
        <v>101</v>
      </c>
      <c r="D12288" s="75">
        <v>349.56</v>
      </c>
      <c r="E12288" s="75">
        <v>349.56</v>
      </c>
      <c r="F12288" s="73" t="s">
        <v>47</v>
      </c>
    </row>
    <row r="12289" spans="1:6" x14ac:dyDescent="0.25">
      <c r="A12289" s="73">
        <v>25000256</v>
      </c>
      <c r="B12289" s="74" t="s">
        <v>31815</v>
      </c>
      <c r="C12289" s="73" t="s">
        <v>101</v>
      </c>
      <c r="D12289" s="75">
        <v>268.2</v>
      </c>
      <c r="E12289" s="75">
        <v>268.2</v>
      </c>
      <c r="F12289" s="73" t="s">
        <v>47</v>
      </c>
    </row>
    <row r="12290" spans="1:6" x14ac:dyDescent="0.25">
      <c r="A12290" s="73">
        <v>25000258</v>
      </c>
      <c r="B12290" s="74" t="s">
        <v>31816</v>
      </c>
      <c r="C12290" s="73" t="s">
        <v>101</v>
      </c>
      <c r="D12290" s="75">
        <v>520.01</v>
      </c>
      <c r="E12290" s="75">
        <v>520.01</v>
      </c>
      <c r="F12290" s="73" t="s">
        <v>47</v>
      </c>
    </row>
    <row r="12291" spans="1:6" x14ac:dyDescent="0.25">
      <c r="A12291" s="73">
        <v>25000260</v>
      </c>
      <c r="B12291" s="74" t="s">
        <v>11074</v>
      </c>
      <c r="C12291" s="73" t="s">
        <v>101</v>
      </c>
      <c r="D12291" s="75">
        <v>776.78</v>
      </c>
      <c r="E12291" s="75">
        <v>776.78</v>
      </c>
      <c r="F12291" s="73" t="s">
        <v>47</v>
      </c>
    </row>
    <row r="12292" spans="1:6" x14ac:dyDescent="0.25">
      <c r="A12292" s="73">
        <v>25000265</v>
      </c>
      <c r="B12292" s="74" t="s">
        <v>37072</v>
      </c>
      <c r="C12292" s="73" t="s">
        <v>101</v>
      </c>
      <c r="D12292" s="75">
        <v>113.25</v>
      </c>
      <c r="E12292" s="75">
        <v>113.25</v>
      </c>
      <c r="F12292" s="73" t="s">
        <v>47</v>
      </c>
    </row>
    <row r="12293" spans="1:6" x14ac:dyDescent="0.25">
      <c r="A12293" s="73">
        <v>25000266</v>
      </c>
      <c r="B12293" s="74" t="s">
        <v>37073</v>
      </c>
      <c r="C12293" s="73" t="s">
        <v>101</v>
      </c>
      <c r="D12293" s="75">
        <v>147.6</v>
      </c>
      <c r="E12293" s="75">
        <v>147.6</v>
      </c>
      <c r="F12293" s="73" t="s">
        <v>47</v>
      </c>
    </row>
    <row r="12294" spans="1:6" x14ac:dyDescent="0.25">
      <c r="A12294" s="73">
        <v>25000267</v>
      </c>
      <c r="B12294" s="74" t="s">
        <v>37074</v>
      </c>
      <c r="C12294" s="73" t="s">
        <v>101</v>
      </c>
      <c r="D12294" s="75">
        <v>216.49</v>
      </c>
      <c r="E12294" s="75">
        <v>216.49</v>
      </c>
      <c r="F12294" s="73" t="s">
        <v>47</v>
      </c>
    </row>
    <row r="12295" spans="1:6" x14ac:dyDescent="0.25">
      <c r="A12295" s="73">
        <v>25000268</v>
      </c>
      <c r="B12295" s="74" t="s">
        <v>31817</v>
      </c>
      <c r="C12295" s="73" t="s">
        <v>101</v>
      </c>
      <c r="D12295" s="75">
        <v>288.7</v>
      </c>
      <c r="E12295" s="75">
        <v>288.7</v>
      </c>
      <c r="F12295" s="73" t="s">
        <v>47</v>
      </c>
    </row>
    <row r="12296" spans="1:6" x14ac:dyDescent="0.25">
      <c r="A12296" s="73">
        <v>25000270</v>
      </c>
      <c r="B12296" s="74" t="s">
        <v>31818</v>
      </c>
      <c r="C12296" s="73" t="s">
        <v>101</v>
      </c>
      <c r="D12296" s="75">
        <v>614</v>
      </c>
      <c r="E12296" s="75">
        <v>614</v>
      </c>
      <c r="F12296" s="73" t="s">
        <v>47</v>
      </c>
    </row>
    <row r="12297" spans="1:6" x14ac:dyDescent="0.25">
      <c r="A12297" s="73">
        <v>25000271</v>
      </c>
      <c r="B12297" s="74" t="s">
        <v>31819</v>
      </c>
      <c r="C12297" s="73" t="s">
        <v>101</v>
      </c>
      <c r="D12297" s="75">
        <v>992</v>
      </c>
      <c r="E12297" s="75">
        <v>992</v>
      </c>
      <c r="F12297" s="73" t="s">
        <v>47</v>
      </c>
    </row>
    <row r="12298" spans="1:6" x14ac:dyDescent="0.25">
      <c r="A12298" s="73">
        <v>25000274</v>
      </c>
      <c r="B12298" s="74" t="s">
        <v>31820</v>
      </c>
      <c r="C12298" s="73" t="s">
        <v>101</v>
      </c>
      <c r="D12298" s="75">
        <v>2821.51</v>
      </c>
      <c r="E12298" s="75">
        <v>2821.51</v>
      </c>
      <c r="F12298" s="73" t="s">
        <v>47</v>
      </c>
    </row>
    <row r="12299" spans="1:6" x14ac:dyDescent="0.25">
      <c r="A12299" s="73">
        <v>25000278</v>
      </c>
      <c r="B12299" s="74" t="s">
        <v>31821</v>
      </c>
      <c r="C12299" s="73" t="s">
        <v>101</v>
      </c>
      <c r="D12299" s="75">
        <v>323.37</v>
      </c>
      <c r="E12299" s="75">
        <v>323.37</v>
      </c>
      <c r="F12299" s="73" t="s">
        <v>47</v>
      </c>
    </row>
    <row r="12300" spans="1:6" x14ac:dyDescent="0.25">
      <c r="A12300" s="73">
        <v>25000279</v>
      </c>
      <c r="B12300" s="74" t="s">
        <v>31822</v>
      </c>
      <c r="C12300" s="73" t="s">
        <v>101</v>
      </c>
      <c r="D12300" s="75">
        <v>805.38</v>
      </c>
      <c r="E12300" s="75">
        <v>805.38</v>
      </c>
      <c r="F12300" s="73" t="s">
        <v>47</v>
      </c>
    </row>
    <row r="12301" spans="1:6" x14ac:dyDescent="0.25">
      <c r="A12301" s="73">
        <v>25000281</v>
      </c>
      <c r="B12301" s="74" t="s">
        <v>37075</v>
      </c>
      <c r="C12301" s="73" t="s">
        <v>101</v>
      </c>
      <c r="D12301" s="75">
        <v>361.8</v>
      </c>
      <c r="E12301" s="75">
        <v>361.8</v>
      </c>
      <c r="F12301" s="73" t="s">
        <v>47</v>
      </c>
    </row>
    <row r="12302" spans="1:6" x14ac:dyDescent="0.25">
      <c r="A12302" s="73">
        <v>25000282</v>
      </c>
      <c r="B12302" s="74" t="s">
        <v>37076</v>
      </c>
      <c r="C12302" s="73" t="s">
        <v>101</v>
      </c>
      <c r="D12302" s="75">
        <v>1366.01</v>
      </c>
      <c r="E12302" s="75">
        <v>1366.01</v>
      </c>
      <c r="F12302" s="73" t="s">
        <v>47</v>
      </c>
    </row>
    <row r="12303" spans="1:6" x14ac:dyDescent="0.25">
      <c r="A12303" s="73">
        <v>25000283</v>
      </c>
      <c r="B12303" s="74" t="s">
        <v>11075</v>
      </c>
      <c r="C12303" s="73" t="s">
        <v>101</v>
      </c>
      <c r="D12303" s="75">
        <v>1119.42</v>
      </c>
      <c r="E12303" s="75">
        <v>1119.42</v>
      </c>
      <c r="F12303" s="73" t="s">
        <v>47</v>
      </c>
    </row>
    <row r="12304" spans="1:6" x14ac:dyDescent="0.25">
      <c r="A12304" s="73">
        <v>25000288</v>
      </c>
      <c r="B12304" s="74" t="s">
        <v>37077</v>
      </c>
      <c r="C12304" s="73" t="s">
        <v>101</v>
      </c>
      <c r="D12304" s="75">
        <v>476.4</v>
      </c>
      <c r="E12304" s="75">
        <v>476.4</v>
      </c>
      <c r="F12304" s="73" t="s">
        <v>47</v>
      </c>
    </row>
    <row r="12305" spans="1:6" x14ac:dyDescent="0.25">
      <c r="A12305" s="73">
        <v>25000289</v>
      </c>
      <c r="B12305" s="74" t="s">
        <v>11076</v>
      </c>
      <c r="C12305" s="73" t="s">
        <v>101</v>
      </c>
      <c r="D12305" s="75">
        <v>853.27</v>
      </c>
      <c r="E12305" s="75">
        <v>853.27</v>
      </c>
      <c r="F12305" s="73" t="s">
        <v>47</v>
      </c>
    </row>
    <row r="12306" spans="1:6" x14ac:dyDescent="0.25">
      <c r="A12306" s="73">
        <v>25000308</v>
      </c>
      <c r="B12306" s="74" t="s">
        <v>11077</v>
      </c>
      <c r="C12306" s="73" t="s">
        <v>101</v>
      </c>
      <c r="D12306" s="75">
        <v>332.96</v>
      </c>
      <c r="E12306" s="75">
        <v>332.96</v>
      </c>
      <c r="F12306" s="73" t="s">
        <v>47</v>
      </c>
    </row>
    <row r="12307" spans="1:6" x14ac:dyDescent="0.25">
      <c r="A12307" s="73">
        <v>25000309</v>
      </c>
      <c r="B12307" s="74" t="s">
        <v>11078</v>
      </c>
      <c r="C12307" s="73" t="s">
        <v>101</v>
      </c>
      <c r="D12307" s="75">
        <v>443.94</v>
      </c>
      <c r="E12307" s="75">
        <v>443.94</v>
      </c>
      <c r="F12307" s="73" t="s">
        <v>47</v>
      </c>
    </row>
    <row r="12308" spans="1:6" x14ac:dyDescent="0.25">
      <c r="A12308" s="73">
        <v>25000314</v>
      </c>
      <c r="B12308" s="74" t="s">
        <v>11079</v>
      </c>
      <c r="C12308" s="73" t="s">
        <v>101</v>
      </c>
      <c r="D12308" s="75">
        <v>216.35</v>
      </c>
      <c r="E12308" s="75">
        <v>216.35</v>
      </c>
      <c r="F12308" s="73" t="s">
        <v>47</v>
      </c>
    </row>
    <row r="12309" spans="1:6" x14ac:dyDescent="0.25">
      <c r="A12309" s="73">
        <v>25000316</v>
      </c>
      <c r="B12309" s="74" t="s">
        <v>11080</v>
      </c>
      <c r="C12309" s="73" t="s">
        <v>101</v>
      </c>
      <c r="D12309" s="75">
        <v>460.55</v>
      </c>
      <c r="E12309" s="75">
        <v>460.55</v>
      </c>
      <c r="F12309" s="73" t="s">
        <v>47</v>
      </c>
    </row>
    <row r="12310" spans="1:6" x14ac:dyDescent="0.25">
      <c r="A12310" s="73">
        <v>25000320</v>
      </c>
      <c r="B12310" s="74" t="s">
        <v>11081</v>
      </c>
      <c r="C12310" s="73" t="s">
        <v>101</v>
      </c>
      <c r="D12310" s="75">
        <v>183.49</v>
      </c>
      <c r="E12310" s="75">
        <v>183.49</v>
      </c>
      <c r="F12310" s="73" t="s">
        <v>47</v>
      </c>
    </row>
    <row r="12311" spans="1:6" x14ac:dyDescent="0.25">
      <c r="A12311" s="73">
        <v>25000321</v>
      </c>
      <c r="B12311" s="74" t="s">
        <v>11082</v>
      </c>
      <c r="C12311" s="73" t="s">
        <v>101</v>
      </c>
      <c r="D12311" s="75">
        <v>207.3</v>
      </c>
      <c r="E12311" s="75">
        <v>207.3</v>
      </c>
      <c r="F12311" s="73" t="s">
        <v>47</v>
      </c>
    </row>
    <row r="12312" spans="1:6" x14ac:dyDescent="0.25">
      <c r="A12312" s="73">
        <v>25000322</v>
      </c>
      <c r="B12312" s="74" t="s">
        <v>11083</v>
      </c>
      <c r="C12312" s="73" t="s">
        <v>101</v>
      </c>
      <c r="D12312" s="75">
        <v>214.07</v>
      </c>
      <c r="E12312" s="75">
        <v>214.07</v>
      </c>
      <c r="F12312" s="73" t="s">
        <v>47</v>
      </c>
    </row>
    <row r="12313" spans="1:6" x14ac:dyDescent="0.25">
      <c r="A12313" s="73">
        <v>25000323</v>
      </c>
      <c r="B12313" s="74" t="s">
        <v>11084</v>
      </c>
      <c r="C12313" s="73" t="s">
        <v>101</v>
      </c>
      <c r="D12313" s="75">
        <v>341.33</v>
      </c>
      <c r="E12313" s="75">
        <v>341.33</v>
      </c>
      <c r="F12313" s="73" t="s">
        <v>47</v>
      </c>
    </row>
    <row r="12314" spans="1:6" x14ac:dyDescent="0.25">
      <c r="A12314" s="73">
        <v>25000324</v>
      </c>
      <c r="B12314" s="74" t="s">
        <v>11085</v>
      </c>
      <c r="C12314" s="73" t="s">
        <v>101</v>
      </c>
      <c r="D12314" s="75">
        <v>472.63</v>
      </c>
      <c r="E12314" s="75">
        <v>472.63</v>
      </c>
      <c r="F12314" s="73" t="s">
        <v>47</v>
      </c>
    </row>
    <row r="12315" spans="1:6" x14ac:dyDescent="0.25">
      <c r="A12315" s="73">
        <v>25000325</v>
      </c>
      <c r="B12315" s="74" t="s">
        <v>11086</v>
      </c>
      <c r="C12315" s="73" t="s">
        <v>101</v>
      </c>
      <c r="D12315" s="75">
        <v>536.37</v>
      </c>
      <c r="E12315" s="75">
        <v>536.37</v>
      </c>
      <c r="F12315" s="73" t="s">
        <v>47</v>
      </c>
    </row>
    <row r="12316" spans="1:6" x14ac:dyDescent="0.25">
      <c r="A12316" s="73">
        <v>25000326</v>
      </c>
      <c r="B12316" s="74" t="s">
        <v>11087</v>
      </c>
      <c r="C12316" s="73" t="s">
        <v>101</v>
      </c>
      <c r="D12316" s="75">
        <v>755.69</v>
      </c>
      <c r="E12316" s="75">
        <v>755.69</v>
      </c>
      <c r="F12316" s="73" t="s">
        <v>47</v>
      </c>
    </row>
    <row r="12317" spans="1:6" x14ac:dyDescent="0.25">
      <c r="A12317" s="73">
        <v>25000330</v>
      </c>
      <c r="B12317" s="74" t="s">
        <v>11088</v>
      </c>
      <c r="C12317" s="73" t="s">
        <v>101</v>
      </c>
      <c r="D12317" s="75">
        <v>283.86</v>
      </c>
      <c r="E12317" s="75">
        <v>283.86</v>
      </c>
      <c r="F12317" s="73" t="s">
        <v>47</v>
      </c>
    </row>
    <row r="12318" spans="1:6" x14ac:dyDescent="0.25">
      <c r="A12318" s="73">
        <v>25000331</v>
      </c>
      <c r="B12318" s="74" t="s">
        <v>11089</v>
      </c>
      <c r="C12318" s="73" t="s">
        <v>101</v>
      </c>
      <c r="D12318" s="75">
        <v>342.76</v>
      </c>
      <c r="E12318" s="75">
        <v>342.76</v>
      </c>
      <c r="F12318" s="73" t="s">
        <v>47</v>
      </c>
    </row>
    <row r="12319" spans="1:6" x14ac:dyDescent="0.25">
      <c r="A12319" s="73">
        <v>25000332</v>
      </c>
      <c r="B12319" s="74" t="s">
        <v>11090</v>
      </c>
      <c r="C12319" s="73" t="s">
        <v>101</v>
      </c>
      <c r="D12319" s="75">
        <v>415.01</v>
      </c>
      <c r="E12319" s="75">
        <v>415.01</v>
      </c>
      <c r="F12319" s="73" t="s">
        <v>47</v>
      </c>
    </row>
    <row r="12320" spans="1:6" x14ac:dyDescent="0.25">
      <c r="A12320" s="73">
        <v>25000333</v>
      </c>
      <c r="B12320" s="74" t="s">
        <v>11091</v>
      </c>
      <c r="C12320" s="73" t="s">
        <v>101</v>
      </c>
      <c r="D12320" s="75">
        <v>579.79999999999995</v>
      </c>
      <c r="E12320" s="75">
        <v>579.79999999999995</v>
      </c>
      <c r="F12320" s="73" t="s">
        <v>47</v>
      </c>
    </row>
    <row r="12321" spans="1:6" x14ac:dyDescent="0.25">
      <c r="A12321" s="73">
        <v>25000334</v>
      </c>
      <c r="B12321" s="74" t="s">
        <v>11092</v>
      </c>
      <c r="C12321" s="73" t="s">
        <v>101</v>
      </c>
      <c r="D12321" s="75">
        <v>715.59</v>
      </c>
      <c r="E12321" s="75">
        <v>715.59</v>
      </c>
      <c r="F12321" s="73" t="s">
        <v>47</v>
      </c>
    </row>
    <row r="12322" spans="1:6" x14ac:dyDescent="0.25">
      <c r="A12322" s="73">
        <v>25000335</v>
      </c>
      <c r="B12322" s="74" t="s">
        <v>11093</v>
      </c>
      <c r="C12322" s="73" t="s">
        <v>101</v>
      </c>
      <c r="D12322" s="75">
        <v>872.89</v>
      </c>
      <c r="E12322" s="75">
        <v>872.89</v>
      </c>
      <c r="F12322" s="73" t="s">
        <v>47</v>
      </c>
    </row>
    <row r="12323" spans="1:6" x14ac:dyDescent="0.25">
      <c r="A12323" s="73">
        <v>25000336</v>
      </c>
      <c r="B12323" s="74" t="s">
        <v>11094</v>
      </c>
      <c r="C12323" s="73" t="s">
        <v>101</v>
      </c>
      <c r="D12323" s="75">
        <v>1163.06</v>
      </c>
      <c r="E12323" s="75">
        <v>1163.06</v>
      </c>
      <c r="F12323" s="73" t="s">
        <v>47</v>
      </c>
    </row>
    <row r="12324" spans="1:6" x14ac:dyDescent="0.25">
      <c r="A12324" s="73">
        <v>25000337</v>
      </c>
      <c r="B12324" s="74" t="s">
        <v>11095</v>
      </c>
      <c r="C12324" s="73" t="s">
        <v>101</v>
      </c>
      <c r="D12324" s="75">
        <v>2359.44</v>
      </c>
      <c r="E12324" s="75">
        <v>2359.44</v>
      </c>
      <c r="F12324" s="73" t="s">
        <v>47</v>
      </c>
    </row>
    <row r="12325" spans="1:6" x14ac:dyDescent="0.25">
      <c r="A12325" s="73">
        <v>25000338</v>
      </c>
      <c r="B12325" s="74" t="s">
        <v>11096</v>
      </c>
      <c r="C12325" s="73" t="s">
        <v>101</v>
      </c>
      <c r="D12325" s="75">
        <v>2602.15</v>
      </c>
      <c r="E12325" s="75">
        <v>2602.15</v>
      </c>
      <c r="F12325" s="73" t="s">
        <v>47</v>
      </c>
    </row>
    <row r="12326" spans="1:6" x14ac:dyDescent="0.25">
      <c r="A12326" s="73">
        <v>25000339</v>
      </c>
      <c r="B12326" s="74" t="s">
        <v>11097</v>
      </c>
      <c r="C12326" s="73" t="s">
        <v>101</v>
      </c>
      <c r="D12326" s="75">
        <v>3376.12</v>
      </c>
      <c r="E12326" s="75">
        <v>3376.12</v>
      </c>
      <c r="F12326" s="73" t="s">
        <v>47</v>
      </c>
    </row>
    <row r="12327" spans="1:6" x14ac:dyDescent="0.25">
      <c r="A12327" s="73">
        <v>25000340</v>
      </c>
      <c r="B12327" s="74" t="s">
        <v>11098</v>
      </c>
      <c r="C12327" s="73" t="s">
        <v>101</v>
      </c>
      <c r="D12327" s="75">
        <v>4621.7700000000004</v>
      </c>
      <c r="E12327" s="75">
        <v>4621.7700000000004</v>
      </c>
      <c r="F12327" s="73" t="s">
        <v>47</v>
      </c>
    </row>
    <row r="12328" spans="1:6" x14ac:dyDescent="0.25">
      <c r="A12328" s="73">
        <v>25000346</v>
      </c>
      <c r="B12328" s="74" t="s">
        <v>11099</v>
      </c>
      <c r="C12328" s="73" t="s">
        <v>101</v>
      </c>
      <c r="D12328" s="75">
        <v>134.18</v>
      </c>
      <c r="E12328" s="75">
        <v>134.18</v>
      </c>
      <c r="F12328" s="73" t="s">
        <v>47</v>
      </c>
    </row>
    <row r="12329" spans="1:6" x14ac:dyDescent="0.25">
      <c r="A12329" s="73">
        <v>25000348</v>
      </c>
      <c r="B12329" s="74" t="s">
        <v>11100</v>
      </c>
      <c r="C12329" s="73" t="s">
        <v>101</v>
      </c>
      <c r="D12329" s="75">
        <v>315.06</v>
      </c>
      <c r="E12329" s="75">
        <v>315.06</v>
      </c>
      <c r="F12329" s="73" t="s">
        <v>47</v>
      </c>
    </row>
    <row r="12330" spans="1:6" x14ac:dyDescent="0.25">
      <c r="A12330" s="73">
        <v>25000349</v>
      </c>
      <c r="B12330" s="74" t="s">
        <v>11101</v>
      </c>
      <c r="C12330" s="73" t="s">
        <v>101</v>
      </c>
      <c r="D12330" s="75">
        <v>454.75</v>
      </c>
      <c r="E12330" s="75">
        <v>454.75</v>
      </c>
      <c r="F12330" s="73" t="s">
        <v>47</v>
      </c>
    </row>
    <row r="12331" spans="1:6" x14ac:dyDescent="0.25">
      <c r="A12331" s="73">
        <v>25000350</v>
      </c>
      <c r="B12331" s="74" t="s">
        <v>11102</v>
      </c>
      <c r="C12331" s="73" t="s">
        <v>101</v>
      </c>
      <c r="D12331" s="75">
        <v>625.1</v>
      </c>
      <c r="E12331" s="75">
        <v>625.1</v>
      </c>
      <c r="F12331" s="73" t="s">
        <v>47</v>
      </c>
    </row>
    <row r="12332" spans="1:6" x14ac:dyDescent="0.25">
      <c r="A12332" s="73">
        <v>25000356</v>
      </c>
      <c r="B12332" s="74" t="s">
        <v>11103</v>
      </c>
      <c r="C12332" s="73" t="s">
        <v>101</v>
      </c>
      <c r="D12332" s="75">
        <v>456.14</v>
      </c>
      <c r="E12332" s="75">
        <v>456.14</v>
      </c>
      <c r="F12332" s="73" t="s">
        <v>47</v>
      </c>
    </row>
    <row r="12333" spans="1:6" x14ac:dyDescent="0.25">
      <c r="A12333" s="73">
        <v>25000359</v>
      </c>
      <c r="B12333" s="74" t="s">
        <v>37078</v>
      </c>
      <c r="C12333" s="73" t="s">
        <v>101</v>
      </c>
      <c r="D12333" s="75">
        <v>254.85</v>
      </c>
      <c r="E12333" s="75">
        <v>254.85</v>
      </c>
      <c r="F12333" s="73" t="s">
        <v>47</v>
      </c>
    </row>
    <row r="12334" spans="1:6" x14ac:dyDescent="0.25">
      <c r="A12334" s="73">
        <v>25000361</v>
      </c>
      <c r="B12334" s="74" t="s">
        <v>11104</v>
      </c>
      <c r="C12334" s="73" t="s">
        <v>101</v>
      </c>
      <c r="D12334" s="75">
        <v>474.93</v>
      </c>
      <c r="E12334" s="75">
        <v>474.93</v>
      </c>
      <c r="F12334" s="73" t="s">
        <v>47</v>
      </c>
    </row>
    <row r="12335" spans="1:6" x14ac:dyDescent="0.25">
      <c r="A12335" s="73">
        <v>25000363</v>
      </c>
      <c r="B12335" s="74" t="s">
        <v>11105</v>
      </c>
      <c r="C12335" s="73" t="s">
        <v>101</v>
      </c>
      <c r="D12335" s="75">
        <v>481.79</v>
      </c>
      <c r="E12335" s="75">
        <v>481.79</v>
      </c>
      <c r="F12335" s="73" t="s">
        <v>47</v>
      </c>
    </row>
    <row r="12336" spans="1:6" x14ac:dyDescent="0.25">
      <c r="A12336" s="73">
        <v>25000364</v>
      </c>
      <c r="B12336" s="74" t="s">
        <v>11106</v>
      </c>
      <c r="C12336" s="73" t="s">
        <v>101</v>
      </c>
      <c r="D12336" s="75">
        <v>121.73</v>
      </c>
      <c r="E12336" s="75">
        <v>121.73</v>
      </c>
      <c r="F12336" s="73" t="s">
        <v>47</v>
      </c>
    </row>
    <row r="12337" spans="1:6" x14ac:dyDescent="0.25">
      <c r="A12337" s="73">
        <v>25000365</v>
      </c>
      <c r="B12337" s="74" t="s">
        <v>11107</v>
      </c>
      <c r="C12337" s="73" t="s">
        <v>101</v>
      </c>
      <c r="D12337" s="75">
        <v>227</v>
      </c>
      <c r="E12337" s="75">
        <v>227</v>
      </c>
      <c r="F12337" s="73" t="s">
        <v>47</v>
      </c>
    </row>
    <row r="12338" spans="1:6" x14ac:dyDescent="0.25">
      <c r="A12338" s="73">
        <v>25000376</v>
      </c>
      <c r="B12338" s="74" t="s">
        <v>37079</v>
      </c>
      <c r="C12338" s="73" t="s">
        <v>101</v>
      </c>
      <c r="D12338" s="75">
        <v>364.08</v>
      </c>
      <c r="E12338" s="75">
        <v>364.08</v>
      </c>
      <c r="F12338" s="73" t="s">
        <v>47</v>
      </c>
    </row>
    <row r="12339" spans="1:6" x14ac:dyDescent="0.25">
      <c r="A12339" s="73">
        <v>25000393</v>
      </c>
      <c r="B12339" s="74" t="s">
        <v>11108</v>
      </c>
      <c r="C12339" s="73" t="s">
        <v>101</v>
      </c>
      <c r="D12339" s="75">
        <v>755.35</v>
      </c>
      <c r="E12339" s="75">
        <v>755.35</v>
      </c>
      <c r="F12339" s="73" t="s">
        <v>47</v>
      </c>
    </row>
    <row r="12340" spans="1:6" x14ac:dyDescent="0.25">
      <c r="A12340" s="73">
        <v>25000399</v>
      </c>
      <c r="B12340" s="74" t="s">
        <v>37080</v>
      </c>
      <c r="C12340" s="73" t="s">
        <v>101</v>
      </c>
      <c r="D12340" s="75">
        <v>263.01</v>
      </c>
      <c r="E12340" s="75">
        <v>263.01</v>
      </c>
      <c r="F12340" s="73" t="s">
        <v>47</v>
      </c>
    </row>
    <row r="12341" spans="1:6" x14ac:dyDescent="0.25">
      <c r="A12341" s="73">
        <v>25000400</v>
      </c>
      <c r="B12341" s="74" t="s">
        <v>37081</v>
      </c>
      <c r="C12341" s="73" t="s">
        <v>101</v>
      </c>
      <c r="D12341" s="75">
        <v>291.98</v>
      </c>
      <c r="E12341" s="75">
        <v>291.98</v>
      </c>
      <c r="F12341" s="73" t="s">
        <v>47</v>
      </c>
    </row>
    <row r="12342" spans="1:6" x14ac:dyDescent="0.25">
      <c r="A12342" s="73">
        <v>25000401</v>
      </c>
      <c r="B12342" s="74" t="s">
        <v>37082</v>
      </c>
      <c r="C12342" s="73" t="s">
        <v>101</v>
      </c>
      <c r="D12342" s="75">
        <v>305.81</v>
      </c>
      <c r="E12342" s="75">
        <v>305.81</v>
      </c>
      <c r="F12342" s="73" t="s">
        <v>47</v>
      </c>
    </row>
    <row r="12343" spans="1:6" x14ac:dyDescent="0.25">
      <c r="A12343" s="73">
        <v>25000402</v>
      </c>
      <c r="B12343" s="74" t="s">
        <v>11109</v>
      </c>
      <c r="C12343" s="73" t="s">
        <v>101</v>
      </c>
      <c r="D12343" s="75">
        <v>579.73</v>
      </c>
      <c r="E12343" s="75">
        <v>579.73</v>
      </c>
      <c r="F12343" s="73" t="s">
        <v>47</v>
      </c>
    </row>
    <row r="12344" spans="1:6" x14ac:dyDescent="0.25">
      <c r="A12344" s="73">
        <v>25000406</v>
      </c>
      <c r="B12344" s="74" t="s">
        <v>11110</v>
      </c>
      <c r="C12344" s="73" t="s">
        <v>101</v>
      </c>
      <c r="D12344" s="75">
        <v>1856</v>
      </c>
      <c r="E12344" s="75">
        <v>1856</v>
      </c>
      <c r="F12344" s="73" t="s">
        <v>47</v>
      </c>
    </row>
    <row r="12345" spans="1:6" x14ac:dyDescent="0.25">
      <c r="A12345" s="73">
        <v>25000422</v>
      </c>
      <c r="B12345" s="74" t="s">
        <v>31823</v>
      </c>
      <c r="C12345" s="73" t="s">
        <v>101</v>
      </c>
      <c r="D12345" s="75">
        <v>2438.2800000000002</v>
      </c>
      <c r="E12345" s="75">
        <v>2438.2800000000002</v>
      </c>
      <c r="F12345" s="73" t="s">
        <v>47</v>
      </c>
    </row>
    <row r="12346" spans="1:6" x14ac:dyDescent="0.25">
      <c r="A12346" s="73">
        <v>25000426</v>
      </c>
      <c r="B12346" s="74" t="s">
        <v>11111</v>
      </c>
      <c r="C12346" s="73" t="s">
        <v>101</v>
      </c>
      <c r="D12346" s="75">
        <v>154</v>
      </c>
      <c r="E12346" s="75">
        <v>154</v>
      </c>
      <c r="F12346" s="73" t="s">
        <v>47</v>
      </c>
    </row>
    <row r="12347" spans="1:6" x14ac:dyDescent="0.25">
      <c r="A12347" s="73">
        <v>25000427</v>
      </c>
      <c r="B12347" s="74" t="s">
        <v>11112</v>
      </c>
      <c r="C12347" s="73" t="s">
        <v>101</v>
      </c>
      <c r="D12347" s="75">
        <v>175</v>
      </c>
      <c r="E12347" s="75">
        <v>175</v>
      </c>
      <c r="F12347" s="73" t="s">
        <v>47</v>
      </c>
    </row>
    <row r="12348" spans="1:6" x14ac:dyDescent="0.25">
      <c r="A12348" s="73">
        <v>25000428</v>
      </c>
      <c r="B12348" s="74" t="s">
        <v>11113</v>
      </c>
      <c r="C12348" s="73" t="s">
        <v>101</v>
      </c>
      <c r="D12348" s="75">
        <v>191</v>
      </c>
      <c r="E12348" s="75">
        <v>191</v>
      </c>
      <c r="F12348" s="73" t="s">
        <v>47</v>
      </c>
    </row>
    <row r="12349" spans="1:6" x14ac:dyDescent="0.25">
      <c r="A12349" s="73">
        <v>25000429</v>
      </c>
      <c r="B12349" s="74" t="s">
        <v>11114</v>
      </c>
      <c r="C12349" s="73" t="s">
        <v>101</v>
      </c>
      <c r="D12349" s="75">
        <v>266.33</v>
      </c>
      <c r="E12349" s="75">
        <v>266.33</v>
      </c>
      <c r="F12349" s="73" t="s">
        <v>47</v>
      </c>
    </row>
    <row r="12350" spans="1:6" x14ac:dyDescent="0.25">
      <c r="A12350" s="73">
        <v>25000430</v>
      </c>
      <c r="B12350" s="74" t="s">
        <v>11115</v>
      </c>
      <c r="C12350" s="73" t="s">
        <v>101</v>
      </c>
      <c r="D12350" s="75">
        <v>279.94</v>
      </c>
      <c r="E12350" s="75">
        <v>279.94</v>
      </c>
      <c r="F12350" s="73" t="s">
        <v>47</v>
      </c>
    </row>
    <row r="12351" spans="1:6" x14ac:dyDescent="0.25">
      <c r="A12351" s="73">
        <v>25000431</v>
      </c>
      <c r="B12351" s="74" t="s">
        <v>11116</v>
      </c>
      <c r="C12351" s="73" t="s">
        <v>101</v>
      </c>
      <c r="D12351" s="75">
        <v>288.3</v>
      </c>
      <c r="E12351" s="75">
        <v>288.3</v>
      </c>
      <c r="F12351" s="73" t="s">
        <v>47</v>
      </c>
    </row>
    <row r="12352" spans="1:6" x14ac:dyDescent="0.25">
      <c r="A12352" s="73">
        <v>25000432</v>
      </c>
      <c r="B12352" s="74" t="s">
        <v>11117</v>
      </c>
      <c r="C12352" s="73" t="s">
        <v>101</v>
      </c>
      <c r="D12352" s="75">
        <v>384.5</v>
      </c>
      <c r="E12352" s="75">
        <v>384.5</v>
      </c>
      <c r="F12352" s="73" t="s">
        <v>47</v>
      </c>
    </row>
    <row r="12353" spans="1:6" x14ac:dyDescent="0.25">
      <c r="A12353" s="73">
        <v>25000433</v>
      </c>
      <c r="B12353" s="74" t="s">
        <v>11118</v>
      </c>
      <c r="C12353" s="73" t="s">
        <v>101</v>
      </c>
      <c r="D12353" s="75">
        <v>521.14</v>
      </c>
      <c r="E12353" s="75">
        <v>521.14</v>
      </c>
      <c r="F12353" s="73" t="s">
        <v>47</v>
      </c>
    </row>
    <row r="12354" spans="1:6" x14ac:dyDescent="0.25">
      <c r="A12354" s="73">
        <v>25000446</v>
      </c>
      <c r="B12354" s="74" t="s">
        <v>11119</v>
      </c>
      <c r="C12354" s="73" t="s">
        <v>101</v>
      </c>
      <c r="D12354" s="75">
        <v>212</v>
      </c>
      <c r="E12354" s="75">
        <v>212</v>
      </c>
      <c r="F12354" s="73" t="s">
        <v>47</v>
      </c>
    </row>
    <row r="12355" spans="1:6" x14ac:dyDescent="0.25">
      <c r="A12355" s="73">
        <v>25000447</v>
      </c>
      <c r="B12355" s="74" t="s">
        <v>11120</v>
      </c>
      <c r="C12355" s="73" t="s">
        <v>101</v>
      </c>
      <c r="D12355" s="75">
        <v>270.91000000000003</v>
      </c>
      <c r="E12355" s="75">
        <v>270.91000000000003</v>
      </c>
      <c r="F12355" s="73" t="s">
        <v>47</v>
      </c>
    </row>
    <row r="12356" spans="1:6" x14ac:dyDescent="0.25">
      <c r="A12356" s="73">
        <v>25000448</v>
      </c>
      <c r="B12356" s="74" t="s">
        <v>11121</v>
      </c>
      <c r="C12356" s="73" t="s">
        <v>101</v>
      </c>
      <c r="D12356" s="75">
        <v>293.39999999999998</v>
      </c>
      <c r="E12356" s="75">
        <v>293.39999999999998</v>
      </c>
      <c r="F12356" s="73" t="s">
        <v>47</v>
      </c>
    </row>
    <row r="12357" spans="1:6" x14ac:dyDescent="0.25">
      <c r="A12357" s="73">
        <v>25000449</v>
      </c>
      <c r="B12357" s="74" t="s">
        <v>11122</v>
      </c>
      <c r="C12357" s="73" t="s">
        <v>101</v>
      </c>
      <c r="D12357" s="75">
        <v>379.07</v>
      </c>
      <c r="E12357" s="75">
        <v>379.07</v>
      </c>
      <c r="F12357" s="73" t="s">
        <v>47</v>
      </c>
    </row>
    <row r="12358" spans="1:6" x14ac:dyDescent="0.25">
      <c r="A12358" s="73">
        <v>25000450</v>
      </c>
      <c r="B12358" s="74" t="s">
        <v>11123</v>
      </c>
      <c r="C12358" s="73" t="s">
        <v>101</v>
      </c>
      <c r="D12358" s="75">
        <v>584.74</v>
      </c>
      <c r="E12358" s="75">
        <v>584.74</v>
      </c>
      <c r="F12358" s="73" t="s">
        <v>47</v>
      </c>
    </row>
    <row r="12359" spans="1:6" x14ac:dyDescent="0.25">
      <c r="A12359" s="73">
        <v>25000451</v>
      </c>
      <c r="B12359" s="74" t="s">
        <v>11124</v>
      </c>
      <c r="C12359" s="73" t="s">
        <v>101</v>
      </c>
      <c r="D12359" s="75">
        <v>988.46</v>
      </c>
      <c r="E12359" s="75">
        <v>988.46</v>
      </c>
      <c r="F12359" s="73" t="s">
        <v>47</v>
      </c>
    </row>
    <row r="12360" spans="1:6" x14ac:dyDescent="0.25">
      <c r="A12360" s="73">
        <v>25000452</v>
      </c>
      <c r="B12360" s="74" t="s">
        <v>11125</v>
      </c>
      <c r="C12360" s="73" t="s">
        <v>101</v>
      </c>
      <c r="D12360" s="75">
        <v>1308.57</v>
      </c>
      <c r="E12360" s="75">
        <v>1308.57</v>
      </c>
      <c r="F12360" s="73" t="s">
        <v>47</v>
      </c>
    </row>
    <row r="12361" spans="1:6" x14ac:dyDescent="0.25">
      <c r="A12361" s="73">
        <v>25000454</v>
      </c>
      <c r="B12361" s="74" t="s">
        <v>11126</v>
      </c>
      <c r="C12361" s="73" t="s">
        <v>101</v>
      </c>
      <c r="D12361" s="75">
        <v>2494.36</v>
      </c>
      <c r="E12361" s="75">
        <v>2494.36</v>
      </c>
      <c r="F12361" s="73" t="s">
        <v>47</v>
      </c>
    </row>
    <row r="12362" spans="1:6" x14ac:dyDescent="0.25">
      <c r="A12362" s="73">
        <v>25000460</v>
      </c>
      <c r="B12362" s="74" t="s">
        <v>31824</v>
      </c>
      <c r="C12362" s="73" t="s">
        <v>101</v>
      </c>
      <c r="D12362" s="75">
        <v>996.81</v>
      </c>
      <c r="E12362" s="75">
        <v>996.81</v>
      </c>
      <c r="F12362" s="73" t="s">
        <v>47</v>
      </c>
    </row>
    <row r="12363" spans="1:6" x14ac:dyDescent="0.25">
      <c r="A12363" s="73">
        <v>25000461</v>
      </c>
      <c r="B12363" s="74" t="s">
        <v>31825</v>
      </c>
      <c r="C12363" s="73" t="s">
        <v>101</v>
      </c>
      <c r="D12363" s="75">
        <v>1592.5</v>
      </c>
      <c r="E12363" s="75">
        <v>1592.5</v>
      </c>
      <c r="F12363" s="73" t="s">
        <v>47</v>
      </c>
    </row>
    <row r="12364" spans="1:6" x14ac:dyDescent="0.25">
      <c r="A12364" s="73">
        <v>25000463</v>
      </c>
      <c r="B12364" s="74" t="s">
        <v>11127</v>
      </c>
      <c r="C12364" s="73" t="s">
        <v>101</v>
      </c>
      <c r="D12364" s="75">
        <v>3300.54</v>
      </c>
      <c r="E12364" s="75">
        <v>3300.54</v>
      </c>
      <c r="F12364" s="73" t="s">
        <v>47</v>
      </c>
    </row>
    <row r="12365" spans="1:6" x14ac:dyDescent="0.25">
      <c r="A12365" s="73">
        <v>25000466</v>
      </c>
      <c r="B12365" s="74" t="s">
        <v>37083</v>
      </c>
      <c r="C12365" s="73" t="s">
        <v>101</v>
      </c>
      <c r="D12365" s="75">
        <v>321</v>
      </c>
      <c r="E12365" s="75">
        <v>321</v>
      </c>
      <c r="F12365" s="73" t="s">
        <v>47</v>
      </c>
    </row>
    <row r="12366" spans="1:6" x14ac:dyDescent="0.25">
      <c r="A12366" s="73">
        <v>25000467</v>
      </c>
      <c r="B12366" s="74" t="s">
        <v>37084</v>
      </c>
      <c r="C12366" s="73" t="s">
        <v>101</v>
      </c>
      <c r="D12366" s="75">
        <v>368.21</v>
      </c>
      <c r="E12366" s="75">
        <v>368.21</v>
      </c>
      <c r="F12366" s="73" t="s">
        <v>47</v>
      </c>
    </row>
    <row r="12367" spans="1:6" x14ac:dyDescent="0.25">
      <c r="A12367" s="73">
        <v>25000468</v>
      </c>
      <c r="B12367" s="74" t="s">
        <v>37085</v>
      </c>
      <c r="C12367" s="73" t="s">
        <v>101</v>
      </c>
      <c r="D12367" s="75">
        <v>589.82000000000005</v>
      </c>
      <c r="E12367" s="75">
        <v>589.82000000000005</v>
      </c>
      <c r="F12367" s="73" t="s">
        <v>47</v>
      </c>
    </row>
    <row r="12368" spans="1:6" x14ac:dyDescent="0.25">
      <c r="A12368" s="73">
        <v>25000469</v>
      </c>
      <c r="B12368" s="74" t="s">
        <v>11128</v>
      </c>
      <c r="C12368" s="73" t="s">
        <v>101</v>
      </c>
      <c r="D12368" s="75">
        <v>1013.28</v>
      </c>
      <c r="E12368" s="75">
        <v>1013.28</v>
      </c>
      <c r="F12368" s="73" t="s">
        <v>47</v>
      </c>
    </row>
    <row r="12369" spans="1:6" x14ac:dyDescent="0.25">
      <c r="A12369" s="73">
        <v>25000470</v>
      </c>
      <c r="B12369" s="74" t="s">
        <v>11129</v>
      </c>
      <c r="C12369" s="73" t="s">
        <v>101</v>
      </c>
      <c r="D12369" s="75">
        <v>1591.43</v>
      </c>
      <c r="E12369" s="75">
        <v>1591.43</v>
      </c>
      <c r="F12369" s="73" t="s">
        <v>47</v>
      </c>
    </row>
    <row r="12370" spans="1:6" x14ac:dyDescent="0.25">
      <c r="A12370" s="73">
        <v>25000471</v>
      </c>
      <c r="B12370" s="74" t="s">
        <v>11130</v>
      </c>
      <c r="C12370" s="73" t="s">
        <v>101</v>
      </c>
      <c r="D12370" s="75">
        <v>1836</v>
      </c>
      <c r="E12370" s="75">
        <v>1836</v>
      </c>
      <c r="F12370" s="73" t="s">
        <v>47</v>
      </c>
    </row>
    <row r="12371" spans="1:6" x14ac:dyDescent="0.25">
      <c r="A12371" s="73">
        <v>25000472</v>
      </c>
      <c r="B12371" s="74" t="s">
        <v>31826</v>
      </c>
      <c r="C12371" s="73" t="s">
        <v>101</v>
      </c>
      <c r="D12371" s="75">
        <v>3300.54</v>
      </c>
      <c r="E12371" s="75">
        <v>3300.54</v>
      </c>
      <c r="F12371" s="73" t="s">
        <v>47</v>
      </c>
    </row>
    <row r="12372" spans="1:6" x14ac:dyDescent="0.25">
      <c r="A12372" s="73">
        <v>25000477</v>
      </c>
      <c r="B12372" s="74" t="s">
        <v>11131</v>
      </c>
      <c r="C12372" s="73" t="s">
        <v>101</v>
      </c>
      <c r="D12372" s="75">
        <v>1022</v>
      </c>
      <c r="E12372" s="75">
        <v>1022</v>
      </c>
      <c r="F12372" s="73" t="s">
        <v>47</v>
      </c>
    </row>
    <row r="12373" spans="1:6" x14ac:dyDescent="0.25">
      <c r="A12373" s="73">
        <v>25000479</v>
      </c>
      <c r="B12373" s="74" t="s">
        <v>31827</v>
      </c>
      <c r="C12373" s="73" t="s">
        <v>101</v>
      </c>
      <c r="D12373" s="75">
        <v>7875.37</v>
      </c>
      <c r="E12373" s="75">
        <v>7875.37</v>
      </c>
      <c r="F12373" s="73" t="s">
        <v>47</v>
      </c>
    </row>
    <row r="12374" spans="1:6" x14ac:dyDescent="0.25">
      <c r="A12374" s="73">
        <v>25000487</v>
      </c>
      <c r="B12374" s="74" t="s">
        <v>11132</v>
      </c>
      <c r="C12374" s="73" t="s">
        <v>101</v>
      </c>
      <c r="D12374" s="75">
        <v>344.24</v>
      </c>
      <c r="E12374" s="75">
        <v>344.24</v>
      </c>
      <c r="F12374" s="73" t="s">
        <v>47</v>
      </c>
    </row>
    <row r="12375" spans="1:6" x14ac:dyDescent="0.25">
      <c r="A12375" s="73">
        <v>25000491</v>
      </c>
      <c r="B12375" s="74" t="s">
        <v>11133</v>
      </c>
      <c r="C12375" s="73" t="s">
        <v>101</v>
      </c>
      <c r="D12375" s="75">
        <v>435.33</v>
      </c>
      <c r="E12375" s="75">
        <v>435.33</v>
      </c>
      <c r="F12375" s="73" t="s">
        <v>47</v>
      </c>
    </row>
    <row r="12376" spans="1:6" x14ac:dyDescent="0.25">
      <c r="A12376" s="73">
        <v>25000499</v>
      </c>
      <c r="B12376" s="74" t="s">
        <v>11134</v>
      </c>
      <c r="C12376" s="73" t="s">
        <v>101</v>
      </c>
      <c r="D12376" s="75">
        <v>852</v>
      </c>
      <c r="E12376" s="75">
        <v>852</v>
      </c>
      <c r="F12376" s="73" t="s">
        <v>47</v>
      </c>
    </row>
    <row r="12377" spans="1:6" x14ac:dyDescent="0.25">
      <c r="A12377" s="73">
        <v>25000535</v>
      </c>
      <c r="B12377" s="74" t="s">
        <v>11135</v>
      </c>
      <c r="C12377" s="73" t="s">
        <v>101</v>
      </c>
      <c r="D12377" s="75">
        <v>745.09</v>
      </c>
      <c r="E12377" s="75">
        <v>745.09</v>
      </c>
      <c r="F12377" s="73" t="s">
        <v>47</v>
      </c>
    </row>
    <row r="12378" spans="1:6" x14ac:dyDescent="0.25">
      <c r="A12378" s="73">
        <v>25000539</v>
      </c>
      <c r="B12378" s="74" t="s">
        <v>31828</v>
      </c>
      <c r="C12378" s="73" t="s">
        <v>101</v>
      </c>
      <c r="D12378" s="75">
        <v>907.6</v>
      </c>
      <c r="E12378" s="75">
        <v>907.6</v>
      </c>
      <c r="F12378" s="73" t="s">
        <v>47</v>
      </c>
    </row>
    <row r="12379" spans="1:6" x14ac:dyDescent="0.25">
      <c r="A12379" s="73">
        <v>25000541</v>
      </c>
      <c r="B12379" s="74" t="s">
        <v>31829</v>
      </c>
      <c r="C12379" s="73" t="s">
        <v>101</v>
      </c>
      <c r="D12379" s="75">
        <v>1525.23</v>
      </c>
      <c r="E12379" s="75">
        <v>1525.23</v>
      </c>
      <c r="F12379" s="73" t="s">
        <v>47</v>
      </c>
    </row>
    <row r="12380" spans="1:6" x14ac:dyDescent="0.25">
      <c r="A12380" s="73">
        <v>25000543</v>
      </c>
      <c r="B12380" s="74" t="s">
        <v>31830</v>
      </c>
      <c r="C12380" s="73" t="s">
        <v>101</v>
      </c>
      <c r="D12380" s="75">
        <v>2895.67</v>
      </c>
      <c r="E12380" s="75">
        <v>2895.67</v>
      </c>
      <c r="F12380" s="73" t="s">
        <v>47</v>
      </c>
    </row>
    <row r="12381" spans="1:6" x14ac:dyDescent="0.25">
      <c r="A12381" s="73">
        <v>25000546</v>
      </c>
      <c r="B12381" s="74" t="s">
        <v>31831</v>
      </c>
      <c r="C12381" s="73" t="s">
        <v>101</v>
      </c>
      <c r="D12381" s="75">
        <v>3125.01</v>
      </c>
      <c r="E12381" s="75">
        <v>3125.01</v>
      </c>
      <c r="F12381" s="73" t="s">
        <v>47</v>
      </c>
    </row>
    <row r="12382" spans="1:6" x14ac:dyDescent="0.25">
      <c r="A12382" s="73">
        <v>25000547</v>
      </c>
      <c r="B12382" s="74" t="s">
        <v>11136</v>
      </c>
      <c r="C12382" s="73" t="s">
        <v>101</v>
      </c>
      <c r="D12382" s="75">
        <v>4851.2700000000004</v>
      </c>
      <c r="E12382" s="75">
        <v>4851.2700000000004</v>
      </c>
      <c r="F12382" s="73" t="s">
        <v>47</v>
      </c>
    </row>
    <row r="12383" spans="1:6" x14ac:dyDescent="0.25">
      <c r="A12383" s="73">
        <v>25000548</v>
      </c>
      <c r="B12383" s="74" t="s">
        <v>31832</v>
      </c>
      <c r="C12383" s="73" t="s">
        <v>101</v>
      </c>
      <c r="D12383" s="75">
        <v>7456.01</v>
      </c>
      <c r="E12383" s="75">
        <v>7456.01</v>
      </c>
      <c r="F12383" s="73" t="s">
        <v>47</v>
      </c>
    </row>
    <row r="12384" spans="1:6" x14ac:dyDescent="0.25">
      <c r="A12384" s="73">
        <v>25000552</v>
      </c>
      <c r="B12384" s="74" t="s">
        <v>37086</v>
      </c>
      <c r="C12384" s="73" t="s">
        <v>101</v>
      </c>
      <c r="D12384" s="75">
        <v>432.46</v>
      </c>
      <c r="E12384" s="75">
        <v>432.46</v>
      </c>
      <c r="F12384" s="73" t="s">
        <v>47</v>
      </c>
    </row>
    <row r="12385" spans="1:6" x14ac:dyDescent="0.25">
      <c r="A12385" s="73">
        <v>25000553</v>
      </c>
      <c r="B12385" s="74" t="s">
        <v>37087</v>
      </c>
      <c r="C12385" s="73" t="s">
        <v>101</v>
      </c>
      <c r="D12385" s="75">
        <v>568.54999999999995</v>
      </c>
      <c r="E12385" s="75">
        <v>568.54999999999995</v>
      </c>
      <c r="F12385" s="73" t="s">
        <v>47</v>
      </c>
    </row>
    <row r="12386" spans="1:6" x14ac:dyDescent="0.25">
      <c r="A12386" s="73">
        <v>25000554</v>
      </c>
      <c r="B12386" s="74" t="s">
        <v>37088</v>
      </c>
      <c r="C12386" s="73" t="s">
        <v>101</v>
      </c>
      <c r="D12386" s="75">
        <v>582.42999999999995</v>
      </c>
      <c r="E12386" s="75">
        <v>582.42999999999995</v>
      </c>
      <c r="F12386" s="73" t="s">
        <v>47</v>
      </c>
    </row>
    <row r="12387" spans="1:6" x14ac:dyDescent="0.25">
      <c r="A12387" s="73">
        <v>25000556</v>
      </c>
      <c r="B12387" s="74" t="s">
        <v>11137</v>
      </c>
      <c r="C12387" s="73" t="s">
        <v>101</v>
      </c>
      <c r="D12387" s="75">
        <v>852</v>
      </c>
      <c r="E12387" s="75">
        <v>852</v>
      </c>
      <c r="F12387" s="73" t="s">
        <v>47</v>
      </c>
    </row>
    <row r="12388" spans="1:6" x14ac:dyDescent="0.25">
      <c r="A12388" s="73">
        <v>25000557</v>
      </c>
      <c r="B12388" s="74" t="s">
        <v>31833</v>
      </c>
      <c r="C12388" s="73" t="s">
        <v>101</v>
      </c>
      <c r="D12388" s="75">
        <v>907.59</v>
      </c>
      <c r="E12388" s="75">
        <v>907.59</v>
      </c>
      <c r="F12388" s="73" t="s">
        <v>47</v>
      </c>
    </row>
    <row r="12389" spans="1:6" x14ac:dyDescent="0.25">
      <c r="A12389" s="73">
        <v>25000560</v>
      </c>
      <c r="B12389" s="74" t="s">
        <v>11138</v>
      </c>
      <c r="C12389" s="73" t="s">
        <v>101</v>
      </c>
      <c r="D12389" s="75">
        <v>1676.27</v>
      </c>
      <c r="E12389" s="75">
        <v>1676.27</v>
      </c>
      <c r="F12389" s="73" t="s">
        <v>47</v>
      </c>
    </row>
    <row r="12390" spans="1:6" x14ac:dyDescent="0.25">
      <c r="A12390" s="73">
        <v>25000561</v>
      </c>
      <c r="B12390" s="74" t="s">
        <v>11139</v>
      </c>
      <c r="C12390" s="73" t="s">
        <v>101</v>
      </c>
      <c r="D12390" s="75">
        <v>2997.18</v>
      </c>
      <c r="E12390" s="75">
        <v>2997.18</v>
      </c>
      <c r="F12390" s="73" t="s">
        <v>47</v>
      </c>
    </row>
    <row r="12391" spans="1:6" x14ac:dyDescent="0.25">
      <c r="A12391" s="73">
        <v>25000562</v>
      </c>
      <c r="B12391" s="74" t="s">
        <v>31834</v>
      </c>
      <c r="C12391" s="73" t="s">
        <v>101</v>
      </c>
      <c r="D12391" s="75">
        <v>3125</v>
      </c>
      <c r="E12391" s="75">
        <v>3125</v>
      </c>
      <c r="F12391" s="73" t="s">
        <v>47</v>
      </c>
    </row>
    <row r="12392" spans="1:6" x14ac:dyDescent="0.25">
      <c r="A12392" s="73">
        <v>25000563</v>
      </c>
      <c r="B12392" s="74" t="s">
        <v>31835</v>
      </c>
      <c r="C12392" s="73" t="s">
        <v>101</v>
      </c>
      <c r="D12392" s="75">
        <v>4851.2700000000004</v>
      </c>
      <c r="E12392" s="75">
        <v>4851.2700000000004</v>
      </c>
      <c r="F12392" s="73" t="s">
        <v>47</v>
      </c>
    </row>
    <row r="12393" spans="1:6" x14ac:dyDescent="0.25">
      <c r="A12393" s="73">
        <v>25000564</v>
      </c>
      <c r="B12393" s="74" t="s">
        <v>31836</v>
      </c>
      <c r="C12393" s="73" t="s">
        <v>101</v>
      </c>
      <c r="D12393" s="75">
        <v>7456.01</v>
      </c>
      <c r="E12393" s="75">
        <v>7456.01</v>
      </c>
      <c r="F12393" s="73" t="s">
        <v>47</v>
      </c>
    </row>
    <row r="12394" spans="1:6" x14ac:dyDescent="0.25">
      <c r="A12394" s="73">
        <v>25000568</v>
      </c>
      <c r="B12394" s="74" t="s">
        <v>31837</v>
      </c>
      <c r="C12394" s="73" t="s">
        <v>101</v>
      </c>
      <c r="D12394" s="75">
        <v>663.2</v>
      </c>
      <c r="E12394" s="75">
        <v>663.2</v>
      </c>
      <c r="F12394" s="73" t="s">
        <v>47</v>
      </c>
    </row>
    <row r="12395" spans="1:6" x14ac:dyDescent="0.25">
      <c r="A12395" s="73">
        <v>25000572</v>
      </c>
      <c r="B12395" s="74" t="s">
        <v>11140</v>
      </c>
      <c r="C12395" s="73" t="s">
        <v>101</v>
      </c>
      <c r="D12395" s="75">
        <v>2190.1999999999998</v>
      </c>
      <c r="E12395" s="75">
        <v>2190.1999999999998</v>
      </c>
      <c r="F12395" s="73" t="s">
        <v>47</v>
      </c>
    </row>
    <row r="12396" spans="1:6" x14ac:dyDescent="0.25">
      <c r="A12396" s="73">
        <v>25000574</v>
      </c>
      <c r="B12396" s="74" t="s">
        <v>31838</v>
      </c>
      <c r="C12396" s="73" t="s">
        <v>101</v>
      </c>
      <c r="D12396" s="75">
        <v>4089.74</v>
      </c>
      <c r="E12396" s="75">
        <v>4089.74</v>
      </c>
      <c r="F12396" s="73" t="s">
        <v>47</v>
      </c>
    </row>
    <row r="12397" spans="1:6" x14ac:dyDescent="0.25">
      <c r="A12397" s="73">
        <v>25000595</v>
      </c>
      <c r="B12397" s="74" t="s">
        <v>11141</v>
      </c>
      <c r="C12397" s="73" t="s">
        <v>101</v>
      </c>
      <c r="D12397" s="75">
        <v>233.55</v>
      </c>
      <c r="E12397" s="75">
        <v>233.55</v>
      </c>
      <c r="F12397" s="73" t="s">
        <v>47</v>
      </c>
    </row>
    <row r="12398" spans="1:6" x14ac:dyDescent="0.25">
      <c r="A12398" s="73">
        <v>25000596</v>
      </c>
      <c r="B12398" s="74" t="s">
        <v>31839</v>
      </c>
      <c r="C12398" s="73" t="s">
        <v>101</v>
      </c>
      <c r="D12398" s="75">
        <v>3156.08</v>
      </c>
      <c r="E12398" s="75">
        <v>3156.08</v>
      </c>
      <c r="F12398" s="73" t="s">
        <v>47</v>
      </c>
    </row>
    <row r="12399" spans="1:6" x14ac:dyDescent="0.25">
      <c r="A12399" s="73">
        <v>25000600</v>
      </c>
      <c r="B12399" s="74" t="s">
        <v>11142</v>
      </c>
      <c r="C12399" s="73" t="s">
        <v>101</v>
      </c>
      <c r="D12399" s="75">
        <v>267</v>
      </c>
      <c r="E12399" s="75">
        <v>267</v>
      </c>
      <c r="F12399" s="73" t="s">
        <v>47</v>
      </c>
    </row>
    <row r="12400" spans="1:6" x14ac:dyDescent="0.25">
      <c r="A12400" s="73">
        <v>25000601</v>
      </c>
      <c r="B12400" s="74" t="s">
        <v>31840</v>
      </c>
      <c r="C12400" s="73" t="s">
        <v>101</v>
      </c>
      <c r="D12400" s="75">
        <v>421</v>
      </c>
      <c r="E12400" s="75">
        <v>421</v>
      </c>
      <c r="F12400" s="73" t="s">
        <v>47</v>
      </c>
    </row>
    <row r="12401" spans="1:6" x14ac:dyDescent="0.25">
      <c r="A12401" s="73">
        <v>25000608</v>
      </c>
      <c r="B12401" s="74" t="s">
        <v>31841</v>
      </c>
      <c r="C12401" s="73" t="s">
        <v>101</v>
      </c>
      <c r="D12401" s="75">
        <v>7985</v>
      </c>
      <c r="E12401" s="75">
        <v>7985</v>
      </c>
      <c r="F12401" s="73" t="s">
        <v>47</v>
      </c>
    </row>
    <row r="12402" spans="1:6" x14ac:dyDescent="0.25">
      <c r="A12402" s="73">
        <v>25000609</v>
      </c>
      <c r="B12402" s="74" t="s">
        <v>11143</v>
      </c>
      <c r="C12402" s="73" t="s">
        <v>101</v>
      </c>
      <c r="D12402" s="75">
        <v>795.98</v>
      </c>
      <c r="E12402" s="75">
        <v>795.98</v>
      </c>
      <c r="F12402" s="73" t="s">
        <v>47</v>
      </c>
    </row>
    <row r="12403" spans="1:6" x14ac:dyDescent="0.25">
      <c r="A12403" s="73">
        <v>25000615</v>
      </c>
      <c r="B12403" s="74" t="s">
        <v>11144</v>
      </c>
      <c r="C12403" s="73" t="s">
        <v>101</v>
      </c>
      <c r="D12403" s="75">
        <v>821.23</v>
      </c>
      <c r="E12403" s="75">
        <v>821.23</v>
      </c>
      <c r="F12403" s="73" t="s">
        <v>47</v>
      </c>
    </row>
    <row r="12404" spans="1:6" x14ac:dyDescent="0.25">
      <c r="A12404" s="73">
        <v>25000626</v>
      </c>
      <c r="B12404" s="74" t="s">
        <v>11145</v>
      </c>
      <c r="C12404" s="73" t="s">
        <v>101</v>
      </c>
      <c r="D12404" s="75">
        <v>192.43</v>
      </c>
      <c r="E12404" s="75">
        <v>192.43</v>
      </c>
      <c r="F12404" s="73" t="s">
        <v>47</v>
      </c>
    </row>
    <row r="12405" spans="1:6" x14ac:dyDescent="0.25">
      <c r="A12405" s="73">
        <v>25000627</v>
      </c>
      <c r="B12405" s="74" t="s">
        <v>11146</v>
      </c>
      <c r="C12405" s="73" t="s">
        <v>101</v>
      </c>
      <c r="D12405" s="75">
        <v>286.02</v>
      </c>
      <c r="E12405" s="75">
        <v>286.02</v>
      </c>
      <c r="F12405" s="73" t="s">
        <v>47</v>
      </c>
    </row>
    <row r="12406" spans="1:6" x14ac:dyDescent="0.25">
      <c r="A12406" s="73">
        <v>25000629</v>
      </c>
      <c r="B12406" s="74" t="s">
        <v>31842</v>
      </c>
      <c r="C12406" s="73" t="s">
        <v>101</v>
      </c>
      <c r="D12406" s="75">
        <v>261.68</v>
      </c>
      <c r="E12406" s="75">
        <v>261.68</v>
      </c>
      <c r="F12406" s="73" t="s">
        <v>47</v>
      </c>
    </row>
    <row r="12407" spans="1:6" x14ac:dyDescent="0.25">
      <c r="A12407" s="73">
        <v>25000632</v>
      </c>
      <c r="B12407" s="74" t="s">
        <v>11147</v>
      </c>
      <c r="C12407" s="73" t="s">
        <v>101</v>
      </c>
      <c r="D12407" s="75">
        <v>142.66</v>
      </c>
      <c r="E12407" s="75">
        <v>142.66</v>
      </c>
      <c r="F12407" s="73" t="s">
        <v>47</v>
      </c>
    </row>
    <row r="12408" spans="1:6" x14ac:dyDescent="0.25">
      <c r="A12408" s="73">
        <v>25000633</v>
      </c>
      <c r="B12408" s="74" t="s">
        <v>11148</v>
      </c>
      <c r="C12408" s="73" t="s">
        <v>101</v>
      </c>
      <c r="D12408" s="75">
        <v>434.43</v>
      </c>
      <c r="E12408" s="75">
        <v>434.43</v>
      </c>
      <c r="F12408" s="73" t="s">
        <v>47</v>
      </c>
    </row>
    <row r="12409" spans="1:6" x14ac:dyDescent="0.25">
      <c r="A12409" s="73">
        <v>25000634</v>
      </c>
      <c r="B12409" s="74" t="s">
        <v>11149</v>
      </c>
      <c r="C12409" s="73" t="s">
        <v>101</v>
      </c>
      <c r="D12409" s="75">
        <v>279.52999999999997</v>
      </c>
      <c r="E12409" s="75">
        <v>279.52999999999997</v>
      </c>
      <c r="F12409" s="73" t="s">
        <v>47</v>
      </c>
    </row>
    <row r="12410" spans="1:6" x14ac:dyDescent="0.25">
      <c r="A12410" s="73">
        <v>25000635</v>
      </c>
      <c r="B12410" s="74" t="s">
        <v>11150</v>
      </c>
      <c r="C12410" s="73" t="s">
        <v>101</v>
      </c>
      <c r="D12410" s="75">
        <v>345.3</v>
      </c>
      <c r="E12410" s="75">
        <v>345.3</v>
      </c>
      <c r="F12410" s="73" t="s">
        <v>47</v>
      </c>
    </row>
    <row r="12411" spans="1:6" x14ac:dyDescent="0.25">
      <c r="A12411" s="73">
        <v>25000638</v>
      </c>
      <c r="B12411" s="74" t="s">
        <v>11151</v>
      </c>
      <c r="C12411" s="73" t="s">
        <v>101</v>
      </c>
      <c r="D12411" s="75">
        <v>562</v>
      </c>
      <c r="E12411" s="75">
        <v>562</v>
      </c>
      <c r="F12411" s="73" t="s">
        <v>47</v>
      </c>
    </row>
    <row r="12412" spans="1:6" x14ac:dyDescent="0.25">
      <c r="A12412" s="73">
        <v>25000647</v>
      </c>
      <c r="B12412" s="74" t="s">
        <v>11152</v>
      </c>
      <c r="C12412" s="73" t="s">
        <v>101</v>
      </c>
      <c r="D12412" s="75">
        <v>756</v>
      </c>
      <c r="E12412" s="75">
        <v>756</v>
      </c>
      <c r="F12412" s="73" t="s">
        <v>47</v>
      </c>
    </row>
    <row r="12413" spans="1:6" x14ac:dyDescent="0.25">
      <c r="A12413" s="73">
        <v>25000703</v>
      </c>
      <c r="B12413" s="74" t="s">
        <v>31843</v>
      </c>
      <c r="C12413" s="73" t="s">
        <v>101</v>
      </c>
      <c r="D12413" s="75">
        <v>1940.05</v>
      </c>
      <c r="E12413" s="75">
        <v>1940.05</v>
      </c>
      <c r="F12413" s="73" t="s">
        <v>47</v>
      </c>
    </row>
    <row r="12414" spans="1:6" x14ac:dyDescent="0.25">
      <c r="A12414" s="73">
        <v>25000716</v>
      </c>
      <c r="B12414" s="74" t="s">
        <v>11153</v>
      </c>
      <c r="C12414" s="73" t="s">
        <v>101</v>
      </c>
      <c r="D12414" s="75">
        <v>101.69</v>
      </c>
      <c r="E12414" s="75">
        <v>101.69</v>
      </c>
      <c r="F12414" s="73" t="s">
        <v>47</v>
      </c>
    </row>
    <row r="12415" spans="1:6" x14ac:dyDescent="0.25">
      <c r="A12415" s="73">
        <v>25000718</v>
      </c>
      <c r="B12415" s="74" t="s">
        <v>11154</v>
      </c>
      <c r="C12415" s="73" t="s">
        <v>101</v>
      </c>
      <c r="D12415" s="75">
        <v>138.30000000000001</v>
      </c>
      <c r="E12415" s="75">
        <v>138.30000000000001</v>
      </c>
      <c r="F12415" s="73" t="s">
        <v>47</v>
      </c>
    </row>
    <row r="12416" spans="1:6" x14ac:dyDescent="0.25">
      <c r="A12416" s="73">
        <v>25000719</v>
      </c>
      <c r="B12416" s="74" t="s">
        <v>11155</v>
      </c>
      <c r="C12416" s="73" t="s">
        <v>101</v>
      </c>
      <c r="D12416" s="75">
        <v>179.42</v>
      </c>
      <c r="E12416" s="75">
        <v>179.42</v>
      </c>
      <c r="F12416" s="73" t="s">
        <v>47</v>
      </c>
    </row>
    <row r="12417" spans="1:6" x14ac:dyDescent="0.25">
      <c r="A12417" s="73">
        <v>25000721</v>
      </c>
      <c r="B12417" s="74" t="s">
        <v>11156</v>
      </c>
      <c r="C12417" s="73" t="s">
        <v>101</v>
      </c>
      <c r="D12417" s="75">
        <v>260.48</v>
      </c>
      <c r="E12417" s="75">
        <v>260.48</v>
      </c>
      <c r="F12417" s="73" t="s">
        <v>47</v>
      </c>
    </row>
    <row r="12418" spans="1:6" x14ac:dyDescent="0.25">
      <c r="A12418" s="73">
        <v>25000736</v>
      </c>
      <c r="B12418" s="74" t="s">
        <v>11157</v>
      </c>
      <c r="C12418" s="73" t="s">
        <v>101</v>
      </c>
      <c r="D12418" s="75">
        <v>167.59</v>
      </c>
      <c r="E12418" s="75">
        <v>167.59</v>
      </c>
      <c r="F12418" s="73" t="s">
        <v>47</v>
      </c>
    </row>
    <row r="12419" spans="1:6" x14ac:dyDescent="0.25">
      <c r="A12419" s="73">
        <v>25000738</v>
      </c>
      <c r="B12419" s="74" t="s">
        <v>11158</v>
      </c>
      <c r="C12419" s="73" t="s">
        <v>101</v>
      </c>
      <c r="D12419" s="75">
        <v>208.71</v>
      </c>
      <c r="E12419" s="75">
        <v>208.71</v>
      </c>
      <c r="F12419" s="73" t="s">
        <v>47</v>
      </c>
    </row>
    <row r="12420" spans="1:6" x14ac:dyDescent="0.25">
      <c r="A12420" s="73">
        <v>25000739</v>
      </c>
      <c r="B12420" s="74" t="s">
        <v>11159</v>
      </c>
      <c r="C12420" s="73" t="s">
        <v>101</v>
      </c>
      <c r="D12420" s="75">
        <v>272.72000000000003</v>
      </c>
      <c r="E12420" s="75">
        <v>272.72000000000003</v>
      </c>
      <c r="F12420" s="73" t="s">
        <v>47</v>
      </c>
    </row>
    <row r="12421" spans="1:6" x14ac:dyDescent="0.25">
      <c r="A12421" s="73">
        <v>25000753</v>
      </c>
      <c r="B12421" s="74" t="s">
        <v>31844</v>
      </c>
      <c r="C12421" s="73" t="s">
        <v>101</v>
      </c>
      <c r="D12421" s="75">
        <v>144.63999999999999</v>
      </c>
      <c r="E12421" s="75">
        <v>144.63999999999999</v>
      </c>
      <c r="F12421" s="73" t="s">
        <v>47</v>
      </c>
    </row>
    <row r="12422" spans="1:6" x14ac:dyDescent="0.25">
      <c r="A12422" s="73">
        <v>25000820</v>
      </c>
      <c r="B12422" s="74" t="s">
        <v>11160</v>
      </c>
      <c r="C12422" s="73" t="s">
        <v>101</v>
      </c>
      <c r="D12422" s="75">
        <v>164</v>
      </c>
      <c r="E12422" s="75">
        <v>164</v>
      </c>
      <c r="F12422" s="73" t="s">
        <v>47</v>
      </c>
    </row>
    <row r="12423" spans="1:6" x14ac:dyDescent="0.25">
      <c r="A12423" s="73">
        <v>25000824</v>
      </c>
      <c r="B12423" s="74" t="s">
        <v>37089</v>
      </c>
      <c r="C12423" s="73" t="s">
        <v>101</v>
      </c>
      <c r="D12423" s="75">
        <v>288.58999999999997</v>
      </c>
      <c r="E12423" s="75">
        <v>288.58999999999997</v>
      </c>
      <c r="F12423" s="73" t="s">
        <v>47</v>
      </c>
    </row>
    <row r="12424" spans="1:6" x14ac:dyDescent="0.25">
      <c r="A12424" s="73">
        <v>25000831</v>
      </c>
      <c r="B12424" s="74" t="s">
        <v>37090</v>
      </c>
      <c r="C12424" s="73" t="s">
        <v>101</v>
      </c>
      <c r="D12424" s="75">
        <v>222.22</v>
      </c>
      <c r="E12424" s="75">
        <v>222.22</v>
      </c>
      <c r="F12424" s="73" t="s">
        <v>47</v>
      </c>
    </row>
    <row r="12425" spans="1:6" x14ac:dyDescent="0.25">
      <c r="A12425" s="73">
        <v>25000833</v>
      </c>
      <c r="B12425" s="74" t="s">
        <v>37091</v>
      </c>
      <c r="C12425" s="73" t="s">
        <v>101</v>
      </c>
      <c r="D12425" s="75">
        <v>353.1</v>
      </c>
      <c r="E12425" s="75">
        <v>353.1</v>
      </c>
      <c r="F12425" s="73" t="s">
        <v>47</v>
      </c>
    </row>
    <row r="12426" spans="1:6" x14ac:dyDescent="0.25">
      <c r="A12426" s="73">
        <v>25000834</v>
      </c>
      <c r="B12426" s="74" t="s">
        <v>37092</v>
      </c>
      <c r="C12426" s="73" t="s">
        <v>101</v>
      </c>
      <c r="D12426" s="75">
        <v>171.12</v>
      </c>
      <c r="E12426" s="75">
        <v>171.12</v>
      </c>
      <c r="F12426" s="73" t="s">
        <v>47</v>
      </c>
    </row>
    <row r="12427" spans="1:6" x14ac:dyDescent="0.25">
      <c r="A12427" s="73">
        <v>25000837</v>
      </c>
      <c r="B12427" s="74" t="s">
        <v>37093</v>
      </c>
      <c r="C12427" s="73" t="s">
        <v>101</v>
      </c>
      <c r="D12427" s="75">
        <v>325.60000000000002</v>
      </c>
      <c r="E12427" s="75">
        <v>325.60000000000002</v>
      </c>
      <c r="F12427" s="73" t="s">
        <v>47</v>
      </c>
    </row>
    <row r="12428" spans="1:6" x14ac:dyDescent="0.25">
      <c r="A12428" s="73">
        <v>25000838</v>
      </c>
      <c r="B12428" s="74" t="s">
        <v>37094</v>
      </c>
      <c r="C12428" s="73" t="s">
        <v>101</v>
      </c>
      <c r="D12428" s="75">
        <v>515.11</v>
      </c>
      <c r="E12428" s="75">
        <v>515.11</v>
      </c>
      <c r="F12428" s="73" t="s">
        <v>47</v>
      </c>
    </row>
    <row r="12429" spans="1:6" x14ac:dyDescent="0.25">
      <c r="A12429" s="73">
        <v>25000841</v>
      </c>
      <c r="B12429" s="74" t="s">
        <v>11161</v>
      </c>
      <c r="C12429" s="73" t="s">
        <v>101</v>
      </c>
      <c r="D12429" s="75">
        <v>325</v>
      </c>
      <c r="E12429" s="75">
        <v>325</v>
      </c>
      <c r="F12429" s="73" t="s">
        <v>47</v>
      </c>
    </row>
    <row r="12430" spans="1:6" x14ac:dyDescent="0.25">
      <c r="A12430" s="73">
        <v>25000843</v>
      </c>
      <c r="B12430" s="74" t="s">
        <v>37095</v>
      </c>
      <c r="C12430" s="73" t="s">
        <v>101</v>
      </c>
      <c r="D12430" s="75">
        <v>152.30000000000001</v>
      </c>
      <c r="E12430" s="75">
        <v>152.30000000000001</v>
      </c>
      <c r="F12430" s="73" t="s">
        <v>47</v>
      </c>
    </row>
    <row r="12431" spans="1:6" x14ac:dyDescent="0.25">
      <c r="A12431" s="73">
        <v>25000844</v>
      </c>
      <c r="B12431" s="74" t="s">
        <v>37096</v>
      </c>
      <c r="C12431" s="73" t="s">
        <v>101</v>
      </c>
      <c r="D12431" s="75">
        <v>181.32</v>
      </c>
      <c r="E12431" s="75">
        <v>181.32</v>
      </c>
      <c r="F12431" s="73" t="s">
        <v>47</v>
      </c>
    </row>
    <row r="12432" spans="1:6" x14ac:dyDescent="0.25">
      <c r="A12432" s="73">
        <v>25000845</v>
      </c>
      <c r="B12432" s="74" t="s">
        <v>11162</v>
      </c>
      <c r="C12432" s="73" t="s">
        <v>101</v>
      </c>
      <c r="D12432" s="75">
        <v>215.43</v>
      </c>
      <c r="E12432" s="75">
        <v>215.43</v>
      </c>
      <c r="F12432" s="73" t="s">
        <v>47</v>
      </c>
    </row>
    <row r="12433" spans="1:6" x14ac:dyDescent="0.25">
      <c r="A12433" s="73">
        <v>25000846</v>
      </c>
      <c r="B12433" s="74" t="s">
        <v>11163</v>
      </c>
      <c r="C12433" s="73" t="s">
        <v>101</v>
      </c>
      <c r="D12433" s="75">
        <v>375.27</v>
      </c>
      <c r="E12433" s="75">
        <v>375.27</v>
      </c>
      <c r="F12433" s="73" t="s">
        <v>47</v>
      </c>
    </row>
    <row r="12434" spans="1:6" x14ac:dyDescent="0.25">
      <c r="A12434" s="73">
        <v>25000847</v>
      </c>
      <c r="B12434" s="74" t="s">
        <v>11164</v>
      </c>
      <c r="C12434" s="73" t="s">
        <v>101</v>
      </c>
      <c r="D12434" s="75">
        <v>246.42</v>
      </c>
      <c r="E12434" s="75">
        <v>246.42</v>
      </c>
      <c r="F12434" s="73" t="s">
        <v>47</v>
      </c>
    </row>
    <row r="12435" spans="1:6" x14ac:dyDescent="0.25">
      <c r="A12435" s="73">
        <v>25000848</v>
      </c>
      <c r="B12435" s="74" t="s">
        <v>37097</v>
      </c>
      <c r="C12435" s="73" t="s">
        <v>101</v>
      </c>
      <c r="D12435" s="75">
        <v>162.80000000000001</v>
      </c>
      <c r="E12435" s="75">
        <v>162.80000000000001</v>
      </c>
      <c r="F12435" s="73" t="s">
        <v>47</v>
      </c>
    </row>
    <row r="12436" spans="1:6" x14ac:dyDescent="0.25">
      <c r="A12436" s="73">
        <v>25000851</v>
      </c>
      <c r="B12436" s="74" t="s">
        <v>37098</v>
      </c>
      <c r="C12436" s="73" t="s">
        <v>101</v>
      </c>
      <c r="D12436" s="75">
        <v>299.41000000000003</v>
      </c>
      <c r="E12436" s="75">
        <v>299.41000000000003</v>
      </c>
      <c r="F12436" s="73" t="s">
        <v>47</v>
      </c>
    </row>
    <row r="12437" spans="1:6" x14ac:dyDescent="0.25">
      <c r="A12437" s="73">
        <v>25000853</v>
      </c>
      <c r="B12437" s="74" t="s">
        <v>37099</v>
      </c>
      <c r="C12437" s="73" t="s">
        <v>101</v>
      </c>
      <c r="D12437" s="75">
        <v>331.5</v>
      </c>
      <c r="E12437" s="75">
        <v>331.5</v>
      </c>
      <c r="F12437" s="73" t="s">
        <v>47</v>
      </c>
    </row>
    <row r="12438" spans="1:6" x14ac:dyDescent="0.25">
      <c r="A12438" s="73">
        <v>25000854</v>
      </c>
      <c r="B12438" s="74" t="s">
        <v>37100</v>
      </c>
      <c r="C12438" s="73" t="s">
        <v>101</v>
      </c>
      <c r="D12438" s="75">
        <v>210.53</v>
      </c>
      <c r="E12438" s="75">
        <v>210.53</v>
      </c>
      <c r="F12438" s="73" t="s">
        <v>47</v>
      </c>
    </row>
    <row r="12439" spans="1:6" x14ac:dyDescent="0.25">
      <c r="A12439" s="73">
        <v>25000860</v>
      </c>
      <c r="B12439" s="74" t="s">
        <v>37101</v>
      </c>
      <c r="C12439" s="73" t="s">
        <v>101</v>
      </c>
      <c r="D12439" s="75">
        <v>83.93</v>
      </c>
      <c r="E12439" s="75">
        <v>83.93</v>
      </c>
      <c r="F12439" s="73" t="s">
        <v>47</v>
      </c>
    </row>
    <row r="12440" spans="1:6" x14ac:dyDescent="0.25">
      <c r="A12440" s="73">
        <v>25000861</v>
      </c>
      <c r="B12440" s="74" t="s">
        <v>37102</v>
      </c>
      <c r="C12440" s="73" t="s">
        <v>101</v>
      </c>
      <c r="D12440" s="75">
        <v>111.95</v>
      </c>
      <c r="E12440" s="75">
        <v>111.95</v>
      </c>
      <c r="F12440" s="73" t="s">
        <v>47</v>
      </c>
    </row>
    <row r="12441" spans="1:6" x14ac:dyDescent="0.25">
      <c r="A12441" s="73">
        <v>25000862</v>
      </c>
      <c r="B12441" s="74" t="s">
        <v>37103</v>
      </c>
      <c r="C12441" s="73" t="s">
        <v>101</v>
      </c>
      <c r="D12441" s="75">
        <v>128.4</v>
      </c>
      <c r="E12441" s="75">
        <v>128.4</v>
      </c>
      <c r="F12441" s="73" t="s">
        <v>47</v>
      </c>
    </row>
    <row r="12442" spans="1:6" x14ac:dyDescent="0.25">
      <c r="A12442" s="73">
        <v>25000863</v>
      </c>
      <c r="B12442" s="74" t="s">
        <v>37104</v>
      </c>
      <c r="C12442" s="73" t="s">
        <v>101</v>
      </c>
      <c r="D12442" s="75">
        <v>194.66</v>
      </c>
      <c r="E12442" s="75">
        <v>194.66</v>
      </c>
      <c r="F12442" s="73" t="s">
        <v>47</v>
      </c>
    </row>
    <row r="12443" spans="1:6" x14ac:dyDescent="0.25">
      <c r="A12443" s="73">
        <v>25000873</v>
      </c>
      <c r="B12443" s="74" t="s">
        <v>37105</v>
      </c>
      <c r="C12443" s="73" t="s">
        <v>101</v>
      </c>
      <c r="D12443" s="75">
        <v>300.07</v>
      </c>
      <c r="E12443" s="75">
        <v>300.07</v>
      </c>
      <c r="F12443" s="73" t="s">
        <v>47</v>
      </c>
    </row>
    <row r="12444" spans="1:6" x14ac:dyDescent="0.25">
      <c r="A12444" s="73">
        <v>25000881</v>
      </c>
      <c r="B12444" s="74" t="s">
        <v>37106</v>
      </c>
      <c r="C12444" s="73" t="s">
        <v>101</v>
      </c>
      <c r="D12444" s="75">
        <v>307.88</v>
      </c>
      <c r="E12444" s="75">
        <v>307.88</v>
      </c>
      <c r="F12444" s="73" t="s">
        <v>47</v>
      </c>
    </row>
    <row r="12445" spans="1:6" x14ac:dyDescent="0.25">
      <c r="A12445" s="73">
        <v>25000882</v>
      </c>
      <c r="B12445" s="74" t="s">
        <v>37107</v>
      </c>
      <c r="C12445" s="73" t="s">
        <v>101</v>
      </c>
      <c r="D12445" s="75">
        <v>400</v>
      </c>
      <c r="E12445" s="75">
        <v>400</v>
      </c>
      <c r="F12445" s="73" t="s">
        <v>47</v>
      </c>
    </row>
    <row r="12446" spans="1:6" x14ac:dyDescent="0.25">
      <c r="A12446" s="73">
        <v>25000888</v>
      </c>
      <c r="B12446" s="74" t="s">
        <v>37108</v>
      </c>
      <c r="C12446" s="73" t="s">
        <v>101</v>
      </c>
      <c r="D12446" s="75">
        <v>368.21</v>
      </c>
      <c r="E12446" s="75">
        <v>368.21</v>
      </c>
      <c r="F12446" s="73" t="s">
        <v>47</v>
      </c>
    </row>
    <row r="12447" spans="1:6" x14ac:dyDescent="0.25">
      <c r="A12447" s="73">
        <v>25000890</v>
      </c>
      <c r="B12447" s="74" t="s">
        <v>37109</v>
      </c>
      <c r="C12447" s="73" t="s">
        <v>101</v>
      </c>
      <c r="D12447" s="75">
        <v>589.82000000000005</v>
      </c>
      <c r="E12447" s="75">
        <v>589.82000000000005</v>
      </c>
      <c r="F12447" s="73" t="s">
        <v>47</v>
      </c>
    </row>
    <row r="12448" spans="1:6" x14ac:dyDescent="0.25">
      <c r="A12448" s="73">
        <v>25000891</v>
      </c>
      <c r="B12448" s="74" t="s">
        <v>37110</v>
      </c>
      <c r="C12448" s="73" t="s">
        <v>101</v>
      </c>
      <c r="D12448" s="75">
        <v>305.39</v>
      </c>
      <c r="E12448" s="75">
        <v>305.39</v>
      </c>
      <c r="F12448" s="73" t="s">
        <v>47</v>
      </c>
    </row>
    <row r="12449" spans="1:6" x14ac:dyDescent="0.25">
      <c r="A12449" s="73">
        <v>25000896</v>
      </c>
      <c r="B12449" s="74" t="s">
        <v>37111</v>
      </c>
      <c r="C12449" s="73" t="s">
        <v>101</v>
      </c>
      <c r="D12449" s="75">
        <v>356.12</v>
      </c>
      <c r="E12449" s="75">
        <v>356.12</v>
      </c>
      <c r="F12449" s="73" t="s">
        <v>47</v>
      </c>
    </row>
    <row r="12450" spans="1:6" x14ac:dyDescent="0.25">
      <c r="A12450" s="73">
        <v>25000908</v>
      </c>
      <c r="B12450" s="74" t="s">
        <v>37112</v>
      </c>
      <c r="C12450" s="73" t="s">
        <v>101</v>
      </c>
      <c r="D12450" s="75">
        <v>432.46</v>
      </c>
      <c r="E12450" s="75">
        <v>432.46</v>
      </c>
      <c r="F12450" s="73" t="s">
        <v>47</v>
      </c>
    </row>
    <row r="12451" spans="1:6" x14ac:dyDescent="0.25">
      <c r="A12451" s="73">
        <v>25000910</v>
      </c>
      <c r="B12451" s="74" t="s">
        <v>11165</v>
      </c>
      <c r="C12451" s="73" t="s">
        <v>101</v>
      </c>
      <c r="D12451" s="75">
        <v>582.42999999999995</v>
      </c>
      <c r="E12451" s="75">
        <v>582.42999999999995</v>
      </c>
      <c r="F12451" s="73" t="s">
        <v>47</v>
      </c>
    </row>
    <row r="12452" spans="1:6" x14ac:dyDescent="0.25">
      <c r="A12452" s="73">
        <v>25000911</v>
      </c>
      <c r="B12452" s="74" t="s">
        <v>11166</v>
      </c>
      <c r="C12452" s="73" t="s">
        <v>101</v>
      </c>
      <c r="D12452" s="75">
        <v>448.64</v>
      </c>
      <c r="E12452" s="75">
        <v>448.64</v>
      </c>
      <c r="F12452" s="73" t="s">
        <v>47</v>
      </c>
    </row>
    <row r="12453" spans="1:6" x14ac:dyDescent="0.25">
      <c r="A12453" s="73">
        <v>25000921</v>
      </c>
      <c r="B12453" s="74" t="s">
        <v>37113</v>
      </c>
      <c r="C12453" s="73" t="s">
        <v>101</v>
      </c>
      <c r="D12453" s="75">
        <v>511.25</v>
      </c>
      <c r="E12453" s="75">
        <v>511.25</v>
      </c>
      <c r="F12453" s="73" t="s">
        <v>47</v>
      </c>
    </row>
    <row r="12454" spans="1:6" x14ac:dyDescent="0.25">
      <c r="A12454" s="73">
        <v>25000924</v>
      </c>
      <c r="B12454" s="74" t="s">
        <v>11167</v>
      </c>
      <c r="C12454" s="73" t="s">
        <v>101</v>
      </c>
      <c r="D12454" s="75">
        <v>538.35</v>
      </c>
      <c r="E12454" s="75">
        <v>538.35</v>
      </c>
      <c r="F12454" s="73" t="s">
        <v>47</v>
      </c>
    </row>
    <row r="12455" spans="1:6" x14ac:dyDescent="0.25">
      <c r="A12455" s="73">
        <v>25000927</v>
      </c>
      <c r="B12455" s="74" t="s">
        <v>37114</v>
      </c>
      <c r="C12455" s="73" t="s">
        <v>101</v>
      </c>
      <c r="D12455" s="75">
        <v>500.29</v>
      </c>
      <c r="E12455" s="75">
        <v>500.29</v>
      </c>
      <c r="F12455" s="73" t="s">
        <v>47</v>
      </c>
    </row>
    <row r="12456" spans="1:6" x14ac:dyDescent="0.25">
      <c r="A12456" s="73">
        <v>25000928</v>
      </c>
      <c r="B12456" s="74" t="s">
        <v>37115</v>
      </c>
      <c r="C12456" s="73" t="s">
        <v>101</v>
      </c>
      <c r="D12456" s="75">
        <v>371.07</v>
      </c>
      <c r="E12456" s="75">
        <v>371.07</v>
      </c>
      <c r="F12456" s="73" t="s">
        <v>47</v>
      </c>
    </row>
    <row r="12457" spans="1:6" x14ac:dyDescent="0.25">
      <c r="A12457" s="73">
        <v>25000931</v>
      </c>
      <c r="B12457" s="74" t="s">
        <v>37116</v>
      </c>
      <c r="C12457" s="73" t="s">
        <v>101</v>
      </c>
      <c r="D12457" s="75">
        <v>344.74</v>
      </c>
      <c r="E12457" s="75">
        <v>344.74</v>
      </c>
      <c r="F12457" s="73" t="s">
        <v>47</v>
      </c>
    </row>
    <row r="12458" spans="1:6" x14ac:dyDescent="0.25">
      <c r="A12458" s="73">
        <v>25000942</v>
      </c>
      <c r="B12458" s="74" t="s">
        <v>37117</v>
      </c>
      <c r="C12458" s="73" t="s">
        <v>101</v>
      </c>
      <c r="D12458" s="75">
        <v>280.93</v>
      </c>
      <c r="E12458" s="75">
        <v>280.93</v>
      </c>
      <c r="F12458" s="73" t="s">
        <v>47</v>
      </c>
    </row>
    <row r="12459" spans="1:6" x14ac:dyDescent="0.25">
      <c r="A12459" s="73">
        <v>25000943</v>
      </c>
      <c r="B12459" s="74" t="s">
        <v>11168</v>
      </c>
      <c r="C12459" s="73" t="s">
        <v>101</v>
      </c>
      <c r="D12459" s="75">
        <v>8225.2999999999993</v>
      </c>
      <c r="E12459" s="75">
        <v>8225.2999999999993</v>
      </c>
      <c r="F12459" s="73" t="s">
        <v>47</v>
      </c>
    </row>
    <row r="12460" spans="1:6" x14ac:dyDescent="0.25">
      <c r="A12460" s="73">
        <v>25000956</v>
      </c>
      <c r="B12460" s="74" t="s">
        <v>37118</v>
      </c>
      <c r="C12460" s="73" t="s">
        <v>101</v>
      </c>
      <c r="D12460" s="75">
        <v>428.27</v>
      </c>
      <c r="E12460" s="75">
        <v>428.27</v>
      </c>
      <c r="F12460" s="73" t="s">
        <v>47</v>
      </c>
    </row>
    <row r="12461" spans="1:6" x14ac:dyDescent="0.25">
      <c r="A12461" s="73">
        <v>25000957</v>
      </c>
      <c r="B12461" s="74" t="s">
        <v>37119</v>
      </c>
      <c r="C12461" s="73" t="s">
        <v>101</v>
      </c>
      <c r="D12461" s="75">
        <v>317.51</v>
      </c>
      <c r="E12461" s="75">
        <v>317.51</v>
      </c>
      <c r="F12461" s="73" t="s">
        <v>47</v>
      </c>
    </row>
    <row r="12462" spans="1:6" x14ac:dyDescent="0.25">
      <c r="A12462" s="73">
        <v>25000967</v>
      </c>
      <c r="B12462" s="74" t="s">
        <v>37120</v>
      </c>
      <c r="C12462" s="73" t="s">
        <v>101</v>
      </c>
      <c r="D12462" s="75">
        <v>287.79000000000002</v>
      </c>
      <c r="E12462" s="75">
        <v>287.79000000000002</v>
      </c>
      <c r="F12462" s="73" t="s">
        <v>47</v>
      </c>
    </row>
    <row r="12463" spans="1:6" x14ac:dyDescent="0.25">
      <c r="A12463" s="73">
        <v>25000968</v>
      </c>
      <c r="B12463" s="74" t="s">
        <v>31845</v>
      </c>
      <c r="C12463" s="73" t="s">
        <v>101</v>
      </c>
      <c r="D12463" s="75">
        <v>892</v>
      </c>
      <c r="E12463" s="75">
        <v>892</v>
      </c>
      <c r="F12463" s="73" t="s">
        <v>47</v>
      </c>
    </row>
    <row r="12464" spans="1:6" x14ac:dyDescent="0.25">
      <c r="A12464" s="73">
        <v>25000972</v>
      </c>
      <c r="B12464" s="74" t="s">
        <v>31846</v>
      </c>
      <c r="C12464" s="73" t="s">
        <v>101</v>
      </c>
      <c r="D12464" s="75">
        <v>921.52</v>
      </c>
      <c r="E12464" s="75">
        <v>921.52</v>
      </c>
      <c r="F12464" s="73" t="s">
        <v>47</v>
      </c>
    </row>
    <row r="12465" spans="1:6" x14ac:dyDescent="0.25">
      <c r="A12465" s="73">
        <v>25000981</v>
      </c>
      <c r="B12465" s="74" t="s">
        <v>31847</v>
      </c>
      <c r="C12465" s="73" t="s">
        <v>101</v>
      </c>
      <c r="D12465" s="75">
        <v>2685.27</v>
      </c>
      <c r="E12465" s="75">
        <v>2685.27</v>
      </c>
      <c r="F12465" s="73" t="s">
        <v>47</v>
      </c>
    </row>
    <row r="12466" spans="1:6" x14ac:dyDescent="0.25">
      <c r="A12466" s="73">
        <v>25000990</v>
      </c>
      <c r="B12466" s="74" t="s">
        <v>31848</v>
      </c>
      <c r="C12466" s="73" t="s">
        <v>101</v>
      </c>
      <c r="D12466" s="75">
        <v>579.73</v>
      </c>
      <c r="E12466" s="75">
        <v>579.73</v>
      </c>
      <c r="F12466" s="73" t="s">
        <v>47</v>
      </c>
    </row>
    <row r="12467" spans="1:6" x14ac:dyDescent="0.25">
      <c r="A12467" s="73">
        <v>25001001</v>
      </c>
      <c r="B12467" s="74" t="s">
        <v>11169</v>
      </c>
      <c r="C12467" s="73" t="s">
        <v>101</v>
      </c>
      <c r="D12467" s="75">
        <v>838</v>
      </c>
      <c r="E12467" s="75">
        <v>838</v>
      </c>
      <c r="F12467" s="73" t="s">
        <v>47</v>
      </c>
    </row>
    <row r="12468" spans="1:6" x14ac:dyDescent="0.25">
      <c r="A12468" s="73">
        <v>25001016</v>
      </c>
      <c r="B12468" s="74" t="s">
        <v>11170</v>
      </c>
      <c r="C12468" s="73" t="s">
        <v>101</v>
      </c>
      <c r="D12468" s="75">
        <v>482.79</v>
      </c>
      <c r="E12468" s="75">
        <v>482.79</v>
      </c>
      <c r="F12468" s="73" t="s">
        <v>47</v>
      </c>
    </row>
    <row r="12469" spans="1:6" x14ac:dyDescent="0.25">
      <c r="A12469" s="73">
        <v>25001017</v>
      </c>
      <c r="B12469" s="74" t="s">
        <v>11171</v>
      </c>
      <c r="C12469" s="73" t="s">
        <v>101</v>
      </c>
      <c r="D12469" s="75">
        <v>352.06</v>
      </c>
      <c r="E12469" s="75">
        <v>352.06</v>
      </c>
      <c r="F12469" s="73" t="s">
        <v>47</v>
      </c>
    </row>
    <row r="12470" spans="1:6" x14ac:dyDescent="0.25">
      <c r="A12470" s="73">
        <v>25001018</v>
      </c>
      <c r="B12470" s="74" t="s">
        <v>11172</v>
      </c>
      <c r="C12470" s="73" t="s">
        <v>101</v>
      </c>
      <c r="D12470" s="75">
        <v>571.83000000000004</v>
      </c>
      <c r="E12470" s="75">
        <v>571.83000000000004</v>
      </c>
      <c r="F12470" s="73" t="s">
        <v>47</v>
      </c>
    </row>
    <row r="12471" spans="1:6" x14ac:dyDescent="0.25">
      <c r="A12471" s="73">
        <v>25001019</v>
      </c>
      <c r="B12471" s="74" t="s">
        <v>11173</v>
      </c>
      <c r="C12471" s="73" t="s">
        <v>101</v>
      </c>
      <c r="D12471" s="75">
        <v>621.96</v>
      </c>
      <c r="E12471" s="75">
        <v>621.96</v>
      </c>
      <c r="F12471" s="73" t="s">
        <v>47</v>
      </c>
    </row>
    <row r="12472" spans="1:6" x14ac:dyDescent="0.25">
      <c r="A12472" s="73">
        <v>25001030</v>
      </c>
      <c r="B12472" s="74" t="s">
        <v>37121</v>
      </c>
      <c r="C12472" s="73" t="s">
        <v>101</v>
      </c>
      <c r="D12472" s="75">
        <v>266.61</v>
      </c>
      <c r="E12472" s="75">
        <v>266.61</v>
      </c>
      <c r="F12472" s="73" t="s">
        <v>47</v>
      </c>
    </row>
    <row r="12473" spans="1:6" x14ac:dyDescent="0.25">
      <c r="A12473" s="73">
        <v>25001032</v>
      </c>
      <c r="B12473" s="74" t="s">
        <v>11174</v>
      </c>
      <c r="C12473" s="73" t="s">
        <v>101</v>
      </c>
      <c r="D12473" s="75">
        <v>591</v>
      </c>
      <c r="E12473" s="75">
        <v>591</v>
      </c>
      <c r="F12473" s="73" t="s">
        <v>47</v>
      </c>
    </row>
    <row r="12474" spans="1:6" x14ac:dyDescent="0.25">
      <c r="A12474" s="73">
        <v>25001034</v>
      </c>
      <c r="B12474" s="74" t="s">
        <v>11175</v>
      </c>
      <c r="C12474" s="73" t="s">
        <v>101</v>
      </c>
      <c r="D12474" s="75">
        <v>226.07</v>
      </c>
      <c r="E12474" s="75">
        <v>226.07</v>
      </c>
      <c r="F12474" s="73" t="s">
        <v>47</v>
      </c>
    </row>
    <row r="12475" spans="1:6" x14ac:dyDescent="0.25">
      <c r="A12475" s="73">
        <v>25001045</v>
      </c>
      <c r="B12475" s="74" t="s">
        <v>11176</v>
      </c>
      <c r="C12475" s="73" t="s">
        <v>101</v>
      </c>
      <c r="D12475" s="75">
        <v>343.25</v>
      </c>
      <c r="E12475" s="75">
        <v>343.25</v>
      </c>
      <c r="F12475" s="73" t="s">
        <v>47</v>
      </c>
    </row>
    <row r="12476" spans="1:6" x14ac:dyDescent="0.25">
      <c r="A12476" s="73">
        <v>25001052</v>
      </c>
      <c r="B12476" s="74" t="s">
        <v>37122</v>
      </c>
      <c r="C12476" s="73" t="s">
        <v>101</v>
      </c>
      <c r="D12476" s="75">
        <v>575.69000000000005</v>
      </c>
      <c r="E12476" s="75">
        <v>575.69000000000005</v>
      </c>
      <c r="F12476" s="73" t="s">
        <v>47</v>
      </c>
    </row>
    <row r="12477" spans="1:6" x14ac:dyDescent="0.25">
      <c r="A12477" s="73">
        <v>25001057</v>
      </c>
      <c r="B12477" s="74" t="s">
        <v>37123</v>
      </c>
      <c r="C12477" s="73" t="s">
        <v>101</v>
      </c>
      <c r="D12477" s="75">
        <v>226.77</v>
      </c>
      <c r="E12477" s="75">
        <v>226.77</v>
      </c>
      <c r="F12477" s="73" t="s">
        <v>47</v>
      </c>
    </row>
    <row r="12478" spans="1:6" x14ac:dyDescent="0.25">
      <c r="A12478" s="73">
        <v>25001060</v>
      </c>
      <c r="B12478" s="74" t="s">
        <v>31849</v>
      </c>
      <c r="C12478" s="73" t="s">
        <v>101</v>
      </c>
      <c r="D12478" s="75">
        <v>701.07</v>
      </c>
      <c r="E12478" s="75">
        <v>701.07</v>
      </c>
      <c r="F12478" s="73" t="s">
        <v>47</v>
      </c>
    </row>
    <row r="12479" spans="1:6" x14ac:dyDescent="0.25">
      <c r="A12479" s="73">
        <v>25001062</v>
      </c>
      <c r="B12479" s="74" t="s">
        <v>37124</v>
      </c>
      <c r="C12479" s="73" t="s">
        <v>101</v>
      </c>
      <c r="D12479" s="75">
        <v>475.31</v>
      </c>
      <c r="E12479" s="75">
        <v>475.31</v>
      </c>
      <c r="F12479" s="73" t="s">
        <v>47</v>
      </c>
    </row>
    <row r="12480" spans="1:6" x14ac:dyDescent="0.25">
      <c r="A12480" s="73">
        <v>25001072</v>
      </c>
      <c r="B12480" s="74" t="s">
        <v>37125</v>
      </c>
      <c r="C12480" s="73" t="s">
        <v>101</v>
      </c>
      <c r="D12480" s="75">
        <v>241.4</v>
      </c>
      <c r="E12480" s="75">
        <v>241.4</v>
      </c>
      <c r="F12480" s="73" t="s">
        <v>47</v>
      </c>
    </row>
    <row r="12481" spans="1:6" x14ac:dyDescent="0.25">
      <c r="A12481" s="73">
        <v>25001090</v>
      </c>
      <c r="B12481" s="74" t="s">
        <v>37126</v>
      </c>
      <c r="C12481" s="73" t="s">
        <v>101</v>
      </c>
      <c r="D12481" s="75">
        <v>245.88</v>
      </c>
      <c r="E12481" s="75">
        <v>245.88</v>
      </c>
      <c r="F12481" s="73" t="s">
        <v>47</v>
      </c>
    </row>
    <row r="12482" spans="1:6" x14ac:dyDescent="0.25">
      <c r="A12482" s="73">
        <v>25001104</v>
      </c>
      <c r="B12482" s="74" t="s">
        <v>11177</v>
      </c>
      <c r="C12482" s="73" t="s">
        <v>101</v>
      </c>
      <c r="D12482" s="75">
        <v>765.05</v>
      </c>
      <c r="E12482" s="75">
        <v>765.05</v>
      </c>
      <c r="F12482" s="73" t="s">
        <v>47</v>
      </c>
    </row>
    <row r="12483" spans="1:6" x14ac:dyDescent="0.25">
      <c r="A12483" s="73">
        <v>25001112</v>
      </c>
      <c r="B12483" s="74" t="s">
        <v>37127</v>
      </c>
      <c r="C12483" s="73" t="s">
        <v>101</v>
      </c>
      <c r="D12483" s="75">
        <v>285.58</v>
      </c>
      <c r="E12483" s="75">
        <v>285.58</v>
      </c>
      <c r="F12483" s="73" t="s">
        <v>47</v>
      </c>
    </row>
    <row r="12484" spans="1:6" x14ac:dyDescent="0.25">
      <c r="A12484" s="73">
        <v>25001130</v>
      </c>
      <c r="B12484" s="74" t="s">
        <v>11178</v>
      </c>
      <c r="C12484" s="73" t="s">
        <v>101</v>
      </c>
      <c r="D12484" s="75">
        <v>351.74</v>
      </c>
      <c r="E12484" s="75">
        <v>351.74</v>
      </c>
      <c r="F12484" s="73" t="s">
        <v>47</v>
      </c>
    </row>
    <row r="12485" spans="1:6" x14ac:dyDescent="0.25">
      <c r="A12485" s="73">
        <v>25001132</v>
      </c>
      <c r="B12485" s="74" t="s">
        <v>11179</v>
      </c>
      <c r="C12485" s="73" t="s">
        <v>101</v>
      </c>
      <c r="D12485" s="75">
        <v>660.61</v>
      </c>
      <c r="E12485" s="75">
        <v>660.61</v>
      </c>
      <c r="F12485" s="73" t="s">
        <v>47</v>
      </c>
    </row>
    <row r="12486" spans="1:6" x14ac:dyDescent="0.25">
      <c r="A12486" s="73">
        <v>25001135</v>
      </c>
      <c r="B12486" s="74" t="s">
        <v>11180</v>
      </c>
      <c r="C12486" s="73" t="s">
        <v>101</v>
      </c>
      <c r="D12486" s="75">
        <v>982.13</v>
      </c>
      <c r="E12486" s="75">
        <v>982.13</v>
      </c>
      <c r="F12486" s="73" t="s">
        <v>47</v>
      </c>
    </row>
    <row r="12487" spans="1:6" x14ac:dyDescent="0.25">
      <c r="A12487" s="73">
        <v>25001153</v>
      </c>
      <c r="B12487" s="74" t="s">
        <v>11181</v>
      </c>
      <c r="C12487" s="73" t="s">
        <v>101</v>
      </c>
      <c r="D12487" s="75">
        <v>1985</v>
      </c>
      <c r="E12487" s="75">
        <v>1985</v>
      </c>
      <c r="F12487" s="73" t="s">
        <v>47</v>
      </c>
    </row>
    <row r="12488" spans="1:6" x14ac:dyDescent="0.25">
      <c r="A12488" s="73">
        <v>25001159</v>
      </c>
      <c r="B12488" s="74" t="s">
        <v>11182</v>
      </c>
      <c r="C12488" s="73" t="s">
        <v>101</v>
      </c>
      <c r="D12488" s="75">
        <v>252.99</v>
      </c>
      <c r="E12488" s="75">
        <v>252.99</v>
      </c>
      <c r="F12488" s="73" t="s">
        <v>47</v>
      </c>
    </row>
    <row r="12489" spans="1:6" x14ac:dyDescent="0.25">
      <c r="A12489" s="73">
        <v>25001160</v>
      </c>
      <c r="B12489" s="74" t="s">
        <v>11183</v>
      </c>
      <c r="C12489" s="73" t="s">
        <v>101</v>
      </c>
      <c r="D12489" s="75">
        <v>286.32</v>
      </c>
      <c r="E12489" s="75">
        <v>286.32</v>
      </c>
      <c r="F12489" s="73" t="s">
        <v>47</v>
      </c>
    </row>
    <row r="12490" spans="1:6" x14ac:dyDescent="0.25">
      <c r="A12490" s="73">
        <v>25001169</v>
      </c>
      <c r="B12490" s="74" t="s">
        <v>11184</v>
      </c>
      <c r="C12490" s="73" t="s">
        <v>101</v>
      </c>
      <c r="D12490" s="75">
        <v>777.93</v>
      </c>
      <c r="E12490" s="75">
        <v>777.93</v>
      </c>
      <c r="F12490" s="73" t="s">
        <v>47</v>
      </c>
    </row>
    <row r="12491" spans="1:6" x14ac:dyDescent="0.25">
      <c r="A12491" s="73">
        <v>25001171</v>
      </c>
      <c r="B12491" s="74" t="s">
        <v>11185</v>
      </c>
      <c r="C12491" s="73" t="s">
        <v>101</v>
      </c>
      <c r="D12491" s="75">
        <v>1355.17</v>
      </c>
      <c r="E12491" s="75">
        <v>1355.17</v>
      </c>
      <c r="F12491" s="73" t="s">
        <v>47</v>
      </c>
    </row>
    <row r="12492" spans="1:6" x14ac:dyDescent="0.25">
      <c r="A12492" s="73">
        <v>25001176</v>
      </c>
      <c r="B12492" s="74" t="s">
        <v>11186</v>
      </c>
      <c r="C12492" s="73" t="s">
        <v>101</v>
      </c>
      <c r="D12492" s="75">
        <v>154.68</v>
      </c>
      <c r="E12492" s="75">
        <v>154.68</v>
      </c>
      <c r="F12492" s="73" t="s">
        <v>47</v>
      </c>
    </row>
    <row r="12493" spans="1:6" x14ac:dyDescent="0.25">
      <c r="A12493" s="73">
        <v>25001179</v>
      </c>
      <c r="B12493" s="74" t="s">
        <v>11187</v>
      </c>
      <c r="C12493" s="73" t="s">
        <v>101</v>
      </c>
      <c r="D12493" s="75">
        <v>412.75</v>
      </c>
      <c r="E12493" s="75">
        <v>412.75</v>
      </c>
      <c r="F12493" s="73" t="s">
        <v>47</v>
      </c>
    </row>
    <row r="12494" spans="1:6" x14ac:dyDescent="0.25">
      <c r="A12494" s="73">
        <v>25001182</v>
      </c>
      <c r="B12494" s="74" t="s">
        <v>37128</v>
      </c>
      <c r="C12494" s="73" t="s">
        <v>101</v>
      </c>
      <c r="D12494" s="75">
        <v>341.15</v>
      </c>
      <c r="E12494" s="75">
        <v>341.15</v>
      </c>
      <c r="F12494" s="73" t="s">
        <v>47</v>
      </c>
    </row>
    <row r="12495" spans="1:6" x14ac:dyDescent="0.25">
      <c r="A12495" s="73">
        <v>25001185</v>
      </c>
      <c r="B12495" s="74" t="s">
        <v>11188</v>
      </c>
      <c r="C12495" s="73" t="s">
        <v>101</v>
      </c>
      <c r="D12495" s="75">
        <v>184.51</v>
      </c>
      <c r="E12495" s="75">
        <v>184.51</v>
      </c>
      <c r="F12495" s="73" t="s">
        <v>47</v>
      </c>
    </row>
    <row r="12496" spans="1:6" x14ac:dyDescent="0.25">
      <c r="A12496" s="73">
        <v>25001197</v>
      </c>
      <c r="B12496" s="74" t="s">
        <v>11189</v>
      </c>
      <c r="C12496" s="73" t="s">
        <v>101</v>
      </c>
      <c r="D12496" s="75">
        <v>4.08</v>
      </c>
      <c r="E12496" s="75">
        <v>4.08</v>
      </c>
      <c r="F12496" s="73" t="s">
        <v>47</v>
      </c>
    </row>
    <row r="12497" spans="1:6" x14ac:dyDescent="0.25">
      <c r="A12497" s="73">
        <v>25001200</v>
      </c>
      <c r="B12497" s="74" t="s">
        <v>11190</v>
      </c>
      <c r="C12497" s="73" t="s">
        <v>101</v>
      </c>
      <c r="D12497" s="75">
        <v>5.74</v>
      </c>
      <c r="E12497" s="75">
        <v>5.74</v>
      </c>
      <c r="F12497" s="73" t="s">
        <v>47</v>
      </c>
    </row>
    <row r="12498" spans="1:6" x14ac:dyDescent="0.25">
      <c r="A12498" s="73">
        <v>25001201</v>
      </c>
      <c r="B12498" s="74" t="s">
        <v>11191</v>
      </c>
      <c r="C12498" s="73" t="s">
        <v>101</v>
      </c>
      <c r="D12498" s="75">
        <v>8.18</v>
      </c>
      <c r="E12498" s="75">
        <v>8.18</v>
      </c>
      <c r="F12498" s="73" t="s">
        <v>47</v>
      </c>
    </row>
    <row r="12499" spans="1:6" x14ac:dyDescent="0.25">
      <c r="A12499" s="73">
        <v>25001202</v>
      </c>
      <c r="B12499" s="74" t="s">
        <v>11192</v>
      </c>
      <c r="C12499" s="73" t="s">
        <v>101</v>
      </c>
      <c r="D12499" s="75">
        <v>8.86</v>
      </c>
      <c r="E12499" s="75">
        <v>8.86</v>
      </c>
      <c r="F12499" s="73" t="s">
        <v>47</v>
      </c>
    </row>
    <row r="12500" spans="1:6" x14ac:dyDescent="0.25">
      <c r="A12500" s="73">
        <v>25001205</v>
      </c>
      <c r="B12500" s="74" t="s">
        <v>11193</v>
      </c>
      <c r="C12500" s="73" t="s">
        <v>101</v>
      </c>
      <c r="D12500" s="75">
        <v>10.66</v>
      </c>
      <c r="E12500" s="75">
        <v>10.66</v>
      </c>
      <c r="F12500" s="73" t="s">
        <v>47</v>
      </c>
    </row>
    <row r="12501" spans="1:6" x14ac:dyDescent="0.25">
      <c r="A12501" s="73">
        <v>25001206</v>
      </c>
      <c r="B12501" s="74" t="s">
        <v>31850</v>
      </c>
      <c r="C12501" s="73" t="s">
        <v>101</v>
      </c>
      <c r="D12501" s="75">
        <v>11.9</v>
      </c>
      <c r="E12501" s="75">
        <v>11.9</v>
      </c>
      <c r="F12501" s="73" t="s">
        <v>47</v>
      </c>
    </row>
    <row r="12502" spans="1:6" x14ac:dyDescent="0.25">
      <c r="A12502" s="73">
        <v>25001207</v>
      </c>
      <c r="B12502" s="74" t="s">
        <v>11194</v>
      </c>
      <c r="C12502" s="73" t="s">
        <v>101</v>
      </c>
      <c r="D12502" s="75">
        <v>11.9</v>
      </c>
      <c r="E12502" s="75">
        <v>11.9</v>
      </c>
      <c r="F12502" s="73" t="s">
        <v>47</v>
      </c>
    </row>
    <row r="12503" spans="1:6" x14ac:dyDescent="0.25">
      <c r="A12503" s="73">
        <v>25001209</v>
      </c>
      <c r="B12503" s="74" t="s">
        <v>11195</v>
      </c>
      <c r="C12503" s="73" t="s">
        <v>101</v>
      </c>
      <c r="D12503" s="75">
        <v>14.11</v>
      </c>
      <c r="E12503" s="75">
        <v>14.11</v>
      </c>
      <c r="F12503" s="73" t="s">
        <v>47</v>
      </c>
    </row>
    <row r="12504" spans="1:6" x14ac:dyDescent="0.25">
      <c r="A12504" s="73">
        <v>25001211</v>
      </c>
      <c r="B12504" s="74" t="s">
        <v>11196</v>
      </c>
      <c r="C12504" s="73" t="s">
        <v>101</v>
      </c>
      <c r="D12504" s="75">
        <v>14.11</v>
      </c>
      <c r="E12504" s="75">
        <v>14.11</v>
      </c>
      <c r="F12504" s="73" t="s">
        <v>47</v>
      </c>
    </row>
    <row r="12505" spans="1:6" x14ac:dyDescent="0.25">
      <c r="A12505" s="73">
        <v>25001215</v>
      </c>
      <c r="B12505" s="74" t="s">
        <v>31851</v>
      </c>
      <c r="C12505" s="73" t="s">
        <v>101</v>
      </c>
      <c r="D12505" s="75">
        <v>54.17</v>
      </c>
      <c r="E12505" s="75">
        <v>54.17</v>
      </c>
      <c r="F12505" s="73" t="s">
        <v>47</v>
      </c>
    </row>
    <row r="12506" spans="1:6" x14ac:dyDescent="0.25">
      <c r="A12506" s="73">
        <v>25001216</v>
      </c>
      <c r="B12506" s="74" t="s">
        <v>11197</v>
      </c>
      <c r="C12506" s="73" t="s">
        <v>101</v>
      </c>
      <c r="D12506" s="75">
        <v>54.17</v>
      </c>
      <c r="E12506" s="75">
        <v>54.17</v>
      </c>
      <c r="F12506" s="73" t="s">
        <v>47</v>
      </c>
    </row>
    <row r="12507" spans="1:6" x14ac:dyDescent="0.25">
      <c r="A12507" s="73">
        <v>25001221</v>
      </c>
      <c r="B12507" s="74" t="s">
        <v>11198</v>
      </c>
      <c r="C12507" s="73" t="s">
        <v>101</v>
      </c>
      <c r="D12507" s="75">
        <v>283.64999999999998</v>
      </c>
      <c r="E12507" s="75">
        <v>283.64999999999998</v>
      </c>
      <c r="F12507" s="73" t="s">
        <v>47</v>
      </c>
    </row>
    <row r="12508" spans="1:6" x14ac:dyDescent="0.25">
      <c r="A12508" s="73">
        <v>25001223</v>
      </c>
      <c r="B12508" s="74" t="s">
        <v>11199</v>
      </c>
      <c r="C12508" s="73" t="s">
        <v>101</v>
      </c>
      <c r="D12508" s="75">
        <v>288.08999999999997</v>
      </c>
      <c r="E12508" s="75">
        <v>288.08999999999997</v>
      </c>
      <c r="F12508" s="73" t="s">
        <v>47</v>
      </c>
    </row>
    <row r="12509" spans="1:6" x14ac:dyDescent="0.25">
      <c r="A12509" s="73">
        <v>25001226</v>
      </c>
      <c r="B12509" s="74" t="s">
        <v>11200</v>
      </c>
      <c r="C12509" s="73" t="s">
        <v>101</v>
      </c>
      <c r="D12509" s="75">
        <v>2.02</v>
      </c>
      <c r="E12509" s="75">
        <v>2.02</v>
      </c>
      <c r="F12509" s="73" t="s">
        <v>47</v>
      </c>
    </row>
    <row r="12510" spans="1:6" x14ac:dyDescent="0.25">
      <c r="A12510" s="73">
        <v>25001227</v>
      </c>
      <c r="B12510" s="74" t="s">
        <v>11201</v>
      </c>
      <c r="C12510" s="73" t="s">
        <v>101</v>
      </c>
      <c r="D12510" s="75">
        <v>3.34</v>
      </c>
      <c r="E12510" s="75">
        <v>3.34</v>
      </c>
      <c r="F12510" s="73" t="s">
        <v>47</v>
      </c>
    </row>
    <row r="12511" spans="1:6" x14ac:dyDescent="0.25">
      <c r="A12511" s="73">
        <v>25001231</v>
      </c>
      <c r="B12511" s="74" t="s">
        <v>31852</v>
      </c>
      <c r="C12511" s="73" t="s">
        <v>101</v>
      </c>
      <c r="D12511" s="75">
        <v>21.67</v>
      </c>
      <c r="E12511" s="75">
        <v>21.67</v>
      </c>
      <c r="F12511" s="73" t="s">
        <v>47</v>
      </c>
    </row>
    <row r="12512" spans="1:6" x14ac:dyDescent="0.25">
      <c r="A12512" s="73">
        <v>25001233</v>
      </c>
      <c r="B12512" s="74" t="s">
        <v>31853</v>
      </c>
      <c r="C12512" s="73" t="s">
        <v>101</v>
      </c>
      <c r="D12512" s="75">
        <v>60.75</v>
      </c>
      <c r="E12512" s="75">
        <v>60.75</v>
      </c>
      <c r="F12512" s="73" t="s">
        <v>47</v>
      </c>
    </row>
    <row r="12513" spans="1:6" x14ac:dyDescent="0.25">
      <c r="A12513" s="73">
        <v>25001234</v>
      </c>
      <c r="B12513" s="74" t="s">
        <v>31854</v>
      </c>
      <c r="C12513" s="73" t="s">
        <v>101</v>
      </c>
      <c r="D12513" s="75">
        <v>108.86</v>
      </c>
      <c r="E12513" s="75">
        <v>108.86</v>
      </c>
      <c r="F12513" s="73" t="s">
        <v>47</v>
      </c>
    </row>
    <row r="12514" spans="1:6" x14ac:dyDescent="0.25">
      <c r="A12514" s="73">
        <v>25001242</v>
      </c>
      <c r="B12514" s="74" t="s">
        <v>11202</v>
      </c>
      <c r="C12514" s="73" t="s">
        <v>101</v>
      </c>
      <c r="D12514" s="75">
        <v>5.12</v>
      </c>
      <c r="E12514" s="75">
        <v>5.12</v>
      </c>
      <c r="F12514" s="73" t="s">
        <v>47</v>
      </c>
    </row>
    <row r="12515" spans="1:6" x14ac:dyDescent="0.25">
      <c r="A12515" s="73">
        <v>25001247</v>
      </c>
      <c r="B12515" s="74" t="s">
        <v>31855</v>
      </c>
      <c r="C12515" s="73" t="s">
        <v>101</v>
      </c>
      <c r="D12515" s="75">
        <v>36.94</v>
      </c>
      <c r="E12515" s="75">
        <v>36.94</v>
      </c>
      <c r="F12515" s="73" t="s">
        <v>47</v>
      </c>
    </row>
    <row r="12516" spans="1:6" x14ac:dyDescent="0.25">
      <c r="A12516" s="73">
        <v>25001249</v>
      </c>
      <c r="B12516" s="74" t="s">
        <v>31856</v>
      </c>
      <c r="C12516" s="73" t="s">
        <v>101</v>
      </c>
      <c r="D12516" s="75">
        <v>108.71</v>
      </c>
      <c r="E12516" s="75">
        <v>108.71</v>
      </c>
      <c r="F12516" s="73" t="s">
        <v>47</v>
      </c>
    </row>
    <row r="12517" spans="1:6" x14ac:dyDescent="0.25">
      <c r="A12517" s="73">
        <v>25001250</v>
      </c>
      <c r="B12517" s="74" t="s">
        <v>31857</v>
      </c>
      <c r="C12517" s="73" t="s">
        <v>101</v>
      </c>
      <c r="D12517" s="75">
        <v>259.3</v>
      </c>
      <c r="E12517" s="75">
        <v>259.3</v>
      </c>
      <c r="F12517" s="73" t="s">
        <v>47</v>
      </c>
    </row>
    <row r="12518" spans="1:6" x14ac:dyDescent="0.25">
      <c r="A12518" s="73">
        <v>25001253</v>
      </c>
      <c r="B12518" s="74" t="s">
        <v>11203</v>
      </c>
      <c r="C12518" s="73" t="s">
        <v>101</v>
      </c>
      <c r="D12518" s="75">
        <v>4.6900000000000004</v>
      </c>
      <c r="E12518" s="75">
        <v>4.6900000000000004</v>
      </c>
      <c r="F12518" s="73" t="s">
        <v>47</v>
      </c>
    </row>
    <row r="12519" spans="1:6" x14ac:dyDescent="0.25">
      <c r="A12519" s="73">
        <v>25001254</v>
      </c>
      <c r="B12519" s="74" t="s">
        <v>11204</v>
      </c>
      <c r="C12519" s="73" t="s">
        <v>101</v>
      </c>
      <c r="D12519" s="75">
        <v>7.32</v>
      </c>
      <c r="E12519" s="75">
        <v>7.32</v>
      </c>
      <c r="F12519" s="73" t="s">
        <v>47</v>
      </c>
    </row>
    <row r="12520" spans="1:6" x14ac:dyDescent="0.25">
      <c r="A12520" s="73">
        <v>25001255</v>
      </c>
      <c r="B12520" s="74" t="s">
        <v>11205</v>
      </c>
      <c r="C12520" s="73" t="s">
        <v>101</v>
      </c>
      <c r="D12520" s="75">
        <v>12.93</v>
      </c>
      <c r="E12520" s="75">
        <v>12.93</v>
      </c>
      <c r="F12520" s="73" t="s">
        <v>47</v>
      </c>
    </row>
    <row r="12521" spans="1:6" x14ac:dyDescent="0.25">
      <c r="A12521" s="73">
        <v>25001257</v>
      </c>
      <c r="B12521" s="74" t="s">
        <v>11206</v>
      </c>
      <c r="C12521" s="73" t="s">
        <v>101</v>
      </c>
      <c r="D12521" s="75">
        <v>27.62</v>
      </c>
      <c r="E12521" s="75">
        <v>27.62</v>
      </c>
      <c r="F12521" s="73" t="s">
        <v>47</v>
      </c>
    </row>
    <row r="12522" spans="1:6" x14ac:dyDescent="0.25">
      <c r="A12522" s="73">
        <v>25001258</v>
      </c>
      <c r="B12522" s="74" t="s">
        <v>11207</v>
      </c>
      <c r="C12522" s="73" t="s">
        <v>101</v>
      </c>
      <c r="D12522" s="75">
        <v>44.62</v>
      </c>
      <c r="E12522" s="75">
        <v>44.62</v>
      </c>
      <c r="F12522" s="73" t="s">
        <v>47</v>
      </c>
    </row>
    <row r="12523" spans="1:6" x14ac:dyDescent="0.25">
      <c r="A12523" s="73">
        <v>25001260</v>
      </c>
      <c r="B12523" s="74" t="s">
        <v>11208</v>
      </c>
      <c r="C12523" s="73" t="s">
        <v>101</v>
      </c>
      <c r="D12523" s="75">
        <v>121.85</v>
      </c>
      <c r="E12523" s="75">
        <v>121.85</v>
      </c>
      <c r="F12523" s="73" t="s">
        <v>47</v>
      </c>
    </row>
    <row r="12524" spans="1:6" x14ac:dyDescent="0.25">
      <c r="A12524" s="73">
        <v>25001270</v>
      </c>
      <c r="B12524" s="74" t="s">
        <v>11209</v>
      </c>
      <c r="C12524" s="73" t="s">
        <v>101</v>
      </c>
      <c r="D12524" s="75">
        <v>8.4700000000000006</v>
      </c>
      <c r="E12524" s="75">
        <v>8.4700000000000006</v>
      </c>
      <c r="F12524" s="73" t="s">
        <v>47</v>
      </c>
    </row>
    <row r="12525" spans="1:6" x14ac:dyDescent="0.25">
      <c r="A12525" s="73">
        <v>25001271</v>
      </c>
      <c r="B12525" s="74" t="s">
        <v>31858</v>
      </c>
      <c r="C12525" s="73" t="s">
        <v>101</v>
      </c>
      <c r="D12525" s="75">
        <v>12.78</v>
      </c>
      <c r="E12525" s="75">
        <v>12.78</v>
      </c>
      <c r="F12525" s="73" t="s">
        <v>47</v>
      </c>
    </row>
    <row r="12526" spans="1:6" x14ac:dyDescent="0.25">
      <c r="A12526" s="73">
        <v>25001272</v>
      </c>
      <c r="B12526" s="74" t="s">
        <v>11210</v>
      </c>
      <c r="C12526" s="73" t="s">
        <v>101</v>
      </c>
      <c r="D12526" s="75">
        <v>12.78</v>
      </c>
      <c r="E12526" s="75">
        <v>12.78</v>
      </c>
      <c r="F12526" s="73" t="s">
        <v>47</v>
      </c>
    </row>
    <row r="12527" spans="1:6" x14ac:dyDescent="0.25">
      <c r="A12527" s="73">
        <v>25001288</v>
      </c>
      <c r="B12527" s="74" t="s">
        <v>31859</v>
      </c>
      <c r="C12527" s="73" t="s">
        <v>101</v>
      </c>
      <c r="D12527" s="75">
        <v>183.87</v>
      </c>
      <c r="E12527" s="75">
        <v>183.87</v>
      </c>
      <c r="F12527" s="73" t="s">
        <v>47</v>
      </c>
    </row>
    <row r="12528" spans="1:6" x14ac:dyDescent="0.25">
      <c r="A12528" s="73">
        <v>25001289</v>
      </c>
      <c r="B12528" s="74" t="s">
        <v>31860</v>
      </c>
      <c r="C12528" s="73" t="s">
        <v>101</v>
      </c>
      <c r="D12528" s="75">
        <v>380</v>
      </c>
      <c r="E12528" s="75">
        <v>380</v>
      </c>
      <c r="F12528" s="73" t="s">
        <v>47</v>
      </c>
    </row>
    <row r="12529" spans="1:6" x14ac:dyDescent="0.25">
      <c r="A12529" s="73">
        <v>25001295</v>
      </c>
      <c r="B12529" s="74" t="s">
        <v>11211</v>
      </c>
      <c r="C12529" s="73" t="s">
        <v>101</v>
      </c>
      <c r="D12529" s="75">
        <v>88.02</v>
      </c>
      <c r="E12529" s="75">
        <v>88.02</v>
      </c>
      <c r="F12529" s="73" t="s">
        <v>47</v>
      </c>
    </row>
    <row r="12530" spans="1:6" x14ac:dyDescent="0.25">
      <c r="A12530" s="73">
        <v>25001297</v>
      </c>
      <c r="B12530" s="74" t="s">
        <v>11212</v>
      </c>
      <c r="C12530" s="73" t="s">
        <v>101</v>
      </c>
      <c r="D12530" s="75">
        <v>192.15</v>
      </c>
      <c r="E12530" s="75">
        <v>192.15</v>
      </c>
      <c r="F12530" s="73" t="s">
        <v>47</v>
      </c>
    </row>
    <row r="12531" spans="1:6" x14ac:dyDescent="0.25">
      <c r="A12531" s="73">
        <v>25001298</v>
      </c>
      <c r="B12531" s="74" t="s">
        <v>11213</v>
      </c>
      <c r="C12531" s="73" t="s">
        <v>101</v>
      </c>
      <c r="D12531" s="75">
        <v>389.75</v>
      </c>
      <c r="E12531" s="75">
        <v>389.75</v>
      </c>
      <c r="F12531" s="73" t="s">
        <v>47</v>
      </c>
    </row>
    <row r="12532" spans="1:6" x14ac:dyDescent="0.25">
      <c r="A12532" s="73">
        <v>25001300</v>
      </c>
      <c r="B12532" s="74" t="s">
        <v>31861</v>
      </c>
      <c r="C12532" s="73" t="s">
        <v>101</v>
      </c>
      <c r="D12532" s="75">
        <v>103.97</v>
      </c>
      <c r="E12532" s="75">
        <v>103.97</v>
      </c>
      <c r="F12532" s="73" t="s">
        <v>47</v>
      </c>
    </row>
    <row r="12533" spans="1:6" x14ac:dyDescent="0.25">
      <c r="A12533" s="73">
        <v>25001302</v>
      </c>
      <c r="B12533" s="74" t="s">
        <v>11214</v>
      </c>
      <c r="C12533" s="73" t="s">
        <v>101</v>
      </c>
      <c r="D12533" s="75">
        <v>164.73</v>
      </c>
      <c r="E12533" s="75">
        <v>164.73</v>
      </c>
      <c r="F12533" s="73" t="s">
        <v>47</v>
      </c>
    </row>
    <row r="12534" spans="1:6" x14ac:dyDescent="0.25">
      <c r="A12534" s="73">
        <v>25001308</v>
      </c>
      <c r="B12534" s="74" t="s">
        <v>31862</v>
      </c>
      <c r="C12534" s="73" t="s">
        <v>101</v>
      </c>
      <c r="D12534" s="75">
        <v>380</v>
      </c>
      <c r="E12534" s="75">
        <v>380</v>
      </c>
      <c r="F12534" s="73" t="s">
        <v>47</v>
      </c>
    </row>
    <row r="12535" spans="1:6" x14ac:dyDescent="0.25">
      <c r="A12535" s="73">
        <v>25001312</v>
      </c>
      <c r="B12535" s="74" t="s">
        <v>31863</v>
      </c>
      <c r="C12535" s="73" t="s">
        <v>101</v>
      </c>
      <c r="D12535" s="75">
        <v>51.52</v>
      </c>
      <c r="E12535" s="75">
        <v>51.52</v>
      </c>
      <c r="F12535" s="73" t="s">
        <v>47</v>
      </c>
    </row>
    <row r="12536" spans="1:6" x14ac:dyDescent="0.25">
      <c r="A12536" s="73">
        <v>25001314</v>
      </c>
      <c r="B12536" s="74" t="s">
        <v>31864</v>
      </c>
      <c r="C12536" s="73" t="s">
        <v>101</v>
      </c>
      <c r="D12536" s="75">
        <v>108.86</v>
      </c>
      <c r="E12536" s="75">
        <v>108.86</v>
      </c>
      <c r="F12536" s="73" t="s">
        <v>47</v>
      </c>
    </row>
    <row r="12537" spans="1:6" x14ac:dyDescent="0.25">
      <c r="A12537" s="73">
        <v>25001315</v>
      </c>
      <c r="B12537" s="74" t="s">
        <v>31865</v>
      </c>
      <c r="C12537" s="73" t="s">
        <v>101</v>
      </c>
      <c r="D12537" s="75">
        <v>122.46</v>
      </c>
      <c r="E12537" s="75">
        <v>122.46</v>
      </c>
      <c r="F12537" s="73" t="s">
        <v>47</v>
      </c>
    </row>
    <row r="12538" spans="1:6" x14ac:dyDescent="0.25">
      <c r="A12538" s="73">
        <v>25001317</v>
      </c>
      <c r="B12538" s="74" t="s">
        <v>31866</v>
      </c>
      <c r="C12538" s="73" t="s">
        <v>101</v>
      </c>
      <c r="D12538" s="75">
        <v>367.55</v>
      </c>
      <c r="E12538" s="75">
        <v>367.55</v>
      </c>
      <c r="F12538" s="73" t="s">
        <v>47</v>
      </c>
    </row>
    <row r="12539" spans="1:6" x14ac:dyDescent="0.25">
      <c r="A12539" s="73">
        <v>25001319</v>
      </c>
      <c r="B12539" s="74" t="s">
        <v>11215</v>
      </c>
      <c r="C12539" s="73" t="s">
        <v>101</v>
      </c>
      <c r="D12539" s="75">
        <v>4.18</v>
      </c>
      <c r="E12539" s="75">
        <v>4.18</v>
      </c>
      <c r="F12539" s="73" t="s">
        <v>47</v>
      </c>
    </row>
    <row r="12540" spans="1:6" x14ac:dyDescent="0.25">
      <c r="A12540" s="73">
        <v>25001320</v>
      </c>
      <c r="B12540" s="74" t="s">
        <v>11216</v>
      </c>
      <c r="C12540" s="73" t="s">
        <v>101</v>
      </c>
      <c r="D12540" s="75">
        <v>4.7</v>
      </c>
      <c r="E12540" s="75">
        <v>4.7</v>
      </c>
      <c r="F12540" s="73" t="s">
        <v>47</v>
      </c>
    </row>
    <row r="12541" spans="1:6" x14ac:dyDescent="0.25">
      <c r="A12541" s="73">
        <v>25001321</v>
      </c>
      <c r="B12541" s="74" t="s">
        <v>11217</v>
      </c>
      <c r="C12541" s="73" t="s">
        <v>101</v>
      </c>
      <c r="D12541" s="75">
        <v>6.89</v>
      </c>
      <c r="E12541" s="75">
        <v>6.89</v>
      </c>
      <c r="F12541" s="73" t="s">
        <v>47</v>
      </c>
    </row>
    <row r="12542" spans="1:6" x14ac:dyDescent="0.25">
      <c r="A12542" s="73">
        <v>25001323</v>
      </c>
      <c r="B12542" s="74" t="s">
        <v>11218</v>
      </c>
      <c r="C12542" s="73" t="s">
        <v>101</v>
      </c>
      <c r="D12542" s="75">
        <v>11</v>
      </c>
      <c r="E12542" s="75">
        <v>11</v>
      </c>
      <c r="F12542" s="73" t="s">
        <v>47</v>
      </c>
    </row>
    <row r="12543" spans="1:6" x14ac:dyDescent="0.25">
      <c r="A12543" s="73">
        <v>25001324</v>
      </c>
      <c r="B12543" s="74" t="s">
        <v>11219</v>
      </c>
      <c r="C12543" s="73" t="s">
        <v>101</v>
      </c>
      <c r="D12543" s="75">
        <v>18.28</v>
      </c>
      <c r="E12543" s="75">
        <v>18.28</v>
      </c>
      <c r="F12543" s="73" t="s">
        <v>47</v>
      </c>
    </row>
    <row r="12544" spans="1:6" x14ac:dyDescent="0.25">
      <c r="A12544" s="73">
        <v>25001326</v>
      </c>
      <c r="B12544" s="74" t="s">
        <v>11220</v>
      </c>
      <c r="C12544" s="73" t="s">
        <v>101</v>
      </c>
      <c r="D12544" s="75">
        <v>47.42</v>
      </c>
      <c r="E12544" s="75">
        <v>47.42</v>
      </c>
      <c r="F12544" s="73" t="s">
        <v>47</v>
      </c>
    </row>
    <row r="12545" spans="1:6" x14ac:dyDescent="0.25">
      <c r="A12545" s="73">
        <v>25001327</v>
      </c>
      <c r="B12545" s="74" t="s">
        <v>11221</v>
      </c>
      <c r="C12545" s="73" t="s">
        <v>101</v>
      </c>
      <c r="D12545" s="75">
        <v>77.27</v>
      </c>
      <c r="E12545" s="75">
        <v>77.27</v>
      </c>
      <c r="F12545" s="73" t="s">
        <v>47</v>
      </c>
    </row>
    <row r="12546" spans="1:6" x14ac:dyDescent="0.25">
      <c r="A12546" s="73">
        <v>25001328</v>
      </c>
      <c r="B12546" s="74" t="s">
        <v>11222</v>
      </c>
      <c r="C12546" s="73" t="s">
        <v>101</v>
      </c>
      <c r="D12546" s="75">
        <v>303.42</v>
      </c>
      <c r="E12546" s="75">
        <v>303.42</v>
      </c>
      <c r="F12546" s="73" t="s">
        <v>47</v>
      </c>
    </row>
    <row r="12547" spans="1:6" x14ac:dyDescent="0.25">
      <c r="A12547" s="73">
        <v>25001329</v>
      </c>
      <c r="B12547" s="74" t="s">
        <v>11223</v>
      </c>
      <c r="C12547" s="73" t="s">
        <v>101</v>
      </c>
      <c r="D12547" s="75">
        <v>398.62</v>
      </c>
      <c r="E12547" s="75">
        <v>398.62</v>
      </c>
      <c r="F12547" s="73" t="s">
        <v>47</v>
      </c>
    </row>
    <row r="12548" spans="1:6" x14ac:dyDescent="0.25">
      <c r="A12548" s="73">
        <v>25001333</v>
      </c>
      <c r="B12548" s="74" t="s">
        <v>11224</v>
      </c>
      <c r="C12548" s="73" t="s">
        <v>101</v>
      </c>
      <c r="D12548" s="75">
        <v>4.0199999999999996</v>
      </c>
      <c r="E12548" s="75">
        <v>4.0199999999999996</v>
      </c>
      <c r="F12548" s="73" t="s">
        <v>47</v>
      </c>
    </row>
    <row r="12549" spans="1:6" x14ac:dyDescent="0.25">
      <c r="A12549" s="73">
        <v>25001336</v>
      </c>
      <c r="B12549" s="74" t="s">
        <v>11225</v>
      </c>
      <c r="C12549" s="73" t="s">
        <v>101</v>
      </c>
      <c r="D12549" s="75">
        <v>5.2</v>
      </c>
      <c r="E12549" s="75">
        <v>5.2</v>
      </c>
      <c r="F12549" s="73" t="s">
        <v>47</v>
      </c>
    </row>
    <row r="12550" spans="1:6" x14ac:dyDescent="0.25">
      <c r="A12550" s="73">
        <v>25001337</v>
      </c>
      <c r="B12550" s="74" t="s">
        <v>11226</v>
      </c>
      <c r="C12550" s="73" t="s">
        <v>101</v>
      </c>
      <c r="D12550" s="75">
        <v>6.89</v>
      </c>
      <c r="E12550" s="75">
        <v>6.89</v>
      </c>
      <c r="F12550" s="73" t="s">
        <v>47</v>
      </c>
    </row>
    <row r="12551" spans="1:6" x14ac:dyDescent="0.25">
      <c r="A12551" s="73">
        <v>25001338</v>
      </c>
      <c r="B12551" s="74" t="s">
        <v>11227</v>
      </c>
      <c r="C12551" s="73" t="s">
        <v>101</v>
      </c>
      <c r="D12551" s="75">
        <v>6.89</v>
      </c>
      <c r="E12551" s="75">
        <v>6.89</v>
      </c>
      <c r="F12551" s="73" t="s">
        <v>47</v>
      </c>
    </row>
    <row r="12552" spans="1:6" x14ac:dyDescent="0.25">
      <c r="A12552" s="73">
        <v>25001342</v>
      </c>
      <c r="B12552" s="74" t="s">
        <v>11228</v>
      </c>
      <c r="C12552" s="73" t="s">
        <v>101</v>
      </c>
      <c r="D12552" s="75">
        <v>13.21</v>
      </c>
      <c r="E12552" s="75">
        <v>13.21</v>
      </c>
      <c r="F12552" s="73" t="s">
        <v>47</v>
      </c>
    </row>
    <row r="12553" spans="1:6" x14ac:dyDescent="0.25">
      <c r="A12553" s="73">
        <v>25001343</v>
      </c>
      <c r="B12553" s="74" t="s">
        <v>11229</v>
      </c>
      <c r="C12553" s="73" t="s">
        <v>101</v>
      </c>
      <c r="D12553" s="75">
        <v>13.21</v>
      </c>
      <c r="E12553" s="75">
        <v>13.21</v>
      </c>
      <c r="F12553" s="73" t="s">
        <v>47</v>
      </c>
    </row>
    <row r="12554" spans="1:6" x14ac:dyDescent="0.25">
      <c r="A12554" s="73">
        <v>25001344</v>
      </c>
      <c r="B12554" s="74" t="s">
        <v>11230</v>
      </c>
      <c r="C12554" s="73" t="s">
        <v>101</v>
      </c>
      <c r="D12554" s="75">
        <v>13.21</v>
      </c>
      <c r="E12554" s="75">
        <v>13.21</v>
      </c>
      <c r="F12554" s="73" t="s">
        <v>47</v>
      </c>
    </row>
    <row r="12555" spans="1:6" x14ac:dyDescent="0.25">
      <c r="A12555" s="73">
        <v>25001345</v>
      </c>
      <c r="B12555" s="74" t="s">
        <v>11231</v>
      </c>
      <c r="C12555" s="73" t="s">
        <v>101</v>
      </c>
      <c r="D12555" s="75">
        <v>22.01</v>
      </c>
      <c r="E12555" s="75">
        <v>22.01</v>
      </c>
      <c r="F12555" s="73" t="s">
        <v>47</v>
      </c>
    </row>
    <row r="12556" spans="1:6" x14ac:dyDescent="0.25">
      <c r="A12556" s="73">
        <v>25001346</v>
      </c>
      <c r="B12556" s="74" t="s">
        <v>31867</v>
      </c>
      <c r="C12556" s="73" t="s">
        <v>101</v>
      </c>
      <c r="D12556" s="75">
        <v>24.07</v>
      </c>
      <c r="E12556" s="75">
        <v>24.07</v>
      </c>
      <c r="F12556" s="73" t="s">
        <v>47</v>
      </c>
    </row>
    <row r="12557" spans="1:6" x14ac:dyDescent="0.25">
      <c r="A12557" s="73">
        <v>25001347</v>
      </c>
      <c r="B12557" s="74" t="s">
        <v>11232</v>
      </c>
      <c r="C12557" s="73" t="s">
        <v>101</v>
      </c>
      <c r="D12557" s="75">
        <v>24.07</v>
      </c>
      <c r="E12557" s="75">
        <v>24.07</v>
      </c>
      <c r="F12557" s="73" t="s">
        <v>47</v>
      </c>
    </row>
    <row r="12558" spans="1:6" x14ac:dyDescent="0.25">
      <c r="A12558" s="73">
        <v>25001351</v>
      </c>
      <c r="B12558" s="74" t="s">
        <v>31868</v>
      </c>
      <c r="C12558" s="73" t="s">
        <v>101</v>
      </c>
      <c r="D12558" s="75">
        <v>69.23</v>
      </c>
      <c r="E12558" s="75">
        <v>69.23</v>
      </c>
      <c r="F12558" s="73" t="s">
        <v>47</v>
      </c>
    </row>
    <row r="12559" spans="1:6" x14ac:dyDescent="0.25">
      <c r="A12559" s="73">
        <v>25001352</v>
      </c>
      <c r="B12559" s="74" t="s">
        <v>11233</v>
      </c>
      <c r="C12559" s="73" t="s">
        <v>101</v>
      </c>
      <c r="D12559" s="75">
        <v>69.23</v>
      </c>
      <c r="E12559" s="75">
        <v>69.23</v>
      </c>
      <c r="F12559" s="73" t="s">
        <v>47</v>
      </c>
    </row>
    <row r="12560" spans="1:6" x14ac:dyDescent="0.25">
      <c r="A12560" s="73">
        <v>25001353</v>
      </c>
      <c r="B12560" s="74" t="s">
        <v>11234</v>
      </c>
      <c r="C12560" s="73" t="s">
        <v>101</v>
      </c>
      <c r="D12560" s="75">
        <v>69.23</v>
      </c>
      <c r="E12560" s="75">
        <v>69.23</v>
      </c>
      <c r="F12560" s="73" t="s">
        <v>47</v>
      </c>
    </row>
    <row r="12561" spans="1:6" x14ac:dyDescent="0.25">
      <c r="A12561" s="73">
        <v>25001354</v>
      </c>
      <c r="B12561" s="74" t="s">
        <v>11235</v>
      </c>
      <c r="C12561" s="73" t="s">
        <v>101</v>
      </c>
      <c r="D12561" s="75">
        <v>128.86000000000001</v>
      </c>
      <c r="E12561" s="75">
        <v>128.86000000000001</v>
      </c>
      <c r="F12561" s="73" t="s">
        <v>47</v>
      </c>
    </row>
    <row r="12562" spans="1:6" x14ac:dyDescent="0.25">
      <c r="A12562" s="73">
        <v>25001355</v>
      </c>
      <c r="B12562" s="74" t="s">
        <v>31869</v>
      </c>
      <c r="C12562" s="73" t="s">
        <v>101</v>
      </c>
      <c r="D12562" s="75">
        <v>128.86000000000001</v>
      </c>
      <c r="E12562" s="75">
        <v>128.86000000000001</v>
      </c>
      <c r="F12562" s="73" t="s">
        <v>47</v>
      </c>
    </row>
    <row r="12563" spans="1:6" x14ac:dyDescent="0.25">
      <c r="A12563" s="73">
        <v>25001356</v>
      </c>
      <c r="B12563" s="74" t="s">
        <v>11236</v>
      </c>
      <c r="C12563" s="73" t="s">
        <v>101</v>
      </c>
      <c r="D12563" s="75">
        <v>128.86000000000001</v>
      </c>
      <c r="E12563" s="75">
        <v>128.86000000000001</v>
      </c>
      <c r="F12563" s="73" t="s">
        <v>47</v>
      </c>
    </row>
    <row r="12564" spans="1:6" x14ac:dyDescent="0.25">
      <c r="A12564" s="73">
        <v>25001359</v>
      </c>
      <c r="B12564" s="74" t="s">
        <v>11237</v>
      </c>
      <c r="C12564" s="73" t="s">
        <v>101</v>
      </c>
      <c r="D12564" s="75">
        <v>3.71</v>
      </c>
      <c r="E12564" s="75">
        <v>3.71</v>
      </c>
      <c r="F12564" s="73" t="s">
        <v>47</v>
      </c>
    </row>
    <row r="12565" spans="1:6" x14ac:dyDescent="0.25">
      <c r="A12565" s="73">
        <v>25001360</v>
      </c>
      <c r="B12565" s="74" t="s">
        <v>11238</v>
      </c>
      <c r="C12565" s="73" t="s">
        <v>101</v>
      </c>
      <c r="D12565" s="75">
        <v>4.91</v>
      </c>
      <c r="E12565" s="75">
        <v>4.91</v>
      </c>
      <c r="F12565" s="73" t="s">
        <v>47</v>
      </c>
    </row>
    <row r="12566" spans="1:6" x14ac:dyDescent="0.25">
      <c r="A12566" s="73">
        <v>25001361</v>
      </c>
      <c r="B12566" s="74" t="s">
        <v>11239</v>
      </c>
      <c r="C12566" s="73" t="s">
        <v>101</v>
      </c>
      <c r="D12566" s="75">
        <v>6.09</v>
      </c>
      <c r="E12566" s="75">
        <v>6.09</v>
      </c>
      <c r="F12566" s="73" t="s">
        <v>47</v>
      </c>
    </row>
    <row r="12567" spans="1:6" x14ac:dyDescent="0.25">
      <c r="A12567" s="73">
        <v>25001362</v>
      </c>
      <c r="B12567" s="74" t="s">
        <v>11240</v>
      </c>
      <c r="C12567" s="73" t="s">
        <v>101</v>
      </c>
      <c r="D12567" s="75">
        <v>10.99</v>
      </c>
      <c r="E12567" s="75">
        <v>10.99</v>
      </c>
      <c r="F12567" s="73" t="s">
        <v>47</v>
      </c>
    </row>
    <row r="12568" spans="1:6" x14ac:dyDescent="0.25">
      <c r="A12568" s="73">
        <v>25001363</v>
      </c>
      <c r="B12568" s="74" t="s">
        <v>11241</v>
      </c>
      <c r="C12568" s="73" t="s">
        <v>101</v>
      </c>
      <c r="D12568" s="75">
        <v>12.4</v>
      </c>
      <c r="E12568" s="75">
        <v>12.4</v>
      </c>
      <c r="F12568" s="73" t="s">
        <v>47</v>
      </c>
    </row>
    <row r="12569" spans="1:6" x14ac:dyDescent="0.25">
      <c r="A12569" s="73">
        <v>25001364</v>
      </c>
      <c r="B12569" s="74" t="s">
        <v>11242</v>
      </c>
      <c r="C12569" s="73" t="s">
        <v>101</v>
      </c>
      <c r="D12569" s="75">
        <v>24.46</v>
      </c>
      <c r="E12569" s="75">
        <v>24.46</v>
      </c>
      <c r="F12569" s="73" t="s">
        <v>47</v>
      </c>
    </row>
    <row r="12570" spans="1:6" x14ac:dyDescent="0.25">
      <c r="A12570" s="73">
        <v>25001365</v>
      </c>
      <c r="B12570" s="74" t="s">
        <v>11243</v>
      </c>
      <c r="C12570" s="73" t="s">
        <v>101</v>
      </c>
      <c r="D12570" s="75">
        <v>36.299999999999997</v>
      </c>
      <c r="E12570" s="75">
        <v>36.299999999999997</v>
      </c>
      <c r="F12570" s="73" t="s">
        <v>47</v>
      </c>
    </row>
    <row r="12571" spans="1:6" x14ac:dyDescent="0.25">
      <c r="A12571" s="73">
        <v>25001366</v>
      </c>
      <c r="B12571" s="74" t="s">
        <v>11244</v>
      </c>
      <c r="C12571" s="73" t="s">
        <v>101</v>
      </c>
      <c r="D12571" s="75">
        <v>47.01</v>
      </c>
      <c r="E12571" s="75">
        <v>47.01</v>
      </c>
      <c r="F12571" s="73" t="s">
        <v>47</v>
      </c>
    </row>
    <row r="12572" spans="1:6" x14ac:dyDescent="0.25">
      <c r="A12572" s="73">
        <v>25001367</v>
      </c>
      <c r="B12572" s="74" t="s">
        <v>11245</v>
      </c>
      <c r="C12572" s="73" t="s">
        <v>101</v>
      </c>
      <c r="D12572" s="75">
        <v>90.74</v>
      </c>
      <c r="E12572" s="75">
        <v>90.74</v>
      </c>
      <c r="F12572" s="73" t="s">
        <v>47</v>
      </c>
    </row>
    <row r="12573" spans="1:6" x14ac:dyDescent="0.25">
      <c r="A12573" s="73">
        <v>25001368</v>
      </c>
      <c r="B12573" s="74" t="s">
        <v>11246</v>
      </c>
      <c r="C12573" s="73" t="s">
        <v>101</v>
      </c>
      <c r="D12573" s="75">
        <v>301.54000000000002</v>
      </c>
      <c r="E12573" s="75">
        <v>301.54000000000002</v>
      </c>
      <c r="F12573" s="73" t="s">
        <v>47</v>
      </c>
    </row>
    <row r="12574" spans="1:6" x14ac:dyDescent="0.25">
      <c r="A12574" s="73">
        <v>25001383</v>
      </c>
      <c r="B12574" s="74" t="s">
        <v>11247</v>
      </c>
      <c r="C12574" s="73" t="s">
        <v>101</v>
      </c>
      <c r="D12574" s="75">
        <v>3.06</v>
      </c>
      <c r="E12574" s="75">
        <v>3.06</v>
      </c>
      <c r="F12574" s="73" t="s">
        <v>47</v>
      </c>
    </row>
    <row r="12575" spans="1:6" x14ac:dyDescent="0.25">
      <c r="A12575" s="73">
        <v>25001384</v>
      </c>
      <c r="B12575" s="74" t="s">
        <v>11248</v>
      </c>
      <c r="C12575" s="73" t="s">
        <v>101</v>
      </c>
      <c r="D12575" s="75">
        <v>3.71</v>
      </c>
      <c r="E12575" s="75">
        <v>3.71</v>
      </c>
      <c r="F12575" s="73" t="s">
        <v>47</v>
      </c>
    </row>
    <row r="12576" spans="1:6" x14ac:dyDescent="0.25">
      <c r="A12576" s="73">
        <v>25001388</v>
      </c>
      <c r="B12576" s="74" t="s">
        <v>11249</v>
      </c>
      <c r="C12576" s="73" t="s">
        <v>101</v>
      </c>
      <c r="D12576" s="75">
        <v>17.18</v>
      </c>
      <c r="E12576" s="75">
        <v>17.18</v>
      </c>
      <c r="F12576" s="73" t="s">
        <v>47</v>
      </c>
    </row>
    <row r="12577" spans="1:6" x14ac:dyDescent="0.25">
      <c r="A12577" s="73">
        <v>25001394</v>
      </c>
      <c r="B12577" s="74" t="s">
        <v>11250</v>
      </c>
      <c r="C12577" s="73" t="s">
        <v>101</v>
      </c>
      <c r="D12577" s="75">
        <v>7.09</v>
      </c>
      <c r="E12577" s="75">
        <v>7.09</v>
      </c>
      <c r="F12577" s="73" t="s">
        <v>47</v>
      </c>
    </row>
    <row r="12578" spans="1:6" x14ac:dyDescent="0.25">
      <c r="A12578" s="73">
        <v>25001395</v>
      </c>
      <c r="B12578" s="74" t="s">
        <v>11251</v>
      </c>
      <c r="C12578" s="73" t="s">
        <v>101</v>
      </c>
      <c r="D12578" s="75">
        <v>9.0399999999999991</v>
      </c>
      <c r="E12578" s="75">
        <v>9.0399999999999991</v>
      </c>
      <c r="F12578" s="73" t="s">
        <v>47</v>
      </c>
    </row>
    <row r="12579" spans="1:6" x14ac:dyDescent="0.25">
      <c r="A12579" s="73">
        <v>25001396</v>
      </c>
      <c r="B12579" s="74" t="s">
        <v>11252</v>
      </c>
      <c r="C12579" s="73" t="s">
        <v>101</v>
      </c>
      <c r="D12579" s="75">
        <v>12.37</v>
      </c>
      <c r="E12579" s="75">
        <v>12.37</v>
      </c>
      <c r="F12579" s="73" t="s">
        <v>47</v>
      </c>
    </row>
    <row r="12580" spans="1:6" x14ac:dyDescent="0.25">
      <c r="A12580" s="73">
        <v>25001399</v>
      </c>
      <c r="B12580" s="74" t="s">
        <v>11253</v>
      </c>
      <c r="C12580" s="73" t="s">
        <v>101</v>
      </c>
      <c r="D12580" s="75">
        <v>32.64</v>
      </c>
      <c r="E12580" s="75">
        <v>32.64</v>
      </c>
      <c r="F12580" s="73" t="s">
        <v>47</v>
      </c>
    </row>
    <row r="12581" spans="1:6" x14ac:dyDescent="0.25">
      <c r="A12581" s="73">
        <v>25001401</v>
      </c>
      <c r="B12581" s="74" t="s">
        <v>11254</v>
      </c>
      <c r="C12581" s="73" t="s">
        <v>101</v>
      </c>
      <c r="D12581" s="75">
        <v>116</v>
      </c>
      <c r="E12581" s="75">
        <v>116</v>
      </c>
      <c r="F12581" s="73" t="s">
        <v>47</v>
      </c>
    </row>
    <row r="12582" spans="1:6" x14ac:dyDescent="0.25">
      <c r="A12582" s="73">
        <v>25001402</v>
      </c>
      <c r="B12582" s="74" t="s">
        <v>11255</v>
      </c>
      <c r="C12582" s="73" t="s">
        <v>101</v>
      </c>
      <c r="D12582" s="75">
        <v>214.29</v>
      </c>
      <c r="E12582" s="75">
        <v>214.29</v>
      </c>
      <c r="F12582" s="73" t="s">
        <v>47</v>
      </c>
    </row>
    <row r="12583" spans="1:6" x14ac:dyDescent="0.25">
      <c r="A12583" s="73">
        <v>25001409</v>
      </c>
      <c r="B12583" s="74" t="s">
        <v>11256</v>
      </c>
      <c r="C12583" s="73" t="s">
        <v>101</v>
      </c>
      <c r="D12583" s="75">
        <v>85.71</v>
      </c>
      <c r="E12583" s="75">
        <v>85.71</v>
      </c>
      <c r="F12583" s="73" t="s">
        <v>47</v>
      </c>
    </row>
    <row r="12584" spans="1:6" x14ac:dyDescent="0.25">
      <c r="A12584" s="73">
        <v>25001410</v>
      </c>
      <c r="B12584" s="74" t="s">
        <v>11257</v>
      </c>
      <c r="C12584" s="73" t="s">
        <v>101</v>
      </c>
      <c r="D12584" s="75">
        <v>249.67</v>
      </c>
      <c r="E12584" s="75">
        <v>249.67</v>
      </c>
      <c r="F12584" s="73" t="s">
        <v>47</v>
      </c>
    </row>
    <row r="12585" spans="1:6" x14ac:dyDescent="0.25">
      <c r="A12585" s="73">
        <v>25001411</v>
      </c>
      <c r="B12585" s="74" t="s">
        <v>11258</v>
      </c>
      <c r="C12585" s="73" t="s">
        <v>101</v>
      </c>
      <c r="D12585" s="75">
        <v>401.78</v>
      </c>
      <c r="E12585" s="75">
        <v>401.78</v>
      </c>
      <c r="F12585" s="73" t="s">
        <v>47</v>
      </c>
    </row>
    <row r="12586" spans="1:6" x14ac:dyDescent="0.25">
      <c r="A12586" s="73">
        <v>25001414</v>
      </c>
      <c r="B12586" s="74" t="s">
        <v>11259</v>
      </c>
      <c r="C12586" s="73" t="s">
        <v>101</v>
      </c>
      <c r="D12586" s="75">
        <v>11.82</v>
      </c>
      <c r="E12586" s="75">
        <v>11.82</v>
      </c>
      <c r="F12586" s="73" t="s">
        <v>47</v>
      </c>
    </row>
    <row r="12587" spans="1:6" x14ac:dyDescent="0.25">
      <c r="A12587" s="73">
        <v>25001415</v>
      </c>
      <c r="B12587" s="74" t="s">
        <v>11260</v>
      </c>
      <c r="C12587" s="73" t="s">
        <v>101</v>
      </c>
      <c r="D12587" s="75">
        <v>15.19</v>
      </c>
      <c r="E12587" s="75">
        <v>15.19</v>
      </c>
      <c r="F12587" s="73" t="s">
        <v>47</v>
      </c>
    </row>
    <row r="12588" spans="1:6" x14ac:dyDescent="0.25">
      <c r="A12588" s="73">
        <v>25001445</v>
      </c>
      <c r="B12588" s="74" t="s">
        <v>11261</v>
      </c>
      <c r="C12588" s="73" t="s">
        <v>101</v>
      </c>
      <c r="D12588" s="75">
        <v>21.34</v>
      </c>
      <c r="E12588" s="75">
        <v>21.34</v>
      </c>
      <c r="F12588" s="73" t="s">
        <v>47</v>
      </c>
    </row>
    <row r="12589" spans="1:6" x14ac:dyDescent="0.25">
      <c r="A12589" s="73">
        <v>25001446</v>
      </c>
      <c r="B12589" s="74" t="s">
        <v>11262</v>
      </c>
      <c r="C12589" s="73" t="s">
        <v>101</v>
      </c>
      <c r="D12589" s="75">
        <v>40.36</v>
      </c>
      <c r="E12589" s="75">
        <v>40.36</v>
      </c>
      <c r="F12589" s="73" t="s">
        <v>47</v>
      </c>
    </row>
    <row r="12590" spans="1:6" x14ac:dyDescent="0.25">
      <c r="A12590" s="73">
        <v>25001447</v>
      </c>
      <c r="B12590" s="74" t="s">
        <v>11263</v>
      </c>
      <c r="C12590" s="73" t="s">
        <v>101</v>
      </c>
      <c r="D12590" s="75">
        <v>41.6</v>
      </c>
      <c r="E12590" s="75">
        <v>41.6</v>
      </c>
      <c r="F12590" s="73" t="s">
        <v>47</v>
      </c>
    </row>
    <row r="12591" spans="1:6" x14ac:dyDescent="0.25">
      <c r="A12591" s="73">
        <v>25001450</v>
      </c>
      <c r="B12591" s="74" t="s">
        <v>11264</v>
      </c>
      <c r="C12591" s="73" t="s">
        <v>101</v>
      </c>
      <c r="D12591" s="75">
        <v>108.64</v>
      </c>
      <c r="E12591" s="75">
        <v>108.64</v>
      </c>
      <c r="F12591" s="73" t="s">
        <v>47</v>
      </c>
    </row>
    <row r="12592" spans="1:6" x14ac:dyDescent="0.25">
      <c r="A12592" s="73">
        <v>25001453</v>
      </c>
      <c r="B12592" s="74" t="s">
        <v>31870</v>
      </c>
      <c r="C12592" s="73" t="s">
        <v>101</v>
      </c>
      <c r="D12592" s="75">
        <v>631.66999999999996</v>
      </c>
      <c r="E12592" s="75">
        <v>631.66999999999996</v>
      </c>
      <c r="F12592" s="73" t="s">
        <v>47</v>
      </c>
    </row>
    <row r="12593" spans="1:6" x14ac:dyDescent="0.25">
      <c r="A12593" s="73">
        <v>25001496</v>
      </c>
      <c r="B12593" s="74" t="s">
        <v>11265</v>
      </c>
      <c r="C12593" s="73" t="s">
        <v>101</v>
      </c>
      <c r="D12593" s="75">
        <v>183.91</v>
      </c>
      <c r="E12593" s="75">
        <v>183.91</v>
      </c>
      <c r="F12593" s="73" t="s">
        <v>47</v>
      </c>
    </row>
    <row r="12594" spans="1:6" x14ac:dyDescent="0.25">
      <c r="A12594" s="73">
        <v>25001519</v>
      </c>
      <c r="B12594" s="74" t="s">
        <v>31871</v>
      </c>
      <c r="C12594" s="73" t="s">
        <v>101</v>
      </c>
      <c r="D12594" s="75">
        <v>58</v>
      </c>
      <c r="E12594" s="75">
        <v>58</v>
      </c>
      <c r="F12594" s="73" t="s">
        <v>47</v>
      </c>
    </row>
    <row r="12595" spans="1:6" x14ac:dyDescent="0.25">
      <c r="A12595" s="73">
        <v>25001520</v>
      </c>
      <c r="B12595" s="74" t="s">
        <v>31872</v>
      </c>
      <c r="C12595" s="73" t="s">
        <v>101</v>
      </c>
      <c r="D12595" s="75">
        <v>86</v>
      </c>
      <c r="E12595" s="75">
        <v>86</v>
      </c>
      <c r="F12595" s="73" t="s">
        <v>47</v>
      </c>
    </row>
    <row r="12596" spans="1:6" x14ac:dyDescent="0.25">
      <c r="A12596" s="73">
        <v>25001521</v>
      </c>
      <c r="B12596" s="74" t="s">
        <v>31873</v>
      </c>
      <c r="C12596" s="73" t="s">
        <v>101</v>
      </c>
      <c r="D12596" s="75">
        <v>189.72</v>
      </c>
      <c r="E12596" s="75">
        <v>189.72</v>
      </c>
      <c r="F12596" s="73" t="s">
        <v>47</v>
      </c>
    </row>
    <row r="12597" spans="1:6" x14ac:dyDescent="0.25">
      <c r="A12597" s="73">
        <v>25001525</v>
      </c>
      <c r="B12597" s="74" t="s">
        <v>31874</v>
      </c>
      <c r="C12597" s="73" t="s">
        <v>101</v>
      </c>
      <c r="D12597" s="75">
        <v>644.85</v>
      </c>
      <c r="E12597" s="75">
        <v>644.85</v>
      </c>
      <c r="F12597" s="73" t="s">
        <v>47</v>
      </c>
    </row>
    <row r="12598" spans="1:6" x14ac:dyDescent="0.25">
      <c r="A12598" s="73">
        <v>25001571</v>
      </c>
      <c r="B12598" s="74" t="s">
        <v>31876</v>
      </c>
      <c r="C12598" s="73" t="s">
        <v>101</v>
      </c>
      <c r="D12598" s="75">
        <v>37.42</v>
      </c>
      <c r="E12598" s="75">
        <v>37.42</v>
      </c>
      <c r="F12598" s="73" t="s">
        <v>47</v>
      </c>
    </row>
    <row r="12599" spans="1:6" x14ac:dyDescent="0.25">
      <c r="A12599" s="73">
        <v>25001573</v>
      </c>
      <c r="B12599" s="74" t="s">
        <v>11266</v>
      </c>
      <c r="C12599" s="73" t="s">
        <v>101</v>
      </c>
      <c r="D12599" s="75">
        <v>17.45</v>
      </c>
      <c r="E12599" s="75">
        <v>17.45</v>
      </c>
      <c r="F12599" s="73" t="s">
        <v>47</v>
      </c>
    </row>
    <row r="12600" spans="1:6" x14ac:dyDescent="0.25">
      <c r="A12600" s="73">
        <v>25001574</v>
      </c>
      <c r="B12600" s="74" t="s">
        <v>11267</v>
      </c>
      <c r="C12600" s="73" t="s">
        <v>101</v>
      </c>
      <c r="D12600" s="75">
        <v>11.19</v>
      </c>
      <c r="E12600" s="75">
        <v>11.19</v>
      </c>
      <c r="F12600" s="73" t="s">
        <v>47</v>
      </c>
    </row>
    <row r="12601" spans="1:6" x14ac:dyDescent="0.25">
      <c r="A12601" s="73">
        <v>25001575</v>
      </c>
      <c r="B12601" s="74" t="s">
        <v>31877</v>
      </c>
      <c r="C12601" s="73" t="s">
        <v>101</v>
      </c>
      <c r="D12601" s="75">
        <v>184.08</v>
      </c>
      <c r="E12601" s="75">
        <v>184.08</v>
      </c>
      <c r="F12601" s="73" t="s">
        <v>47</v>
      </c>
    </row>
    <row r="12602" spans="1:6" x14ac:dyDescent="0.25">
      <c r="A12602" s="73">
        <v>25001594</v>
      </c>
      <c r="B12602" s="74" t="s">
        <v>11268</v>
      </c>
      <c r="C12602" s="73" t="s">
        <v>101</v>
      </c>
      <c r="D12602" s="75">
        <v>50.72</v>
      </c>
      <c r="E12602" s="75">
        <v>50.72</v>
      </c>
      <c r="F12602" s="73" t="s">
        <v>47</v>
      </c>
    </row>
    <row r="12603" spans="1:6" x14ac:dyDescent="0.25">
      <c r="A12603" s="73">
        <v>25001596</v>
      </c>
      <c r="B12603" s="74" t="s">
        <v>11269</v>
      </c>
      <c r="C12603" s="73" t="s">
        <v>101</v>
      </c>
      <c r="D12603" s="75">
        <v>10.41</v>
      </c>
      <c r="E12603" s="75">
        <v>10.41</v>
      </c>
      <c r="F12603" s="73" t="s">
        <v>47</v>
      </c>
    </row>
    <row r="12604" spans="1:6" x14ac:dyDescent="0.25">
      <c r="A12604" s="73">
        <v>25001601</v>
      </c>
      <c r="B12604" s="74" t="s">
        <v>11270</v>
      </c>
      <c r="C12604" s="73" t="s">
        <v>101</v>
      </c>
      <c r="D12604" s="75">
        <v>27.31</v>
      </c>
      <c r="E12604" s="75">
        <v>27.31</v>
      </c>
      <c r="F12604" s="73" t="s">
        <v>47</v>
      </c>
    </row>
    <row r="12605" spans="1:6" x14ac:dyDescent="0.25">
      <c r="A12605" s="73">
        <v>25001602</v>
      </c>
      <c r="B12605" s="74" t="s">
        <v>11271</v>
      </c>
      <c r="C12605" s="73" t="s">
        <v>101</v>
      </c>
      <c r="D12605" s="75">
        <v>53.86</v>
      </c>
      <c r="E12605" s="75">
        <v>53.86</v>
      </c>
      <c r="F12605" s="73" t="s">
        <v>47</v>
      </c>
    </row>
    <row r="12606" spans="1:6" x14ac:dyDescent="0.25">
      <c r="A12606" s="73">
        <v>25001603</v>
      </c>
      <c r="B12606" s="74" t="s">
        <v>11272</v>
      </c>
      <c r="C12606" s="73" t="s">
        <v>101</v>
      </c>
      <c r="D12606" s="75">
        <v>29.22</v>
      </c>
      <c r="E12606" s="75">
        <v>29.22</v>
      </c>
      <c r="F12606" s="73" t="s">
        <v>47</v>
      </c>
    </row>
    <row r="12607" spans="1:6" x14ac:dyDescent="0.25">
      <c r="A12607" s="73">
        <v>25001616</v>
      </c>
      <c r="B12607" s="74" t="s">
        <v>11273</v>
      </c>
      <c r="C12607" s="73" t="s">
        <v>101</v>
      </c>
      <c r="D12607" s="75">
        <v>12.4</v>
      </c>
      <c r="E12607" s="75">
        <v>12.4</v>
      </c>
      <c r="F12607" s="73" t="s">
        <v>47</v>
      </c>
    </row>
    <row r="12608" spans="1:6" x14ac:dyDescent="0.25">
      <c r="A12608" s="73">
        <v>25001617</v>
      </c>
      <c r="B12608" s="74" t="s">
        <v>11274</v>
      </c>
      <c r="C12608" s="73" t="s">
        <v>101</v>
      </c>
      <c r="D12608" s="75">
        <v>15.24</v>
      </c>
      <c r="E12608" s="75">
        <v>15.24</v>
      </c>
      <c r="F12608" s="73" t="s">
        <v>47</v>
      </c>
    </row>
    <row r="12609" spans="1:6" x14ac:dyDescent="0.25">
      <c r="A12609" s="73">
        <v>25001618</v>
      </c>
      <c r="B12609" s="74" t="s">
        <v>11275</v>
      </c>
      <c r="C12609" s="73" t="s">
        <v>101</v>
      </c>
      <c r="D12609" s="75">
        <v>19.93</v>
      </c>
      <c r="E12609" s="75">
        <v>19.93</v>
      </c>
      <c r="F12609" s="73" t="s">
        <v>47</v>
      </c>
    </row>
    <row r="12610" spans="1:6" x14ac:dyDescent="0.25">
      <c r="A12610" s="73">
        <v>25001619</v>
      </c>
      <c r="B12610" s="74" t="s">
        <v>11276</v>
      </c>
      <c r="C12610" s="73" t="s">
        <v>101</v>
      </c>
      <c r="D12610" s="75">
        <v>4.09</v>
      </c>
      <c r="E12610" s="75">
        <v>4.09</v>
      </c>
      <c r="F12610" s="73" t="s">
        <v>47</v>
      </c>
    </row>
    <row r="12611" spans="1:6" x14ac:dyDescent="0.25">
      <c r="A12611" s="73">
        <v>25001620</v>
      </c>
      <c r="B12611" s="74" t="s">
        <v>11277</v>
      </c>
      <c r="C12611" s="73" t="s">
        <v>101</v>
      </c>
      <c r="D12611" s="75">
        <v>7.04</v>
      </c>
      <c r="E12611" s="75">
        <v>7.04</v>
      </c>
      <c r="F12611" s="73" t="s">
        <v>47</v>
      </c>
    </row>
    <row r="12612" spans="1:6" x14ac:dyDescent="0.25">
      <c r="A12612" s="73">
        <v>25001621</v>
      </c>
      <c r="B12612" s="74" t="s">
        <v>11278</v>
      </c>
      <c r="C12612" s="73" t="s">
        <v>101</v>
      </c>
      <c r="D12612" s="75">
        <v>23.94</v>
      </c>
      <c r="E12612" s="75">
        <v>23.94</v>
      </c>
      <c r="F12612" s="73" t="s">
        <v>47</v>
      </c>
    </row>
    <row r="12613" spans="1:6" x14ac:dyDescent="0.25">
      <c r="A12613" s="73">
        <v>25001622</v>
      </c>
      <c r="B12613" s="74" t="s">
        <v>11279</v>
      </c>
      <c r="C12613" s="73" t="s">
        <v>101</v>
      </c>
      <c r="D12613" s="75">
        <v>16.13</v>
      </c>
      <c r="E12613" s="75">
        <v>16.13</v>
      </c>
      <c r="F12613" s="73" t="s">
        <v>47</v>
      </c>
    </row>
    <row r="12614" spans="1:6" x14ac:dyDescent="0.25">
      <c r="A12614" s="73">
        <v>25001623</v>
      </c>
      <c r="B12614" s="74" t="s">
        <v>11280</v>
      </c>
      <c r="C12614" s="73" t="s">
        <v>101</v>
      </c>
      <c r="D12614" s="75">
        <v>18.5</v>
      </c>
      <c r="E12614" s="75">
        <v>18.5</v>
      </c>
      <c r="F12614" s="73" t="s">
        <v>47</v>
      </c>
    </row>
    <row r="12615" spans="1:6" x14ac:dyDescent="0.25">
      <c r="A12615" s="73">
        <v>25001624</v>
      </c>
      <c r="B12615" s="74" t="s">
        <v>11281</v>
      </c>
      <c r="C12615" s="73" t="s">
        <v>101</v>
      </c>
      <c r="D12615" s="75">
        <v>12.32</v>
      </c>
      <c r="E12615" s="75">
        <v>12.32</v>
      </c>
      <c r="F12615" s="73" t="s">
        <v>47</v>
      </c>
    </row>
    <row r="12616" spans="1:6" x14ac:dyDescent="0.25">
      <c r="A12616" s="73">
        <v>25001654</v>
      </c>
      <c r="B12616" s="74" t="s">
        <v>11282</v>
      </c>
      <c r="C12616" s="73" t="s">
        <v>101</v>
      </c>
      <c r="D12616" s="75">
        <v>0.4</v>
      </c>
      <c r="E12616" s="75">
        <v>0.4</v>
      </c>
      <c r="F12616" s="73" t="s">
        <v>47</v>
      </c>
    </row>
    <row r="12617" spans="1:6" x14ac:dyDescent="0.25">
      <c r="A12617" s="73">
        <v>25001655</v>
      </c>
      <c r="B12617" s="74" t="s">
        <v>11283</v>
      </c>
      <c r="C12617" s="73" t="s">
        <v>101</v>
      </c>
      <c r="D12617" s="75">
        <v>0.86</v>
      </c>
      <c r="E12617" s="75">
        <v>0.86</v>
      </c>
      <c r="F12617" s="73" t="s">
        <v>47</v>
      </c>
    </row>
    <row r="12618" spans="1:6" x14ac:dyDescent="0.25">
      <c r="A12618" s="73">
        <v>25001656</v>
      </c>
      <c r="B12618" s="74" t="s">
        <v>11284</v>
      </c>
      <c r="C12618" s="73" t="s">
        <v>101</v>
      </c>
      <c r="D12618" s="75">
        <v>1.55</v>
      </c>
      <c r="E12618" s="75">
        <v>1.55</v>
      </c>
      <c r="F12618" s="73" t="s">
        <v>47</v>
      </c>
    </row>
    <row r="12619" spans="1:6" x14ac:dyDescent="0.25">
      <c r="A12619" s="73">
        <v>25001657</v>
      </c>
      <c r="B12619" s="74" t="s">
        <v>11285</v>
      </c>
      <c r="C12619" s="73" t="s">
        <v>101</v>
      </c>
      <c r="D12619" s="75">
        <v>2.65</v>
      </c>
      <c r="E12619" s="75">
        <v>2.65</v>
      </c>
      <c r="F12619" s="73" t="s">
        <v>47</v>
      </c>
    </row>
    <row r="12620" spans="1:6" x14ac:dyDescent="0.25">
      <c r="A12620" s="73">
        <v>25001658</v>
      </c>
      <c r="B12620" s="74" t="s">
        <v>11286</v>
      </c>
      <c r="C12620" s="73" t="s">
        <v>101</v>
      </c>
      <c r="D12620" s="75">
        <v>3.47</v>
      </c>
      <c r="E12620" s="75">
        <v>3.47</v>
      </c>
      <c r="F12620" s="73" t="s">
        <v>47</v>
      </c>
    </row>
    <row r="12621" spans="1:6" x14ac:dyDescent="0.25">
      <c r="A12621" s="73">
        <v>25001660</v>
      </c>
      <c r="B12621" s="74" t="s">
        <v>11287</v>
      </c>
      <c r="C12621" s="73" t="s">
        <v>101</v>
      </c>
      <c r="D12621" s="75">
        <v>3.59</v>
      </c>
      <c r="E12621" s="75">
        <v>3.59</v>
      </c>
      <c r="F12621" s="73" t="s">
        <v>47</v>
      </c>
    </row>
    <row r="12622" spans="1:6" x14ac:dyDescent="0.25">
      <c r="A12622" s="73">
        <v>25001661</v>
      </c>
      <c r="B12622" s="74" t="s">
        <v>11288</v>
      </c>
      <c r="C12622" s="73" t="s">
        <v>101</v>
      </c>
      <c r="D12622" s="75">
        <v>4.7699999999999996</v>
      </c>
      <c r="E12622" s="75">
        <v>4.7699999999999996</v>
      </c>
      <c r="F12622" s="73" t="s">
        <v>47</v>
      </c>
    </row>
    <row r="12623" spans="1:6" x14ac:dyDescent="0.25">
      <c r="A12623" s="73">
        <v>25001662</v>
      </c>
      <c r="B12623" s="74" t="s">
        <v>11289</v>
      </c>
      <c r="C12623" s="73" t="s">
        <v>101</v>
      </c>
      <c r="D12623" s="75">
        <v>9.75</v>
      </c>
      <c r="E12623" s="75">
        <v>9.75</v>
      </c>
      <c r="F12623" s="73" t="s">
        <v>47</v>
      </c>
    </row>
    <row r="12624" spans="1:6" x14ac:dyDescent="0.25">
      <c r="A12624" s="73">
        <v>25001663</v>
      </c>
      <c r="B12624" s="74" t="s">
        <v>11290</v>
      </c>
      <c r="C12624" s="73" t="s">
        <v>101</v>
      </c>
      <c r="D12624" s="75">
        <v>13.14</v>
      </c>
      <c r="E12624" s="75">
        <v>13.14</v>
      </c>
      <c r="F12624" s="73" t="s">
        <v>47</v>
      </c>
    </row>
    <row r="12625" spans="1:6" x14ac:dyDescent="0.25">
      <c r="A12625" s="73">
        <v>25001664</v>
      </c>
      <c r="B12625" s="74" t="s">
        <v>11291</v>
      </c>
      <c r="C12625" s="73" t="s">
        <v>101</v>
      </c>
      <c r="D12625" s="75">
        <v>27.83</v>
      </c>
      <c r="E12625" s="75">
        <v>27.83</v>
      </c>
      <c r="F12625" s="73" t="s">
        <v>47</v>
      </c>
    </row>
    <row r="12626" spans="1:6" x14ac:dyDescent="0.25">
      <c r="A12626" s="73">
        <v>25001665</v>
      </c>
      <c r="B12626" s="74" t="s">
        <v>11292</v>
      </c>
      <c r="C12626" s="73" t="s">
        <v>101</v>
      </c>
      <c r="D12626" s="75">
        <v>8.1300000000000008</v>
      </c>
      <c r="E12626" s="75">
        <v>8.1300000000000008</v>
      </c>
      <c r="F12626" s="73" t="s">
        <v>47</v>
      </c>
    </row>
    <row r="12627" spans="1:6" x14ac:dyDescent="0.25">
      <c r="A12627" s="73">
        <v>25001666</v>
      </c>
      <c r="B12627" s="74" t="s">
        <v>11293</v>
      </c>
      <c r="C12627" s="73" t="s">
        <v>101</v>
      </c>
      <c r="D12627" s="75">
        <v>18.55</v>
      </c>
      <c r="E12627" s="75">
        <v>18.55</v>
      </c>
      <c r="F12627" s="73" t="s">
        <v>47</v>
      </c>
    </row>
    <row r="12628" spans="1:6" x14ac:dyDescent="0.25">
      <c r="A12628" s="73">
        <v>25001667</v>
      </c>
      <c r="B12628" s="74" t="s">
        <v>11294</v>
      </c>
      <c r="C12628" s="73" t="s">
        <v>101</v>
      </c>
      <c r="D12628" s="75">
        <v>30.64</v>
      </c>
      <c r="E12628" s="75">
        <v>30.64</v>
      </c>
      <c r="F12628" s="73" t="s">
        <v>47</v>
      </c>
    </row>
    <row r="12629" spans="1:6" x14ac:dyDescent="0.25">
      <c r="A12629" s="73">
        <v>25001671</v>
      </c>
      <c r="B12629" s="74" t="s">
        <v>11295</v>
      </c>
      <c r="C12629" s="73" t="s">
        <v>101</v>
      </c>
      <c r="D12629" s="75">
        <v>6.21</v>
      </c>
      <c r="E12629" s="75">
        <v>6.21</v>
      </c>
      <c r="F12629" s="73" t="s">
        <v>47</v>
      </c>
    </row>
    <row r="12630" spans="1:6" x14ac:dyDescent="0.25">
      <c r="A12630" s="73">
        <v>25001672</v>
      </c>
      <c r="B12630" s="74" t="s">
        <v>11296</v>
      </c>
      <c r="C12630" s="73" t="s">
        <v>101</v>
      </c>
      <c r="D12630" s="75">
        <v>7.3</v>
      </c>
      <c r="E12630" s="75">
        <v>7.3</v>
      </c>
      <c r="F12630" s="73" t="s">
        <v>47</v>
      </c>
    </row>
    <row r="12631" spans="1:6" x14ac:dyDescent="0.25">
      <c r="A12631" s="73">
        <v>25001675</v>
      </c>
      <c r="B12631" s="74" t="s">
        <v>11297</v>
      </c>
      <c r="C12631" s="73" t="s">
        <v>101</v>
      </c>
      <c r="D12631" s="75">
        <v>27.41</v>
      </c>
      <c r="E12631" s="75">
        <v>27.41</v>
      </c>
      <c r="F12631" s="73" t="s">
        <v>47</v>
      </c>
    </row>
    <row r="12632" spans="1:6" x14ac:dyDescent="0.25">
      <c r="A12632" s="73">
        <v>25001676</v>
      </c>
      <c r="B12632" s="74" t="s">
        <v>11298</v>
      </c>
      <c r="C12632" s="73" t="s">
        <v>101</v>
      </c>
      <c r="D12632" s="75">
        <v>9.31</v>
      </c>
      <c r="E12632" s="75">
        <v>9.31</v>
      </c>
      <c r="F12632" s="73" t="s">
        <v>47</v>
      </c>
    </row>
    <row r="12633" spans="1:6" x14ac:dyDescent="0.25">
      <c r="A12633" s="73">
        <v>25001678</v>
      </c>
      <c r="B12633" s="74" t="s">
        <v>11299</v>
      </c>
      <c r="C12633" s="73" t="s">
        <v>101</v>
      </c>
      <c r="D12633" s="75">
        <v>21.68</v>
      </c>
      <c r="E12633" s="75">
        <v>21.68</v>
      </c>
      <c r="F12633" s="73" t="s">
        <v>47</v>
      </c>
    </row>
    <row r="12634" spans="1:6" x14ac:dyDescent="0.25">
      <c r="A12634" s="73">
        <v>25001679</v>
      </c>
      <c r="B12634" s="74" t="s">
        <v>11300</v>
      </c>
      <c r="C12634" s="73" t="s">
        <v>101</v>
      </c>
      <c r="D12634" s="75">
        <v>39.090000000000003</v>
      </c>
      <c r="E12634" s="75">
        <v>39.090000000000003</v>
      </c>
      <c r="F12634" s="73" t="s">
        <v>47</v>
      </c>
    </row>
    <row r="12635" spans="1:6" x14ac:dyDescent="0.25">
      <c r="A12635" s="73">
        <v>25001680</v>
      </c>
      <c r="B12635" s="74" t="s">
        <v>11301</v>
      </c>
      <c r="C12635" s="73" t="s">
        <v>101</v>
      </c>
      <c r="D12635" s="75">
        <v>79.92</v>
      </c>
      <c r="E12635" s="75">
        <v>79.92</v>
      </c>
      <c r="F12635" s="73" t="s">
        <v>47</v>
      </c>
    </row>
    <row r="12636" spans="1:6" x14ac:dyDescent="0.25">
      <c r="A12636" s="73">
        <v>25001681</v>
      </c>
      <c r="B12636" s="74" t="s">
        <v>11302</v>
      </c>
      <c r="C12636" s="73" t="s">
        <v>101</v>
      </c>
      <c r="D12636" s="75">
        <v>93.67</v>
      </c>
      <c r="E12636" s="75">
        <v>93.67</v>
      </c>
      <c r="F12636" s="73" t="s">
        <v>47</v>
      </c>
    </row>
    <row r="12637" spans="1:6" x14ac:dyDescent="0.25">
      <c r="A12637" s="73">
        <v>25001682</v>
      </c>
      <c r="B12637" s="74" t="s">
        <v>31878</v>
      </c>
      <c r="C12637" s="73" t="s">
        <v>101</v>
      </c>
      <c r="D12637" s="75">
        <v>185.43</v>
      </c>
      <c r="E12637" s="75">
        <v>185.43</v>
      </c>
      <c r="F12637" s="73" t="s">
        <v>47</v>
      </c>
    </row>
    <row r="12638" spans="1:6" x14ac:dyDescent="0.25">
      <c r="A12638" s="73">
        <v>25001687</v>
      </c>
      <c r="B12638" s="74" t="s">
        <v>11303</v>
      </c>
      <c r="C12638" s="73" t="s">
        <v>101</v>
      </c>
      <c r="D12638" s="75">
        <v>0.37</v>
      </c>
      <c r="E12638" s="75">
        <v>0.37</v>
      </c>
      <c r="F12638" s="73" t="s">
        <v>47</v>
      </c>
    </row>
    <row r="12639" spans="1:6" x14ac:dyDescent="0.25">
      <c r="A12639" s="73">
        <v>25001688</v>
      </c>
      <c r="B12639" s="74" t="s">
        <v>11304</v>
      </c>
      <c r="C12639" s="73" t="s">
        <v>101</v>
      </c>
      <c r="D12639" s="75">
        <v>0.49</v>
      </c>
      <c r="E12639" s="75">
        <v>0.49</v>
      </c>
      <c r="F12639" s="73" t="s">
        <v>47</v>
      </c>
    </row>
    <row r="12640" spans="1:6" x14ac:dyDescent="0.25">
      <c r="A12640" s="73">
        <v>25001689</v>
      </c>
      <c r="B12640" s="74" t="s">
        <v>11305</v>
      </c>
      <c r="C12640" s="73" t="s">
        <v>101</v>
      </c>
      <c r="D12640" s="75">
        <v>1.44</v>
      </c>
      <c r="E12640" s="75">
        <v>1.44</v>
      </c>
      <c r="F12640" s="73" t="s">
        <v>47</v>
      </c>
    </row>
    <row r="12641" spans="1:6" x14ac:dyDescent="0.25">
      <c r="A12641" s="73">
        <v>25001690</v>
      </c>
      <c r="B12641" s="74" t="s">
        <v>11306</v>
      </c>
      <c r="C12641" s="73" t="s">
        <v>101</v>
      </c>
      <c r="D12641" s="75">
        <v>2.52</v>
      </c>
      <c r="E12641" s="75">
        <v>2.52</v>
      </c>
      <c r="F12641" s="73" t="s">
        <v>47</v>
      </c>
    </row>
    <row r="12642" spans="1:6" x14ac:dyDescent="0.25">
      <c r="A12642" s="73">
        <v>25001691</v>
      </c>
      <c r="B12642" s="74" t="s">
        <v>11307</v>
      </c>
      <c r="C12642" s="73" t="s">
        <v>101</v>
      </c>
      <c r="D12642" s="75">
        <v>2.97</v>
      </c>
      <c r="E12642" s="75">
        <v>2.97</v>
      </c>
      <c r="F12642" s="73" t="s">
        <v>47</v>
      </c>
    </row>
    <row r="12643" spans="1:6" x14ac:dyDescent="0.25">
      <c r="A12643" s="73">
        <v>25001696</v>
      </c>
      <c r="B12643" s="74" t="s">
        <v>11308</v>
      </c>
      <c r="C12643" s="73" t="s">
        <v>101</v>
      </c>
      <c r="D12643" s="75">
        <v>1.61</v>
      </c>
      <c r="E12643" s="75">
        <v>1.61</v>
      </c>
      <c r="F12643" s="73" t="s">
        <v>47</v>
      </c>
    </row>
    <row r="12644" spans="1:6" x14ac:dyDescent="0.25">
      <c r="A12644" s="73">
        <v>25001697</v>
      </c>
      <c r="B12644" s="74" t="s">
        <v>11309</v>
      </c>
      <c r="C12644" s="73" t="s">
        <v>101</v>
      </c>
      <c r="D12644" s="75">
        <v>1.98</v>
      </c>
      <c r="E12644" s="75">
        <v>1.98</v>
      </c>
      <c r="F12644" s="73" t="s">
        <v>47</v>
      </c>
    </row>
    <row r="12645" spans="1:6" x14ac:dyDescent="0.25">
      <c r="A12645" s="73">
        <v>25001699</v>
      </c>
      <c r="B12645" s="74" t="s">
        <v>11310</v>
      </c>
      <c r="C12645" s="73" t="s">
        <v>101</v>
      </c>
      <c r="D12645" s="75">
        <v>2.67</v>
      </c>
      <c r="E12645" s="75">
        <v>2.67</v>
      </c>
      <c r="F12645" s="73" t="s">
        <v>47</v>
      </c>
    </row>
    <row r="12646" spans="1:6" x14ac:dyDescent="0.25">
      <c r="A12646" s="73">
        <v>25001701</v>
      </c>
      <c r="B12646" s="74" t="s">
        <v>11311</v>
      </c>
      <c r="C12646" s="73" t="s">
        <v>101</v>
      </c>
      <c r="D12646" s="75">
        <v>4.2699999999999996</v>
      </c>
      <c r="E12646" s="75">
        <v>4.2699999999999996</v>
      </c>
      <c r="F12646" s="73" t="s">
        <v>47</v>
      </c>
    </row>
    <row r="12647" spans="1:6" x14ac:dyDescent="0.25">
      <c r="A12647" s="73">
        <v>25001703</v>
      </c>
      <c r="B12647" s="74" t="s">
        <v>11312</v>
      </c>
      <c r="C12647" s="73" t="s">
        <v>101</v>
      </c>
      <c r="D12647" s="75">
        <v>2.4</v>
      </c>
      <c r="E12647" s="75">
        <v>2.4</v>
      </c>
      <c r="F12647" s="73" t="s">
        <v>47</v>
      </c>
    </row>
    <row r="12648" spans="1:6" x14ac:dyDescent="0.25">
      <c r="A12648" s="73">
        <v>25001704</v>
      </c>
      <c r="B12648" s="74" t="s">
        <v>11313</v>
      </c>
      <c r="C12648" s="73" t="s">
        <v>101</v>
      </c>
      <c r="D12648" s="75">
        <v>6.29</v>
      </c>
      <c r="E12648" s="75">
        <v>6.29</v>
      </c>
      <c r="F12648" s="73" t="s">
        <v>47</v>
      </c>
    </row>
    <row r="12649" spans="1:6" x14ac:dyDescent="0.25">
      <c r="A12649" s="73">
        <v>25001705</v>
      </c>
      <c r="B12649" s="74" t="s">
        <v>11314</v>
      </c>
      <c r="C12649" s="73" t="s">
        <v>101</v>
      </c>
      <c r="D12649" s="75">
        <v>7.84</v>
      </c>
      <c r="E12649" s="75">
        <v>7.84</v>
      </c>
      <c r="F12649" s="73" t="s">
        <v>47</v>
      </c>
    </row>
    <row r="12650" spans="1:6" x14ac:dyDescent="0.25">
      <c r="A12650" s="73">
        <v>25001711</v>
      </c>
      <c r="B12650" s="74" t="s">
        <v>11315</v>
      </c>
      <c r="C12650" s="73" t="s">
        <v>101</v>
      </c>
      <c r="D12650" s="75">
        <v>1.46</v>
      </c>
      <c r="E12650" s="75">
        <v>1.46</v>
      </c>
      <c r="F12650" s="73" t="s">
        <v>47</v>
      </c>
    </row>
    <row r="12651" spans="1:6" x14ac:dyDescent="0.25">
      <c r="A12651" s="73">
        <v>25001712</v>
      </c>
      <c r="B12651" s="74" t="s">
        <v>11316</v>
      </c>
      <c r="C12651" s="73" t="s">
        <v>101</v>
      </c>
      <c r="D12651" s="75">
        <v>2.62</v>
      </c>
      <c r="E12651" s="75">
        <v>2.62</v>
      </c>
      <c r="F12651" s="73" t="s">
        <v>47</v>
      </c>
    </row>
    <row r="12652" spans="1:6" x14ac:dyDescent="0.25">
      <c r="A12652" s="73">
        <v>25001713</v>
      </c>
      <c r="B12652" s="74" t="s">
        <v>31879</v>
      </c>
      <c r="C12652" s="73" t="s">
        <v>101</v>
      </c>
      <c r="D12652" s="75">
        <v>4.47</v>
      </c>
      <c r="E12652" s="75">
        <v>4.47</v>
      </c>
      <c r="F12652" s="73" t="s">
        <v>47</v>
      </c>
    </row>
    <row r="12653" spans="1:6" x14ac:dyDescent="0.25">
      <c r="A12653" s="73">
        <v>25001734</v>
      </c>
      <c r="B12653" s="74" t="s">
        <v>11317</v>
      </c>
      <c r="C12653" s="73" t="s">
        <v>101</v>
      </c>
      <c r="D12653" s="75">
        <v>0.77</v>
      </c>
      <c r="E12653" s="75">
        <v>0.77</v>
      </c>
      <c r="F12653" s="73" t="s">
        <v>47</v>
      </c>
    </row>
    <row r="12654" spans="1:6" x14ac:dyDescent="0.25">
      <c r="A12654" s="73">
        <v>25001742</v>
      </c>
      <c r="B12654" s="74" t="s">
        <v>11318</v>
      </c>
      <c r="C12654" s="73" t="s">
        <v>101</v>
      </c>
      <c r="D12654" s="75">
        <v>0.51</v>
      </c>
      <c r="E12654" s="75">
        <v>0.51</v>
      </c>
      <c r="F12654" s="73" t="s">
        <v>47</v>
      </c>
    </row>
    <row r="12655" spans="1:6" x14ac:dyDescent="0.25">
      <c r="A12655" s="73">
        <v>25001743</v>
      </c>
      <c r="B12655" s="74" t="s">
        <v>11319</v>
      </c>
      <c r="C12655" s="73" t="s">
        <v>101</v>
      </c>
      <c r="D12655" s="75">
        <v>0.76</v>
      </c>
      <c r="E12655" s="75">
        <v>0.76</v>
      </c>
      <c r="F12655" s="73" t="s">
        <v>47</v>
      </c>
    </row>
    <row r="12656" spans="1:6" x14ac:dyDescent="0.25">
      <c r="A12656" s="73">
        <v>25001744</v>
      </c>
      <c r="B12656" s="74" t="s">
        <v>11320</v>
      </c>
      <c r="C12656" s="73" t="s">
        <v>101</v>
      </c>
      <c r="D12656" s="75">
        <v>0.85</v>
      </c>
      <c r="E12656" s="75">
        <v>0.85</v>
      </c>
      <c r="F12656" s="73" t="s">
        <v>47</v>
      </c>
    </row>
    <row r="12657" spans="1:6" x14ac:dyDescent="0.25">
      <c r="A12657" s="73">
        <v>25001745</v>
      </c>
      <c r="B12657" s="74" t="s">
        <v>11321</v>
      </c>
      <c r="C12657" s="73" t="s">
        <v>101</v>
      </c>
      <c r="D12657" s="75">
        <v>1.46</v>
      </c>
      <c r="E12657" s="75">
        <v>1.46</v>
      </c>
      <c r="F12657" s="73" t="s">
        <v>47</v>
      </c>
    </row>
    <row r="12658" spans="1:6" x14ac:dyDescent="0.25">
      <c r="A12658" s="73">
        <v>25001746</v>
      </c>
      <c r="B12658" s="74" t="s">
        <v>11322</v>
      </c>
      <c r="C12658" s="73" t="s">
        <v>101</v>
      </c>
      <c r="D12658" s="75">
        <v>3.28</v>
      </c>
      <c r="E12658" s="75">
        <v>3.28</v>
      </c>
      <c r="F12658" s="73" t="s">
        <v>47</v>
      </c>
    </row>
    <row r="12659" spans="1:6" x14ac:dyDescent="0.25">
      <c r="A12659" s="73">
        <v>25001747</v>
      </c>
      <c r="B12659" s="74" t="s">
        <v>11323</v>
      </c>
      <c r="C12659" s="73" t="s">
        <v>101</v>
      </c>
      <c r="D12659" s="75">
        <v>5.21</v>
      </c>
      <c r="E12659" s="75">
        <v>5.21</v>
      </c>
      <c r="F12659" s="73" t="s">
        <v>47</v>
      </c>
    </row>
    <row r="12660" spans="1:6" x14ac:dyDescent="0.25">
      <c r="A12660" s="73">
        <v>25001753</v>
      </c>
      <c r="B12660" s="74" t="s">
        <v>11324</v>
      </c>
      <c r="C12660" s="73" t="s">
        <v>101</v>
      </c>
      <c r="D12660" s="75">
        <v>5.84</v>
      </c>
      <c r="E12660" s="75">
        <v>5.84</v>
      </c>
      <c r="F12660" s="73" t="s">
        <v>47</v>
      </c>
    </row>
    <row r="12661" spans="1:6" x14ac:dyDescent="0.25">
      <c r="A12661" s="73">
        <v>25001770</v>
      </c>
      <c r="B12661" s="74" t="s">
        <v>11325</v>
      </c>
      <c r="C12661" s="73" t="s">
        <v>101</v>
      </c>
      <c r="D12661" s="75">
        <v>49.07</v>
      </c>
      <c r="E12661" s="75">
        <v>49.07</v>
      </c>
      <c r="F12661" s="73" t="s">
        <v>47</v>
      </c>
    </row>
    <row r="12662" spans="1:6" x14ac:dyDescent="0.25">
      <c r="A12662" s="73">
        <v>25001785</v>
      </c>
      <c r="B12662" s="74" t="s">
        <v>11326</v>
      </c>
      <c r="C12662" s="73" t="s">
        <v>101</v>
      </c>
      <c r="D12662" s="75">
        <v>13.48</v>
      </c>
      <c r="E12662" s="75">
        <v>13.48</v>
      </c>
      <c r="F12662" s="73" t="s">
        <v>47</v>
      </c>
    </row>
    <row r="12663" spans="1:6" x14ac:dyDescent="0.25">
      <c r="A12663" s="73">
        <v>25001786</v>
      </c>
      <c r="B12663" s="74" t="s">
        <v>11327</v>
      </c>
      <c r="C12663" s="73" t="s">
        <v>101</v>
      </c>
      <c r="D12663" s="75">
        <v>13.4</v>
      </c>
      <c r="E12663" s="75">
        <v>13.4</v>
      </c>
      <c r="F12663" s="73" t="s">
        <v>47</v>
      </c>
    </row>
    <row r="12664" spans="1:6" x14ac:dyDescent="0.25">
      <c r="A12664" s="73">
        <v>25001791</v>
      </c>
      <c r="B12664" s="74" t="s">
        <v>11328</v>
      </c>
      <c r="C12664" s="73" t="s">
        <v>101</v>
      </c>
      <c r="D12664" s="75">
        <v>13.4</v>
      </c>
      <c r="E12664" s="75">
        <v>13.4</v>
      </c>
      <c r="F12664" s="73" t="s">
        <v>47</v>
      </c>
    </row>
    <row r="12665" spans="1:6" x14ac:dyDescent="0.25">
      <c r="A12665" s="73">
        <v>25001793</v>
      </c>
      <c r="B12665" s="74" t="s">
        <v>11329</v>
      </c>
      <c r="C12665" s="73" t="s">
        <v>101</v>
      </c>
      <c r="D12665" s="75">
        <v>13.4</v>
      </c>
      <c r="E12665" s="75">
        <v>13.4</v>
      </c>
      <c r="F12665" s="73" t="s">
        <v>47</v>
      </c>
    </row>
    <row r="12666" spans="1:6" x14ac:dyDescent="0.25">
      <c r="A12666" s="73">
        <v>25001794</v>
      </c>
      <c r="B12666" s="74" t="s">
        <v>11330</v>
      </c>
      <c r="C12666" s="73" t="s">
        <v>101</v>
      </c>
      <c r="D12666" s="75">
        <v>1.21</v>
      </c>
      <c r="E12666" s="75">
        <v>1.21</v>
      </c>
      <c r="F12666" s="73" t="s">
        <v>47</v>
      </c>
    </row>
    <row r="12667" spans="1:6" x14ac:dyDescent="0.25">
      <c r="A12667" s="73">
        <v>25001815</v>
      </c>
      <c r="B12667" s="74" t="s">
        <v>11331</v>
      </c>
      <c r="C12667" s="73" t="s">
        <v>101</v>
      </c>
      <c r="D12667" s="75">
        <v>10.64</v>
      </c>
      <c r="E12667" s="75">
        <v>10.64</v>
      </c>
      <c r="F12667" s="73" t="s">
        <v>47</v>
      </c>
    </row>
    <row r="12668" spans="1:6" x14ac:dyDescent="0.25">
      <c r="A12668" s="73">
        <v>25001820</v>
      </c>
      <c r="B12668" s="74" t="s">
        <v>11332</v>
      </c>
      <c r="C12668" s="73" t="s">
        <v>101</v>
      </c>
      <c r="D12668" s="75">
        <v>10.58</v>
      </c>
      <c r="E12668" s="75">
        <v>10.58</v>
      </c>
      <c r="F12668" s="73" t="s">
        <v>47</v>
      </c>
    </row>
    <row r="12669" spans="1:6" x14ac:dyDescent="0.25">
      <c r="A12669" s="73">
        <v>25001822</v>
      </c>
      <c r="B12669" s="74" t="s">
        <v>11333</v>
      </c>
      <c r="C12669" s="73" t="s">
        <v>101</v>
      </c>
      <c r="D12669" s="75">
        <v>24.11</v>
      </c>
      <c r="E12669" s="75">
        <v>24.11</v>
      </c>
      <c r="F12669" s="73" t="s">
        <v>47</v>
      </c>
    </row>
    <row r="12670" spans="1:6" x14ac:dyDescent="0.25">
      <c r="A12670" s="73">
        <v>25001823</v>
      </c>
      <c r="B12670" s="74" t="s">
        <v>11334</v>
      </c>
      <c r="C12670" s="73" t="s">
        <v>101</v>
      </c>
      <c r="D12670" s="75">
        <v>49.4</v>
      </c>
      <c r="E12670" s="75">
        <v>49.4</v>
      </c>
      <c r="F12670" s="73" t="s">
        <v>47</v>
      </c>
    </row>
    <row r="12671" spans="1:6" x14ac:dyDescent="0.25">
      <c r="A12671" s="73">
        <v>25001828</v>
      </c>
      <c r="B12671" s="74" t="s">
        <v>11335</v>
      </c>
      <c r="C12671" s="73" t="s">
        <v>101</v>
      </c>
      <c r="D12671" s="75">
        <v>10.56</v>
      </c>
      <c r="E12671" s="75">
        <v>10.56</v>
      </c>
      <c r="F12671" s="73" t="s">
        <v>47</v>
      </c>
    </row>
    <row r="12672" spans="1:6" x14ac:dyDescent="0.25">
      <c r="A12672" s="73">
        <v>25001830</v>
      </c>
      <c r="B12672" s="74" t="s">
        <v>11336</v>
      </c>
      <c r="C12672" s="73" t="s">
        <v>101</v>
      </c>
      <c r="D12672" s="75">
        <v>27.77</v>
      </c>
      <c r="E12672" s="75">
        <v>27.77</v>
      </c>
      <c r="F12672" s="73" t="s">
        <v>47</v>
      </c>
    </row>
    <row r="12673" spans="1:6" x14ac:dyDescent="0.25">
      <c r="A12673" s="73">
        <v>25001831</v>
      </c>
      <c r="B12673" s="74" t="s">
        <v>11337</v>
      </c>
      <c r="C12673" s="73" t="s">
        <v>101</v>
      </c>
      <c r="D12673" s="75">
        <v>51.08</v>
      </c>
      <c r="E12673" s="75">
        <v>51.08</v>
      </c>
      <c r="F12673" s="73" t="s">
        <v>47</v>
      </c>
    </row>
    <row r="12674" spans="1:6" x14ac:dyDescent="0.25">
      <c r="A12674" s="73">
        <v>25001837</v>
      </c>
      <c r="B12674" s="74" t="s">
        <v>11338</v>
      </c>
      <c r="C12674" s="73" t="s">
        <v>101</v>
      </c>
      <c r="D12674" s="75">
        <v>12.54</v>
      </c>
      <c r="E12674" s="75">
        <v>12.54</v>
      </c>
      <c r="F12674" s="73" t="s">
        <v>47</v>
      </c>
    </row>
    <row r="12675" spans="1:6" x14ac:dyDescent="0.25">
      <c r="A12675" s="73">
        <v>25001839</v>
      </c>
      <c r="B12675" s="74" t="s">
        <v>11339</v>
      </c>
      <c r="C12675" s="73" t="s">
        <v>101</v>
      </c>
      <c r="D12675" s="75">
        <v>32.79</v>
      </c>
      <c r="E12675" s="75">
        <v>32.79</v>
      </c>
      <c r="F12675" s="73" t="s">
        <v>47</v>
      </c>
    </row>
    <row r="12676" spans="1:6" x14ac:dyDescent="0.25">
      <c r="A12676" s="73">
        <v>25001840</v>
      </c>
      <c r="B12676" s="74" t="s">
        <v>11340</v>
      </c>
      <c r="C12676" s="73" t="s">
        <v>101</v>
      </c>
      <c r="D12676" s="75">
        <v>60.67</v>
      </c>
      <c r="E12676" s="75">
        <v>60.67</v>
      </c>
      <c r="F12676" s="73" t="s">
        <v>47</v>
      </c>
    </row>
    <row r="12677" spans="1:6" x14ac:dyDescent="0.25">
      <c r="A12677" s="73">
        <v>25001846</v>
      </c>
      <c r="B12677" s="74" t="s">
        <v>11341</v>
      </c>
      <c r="C12677" s="73" t="s">
        <v>101</v>
      </c>
      <c r="D12677" s="75">
        <v>60.71</v>
      </c>
      <c r="E12677" s="75">
        <v>60.71</v>
      </c>
      <c r="F12677" s="73" t="s">
        <v>47</v>
      </c>
    </row>
    <row r="12678" spans="1:6" x14ac:dyDescent="0.25">
      <c r="A12678" s="73">
        <v>25001847</v>
      </c>
      <c r="B12678" s="74" t="s">
        <v>31880</v>
      </c>
      <c r="C12678" s="73" t="s">
        <v>101</v>
      </c>
      <c r="D12678" s="75">
        <v>78.25</v>
      </c>
      <c r="E12678" s="75">
        <v>78.25</v>
      </c>
      <c r="F12678" s="73" t="s">
        <v>47</v>
      </c>
    </row>
    <row r="12679" spans="1:6" x14ac:dyDescent="0.25">
      <c r="A12679" s="73">
        <v>25001848</v>
      </c>
      <c r="B12679" s="74" t="s">
        <v>11342</v>
      </c>
      <c r="C12679" s="73" t="s">
        <v>101</v>
      </c>
      <c r="D12679" s="75">
        <v>89.19</v>
      </c>
      <c r="E12679" s="75">
        <v>89.19</v>
      </c>
      <c r="F12679" s="73" t="s">
        <v>47</v>
      </c>
    </row>
    <row r="12680" spans="1:6" x14ac:dyDescent="0.25">
      <c r="A12680" s="73">
        <v>25001849</v>
      </c>
      <c r="B12680" s="74" t="s">
        <v>11343</v>
      </c>
      <c r="C12680" s="73" t="s">
        <v>101</v>
      </c>
      <c r="D12680" s="75">
        <v>151.58000000000001</v>
      </c>
      <c r="E12680" s="75">
        <v>151.58000000000001</v>
      </c>
      <c r="F12680" s="73" t="s">
        <v>47</v>
      </c>
    </row>
    <row r="12681" spans="1:6" x14ac:dyDescent="0.25">
      <c r="A12681" s="73">
        <v>25001870</v>
      </c>
      <c r="B12681" s="74" t="s">
        <v>11344</v>
      </c>
      <c r="C12681" s="73" t="s">
        <v>101</v>
      </c>
      <c r="D12681" s="75">
        <v>1.97</v>
      </c>
      <c r="E12681" s="75">
        <v>1.97</v>
      </c>
      <c r="F12681" s="73" t="s">
        <v>47</v>
      </c>
    </row>
    <row r="12682" spans="1:6" x14ac:dyDescent="0.25">
      <c r="A12682" s="73">
        <v>25001871</v>
      </c>
      <c r="B12682" s="74" t="s">
        <v>11345</v>
      </c>
      <c r="C12682" s="73" t="s">
        <v>101</v>
      </c>
      <c r="D12682" s="75">
        <v>2.67</v>
      </c>
      <c r="E12682" s="75">
        <v>2.67</v>
      </c>
      <c r="F12682" s="73" t="s">
        <v>47</v>
      </c>
    </row>
    <row r="12683" spans="1:6" x14ac:dyDescent="0.25">
      <c r="A12683" s="73">
        <v>25001872</v>
      </c>
      <c r="B12683" s="74" t="s">
        <v>11346</v>
      </c>
      <c r="C12683" s="73" t="s">
        <v>101</v>
      </c>
      <c r="D12683" s="75">
        <v>5.13</v>
      </c>
      <c r="E12683" s="75">
        <v>5.13</v>
      </c>
      <c r="F12683" s="73" t="s">
        <v>47</v>
      </c>
    </row>
    <row r="12684" spans="1:6" x14ac:dyDescent="0.25">
      <c r="A12684" s="73">
        <v>25001875</v>
      </c>
      <c r="B12684" s="74" t="s">
        <v>11347</v>
      </c>
      <c r="C12684" s="73" t="s">
        <v>101</v>
      </c>
      <c r="D12684" s="75">
        <v>21.82</v>
      </c>
      <c r="E12684" s="75">
        <v>21.82</v>
      </c>
      <c r="F12684" s="73" t="s">
        <v>47</v>
      </c>
    </row>
    <row r="12685" spans="1:6" x14ac:dyDescent="0.25">
      <c r="A12685" s="73">
        <v>25001878</v>
      </c>
      <c r="B12685" s="74" t="s">
        <v>11348</v>
      </c>
      <c r="C12685" s="73" t="s">
        <v>101</v>
      </c>
      <c r="D12685" s="75">
        <v>0.56000000000000005</v>
      </c>
      <c r="E12685" s="75">
        <v>0.56000000000000005</v>
      </c>
      <c r="F12685" s="73" t="s">
        <v>47</v>
      </c>
    </row>
    <row r="12686" spans="1:6" x14ac:dyDescent="0.25">
      <c r="A12686" s="73">
        <v>25001879</v>
      </c>
      <c r="B12686" s="74" t="s">
        <v>11349</v>
      </c>
      <c r="C12686" s="73" t="s">
        <v>101</v>
      </c>
      <c r="D12686" s="75">
        <v>0.51</v>
      </c>
      <c r="E12686" s="75">
        <v>0.51</v>
      </c>
      <c r="F12686" s="73" t="s">
        <v>47</v>
      </c>
    </row>
    <row r="12687" spans="1:6" x14ac:dyDescent="0.25">
      <c r="A12687" s="73">
        <v>25001887</v>
      </c>
      <c r="B12687" s="74" t="s">
        <v>11350</v>
      </c>
      <c r="C12687" s="73" t="s">
        <v>101</v>
      </c>
      <c r="D12687" s="75">
        <v>0.54</v>
      </c>
      <c r="E12687" s="75">
        <v>0.54</v>
      </c>
      <c r="F12687" s="73" t="s">
        <v>47</v>
      </c>
    </row>
    <row r="12688" spans="1:6" x14ac:dyDescent="0.25">
      <c r="A12688" s="73">
        <v>25001888</v>
      </c>
      <c r="B12688" s="74" t="s">
        <v>11351</v>
      </c>
      <c r="C12688" s="73" t="s">
        <v>101</v>
      </c>
      <c r="D12688" s="75">
        <v>0.61</v>
      </c>
      <c r="E12688" s="75">
        <v>0.61</v>
      </c>
      <c r="F12688" s="73" t="s">
        <v>47</v>
      </c>
    </row>
    <row r="12689" spans="1:6" x14ac:dyDescent="0.25">
      <c r="A12689" s="73">
        <v>25001889</v>
      </c>
      <c r="B12689" s="74" t="s">
        <v>11353</v>
      </c>
      <c r="C12689" s="73" t="s">
        <v>101</v>
      </c>
      <c r="D12689" s="75">
        <v>1.62</v>
      </c>
      <c r="E12689" s="75">
        <v>1.62</v>
      </c>
      <c r="F12689" s="73" t="s">
        <v>47</v>
      </c>
    </row>
    <row r="12690" spans="1:6" x14ac:dyDescent="0.25">
      <c r="A12690" s="73">
        <v>25001890</v>
      </c>
      <c r="B12690" s="74" t="s">
        <v>11354</v>
      </c>
      <c r="C12690" s="73" t="s">
        <v>101</v>
      </c>
      <c r="D12690" s="75">
        <v>3.17</v>
      </c>
      <c r="E12690" s="75">
        <v>3.17</v>
      </c>
      <c r="F12690" s="73" t="s">
        <v>47</v>
      </c>
    </row>
    <row r="12691" spans="1:6" x14ac:dyDescent="0.25">
      <c r="A12691" s="73">
        <v>25001891</v>
      </c>
      <c r="B12691" s="74" t="s">
        <v>11355</v>
      </c>
      <c r="C12691" s="73" t="s">
        <v>101</v>
      </c>
      <c r="D12691" s="75">
        <v>3.86</v>
      </c>
      <c r="E12691" s="75">
        <v>3.86</v>
      </c>
      <c r="F12691" s="73" t="s">
        <v>47</v>
      </c>
    </row>
    <row r="12692" spans="1:6" x14ac:dyDescent="0.25">
      <c r="A12692" s="73">
        <v>25001892</v>
      </c>
      <c r="B12692" s="74" t="s">
        <v>11356</v>
      </c>
      <c r="C12692" s="73" t="s">
        <v>101</v>
      </c>
      <c r="D12692" s="75">
        <v>6.44</v>
      </c>
      <c r="E12692" s="75">
        <v>6.44</v>
      </c>
      <c r="F12692" s="73" t="s">
        <v>47</v>
      </c>
    </row>
    <row r="12693" spans="1:6" x14ac:dyDescent="0.25">
      <c r="A12693" s="73">
        <v>25001896</v>
      </c>
      <c r="B12693" s="74" t="s">
        <v>11357</v>
      </c>
      <c r="C12693" s="73" t="s">
        <v>101</v>
      </c>
      <c r="D12693" s="75">
        <v>1.66</v>
      </c>
      <c r="E12693" s="75">
        <v>1.66</v>
      </c>
      <c r="F12693" s="73" t="s">
        <v>47</v>
      </c>
    </row>
    <row r="12694" spans="1:6" x14ac:dyDescent="0.25">
      <c r="A12694" s="73">
        <v>25001904</v>
      </c>
      <c r="B12694" s="74" t="s">
        <v>31881</v>
      </c>
      <c r="C12694" s="73" t="s">
        <v>101</v>
      </c>
      <c r="D12694" s="75">
        <v>5.85</v>
      </c>
      <c r="E12694" s="75">
        <v>5.85</v>
      </c>
      <c r="F12694" s="73" t="s">
        <v>47</v>
      </c>
    </row>
    <row r="12695" spans="1:6" x14ac:dyDescent="0.25">
      <c r="A12695" s="73">
        <v>25001905</v>
      </c>
      <c r="B12695" s="74" t="s">
        <v>11358</v>
      </c>
      <c r="C12695" s="73" t="s">
        <v>101</v>
      </c>
      <c r="D12695" s="75">
        <v>4.54</v>
      </c>
      <c r="E12695" s="75">
        <v>4.54</v>
      </c>
      <c r="F12695" s="73" t="s">
        <v>47</v>
      </c>
    </row>
    <row r="12696" spans="1:6" x14ac:dyDescent="0.25">
      <c r="A12696" s="73">
        <v>25001908</v>
      </c>
      <c r="B12696" s="74" t="s">
        <v>11359</v>
      </c>
      <c r="C12696" s="73" t="s">
        <v>101</v>
      </c>
      <c r="D12696" s="75">
        <v>5.93</v>
      </c>
      <c r="E12696" s="75">
        <v>5.93</v>
      </c>
      <c r="F12696" s="73" t="s">
        <v>47</v>
      </c>
    </row>
    <row r="12697" spans="1:6" x14ac:dyDescent="0.25">
      <c r="A12697" s="73">
        <v>25001934</v>
      </c>
      <c r="B12697" s="74" t="s">
        <v>11360</v>
      </c>
      <c r="C12697" s="73" t="s">
        <v>101</v>
      </c>
      <c r="D12697" s="75">
        <v>10.74</v>
      </c>
      <c r="E12697" s="75">
        <v>10.74</v>
      </c>
      <c r="F12697" s="73" t="s">
        <v>47</v>
      </c>
    </row>
    <row r="12698" spans="1:6" x14ac:dyDescent="0.25">
      <c r="A12698" s="73">
        <v>25001942</v>
      </c>
      <c r="B12698" s="74" t="s">
        <v>11361</v>
      </c>
      <c r="C12698" s="73" t="s">
        <v>101</v>
      </c>
      <c r="D12698" s="75">
        <v>5.63</v>
      </c>
      <c r="E12698" s="75">
        <v>5.63</v>
      </c>
      <c r="F12698" s="73" t="s">
        <v>47</v>
      </c>
    </row>
    <row r="12699" spans="1:6" x14ac:dyDescent="0.25">
      <c r="A12699" s="73">
        <v>25001943</v>
      </c>
      <c r="B12699" s="74" t="s">
        <v>11362</v>
      </c>
      <c r="C12699" s="73" t="s">
        <v>101</v>
      </c>
      <c r="D12699" s="75">
        <v>1.77</v>
      </c>
      <c r="E12699" s="75">
        <v>1.77</v>
      </c>
      <c r="F12699" s="73" t="s">
        <v>47</v>
      </c>
    </row>
    <row r="12700" spans="1:6" x14ac:dyDescent="0.25">
      <c r="A12700" s="73">
        <v>25001944</v>
      </c>
      <c r="B12700" s="74" t="s">
        <v>11363</v>
      </c>
      <c r="C12700" s="73" t="s">
        <v>101</v>
      </c>
      <c r="D12700" s="75">
        <v>2.65</v>
      </c>
      <c r="E12700" s="75">
        <v>2.65</v>
      </c>
      <c r="F12700" s="73" t="s">
        <v>47</v>
      </c>
    </row>
    <row r="12701" spans="1:6" x14ac:dyDescent="0.25">
      <c r="A12701" s="73">
        <v>25001945</v>
      </c>
      <c r="B12701" s="74" t="s">
        <v>11364</v>
      </c>
      <c r="C12701" s="73" t="s">
        <v>101</v>
      </c>
      <c r="D12701" s="75">
        <v>3.83</v>
      </c>
      <c r="E12701" s="75">
        <v>3.83</v>
      </c>
      <c r="F12701" s="73" t="s">
        <v>47</v>
      </c>
    </row>
    <row r="12702" spans="1:6" x14ac:dyDescent="0.25">
      <c r="A12702" s="73">
        <v>25001952</v>
      </c>
      <c r="B12702" s="74" t="s">
        <v>11365</v>
      </c>
      <c r="C12702" s="73" t="s">
        <v>101</v>
      </c>
      <c r="D12702" s="75">
        <v>0.46</v>
      </c>
      <c r="E12702" s="75">
        <v>0.46</v>
      </c>
      <c r="F12702" s="73" t="s">
        <v>47</v>
      </c>
    </row>
    <row r="12703" spans="1:6" x14ac:dyDescent="0.25">
      <c r="A12703" s="73">
        <v>25001953</v>
      </c>
      <c r="B12703" s="74" t="s">
        <v>11366</v>
      </c>
      <c r="C12703" s="73" t="s">
        <v>101</v>
      </c>
      <c r="D12703" s="75">
        <v>0.59</v>
      </c>
      <c r="E12703" s="75">
        <v>0.59</v>
      </c>
      <c r="F12703" s="73" t="s">
        <v>47</v>
      </c>
    </row>
    <row r="12704" spans="1:6" x14ac:dyDescent="0.25">
      <c r="A12704" s="73">
        <v>25001954</v>
      </c>
      <c r="B12704" s="74" t="s">
        <v>11368</v>
      </c>
      <c r="C12704" s="73" t="s">
        <v>101</v>
      </c>
      <c r="D12704" s="75">
        <v>1.32</v>
      </c>
      <c r="E12704" s="75">
        <v>1.32</v>
      </c>
      <c r="F12704" s="73" t="s">
        <v>47</v>
      </c>
    </row>
    <row r="12705" spans="1:6" x14ac:dyDescent="0.25">
      <c r="A12705" s="73">
        <v>25001955</v>
      </c>
      <c r="B12705" s="74" t="s">
        <v>11369</v>
      </c>
      <c r="C12705" s="73" t="s">
        <v>101</v>
      </c>
      <c r="D12705" s="75">
        <v>2.2400000000000002</v>
      </c>
      <c r="E12705" s="75">
        <v>2.2400000000000002</v>
      </c>
      <c r="F12705" s="73" t="s">
        <v>47</v>
      </c>
    </row>
    <row r="12706" spans="1:6" x14ac:dyDescent="0.25">
      <c r="A12706" s="73">
        <v>25001956</v>
      </c>
      <c r="B12706" s="74" t="s">
        <v>11370</v>
      </c>
      <c r="C12706" s="73" t="s">
        <v>101</v>
      </c>
      <c r="D12706" s="75">
        <v>2.89</v>
      </c>
      <c r="E12706" s="75">
        <v>2.89</v>
      </c>
      <c r="F12706" s="73" t="s">
        <v>47</v>
      </c>
    </row>
    <row r="12707" spans="1:6" x14ac:dyDescent="0.25">
      <c r="A12707" s="73">
        <v>25001957</v>
      </c>
      <c r="B12707" s="74" t="s">
        <v>11371</v>
      </c>
      <c r="C12707" s="73" t="s">
        <v>101</v>
      </c>
      <c r="D12707" s="75">
        <v>5.66</v>
      </c>
      <c r="E12707" s="75">
        <v>5.66</v>
      </c>
      <c r="F12707" s="73" t="s">
        <v>47</v>
      </c>
    </row>
    <row r="12708" spans="1:6" x14ac:dyDescent="0.25">
      <c r="A12708" s="73">
        <v>25001961</v>
      </c>
      <c r="B12708" s="74" t="s">
        <v>11372</v>
      </c>
      <c r="C12708" s="73" t="s">
        <v>101</v>
      </c>
      <c r="D12708" s="75">
        <v>1.31</v>
      </c>
      <c r="E12708" s="75">
        <v>1.31</v>
      </c>
      <c r="F12708" s="73" t="s">
        <v>47</v>
      </c>
    </row>
    <row r="12709" spans="1:6" x14ac:dyDescent="0.25">
      <c r="A12709" s="73">
        <v>25001962</v>
      </c>
      <c r="B12709" s="74" t="s">
        <v>11373</v>
      </c>
      <c r="C12709" s="73" t="s">
        <v>101</v>
      </c>
      <c r="D12709" s="75">
        <v>1.92</v>
      </c>
      <c r="E12709" s="75">
        <v>1.92</v>
      </c>
      <c r="F12709" s="73" t="s">
        <v>47</v>
      </c>
    </row>
    <row r="12710" spans="1:6" x14ac:dyDescent="0.25">
      <c r="A12710" s="73">
        <v>25001963</v>
      </c>
      <c r="B12710" s="74" t="s">
        <v>11374</v>
      </c>
      <c r="C12710" s="73" t="s">
        <v>101</v>
      </c>
      <c r="D12710" s="75">
        <v>3.9</v>
      </c>
      <c r="E12710" s="75">
        <v>3.9</v>
      </c>
      <c r="F12710" s="73" t="s">
        <v>47</v>
      </c>
    </row>
    <row r="12711" spans="1:6" x14ac:dyDescent="0.25">
      <c r="A12711" s="73">
        <v>25001969</v>
      </c>
      <c r="B12711" s="74" t="s">
        <v>11375</v>
      </c>
      <c r="C12711" s="73" t="s">
        <v>101</v>
      </c>
      <c r="D12711" s="75">
        <v>1.1200000000000001</v>
      </c>
      <c r="E12711" s="75">
        <v>1.1200000000000001</v>
      </c>
      <c r="F12711" s="73" t="s">
        <v>47</v>
      </c>
    </row>
    <row r="12712" spans="1:6" x14ac:dyDescent="0.25">
      <c r="A12712" s="73">
        <v>25001970</v>
      </c>
      <c r="B12712" s="74" t="s">
        <v>11376</v>
      </c>
      <c r="C12712" s="73" t="s">
        <v>101</v>
      </c>
      <c r="D12712" s="75">
        <v>2.2400000000000002</v>
      </c>
      <c r="E12712" s="75">
        <v>2.2400000000000002</v>
      </c>
      <c r="F12712" s="73" t="s">
        <v>47</v>
      </c>
    </row>
    <row r="12713" spans="1:6" x14ac:dyDescent="0.25">
      <c r="A12713" s="73">
        <v>25001975</v>
      </c>
      <c r="B12713" s="74" t="s">
        <v>11377</v>
      </c>
      <c r="C12713" s="73" t="s">
        <v>101</v>
      </c>
      <c r="D12713" s="75">
        <v>7.82</v>
      </c>
      <c r="E12713" s="75">
        <v>7.82</v>
      </c>
      <c r="F12713" s="73" t="s">
        <v>47</v>
      </c>
    </row>
    <row r="12714" spans="1:6" x14ac:dyDescent="0.25">
      <c r="A12714" s="73">
        <v>25001984</v>
      </c>
      <c r="B12714" s="74" t="s">
        <v>11378</v>
      </c>
      <c r="C12714" s="73" t="s">
        <v>101</v>
      </c>
      <c r="D12714" s="75">
        <v>0.61</v>
      </c>
      <c r="E12714" s="75">
        <v>0.61</v>
      </c>
      <c r="F12714" s="73" t="s">
        <v>47</v>
      </c>
    </row>
    <row r="12715" spans="1:6" x14ac:dyDescent="0.25">
      <c r="A12715" s="73">
        <v>25001985</v>
      </c>
      <c r="B12715" s="74" t="s">
        <v>11379</v>
      </c>
      <c r="C12715" s="73" t="s">
        <v>101</v>
      </c>
      <c r="D12715" s="75">
        <v>0.83</v>
      </c>
      <c r="E12715" s="75">
        <v>0.83</v>
      </c>
      <c r="F12715" s="73" t="s">
        <v>47</v>
      </c>
    </row>
    <row r="12716" spans="1:6" x14ac:dyDescent="0.25">
      <c r="A12716" s="73">
        <v>25001986</v>
      </c>
      <c r="B12716" s="74" t="s">
        <v>11380</v>
      </c>
      <c r="C12716" s="73" t="s">
        <v>101</v>
      </c>
      <c r="D12716" s="75">
        <v>1.54</v>
      </c>
      <c r="E12716" s="75">
        <v>1.54</v>
      </c>
      <c r="F12716" s="73" t="s">
        <v>47</v>
      </c>
    </row>
    <row r="12717" spans="1:6" x14ac:dyDescent="0.25">
      <c r="A12717" s="73">
        <v>25001989</v>
      </c>
      <c r="B12717" s="74" t="s">
        <v>11381</v>
      </c>
      <c r="C12717" s="73" t="s">
        <v>101</v>
      </c>
      <c r="D12717" s="75">
        <v>5.13</v>
      </c>
      <c r="E12717" s="75">
        <v>5.13</v>
      </c>
      <c r="F12717" s="73" t="s">
        <v>47</v>
      </c>
    </row>
    <row r="12718" spans="1:6" x14ac:dyDescent="0.25">
      <c r="A12718" s="73">
        <v>25001998</v>
      </c>
      <c r="B12718" s="74" t="s">
        <v>11382</v>
      </c>
      <c r="C12718" s="73" t="s">
        <v>101</v>
      </c>
      <c r="D12718" s="75">
        <v>0.39</v>
      </c>
      <c r="E12718" s="75">
        <v>0.39</v>
      </c>
      <c r="F12718" s="73" t="s">
        <v>47</v>
      </c>
    </row>
    <row r="12719" spans="1:6" x14ac:dyDescent="0.25">
      <c r="A12719" s="73">
        <v>25001999</v>
      </c>
      <c r="B12719" s="74" t="s">
        <v>11383</v>
      </c>
      <c r="C12719" s="73" t="s">
        <v>101</v>
      </c>
      <c r="D12719" s="75">
        <v>0.55000000000000004</v>
      </c>
      <c r="E12719" s="75">
        <v>0.55000000000000004</v>
      </c>
      <c r="F12719" s="73" t="s">
        <v>47</v>
      </c>
    </row>
    <row r="12720" spans="1:6" x14ac:dyDescent="0.25">
      <c r="A12720" s="73">
        <v>25002008</v>
      </c>
      <c r="B12720" s="74" t="s">
        <v>11384</v>
      </c>
      <c r="C12720" s="73" t="s">
        <v>101</v>
      </c>
      <c r="D12720" s="75">
        <v>11.89</v>
      </c>
      <c r="E12720" s="75">
        <v>11.89</v>
      </c>
      <c r="F12720" s="73" t="s">
        <v>47</v>
      </c>
    </row>
    <row r="12721" spans="1:6" x14ac:dyDescent="0.25">
      <c r="A12721" s="73">
        <v>25002010</v>
      </c>
      <c r="B12721" s="74" t="s">
        <v>11385</v>
      </c>
      <c r="C12721" s="73" t="s">
        <v>101</v>
      </c>
      <c r="D12721" s="75">
        <v>27.12</v>
      </c>
      <c r="E12721" s="75">
        <v>27.12</v>
      </c>
      <c r="F12721" s="73" t="s">
        <v>47</v>
      </c>
    </row>
    <row r="12722" spans="1:6" x14ac:dyDescent="0.25">
      <c r="A12722" s="73">
        <v>25002012</v>
      </c>
      <c r="B12722" s="74" t="s">
        <v>11386</v>
      </c>
      <c r="C12722" s="73" t="s">
        <v>101</v>
      </c>
      <c r="D12722" s="75">
        <v>28.01</v>
      </c>
      <c r="E12722" s="75">
        <v>28.01</v>
      </c>
      <c r="F12722" s="73" t="s">
        <v>47</v>
      </c>
    </row>
    <row r="12723" spans="1:6" x14ac:dyDescent="0.25">
      <c r="A12723" s="73">
        <v>25002046</v>
      </c>
      <c r="B12723" s="74" t="s">
        <v>11387</v>
      </c>
      <c r="C12723" s="73" t="s">
        <v>101</v>
      </c>
      <c r="D12723" s="75">
        <v>19.649999999999999</v>
      </c>
      <c r="E12723" s="75">
        <v>19.649999999999999</v>
      </c>
      <c r="F12723" s="73" t="s">
        <v>47</v>
      </c>
    </row>
    <row r="12724" spans="1:6" x14ac:dyDescent="0.25">
      <c r="A12724" s="73">
        <v>25002052</v>
      </c>
      <c r="B12724" s="74" t="s">
        <v>11388</v>
      </c>
      <c r="C12724" s="73" t="s">
        <v>101</v>
      </c>
      <c r="D12724" s="75">
        <v>0.83</v>
      </c>
      <c r="E12724" s="75">
        <v>0.83</v>
      </c>
      <c r="F12724" s="73" t="s">
        <v>47</v>
      </c>
    </row>
    <row r="12725" spans="1:6" x14ac:dyDescent="0.25">
      <c r="A12725" s="73">
        <v>25002053</v>
      </c>
      <c r="B12725" s="74" t="s">
        <v>11389</v>
      </c>
      <c r="C12725" s="73" t="s">
        <v>101</v>
      </c>
      <c r="D12725" s="75">
        <v>1.01</v>
      </c>
      <c r="E12725" s="75">
        <v>1.01</v>
      </c>
      <c r="F12725" s="73" t="s">
        <v>47</v>
      </c>
    </row>
    <row r="12726" spans="1:6" x14ac:dyDescent="0.25">
      <c r="A12726" s="73">
        <v>25002054</v>
      </c>
      <c r="B12726" s="74" t="s">
        <v>11390</v>
      </c>
      <c r="C12726" s="73" t="s">
        <v>101</v>
      </c>
      <c r="D12726" s="75">
        <v>1.57</v>
      </c>
      <c r="E12726" s="75">
        <v>1.57</v>
      </c>
      <c r="F12726" s="73" t="s">
        <v>47</v>
      </c>
    </row>
    <row r="12727" spans="1:6" x14ac:dyDescent="0.25">
      <c r="A12727" s="73">
        <v>25002055</v>
      </c>
      <c r="B12727" s="74" t="s">
        <v>11391</v>
      </c>
      <c r="C12727" s="73" t="s">
        <v>101</v>
      </c>
      <c r="D12727" s="75">
        <v>6.07</v>
      </c>
      <c r="E12727" s="75">
        <v>6.07</v>
      </c>
      <c r="F12727" s="73" t="s">
        <v>47</v>
      </c>
    </row>
    <row r="12728" spans="1:6" x14ac:dyDescent="0.25">
      <c r="A12728" s="73">
        <v>25002056</v>
      </c>
      <c r="B12728" s="74" t="s">
        <v>11392</v>
      </c>
      <c r="C12728" s="73" t="s">
        <v>101</v>
      </c>
      <c r="D12728" s="75">
        <v>8.0500000000000007</v>
      </c>
      <c r="E12728" s="75">
        <v>8.0500000000000007</v>
      </c>
      <c r="F12728" s="73" t="s">
        <v>47</v>
      </c>
    </row>
    <row r="12729" spans="1:6" x14ac:dyDescent="0.25">
      <c r="A12729" s="73">
        <v>25002057</v>
      </c>
      <c r="B12729" s="74" t="s">
        <v>11393</v>
      </c>
      <c r="C12729" s="73" t="s">
        <v>101</v>
      </c>
      <c r="D12729" s="75">
        <v>15.99</v>
      </c>
      <c r="E12729" s="75">
        <v>15.99</v>
      </c>
      <c r="F12729" s="73" t="s">
        <v>47</v>
      </c>
    </row>
    <row r="12730" spans="1:6" x14ac:dyDescent="0.25">
      <c r="A12730" s="73">
        <v>25002073</v>
      </c>
      <c r="B12730" s="74" t="s">
        <v>11394</v>
      </c>
      <c r="C12730" s="73" t="s">
        <v>101</v>
      </c>
      <c r="D12730" s="75">
        <v>1.92</v>
      </c>
      <c r="E12730" s="75">
        <v>1.92</v>
      </c>
      <c r="F12730" s="73" t="s">
        <v>47</v>
      </c>
    </row>
    <row r="12731" spans="1:6" x14ac:dyDescent="0.25">
      <c r="A12731" s="73">
        <v>25002074</v>
      </c>
      <c r="B12731" s="74" t="s">
        <v>11395</v>
      </c>
      <c r="C12731" s="73" t="s">
        <v>101</v>
      </c>
      <c r="D12731" s="75">
        <v>2.48</v>
      </c>
      <c r="E12731" s="75">
        <v>2.48</v>
      </c>
      <c r="F12731" s="73" t="s">
        <v>47</v>
      </c>
    </row>
    <row r="12732" spans="1:6" x14ac:dyDescent="0.25">
      <c r="A12732" s="73">
        <v>25002092</v>
      </c>
      <c r="B12732" s="74" t="s">
        <v>11396</v>
      </c>
      <c r="C12732" s="73" t="s">
        <v>101</v>
      </c>
      <c r="D12732" s="75">
        <v>150.11000000000001</v>
      </c>
      <c r="E12732" s="75">
        <v>150.11000000000001</v>
      </c>
      <c r="F12732" s="73" t="s">
        <v>47</v>
      </c>
    </row>
    <row r="12733" spans="1:6" x14ac:dyDescent="0.25">
      <c r="A12733" s="73">
        <v>25002097</v>
      </c>
      <c r="B12733" s="74" t="s">
        <v>11397</v>
      </c>
      <c r="C12733" s="73" t="s">
        <v>101</v>
      </c>
      <c r="D12733" s="75">
        <v>2.93</v>
      </c>
      <c r="E12733" s="75">
        <v>2.93</v>
      </c>
      <c r="F12733" s="73" t="s">
        <v>47</v>
      </c>
    </row>
    <row r="12734" spans="1:6" x14ac:dyDescent="0.25">
      <c r="A12734" s="73">
        <v>25002098</v>
      </c>
      <c r="B12734" s="74" t="s">
        <v>11398</v>
      </c>
      <c r="C12734" s="73" t="s">
        <v>101</v>
      </c>
      <c r="D12734" s="75">
        <v>5.0599999999999996</v>
      </c>
      <c r="E12734" s="75">
        <v>5.0599999999999996</v>
      </c>
      <c r="F12734" s="73" t="s">
        <v>47</v>
      </c>
    </row>
    <row r="12735" spans="1:6" x14ac:dyDescent="0.25">
      <c r="A12735" s="73">
        <v>25002099</v>
      </c>
      <c r="B12735" s="74" t="s">
        <v>11399</v>
      </c>
      <c r="C12735" s="73" t="s">
        <v>101</v>
      </c>
      <c r="D12735" s="75">
        <v>7.95</v>
      </c>
      <c r="E12735" s="75">
        <v>7.95</v>
      </c>
      <c r="F12735" s="73" t="s">
        <v>47</v>
      </c>
    </row>
    <row r="12736" spans="1:6" x14ac:dyDescent="0.25">
      <c r="A12736" s="73">
        <v>25002100</v>
      </c>
      <c r="B12736" s="74" t="s">
        <v>11400</v>
      </c>
      <c r="C12736" s="73" t="s">
        <v>101</v>
      </c>
      <c r="D12736" s="75">
        <v>8.8000000000000007</v>
      </c>
      <c r="E12736" s="75">
        <v>8.8000000000000007</v>
      </c>
      <c r="F12736" s="73" t="s">
        <v>47</v>
      </c>
    </row>
    <row r="12737" spans="1:6" x14ac:dyDescent="0.25">
      <c r="A12737" s="73">
        <v>25002130</v>
      </c>
      <c r="B12737" s="74" t="s">
        <v>11401</v>
      </c>
      <c r="C12737" s="73" t="s">
        <v>101</v>
      </c>
      <c r="D12737" s="75">
        <v>9.27</v>
      </c>
      <c r="E12737" s="75">
        <v>9.27</v>
      </c>
      <c r="F12737" s="73" t="s">
        <v>47</v>
      </c>
    </row>
    <row r="12738" spans="1:6" x14ac:dyDescent="0.25">
      <c r="A12738" s="73">
        <v>25002135</v>
      </c>
      <c r="B12738" s="74" t="s">
        <v>11402</v>
      </c>
      <c r="C12738" s="73" t="s">
        <v>101</v>
      </c>
      <c r="D12738" s="75">
        <v>13.33</v>
      </c>
      <c r="E12738" s="75">
        <v>13.33</v>
      </c>
      <c r="F12738" s="73" t="s">
        <v>47</v>
      </c>
    </row>
    <row r="12739" spans="1:6" x14ac:dyDescent="0.25">
      <c r="A12739" s="73">
        <v>25002188</v>
      </c>
      <c r="B12739" s="74" t="s">
        <v>11403</v>
      </c>
      <c r="C12739" s="73" t="s">
        <v>101</v>
      </c>
      <c r="D12739" s="75">
        <v>1.92</v>
      </c>
      <c r="E12739" s="75">
        <v>1.92</v>
      </c>
      <c r="F12739" s="73" t="s">
        <v>47</v>
      </c>
    </row>
    <row r="12740" spans="1:6" x14ac:dyDescent="0.25">
      <c r="A12740" s="73">
        <v>25002189</v>
      </c>
      <c r="B12740" s="74" t="s">
        <v>11404</v>
      </c>
      <c r="C12740" s="73" t="s">
        <v>101</v>
      </c>
      <c r="D12740" s="75">
        <v>3.28</v>
      </c>
      <c r="E12740" s="75">
        <v>3.28</v>
      </c>
      <c r="F12740" s="73" t="s">
        <v>47</v>
      </c>
    </row>
    <row r="12741" spans="1:6" x14ac:dyDescent="0.25">
      <c r="A12741" s="73">
        <v>25002190</v>
      </c>
      <c r="B12741" s="74" t="s">
        <v>11405</v>
      </c>
      <c r="C12741" s="73" t="s">
        <v>101</v>
      </c>
      <c r="D12741" s="75">
        <v>4.29</v>
      </c>
      <c r="E12741" s="75">
        <v>4.29</v>
      </c>
      <c r="F12741" s="73" t="s">
        <v>47</v>
      </c>
    </row>
    <row r="12742" spans="1:6" x14ac:dyDescent="0.25">
      <c r="A12742" s="73">
        <v>25002198</v>
      </c>
      <c r="B12742" s="74" t="s">
        <v>11406</v>
      </c>
      <c r="C12742" s="73" t="s">
        <v>101</v>
      </c>
      <c r="D12742" s="75">
        <v>1.65</v>
      </c>
      <c r="E12742" s="75">
        <v>1.65</v>
      </c>
      <c r="F12742" s="73" t="s">
        <v>47</v>
      </c>
    </row>
    <row r="12743" spans="1:6" x14ac:dyDescent="0.25">
      <c r="A12743" s="73">
        <v>25002207</v>
      </c>
      <c r="B12743" s="74" t="s">
        <v>11407</v>
      </c>
      <c r="C12743" s="73" t="s">
        <v>101</v>
      </c>
      <c r="D12743" s="75">
        <v>38.200000000000003</v>
      </c>
      <c r="E12743" s="75">
        <v>38.200000000000003</v>
      </c>
      <c r="F12743" s="73" t="s">
        <v>47</v>
      </c>
    </row>
    <row r="12744" spans="1:6" x14ac:dyDescent="0.25">
      <c r="A12744" s="73">
        <v>25002208</v>
      </c>
      <c r="B12744" s="74" t="s">
        <v>11408</v>
      </c>
      <c r="C12744" s="73" t="s">
        <v>101</v>
      </c>
      <c r="D12744" s="75">
        <v>84.08</v>
      </c>
      <c r="E12744" s="75">
        <v>84.08</v>
      </c>
      <c r="F12744" s="73" t="s">
        <v>47</v>
      </c>
    </row>
    <row r="12745" spans="1:6" x14ac:dyDescent="0.25">
      <c r="A12745" s="73">
        <v>25002209</v>
      </c>
      <c r="B12745" s="74" t="s">
        <v>11409</v>
      </c>
      <c r="C12745" s="73" t="s">
        <v>101</v>
      </c>
      <c r="D12745" s="75">
        <v>158.86000000000001</v>
      </c>
      <c r="E12745" s="75">
        <v>158.86000000000001</v>
      </c>
      <c r="F12745" s="73" t="s">
        <v>47</v>
      </c>
    </row>
    <row r="12746" spans="1:6" x14ac:dyDescent="0.25">
      <c r="A12746" s="73">
        <v>25002213</v>
      </c>
      <c r="B12746" s="74" t="s">
        <v>11410</v>
      </c>
      <c r="C12746" s="73" t="s">
        <v>101</v>
      </c>
      <c r="D12746" s="75">
        <v>8.94</v>
      </c>
      <c r="E12746" s="75">
        <v>8.94</v>
      </c>
      <c r="F12746" s="73" t="s">
        <v>47</v>
      </c>
    </row>
    <row r="12747" spans="1:6" x14ac:dyDescent="0.25">
      <c r="A12747" s="73">
        <v>25002215</v>
      </c>
      <c r="B12747" s="74" t="s">
        <v>11411</v>
      </c>
      <c r="C12747" s="73" t="s">
        <v>101</v>
      </c>
      <c r="D12747" s="75">
        <v>28.88</v>
      </c>
      <c r="E12747" s="75">
        <v>28.88</v>
      </c>
      <c r="F12747" s="73" t="s">
        <v>47</v>
      </c>
    </row>
    <row r="12748" spans="1:6" x14ac:dyDescent="0.25">
      <c r="A12748" s="73">
        <v>25002216</v>
      </c>
      <c r="B12748" s="74" t="s">
        <v>11412</v>
      </c>
      <c r="C12748" s="73" t="s">
        <v>101</v>
      </c>
      <c r="D12748" s="75">
        <v>14.83</v>
      </c>
      <c r="E12748" s="75">
        <v>14.83</v>
      </c>
      <c r="F12748" s="73" t="s">
        <v>47</v>
      </c>
    </row>
    <row r="12749" spans="1:6" x14ac:dyDescent="0.25">
      <c r="A12749" s="73">
        <v>25002217</v>
      </c>
      <c r="B12749" s="74" t="s">
        <v>11413</v>
      </c>
      <c r="C12749" s="73" t="s">
        <v>101</v>
      </c>
      <c r="D12749" s="75">
        <v>36.700000000000003</v>
      </c>
      <c r="E12749" s="75">
        <v>36.700000000000003</v>
      </c>
      <c r="F12749" s="73" t="s">
        <v>47</v>
      </c>
    </row>
    <row r="12750" spans="1:6" x14ac:dyDescent="0.25">
      <c r="A12750" s="73">
        <v>25002218</v>
      </c>
      <c r="B12750" s="74" t="s">
        <v>11414</v>
      </c>
      <c r="C12750" s="73" t="s">
        <v>101</v>
      </c>
      <c r="D12750" s="75">
        <v>56.36</v>
      </c>
      <c r="E12750" s="75">
        <v>56.36</v>
      </c>
      <c r="F12750" s="73" t="s">
        <v>47</v>
      </c>
    </row>
    <row r="12751" spans="1:6" x14ac:dyDescent="0.25">
      <c r="A12751" s="73">
        <v>25002219</v>
      </c>
      <c r="B12751" s="74" t="s">
        <v>11415</v>
      </c>
      <c r="C12751" s="73" t="s">
        <v>101</v>
      </c>
      <c r="D12751" s="75">
        <v>40.75</v>
      </c>
      <c r="E12751" s="75">
        <v>40.75</v>
      </c>
      <c r="F12751" s="73" t="s">
        <v>47</v>
      </c>
    </row>
    <row r="12752" spans="1:6" x14ac:dyDescent="0.25">
      <c r="A12752" s="73">
        <v>25002220</v>
      </c>
      <c r="B12752" s="74" t="s">
        <v>11416</v>
      </c>
      <c r="C12752" s="73" t="s">
        <v>101</v>
      </c>
      <c r="D12752" s="75">
        <v>54.19</v>
      </c>
      <c r="E12752" s="75">
        <v>54.19</v>
      </c>
      <c r="F12752" s="73" t="s">
        <v>47</v>
      </c>
    </row>
    <row r="12753" spans="1:6" x14ac:dyDescent="0.25">
      <c r="A12753" s="73">
        <v>25002221</v>
      </c>
      <c r="B12753" s="74" t="s">
        <v>11417</v>
      </c>
      <c r="C12753" s="73" t="s">
        <v>101</v>
      </c>
      <c r="D12753" s="75">
        <v>62.52</v>
      </c>
      <c r="E12753" s="75">
        <v>62.52</v>
      </c>
      <c r="F12753" s="73" t="s">
        <v>47</v>
      </c>
    </row>
    <row r="12754" spans="1:6" x14ac:dyDescent="0.25">
      <c r="A12754" s="73">
        <v>25002224</v>
      </c>
      <c r="B12754" s="74" t="s">
        <v>11418</v>
      </c>
      <c r="C12754" s="73" t="s">
        <v>101</v>
      </c>
      <c r="D12754" s="75">
        <v>4.95</v>
      </c>
      <c r="E12754" s="75">
        <v>4.95</v>
      </c>
      <c r="F12754" s="73" t="s">
        <v>47</v>
      </c>
    </row>
    <row r="12755" spans="1:6" x14ac:dyDescent="0.25">
      <c r="A12755" s="73">
        <v>25002232</v>
      </c>
      <c r="B12755" s="74" t="s">
        <v>31883</v>
      </c>
      <c r="C12755" s="73" t="s">
        <v>101</v>
      </c>
      <c r="D12755" s="75">
        <v>85.69</v>
      </c>
      <c r="E12755" s="75">
        <v>85.69</v>
      </c>
      <c r="F12755" s="73" t="s">
        <v>47</v>
      </c>
    </row>
    <row r="12756" spans="1:6" x14ac:dyDescent="0.25">
      <c r="A12756" s="73">
        <v>25002245</v>
      </c>
      <c r="B12756" s="74" t="s">
        <v>11419</v>
      </c>
      <c r="C12756" s="73" t="s">
        <v>101</v>
      </c>
      <c r="D12756" s="75">
        <v>19.71</v>
      </c>
      <c r="E12756" s="75">
        <v>19.71</v>
      </c>
      <c r="F12756" s="73" t="s">
        <v>47</v>
      </c>
    </row>
    <row r="12757" spans="1:6" x14ac:dyDescent="0.25">
      <c r="A12757" s="73">
        <v>25002246</v>
      </c>
      <c r="B12757" s="74" t="s">
        <v>11420</v>
      </c>
      <c r="C12757" s="73" t="s">
        <v>101</v>
      </c>
      <c r="D12757" s="75">
        <v>34.200000000000003</v>
      </c>
      <c r="E12757" s="75">
        <v>34.200000000000003</v>
      </c>
      <c r="F12757" s="73" t="s">
        <v>47</v>
      </c>
    </row>
    <row r="12758" spans="1:6" x14ac:dyDescent="0.25">
      <c r="A12758" s="73">
        <v>25002248</v>
      </c>
      <c r="B12758" s="74" t="s">
        <v>11421</v>
      </c>
      <c r="C12758" s="73" t="s">
        <v>101</v>
      </c>
      <c r="D12758" s="75">
        <v>16.350000000000001</v>
      </c>
      <c r="E12758" s="75">
        <v>16.350000000000001</v>
      </c>
      <c r="F12758" s="73" t="s">
        <v>47</v>
      </c>
    </row>
    <row r="12759" spans="1:6" x14ac:dyDescent="0.25">
      <c r="A12759" s="73">
        <v>25002249</v>
      </c>
      <c r="B12759" s="74" t="s">
        <v>31884</v>
      </c>
      <c r="C12759" s="73" t="s">
        <v>101</v>
      </c>
      <c r="D12759" s="75">
        <v>35.92</v>
      </c>
      <c r="E12759" s="75">
        <v>35.92</v>
      </c>
      <c r="F12759" s="73" t="s">
        <v>47</v>
      </c>
    </row>
    <row r="12760" spans="1:6" x14ac:dyDescent="0.25">
      <c r="A12760" s="73">
        <v>25002250</v>
      </c>
      <c r="B12760" s="74" t="s">
        <v>11422</v>
      </c>
      <c r="C12760" s="73" t="s">
        <v>101</v>
      </c>
      <c r="D12760" s="75">
        <v>6.61</v>
      </c>
      <c r="E12760" s="75">
        <v>6.61</v>
      </c>
      <c r="F12760" s="73" t="s">
        <v>47</v>
      </c>
    </row>
    <row r="12761" spans="1:6" x14ac:dyDescent="0.25">
      <c r="A12761" s="73">
        <v>25002251</v>
      </c>
      <c r="B12761" s="74" t="s">
        <v>11423</v>
      </c>
      <c r="C12761" s="73" t="s">
        <v>101</v>
      </c>
      <c r="D12761" s="75">
        <v>13.75</v>
      </c>
      <c r="E12761" s="75">
        <v>13.75</v>
      </c>
      <c r="F12761" s="73" t="s">
        <v>47</v>
      </c>
    </row>
    <row r="12762" spans="1:6" x14ac:dyDescent="0.25">
      <c r="A12762" s="73">
        <v>25002256</v>
      </c>
      <c r="B12762" s="74" t="s">
        <v>11424</v>
      </c>
      <c r="C12762" s="73" t="s">
        <v>101</v>
      </c>
      <c r="D12762" s="75">
        <v>6.75</v>
      </c>
      <c r="E12762" s="75">
        <v>6.75</v>
      </c>
      <c r="F12762" s="73" t="s">
        <v>47</v>
      </c>
    </row>
    <row r="12763" spans="1:6" x14ac:dyDescent="0.25">
      <c r="A12763" s="73">
        <v>25002257</v>
      </c>
      <c r="B12763" s="74" t="s">
        <v>11425</v>
      </c>
      <c r="C12763" s="73" t="s">
        <v>101</v>
      </c>
      <c r="D12763" s="75">
        <v>16.2</v>
      </c>
      <c r="E12763" s="75">
        <v>16.2</v>
      </c>
      <c r="F12763" s="73" t="s">
        <v>47</v>
      </c>
    </row>
    <row r="12764" spans="1:6" x14ac:dyDescent="0.25">
      <c r="A12764" s="73">
        <v>25002258</v>
      </c>
      <c r="B12764" s="74" t="s">
        <v>11426</v>
      </c>
      <c r="C12764" s="73" t="s">
        <v>101</v>
      </c>
      <c r="D12764" s="75">
        <v>19.440000000000001</v>
      </c>
      <c r="E12764" s="75">
        <v>19.440000000000001</v>
      </c>
      <c r="F12764" s="73" t="s">
        <v>47</v>
      </c>
    </row>
    <row r="12765" spans="1:6" x14ac:dyDescent="0.25">
      <c r="A12765" s="73">
        <v>25002263</v>
      </c>
      <c r="B12765" s="74" t="s">
        <v>11427</v>
      </c>
      <c r="C12765" s="73" t="s">
        <v>101</v>
      </c>
      <c r="D12765" s="75">
        <v>5.17</v>
      </c>
      <c r="E12765" s="75">
        <v>5.17</v>
      </c>
      <c r="F12765" s="73" t="s">
        <v>47</v>
      </c>
    </row>
    <row r="12766" spans="1:6" x14ac:dyDescent="0.25">
      <c r="A12766" s="73">
        <v>25002265</v>
      </c>
      <c r="B12766" s="74" t="s">
        <v>11428</v>
      </c>
      <c r="C12766" s="73" t="s">
        <v>101</v>
      </c>
      <c r="D12766" s="75">
        <v>5.6</v>
      </c>
      <c r="E12766" s="75">
        <v>5.6</v>
      </c>
      <c r="F12766" s="73" t="s">
        <v>47</v>
      </c>
    </row>
    <row r="12767" spans="1:6" x14ac:dyDescent="0.25">
      <c r="A12767" s="73">
        <v>25002267</v>
      </c>
      <c r="B12767" s="74" t="s">
        <v>11429</v>
      </c>
      <c r="C12767" s="73" t="s">
        <v>101</v>
      </c>
      <c r="D12767" s="75">
        <v>5.76</v>
      </c>
      <c r="E12767" s="75">
        <v>5.76</v>
      </c>
      <c r="F12767" s="73" t="s">
        <v>47</v>
      </c>
    </row>
    <row r="12768" spans="1:6" x14ac:dyDescent="0.25">
      <c r="A12768" s="73">
        <v>25002269</v>
      </c>
      <c r="B12768" s="74" t="s">
        <v>11430</v>
      </c>
      <c r="C12768" s="73" t="s">
        <v>101</v>
      </c>
      <c r="D12768" s="75">
        <v>6.37</v>
      </c>
      <c r="E12768" s="75">
        <v>6.37</v>
      </c>
      <c r="F12768" s="73" t="s">
        <v>47</v>
      </c>
    </row>
    <row r="12769" spans="1:6" x14ac:dyDescent="0.25">
      <c r="A12769" s="73">
        <v>25002273</v>
      </c>
      <c r="B12769" s="74" t="s">
        <v>11431</v>
      </c>
      <c r="C12769" s="73" t="s">
        <v>101</v>
      </c>
      <c r="D12769" s="75">
        <v>61.77</v>
      </c>
      <c r="E12769" s="75">
        <v>61.77</v>
      </c>
      <c r="F12769" s="73" t="s">
        <v>47</v>
      </c>
    </row>
    <row r="12770" spans="1:6" x14ac:dyDescent="0.25">
      <c r="A12770" s="73">
        <v>25002279</v>
      </c>
      <c r="B12770" s="74" t="s">
        <v>11432</v>
      </c>
      <c r="C12770" s="73" t="s">
        <v>101</v>
      </c>
      <c r="D12770" s="75">
        <v>11.95</v>
      </c>
      <c r="E12770" s="75">
        <v>11.95</v>
      </c>
      <c r="F12770" s="73" t="s">
        <v>47</v>
      </c>
    </row>
    <row r="12771" spans="1:6" x14ac:dyDescent="0.25">
      <c r="A12771" s="73">
        <v>25002280</v>
      </c>
      <c r="B12771" s="74" t="s">
        <v>11433</v>
      </c>
      <c r="C12771" s="73" t="s">
        <v>101</v>
      </c>
      <c r="D12771" s="75">
        <v>27.12</v>
      </c>
      <c r="E12771" s="75">
        <v>27.12</v>
      </c>
      <c r="F12771" s="73" t="s">
        <v>47</v>
      </c>
    </row>
    <row r="12772" spans="1:6" x14ac:dyDescent="0.25">
      <c r="A12772" s="73">
        <v>25002281</v>
      </c>
      <c r="B12772" s="74" t="s">
        <v>11434</v>
      </c>
      <c r="C12772" s="73" t="s">
        <v>101</v>
      </c>
      <c r="D12772" s="75">
        <v>27.62</v>
      </c>
      <c r="E12772" s="75">
        <v>27.62</v>
      </c>
      <c r="F12772" s="73" t="s">
        <v>47</v>
      </c>
    </row>
    <row r="12773" spans="1:6" x14ac:dyDescent="0.25">
      <c r="A12773" s="73">
        <v>25002292</v>
      </c>
      <c r="B12773" s="74" t="s">
        <v>11435</v>
      </c>
      <c r="C12773" s="73" t="s">
        <v>101</v>
      </c>
      <c r="D12773" s="75">
        <v>5.89</v>
      </c>
      <c r="E12773" s="75">
        <v>5.89</v>
      </c>
      <c r="F12773" s="73" t="s">
        <v>47</v>
      </c>
    </row>
    <row r="12774" spans="1:6" x14ac:dyDescent="0.25">
      <c r="A12774" s="73">
        <v>25002296</v>
      </c>
      <c r="B12774" s="74" t="s">
        <v>11436</v>
      </c>
      <c r="C12774" s="73" t="s">
        <v>101</v>
      </c>
      <c r="D12774" s="75">
        <v>21.32</v>
      </c>
      <c r="E12774" s="75">
        <v>21.32</v>
      </c>
      <c r="F12774" s="73" t="s">
        <v>47</v>
      </c>
    </row>
    <row r="12775" spans="1:6" x14ac:dyDescent="0.25">
      <c r="A12775" s="73">
        <v>25002302</v>
      </c>
      <c r="B12775" s="74" t="s">
        <v>11437</v>
      </c>
      <c r="C12775" s="73" t="s">
        <v>101</v>
      </c>
      <c r="D12775" s="75">
        <v>27.47</v>
      </c>
      <c r="E12775" s="75">
        <v>27.47</v>
      </c>
      <c r="F12775" s="73" t="s">
        <v>47</v>
      </c>
    </row>
    <row r="12776" spans="1:6" x14ac:dyDescent="0.25">
      <c r="A12776" s="73">
        <v>25002303</v>
      </c>
      <c r="B12776" s="74" t="s">
        <v>11438</v>
      </c>
      <c r="C12776" s="73" t="s">
        <v>101</v>
      </c>
      <c r="D12776" s="75">
        <v>131.19</v>
      </c>
      <c r="E12776" s="75">
        <v>131.19</v>
      </c>
      <c r="F12776" s="73" t="s">
        <v>47</v>
      </c>
    </row>
    <row r="12777" spans="1:6" x14ac:dyDescent="0.25">
      <c r="A12777" s="73">
        <v>25002311</v>
      </c>
      <c r="B12777" s="74" t="s">
        <v>11439</v>
      </c>
      <c r="C12777" s="73" t="s">
        <v>101</v>
      </c>
      <c r="D12777" s="75">
        <v>38.68</v>
      </c>
      <c r="E12777" s="75">
        <v>38.68</v>
      </c>
      <c r="F12777" s="73" t="s">
        <v>47</v>
      </c>
    </row>
    <row r="12778" spans="1:6" x14ac:dyDescent="0.25">
      <c r="A12778" s="73">
        <v>25002348</v>
      </c>
      <c r="B12778" s="74" t="s">
        <v>11440</v>
      </c>
      <c r="C12778" s="73" t="s">
        <v>101</v>
      </c>
      <c r="D12778" s="75">
        <v>17.559999999999999</v>
      </c>
      <c r="E12778" s="75">
        <v>17.559999999999999</v>
      </c>
      <c r="F12778" s="73" t="s">
        <v>47</v>
      </c>
    </row>
    <row r="12779" spans="1:6" x14ac:dyDescent="0.25">
      <c r="A12779" s="73">
        <v>25002349</v>
      </c>
      <c r="B12779" s="74" t="s">
        <v>11441</v>
      </c>
      <c r="C12779" s="73" t="s">
        <v>101</v>
      </c>
      <c r="D12779" s="75">
        <v>53.64</v>
      </c>
      <c r="E12779" s="75">
        <v>53.64</v>
      </c>
      <c r="F12779" s="73" t="s">
        <v>47</v>
      </c>
    </row>
    <row r="12780" spans="1:6" x14ac:dyDescent="0.25">
      <c r="A12780" s="73">
        <v>25002350</v>
      </c>
      <c r="B12780" s="74" t="s">
        <v>11442</v>
      </c>
      <c r="C12780" s="73" t="s">
        <v>101</v>
      </c>
      <c r="D12780" s="75">
        <v>98.3</v>
      </c>
      <c r="E12780" s="75">
        <v>98.3</v>
      </c>
      <c r="F12780" s="73" t="s">
        <v>47</v>
      </c>
    </row>
    <row r="12781" spans="1:6" x14ac:dyDescent="0.25">
      <c r="A12781" s="73">
        <v>25002351</v>
      </c>
      <c r="B12781" s="74" t="s">
        <v>11443</v>
      </c>
      <c r="C12781" s="73" t="s">
        <v>101</v>
      </c>
      <c r="D12781" s="75">
        <v>218.36</v>
      </c>
      <c r="E12781" s="75">
        <v>218.36</v>
      </c>
      <c r="F12781" s="73" t="s">
        <v>47</v>
      </c>
    </row>
    <row r="12782" spans="1:6" x14ac:dyDescent="0.25">
      <c r="A12782" s="73">
        <v>25002354</v>
      </c>
      <c r="B12782" s="74" t="s">
        <v>11444</v>
      </c>
      <c r="C12782" s="73" t="s">
        <v>101</v>
      </c>
      <c r="D12782" s="75">
        <v>17.32</v>
      </c>
      <c r="E12782" s="75">
        <v>17.32</v>
      </c>
      <c r="F12782" s="73" t="s">
        <v>47</v>
      </c>
    </row>
    <row r="12783" spans="1:6" x14ac:dyDescent="0.25">
      <c r="A12783" s="73">
        <v>25002355</v>
      </c>
      <c r="B12783" s="74" t="s">
        <v>11445</v>
      </c>
      <c r="C12783" s="73" t="s">
        <v>101</v>
      </c>
      <c r="D12783" s="75">
        <v>67.33</v>
      </c>
      <c r="E12783" s="75">
        <v>67.33</v>
      </c>
      <c r="F12783" s="73" t="s">
        <v>47</v>
      </c>
    </row>
    <row r="12784" spans="1:6" x14ac:dyDescent="0.25">
      <c r="A12784" s="73">
        <v>25002356</v>
      </c>
      <c r="B12784" s="74" t="s">
        <v>11446</v>
      </c>
      <c r="C12784" s="73" t="s">
        <v>101</v>
      </c>
      <c r="D12784" s="75">
        <v>131.94</v>
      </c>
      <c r="E12784" s="75">
        <v>131.94</v>
      </c>
      <c r="F12784" s="73" t="s">
        <v>47</v>
      </c>
    </row>
    <row r="12785" spans="1:6" x14ac:dyDescent="0.25">
      <c r="A12785" s="73">
        <v>25002357</v>
      </c>
      <c r="B12785" s="74" t="s">
        <v>11447</v>
      </c>
      <c r="C12785" s="73" t="s">
        <v>101</v>
      </c>
      <c r="D12785" s="75">
        <v>358.01</v>
      </c>
      <c r="E12785" s="75">
        <v>358.01</v>
      </c>
      <c r="F12785" s="73" t="s">
        <v>47</v>
      </c>
    </row>
    <row r="12786" spans="1:6" x14ac:dyDescent="0.25">
      <c r="A12786" s="73">
        <v>25002358</v>
      </c>
      <c r="B12786" s="74" t="s">
        <v>11448</v>
      </c>
      <c r="C12786" s="73" t="s">
        <v>101</v>
      </c>
      <c r="D12786" s="75">
        <v>414.05</v>
      </c>
      <c r="E12786" s="75">
        <v>414.05</v>
      </c>
      <c r="F12786" s="73" t="s">
        <v>47</v>
      </c>
    </row>
    <row r="12787" spans="1:6" x14ac:dyDescent="0.25">
      <c r="A12787" s="73">
        <v>25002359</v>
      </c>
      <c r="B12787" s="74" t="s">
        <v>11449</v>
      </c>
      <c r="C12787" s="73" t="s">
        <v>101</v>
      </c>
      <c r="D12787" s="75">
        <v>13.81</v>
      </c>
      <c r="E12787" s="75">
        <v>13.81</v>
      </c>
      <c r="F12787" s="73" t="s">
        <v>47</v>
      </c>
    </row>
    <row r="12788" spans="1:6" x14ac:dyDescent="0.25">
      <c r="A12788" s="73">
        <v>25002362</v>
      </c>
      <c r="B12788" s="74" t="s">
        <v>11450</v>
      </c>
      <c r="C12788" s="73" t="s">
        <v>101</v>
      </c>
      <c r="D12788" s="75">
        <v>16.78</v>
      </c>
      <c r="E12788" s="75">
        <v>16.78</v>
      </c>
      <c r="F12788" s="73" t="s">
        <v>47</v>
      </c>
    </row>
    <row r="12789" spans="1:6" x14ac:dyDescent="0.25">
      <c r="A12789" s="73">
        <v>25002363</v>
      </c>
      <c r="B12789" s="74" t="s">
        <v>11451</v>
      </c>
      <c r="C12789" s="73" t="s">
        <v>101</v>
      </c>
      <c r="D12789" s="75">
        <v>39.369999999999997</v>
      </c>
      <c r="E12789" s="75">
        <v>39.369999999999997</v>
      </c>
      <c r="F12789" s="73" t="s">
        <v>47</v>
      </c>
    </row>
    <row r="12790" spans="1:6" x14ac:dyDescent="0.25">
      <c r="A12790" s="73">
        <v>25002364</v>
      </c>
      <c r="B12790" s="74" t="s">
        <v>11452</v>
      </c>
      <c r="C12790" s="73" t="s">
        <v>101</v>
      </c>
      <c r="D12790" s="75">
        <v>62.91</v>
      </c>
      <c r="E12790" s="75">
        <v>62.91</v>
      </c>
      <c r="F12790" s="73" t="s">
        <v>47</v>
      </c>
    </row>
    <row r="12791" spans="1:6" x14ac:dyDescent="0.25">
      <c r="A12791" s="73">
        <v>25002366</v>
      </c>
      <c r="B12791" s="74" t="s">
        <v>11453</v>
      </c>
      <c r="C12791" s="73" t="s">
        <v>101</v>
      </c>
      <c r="D12791" s="75">
        <v>313.39999999999998</v>
      </c>
      <c r="E12791" s="75">
        <v>313.39999999999998</v>
      </c>
      <c r="F12791" s="73" t="s">
        <v>47</v>
      </c>
    </row>
    <row r="12792" spans="1:6" x14ac:dyDescent="0.25">
      <c r="A12792" s="73">
        <v>25002369</v>
      </c>
      <c r="B12792" s="74" t="s">
        <v>11454</v>
      </c>
      <c r="C12792" s="73" t="s">
        <v>101</v>
      </c>
      <c r="D12792" s="75">
        <v>7.69</v>
      </c>
      <c r="E12792" s="75">
        <v>7.69</v>
      </c>
      <c r="F12792" s="73" t="s">
        <v>47</v>
      </c>
    </row>
    <row r="12793" spans="1:6" x14ac:dyDescent="0.25">
      <c r="A12793" s="73">
        <v>25002370</v>
      </c>
      <c r="B12793" s="74" t="s">
        <v>11455</v>
      </c>
      <c r="C12793" s="73" t="s">
        <v>101</v>
      </c>
      <c r="D12793" s="75">
        <v>22.53</v>
      </c>
      <c r="E12793" s="75">
        <v>22.53</v>
      </c>
      <c r="F12793" s="73" t="s">
        <v>47</v>
      </c>
    </row>
    <row r="12794" spans="1:6" x14ac:dyDescent="0.25">
      <c r="A12794" s="73">
        <v>25002371</v>
      </c>
      <c r="B12794" s="74" t="s">
        <v>11456</v>
      </c>
      <c r="C12794" s="73" t="s">
        <v>101</v>
      </c>
      <c r="D12794" s="75">
        <v>38.409999999999997</v>
      </c>
      <c r="E12794" s="75">
        <v>38.409999999999997</v>
      </c>
      <c r="F12794" s="73" t="s">
        <v>47</v>
      </c>
    </row>
    <row r="12795" spans="1:6" x14ac:dyDescent="0.25">
      <c r="A12795" s="73">
        <v>25002372</v>
      </c>
      <c r="B12795" s="74" t="s">
        <v>11457</v>
      </c>
      <c r="C12795" s="73" t="s">
        <v>101</v>
      </c>
      <c r="D12795" s="75">
        <v>83.27</v>
      </c>
      <c r="E12795" s="75">
        <v>83.27</v>
      </c>
      <c r="F12795" s="73" t="s">
        <v>47</v>
      </c>
    </row>
    <row r="12796" spans="1:6" x14ac:dyDescent="0.25">
      <c r="A12796" s="73">
        <v>25002373</v>
      </c>
      <c r="B12796" s="74" t="s">
        <v>11458</v>
      </c>
      <c r="C12796" s="73" t="s">
        <v>101</v>
      </c>
      <c r="D12796" s="75">
        <v>148.31</v>
      </c>
      <c r="E12796" s="75">
        <v>148.31</v>
      </c>
      <c r="F12796" s="73" t="s">
        <v>47</v>
      </c>
    </row>
    <row r="12797" spans="1:6" x14ac:dyDescent="0.25">
      <c r="A12797" s="73">
        <v>25002380</v>
      </c>
      <c r="B12797" s="74" t="s">
        <v>11459</v>
      </c>
      <c r="C12797" s="73" t="s">
        <v>101</v>
      </c>
      <c r="D12797" s="75">
        <v>25.21</v>
      </c>
      <c r="E12797" s="75">
        <v>25.21</v>
      </c>
      <c r="F12797" s="73" t="s">
        <v>47</v>
      </c>
    </row>
    <row r="12798" spans="1:6" x14ac:dyDescent="0.25">
      <c r="A12798" s="73">
        <v>25002387</v>
      </c>
      <c r="B12798" s="74" t="s">
        <v>11460</v>
      </c>
      <c r="C12798" s="73" t="s">
        <v>101</v>
      </c>
      <c r="D12798" s="75">
        <v>14.74</v>
      </c>
      <c r="E12798" s="75">
        <v>14.74</v>
      </c>
      <c r="F12798" s="73" t="s">
        <v>47</v>
      </c>
    </row>
    <row r="12799" spans="1:6" x14ac:dyDescent="0.25">
      <c r="A12799" s="73">
        <v>25002388</v>
      </c>
      <c r="B12799" s="74" t="s">
        <v>11461</v>
      </c>
      <c r="C12799" s="73" t="s">
        <v>101</v>
      </c>
      <c r="D12799" s="75">
        <v>36.61</v>
      </c>
      <c r="E12799" s="75">
        <v>36.61</v>
      </c>
      <c r="F12799" s="73" t="s">
        <v>47</v>
      </c>
    </row>
    <row r="12800" spans="1:6" x14ac:dyDescent="0.25">
      <c r="A12800" s="73">
        <v>25002389</v>
      </c>
      <c r="B12800" s="74" t="s">
        <v>11462</v>
      </c>
      <c r="C12800" s="73" t="s">
        <v>101</v>
      </c>
      <c r="D12800" s="75">
        <v>68.239999999999995</v>
      </c>
      <c r="E12800" s="75">
        <v>68.239999999999995</v>
      </c>
      <c r="F12800" s="73" t="s">
        <v>47</v>
      </c>
    </row>
    <row r="12801" spans="1:6" x14ac:dyDescent="0.25">
      <c r="A12801" s="73">
        <v>25002391</v>
      </c>
      <c r="B12801" s="74" t="s">
        <v>11463</v>
      </c>
      <c r="C12801" s="73" t="s">
        <v>101</v>
      </c>
      <c r="D12801" s="75">
        <v>398.74</v>
      </c>
      <c r="E12801" s="75">
        <v>398.74</v>
      </c>
      <c r="F12801" s="73" t="s">
        <v>47</v>
      </c>
    </row>
    <row r="12802" spans="1:6" x14ac:dyDescent="0.25">
      <c r="A12802" s="73">
        <v>25002435</v>
      </c>
      <c r="B12802" s="74" t="s">
        <v>11464</v>
      </c>
      <c r="C12802" s="73" t="s">
        <v>101</v>
      </c>
      <c r="D12802" s="75">
        <v>4.18</v>
      </c>
      <c r="E12802" s="75">
        <v>4.18</v>
      </c>
      <c r="F12802" s="73" t="s">
        <v>47</v>
      </c>
    </row>
    <row r="12803" spans="1:6" x14ac:dyDescent="0.25">
      <c r="A12803" s="73">
        <v>25002436</v>
      </c>
      <c r="B12803" s="74" t="s">
        <v>11465</v>
      </c>
      <c r="C12803" s="73" t="s">
        <v>101</v>
      </c>
      <c r="D12803" s="75">
        <v>2.4900000000000002</v>
      </c>
      <c r="E12803" s="75">
        <v>2.4900000000000002</v>
      </c>
      <c r="F12803" s="73" t="s">
        <v>47</v>
      </c>
    </row>
    <row r="12804" spans="1:6" x14ac:dyDescent="0.25">
      <c r="A12804" s="73">
        <v>25002438</v>
      </c>
      <c r="B12804" s="74" t="s">
        <v>11466</v>
      </c>
      <c r="C12804" s="73" t="s">
        <v>101</v>
      </c>
      <c r="D12804" s="75">
        <v>4.1100000000000003</v>
      </c>
      <c r="E12804" s="75">
        <v>4.1100000000000003</v>
      </c>
      <c r="F12804" s="73" t="s">
        <v>47</v>
      </c>
    </row>
    <row r="12805" spans="1:6" x14ac:dyDescent="0.25">
      <c r="A12805" s="73">
        <v>25002476</v>
      </c>
      <c r="B12805" s="74" t="s">
        <v>31885</v>
      </c>
      <c r="C12805" s="73" t="s">
        <v>101</v>
      </c>
      <c r="D12805" s="75">
        <v>0.35</v>
      </c>
      <c r="E12805" s="75">
        <v>0.35</v>
      </c>
      <c r="F12805" s="73" t="s">
        <v>47</v>
      </c>
    </row>
    <row r="12806" spans="1:6" x14ac:dyDescent="0.25">
      <c r="A12806" s="73">
        <v>25002478</v>
      </c>
      <c r="B12806" s="74" t="s">
        <v>11467</v>
      </c>
      <c r="C12806" s="73" t="s">
        <v>101</v>
      </c>
      <c r="D12806" s="75">
        <v>4.6399999999999997</v>
      </c>
      <c r="E12806" s="75">
        <v>4.6399999999999997</v>
      </c>
      <c r="F12806" s="73" t="s">
        <v>47</v>
      </c>
    </row>
    <row r="12807" spans="1:6" x14ac:dyDescent="0.25">
      <c r="A12807" s="73">
        <v>25002481</v>
      </c>
      <c r="B12807" s="74" t="s">
        <v>11468</v>
      </c>
      <c r="C12807" s="73" t="s">
        <v>101</v>
      </c>
      <c r="D12807" s="75">
        <v>116.08</v>
      </c>
      <c r="E12807" s="75">
        <v>116.08</v>
      </c>
      <c r="F12807" s="73" t="s">
        <v>47</v>
      </c>
    </row>
    <row r="12808" spans="1:6" x14ac:dyDescent="0.25">
      <c r="A12808" s="73">
        <v>25002483</v>
      </c>
      <c r="B12808" s="74" t="s">
        <v>11469</v>
      </c>
      <c r="C12808" s="73" t="s">
        <v>101</v>
      </c>
      <c r="D12808" s="75">
        <v>28.15</v>
      </c>
      <c r="E12808" s="75">
        <v>28.15</v>
      </c>
      <c r="F12808" s="73" t="s">
        <v>47</v>
      </c>
    </row>
    <row r="12809" spans="1:6" x14ac:dyDescent="0.25">
      <c r="A12809" s="73">
        <v>25002484</v>
      </c>
      <c r="B12809" s="74" t="s">
        <v>11470</v>
      </c>
      <c r="C12809" s="73" t="s">
        <v>101</v>
      </c>
      <c r="D12809" s="75">
        <v>13.56</v>
      </c>
      <c r="E12809" s="75">
        <v>13.56</v>
      </c>
      <c r="F12809" s="73" t="s">
        <v>47</v>
      </c>
    </row>
    <row r="12810" spans="1:6" x14ac:dyDescent="0.25">
      <c r="A12810" s="73">
        <v>25002510</v>
      </c>
      <c r="B12810" s="74" t="s">
        <v>11471</v>
      </c>
      <c r="C12810" s="73" t="s">
        <v>101</v>
      </c>
      <c r="D12810" s="75">
        <v>10.92</v>
      </c>
      <c r="E12810" s="75">
        <v>10.92</v>
      </c>
      <c r="F12810" s="73" t="s">
        <v>47</v>
      </c>
    </row>
    <row r="12811" spans="1:6" x14ac:dyDescent="0.25">
      <c r="A12811" s="73">
        <v>25002530</v>
      </c>
      <c r="B12811" s="74" t="s">
        <v>11472</v>
      </c>
      <c r="C12811" s="73" t="s">
        <v>101</v>
      </c>
      <c r="D12811" s="75">
        <v>4.54</v>
      </c>
      <c r="E12811" s="75">
        <v>4.54</v>
      </c>
      <c r="F12811" s="73" t="s">
        <v>47</v>
      </c>
    </row>
    <row r="12812" spans="1:6" x14ac:dyDescent="0.25">
      <c r="A12812" s="73">
        <v>25002531</v>
      </c>
      <c r="B12812" s="74" t="s">
        <v>11473</v>
      </c>
      <c r="C12812" s="73" t="s">
        <v>101</v>
      </c>
      <c r="D12812" s="75">
        <v>7.88</v>
      </c>
      <c r="E12812" s="75">
        <v>7.88</v>
      </c>
      <c r="F12812" s="73" t="s">
        <v>47</v>
      </c>
    </row>
    <row r="12813" spans="1:6" x14ac:dyDescent="0.25">
      <c r="A12813" s="73">
        <v>25002532</v>
      </c>
      <c r="B12813" s="74" t="s">
        <v>11474</v>
      </c>
      <c r="C12813" s="73" t="s">
        <v>101</v>
      </c>
      <c r="D12813" s="75">
        <v>7.84</v>
      </c>
      <c r="E12813" s="75">
        <v>7.84</v>
      </c>
      <c r="F12813" s="73" t="s">
        <v>47</v>
      </c>
    </row>
    <row r="12814" spans="1:6" x14ac:dyDescent="0.25">
      <c r="A12814" s="73">
        <v>25002545</v>
      </c>
      <c r="B12814" s="74" t="s">
        <v>11475</v>
      </c>
      <c r="C12814" s="73" t="s">
        <v>101</v>
      </c>
      <c r="D12814" s="75">
        <v>22.97</v>
      </c>
      <c r="E12814" s="75">
        <v>22.97</v>
      </c>
      <c r="F12814" s="73" t="s">
        <v>47</v>
      </c>
    </row>
    <row r="12815" spans="1:6" x14ac:dyDescent="0.25">
      <c r="A12815" s="73">
        <v>25002554</v>
      </c>
      <c r="B12815" s="74" t="s">
        <v>11476</v>
      </c>
      <c r="C12815" s="73" t="s">
        <v>101</v>
      </c>
      <c r="D12815" s="75">
        <v>10.52</v>
      </c>
      <c r="E12815" s="75">
        <v>10.52</v>
      </c>
      <c r="F12815" s="73" t="s">
        <v>47</v>
      </c>
    </row>
    <row r="12816" spans="1:6" x14ac:dyDescent="0.25">
      <c r="A12816" s="73">
        <v>25002558</v>
      </c>
      <c r="B12816" s="74" t="s">
        <v>11477</v>
      </c>
      <c r="C12816" s="73" t="s">
        <v>101</v>
      </c>
      <c r="D12816" s="75">
        <v>28.48</v>
      </c>
      <c r="E12816" s="75">
        <v>28.48</v>
      </c>
      <c r="F12816" s="73" t="s">
        <v>47</v>
      </c>
    </row>
    <row r="12817" spans="1:6" x14ac:dyDescent="0.25">
      <c r="A12817" s="73">
        <v>25002567</v>
      </c>
      <c r="B12817" s="74" t="s">
        <v>11478</v>
      </c>
      <c r="C12817" s="73" t="s">
        <v>101</v>
      </c>
      <c r="D12817" s="75">
        <v>4.18</v>
      </c>
      <c r="E12817" s="75">
        <v>4.18</v>
      </c>
      <c r="F12817" s="73" t="s">
        <v>47</v>
      </c>
    </row>
    <row r="12818" spans="1:6" x14ac:dyDescent="0.25">
      <c r="A12818" s="73">
        <v>25002570</v>
      </c>
      <c r="B12818" s="74" t="s">
        <v>31886</v>
      </c>
      <c r="C12818" s="73" t="s">
        <v>101</v>
      </c>
      <c r="D12818" s="75">
        <v>15.84</v>
      </c>
      <c r="E12818" s="75">
        <v>15.84</v>
      </c>
      <c r="F12818" s="73" t="s">
        <v>47</v>
      </c>
    </row>
    <row r="12819" spans="1:6" x14ac:dyDescent="0.25">
      <c r="A12819" s="73">
        <v>25002580</v>
      </c>
      <c r="B12819" s="74" t="s">
        <v>31887</v>
      </c>
      <c r="C12819" s="73" t="s">
        <v>101</v>
      </c>
      <c r="D12819" s="75">
        <v>274.47000000000003</v>
      </c>
      <c r="E12819" s="75">
        <v>274.47000000000003</v>
      </c>
      <c r="F12819" s="73" t="s">
        <v>47</v>
      </c>
    </row>
    <row r="12820" spans="1:6" x14ac:dyDescent="0.25">
      <c r="A12820" s="73">
        <v>25002582</v>
      </c>
      <c r="B12820" s="74" t="s">
        <v>11479</v>
      </c>
      <c r="C12820" s="73" t="s">
        <v>101</v>
      </c>
      <c r="D12820" s="75">
        <v>5.46</v>
      </c>
      <c r="E12820" s="75">
        <v>5.46</v>
      </c>
      <c r="F12820" s="73" t="s">
        <v>47</v>
      </c>
    </row>
    <row r="12821" spans="1:6" x14ac:dyDescent="0.25">
      <c r="A12821" s="73">
        <v>25002583</v>
      </c>
      <c r="B12821" s="74" t="s">
        <v>11480</v>
      </c>
      <c r="C12821" s="73" t="s">
        <v>101</v>
      </c>
      <c r="D12821" s="75">
        <v>15.3</v>
      </c>
      <c r="E12821" s="75">
        <v>15.3</v>
      </c>
      <c r="F12821" s="73" t="s">
        <v>47</v>
      </c>
    </row>
    <row r="12822" spans="1:6" x14ac:dyDescent="0.25">
      <c r="A12822" s="73">
        <v>25002585</v>
      </c>
      <c r="B12822" s="74" t="s">
        <v>11481</v>
      </c>
      <c r="C12822" s="73" t="s">
        <v>101</v>
      </c>
      <c r="D12822" s="75">
        <v>7.11</v>
      </c>
      <c r="E12822" s="75">
        <v>7.11</v>
      </c>
      <c r="F12822" s="73" t="s">
        <v>47</v>
      </c>
    </row>
    <row r="12823" spans="1:6" x14ac:dyDescent="0.25">
      <c r="A12823" s="73">
        <v>25002586</v>
      </c>
      <c r="B12823" s="74" t="s">
        <v>11482</v>
      </c>
      <c r="C12823" s="73" t="s">
        <v>101</v>
      </c>
      <c r="D12823" s="75">
        <v>3.7</v>
      </c>
      <c r="E12823" s="75">
        <v>3.7</v>
      </c>
      <c r="F12823" s="73" t="s">
        <v>47</v>
      </c>
    </row>
    <row r="12824" spans="1:6" x14ac:dyDescent="0.25">
      <c r="A12824" s="73">
        <v>25002590</v>
      </c>
      <c r="B12824" s="74" t="s">
        <v>11483</v>
      </c>
      <c r="C12824" s="73" t="s">
        <v>101</v>
      </c>
      <c r="D12824" s="75">
        <v>8.49</v>
      </c>
      <c r="E12824" s="75">
        <v>8.49</v>
      </c>
      <c r="F12824" s="73" t="s">
        <v>47</v>
      </c>
    </row>
    <row r="12825" spans="1:6" x14ac:dyDescent="0.25">
      <c r="A12825" s="73">
        <v>25002595</v>
      </c>
      <c r="B12825" s="74" t="s">
        <v>11484</v>
      </c>
      <c r="C12825" s="73" t="s">
        <v>101</v>
      </c>
      <c r="D12825" s="75">
        <v>26.19</v>
      </c>
      <c r="E12825" s="75">
        <v>26.19</v>
      </c>
      <c r="F12825" s="73" t="s">
        <v>47</v>
      </c>
    </row>
    <row r="12826" spans="1:6" x14ac:dyDescent="0.25">
      <c r="A12826" s="73">
        <v>25002620</v>
      </c>
      <c r="B12826" s="74" t="s">
        <v>11485</v>
      </c>
      <c r="C12826" s="73" t="s">
        <v>101</v>
      </c>
      <c r="D12826" s="75">
        <v>3.94</v>
      </c>
      <c r="E12826" s="75">
        <v>3.94</v>
      </c>
      <c r="F12826" s="73" t="s">
        <v>47</v>
      </c>
    </row>
    <row r="12827" spans="1:6" x14ac:dyDescent="0.25">
      <c r="A12827" s="73">
        <v>25002622</v>
      </c>
      <c r="B12827" s="74" t="s">
        <v>11486</v>
      </c>
      <c r="C12827" s="73" t="s">
        <v>101</v>
      </c>
      <c r="D12827" s="75">
        <v>1.76</v>
      </c>
      <c r="E12827" s="75">
        <v>1.76</v>
      </c>
      <c r="F12827" s="73" t="s">
        <v>47</v>
      </c>
    </row>
    <row r="12828" spans="1:6" x14ac:dyDescent="0.25">
      <c r="A12828" s="73">
        <v>25002623</v>
      </c>
      <c r="B12828" s="74" t="s">
        <v>11487</v>
      </c>
      <c r="C12828" s="73" t="s">
        <v>101</v>
      </c>
      <c r="D12828" s="75">
        <v>21.71</v>
      </c>
      <c r="E12828" s="75">
        <v>21.71</v>
      </c>
      <c r="F12828" s="73" t="s">
        <v>47</v>
      </c>
    </row>
    <row r="12829" spans="1:6" x14ac:dyDescent="0.25">
      <c r="A12829" s="73">
        <v>25002626</v>
      </c>
      <c r="B12829" s="74" t="s">
        <v>11488</v>
      </c>
      <c r="C12829" s="73" t="s">
        <v>101</v>
      </c>
      <c r="D12829" s="75">
        <v>99.55</v>
      </c>
      <c r="E12829" s="75">
        <v>99.55</v>
      </c>
      <c r="F12829" s="73" t="s">
        <v>47</v>
      </c>
    </row>
    <row r="12830" spans="1:6" x14ac:dyDescent="0.25">
      <c r="A12830" s="73">
        <v>25002654</v>
      </c>
      <c r="B12830" s="74" t="s">
        <v>11489</v>
      </c>
      <c r="C12830" s="73" t="s">
        <v>101</v>
      </c>
      <c r="D12830" s="75">
        <v>5.91</v>
      </c>
      <c r="E12830" s="75">
        <v>5.91</v>
      </c>
      <c r="F12830" s="73" t="s">
        <v>47</v>
      </c>
    </row>
    <row r="12831" spans="1:6" x14ac:dyDescent="0.25">
      <c r="A12831" s="73">
        <v>25002658</v>
      </c>
      <c r="B12831" s="74" t="s">
        <v>11490</v>
      </c>
      <c r="C12831" s="73" t="s">
        <v>101</v>
      </c>
      <c r="D12831" s="75">
        <v>17.850000000000001</v>
      </c>
      <c r="E12831" s="75">
        <v>17.850000000000001</v>
      </c>
      <c r="F12831" s="73" t="s">
        <v>47</v>
      </c>
    </row>
    <row r="12832" spans="1:6" x14ac:dyDescent="0.25">
      <c r="A12832" s="73">
        <v>25002659</v>
      </c>
      <c r="B12832" s="74" t="s">
        <v>11491</v>
      </c>
      <c r="C12832" s="73" t="s">
        <v>101</v>
      </c>
      <c r="D12832" s="75">
        <v>22.32</v>
      </c>
      <c r="E12832" s="75">
        <v>22.32</v>
      </c>
      <c r="F12832" s="73" t="s">
        <v>47</v>
      </c>
    </row>
    <row r="12833" spans="1:6" x14ac:dyDescent="0.25">
      <c r="A12833" s="73">
        <v>25002667</v>
      </c>
      <c r="B12833" s="74" t="s">
        <v>11492</v>
      </c>
      <c r="C12833" s="73" t="s">
        <v>101</v>
      </c>
      <c r="D12833" s="75">
        <v>33.76</v>
      </c>
      <c r="E12833" s="75">
        <v>33.76</v>
      </c>
      <c r="F12833" s="73" t="s">
        <v>47</v>
      </c>
    </row>
    <row r="12834" spans="1:6" x14ac:dyDescent="0.25">
      <c r="A12834" s="73">
        <v>25002737</v>
      </c>
      <c r="B12834" s="74" t="s">
        <v>31888</v>
      </c>
      <c r="C12834" s="73" t="s">
        <v>101</v>
      </c>
      <c r="D12834" s="75">
        <v>182.07</v>
      </c>
      <c r="E12834" s="75">
        <v>182.07</v>
      </c>
      <c r="F12834" s="73" t="s">
        <v>47</v>
      </c>
    </row>
    <row r="12835" spans="1:6" x14ac:dyDescent="0.25">
      <c r="A12835" s="73">
        <v>25002740</v>
      </c>
      <c r="B12835" s="74" t="s">
        <v>11493</v>
      </c>
      <c r="C12835" s="73" t="s">
        <v>101</v>
      </c>
      <c r="D12835" s="75">
        <v>298.57</v>
      </c>
      <c r="E12835" s="75">
        <v>298.57</v>
      </c>
      <c r="F12835" s="73" t="s">
        <v>47</v>
      </c>
    </row>
    <row r="12836" spans="1:6" x14ac:dyDescent="0.25">
      <c r="A12836" s="73">
        <v>25002862</v>
      </c>
      <c r="B12836" s="74" t="s">
        <v>11494</v>
      </c>
      <c r="C12836" s="73" t="s">
        <v>101</v>
      </c>
      <c r="D12836" s="75">
        <v>8.2200000000000006</v>
      </c>
      <c r="E12836" s="75">
        <v>8.2200000000000006</v>
      </c>
      <c r="F12836" s="73" t="s">
        <v>47</v>
      </c>
    </row>
    <row r="12837" spans="1:6" x14ac:dyDescent="0.25">
      <c r="A12837" s="73">
        <v>25002863</v>
      </c>
      <c r="B12837" s="74" t="s">
        <v>11495</v>
      </c>
      <c r="C12837" s="73" t="s">
        <v>101</v>
      </c>
      <c r="D12837" s="75">
        <v>23.59</v>
      </c>
      <c r="E12837" s="75">
        <v>23.59</v>
      </c>
      <c r="F12837" s="73" t="s">
        <v>47</v>
      </c>
    </row>
    <row r="12838" spans="1:6" x14ac:dyDescent="0.25">
      <c r="A12838" s="73">
        <v>25002865</v>
      </c>
      <c r="B12838" s="74" t="s">
        <v>11496</v>
      </c>
      <c r="C12838" s="73" t="s">
        <v>101</v>
      </c>
      <c r="D12838" s="75">
        <v>1748.25</v>
      </c>
      <c r="E12838" s="75">
        <v>1748.25</v>
      </c>
      <c r="F12838" s="73" t="s">
        <v>47</v>
      </c>
    </row>
    <row r="12839" spans="1:6" x14ac:dyDescent="0.25">
      <c r="A12839" s="73">
        <v>25002866</v>
      </c>
      <c r="B12839" s="74" t="s">
        <v>11497</v>
      </c>
      <c r="C12839" s="73" t="s">
        <v>101</v>
      </c>
      <c r="D12839" s="75">
        <v>3136.11</v>
      </c>
      <c r="E12839" s="75">
        <v>3136.11</v>
      </c>
      <c r="F12839" s="73" t="s">
        <v>47</v>
      </c>
    </row>
    <row r="12840" spans="1:6" x14ac:dyDescent="0.25">
      <c r="A12840" s="73">
        <v>25002904</v>
      </c>
      <c r="B12840" s="74" t="s">
        <v>11498</v>
      </c>
      <c r="C12840" s="73" t="s">
        <v>101</v>
      </c>
      <c r="D12840" s="75">
        <v>2812.97</v>
      </c>
      <c r="E12840" s="75">
        <v>2812.97</v>
      </c>
      <c r="F12840" s="73" t="s">
        <v>47</v>
      </c>
    </row>
    <row r="12841" spans="1:6" x14ac:dyDescent="0.25">
      <c r="A12841" s="73">
        <v>25002916</v>
      </c>
      <c r="B12841" s="74" t="s">
        <v>11499</v>
      </c>
      <c r="C12841" s="73" t="s">
        <v>101</v>
      </c>
      <c r="D12841" s="75">
        <v>4100</v>
      </c>
      <c r="E12841" s="75">
        <v>4100</v>
      </c>
      <c r="F12841" s="73" t="s">
        <v>47</v>
      </c>
    </row>
    <row r="12842" spans="1:6" x14ac:dyDescent="0.25">
      <c r="A12842" s="73">
        <v>25002933</v>
      </c>
      <c r="B12842" s="74" t="s">
        <v>11500</v>
      </c>
      <c r="C12842" s="73" t="s">
        <v>101</v>
      </c>
      <c r="D12842" s="75">
        <v>27.75</v>
      </c>
      <c r="E12842" s="75">
        <v>27.75</v>
      </c>
      <c r="F12842" s="73" t="s">
        <v>47</v>
      </c>
    </row>
    <row r="12843" spans="1:6" x14ac:dyDescent="0.25">
      <c r="A12843" s="73">
        <v>25002934</v>
      </c>
      <c r="B12843" s="74" t="s">
        <v>11501</v>
      </c>
      <c r="C12843" s="73" t="s">
        <v>101</v>
      </c>
      <c r="D12843" s="75">
        <v>31.73</v>
      </c>
      <c r="E12843" s="75">
        <v>31.73</v>
      </c>
      <c r="F12843" s="73" t="s">
        <v>47</v>
      </c>
    </row>
    <row r="12844" spans="1:6" x14ac:dyDescent="0.25">
      <c r="A12844" s="73">
        <v>25002935</v>
      </c>
      <c r="B12844" s="74" t="s">
        <v>11502</v>
      </c>
      <c r="C12844" s="73" t="s">
        <v>101</v>
      </c>
      <c r="D12844" s="75">
        <v>52.69</v>
      </c>
      <c r="E12844" s="75">
        <v>52.69</v>
      </c>
      <c r="F12844" s="73" t="s">
        <v>47</v>
      </c>
    </row>
    <row r="12845" spans="1:6" x14ac:dyDescent="0.25">
      <c r="A12845" s="73">
        <v>25002936</v>
      </c>
      <c r="B12845" s="74" t="s">
        <v>11503</v>
      </c>
      <c r="C12845" s="73" t="s">
        <v>101</v>
      </c>
      <c r="D12845" s="75">
        <v>63.27</v>
      </c>
      <c r="E12845" s="75">
        <v>63.27</v>
      </c>
      <c r="F12845" s="73" t="s">
        <v>47</v>
      </c>
    </row>
    <row r="12846" spans="1:6" x14ac:dyDescent="0.25">
      <c r="A12846" s="73">
        <v>25002937</v>
      </c>
      <c r="B12846" s="74" t="s">
        <v>11504</v>
      </c>
      <c r="C12846" s="73" t="s">
        <v>101</v>
      </c>
      <c r="D12846" s="75">
        <v>88.42</v>
      </c>
      <c r="E12846" s="75">
        <v>88.42</v>
      </c>
      <c r="F12846" s="73" t="s">
        <v>47</v>
      </c>
    </row>
    <row r="12847" spans="1:6" x14ac:dyDescent="0.25">
      <c r="A12847" s="73">
        <v>25002938</v>
      </c>
      <c r="B12847" s="74" t="s">
        <v>11505</v>
      </c>
      <c r="C12847" s="73" t="s">
        <v>101</v>
      </c>
      <c r="D12847" s="75">
        <v>168.15</v>
      </c>
      <c r="E12847" s="75">
        <v>168.15</v>
      </c>
      <c r="F12847" s="73" t="s">
        <v>47</v>
      </c>
    </row>
    <row r="12848" spans="1:6" x14ac:dyDescent="0.25">
      <c r="A12848" s="73">
        <v>25002939</v>
      </c>
      <c r="B12848" s="74" t="s">
        <v>12565</v>
      </c>
      <c r="C12848" s="73" t="s">
        <v>101</v>
      </c>
      <c r="D12848" s="75">
        <v>380.13</v>
      </c>
      <c r="E12848" s="75">
        <v>380.13</v>
      </c>
      <c r="F12848" s="73" t="s">
        <v>47</v>
      </c>
    </row>
    <row r="12849" spans="1:6" x14ac:dyDescent="0.25">
      <c r="A12849" s="73">
        <v>25002940</v>
      </c>
      <c r="B12849" s="74" t="s">
        <v>11506</v>
      </c>
      <c r="C12849" s="73" t="s">
        <v>101</v>
      </c>
      <c r="D12849" s="75">
        <v>451.44</v>
      </c>
      <c r="E12849" s="75">
        <v>451.44</v>
      </c>
      <c r="F12849" s="73" t="s">
        <v>47</v>
      </c>
    </row>
    <row r="12850" spans="1:6" x14ac:dyDescent="0.25">
      <c r="A12850" s="73">
        <v>25002941</v>
      </c>
      <c r="B12850" s="74" t="s">
        <v>11507</v>
      </c>
      <c r="C12850" s="73" t="s">
        <v>101</v>
      </c>
      <c r="D12850" s="75">
        <v>701.07</v>
      </c>
      <c r="E12850" s="75">
        <v>701.07</v>
      </c>
      <c r="F12850" s="73" t="s">
        <v>47</v>
      </c>
    </row>
    <row r="12851" spans="1:6" x14ac:dyDescent="0.25">
      <c r="A12851" s="73">
        <v>25002947</v>
      </c>
      <c r="B12851" s="74" t="s">
        <v>11508</v>
      </c>
      <c r="C12851" s="73" t="s">
        <v>101</v>
      </c>
      <c r="D12851" s="75">
        <v>57.73</v>
      </c>
      <c r="E12851" s="75">
        <v>57.73</v>
      </c>
      <c r="F12851" s="73" t="s">
        <v>47</v>
      </c>
    </row>
    <row r="12852" spans="1:6" x14ac:dyDescent="0.25">
      <c r="A12852" s="73">
        <v>25002950</v>
      </c>
      <c r="B12852" s="74" t="s">
        <v>11509</v>
      </c>
      <c r="C12852" s="73" t="s">
        <v>101</v>
      </c>
      <c r="D12852" s="75">
        <v>542.94000000000005</v>
      </c>
      <c r="E12852" s="75">
        <v>542.94000000000005</v>
      </c>
      <c r="F12852" s="73" t="s">
        <v>47</v>
      </c>
    </row>
    <row r="12853" spans="1:6" x14ac:dyDescent="0.25">
      <c r="A12853" s="73">
        <v>25002951</v>
      </c>
      <c r="B12853" s="74" t="s">
        <v>11510</v>
      </c>
      <c r="C12853" s="73" t="s">
        <v>101</v>
      </c>
      <c r="D12853" s="75">
        <v>715.35</v>
      </c>
      <c r="E12853" s="75">
        <v>715.35</v>
      </c>
      <c r="F12853" s="73" t="s">
        <v>47</v>
      </c>
    </row>
    <row r="12854" spans="1:6" x14ac:dyDescent="0.25">
      <c r="A12854" s="73">
        <v>25002952</v>
      </c>
      <c r="B12854" s="74" t="s">
        <v>11511</v>
      </c>
      <c r="C12854" s="73" t="s">
        <v>101</v>
      </c>
      <c r="D12854" s="75">
        <v>797.21</v>
      </c>
      <c r="E12854" s="75">
        <v>797.21</v>
      </c>
      <c r="F12854" s="73" t="s">
        <v>47</v>
      </c>
    </row>
    <row r="12855" spans="1:6" x14ac:dyDescent="0.25">
      <c r="A12855" s="73">
        <v>25002954</v>
      </c>
      <c r="B12855" s="74" t="s">
        <v>11512</v>
      </c>
      <c r="C12855" s="73" t="s">
        <v>101</v>
      </c>
      <c r="D12855" s="75">
        <v>1347.9</v>
      </c>
      <c r="E12855" s="75">
        <v>1347.9</v>
      </c>
      <c r="F12855" s="73" t="s">
        <v>47</v>
      </c>
    </row>
    <row r="12856" spans="1:6" x14ac:dyDescent="0.25">
      <c r="A12856" s="73">
        <v>25002955</v>
      </c>
      <c r="B12856" s="74" t="s">
        <v>11513</v>
      </c>
      <c r="C12856" s="73" t="s">
        <v>101</v>
      </c>
      <c r="D12856" s="75">
        <v>4715.83</v>
      </c>
      <c r="E12856" s="75">
        <v>4715.83</v>
      </c>
      <c r="F12856" s="73" t="s">
        <v>47</v>
      </c>
    </row>
    <row r="12857" spans="1:6" x14ac:dyDescent="0.25">
      <c r="A12857" s="73">
        <v>25002956</v>
      </c>
      <c r="B12857" s="74" t="s">
        <v>11514</v>
      </c>
      <c r="C12857" s="73" t="s">
        <v>101</v>
      </c>
      <c r="D12857" s="75">
        <v>6285.72</v>
      </c>
      <c r="E12857" s="75">
        <v>6285.72</v>
      </c>
      <c r="F12857" s="73" t="s">
        <v>47</v>
      </c>
    </row>
    <row r="12858" spans="1:6" x14ac:dyDescent="0.25">
      <c r="A12858" s="73">
        <v>25002957</v>
      </c>
      <c r="B12858" s="74" t="s">
        <v>31889</v>
      </c>
      <c r="C12858" s="73" t="s">
        <v>101</v>
      </c>
      <c r="D12858" s="75">
        <v>14854.33</v>
      </c>
      <c r="E12858" s="75">
        <v>14854.33</v>
      </c>
      <c r="F12858" s="73" t="s">
        <v>47</v>
      </c>
    </row>
    <row r="12859" spans="1:6" x14ac:dyDescent="0.25">
      <c r="A12859" s="73">
        <v>25002958</v>
      </c>
      <c r="B12859" s="74" t="s">
        <v>11515</v>
      </c>
      <c r="C12859" s="73" t="s">
        <v>101</v>
      </c>
      <c r="D12859" s="75">
        <v>241.55</v>
      </c>
      <c r="E12859" s="75">
        <v>241.55</v>
      </c>
      <c r="F12859" s="73" t="s">
        <v>47</v>
      </c>
    </row>
    <row r="12860" spans="1:6" x14ac:dyDescent="0.25">
      <c r="A12860" s="73">
        <v>25002959</v>
      </c>
      <c r="B12860" s="74" t="s">
        <v>11516</v>
      </c>
      <c r="C12860" s="73" t="s">
        <v>101</v>
      </c>
      <c r="D12860" s="75">
        <v>248.83</v>
      </c>
      <c r="E12860" s="75">
        <v>248.83</v>
      </c>
      <c r="F12860" s="73" t="s">
        <v>47</v>
      </c>
    </row>
    <row r="12861" spans="1:6" x14ac:dyDescent="0.25">
      <c r="A12861" s="73">
        <v>25002960</v>
      </c>
      <c r="B12861" s="74" t="s">
        <v>11517</v>
      </c>
      <c r="C12861" s="73" t="s">
        <v>101</v>
      </c>
      <c r="D12861" s="75">
        <v>341.91</v>
      </c>
      <c r="E12861" s="75">
        <v>341.91</v>
      </c>
      <c r="F12861" s="73" t="s">
        <v>47</v>
      </c>
    </row>
    <row r="12862" spans="1:6" x14ac:dyDescent="0.25">
      <c r="A12862" s="73">
        <v>25002961</v>
      </c>
      <c r="B12862" s="74" t="s">
        <v>11518</v>
      </c>
      <c r="C12862" s="73" t="s">
        <v>101</v>
      </c>
      <c r="D12862" s="75">
        <v>630.78</v>
      </c>
      <c r="E12862" s="75">
        <v>630.78</v>
      </c>
      <c r="F12862" s="73" t="s">
        <v>47</v>
      </c>
    </row>
    <row r="12863" spans="1:6" x14ac:dyDescent="0.25">
      <c r="A12863" s="73">
        <v>25002962</v>
      </c>
      <c r="B12863" s="74" t="s">
        <v>11519</v>
      </c>
      <c r="C12863" s="73" t="s">
        <v>101</v>
      </c>
      <c r="D12863" s="75">
        <v>861.97</v>
      </c>
      <c r="E12863" s="75">
        <v>861.97</v>
      </c>
      <c r="F12863" s="73" t="s">
        <v>47</v>
      </c>
    </row>
    <row r="12864" spans="1:6" x14ac:dyDescent="0.25">
      <c r="A12864" s="73">
        <v>25002963</v>
      </c>
      <c r="B12864" s="74" t="s">
        <v>11520</v>
      </c>
      <c r="C12864" s="73" t="s">
        <v>101</v>
      </c>
      <c r="D12864" s="75">
        <v>1141.55</v>
      </c>
      <c r="E12864" s="75">
        <v>1141.55</v>
      </c>
      <c r="F12864" s="73" t="s">
        <v>47</v>
      </c>
    </row>
    <row r="12865" spans="1:6" x14ac:dyDescent="0.25">
      <c r="A12865" s="73">
        <v>25002967</v>
      </c>
      <c r="B12865" s="74" t="s">
        <v>11521</v>
      </c>
      <c r="C12865" s="73" t="s">
        <v>101</v>
      </c>
      <c r="D12865" s="75">
        <v>1126.07</v>
      </c>
      <c r="E12865" s="75">
        <v>1126.07</v>
      </c>
      <c r="F12865" s="73" t="s">
        <v>47</v>
      </c>
    </row>
    <row r="12866" spans="1:6" x14ac:dyDescent="0.25">
      <c r="A12866" s="73">
        <v>25002968</v>
      </c>
      <c r="B12866" s="74" t="s">
        <v>11522</v>
      </c>
      <c r="C12866" s="73" t="s">
        <v>101</v>
      </c>
      <c r="D12866" s="75">
        <v>1963.09</v>
      </c>
      <c r="E12866" s="75">
        <v>1963.09</v>
      </c>
      <c r="F12866" s="73" t="s">
        <v>47</v>
      </c>
    </row>
    <row r="12867" spans="1:6" x14ac:dyDescent="0.25">
      <c r="A12867" s="73">
        <v>25002969</v>
      </c>
      <c r="B12867" s="74" t="s">
        <v>11523</v>
      </c>
      <c r="C12867" s="73" t="s">
        <v>101</v>
      </c>
      <c r="D12867" s="75">
        <v>3457.49</v>
      </c>
      <c r="E12867" s="75">
        <v>3457.49</v>
      </c>
      <c r="F12867" s="73" t="s">
        <v>47</v>
      </c>
    </row>
    <row r="12868" spans="1:6" x14ac:dyDescent="0.25">
      <c r="A12868" s="73">
        <v>25002976</v>
      </c>
      <c r="B12868" s="74" t="s">
        <v>11524</v>
      </c>
      <c r="C12868" s="73" t="s">
        <v>101</v>
      </c>
      <c r="D12868" s="75">
        <v>2827.38</v>
      </c>
      <c r="E12868" s="75">
        <v>2827.38</v>
      </c>
      <c r="F12868" s="73" t="s">
        <v>47</v>
      </c>
    </row>
    <row r="12869" spans="1:6" x14ac:dyDescent="0.25">
      <c r="A12869" s="73">
        <v>25002977</v>
      </c>
      <c r="B12869" s="74" t="s">
        <v>11525</v>
      </c>
      <c r="C12869" s="73" t="s">
        <v>101</v>
      </c>
      <c r="D12869" s="75">
        <v>4315.99</v>
      </c>
      <c r="E12869" s="75">
        <v>4315.99</v>
      </c>
      <c r="F12869" s="73" t="s">
        <v>47</v>
      </c>
    </row>
    <row r="12870" spans="1:6" x14ac:dyDescent="0.25">
      <c r="A12870" s="73">
        <v>25002981</v>
      </c>
      <c r="B12870" s="74" t="s">
        <v>11526</v>
      </c>
      <c r="C12870" s="73" t="s">
        <v>101</v>
      </c>
      <c r="D12870" s="75">
        <v>2842.22</v>
      </c>
      <c r="E12870" s="75">
        <v>2842.22</v>
      </c>
      <c r="F12870" s="73" t="s">
        <v>47</v>
      </c>
    </row>
    <row r="12871" spans="1:6" x14ac:dyDescent="0.25">
      <c r="A12871" s="73">
        <v>25002983</v>
      </c>
      <c r="B12871" s="74" t="s">
        <v>11527</v>
      </c>
      <c r="C12871" s="73" t="s">
        <v>101</v>
      </c>
      <c r="D12871" s="75">
        <v>2645.32</v>
      </c>
      <c r="E12871" s="75">
        <v>2645.32</v>
      </c>
      <c r="F12871" s="73" t="s">
        <v>47</v>
      </c>
    </row>
    <row r="12872" spans="1:6" x14ac:dyDescent="0.25">
      <c r="A12872" s="73">
        <v>25002995</v>
      </c>
      <c r="B12872" s="74" t="s">
        <v>11528</v>
      </c>
      <c r="C12872" s="73" t="s">
        <v>101</v>
      </c>
      <c r="D12872" s="75">
        <v>6325.14</v>
      </c>
      <c r="E12872" s="75">
        <v>6325.14</v>
      </c>
      <c r="F12872" s="73" t="s">
        <v>47</v>
      </c>
    </row>
    <row r="12873" spans="1:6" x14ac:dyDescent="0.25">
      <c r="A12873" s="73">
        <v>25003041</v>
      </c>
      <c r="B12873" s="74" t="s">
        <v>11529</v>
      </c>
      <c r="C12873" s="73" t="s">
        <v>101</v>
      </c>
      <c r="D12873" s="75">
        <v>715.35</v>
      </c>
      <c r="E12873" s="75">
        <v>715.35</v>
      </c>
      <c r="F12873" s="73" t="s">
        <v>47</v>
      </c>
    </row>
    <row r="12874" spans="1:6" x14ac:dyDescent="0.25">
      <c r="A12874" s="73">
        <v>25003042</v>
      </c>
      <c r="B12874" s="74" t="s">
        <v>11530</v>
      </c>
      <c r="C12874" s="73" t="s">
        <v>101</v>
      </c>
      <c r="D12874" s="75">
        <v>797.21</v>
      </c>
      <c r="E12874" s="75">
        <v>797.21</v>
      </c>
      <c r="F12874" s="73" t="s">
        <v>47</v>
      </c>
    </row>
    <row r="12875" spans="1:6" x14ac:dyDescent="0.25">
      <c r="A12875" s="73">
        <v>25003043</v>
      </c>
      <c r="B12875" s="74" t="s">
        <v>11531</v>
      </c>
      <c r="C12875" s="73" t="s">
        <v>101</v>
      </c>
      <c r="D12875" s="75">
        <v>1285.94</v>
      </c>
      <c r="E12875" s="75">
        <v>1285.94</v>
      </c>
      <c r="F12875" s="73" t="s">
        <v>47</v>
      </c>
    </row>
    <row r="12876" spans="1:6" x14ac:dyDescent="0.25">
      <c r="A12876" s="73">
        <v>25003044</v>
      </c>
      <c r="B12876" s="74" t="s">
        <v>11532</v>
      </c>
      <c r="C12876" s="73" t="s">
        <v>101</v>
      </c>
      <c r="D12876" s="75">
        <v>2405.63</v>
      </c>
      <c r="E12876" s="75">
        <v>2405.63</v>
      </c>
      <c r="F12876" s="73" t="s">
        <v>47</v>
      </c>
    </row>
    <row r="12877" spans="1:6" x14ac:dyDescent="0.25">
      <c r="A12877" s="73">
        <v>25003046</v>
      </c>
      <c r="B12877" s="74" t="s">
        <v>11533</v>
      </c>
      <c r="C12877" s="73" t="s">
        <v>101</v>
      </c>
      <c r="D12877" s="75">
        <v>3939.39</v>
      </c>
      <c r="E12877" s="75">
        <v>3939.39</v>
      </c>
      <c r="F12877" s="73" t="s">
        <v>47</v>
      </c>
    </row>
    <row r="12878" spans="1:6" x14ac:dyDescent="0.25">
      <c r="A12878" s="73">
        <v>25003048</v>
      </c>
      <c r="B12878" s="74" t="s">
        <v>11534</v>
      </c>
      <c r="C12878" s="73" t="s">
        <v>101</v>
      </c>
      <c r="D12878" s="75">
        <v>341.91</v>
      </c>
      <c r="E12878" s="75">
        <v>341.91</v>
      </c>
      <c r="F12878" s="73" t="s">
        <v>47</v>
      </c>
    </row>
    <row r="12879" spans="1:6" x14ac:dyDescent="0.25">
      <c r="A12879" s="73">
        <v>25003049</v>
      </c>
      <c r="B12879" s="74" t="s">
        <v>11535</v>
      </c>
      <c r="C12879" s="73" t="s">
        <v>101</v>
      </c>
      <c r="D12879" s="75">
        <v>989.37</v>
      </c>
      <c r="E12879" s="75">
        <v>989.37</v>
      </c>
      <c r="F12879" s="73" t="s">
        <v>47</v>
      </c>
    </row>
    <row r="12880" spans="1:6" x14ac:dyDescent="0.25">
      <c r="A12880" s="73">
        <v>25003053</v>
      </c>
      <c r="B12880" s="74" t="s">
        <v>11536</v>
      </c>
      <c r="C12880" s="73" t="s">
        <v>101</v>
      </c>
      <c r="D12880" s="75">
        <v>248.83</v>
      </c>
      <c r="E12880" s="75">
        <v>248.83</v>
      </c>
      <c r="F12880" s="73" t="s">
        <v>47</v>
      </c>
    </row>
    <row r="12881" spans="1:6" x14ac:dyDescent="0.25">
      <c r="A12881" s="73">
        <v>25003055</v>
      </c>
      <c r="B12881" s="74" t="s">
        <v>11537</v>
      </c>
      <c r="C12881" s="73" t="s">
        <v>101</v>
      </c>
      <c r="D12881" s="75">
        <v>756.91</v>
      </c>
      <c r="E12881" s="75">
        <v>756.91</v>
      </c>
      <c r="F12881" s="73" t="s">
        <v>47</v>
      </c>
    </row>
    <row r="12882" spans="1:6" x14ac:dyDescent="0.25">
      <c r="A12882" s="73">
        <v>25003056</v>
      </c>
      <c r="B12882" s="74" t="s">
        <v>11538</v>
      </c>
      <c r="C12882" s="73" t="s">
        <v>101</v>
      </c>
      <c r="D12882" s="75">
        <v>1126.07</v>
      </c>
      <c r="E12882" s="75">
        <v>1126.07</v>
      </c>
      <c r="F12882" s="73" t="s">
        <v>47</v>
      </c>
    </row>
    <row r="12883" spans="1:6" x14ac:dyDescent="0.25">
      <c r="A12883" s="73">
        <v>25003057</v>
      </c>
      <c r="B12883" s="74" t="s">
        <v>11539</v>
      </c>
      <c r="C12883" s="73" t="s">
        <v>101</v>
      </c>
      <c r="D12883" s="75">
        <v>2282.52</v>
      </c>
      <c r="E12883" s="75">
        <v>2282.52</v>
      </c>
      <c r="F12883" s="73" t="s">
        <v>47</v>
      </c>
    </row>
    <row r="12884" spans="1:6" x14ac:dyDescent="0.25">
      <c r="A12884" s="73">
        <v>25003058</v>
      </c>
      <c r="B12884" s="74" t="s">
        <v>11540</v>
      </c>
      <c r="C12884" s="73" t="s">
        <v>101</v>
      </c>
      <c r="D12884" s="75">
        <v>3287.45</v>
      </c>
      <c r="E12884" s="75">
        <v>3287.45</v>
      </c>
      <c r="F12884" s="73" t="s">
        <v>47</v>
      </c>
    </row>
    <row r="12885" spans="1:6" x14ac:dyDescent="0.25">
      <c r="A12885" s="73">
        <v>25003075</v>
      </c>
      <c r="B12885" s="74" t="s">
        <v>11541</v>
      </c>
      <c r="C12885" s="73" t="s">
        <v>101</v>
      </c>
      <c r="D12885" s="75">
        <v>630.78</v>
      </c>
      <c r="E12885" s="75">
        <v>630.78</v>
      </c>
      <c r="F12885" s="73" t="s">
        <v>47</v>
      </c>
    </row>
    <row r="12886" spans="1:6" x14ac:dyDescent="0.25">
      <c r="A12886" s="73">
        <v>25003076</v>
      </c>
      <c r="B12886" s="74" t="s">
        <v>11542</v>
      </c>
      <c r="C12886" s="73" t="s">
        <v>101</v>
      </c>
      <c r="D12886" s="75">
        <v>1141.55</v>
      </c>
      <c r="E12886" s="75">
        <v>1141.55</v>
      </c>
      <c r="F12886" s="73" t="s">
        <v>47</v>
      </c>
    </row>
    <row r="12887" spans="1:6" x14ac:dyDescent="0.25">
      <c r="A12887" s="73">
        <v>25003077</v>
      </c>
      <c r="B12887" s="74" t="s">
        <v>31890</v>
      </c>
      <c r="C12887" s="73" t="s">
        <v>101</v>
      </c>
      <c r="D12887" s="75">
        <v>4977.6400000000003</v>
      </c>
      <c r="E12887" s="75">
        <v>4977.6400000000003</v>
      </c>
      <c r="F12887" s="73" t="s">
        <v>47</v>
      </c>
    </row>
    <row r="12888" spans="1:6" x14ac:dyDescent="0.25">
      <c r="A12888" s="73">
        <v>25003078</v>
      </c>
      <c r="B12888" s="74" t="s">
        <v>31891</v>
      </c>
      <c r="C12888" s="73" t="s">
        <v>101</v>
      </c>
      <c r="D12888" s="75">
        <v>10886.8</v>
      </c>
      <c r="E12888" s="75">
        <v>10886.8</v>
      </c>
      <c r="F12888" s="73" t="s">
        <v>47</v>
      </c>
    </row>
    <row r="12889" spans="1:6" x14ac:dyDescent="0.25">
      <c r="A12889" s="73">
        <v>25003080</v>
      </c>
      <c r="B12889" s="74" t="s">
        <v>11543</v>
      </c>
      <c r="C12889" s="73" t="s">
        <v>101</v>
      </c>
      <c r="D12889" s="75">
        <v>352.21</v>
      </c>
      <c r="E12889" s="75">
        <v>352.21</v>
      </c>
      <c r="F12889" s="73" t="s">
        <v>47</v>
      </c>
    </row>
    <row r="12890" spans="1:6" x14ac:dyDescent="0.25">
      <c r="A12890" s="73">
        <v>25003081</v>
      </c>
      <c r="B12890" s="74" t="s">
        <v>11544</v>
      </c>
      <c r="C12890" s="73" t="s">
        <v>101</v>
      </c>
      <c r="D12890" s="75">
        <v>649.78</v>
      </c>
      <c r="E12890" s="75">
        <v>649.78</v>
      </c>
      <c r="F12890" s="73" t="s">
        <v>47</v>
      </c>
    </row>
    <row r="12891" spans="1:6" x14ac:dyDescent="0.25">
      <c r="A12891" s="73">
        <v>25003082</v>
      </c>
      <c r="B12891" s="74" t="s">
        <v>11545</v>
      </c>
      <c r="C12891" s="73" t="s">
        <v>101</v>
      </c>
      <c r="D12891" s="75">
        <v>887.93</v>
      </c>
      <c r="E12891" s="75">
        <v>887.93</v>
      </c>
      <c r="F12891" s="73" t="s">
        <v>47</v>
      </c>
    </row>
    <row r="12892" spans="1:6" x14ac:dyDescent="0.25">
      <c r="A12892" s="73">
        <v>25003083</v>
      </c>
      <c r="B12892" s="74" t="s">
        <v>11546</v>
      </c>
      <c r="C12892" s="73" t="s">
        <v>101</v>
      </c>
      <c r="D12892" s="75">
        <v>1601.04</v>
      </c>
      <c r="E12892" s="75">
        <v>1601.04</v>
      </c>
      <c r="F12892" s="73" t="s">
        <v>47</v>
      </c>
    </row>
    <row r="12893" spans="1:6" x14ac:dyDescent="0.25">
      <c r="A12893" s="73">
        <v>25003084</v>
      </c>
      <c r="B12893" s="74" t="s">
        <v>11547</v>
      </c>
      <c r="C12893" s="73" t="s">
        <v>101</v>
      </c>
      <c r="D12893" s="75">
        <v>2654.78</v>
      </c>
      <c r="E12893" s="75">
        <v>2654.78</v>
      </c>
      <c r="F12893" s="73" t="s">
        <v>47</v>
      </c>
    </row>
    <row r="12894" spans="1:6" x14ac:dyDescent="0.25">
      <c r="A12894" s="73">
        <v>25003096</v>
      </c>
      <c r="B12894" s="74" t="s">
        <v>11548</v>
      </c>
      <c r="C12894" s="73" t="s">
        <v>101</v>
      </c>
      <c r="D12894" s="75">
        <v>6.72</v>
      </c>
      <c r="E12894" s="75">
        <v>6.72</v>
      </c>
      <c r="F12894" s="73" t="s">
        <v>47</v>
      </c>
    </row>
    <row r="12895" spans="1:6" x14ac:dyDescent="0.25">
      <c r="A12895" s="73">
        <v>25003097</v>
      </c>
      <c r="B12895" s="74" t="s">
        <v>11549</v>
      </c>
      <c r="C12895" s="73" t="s">
        <v>101</v>
      </c>
      <c r="D12895" s="75">
        <v>25.09</v>
      </c>
      <c r="E12895" s="75">
        <v>25.09</v>
      </c>
      <c r="F12895" s="73" t="s">
        <v>47</v>
      </c>
    </row>
    <row r="12896" spans="1:6" x14ac:dyDescent="0.25">
      <c r="A12896" s="73">
        <v>25003098</v>
      </c>
      <c r="B12896" s="74" t="s">
        <v>11550</v>
      </c>
      <c r="C12896" s="73" t="s">
        <v>101</v>
      </c>
      <c r="D12896" s="75">
        <v>27.6</v>
      </c>
      <c r="E12896" s="75">
        <v>27.6</v>
      </c>
      <c r="F12896" s="73" t="s">
        <v>47</v>
      </c>
    </row>
    <row r="12897" spans="1:6" x14ac:dyDescent="0.25">
      <c r="A12897" s="73">
        <v>25003099</v>
      </c>
      <c r="B12897" s="74" t="s">
        <v>11551</v>
      </c>
      <c r="C12897" s="73" t="s">
        <v>101</v>
      </c>
      <c r="D12897" s="75">
        <v>55.5</v>
      </c>
      <c r="E12897" s="75">
        <v>55.5</v>
      </c>
      <c r="F12897" s="73" t="s">
        <v>47</v>
      </c>
    </row>
    <row r="12898" spans="1:6" x14ac:dyDescent="0.25">
      <c r="A12898" s="73">
        <v>25003108</v>
      </c>
      <c r="B12898" s="74" t="s">
        <v>11552</v>
      </c>
      <c r="C12898" s="73" t="s">
        <v>101</v>
      </c>
      <c r="D12898" s="75">
        <v>282.75</v>
      </c>
      <c r="E12898" s="75">
        <v>282.75</v>
      </c>
      <c r="F12898" s="73" t="s">
        <v>47</v>
      </c>
    </row>
    <row r="12899" spans="1:6" x14ac:dyDescent="0.25">
      <c r="A12899" s="73">
        <v>25003110</v>
      </c>
      <c r="B12899" s="74" t="s">
        <v>11553</v>
      </c>
      <c r="C12899" s="73" t="s">
        <v>101</v>
      </c>
      <c r="D12899" s="75">
        <v>537.23</v>
      </c>
      <c r="E12899" s="75">
        <v>537.23</v>
      </c>
      <c r="F12899" s="73" t="s">
        <v>47</v>
      </c>
    </row>
    <row r="12900" spans="1:6" x14ac:dyDescent="0.25">
      <c r="A12900" s="73">
        <v>25003111</v>
      </c>
      <c r="B12900" s="74" t="s">
        <v>11554</v>
      </c>
      <c r="C12900" s="73" t="s">
        <v>101</v>
      </c>
      <c r="D12900" s="75">
        <v>819.85</v>
      </c>
      <c r="E12900" s="75">
        <v>819.85</v>
      </c>
      <c r="F12900" s="73" t="s">
        <v>47</v>
      </c>
    </row>
    <row r="12901" spans="1:6" x14ac:dyDescent="0.25">
      <c r="A12901" s="73">
        <v>25003112</v>
      </c>
      <c r="B12901" s="74" t="s">
        <v>11555</v>
      </c>
      <c r="C12901" s="73" t="s">
        <v>101</v>
      </c>
      <c r="D12901" s="75">
        <v>14.97</v>
      </c>
      <c r="E12901" s="75">
        <v>14.97</v>
      </c>
      <c r="F12901" s="73" t="s">
        <v>47</v>
      </c>
    </row>
    <row r="12902" spans="1:6" x14ac:dyDescent="0.25">
      <c r="A12902" s="73">
        <v>25003116</v>
      </c>
      <c r="B12902" s="74" t="s">
        <v>11556</v>
      </c>
      <c r="C12902" s="73" t="s">
        <v>101</v>
      </c>
      <c r="D12902" s="75">
        <v>384.95</v>
      </c>
      <c r="E12902" s="75">
        <v>384.95</v>
      </c>
      <c r="F12902" s="73" t="s">
        <v>47</v>
      </c>
    </row>
    <row r="12903" spans="1:6" x14ac:dyDescent="0.25">
      <c r="A12903" s="73">
        <v>25003123</v>
      </c>
      <c r="B12903" s="74" t="s">
        <v>11557</v>
      </c>
      <c r="C12903" s="73" t="s">
        <v>101</v>
      </c>
      <c r="D12903" s="75">
        <v>58.49</v>
      </c>
      <c r="E12903" s="75">
        <v>58.49</v>
      </c>
      <c r="F12903" s="73" t="s">
        <v>47</v>
      </c>
    </row>
    <row r="12904" spans="1:6" x14ac:dyDescent="0.25">
      <c r="A12904" s="73">
        <v>25003129</v>
      </c>
      <c r="B12904" s="74" t="s">
        <v>11558</v>
      </c>
      <c r="C12904" s="73" t="s">
        <v>101</v>
      </c>
      <c r="D12904" s="75">
        <v>11.84</v>
      </c>
      <c r="E12904" s="75">
        <v>11.84</v>
      </c>
      <c r="F12904" s="73" t="s">
        <v>47</v>
      </c>
    </row>
    <row r="12905" spans="1:6" x14ac:dyDescent="0.25">
      <c r="A12905" s="73">
        <v>25003137</v>
      </c>
      <c r="B12905" s="74" t="s">
        <v>31892</v>
      </c>
      <c r="C12905" s="73" t="s">
        <v>101</v>
      </c>
      <c r="D12905" s="75">
        <v>68.98</v>
      </c>
      <c r="E12905" s="75">
        <v>68.98</v>
      </c>
      <c r="F12905" s="73" t="s">
        <v>47</v>
      </c>
    </row>
    <row r="12906" spans="1:6" x14ac:dyDescent="0.25">
      <c r="A12906" s="73">
        <v>25003141</v>
      </c>
      <c r="B12906" s="74" t="s">
        <v>11559</v>
      </c>
      <c r="C12906" s="73" t="s">
        <v>101</v>
      </c>
      <c r="D12906" s="75">
        <v>305.56</v>
      </c>
      <c r="E12906" s="75">
        <v>305.56</v>
      </c>
      <c r="F12906" s="73" t="s">
        <v>47</v>
      </c>
    </row>
    <row r="12907" spans="1:6" x14ac:dyDescent="0.25">
      <c r="A12907" s="73">
        <v>25003142</v>
      </c>
      <c r="B12907" s="74" t="s">
        <v>11560</v>
      </c>
      <c r="C12907" s="73" t="s">
        <v>101</v>
      </c>
      <c r="D12907" s="75">
        <v>370.13</v>
      </c>
      <c r="E12907" s="75">
        <v>370.13</v>
      </c>
      <c r="F12907" s="73" t="s">
        <v>47</v>
      </c>
    </row>
    <row r="12908" spans="1:6" x14ac:dyDescent="0.25">
      <c r="A12908" s="73">
        <v>25003158</v>
      </c>
      <c r="B12908" s="74" t="s">
        <v>11561</v>
      </c>
      <c r="C12908" s="73" t="s">
        <v>101</v>
      </c>
      <c r="D12908" s="75">
        <v>10.54</v>
      </c>
      <c r="E12908" s="75">
        <v>10.54</v>
      </c>
      <c r="F12908" s="73" t="s">
        <v>47</v>
      </c>
    </row>
    <row r="12909" spans="1:6" x14ac:dyDescent="0.25">
      <c r="A12909" s="73">
        <v>25003172</v>
      </c>
      <c r="B12909" s="74" t="s">
        <v>31893</v>
      </c>
      <c r="C12909" s="73" t="s">
        <v>101</v>
      </c>
      <c r="D12909" s="75">
        <v>536.26</v>
      </c>
      <c r="E12909" s="75">
        <v>536.26</v>
      </c>
      <c r="F12909" s="73" t="s">
        <v>47</v>
      </c>
    </row>
    <row r="12910" spans="1:6" x14ac:dyDescent="0.25">
      <c r="A12910" s="73">
        <v>25003173</v>
      </c>
      <c r="B12910" s="74" t="s">
        <v>31894</v>
      </c>
      <c r="C12910" s="73" t="s">
        <v>101</v>
      </c>
      <c r="D12910" s="75">
        <v>572.95000000000005</v>
      </c>
      <c r="E12910" s="75">
        <v>572.95000000000005</v>
      </c>
      <c r="F12910" s="73" t="s">
        <v>47</v>
      </c>
    </row>
    <row r="12911" spans="1:6" x14ac:dyDescent="0.25">
      <c r="A12911" s="73">
        <v>25003176</v>
      </c>
      <c r="B12911" s="74" t="s">
        <v>31895</v>
      </c>
      <c r="C12911" s="73" t="s">
        <v>101</v>
      </c>
      <c r="D12911" s="75">
        <v>3369.7</v>
      </c>
      <c r="E12911" s="75">
        <v>3369.7</v>
      </c>
      <c r="F12911" s="73" t="s">
        <v>47</v>
      </c>
    </row>
    <row r="12912" spans="1:6" x14ac:dyDescent="0.25">
      <c r="A12912" s="73">
        <v>25003180</v>
      </c>
      <c r="B12912" s="74" t="s">
        <v>11562</v>
      </c>
      <c r="C12912" s="73" t="s">
        <v>101</v>
      </c>
      <c r="D12912" s="75">
        <v>2064.17</v>
      </c>
      <c r="E12912" s="75">
        <v>2064.17</v>
      </c>
      <c r="F12912" s="73" t="s">
        <v>47</v>
      </c>
    </row>
    <row r="12913" spans="1:6" x14ac:dyDescent="0.25">
      <c r="A12913" s="73">
        <v>25003201</v>
      </c>
      <c r="B12913" s="74" t="s">
        <v>11563</v>
      </c>
      <c r="C12913" s="73" t="s">
        <v>101</v>
      </c>
      <c r="D12913" s="75">
        <v>8.49</v>
      </c>
      <c r="E12913" s="75">
        <v>8.49</v>
      </c>
      <c r="F12913" s="73" t="s">
        <v>47</v>
      </c>
    </row>
    <row r="12914" spans="1:6" x14ac:dyDescent="0.25">
      <c r="A12914" s="73">
        <v>25003240</v>
      </c>
      <c r="B12914" s="74" t="s">
        <v>11564</v>
      </c>
      <c r="C12914" s="73" t="s">
        <v>101</v>
      </c>
      <c r="D12914" s="75">
        <v>11.38</v>
      </c>
      <c r="E12914" s="75">
        <v>11.38</v>
      </c>
      <c r="F12914" s="73" t="s">
        <v>47</v>
      </c>
    </row>
    <row r="12915" spans="1:6" x14ac:dyDescent="0.25">
      <c r="A12915" s="73">
        <v>25003252</v>
      </c>
      <c r="B12915" s="74" t="s">
        <v>11565</v>
      </c>
      <c r="C12915" s="73" t="s">
        <v>101</v>
      </c>
      <c r="D12915" s="75">
        <v>34.94</v>
      </c>
      <c r="E12915" s="75">
        <v>34.94</v>
      </c>
      <c r="F12915" s="73" t="s">
        <v>47</v>
      </c>
    </row>
    <row r="12916" spans="1:6" x14ac:dyDescent="0.25">
      <c r="A12916" s="73">
        <v>25003254</v>
      </c>
      <c r="B12916" s="74" t="s">
        <v>11566</v>
      </c>
      <c r="C12916" s="73" t="s">
        <v>101</v>
      </c>
      <c r="D12916" s="75">
        <v>7382.17</v>
      </c>
      <c r="E12916" s="75">
        <v>7382.17</v>
      </c>
      <c r="F12916" s="73" t="s">
        <v>47</v>
      </c>
    </row>
    <row r="12917" spans="1:6" x14ac:dyDescent="0.25">
      <c r="A12917" s="73">
        <v>25003257</v>
      </c>
      <c r="B12917" s="74" t="s">
        <v>11567</v>
      </c>
      <c r="C12917" s="73" t="s">
        <v>101</v>
      </c>
      <c r="D12917" s="75">
        <v>26964.55</v>
      </c>
      <c r="E12917" s="75">
        <v>26964.55</v>
      </c>
      <c r="F12917" s="73" t="s">
        <v>47</v>
      </c>
    </row>
    <row r="12918" spans="1:6" x14ac:dyDescent="0.25">
      <c r="A12918" s="73">
        <v>25003261</v>
      </c>
      <c r="B12918" s="74" t="s">
        <v>11568</v>
      </c>
      <c r="C12918" s="73" t="s">
        <v>101</v>
      </c>
      <c r="D12918" s="75">
        <v>16.68</v>
      </c>
      <c r="E12918" s="75">
        <v>16.68</v>
      </c>
      <c r="F12918" s="73" t="s">
        <v>47</v>
      </c>
    </row>
    <row r="12919" spans="1:6" x14ac:dyDescent="0.25">
      <c r="A12919" s="73">
        <v>25003264</v>
      </c>
      <c r="B12919" s="74" t="s">
        <v>11569</v>
      </c>
      <c r="C12919" s="73" t="s">
        <v>101</v>
      </c>
      <c r="D12919" s="75">
        <v>27.65</v>
      </c>
      <c r="E12919" s="75">
        <v>27.65</v>
      </c>
      <c r="F12919" s="73" t="s">
        <v>47</v>
      </c>
    </row>
    <row r="12920" spans="1:6" x14ac:dyDescent="0.25">
      <c r="A12920" s="73">
        <v>25003269</v>
      </c>
      <c r="B12920" s="74" t="s">
        <v>11570</v>
      </c>
      <c r="C12920" s="73" t="s">
        <v>101</v>
      </c>
      <c r="D12920" s="75">
        <v>771.55</v>
      </c>
      <c r="E12920" s="75">
        <v>771.55</v>
      </c>
      <c r="F12920" s="73" t="s">
        <v>47</v>
      </c>
    </row>
    <row r="12921" spans="1:6" x14ac:dyDescent="0.25">
      <c r="A12921" s="73">
        <v>25003270</v>
      </c>
      <c r="B12921" s="74" t="s">
        <v>11571</v>
      </c>
      <c r="C12921" s="73" t="s">
        <v>101</v>
      </c>
      <c r="D12921" s="75">
        <v>12470.22</v>
      </c>
      <c r="E12921" s="75">
        <v>12470.22</v>
      </c>
      <c r="F12921" s="73" t="s">
        <v>47</v>
      </c>
    </row>
    <row r="12922" spans="1:6" x14ac:dyDescent="0.25">
      <c r="A12922" s="73">
        <v>25003279</v>
      </c>
      <c r="B12922" s="74" t="s">
        <v>11572</v>
      </c>
      <c r="C12922" s="73" t="s">
        <v>101</v>
      </c>
      <c r="D12922" s="75">
        <v>423.18</v>
      </c>
      <c r="E12922" s="75">
        <v>423.18</v>
      </c>
      <c r="F12922" s="73" t="s">
        <v>47</v>
      </c>
    </row>
    <row r="12923" spans="1:6" x14ac:dyDescent="0.25">
      <c r="A12923" s="73">
        <v>25003280</v>
      </c>
      <c r="B12923" s="74" t="s">
        <v>11573</v>
      </c>
      <c r="C12923" s="73" t="s">
        <v>101</v>
      </c>
      <c r="D12923" s="75">
        <v>654.63</v>
      </c>
      <c r="E12923" s="75">
        <v>654.63</v>
      </c>
      <c r="F12923" s="73" t="s">
        <v>47</v>
      </c>
    </row>
    <row r="12924" spans="1:6" x14ac:dyDescent="0.25">
      <c r="A12924" s="73">
        <v>25003281</v>
      </c>
      <c r="B12924" s="74" t="s">
        <v>11574</v>
      </c>
      <c r="C12924" s="73" t="s">
        <v>101</v>
      </c>
      <c r="D12924" s="75">
        <v>833.8</v>
      </c>
      <c r="E12924" s="75">
        <v>833.8</v>
      </c>
      <c r="F12924" s="73" t="s">
        <v>47</v>
      </c>
    </row>
    <row r="12925" spans="1:6" x14ac:dyDescent="0.25">
      <c r="A12925" s="73">
        <v>25003283</v>
      </c>
      <c r="B12925" s="74" t="s">
        <v>11575</v>
      </c>
      <c r="C12925" s="73" t="s">
        <v>101</v>
      </c>
      <c r="D12925" s="75">
        <v>2083.06</v>
      </c>
      <c r="E12925" s="75">
        <v>2083.06</v>
      </c>
      <c r="F12925" s="73" t="s">
        <v>47</v>
      </c>
    </row>
    <row r="12926" spans="1:6" x14ac:dyDescent="0.25">
      <c r="A12926" s="73">
        <v>25003286</v>
      </c>
      <c r="B12926" s="74" t="s">
        <v>11576</v>
      </c>
      <c r="C12926" s="73" t="s">
        <v>101</v>
      </c>
      <c r="D12926" s="75">
        <v>728.57</v>
      </c>
      <c r="E12926" s="75">
        <v>728.57</v>
      </c>
      <c r="F12926" s="73" t="s">
        <v>47</v>
      </c>
    </row>
    <row r="12927" spans="1:6" x14ac:dyDescent="0.25">
      <c r="A12927" s="73">
        <v>25003289</v>
      </c>
      <c r="B12927" s="74" t="s">
        <v>11577</v>
      </c>
      <c r="C12927" s="73" t="s">
        <v>101</v>
      </c>
      <c r="D12927" s="75">
        <v>410.33</v>
      </c>
      <c r="E12927" s="75">
        <v>410.33</v>
      </c>
      <c r="F12927" s="73" t="s">
        <v>47</v>
      </c>
    </row>
    <row r="12928" spans="1:6" x14ac:dyDescent="0.25">
      <c r="A12928" s="73">
        <v>25003290</v>
      </c>
      <c r="B12928" s="74" t="s">
        <v>11578</v>
      </c>
      <c r="C12928" s="73" t="s">
        <v>101</v>
      </c>
      <c r="D12928" s="75">
        <v>590.13</v>
      </c>
      <c r="E12928" s="75">
        <v>590.13</v>
      </c>
      <c r="F12928" s="73" t="s">
        <v>47</v>
      </c>
    </row>
    <row r="12929" spans="1:6" x14ac:dyDescent="0.25">
      <c r="A12929" s="73">
        <v>25003291</v>
      </c>
      <c r="B12929" s="74" t="s">
        <v>11579</v>
      </c>
      <c r="C12929" s="73" t="s">
        <v>101</v>
      </c>
      <c r="D12929" s="75">
        <v>728.57</v>
      </c>
      <c r="E12929" s="75">
        <v>728.57</v>
      </c>
      <c r="F12929" s="73" t="s">
        <v>47</v>
      </c>
    </row>
    <row r="12930" spans="1:6" x14ac:dyDescent="0.25">
      <c r="A12930" s="73">
        <v>25003292</v>
      </c>
      <c r="B12930" s="74" t="s">
        <v>11580</v>
      </c>
      <c r="C12930" s="73" t="s">
        <v>101</v>
      </c>
      <c r="D12930" s="75">
        <v>1079.8900000000001</v>
      </c>
      <c r="E12930" s="75">
        <v>1079.8900000000001</v>
      </c>
      <c r="F12930" s="73" t="s">
        <v>47</v>
      </c>
    </row>
    <row r="12931" spans="1:6" x14ac:dyDescent="0.25">
      <c r="A12931" s="73">
        <v>25003293</v>
      </c>
      <c r="B12931" s="74" t="s">
        <v>11581</v>
      </c>
      <c r="C12931" s="73" t="s">
        <v>101</v>
      </c>
      <c r="D12931" s="75">
        <v>2305.1999999999998</v>
      </c>
      <c r="E12931" s="75">
        <v>2305.1999999999998</v>
      </c>
      <c r="F12931" s="73" t="s">
        <v>47</v>
      </c>
    </row>
    <row r="12932" spans="1:6" x14ac:dyDescent="0.25">
      <c r="A12932" s="73">
        <v>25003294</v>
      </c>
      <c r="B12932" s="74" t="s">
        <v>11582</v>
      </c>
      <c r="C12932" s="73" t="s">
        <v>101</v>
      </c>
      <c r="D12932" s="75">
        <v>2789.35</v>
      </c>
      <c r="E12932" s="75">
        <v>2789.35</v>
      </c>
      <c r="F12932" s="73" t="s">
        <v>47</v>
      </c>
    </row>
    <row r="12933" spans="1:6" x14ac:dyDescent="0.25">
      <c r="A12933" s="73">
        <v>25003296</v>
      </c>
      <c r="B12933" s="74" t="s">
        <v>11583</v>
      </c>
      <c r="C12933" s="73" t="s">
        <v>101</v>
      </c>
      <c r="D12933" s="75">
        <v>670.91</v>
      </c>
      <c r="E12933" s="75">
        <v>670.91</v>
      </c>
      <c r="F12933" s="73" t="s">
        <v>47</v>
      </c>
    </row>
    <row r="12934" spans="1:6" x14ac:dyDescent="0.25">
      <c r="A12934" s="73">
        <v>25003298</v>
      </c>
      <c r="B12934" s="74" t="s">
        <v>11584</v>
      </c>
      <c r="C12934" s="73" t="s">
        <v>101</v>
      </c>
      <c r="D12934" s="75">
        <v>1095.02</v>
      </c>
      <c r="E12934" s="75">
        <v>1095.02</v>
      </c>
      <c r="F12934" s="73" t="s">
        <v>47</v>
      </c>
    </row>
    <row r="12935" spans="1:6" x14ac:dyDescent="0.25">
      <c r="A12935" s="73">
        <v>25003299</v>
      </c>
      <c r="B12935" s="74" t="s">
        <v>11585</v>
      </c>
      <c r="C12935" s="73" t="s">
        <v>101</v>
      </c>
      <c r="D12935" s="75">
        <v>2188.73</v>
      </c>
      <c r="E12935" s="75">
        <v>2188.73</v>
      </c>
      <c r="F12935" s="73" t="s">
        <v>47</v>
      </c>
    </row>
    <row r="12936" spans="1:6" x14ac:dyDescent="0.25">
      <c r="A12936" s="73">
        <v>25003300</v>
      </c>
      <c r="B12936" s="74" t="s">
        <v>11586</v>
      </c>
      <c r="C12936" s="73" t="s">
        <v>101</v>
      </c>
      <c r="D12936" s="75">
        <v>2940.22</v>
      </c>
      <c r="E12936" s="75">
        <v>2940.22</v>
      </c>
      <c r="F12936" s="73" t="s">
        <v>47</v>
      </c>
    </row>
    <row r="12937" spans="1:6" x14ac:dyDescent="0.25">
      <c r="A12937" s="73">
        <v>25003301</v>
      </c>
      <c r="B12937" s="74" t="s">
        <v>11587</v>
      </c>
      <c r="C12937" s="73" t="s">
        <v>101</v>
      </c>
      <c r="D12937" s="75">
        <v>5211.8</v>
      </c>
      <c r="E12937" s="75">
        <v>5211.8</v>
      </c>
      <c r="F12937" s="73" t="s">
        <v>47</v>
      </c>
    </row>
    <row r="12938" spans="1:6" x14ac:dyDescent="0.25">
      <c r="A12938" s="73">
        <v>25003302</v>
      </c>
      <c r="B12938" s="74" t="s">
        <v>11588</v>
      </c>
      <c r="C12938" s="73" t="s">
        <v>101</v>
      </c>
      <c r="D12938" s="75">
        <v>369.44</v>
      </c>
      <c r="E12938" s="75">
        <v>369.44</v>
      </c>
      <c r="F12938" s="73" t="s">
        <v>47</v>
      </c>
    </row>
    <row r="12939" spans="1:6" x14ac:dyDescent="0.25">
      <c r="A12939" s="73">
        <v>25003303</v>
      </c>
      <c r="B12939" s="74" t="s">
        <v>11589</v>
      </c>
      <c r="C12939" s="73" t="s">
        <v>101</v>
      </c>
      <c r="D12939" s="75">
        <v>526</v>
      </c>
      <c r="E12939" s="75">
        <v>526</v>
      </c>
      <c r="F12939" s="73" t="s">
        <v>47</v>
      </c>
    </row>
    <row r="12940" spans="1:6" x14ac:dyDescent="0.25">
      <c r="A12940" s="73">
        <v>25003304</v>
      </c>
      <c r="B12940" s="74" t="s">
        <v>11590</v>
      </c>
      <c r="C12940" s="73" t="s">
        <v>101</v>
      </c>
      <c r="D12940" s="75">
        <v>626.20000000000005</v>
      </c>
      <c r="E12940" s="75">
        <v>626.20000000000005</v>
      </c>
      <c r="F12940" s="73" t="s">
        <v>47</v>
      </c>
    </row>
    <row r="12941" spans="1:6" x14ac:dyDescent="0.25">
      <c r="A12941" s="73">
        <v>25003306</v>
      </c>
      <c r="B12941" s="74" t="s">
        <v>11591</v>
      </c>
      <c r="C12941" s="73" t="s">
        <v>101</v>
      </c>
      <c r="D12941" s="75">
        <v>731.58</v>
      </c>
      <c r="E12941" s="75">
        <v>731.58</v>
      </c>
      <c r="F12941" s="73" t="s">
        <v>47</v>
      </c>
    </row>
    <row r="12942" spans="1:6" x14ac:dyDescent="0.25">
      <c r="A12942" s="73">
        <v>25003307</v>
      </c>
      <c r="B12942" s="74" t="s">
        <v>11592</v>
      </c>
      <c r="C12942" s="73" t="s">
        <v>101</v>
      </c>
      <c r="D12942" s="75">
        <v>1121.01</v>
      </c>
      <c r="E12942" s="75">
        <v>1121.01</v>
      </c>
      <c r="F12942" s="73" t="s">
        <v>47</v>
      </c>
    </row>
    <row r="12943" spans="1:6" x14ac:dyDescent="0.25">
      <c r="A12943" s="73">
        <v>25003308</v>
      </c>
      <c r="B12943" s="74" t="s">
        <v>11593</v>
      </c>
      <c r="C12943" s="73" t="s">
        <v>101</v>
      </c>
      <c r="D12943" s="75">
        <v>2057.31</v>
      </c>
      <c r="E12943" s="75">
        <v>2057.31</v>
      </c>
      <c r="F12943" s="73" t="s">
        <v>47</v>
      </c>
    </row>
    <row r="12944" spans="1:6" x14ac:dyDescent="0.25">
      <c r="A12944" s="73">
        <v>25003309</v>
      </c>
      <c r="B12944" s="74" t="s">
        <v>11594</v>
      </c>
      <c r="C12944" s="73" t="s">
        <v>101</v>
      </c>
      <c r="D12944" s="75">
        <v>5000.55</v>
      </c>
      <c r="E12944" s="75">
        <v>5000.55</v>
      </c>
      <c r="F12944" s="73" t="s">
        <v>47</v>
      </c>
    </row>
    <row r="12945" spans="1:6" x14ac:dyDescent="0.25">
      <c r="A12945" s="73">
        <v>25003311</v>
      </c>
      <c r="B12945" s="74" t="s">
        <v>11595</v>
      </c>
      <c r="C12945" s="73" t="s">
        <v>101</v>
      </c>
      <c r="D12945" s="75">
        <v>700.01</v>
      </c>
      <c r="E12945" s="75">
        <v>700.01</v>
      </c>
      <c r="F12945" s="73" t="s">
        <v>47</v>
      </c>
    </row>
    <row r="12946" spans="1:6" x14ac:dyDescent="0.25">
      <c r="A12946" s="73">
        <v>25003331</v>
      </c>
      <c r="B12946" s="74" t="s">
        <v>11596</v>
      </c>
      <c r="C12946" s="73" t="s">
        <v>101</v>
      </c>
      <c r="D12946" s="75">
        <v>23.18</v>
      </c>
      <c r="E12946" s="75">
        <v>23.18</v>
      </c>
      <c r="F12946" s="73" t="s">
        <v>47</v>
      </c>
    </row>
    <row r="12947" spans="1:6" x14ac:dyDescent="0.25">
      <c r="A12947" s="73">
        <v>25003344</v>
      </c>
      <c r="B12947" s="74" t="s">
        <v>11597</v>
      </c>
      <c r="C12947" s="73" t="s">
        <v>101</v>
      </c>
      <c r="D12947" s="75">
        <v>844.96</v>
      </c>
      <c r="E12947" s="75">
        <v>844.96</v>
      </c>
      <c r="F12947" s="73" t="s">
        <v>47</v>
      </c>
    </row>
    <row r="12948" spans="1:6" x14ac:dyDescent="0.25">
      <c r="A12948" s="73">
        <v>25003383</v>
      </c>
      <c r="B12948" s="74" t="s">
        <v>11598</v>
      </c>
      <c r="C12948" s="73" t="s">
        <v>101</v>
      </c>
      <c r="D12948" s="75">
        <v>6605.02</v>
      </c>
      <c r="E12948" s="75">
        <v>6605.02</v>
      </c>
      <c r="F12948" s="73" t="s">
        <v>47</v>
      </c>
    </row>
    <row r="12949" spans="1:6" x14ac:dyDescent="0.25">
      <c r="A12949" s="73">
        <v>25003385</v>
      </c>
      <c r="B12949" s="74" t="s">
        <v>11599</v>
      </c>
      <c r="C12949" s="73" t="s">
        <v>101</v>
      </c>
      <c r="D12949" s="75">
        <v>12163.67</v>
      </c>
      <c r="E12949" s="75">
        <v>12163.67</v>
      </c>
      <c r="F12949" s="73" t="s">
        <v>47</v>
      </c>
    </row>
    <row r="12950" spans="1:6" x14ac:dyDescent="0.25">
      <c r="A12950" s="73">
        <v>25003387</v>
      </c>
      <c r="B12950" s="74" t="s">
        <v>11600</v>
      </c>
      <c r="C12950" s="73" t="s">
        <v>101</v>
      </c>
      <c r="D12950" s="75">
        <v>1263.0899999999999</v>
      </c>
      <c r="E12950" s="75">
        <v>1263.0899999999999</v>
      </c>
      <c r="F12950" s="73" t="s">
        <v>47</v>
      </c>
    </row>
    <row r="12951" spans="1:6" x14ac:dyDescent="0.25">
      <c r="A12951" s="73">
        <v>25003395</v>
      </c>
      <c r="B12951" s="74" t="s">
        <v>11601</v>
      </c>
      <c r="C12951" s="73" t="s">
        <v>101</v>
      </c>
      <c r="D12951" s="75">
        <v>3415.4</v>
      </c>
      <c r="E12951" s="75">
        <v>3415.4</v>
      </c>
      <c r="F12951" s="73" t="s">
        <v>47</v>
      </c>
    </row>
    <row r="12952" spans="1:6" x14ac:dyDescent="0.25">
      <c r="A12952" s="73">
        <v>25003458</v>
      </c>
      <c r="B12952" s="74" t="s">
        <v>11602</v>
      </c>
      <c r="C12952" s="73" t="s">
        <v>101</v>
      </c>
      <c r="D12952" s="75">
        <v>1258.83</v>
      </c>
      <c r="E12952" s="75">
        <v>1258.83</v>
      </c>
      <c r="F12952" s="73" t="s">
        <v>47</v>
      </c>
    </row>
    <row r="12953" spans="1:6" x14ac:dyDescent="0.25">
      <c r="A12953" s="73">
        <v>25003460</v>
      </c>
      <c r="B12953" s="74" t="s">
        <v>11603</v>
      </c>
      <c r="C12953" s="73" t="s">
        <v>101</v>
      </c>
      <c r="D12953" s="75">
        <v>4167.16</v>
      </c>
      <c r="E12953" s="75">
        <v>4167.16</v>
      </c>
      <c r="F12953" s="73" t="s">
        <v>47</v>
      </c>
    </row>
    <row r="12954" spans="1:6" x14ac:dyDescent="0.25">
      <c r="A12954" s="73">
        <v>25003504</v>
      </c>
      <c r="B12954" s="74" t="s">
        <v>11604</v>
      </c>
      <c r="C12954" s="73" t="s">
        <v>101</v>
      </c>
      <c r="D12954" s="75">
        <v>4.92</v>
      </c>
      <c r="E12954" s="75">
        <v>4.92</v>
      </c>
      <c r="F12954" s="73" t="s">
        <v>47</v>
      </c>
    </row>
    <row r="12955" spans="1:6" x14ac:dyDescent="0.25">
      <c r="A12955" s="73">
        <v>25003506</v>
      </c>
      <c r="B12955" s="74" t="s">
        <v>31896</v>
      </c>
      <c r="C12955" s="73" t="s">
        <v>101</v>
      </c>
      <c r="D12955" s="75">
        <v>2.33</v>
      </c>
      <c r="E12955" s="75">
        <v>2.33</v>
      </c>
      <c r="F12955" s="73" t="s">
        <v>47</v>
      </c>
    </row>
    <row r="12956" spans="1:6" x14ac:dyDescent="0.25">
      <c r="A12956" s="73">
        <v>25003508</v>
      </c>
      <c r="B12956" s="74" t="s">
        <v>31897</v>
      </c>
      <c r="C12956" s="73" t="s">
        <v>101</v>
      </c>
      <c r="D12956" s="75">
        <v>3.86</v>
      </c>
      <c r="E12956" s="75">
        <v>3.86</v>
      </c>
      <c r="F12956" s="73" t="s">
        <v>47</v>
      </c>
    </row>
    <row r="12957" spans="1:6" x14ac:dyDescent="0.25">
      <c r="A12957" s="73">
        <v>25003509</v>
      </c>
      <c r="B12957" s="74" t="s">
        <v>31898</v>
      </c>
      <c r="C12957" s="73" t="s">
        <v>101</v>
      </c>
      <c r="D12957" s="75">
        <v>6.68</v>
      </c>
      <c r="E12957" s="75">
        <v>6.68</v>
      </c>
      <c r="F12957" s="73" t="s">
        <v>47</v>
      </c>
    </row>
    <row r="12958" spans="1:6" x14ac:dyDescent="0.25">
      <c r="A12958" s="73">
        <v>25003510</v>
      </c>
      <c r="B12958" s="74" t="s">
        <v>31899</v>
      </c>
      <c r="C12958" s="73" t="s">
        <v>101</v>
      </c>
      <c r="D12958" s="75">
        <v>16.309999999999999</v>
      </c>
      <c r="E12958" s="75">
        <v>16.309999999999999</v>
      </c>
      <c r="F12958" s="73" t="s">
        <v>47</v>
      </c>
    </row>
    <row r="12959" spans="1:6" x14ac:dyDescent="0.25">
      <c r="A12959" s="73">
        <v>25003511</v>
      </c>
      <c r="B12959" s="74" t="s">
        <v>31900</v>
      </c>
      <c r="C12959" s="73" t="s">
        <v>101</v>
      </c>
      <c r="D12959" s="75">
        <v>20.7</v>
      </c>
      <c r="E12959" s="75">
        <v>20.7</v>
      </c>
      <c r="F12959" s="73" t="s">
        <v>47</v>
      </c>
    </row>
    <row r="12960" spans="1:6" x14ac:dyDescent="0.25">
      <c r="A12960" s="73">
        <v>25003515</v>
      </c>
      <c r="B12960" s="74" t="s">
        <v>31901</v>
      </c>
      <c r="C12960" s="73" t="s">
        <v>101</v>
      </c>
      <c r="D12960" s="75">
        <v>11.45</v>
      </c>
      <c r="E12960" s="75">
        <v>11.45</v>
      </c>
      <c r="F12960" s="73" t="s">
        <v>47</v>
      </c>
    </row>
    <row r="12961" spans="1:6" x14ac:dyDescent="0.25">
      <c r="A12961" s="73">
        <v>25003516</v>
      </c>
      <c r="B12961" s="74" t="s">
        <v>31902</v>
      </c>
      <c r="C12961" s="73" t="s">
        <v>101</v>
      </c>
      <c r="D12961" s="75">
        <v>15.48</v>
      </c>
      <c r="E12961" s="75">
        <v>15.48</v>
      </c>
      <c r="F12961" s="73" t="s">
        <v>47</v>
      </c>
    </row>
    <row r="12962" spans="1:6" x14ac:dyDescent="0.25">
      <c r="A12962" s="73">
        <v>25003517</v>
      </c>
      <c r="B12962" s="74" t="s">
        <v>31903</v>
      </c>
      <c r="C12962" s="73" t="s">
        <v>101</v>
      </c>
      <c r="D12962" s="75">
        <v>15.99</v>
      </c>
      <c r="E12962" s="75">
        <v>15.99</v>
      </c>
      <c r="F12962" s="73" t="s">
        <v>47</v>
      </c>
    </row>
    <row r="12963" spans="1:6" x14ac:dyDescent="0.25">
      <c r="A12963" s="73">
        <v>25003520</v>
      </c>
      <c r="B12963" s="74" t="s">
        <v>31904</v>
      </c>
      <c r="C12963" s="73" t="s">
        <v>101</v>
      </c>
      <c r="D12963" s="75">
        <v>1.56</v>
      </c>
      <c r="E12963" s="75">
        <v>1.56</v>
      </c>
      <c r="F12963" s="73" t="s">
        <v>47</v>
      </c>
    </row>
    <row r="12964" spans="1:6" x14ac:dyDescent="0.25">
      <c r="A12964" s="73">
        <v>25003521</v>
      </c>
      <c r="B12964" s="74" t="s">
        <v>31905</v>
      </c>
      <c r="C12964" s="73" t="s">
        <v>101</v>
      </c>
      <c r="D12964" s="75">
        <v>6.8</v>
      </c>
      <c r="E12964" s="75">
        <v>6.8</v>
      </c>
      <c r="F12964" s="73" t="s">
        <v>47</v>
      </c>
    </row>
    <row r="12965" spans="1:6" x14ac:dyDescent="0.25">
      <c r="A12965" s="73">
        <v>25003522</v>
      </c>
      <c r="B12965" s="74" t="s">
        <v>31906</v>
      </c>
      <c r="C12965" s="73" t="s">
        <v>101</v>
      </c>
      <c r="D12965" s="75">
        <v>9.32</v>
      </c>
      <c r="E12965" s="75">
        <v>9.32</v>
      </c>
      <c r="F12965" s="73" t="s">
        <v>47</v>
      </c>
    </row>
    <row r="12966" spans="1:6" x14ac:dyDescent="0.25">
      <c r="A12966" s="73">
        <v>25003523</v>
      </c>
      <c r="B12966" s="74" t="s">
        <v>31907</v>
      </c>
      <c r="C12966" s="73" t="s">
        <v>101</v>
      </c>
      <c r="D12966" s="75">
        <v>12.91</v>
      </c>
      <c r="E12966" s="75">
        <v>12.91</v>
      </c>
      <c r="F12966" s="73" t="s">
        <v>47</v>
      </c>
    </row>
    <row r="12967" spans="1:6" x14ac:dyDescent="0.25">
      <c r="A12967" s="73">
        <v>25003524</v>
      </c>
      <c r="B12967" s="74" t="s">
        <v>31908</v>
      </c>
      <c r="C12967" s="73" t="s">
        <v>101</v>
      </c>
      <c r="D12967" s="75">
        <v>22.66</v>
      </c>
      <c r="E12967" s="75">
        <v>22.66</v>
      </c>
      <c r="F12967" s="73" t="s">
        <v>47</v>
      </c>
    </row>
    <row r="12968" spans="1:6" x14ac:dyDescent="0.25">
      <c r="A12968" s="73">
        <v>25003525</v>
      </c>
      <c r="B12968" s="74" t="s">
        <v>31909</v>
      </c>
      <c r="C12968" s="73" t="s">
        <v>101</v>
      </c>
      <c r="D12968" s="75">
        <v>23.86</v>
      </c>
      <c r="E12968" s="75">
        <v>23.86</v>
      </c>
      <c r="F12968" s="73" t="s">
        <v>47</v>
      </c>
    </row>
    <row r="12969" spans="1:6" x14ac:dyDescent="0.25">
      <c r="A12969" s="73">
        <v>25003526</v>
      </c>
      <c r="B12969" s="74" t="s">
        <v>31910</v>
      </c>
      <c r="C12969" s="73" t="s">
        <v>101</v>
      </c>
      <c r="D12969" s="75">
        <v>35.26</v>
      </c>
      <c r="E12969" s="75">
        <v>35.26</v>
      </c>
      <c r="F12969" s="73" t="s">
        <v>47</v>
      </c>
    </row>
    <row r="12970" spans="1:6" x14ac:dyDescent="0.25">
      <c r="A12970" s="73">
        <v>25003527</v>
      </c>
      <c r="B12970" s="74" t="s">
        <v>31911</v>
      </c>
      <c r="C12970" s="73" t="s">
        <v>101</v>
      </c>
      <c r="D12970" s="75">
        <v>45.88</v>
      </c>
      <c r="E12970" s="75">
        <v>45.88</v>
      </c>
      <c r="F12970" s="73" t="s">
        <v>47</v>
      </c>
    </row>
    <row r="12971" spans="1:6" x14ac:dyDescent="0.25">
      <c r="A12971" s="73">
        <v>25003528</v>
      </c>
      <c r="B12971" s="74" t="s">
        <v>31912</v>
      </c>
      <c r="C12971" s="73" t="s">
        <v>101</v>
      </c>
      <c r="D12971" s="75">
        <v>62.01</v>
      </c>
      <c r="E12971" s="75">
        <v>62.01</v>
      </c>
      <c r="F12971" s="73" t="s">
        <v>47</v>
      </c>
    </row>
    <row r="12972" spans="1:6" x14ac:dyDescent="0.25">
      <c r="A12972" s="73">
        <v>25003529</v>
      </c>
      <c r="B12972" s="74" t="s">
        <v>31913</v>
      </c>
      <c r="C12972" s="73" t="s">
        <v>101</v>
      </c>
      <c r="D12972" s="75">
        <v>80.48</v>
      </c>
      <c r="E12972" s="75">
        <v>80.48</v>
      </c>
      <c r="F12972" s="73" t="s">
        <v>47</v>
      </c>
    </row>
    <row r="12973" spans="1:6" x14ac:dyDescent="0.25">
      <c r="A12973" s="73">
        <v>25003547</v>
      </c>
      <c r="B12973" s="74" t="s">
        <v>31914</v>
      </c>
      <c r="C12973" s="73" t="s">
        <v>101</v>
      </c>
      <c r="D12973" s="75">
        <v>1.27</v>
      </c>
      <c r="E12973" s="75">
        <v>1.27</v>
      </c>
      <c r="F12973" s="73" t="s">
        <v>47</v>
      </c>
    </row>
    <row r="12974" spans="1:6" x14ac:dyDescent="0.25">
      <c r="A12974" s="73">
        <v>25003548</v>
      </c>
      <c r="B12974" s="74" t="s">
        <v>31915</v>
      </c>
      <c r="C12974" s="73" t="s">
        <v>101</v>
      </c>
      <c r="D12974" s="75">
        <v>1.51</v>
      </c>
      <c r="E12974" s="75">
        <v>1.51</v>
      </c>
      <c r="F12974" s="73" t="s">
        <v>47</v>
      </c>
    </row>
    <row r="12975" spans="1:6" x14ac:dyDescent="0.25">
      <c r="A12975" s="73">
        <v>25003549</v>
      </c>
      <c r="B12975" s="74" t="s">
        <v>31916</v>
      </c>
      <c r="C12975" s="73" t="s">
        <v>101</v>
      </c>
      <c r="D12975" s="75">
        <v>2.67</v>
      </c>
      <c r="E12975" s="75">
        <v>2.67</v>
      </c>
      <c r="F12975" s="73" t="s">
        <v>47</v>
      </c>
    </row>
    <row r="12976" spans="1:6" x14ac:dyDescent="0.25">
      <c r="A12976" s="73">
        <v>25003550</v>
      </c>
      <c r="B12976" s="74" t="s">
        <v>31917</v>
      </c>
      <c r="C12976" s="73" t="s">
        <v>101</v>
      </c>
      <c r="D12976" s="75">
        <v>4.82</v>
      </c>
      <c r="E12976" s="75">
        <v>4.82</v>
      </c>
      <c r="F12976" s="73" t="s">
        <v>47</v>
      </c>
    </row>
    <row r="12977" spans="1:6" x14ac:dyDescent="0.25">
      <c r="A12977" s="73">
        <v>25003551</v>
      </c>
      <c r="B12977" s="74" t="s">
        <v>31918</v>
      </c>
      <c r="C12977" s="73" t="s">
        <v>101</v>
      </c>
      <c r="D12977" s="75">
        <v>7.92</v>
      </c>
      <c r="E12977" s="75">
        <v>7.92</v>
      </c>
      <c r="F12977" s="73" t="s">
        <v>47</v>
      </c>
    </row>
    <row r="12978" spans="1:6" x14ac:dyDescent="0.25">
      <c r="A12978" s="73">
        <v>25003552</v>
      </c>
      <c r="B12978" s="74" t="s">
        <v>31919</v>
      </c>
      <c r="C12978" s="73" t="s">
        <v>101</v>
      </c>
      <c r="D12978" s="75">
        <v>8.85</v>
      </c>
      <c r="E12978" s="75">
        <v>8.85</v>
      </c>
      <c r="F12978" s="73" t="s">
        <v>47</v>
      </c>
    </row>
    <row r="12979" spans="1:6" x14ac:dyDescent="0.25">
      <c r="A12979" s="73">
        <v>25003562</v>
      </c>
      <c r="B12979" s="74" t="s">
        <v>31920</v>
      </c>
      <c r="C12979" s="73" t="s">
        <v>101</v>
      </c>
      <c r="D12979" s="75">
        <v>1.65</v>
      </c>
      <c r="E12979" s="75">
        <v>1.65</v>
      </c>
      <c r="F12979" s="73" t="s">
        <v>47</v>
      </c>
    </row>
    <row r="12980" spans="1:6" x14ac:dyDescent="0.25">
      <c r="A12980" s="73">
        <v>25003563</v>
      </c>
      <c r="B12980" s="74" t="s">
        <v>11605</v>
      </c>
      <c r="C12980" s="73" t="s">
        <v>101</v>
      </c>
      <c r="D12980" s="75">
        <v>2.08</v>
      </c>
      <c r="E12980" s="75">
        <v>2.08</v>
      </c>
      <c r="F12980" s="73" t="s">
        <v>47</v>
      </c>
    </row>
    <row r="12981" spans="1:6" x14ac:dyDescent="0.25">
      <c r="A12981" s="73">
        <v>25003565</v>
      </c>
      <c r="B12981" s="74" t="s">
        <v>11606</v>
      </c>
      <c r="C12981" s="73" t="s">
        <v>101</v>
      </c>
      <c r="D12981" s="75">
        <v>2.35</v>
      </c>
      <c r="E12981" s="75">
        <v>2.35</v>
      </c>
      <c r="F12981" s="73" t="s">
        <v>47</v>
      </c>
    </row>
    <row r="12982" spans="1:6" x14ac:dyDescent="0.25">
      <c r="A12982" s="73">
        <v>25003566</v>
      </c>
      <c r="B12982" s="74" t="s">
        <v>11608</v>
      </c>
      <c r="C12982" s="73" t="s">
        <v>101</v>
      </c>
      <c r="D12982" s="75">
        <v>3.36</v>
      </c>
      <c r="E12982" s="75">
        <v>3.36</v>
      </c>
      <c r="F12982" s="73" t="s">
        <v>47</v>
      </c>
    </row>
    <row r="12983" spans="1:6" x14ac:dyDescent="0.25">
      <c r="A12983" s="73">
        <v>25003567</v>
      </c>
      <c r="B12983" s="74" t="s">
        <v>31921</v>
      </c>
      <c r="C12983" s="73" t="s">
        <v>101</v>
      </c>
      <c r="D12983" s="75">
        <v>4.3600000000000003</v>
      </c>
      <c r="E12983" s="75">
        <v>4.3600000000000003</v>
      </c>
      <c r="F12983" s="73" t="s">
        <v>47</v>
      </c>
    </row>
    <row r="12984" spans="1:6" x14ac:dyDescent="0.25">
      <c r="A12984" s="73">
        <v>25003568</v>
      </c>
      <c r="B12984" s="74" t="s">
        <v>11609</v>
      </c>
      <c r="C12984" s="73" t="s">
        <v>101</v>
      </c>
      <c r="D12984" s="75">
        <v>5.36</v>
      </c>
      <c r="E12984" s="75">
        <v>5.36</v>
      </c>
      <c r="F12984" s="73" t="s">
        <v>47</v>
      </c>
    </row>
    <row r="12985" spans="1:6" x14ac:dyDescent="0.25">
      <c r="A12985" s="73">
        <v>25003569</v>
      </c>
      <c r="B12985" s="74" t="s">
        <v>11611</v>
      </c>
      <c r="C12985" s="73" t="s">
        <v>101</v>
      </c>
      <c r="D12985" s="75">
        <v>6.31</v>
      </c>
      <c r="E12985" s="75">
        <v>6.31</v>
      </c>
      <c r="F12985" s="73" t="s">
        <v>47</v>
      </c>
    </row>
    <row r="12986" spans="1:6" x14ac:dyDescent="0.25">
      <c r="A12986" s="73">
        <v>25003570</v>
      </c>
      <c r="B12986" s="74" t="s">
        <v>31922</v>
      </c>
      <c r="C12986" s="73" t="s">
        <v>101</v>
      </c>
      <c r="D12986" s="75">
        <v>8.25</v>
      </c>
      <c r="E12986" s="75">
        <v>8.25</v>
      </c>
      <c r="F12986" s="73" t="s">
        <v>47</v>
      </c>
    </row>
    <row r="12987" spans="1:6" x14ac:dyDescent="0.25">
      <c r="A12987" s="73">
        <v>25003571</v>
      </c>
      <c r="B12987" s="74" t="s">
        <v>31923</v>
      </c>
      <c r="C12987" s="73" t="s">
        <v>101</v>
      </c>
      <c r="D12987" s="75">
        <v>12.54</v>
      </c>
      <c r="E12987" s="75">
        <v>12.54</v>
      </c>
      <c r="F12987" s="73" t="s">
        <v>47</v>
      </c>
    </row>
    <row r="12988" spans="1:6" x14ac:dyDescent="0.25">
      <c r="A12988" s="73">
        <v>25003572</v>
      </c>
      <c r="B12988" s="74" t="s">
        <v>31924</v>
      </c>
      <c r="C12988" s="73" t="s">
        <v>101</v>
      </c>
      <c r="D12988" s="75">
        <v>18.32</v>
      </c>
      <c r="E12988" s="75">
        <v>18.32</v>
      </c>
      <c r="F12988" s="73" t="s">
        <v>47</v>
      </c>
    </row>
    <row r="12989" spans="1:6" x14ac:dyDescent="0.25">
      <c r="A12989" s="73">
        <v>25003573</v>
      </c>
      <c r="B12989" s="74" t="s">
        <v>31925</v>
      </c>
      <c r="C12989" s="73" t="s">
        <v>101</v>
      </c>
      <c r="D12989" s="75">
        <v>25.8</v>
      </c>
      <c r="E12989" s="75">
        <v>25.8</v>
      </c>
      <c r="F12989" s="73" t="s">
        <v>47</v>
      </c>
    </row>
    <row r="12990" spans="1:6" x14ac:dyDescent="0.25">
      <c r="A12990" s="73">
        <v>25003583</v>
      </c>
      <c r="B12990" s="74" t="s">
        <v>11612</v>
      </c>
      <c r="C12990" s="73" t="s">
        <v>101</v>
      </c>
      <c r="D12990" s="75">
        <v>7.0000000000000007E-2</v>
      </c>
      <c r="E12990" s="75">
        <v>7.0000000000000007E-2</v>
      </c>
      <c r="F12990" s="73" t="s">
        <v>47</v>
      </c>
    </row>
    <row r="12991" spans="1:6" x14ac:dyDescent="0.25">
      <c r="A12991" s="73">
        <v>25003584</v>
      </c>
      <c r="B12991" s="74" t="s">
        <v>11613</v>
      </c>
      <c r="C12991" s="73" t="s">
        <v>101</v>
      </c>
      <c r="D12991" s="75">
        <v>0.13</v>
      </c>
      <c r="E12991" s="75">
        <v>0.13</v>
      </c>
      <c r="F12991" s="73" t="s">
        <v>47</v>
      </c>
    </row>
    <row r="12992" spans="1:6" x14ac:dyDescent="0.25">
      <c r="A12992" s="73">
        <v>25003585</v>
      </c>
      <c r="B12992" s="74" t="s">
        <v>11614</v>
      </c>
      <c r="C12992" s="73" t="s">
        <v>101</v>
      </c>
      <c r="D12992" s="75">
        <v>0.6</v>
      </c>
      <c r="E12992" s="75">
        <v>0.6</v>
      </c>
      <c r="F12992" s="73" t="s">
        <v>47</v>
      </c>
    </row>
    <row r="12993" spans="1:6" x14ac:dyDescent="0.25">
      <c r="A12993" s="73">
        <v>25003588</v>
      </c>
      <c r="B12993" s="74" t="s">
        <v>11615</v>
      </c>
      <c r="C12993" s="73" t="s">
        <v>101</v>
      </c>
      <c r="D12993" s="75">
        <v>5.29</v>
      </c>
      <c r="E12993" s="75">
        <v>5.29</v>
      </c>
      <c r="F12993" s="73" t="s">
        <v>47</v>
      </c>
    </row>
    <row r="12994" spans="1:6" x14ac:dyDescent="0.25">
      <c r="A12994" s="73">
        <v>25003589</v>
      </c>
      <c r="B12994" s="74" t="s">
        <v>11616</v>
      </c>
      <c r="C12994" s="73" t="s">
        <v>101</v>
      </c>
      <c r="D12994" s="75">
        <v>5.65</v>
      </c>
      <c r="E12994" s="75">
        <v>5.65</v>
      </c>
      <c r="F12994" s="73" t="s">
        <v>47</v>
      </c>
    </row>
    <row r="12995" spans="1:6" x14ac:dyDescent="0.25">
      <c r="A12995" s="73">
        <v>25003590</v>
      </c>
      <c r="B12995" s="74" t="s">
        <v>11617</v>
      </c>
      <c r="C12995" s="73" t="s">
        <v>101</v>
      </c>
      <c r="D12995" s="75">
        <v>16.5</v>
      </c>
      <c r="E12995" s="75">
        <v>16.5</v>
      </c>
      <c r="F12995" s="73" t="s">
        <v>47</v>
      </c>
    </row>
    <row r="12996" spans="1:6" x14ac:dyDescent="0.25">
      <c r="A12996" s="73">
        <v>25003593</v>
      </c>
      <c r="B12996" s="74" t="s">
        <v>11618</v>
      </c>
      <c r="C12996" s="73" t="s">
        <v>101</v>
      </c>
      <c r="D12996" s="75">
        <v>5.84</v>
      </c>
      <c r="E12996" s="75">
        <v>5.84</v>
      </c>
      <c r="F12996" s="73" t="s">
        <v>47</v>
      </c>
    </row>
    <row r="12997" spans="1:6" x14ac:dyDescent="0.25">
      <c r="A12997" s="73">
        <v>25003594</v>
      </c>
      <c r="B12997" s="74" t="s">
        <v>11619</v>
      </c>
      <c r="C12997" s="73" t="s">
        <v>101</v>
      </c>
      <c r="D12997" s="75">
        <v>8.5</v>
      </c>
      <c r="E12997" s="75">
        <v>8.5</v>
      </c>
      <c r="F12997" s="73" t="s">
        <v>47</v>
      </c>
    </row>
    <row r="12998" spans="1:6" x14ac:dyDescent="0.25">
      <c r="A12998" s="73">
        <v>25003596</v>
      </c>
      <c r="B12998" s="74" t="s">
        <v>11620</v>
      </c>
      <c r="C12998" s="73" t="s">
        <v>101</v>
      </c>
      <c r="D12998" s="75">
        <v>1.02</v>
      </c>
      <c r="E12998" s="75">
        <v>1.02</v>
      </c>
      <c r="F12998" s="73" t="s">
        <v>47</v>
      </c>
    </row>
    <row r="12999" spans="1:6" x14ac:dyDescent="0.25">
      <c r="A12999" s="73">
        <v>25003641</v>
      </c>
      <c r="B12999" s="74" t="s">
        <v>11621</v>
      </c>
      <c r="C12999" s="73" t="s">
        <v>101</v>
      </c>
      <c r="D12999" s="75">
        <v>19.5</v>
      </c>
      <c r="E12999" s="75">
        <v>19.5</v>
      </c>
      <c r="F12999" s="73" t="s">
        <v>47</v>
      </c>
    </row>
    <row r="13000" spans="1:6" x14ac:dyDescent="0.25">
      <c r="A13000" s="73">
        <v>25003665</v>
      </c>
      <c r="B13000" s="74" t="s">
        <v>11622</v>
      </c>
      <c r="C13000" s="73" t="s">
        <v>101</v>
      </c>
      <c r="D13000" s="75">
        <v>18</v>
      </c>
      <c r="E13000" s="75">
        <v>18</v>
      </c>
      <c r="F13000" s="73" t="s">
        <v>47</v>
      </c>
    </row>
    <row r="13001" spans="1:6" x14ac:dyDescent="0.25">
      <c r="A13001" s="73">
        <v>25003666</v>
      </c>
      <c r="B13001" s="74" t="s">
        <v>11623</v>
      </c>
      <c r="C13001" s="73" t="s">
        <v>101</v>
      </c>
      <c r="D13001" s="75">
        <v>28.54</v>
      </c>
      <c r="E13001" s="75">
        <v>28.54</v>
      </c>
      <c r="F13001" s="73" t="s">
        <v>47</v>
      </c>
    </row>
    <row r="13002" spans="1:6" x14ac:dyDescent="0.25">
      <c r="A13002" s="73">
        <v>25003667</v>
      </c>
      <c r="B13002" s="74" t="s">
        <v>11624</v>
      </c>
      <c r="C13002" s="73" t="s">
        <v>101</v>
      </c>
      <c r="D13002" s="75">
        <v>26</v>
      </c>
      <c r="E13002" s="75">
        <v>26</v>
      </c>
      <c r="F13002" s="73" t="s">
        <v>47</v>
      </c>
    </row>
    <row r="13003" spans="1:6" x14ac:dyDescent="0.25">
      <c r="A13003" s="73">
        <v>25003673</v>
      </c>
      <c r="B13003" s="74" t="s">
        <v>31926</v>
      </c>
      <c r="C13003" s="73" t="s">
        <v>101</v>
      </c>
      <c r="D13003" s="75">
        <v>7.31</v>
      </c>
      <c r="E13003" s="75">
        <v>7.31</v>
      </c>
      <c r="F13003" s="73" t="s">
        <v>47</v>
      </c>
    </row>
    <row r="13004" spans="1:6" x14ac:dyDescent="0.25">
      <c r="A13004" s="73">
        <v>25003674</v>
      </c>
      <c r="B13004" s="74" t="s">
        <v>31927</v>
      </c>
      <c r="C13004" s="73" t="s">
        <v>101</v>
      </c>
      <c r="D13004" s="75">
        <v>10.66</v>
      </c>
      <c r="E13004" s="75">
        <v>10.66</v>
      </c>
      <c r="F13004" s="73" t="s">
        <v>47</v>
      </c>
    </row>
    <row r="13005" spans="1:6" x14ac:dyDescent="0.25">
      <c r="A13005" s="73">
        <v>25003675</v>
      </c>
      <c r="B13005" s="74" t="s">
        <v>31928</v>
      </c>
      <c r="C13005" s="73" t="s">
        <v>101</v>
      </c>
      <c r="D13005" s="75">
        <v>18.739999999999998</v>
      </c>
      <c r="E13005" s="75">
        <v>18.739999999999998</v>
      </c>
      <c r="F13005" s="73" t="s">
        <v>47</v>
      </c>
    </row>
    <row r="13006" spans="1:6" x14ac:dyDescent="0.25">
      <c r="A13006" s="73">
        <v>25003676</v>
      </c>
      <c r="B13006" s="74" t="s">
        <v>31929</v>
      </c>
      <c r="C13006" s="73" t="s">
        <v>101</v>
      </c>
      <c r="D13006" s="75">
        <v>24.04</v>
      </c>
      <c r="E13006" s="75">
        <v>24.04</v>
      </c>
      <c r="F13006" s="73" t="s">
        <v>47</v>
      </c>
    </row>
    <row r="13007" spans="1:6" x14ac:dyDescent="0.25">
      <c r="A13007" s="73">
        <v>25003677</v>
      </c>
      <c r="B13007" s="74" t="s">
        <v>31930</v>
      </c>
      <c r="C13007" s="73" t="s">
        <v>101</v>
      </c>
      <c r="D13007" s="75">
        <v>33.880000000000003</v>
      </c>
      <c r="E13007" s="75">
        <v>33.880000000000003</v>
      </c>
      <c r="F13007" s="73" t="s">
        <v>47</v>
      </c>
    </row>
    <row r="13008" spans="1:6" x14ac:dyDescent="0.25">
      <c r="A13008" s="73">
        <v>25003679</v>
      </c>
      <c r="B13008" s="74" t="s">
        <v>31931</v>
      </c>
      <c r="C13008" s="73" t="s">
        <v>101</v>
      </c>
      <c r="D13008" s="75">
        <v>68.03</v>
      </c>
      <c r="E13008" s="75">
        <v>68.03</v>
      </c>
      <c r="F13008" s="73" t="s">
        <v>47</v>
      </c>
    </row>
    <row r="13009" spans="1:6" x14ac:dyDescent="0.25">
      <c r="A13009" s="73">
        <v>25003690</v>
      </c>
      <c r="B13009" s="74" t="s">
        <v>11625</v>
      </c>
      <c r="C13009" s="73" t="s">
        <v>101</v>
      </c>
      <c r="D13009" s="75">
        <v>1.2</v>
      </c>
      <c r="E13009" s="75">
        <v>1.2</v>
      </c>
      <c r="F13009" s="73" t="s">
        <v>47</v>
      </c>
    </row>
    <row r="13010" spans="1:6" x14ac:dyDescent="0.25">
      <c r="A13010" s="73">
        <v>25003732</v>
      </c>
      <c r="B13010" s="74" t="s">
        <v>11626</v>
      </c>
      <c r="C13010" s="73" t="s">
        <v>101</v>
      </c>
      <c r="D13010" s="75">
        <v>2.61</v>
      </c>
      <c r="E13010" s="75">
        <v>2.61</v>
      </c>
      <c r="F13010" s="73" t="s">
        <v>47</v>
      </c>
    </row>
    <row r="13011" spans="1:6" x14ac:dyDescent="0.25">
      <c r="A13011" s="73">
        <v>25003792</v>
      </c>
      <c r="B13011" s="74" t="s">
        <v>11627</v>
      </c>
      <c r="C13011" s="73" t="s">
        <v>101</v>
      </c>
      <c r="D13011" s="75">
        <v>309.75</v>
      </c>
      <c r="E13011" s="75">
        <v>309.75</v>
      </c>
      <c r="F13011" s="73" t="s">
        <v>47</v>
      </c>
    </row>
    <row r="13012" spans="1:6" x14ac:dyDescent="0.25">
      <c r="A13012" s="73">
        <v>25003793</v>
      </c>
      <c r="B13012" s="74" t="s">
        <v>11628</v>
      </c>
      <c r="C13012" s="73" t="s">
        <v>101</v>
      </c>
      <c r="D13012" s="75">
        <v>354.56</v>
      </c>
      <c r="E13012" s="75">
        <v>354.56</v>
      </c>
      <c r="F13012" s="73" t="s">
        <v>47</v>
      </c>
    </row>
    <row r="13013" spans="1:6" x14ac:dyDescent="0.25">
      <c r="A13013" s="73">
        <v>25003794</v>
      </c>
      <c r="B13013" s="74" t="s">
        <v>11629</v>
      </c>
      <c r="C13013" s="73" t="s">
        <v>101</v>
      </c>
      <c r="D13013" s="75">
        <v>361.38</v>
      </c>
      <c r="E13013" s="75">
        <v>361.38</v>
      </c>
      <c r="F13013" s="73" t="s">
        <v>47</v>
      </c>
    </row>
    <row r="13014" spans="1:6" x14ac:dyDescent="0.25">
      <c r="A13014" s="73">
        <v>25003795</v>
      </c>
      <c r="B13014" s="74" t="s">
        <v>11630</v>
      </c>
      <c r="C13014" s="73" t="s">
        <v>101</v>
      </c>
      <c r="D13014" s="75">
        <v>444.62</v>
      </c>
      <c r="E13014" s="75">
        <v>444.62</v>
      </c>
      <c r="F13014" s="73" t="s">
        <v>47</v>
      </c>
    </row>
    <row r="13015" spans="1:6" x14ac:dyDescent="0.25">
      <c r="A13015" s="73">
        <v>25003797</v>
      </c>
      <c r="B13015" s="74" t="s">
        <v>11631</v>
      </c>
      <c r="C13015" s="73" t="s">
        <v>101</v>
      </c>
      <c r="D13015" s="75">
        <v>679.76</v>
      </c>
      <c r="E13015" s="75">
        <v>679.76</v>
      </c>
      <c r="F13015" s="73" t="s">
        <v>47</v>
      </c>
    </row>
    <row r="13016" spans="1:6" x14ac:dyDescent="0.25">
      <c r="A13016" s="73">
        <v>25003798</v>
      </c>
      <c r="B13016" s="74" t="s">
        <v>11632</v>
      </c>
      <c r="C13016" s="73" t="s">
        <v>101</v>
      </c>
      <c r="D13016" s="75">
        <v>1163.0999999999999</v>
      </c>
      <c r="E13016" s="75">
        <v>1163.0999999999999</v>
      </c>
      <c r="F13016" s="73" t="s">
        <v>47</v>
      </c>
    </row>
    <row r="13017" spans="1:6" x14ac:dyDescent="0.25">
      <c r="A13017" s="73">
        <v>25003799</v>
      </c>
      <c r="B13017" s="74" t="s">
        <v>11633</v>
      </c>
      <c r="C13017" s="73" t="s">
        <v>101</v>
      </c>
      <c r="D13017" s="75">
        <v>2812.83</v>
      </c>
      <c r="E13017" s="75">
        <v>2812.83</v>
      </c>
      <c r="F13017" s="73" t="s">
        <v>47</v>
      </c>
    </row>
    <row r="13018" spans="1:6" x14ac:dyDescent="0.25">
      <c r="A13018" s="73">
        <v>25003800</v>
      </c>
      <c r="B13018" s="74" t="s">
        <v>11634</v>
      </c>
      <c r="C13018" s="73" t="s">
        <v>101</v>
      </c>
      <c r="D13018" s="75">
        <v>2994.25</v>
      </c>
      <c r="E13018" s="75">
        <v>2994.25</v>
      </c>
      <c r="F13018" s="73" t="s">
        <v>47</v>
      </c>
    </row>
    <row r="13019" spans="1:6" x14ac:dyDescent="0.25">
      <c r="A13019" s="73">
        <v>25003801</v>
      </c>
      <c r="B13019" s="74" t="s">
        <v>11635</v>
      </c>
      <c r="C13019" s="73" t="s">
        <v>101</v>
      </c>
      <c r="D13019" s="75">
        <v>3613.75</v>
      </c>
      <c r="E13019" s="75">
        <v>3613.75</v>
      </c>
      <c r="F13019" s="73" t="s">
        <v>47</v>
      </c>
    </row>
    <row r="13020" spans="1:6" x14ac:dyDescent="0.25">
      <c r="A13020" s="73">
        <v>25003802</v>
      </c>
      <c r="B13020" s="74" t="s">
        <v>11636</v>
      </c>
      <c r="C13020" s="73" t="s">
        <v>101</v>
      </c>
      <c r="D13020" s="75">
        <v>4130</v>
      </c>
      <c r="E13020" s="75">
        <v>4130</v>
      </c>
      <c r="F13020" s="73" t="s">
        <v>47</v>
      </c>
    </row>
    <row r="13021" spans="1:6" x14ac:dyDescent="0.25">
      <c r="A13021" s="73">
        <v>25003803</v>
      </c>
      <c r="B13021" s="74" t="s">
        <v>11637</v>
      </c>
      <c r="C13021" s="73" t="s">
        <v>101</v>
      </c>
      <c r="D13021" s="75">
        <v>7227.5</v>
      </c>
      <c r="E13021" s="75">
        <v>7227.5</v>
      </c>
      <c r="F13021" s="73" t="s">
        <v>47</v>
      </c>
    </row>
    <row r="13022" spans="1:6" x14ac:dyDescent="0.25">
      <c r="A13022" s="73">
        <v>25003804</v>
      </c>
      <c r="B13022" s="74" t="s">
        <v>11638</v>
      </c>
      <c r="C13022" s="73" t="s">
        <v>101</v>
      </c>
      <c r="D13022" s="75">
        <v>390.22</v>
      </c>
      <c r="E13022" s="75">
        <v>390.22</v>
      </c>
      <c r="F13022" s="73" t="s">
        <v>47</v>
      </c>
    </row>
    <row r="13023" spans="1:6" x14ac:dyDescent="0.25">
      <c r="A13023" s="73">
        <v>25003805</v>
      </c>
      <c r="B13023" s="74" t="s">
        <v>11639</v>
      </c>
      <c r="C13023" s="73" t="s">
        <v>101</v>
      </c>
      <c r="D13023" s="75">
        <v>433.65</v>
      </c>
      <c r="E13023" s="75">
        <v>433.65</v>
      </c>
      <c r="F13023" s="73" t="s">
        <v>47</v>
      </c>
    </row>
    <row r="13024" spans="1:6" x14ac:dyDescent="0.25">
      <c r="A13024" s="73">
        <v>25003806</v>
      </c>
      <c r="B13024" s="74" t="s">
        <v>11640</v>
      </c>
      <c r="C13024" s="73" t="s">
        <v>101</v>
      </c>
      <c r="D13024" s="75">
        <v>14313.4</v>
      </c>
      <c r="E13024" s="75">
        <v>14313.4</v>
      </c>
      <c r="F13024" s="73" t="s">
        <v>47</v>
      </c>
    </row>
    <row r="13025" spans="1:6" x14ac:dyDescent="0.25">
      <c r="A13025" s="73">
        <v>25003819</v>
      </c>
      <c r="B13025" s="74" t="s">
        <v>11641</v>
      </c>
      <c r="C13025" s="73" t="s">
        <v>101</v>
      </c>
      <c r="D13025" s="75">
        <v>6711.25</v>
      </c>
      <c r="E13025" s="75">
        <v>6711.25</v>
      </c>
      <c r="F13025" s="73" t="s">
        <v>47</v>
      </c>
    </row>
    <row r="13026" spans="1:6" x14ac:dyDescent="0.25">
      <c r="A13026" s="73">
        <v>25003823</v>
      </c>
      <c r="B13026" s="74" t="s">
        <v>11642</v>
      </c>
      <c r="C13026" s="73" t="s">
        <v>101</v>
      </c>
      <c r="D13026" s="75">
        <v>1028.23</v>
      </c>
      <c r="E13026" s="75">
        <v>1028.23</v>
      </c>
      <c r="F13026" s="73" t="s">
        <v>47</v>
      </c>
    </row>
    <row r="13027" spans="1:6" x14ac:dyDescent="0.25">
      <c r="A13027" s="73">
        <v>25003944</v>
      </c>
      <c r="B13027" s="74" t="s">
        <v>37129</v>
      </c>
      <c r="C13027" s="73" t="s">
        <v>101</v>
      </c>
      <c r="D13027" s="75">
        <v>1169.55</v>
      </c>
      <c r="E13027" s="75">
        <v>1169.55</v>
      </c>
      <c r="F13027" s="73" t="s">
        <v>47</v>
      </c>
    </row>
    <row r="13028" spans="1:6" x14ac:dyDescent="0.25">
      <c r="A13028" s="73">
        <v>25003948</v>
      </c>
      <c r="B13028" s="74" t="s">
        <v>37130</v>
      </c>
      <c r="C13028" s="73" t="s">
        <v>101</v>
      </c>
      <c r="D13028" s="75">
        <v>917.4</v>
      </c>
      <c r="E13028" s="75">
        <v>917.4</v>
      </c>
      <c r="F13028" s="73" t="s">
        <v>47</v>
      </c>
    </row>
    <row r="13029" spans="1:6" x14ac:dyDescent="0.25">
      <c r="A13029" s="73">
        <v>25003971</v>
      </c>
      <c r="B13029" s="74" t="s">
        <v>37131</v>
      </c>
      <c r="C13029" s="73" t="s">
        <v>101</v>
      </c>
      <c r="D13029" s="75">
        <v>2889.03</v>
      </c>
      <c r="E13029" s="75">
        <v>2889.03</v>
      </c>
      <c r="F13029" s="73" t="s">
        <v>47</v>
      </c>
    </row>
    <row r="13030" spans="1:6" x14ac:dyDescent="0.25">
      <c r="A13030" s="73">
        <v>25003986</v>
      </c>
      <c r="B13030" s="74" t="s">
        <v>37132</v>
      </c>
      <c r="C13030" s="73" t="s">
        <v>101</v>
      </c>
      <c r="D13030" s="75">
        <v>2290.7199999999998</v>
      </c>
      <c r="E13030" s="75">
        <v>2290.7199999999998</v>
      </c>
      <c r="F13030" s="73" t="s">
        <v>47</v>
      </c>
    </row>
    <row r="13031" spans="1:6" x14ac:dyDescent="0.25">
      <c r="A13031" s="73">
        <v>25004015</v>
      </c>
      <c r="B13031" s="74" t="s">
        <v>37133</v>
      </c>
      <c r="C13031" s="73" t="s">
        <v>101</v>
      </c>
      <c r="D13031" s="75">
        <v>3555.03</v>
      </c>
      <c r="E13031" s="75">
        <v>3555.03</v>
      </c>
      <c r="F13031" s="73" t="s">
        <v>47</v>
      </c>
    </row>
    <row r="13032" spans="1:6" x14ac:dyDescent="0.25">
      <c r="A13032" s="73">
        <v>25004129</v>
      </c>
      <c r="B13032" s="74" t="s">
        <v>37134</v>
      </c>
      <c r="C13032" s="73" t="s">
        <v>101</v>
      </c>
      <c r="D13032" s="75">
        <v>2424.8200000000002</v>
      </c>
      <c r="E13032" s="75">
        <v>2424.8200000000002</v>
      </c>
      <c r="F13032" s="73" t="s">
        <v>47</v>
      </c>
    </row>
    <row r="13033" spans="1:6" x14ac:dyDescent="0.25">
      <c r="A13033" s="73">
        <v>25004136</v>
      </c>
      <c r="B13033" s="74" t="s">
        <v>37135</v>
      </c>
      <c r="C13033" s="73" t="s">
        <v>101</v>
      </c>
      <c r="D13033" s="75">
        <v>1805.83</v>
      </c>
      <c r="E13033" s="75">
        <v>1805.83</v>
      </c>
      <c r="F13033" s="73" t="s">
        <v>47</v>
      </c>
    </row>
    <row r="13034" spans="1:6" x14ac:dyDescent="0.25">
      <c r="A13034" s="73">
        <v>25004161</v>
      </c>
      <c r="B13034" s="74" t="s">
        <v>37136</v>
      </c>
      <c r="C13034" s="73" t="s">
        <v>101</v>
      </c>
      <c r="D13034" s="75">
        <v>1344.03</v>
      </c>
      <c r="E13034" s="75">
        <v>1344.03</v>
      </c>
      <c r="F13034" s="73" t="s">
        <v>47</v>
      </c>
    </row>
    <row r="13035" spans="1:6" x14ac:dyDescent="0.25">
      <c r="A13035" s="73">
        <v>25004162</v>
      </c>
      <c r="B13035" s="74" t="s">
        <v>37137</v>
      </c>
      <c r="C13035" s="73" t="s">
        <v>101</v>
      </c>
      <c r="D13035" s="75">
        <v>824.52</v>
      </c>
      <c r="E13035" s="75">
        <v>824.52</v>
      </c>
      <c r="F13035" s="73" t="s">
        <v>47</v>
      </c>
    </row>
    <row r="13036" spans="1:6" x14ac:dyDescent="0.25">
      <c r="A13036" s="73">
        <v>25004170</v>
      </c>
      <c r="B13036" s="74" t="s">
        <v>37138</v>
      </c>
      <c r="C13036" s="73" t="s">
        <v>101</v>
      </c>
      <c r="D13036" s="75">
        <v>1671.55</v>
      </c>
      <c r="E13036" s="75">
        <v>1671.55</v>
      </c>
      <c r="F13036" s="73" t="s">
        <v>47</v>
      </c>
    </row>
    <row r="13037" spans="1:6" x14ac:dyDescent="0.25">
      <c r="A13037" s="73">
        <v>25004176</v>
      </c>
      <c r="B13037" s="74" t="s">
        <v>37139</v>
      </c>
      <c r="C13037" s="73" t="s">
        <v>101</v>
      </c>
      <c r="D13037" s="75">
        <v>1405.48</v>
      </c>
      <c r="E13037" s="75">
        <v>1405.48</v>
      </c>
      <c r="F13037" s="73" t="s">
        <v>47</v>
      </c>
    </row>
    <row r="13038" spans="1:6" x14ac:dyDescent="0.25">
      <c r="A13038" s="73">
        <v>25004184</v>
      </c>
      <c r="B13038" s="74" t="s">
        <v>37140</v>
      </c>
      <c r="C13038" s="73" t="s">
        <v>101</v>
      </c>
      <c r="D13038" s="75">
        <v>894.83</v>
      </c>
      <c r="E13038" s="75">
        <v>894.83</v>
      </c>
      <c r="F13038" s="73" t="s">
        <v>47</v>
      </c>
    </row>
    <row r="13039" spans="1:6" x14ac:dyDescent="0.25">
      <c r="A13039" s="73">
        <v>25004189</v>
      </c>
      <c r="B13039" s="74" t="s">
        <v>37141</v>
      </c>
      <c r="C13039" s="73" t="s">
        <v>101</v>
      </c>
      <c r="D13039" s="75">
        <v>2136.9899999999998</v>
      </c>
      <c r="E13039" s="75">
        <v>2136.9899999999998</v>
      </c>
      <c r="F13039" s="73" t="s">
        <v>47</v>
      </c>
    </row>
    <row r="13040" spans="1:6" x14ac:dyDescent="0.25">
      <c r="A13040" s="73">
        <v>25004193</v>
      </c>
      <c r="B13040" s="74" t="s">
        <v>37142</v>
      </c>
      <c r="C13040" s="73" t="s">
        <v>101</v>
      </c>
      <c r="D13040" s="75">
        <v>1079.01</v>
      </c>
      <c r="E13040" s="75">
        <v>1079.01</v>
      </c>
      <c r="F13040" s="73" t="s">
        <v>47</v>
      </c>
    </row>
    <row r="13041" spans="1:6" x14ac:dyDescent="0.25">
      <c r="A13041" s="73">
        <v>25004230</v>
      </c>
      <c r="B13041" s="74" t="s">
        <v>37143</v>
      </c>
      <c r="C13041" s="73" t="s">
        <v>101</v>
      </c>
      <c r="D13041" s="75">
        <v>2588.39</v>
      </c>
      <c r="E13041" s="75">
        <v>2588.39</v>
      </c>
      <c r="F13041" s="73" t="s">
        <v>47</v>
      </c>
    </row>
    <row r="13042" spans="1:6" x14ac:dyDescent="0.25">
      <c r="A13042" s="73">
        <v>25004231</v>
      </c>
      <c r="B13042" s="74" t="s">
        <v>37144</v>
      </c>
      <c r="C13042" s="73" t="s">
        <v>101</v>
      </c>
      <c r="D13042" s="75">
        <v>1917.51</v>
      </c>
      <c r="E13042" s="75">
        <v>1917.51</v>
      </c>
      <c r="F13042" s="73" t="s">
        <v>47</v>
      </c>
    </row>
    <row r="13043" spans="1:6" x14ac:dyDescent="0.25">
      <c r="A13043" s="73">
        <v>25004235</v>
      </c>
      <c r="B13043" s="74" t="s">
        <v>37145</v>
      </c>
      <c r="C13043" s="73" t="s">
        <v>101</v>
      </c>
      <c r="D13043" s="75">
        <v>1453.67</v>
      </c>
      <c r="E13043" s="75">
        <v>1453.67</v>
      </c>
      <c r="F13043" s="73" t="s">
        <v>47</v>
      </c>
    </row>
    <row r="13044" spans="1:6" x14ac:dyDescent="0.25">
      <c r="A13044" s="73">
        <v>25004237</v>
      </c>
      <c r="B13044" s="74" t="s">
        <v>37146</v>
      </c>
      <c r="C13044" s="73" t="s">
        <v>101</v>
      </c>
      <c r="D13044" s="75">
        <v>747.62</v>
      </c>
      <c r="E13044" s="75">
        <v>747.62</v>
      </c>
      <c r="F13044" s="73" t="s">
        <v>47</v>
      </c>
    </row>
    <row r="13045" spans="1:6" x14ac:dyDescent="0.25">
      <c r="A13045" s="73">
        <v>25004406</v>
      </c>
      <c r="B13045" s="74" t="s">
        <v>37147</v>
      </c>
      <c r="C13045" s="73" t="s">
        <v>101</v>
      </c>
      <c r="D13045" s="75">
        <v>742.33</v>
      </c>
      <c r="E13045" s="75">
        <v>742.33</v>
      </c>
      <c r="F13045" s="73" t="s">
        <v>47</v>
      </c>
    </row>
    <row r="13046" spans="1:6" x14ac:dyDescent="0.25">
      <c r="A13046" s="73">
        <v>25004472</v>
      </c>
      <c r="B13046" s="74" t="s">
        <v>37148</v>
      </c>
      <c r="C13046" s="73" t="s">
        <v>101</v>
      </c>
      <c r="D13046" s="75">
        <v>4435.63</v>
      </c>
      <c r="E13046" s="75">
        <v>4435.63</v>
      </c>
      <c r="F13046" s="73" t="s">
        <v>47</v>
      </c>
    </row>
    <row r="13047" spans="1:6" x14ac:dyDescent="0.25">
      <c r="A13047" s="73">
        <v>25004539</v>
      </c>
      <c r="B13047" s="74" t="s">
        <v>11643</v>
      </c>
      <c r="C13047" s="73" t="s">
        <v>101</v>
      </c>
      <c r="D13047" s="75">
        <v>560.16</v>
      </c>
      <c r="E13047" s="75">
        <v>560.16</v>
      </c>
      <c r="F13047" s="73" t="s">
        <v>47</v>
      </c>
    </row>
    <row r="13048" spans="1:6" x14ac:dyDescent="0.25">
      <c r="A13048" s="73">
        <v>25004542</v>
      </c>
      <c r="B13048" s="74" t="s">
        <v>11644</v>
      </c>
      <c r="C13048" s="73" t="s">
        <v>101</v>
      </c>
      <c r="D13048" s="75">
        <v>15.9</v>
      </c>
      <c r="E13048" s="75">
        <v>15.9</v>
      </c>
      <c r="F13048" s="73" t="s">
        <v>47</v>
      </c>
    </row>
    <row r="13049" spans="1:6" x14ac:dyDescent="0.25">
      <c r="A13049" s="73">
        <v>25004544</v>
      </c>
      <c r="B13049" s="74" t="s">
        <v>11645</v>
      </c>
      <c r="C13049" s="73" t="s">
        <v>101</v>
      </c>
      <c r="D13049" s="75">
        <v>2634.22</v>
      </c>
      <c r="E13049" s="75">
        <v>2634.22</v>
      </c>
      <c r="F13049" s="73" t="s">
        <v>47</v>
      </c>
    </row>
    <row r="13050" spans="1:6" x14ac:dyDescent="0.25">
      <c r="A13050" s="73">
        <v>25004547</v>
      </c>
      <c r="B13050" s="74" t="s">
        <v>11646</v>
      </c>
      <c r="C13050" s="73" t="s">
        <v>101</v>
      </c>
      <c r="D13050" s="75">
        <v>99.53</v>
      </c>
      <c r="E13050" s="75">
        <v>99.53</v>
      </c>
      <c r="F13050" s="73" t="s">
        <v>47</v>
      </c>
    </row>
    <row r="13051" spans="1:6" x14ac:dyDescent="0.25">
      <c r="A13051" s="73">
        <v>25004553</v>
      </c>
      <c r="B13051" s="74" t="s">
        <v>11647</v>
      </c>
      <c r="C13051" s="73" t="s">
        <v>101</v>
      </c>
      <c r="D13051" s="75">
        <v>328.85</v>
      </c>
      <c r="E13051" s="75">
        <v>328.85</v>
      </c>
      <c r="F13051" s="73" t="s">
        <v>47</v>
      </c>
    </row>
    <row r="13052" spans="1:6" x14ac:dyDescent="0.25">
      <c r="A13052" s="73">
        <v>25004554</v>
      </c>
      <c r="B13052" s="74" t="s">
        <v>11648</v>
      </c>
      <c r="C13052" s="73" t="s">
        <v>101</v>
      </c>
      <c r="D13052" s="75">
        <v>9.77</v>
      </c>
      <c r="E13052" s="75">
        <v>9.77</v>
      </c>
      <c r="F13052" s="73" t="s">
        <v>47</v>
      </c>
    </row>
    <row r="13053" spans="1:6" x14ac:dyDescent="0.25">
      <c r="A13053" s="73">
        <v>25004571</v>
      </c>
      <c r="B13053" s="74" t="s">
        <v>11649</v>
      </c>
      <c r="C13053" s="73" t="s">
        <v>101</v>
      </c>
      <c r="D13053" s="75">
        <v>372.77</v>
      </c>
      <c r="E13053" s="75">
        <v>372.77</v>
      </c>
      <c r="F13053" s="73" t="s">
        <v>47</v>
      </c>
    </row>
    <row r="13054" spans="1:6" x14ac:dyDescent="0.25">
      <c r="A13054" s="73">
        <v>25004572</v>
      </c>
      <c r="B13054" s="74" t="s">
        <v>11650</v>
      </c>
      <c r="C13054" s="73" t="s">
        <v>101</v>
      </c>
      <c r="D13054" s="75">
        <v>333.67</v>
      </c>
      <c r="E13054" s="75">
        <v>333.67</v>
      </c>
      <c r="F13054" s="73" t="s">
        <v>47</v>
      </c>
    </row>
    <row r="13055" spans="1:6" x14ac:dyDescent="0.25">
      <c r="A13055" s="73">
        <v>25004578</v>
      </c>
      <c r="B13055" s="74" t="s">
        <v>11651</v>
      </c>
      <c r="C13055" s="73" t="s">
        <v>101</v>
      </c>
      <c r="D13055" s="75">
        <v>421.73</v>
      </c>
      <c r="E13055" s="75">
        <v>421.73</v>
      </c>
      <c r="F13055" s="73" t="s">
        <v>47</v>
      </c>
    </row>
    <row r="13056" spans="1:6" x14ac:dyDescent="0.25">
      <c r="A13056" s="73">
        <v>25004584</v>
      </c>
      <c r="B13056" s="74" t="s">
        <v>11652</v>
      </c>
      <c r="C13056" s="73" t="s">
        <v>101</v>
      </c>
      <c r="D13056" s="75">
        <v>21.5</v>
      </c>
      <c r="E13056" s="75">
        <v>21.5</v>
      </c>
      <c r="F13056" s="73" t="s">
        <v>47</v>
      </c>
    </row>
    <row r="13057" spans="1:6" x14ac:dyDescent="0.25">
      <c r="A13057" s="73">
        <v>25004599</v>
      </c>
      <c r="B13057" s="74" t="s">
        <v>11653</v>
      </c>
      <c r="C13057" s="73" t="s">
        <v>101</v>
      </c>
      <c r="D13057" s="75">
        <v>25.19</v>
      </c>
      <c r="E13057" s="75">
        <v>25.19</v>
      </c>
      <c r="F13057" s="73" t="s">
        <v>47</v>
      </c>
    </row>
    <row r="13058" spans="1:6" x14ac:dyDescent="0.25">
      <c r="A13058" s="73">
        <v>25004618</v>
      </c>
      <c r="B13058" s="74" t="s">
        <v>11654</v>
      </c>
      <c r="C13058" s="73" t="s">
        <v>101</v>
      </c>
      <c r="D13058" s="75">
        <v>26.39</v>
      </c>
      <c r="E13058" s="75">
        <v>26.39</v>
      </c>
      <c r="F13058" s="73" t="s">
        <v>47</v>
      </c>
    </row>
    <row r="13059" spans="1:6" x14ac:dyDescent="0.25">
      <c r="A13059" s="73">
        <v>25004626</v>
      </c>
      <c r="B13059" s="74" t="s">
        <v>11655</v>
      </c>
      <c r="C13059" s="73" t="s">
        <v>101</v>
      </c>
      <c r="D13059" s="75">
        <v>1806.57</v>
      </c>
      <c r="E13059" s="75">
        <v>1806.57</v>
      </c>
      <c r="F13059" s="73" t="s">
        <v>47</v>
      </c>
    </row>
    <row r="13060" spans="1:6" x14ac:dyDescent="0.25">
      <c r="A13060" s="73">
        <v>25004642</v>
      </c>
      <c r="B13060" s="74" t="s">
        <v>11656</v>
      </c>
      <c r="C13060" s="73" t="s">
        <v>101</v>
      </c>
      <c r="D13060" s="75">
        <v>12.79</v>
      </c>
      <c r="E13060" s="75">
        <v>12.79</v>
      </c>
      <c r="F13060" s="73" t="s">
        <v>47</v>
      </c>
    </row>
    <row r="13061" spans="1:6" x14ac:dyDescent="0.25">
      <c r="A13061" s="73">
        <v>25004643</v>
      </c>
      <c r="B13061" s="74" t="s">
        <v>11657</v>
      </c>
      <c r="C13061" s="73" t="s">
        <v>101</v>
      </c>
      <c r="D13061" s="75">
        <v>12.02</v>
      </c>
      <c r="E13061" s="75">
        <v>12.02</v>
      </c>
      <c r="F13061" s="73" t="s">
        <v>47</v>
      </c>
    </row>
    <row r="13062" spans="1:6" x14ac:dyDescent="0.25">
      <c r="A13062" s="73">
        <v>25004644</v>
      </c>
      <c r="B13062" s="74" t="s">
        <v>11658</v>
      </c>
      <c r="C13062" s="73" t="s">
        <v>101</v>
      </c>
      <c r="D13062" s="75">
        <v>22.62</v>
      </c>
      <c r="E13062" s="75">
        <v>22.62</v>
      </c>
      <c r="F13062" s="73" t="s">
        <v>47</v>
      </c>
    </row>
    <row r="13063" spans="1:6" x14ac:dyDescent="0.25">
      <c r="A13063" s="73">
        <v>25004645</v>
      </c>
      <c r="B13063" s="74" t="s">
        <v>11659</v>
      </c>
      <c r="C13063" s="73" t="s">
        <v>101</v>
      </c>
      <c r="D13063" s="75">
        <v>44.37</v>
      </c>
      <c r="E13063" s="75">
        <v>44.37</v>
      </c>
      <c r="F13063" s="73" t="s">
        <v>47</v>
      </c>
    </row>
    <row r="13064" spans="1:6" x14ac:dyDescent="0.25">
      <c r="A13064" s="73">
        <v>25004646</v>
      </c>
      <c r="B13064" s="74" t="s">
        <v>37149</v>
      </c>
      <c r="C13064" s="73" t="s">
        <v>101</v>
      </c>
      <c r="D13064" s="75">
        <v>104.51</v>
      </c>
      <c r="E13064" s="75">
        <v>104.51</v>
      </c>
      <c r="F13064" s="73" t="s">
        <v>47</v>
      </c>
    </row>
    <row r="13065" spans="1:6" x14ac:dyDescent="0.25">
      <c r="A13065" s="73">
        <v>25004664</v>
      </c>
      <c r="B13065" s="74" t="s">
        <v>11660</v>
      </c>
      <c r="C13065" s="73" t="s">
        <v>101</v>
      </c>
      <c r="D13065" s="75">
        <v>59.61</v>
      </c>
      <c r="E13065" s="75">
        <v>59.61</v>
      </c>
      <c r="F13065" s="73" t="s">
        <v>47</v>
      </c>
    </row>
    <row r="13066" spans="1:6" x14ac:dyDescent="0.25">
      <c r="A13066" s="73">
        <v>25004665</v>
      </c>
      <c r="B13066" s="74" t="s">
        <v>11661</v>
      </c>
      <c r="C13066" s="73" t="s">
        <v>101</v>
      </c>
      <c r="D13066" s="75">
        <v>14.95</v>
      </c>
      <c r="E13066" s="75">
        <v>14.95</v>
      </c>
      <c r="F13066" s="73" t="s">
        <v>47</v>
      </c>
    </row>
    <row r="13067" spans="1:6" x14ac:dyDescent="0.25">
      <c r="A13067" s="73">
        <v>25004669</v>
      </c>
      <c r="B13067" s="74" t="s">
        <v>11662</v>
      </c>
      <c r="C13067" s="73" t="s">
        <v>101</v>
      </c>
      <c r="D13067" s="75">
        <v>868.71</v>
      </c>
      <c r="E13067" s="75">
        <v>868.71</v>
      </c>
      <c r="F13067" s="73" t="s">
        <v>47</v>
      </c>
    </row>
    <row r="13068" spans="1:6" x14ac:dyDescent="0.25">
      <c r="A13068" s="73">
        <v>25004670</v>
      </c>
      <c r="B13068" s="74" t="s">
        <v>37150</v>
      </c>
      <c r="C13068" s="73" t="s">
        <v>101</v>
      </c>
      <c r="D13068" s="75">
        <v>4</v>
      </c>
      <c r="E13068" s="75">
        <v>4</v>
      </c>
      <c r="F13068" s="73" t="s">
        <v>47</v>
      </c>
    </row>
    <row r="13069" spans="1:6" x14ac:dyDescent="0.25">
      <c r="A13069" s="73">
        <v>25004671</v>
      </c>
      <c r="B13069" s="74" t="s">
        <v>11663</v>
      </c>
      <c r="C13069" s="73" t="s">
        <v>101</v>
      </c>
      <c r="D13069" s="75">
        <v>7.29</v>
      </c>
      <c r="E13069" s="75">
        <v>7.29</v>
      </c>
      <c r="F13069" s="73" t="s">
        <v>47</v>
      </c>
    </row>
    <row r="13070" spans="1:6" x14ac:dyDescent="0.25">
      <c r="A13070" s="73">
        <v>25004674</v>
      </c>
      <c r="B13070" s="74" t="s">
        <v>11664</v>
      </c>
      <c r="C13070" s="73" t="s">
        <v>101</v>
      </c>
      <c r="D13070" s="75">
        <v>14.58</v>
      </c>
      <c r="E13070" s="75">
        <v>14.58</v>
      </c>
      <c r="F13070" s="73" t="s">
        <v>47</v>
      </c>
    </row>
    <row r="13071" spans="1:6" x14ac:dyDescent="0.25">
      <c r="A13071" s="73">
        <v>25004675</v>
      </c>
      <c r="B13071" s="74" t="s">
        <v>11665</v>
      </c>
      <c r="C13071" s="73" t="s">
        <v>101</v>
      </c>
      <c r="D13071" s="75">
        <v>21.38</v>
      </c>
      <c r="E13071" s="75">
        <v>21.38</v>
      </c>
      <c r="F13071" s="73" t="s">
        <v>47</v>
      </c>
    </row>
    <row r="13072" spans="1:6" x14ac:dyDescent="0.25">
      <c r="A13072" s="73">
        <v>25004685</v>
      </c>
      <c r="B13072" s="74" t="s">
        <v>11666</v>
      </c>
      <c r="C13072" s="73" t="s">
        <v>101</v>
      </c>
      <c r="D13072" s="75">
        <v>14.46</v>
      </c>
      <c r="E13072" s="75">
        <v>14.46</v>
      </c>
      <c r="F13072" s="73" t="s">
        <v>47</v>
      </c>
    </row>
    <row r="13073" spans="1:6" x14ac:dyDescent="0.25">
      <c r="A13073" s="73">
        <v>25004711</v>
      </c>
      <c r="B13073" s="74" t="s">
        <v>37151</v>
      </c>
      <c r="C13073" s="73" t="s">
        <v>101</v>
      </c>
      <c r="D13073" s="75">
        <v>160.43</v>
      </c>
      <c r="E13073" s="75">
        <v>160.43</v>
      </c>
      <c r="F13073" s="73" t="s">
        <v>47</v>
      </c>
    </row>
    <row r="13074" spans="1:6" x14ac:dyDescent="0.25">
      <c r="A13074" s="73">
        <v>25004713</v>
      </c>
      <c r="B13074" s="74" t="s">
        <v>31934</v>
      </c>
      <c r="C13074" s="73" t="s">
        <v>101</v>
      </c>
      <c r="D13074" s="75">
        <v>19.420000000000002</v>
      </c>
      <c r="E13074" s="75">
        <v>19.420000000000002</v>
      </c>
      <c r="F13074" s="73" t="s">
        <v>47</v>
      </c>
    </row>
    <row r="13075" spans="1:6" x14ac:dyDescent="0.25">
      <c r="A13075" s="73">
        <v>25004717</v>
      </c>
      <c r="B13075" s="74" t="s">
        <v>11667</v>
      </c>
      <c r="C13075" s="73" t="s">
        <v>101</v>
      </c>
      <c r="D13075" s="75">
        <v>31.68</v>
      </c>
      <c r="E13075" s="75">
        <v>31.68</v>
      </c>
      <c r="F13075" s="73" t="s">
        <v>47</v>
      </c>
    </row>
    <row r="13076" spans="1:6" x14ac:dyDescent="0.25">
      <c r="A13076" s="73">
        <v>25004718</v>
      </c>
      <c r="B13076" s="74" t="s">
        <v>11668</v>
      </c>
      <c r="C13076" s="73" t="s">
        <v>101</v>
      </c>
      <c r="D13076" s="75">
        <v>41.85</v>
      </c>
      <c r="E13076" s="75">
        <v>41.85</v>
      </c>
      <c r="F13076" s="73" t="s">
        <v>47</v>
      </c>
    </row>
    <row r="13077" spans="1:6" x14ac:dyDescent="0.25">
      <c r="A13077" s="73">
        <v>25004723</v>
      </c>
      <c r="B13077" s="74" t="s">
        <v>11669</v>
      </c>
      <c r="C13077" s="73" t="s">
        <v>101</v>
      </c>
      <c r="D13077" s="75">
        <v>127.85</v>
      </c>
      <c r="E13077" s="75">
        <v>127.85</v>
      </c>
      <c r="F13077" s="73" t="s">
        <v>47</v>
      </c>
    </row>
    <row r="13078" spans="1:6" x14ac:dyDescent="0.25">
      <c r="A13078" s="73">
        <v>25004725</v>
      </c>
      <c r="B13078" s="74" t="s">
        <v>11670</v>
      </c>
      <c r="C13078" s="73" t="s">
        <v>101</v>
      </c>
      <c r="D13078" s="75">
        <v>64.97</v>
      </c>
      <c r="E13078" s="75">
        <v>64.97</v>
      </c>
      <c r="F13078" s="73" t="s">
        <v>47</v>
      </c>
    </row>
    <row r="13079" spans="1:6" x14ac:dyDescent="0.25">
      <c r="A13079" s="73">
        <v>25004728</v>
      </c>
      <c r="B13079" s="74" t="s">
        <v>11671</v>
      </c>
      <c r="C13079" s="73" t="s">
        <v>101</v>
      </c>
      <c r="D13079" s="75">
        <v>36.15</v>
      </c>
      <c r="E13079" s="75">
        <v>36.15</v>
      </c>
      <c r="F13079" s="73" t="s">
        <v>47</v>
      </c>
    </row>
    <row r="13080" spans="1:6" x14ac:dyDescent="0.25">
      <c r="A13080" s="73">
        <v>25004731</v>
      </c>
      <c r="B13080" s="74" t="s">
        <v>11672</v>
      </c>
      <c r="C13080" s="73" t="s">
        <v>101</v>
      </c>
      <c r="D13080" s="75">
        <v>120.06</v>
      </c>
      <c r="E13080" s="75">
        <v>120.06</v>
      </c>
      <c r="F13080" s="73" t="s">
        <v>47</v>
      </c>
    </row>
    <row r="13081" spans="1:6" x14ac:dyDescent="0.25">
      <c r="A13081" s="73">
        <v>25004739</v>
      </c>
      <c r="B13081" s="74" t="s">
        <v>31935</v>
      </c>
      <c r="C13081" s="73" t="s">
        <v>101</v>
      </c>
      <c r="D13081" s="75">
        <v>13.18</v>
      </c>
      <c r="E13081" s="75">
        <v>13.18</v>
      </c>
      <c r="F13081" s="73" t="s">
        <v>47</v>
      </c>
    </row>
    <row r="13082" spans="1:6" x14ac:dyDescent="0.25">
      <c r="A13082" s="73">
        <v>25004742</v>
      </c>
      <c r="B13082" s="74" t="s">
        <v>11673</v>
      </c>
      <c r="C13082" s="73" t="s">
        <v>101</v>
      </c>
      <c r="D13082" s="75">
        <v>1264.8499999999999</v>
      </c>
      <c r="E13082" s="75">
        <v>1264.8499999999999</v>
      </c>
      <c r="F13082" s="73" t="s">
        <v>47</v>
      </c>
    </row>
    <row r="13083" spans="1:6" x14ac:dyDescent="0.25">
      <c r="A13083" s="73">
        <v>25004751</v>
      </c>
      <c r="B13083" s="74" t="s">
        <v>11674</v>
      </c>
      <c r="C13083" s="73" t="s">
        <v>101</v>
      </c>
      <c r="D13083" s="75">
        <v>122.23</v>
      </c>
      <c r="E13083" s="75">
        <v>122.23</v>
      </c>
      <c r="F13083" s="73" t="s">
        <v>47</v>
      </c>
    </row>
    <row r="13084" spans="1:6" x14ac:dyDescent="0.25">
      <c r="A13084" s="73">
        <v>25004755</v>
      </c>
      <c r="B13084" s="74" t="s">
        <v>11675</v>
      </c>
      <c r="C13084" s="73" t="s">
        <v>101</v>
      </c>
      <c r="D13084" s="75">
        <v>67.319999999999993</v>
      </c>
      <c r="E13084" s="75">
        <v>67.319999999999993</v>
      </c>
      <c r="F13084" s="73" t="s">
        <v>47</v>
      </c>
    </row>
    <row r="13085" spans="1:6" x14ac:dyDescent="0.25">
      <c r="A13085" s="73">
        <v>25004757</v>
      </c>
      <c r="B13085" s="74" t="s">
        <v>11676</v>
      </c>
      <c r="C13085" s="73" t="s">
        <v>101</v>
      </c>
      <c r="D13085" s="75">
        <v>34.840000000000003</v>
      </c>
      <c r="E13085" s="75">
        <v>34.840000000000003</v>
      </c>
      <c r="F13085" s="73" t="s">
        <v>47</v>
      </c>
    </row>
    <row r="13086" spans="1:6" x14ac:dyDescent="0.25">
      <c r="A13086" s="73">
        <v>25004760</v>
      </c>
      <c r="B13086" s="74" t="s">
        <v>31936</v>
      </c>
      <c r="C13086" s="73" t="s">
        <v>101</v>
      </c>
      <c r="D13086" s="75">
        <v>23.49</v>
      </c>
      <c r="E13086" s="75">
        <v>23.49</v>
      </c>
      <c r="F13086" s="73" t="s">
        <v>47</v>
      </c>
    </row>
    <row r="13087" spans="1:6" x14ac:dyDescent="0.25">
      <c r="A13087" s="73">
        <v>25004762</v>
      </c>
      <c r="B13087" s="74" t="s">
        <v>11677</v>
      </c>
      <c r="C13087" s="73" t="s">
        <v>101</v>
      </c>
      <c r="D13087" s="75">
        <v>17.989999999999998</v>
      </c>
      <c r="E13087" s="75">
        <v>17.989999999999998</v>
      </c>
      <c r="F13087" s="73" t="s">
        <v>47</v>
      </c>
    </row>
    <row r="13088" spans="1:6" x14ac:dyDescent="0.25">
      <c r="A13088" s="73">
        <v>25004769</v>
      </c>
      <c r="B13088" s="74" t="s">
        <v>37152</v>
      </c>
      <c r="C13088" s="73" t="s">
        <v>101</v>
      </c>
      <c r="D13088" s="75">
        <v>120</v>
      </c>
      <c r="E13088" s="75">
        <v>120</v>
      </c>
      <c r="F13088" s="73" t="s">
        <v>47</v>
      </c>
    </row>
    <row r="13089" spans="1:6" x14ac:dyDescent="0.25">
      <c r="A13089" s="73">
        <v>25004772</v>
      </c>
      <c r="B13089" s="74" t="s">
        <v>37153</v>
      </c>
      <c r="C13089" s="73" t="s">
        <v>101</v>
      </c>
      <c r="D13089" s="75">
        <v>240</v>
      </c>
      <c r="E13089" s="75">
        <v>240</v>
      </c>
      <c r="F13089" s="73" t="s">
        <v>47</v>
      </c>
    </row>
    <row r="13090" spans="1:6" x14ac:dyDescent="0.25">
      <c r="A13090" s="73">
        <v>25004777</v>
      </c>
      <c r="B13090" s="74" t="s">
        <v>31937</v>
      </c>
      <c r="C13090" s="73" t="s">
        <v>101</v>
      </c>
      <c r="D13090" s="75">
        <v>44.26</v>
      </c>
      <c r="E13090" s="75">
        <v>44.26</v>
      </c>
      <c r="F13090" s="73" t="s">
        <v>47</v>
      </c>
    </row>
    <row r="13091" spans="1:6" x14ac:dyDescent="0.25">
      <c r="A13091" s="73">
        <v>25004779</v>
      </c>
      <c r="B13091" s="74" t="s">
        <v>31938</v>
      </c>
      <c r="C13091" s="73" t="s">
        <v>101</v>
      </c>
      <c r="D13091" s="75">
        <v>48.49</v>
      </c>
      <c r="E13091" s="75">
        <v>48.49</v>
      </c>
      <c r="F13091" s="73" t="s">
        <v>47</v>
      </c>
    </row>
    <row r="13092" spans="1:6" x14ac:dyDescent="0.25">
      <c r="A13092" s="73">
        <v>25004800</v>
      </c>
      <c r="B13092" s="74" t="s">
        <v>11678</v>
      </c>
      <c r="C13092" s="73" t="s">
        <v>101</v>
      </c>
      <c r="D13092" s="75">
        <v>12.44</v>
      </c>
      <c r="E13092" s="75">
        <v>12.44</v>
      </c>
      <c r="F13092" s="73" t="s">
        <v>47</v>
      </c>
    </row>
    <row r="13093" spans="1:6" x14ac:dyDescent="0.25">
      <c r="A13093" s="73">
        <v>25004808</v>
      </c>
      <c r="B13093" s="74" t="s">
        <v>11679</v>
      </c>
      <c r="C13093" s="73" t="s">
        <v>101</v>
      </c>
      <c r="D13093" s="75">
        <v>71.069999999999993</v>
      </c>
      <c r="E13093" s="75">
        <v>71.069999999999993</v>
      </c>
      <c r="F13093" s="73" t="s">
        <v>47</v>
      </c>
    </row>
    <row r="13094" spans="1:6" x14ac:dyDescent="0.25">
      <c r="A13094" s="73">
        <v>25004812</v>
      </c>
      <c r="B13094" s="74" t="s">
        <v>11680</v>
      </c>
      <c r="C13094" s="73" t="s">
        <v>101</v>
      </c>
      <c r="D13094" s="75">
        <v>318.55</v>
      </c>
      <c r="E13094" s="75">
        <v>318.55</v>
      </c>
      <c r="F13094" s="73" t="s">
        <v>47</v>
      </c>
    </row>
    <row r="13095" spans="1:6" x14ac:dyDescent="0.25">
      <c r="A13095" s="73">
        <v>25004821</v>
      </c>
      <c r="B13095" s="74" t="s">
        <v>11681</v>
      </c>
      <c r="C13095" s="73" t="s">
        <v>101</v>
      </c>
      <c r="D13095" s="75">
        <v>19.21</v>
      </c>
      <c r="E13095" s="75">
        <v>19.21</v>
      </c>
      <c r="F13095" s="73" t="s">
        <v>47</v>
      </c>
    </row>
    <row r="13096" spans="1:6" x14ac:dyDescent="0.25">
      <c r="A13096" s="73">
        <v>25004822</v>
      </c>
      <c r="B13096" s="74" t="s">
        <v>37154</v>
      </c>
      <c r="C13096" s="73" t="s">
        <v>101</v>
      </c>
      <c r="D13096" s="75">
        <v>48</v>
      </c>
      <c r="E13096" s="75">
        <v>48</v>
      </c>
      <c r="F13096" s="73" t="s">
        <v>47</v>
      </c>
    </row>
    <row r="13097" spans="1:6" x14ac:dyDescent="0.25">
      <c r="A13097" s="73">
        <v>25004824</v>
      </c>
      <c r="B13097" s="74" t="s">
        <v>11682</v>
      </c>
      <c r="C13097" s="73" t="s">
        <v>101</v>
      </c>
      <c r="D13097" s="75">
        <v>41.01</v>
      </c>
      <c r="E13097" s="75">
        <v>41.01</v>
      </c>
      <c r="F13097" s="73" t="s">
        <v>47</v>
      </c>
    </row>
    <row r="13098" spans="1:6" x14ac:dyDescent="0.25">
      <c r="A13098" s="73">
        <v>25004825</v>
      </c>
      <c r="B13098" s="74" t="s">
        <v>11683</v>
      </c>
      <c r="C13098" s="73" t="s">
        <v>101</v>
      </c>
      <c r="D13098" s="75">
        <v>41.2</v>
      </c>
      <c r="E13098" s="75">
        <v>41.2</v>
      </c>
      <c r="F13098" s="73" t="s">
        <v>47</v>
      </c>
    </row>
    <row r="13099" spans="1:6" x14ac:dyDescent="0.25">
      <c r="A13099" s="73">
        <v>25004829</v>
      </c>
      <c r="B13099" s="74" t="s">
        <v>11684</v>
      </c>
      <c r="C13099" s="73" t="s">
        <v>101</v>
      </c>
      <c r="D13099" s="75">
        <v>14.58</v>
      </c>
      <c r="E13099" s="75">
        <v>14.58</v>
      </c>
      <c r="F13099" s="73" t="s">
        <v>47</v>
      </c>
    </row>
    <row r="13100" spans="1:6" x14ac:dyDescent="0.25">
      <c r="A13100" s="73">
        <v>25004830</v>
      </c>
      <c r="B13100" s="74" t="s">
        <v>11685</v>
      </c>
      <c r="C13100" s="73" t="s">
        <v>101</v>
      </c>
      <c r="D13100" s="75">
        <v>141.41999999999999</v>
      </c>
      <c r="E13100" s="75">
        <v>141.41999999999999</v>
      </c>
      <c r="F13100" s="73" t="s">
        <v>47</v>
      </c>
    </row>
    <row r="13101" spans="1:6" x14ac:dyDescent="0.25">
      <c r="A13101" s="73">
        <v>25004842</v>
      </c>
      <c r="B13101" s="74" t="s">
        <v>11686</v>
      </c>
      <c r="C13101" s="73" t="s">
        <v>101</v>
      </c>
      <c r="D13101" s="75">
        <v>42.61</v>
      </c>
      <c r="E13101" s="75">
        <v>42.61</v>
      </c>
      <c r="F13101" s="73" t="s">
        <v>47</v>
      </c>
    </row>
    <row r="13102" spans="1:6" x14ac:dyDescent="0.25">
      <c r="A13102" s="73">
        <v>25004859</v>
      </c>
      <c r="B13102" s="74" t="s">
        <v>11687</v>
      </c>
      <c r="C13102" s="73" t="s">
        <v>101</v>
      </c>
      <c r="D13102" s="75">
        <v>67.319999999999993</v>
      </c>
      <c r="E13102" s="75">
        <v>67.319999999999993</v>
      </c>
      <c r="F13102" s="73" t="s">
        <v>47</v>
      </c>
    </row>
    <row r="13103" spans="1:6" x14ac:dyDescent="0.25">
      <c r="A13103" s="73">
        <v>25004867</v>
      </c>
      <c r="B13103" s="74" t="s">
        <v>11688</v>
      </c>
      <c r="C13103" s="73" t="s">
        <v>101</v>
      </c>
      <c r="D13103" s="75">
        <v>11.29</v>
      </c>
      <c r="E13103" s="75">
        <v>11.29</v>
      </c>
      <c r="F13103" s="73" t="s">
        <v>47</v>
      </c>
    </row>
    <row r="13104" spans="1:6" x14ac:dyDescent="0.25">
      <c r="A13104" s="73">
        <v>25004890</v>
      </c>
      <c r="B13104" s="74" t="s">
        <v>11689</v>
      </c>
      <c r="C13104" s="73" t="s">
        <v>101</v>
      </c>
      <c r="D13104" s="75">
        <v>86.36</v>
      </c>
      <c r="E13104" s="75">
        <v>86.36</v>
      </c>
      <c r="F13104" s="73" t="s">
        <v>47</v>
      </c>
    </row>
    <row r="13105" spans="1:6" x14ac:dyDescent="0.25">
      <c r="A13105" s="73">
        <v>25004898</v>
      </c>
      <c r="B13105" s="74" t="s">
        <v>11690</v>
      </c>
      <c r="C13105" s="73" t="s">
        <v>101</v>
      </c>
      <c r="D13105" s="75">
        <v>86.36</v>
      </c>
      <c r="E13105" s="75">
        <v>86.36</v>
      </c>
      <c r="F13105" s="73" t="s">
        <v>47</v>
      </c>
    </row>
    <row r="13106" spans="1:6" x14ac:dyDescent="0.25">
      <c r="A13106" s="73">
        <v>25004945</v>
      </c>
      <c r="B13106" s="74" t="s">
        <v>11691</v>
      </c>
      <c r="C13106" s="73" t="s">
        <v>101</v>
      </c>
      <c r="D13106" s="75">
        <v>86.36</v>
      </c>
      <c r="E13106" s="75">
        <v>86.36</v>
      </c>
      <c r="F13106" s="73" t="s">
        <v>47</v>
      </c>
    </row>
    <row r="13107" spans="1:6" x14ac:dyDescent="0.25">
      <c r="A13107" s="73">
        <v>25004947</v>
      </c>
      <c r="B13107" s="74" t="s">
        <v>11692</v>
      </c>
      <c r="C13107" s="73" t="s">
        <v>101</v>
      </c>
      <c r="D13107" s="75">
        <v>86.36</v>
      </c>
      <c r="E13107" s="75">
        <v>86.36</v>
      </c>
      <c r="F13107" s="73" t="s">
        <v>47</v>
      </c>
    </row>
    <row r="13108" spans="1:6" x14ac:dyDescent="0.25">
      <c r="A13108" s="73">
        <v>25004961</v>
      </c>
      <c r="B13108" s="74" t="s">
        <v>11693</v>
      </c>
      <c r="C13108" s="73" t="s">
        <v>101</v>
      </c>
      <c r="D13108" s="75">
        <v>27.3</v>
      </c>
      <c r="E13108" s="75">
        <v>27.3</v>
      </c>
      <c r="F13108" s="73" t="s">
        <v>47</v>
      </c>
    </row>
    <row r="13109" spans="1:6" x14ac:dyDescent="0.25">
      <c r="A13109" s="73">
        <v>25004978</v>
      </c>
      <c r="B13109" s="74" t="s">
        <v>11694</v>
      </c>
      <c r="C13109" s="73" t="s">
        <v>101</v>
      </c>
      <c r="D13109" s="75">
        <v>14.74</v>
      </c>
      <c r="E13109" s="75">
        <v>14.74</v>
      </c>
      <c r="F13109" s="73" t="s">
        <v>47</v>
      </c>
    </row>
    <row r="13110" spans="1:6" x14ac:dyDescent="0.25">
      <c r="A13110" s="73">
        <v>25004987</v>
      </c>
      <c r="B13110" s="74" t="s">
        <v>11695</v>
      </c>
      <c r="C13110" s="73" t="s">
        <v>101</v>
      </c>
      <c r="D13110" s="75">
        <v>14.74</v>
      </c>
      <c r="E13110" s="75">
        <v>14.74</v>
      </c>
      <c r="F13110" s="73" t="s">
        <v>47</v>
      </c>
    </row>
    <row r="13111" spans="1:6" x14ac:dyDescent="0.25">
      <c r="A13111" s="73">
        <v>25005014</v>
      </c>
      <c r="B13111" s="74" t="s">
        <v>11696</v>
      </c>
      <c r="C13111" s="73" t="s">
        <v>101</v>
      </c>
      <c r="D13111" s="75">
        <v>189.3</v>
      </c>
      <c r="E13111" s="75">
        <v>189.3</v>
      </c>
      <c r="F13111" s="73" t="s">
        <v>47</v>
      </c>
    </row>
    <row r="13112" spans="1:6" x14ac:dyDescent="0.25">
      <c r="A13112" s="73">
        <v>25005113</v>
      </c>
      <c r="B13112" s="74" t="s">
        <v>11697</v>
      </c>
      <c r="C13112" s="73" t="s">
        <v>101</v>
      </c>
      <c r="D13112" s="75">
        <v>318.37</v>
      </c>
      <c r="E13112" s="75">
        <v>318.37</v>
      </c>
      <c r="F13112" s="73" t="s">
        <v>47</v>
      </c>
    </row>
    <row r="13113" spans="1:6" x14ac:dyDescent="0.25">
      <c r="A13113" s="73">
        <v>25005156</v>
      </c>
      <c r="B13113" s="74" t="s">
        <v>11698</v>
      </c>
      <c r="C13113" s="73" t="s">
        <v>101</v>
      </c>
      <c r="D13113" s="75">
        <v>68.39</v>
      </c>
      <c r="E13113" s="75">
        <v>68.39</v>
      </c>
      <c r="F13113" s="73" t="s">
        <v>47</v>
      </c>
    </row>
    <row r="13114" spans="1:6" x14ac:dyDescent="0.25">
      <c r="A13114" s="73">
        <v>25005169</v>
      </c>
      <c r="B13114" s="74" t="s">
        <v>11699</v>
      </c>
      <c r="C13114" s="73" t="s">
        <v>101</v>
      </c>
      <c r="D13114" s="75">
        <v>213.85</v>
      </c>
      <c r="E13114" s="75">
        <v>213.85</v>
      </c>
      <c r="F13114" s="73" t="s">
        <v>47</v>
      </c>
    </row>
    <row r="13115" spans="1:6" x14ac:dyDescent="0.25">
      <c r="A13115" s="73">
        <v>25005258</v>
      </c>
      <c r="B13115" s="74" t="s">
        <v>11700</v>
      </c>
      <c r="C13115" s="73" t="s">
        <v>101</v>
      </c>
      <c r="D13115" s="75">
        <v>15.43</v>
      </c>
      <c r="E13115" s="75">
        <v>15.43</v>
      </c>
      <c r="F13115" s="73" t="s">
        <v>47</v>
      </c>
    </row>
    <row r="13116" spans="1:6" x14ac:dyDescent="0.25">
      <c r="A13116" s="73">
        <v>25005280</v>
      </c>
      <c r="B13116" s="74" t="s">
        <v>11701</v>
      </c>
      <c r="C13116" s="73" t="s">
        <v>101</v>
      </c>
      <c r="D13116" s="75">
        <v>37.5</v>
      </c>
      <c r="E13116" s="75">
        <v>37.5</v>
      </c>
      <c r="F13116" s="73" t="s">
        <v>47</v>
      </c>
    </row>
    <row r="13117" spans="1:6" x14ac:dyDescent="0.25">
      <c r="A13117" s="73">
        <v>25005282</v>
      </c>
      <c r="B13117" s="74" t="s">
        <v>11702</v>
      </c>
      <c r="C13117" s="73" t="s">
        <v>101</v>
      </c>
      <c r="D13117" s="75">
        <v>1.95</v>
      </c>
      <c r="E13117" s="75">
        <v>1.95</v>
      </c>
      <c r="F13117" s="73" t="s">
        <v>47</v>
      </c>
    </row>
    <row r="13118" spans="1:6" x14ac:dyDescent="0.25">
      <c r="A13118" s="73">
        <v>25005283</v>
      </c>
      <c r="B13118" s="74" t="s">
        <v>11703</v>
      </c>
      <c r="C13118" s="73" t="s">
        <v>101</v>
      </c>
      <c r="D13118" s="75">
        <v>1.95</v>
      </c>
      <c r="E13118" s="75">
        <v>1.95</v>
      </c>
      <c r="F13118" s="73" t="s">
        <v>47</v>
      </c>
    </row>
    <row r="13119" spans="1:6" x14ac:dyDescent="0.25">
      <c r="A13119" s="73">
        <v>25005284</v>
      </c>
      <c r="B13119" s="74" t="s">
        <v>11704</v>
      </c>
      <c r="C13119" s="73" t="s">
        <v>101</v>
      </c>
      <c r="D13119" s="75">
        <v>1.95</v>
      </c>
      <c r="E13119" s="75">
        <v>1.95</v>
      </c>
      <c r="F13119" s="73" t="s">
        <v>47</v>
      </c>
    </row>
    <row r="13120" spans="1:6" x14ac:dyDescent="0.25">
      <c r="A13120" s="73">
        <v>25005285</v>
      </c>
      <c r="B13120" s="74" t="s">
        <v>11705</v>
      </c>
      <c r="C13120" s="73" t="s">
        <v>101</v>
      </c>
      <c r="D13120" s="75">
        <v>1.95</v>
      </c>
      <c r="E13120" s="75">
        <v>1.95</v>
      </c>
      <c r="F13120" s="73" t="s">
        <v>47</v>
      </c>
    </row>
    <row r="13121" spans="1:6" x14ac:dyDescent="0.25">
      <c r="A13121" s="73">
        <v>25005286</v>
      </c>
      <c r="B13121" s="74" t="s">
        <v>11706</v>
      </c>
      <c r="C13121" s="73" t="s">
        <v>101</v>
      </c>
      <c r="D13121" s="75">
        <v>1.95</v>
      </c>
      <c r="E13121" s="75">
        <v>1.95</v>
      </c>
      <c r="F13121" s="73" t="s">
        <v>47</v>
      </c>
    </row>
    <row r="13122" spans="1:6" x14ac:dyDescent="0.25">
      <c r="A13122" s="73">
        <v>25005289</v>
      </c>
      <c r="B13122" s="74" t="s">
        <v>11707</v>
      </c>
      <c r="C13122" s="73" t="s">
        <v>101</v>
      </c>
      <c r="D13122" s="75">
        <v>1.95</v>
      </c>
      <c r="E13122" s="75">
        <v>1.95</v>
      </c>
      <c r="F13122" s="73" t="s">
        <v>47</v>
      </c>
    </row>
    <row r="13123" spans="1:6" x14ac:dyDescent="0.25">
      <c r="A13123" s="73">
        <v>25005291</v>
      </c>
      <c r="B13123" s="74" t="s">
        <v>11708</v>
      </c>
      <c r="C13123" s="73" t="s">
        <v>101</v>
      </c>
      <c r="D13123" s="75">
        <v>2.33</v>
      </c>
      <c r="E13123" s="75">
        <v>2.33</v>
      </c>
      <c r="F13123" s="73" t="s">
        <v>47</v>
      </c>
    </row>
    <row r="13124" spans="1:6" x14ac:dyDescent="0.25">
      <c r="A13124" s="73">
        <v>25005292</v>
      </c>
      <c r="B13124" s="74" t="s">
        <v>11709</v>
      </c>
      <c r="C13124" s="73" t="s">
        <v>101</v>
      </c>
      <c r="D13124" s="75">
        <v>2.33</v>
      </c>
      <c r="E13124" s="75">
        <v>2.33</v>
      </c>
      <c r="F13124" s="73" t="s">
        <v>47</v>
      </c>
    </row>
    <row r="13125" spans="1:6" x14ac:dyDescent="0.25">
      <c r="A13125" s="73">
        <v>25005298</v>
      </c>
      <c r="B13125" s="74" t="s">
        <v>11710</v>
      </c>
      <c r="C13125" s="73" t="s">
        <v>101</v>
      </c>
      <c r="D13125" s="75">
        <v>2.33</v>
      </c>
      <c r="E13125" s="75">
        <v>2.33</v>
      </c>
      <c r="F13125" s="73" t="s">
        <v>47</v>
      </c>
    </row>
    <row r="13126" spans="1:6" x14ac:dyDescent="0.25">
      <c r="A13126" s="73">
        <v>25005341</v>
      </c>
      <c r="B13126" s="74" t="s">
        <v>11711</v>
      </c>
      <c r="C13126" s="73" t="s">
        <v>101</v>
      </c>
      <c r="D13126" s="75">
        <v>5.1100000000000003</v>
      </c>
      <c r="E13126" s="75">
        <v>5.1100000000000003</v>
      </c>
      <c r="F13126" s="73" t="s">
        <v>47</v>
      </c>
    </row>
    <row r="13127" spans="1:6" x14ac:dyDescent="0.25">
      <c r="A13127" s="73">
        <v>25005342</v>
      </c>
      <c r="B13127" s="74" t="s">
        <v>11712</v>
      </c>
      <c r="C13127" s="73" t="s">
        <v>101</v>
      </c>
      <c r="D13127" s="75">
        <v>21.2</v>
      </c>
      <c r="E13127" s="75">
        <v>21.2</v>
      </c>
      <c r="F13127" s="73" t="s">
        <v>47</v>
      </c>
    </row>
    <row r="13128" spans="1:6" x14ac:dyDescent="0.25">
      <c r="A13128" s="73">
        <v>25005346</v>
      </c>
      <c r="B13128" s="74" t="s">
        <v>11713</v>
      </c>
      <c r="C13128" s="73" t="s">
        <v>101</v>
      </c>
      <c r="D13128" s="75">
        <v>25.68</v>
      </c>
      <c r="E13128" s="75">
        <v>25.68</v>
      </c>
      <c r="F13128" s="73" t="s">
        <v>47</v>
      </c>
    </row>
    <row r="13129" spans="1:6" x14ac:dyDescent="0.25">
      <c r="A13129" s="73">
        <v>25005351</v>
      </c>
      <c r="B13129" s="74" t="s">
        <v>11714</v>
      </c>
      <c r="C13129" s="73" t="s">
        <v>101</v>
      </c>
      <c r="D13129" s="75">
        <v>17.78</v>
      </c>
      <c r="E13129" s="75">
        <v>17.78</v>
      </c>
      <c r="F13129" s="73" t="s">
        <v>47</v>
      </c>
    </row>
    <row r="13130" spans="1:6" x14ac:dyDescent="0.25">
      <c r="A13130" s="73">
        <v>25005353</v>
      </c>
      <c r="B13130" s="74" t="s">
        <v>11715</v>
      </c>
      <c r="C13130" s="73" t="s">
        <v>101</v>
      </c>
      <c r="D13130" s="75">
        <v>14.71</v>
      </c>
      <c r="E13130" s="75">
        <v>14.71</v>
      </c>
      <c r="F13130" s="73" t="s">
        <v>47</v>
      </c>
    </row>
    <row r="13131" spans="1:6" x14ac:dyDescent="0.25">
      <c r="A13131" s="73">
        <v>25005360</v>
      </c>
      <c r="B13131" s="74" t="s">
        <v>11716</v>
      </c>
      <c r="C13131" s="73" t="s">
        <v>101</v>
      </c>
      <c r="D13131" s="75">
        <v>3.31</v>
      </c>
      <c r="E13131" s="75">
        <v>3.31</v>
      </c>
      <c r="F13131" s="73" t="s">
        <v>47</v>
      </c>
    </row>
    <row r="13132" spans="1:6" x14ac:dyDescent="0.25">
      <c r="A13132" s="73">
        <v>25005361</v>
      </c>
      <c r="B13132" s="74" t="s">
        <v>11717</v>
      </c>
      <c r="C13132" s="73" t="s">
        <v>101</v>
      </c>
      <c r="D13132" s="75">
        <v>2.65</v>
      </c>
      <c r="E13132" s="75">
        <v>2.65</v>
      </c>
      <c r="F13132" s="73" t="s">
        <v>47</v>
      </c>
    </row>
    <row r="13133" spans="1:6" x14ac:dyDescent="0.25">
      <c r="A13133" s="73">
        <v>25005363</v>
      </c>
      <c r="B13133" s="74" t="s">
        <v>11718</v>
      </c>
      <c r="C13133" s="73" t="s">
        <v>101</v>
      </c>
      <c r="D13133" s="75">
        <v>5.78</v>
      </c>
      <c r="E13133" s="75">
        <v>5.78</v>
      </c>
      <c r="F13133" s="73" t="s">
        <v>47</v>
      </c>
    </row>
    <row r="13134" spans="1:6" x14ac:dyDescent="0.25">
      <c r="A13134" s="73">
        <v>25005388</v>
      </c>
      <c r="B13134" s="74" t="s">
        <v>11719</v>
      </c>
      <c r="C13134" s="73" t="s">
        <v>101</v>
      </c>
      <c r="D13134" s="75">
        <v>27.07</v>
      </c>
      <c r="E13134" s="75">
        <v>27.07</v>
      </c>
      <c r="F13134" s="73" t="s">
        <v>47</v>
      </c>
    </row>
    <row r="13135" spans="1:6" x14ac:dyDescent="0.25">
      <c r="A13135" s="73">
        <v>25005396</v>
      </c>
      <c r="B13135" s="74" t="s">
        <v>11720</v>
      </c>
      <c r="C13135" s="73" t="s">
        <v>101</v>
      </c>
      <c r="D13135" s="75">
        <v>25.49</v>
      </c>
      <c r="E13135" s="75">
        <v>25.49</v>
      </c>
      <c r="F13135" s="73" t="s">
        <v>47</v>
      </c>
    </row>
    <row r="13136" spans="1:6" x14ac:dyDescent="0.25">
      <c r="A13136" s="73">
        <v>25005398</v>
      </c>
      <c r="B13136" s="74" t="s">
        <v>11721</v>
      </c>
      <c r="C13136" s="73" t="s">
        <v>101</v>
      </c>
      <c r="D13136" s="75">
        <v>189.3</v>
      </c>
      <c r="E13136" s="75">
        <v>189.3</v>
      </c>
      <c r="F13136" s="73" t="s">
        <v>47</v>
      </c>
    </row>
    <row r="13137" spans="1:6" x14ac:dyDescent="0.25">
      <c r="A13137" s="73">
        <v>25005411</v>
      </c>
      <c r="B13137" s="74" t="s">
        <v>11722</v>
      </c>
      <c r="C13137" s="73" t="s">
        <v>101</v>
      </c>
      <c r="D13137" s="75">
        <v>14.41</v>
      </c>
      <c r="E13137" s="75">
        <v>14.41</v>
      </c>
      <c r="F13137" s="73" t="s">
        <v>47</v>
      </c>
    </row>
    <row r="13138" spans="1:6" x14ac:dyDescent="0.25">
      <c r="A13138" s="73">
        <v>25005448</v>
      </c>
      <c r="B13138" s="74" t="s">
        <v>11723</v>
      </c>
      <c r="C13138" s="73" t="s">
        <v>101</v>
      </c>
      <c r="D13138" s="75">
        <v>318.37</v>
      </c>
      <c r="E13138" s="75">
        <v>318.37</v>
      </c>
      <c r="F13138" s="73" t="s">
        <v>47</v>
      </c>
    </row>
    <row r="13139" spans="1:6" x14ac:dyDescent="0.25">
      <c r="A13139" s="73">
        <v>25005454</v>
      </c>
      <c r="B13139" s="74" t="s">
        <v>11724</v>
      </c>
      <c r="C13139" s="73" t="s">
        <v>101</v>
      </c>
      <c r="D13139" s="75">
        <v>4.99</v>
      </c>
      <c r="E13139" s="75">
        <v>4.99</v>
      </c>
      <c r="F13139" s="73" t="s">
        <v>47</v>
      </c>
    </row>
    <row r="13140" spans="1:6" x14ac:dyDescent="0.25">
      <c r="A13140" s="73">
        <v>25005474</v>
      </c>
      <c r="B13140" s="74" t="s">
        <v>11725</v>
      </c>
      <c r="C13140" s="73" t="s">
        <v>101</v>
      </c>
      <c r="D13140" s="75">
        <v>213.85</v>
      </c>
      <c r="E13140" s="75">
        <v>213.85</v>
      </c>
      <c r="F13140" s="73" t="s">
        <v>47</v>
      </c>
    </row>
    <row r="13141" spans="1:6" x14ac:dyDescent="0.25">
      <c r="A13141" s="73">
        <v>25005489</v>
      </c>
      <c r="B13141" s="74" t="s">
        <v>11726</v>
      </c>
      <c r="C13141" s="73" t="s">
        <v>101</v>
      </c>
      <c r="D13141" s="75">
        <v>213.85</v>
      </c>
      <c r="E13141" s="75">
        <v>213.85</v>
      </c>
      <c r="F13141" s="73" t="s">
        <v>47</v>
      </c>
    </row>
    <row r="13142" spans="1:6" x14ac:dyDescent="0.25">
      <c r="A13142" s="73">
        <v>25005516</v>
      </c>
      <c r="B13142" s="74" t="s">
        <v>11727</v>
      </c>
      <c r="C13142" s="73" t="s">
        <v>101</v>
      </c>
      <c r="D13142" s="75">
        <v>213.85</v>
      </c>
      <c r="E13142" s="75">
        <v>213.85</v>
      </c>
      <c r="F13142" s="73" t="s">
        <v>47</v>
      </c>
    </row>
    <row r="13143" spans="1:6" x14ac:dyDescent="0.25">
      <c r="A13143" s="73">
        <v>25005613</v>
      </c>
      <c r="B13143" s="74" t="s">
        <v>11728</v>
      </c>
      <c r="C13143" s="73" t="s">
        <v>101</v>
      </c>
      <c r="D13143" s="75">
        <v>62.21</v>
      </c>
      <c r="E13143" s="75">
        <v>62.21</v>
      </c>
      <c r="F13143" s="73" t="s">
        <v>47</v>
      </c>
    </row>
    <row r="13144" spans="1:6" x14ac:dyDescent="0.25">
      <c r="A13144" s="73">
        <v>25005708</v>
      </c>
      <c r="B13144" s="74" t="s">
        <v>11729</v>
      </c>
      <c r="C13144" s="73" t="s">
        <v>101</v>
      </c>
      <c r="D13144" s="75">
        <v>956.57</v>
      </c>
      <c r="E13144" s="75">
        <v>956.57</v>
      </c>
      <c r="F13144" s="73" t="s">
        <v>47</v>
      </c>
    </row>
    <row r="13145" spans="1:6" x14ac:dyDescent="0.25">
      <c r="A13145" s="73">
        <v>25005709</v>
      </c>
      <c r="B13145" s="74" t="s">
        <v>11730</v>
      </c>
      <c r="C13145" s="73" t="s">
        <v>101</v>
      </c>
      <c r="D13145" s="75">
        <v>1038.6400000000001</v>
      </c>
      <c r="E13145" s="75">
        <v>1038.6400000000001</v>
      </c>
      <c r="F13145" s="73" t="s">
        <v>47</v>
      </c>
    </row>
    <row r="13146" spans="1:6" x14ac:dyDescent="0.25">
      <c r="A13146" s="73">
        <v>25005724</v>
      </c>
      <c r="B13146" s="74" t="s">
        <v>11731</v>
      </c>
      <c r="C13146" s="73" t="s">
        <v>101</v>
      </c>
      <c r="D13146" s="75">
        <v>31.28</v>
      </c>
      <c r="E13146" s="75">
        <v>31.28</v>
      </c>
      <c r="F13146" s="73" t="s">
        <v>47</v>
      </c>
    </row>
    <row r="13147" spans="1:6" x14ac:dyDescent="0.25">
      <c r="A13147" s="73">
        <v>25005726</v>
      </c>
      <c r="B13147" s="74" t="s">
        <v>11732</v>
      </c>
      <c r="C13147" s="73" t="s">
        <v>101</v>
      </c>
      <c r="D13147" s="75">
        <v>31.47</v>
      </c>
      <c r="E13147" s="75">
        <v>31.47</v>
      </c>
      <c r="F13147" s="73" t="s">
        <v>47</v>
      </c>
    </row>
    <row r="13148" spans="1:6" x14ac:dyDescent="0.25">
      <c r="A13148" s="73">
        <v>25005909</v>
      </c>
      <c r="B13148" s="74" t="s">
        <v>31939</v>
      </c>
      <c r="C13148" s="73" t="s">
        <v>101</v>
      </c>
      <c r="D13148" s="75">
        <v>1181.57</v>
      </c>
      <c r="E13148" s="75">
        <v>1181.57</v>
      </c>
      <c r="F13148" s="73" t="s">
        <v>47</v>
      </c>
    </row>
    <row r="13149" spans="1:6" x14ac:dyDescent="0.25">
      <c r="A13149" s="73">
        <v>25005910</v>
      </c>
      <c r="B13149" s="74" t="s">
        <v>31940</v>
      </c>
      <c r="C13149" s="73" t="s">
        <v>101</v>
      </c>
      <c r="D13149" s="75">
        <v>1240.9100000000001</v>
      </c>
      <c r="E13149" s="75">
        <v>1240.9100000000001</v>
      </c>
      <c r="F13149" s="73" t="s">
        <v>47</v>
      </c>
    </row>
    <row r="13150" spans="1:6" x14ac:dyDescent="0.25">
      <c r="A13150" s="73">
        <v>25005965</v>
      </c>
      <c r="B13150" s="74" t="s">
        <v>11733</v>
      </c>
      <c r="C13150" s="73" t="s">
        <v>101</v>
      </c>
      <c r="D13150" s="75">
        <v>122.08</v>
      </c>
      <c r="E13150" s="75">
        <v>122.08</v>
      </c>
      <c r="F13150" s="73" t="s">
        <v>47</v>
      </c>
    </row>
    <row r="13151" spans="1:6" x14ac:dyDescent="0.25">
      <c r="A13151" s="73">
        <v>25005973</v>
      </c>
      <c r="B13151" s="74" t="s">
        <v>11734</v>
      </c>
      <c r="C13151" s="73" t="s">
        <v>101</v>
      </c>
      <c r="D13151" s="75">
        <v>86.47</v>
      </c>
      <c r="E13151" s="75">
        <v>86.47</v>
      </c>
      <c r="F13151" s="73" t="s">
        <v>47</v>
      </c>
    </row>
    <row r="13152" spans="1:6" x14ac:dyDescent="0.25">
      <c r="A13152" s="73">
        <v>25006020</v>
      </c>
      <c r="B13152" s="74" t="s">
        <v>11735</v>
      </c>
      <c r="C13152" s="73" t="s">
        <v>101</v>
      </c>
      <c r="D13152" s="75">
        <v>78.97</v>
      </c>
      <c r="E13152" s="75">
        <v>78.97</v>
      </c>
      <c r="F13152" s="73" t="s">
        <v>47</v>
      </c>
    </row>
    <row r="13153" spans="1:6" x14ac:dyDescent="0.25">
      <c r="A13153" s="73">
        <v>25006022</v>
      </c>
      <c r="B13153" s="74" t="s">
        <v>11736</v>
      </c>
      <c r="C13153" s="73" t="s">
        <v>101</v>
      </c>
      <c r="D13153" s="75">
        <v>76.849999999999994</v>
      </c>
      <c r="E13153" s="75">
        <v>76.849999999999994</v>
      </c>
      <c r="F13153" s="73" t="s">
        <v>47</v>
      </c>
    </row>
    <row r="13154" spans="1:6" x14ac:dyDescent="0.25">
      <c r="A13154" s="73">
        <v>25006023</v>
      </c>
      <c r="B13154" s="74" t="s">
        <v>11737</v>
      </c>
      <c r="C13154" s="73" t="s">
        <v>101</v>
      </c>
      <c r="D13154" s="75">
        <v>135.37</v>
      </c>
      <c r="E13154" s="75">
        <v>135.37</v>
      </c>
      <c r="F13154" s="73" t="s">
        <v>47</v>
      </c>
    </row>
    <row r="13155" spans="1:6" x14ac:dyDescent="0.25">
      <c r="A13155" s="73">
        <v>25006028</v>
      </c>
      <c r="B13155" s="74" t="s">
        <v>11738</v>
      </c>
      <c r="C13155" s="73" t="s">
        <v>101</v>
      </c>
      <c r="D13155" s="75">
        <v>70.78</v>
      </c>
      <c r="E13155" s="75">
        <v>70.78</v>
      </c>
      <c r="F13155" s="73" t="s">
        <v>47</v>
      </c>
    </row>
    <row r="13156" spans="1:6" x14ac:dyDescent="0.25">
      <c r="A13156" s="73">
        <v>25006029</v>
      </c>
      <c r="B13156" s="74" t="s">
        <v>11739</v>
      </c>
      <c r="C13156" s="73" t="s">
        <v>101</v>
      </c>
      <c r="D13156" s="75">
        <v>80.209999999999994</v>
      </c>
      <c r="E13156" s="75">
        <v>80.209999999999994</v>
      </c>
      <c r="F13156" s="73" t="s">
        <v>47</v>
      </c>
    </row>
    <row r="13157" spans="1:6" x14ac:dyDescent="0.25">
      <c r="A13157" s="73">
        <v>25006031</v>
      </c>
      <c r="B13157" s="74" t="s">
        <v>11740</v>
      </c>
      <c r="C13157" s="73" t="s">
        <v>101</v>
      </c>
      <c r="D13157" s="75">
        <v>79.81</v>
      </c>
      <c r="E13157" s="75">
        <v>79.81</v>
      </c>
      <c r="F13157" s="73" t="s">
        <v>47</v>
      </c>
    </row>
    <row r="13158" spans="1:6" x14ac:dyDescent="0.25">
      <c r="A13158" s="73">
        <v>25006081</v>
      </c>
      <c r="B13158" s="74" t="s">
        <v>11741</v>
      </c>
      <c r="C13158" s="73" t="s">
        <v>101</v>
      </c>
      <c r="D13158" s="75">
        <v>16.850000000000001</v>
      </c>
      <c r="E13158" s="75">
        <v>16.850000000000001</v>
      </c>
      <c r="F13158" s="73" t="s">
        <v>47</v>
      </c>
    </row>
    <row r="13159" spans="1:6" x14ac:dyDescent="0.25">
      <c r="A13159" s="73">
        <v>25006104</v>
      </c>
      <c r="B13159" s="74" t="s">
        <v>31941</v>
      </c>
      <c r="C13159" s="73" t="s">
        <v>101</v>
      </c>
      <c r="D13159" s="75">
        <v>8.76</v>
      </c>
      <c r="E13159" s="75">
        <v>8.76</v>
      </c>
      <c r="F13159" s="73" t="s">
        <v>47</v>
      </c>
    </row>
    <row r="13160" spans="1:6" x14ac:dyDescent="0.25">
      <c r="A13160" s="73">
        <v>25006106</v>
      </c>
      <c r="B13160" s="74" t="s">
        <v>11742</v>
      </c>
      <c r="C13160" s="73" t="s">
        <v>101</v>
      </c>
      <c r="D13160" s="75">
        <v>2.66</v>
      </c>
      <c r="E13160" s="75">
        <v>2.66</v>
      </c>
      <c r="F13160" s="73" t="s">
        <v>47</v>
      </c>
    </row>
    <row r="13161" spans="1:6" x14ac:dyDescent="0.25">
      <c r="A13161" s="73">
        <v>25006115</v>
      </c>
      <c r="B13161" s="74" t="s">
        <v>11743</v>
      </c>
      <c r="C13161" s="73" t="s">
        <v>101</v>
      </c>
      <c r="D13161" s="75">
        <v>6.88</v>
      </c>
      <c r="E13161" s="75">
        <v>6.88</v>
      </c>
      <c r="F13161" s="73" t="s">
        <v>47</v>
      </c>
    </row>
    <row r="13162" spans="1:6" x14ac:dyDescent="0.25">
      <c r="A13162" s="73">
        <v>25006117</v>
      </c>
      <c r="B13162" s="74" t="s">
        <v>11744</v>
      </c>
      <c r="C13162" s="73" t="s">
        <v>101</v>
      </c>
      <c r="D13162" s="75">
        <v>6.88</v>
      </c>
      <c r="E13162" s="75">
        <v>6.88</v>
      </c>
      <c r="F13162" s="73" t="s">
        <v>47</v>
      </c>
    </row>
    <row r="13163" spans="1:6" x14ac:dyDescent="0.25">
      <c r="A13163" s="73">
        <v>25006131</v>
      </c>
      <c r="B13163" s="74" t="s">
        <v>31942</v>
      </c>
      <c r="C13163" s="73" t="s">
        <v>101</v>
      </c>
      <c r="D13163" s="75">
        <v>82.19</v>
      </c>
      <c r="E13163" s="75">
        <v>82.19</v>
      </c>
      <c r="F13163" s="73" t="s">
        <v>47</v>
      </c>
    </row>
    <row r="13164" spans="1:6" x14ac:dyDescent="0.25">
      <c r="A13164" s="73">
        <v>25006135</v>
      </c>
      <c r="B13164" s="74" t="s">
        <v>11745</v>
      </c>
      <c r="C13164" s="73" t="s">
        <v>101</v>
      </c>
      <c r="D13164" s="75">
        <v>28.48</v>
      </c>
      <c r="E13164" s="75">
        <v>28.48</v>
      </c>
      <c r="F13164" s="73" t="s">
        <v>47</v>
      </c>
    </row>
    <row r="13165" spans="1:6" x14ac:dyDescent="0.25">
      <c r="A13165" s="73">
        <v>25006136</v>
      </c>
      <c r="B13165" s="74" t="s">
        <v>11746</v>
      </c>
      <c r="C13165" s="73" t="s">
        <v>101</v>
      </c>
      <c r="D13165" s="75">
        <v>28.48</v>
      </c>
      <c r="E13165" s="75">
        <v>28.48</v>
      </c>
      <c r="F13165" s="73" t="s">
        <v>47</v>
      </c>
    </row>
    <row r="13166" spans="1:6" x14ac:dyDescent="0.25">
      <c r="A13166" s="73">
        <v>25006137</v>
      </c>
      <c r="B13166" s="74" t="s">
        <v>11747</v>
      </c>
      <c r="C13166" s="73" t="s">
        <v>101</v>
      </c>
      <c r="D13166" s="75">
        <v>28.48</v>
      </c>
      <c r="E13166" s="75">
        <v>28.48</v>
      </c>
      <c r="F13166" s="73" t="s">
        <v>47</v>
      </c>
    </row>
    <row r="13167" spans="1:6" x14ac:dyDescent="0.25">
      <c r="A13167" s="73">
        <v>25006159</v>
      </c>
      <c r="B13167" s="74" t="s">
        <v>11748</v>
      </c>
      <c r="C13167" s="73" t="s">
        <v>101</v>
      </c>
      <c r="D13167" s="75">
        <v>46.22</v>
      </c>
      <c r="E13167" s="75">
        <v>46.22</v>
      </c>
      <c r="F13167" s="73" t="s">
        <v>47</v>
      </c>
    </row>
    <row r="13168" spans="1:6" x14ac:dyDescent="0.25">
      <c r="A13168" s="73">
        <v>25006160</v>
      </c>
      <c r="B13168" s="74" t="s">
        <v>11749</v>
      </c>
      <c r="C13168" s="73" t="s">
        <v>101</v>
      </c>
      <c r="D13168" s="75">
        <v>46.22</v>
      </c>
      <c r="E13168" s="75">
        <v>46.22</v>
      </c>
      <c r="F13168" s="73" t="s">
        <v>47</v>
      </c>
    </row>
    <row r="13169" spans="1:6" x14ac:dyDescent="0.25">
      <c r="A13169" s="73">
        <v>25006218</v>
      </c>
      <c r="B13169" s="74" t="s">
        <v>11750</v>
      </c>
      <c r="C13169" s="73" t="s">
        <v>101</v>
      </c>
      <c r="D13169" s="75">
        <v>15.97</v>
      </c>
      <c r="E13169" s="75">
        <v>15.97</v>
      </c>
      <c r="F13169" s="73" t="s">
        <v>47</v>
      </c>
    </row>
    <row r="13170" spans="1:6" x14ac:dyDescent="0.25">
      <c r="A13170" s="73">
        <v>25006219</v>
      </c>
      <c r="B13170" s="74" t="s">
        <v>11751</v>
      </c>
      <c r="C13170" s="73" t="s">
        <v>101</v>
      </c>
      <c r="D13170" s="75">
        <v>15.97</v>
      </c>
      <c r="E13170" s="75">
        <v>15.97</v>
      </c>
      <c r="F13170" s="73" t="s">
        <v>47</v>
      </c>
    </row>
    <row r="13171" spans="1:6" x14ac:dyDescent="0.25">
      <c r="A13171" s="73">
        <v>25006220</v>
      </c>
      <c r="B13171" s="74" t="s">
        <v>11752</v>
      </c>
      <c r="C13171" s="73" t="s">
        <v>101</v>
      </c>
      <c r="D13171" s="75">
        <v>15.97</v>
      </c>
      <c r="E13171" s="75">
        <v>15.97</v>
      </c>
      <c r="F13171" s="73" t="s">
        <v>47</v>
      </c>
    </row>
    <row r="13172" spans="1:6" x14ac:dyDescent="0.25">
      <c r="A13172" s="73">
        <v>25006221</v>
      </c>
      <c r="B13172" s="74" t="s">
        <v>11753</v>
      </c>
      <c r="C13172" s="73" t="s">
        <v>101</v>
      </c>
      <c r="D13172" s="75">
        <v>15.97</v>
      </c>
      <c r="E13172" s="75">
        <v>15.97</v>
      </c>
      <c r="F13172" s="73" t="s">
        <v>47</v>
      </c>
    </row>
    <row r="13173" spans="1:6" x14ac:dyDescent="0.25">
      <c r="A13173" s="73">
        <v>25006222</v>
      </c>
      <c r="B13173" s="74" t="s">
        <v>11754</v>
      </c>
      <c r="C13173" s="73" t="s">
        <v>101</v>
      </c>
      <c r="D13173" s="75">
        <v>15.97</v>
      </c>
      <c r="E13173" s="75">
        <v>15.97</v>
      </c>
      <c r="F13173" s="73" t="s">
        <v>47</v>
      </c>
    </row>
    <row r="13174" spans="1:6" x14ac:dyDescent="0.25">
      <c r="A13174" s="73">
        <v>25006223</v>
      </c>
      <c r="B13174" s="74" t="s">
        <v>11755</v>
      </c>
      <c r="C13174" s="73" t="s">
        <v>101</v>
      </c>
      <c r="D13174" s="75">
        <v>15.97</v>
      </c>
      <c r="E13174" s="75">
        <v>15.97</v>
      </c>
      <c r="F13174" s="73" t="s">
        <v>47</v>
      </c>
    </row>
    <row r="13175" spans="1:6" x14ac:dyDescent="0.25">
      <c r="A13175" s="73">
        <v>25006224</v>
      </c>
      <c r="B13175" s="74" t="s">
        <v>11756</v>
      </c>
      <c r="C13175" s="73" t="s">
        <v>101</v>
      </c>
      <c r="D13175" s="75">
        <v>15.97</v>
      </c>
      <c r="E13175" s="75">
        <v>15.97</v>
      </c>
      <c r="F13175" s="73" t="s">
        <v>47</v>
      </c>
    </row>
    <row r="13176" spans="1:6" x14ac:dyDescent="0.25">
      <c r="A13176" s="73">
        <v>25006232</v>
      </c>
      <c r="B13176" s="74" t="s">
        <v>11757</v>
      </c>
      <c r="C13176" s="73" t="s">
        <v>101</v>
      </c>
      <c r="D13176" s="75">
        <v>38.1</v>
      </c>
      <c r="E13176" s="75">
        <v>38.1</v>
      </c>
      <c r="F13176" s="73" t="s">
        <v>47</v>
      </c>
    </row>
    <row r="13177" spans="1:6" x14ac:dyDescent="0.25">
      <c r="A13177" s="73">
        <v>25006245</v>
      </c>
      <c r="B13177" s="74" t="s">
        <v>11758</v>
      </c>
      <c r="C13177" s="73" t="s">
        <v>101</v>
      </c>
      <c r="D13177" s="75">
        <v>64.16</v>
      </c>
      <c r="E13177" s="75">
        <v>64.16</v>
      </c>
      <c r="F13177" s="73" t="s">
        <v>47</v>
      </c>
    </row>
    <row r="13178" spans="1:6" x14ac:dyDescent="0.25">
      <c r="A13178" s="73">
        <v>25006248</v>
      </c>
      <c r="B13178" s="74" t="s">
        <v>11759</v>
      </c>
      <c r="C13178" s="73" t="s">
        <v>101</v>
      </c>
      <c r="D13178" s="75">
        <v>122.25</v>
      </c>
      <c r="E13178" s="75">
        <v>122.25</v>
      </c>
      <c r="F13178" s="73" t="s">
        <v>47</v>
      </c>
    </row>
    <row r="13179" spans="1:6" x14ac:dyDescent="0.25">
      <c r="A13179" s="73">
        <v>25006255</v>
      </c>
      <c r="B13179" s="74" t="s">
        <v>11760</v>
      </c>
      <c r="C13179" s="73" t="s">
        <v>101</v>
      </c>
      <c r="D13179" s="75">
        <v>4.2699999999999996</v>
      </c>
      <c r="E13179" s="75">
        <v>4.2699999999999996</v>
      </c>
      <c r="F13179" s="73" t="s">
        <v>47</v>
      </c>
    </row>
    <row r="13180" spans="1:6" x14ac:dyDescent="0.25">
      <c r="A13180" s="73">
        <v>25006256</v>
      </c>
      <c r="B13180" s="74" t="s">
        <v>11761</v>
      </c>
      <c r="C13180" s="73" t="s">
        <v>101</v>
      </c>
      <c r="D13180" s="75">
        <v>4.2699999999999996</v>
      </c>
      <c r="E13180" s="75">
        <v>4.2699999999999996</v>
      </c>
      <c r="F13180" s="73" t="s">
        <v>47</v>
      </c>
    </row>
    <row r="13181" spans="1:6" x14ac:dyDescent="0.25">
      <c r="A13181" s="73">
        <v>25006257</v>
      </c>
      <c r="B13181" s="74" t="s">
        <v>11762</v>
      </c>
      <c r="C13181" s="73" t="s">
        <v>101</v>
      </c>
      <c r="D13181" s="75">
        <v>4.2699999999999996</v>
      </c>
      <c r="E13181" s="75">
        <v>4.2699999999999996</v>
      </c>
      <c r="F13181" s="73" t="s">
        <v>47</v>
      </c>
    </row>
    <row r="13182" spans="1:6" x14ac:dyDescent="0.25">
      <c r="A13182" s="73">
        <v>25006258</v>
      </c>
      <c r="B13182" s="74" t="s">
        <v>11763</v>
      </c>
      <c r="C13182" s="73" t="s">
        <v>101</v>
      </c>
      <c r="D13182" s="75">
        <v>4.2699999999999996</v>
      </c>
      <c r="E13182" s="75">
        <v>4.2699999999999996</v>
      </c>
      <c r="F13182" s="73" t="s">
        <v>47</v>
      </c>
    </row>
    <row r="13183" spans="1:6" x14ac:dyDescent="0.25">
      <c r="A13183" s="73">
        <v>25006259</v>
      </c>
      <c r="B13183" s="74" t="s">
        <v>11764</v>
      </c>
      <c r="C13183" s="73" t="s">
        <v>101</v>
      </c>
      <c r="D13183" s="75">
        <v>4.2699999999999996</v>
      </c>
      <c r="E13183" s="75">
        <v>4.2699999999999996</v>
      </c>
      <c r="F13183" s="73" t="s">
        <v>47</v>
      </c>
    </row>
    <row r="13184" spans="1:6" x14ac:dyDescent="0.25">
      <c r="A13184" s="73">
        <v>25006260</v>
      </c>
      <c r="B13184" s="74" t="s">
        <v>11765</v>
      </c>
      <c r="C13184" s="73" t="s">
        <v>101</v>
      </c>
      <c r="D13184" s="75">
        <v>4.2699999999999996</v>
      </c>
      <c r="E13184" s="75">
        <v>4.2699999999999996</v>
      </c>
      <c r="F13184" s="73" t="s">
        <v>47</v>
      </c>
    </row>
    <row r="13185" spans="1:6" x14ac:dyDescent="0.25">
      <c r="A13185" s="73">
        <v>25006261</v>
      </c>
      <c r="B13185" s="74" t="s">
        <v>11766</v>
      </c>
      <c r="C13185" s="73" t="s">
        <v>101</v>
      </c>
      <c r="D13185" s="75">
        <v>4.2699999999999996</v>
      </c>
      <c r="E13185" s="75">
        <v>4.2699999999999996</v>
      </c>
      <c r="F13185" s="73" t="s">
        <v>47</v>
      </c>
    </row>
    <row r="13186" spans="1:6" x14ac:dyDescent="0.25">
      <c r="A13186" s="73">
        <v>25006262</v>
      </c>
      <c r="B13186" s="74" t="s">
        <v>11767</v>
      </c>
      <c r="C13186" s="73" t="s">
        <v>101</v>
      </c>
      <c r="D13186" s="75">
        <v>4.2699999999999996</v>
      </c>
      <c r="E13186" s="75">
        <v>4.2699999999999996</v>
      </c>
      <c r="F13186" s="73" t="s">
        <v>47</v>
      </c>
    </row>
    <row r="13187" spans="1:6" x14ac:dyDescent="0.25">
      <c r="A13187" s="73">
        <v>25006263</v>
      </c>
      <c r="B13187" s="74" t="s">
        <v>11768</v>
      </c>
      <c r="C13187" s="73" t="s">
        <v>101</v>
      </c>
      <c r="D13187" s="75">
        <v>5.62</v>
      </c>
      <c r="E13187" s="75">
        <v>5.62</v>
      </c>
      <c r="F13187" s="73" t="s">
        <v>47</v>
      </c>
    </row>
    <row r="13188" spans="1:6" x14ac:dyDescent="0.25">
      <c r="A13188" s="73">
        <v>25006264</v>
      </c>
      <c r="B13188" s="74" t="s">
        <v>11769</v>
      </c>
      <c r="C13188" s="73" t="s">
        <v>101</v>
      </c>
      <c r="D13188" s="75">
        <v>5.62</v>
      </c>
      <c r="E13188" s="75">
        <v>5.62</v>
      </c>
      <c r="F13188" s="73" t="s">
        <v>47</v>
      </c>
    </row>
    <row r="13189" spans="1:6" x14ac:dyDescent="0.25">
      <c r="A13189" s="73">
        <v>25006265</v>
      </c>
      <c r="B13189" s="74" t="s">
        <v>11770</v>
      </c>
      <c r="C13189" s="73" t="s">
        <v>101</v>
      </c>
      <c r="D13189" s="75">
        <v>5.62</v>
      </c>
      <c r="E13189" s="75">
        <v>5.62</v>
      </c>
      <c r="F13189" s="73" t="s">
        <v>47</v>
      </c>
    </row>
    <row r="13190" spans="1:6" x14ac:dyDescent="0.25">
      <c r="A13190" s="73">
        <v>25006281</v>
      </c>
      <c r="B13190" s="74" t="s">
        <v>11771</v>
      </c>
      <c r="C13190" s="73" t="s">
        <v>101</v>
      </c>
      <c r="D13190" s="75">
        <v>8.99</v>
      </c>
      <c r="E13190" s="75">
        <v>8.99</v>
      </c>
      <c r="F13190" s="73" t="s">
        <v>47</v>
      </c>
    </row>
    <row r="13191" spans="1:6" x14ac:dyDescent="0.25">
      <c r="A13191" s="73">
        <v>25006337</v>
      </c>
      <c r="B13191" s="74" t="s">
        <v>11772</v>
      </c>
      <c r="C13191" s="73" t="s">
        <v>101</v>
      </c>
      <c r="D13191" s="75">
        <v>3.57</v>
      </c>
      <c r="E13191" s="75">
        <v>3.57</v>
      </c>
      <c r="F13191" s="73" t="s">
        <v>47</v>
      </c>
    </row>
    <row r="13192" spans="1:6" x14ac:dyDescent="0.25">
      <c r="A13192" s="73">
        <v>25006348</v>
      </c>
      <c r="B13192" s="74" t="s">
        <v>11773</v>
      </c>
      <c r="C13192" s="73" t="s">
        <v>101</v>
      </c>
      <c r="D13192" s="75">
        <v>1.07</v>
      </c>
      <c r="E13192" s="75">
        <v>1.07</v>
      </c>
      <c r="F13192" s="73" t="s">
        <v>47</v>
      </c>
    </row>
    <row r="13193" spans="1:6" x14ac:dyDescent="0.25">
      <c r="A13193" s="73">
        <v>25006349</v>
      </c>
      <c r="B13193" s="74" t="s">
        <v>11774</v>
      </c>
      <c r="C13193" s="73" t="s">
        <v>101</v>
      </c>
      <c r="D13193" s="75">
        <v>1.26</v>
      </c>
      <c r="E13193" s="75">
        <v>1.26</v>
      </c>
      <c r="F13193" s="73" t="s">
        <v>47</v>
      </c>
    </row>
    <row r="13194" spans="1:6" x14ac:dyDescent="0.25">
      <c r="A13194" s="73">
        <v>25006365</v>
      </c>
      <c r="B13194" s="74" t="s">
        <v>11775</v>
      </c>
      <c r="C13194" s="73" t="s">
        <v>101</v>
      </c>
      <c r="D13194" s="75">
        <v>3.48</v>
      </c>
      <c r="E13194" s="75">
        <v>3.48</v>
      </c>
      <c r="F13194" s="73" t="s">
        <v>47</v>
      </c>
    </row>
    <row r="13195" spans="1:6" x14ac:dyDescent="0.25">
      <c r="A13195" s="73">
        <v>25006368</v>
      </c>
      <c r="B13195" s="74" t="s">
        <v>11776</v>
      </c>
      <c r="C13195" s="73" t="s">
        <v>101</v>
      </c>
      <c r="D13195" s="75">
        <v>0.24</v>
      </c>
      <c r="E13195" s="75">
        <v>0.24</v>
      </c>
      <c r="F13195" s="73" t="s">
        <v>47</v>
      </c>
    </row>
    <row r="13196" spans="1:6" x14ac:dyDescent="0.25">
      <c r="A13196" s="73">
        <v>25006439</v>
      </c>
      <c r="B13196" s="74" t="s">
        <v>11777</v>
      </c>
      <c r="C13196" s="73" t="s">
        <v>101</v>
      </c>
      <c r="D13196" s="75">
        <v>24.3</v>
      </c>
      <c r="E13196" s="75">
        <v>24.3</v>
      </c>
      <c r="F13196" s="73" t="s">
        <v>47</v>
      </c>
    </row>
    <row r="13197" spans="1:6" x14ac:dyDescent="0.25">
      <c r="A13197" s="73">
        <v>25006458</v>
      </c>
      <c r="B13197" s="74" t="s">
        <v>11778</v>
      </c>
      <c r="C13197" s="73" t="s">
        <v>101</v>
      </c>
      <c r="D13197" s="75">
        <v>131.79</v>
      </c>
      <c r="E13197" s="75">
        <v>131.79</v>
      </c>
      <c r="F13197" s="73" t="s">
        <v>47</v>
      </c>
    </row>
    <row r="13198" spans="1:6" x14ac:dyDescent="0.25">
      <c r="A13198" s="73">
        <v>25006559</v>
      </c>
      <c r="B13198" s="74" t="s">
        <v>11779</v>
      </c>
      <c r="C13198" s="73" t="s">
        <v>101</v>
      </c>
      <c r="D13198" s="75">
        <v>88.7</v>
      </c>
      <c r="E13198" s="75">
        <v>88.7</v>
      </c>
      <c r="F13198" s="73" t="s">
        <v>47</v>
      </c>
    </row>
    <row r="13199" spans="1:6" x14ac:dyDescent="0.25">
      <c r="A13199" s="73">
        <v>25006561</v>
      </c>
      <c r="B13199" s="74" t="s">
        <v>11780</v>
      </c>
      <c r="C13199" s="73" t="s">
        <v>101</v>
      </c>
      <c r="D13199" s="75">
        <v>88.7</v>
      </c>
      <c r="E13199" s="75">
        <v>88.7</v>
      </c>
      <c r="F13199" s="73" t="s">
        <v>47</v>
      </c>
    </row>
    <row r="13200" spans="1:6" x14ac:dyDescent="0.25">
      <c r="A13200" s="73">
        <v>25006562</v>
      </c>
      <c r="B13200" s="74" t="s">
        <v>11781</v>
      </c>
      <c r="C13200" s="73" t="s">
        <v>101</v>
      </c>
      <c r="D13200" s="75">
        <v>85.26</v>
      </c>
      <c r="E13200" s="75">
        <v>85.26</v>
      </c>
      <c r="F13200" s="73" t="s">
        <v>47</v>
      </c>
    </row>
    <row r="13201" spans="1:6" x14ac:dyDescent="0.25">
      <c r="A13201" s="73">
        <v>25006565</v>
      </c>
      <c r="B13201" s="74" t="s">
        <v>11782</v>
      </c>
      <c r="C13201" s="73" t="s">
        <v>101</v>
      </c>
      <c r="D13201" s="75">
        <v>115.03</v>
      </c>
      <c r="E13201" s="75">
        <v>115.03</v>
      </c>
      <c r="F13201" s="73" t="s">
        <v>47</v>
      </c>
    </row>
    <row r="13202" spans="1:6" x14ac:dyDescent="0.25">
      <c r="A13202" s="73">
        <v>25006575</v>
      </c>
      <c r="B13202" s="74" t="s">
        <v>11783</v>
      </c>
      <c r="C13202" s="73" t="s">
        <v>101</v>
      </c>
      <c r="D13202" s="75">
        <v>67.290000000000006</v>
      </c>
      <c r="E13202" s="75">
        <v>67.290000000000006</v>
      </c>
      <c r="F13202" s="73" t="s">
        <v>47</v>
      </c>
    </row>
    <row r="13203" spans="1:6" x14ac:dyDescent="0.25">
      <c r="A13203" s="73">
        <v>25006584</v>
      </c>
      <c r="B13203" s="74" t="s">
        <v>11784</v>
      </c>
      <c r="C13203" s="73" t="s">
        <v>101</v>
      </c>
      <c r="D13203" s="75">
        <v>47.36</v>
      </c>
      <c r="E13203" s="75">
        <v>47.36</v>
      </c>
      <c r="F13203" s="73" t="s">
        <v>47</v>
      </c>
    </row>
    <row r="13204" spans="1:6" x14ac:dyDescent="0.25">
      <c r="A13204" s="73">
        <v>25006607</v>
      </c>
      <c r="B13204" s="74" t="s">
        <v>11785</v>
      </c>
      <c r="C13204" s="73" t="s">
        <v>101</v>
      </c>
      <c r="D13204" s="75">
        <v>82.8</v>
      </c>
      <c r="E13204" s="75">
        <v>82.8</v>
      </c>
      <c r="F13204" s="73" t="s">
        <v>47</v>
      </c>
    </row>
    <row r="13205" spans="1:6" x14ac:dyDescent="0.25">
      <c r="A13205" s="73">
        <v>25006627</v>
      </c>
      <c r="B13205" s="74" t="s">
        <v>11786</v>
      </c>
      <c r="C13205" s="73" t="s">
        <v>101</v>
      </c>
      <c r="D13205" s="75">
        <v>33.68</v>
      </c>
      <c r="E13205" s="75">
        <v>33.68</v>
      </c>
      <c r="F13205" s="73" t="s">
        <v>47</v>
      </c>
    </row>
    <row r="13206" spans="1:6" x14ac:dyDescent="0.25">
      <c r="A13206" s="73">
        <v>25006638</v>
      </c>
      <c r="B13206" s="74" t="s">
        <v>11787</v>
      </c>
      <c r="C13206" s="73" t="s">
        <v>101</v>
      </c>
      <c r="D13206" s="75">
        <v>69.94</v>
      </c>
      <c r="E13206" s="75">
        <v>69.94</v>
      </c>
      <c r="F13206" s="73" t="s">
        <v>47</v>
      </c>
    </row>
    <row r="13207" spans="1:6" x14ac:dyDescent="0.25">
      <c r="A13207" s="73">
        <v>25006646</v>
      </c>
      <c r="B13207" s="74" t="s">
        <v>11788</v>
      </c>
      <c r="C13207" s="73" t="s">
        <v>101</v>
      </c>
      <c r="D13207" s="75">
        <v>389.04</v>
      </c>
      <c r="E13207" s="75">
        <v>389.04</v>
      </c>
      <c r="F13207" s="73" t="s">
        <v>47</v>
      </c>
    </row>
    <row r="13208" spans="1:6" x14ac:dyDescent="0.25">
      <c r="A13208" s="73">
        <v>25006698</v>
      </c>
      <c r="B13208" s="74" t="s">
        <v>11789</v>
      </c>
      <c r="C13208" s="73" t="s">
        <v>101</v>
      </c>
      <c r="D13208" s="75">
        <v>0.23</v>
      </c>
      <c r="E13208" s="75">
        <v>0.23</v>
      </c>
      <c r="F13208" s="73" t="s">
        <v>47</v>
      </c>
    </row>
    <row r="13209" spans="1:6" x14ac:dyDescent="0.25">
      <c r="A13209" s="73">
        <v>25006699</v>
      </c>
      <c r="B13209" s="74" t="s">
        <v>11790</v>
      </c>
      <c r="C13209" s="73" t="s">
        <v>101</v>
      </c>
      <c r="D13209" s="75">
        <v>0.37</v>
      </c>
      <c r="E13209" s="75">
        <v>0.37</v>
      </c>
      <c r="F13209" s="73" t="s">
        <v>47</v>
      </c>
    </row>
    <row r="13210" spans="1:6" x14ac:dyDescent="0.25">
      <c r="A13210" s="73">
        <v>25006702</v>
      </c>
      <c r="B13210" s="74" t="s">
        <v>11791</v>
      </c>
      <c r="C13210" s="73" t="s">
        <v>101</v>
      </c>
      <c r="D13210" s="75">
        <v>0.42</v>
      </c>
      <c r="E13210" s="75">
        <v>0.42</v>
      </c>
      <c r="F13210" s="73" t="s">
        <v>47</v>
      </c>
    </row>
    <row r="13211" spans="1:6" x14ac:dyDescent="0.25">
      <c r="A13211" s="73">
        <v>25006704</v>
      </c>
      <c r="B13211" s="74" t="s">
        <v>11792</v>
      </c>
      <c r="C13211" s="73" t="s">
        <v>101</v>
      </c>
      <c r="D13211" s="75">
        <v>0.4</v>
      </c>
      <c r="E13211" s="75">
        <v>0.4</v>
      </c>
      <c r="F13211" s="73" t="s">
        <v>47</v>
      </c>
    </row>
    <row r="13212" spans="1:6" x14ac:dyDescent="0.25">
      <c r="A13212" s="73">
        <v>25006705</v>
      </c>
      <c r="B13212" s="74" t="s">
        <v>11793</v>
      </c>
      <c r="C13212" s="73" t="s">
        <v>101</v>
      </c>
      <c r="D13212" s="75">
        <v>0.6</v>
      </c>
      <c r="E13212" s="75">
        <v>0.6</v>
      </c>
      <c r="F13212" s="73" t="s">
        <v>47</v>
      </c>
    </row>
    <row r="13213" spans="1:6" x14ac:dyDescent="0.25">
      <c r="A13213" s="73">
        <v>25006811</v>
      </c>
      <c r="B13213" s="74" t="s">
        <v>11794</v>
      </c>
      <c r="C13213" s="73" t="s">
        <v>101</v>
      </c>
      <c r="D13213" s="75">
        <v>30.05</v>
      </c>
      <c r="E13213" s="75">
        <v>30.05</v>
      </c>
      <c r="F13213" s="73" t="s">
        <v>47</v>
      </c>
    </row>
    <row r="13214" spans="1:6" x14ac:dyDescent="0.25">
      <c r="A13214" s="73">
        <v>25006821</v>
      </c>
      <c r="B13214" s="74" t="s">
        <v>11795</v>
      </c>
      <c r="C13214" s="73" t="s">
        <v>101</v>
      </c>
      <c r="D13214" s="75">
        <v>0.4</v>
      </c>
      <c r="E13214" s="75">
        <v>0.4</v>
      </c>
      <c r="F13214" s="73" t="s">
        <v>47</v>
      </c>
    </row>
    <row r="13215" spans="1:6" x14ac:dyDescent="0.25">
      <c r="A13215" s="73">
        <v>25006825</v>
      </c>
      <c r="B13215" s="74" t="s">
        <v>31943</v>
      </c>
      <c r="C13215" s="73" t="s">
        <v>101</v>
      </c>
      <c r="D13215" s="75">
        <v>284.82</v>
      </c>
      <c r="E13215" s="75">
        <v>284.82</v>
      </c>
      <c r="F13215" s="73" t="s">
        <v>47</v>
      </c>
    </row>
    <row r="13216" spans="1:6" x14ac:dyDescent="0.25">
      <c r="A13216" s="73">
        <v>25006827</v>
      </c>
      <c r="B13216" s="74" t="s">
        <v>11796</v>
      </c>
      <c r="C13216" s="73" t="s">
        <v>101</v>
      </c>
      <c r="D13216" s="75">
        <v>0.09</v>
      </c>
      <c r="E13216" s="75">
        <v>0.09</v>
      </c>
      <c r="F13216" s="73" t="s">
        <v>47</v>
      </c>
    </row>
    <row r="13217" spans="1:6" x14ac:dyDescent="0.25">
      <c r="A13217" s="73">
        <v>25006831</v>
      </c>
      <c r="B13217" s="74" t="s">
        <v>31944</v>
      </c>
      <c r="C13217" s="73" t="s">
        <v>101</v>
      </c>
      <c r="D13217" s="75">
        <v>328.99</v>
      </c>
      <c r="E13217" s="75">
        <v>328.99</v>
      </c>
      <c r="F13217" s="73" t="s">
        <v>47</v>
      </c>
    </row>
    <row r="13218" spans="1:6" x14ac:dyDescent="0.25">
      <c r="A13218" s="73">
        <v>25006833</v>
      </c>
      <c r="B13218" s="74" t="s">
        <v>31945</v>
      </c>
      <c r="C13218" s="73" t="s">
        <v>101</v>
      </c>
      <c r="D13218" s="75">
        <v>746.46</v>
      </c>
      <c r="E13218" s="75">
        <v>746.46</v>
      </c>
      <c r="F13218" s="73" t="s">
        <v>47</v>
      </c>
    </row>
    <row r="13219" spans="1:6" x14ac:dyDescent="0.25">
      <c r="A13219" s="73">
        <v>25006844</v>
      </c>
      <c r="B13219" s="74" t="s">
        <v>31946</v>
      </c>
      <c r="C13219" s="73" t="s">
        <v>101</v>
      </c>
      <c r="D13219" s="75">
        <v>695.95</v>
      </c>
      <c r="E13219" s="75">
        <v>695.95</v>
      </c>
      <c r="F13219" s="73" t="s">
        <v>47</v>
      </c>
    </row>
    <row r="13220" spans="1:6" x14ac:dyDescent="0.25">
      <c r="A13220" s="73">
        <v>25006845</v>
      </c>
      <c r="B13220" s="74" t="s">
        <v>31947</v>
      </c>
      <c r="C13220" s="73" t="s">
        <v>101</v>
      </c>
      <c r="D13220" s="75">
        <v>755.11</v>
      </c>
      <c r="E13220" s="75">
        <v>755.11</v>
      </c>
      <c r="F13220" s="73" t="s">
        <v>47</v>
      </c>
    </row>
    <row r="13221" spans="1:6" x14ac:dyDescent="0.25">
      <c r="A13221" s="73">
        <v>25006846</v>
      </c>
      <c r="B13221" s="74" t="s">
        <v>31948</v>
      </c>
      <c r="C13221" s="73" t="s">
        <v>101</v>
      </c>
      <c r="D13221" s="75">
        <v>815.13</v>
      </c>
      <c r="E13221" s="75">
        <v>815.13</v>
      </c>
      <c r="F13221" s="73" t="s">
        <v>47</v>
      </c>
    </row>
    <row r="13222" spans="1:6" x14ac:dyDescent="0.25">
      <c r="A13222" s="73">
        <v>25006848</v>
      </c>
      <c r="B13222" s="74" t="s">
        <v>31949</v>
      </c>
      <c r="C13222" s="73" t="s">
        <v>101</v>
      </c>
      <c r="D13222" s="75">
        <v>1549.06</v>
      </c>
      <c r="E13222" s="75">
        <v>1549.06</v>
      </c>
      <c r="F13222" s="73" t="s">
        <v>47</v>
      </c>
    </row>
    <row r="13223" spans="1:6" x14ac:dyDescent="0.25">
      <c r="A13223" s="73">
        <v>25006884</v>
      </c>
      <c r="B13223" s="74" t="s">
        <v>11797</v>
      </c>
      <c r="C13223" s="73" t="s">
        <v>101</v>
      </c>
      <c r="D13223" s="75">
        <v>0.16</v>
      </c>
      <c r="E13223" s="75">
        <v>0.16</v>
      </c>
      <c r="F13223" s="73" t="s">
        <v>47</v>
      </c>
    </row>
    <row r="13224" spans="1:6" x14ac:dyDescent="0.25">
      <c r="A13224" s="73">
        <v>25006885</v>
      </c>
      <c r="B13224" s="74" t="s">
        <v>11798</v>
      </c>
      <c r="C13224" s="73" t="s">
        <v>101</v>
      </c>
      <c r="D13224" s="75">
        <v>0.04</v>
      </c>
      <c r="E13224" s="75">
        <v>0.04</v>
      </c>
      <c r="F13224" s="73" t="s">
        <v>47</v>
      </c>
    </row>
    <row r="13225" spans="1:6" x14ac:dyDescent="0.25">
      <c r="A13225" s="73">
        <v>25006921</v>
      </c>
      <c r="B13225" s="74" t="s">
        <v>11799</v>
      </c>
      <c r="C13225" s="73" t="s">
        <v>101</v>
      </c>
      <c r="D13225" s="75">
        <v>1.97</v>
      </c>
      <c r="E13225" s="75">
        <v>1.97</v>
      </c>
      <c r="F13225" s="73" t="s">
        <v>47</v>
      </c>
    </row>
    <row r="13226" spans="1:6" x14ac:dyDescent="0.25">
      <c r="A13226" s="73">
        <v>25006930</v>
      </c>
      <c r="B13226" s="74" t="s">
        <v>11800</v>
      </c>
      <c r="C13226" s="73" t="s">
        <v>101</v>
      </c>
      <c r="D13226" s="75">
        <v>3.16</v>
      </c>
      <c r="E13226" s="75">
        <v>3.16</v>
      </c>
      <c r="F13226" s="73" t="s">
        <v>47</v>
      </c>
    </row>
    <row r="13227" spans="1:6" x14ac:dyDescent="0.25">
      <c r="A13227" s="73">
        <v>25006975</v>
      </c>
      <c r="B13227" s="74" t="s">
        <v>31950</v>
      </c>
      <c r="C13227" s="73" t="s">
        <v>101</v>
      </c>
      <c r="D13227" s="75">
        <v>280.2</v>
      </c>
      <c r="E13227" s="75">
        <v>280.2</v>
      </c>
      <c r="F13227" s="73" t="s">
        <v>47</v>
      </c>
    </row>
    <row r="13228" spans="1:6" x14ac:dyDescent="0.25">
      <c r="A13228" s="73">
        <v>25006987</v>
      </c>
      <c r="B13228" s="74" t="s">
        <v>11801</v>
      </c>
      <c r="C13228" s="73" t="s">
        <v>101</v>
      </c>
      <c r="D13228" s="75">
        <v>39.53</v>
      </c>
      <c r="E13228" s="75">
        <v>39.53</v>
      </c>
      <c r="F13228" s="73" t="s">
        <v>47</v>
      </c>
    </row>
    <row r="13229" spans="1:6" x14ac:dyDescent="0.25">
      <c r="A13229" s="73">
        <v>25007004</v>
      </c>
      <c r="B13229" s="74" t="s">
        <v>11802</v>
      </c>
      <c r="C13229" s="73" t="s">
        <v>101</v>
      </c>
      <c r="D13229" s="75">
        <v>3.5</v>
      </c>
      <c r="E13229" s="75">
        <v>3.5</v>
      </c>
      <c r="F13229" s="73" t="s">
        <v>47</v>
      </c>
    </row>
    <row r="13230" spans="1:6" x14ac:dyDescent="0.25">
      <c r="A13230" s="73">
        <v>25007017</v>
      </c>
      <c r="B13230" s="74" t="s">
        <v>11803</v>
      </c>
      <c r="C13230" s="73" t="s">
        <v>101</v>
      </c>
      <c r="D13230" s="75">
        <v>72.39</v>
      </c>
      <c r="E13230" s="75">
        <v>72.39</v>
      </c>
      <c r="F13230" s="73" t="s">
        <v>47</v>
      </c>
    </row>
    <row r="13231" spans="1:6" x14ac:dyDescent="0.25">
      <c r="A13231" s="73">
        <v>25007033</v>
      </c>
      <c r="B13231" s="74" t="s">
        <v>11804</v>
      </c>
      <c r="C13231" s="73" t="s">
        <v>101</v>
      </c>
      <c r="D13231" s="75">
        <v>81.13</v>
      </c>
      <c r="E13231" s="75">
        <v>81.13</v>
      </c>
      <c r="F13231" s="73" t="s">
        <v>47</v>
      </c>
    </row>
    <row r="13232" spans="1:6" x14ac:dyDescent="0.25">
      <c r="A13232" s="73">
        <v>25007056</v>
      </c>
      <c r="B13232" s="74" t="s">
        <v>11805</v>
      </c>
      <c r="C13232" s="73" t="s">
        <v>101</v>
      </c>
      <c r="D13232" s="75">
        <v>1.97</v>
      </c>
      <c r="E13232" s="75">
        <v>1.97</v>
      </c>
      <c r="F13232" s="73" t="s">
        <v>47</v>
      </c>
    </row>
    <row r="13233" spans="1:6" x14ac:dyDescent="0.25">
      <c r="A13233" s="73">
        <v>25007097</v>
      </c>
      <c r="B13233" s="74" t="s">
        <v>11806</v>
      </c>
      <c r="C13233" s="73" t="s">
        <v>101</v>
      </c>
      <c r="D13233" s="75">
        <v>71.5</v>
      </c>
      <c r="E13233" s="75">
        <v>71.5</v>
      </c>
      <c r="F13233" s="73" t="s">
        <v>47</v>
      </c>
    </row>
    <row r="13234" spans="1:6" x14ac:dyDescent="0.25">
      <c r="A13234" s="73">
        <v>25007178</v>
      </c>
      <c r="B13234" s="74" t="s">
        <v>11807</v>
      </c>
      <c r="C13234" s="73" t="s">
        <v>101</v>
      </c>
      <c r="D13234" s="75">
        <v>66.53</v>
      </c>
      <c r="E13234" s="75">
        <v>66.53</v>
      </c>
      <c r="F13234" s="73" t="s">
        <v>47</v>
      </c>
    </row>
    <row r="13235" spans="1:6" x14ac:dyDescent="0.25">
      <c r="A13235" s="73">
        <v>25007184</v>
      </c>
      <c r="B13235" s="74" t="s">
        <v>11808</v>
      </c>
      <c r="C13235" s="73" t="s">
        <v>101</v>
      </c>
      <c r="D13235" s="75">
        <v>136.83000000000001</v>
      </c>
      <c r="E13235" s="75">
        <v>136.83000000000001</v>
      </c>
      <c r="F13235" s="73" t="s">
        <v>47</v>
      </c>
    </row>
    <row r="13236" spans="1:6" x14ac:dyDescent="0.25">
      <c r="A13236" s="73">
        <v>25007185</v>
      </c>
      <c r="B13236" s="74" t="s">
        <v>11809</v>
      </c>
      <c r="C13236" s="73" t="s">
        <v>101</v>
      </c>
      <c r="D13236" s="75">
        <v>0.79</v>
      </c>
      <c r="E13236" s="75">
        <v>0.79</v>
      </c>
      <c r="F13236" s="73" t="s">
        <v>47</v>
      </c>
    </row>
    <row r="13237" spans="1:6" x14ac:dyDescent="0.25">
      <c r="A13237" s="73">
        <v>25007206</v>
      </c>
      <c r="B13237" s="74" t="s">
        <v>11810</v>
      </c>
      <c r="C13237" s="73" t="s">
        <v>101</v>
      </c>
      <c r="D13237" s="75">
        <v>117.25</v>
      </c>
      <c r="E13237" s="75">
        <v>117.25</v>
      </c>
      <c r="F13237" s="73" t="s">
        <v>47</v>
      </c>
    </row>
    <row r="13238" spans="1:6" x14ac:dyDescent="0.25">
      <c r="A13238" s="73">
        <v>25007237</v>
      </c>
      <c r="B13238" s="74" t="s">
        <v>11811</v>
      </c>
      <c r="C13238" s="73" t="s">
        <v>101</v>
      </c>
      <c r="D13238" s="75">
        <v>7.72</v>
      </c>
      <c r="E13238" s="75">
        <v>7.72</v>
      </c>
      <c r="F13238" s="73" t="s">
        <v>47</v>
      </c>
    </row>
    <row r="13239" spans="1:6" x14ac:dyDescent="0.25">
      <c r="A13239" s="73">
        <v>25007276</v>
      </c>
      <c r="B13239" s="74" t="s">
        <v>11812</v>
      </c>
      <c r="C13239" s="73" t="s">
        <v>101</v>
      </c>
      <c r="D13239" s="75">
        <v>25.45</v>
      </c>
      <c r="E13239" s="75">
        <v>25.45</v>
      </c>
      <c r="F13239" s="73" t="s">
        <v>47</v>
      </c>
    </row>
    <row r="13240" spans="1:6" x14ac:dyDescent="0.25">
      <c r="A13240" s="73">
        <v>25007342</v>
      </c>
      <c r="B13240" s="74" t="s">
        <v>11813</v>
      </c>
      <c r="C13240" s="73" t="s">
        <v>101</v>
      </c>
      <c r="D13240" s="75">
        <v>2.5</v>
      </c>
      <c r="E13240" s="75">
        <v>2.5</v>
      </c>
      <c r="F13240" s="73" t="s">
        <v>47</v>
      </c>
    </row>
    <row r="13241" spans="1:6" x14ac:dyDescent="0.25">
      <c r="A13241" s="73">
        <v>25007343</v>
      </c>
      <c r="B13241" s="74" t="s">
        <v>11814</v>
      </c>
      <c r="C13241" s="73" t="s">
        <v>101</v>
      </c>
      <c r="D13241" s="75">
        <v>5.76</v>
      </c>
      <c r="E13241" s="75">
        <v>5.76</v>
      </c>
      <c r="F13241" s="73" t="s">
        <v>47</v>
      </c>
    </row>
    <row r="13242" spans="1:6" x14ac:dyDescent="0.25">
      <c r="A13242" s="73">
        <v>25007344</v>
      </c>
      <c r="B13242" s="74" t="s">
        <v>11815</v>
      </c>
      <c r="C13242" s="73" t="s">
        <v>101</v>
      </c>
      <c r="D13242" s="75">
        <v>94.75</v>
      </c>
      <c r="E13242" s="75">
        <v>94.75</v>
      </c>
      <c r="F13242" s="73" t="s">
        <v>47</v>
      </c>
    </row>
    <row r="13243" spans="1:6" x14ac:dyDescent="0.25">
      <c r="A13243" s="73">
        <v>25007381</v>
      </c>
      <c r="B13243" s="74" t="s">
        <v>11816</v>
      </c>
      <c r="C13243" s="73" t="s">
        <v>101</v>
      </c>
      <c r="D13243" s="75">
        <v>34.26</v>
      </c>
      <c r="E13243" s="75">
        <v>34.26</v>
      </c>
      <c r="F13243" s="73" t="s">
        <v>47</v>
      </c>
    </row>
    <row r="13244" spans="1:6" x14ac:dyDescent="0.25">
      <c r="A13244" s="73">
        <v>25007443</v>
      </c>
      <c r="B13244" s="74" t="s">
        <v>11817</v>
      </c>
      <c r="C13244" s="73" t="s">
        <v>101</v>
      </c>
      <c r="D13244" s="75">
        <v>20.12</v>
      </c>
      <c r="E13244" s="75">
        <v>20.12</v>
      </c>
      <c r="F13244" s="73" t="s">
        <v>47</v>
      </c>
    </row>
    <row r="13245" spans="1:6" x14ac:dyDescent="0.25">
      <c r="A13245" s="73">
        <v>25007445</v>
      </c>
      <c r="B13245" s="74" t="s">
        <v>11818</v>
      </c>
      <c r="C13245" s="73" t="s">
        <v>101</v>
      </c>
      <c r="D13245" s="75">
        <v>11.87</v>
      </c>
      <c r="E13245" s="75">
        <v>11.87</v>
      </c>
      <c r="F13245" s="73" t="s">
        <v>47</v>
      </c>
    </row>
    <row r="13246" spans="1:6" x14ac:dyDescent="0.25">
      <c r="A13246" s="73">
        <v>25007463</v>
      </c>
      <c r="B13246" s="74" t="s">
        <v>11819</v>
      </c>
      <c r="C13246" s="73" t="s">
        <v>101</v>
      </c>
      <c r="D13246" s="75">
        <v>30.98</v>
      </c>
      <c r="E13246" s="75">
        <v>30.98</v>
      </c>
      <c r="F13246" s="73" t="s">
        <v>47</v>
      </c>
    </row>
    <row r="13247" spans="1:6" x14ac:dyDescent="0.25">
      <c r="A13247" s="73">
        <v>25007473</v>
      </c>
      <c r="B13247" s="74" t="s">
        <v>11820</v>
      </c>
      <c r="C13247" s="73" t="s">
        <v>101</v>
      </c>
      <c r="D13247" s="75">
        <v>24.46</v>
      </c>
      <c r="E13247" s="75">
        <v>24.46</v>
      </c>
      <c r="F13247" s="73" t="s">
        <v>47</v>
      </c>
    </row>
    <row r="13248" spans="1:6" x14ac:dyDescent="0.25">
      <c r="A13248" s="73">
        <v>25007528</v>
      </c>
      <c r="B13248" s="74" t="s">
        <v>31951</v>
      </c>
      <c r="C13248" s="73" t="s">
        <v>101</v>
      </c>
      <c r="D13248" s="75">
        <v>511.57</v>
      </c>
      <c r="E13248" s="75">
        <v>511.57</v>
      </c>
      <c r="F13248" s="73" t="s">
        <v>47</v>
      </c>
    </row>
    <row r="13249" spans="1:6" x14ac:dyDescent="0.25">
      <c r="A13249" s="73">
        <v>25007594</v>
      </c>
      <c r="B13249" s="74" t="s">
        <v>11821</v>
      </c>
      <c r="C13249" s="73" t="s">
        <v>101</v>
      </c>
      <c r="D13249" s="75">
        <v>105.23</v>
      </c>
      <c r="E13249" s="75">
        <v>105.23</v>
      </c>
      <c r="F13249" s="73" t="s">
        <v>47</v>
      </c>
    </row>
    <row r="13250" spans="1:6" x14ac:dyDescent="0.25">
      <c r="A13250" s="73">
        <v>25007624</v>
      </c>
      <c r="B13250" s="74" t="s">
        <v>11822</v>
      </c>
      <c r="C13250" s="73" t="s">
        <v>101</v>
      </c>
      <c r="D13250" s="75">
        <v>1169.23</v>
      </c>
      <c r="E13250" s="75">
        <v>1169.23</v>
      </c>
      <c r="F13250" s="73" t="s">
        <v>47</v>
      </c>
    </row>
    <row r="13251" spans="1:6" x14ac:dyDescent="0.25">
      <c r="A13251" s="73">
        <v>25007649</v>
      </c>
      <c r="B13251" s="74" t="s">
        <v>11823</v>
      </c>
      <c r="C13251" s="73" t="s">
        <v>101</v>
      </c>
      <c r="D13251" s="75">
        <v>20.55</v>
      </c>
      <c r="E13251" s="75">
        <v>20.55</v>
      </c>
      <c r="F13251" s="73" t="s">
        <v>47</v>
      </c>
    </row>
    <row r="13252" spans="1:6" x14ac:dyDescent="0.25">
      <c r="A13252" s="73">
        <v>25007667</v>
      </c>
      <c r="B13252" s="74" t="s">
        <v>11824</v>
      </c>
      <c r="C13252" s="73" t="s">
        <v>101</v>
      </c>
      <c r="D13252" s="75">
        <v>12.6</v>
      </c>
      <c r="E13252" s="75">
        <v>12.6</v>
      </c>
      <c r="F13252" s="73" t="s">
        <v>47</v>
      </c>
    </row>
    <row r="13253" spans="1:6" x14ac:dyDescent="0.25">
      <c r="A13253" s="73">
        <v>25007668</v>
      </c>
      <c r="B13253" s="74" t="s">
        <v>11825</v>
      </c>
      <c r="C13253" s="73" t="s">
        <v>101</v>
      </c>
      <c r="D13253" s="75">
        <v>12.6</v>
      </c>
      <c r="E13253" s="75">
        <v>12.6</v>
      </c>
      <c r="F13253" s="73" t="s">
        <v>47</v>
      </c>
    </row>
    <row r="13254" spans="1:6" x14ac:dyDescent="0.25">
      <c r="A13254" s="73">
        <v>25007669</v>
      </c>
      <c r="B13254" s="74" t="s">
        <v>11826</v>
      </c>
      <c r="C13254" s="73" t="s">
        <v>101</v>
      </c>
      <c r="D13254" s="75">
        <v>12.6</v>
      </c>
      <c r="E13254" s="75">
        <v>12.6</v>
      </c>
      <c r="F13254" s="73" t="s">
        <v>47</v>
      </c>
    </row>
    <row r="13255" spans="1:6" x14ac:dyDescent="0.25">
      <c r="A13255" s="73">
        <v>25007714</v>
      </c>
      <c r="B13255" s="74" t="s">
        <v>11827</v>
      </c>
      <c r="C13255" s="73" t="s">
        <v>101</v>
      </c>
      <c r="D13255" s="75">
        <v>70.78</v>
      </c>
      <c r="E13255" s="75">
        <v>70.78</v>
      </c>
      <c r="F13255" s="73" t="s">
        <v>47</v>
      </c>
    </row>
    <row r="13256" spans="1:6" x14ac:dyDescent="0.25">
      <c r="A13256" s="73">
        <v>25007787</v>
      </c>
      <c r="B13256" s="74" t="s">
        <v>11828</v>
      </c>
      <c r="C13256" s="73" t="s">
        <v>101</v>
      </c>
      <c r="D13256" s="75">
        <v>8.26</v>
      </c>
      <c r="E13256" s="75">
        <v>8.26</v>
      </c>
      <c r="F13256" s="73" t="s">
        <v>47</v>
      </c>
    </row>
    <row r="13257" spans="1:6" x14ac:dyDescent="0.25">
      <c r="A13257" s="73">
        <v>25007788</v>
      </c>
      <c r="B13257" s="74" t="s">
        <v>31952</v>
      </c>
      <c r="C13257" s="73" t="s">
        <v>101</v>
      </c>
      <c r="D13257" s="75">
        <v>103.57</v>
      </c>
      <c r="E13257" s="75">
        <v>103.57</v>
      </c>
      <c r="F13257" s="73" t="s">
        <v>47</v>
      </c>
    </row>
    <row r="13258" spans="1:6" x14ac:dyDescent="0.25">
      <c r="A13258" s="73">
        <v>25007801</v>
      </c>
      <c r="B13258" s="74" t="s">
        <v>11829</v>
      </c>
      <c r="C13258" s="73" t="s">
        <v>101</v>
      </c>
      <c r="D13258" s="75">
        <v>0.75</v>
      </c>
      <c r="E13258" s="75">
        <v>0.75</v>
      </c>
      <c r="F13258" s="73" t="s">
        <v>47</v>
      </c>
    </row>
    <row r="13259" spans="1:6" x14ac:dyDescent="0.25">
      <c r="A13259" s="73">
        <v>25007814</v>
      </c>
      <c r="B13259" s="74" t="s">
        <v>31953</v>
      </c>
      <c r="C13259" s="73" t="s">
        <v>101</v>
      </c>
      <c r="D13259" s="75">
        <v>703.79</v>
      </c>
      <c r="E13259" s="75">
        <v>703.79</v>
      </c>
      <c r="F13259" s="73" t="s">
        <v>47</v>
      </c>
    </row>
    <row r="13260" spans="1:6" x14ac:dyDescent="0.25">
      <c r="A13260" s="73">
        <v>25007842</v>
      </c>
      <c r="B13260" s="74" t="s">
        <v>31954</v>
      </c>
      <c r="C13260" s="73" t="s">
        <v>101</v>
      </c>
      <c r="D13260" s="75">
        <v>380.23</v>
      </c>
      <c r="E13260" s="75">
        <v>380.23</v>
      </c>
      <c r="F13260" s="73" t="s">
        <v>47</v>
      </c>
    </row>
    <row r="13261" spans="1:6" x14ac:dyDescent="0.25">
      <c r="A13261" s="73">
        <v>25007953</v>
      </c>
      <c r="B13261" s="74" t="s">
        <v>11830</v>
      </c>
      <c r="C13261" s="73" t="s">
        <v>101</v>
      </c>
      <c r="D13261" s="75">
        <v>403.11</v>
      </c>
      <c r="E13261" s="75">
        <v>403.11</v>
      </c>
      <c r="F13261" s="73" t="s">
        <v>47</v>
      </c>
    </row>
    <row r="13262" spans="1:6" x14ac:dyDescent="0.25">
      <c r="A13262" s="73">
        <v>25008066</v>
      </c>
      <c r="B13262" s="74" t="s">
        <v>11831</v>
      </c>
      <c r="C13262" s="73" t="s">
        <v>101</v>
      </c>
      <c r="D13262" s="75">
        <v>113.31</v>
      </c>
      <c r="E13262" s="75">
        <v>113.31</v>
      </c>
      <c r="F13262" s="73" t="s">
        <v>47</v>
      </c>
    </row>
    <row r="13263" spans="1:6" x14ac:dyDescent="0.25">
      <c r="A13263" s="73">
        <v>25008067</v>
      </c>
      <c r="B13263" s="74" t="s">
        <v>11832</v>
      </c>
      <c r="C13263" s="73" t="s">
        <v>101</v>
      </c>
      <c r="D13263" s="75">
        <v>146.88</v>
      </c>
      <c r="E13263" s="75">
        <v>146.88</v>
      </c>
      <c r="F13263" s="73" t="s">
        <v>47</v>
      </c>
    </row>
    <row r="13264" spans="1:6" x14ac:dyDescent="0.25">
      <c r="A13264" s="73">
        <v>25008069</v>
      </c>
      <c r="B13264" s="74" t="s">
        <v>11833</v>
      </c>
      <c r="C13264" s="73" t="s">
        <v>101</v>
      </c>
      <c r="D13264" s="75">
        <v>165.77</v>
      </c>
      <c r="E13264" s="75">
        <v>165.77</v>
      </c>
      <c r="F13264" s="73" t="s">
        <v>47</v>
      </c>
    </row>
    <row r="13265" spans="1:6" x14ac:dyDescent="0.25">
      <c r="A13265" s="73">
        <v>25008074</v>
      </c>
      <c r="B13265" s="74" t="s">
        <v>11834</v>
      </c>
      <c r="C13265" s="73" t="s">
        <v>101</v>
      </c>
      <c r="D13265" s="75">
        <v>608.52</v>
      </c>
      <c r="E13265" s="75">
        <v>608.52</v>
      </c>
      <c r="F13265" s="73" t="s">
        <v>47</v>
      </c>
    </row>
    <row r="13266" spans="1:6" x14ac:dyDescent="0.25">
      <c r="A13266" s="73">
        <v>25008090</v>
      </c>
      <c r="B13266" s="74" t="s">
        <v>11835</v>
      </c>
      <c r="C13266" s="73" t="s">
        <v>101</v>
      </c>
      <c r="D13266" s="75">
        <v>333.14</v>
      </c>
      <c r="E13266" s="75">
        <v>333.14</v>
      </c>
      <c r="F13266" s="73" t="s">
        <v>47</v>
      </c>
    </row>
    <row r="13267" spans="1:6" x14ac:dyDescent="0.25">
      <c r="A13267" s="73">
        <v>25008125</v>
      </c>
      <c r="B13267" s="74" t="s">
        <v>11836</v>
      </c>
      <c r="C13267" s="73" t="s">
        <v>101</v>
      </c>
      <c r="D13267" s="75">
        <v>227.47</v>
      </c>
      <c r="E13267" s="75">
        <v>227.47</v>
      </c>
      <c r="F13267" s="73" t="s">
        <v>47</v>
      </c>
    </row>
    <row r="13268" spans="1:6" x14ac:dyDescent="0.25">
      <c r="A13268" s="73">
        <v>25008127</v>
      </c>
      <c r="B13268" s="74" t="s">
        <v>31955</v>
      </c>
      <c r="C13268" s="73" t="s">
        <v>101</v>
      </c>
      <c r="D13268" s="75">
        <v>703.78</v>
      </c>
      <c r="E13268" s="75">
        <v>703.78</v>
      </c>
      <c r="F13268" s="73" t="s">
        <v>47</v>
      </c>
    </row>
    <row r="13269" spans="1:6" x14ac:dyDescent="0.25">
      <c r="A13269" s="73">
        <v>25008142</v>
      </c>
      <c r="B13269" s="74" t="s">
        <v>11837</v>
      </c>
      <c r="C13269" s="73" t="s">
        <v>101</v>
      </c>
      <c r="D13269" s="75">
        <v>99.29</v>
      </c>
      <c r="E13269" s="75">
        <v>99.29</v>
      </c>
      <c r="F13269" s="73" t="s">
        <v>47</v>
      </c>
    </row>
    <row r="13270" spans="1:6" x14ac:dyDescent="0.25">
      <c r="A13270" s="73">
        <v>25008148</v>
      </c>
      <c r="B13270" s="74" t="s">
        <v>11838</v>
      </c>
      <c r="C13270" s="73" t="s">
        <v>101</v>
      </c>
      <c r="D13270" s="75">
        <v>39.11</v>
      </c>
      <c r="E13270" s="75">
        <v>39.11</v>
      </c>
      <c r="F13270" s="73" t="s">
        <v>47</v>
      </c>
    </row>
    <row r="13271" spans="1:6" x14ac:dyDescent="0.25">
      <c r="A13271" s="73">
        <v>25008154</v>
      </c>
      <c r="B13271" s="74" t="s">
        <v>11839</v>
      </c>
      <c r="C13271" s="73" t="s">
        <v>101</v>
      </c>
      <c r="D13271" s="75">
        <v>66.13</v>
      </c>
      <c r="E13271" s="75">
        <v>66.13</v>
      </c>
      <c r="F13271" s="73" t="s">
        <v>47</v>
      </c>
    </row>
    <row r="13272" spans="1:6" x14ac:dyDescent="0.25">
      <c r="A13272" s="73">
        <v>25008156</v>
      </c>
      <c r="B13272" s="74" t="s">
        <v>11840</v>
      </c>
      <c r="C13272" s="73" t="s">
        <v>101</v>
      </c>
      <c r="D13272" s="75">
        <v>38.549999999999997</v>
      </c>
      <c r="E13272" s="75">
        <v>38.549999999999997</v>
      </c>
      <c r="F13272" s="73" t="s">
        <v>47</v>
      </c>
    </row>
    <row r="13273" spans="1:6" x14ac:dyDescent="0.25">
      <c r="A13273" s="73">
        <v>25008159</v>
      </c>
      <c r="B13273" s="74" t="s">
        <v>11841</v>
      </c>
      <c r="C13273" s="73" t="s">
        <v>101</v>
      </c>
      <c r="D13273" s="75">
        <v>31.39</v>
      </c>
      <c r="E13273" s="75">
        <v>31.39</v>
      </c>
      <c r="F13273" s="73" t="s">
        <v>47</v>
      </c>
    </row>
    <row r="13274" spans="1:6" x14ac:dyDescent="0.25">
      <c r="A13274" s="73">
        <v>25008160</v>
      </c>
      <c r="B13274" s="74" t="s">
        <v>11842</v>
      </c>
      <c r="C13274" s="73" t="s">
        <v>101</v>
      </c>
      <c r="D13274" s="75">
        <v>39.799999999999997</v>
      </c>
      <c r="E13274" s="75">
        <v>39.799999999999997</v>
      </c>
      <c r="F13274" s="73" t="s">
        <v>47</v>
      </c>
    </row>
    <row r="13275" spans="1:6" x14ac:dyDescent="0.25">
      <c r="A13275" s="73">
        <v>25008171</v>
      </c>
      <c r="B13275" s="74" t="s">
        <v>11843</v>
      </c>
      <c r="C13275" s="73" t="s">
        <v>101</v>
      </c>
      <c r="D13275" s="75">
        <v>2.37</v>
      </c>
      <c r="E13275" s="75">
        <v>2.37</v>
      </c>
      <c r="F13275" s="73" t="s">
        <v>47</v>
      </c>
    </row>
    <row r="13276" spans="1:6" x14ac:dyDescent="0.25">
      <c r="A13276" s="73">
        <v>25008173</v>
      </c>
      <c r="B13276" s="74" t="s">
        <v>11844</v>
      </c>
      <c r="C13276" s="73" t="s">
        <v>101</v>
      </c>
      <c r="D13276" s="75">
        <v>2.78</v>
      </c>
      <c r="E13276" s="75">
        <v>2.78</v>
      </c>
      <c r="F13276" s="73" t="s">
        <v>47</v>
      </c>
    </row>
    <row r="13277" spans="1:6" x14ac:dyDescent="0.25">
      <c r="A13277" s="73">
        <v>25008175</v>
      </c>
      <c r="B13277" s="74" t="s">
        <v>11845</v>
      </c>
      <c r="C13277" s="73" t="s">
        <v>101</v>
      </c>
      <c r="D13277" s="75">
        <v>3.42</v>
      </c>
      <c r="E13277" s="75">
        <v>3.42</v>
      </c>
      <c r="F13277" s="73" t="s">
        <v>47</v>
      </c>
    </row>
    <row r="13278" spans="1:6" x14ac:dyDescent="0.25">
      <c r="A13278" s="73">
        <v>25008176</v>
      </c>
      <c r="B13278" s="74" t="s">
        <v>11846</v>
      </c>
      <c r="C13278" s="73" t="s">
        <v>101</v>
      </c>
      <c r="D13278" s="75">
        <v>3.6</v>
      </c>
      <c r="E13278" s="75">
        <v>3.6</v>
      </c>
      <c r="F13278" s="73" t="s">
        <v>47</v>
      </c>
    </row>
    <row r="13279" spans="1:6" x14ac:dyDescent="0.25">
      <c r="A13279" s="73">
        <v>25008177</v>
      </c>
      <c r="B13279" s="74" t="s">
        <v>11847</v>
      </c>
      <c r="C13279" s="73" t="s">
        <v>101</v>
      </c>
      <c r="D13279" s="75">
        <v>3.84</v>
      </c>
      <c r="E13279" s="75">
        <v>3.84</v>
      </c>
      <c r="F13279" s="73" t="s">
        <v>47</v>
      </c>
    </row>
    <row r="13280" spans="1:6" x14ac:dyDescent="0.25">
      <c r="A13280" s="73">
        <v>25008179</v>
      </c>
      <c r="B13280" s="74" t="s">
        <v>11848</v>
      </c>
      <c r="C13280" s="73" t="s">
        <v>101</v>
      </c>
      <c r="D13280" s="75">
        <v>7.95</v>
      </c>
      <c r="E13280" s="75">
        <v>7.95</v>
      </c>
      <c r="F13280" s="73" t="s">
        <v>47</v>
      </c>
    </row>
    <row r="13281" spans="1:6" x14ac:dyDescent="0.25">
      <c r="A13281" s="73">
        <v>25008180</v>
      </c>
      <c r="B13281" s="74" t="s">
        <v>11849</v>
      </c>
      <c r="C13281" s="73" t="s">
        <v>101</v>
      </c>
      <c r="D13281" s="75">
        <v>11.08</v>
      </c>
      <c r="E13281" s="75">
        <v>11.08</v>
      </c>
      <c r="F13281" s="73" t="s">
        <v>47</v>
      </c>
    </row>
    <row r="13282" spans="1:6" x14ac:dyDescent="0.25">
      <c r="A13282" s="73">
        <v>25008181</v>
      </c>
      <c r="B13282" s="74" t="s">
        <v>11850</v>
      </c>
      <c r="C13282" s="73" t="s">
        <v>101</v>
      </c>
      <c r="D13282" s="75">
        <v>16.309999999999999</v>
      </c>
      <c r="E13282" s="75">
        <v>16.309999999999999</v>
      </c>
      <c r="F13282" s="73" t="s">
        <v>47</v>
      </c>
    </row>
    <row r="13283" spans="1:6" x14ac:dyDescent="0.25">
      <c r="A13283" s="73">
        <v>25008195</v>
      </c>
      <c r="B13283" s="74" t="s">
        <v>11851</v>
      </c>
      <c r="C13283" s="73" t="s">
        <v>101</v>
      </c>
      <c r="D13283" s="75">
        <v>4.5999999999999996</v>
      </c>
      <c r="E13283" s="75">
        <v>4.5999999999999996</v>
      </c>
      <c r="F13283" s="73" t="s">
        <v>47</v>
      </c>
    </row>
    <row r="13284" spans="1:6" x14ac:dyDescent="0.25">
      <c r="A13284" s="73">
        <v>25008196</v>
      </c>
      <c r="B13284" s="74" t="s">
        <v>11852</v>
      </c>
      <c r="C13284" s="73" t="s">
        <v>101</v>
      </c>
      <c r="D13284" s="75">
        <v>6.01</v>
      </c>
      <c r="E13284" s="75">
        <v>6.01</v>
      </c>
      <c r="F13284" s="73" t="s">
        <v>47</v>
      </c>
    </row>
    <row r="13285" spans="1:6" x14ac:dyDescent="0.25">
      <c r="A13285" s="73">
        <v>25008199</v>
      </c>
      <c r="B13285" s="74" t="s">
        <v>11853</v>
      </c>
      <c r="C13285" s="73" t="s">
        <v>101</v>
      </c>
      <c r="D13285" s="75">
        <v>9.5</v>
      </c>
      <c r="E13285" s="75">
        <v>9.5</v>
      </c>
      <c r="F13285" s="73" t="s">
        <v>47</v>
      </c>
    </row>
    <row r="13286" spans="1:6" x14ac:dyDescent="0.25">
      <c r="A13286" s="73">
        <v>25008207</v>
      </c>
      <c r="B13286" s="74" t="s">
        <v>11854</v>
      </c>
      <c r="C13286" s="73" t="s">
        <v>101</v>
      </c>
      <c r="D13286" s="75">
        <v>148.25</v>
      </c>
      <c r="E13286" s="75">
        <v>148.25</v>
      </c>
      <c r="F13286" s="73" t="s">
        <v>47</v>
      </c>
    </row>
    <row r="13287" spans="1:6" x14ac:dyDescent="0.25">
      <c r="A13287" s="73">
        <v>25008210</v>
      </c>
      <c r="B13287" s="74" t="s">
        <v>11855</v>
      </c>
      <c r="C13287" s="73" t="s">
        <v>101</v>
      </c>
      <c r="D13287" s="75">
        <v>39.39</v>
      </c>
      <c r="E13287" s="75">
        <v>39.39</v>
      </c>
      <c r="F13287" s="73" t="s">
        <v>47</v>
      </c>
    </row>
    <row r="13288" spans="1:6" x14ac:dyDescent="0.25">
      <c r="A13288" s="73">
        <v>25008211</v>
      </c>
      <c r="B13288" s="74" t="s">
        <v>11856</v>
      </c>
      <c r="C13288" s="73" t="s">
        <v>101</v>
      </c>
      <c r="D13288" s="75">
        <v>25.43</v>
      </c>
      <c r="E13288" s="75">
        <v>25.43</v>
      </c>
      <c r="F13288" s="73" t="s">
        <v>47</v>
      </c>
    </row>
    <row r="13289" spans="1:6" x14ac:dyDescent="0.25">
      <c r="A13289" s="73">
        <v>25008212</v>
      </c>
      <c r="B13289" s="74" t="s">
        <v>11857</v>
      </c>
      <c r="C13289" s="73" t="s">
        <v>101</v>
      </c>
      <c r="D13289" s="75">
        <v>53.71</v>
      </c>
      <c r="E13289" s="75">
        <v>53.71</v>
      </c>
      <c r="F13289" s="73" t="s">
        <v>47</v>
      </c>
    </row>
    <row r="13290" spans="1:6" x14ac:dyDescent="0.25">
      <c r="A13290" s="73">
        <v>25008231</v>
      </c>
      <c r="B13290" s="74" t="s">
        <v>11858</v>
      </c>
      <c r="C13290" s="73" t="s">
        <v>101</v>
      </c>
      <c r="D13290" s="75">
        <v>8.2100000000000009</v>
      </c>
      <c r="E13290" s="75">
        <v>8.2100000000000009</v>
      </c>
      <c r="F13290" s="73" t="s">
        <v>47</v>
      </c>
    </row>
    <row r="13291" spans="1:6" x14ac:dyDescent="0.25">
      <c r="A13291" s="73">
        <v>25008233</v>
      </c>
      <c r="B13291" s="74" t="s">
        <v>11859</v>
      </c>
      <c r="C13291" s="73" t="s">
        <v>101</v>
      </c>
      <c r="D13291" s="75">
        <v>9.5399999999999991</v>
      </c>
      <c r="E13291" s="75">
        <v>9.5399999999999991</v>
      </c>
      <c r="F13291" s="73" t="s">
        <v>47</v>
      </c>
    </row>
    <row r="13292" spans="1:6" x14ac:dyDescent="0.25">
      <c r="A13292" s="73">
        <v>25008234</v>
      </c>
      <c r="B13292" s="74" t="s">
        <v>11860</v>
      </c>
      <c r="C13292" s="73" t="s">
        <v>101</v>
      </c>
      <c r="D13292" s="75">
        <v>10.1</v>
      </c>
      <c r="E13292" s="75">
        <v>10.1</v>
      </c>
      <c r="F13292" s="73" t="s">
        <v>47</v>
      </c>
    </row>
    <row r="13293" spans="1:6" x14ac:dyDescent="0.25">
      <c r="A13293" s="73">
        <v>25008236</v>
      </c>
      <c r="B13293" s="74" t="s">
        <v>11861</v>
      </c>
      <c r="C13293" s="73" t="s">
        <v>101</v>
      </c>
      <c r="D13293" s="75">
        <v>13.91</v>
      </c>
      <c r="E13293" s="75">
        <v>13.91</v>
      </c>
      <c r="F13293" s="73" t="s">
        <v>47</v>
      </c>
    </row>
    <row r="13294" spans="1:6" x14ac:dyDescent="0.25">
      <c r="A13294" s="73">
        <v>25008237</v>
      </c>
      <c r="B13294" s="74" t="s">
        <v>11862</v>
      </c>
      <c r="C13294" s="73" t="s">
        <v>101</v>
      </c>
      <c r="D13294" s="75">
        <v>15.44</v>
      </c>
      <c r="E13294" s="75">
        <v>15.44</v>
      </c>
      <c r="F13294" s="73" t="s">
        <v>47</v>
      </c>
    </row>
    <row r="13295" spans="1:6" x14ac:dyDescent="0.25">
      <c r="A13295" s="73">
        <v>25008241</v>
      </c>
      <c r="B13295" s="74" t="s">
        <v>11863</v>
      </c>
      <c r="C13295" s="73" t="s">
        <v>101</v>
      </c>
      <c r="D13295" s="75">
        <v>24.97</v>
      </c>
      <c r="E13295" s="75">
        <v>24.97</v>
      </c>
      <c r="F13295" s="73" t="s">
        <v>47</v>
      </c>
    </row>
    <row r="13296" spans="1:6" x14ac:dyDescent="0.25">
      <c r="A13296" s="73">
        <v>25008244</v>
      </c>
      <c r="B13296" s="74" t="s">
        <v>11864</v>
      </c>
      <c r="C13296" s="73" t="s">
        <v>101</v>
      </c>
      <c r="D13296" s="75">
        <v>42.3</v>
      </c>
      <c r="E13296" s="75">
        <v>42.3</v>
      </c>
      <c r="F13296" s="73" t="s">
        <v>47</v>
      </c>
    </row>
    <row r="13297" spans="1:6" x14ac:dyDescent="0.25">
      <c r="A13297" s="73">
        <v>25008249</v>
      </c>
      <c r="B13297" s="74" t="s">
        <v>11865</v>
      </c>
      <c r="C13297" s="73" t="s">
        <v>101</v>
      </c>
      <c r="D13297" s="75">
        <v>62.89</v>
      </c>
      <c r="E13297" s="75">
        <v>62.89</v>
      </c>
      <c r="F13297" s="73" t="s">
        <v>47</v>
      </c>
    </row>
    <row r="13298" spans="1:6" x14ac:dyDescent="0.25">
      <c r="A13298" s="73">
        <v>25008250</v>
      </c>
      <c r="B13298" s="74" t="s">
        <v>11866</v>
      </c>
      <c r="C13298" s="73" t="s">
        <v>101</v>
      </c>
      <c r="D13298" s="75">
        <v>274.73</v>
      </c>
      <c r="E13298" s="75">
        <v>274.73</v>
      </c>
      <c r="F13298" s="73" t="s">
        <v>47</v>
      </c>
    </row>
    <row r="13299" spans="1:6" x14ac:dyDescent="0.25">
      <c r="A13299" s="73">
        <v>25008262</v>
      </c>
      <c r="B13299" s="74" t="s">
        <v>11867</v>
      </c>
      <c r="C13299" s="73" t="s">
        <v>101</v>
      </c>
      <c r="D13299" s="75">
        <v>4.5999999999999996</v>
      </c>
      <c r="E13299" s="75">
        <v>4.5999999999999996</v>
      </c>
      <c r="F13299" s="73" t="s">
        <v>47</v>
      </c>
    </row>
    <row r="13300" spans="1:6" x14ac:dyDescent="0.25">
      <c r="A13300" s="73">
        <v>25008263</v>
      </c>
      <c r="B13300" s="74" t="s">
        <v>11868</v>
      </c>
      <c r="C13300" s="73" t="s">
        <v>101</v>
      </c>
      <c r="D13300" s="75">
        <v>5</v>
      </c>
      <c r="E13300" s="75">
        <v>5</v>
      </c>
      <c r="F13300" s="73" t="s">
        <v>47</v>
      </c>
    </row>
    <row r="13301" spans="1:6" x14ac:dyDescent="0.25">
      <c r="A13301" s="73">
        <v>25008264</v>
      </c>
      <c r="B13301" s="74" t="s">
        <v>11869</v>
      </c>
      <c r="C13301" s="73" t="s">
        <v>101</v>
      </c>
      <c r="D13301" s="75">
        <v>6.37</v>
      </c>
      <c r="E13301" s="75">
        <v>6.37</v>
      </c>
      <c r="F13301" s="73" t="s">
        <v>47</v>
      </c>
    </row>
    <row r="13302" spans="1:6" x14ac:dyDescent="0.25">
      <c r="A13302" s="73">
        <v>25008265</v>
      </c>
      <c r="B13302" s="74" t="s">
        <v>11870</v>
      </c>
      <c r="C13302" s="73" t="s">
        <v>101</v>
      </c>
      <c r="D13302" s="75">
        <v>7.46</v>
      </c>
      <c r="E13302" s="75">
        <v>7.46</v>
      </c>
      <c r="F13302" s="73" t="s">
        <v>47</v>
      </c>
    </row>
    <row r="13303" spans="1:6" x14ac:dyDescent="0.25">
      <c r="A13303" s="73">
        <v>25008266</v>
      </c>
      <c r="B13303" s="74" t="s">
        <v>11871</v>
      </c>
      <c r="C13303" s="73" t="s">
        <v>101</v>
      </c>
      <c r="D13303" s="75">
        <v>8.01</v>
      </c>
      <c r="E13303" s="75">
        <v>8.01</v>
      </c>
      <c r="F13303" s="73" t="s">
        <v>47</v>
      </c>
    </row>
    <row r="13304" spans="1:6" x14ac:dyDescent="0.25">
      <c r="A13304" s="73">
        <v>25008267</v>
      </c>
      <c r="B13304" s="74" t="s">
        <v>11872</v>
      </c>
      <c r="C13304" s="73" t="s">
        <v>101</v>
      </c>
      <c r="D13304" s="75">
        <v>9.27</v>
      </c>
      <c r="E13304" s="75">
        <v>9.27</v>
      </c>
      <c r="F13304" s="73" t="s">
        <v>47</v>
      </c>
    </row>
    <row r="13305" spans="1:6" x14ac:dyDescent="0.25">
      <c r="A13305" s="73">
        <v>25008268</v>
      </c>
      <c r="B13305" s="74" t="s">
        <v>11873</v>
      </c>
      <c r="C13305" s="73" t="s">
        <v>101</v>
      </c>
      <c r="D13305" s="75">
        <v>10.130000000000001</v>
      </c>
      <c r="E13305" s="75">
        <v>10.130000000000001</v>
      </c>
      <c r="F13305" s="73" t="s">
        <v>47</v>
      </c>
    </row>
    <row r="13306" spans="1:6" x14ac:dyDescent="0.25">
      <c r="A13306" s="73">
        <v>25008269</v>
      </c>
      <c r="B13306" s="74" t="s">
        <v>11874</v>
      </c>
      <c r="C13306" s="73" t="s">
        <v>101</v>
      </c>
      <c r="D13306" s="75">
        <v>14.65</v>
      </c>
      <c r="E13306" s="75">
        <v>14.65</v>
      </c>
      <c r="F13306" s="73" t="s">
        <v>47</v>
      </c>
    </row>
    <row r="13307" spans="1:6" x14ac:dyDescent="0.25">
      <c r="A13307" s="73">
        <v>25008276</v>
      </c>
      <c r="B13307" s="74" t="s">
        <v>11875</v>
      </c>
      <c r="C13307" s="73" t="s">
        <v>101</v>
      </c>
      <c r="D13307" s="75">
        <v>10.18</v>
      </c>
      <c r="E13307" s="75">
        <v>10.18</v>
      </c>
      <c r="F13307" s="73" t="s">
        <v>47</v>
      </c>
    </row>
    <row r="13308" spans="1:6" x14ac:dyDescent="0.25">
      <c r="A13308" s="73">
        <v>25008277</v>
      </c>
      <c r="B13308" s="74" t="s">
        <v>11876</v>
      </c>
      <c r="C13308" s="73" t="s">
        <v>101</v>
      </c>
      <c r="D13308" s="75">
        <v>287.89</v>
      </c>
      <c r="E13308" s="75">
        <v>287.89</v>
      </c>
      <c r="F13308" s="73" t="s">
        <v>47</v>
      </c>
    </row>
    <row r="13309" spans="1:6" x14ac:dyDescent="0.25">
      <c r="A13309" s="73">
        <v>25008279</v>
      </c>
      <c r="B13309" s="74" t="s">
        <v>11877</v>
      </c>
      <c r="C13309" s="73" t="s">
        <v>101</v>
      </c>
      <c r="D13309" s="75">
        <v>8.77</v>
      </c>
      <c r="E13309" s="75">
        <v>8.77</v>
      </c>
      <c r="F13309" s="73" t="s">
        <v>47</v>
      </c>
    </row>
    <row r="13310" spans="1:6" x14ac:dyDescent="0.25">
      <c r="A13310" s="73">
        <v>25008282</v>
      </c>
      <c r="B13310" s="74" t="s">
        <v>11878</v>
      </c>
      <c r="C13310" s="73" t="s">
        <v>101</v>
      </c>
      <c r="D13310" s="75">
        <v>8.98</v>
      </c>
      <c r="E13310" s="75">
        <v>8.98</v>
      </c>
      <c r="F13310" s="73" t="s">
        <v>47</v>
      </c>
    </row>
    <row r="13311" spans="1:6" x14ac:dyDescent="0.25">
      <c r="A13311" s="73">
        <v>25008284</v>
      </c>
      <c r="B13311" s="74" t="s">
        <v>11879</v>
      </c>
      <c r="C13311" s="73" t="s">
        <v>101</v>
      </c>
      <c r="D13311" s="75">
        <v>13.04</v>
      </c>
      <c r="E13311" s="75">
        <v>13.04</v>
      </c>
      <c r="F13311" s="73" t="s">
        <v>47</v>
      </c>
    </row>
    <row r="13312" spans="1:6" x14ac:dyDescent="0.25">
      <c r="A13312" s="73">
        <v>25008315</v>
      </c>
      <c r="B13312" s="74" t="s">
        <v>11880</v>
      </c>
      <c r="C13312" s="73" t="s">
        <v>101</v>
      </c>
      <c r="D13312" s="75">
        <v>25.29</v>
      </c>
      <c r="E13312" s="75">
        <v>25.29</v>
      </c>
      <c r="F13312" s="73" t="s">
        <v>47</v>
      </c>
    </row>
    <row r="13313" spans="1:6" x14ac:dyDescent="0.25">
      <c r="A13313" s="73">
        <v>25008330</v>
      </c>
      <c r="B13313" s="74" t="s">
        <v>11881</v>
      </c>
      <c r="C13313" s="73" t="s">
        <v>101</v>
      </c>
      <c r="D13313" s="75">
        <v>18.670000000000002</v>
      </c>
      <c r="E13313" s="75">
        <v>18.670000000000002</v>
      </c>
      <c r="F13313" s="73" t="s">
        <v>47</v>
      </c>
    </row>
    <row r="13314" spans="1:6" x14ac:dyDescent="0.25">
      <c r="A13314" s="73">
        <v>25008331</v>
      </c>
      <c r="B13314" s="74" t="s">
        <v>11882</v>
      </c>
      <c r="C13314" s="73" t="s">
        <v>101</v>
      </c>
      <c r="D13314" s="75">
        <v>199.87</v>
      </c>
      <c r="E13314" s="75">
        <v>199.87</v>
      </c>
      <c r="F13314" s="73" t="s">
        <v>47</v>
      </c>
    </row>
    <row r="13315" spans="1:6" x14ac:dyDescent="0.25">
      <c r="A13315" s="73">
        <v>25008334</v>
      </c>
      <c r="B13315" s="74" t="s">
        <v>11883</v>
      </c>
      <c r="C13315" s="73" t="s">
        <v>101</v>
      </c>
      <c r="D13315" s="75">
        <v>20.53</v>
      </c>
      <c r="E13315" s="75">
        <v>20.53</v>
      </c>
      <c r="F13315" s="73" t="s">
        <v>47</v>
      </c>
    </row>
    <row r="13316" spans="1:6" x14ac:dyDescent="0.25">
      <c r="A13316" s="73">
        <v>25008337</v>
      </c>
      <c r="B13316" s="74" t="s">
        <v>11884</v>
      </c>
      <c r="C13316" s="73" t="s">
        <v>101</v>
      </c>
      <c r="D13316" s="75">
        <v>116.59</v>
      </c>
      <c r="E13316" s="75">
        <v>116.59</v>
      </c>
      <c r="F13316" s="73" t="s">
        <v>47</v>
      </c>
    </row>
    <row r="13317" spans="1:6" x14ac:dyDescent="0.25">
      <c r="A13317" s="73">
        <v>25008345</v>
      </c>
      <c r="B13317" s="74" t="s">
        <v>11885</v>
      </c>
      <c r="C13317" s="73" t="s">
        <v>101</v>
      </c>
      <c r="D13317" s="75">
        <v>16.559999999999999</v>
      </c>
      <c r="E13317" s="75">
        <v>16.559999999999999</v>
      </c>
      <c r="F13317" s="73" t="s">
        <v>47</v>
      </c>
    </row>
    <row r="13318" spans="1:6" x14ac:dyDescent="0.25">
      <c r="A13318" s="73">
        <v>25008346</v>
      </c>
      <c r="B13318" s="74" t="s">
        <v>11886</v>
      </c>
      <c r="C13318" s="73" t="s">
        <v>101</v>
      </c>
      <c r="D13318" s="75">
        <v>24.56</v>
      </c>
      <c r="E13318" s="75">
        <v>24.56</v>
      </c>
      <c r="F13318" s="73" t="s">
        <v>47</v>
      </c>
    </row>
    <row r="13319" spans="1:6" x14ac:dyDescent="0.25">
      <c r="A13319" s="73">
        <v>25008347</v>
      </c>
      <c r="B13319" s="74" t="s">
        <v>11887</v>
      </c>
      <c r="C13319" s="73" t="s">
        <v>101</v>
      </c>
      <c r="D13319" s="75">
        <v>21.42</v>
      </c>
      <c r="E13319" s="75">
        <v>21.42</v>
      </c>
      <c r="F13319" s="73" t="s">
        <v>47</v>
      </c>
    </row>
    <row r="13320" spans="1:6" x14ac:dyDescent="0.25">
      <c r="A13320" s="73">
        <v>25008348</v>
      </c>
      <c r="B13320" s="74" t="s">
        <v>11888</v>
      </c>
      <c r="C13320" s="73" t="s">
        <v>101</v>
      </c>
      <c r="D13320" s="75">
        <v>24.43</v>
      </c>
      <c r="E13320" s="75">
        <v>24.43</v>
      </c>
      <c r="F13320" s="73" t="s">
        <v>47</v>
      </c>
    </row>
    <row r="13321" spans="1:6" x14ac:dyDescent="0.25">
      <c r="A13321" s="73">
        <v>25008355</v>
      </c>
      <c r="B13321" s="74" t="s">
        <v>11889</v>
      </c>
      <c r="C13321" s="73" t="s">
        <v>101</v>
      </c>
      <c r="D13321" s="75">
        <v>35.99</v>
      </c>
      <c r="E13321" s="75">
        <v>35.99</v>
      </c>
      <c r="F13321" s="73" t="s">
        <v>47</v>
      </c>
    </row>
    <row r="13322" spans="1:6" x14ac:dyDescent="0.25">
      <c r="A13322" s="73">
        <v>25008363</v>
      </c>
      <c r="B13322" s="74" t="s">
        <v>11890</v>
      </c>
      <c r="C13322" s="73" t="s">
        <v>101</v>
      </c>
      <c r="D13322" s="75">
        <v>21.12</v>
      </c>
      <c r="E13322" s="75">
        <v>21.12</v>
      </c>
      <c r="F13322" s="73" t="s">
        <v>47</v>
      </c>
    </row>
    <row r="13323" spans="1:6" x14ac:dyDescent="0.25">
      <c r="A13323" s="73">
        <v>25008364</v>
      </c>
      <c r="B13323" s="74" t="s">
        <v>11891</v>
      </c>
      <c r="C13323" s="73" t="s">
        <v>101</v>
      </c>
      <c r="D13323" s="75">
        <v>45.31</v>
      </c>
      <c r="E13323" s="75">
        <v>45.31</v>
      </c>
      <c r="F13323" s="73" t="s">
        <v>47</v>
      </c>
    </row>
    <row r="13324" spans="1:6" x14ac:dyDescent="0.25">
      <c r="A13324" s="73">
        <v>25008365</v>
      </c>
      <c r="B13324" s="74" t="s">
        <v>11892</v>
      </c>
      <c r="C13324" s="73" t="s">
        <v>101</v>
      </c>
      <c r="D13324" s="75">
        <v>36.409999999999997</v>
      </c>
      <c r="E13324" s="75">
        <v>36.409999999999997</v>
      </c>
      <c r="F13324" s="73" t="s">
        <v>47</v>
      </c>
    </row>
    <row r="13325" spans="1:6" x14ac:dyDescent="0.25">
      <c r="A13325" s="73">
        <v>25008366</v>
      </c>
      <c r="B13325" s="74" t="s">
        <v>11893</v>
      </c>
      <c r="C13325" s="73" t="s">
        <v>101</v>
      </c>
      <c r="D13325" s="75">
        <v>21.67</v>
      </c>
      <c r="E13325" s="75">
        <v>21.67</v>
      </c>
      <c r="F13325" s="73" t="s">
        <v>47</v>
      </c>
    </row>
    <row r="13326" spans="1:6" x14ac:dyDescent="0.25">
      <c r="A13326" s="73">
        <v>25008369</v>
      </c>
      <c r="B13326" s="74" t="s">
        <v>11894</v>
      </c>
      <c r="C13326" s="73" t="s">
        <v>101</v>
      </c>
      <c r="D13326" s="75">
        <v>114.01</v>
      </c>
      <c r="E13326" s="75">
        <v>114.01</v>
      </c>
      <c r="F13326" s="73" t="s">
        <v>47</v>
      </c>
    </row>
    <row r="13327" spans="1:6" x14ac:dyDescent="0.25">
      <c r="A13327" s="73">
        <v>25008391</v>
      </c>
      <c r="B13327" s="74" t="s">
        <v>11895</v>
      </c>
      <c r="C13327" s="73" t="s">
        <v>101</v>
      </c>
      <c r="D13327" s="75">
        <v>31.28</v>
      </c>
      <c r="E13327" s="75">
        <v>31.28</v>
      </c>
      <c r="F13327" s="73" t="s">
        <v>47</v>
      </c>
    </row>
    <row r="13328" spans="1:6" x14ac:dyDescent="0.25">
      <c r="A13328" s="73">
        <v>25008394</v>
      </c>
      <c r="B13328" s="74" t="s">
        <v>11896</v>
      </c>
      <c r="C13328" s="73" t="s">
        <v>101</v>
      </c>
      <c r="D13328" s="75">
        <v>22.57</v>
      </c>
      <c r="E13328" s="75">
        <v>22.57</v>
      </c>
      <c r="F13328" s="73" t="s">
        <v>47</v>
      </c>
    </row>
    <row r="13329" spans="1:6" x14ac:dyDescent="0.25">
      <c r="A13329" s="73">
        <v>25008404</v>
      </c>
      <c r="B13329" s="74" t="s">
        <v>11897</v>
      </c>
      <c r="C13329" s="73" t="s">
        <v>101</v>
      </c>
      <c r="D13329" s="75">
        <v>319.27</v>
      </c>
      <c r="E13329" s="75">
        <v>319.27</v>
      </c>
      <c r="F13329" s="73" t="s">
        <v>47</v>
      </c>
    </row>
    <row r="13330" spans="1:6" x14ac:dyDescent="0.25">
      <c r="A13330" s="73">
        <v>25008406</v>
      </c>
      <c r="B13330" s="74" t="s">
        <v>11898</v>
      </c>
      <c r="C13330" s="73" t="s">
        <v>101</v>
      </c>
      <c r="D13330" s="75">
        <v>31.47</v>
      </c>
      <c r="E13330" s="75">
        <v>31.47</v>
      </c>
      <c r="F13330" s="73" t="s">
        <v>47</v>
      </c>
    </row>
    <row r="13331" spans="1:6" x14ac:dyDescent="0.25">
      <c r="A13331" s="73">
        <v>25008409</v>
      </c>
      <c r="B13331" s="74" t="s">
        <v>11899</v>
      </c>
      <c r="C13331" s="73" t="s">
        <v>101</v>
      </c>
      <c r="D13331" s="75">
        <v>608.70000000000005</v>
      </c>
      <c r="E13331" s="75">
        <v>608.70000000000005</v>
      </c>
      <c r="F13331" s="73" t="s">
        <v>47</v>
      </c>
    </row>
    <row r="13332" spans="1:6" x14ac:dyDescent="0.25">
      <c r="A13332" s="73">
        <v>25008415</v>
      </c>
      <c r="B13332" s="74" t="s">
        <v>11900</v>
      </c>
      <c r="C13332" s="73" t="s">
        <v>101</v>
      </c>
      <c r="D13332" s="75">
        <v>7.26</v>
      </c>
      <c r="E13332" s="75">
        <v>7.26</v>
      </c>
      <c r="F13332" s="73" t="s">
        <v>47</v>
      </c>
    </row>
    <row r="13333" spans="1:6" x14ac:dyDescent="0.25">
      <c r="A13333" s="73">
        <v>25008417</v>
      </c>
      <c r="B13333" s="74" t="s">
        <v>11901</v>
      </c>
      <c r="C13333" s="73" t="s">
        <v>101</v>
      </c>
      <c r="D13333" s="75">
        <v>7.8</v>
      </c>
      <c r="E13333" s="75">
        <v>7.8</v>
      </c>
      <c r="F13333" s="73" t="s">
        <v>47</v>
      </c>
    </row>
    <row r="13334" spans="1:6" x14ac:dyDescent="0.25">
      <c r="A13334" s="73">
        <v>25008418</v>
      </c>
      <c r="B13334" s="74" t="s">
        <v>11902</v>
      </c>
      <c r="C13334" s="73" t="s">
        <v>101</v>
      </c>
      <c r="D13334" s="75">
        <v>8.7200000000000006</v>
      </c>
      <c r="E13334" s="75">
        <v>8.7200000000000006</v>
      </c>
      <c r="F13334" s="73" t="s">
        <v>47</v>
      </c>
    </row>
    <row r="13335" spans="1:6" x14ac:dyDescent="0.25">
      <c r="A13335" s="73">
        <v>25008419</v>
      </c>
      <c r="B13335" s="74" t="s">
        <v>11903</v>
      </c>
      <c r="C13335" s="73" t="s">
        <v>101</v>
      </c>
      <c r="D13335" s="75">
        <v>9.3699999999999992</v>
      </c>
      <c r="E13335" s="75">
        <v>9.3699999999999992</v>
      </c>
      <c r="F13335" s="73" t="s">
        <v>47</v>
      </c>
    </row>
    <row r="13336" spans="1:6" x14ac:dyDescent="0.25">
      <c r="A13336" s="73">
        <v>25008420</v>
      </c>
      <c r="B13336" s="74" t="s">
        <v>11904</v>
      </c>
      <c r="C13336" s="73" t="s">
        <v>101</v>
      </c>
      <c r="D13336" s="75">
        <v>9.7899999999999991</v>
      </c>
      <c r="E13336" s="75">
        <v>9.7899999999999991</v>
      </c>
      <c r="F13336" s="73" t="s">
        <v>47</v>
      </c>
    </row>
    <row r="13337" spans="1:6" x14ac:dyDescent="0.25">
      <c r="A13337" s="73">
        <v>25008421</v>
      </c>
      <c r="B13337" s="74" t="s">
        <v>11905</v>
      </c>
      <c r="C13337" s="73" t="s">
        <v>101</v>
      </c>
      <c r="D13337" s="75">
        <v>10.08</v>
      </c>
      <c r="E13337" s="75">
        <v>10.08</v>
      </c>
      <c r="F13337" s="73" t="s">
        <v>47</v>
      </c>
    </row>
    <row r="13338" spans="1:6" x14ac:dyDescent="0.25">
      <c r="A13338" s="73">
        <v>25008422</v>
      </c>
      <c r="B13338" s="74" t="s">
        <v>11906</v>
      </c>
      <c r="C13338" s="73" t="s">
        <v>101</v>
      </c>
      <c r="D13338" s="75">
        <v>10.15</v>
      </c>
      <c r="E13338" s="75">
        <v>10.15</v>
      </c>
      <c r="F13338" s="73" t="s">
        <v>47</v>
      </c>
    </row>
    <row r="13339" spans="1:6" x14ac:dyDescent="0.25">
      <c r="A13339" s="73">
        <v>25008424</v>
      </c>
      <c r="B13339" s="74" t="s">
        <v>11907</v>
      </c>
      <c r="C13339" s="73" t="s">
        <v>101</v>
      </c>
      <c r="D13339" s="75">
        <v>13.24</v>
      </c>
      <c r="E13339" s="75">
        <v>13.24</v>
      </c>
      <c r="F13339" s="73" t="s">
        <v>47</v>
      </c>
    </row>
    <row r="13340" spans="1:6" x14ac:dyDescent="0.25">
      <c r="A13340" s="73">
        <v>25008425</v>
      </c>
      <c r="B13340" s="74" t="s">
        <v>11908</v>
      </c>
      <c r="C13340" s="73" t="s">
        <v>101</v>
      </c>
      <c r="D13340" s="75">
        <v>13.66</v>
      </c>
      <c r="E13340" s="75">
        <v>13.66</v>
      </c>
      <c r="F13340" s="73" t="s">
        <v>47</v>
      </c>
    </row>
    <row r="13341" spans="1:6" x14ac:dyDescent="0.25">
      <c r="A13341" s="73">
        <v>25008426</v>
      </c>
      <c r="B13341" s="74" t="s">
        <v>11909</v>
      </c>
      <c r="C13341" s="73" t="s">
        <v>101</v>
      </c>
      <c r="D13341" s="75">
        <v>15.62</v>
      </c>
      <c r="E13341" s="75">
        <v>15.62</v>
      </c>
      <c r="F13341" s="73" t="s">
        <v>47</v>
      </c>
    </row>
    <row r="13342" spans="1:6" x14ac:dyDescent="0.25">
      <c r="A13342" s="73">
        <v>25008429</v>
      </c>
      <c r="B13342" s="74" t="s">
        <v>11910</v>
      </c>
      <c r="C13342" s="73" t="s">
        <v>101</v>
      </c>
      <c r="D13342" s="75">
        <v>21.02</v>
      </c>
      <c r="E13342" s="75">
        <v>21.02</v>
      </c>
      <c r="F13342" s="73" t="s">
        <v>47</v>
      </c>
    </row>
    <row r="13343" spans="1:6" x14ac:dyDescent="0.25">
      <c r="A13343" s="73">
        <v>25008436</v>
      </c>
      <c r="B13343" s="74" t="s">
        <v>11911</v>
      </c>
      <c r="C13343" s="73" t="s">
        <v>101</v>
      </c>
      <c r="D13343" s="75">
        <v>14</v>
      </c>
      <c r="E13343" s="75">
        <v>14</v>
      </c>
      <c r="F13343" s="73" t="s">
        <v>47</v>
      </c>
    </row>
    <row r="13344" spans="1:6" x14ac:dyDescent="0.25">
      <c r="A13344" s="73">
        <v>25008437</v>
      </c>
      <c r="B13344" s="74" t="s">
        <v>11912</v>
      </c>
      <c r="C13344" s="73" t="s">
        <v>101</v>
      </c>
      <c r="D13344" s="75">
        <v>12.27</v>
      </c>
      <c r="E13344" s="75">
        <v>12.27</v>
      </c>
      <c r="F13344" s="73" t="s">
        <v>47</v>
      </c>
    </row>
    <row r="13345" spans="1:6" x14ac:dyDescent="0.25">
      <c r="A13345" s="73">
        <v>25008452</v>
      </c>
      <c r="B13345" s="74" t="s">
        <v>11913</v>
      </c>
      <c r="C13345" s="73" t="s">
        <v>101</v>
      </c>
      <c r="D13345" s="75">
        <v>47.19</v>
      </c>
      <c r="E13345" s="75">
        <v>47.19</v>
      </c>
      <c r="F13345" s="73" t="s">
        <v>47</v>
      </c>
    </row>
    <row r="13346" spans="1:6" x14ac:dyDescent="0.25">
      <c r="A13346" s="73">
        <v>25008454</v>
      </c>
      <c r="B13346" s="74" t="s">
        <v>11914</v>
      </c>
      <c r="C13346" s="73" t="s">
        <v>101</v>
      </c>
      <c r="D13346" s="75">
        <v>63.79</v>
      </c>
      <c r="E13346" s="75">
        <v>63.79</v>
      </c>
      <c r="F13346" s="73" t="s">
        <v>47</v>
      </c>
    </row>
    <row r="13347" spans="1:6" x14ac:dyDescent="0.25">
      <c r="A13347" s="73">
        <v>25008455</v>
      </c>
      <c r="B13347" s="74" t="s">
        <v>11915</v>
      </c>
      <c r="C13347" s="73" t="s">
        <v>101</v>
      </c>
      <c r="D13347" s="75">
        <v>90.58</v>
      </c>
      <c r="E13347" s="75">
        <v>90.58</v>
      </c>
      <c r="F13347" s="73" t="s">
        <v>47</v>
      </c>
    </row>
    <row r="13348" spans="1:6" x14ac:dyDescent="0.25">
      <c r="A13348" s="73">
        <v>25008456</v>
      </c>
      <c r="B13348" s="74" t="s">
        <v>11916</v>
      </c>
      <c r="C13348" s="73" t="s">
        <v>101</v>
      </c>
      <c r="D13348" s="75">
        <v>133.58000000000001</v>
      </c>
      <c r="E13348" s="75">
        <v>133.58000000000001</v>
      </c>
      <c r="F13348" s="73" t="s">
        <v>47</v>
      </c>
    </row>
    <row r="13349" spans="1:6" x14ac:dyDescent="0.25">
      <c r="A13349" s="73">
        <v>25008462</v>
      </c>
      <c r="B13349" s="74" t="s">
        <v>11917</v>
      </c>
      <c r="C13349" s="73" t="s">
        <v>101</v>
      </c>
      <c r="D13349" s="75">
        <v>9.19</v>
      </c>
      <c r="E13349" s="75">
        <v>9.19</v>
      </c>
      <c r="F13349" s="73" t="s">
        <v>47</v>
      </c>
    </row>
    <row r="13350" spans="1:6" x14ac:dyDescent="0.25">
      <c r="A13350" s="73">
        <v>25008467</v>
      </c>
      <c r="B13350" s="74" t="s">
        <v>11918</v>
      </c>
      <c r="C13350" s="73" t="s">
        <v>101</v>
      </c>
      <c r="D13350" s="75">
        <v>29.46</v>
      </c>
      <c r="E13350" s="75">
        <v>29.46</v>
      </c>
      <c r="F13350" s="73" t="s">
        <v>47</v>
      </c>
    </row>
    <row r="13351" spans="1:6" x14ac:dyDescent="0.25">
      <c r="A13351" s="73">
        <v>25008470</v>
      </c>
      <c r="B13351" s="74" t="s">
        <v>11919</v>
      </c>
      <c r="C13351" s="73" t="s">
        <v>101</v>
      </c>
      <c r="D13351" s="75">
        <v>21.6</v>
      </c>
      <c r="E13351" s="75">
        <v>21.6</v>
      </c>
      <c r="F13351" s="73" t="s">
        <v>47</v>
      </c>
    </row>
    <row r="13352" spans="1:6" x14ac:dyDescent="0.25">
      <c r="A13352" s="73">
        <v>25008471</v>
      </c>
      <c r="B13352" s="74" t="s">
        <v>11920</v>
      </c>
      <c r="C13352" s="73" t="s">
        <v>101</v>
      </c>
      <c r="D13352" s="75">
        <v>27</v>
      </c>
      <c r="E13352" s="75">
        <v>27</v>
      </c>
      <c r="F13352" s="73" t="s">
        <v>47</v>
      </c>
    </row>
    <row r="13353" spans="1:6" x14ac:dyDescent="0.25">
      <c r="A13353" s="73">
        <v>25008473</v>
      </c>
      <c r="B13353" s="74" t="s">
        <v>11921</v>
      </c>
      <c r="C13353" s="73" t="s">
        <v>101</v>
      </c>
      <c r="D13353" s="75">
        <v>21.9</v>
      </c>
      <c r="E13353" s="75">
        <v>21.9</v>
      </c>
      <c r="F13353" s="73" t="s">
        <v>47</v>
      </c>
    </row>
    <row r="13354" spans="1:6" x14ac:dyDescent="0.25">
      <c r="A13354" s="73">
        <v>25008486</v>
      </c>
      <c r="B13354" s="74" t="s">
        <v>31956</v>
      </c>
      <c r="C13354" s="73" t="s">
        <v>101</v>
      </c>
      <c r="D13354" s="75">
        <v>1069.02</v>
      </c>
      <c r="E13354" s="75">
        <v>1069.02</v>
      </c>
      <c r="F13354" s="73" t="s">
        <v>47</v>
      </c>
    </row>
    <row r="13355" spans="1:6" x14ac:dyDescent="0.25">
      <c r="A13355" s="73">
        <v>25008490</v>
      </c>
      <c r="B13355" s="74" t="s">
        <v>11922</v>
      </c>
      <c r="C13355" s="73" t="s">
        <v>101</v>
      </c>
      <c r="D13355" s="75">
        <v>7.12</v>
      </c>
      <c r="E13355" s="75">
        <v>7.12</v>
      </c>
      <c r="F13355" s="73" t="s">
        <v>47</v>
      </c>
    </row>
    <row r="13356" spans="1:6" x14ac:dyDescent="0.25">
      <c r="A13356" s="73">
        <v>25008491</v>
      </c>
      <c r="B13356" s="74" t="s">
        <v>11923</v>
      </c>
      <c r="C13356" s="73" t="s">
        <v>101</v>
      </c>
      <c r="D13356" s="75">
        <v>13.74</v>
      </c>
      <c r="E13356" s="75">
        <v>13.74</v>
      </c>
      <c r="F13356" s="73" t="s">
        <v>47</v>
      </c>
    </row>
    <row r="13357" spans="1:6" x14ac:dyDescent="0.25">
      <c r="A13357" s="73">
        <v>25008494</v>
      </c>
      <c r="B13357" s="74" t="s">
        <v>11924</v>
      </c>
      <c r="C13357" s="73" t="s">
        <v>101</v>
      </c>
      <c r="D13357" s="75">
        <v>92.55</v>
      </c>
      <c r="E13357" s="75">
        <v>92.55</v>
      </c>
      <c r="F13357" s="73" t="s">
        <v>47</v>
      </c>
    </row>
    <row r="13358" spans="1:6" x14ac:dyDescent="0.25">
      <c r="A13358" s="73">
        <v>25008507</v>
      </c>
      <c r="B13358" s="74" t="s">
        <v>11925</v>
      </c>
      <c r="C13358" s="73" t="s">
        <v>101</v>
      </c>
      <c r="D13358" s="75">
        <v>3.73</v>
      </c>
      <c r="E13358" s="75">
        <v>3.73</v>
      </c>
      <c r="F13358" s="73" t="s">
        <v>47</v>
      </c>
    </row>
    <row r="13359" spans="1:6" x14ac:dyDescent="0.25">
      <c r="A13359" s="73">
        <v>25008508</v>
      </c>
      <c r="B13359" s="74" t="s">
        <v>11926</v>
      </c>
      <c r="C13359" s="73" t="s">
        <v>101</v>
      </c>
      <c r="D13359" s="75">
        <v>4.4000000000000004</v>
      </c>
      <c r="E13359" s="75">
        <v>4.4000000000000004</v>
      </c>
      <c r="F13359" s="73" t="s">
        <v>47</v>
      </c>
    </row>
    <row r="13360" spans="1:6" x14ac:dyDescent="0.25">
      <c r="A13360" s="73">
        <v>25008515</v>
      </c>
      <c r="B13360" s="74" t="s">
        <v>11927</v>
      </c>
      <c r="C13360" s="73" t="s">
        <v>101</v>
      </c>
      <c r="D13360" s="75">
        <v>160.31</v>
      </c>
      <c r="E13360" s="75">
        <v>160.31</v>
      </c>
      <c r="F13360" s="73" t="s">
        <v>47</v>
      </c>
    </row>
    <row r="13361" spans="1:6" x14ac:dyDescent="0.25">
      <c r="A13361" s="73">
        <v>25008517</v>
      </c>
      <c r="B13361" s="74" t="s">
        <v>11928</v>
      </c>
      <c r="C13361" s="73" t="s">
        <v>101</v>
      </c>
      <c r="D13361" s="75">
        <v>15.11</v>
      </c>
      <c r="E13361" s="75">
        <v>15.11</v>
      </c>
      <c r="F13361" s="73" t="s">
        <v>47</v>
      </c>
    </row>
    <row r="13362" spans="1:6" x14ac:dyDescent="0.25">
      <c r="A13362" s="73">
        <v>25008518</v>
      </c>
      <c r="B13362" s="74" t="s">
        <v>11929</v>
      </c>
      <c r="C13362" s="73" t="s">
        <v>101</v>
      </c>
      <c r="D13362" s="75">
        <v>15.38</v>
      </c>
      <c r="E13362" s="75">
        <v>15.38</v>
      </c>
      <c r="F13362" s="73" t="s">
        <v>47</v>
      </c>
    </row>
    <row r="13363" spans="1:6" x14ac:dyDescent="0.25">
      <c r="A13363" s="73">
        <v>25008519</v>
      </c>
      <c r="B13363" s="74" t="s">
        <v>11930</v>
      </c>
      <c r="C13363" s="73" t="s">
        <v>101</v>
      </c>
      <c r="D13363" s="75">
        <v>30.14</v>
      </c>
      <c r="E13363" s="75">
        <v>30.14</v>
      </c>
      <c r="F13363" s="73" t="s">
        <v>47</v>
      </c>
    </row>
    <row r="13364" spans="1:6" x14ac:dyDescent="0.25">
      <c r="A13364" s="73">
        <v>25008525</v>
      </c>
      <c r="B13364" s="74" t="s">
        <v>11931</v>
      </c>
      <c r="C13364" s="73" t="s">
        <v>101</v>
      </c>
      <c r="D13364" s="75">
        <v>83.94</v>
      </c>
      <c r="E13364" s="75">
        <v>83.94</v>
      </c>
      <c r="F13364" s="73" t="s">
        <v>47</v>
      </c>
    </row>
    <row r="13365" spans="1:6" x14ac:dyDescent="0.25">
      <c r="A13365" s="73">
        <v>25008533</v>
      </c>
      <c r="B13365" s="74" t="s">
        <v>11932</v>
      </c>
      <c r="C13365" s="73" t="s">
        <v>101</v>
      </c>
      <c r="D13365" s="75">
        <v>6.89</v>
      </c>
      <c r="E13365" s="75">
        <v>6.89</v>
      </c>
      <c r="F13365" s="73" t="s">
        <v>47</v>
      </c>
    </row>
    <row r="13366" spans="1:6" x14ac:dyDescent="0.25">
      <c r="A13366" s="73">
        <v>25008536</v>
      </c>
      <c r="B13366" s="74" t="s">
        <v>11933</v>
      </c>
      <c r="C13366" s="73" t="s">
        <v>101</v>
      </c>
      <c r="D13366" s="75">
        <v>105.24</v>
      </c>
      <c r="E13366" s="75">
        <v>105.24</v>
      </c>
      <c r="F13366" s="73" t="s">
        <v>47</v>
      </c>
    </row>
    <row r="13367" spans="1:6" x14ac:dyDescent="0.25">
      <c r="A13367" s="73">
        <v>25008538</v>
      </c>
      <c r="B13367" s="74" t="s">
        <v>11934</v>
      </c>
      <c r="C13367" s="73" t="s">
        <v>101</v>
      </c>
      <c r="D13367" s="75">
        <v>13.36</v>
      </c>
      <c r="E13367" s="75">
        <v>13.36</v>
      </c>
      <c r="F13367" s="73" t="s">
        <v>47</v>
      </c>
    </row>
    <row r="13368" spans="1:6" x14ac:dyDescent="0.25">
      <c r="A13368" s="73">
        <v>25008554</v>
      </c>
      <c r="B13368" s="74" t="s">
        <v>11935</v>
      </c>
      <c r="C13368" s="73" t="s">
        <v>101</v>
      </c>
      <c r="D13368" s="75">
        <v>67.59</v>
      </c>
      <c r="E13368" s="75">
        <v>67.59</v>
      </c>
      <c r="F13368" s="73" t="s">
        <v>47</v>
      </c>
    </row>
    <row r="13369" spans="1:6" x14ac:dyDescent="0.25">
      <c r="A13369" s="73">
        <v>25008558</v>
      </c>
      <c r="B13369" s="74" t="s">
        <v>11936</v>
      </c>
      <c r="C13369" s="73" t="s">
        <v>101</v>
      </c>
      <c r="D13369" s="75">
        <v>28.69</v>
      </c>
      <c r="E13369" s="75">
        <v>28.69</v>
      </c>
      <c r="F13369" s="73" t="s">
        <v>47</v>
      </c>
    </row>
    <row r="13370" spans="1:6" x14ac:dyDescent="0.25">
      <c r="A13370" s="73">
        <v>25008559</v>
      </c>
      <c r="B13370" s="74" t="s">
        <v>11937</v>
      </c>
      <c r="C13370" s="73" t="s">
        <v>101</v>
      </c>
      <c r="D13370" s="75">
        <v>24.98</v>
      </c>
      <c r="E13370" s="75">
        <v>24.98</v>
      </c>
      <c r="F13370" s="73" t="s">
        <v>47</v>
      </c>
    </row>
    <row r="13371" spans="1:6" x14ac:dyDescent="0.25">
      <c r="A13371" s="73">
        <v>25008576</v>
      </c>
      <c r="B13371" s="74" t="s">
        <v>11938</v>
      </c>
      <c r="C13371" s="73" t="s">
        <v>101</v>
      </c>
      <c r="D13371" s="75">
        <v>32.07</v>
      </c>
      <c r="E13371" s="75">
        <v>32.07</v>
      </c>
      <c r="F13371" s="73" t="s">
        <v>47</v>
      </c>
    </row>
    <row r="13372" spans="1:6" x14ac:dyDescent="0.25">
      <c r="A13372" s="73">
        <v>25008578</v>
      </c>
      <c r="B13372" s="74" t="s">
        <v>11939</v>
      </c>
      <c r="C13372" s="73" t="s">
        <v>101</v>
      </c>
      <c r="D13372" s="75">
        <v>38.42</v>
      </c>
      <c r="E13372" s="75">
        <v>38.42</v>
      </c>
      <c r="F13372" s="73" t="s">
        <v>47</v>
      </c>
    </row>
    <row r="13373" spans="1:6" x14ac:dyDescent="0.25">
      <c r="A13373" s="73">
        <v>25008579</v>
      </c>
      <c r="B13373" s="74" t="s">
        <v>37155</v>
      </c>
      <c r="C13373" s="73" t="s">
        <v>101</v>
      </c>
      <c r="D13373" s="75">
        <v>7.11</v>
      </c>
      <c r="E13373" s="75">
        <v>7.11</v>
      </c>
      <c r="F13373" s="73" t="s">
        <v>47</v>
      </c>
    </row>
    <row r="13374" spans="1:6" x14ac:dyDescent="0.25">
      <c r="A13374" s="73">
        <v>25008580</v>
      </c>
      <c r="B13374" s="74" t="s">
        <v>37156</v>
      </c>
      <c r="C13374" s="73" t="s">
        <v>101</v>
      </c>
      <c r="D13374" s="75">
        <v>12.4</v>
      </c>
      <c r="E13374" s="75">
        <v>12.4</v>
      </c>
      <c r="F13374" s="73" t="s">
        <v>47</v>
      </c>
    </row>
    <row r="13375" spans="1:6" x14ac:dyDescent="0.25">
      <c r="A13375" s="73">
        <v>25008594</v>
      </c>
      <c r="B13375" s="74" t="s">
        <v>11940</v>
      </c>
      <c r="C13375" s="73" t="s">
        <v>101</v>
      </c>
      <c r="D13375" s="75">
        <v>68.34</v>
      </c>
      <c r="E13375" s="75">
        <v>68.34</v>
      </c>
      <c r="F13375" s="73" t="s">
        <v>47</v>
      </c>
    </row>
    <row r="13376" spans="1:6" x14ac:dyDescent="0.25">
      <c r="A13376" s="73">
        <v>25008618</v>
      </c>
      <c r="B13376" s="74" t="s">
        <v>11941</v>
      </c>
      <c r="C13376" s="73" t="s">
        <v>101</v>
      </c>
      <c r="D13376" s="75">
        <v>76.849999999999994</v>
      </c>
      <c r="E13376" s="75">
        <v>76.849999999999994</v>
      </c>
      <c r="F13376" s="73" t="s">
        <v>47</v>
      </c>
    </row>
    <row r="13377" spans="1:6" x14ac:dyDescent="0.25">
      <c r="A13377" s="73">
        <v>25008624</v>
      </c>
      <c r="B13377" s="74" t="s">
        <v>11942</v>
      </c>
      <c r="C13377" s="73" t="s">
        <v>101</v>
      </c>
      <c r="D13377" s="75">
        <v>41.93</v>
      </c>
      <c r="E13377" s="75">
        <v>41.93</v>
      </c>
      <c r="F13377" s="73" t="s">
        <v>47</v>
      </c>
    </row>
    <row r="13378" spans="1:6" x14ac:dyDescent="0.25">
      <c r="A13378" s="73">
        <v>25008630</v>
      </c>
      <c r="B13378" s="74" t="s">
        <v>11943</v>
      </c>
      <c r="C13378" s="73" t="s">
        <v>101</v>
      </c>
      <c r="D13378" s="75">
        <v>29.49</v>
      </c>
      <c r="E13378" s="75">
        <v>29.49</v>
      </c>
      <c r="F13378" s="73" t="s">
        <v>47</v>
      </c>
    </row>
    <row r="13379" spans="1:6" x14ac:dyDescent="0.25">
      <c r="A13379" s="73">
        <v>25008634</v>
      </c>
      <c r="B13379" s="74" t="s">
        <v>11944</v>
      </c>
      <c r="C13379" s="73" t="s">
        <v>101</v>
      </c>
      <c r="D13379" s="75">
        <v>81.61</v>
      </c>
      <c r="E13379" s="75">
        <v>81.61</v>
      </c>
      <c r="F13379" s="73" t="s">
        <v>47</v>
      </c>
    </row>
    <row r="13380" spans="1:6" x14ac:dyDescent="0.25">
      <c r="A13380" s="73">
        <v>25008654</v>
      </c>
      <c r="B13380" s="74" t="s">
        <v>11945</v>
      </c>
      <c r="C13380" s="73" t="s">
        <v>101</v>
      </c>
      <c r="D13380" s="75">
        <v>5.72</v>
      </c>
      <c r="E13380" s="75">
        <v>5.72</v>
      </c>
      <c r="F13380" s="73" t="s">
        <v>47</v>
      </c>
    </row>
    <row r="13381" spans="1:6" x14ac:dyDescent="0.25">
      <c r="A13381" s="73">
        <v>25008655</v>
      </c>
      <c r="B13381" s="74" t="s">
        <v>11946</v>
      </c>
      <c r="C13381" s="73" t="s">
        <v>101</v>
      </c>
      <c r="D13381" s="75">
        <v>34.17</v>
      </c>
      <c r="E13381" s="75">
        <v>34.17</v>
      </c>
      <c r="F13381" s="73" t="s">
        <v>47</v>
      </c>
    </row>
    <row r="13382" spans="1:6" x14ac:dyDescent="0.25">
      <c r="A13382" s="73">
        <v>25008662</v>
      </c>
      <c r="B13382" s="74" t="s">
        <v>31957</v>
      </c>
      <c r="C13382" s="73" t="s">
        <v>101</v>
      </c>
      <c r="D13382" s="75">
        <v>579.80999999999995</v>
      </c>
      <c r="E13382" s="75">
        <v>579.80999999999995</v>
      </c>
      <c r="F13382" s="73" t="s">
        <v>47</v>
      </c>
    </row>
    <row r="13383" spans="1:6" x14ac:dyDescent="0.25">
      <c r="A13383" s="73">
        <v>25008663</v>
      </c>
      <c r="B13383" s="74" t="s">
        <v>11947</v>
      </c>
      <c r="C13383" s="73" t="s">
        <v>101</v>
      </c>
      <c r="D13383" s="75">
        <v>31.3</v>
      </c>
      <c r="E13383" s="75">
        <v>31.3</v>
      </c>
      <c r="F13383" s="73" t="s">
        <v>47</v>
      </c>
    </row>
    <row r="13384" spans="1:6" x14ac:dyDescent="0.25">
      <c r="A13384" s="73">
        <v>25008673</v>
      </c>
      <c r="B13384" s="74" t="s">
        <v>11948</v>
      </c>
      <c r="C13384" s="73" t="s">
        <v>101</v>
      </c>
      <c r="D13384" s="75">
        <v>55.28</v>
      </c>
      <c r="E13384" s="75">
        <v>55.28</v>
      </c>
      <c r="F13384" s="73" t="s">
        <v>47</v>
      </c>
    </row>
    <row r="13385" spans="1:6" x14ac:dyDescent="0.25">
      <c r="A13385" s="73">
        <v>25008680</v>
      </c>
      <c r="B13385" s="74" t="s">
        <v>37157</v>
      </c>
      <c r="C13385" s="73" t="s">
        <v>101</v>
      </c>
      <c r="D13385" s="75">
        <v>4.74</v>
      </c>
      <c r="E13385" s="75">
        <v>4.74</v>
      </c>
      <c r="F13385" s="73" t="s">
        <v>47</v>
      </c>
    </row>
    <row r="13386" spans="1:6" x14ac:dyDescent="0.25">
      <c r="A13386" s="73">
        <v>25008688</v>
      </c>
      <c r="B13386" s="74" t="s">
        <v>11949</v>
      </c>
      <c r="C13386" s="73" t="s">
        <v>101</v>
      </c>
      <c r="D13386" s="75">
        <v>215.55</v>
      </c>
      <c r="E13386" s="75">
        <v>215.55</v>
      </c>
      <c r="F13386" s="73" t="s">
        <v>47</v>
      </c>
    </row>
    <row r="13387" spans="1:6" x14ac:dyDescent="0.25">
      <c r="A13387" s="73">
        <v>25008690</v>
      </c>
      <c r="B13387" s="74" t="s">
        <v>11950</v>
      </c>
      <c r="C13387" s="73" t="s">
        <v>101</v>
      </c>
      <c r="D13387" s="75">
        <v>41.49</v>
      </c>
      <c r="E13387" s="75">
        <v>41.49</v>
      </c>
      <c r="F13387" s="73" t="s">
        <v>47</v>
      </c>
    </row>
    <row r="13388" spans="1:6" x14ac:dyDescent="0.25">
      <c r="A13388" s="73">
        <v>25008694</v>
      </c>
      <c r="B13388" s="74" t="s">
        <v>11951</v>
      </c>
      <c r="C13388" s="73" t="s">
        <v>101</v>
      </c>
      <c r="D13388" s="75">
        <v>39.520000000000003</v>
      </c>
      <c r="E13388" s="75">
        <v>39.520000000000003</v>
      </c>
      <c r="F13388" s="73" t="s">
        <v>47</v>
      </c>
    </row>
    <row r="13389" spans="1:6" x14ac:dyDescent="0.25">
      <c r="A13389" s="73">
        <v>25008706</v>
      </c>
      <c r="B13389" s="74" t="s">
        <v>11952</v>
      </c>
      <c r="C13389" s="73" t="s">
        <v>101</v>
      </c>
      <c r="D13389" s="75">
        <v>15654.84</v>
      </c>
      <c r="E13389" s="75">
        <v>15654.84</v>
      </c>
      <c r="F13389" s="73" t="s">
        <v>47</v>
      </c>
    </row>
    <row r="13390" spans="1:6" x14ac:dyDescent="0.25">
      <c r="A13390" s="73">
        <v>25008712</v>
      </c>
      <c r="B13390" s="74" t="s">
        <v>11953</v>
      </c>
      <c r="C13390" s="73" t="s">
        <v>101</v>
      </c>
      <c r="D13390" s="75">
        <v>5.72</v>
      </c>
      <c r="E13390" s="75">
        <v>5.72</v>
      </c>
      <c r="F13390" s="73" t="s">
        <v>47</v>
      </c>
    </row>
    <row r="13391" spans="1:6" x14ac:dyDescent="0.25">
      <c r="A13391" s="73">
        <v>25008732</v>
      </c>
      <c r="B13391" s="74" t="s">
        <v>11954</v>
      </c>
      <c r="C13391" s="73" t="s">
        <v>101</v>
      </c>
      <c r="D13391" s="75">
        <v>43.82</v>
      </c>
      <c r="E13391" s="75">
        <v>43.82</v>
      </c>
      <c r="F13391" s="73" t="s">
        <v>47</v>
      </c>
    </row>
    <row r="13392" spans="1:6" x14ac:dyDescent="0.25">
      <c r="A13392" s="73">
        <v>25008745</v>
      </c>
      <c r="B13392" s="74" t="s">
        <v>11955</v>
      </c>
      <c r="C13392" s="73" t="s">
        <v>101</v>
      </c>
      <c r="D13392" s="75">
        <v>116.39</v>
      </c>
      <c r="E13392" s="75">
        <v>116.39</v>
      </c>
      <c r="F13392" s="73" t="s">
        <v>47</v>
      </c>
    </row>
    <row r="13393" spans="1:6" x14ac:dyDescent="0.25">
      <c r="A13393" s="73">
        <v>25008749</v>
      </c>
      <c r="B13393" s="74" t="s">
        <v>11956</v>
      </c>
      <c r="C13393" s="73" t="s">
        <v>101</v>
      </c>
      <c r="D13393" s="75">
        <v>4.68</v>
      </c>
      <c r="E13393" s="75">
        <v>4.68</v>
      </c>
      <c r="F13393" s="73" t="s">
        <v>47</v>
      </c>
    </row>
    <row r="13394" spans="1:6" x14ac:dyDescent="0.25">
      <c r="A13394" s="73">
        <v>25008764</v>
      </c>
      <c r="B13394" s="74" t="s">
        <v>11957</v>
      </c>
      <c r="C13394" s="73" t="s">
        <v>101</v>
      </c>
      <c r="D13394" s="75">
        <v>41.72</v>
      </c>
      <c r="E13394" s="75">
        <v>41.72</v>
      </c>
      <c r="F13394" s="73" t="s">
        <v>47</v>
      </c>
    </row>
    <row r="13395" spans="1:6" x14ac:dyDescent="0.25">
      <c r="A13395" s="73">
        <v>25008800</v>
      </c>
      <c r="B13395" s="74" t="s">
        <v>11958</v>
      </c>
      <c r="C13395" s="73" t="s">
        <v>101</v>
      </c>
      <c r="D13395" s="75">
        <v>40.28</v>
      </c>
      <c r="E13395" s="75">
        <v>40.28</v>
      </c>
      <c r="F13395" s="73" t="s">
        <v>47</v>
      </c>
    </row>
    <row r="13396" spans="1:6" x14ac:dyDescent="0.25">
      <c r="A13396" s="73">
        <v>25008837</v>
      </c>
      <c r="B13396" s="74" t="s">
        <v>11959</v>
      </c>
      <c r="C13396" s="73" t="s">
        <v>101</v>
      </c>
      <c r="D13396" s="75">
        <v>57.6</v>
      </c>
      <c r="E13396" s="75">
        <v>57.6</v>
      </c>
      <c r="F13396" s="73" t="s">
        <v>47</v>
      </c>
    </row>
    <row r="13397" spans="1:6" x14ac:dyDescent="0.25">
      <c r="A13397" s="73">
        <v>25008838</v>
      </c>
      <c r="B13397" s="74" t="s">
        <v>11960</v>
      </c>
      <c r="C13397" s="73" t="s">
        <v>101</v>
      </c>
      <c r="D13397" s="75">
        <v>19.62</v>
      </c>
      <c r="E13397" s="75">
        <v>19.62</v>
      </c>
      <c r="F13397" s="73" t="s">
        <v>47</v>
      </c>
    </row>
    <row r="13398" spans="1:6" x14ac:dyDescent="0.25">
      <c r="A13398" s="73">
        <v>25008839</v>
      </c>
      <c r="B13398" s="74" t="s">
        <v>11961</v>
      </c>
      <c r="C13398" s="73" t="s">
        <v>101</v>
      </c>
      <c r="D13398" s="75">
        <v>36.94</v>
      </c>
      <c r="E13398" s="75">
        <v>36.94</v>
      </c>
      <c r="F13398" s="73" t="s">
        <v>47</v>
      </c>
    </row>
    <row r="13399" spans="1:6" x14ac:dyDescent="0.25">
      <c r="A13399" s="73">
        <v>25008840</v>
      </c>
      <c r="B13399" s="74" t="s">
        <v>11962</v>
      </c>
      <c r="C13399" s="73" t="s">
        <v>101</v>
      </c>
      <c r="D13399" s="75">
        <v>806.76</v>
      </c>
      <c r="E13399" s="75">
        <v>806.76</v>
      </c>
      <c r="F13399" s="73" t="s">
        <v>47</v>
      </c>
    </row>
    <row r="13400" spans="1:6" x14ac:dyDescent="0.25">
      <c r="A13400" s="73">
        <v>25008848</v>
      </c>
      <c r="B13400" s="74" t="s">
        <v>11963</v>
      </c>
      <c r="C13400" s="73" t="s">
        <v>101</v>
      </c>
      <c r="D13400" s="75">
        <v>15.65</v>
      </c>
      <c r="E13400" s="75">
        <v>15.65</v>
      </c>
      <c r="F13400" s="73" t="s">
        <v>47</v>
      </c>
    </row>
    <row r="13401" spans="1:6" x14ac:dyDescent="0.25">
      <c r="A13401" s="73">
        <v>25008850</v>
      </c>
      <c r="B13401" s="74" t="s">
        <v>11964</v>
      </c>
      <c r="C13401" s="73" t="s">
        <v>101</v>
      </c>
      <c r="D13401" s="75">
        <v>25.49</v>
      </c>
      <c r="E13401" s="75">
        <v>25.49</v>
      </c>
      <c r="F13401" s="73" t="s">
        <v>47</v>
      </c>
    </row>
    <row r="13402" spans="1:6" x14ac:dyDescent="0.25">
      <c r="A13402" s="73">
        <v>25008864</v>
      </c>
      <c r="B13402" s="74" t="s">
        <v>11965</v>
      </c>
      <c r="C13402" s="73" t="s">
        <v>101</v>
      </c>
      <c r="D13402" s="75">
        <v>23.86</v>
      </c>
      <c r="E13402" s="75">
        <v>23.86</v>
      </c>
      <c r="F13402" s="73" t="s">
        <v>47</v>
      </c>
    </row>
    <row r="13403" spans="1:6" x14ac:dyDescent="0.25">
      <c r="A13403" s="73">
        <v>25008867</v>
      </c>
      <c r="B13403" s="74" t="s">
        <v>11966</v>
      </c>
      <c r="C13403" s="73" t="s">
        <v>101</v>
      </c>
      <c r="D13403" s="75">
        <v>21.73</v>
      </c>
      <c r="E13403" s="75">
        <v>21.73</v>
      </c>
      <c r="F13403" s="73" t="s">
        <v>47</v>
      </c>
    </row>
    <row r="13404" spans="1:6" x14ac:dyDescent="0.25">
      <c r="A13404" s="73">
        <v>25008870</v>
      </c>
      <c r="B13404" s="74" t="s">
        <v>37158</v>
      </c>
      <c r="C13404" s="73" t="s">
        <v>101</v>
      </c>
      <c r="D13404" s="75">
        <v>14.4</v>
      </c>
      <c r="E13404" s="75">
        <v>14.4</v>
      </c>
      <c r="F13404" s="73" t="s">
        <v>47</v>
      </c>
    </row>
    <row r="13405" spans="1:6" x14ac:dyDescent="0.25">
      <c r="A13405" s="73">
        <v>25008889</v>
      </c>
      <c r="B13405" s="74" t="s">
        <v>11967</v>
      </c>
      <c r="C13405" s="73" t="s">
        <v>101</v>
      </c>
      <c r="D13405" s="75">
        <v>41.99</v>
      </c>
      <c r="E13405" s="75">
        <v>41.99</v>
      </c>
      <c r="F13405" s="73" t="s">
        <v>47</v>
      </c>
    </row>
    <row r="13406" spans="1:6" x14ac:dyDescent="0.25">
      <c r="A13406" s="73">
        <v>25008900</v>
      </c>
      <c r="B13406" s="74" t="s">
        <v>11968</v>
      </c>
      <c r="C13406" s="73" t="s">
        <v>101</v>
      </c>
      <c r="D13406" s="75">
        <v>138.36000000000001</v>
      </c>
      <c r="E13406" s="75">
        <v>138.36000000000001</v>
      </c>
      <c r="F13406" s="73" t="s">
        <v>47</v>
      </c>
    </row>
    <row r="13407" spans="1:6" x14ac:dyDescent="0.25">
      <c r="A13407" s="73">
        <v>25008914</v>
      </c>
      <c r="B13407" s="74" t="s">
        <v>11969</v>
      </c>
      <c r="C13407" s="73" t="s">
        <v>101</v>
      </c>
      <c r="D13407" s="75">
        <v>35.51</v>
      </c>
      <c r="E13407" s="75">
        <v>35.51</v>
      </c>
      <c r="F13407" s="73" t="s">
        <v>47</v>
      </c>
    </row>
    <row r="13408" spans="1:6" x14ac:dyDescent="0.25">
      <c r="A13408" s="73">
        <v>25008917</v>
      </c>
      <c r="B13408" s="74" t="s">
        <v>11970</v>
      </c>
      <c r="C13408" s="73" t="s">
        <v>101</v>
      </c>
      <c r="D13408" s="75">
        <v>766.12</v>
      </c>
      <c r="E13408" s="75">
        <v>766.12</v>
      </c>
      <c r="F13408" s="73" t="s">
        <v>47</v>
      </c>
    </row>
    <row r="13409" spans="1:6" x14ac:dyDescent="0.25">
      <c r="A13409" s="73">
        <v>25008918</v>
      </c>
      <c r="B13409" s="74" t="s">
        <v>11971</v>
      </c>
      <c r="C13409" s="73" t="s">
        <v>101</v>
      </c>
      <c r="D13409" s="75">
        <v>21.44</v>
      </c>
      <c r="E13409" s="75">
        <v>21.44</v>
      </c>
      <c r="F13409" s="73" t="s">
        <v>47</v>
      </c>
    </row>
    <row r="13410" spans="1:6" x14ac:dyDescent="0.25">
      <c r="A13410" s="73">
        <v>25008939</v>
      </c>
      <c r="B13410" s="74" t="s">
        <v>11972</v>
      </c>
      <c r="C13410" s="73" t="s">
        <v>101</v>
      </c>
      <c r="D13410" s="75">
        <v>93.67</v>
      </c>
      <c r="E13410" s="75">
        <v>93.67</v>
      </c>
      <c r="F13410" s="73" t="s">
        <v>47</v>
      </c>
    </row>
    <row r="13411" spans="1:6" x14ac:dyDescent="0.25">
      <c r="A13411" s="73">
        <v>25009151</v>
      </c>
      <c r="B13411" s="74" t="s">
        <v>11973</v>
      </c>
      <c r="C13411" s="73" t="s">
        <v>101</v>
      </c>
      <c r="D13411" s="75">
        <v>430</v>
      </c>
      <c r="E13411" s="75">
        <v>430</v>
      </c>
      <c r="F13411" s="73" t="s">
        <v>47</v>
      </c>
    </row>
    <row r="13412" spans="1:6" x14ac:dyDescent="0.25">
      <c r="A13412" s="73">
        <v>25009197</v>
      </c>
      <c r="B13412" s="74" t="s">
        <v>11974</v>
      </c>
      <c r="C13412" s="73" t="s">
        <v>101</v>
      </c>
      <c r="D13412" s="75">
        <v>680</v>
      </c>
      <c r="E13412" s="75">
        <v>680</v>
      </c>
      <c r="F13412" s="73" t="s">
        <v>47</v>
      </c>
    </row>
    <row r="13413" spans="1:6" x14ac:dyDescent="0.25">
      <c r="A13413" s="73">
        <v>25009325</v>
      </c>
      <c r="B13413" s="74" t="s">
        <v>11975</v>
      </c>
      <c r="C13413" s="73" t="s">
        <v>101</v>
      </c>
      <c r="D13413" s="75">
        <v>8.89</v>
      </c>
      <c r="E13413" s="75">
        <v>8.89</v>
      </c>
      <c r="F13413" s="73" t="s">
        <v>47</v>
      </c>
    </row>
    <row r="13414" spans="1:6" x14ac:dyDescent="0.25">
      <c r="A13414" s="73">
        <v>25009330</v>
      </c>
      <c r="B13414" s="74" t="s">
        <v>11976</v>
      </c>
      <c r="C13414" s="73" t="s">
        <v>101</v>
      </c>
      <c r="D13414" s="75">
        <v>0.45</v>
      </c>
      <c r="E13414" s="75">
        <v>0.45</v>
      </c>
      <c r="F13414" s="73" t="s">
        <v>47</v>
      </c>
    </row>
    <row r="13415" spans="1:6" x14ac:dyDescent="0.25">
      <c r="A13415" s="73">
        <v>25009348</v>
      </c>
      <c r="B13415" s="74" t="s">
        <v>11977</v>
      </c>
      <c r="C13415" s="73" t="s">
        <v>101</v>
      </c>
      <c r="D13415" s="75">
        <v>5.36</v>
      </c>
      <c r="E13415" s="75">
        <v>5.36</v>
      </c>
      <c r="F13415" s="73" t="s">
        <v>47</v>
      </c>
    </row>
    <row r="13416" spans="1:6" x14ac:dyDescent="0.25">
      <c r="A13416" s="73">
        <v>25009355</v>
      </c>
      <c r="B13416" s="74" t="s">
        <v>11978</v>
      </c>
      <c r="C13416" s="73" t="s">
        <v>101</v>
      </c>
      <c r="D13416" s="75">
        <v>0.65</v>
      </c>
      <c r="E13416" s="75">
        <v>0.65</v>
      </c>
      <c r="F13416" s="73" t="s">
        <v>47</v>
      </c>
    </row>
    <row r="13417" spans="1:6" x14ac:dyDescent="0.25">
      <c r="A13417" s="73">
        <v>25009373</v>
      </c>
      <c r="B13417" s="74" t="s">
        <v>11979</v>
      </c>
      <c r="C13417" s="73" t="s">
        <v>101</v>
      </c>
      <c r="D13417" s="75">
        <v>0.4</v>
      </c>
      <c r="E13417" s="75">
        <v>0.4</v>
      </c>
      <c r="F13417" s="73" t="s">
        <v>47</v>
      </c>
    </row>
    <row r="13418" spans="1:6" x14ac:dyDescent="0.25">
      <c r="A13418" s="73">
        <v>25009374</v>
      </c>
      <c r="B13418" s="74" t="s">
        <v>11980</v>
      </c>
      <c r="C13418" s="73" t="s">
        <v>101</v>
      </c>
      <c r="D13418" s="75">
        <v>0.63</v>
      </c>
      <c r="E13418" s="75">
        <v>0.63</v>
      </c>
      <c r="F13418" s="73" t="s">
        <v>47</v>
      </c>
    </row>
    <row r="13419" spans="1:6" x14ac:dyDescent="0.25">
      <c r="A13419" s="73">
        <v>25009375</v>
      </c>
      <c r="B13419" s="74" t="s">
        <v>11981</v>
      </c>
      <c r="C13419" s="73" t="s">
        <v>101</v>
      </c>
      <c r="D13419" s="75">
        <v>49.44</v>
      </c>
      <c r="E13419" s="75">
        <v>49.44</v>
      </c>
      <c r="F13419" s="73" t="s">
        <v>47</v>
      </c>
    </row>
    <row r="13420" spans="1:6" x14ac:dyDescent="0.25">
      <c r="A13420" s="73">
        <v>25009376</v>
      </c>
      <c r="B13420" s="74" t="s">
        <v>37159</v>
      </c>
      <c r="C13420" s="73" t="s">
        <v>101</v>
      </c>
      <c r="D13420" s="75">
        <v>178.66</v>
      </c>
      <c r="E13420" s="75">
        <v>178.66</v>
      </c>
      <c r="F13420" s="73" t="s">
        <v>47</v>
      </c>
    </row>
    <row r="13421" spans="1:6" x14ac:dyDescent="0.25">
      <c r="A13421" s="73">
        <v>25009404</v>
      </c>
      <c r="B13421" s="74" t="s">
        <v>11982</v>
      </c>
      <c r="C13421" s="73" t="s">
        <v>101</v>
      </c>
      <c r="D13421" s="75">
        <v>0.12</v>
      </c>
      <c r="E13421" s="75">
        <v>0.12</v>
      </c>
      <c r="F13421" s="73" t="s">
        <v>47</v>
      </c>
    </row>
    <row r="13422" spans="1:6" x14ac:dyDescent="0.25">
      <c r="A13422" s="73">
        <v>25009409</v>
      </c>
      <c r="B13422" s="74" t="s">
        <v>11983</v>
      </c>
      <c r="C13422" s="73" t="s">
        <v>101</v>
      </c>
      <c r="D13422" s="75">
        <v>7.91</v>
      </c>
      <c r="E13422" s="75">
        <v>7.91</v>
      </c>
      <c r="F13422" s="73" t="s">
        <v>47</v>
      </c>
    </row>
    <row r="13423" spans="1:6" x14ac:dyDescent="0.25">
      <c r="A13423" s="73">
        <v>25009419</v>
      </c>
      <c r="B13423" s="74" t="s">
        <v>11984</v>
      </c>
      <c r="C13423" s="73" t="s">
        <v>101</v>
      </c>
      <c r="D13423" s="75">
        <v>7.91</v>
      </c>
      <c r="E13423" s="75">
        <v>7.91</v>
      </c>
      <c r="F13423" s="73" t="s">
        <v>47</v>
      </c>
    </row>
    <row r="13424" spans="1:6" x14ac:dyDescent="0.25">
      <c r="A13424" s="73">
        <v>25009426</v>
      </c>
      <c r="B13424" s="74" t="s">
        <v>11985</v>
      </c>
      <c r="C13424" s="73" t="s">
        <v>101</v>
      </c>
      <c r="D13424" s="75">
        <v>149.15</v>
      </c>
      <c r="E13424" s="75">
        <v>149.15</v>
      </c>
      <c r="F13424" s="73" t="s">
        <v>47</v>
      </c>
    </row>
    <row r="13425" spans="1:6" x14ac:dyDescent="0.25">
      <c r="A13425" s="73">
        <v>25009452</v>
      </c>
      <c r="B13425" s="74" t="s">
        <v>11986</v>
      </c>
      <c r="C13425" s="73" t="s">
        <v>101</v>
      </c>
      <c r="D13425" s="75">
        <v>7.91</v>
      </c>
      <c r="E13425" s="75">
        <v>7.91</v>
      </c>
      <c r="F13425" s="73" t="s">
        <v>47</v>
      </c>
    </row>
    <row r="13426" spans="1:6" x14ac:dyDescent="0.25">
      <c r="A13426" s="73">
        <v>25009468</v>
      </c>
      <c r="B13426" s="74" t="s">
        <v>11987</v>
      </c>
      <c r="C13426" s="73" t="s">
        <v>101</v>
      </c>
      <c r="D13426" s="75">
        <v>7.91</v>
      </c>
      <c r="E13426" s="75">
        <v>7.91</v>
      </c>
      <c r="F13426" s="73" t="s">
        <v>47</v>
      </c>
    </row>
    <row r="13427" spans="1:6" x14ac:dyDescent="0.25">
      <c r="A13427" s="73">
        <v>25009500</v>
      </c>
      <c r="B13427" s="74" t="s">
        <v>31960</v>
      </c>
      <c r="C13427" s="73" t="s">
        <v>101</v>
      </c>
      <c r="D13427" s="75">
        <v>113.42</v>
      </c>
      <c r="E13427" s="75">
        <v>113.42</v>
      </c>
      <c r="F13427" s="73" t="s">
        <v>47</v>
      </c>
    </row>
    <row r="13428" spans="1:6" x14ac:dyDescent="0.25">
      <c r="A13428" s="73">
        <v>25009579</v>
      </c>
      <c r="B13428" s="74" t="s">
        <v>11988</v>
      </c>
      <c r="C13428" s="73" t="s">
        <v>101</v>
      </c>
      <c r="D13428" s="75">
        <v>318.01</v>
      </c>
      <c r="E13428" s="75">
        <v>318.01</v>
      </c>
      <c r="F13428" s="73" t="s">
        <v>47</v>
      </c>
    </row>
    <row r="13429" spans="1:6" x14ac:dyDescent="0.25">
      <c r="A13429" s="73">
        <v>25009596</v>
      </c>
      <c r="B13429" s="74" t="s">
        <v>37160</v>
      </c>
      <c r="C13429" s="73" t="s">
        <v>101</v>
      </c>
      <c r="D13429" s="75">
        <v>442.31</v>
      </c>
      <c r="E13429" s="75">
        <v>442.31</v>
      </c>
      <c r="F13429" s="73" t="s">
        <v>47</v>
      </c>
    </row>
    <row r="13430" spans="1:6" x14ac:dyDescent="0.25">
      <c r="A13430" s="73">
        <v>25009601</v>
      </c>
      <c r="B13430" s="74" t="s">
        <v>31962</v>
      </c>
      <c r="C13430" s="73" t="s">
        <v>101</v>
      </c>
      <c r="D13430" s="75">
        <v>15.35</v>
      </c>
      <c r="E13430" s="75">
        <v>15.35</v>
      </c>
      <c r="F13430" s="73" t="s">
        <v>47</v>
      </c>
    </row>
    <row r="13431" spans="1:6" x14ac:dyDescent="0.25">
      <c r="A13431" s="73">
        <v>25009606</v>
      </c>
      <c r="B13431" s="74" t="s">
        <v>11989</v>
      </c>
      <c r="C13431" s="73" t="s">
        <v>101</v>
      </c>
      <c r="D13431" s="75">
        <v>57.98</v>
      </c>
      <c r="E13431" s="75">
        <v>57.98</v>
      </c>
      <c r="F13431" s="73" t="s">
        <v>47</v>
      </c>
    </row>
    <row r="13432" spans="1:6" x14ac:dyDescent="0.25">
      <c r="A13432" s="73">
        <v>25009619</v>
      </c>
      <c r="B13432" s="74" t="s">
        <v>11990</v>
      </c>
      <c r="C13432" s="73" t="s">
        <v>101</v>
      </c>
      <c r="D13432" s="75">
        <v>3.17</v>
      </c>
      <c r="E13432" s="75">
        <v>3.17</v>
      </c>
      <c r="F13432" s="73" t="s">
        <v>47</v>
      </c>
    </row>
    <row r="13433" spans="1:6" x14ac:dyDescent="0.25">
      <c r="A13433" s="73">
        <v>25009638</v>
      </c>
      <c r="B13433" s="74" t="s">
        <v>11991</v>
      </c>
      <c r="C13433" s="73" t="s">
        <v>101</v>
      </c>
      <c r="D13433" s="75">
        <v>3.75</v>
      </c>
      <c r="E13433" s="75">
        <v>3.75</v>
      </c>
      <c r="F13433" s="73" t="s">
        <v>47</v>
      </c>
    </row>
    <row r="13434" spans="1:6" x14ac:dyDescent="0.25">
      <c r="A13434" s="73">
        <v>25009658</v>
      </c>
      <c r="B13434" s="74" t="s">
        <v>11992</v>
      </c>
      <c r="C13434" s="73" t="s">
        <v>101</v>
      </c>
      <c r="D13434" s="75">
        <v>27.48</v>
      </c>
      <c r="E13434" s="75">
        <v>27.48</v>
      </c>
      <c r="F13434" s="73" t="s">
        <v>47</v>
      </c>
    </row>
    <row r="13435" spans="1:6" x14ac:dyDescent="0.25">
      <c r="A13435" s="73">
        <v>25009675</v>
      </c>
      <c r="B13435" s="74" t="s">
        <v>31965</v>
      </c>
      <c r="C13435" s="73" t="s">
        <v>101</v>
      </c>
      <c r="D13435" s="75">
        <v>8</v>
      </c>
      <c r="E13435" s="75">
        <v>8</v>
      </c>
      <c r="F13435" s="73" t="s">
        <v>47</v>
      </c>
    </row>
    <row r="13436" spans="1:6" x14ac:dyDescent="0.25">
      <c r="A13436" s="73">
        <v>25009957</v>
      </c>
      <c r="B13436" s="74" t="s">
        <v>11993</v>
      </c>
      <c r="C13436" s="73" t="s">
        <v>101</v>
      </c>
      <c r="D13436" s="75">
        <v>66.61</v>
      </c>
      <c r="E13436" s="75">
        <v>66.61</v>
      </c>
      <c r="F13436" s="73" t="s">
        <v>47</v>
      </c>
    </row>
    <row r="13437" spans="1:6" x14ac:dyDescent="0.25">
      <c r="A13437" s="73">
        <v>25009971</v>
      </c>
      <c r="B13437" s="74" t="s">
        <v>11994</v>
      </c>
      <c r="C13437" s="73" t="s">
        <v>101</v>
      </c>
      <c r="D13437" s="75">
        <v>38.81</v>
      </c>
      <c r="E13437" s="75">
        <v>38.81</v>
      </c>
      <c r="F13437" s="73" t="s">
        <v>47</v>
      </c>
    </row>
    <row r="13438" spans="1:6" x14ac:dyDescent="0.25">
      <c r="A13438" s="73">
        <v>25009994</v>
      </c>
      <c r="B13438" s="74" t="s">
        <v>11995</v>
      </c>
      <c r="C13438" s="73" t="s">
        <v>101</v>
      </c>
      <c r="D13438" s="75">
        <v>698.5</v>
      </c>
      <c r="E13438" s="75">
        <v>698.5</v>
      </c>
      <c r="F13438" s="73" t="s">
        <v>47</v>
      </c>
    </row>
    <row r="13439" spans="1:6" x14ac:dyDescent="0.25">
      <c r="A13439" s="73">
        <v>25009998</v>
      </c>
      <c r="B13439" s="74" t="s">
        <v>11996</v>
      </c>
      <c r="C13439" s="73" t="s">
        <v>101</v>
      </c>
      <c r="D13439" s="75">
        <v>1.1499999999999999</v>
      </c>
      <c r="E13439" s="75">
        <v>1.1499999999999999</v>
      </c>
      <c r="F13439" s="73" t="s">
        <v>47</v>
      </c>
    </row>
    <row r="13440" spans="1:6" x14ac:dyDescent="0.25">
      <c r="A13440" s="73">
        <v>25010032</v>
      </c>
      <c r="B13440" s="74" t="s">
        <v>11997</v>
      </c>
      <c r="C13440" s="73" t="s">
        <v>101</v>
      </c>
      <c r="D13440" s="75">
        <v>174.68</v>
      </c>
      <c r="E13440" s="75">
        <v>174.68</v>
      </c>
      <c r="F13440" s="73" t="s">
        <v>47</v>
      </c>
    </row>
    <row r="13441" spans="1:6" x14ac:dyDescent="0.25">
      <c r="A13441" s="73">
        <v>25010055</v>
      </c>
      <c r="B13441" s="74" t="s">
        <v>37161</v>
      </c>
      <c r="C13441" s="73" t="s">
        <v>101</v>
      </c>
      <c r="D13441" s="75">
        <v>44.41</v>
      </c>
      <c r="E13441" s="75">
        <v>44.41</v>
      </c>
      <c r="F13441" s="73" t="s">
        <v>47</v>
      </c>
    </row>
    <row r="13442" spans="1:6" x14ac:dyDescent="0.25">
      <c r="A13442" s="73">
        <v>25010079</v>
      </c>
      <c r="B13442" s="74" t="s">
        <v>37162</v>
      </c>
      <c r="C13442" s="73" t="s">
        <v>101</v>
      </c>
      <c r="D13442" s="75">
        <v>41.79</v>
      </c>
      <c r="E13442" s="75">
        <v>41.79</v>
      </c>
      <c r="F13442" s="73" t="s">
        <v>47</v>
      </c>
    </row>
    <row r="13443" spans="1:6" x14ac:dyDescent="0.25">
      <c r="A13443" s="73">
        <v>25010108</v>
      </c>
      <c r="B13443" s="74" t="s">
        <v>11998</v>
      </c>
      <c r="C13443" s="73" t="s">
        <v>101</v>
      </c>
      <c r="D13443" s="75">
        <v>48.85</v>
      </c>
      <c r="E13443" s="75">
        <v>48.85</v>
      </c>
      <c r="F13443" s="73" t="s">
        <v>47</v>
      </c>
    </row>
    <row r="13444" spans="1:6" x14ac:dyDescent="0.25">
      <c r="A13444" s="73">
        <v>25010109</v>
      </c>
      <c r="B13444" s="74" t="s">
        <v>37163</v>
      </c>
      <c r="C13444" s="73" t="s">
        <v>101</v>
      </c>
      <c r="D13444" s="75">
        <v>41.22</v>
      </c>
      <c r="E13444" s="75">
        <v>41.22</v>
      </c>
      <c r="F13444" s="73" t="s">
        <v>47</v>
      </c>
    </row>
    <row r="13445" spans="1:6" x14ac:dyDescent="0.25">
      <c r="A13445" s="73">
        <v>25010111</v>
      </c>
      <c r="B13445" s="74" t="s">
        <v>11999</v>
      </c>
      <c r="C13445" s="73" t="s">
        <v>101</v>
      </c>
      <c r="D13445" s="75">
        <v>28.87</v>
      </c>
      <c r="E13445" s="75">
        <v>28.87</v>
      </c>
      <c r="F13445" s="73" t="s">
        <v>47</v>
      </c>
    </row>
    <row r="13446" spans="1:6" x14ac:dyDescent="0.25">
      <c r="A13446" s="73">
        <v>25010130</v>
      </c>
      <c r="B13446" s="74" t="s">
        <v>12000</v>
      </c>
      <c r="C13446" s="73" t="s">
        <v>101</v>
      </c>
      <c r="D13446" s="75">
        <v>16.59</v>
      </c>
      <c r="E13446" s="75">
        <v>16.59</v>
      </c>
      <c r="F13446" s="73" t="s">
        <v>47</v>
      </c>
    </row>
    <row r="13447" spans="1:6" x14ac:dyDescent="0.25">
      <c r="A13447" s="73">
        <v>25010234</v>
      </c>
      <c r="B13447" s="74" t="s">
        <v>37164</v>
      </c>
      <c r="C13447" s="73" t="s">
        <v>101</v>
      </c>
      <c r="D13447" s="75">
        <v>10.53</v>
      </c>
      <c r="E13447" s="75">
        <v>10.53</v>
      </c>
      <c r="F13447" s="73" t="s">
        <v>47</v>
      </c>
    </row>
    <row r="13448" spans="1:6" x14ac:dyDescent="0.25">
      <c r="A13448" s="73">
        <v>25010238</v>
      </c>
      <c r="B13448" s="74" t="s">
        <v>12001</v>
      </c>
      <c r="C13448" s="73" t="s">
        <v>101</v>
      </c>
      <c r="D13448" s="75">
        <v>210.17</v>
      </c>
      <c r="E13448" s="75">
        <v>210.17</v>
      </c>
      <c r="F13448" s="73" t="s">
        <v>47</v>
      </c>
    </row>
    <row r="13449" spans="1:6" x14ac:dyDescent="0.25">
      <c r="A13449" s="73">
        <v>25010239</v>
      </c>
      <c r="B13449" s="74" t="s">
        <v>12002</v>
      </c>
      <c r="C13449" s="73" t="s">
        <v>101</v>
      </c>
      <c r="D13449" s="75">
        <v>210.17</v>
      </c>
      <c r="E13449" s="75">
        <v>210.17</v>
      </c>
      <c r="F13449" s="73" t="s">
        <v>47</v>
      </c>
    </row>
    <row r="13450" spans="1:6" x14ac:dyDescent="0.25">
      <c r="A13450" s="73">
        <v>25010240</v>
      </c>
      <c r="B13450" s="74" t="s">
        <v>12003</v>
      </c>
      <c r="C13450" s="73" t="s">
        <v>101</v>
      </c>
      <c r="D13450" s="75">
        <v>210.17</v>
      </c>
      <c r="E13450" s="75">
        <v>210.17</v>
      </c>
      <c r="F13450" s="73" t="s">
        <v>47</v>
      </c>
    </row>
    <row r="13451" spans="1:6" x14ac:dyDescent="0.25">
      <c r="A13451" s="73">
        <v>25010241</v>
      </c>
      <c r="B13451" s="74" t="s">
        <v>12004</v>
      </c>
      <c r="C13451" s="73" t="s">
        <v>101</v>
      </c>
      <c r="D13451" s="75">
        <v>210.17</v>
      </c>
      <c r="E13451" s="75">
        <v>210.17</v>
      </c>
      <c r="F13451" s="73" t="s">
        <v>47</v>
      </c>
    </row>
    <row r="13452" spans="1:6" x14ac:dyDescent="0.25">
      <c r="A13452" s="73">
        <v>25010257</v>
      </c>
      <c r="B13452" s="74" t="s">
        <v>37165</v>
      </c>
      <c r="C13452" s="73" t="s">
        <v>101</v>
      </c>
      <c r="D13452" s="75">
        <v>7.5</v>
      </c>
      <c r="E13452" s="75">
        <v>7.5</v>
      </c>
      <c r="F13452" s="73" t="s">
        <v>47</v>
      </c>
    </row>
    <row r="13453" spans="1:6" x14ac:dyDescent="0.25">
      <c r="A13453" s="73">
        <v>25010306</v>
      </c>
      <c r="B13453" s="74" t="s">
        <v>37166</v>
      </c>
      <c r="C13453" s="73" t="s">
        <v>101</v>
      </c>
      <c r="D13453" s="75">
        <v>58.4</v>
      </c>
      <c r="E13453" s="75">
        <v>58.4</v>
      </c>
      <c r="F13453" s="73" t="s">
        <v>47</v>
      </c>
    </row>
    <row r="13454" spans="1:6" x14ac:dyDescent="0.25">
      <c r="A13454" s="73">
        <v>25010321</v>
      </c>
      <c r="B13454" s="74" t="s">
        <v>37167</v>
      </c>
      <c r="C13454" s="73" t="s">
        <v>101</v>
      </c>
      <c r="D13454" s="75">
        <v>34.159999999999997</v>
      </c>
      <c r="E13454" s="75">
        <v>34.159999999999997</v>
      </c>
      <c r="F13454" s="73" t="s">
        <v>47</v>
      </c>
    </row>
    <row r="13455" spans="1:6" x14ac:dyDescent="0.25">
      <c r="A13455" s="73">
        <v>25010348</v>
      </c>
      <c r="B13455" s="74" t="s">
        <v>37168</v>
      </c>
      <c r="C13455" s="73" t="s">
        <v>101</v>
      </c>
      <c r="D13455" s="75">
        <v>7.5</v>
      </c>
      <c r="E13455" s="75">
        <v>7.5</v>
      </c>
      <c r="F13455" s="73" t="s">
        <v>47</v>
      </c>
    </row>
    <row r="13456" spans="1:6" x14ac:dyDescent="0.25">
      <c r="A13456" s="73">
        <v>25010353</v>
      </c>
      <c r="B13456" s="74" t="s">
        <v>37169</v>
      </c>
      <c r="C13456" s="73" t="s">
        <v>101</v>
      </c>
      <c r="D13456" s="75">
        <v>7.5</v>
      </c>
      <c r="E13456" s="75">
        <v>7.5</v>
      </c>
      <c r="F13456" s="73" t="s">
        <v>47</v>
      </c>
    </row>
    <row r="13457" spans="1:6" x14ac:dyDescent="0.25">
      <c r="A13457" s="73">
        <v>25010360</v>
      </c>
      <c r="B13457" s="74" t="s">
        <v>37170</v>
      </c>
      <c r="C13457" s="73" t="s">
        <v>101</v>
      </c>
      <c r="D13457" s="75">
        <v>7.5</v>
      </c>
      <c r="E13457" s="75">
        <v>7.5</v>
      </c>
      <c r="F13457" s="73" t="s">
        <v>47</v>
      </c>
    </row>
    <row r="13458" spans="1:6" x14ac:dyDescent="0.25">
      <c r="A13458" s="73">
        <v>25010362</v>
      </c>
      <c r="B13458" s="74" t="s">
        <v>37171</v>
      </c>
      <c r="C13458" s="73" t="s">
        <v>101</v>
      </c>
      <c r="D13458" s="75">
        <v>13.07</v>
      </c>
      <c r="E13458" s="75">
        <v>13.07</v>
      </c>
      <c r="F13458" s="73" t="s">
        <v>47</v>
      </c>
    </row>
    <row r="13459" spans="1:6" x14ac:dyDescent="0.25">
      <c r="A13459" s="73">
        <v>25010363</v>
      </c>
      <c r="B13459" s="74" t="s">
        <v>37172</v>
      </c>
      <c r="C13459" s="73" t="s">
        <v>101</v>
      </c>
      <c r="D13459" s="75">
        <v>7.5</v>
      </c>
      <c r="E13459" s="75">
        <v>7.5</v>
      </c>
      <c r="F13459" s="73" t="s">
        <v>47</v>
      </c>
    </row>
    <row r="13460" spans="1:6" x14ac:dyDescent="0.25">
      <c r="A13460" s="73">
        <v>25010364</v>
      </c>
      <c r="B13460" s="74" t="s">
        <v>37173</v>
      </c>
      <c r="C13460" s="73" t="s">
        <v>101</v>
      </c>
      <c r="D13460" s="75">
        <v>7.5</v>
      </c>
      <c r="E13460" s="75">
        <v>7.5</v>
      </c>
      <c r="F13460" s="73" t="s">
        <v>47</v>
      </c>
    </row>
    <row r="13461" spans="1:6" x14ac:dyDescent="0.25">
      <c r="A13461" s="73">
        <v>25010365</v>
      </c>
      <c r="B13461" s="74" t="s">
        <v>37174</v>
      </c>
      <c r="C13461" s="73" t="s">
        <v>101</v>
      </c>
      <c r="D13461" s="75">
        <v>13.07</v>
      </c>
      <c r="E13461" s="75">
        <v>13.07</v>
      </c>
      <c r="F13461" s="73" t="s">
        <v>47</v>
      </c>
    </row>
    <row r="13462" spans="1:6" x14ac:dyDescent="0.25">
      <c r="A13462" s="73">
        <v>25010377</v>
      </c>
      <c r="B13462" s="74" t="s">
        <v>37175</v>
      </c>
      <c r="C13462" s="73" t="s">
        <v>101</v>
      </c>
      <c r="D13462" s="75">
        <v>1.9</v>
      </c>
      <c r="E13462" s="75">
        <v>1.9</v>
      </c>
      <c r="F13462" s="73" t="s">
        <v>47</v>
      </c>
    </row>
    <row r="13463" spans="1:6" x14ac:dyDescent="0.25">
      <c r="A13463" s="73">
        <v>25010454</v>
      </c>
      <c r="B13463" s="74" t="s">
        <v>12005</v>
      </c>
      <c r="C13463" s="73" t="s">
        <v>101</v>
      </c>
      <c r="D13463" s="75">
        <v>381.71</v>
      </c>
      <c r="E13463" s="75">
        <v>381.71</v>
      </c>
      <c r="F13463" s="73" t="s">
        <v>47</v>
      </c>
    </row>
    <row r="13464" spans="1:6" x14ac:dyDescent="0.25">
      <c r="A13464" s="73">
        <v>25010477</v>
      </c>
      <c r="B13464" s="74" t="s">
        <v>37176</v>
      </c>
      <c r="C13464" s="73" t="s">
        <v>101</v>
      </c>
      <c r="D13464" s="75">
        <v>17.5</v>
      </c>
      <c r="E13464" s="75">
        <v>17.5</v>
      </c>
      <c r="F13464" s="73" t="s">
        <v>47</v>
      </c>
    </row>
    <row r="13465" spans="1:6" x14ac:dyDescent="0.25">
      <c r="A13465" s="73">
        <v>25010615</v>
      </c>
      <c r="B13465" s="74" t="s">
        <v>12006</v>
      </c>
      <c r="C13465" s="73" t="s">
        <v>101</v>
      </c>
      <c r="D13465" s="75">
        <v>304.06</v>
      </c>
      <c r="E13465" s="75">
        <v>304.06</v>
      </c>
      <c r="F13465" s="73" t="s">
        <v>47</v>
      </c>
    </row>
    <row r="13466" spans="1:6" x14ac:dyDescent="0.25">
      <c r="A13466" s="73">
        <v>25010621</v>
      </c>
      <c r="B13466" s="74" t="s">
        <v>12007</v>
      </c>
      <c r="C13466" s="73" t="s">
        <v>101</v>
      </c>
      <c r="D13466" s="75">
        <v>5.9</v>
      </c>
      <c r="E13466" s="75">
        <v>5.9</v>
      </c>
      <c r="F13466" s="73" t="s">
        <v>47</v>
      </c>
    </row>
    <row r="13467" spans="1:6" x14ac:dyDescent="0.25">
      <c r="A13467" s="73">
        <v>25010624</v>
      </c>
      <c r="B13467" s="74" t="s">
        <v>12008</v>
      </c>
      <c r="C13467" s="73" t="s">
        <v>101</v>
      </c>
      <c r="D13467" s="75">
        <v>9.25</v>
      </c>
      <c r="E13467" s="75">
        <v>9.25</v>
      </c>
      <c r="F13467" s="73" t="s">
        <v>47</v>
      </c>
    </row>
    <row r="13468" spans="1:6" x14ac:dyDescent="0.25">
      <c r="A13468" s="73">
        <v>25010625</v>
      </c>
      <c r="B13468" s="74" t="s">
        <v>12009</v>
      </c>
      <c r="C13468" s="73" t="s">
        <v>101</v>
      </c>
      <c r="D13468" s="75">
        <v>12.18</v>
      </c>
      <c r="E13468" s="75">
        <v>12.18</v>
      </c>
      <c r="F13468" s="73" t="s">
        <v>47</v>
      </c>
    </row>
    <row r="13469" spans="1:6" x14ac:dyDescent="0.25">
      <c r="A13469" s="73">
        <v>25010628</v>
      </c>
      <c r="B13469" s="74" t="s">
        <v>12010</v>
      </c>
      <c r="C13469" s="73" t="s">
        <v>101</v>
      </c>
      <c r="D13469" s="75">
        <v>12.37</v>
      </c>
      <c r="E13469" s="75">
        <v>12.37</v>
      </c>
      <c r="F13469" s="73" t="s">
        <v>47</v>
      </c>
    </row>
    <row r="13470" spans="1:6" x14ac:dyDescent="0.25">
      <c r="A13470" s="73">
        <v>25010631</v>
      </c>
      <c r="B13470" s="74" t="s">
        <v>12011</v>
      </c>
      <c r="C13470" s="73" t="s">
        <v>101</v>
      </c>
      <c r="D13470" s="75">
        <v>14.44</v>
      </c>
      <c r="E13470" s="75">
        <v>14.44</v>
      </c>
      <c r="F13470" s="73" t="s">
        <v>47</v>
      </c>
    </row>
    <row r="13471" spans="1:6" x14ac:dyDescent="0.25">
      <c r="A13471" s="73">
        <v>25010632</v>
      </c>
      <c r="B13471" s="74" t="s">
        <v>12012</v>
      </c>
      <c r="C13471" s="73" t="s">
        <v>101</v>
      </c>
      <c r="D13471" s="75">
        <v>31.34</v>
      </c>
      <c r="E13471" s="75">
        <v>31.34</v>
      </c>
      <c r="F13471" s="73" t="s">
        <v>47</v>
      </c>
    </row>
    <row r="13472" spans="1:6" x14ac:dyDescent="0.25">
      <c r="A13472" s="73">
        <v>25010634</v>
      </c>
      <c r="B13472" s="74" t="s">
        <v>12013</v>
      </c>
      <c r="C13472" s="73" t="s">
        <v>101</v>
      </c>
      <c r="D13472" s="75">
        <v>17.09</v>
      </c>
      <c r="E13472" s="75">
        <v>17.09</v>
      </c>
      <c r="F13472" s="73" t="s">
        <v>47</v>
      </c>
    </row>
    <row r="13473" spans="1:6" x14ac:dyDescent="0.25">
      <c r="A13473" s="73">
        <v>25010638</v>
      </c>
      <c r="B13473" s="74" t="s">
        <v>12014</v>
      </c>
      <c r="C13473" s="73" t="s">
        <v>101</v>
      </c>
      <c r="D13473" s="75">
        <v>23.98</v>
      </c>
      <c r="E13473" s="75">
        <v>23.98</v>
      </c>
      <c r="F13473" s="73" t="s">
        <v>47</v>
      </c>
    </row>
    <row r="13474" spans="1:6" x14ac:dyDescent="0.25">
      <c r="A13474" s="73">
        <v>25010642</v>
      </c>
      <c r="B13474" s="74" t="s">
        <v>12015</v>
      </c>
      <c r="C13474" s="73" t="s">
        <v>101</v>
      </c>
      <c r="D13474" s="75">
        <v>25.77</v>
      </c>
      <c r="E13474" s="75">
        <v>25.77</v>
      </c>
      <c r="F13474" s="73" t="s">
        <v>47</v>
      </c>
    </row>
    <row r="13475" spans="1:6" x14ac:dyDescent="0.25">
      <c r="A13475" s="73">
        <v>25010644</v>
      </c>
      <c r="B13475" s="74" t="s">
        <v>12016</v>
      </c>
      <c r="C13475" s="73" t="s">
        <v>101</v>
      </c>
      <c r="D13475" s="75">
        <v>8.81</v>
      </c>
      <c r="E13475" s="75">
        <v>8.81</v>
      </c>
      <c r="F13475" s="73" t="s">
        <v>47</v>
      </c>
    </row>
    <row r="13476" spans="1:6" x14ac:dyDescent="0.25">
      <c r="A13476" s="73">
        <v>25010645</v>
      </c>
      <c r="B13476" s="74" t="s">
        <v>12017</v>
      </c>
      <c r="C13476" s="73" t="s">
        <v>101</v>
      </c>
      <c r="D13476" s="75">
        <v>9.3800000000000008</v>
      </c>
      <c r="E13476" s="75">
        <v>9.3800000000000008</v>
      </c>
      <c r="F13476" s="73" t="s">
        <v>47</v>
      </c>
    </row>
    <row r="13477" spans="1:6" x14ac:dyDescent="0.25">
      <c r="A13477" s="73">
        <v>25010647</v>
      </c>
      <c r="B13477" s="74" t="s">
        <v>12018</v>
      </c>
      <c r="C13477" s="73" t="s">
        <v>101</v>
      </c>
      <c r="D13477" s="75">
        <v>8.23</v>
      </c>
      <c r="E13477" s="75">
        <v>8.23</v>
      </c>
      <c r="F13477" s="73" t="s">
        <v>47</v>
      </c>
    </row>
    <row r="13478" spans="1:6" x14ac:dyDescent="0.25">
      <c r="A13478" s="73">
        <v>25010650</v>
      </c>
      <c r="B13478" s="74" t="s">
        <v>12019</v>
      </c>
      <c r="C13478" s="73" t="s">
        <v>101</v>
      </c>
      <c r="D13478" s="75">
        <v>8.84</v>
      </c>
      <c r="E13478" s="75">
        <v>8.84</v>
      </c>
      <c r="F13478" s="73" t="s">
        <v>47</v>
      </c>
    </row>
    <row r="13479" spans="1:6" x14ac:dyDescent="0.25">
      <c r="A13479" s="73">
        <v>25010651</v>
      </c>
      <c r="B13479" s="74" t="s">
        <v>12020</v>
      </c>
      <c r="C13479" s="73" t="s">
        <v>101</v>
      </c>
      <c r="D13479" s="75">
        <v>9.77</v>
      </c>
      <c r="E13479" s="75">
        <v>9.77</v>
      </c>
      <c r="F13479" s="73" t="s">
        <v>47</v>
      </c>
    </row>
    <row r="13480" spans="1:6" x14ac:dyDescent="0.25">
      <c r="A13480" s="73">
        <v>25010653</v>
      </c>
      <c r="B13480" s="74" t="s">
        <v>12021</v>
      </c>
      <c r="C13480" s="73" t="s">
        <v>101</v>
      </c>
      <c r="D13480" s="75">
        <v>11.11</v>
      </c>
      <c r="E13480" s="75">
        <v>11.11</v>
      </c>
      <c r="F13480" s="73" t="s">
        <v>47</v>
      </c>
    </row>
    <row r="13481" spans="1:6" x14ac:dyDescent="0.25">
      <c r="A13481" s="73">
        <v>25010654</v>
      </c>
      <c r="B13481" s="74" t="s">
        <v>12022</v>
      </c>
      <c r="C13481" s="73" t="s">
        <v>101</v>
      </c>
      <c r="D13481" s="75">
        <v>9.75</v>
      </c>
      <c r="E13481" s="75">
        <v>9.75</v>
      </c>
      <c r="F13481" s="73" t="s">
        <v>47</v>
      </c>
    </row>
    <row r="13482" spans="1:6" x14ac:dyDescent="0.25">
      <c r="A13482" s="73">
        <v>25010655</v>
      </c>
      <c r="B13482" s="74" t="s">
        <v>12023</v>
      </c>
      <c r="C13482" s="73" t="s">
        <v>101</v>
      </c>
      <c r="D13482" s="75">
        <v>10.52</v>
      </c>
      <c r="E13482" s="75">
        <v>10.52</v>
      </c>
      <c r="F13482" s="73" t="s">
        <v>47</v>
      </c>
    </row>
    <row r="13483" spans="1:6" x14ac:dyDescent="0.25">
      <c r="A13483" s="73">
        <v>25010656</v>
      </c>
      <c r="B13483" s="74" t="s">
        <v>12024</v>
      </c>
      <c r="C13483" s="73" t="s">
        <v>101</v>
      </c>
      <c r="D13483" s="75">
        <v>12.82</v>
      </c>
      <c r="E13483" s="75">
        <v>12.82</v>
      </c>
      <c r="F13483" s="73" t="s">
        <v>47</v>
      </c>
    </row>
    <row r="13484" spans="1:6" x14ac:dyDescent="0.25">
      <c r="A13484" s="73">
        <v>25010657</v>
      </c>
      <c r="B13484" s="74" t="s">
        <v>12025</v>
      </c>
      <c r="C13484" s="73" t="s">
        <v>101</v>
      </c>
      <c r="D13484" s="75">
        <v>14.16</v>
      </c>
      <c r="E13484" s="75">
        <v>14.16</v>
      </c>
      <c r="F13484" s="73" t="s">
        <v>47</v>
      </c>
    </row>
    <row r="13485" spans="1:6" x14ac:dyDescent="0.25">
      <c r="A13485" s="73">
        <v>25010659</v>
      </c>
      <c r="B13485" s="74" t="s">
        <v>12026</v>
      </c>
      <c r="C13485" s="73" t="s">
        <v>101</v>
      </c>
      <c r="D13485" s="75">
        <v>14.45</v>
      </c>
      <c r="E13485" s="75">
        <v>14.45</v>
      </c>
      <c r="F13485" s="73" t="s">
        <v>47</v>
      </c>
    </row>
    <row r="13486" spans="1:6" x14ac:dyDescent="0.25">
      <c r="A13486" s="73">
        <v>25010662</v>
      </c>
      <c r="B13486" s="74" t="s">
        <v>12027</v>
      </c>
      <c r="C13486" s="73" t="s">
        <v>101</v>
      </c>
      <c r="D13486" s="75">
        <v>18.82</v>
      </c>
      <c r="E13486" s="75">
        <v>18.82</v>
      </c>
      <c r="F13486" s="73" t="s">
        <v>47</v>
      </c>
    </row>
    <row r="13487" spans="1:6" x14ac:dyDescent="0.25">
      <c r="A13487" s="73">
        <v>25010665</v>
      </c>
      <c r="B13487" s="74" t="s">
        <v>12028</v>
      </c>
      <c r="C13487" s="73" t="s">
        <v>101</v>
      </c>
      <c r="D13487" s="75">
        <v>23.18</v>
      </c>
      <c r="E13487" s="75">
        <v>23.18</v>
      </c>
      <c r="F13487" s="73" t="s">
        <v>47</v>
      </c>
    </row>
    <row r="13488" spans="1:6" x14ac:dyDescent="0.25">
      <c r="A13488" s="73">
        <v>25010666</v>
      </c>
      <c r="B13488" s="74" t="s">
        <v>12029</v>
      </c>
      <c r="C13488" s="73" t="s">
        <v>101</v>
      </c>
      <c r="D13488" s="75">
        <v>26.81</v>
      </c>
      <c r="E13488" s="75">
        <v>26.81</v>
      </c>
      <c r="F13488" s="73" t="s">
        <v>47</v>
      </c>
    </row>
    <row r="13489" spans="1:6" x14ac:dyDescent="0.25">
      <c r="A13489" s="73">
        <v>25010668</v>
      </c>
      <c r="B13489" s="74" t="s">
        <v>12030</v>
      </c>
      <c r="C13489" s="73" t="s">
        <v>101</v>
      </c>
      <c r="D13489" s="75">
        <v>33.520000000000003</v>
      </c>
      <c r="E13489" s="75">
        <v>33.520000000000003</v>
      </c>
      <c r="F13489" s="73" t="s">
        <v>47</v>
      </c>
    </row>
    <row r="13490" spans="1:6" x14ac:dyDescent="0.25">
      <c r="A13490" s="73">
        <v>25010669</v>
      </c>
      <c r="B13490" s="74" t="s">
        <v>12031</v>
      </c>
      <c r="C13490" s="73" t="s">
        <v>101</v>
      </c>
      <c r="D13490" s="75">
        <v>31.41</v>
      </c>
      <c r="E13490" s="75">
        <v>31.41</v>
      </c>
      <c r="F13490" s="73" t="s">
        <v>47</v>
      </c>
    </row>
    <row r="13491" spans="1:6" x14ac:dyDescent="0.25">
      <c r="A13491" s="73">
        <v>25010670</v>
      </c>
      <c r="B13491" s="74" t="s">
        <v>12032</v>
      </c>
      <c r="C13491" s="73" t="s">
        <v>101</v>
      </c>
      <c r="D13491" s="75">
        <v>34.67</v>
      </c>
      <c r="E13491" s="75">
        <v>34.67</v>
      </c>
      <c r="F13491" s="73" t="s">
        <v>47</v>
      </c>
    </row>
    <row r="13492" spans="1:6" x14ac:dyDescent="0.25">
      <c r="A13492" s="73">
        <v>25010671</v>
      </c>
      <c r="B13492" s="74" t="s">
        <v>12033</v>
      </c>
      <c r="C13492" s="73" t="s">
        <v>101</v>
      </c>
      <c r="D13492" s="75">
        <v>35.06</v>
      </c>
      <c r="E13492" s="75">
        <v>35.06</v>
      </c>
      <c r="F13492" s="73" t="s">
        <v>47</v>
      </c>
    </row>
    <row r="13493" spans="1:6" x14ac:dyDescent="0.25">
      <c r="A13493" s="73">
        <v>25010674</v>
      </c>
      <c r="B13493" s="74" t="s">
        <v>12034</v>
      </c>
      <c r="C13493" s="73" t="s">
        <v>101</v>
      </c>
      <c r="D13493" s="75">
        <v>37.01</v>
      </c>
      <c r="E13493" s="75">
        <v>37.01</v>
      </c>
      <c r="F13493" s="73" t="s">
        <v>47</v>
      </c>
    </row>
    <row r="13494" spans="1:6" x14ac:dyDescent="0.25">
      <c r="A13494" s="73">
        <v>25010675</v>
      </c>
      <c r="B13494" s="74" t="s">
        <v>12035</v>
      </c>
      <c r="C13494" s="73" t="s">
        <v>101</v>
      </c>
      <c r="D13494" s="75">
        <v>48.2</v>
      </c>
      <c r="E13494" s="75">
        <v>48.2</v>
      </c>
      <c r="F13494" s="73" t="s">
        <v>47</v>
      </c>
    </row>
    <row r="13495" spans="1:6" x14ac:dyDescent="0.25">
      <c r="A13495" s="73">
        <v>25010677</v>
      </c>
      <c r="B13495" s="74" t="s">
        <v>12036</v>
      </c>
      <c r="C13495" s="73" t="s">
        <v>101</v>
      </c>
      <c r="D13495" s="75">
        <v>50.94</v>
      </c>
      <c r="E13495" s="75">
        <v>50.94</v>
      </c>
      <c r="F13495" s="73" t="s">
        <v>47</v>
      </c>
    </row>
    <row r="13496" spans="1:6" x14ac:dyDescent="0.25">
      <c r="A13496" s="73">
        <v>25010680</v>
      </c>
      <c r="B13496" s="74" t="s">
        <v>12037</v>
      </c>
      <c r="C13496" s="73" t="s">
        <v>101</v>
      </c>
      <c r="D13496" s="75">
        <v>77.430000000000007</v>
      </c>
      <c r="E13496" s="75">
        <v>77.430000000000007</v>
      </c>
      <c r="F13496" s="73" t="s">
        <v>47</v>
      </c>
    </row>
    <row r="13497" spans="1:6" x14ac:dyDescent="0.25">
      <c r="A13497" s="73">
        <v>25010682</v>
      </c>
      <c r="B13497" s="74" t="s">
        <v>12038</v>
      </c>
      <c r="C13497" s="73" t="s">
        <v>101</v>
      </c>
      <c r="D13497" s="75">
        <v>112.77</v>
      </c>
      <c r="E13497" s="75">
        <v>112.77</v>
      </c>
      <c r="F13497" s="73" t="s">
        <v>47</v>
      </c>
    </row>
    <row r="13498" spans="1:6" x14ac:dyDescent="0.25">
      <c r="A13498" s="73">
        <v>25010684</v>
      </c>
      <c r="B13498" s="74" t="s">
        <v>12039</v>
      </c>
      <c r="C13498" s="73" t="s">
        <v>101</v>
      </c>
      <c r="D13498" s="75">
        <v>157.22</v>
      </c>
      <c r="E13498" s="75">
        <v>157.22</v>
      </c>
      <c r="F13498" s="73" t="s">
        <v>47</v>
      </c>
    </row>
    <row r="13499" spans="1:6" x14ac:dyDescent="0.25">
      <c r="A13499" s="73">
        <v>25010686</v>
      </c>
      <c r="B13499" s="74" t="s">
        <v>12040</v>
      </c>
      <c r="C13499" s="73" t="s">
        <v>101</v>
      </c>
      <c r="D13499" s="75">
        <v>101.52</v>
      </c>
      <c r="E13499" s="75">
        <v>101.52</v>
      </c>
      <c r="F13499" s="73" t="s">
        <v>47</v>
      </c>
    </row>
    <row r="13500" spans="1:6" x14ac:dyDescent="0.25">
      <c r="A13500" s="73">
        <v>25010690</v>
      </c>
      <c r="B13500" s="74" t="s">
        <v>12041</v>
      </c>
      <c r="C13500" s="73" t="s">
        <v>101</v>
      </c>
      <c r="D13500" s="75">
        <v>160.4</v>
      </c>
      <c r="E13500" s="75">
        <v>160.4</v>
      </c>
      <c r="F13500" s="73" t="s">
        <v>47</v>
      </c>
    </row>
    <row r="13501" spans="1:6" x14ac:dyDescent="0.25">
      <c r="A13501" s="73">
        <v>25010692</v>
      </c>
      <c r="B13501" s="74" t="s">
        <v>12042</v>
      </c>
      <c r="C13501" s="73" t="s">
        <v>101</v>
      </c>
      <c r="D13501" s="75">
        <v>177.34</v>
      </c>
      <c r="E13501" s="75">
        <v>177.34</v>
      </c>
      <c r="F13501" s="73" t="s">
        <v>47</v>
      </c>
    </row>
    <row r="13502" spans="1:6" x14ac:dyDescent="0.25">
      <c r="A13502" s="73">
        <v>25010693</v>
      </c>
      <c r="B13502" s="74" t="s">
        <v>12043</v>
      </c>
      <c r="C13502" s="73" t="s">
        <v>101</v>
      </c>
      <c r="D13502" s="75">
        <v>296.20999999999998</v>
      </c>
      <c r="E13502" s="75">
        <v>296.20999999999998</v>
      </c>
      <c r="F13502" s="73" t="s">
        <v>47</v>
      </c>
    </row>
    <row r="13503" spans="1:6" x14ac:dyDescent="0.25">
      <c r="A13503" s="73">
        <v>25010696</v>
      </c>
      <c r="B13503" s="74" t="s">
        <v>12044</v>
      </c>
      <c r="C13503" s="73" t="s">
        <v>101</v>
      </c>
      <c r="D13503" s="75">
        <v>44.93</v>
      </c>
      <c r="E13503" s="75">
        <v>44.93</v>
      </c>
      <c r="F13503" s="73" t="s">
        <v>47</v>
      </c>
    </row>
    <row r="13504" spans="1:6" x14ac:dyDescent="0.25">
      <c r="A13504" s="73">
        <v>25010700</v>
      </c>
      <c r="B13504" s="74" t="s">
        <v>12045</v>
      </c>
      <c r="C13504" s="73" t="s">
        <v>101</v>
      </c>
      <c r="D13504" s="75">
        <v>12.84</v>
      </c>
      <c r="E13504" s="75">
        <v>12.84</v>
      </c>
      <c r="F13504" s="73" t="s">
        <v>47</v>
      </c>
    </row>
    <row r="13505" spans="1:6" x14ac:dyDescent="0.25">
      <c r="A13505" s="73">
        <v>25010701</v>
      </c>
      <c r="B13505" s="74" t="s">
        <v>12046</v>
      </c>
      <c r="C13505" s="73" t="s">
        <v>101</v>
      </c>
      <c r="D13505" s="75">
        <v>13.73</v>
      </c>
      <c r="E13505" s="75">
        <v>13.73</v>
      </c>
      <c r="F13505" s="73" t="s">
        <v>47</v>
      </c>
    </row>
    <row r="13506" spans="1:6" x14ac:dyDescent="0.25">
      <c r="A13506" s="73">
        <v>25010702</v>
      </c>
      <c r="B13506" s="74" t="s">
        <v>12047</v>
      </c>
      <c r="C13506" s="73" t="s">
        <v>101</v>
      </c>
      <c r="D13506" s="75">
        <v>13.38</v>
      </c>
      <c r="E13506" s="75">
        <v>13.38</v>
      </c>
      <c r="F13506" s="73" t="s">
        <v>47</v>
      </c>
    </row>
    <row r="13507" spans="1:6" x14ac:dyDescent="0.25">
      <c r="A13507" s="73">
        <v>25010703</v>
      </c>
      <c r="B13507" s="74" t="s">
        <v>12048</v>
      </c>
      <c r="C13507" s="73" t="s">
        <v>101</v>
      </c>
      <c r="D13507" s="75">
        <v>35.85</v>
      </c>
      <c r="E13507" s="75">
        <v>35.85</v>
      </c>
      <c r="F13507" s="73" t="s">
        <v>47</v>
      </c>
    </row>
    <row r="13508" spans="1:6" x14ac:dyDescent="0.25">
      <c r="A13508" s="73">
        <v>25010704</v>
      </c>
      <c r="B13508" s="74" t="s">
        <v>12049</v>
      </c>
      <c r="C13508" s="73" t="s">
        <v>101</v>
      </c>
      <c r="D13508" s="75">
        <v>14.39</v>
      </c>
      <c r="E13508" s="75">
        <v>14.39</v>
      </c>
      <c r="F13508" s="73" t="s">
        <v>47</v>
      </c>
    </row>
    <row r="13509" spans="1:6" x14ac:dyDescent="0.25">
      <c r="A13509" s="73">
        <v>25010707</v>
      </c>
      <c r="B13509" s="74" t="s">
        <v>12050</v>
      </c>
      <c r="C13509" s="73" t="s">
        <v>101</v>
      </c>
      <c r="D13509" s="75">
        <v>16.12</v>
      </c>
      <c r="E13509" s="75">
        <v>16.12</v>
      </c>
      <c r="F13509" s="73" t="s">
        <v>47</v>
      </c>
    </row>
    <row r="13510" spans="1:6" x14ac:dyDescent="0.25">
      <c r="A13510" s="73">
        <v>25010708</v>
      </c>
      <c r="B13510" s="74" t="s">
        <v>12051</v>
      </c>
      <c r="C13510" s="73" t="s">
        <v>101</v>
      </c>
      <c r="D13510" s="75">
        <v>18.79</v>
      </c>
      <c r="E13510" s="75">
        <v>18.79</v>
      </c>
      <c r="F13510" s="73" t="s">
        <v>47</v>
      </c>
    </row>
    <row r="13511" spans="1:6" x14ac:dyDescent="0.25">
      <c r="A13511" s="73">
        <v>25010710</v>
      </c>
      <c r="B13511" s="74" t="s">
        <v>12052</v>
      </c>
      <c r="C13511" s="73" t="s">
        <v>101</v>
      </c>
      <c r="D13511" s="75">
        <v>20.38</v>
      </c>
      <c r="E13511" s="75">
        <v>20.38</v>
      </c>
      <c r="F13511" s="73" t="s">
        <v>47</v>
      </c>
    </row>
    <row r="13512" spans="1:6" x14ac:dyDescent="0.25">
      <c r="A13512" s="73">
        <v>25010711</v>
      </c>
      <c r="B13512" s="74" t="s">
        <v>12053</v>
      </c>
      <c r="C13512" s="73" t="s">
        <v>101</v>
      </c>
      <c r="D13512" s="75">
        <v>26.91</v>
      </c>
      <c r="E13512" s="75">
        <v>26.91</v>
      </c>
      <c r="F13512" s="73" t="s">
        <v>47</v>
      </c>
    </row>
    <row r="13513" spans="1:6" x14ac:dyDescent="0.25">
      <c r="A13513" s="73">
        <v>25010713</v>
      </c>
      <c r="B13513" s="74" t="s">
        <v>12054</v>
      </c>
      <c r="C13513" s="73" t="s">
        <v>101</v>
      </c>
      <c r="D13513" s="75">
        <v>28.81</v>
      </c>
      <c r="E13513" s="75">
        <v>28.81</v>
      </c>
      <c r="F13513" s="73" t="s">
        <v>47</v>
      </c>
    </row>
    <row r="13514" spans="1:6" x14ac:dyDescent="0.25">
      <c r="A13514" s="73">
        <v>25010715</v>
      </c>
      <c r="B13514" s="74" t="s">
        <v>12055</v>
      </c>
      <c r="C13514" s="73" t="s">
        <v>101</v>
      </c>
      <c r="D13514" s="75">
        <v>38.07</v>
      </c>
      <c r="E13514" s="75">
        <v>38.07</v>
      </c>
      <c r="F13514" s="73" t="s">
        <v>47</v>
      </c>
    </row>
    <row r="13515" spans="1:6" x14ac:dyDescent="0.25">
      <c r="A13515" s="73">
        <v>25010716</v>
      </c>
      <c r="B13515" s="74" t="s">
        <v>12056</v>
      </c>
      <c r="C13515" s="73" t="s">
        <v>101</v>
      </c>
      <c r="D13515" s="75">
        <v>39.869999999999997</v>
      </c>
      <c r="E13515" s="75">
        <v>39.869999999999997</v>
      </c>
      <c r="F13515" s="73" t="s">
        <v>47</v>
      </c>
    </row>
    <row r="13516" spans="1:6" x14ac:dyDescent="0.25">
      <c r="A13516" s="73">
        <v>25010717</v>
      </c>
      <c r="B13516" s="74" t="s">
        <v>12057</v>
      </c>
      <c r="C13516" s="73" t="s">
        <v>101</v>
      </c>
      <c r="D13516" s="75">
        <v>47.18</v>
      </c>
      <c r="E13516" s="75">
        <v>47.18</v>
      </c>
      <c r="F13516" s="73" t="s">
        <v>47</v>
      </c>
    </row>
    <row r="13517" spans="1:6" x14ac:dyDescent="0.25">
      <c r="A13517" s="73">
        <v>25010718</v>
      </c>
      <c r="B13517" s="74" t="s">
        <v>12058</v>
      </c>
      <c r="C13517" s="73" t="s">
        <v>101</v>
      </c>
      <c r="D13517" s="75">
        <v>46.11</v>
      </c>
      <c r="E13517" s="75">
        <v>46.11</v>
      </c>
      <c r="F13517" s="73" t="s">
        <v>47</v>
      </c>
    </row>
    <row r="13518" spans="1:6" x14ac:dyDescent="0.25">
      <c r="A13518" s="73">
        <v>25010719</v>
      </c>
      <c r="B13518" s="74" t="s">
        <v>12059</v>
      </c>
      <c r="C13518" s="73" t="s">
        <v>101</v>
      </c>
      <c r="D13518" s="75">
        <v>48.35</v>
      </c>
      <c r="E13518" s="75">
        <v>48.35</v>
      </c>
      <c r="F13518" s="73" t="s">
        <v>47</v>
      </c>
    </row>
    <row r="13519" spans="1:6" x14ac:dyDescent="0.25">
      <c r="A13519" s="73">
        <v>25010720</v>
      </c>
      <c r="B13519" s="74" t="s">
        <v>12060</v>
      </c>
      <c r="C13519" s="73" t="s">
        <v>101</v>
      </c>
      <c r="D13519" s="75">
        <v>65.41</v>
      </c>
      <c r="E13519" s="75">
        <v>65.41</v>
      </c>
      <c r="F13519" s="73" t="s">
        <v>47</v>
      </c>
    </row>
    <row r="13520" spans="1:6" x14ac:dyDescent="0.25">
      <c r="A13520" s="73">
        <v>25010721</v>
      </c>
      <c r="B13520" s="74" t="s">
        <v>12061</v>
      </c>
      <c r="C13520" s="73" t="s">
        <v>101</v>
      </c>
      <c r="D13520" s="75">
        <v>57.81</v>
      </c>
      <c r="E13520" s="75">
        <v>57.81</v>
      </c>
      <c r="F13520" s="73" t="s">
        <v>47</v>
      </c>
    </row>
    <row r="13521" spans="1:6" x14ac:dyDescent="0.25">
      <c r="A13521" s="73">
        <v>25010722</v>
      </c>
      <c r="B13521" s="74" t="s">
        <v>12062</v>
      </c>
      <c r="C13521" s="73" t="s">
        <v>101</v>
      </c>
      <c r="D13521" s="75">
        <v>61.81</v>
      </c>
      <c r="E13521" s="75">
        <v>61.81</v>
      </c>
      <c r="F13521" s="73" t="s">
        <v>47</v>
      </c>
    </row>
    <row r="13522" spans="1:6" x14ac:dyDescent="0.25">
      <c r="A13522" s="73">
        <v>25010723</v>
      </c>
      <c r="B13522" s="74" t="s">
        <v>12063</v>
      </c>
      <c r="C13522" s="73" t="s">
        <v>101</v>
      </c>
      <c r="D13522" s="75">
        <v>90.75</v>
      </c>
      <c r="E13522" s="75">
        <v>90.75</v>
      </c>
      <c r="F13522" s="73" t="s">
        <v>47</v>
      </c>
    </row>
    <row r="13523" spans="1:6" x14ac:dyDescent="0.25">
      <c r="A13523" s="73">
        <v>25010724</v>
      </c>
      <c r="B13523" s="74" t="s">
        <v>12064</v>
      </c>
      <c r="C13523" s="73" t="s">
        <v>101</v>
      </c>
      <c r="D13523" s="75">
        <v>85.65</v>
      </c>
      <c r="E13523" s="75">
        <v>85.65</v>
      </c>
      <c r="F13523" s="73" t="s">
        <v>47</v>
      </c>
    </row>
    <row r="13524" spans="1:6" x14ac:dyDescent="0.25">
      <c r="A13524" s="73">
        <v>25010725</v>
      </c>
      <c r="B13524" s="74" t="s">
        <v>12065</v>
      </c>
      <c r="C13524" s="73" t="s">
        <v>101</v>
      </c>
      <c r="D13524" s="75">
        <v>94.12</v>
      </c>
      <c r="E13524" s="75">
        <v>94.12</v>
      </c>
      <c r="F13524" s="73" t="s">
        <v>47</v>
      </c>
    </row>
    <row r="13525" spans="1:6" x14ac:dyDescent="0.25">
      <c r="A13525" s="73">
        <v>25010726</v>
      </c>
      <c r="B13525" s="74" t="s">
        <v>12066</v>
      </c>
      <c r="C13525" s="73" t="s">
        <v>101</v>
      </c>
      <c r="D13525" s="75">
        <v>108.48</v>
      </c>
      <c r="E13525" s="75">
        <v>108.48</v>
      </c>
      <c r="F13525" s="73" t="s">
        <v>47</v>
      </c>
    </row>
    <row r="13526" spans="1:6" x14ac:dyDescent="0.25">
      <c r="A13526" s="73">
        <v>25010727</v>
      </c>
      <c r="B13526" s="74" t="s">
        <v>12067</v>
      </c>
      <c r="C13526" s="73" t="s">
        <v>101</v>
      </c>
      <c r="D13526" s="75">
        <v>115.38</v>
      </c>
      <c r="E13526" s="75">
        <v>115.38</v>
      </c>
      <c r="F13526" s="73" t="s">
        <v>47</v>
      </c>
    </row>
    <row r="13527" spans="1:6" x14ac:dyDescent="0.25">
      <c r="A13527" s="73">
        <v>25010729</v>
      </c>
      <c r="B13527" s="74" t="s">
        <v>12068</v>
      </c>
      <c r="C13527" s="73" t="s">
        <v>101</v>
      </c>
      <c r="D13527" s="75">
        <v>153.88999999999999</v>
      </c>
      <c r="E13527" s="75">
        <v>153.88999999999999</v>
      </c>
      <c r="F13527" s="73" t="s">
        <v>47</v>
      </c>
    </row>
    <row r="13528" spans="1:6" x14ac:dyDescent="0.25">
      <c r="A13528" s="73">
        <v>25010731</v>
      </c>
      <c r="B13528" s="74" t="s">
        <v>12069</v>
      </c>
      <c r="C13528" s="73" t="s">
        <v>101</v>
      </c>
      <c r="D13528" s="75">
        <v>159.07</v>
      </c>
      <c r="E13528" s="75">
        <v>159.07</v>
      </c>
      <c r="F13528" s="73" t="s">
        <v>47</v>
      </c>
    </row>
    <row r="13529" spans="1:6" x14ac:dyDescent="0.25">
      <c r="A13529" s="73">
        <v>25010732</v>
      </c>
      <c r="B13529" s="74" t="s">
        <v>12070</v>
      </c>
      <c r="C13529" s="73" t="s">
        <v>101</v>
      </c>
      <c r="D13529" s="75">
        <v>214.93</v>
      </c>
      <c r="E13529" s="75">
        <v>214.93</v>
      </c>
      <c r="F13529" s="73" t="s">
        <v>47</v>
      </c>
    </row>
    <row r="13530" spans="1:6" x14ac:dyDescent="0.25">
      <c r="A13530" s="73">
        <v>25010733</v>
      </c>
      <c r="B13530" s="74" t="s">
        <v>12071</v>
      </c>
      <c r="C13530" s="73" t="s">
        <v>101</v>
      </c>
      <c r="D13530" s="75">
        <v>231.98</v>
      </c>
      <c r="E13530" s="75">
        <v>231.98</v>
      </c>
      <c r="F13530" s="73" t="s">
        <v>47</v>
      </c>
    </row>
    <row r="13531" spans="1:6" x14ac:dyDescent="0.25">
      <c r="A13531" s="73">
        <v>25010734</v>
      </c>
      <c r="B13531" s="74" t="s">
        <v>12072</v>
      </c>
      <c r="C13531" s="73" t="s">
        <v>101</v>
      </c>
      <c r="D13531" s="75">
        <v>230.7</v>
      </c>
      <c r="E13531" s="75">
        <v>230.7</v>
      </c>
      <c r="F13531" s="73" t="s">
        <v>47</v>
      </c>
    </row>
    <row r="13532" spans="1:6" x14ac:dyDescent="0.25">
      <c r="A13532" s="73">
        <v>25010735</v>
      </c>
      <c r="B13532" s="74" t="s">
        <v>12073</v>
      </c>
      <c r="C13532" s="73" t="s">
        <v>101</v>
      </c>
      <c r="D13532" s="75">
        <v>202.5</v>
      </c>
      <c r="E13532" s="75">
        <v>202.5</v>
      </c>
      <c r="F13532" s="73" t="s">
        <v>47</v>
      </c>
    </row>
    <row r="13533" spans="1:6" x14ac:dyDescent="0.25">
      <c r="A13533" s="73">
        <v>25010736</v>
      </c>
      <c r="B13533" s="74" t="s">
        <v>12074</v>
      </c>
      <c r="C13533" s="73" t="s">
        <v>101</v>
      </c>
      <c r="D13533" s="75">
        <v>223.31</v>
      </c>
      <c r="E13533" s="75">
        <v>223.31</v>
      </c>
      <c r="F13533" s="73" t="s">
        <v>47</v>
      </c>
    </row>
    <row r="13534" spans="1:6" x14ac:dyDescent="0.25">
      <c r="A13534" s="73">
        <v>25010737</v>
      </c>
      <c r="B13534" s="74" t="s">
        <v>12075</v>
      </c>
      <c r="C13534" s="73" t="s">
        <v>101</v>
      </c>
      <c r="D13534" s="75">
        <v>237.47</v>
      </c>
      <c r="E13534" s="75">
        <v>237.47</v>
      </c>
      <c r="F13534" s="73" t="s">
        <v>47</v>
      </c>
    </row>
    <row r="13535" spans="1:6" x14ac:dyDescent="0.25">
      <c r="A13535" s="73">
        <v>25010738</v>
      </c>
      <c r="B13535" s="74" t="s">
        <v>12076</v>
      </c>
      <c r="C13535" s="73" t="s">
        <v>101</v>
      </c>
      <c r="D13535" s="75">
        <v>275.83999999999997</v>
      </c>
      <c r="E13535" s="75">
        <v>275.83999999999997</v>
      </c>
      <c r="F13535" s="73" t="s">
        <v>47</v>
      </c>
    </row>
    <row r="13536" spans="1:6" x14ac:dyDescent="0.25">
      <c r="A13536" s="73">
        <v>25010744</v>
      </c>
      <c r="B13536" s="74" t="s">
        <v>12077</v>
      </c>
      <c r="C13536" s="73" t="s">
        <v>101</v>
      </c>
      <c r="D13536" s="75">
        <v>107.85</v>
      </c>
      <c r="E13536" s="75">
        <v>107.85</v>
      </c>
      <c r="F13536" s="73" t="s">
        <v>47</v>
      </c>
    </row>
    <row r="13537" spans="1:6" x14ac:dyDescent="0.25">
      <c r="A13537" s="73">
        <v>25010745</v>
      </c>
      <c r="B13537" s="74" t="s">
        <v>12078</v>
      </c>
      <c r="C13537" s="73" t="s">
        <v>101</v>
      </c>
      <c r="D13537" s="75">
        <v>126.65</v>
      </c>
      <c r="E13537" s="75">
        <v>126.65</v>
      </c>
      <c r="F13537" s="73" t="s">
        <v>47</v>
      </c>
    </row>
    <row r="13538" spans="1:6" x14ac:dyDescent="0.25">
      <c r="A13538" s="73">
        <v>25010746</v>
      </c>
      <c r="B13538" s="74" t="s">
        <v>12079</v>
      </c>
      <c r="C13538" s="73" t="s">
        <v>101</v>
      </c>
      <c r="D13538" s="75">
        <v>145.53</v>
      </c>
      <c r="E13538" s="75">
        <v>145.53</v>
      </c>
      <c r="F13538" s="73" t="s">
        <v>47</v>
      </c>
    </row>
    <row r="13539" spans="1:6" x14ac:dyDescent="0.25">
      <c r="A13539" s="73">
        <v>25010747</v>
      </c>
      <c r="B13539" s="74" t="s">
        <v>12080</v>
      </c>
      <c r="C13539" s="73" t="s">
        <v>101</v>
      </c>
      <c r="D13539" s="75">
        <v>221.78</v>
      </c>
      <c r="E13539" s="75">
        <v>221.78</v>
      </c>
      <c r="F13539" s="73" t="s">
        <v>47</v>
      </c>
    </row>
    <row r="13540" spans="1:6" x14ac:dyDescent="0.25">
      <c r="A13540" s="73">
        <v>25010748</v>
      </c>
      <c r="B13540" s="74" t="s">
        <v>12081</v>
      </c>
      <c r="C13540" s="73" t="s">
        <v>101</v>
      </c>
      <c r="D13540" s="75">
        <v>223.25</v>
      </c>
      <c r="E13540" s="75">
        <v>223.25</v>
      </c>
      <c r="F13540" s="73" t="s">
        <v>47</v>
      </c>
    </row>
    <row r="13541" spans="1:6" x14ac:dyDescent="0.25">
      <c r="A13541" s="73">
        <v>25010757</v>
      </c>
      <c r="B13541" s="74" t="s">
        <v>12082</v>
      </c>
      <c r="C13541" s="73" t="s">
        <v>101</v>
      </c>
      <c r="D13541" s="75">
        <v>133.57</v>
      </c>
      <c r="E13541" s="75">
        <v>133.57</v>
      </c>
      <c r="F13541" s="73" t="s">
        <v>47</v>
      </c>
    </row>
    <row r="13542" spans="1:6" x14ac:dyDescent="0.25">
      <c r="A13542" s="73">
        <v>25010759</v>
      </c>
      <c r="B13542" s="74" t="s">
        <v>12083</v>
      </c>
      <c r="C13542" s="73" t="s">
        <v>101</v>
      </c>
      <c r="D13542" s="75">
        <v>94.12</v>
      </c>
      <c r="E13542" s="75">
        <v>94.12</v>
      </c>
      <c r="F13542" s="73" t="s">
        <v>47</v>
      </c>
    </row>
    <row r="13543" spans="1:6" x14ac:dyDescent="0.25">
      <c r="A13543" s="73">
        <v>25010762</v>
      </c>
      <c r="B13543" s="74" t="s">
        <v>12084</v>
      </c>
      <c r="C13543" s="73" t="s">
        <v>101</v>
      </c>
      <c r="D13543" s="75">
        <v>173.61</v>
      </c>
      <c r="E13543" s="75">
        <v>173.61</v>
      </c>
      <c r="F13543" s="73" t="s">
        <v>47</v>
      </c>
    </row>
    <row r="13544" spans="1:6" x14ac:dyDescent="0.25">
      <c r="A13544" s="73">
        <v>25010763</v>
      </c>
      <c r="B13544" s="74" t="s">
        <v>12085</v>
      </c>
      <c r="C13544" s="73" t="s">
        <v>101</v>
      </c>
      <c r="D13544" s="75">
        <v>132.49</v>
      </c>
      <c r="E13544" s="75">
        <v>132.49</v>
      </c>
      <c r="F13544" s="73" t="s">
        <v>47</v>
      </c>
    </row>
    <row r="13545" spans="1:6" x14ac:dyDescent="0.25">
      <c r="A13545" s="73">
        <v>25010765</v>
      </c>
      <c r="B13545" s="74" t="s">
        <v>12086</v>
      </c>
      <c r="C13545" s="73" t="s">
        <v>101</v>
      </c>
      <c r="D13545" s="75">
        <v>22.88</v>
      </c>
      <c r="E13545" s="75">
        <v>22.88</v>
      </c>
      <c r="F13545" s="73" t="s">
        <v>47</v>
      </c>
    </row>
    <row r="13546" spans="1:6" x14ac:dyDescent="0.25">
      <c r="A13546" s="73">
        <v>25010768</v>
      </c>
      <c r="B13546" s="74" t="s">
        <v>12087</v>
      </c>
      <c r="C13546" s="73" t="s">
        <v>101</v>
      </c>
      <c r="D13546" s="75">
        <v>34.78</v>
      </c>
      <c r="E13546" s="75">
        <v>34.78</v>
      </c>
      <c r="F13546" s="73" t="s">
        <v>47</v>
      </c>
    </row>
    <row r="13547" spans="1:6" x14ac:dyDescent="0.25">
      <c r="A13547" s="73">
        <v>25010769</v>
      </c>
      <c r="B13547" s="74" t="s">
        <v>12088</v>
      </c>
      <c r="C13547" s="73" t="s">
        <v>101</v>
      </c>
      <c r="D13547" s="75">
        <v>42.58</v>
      </c>
      <c r="E13547" s="75">
        <v>42.58</v>
      </c>
      <c r="F13547" s="73" t="s">
        <v>47</v>
      </c>
    </row>
    <row r="13548" spans="1:6" x14ac:dyDescent="0.25">
      <c r="A13548" s="73">
        <v>25010800</v>
      </c>
      <c r="B13548" s="74" t="s">
        <v>12089</v>
      </c>
      <c r="C13548" s="73" t="s">
        <v>101</v>
      </c>
      <c r="D13548" s="75">
        <v>703.19</v>
      </c>
      <c r="E13548" s="75">
        <v>703.19</v>
      </c>
      <c r="F13548" s="73" t="s">
        <v>47</v>
      </c>
    </row>
    <row r="13549" spans="1:6" x14ac:dyDescent="0.25">
      <c r="A13549" s="73">
        <v>25010824</v>
      </c>
      <c r="B13549" s="74" t="s">
        <v>12090</v>
      </c>
      <c r="C13549" s="73" t="s">
        <v>101</v>
      </c>
      <c r="D13549" s="75">
        <v>62.4</v>
      </c>
      <c r="E13549" s="75">
        <v>62.4</v>
      </c>
      <c r="F13549" s="73" t="s">
        <v>47</v>
      </c>
    </row>
    <row r="13550" spans="1:6" x14ac:dyDescent="0.25">
      <c r="A13550" s="73">
        <v>25010852</v>
      </c>
      <c r="B13550" s="74" t="s">
        <v>12091</v>
      </c>
      <c r="C13550" s="73" t="s">
        <v>101</v>
      </c>
      <c r="D13550" s="75">
        <v>30.75</v>
      </c>
      <c r="E13550" s="75">
        <v>30.75</v>
      </c>
      <c r="F13550" s="73" t="s">
        <v>47</v>
      </c>
    </row>
    <row r="13551" spans="1:6" x14ac:dyDescent="0.25">
      <c r="A13551" s="73">
        <v>25010853</v>
      </c>
      <c r="B13551" s="74" t="s">
        <v>12092</v>
      </c>
      <c r="C13551" s="73" t="s">
        <v>101</v>
      </c>
      <c r="D13551" s="75">
        <v>621.45000000000005</v>
      </c>
      <c r="E13551" s="75">
        <v>621.45000000000005</v>
      </c>
      <c r="F13551" s="73" t="s">
        <v>47</v>
      </c>
    </row>
    <row r="13552" spans="1:6" x14ac:dyDescent="0.25">
      <c r="A13552" s="73">
        <v>25010854</v>
      </c>
      <c r="B13552" s="74" t="s">
        <v>12093</v>
      </c>
      <c r="C13552" s="73" t="s">
        <v>101</v>
      </c>
      <c r="D13552" s="75">
        <v>43.01</v>
      </c>
      <c r="E13552" s="75">
        <v>43.01</v>
      </c>
      <c r="F13552" s="73" t="s">
        <v>47</v>
      </c>
    </row>
    <row r="13553" spans="1:6" x14ac:dyDescent="0.25">
      <c r="A13553" s="73">
        <v>25010856</v>
      </c>
      <c r="B13553" s="74" t="s">
        <v>12094</v>
      </c>
      <c r="C13553" s="73" t="s">
        <v>101</v>
      </c>
      <c r="D13553" s="75">
        <v>93.79</v>
      </c>
      <c r="E13553" s="75">
        <v>93.79</v>
      </c>
      <c r="F13553" s="73" t="s">
        <v>47</v>
      </c>
    </row>
    <row r="13554" spans="1:6" x14ac:dyDescent="0.25">
      <c r="A13554" s="73">
        <v>25010880</v>
      </c>
      <c r="B13554" s="74" t="s">
        <v>12095</v>
      </c>
      <c r="C13554" s="73" t="s">
        <v>101</v>
      </c>
      <c r="D13554" s="75">
        <v>160.4</v>
      </c>
      <c r="E13554" s="75">
        <v>160.4</v>
      </c>
      <c r="F13554" s="73" t="s">
        <v>47</v>
      </c>
    </row>
    <row r="13555" spans="1:6" x14ac:dyDescent="0.25">
      <c r="A13555" s="73">
        <v>25010904</v>
      </c>
      <c r="B13555" s="74" t="s">
        <v>12096</v>
      </c>
      <c r="C13555" s="73" t="s">
        <v>101</v>
      </c>
      <c r="D13555" s="75">
        <v>784.31</v>
      </c>
      <c r="E13555" s="75">
        <v>784.31</v>
      </c>
      <c r="F13555" s="73" t="s">
        <v>47</v>
      </c>
    </row>
    <row r="13556" spans="1:6" x14ac:dyDescent="0.25">
      <c r="A13556" s="73">
        <v>25010905</v>
      </c>
      <c r="B13556" s="74" t="s">
        <v>12097</v>
      </c>
      <c r="C13556" s="73" t="s">
        <v>101</v>
      </c>
      <c r="D13556" s="75">
        <v>1135.94</v>
      </c>
      <c r="E13556" s="75">
        <v>1135.94</v>
      </c>
      <c r="F13556" s="73" t="s">
        <v>47</v>
      </c>
    </row>
    <row r="13557" spans="1:6" x14ac:dyDescent="0.25">
      <c r="A13557" s="73">
        <v>25010910</v>
      </c>
      <c r="B13557" s="74" t="s">
        <v>12098</v>
      </c>
      <c r="C13557" s="73" t="s">
        <v>101</v>
      </c>
      <c r="D13557" s="75">
        <v>2528.2800000000002</v>
      </c>
      <c r="E13557" s="75">
        <v>2528.2800000000002</v>
      </c>
      <c r="F13557" s="73" t="s">
        <v>47</v>
      </c>
    </row>
    <row r="13558" spans="1:6" x14ac:dyDescent="0.25">
      <c r="A13558" s="73">
        <v>25010911</v>
      </c>
      <c r="B13558" s="74" t="s">
        <v>12099</v>
      </c>
      <c r="C13558" s="73" t="s">
        <v>101</v>
      </c>
      <c r="D13558" s="75">
        <v>1158.1199999999999</v>
      </c>
      <c r="E13558" s="75">
        <v>1158.1199999999999</v>
      </c>
      <c r="F13558" s="73" t="s">
        <v>47</v>
      </c>
    </row>
    <row r="13559" spans="1:6" x14ac:dyDescent="0.25">
      <c r="A13559" s="73">
        <v>25010912</v>
      </c>
      <c r="B13559" s="74" t="s">
        <v>12100</v>
      </c>
      <c r="C13559" s="73" t="s">
        <v>101</v>
      </c>
      <c r="D13559" s="75">
        <v>3974.64</v>
      </c>
      <c r="E13559" s="75">
        <v>3974.64</v>
      </c>
      <c r="F13559" s="73" t="s">
        <v>47</v>
      </c>
    </row>
    <row r="13560" spans="1:6" x14ac:dyDescent="0.25">
      <c r="A13560" s="73">
        <v>25010913</v>
      </c>
      <c r="B13560" s="74" t="s">
        <v>12101</v>
      </c>
      <c r="C13560" s="73" t="s">
        <v>101</v>
      </c>
      <c r="D13560" s="75">
        <v>2040.01</v>
      </c>
      <c r="E13560" s="75">
        <v>2040.01</v>
      </c>
      <c r="F13560" s="73" t="s">
        <v>47</v>
      </c>
    </row>
    <row r="13561" spans="1:6" x14ac:dyDescent="0.25">
      <c r="A13561" s="73">
        <v>25010914</v>
      </c>
      <c r="B13561" s="74" t="s">
        <v>12102</v>
      </c>
      <c r="C13561" s="73" t="s">
        <v>101</v>
      </c>
      <c r="D13561" s="75">
        <v>3655.53</v>
      </c>
      <c r="E13561" s="75">
        <v>3655.53</v>
      </c>
      <c r="F13561" s="73" t="s">
        <v>47</v>
      </c>
    </row>
    <row r="13562" spans="1:6" x14ac:dyDescent="0.25">
      <c r="A13562" s="73">
        <v>25010921</v>
      </c>
      <c r="B13562" s="74" t="s">
        <v>12103</v>
      </c>
      <c r="C13562" s="73" t="s">
        <v>101</v>
      </c>
      <c r="D13562" s="75">
        <v>520.87</v>
      </c>
      <c r="E13562" s="75">
        <v>520.87</v>
      </c>
      <c r="F13562" s="73" t="s">
        <v>47</v>
      </c>
    </row>
    <row r="13563" spans="1:6" x14ac:dyDescent="0.25">
      <c r="A13563" s="73">
        <v>25010928</v>
      </c>
      <c r="B13563" s="74" t="s">
        <v>12104</v>
      </c>
      <c r="C13563" s="73" t="s">
        <v>101</v>
      </c>
      <c r="D13563" s="75">
        <v>15.65</v>
      </c>
      <c r="E13563" s="75">
        <v>15.65</v>
      </c>
      <c r="F13563" s="73" t="s">
        <v>47</v>
      </c>
    </row>
    <row r="13564" spans="1:6" x14ac:dyDescent="0.25">
      <c r="A13564" s="73">
        <v>25010929</v>
      </c>
      <c r="B13564" s="74" t="s">
        <v>12105</v>
      </c>
      <c r="C13564" s="73" t="s">
        <v>101</v>
      </c>
      <c r="D13564" s="75">
        <v>17.61</v>
      </c>
      <c r="E13564" s="75">
        <v>17.61</v>
      </c>
      <c r="F13564" s="73" t="s">
        <v>47</v>
      </c>
    </row>
    <row r="13565" spans="1:6" x14ac:dyDescent="0.25">
      <c r="A13565" s="73">
        <v>25010980</v>
      </c>
      <c r="B13565" s="74" t="s">
        <v>12106</v>
      </c>
      <c r="C13565" s="73" t="s">
        <v>101</v>
      </c>
      <c r="D13565" s="75">
        <v>7.81</v>
      </c>
      <c r="E13565" s="75">
        <v>7.81</v>
      </c>
      <c r="F13565" s="73" t="s">
        <v>47</v>
      </c>
    </row>
    <row r="13566" spans="1:6" x14ac:dyDescent="0.25">
      <c r="A13566" s="73">
        <v>25011025</v>
      </c>
      <c r="B13566" s="74" t="s">
        <v>12107</v>
      </c>
      <c r="C13566" s="73" t="s">
        <v>101</v>
      </c>
      <c r="D13566" s="75">
        <v>30.68</v>
      </c>
      <c r="E13566" s="75">
        <v>30.68</v>
      </c>
      <c r="F13566" s="73" t="s">
        <v>47</v>
      </c>
    </row>
    <row r="13567" spans="1:6" x14ac:dyDescent="0.25">
      <c r="A13567" s="73">
        <v>25011026</v>
      </c>
      <c r="B13567" s="74" t="s">
        <v>12108</v>
      </c>
      <c r="C13567" s="73" t="s">
        <v>101</v>
      </c>
      <c r="D13567" s="75">
        <v>48.83</v>
      </c>
      <c r="E13567" s="75">
        <v>48.83</v>
      </c>
      <c r="F13567" s="73" t="s">
        <v>47</v>
      </c>
    </row>
    <row r="13568" spans="1:6" x14ac:dyDescent="0.25">
      <c r="A13568" s="73">
        <v>25011031</v>
      </c>
      <c r="B13568" s="74" t="s">
        <v>12109</v>
      </c>
      <c r="C13568" s="73" t="s">
        <v>101</v>
      </c>
      <c r="D13568" s="75">
        <v>312.29000000000002</v>
      </c>
      <c r="E13568" s="75">
        <v>312.29000000000002</v>
      </c>
      <c r="F13568" s="73" t="s">
        <v>47</v>
      </c>
    </row>
    <row r="13569" spans="1:6" x14ac:dyDescent="0.25">
      <c r="A13569" s="73">
        <v>25011032</v>
      </c>
      <c r="B13569" s="74" t="s">
        <v>12110</v>
      </c>
      <c r="C13569" s="73" t="s">
        <v>101</v>
      </c>
      <c r="D13569" s="75">
        <v>485.65</v>
      </c>
      <c r="E13569" s="75">
        <v>485.65</v>
      </c>
      <c r="F13569" s="73" t="s">
        <v>47</v>
      </c>
    </row>
    <row r="13570" spans="1:6" x14ac:dyDescent="0.25">
      <c r="A13570" s="73">
        <v>25011033</v>
      </c>
      <c r="B13570" s="74" t="s">
        <v>12111</v>
      </c>
      <c r="C13570" s="73" t="s">
        <v>101</v>
      </c>
      <c r="D13570" s="75">
        <v>901.64</v>
      </c>
      <c r="E13570" s="75">
        <v>901.64</v>
      </c>
      <c r="F13570" s="73" t="s">
        <v>47</v>
      </c>
    </row>
    <row r="13571" spans="1:6" x14ac:dyDescent="0.25">
      <c r="A13571" s="73">
        <v>25011034</v>
      </c>
      <c r="B13571" s="74" t="s">
        <v>12112</v>
      </c>
      <c r="C13571" s="73" t="s">
        <v>101</v>
      </c>
      <c r="D13571" s="75">
        <v>2060.2600000000002</v>
      </c>
      <c r="E13571" s="75">
        <v>2060.2600000000002</v>
      </c>
      <c r="F13571" s="73" t="s">
        <v>47</v>
      </c>
    </row>
    <row r="13572" spans="1:6" x14ac:dyDescent="0.25">
      <c r="A13572" s="73">
        <v>25011035</v>
      </c>
      <c r="B13572" s="74" t="s">
        <v>12113</v>
      </c>
      <c r="C13572" s="73" t="s">
        <v>101</v>
      </c>
      <c r="D13572" s="75">
        <v>196.52</v>
      </c>
      <c r="E13572" s="75">
        <v>196.52</v>
      </c>
      <c r="F13572" s="73" t="s">
        <v>47</v>
      </c>
    </row>
    <row r="13573" spans="1:6" x14ac:dyDescent="0.25">
      <c r="A13573" s="73">
        <v>25011147</v>
      </c>
      <c r="B13573" s="74" t="s">
        <v>12114</v>
      </c>
      <c r="C13573" s="73" t="s">
        <v>101</v>
      </c>
      <c r="D13573" s="75">
        <v>92.2</v>
      </c>
      <c r="E13573" s="75">
        <v>92.2</v>
      </c>
      <c r="F13573" s="73" t="s">
        <v>47</v>
      </c>
    </row>
    <row r="13574" spans="1:6" x14ac:dyDescent="0.25">
      <c r="A13574" s="73">
        <v>25011153</v>
      </c>
      <c r="B13574" s="74" t="s">
        <v>12115</v>
      </c>
      <c r="C13574" s="73" t="s">
        <v>101</v>
      </c>
      <c r="D13574" s="75">
        <v>18.329999999999998</v>
      </c>
      <c r="E13574" s="75">
        <v>18.329999999999998</v>
      </c>
      <c r="F13574" s="73" t="s">
        <v>47</v>
      </c>
    </row>
    <row r="13575" spans="1:6" x14ac:dyDescent="0.25">
      <c r="A13575" s="73">
        <v>25011168</v>
      </c>
      <c r="B13575" s="74" t="s">
        <v>12116</v>
      </c>
      <c r="C13575" s="73" t="s">
        <v>101</v>
      </c>
      <c r="D13575" s="75">
        <v>348.99</v>
      </c>
      <c r="E13575" s="75">
        <v>348.99</v>
      </c>
      <c r="F13575" s="73" t="s">
        <v>47</v>
      </c>
    </row>
    <row r="13576" spans="1:6" x14ac:dyDescent="0.25">
      <c r="A13576" s="73">
        <v>25011174</v>
      </c>
      <c r="B13576" s="74" t="s">
        <v>12117</v>
      </c>
      <c r="C13576" s="73" t="s">
        <v>101</v>
      </c>
      <c r="D13576" s="75">
        <v>300.24</v>
      </c>
      <c r="E13576" s="75">
        <v>300.24</v>
      </c>
      <c r="F13576" s="73" t="s">
        <v>47</v>
      </c>
    </row>
    <row r="13577" spans="1:6" x14ac:dyDescent="0.25">
      <c r="A13577" s="73">
        <v>25011182</v>
      </c>
      <c r="B13577" s="74" t="s">
        <v>12118</v>
      </c>
      <c r="C13577" s="73" t="s">
        <v>101</v>
      </c>
      <c r="D13577" s="75">
        <v>35.659999999999997</v>
      </c>
      <c r="E13577" s="75">
        <v>35.659999999999997</v>
      </c>
      <c r="F13577" s="73" t="s">
        <v>47</v>
      </c>
    </row>
    <row r="13578" spans="1:6" x14ac:dyDescent="0.25">
      <c r="A13578" s="73">
        <v>25011188</v>
      </c>
      <c r="B13578" s="74" t="s">
        <v>12119</v>
      </c>
      <c r="C13578" s="73" t="s">
        <v>101</v>
      </c>
      <c r="D13578" s="75">
        <v>783.23</v>
      </c>
      <c r="E13578" s="75">
        <v>783.23</v>
      </c>
      <c r="F13578" s="73" t="s">
        <v>47</v>
      </c>
    </row>
    <row r="13579" spans="1:6" x14ac:dyDescent="0.25">
      <c r="A13579" s="73">
        <v>25011201</v>
      </c>
      <c r="B13579" s="74" t="s">
        <v>12120</v>
      </c>
      <c r="C13579" s="73" t="s">
        <v>101</v>
      </c>
      <c r="D13579" s="75">
        <v>70.45</v>
      </c>
      <c r="E13579" s="75">
        <v>70.45</v>
      </c>
      <c r="F13579" s="73" t="s">
        <v>47</v>
      </c>
    </row>
    <row r="13580" spans="1:6" x14ac:dyDescent="0.25">
      <c r="A13580" s="73">
        <v>25011206</v>
      </c>
      <c r="B13580" s="74" t="s">
        <v>12121</v>
      </c>
      <c r="C13580" s="73" t="s">
        <v>101</v>
      </c>
      <c r="D13580" s="75">
        <v>223.7</v>
      </c>
      <c r="E13580" s="75">
        <v>223.7</v>
      </c>
      <c r="F13580" s="73" t="s">
        <v>47</v>
      </c>
    </row>
    <row r="13581" spans="1:6" x14ac:dyDescent="0.25">
      <c r="A13581" s="73">
        <v>25011211</v>
      </c>
      <c r="B13581" s="74" t="s">
        <v>12122</v>
      </c>
      <c r="C13581" s="73" t="s">
        <v>101</v>
      </c>
      <c r="D13581" s="75">
        <v>213.71</v>
      </c>
      <c r="E13581" s="75">
        <v>213.71</v>
      </c>
      <c r="F13581" s="73" t="s">
        <v>47</v>
      </c>
    </row>
    <row r="13582" spans="1:6" x14ac:dyDescent="0.25">
      <c r="A13582" s="73">
        <v>25011246</v>
      </c>
      <c r="B13582" s="74" t="s">
        <v>12123</v>
      </c>
      <c r="C13582" s="73" t="s">
        <v>101</v>
      </c>
      <c r="D13582" s="75">
        <v>73.430000000000007</v>
      </c>
      <c r="E13582" s="75">
        <v>73.430000000000007</v>
      </c>
      <c r="F13582" s="73" t="s">
        <v>47</v>
      </c>
    </row>
    <row r="13583" spans="1:6" x14ac:dyDescent="0.25">
      <c r="A13583" s="73">
        <v>25011254</v>
      </c>
      <c r="B13583" s="74" t="s">
        <v>12124</v>
      </c>
      <c r="C13583" s="73" t="s">
        <v>101</v>
      </c>
      <c r="D13583" s="75">
        <v>111.88</v>
      </c>
      <c r="E13583" s="75">
        <v>111.88</v>
      </c>
      <c r="F13583" s="73" t="s">
        <v>47</v>
      </c>
    </row>
    <row r="13584" spans="1:6" x14ac:dyDescent="0.25">
      <c r="A13584" s="73">
        <v>25011255</v>
      </c>
      <c r="B13584" s="74" t="s">
        <v>12125</v>
      </c>
      <c r="C13584" s="73" t="s">
        <v>101</v>
      </c>
      <c r="D13584" s="75">
        <v>206.94</v>
      </c>
      <c r="E13584" s="75">
        <v>206.94</v>
      </c>
      <c r="F13584" s="73" t="s">
        <v>47</v>
      </c>
    </row>
    <row r="13585" spans="1:6" x14ac:dyDescent="0.25">
      <c r="A13585" s="73">
        <v>25011263</v>
      </c>
      <c r="B13585" s="74" t="s">
        <v>12126</v>
      </c>
      <c r="C13585" s="73" t="s">
        <v>101</v>
      </c>
      <c r="D13585" s="75">
        <v>46.85</v>
      </c>
      <c r="E13585" s="75">
        <v>46.85</v>
      </c>
      <c r="F13585" s="73" t="s">
        <v>47</v>
      </c>
    </row>
    <row r="13586" spans="1:6" x14ac:dyDescent="0.25">
      <c r="A13586" s="73">
        <v>25011268</v>
      </c>
      <c r="B13586" s="74" t="s">
        <v>12127</v>
      </c>
      <c r="C13586" s="73" t="s">
        <v>101</v>
      </c>
      <c r="D13586" s="75">
        <v>15.44</v>
      </c>
      <c r="E13586" s="75">
        <v>15.44</v>
      </c>
      <c r="F13586" s="73" t="s">
        <v>47</v>
      </c>
    </row>
    <row r="13587" spans="1:6" x14ac:dyDescent="0.25">
      <c r="A13587" s="73">
        <v>25011276</v>
      </c>
      <c r="B13587" s="74" t="s">
        <v>12128</v>
      </c>
      <c r="C13587" s="73" t="s">
        <v>101</v>
      </c>
      <c r="D13587" s="75">
        <v>108.48</v>
      </c>
      <c r="E13587" s="75">
        <v>108.48</v>
      </c>
      <c r="F13587" s="73" t="s">
        <v>47</v>
      </c>
    </row>
    <row r="13588" spans="1:6" x14ac:dyDescent="0.25">
      <c r="A13588" s="73">
        <v>25011277</v>
      </c>
      <c r="B13588" s="74" t="s">
        <v>12129</v>
      </c>
      <c r="C13588" s="73" t="s">
        <v>101</v>
      </c>
      <c r="D13588" s="75">
        <v>137.03</v>
      </c>
      <c r="E13588" s="75">
        <v>137.03</v>
      </c>
      <c r="F13588" s="73" t="s">
        <v>47</v>
      </c>
    </row>
    <row r="13589" spans="1:6" x14ac:dyDescent="0.25">
      <c r="A13589" s="73">
        <v>25011278</v>
      </c>
      <c r="B13589" s="74" t="s">
        <v>12130</v>
      </c>
      <c r="C13589" s="73" t="s">
        <v>101</v>
      </c>
      <c r="D13589" s="75">
        <v>139.53</v>
      </c>
      <c r="E13589" s="75">
        <v>139.53</v>
      </c>
      <c r="F13589" s="73" t="s">
        <v>47</v>
      </c>
    </row>
    <row r="13590" spans="1:6" x14ac:dyDescent="0.25">
      <c r="A13590" s="73">
        <v>25011279</v>
      </c>
      <c r="B13590" s="74" t="s">
        <v>12131</v>
      </c>
      <c r="C13590" s="73" t="s">
        <v>101</v>
      </c>
      <c r="D13590" s="75">
        <v>2420.15</v>
      </c>
      <c r="E13590" s="75">
        <v>2420.15</v>
      </c>
      <c r="F13590" s="73" t="s">
        <v>47</v>
      </c>
    </row>
    <row r="13591" spans="1:6" x14ac:dyDescent="0.25">
      <c r="A13591" s="73">
        <v>25011280</v>
      </c>
      <c r="B13591" s="74" t="s">
        <v>12132</v>
      </c>
      <c r="C13591" s="73" t="s">
        <v>101</v>
      </c>
      <c r="D13591" s="75">
        <v>1126.0899999999999</v>
      </c>
      <c r="E13591" s="75">
        <v>1126.0899999999999</v>
      </c>
      <c r="F13591" s="73" t="s">
        <v>47</v>
      </c>
    </row>
    <row r="13592" spans="1:6" x14ac:dyDescent="0.25">
      <c r="A13592" s="73">
        <v>25011281</v>
      </c>
      <c r="B13592" s="74" t="s">
        <v>12133</v>
      </c>
      <c r="C13592" s="73" t="s">
        <v>101</v>
      </c>
      <c r="D13592" s="75">
        <v>93.79</v>
      </c>
      <c r="E13592" s="75">
        <v>93.79</v>
      </c>
      <c r="F13592" s="73" t="s">
        <v>47</v>
      </c>
    </row>
    <row r="13593" spans="1:6" x14ac:dyDescent="0.25">
      <c r="A13593" s="73">
        <v>25011282</v>
      </c>
      <c r="B13593" s="74" t="s">
        <v>12134</v>
      </c>
      <c r="C13593" s="73" t="s">
        <v>101</v>
      </c>
      <c r="D13593" s="75">
        <v>65.41</v>
      </c>
      <c r="E13593" s="75">
        <v>65.41</v>
      </c>
      <c r="F13593" s="73" t="s">
        <v>47</v>
      </c>
    </row>
    <row r="13594" spans="1:6" x14ac:dyDescent="0.25">
      <c r="A13594" s="73">
        <v>25011283</v>
      </c>
      <c r="B13594" s="74" t="s">
        <v>12135</v>
      </c>
      <c r="C13594" s="73" t="s">
        <v>101</v>
      </c>
      <c r="D13594" s="75">
        <v>43.6</v>
      </c>
      <c r="E13594" s="75">
        <v>43.6</v>
      </c>
      <c r="F13594" s="73" t="s">
        <v>47</v>
      </c>
    </row>
    <row r="13595" spans="1:6" x14ac:dyDescent="0.25">
      <c r="A13595" s="73">
        <v>25011285</v>
      </c>
      <c r="B13595" s="74" t="s">
        <v>12136</v>
      </c>
      <c r="C13595" s="73" t="s">
        <v>101</v>
      </c>
      <c r="D13595" s="75">
        <v>9.02</v>
      </c>
      <c r="E13595" s="75">
        <v>9.02</v>
      </c>
      <c r="F13595" s="73" t="s">
        <v>47</v>
      </c>
    </row>
    <row r="13596" spans="1:6" x14ac:dyDescent="0.25">
      <c r="A13596" s="73">
        <v>25011294</v>
      </c>
      <c r="B13596" s="74" t="s">
        <v>12137</v>
      </c>
      <c r="C13596" s="73" t="s">
        <v>101</v>
      </c>
      <c r="D13596" s="75">
        <v>473.09</v>
      </c>
      <c r="E13596" s="75">
        <v>473.09</v>
      </c>
      <c r="F13596" s="73" t="s">
        <v>47</v>
      </c>
    </row>
    <row r="13597" spans="1:6" x14ac:dyDescent="0.25">
      <c r="A13597" s="73">
        <v>25011310</v>
      </c>
      <c r="B13597" s="74" t="s">
        <v>12138</v>
      </c>
      <c r="C13597" s="73" t="s">
        <v>101</v>
      </c>
      <c r="D13597" s="75">
        <v>122.97</v>
      </c>
      <c r="E13597" s="75">
        <v>122.97</v>
      </c>
      <c r="F13597" s="73" t="s">
        <v>47</v>
      </c>
    </row>
    <row r="13598" spans="1:6" x14ac:dyDescent="0.25">
      <c r="A13598" s="73">
        <v>25011313</v>
      </c>
      <c r="B13598" s="74" t="s">
        <v>12139</v>
      </c>
      <c r="C13598" s="73" t="s">
        <v>101</v>
      </c>
      <c r="D13598" s="75">
        <v>178.99</v>
      </c>
      <c r="E13598" s="75">
        <v>178.99</v>
      </c>
      <c r="F13598" s="73" t="s">
        <v>47</v>
      </c>
    </row>
    <row r="13599" spans="1:6" x14ac:dyDescent="0.25">
      <c r="A13599" s="73">
        <v>25011315</v>
      </c>
      <c r="B13599" s="74" t="s">
        <v>12140</v>
      </c>
      <c r="C13599" s="73" t="s">
        <v>101</v>
      </c>
      <c r="D13599" s="75">
        <v>254.08</v>
      </c>
      <c r="E13599" s="75">
        <v>254.08</v>
      </c>
      <c r="F13599" s="73" t="s">
        <v>47</v>
      </c>
    </row>
    <row r="13600" spans="1:6" x14ac:dyDescent="0.25">
      <c r="A13600" s="73">
        <v>25011316</v>
      </c>
      <c r="B13600" s="74" t="s">
        <v>12141</v>
      </c>
      <c r="C13600" s="73" t="s">
        <v>101</v>
      </c>
      <c r="D13600" s="75">
        <v>224.29</v>
      </c>
      <c r="E13600" s="75">
        <v>224.29</v>
      </c>
      <c r="F13600" s="73" t="s">
        <v>47</v>
      </c>
    </row>
    <row r="13601" spans="1:6" x14ac:dyDescent="0.25">
      <c r="A13601" s="73">
        <v>25011319</v>
      </c>
      <c r="B13601" s="74" t="s">
        <v>12142</v>
      </c>
      <c r="C13601" s="73" t="s">
        <v>101</v>
      </c>
      <c r="D13601" s="75">
        <v>37.869999999999997</v>
      </c>
      <c r="E13601" s="75">
        <v>37.869999999999997</v>
      </c>
      <c r="F13601" s="73" t="s">
        <v>47</v>
      </c>
    </row>
    <row r="13602" spans="1:6" x14ac:dyDescent="0.25">
      <c r="A13602" s="73">
        <v>25011321</v>
      </c>
      <c r="B13602" s="74" t="s">
        <v>12143</v>
      </c>
      <c r="C13602" s="73" t="s">
        <v>101</v>
      </c>
      <c r="D13602" s="75">
        <v>126.01</v>
      </c>
      <c r="E13602" s="75">
        <v>126.01</v>
      </c>
      <c r="F13602" s="73" t="s">
        <v>47</v>
      </c>
    </row>
    <row r="13603" spans="1:6" x14ac:dyDescent="0.25">
      <c r="A13603" s="73">
        <v>25011322</v>
      </c>
      <c r="B13603" s="74" t="s">
        <v>12144</v>
      </c>
      <c r="C13603" s="73" t="s">
        <v>101</v>
      </c>
      <c r="D13603" s="75">
        <v>38.25</v>
      </c>
      <c r="E13603" s="75">
        <v>38.25</v>
      </c>
      <c r="F13603" s="73" t="s">
        <v>47</v>
      </c>
    </row>
    <row r="13604" spans="1:6" x14ac:dyDescent="0.25">
      <c r="A13604" s="73">
        <v>25011324</v>
      </c>
      <c r="B13604" s="74" t="s">
        <v>12145</v>
      </c>
      <c r="C13604" s="73" t="s">
        <v>101</v>
      </c>
      <c r="D13604" s="75">
        <v>51.63</v>
      </c>
      <c r="E13604" s="75">
        <v>51.63</v>
      </c>
      <c r="F13604" s="73" t="s">
        <v>47</v>
      </c>
    </row>
    <row r="13605" spans="1:6" x14ac:dyDescent="0.25">
      <c r="A13605" s="73">
        <v>25011326</v>
      </c>
      <c r="B13605" s="74" t="s">
        <v>12146</v>
      </c>
      <c r="C13605" s="73" t="s">
        <v>101</v>
      </c>
      <c r="D13605" s="75">
        <v>24.38</v>
      </c>
      <c r="E13605" s="75">
        <v>24.38</v>
      </c>
      <c r="F13605" s="73" t="s">
        <v>47</v>
      </c>
    </row>
    <row r="13606" spans="1:6" x14ac:dyDescent="0.25">
      <c r="A13606" s="73">
        <v>25011336</v>
      </c>
      <c r="B13606" s="74" t="s">
        <v>12147</v>
      </c>
      <c r="C13606" s="73" t="s">
        <v>101</v>
      </c>
      <c r="D13606" s="75">
        <v>7.96</v>
      </c>
      <c r="E13606" s="75">
        <v>7.96</v>
      </c>
      <c r="F13606" s="73" t="s">
        <v>47</v>
      </c>
    </row>
    <row r="13607" spans="1:6" x14ac:dyDescent="0.25">
      <c r="A13607" s="73">
        <v>25011346</v>
      </c>
      <c r="B13607" s="74" t="s">
        <v>12148</v>
      </c>
      <c r="C13607" s="73" t="s">
        <v>101</v>
      </c>
      <c r="D13607" s="75">
        <v>260.36</v>
      </c>
      <c r="E13607" s="75">
        <v>260.36</v>
      </c>
      <c r="F13607" s="73" t="s">
        <v>47</v>
      </c>
    </row>
    <row r="13608" spans="1:6" x14ac:dyDescent="0.25">
      <c r="A13608" s="73">
        <v>25011350</v>
      </c>
      <c r="B13608" s="74" t="s">
        <v>12149</v>
      </c>
      <c r="C13608" s="73" t="s">
        <v>101</v>
      </c>
      <c r="D13608" s="75">
        <v>222.53</v>
      </c>
      <c r="E13608" s="75">
        <v>222.53</v>
      </c>
      <c r="F13608" s="73" t="s">
        <v>47</v>
      </c>
    </row>
    <row r="13609" spans="1:6" x14ac:dyDescent="0.25">
      <c r="A13609" s="73">
        <v>25011351</v>
      </c>
      <c r="B13609" s="74" t="s">
        <v>12150</v>
      </c>
      <c r="C13609" s="73" t="s">
        <v>101</v>
      </c>
      <c r="D13609" s="75">
        <v>424.71</v>
      </c>
      <c r="E13609" s="75">
        <v>424.71</v>
      </c>
      <c r="F13609" s="73" t="s">
        <v>47</v>
      </c>
    </row>
    <row r="13610" spans="1:6" x14ac:dyDescent="0.25">
      <c r="A13610" s="73">
        <v>25011361</v>
      </c>
      <c r="B13610" s="74" t="s">
        <v>12151</v>
      </c>
      <c r="C13610" s="73" t="s">
        <v>101</v>
      </c>
      <c r="D13610" s="75">
        <v>17.07</v>
      </c>
      <c r="E13610" s="75">
        <v>17.07</v>
      </c>
      <c r="F13610" s="73" t="s">
        <v>47</v>
      </c>
    </row>
    <row r="13611" spans="1:6" x14ac:dyDescent="0.25">
      <c r="A13611" s="73">
        <v>25011368</v>
      </c>
      <c r="B13611" s="74" t="s">
        <v>12152</v>
      </c>
      <c r="C13611" s="73" t="s">
        <v>101</v>
      </c>
      <c r="D13611" s="75">
        <v>69.89</v>
      </c>
      <c r="E13611" s="75">
        <v>69.89</v>
      </c>
      <c r="F13611" s="73" t="s">
        <v>47</v>
      </c>
    </row>
    <row r="13612" spans="1:6" x14ac:dyDescent="0.25">
      <c r="A13612" s="73">
        <v>25011371</v>
      </c>
      <c r="B13612" s="74" t="s">
        <v>12153</v>
      </c>
      <c r="C13612" s="73" t="s">
        <v>101</v>
      </c>
      <c r="D13612" s="75">
        <v>83.46</v>
      </c>
      <c r="E13612" s="75">
        <v>83.46</v>
      </c>
      <c r="F13612" s="73" t="s">
        <v>47</v>
      </c>
    </row>
    <row r="13613" spans="1:6" x14ac:dyDescent="0.25">
      <c r="A13613" s="73">
        <v>25011380</v>
      </c>
      <c r="B13613" s="74" t="s">
        <v>12154</v>
      </c>
      <c r="C13613" s="73" t="s">
        <v>101</v>
      </c>
      <c r="D13613" s="75">
        <v>108.83</v>
      </c>
      <c r="E13613" s="75">
        <v>108.83</v>
      </c>
      <c r="F13613" s="73" t="s">
        <v>47</v>
      </c>
    </row>
    <row r="13614" spans="1:6" x14ac:dyDescent="0.25">
      <c r="A13614" s="73">
        <v>25011382</v>
      </c>
      <c r="B13614" s="74" t="s">
        <v>12155</v>
      </c>
      <c r="C13614" s="73" t="s">
        <v>101</v>
      </c>
      <c r="D13614" s="75">
        <v>96.71</v>
      </c>
      <c r="E13614" s="75">
        <v>96.71</v>
      </c>
      <c r="F13614" s="73" t="s">
        <v>47</v>
      </c>
    </row>
    <row r="13615" spans="1:6" x14ac:dyDescent="0.25">
      <c r="A13615" s="73">
        <v>25011383</v>
      </c>
      <c r="B13615" s="74" t="s">
        <v>12156</v>
      </c>
      <c r="C13615" s="73" t="s">
        <v>101</v>
      </c>
      <c r="D13615" s="75">
        <v>202.98</v>
      </c>
      <c r="E13615" s="75">
        <v>202.98</v>
      </c>
      <c r="F13615" s="73" t="s">
        <v>47</v>
      </c>
    </row>
    <row r="13616" spans="1:6" x14ac:dyDescent="0.25">
      <c r="A13616" s="73">
        <v>25011407</v>
      </c>
      <c r="B13616" s="74" t="s">
        <v>12157</v>
      </c>
      <c r="C13616" s="73" t="s">
        <v>101</v>
      </c>
      <c r="D13616" s="75">
        <v>582.95000000000005</v>
      </c>
      <c r="E13616" s="75">
        <v>582.95000000000005</v>
      </c>
      <c r="F13616" s="73" t="s">
        <v>47</v>
      </c>
    </row>
    <row r="13617" spans="1:6" x14ac:dyDescent="0.25">
      <c r="A13617" s="73">
        <v>25011418</v>
      </c>
      <c r="B13617" s="74" t="s">
        <v>12158</v>
      </c>
      <c r="C13617" s="73" t="s">
        <v>101</v>
      </c>
      <c r="D13617" s="75">
        <v>3765.23</v>
      </c>
      <c r="E13617" s="75">
        <v>3765.23</v>
      </c>
      <c r="F13617" s="73" t="s">
        <v>47</v>
      </c>
    </row>
    <row r="13618" spans="1:6" x14ac:dyDescent="0.25">
      <c r="A13618" s="73">
        <v>25011420</v>
      </c>
      <c r="B13618" s="74" t="s">
        <v>12159</v>
      </c>
      <c r="C13618" s="73" t="s">
        <v>101</v>
      </c>
      <c r="D13618" s="75">
        <v>131.81</v>
      </c>
      <c r="E13618" s="75">
        <v>131.81</v>
      </c>
      <c r="F13618" s="73" t="s">
        <v>47</v>
      </c>
    </row>
    <row r="13619" spans="1:6" x14ac:dyDescent="0.25">
      <c r="A13619" s="73">
        <v>25011438</v>
      </c>
      <c r="B13619" s="74" t="s">
        <v>12160</v>
      </c>
      <c r="C13619" s="73" t="s">
        <v>101</v>
      </c>
      <c r="D13619" s="75">
        <v>57.81</v>
      </c>
      <c r="E13619" s="75">
        <v>57.81</v>
      </c>
      <c r="F13619" s="73" t="s">
        <v>47</v>
      </c>
    </row>
    <row r="13620" spans="1:6" x14ac:dyDescent="0.25">
      <c r="A13620" s="73">
        <v>25011444</v>
      </c>
      <c r="B13620" s="74" t="s">
        <v>12161</v>
      </c>
      <c r="C13620" s="73" t="s">
        <v>101</v>
      </c>
      <c r="D13620" s="75">
        <v>13.94</v>
      </c>
      <c r="E13620" s="75">
        <v>13.94</v>
      </c>
      <c r="F13620" s="73" t="s">
        <v>47</v>
      </c>
    </row>
    <row r="13621" spans="1:6" x14ac:dyDescent="0.25">
      <c r="A13621" s="73">
        <v>25011451</v>
      </c>
      <c r="B13621" s="74" t="s">
        <v>12162</v>
      </c>
      <c r="C13621" s="73" t="s">
        <v>101</v>
      </c>
      <c r="D13621" s="75">
        <v>482.91</v>
      </c>
      <c r="E13621" s="75">
        <v>482.91</v>
      </c>
      <c r="F13621" s="73" t="s">
        <v>47</v>
      </c>
    </row>
    <row r="13622" spans="1:6" x14ac:dyDescent="0.25">
      <c r="A13622" s="73">
        <v>25011456</v>
      </c>
      <c r="B13622" s="74" t="s">
        <v>12163</v>
      </c>
      <c r="C13622" s="73" t="s">
        <v>101</v>
      </c>
      <c r="D13622" s="75">
        <v>553.49</v>
      </c>
      <c r="E13622" s="75">
        <v>553.49</v>
      </c>
      <c r="F13622" s="73" t="s">
        <v>47</v>
      </c>
    </row>
    <row r="13623" spans="1:6" x14ac:dyDescent="0.25">
      <c r="A13623" s="73">
        <v>25011459</v>
      </c>
      <c r="B13623" s="74" t="s">
        <v>12164</v>
      </c>
      <c r="C13623" s="73" t="s">
        <v>101</v>
      </c>
      <c r="D13623" s="75">
        <v>25.39</v>
      </c>
      <c r="E13623" s="75">
        <v>25.39</v>
      </c>
      <c r="F13623" s="73" t="s">
        <v>47</v>
      </c>
    </row>
    <row r="13624" spans="1:6" x14ac:dyDescent="0.25">
      <c r="A13624" s="73">
        <v>25011461</v>
      </c>
      <c r="B13624" s="74" t="s">
        <v>12165</v>
      </c>
      <c r="C13624" s="73" t="s">
        <v>101</v>
      </c>
      <c r="D13624" s="75">
        <v>40.590000000000003</v>
      </c>
      <c r="E13624" s="75">
        <v>40.590000000000003</v>
      </c>
      <c r="F13624" s="73" t="s">
        <v>47</v>
      </c>
    </row>
    <row r="13625" spans="1:6" x14ac:dyDescent="0.25">
      <c r="A13625" s="73">
        <v>25011471</v>
      </c>
      <c r="B13625" s="74" t="s">
        <v>12166</v>
      </c>
      <c r="C13625" s="73" t="s">
        <v>101</v>
      </c>
      <c r="D13625" s="75">
        <v>10.43</v>
      </c>
      <c r="E13625" s="75">
        <v>10.43</v>
      </c>
      <c r="F13625" s="73" t="s">
        <v>47</v>
      </c>
    </row>
    <row r="13626" spans="1:6" x14ac:dyDescent="0.25">
      <c r="A13626" s="73">
        <v>25011494</v>
      </c>
      <c r="B13626" s="74" t="s">
        <v>12167</v>
      </c>
      <c r="C13626" s="73" t="s">
        <v>101</v>
      </c>
      <c r="D13626" s="75">
        <v>154.12</v>
      </c>
      <c r="E13626" s="75">
        <v>154.12</v>
      </c>
      <c r="F13626" s="73" t="s">
        <v>47</v>
      </c>
    </row>
    <row r="13627" spans="1:6" x14ac:dyDescent="0.25">
      <c r="A13627" s="73">
        <v>25011499</v>
      </c>
      <c r="B13627" s="74" t="s">
        <v>12168</v>
      </c>
      <c r="C13627" s="73" t="s">
        <v>101</v>
      </c>
      <c r="D13627" s="75">
        <v>1936.47</v>
      </c>
      <c r="E13627" s="75">
        <v>1936.47</v>
      </c>
      <c r="F13627" s="73" t="s">
        <v>47</v>
      </c>
    </row>
    <row r="13628" spans="1:6" x14ac:dyDescent="0.25">
      <c r="A13628" s="73">
        <v>25011515</v>
      </c>
      <c r="B13628" s="74" t="s">
        <v>12169</v>
      </c>
      <c r="C13628" s="73" t="s">
        <v>101</v>
      </c>
      <c r="D13628" s="75">
        <v>9.1199999999999992</v>
      </c>
      <c r="E13628" s="75">
        <v>9.1199999999999992</v>
      </c>
      <c r="F13628" s="73" t="s">
        <v>47</v>
      </c>
    </row>
    <row r="13629" spans="1:6" x14ac:dyDescent="0.25">
      <c r="A13629" s="73">
        <v>25011539</v>
      </c>
      <c r="B13629" s="74" t="s">
        <v>12170</v>
      </c>
      <c r="C13629" s="73" t="s">
        <v>101</v>
      </c>
      <c r="D13629" s="75">
        <v>72.03</v>
      </c>
      <c r="E13629" s="75">
        <v>72.03</v>
      </c>
      <c r="F13629" s="73" t="s">
        <v>47</v>
      </c>
    </row>
    <row r="13630" spans="1:6" x14ac:dyDescent="0.25">
      <c r="A13630" s="73">
        <v>25011570</v>
      </c>
      <c r="B13630" s="74" t="s">
        <v>12171</v>
      </c>
      <c r="C13630" s="73" t="s">
        <v>101</v>
      </c>
      <c r="D13630" s="75">
        <v>366.8</v>
      </c>
      <c r="E13630" s="75">
        <v>366.8</v>
      </c>
      <c r="F13630" s="73" t="s">
        <v>47</v>
      </c>
    </row>
    <row r="13631" spans="1:6" x14ac:dyDescent="0.25">
      <c r="A13631" s="73">
        <v>25011597</v>
      </c>
      <c r="B13631" s="74" t="s">
        <v>12172</v>
      </c>
      <c r="C13631" s="73" t="s">
        <v>101</v>
      </c>
      <c r="D13631" s="75">
        <v>521.77</v>
      </c>
      <c r="E13631" s="75">
        <v>521.77</v>
      </c>
      <c r="F13631" s="73" t="s">
        <v>47</v>
      </c>
    </row>
    <row r="13632" spans="1:6" x14ac:dyDescent="0.25">
      <c r="A13632" s="73">
        <v>25011604</v>
      </c>
      <c r="B13632" s="74" t="s">
        <v>12173</v>
      </c>
      <c r="C13632" s="73" t="s">
        <v>101</v>
      </c>
      <c r="D13632" s="75">
        <v>24.82</v>
      </c>
      <c r="E13632" s="75">
        <v>24.82</v>
      </c>
      <c r="F13632" s="73" t="s">
        <v>47</v>
      </c>
    </row>
    <row r="13633" spans="1:6" x14ac:dyDescent="0.25">
      <c r="A13633" s="73">
        <v>25011628</v>
      </c>
      <c r="B13633" s="74" t="s">
        <v>12174</v>
      </c>
      <c r="C13633" s="73" t="s">
        <v>101</v>
      </c>
      <c r="D13633" s="75">
        <v>120.08</v>
      </c>
      <c r="E13633" s="75">
        <v>120.08</v>
      </c>
      <c r="F13633" s="73" t="s">
        <v>47</v>
      </c>
    </row>
    <row r="13634" spans="1:6" x14ac:dyDescent="0.25">
      <c r="A13634" s="73">
        <v>25011629</v>
      </c>
      <c r="B13634" s="74" t="s">
        <v>12175</v>
      </c>
      <c r="C13634" s="73" t="s">
        <v>101</v>
      </c>
      <c r="D13634" s="75">
        <v>375.94</v>
      </c>
      <c r="E13634" s="75">
        <v>375.94</v>
      </c>
      <c r="F13634" s="73" t="s">
        <v>47</v>
      </c>
    </row>
    <row r="13635" spans="1:6" x14ac:dyDescent="0.25">
      <c r="A13635" s="73">
        <v>25011630</v>
      </c>
      <c r="B13635" s="74" t="s">
        <v>12176</v>
      </c>
      <c r="C13635" s="73" t="s">
        <v>101</v>
      </c>
      <c r="D13635" s="75">
        <v>18.170000000000002</v>
      </c>
      <c r="E13635" s="75">
        <v>18.170000000000002</v>
      </c>
      <c r="F13635" s="73" t="s">
        <v>47</v>
      </c>
    </row>
    <row r="13636" spans="1:6" x14ac:dyDescent="0.25">
      <c r="A13636" s="73">
        <v>25011632</v>
      </c>
      <c r="B13636" s="74" t="s">
        <v>12177</v>
      </c>
      <c r="C13636" s="73" t="s">
        <v>101</v>
      </c>
      <c r="D13636" s="75">
        <v>304.77</v>
      </c>
      <c r="E13636" s="75">
        <v>304.77</v>
      </c>
      <c r="F13636" s="73" t="s">
        <v>47</v>
      </c>
    </row>
    <row r="13637" spans="1:6" x14ac:dyDescent="0.25">
      <c r="A13637" s="73">
        <v>25011633</v>
      </c>
      <c r="B13637" s="74" t="s">
        <v>12178</v>
      </c>
      <c r="C13637" s="73" t="s">
        <v>101</v>
      </c>
      <c r="D13637" s="75">
        <v>226.18</v>
      </c>
      <c r="E13637" s="75">
        <v>226.18</v>
      </c>
      <c r="F13637" s="73" t="s">
        <v>47</v>
      </c>
    </row>
    <row r="13638" spans="1:6" x14ac:dyDescent="0.25">
      <c r="A13638" s="73">
        <v>25011638</v>
      </c>
      <c r="B13638" s="74" t="s">
        <v>12179</v>
      </c>
      <c r="C13638" s="73" t="s">
        <v>101</v>
      </c>
      <c r="D13638" s="75">
        <v>154.81</v>
      </c>
      <c r="E13638" s="75">
        <v>154.81</v>
      </c>
      <c r="F13638" s="73" t="s">
        <v>47</v>
      </c>
    </row>
    <row r="13639" spans="1:6" x14ac:dyDescent="0.25">
      <c r="A13639" s="73">
        <v>25011639</v>
      </c>
      <c r="B13639" s="74" t="s">
        <v>12180</v>
      </c>
      <c r="C13639" s="73" t="s">
        <v>101</v>
      </c>
      <c r="D13639" s="75">
        <v>29.93</v>
      </c>
      <c r="E13639" s="75">
        <v>29.93</v>
      </c>
      <c r="F13639" s="73" t="s">
        <v>47</v>
      </c>
    </row>
    <row r="13640" spans="1:6" x14ac:dyDescent="0.25">
      <c r="A13640" s="73">
        <v>25011642</v>
      </c>
      <c r="B13640" s="74" t="s">
        <v>12181</v>
      </c>
      <c r="C13640" s="73" t="s">
        <v>101</v>
      </c>
      <c r="D13640" s="75">
        <v>10.220000000000001</v>
      </c>
      <c r="E13640" s="75">
        <v>10.220000000000001</v>
      </c>
      <c r="F13640" s="73" t="s">
        <v>47</v>
      </c>
    </row>
    <row r="13641" spans="1:6" x14ac:dyDescent="0.25">
      <c r="A13641" s="73">
        <v>25011673</v>
      </c>
      <c r="B13641" s="74" t="s">
        <v>12182</v>
      </c>
      <c r="C13641" s="73" t="s">
        <v>101</v>
      </c>
      <c r="D13641" s="75">
        <v>82.02</v>
      </c>
      <c r="E13641" s="75">
        <v>82.02</v>
      </c>
      <c r="F13641" s="73" t="s">
        <v>47</v>
      </c>
    </row>
    <row r="13642" spans="1:6" x14ac:dyDescent="0.25">
      <c r="A13642" s="73">
        <v>25011678</v>
      </c>
      <c r="B13642" s="74" t="s">
        <v>12183</v>
      </c>
      <c r="C13642" s="73" t="s">
        <v>101</v>
      </c>
      <c r="D13642" s="75">
        <v>1088.98</v>
      </c>
      <c r="E13642" s="75">
        <v>1088.98</v>
      </c>
      <c r="F13642" s="73" t="s">
        <v>47</v>
      </c>
    </row>
    <row r="13643" spans="1:6" x14ac:dyDescent="0.25">
      <c r="A13643" s="73">
        <v>25011689</v>
      </c>
      <c r="B13643" s="74" t="s">
        <v>12184</v>
      </c>
      <c r="C13643" s="73" t="s">
        <v>101</v>
      </c>
      <c r="D13643" s="75">
        <v>212.2</v>
      </c>
      <c r="E13643" s="75">
        <v>212.2</v>
      </c>
      <c r="F13643" s="73" t="s">
        <v>47</v>
      </c>
    </row>
    <row r="13644" spans="1:6" x14ac:dyDescent="0.25">
      <c r="A13644" s="73">
        <v>25011690</v>
      </c>
      <c r="B13644" s="74" t="s">
        <v>12185</v>
      </c>
      <c r="C13644" s="73" t="s">
        <v>101</v>
      </c>
      <c r="D13644" s="75">
        <v>35.450000000000003</v>
      </c>
      <c r="E13644" s="75">
        <v>35.450000000000003</v>
      </c>
      <c r="F13644" s="73" t="s">
        <v>47</v>
      </c>
    </row>
    <row r="13645" spans="1:6" x14ac:dyDescent="0.25">
      <c r="A13645" s="73">
        <v>25011691</v>
      </c>
      <c r="B13645" s="74" t="s">
        <v>12186</v>
      </c>
      <c r="C13645" s="73" t="s">
        <v>101</v>
      </c>
      <c r="D13645" s="75">
        <v>31.87</v>
      </c>
      <c r="E13645" s="75">
        <v>31.87</v>
      </c>
      <c r="F13645" s="73" t="s">
        <v>47</v>
      </c>
    </row>
    <row r="13646" spans="1:6" x14ac:dyDescent="0.25">
      <c r="A13646" s="73">
        <v>25011692</v>
      </c>
      <c r="B13646" s="74" t="s">
        <v>12187</v>
      </c>
      <c r="C13646" s="73" t="s">
        <v>101</v>
      </c>
      <c r="D13646" s="75">
        <v>222.12</v>
      </c>
      <c r="E13646" s="75">
        <v>222.12</v>
      </c>
      <c r="F13646" s="73" t="s">
        <v>47</v>
      </c>
    </row>
    <row r="13647" spans="1:6" x14ac:dyDescent="0.25">
      <c r="A13647" s="73">
        <v>25011702</v>
      </c>
      <c r="B13647" s="74" t="s">
        <v>12188</v>
      </c>
      <c r="C13647" s="73" t="s">
        <v>101</v>
      </c>
      <c r="D13647" s="75">
        <v>296.16000000000003</v>
      </c>
      <c r="E13647" s="75">
        <v>296.16000000000003</v>
      </c>
      <c r="F13647" s="73" t="s">
        <v>47</v>
      </c>
    </row>
    <row r="13648" spans="1:6" x14ac:dyDescent="0.25">
      <c r="A13648" s="73">
        <v>25011758</v>
      </c>
      <c r="B13648" s="74" t="s">
        <v>12189</v>
      </c>
      <c r="C13648" s="73" t="s">
        <v>101</v>
      </c>
      <c r="D13648" s="75">
        <v>8</v>
      </c>
      <c r="E13648" s="75">
        <v>8</v>
      </c>
      <c r="F13648" s="73" t="s">
        <v>47</v>
      </c>
    </row>
    <row r="13649" spans="1:6" x14ac:dyDescent="0.25">
      <c r="A13649" s="73">
        <v>25011761</v>
      </c>
      <c r="B13649" s="74" t="s">
        <v>12190</v>
      </c>
      <c r="C13649" s="73" t="s">
        <v>101</v>
      </c>
      <c r="D13649" s="75">
        <v>184.16</v>
      </c>
      <c r="E13649" s="75">
        <v>184.16</v>
      </c>
      <c r="F13649" s="73" t="s">
        <v>47</v>
      </c>
    </row>
    <row r="13650" spans="1:6" x14ac:dyDescent="0.25">
      <c r="A13650" s="73">
        <v>25011762</v>
      </c>
      <c r="B13650" s="74" t="s">
        <v>12191</v>
      </c>
      <c r="C13650" s="73" t="s">
        <v>101</v>
      </c>
      <c r="D13650" s="75">
        <v>138.97999999999999</v>
      </c>
      <c r="E13650" s="75">
        <v>138.97999999999999</v>
      </c>
      <c r="F13650" s="73" t="s">
        <v>47</v>
      </c>
    </row>
    <row r="13651" spans="1:6" x14ac:dyDescent="0.25">
      <c r="A13651" s="73">
        <v>25011785</v>
      </c>
      <c r="B13651" s="74" t="s">
        <v>12192</v>
      </c>
      <c r="C13651" s="73" t="s">
        <v>101</v>
      </c>
      <c r="D13651" s="75">
        <v>212.64</v>
      </c>
      <c r="E13651" s="75">
        <v>212.64</v>
      </c>
      <c r="F13651" s="73" t="s">
        <v>47</v>
      </c>
    </row>
    <row r="13652" spans="1:6" x14ac:dyDescent="0.25">
      <c r="A13652" s="73">
        <v>25011787</v>
      </c>
      <c r="B13652" s="74" t="s">
        <v>12193</v>
      </c>
      <c r="C13652" s="73" t="s">
        <v>101</v>
      </c>
      <c r="D13652" s="75">
        <v>10.37</v>
      </c>
      <c r="E13652" s="75">
        <v>10.37</v>
      </c>
      <c r="F13652" s="73" t="s">
        <v>47</v>
      </c>
    </row>
    <row r="13653" spans="1:6" x14ac:dyDescent="0.25">
      <c r="A13653" s="73">
        <v>25011789</v>
      </c>
      <c r="B13653" s="74" t="s">
        <v>12194</v>
      </c>
      <c r="C13653" s="73" t="s">
        <v>101</v>
      </c>
      <c r="D13653" s="75">
        <v>317.42</v>
      </c>
      <c r="E13653" s="75">
        <v>317.42</v>
      </c>
      <c r="F13653" s="73" t="s">
        <v>47</v>
      </c>
    </row>
    <row r="13654" spans="1:6" x14ac:dyDescent="0.25">
      <c r="A13654" s="73">
        <v>25011792</v>
      </c>
      <c r="B13654" s="74" t="s">
        <v>12195</v>
      </c>
      <c r="C13654" s="73" t="s">
        <v>101</v>
      </c>
      <c r="D13654" s="75">
        <v>481.48</v>
      </c>
      <c r="E13654" s="75">
        <v>481.48</v>
      </c>
      <c r="F13654" s="73" t="s">
        <v>47</v>
      </c>
    </row>
    <row r="13655" spans="1:6" x14ac:dyDescent="0.25">
      <c r="A13655" s="73">
        <v>25011796</v>
      </c>
      <c r="B13655" s="74" t="s">
        <v>12196</v>
      </c>
      <c r="C13655" s="73" t="s">
        <v>101</v>
      </c>
      <c r="D13655" s="75">
        <v>313.57</v>
      </c>
      <c r="E13655" s="75">
        <v>313.57</v>
      </c>
      <c r="F13655" s="73" t="s">
        <v>47</v>
      </c>
    </row>
    <row r="13656" spans="1:6" x14ac:dyDescent="0.25">
      <c r="A13656" s="73">
        <v>25011801</v>
      </c>
      <c r="B13656" s="74" t="s">
        <v>12197</v>
      </c>
      <c r="C13656" s="73" t="s">
        <v>101</v>
      </c>
      <c r="D13656" s="75">
        <v>308.14</v>
      </c>
      <c r="E13656" s="75">
        <v>308.14</v>
      </c>
      <c r="F13656" s="73" t="s">
        <v>47</v>
      </c>
    </row>
    <row r="13657" spans="1:6" x14ac:dyDescent="0.25">
      <c r="A13657" s="73">
        <v>25011802</v>
      </c>
      <c r="B13657" s="74" t="s">
        <v>12198</v>
      </c>
      <c r="C13657" s="73" t="s">
        <v>101</v>
      </c>
      <c r="D13657" s="75">
        <v>10</v>
      </c>
      <c r="E13657" s="75">
        <v>10</v>
      </c>
      <c r="F13657" s="73" t="s">
        <v>47</v>
      </c>
    </row>
    <row r="13658" spans="1:6" x14ac:dyDescent="0.25">
      <c r="A13658" s="73">
        <v>25011808</v>
      </c>
      <c r="B13658" s="74" t="s">
        <v>12199</v>
      </c>
      <c r="C13658" s="73" t="s">
        <v>101</v>
      </c>
      <c r="D13658" s="75">
        <v>25.37</v>
      </c>
      <c r="E13658" s="75">
        <v>25.37</v>
      </c>
      <c r="F13658" s="73" t="s">
        <v>47</v>
      </c>
    </row>
    <row r="13659" spans="1:6" x14ac:dyDescent="0.25">
      <c r="A13659" s="73">
        <v>25011813</v>
      </c>
      <c r="B13659" s="74" t="s">
        <v>12200</v>
      </c>
      <c r="C13659" s="73" t="s">
        <v>101</v>
      </c>
      <c r="D13659" s="75">
        <v>53.16</v>
      </c>
      <c r="E13659" s="75">
        <v>53.16</v>
      </c>
      <c r="F13659" s="73" t="s">
        <v>47</v>
      </c>
    </row>
    <row r="13660" spans="1:6" x14ac:dyDescent="0.25">
      <c r="A13660" s="73">
        <v>25011842</v>
      </c>
      <c r="B13660" s="74" t="s">
        <v>12201</v>
      </c>
      <c r="C13660" s="73" t="s">
        <v>101</v>
      </c>
      <c r="D13660" s="75">
        <v>9.4600000000000009</v>
      </c>
      <c r="E13660" s="75">
        <v>9.4600000000000009</v>
      </c>
      <c r="F13660" s="73" t="s">
        <v>47</v>
      </c>
    </row>
    <row r="13661" spans="1:6" x14ac:dyDescent="0.25">
      <c r="A13661" s="73">
        <v>25011858</v>
      </c>
      <c r="B13661" s="74" t="s">
        <v>12202</v>
      </c>
      <c r="C13661" s="73" t="s">
        <v>101</v>
      </c>
      <c r="D13661" s="75">
        <v>186.49</v>
      </c>
      <c r="E13661" s="75">
        <v>186.49</v>
      </c>
      <c r="F13661" s="73" t="s">
        <v>47</v>
      </c>
    </row>
    <row r="13662" spans="1:6" x14ac:dyDescent="0.25">
      <c r="A13662" s="73">
        <v>25011861</v>
      </c>
      <c r="B13662" s="74" t="s">
        <v>12203</v>
      </c>
      <c r="C13662" s="73" t="s">
        <v>101</v>
      </c>
      <c r="D13662" s="75">
        <v>79.540000000000006</v>
      </c>
      <c r="E13662" s="75">
        <v>79.540000000000006</v>
      </c>
      <c r="F13662" s="73" t="s">
        <v>47</v>
      </c>
    </row>
    <row r="13663" spans="1:6" x14ac:dyDescent="0.25">
      <c r="A13663" s="73">
        <v>25011865</v>
      </c>
      <c r="B13663" s="74" t="s">
        <v>12204</v>
      </c>
      <c r="C13663" s="73" t="s">
        <v>101</v>
      </c>
      <c r="D13663" s="75">
        <v>548.82000000000005</v>
      </c>
      <c r="E13663" s="75">
        <v>548.82000000000005</v>
      </c>
      <c r="F13663" s="73" t="s">
        <v>47</v>
      </c>
    </row>
    <row r="13664" spans="1:6" x14ac:dyDescent="0.25">
      <c r="A13664" s="73">
        <v>25011886</v>
      </c>
      <c r="B13664" s="74" t="s">
        <v>12205</v>
      </c>
      <c r="C13664" s="73" t="s">
        <v>101</v>
      </c>
      <c r="D13664" s="75">
        <v>39.08</v>
      </c>
      <c r="E13664" s="75">
        <v>39.08</v>
      </c>
      <c r="F13664" s="73" t="s">
        <v>47</v>
      </c>
    </row>
    <row r="13665" spans="1:6" x14ac:dyDescent="0.25">
      <c r="A13665" s="73">
        <v>25011891</v>
      </c>
      <c r="B13665" s="74" t="s">
        <v>12206</v>
      </c>
      <c r="C13665" s="73" t="s">
        <v>101</v>
      </c>
      <c r="D13665" s="75">
        <v>92.2</v>
      </c>
      <c r="E13665" s="75">
        <v>92.2</v>
      </c>
      <c r="F13665" s="73" t="s">
        <v>47</v>
      </c>
    </row>
    <row r="13666" spans="1:6" x14ac:dyDescent="0.25">
      <c r="A13666" s="73">
        <v>25011896</v>
      </c>
      <c r="B13666" s="74" t="s">
        <v>12207</v>
      </c>
      <c r="C13666" s="73" t="s">
        <v>101</v>
      </c>
      <c r="D13666" s="75">
        <v>198.58</v>
      </c>
      <c r="E13666" s="75">
        <v>198.58</v>
      </c>
      <c r="F13666" s="73" t="s">
        <v>47</v>
      </c>
    </row>
    <row r="13667" spans="1:6" x14ac:dyDescent="0.25">
      <c r="A13667" s="73">
        <v>25011907</v>
      </c>
      <c r="B13667" s="74" t="s">
        <v>12208</v>
      </c>
      <c r="C13667" s="73" t="s">
        <v>101</v>
      </c>
      <c r="D13667" s="75">
        <v>296.98</v>
      </c>
      <c r="E13667" s="75">
        <v>296.98</v>
      </c>
      <c r="F13667" s="73" t="s">
        <v>47</v>
      </c>
    </row>
    <row r="13668" spans="1:6" x14ac:dyDescent="0.25">
      <c r="A13668" s="73">
        <v>25011909</v>
      </c>
      <c r="B13668" s="74" t="s">
        <v>12209</v>
      </c>
      <c r="C13668" s="73" t="s">
        <v>101</v>
      </c>
      <c r="D13668" s="75">
        <v>335.82</v>
      </c>
      <c r="E13668" s="75">
        <v>335.82</v>
      </c>
      <c r="F13668" s="73" t="s">
        <v>47</v>
      </c>
    </row>
    <row r="13669" spans="1:6" x14ac:dyDescent="0.25">
      <c r="A13669" s="73">
        <v>25011951</v>
      </c>
      <c r="B13669" s="74" t="s">
        <v>12210</v>
      </c>
      <c r="C13669" s="73" t="s">
        <v>101</v>
      </c>
      <c r="D13669" s="75">
        <v>103.2</v>
      </c>
      <c r="E13669" s="75">
        <v>103.2</v>
      </c>
      <c r="F13669" s="73" t="s">
        <v>47</v>
      </c>
    </row>
    <row r="13670" spans="1:6" x14ac:dyDescent="0.25">
      <c r="A13670" s="73">
        <v>25012000</v>
      </c>
      <c r="B13670" s="74" t="s">
        <v>12211</v>
      </c>
      <c r="C13670" s="73" t="s">
        <v>101</v>
      </c>
      <c r="D13670" s="75">
        <v>117.71</v>
      </c>
      <c r="E13670" s="75">
        <v>117.71</v>
      </c>
      <c r="F13670" s="73" t="s">
        <v>47</v>
      </c>
    </row>
    <row r="13671" spans="1:6" x14ac:dyDescent="0.25">
      <c r="A13671" s="73">
        <v>25012072</v>
      </c>
      <c r="B13671" s="74" t="s">
        <v>12212</v>
      </c>
      <c r="C13671" s="73" t="s">
        <v>101</v>
      </c>
      <c r="D13671" s="75">
        <v>8.65</v>
      </c>
      <c r="E13671" s="75">
        <v>8.65</v>
      </c>
      <c r="F13671" s="73" t="s">
        <v>47</v>
      </c>
    </row>
    <row r="13672" spans="1:6" x14ac:dyDescent="0.25">
      <c r="A13672" s="73">
        <v>25012073</v>
      </c>
      <c r="B13672" s="74" t="s">
        <v>12213</v>
      </c>
      <c r="C13672" s="73" t="s">
        <v>101</v>
      </c>
      <c r="D13672" s="75">
        <v>11.63</v>
      </c>
      <c r="E13672" s="75">
        <v>11.63</v>
      </c>
      <c r="F13672" s="73" t="s">
        <v>47</v>
      </c>
    </row>
    <row r="13673" spans="1:6" x14ac:dyDescent="0.25">
      <c r="A13673" s="73">
        <v>25012074</v>
      </c>
      <c r="B13673" s="74" t="s">
        <v>12214</v>
      </c>
      <c r="C13673" s="73" t="s">
        <v>101</v>
      </c>
      <c r="D13673" s="75">
        <v>22.55</v>
      </c>
      <c r="E13673" s="75">
        <v>22.55</v>
      </c>
      <c r="F13673" s="73" t="s">
        <v>47</v>
      </c>
    </row>
    <row r="13674" spans="1:6" x14ac:dyDescent="0.25">
      <c r="A13674" s="73">
        <v>25012075</v>
      </c>
      <c r="B13674" s="74" t="s">
        <v>12215</v>
      </c>
      <c r="C13674" s="73" t="s">
        <v>101</v>
      </c>
      <c r="D13674" s="75">
        <v>19.02</v>
      </c>
      <c r="E13674" s="75">
        <v>19.02</v>
      </c>
      <c r="F13674" s="73" t="s">
        <v>47</v>
      </c>
    </row>
    <row r="13675" spans="1:6" x14ac:dyDescent="0.25">
      <c r="A13675" s="73">
        <v>25012076</v>
      </c>
      <c r="B13675" s="74" t="s">
        <v>12216</v>
      </c>
      <c r="C13675" s="73" t="s">
        <v>101</v>
      </c>
      <c r="D13675" s="75">
        <v>30.68</v>
      </c>
      <c r="E13675" s="75">
        <v>30.68</v>
      </c>
      <c r="F13675" s="73" t="s">
        <v>47</v>
      </c>
    </row>
    <row r="13676" spans="1:6" x14ac:dyDescent="0.25">
      <c r="A13676" s="73">
        <v>25012077</v>
      </c>
      <c r="B13676" s="74" t="s">
        <v>12217</v>
      </c>
      <c r="C13676" s="73" t="s">
        <v>101</v>
      </c>
      <c r="D13676" s="75">
        <v>31.97</v>
      </c>
      <c r="E13676" s="75">
        <v>31.97</v>
      </c>
      <c r="F13676" s="73" t="s">
        <v>47</v>
      </c>
    </row>
    <row r="13677" spans="1:6" x14ac:dyDescent="0.25">
      <c r="A13677" s="73">
        <v>25012078</v>
      </c>
      <c r="B13677" s="74" t="s">
        <v>12218</v>
      </c>
      <c r="C13677" s="73" t="s">
        <v>101</v>
      </c>
      <c r="D13677" s="75">
        <v>53.7</v>
      </c>
      <c r="E13677" s="75">
        <v>53.7</v>
      </c>
      <c r="F13677" s="73" t="s">
        <v>47</v>
      </c>
    </row>
    <row r="13678" spans="1:6" x14ac:dyDescent="0.25">
      <c r="A13678" s="73">
        <v>25012079</v>
      </c>
      <c r="B13678" s="74" t="s">
        <v>12219</v>
      </c>
      <c r="C13678" s="73" t="s">
        <v>101</v>
      </c>
      <c r="D13678" s="75">
        <v>15.88</v>
      </c>
      <c r="E13678" s="75">
        <v>15.88</v>
      </c>
      <c r="F13678" s="73" t="s">
        <v>47</v>
      </c>
    </row>
    <row r="13679" spans="1:6" x14ac:dyDescent="0.25">
      <c r="A13679" s="73">
        <v>25012080</v>
      </c>
      <c r="B13679" s="74" t="s">
        <v>12220</v>
      </c>
      <c r="C13679" s="73" t="s">
        <v>101</v>
      </c>
      <c r="D13679" s="75">
        <v>26.19</v>
      </c>
      <c r="E13679" s="75">
        <v>26.19</v>
      </c>
      <c r="F13679" s="73" t="s">
        <v>47</v>
      </c>
    </row>
    <row r="13680" spans="1:6" x14ac:dyDescent="0.25">
      <c r="A13680" s="73">
        <v>25012081</v>
      </c>
      <c r="B13680" s="74" t="s">
        <v>12221</v>
      </c>
      <c r="C13680" s="73" t="s">
        <v>101</v>
      </c>
      <c r="D13680" s="75">
        <v>41.91</v>
      </c>
      <c r="E13680" s="75">
        <v>41.91</v>
      </c>
      <c r="F13680" s="73" t="s">
        <v>47</v>
      </c>
    </row>
    <row r="13681" spans="1:6" x14ac:dyDescent="0.25">
      <c r="A13681" s="73">
        <v>25012082</v>
      </c>
      <c r="B13681" s="74" t="s">
        <v>12222</v>
      </c>
      <c r="C13681" s="73" t="s">
        <v>101</v>
      </c>
      <c r="D13681" s="75">
        <v>115.1</v>
      </c>
      <c r="E13681" s="75">
        <v>115.1</v>
      </c>
      <c r="F13681" s="73" t="s">
        <v>47</v>
      </c>
    </row>
    <row r="13682" spans="1:6" x14ac:dyDescent="0.25">
      <c r="A13682" s="73">
        <v>25012083</v>
      </c>
      <c r="B13682" s="74" t="s">
        <v>12223</v>
      </c>
      <c r="C13682" s="73" t="s">
        <v>101</v>
      </c>
      <c r="D13682" s="75">
        <v>223.65</v>
      </c>
      <c r="E13682" s="75">
        <v>223.65</v>
      </c>
      <c r="F13682" s="73" t="s">
        <v>47</v>
      </c>
    </row>
    <row r="13683" spans="1:6" x14ac:dyDescent="0.25">
      <c r="A13683" s="73">
        <v>25012127</v>
      </c>
      <c r="B13683" s="74" t="s">
        <v>12224</v>
      </c>
      <c r="C13683" s="73" t="s">
        <v>101</v>
      </c>
      <c r="D13683" s="75">
        <v>275.8</v>
      </c>
      <c r="E13683" s="75">
        <v>275.8</v>
      </c>
      <c r="F13683" s="73" t="s">
        <v>47</v>
      </c>
    </row>
    <row r="13684" spans="1:6" x14ac:dyDescent="0.25">
      <c r="A13684" s="73">
        <v>25012136</v>
      </c>
      <c r="B13684" s="74" t="s">
        <v>12225</v>
      </c>
      <c r="C13684" s="73" t="s">
        <v>101</v>
      </c>
      <c r="D13684" s="75">
        <v>361.24</v>
      </c>
      <c r="E13684" s="75">
        <v>361.24</v>
      </c>
      <c r="F13684" s="73" t="s">
        <v>47</v>
      </c>
    </row>
    <row r="13685" spans="1:6" x14ac:dyDescent="0.25">
      <c r="A13685" s="73">
        <v>25012145</v>
      </c>
      <c r="B13685" s="74" t="s">
        <v>12226</v>
      </c>
      <c r="C13685" s="73" t="s">
        <v>101</v>
      </c>
      <c r="D13685" s="75">
        <v>778.24</v>
      </c>
      <c r="E13685" s="75">
        <v>778.24</v>
      </c>
      <c r="F13685" s="73" t="s">
        <v>47</v>
      </c>
    </row>
    <row r="13686" spans="1:6" x14ac:dyDescent="0.25">
      <c r="A13686" s="73">
        <v>25012147</v>
      </c>
      <c r="B13686" s="74" t="s">
        <v>12227</v>
      </c>
      <c r="C13686" s="73" t="s">
        <v>101</v>
      </c>
      <c r="D13686" s="75">
        <v>22.93</v>
      </c>
      <c r="E13686" s="75">
        <v>22.93</v>
      </c>
      <c r="F13686" s="73" t="s">
        <v>47</v>
      </c>
    </row>
    <row r="13687" spans="1:6" x14ac:dyDescent="0.25">
      <c r="A13687" s="73">
        <v>25012165</v>
      </c>
      <c r="B13687" s="74" t="s">
        <v>12228</v>
      </c>
      <c r="C13687" s="73" t="s">
        <v>101</v>
      </c>
      <c r="D13687" s="75">
        <v>107.53</v>
      </c>
      <c r="E13687" s="75">
        <v>107.53</v>
      </c>
      <c r="F13687" s="73" t="s">
        <v>47</v>
      </c>
    </row>
    <row r="13688" spans="1:6" x14ac:dyDescent="0.25">
      <c r="A13688" s="73">
        <v>25012193</v>
      </c>
      <c r="B13688" s="74" t="s">
        <v>12229</v>
      </c>
      <c r="C13688" s="73" t="s">
        <v>101</v>
      </c>
      <c r="D13688" s="75">
        <v>840.2</v>
      </c>
      <c r="E13688" s="75">
        <v>840.2</v>
      </c>
      <c r="F13688" s="73" t="s">
        <v>47</v>
      </c>
    </row>
    <row r="13689" spans="1:6" x14ac:dyDescent="0.25">
      <c r="A13689" s="73">
        <v>25012201</v>
      </c>
      <c r="B13689" s="74" t="s">
        <v>12230</v>
      </c>
      <c r="C13689" s="73" t="s">
        <v>101</v>
      </c>
      <c r="D13689" s="75">
        <v>95.46</v>
      </c>
      <c r="E13689" s="75">
        <v>95.46</v>
      </c>
      <c r="F13689" s="73" t="s">
        <v>47</v>
      </c>
    </row>
    <row r="13690" spans="1:6" x14ac:dyDescent="0.25">
      <c r="A13690" s="73">
        <v>25012214</v>
      </c>
      <c r="B13690" s="74" t="s">
        <v>12231</v>
      </c>
      <c r="C13690" s="73" t="s">
        <v>101</v>
      </c>
      <c r="D13690" s="75">
        <v>185.34</v>
      </c>
      <c r="E13690" s="75">
        <v>185.34</v>
      </c>
      <c r="F13690" s="73" t="s">
        <v>47</v>
      </c>
    </row>
    <row r="13691" spans="1:6" x14ac:dyDescent="0.25">
      <c r="A13691" s="73">
        <v>25012333</v>
      </c>
      <c r="B13691" s="74" t="s">
        <v>12232</v>
      </c>
      <c r="C13691" s="73" t="s">
        <v>101</v>
      </c>
      <c r="D13691" s="75">
        <v>9.39</v>
      </c>
      <c r="E13691" s="75">
        <v>9.39</v>
      </c>
      <c r="F13691" s="73" t="s">
        <v>47</v>
      </c>
    </row>
    <row r="13692" spans="1:6" x14ac:dyDescent="0.25">
      <c r="A13692" s="73">
        <v>25012376</v>
      </c>
      <c r="B13692" s="74" t="s">
        <v>12233</v>
      </c>
      <c r="C13692" s="73" t="s">
        <v>101</v>
      </c>
      <c r="D13692" s="75">
        <v>213.07</v>
      </c>
      <c r="E13692" s="75">
        <v>213.07</v>
      </c>
      <c r="F13692" s="73" t="s">
        <v>47</v>
      </c>
    </row>
    <row r="13693" spans="1:6" x14ac:dyDescent="0.25">
      <c r="A13693" s="73">
        <v>25012377</v>
      </c>
      <c r="B13693" s="74" t="s">
        <v>12234</v>
      </c>
      <c r="C13693" s="73" t="s">
        <v>101</v>
      </c>
      <c r="D13693" s="75">
        <v>88.77</v>
      </c>
      <c r="E13693" s="75">
        <v>88.77</v>
      </c>
      <c r="F13693" s="73" t="s">
        <v>47</v>
      </c>
    </row>
    <row r="13694" spans="1:6" x14ac:dyDescent="0.25">
      <c r="A13694" s="73">
        <v>25012422</v>
      </c>
      <c r="B13694" s="74" t="s">
        <v>12235</v>
      </c>
      <c r="C13694" s="73" t="s">
        <v>101</v>
      </c>
      <c r="D13694" s="75">
        <v>654.39</v>
      </c>
      <c r="E13694" s="75">
        <v>654.39</v>
      </c>
      <c r="F13694" s="73" t="s">
        <v>47</v>
      </c>
    </row>
    <row r="13695" spans="1:6" x14ac:dyDescent="0.25">
      <c r="A13695" s="73">
        <v>25012697</v>
      </c>
      <c r="B13695" s="74" t="s">
        <v>12236</v>
      </c>
      <c r="C13695" s="73" t="s">
        <v>101</v>
      </c>
      <c r="D13695" s="75">
        <v>86.48</v>
      </c>
      <c r="E13695" s="75">
        <v>86.48</v>
      </c>
      <c r="F13695" s="73" t="s">
        <v>47</v>
      </c>
    </row>
    <row r="13696" spans="1:6" x14ac:dyDescent="0.25">
      <c r="A13696" s="73">
        <v>25012826</v>
      </c>
      <c r="B13696" s="74" t="s">
        <v>12237</v>
      </c>
      <c r="C13696" s="73" t="s">
        <v>101</v>
      </c>
      <c r="D13696" s="75">
        <v>295.33</v>
      </c>
      <c r="E13696" s="75">
        <v>295.33</v>
      </c>
      <c r="F13696" s="73" t="s">
        <v>47</v>
      </c>
    </row>
    <row r="13697" spans="1:6" x14ac:dyDescent="0.25">
      <c r="A13697" s="73">
        <v>25012835</v>
      </c>
      <c r="B13697" s="74" t="s">
        <v>12238</v>
      </c>
      <c r="C13697" s="73" t="s">
        <v>101</v>
      </c>
      <c r="D13697" s="75">
        <v>44.24</v>
      </c>
      <c r="E13697" s="75">
        <v>44.24</v>
      </c>
      <c r="F13697" s="73" t="s">
        <v>47</v>
      </c>
    </row>
    <row r="13698" spans="1:6" x14ac:dyDescent="0.25">
      <c r="A13698" s="73">
        <v>25013061</v>
      </c>
      <c r="B13698" s="74" t="s">
        <v>12239</v>
      </c>
      <c r="C13698" s="73" t="s">
        <v>101</v>
      </c>
      <c r="D13698" s="75">
        <v>35.58</v>
      </c>
      <c r="E13698" s="75">
        <v>35.58</v>
      </c>
      <c r="F13698" s="73" t="s">
        <v>47</v>
      </c>
    </row>
    <row r="13699" spans="1:6" x14ac:dyDescent="0.25">
      <c r="A13699" s="73">
        <v>25013070</v>
      </c>
      <c r="B13699" s="74" t="s">
        <v>12240</v>
      </c>
      <c r="C13699" s="73" t="s">
        <v>101</v>
      </c>
      <c r="D13699" s="75">
        <v>45.96</v>
      </c>
      <c r="E13699" s="75">
        <v>45.96</v>
      </c>
      <c r="F13699" s="73" t="s">
        <v>47</v>
      </c>
    </row>
    <row r="13700" spans="1:6" x14ac:dyDescent="0.25">
      <c r="A13700" s="73">
        <v>25013235</v>
      </c>
      <c r="B13700" s="74" t="s">
        <v>12241</v>
      </c>
      <c r="C13700" s="73" t="s">
        <v>101</v>
      </c>
      <c r="D13700" s="75">
        <v>0.14000000000000001</v>
      </c>
      <c r="E13700" s="75">
        <v>0.14000000000000001</v>
      </c>
      <c r="F13700" s="73" t="s">
        <v>47</v>
      </c>
    </row>
    <row r="13701" spans="1:6" x14ac:dyDescent="0.25">
      <c r="A13701" s="73">
        <v>25013236</v>
      </c>
      <c r="B13701" s="74" t="s">
        <v>12242</v>
      </c>
      <c r="C13701" s="73" t="s">
        <v>101</v>
      </c>
      <c r="D13701" s="75">
        <v>0.17</v>
      </c>
      <c r="E13701" s="75">
        <v>0.17</v>
      </c>
      <c r="F13701" s="73" t="s">
        <v>47</v>
      </c>
    </row>
    <row r="13702" spans="1:6" x14ac:dyDescent="0.25">
      <c r="A13702" s="73">
        <v>25013237</v>
      </c>
      <c r="B13702" s="74" t="s">
        <v>12243</v>
      </c>
      <c r="C13702" s="73" t="s">
        <v>101</v>
      </c>
      <c r="D13702" s="75">
        <v>0.21</v>
      </c>
      <c r="E13702" s="75">
        <v>0.21</v>
      </c>
      <c r="F13702" s="73" t="s">
        <v>47</v>
      </c>
    </row>
    <row r="13703" spans="1:6" x14ac:dyDescent="0.25">
      <c r="A13703" s="73">
        <v>25013238</v>
      </c>
      <c r="B13703" s="74" t="s">
        <v>12244</v>
      </c>
      <c r="C13703" s="73" t="s">
        <v>101</v>
      </c>
      <c r="D13703" s="75">
        <v>0.41</v>
      </c>
      <c r="E13703" s="75">
        <v>0.41</v>
      </c>
      <c r="F13703" s="73" t="s">
        <v>47</v>
      </c>
    </row>
    <row r="13704" spans="1:6" x14ac:dyDescent="0.25">
      <c r="A13704" s="73">
        <v>25013240</v>
      </c>
      <c r="B13704" s="74" t="s">
        <v>12245</v>
      </c>
      <c r="C13704" s="73" t="s">
        <v>101</v>
      </c>
      <c r="D13704" s="75">
        <v>0.79</v>
      </c>
      <c r="E13704" s="75">
        <v>0.79</v>
      </c>
      <c r="F13704" s="73" t="s">
        <v>47</v>
      </c>
    </row>
    <row r="13705" spans="1:6" x14ac:dyDescent="0.25">
      <c r="A13705" s="73">
        <v>25013258</v>
      </c>
      <c r="B13705" s="74" t="s">
        <v>12246</v>
      </c>
      <c r="C13705" s="73" t="s">
        <v>101</v>
      </c>
      <c r="D13705" s="75">
        <v>2.29</v>
      </c>
      <c r="E13705" s="75">
        <v>2.29</v>
      </c>
      <c r="F13705" s="73" t="s">
        <v>47</v>
      </c>
    </row>
    <row r="13706" spans="1:6" x14ac:dyDescent="0.25">
      <c r="A13706" s="73">
        <v>25013270</v>
      </c>
      <c r="B13706" s="74" t="s">
        <v>37177</v>
      </c>
      <c r="C13706" s="73" t="s">
        <v>101</v>
      </c>
      <c r="D13706" s="75">
        <v>1187.45</v>
      </c>
      <c r="E13706" s="75">
        <v>1187.45</v>
      </c>
      <c r="F13706" s="73" t="s">
        <v>47</v>
      </c>
    </row>
    <row r="13707" spans="1:6" x14ac:dyDescent="0.25">
      <c r="A13707" s="73">
        <v>25013399</v>
      </c>
      <c r="B13707" s="74" t="s">
        <v>12247</v>
      </c>
      <c r="C13707" s="73" t="s">
        <v>101</v>
      </c>
      <c r="D13707" s="75">
        <v>0.28999999999999998</v>
      </c>
      <c r="E13707" s="75">
        <v>0.28999999999999998</v>
      </c>
      <c r="F13707" s="73" t="s">
        <v>47</v>
      </c>
    </row>
    <row r="13708" spans="1:6" x14ac:dyDescent="0.25">
      <c r="A13708" s="73">
        <v>25013400</v>
      </c>
      <c r="B13708" s="74" t="s">
        <v>12248</v>
      </c>
      <c r="C13708" s="73" t="s">
        <v>101</v>
      </c>
      <c r="D13708" s="75">
        <v>0.34</v>
      </c>
      <c r="E13708" s="75">
        <v>0.34</v>
      </c>
      <c r="F13708" s="73" t="s">
        <v>47</v>
      </c>
    </row>
    <row r="13709" spans="1:6" x14ac:dyDescent="0.25">
      <c r="A13709" s="73">
        <v>25013406</v>
      </c>
      <c r="B13709" s="74" t="s">
        <v>12249</v>
      </c>
      <c r="C13709" s="73" t="s">
        <v>101</v>
      </c>
      <c r="D13709" s="75">
        <v>0.62</v>
      </c>
      <c r="E13709" s="75">
        <v>0.62</v>
      </c>
      <c r="F13709" s="73" t="s">
        <v>47</v>
      </c>
    </row>
    <row r="13710" spans="1:6" x14ac:dyDescent="0.25">
      <c r="A13710" s="73">
        <v>25013407</v>
      </c>
      <c r="B13710" s="74" t="s">
        <v>12250</v>
      </c>
      <c r="C13710" s="73" t="s">
        <v>101</v>
      </c>
      <c r="D13710" s="75">
        <v>0.73</v>
      </c>
      <c r="E13710" s="75">
        <v>0.73</v>
      </c>
      <c r="F13710" s="73" t="s">
        <v>47</v>
      </c>
    </row>
    <row r="13711" spans="1:6" x14ac:dyDescent="0.25">
      <c r="A13711" s="73">
        <v>25013408</v>
      </c>
      <c r="B13711" s="74" t="s">
        <v>12251</v>
      </c>
      <c r="C13711" s="73" t="s">
        <v>101</v>
      </c>
      <c r="D13711" s="75">
        <v>0.94</v>
      </c>
      <c r="E13711" s="75">
        <v>0.94</v>
      </c>
      <c r="F13711" s="73" t="s">
        <v>47</v>
      </c>
    </row>
    <row r="13712" spans="1:6" x14ac:dyDescent="0.25">
      <c r="A13712" s="73">
        <v>25013416</v>
      </c>
      <c r="B13712" s="74" t="s">
        <v>12252</v>
      </c>
      <c r="C13712" s="73" t="s">
        <v>101</v>
      </c>
      <c r="D13712" s="75">
        <v>1.73</v>
      </c>
      <c r="E13712" s="75">
        <v>1.73</v>
      </c>
      <c r="F13712" s="73" t="s">
        <v>47</v>
      </c>
    </row>
    <row r="13713" spans="1:6" x14ac:dyDescent="0.25">
      <c r="A13713" s="73">
        <v>25013417</v>
      </c>
      <c r="B13713" s="74" t="s">
        <v>12253</v>
      </c>
      <c r="C13713" s="73" t="s">
        <v>101</v>
      </c>
      <c r="D13713" s="75">
        <v>2.0499999999999998</v>
      </c>
      <c r="E13713" s="75">
        <v>2.0499999999999998</v>
      </c>
      <c r="F13713" s="73" t="s">
        <v>47</v>
      </c>
    </row>
    <row r="13714" spans="1:6" x14ac:dyDescent="0.25">
      <c r="A13714" s="73">
        <v>25013419</v>
      </c>
      <c r="B13714" s="74" t="s">
        <v>12254</v>
      </c>
      <c r="C13714" s="73" t="s">
        <v>101</v>
      </c>
      <c r="D13714" s="75">
        <v>2.1800000000000002</v>
      </c>
      <c r="E13714" s="75">
        <v>2.1800000000000002</v>
      </c>
      <c r="F13714" s="73" t="s">
        <v>47</v>
      </c>
    </row>
    <row r="13715" spans="1:6" x14ac:dyDescent="0.25">
      <c r="A13715" s="73">
        <v>25013424</v>
      </c>
      <c r="B13715" s="74" t="s">
        <v>12255</v>
      </c>
      <c r="C13715" s="73" t="s">
        <v>101</v>
      </c>
      <c r="D13715" s="75">
        <v>3.39</v>
      </c>
      <c r="E13715" s="75">
        <v>3.39</v>
      </c>
      <c r="F13715" s="73" t="s">
        <v>47</v>
      </c>
    </row>
    <row r="13716" spans="1:6" x14ac:dyDescent="0.25">
      <c r="A13716" s="73">
        <v>25013431</v>
      </c>
      <c r="B13716" s="74" t="s">
        <v>12256</v>
      </c>
      <c r="C13716" s="73" t="s">
        <v>101</v>
      </c>
      <c r="D13716" s="75">
        <v>5.74</v>
      </c>
      <c r="E13716" s="75">
        <v>5.74</v>
      </c>
      <c r="F13716" s="73" t="s">
        <v>47</v>
      </c>
    </row>
    <row r="13717" spans="1:6" x14ac:dyDescent="0.25">
      <c r="A13717" s="73">
        <v>25013432</v>
      </c>
      <c r="B13717" s="74" t="s">
        <v>12257</v>
      </c>
      <c r="C13717" s="73" t="s">
        <v>101</v>
      </c>
      <c r="D13717" s="75">
        <v>6.45</v>
      </c>
      <c r="E13717" s="75">
        <v>6.45</v>
      </c>
      <c r="F13717" s="73" t="s">
        <v>47</v>
      </c>
    </row>
    <row r="13718" spans="1:6" x14ac:dyDescent="0.25">
      <c r="A13718" s="73">
        <v>25013464</v>
      </c>
      <c r="B13718" s="74" t="s">
        <v>12258</v>
      </c>
      <c r="C13718" s="73" t="s">
        <v>101</v>
      </c>
      <c r="D13718" s="75">
        <v>0.11</v>
      </c>
      <c r="E13718" s="75">
        <v>0.11</v>
      </c>
      <c r="F13718" s="73" t="s">
        <v>47</v>
      </c>
    </row>
    <row r="13719" spans="1:6" x14ac:dyDescent="0.25">
      <c r="A13719" s="73">
        <v>25013468</v>
      </c>
      <c r="B13719" s="74" t="s">
        <v>12259</v>
      </c>
      <c r="C13719" s="73" t="s">
        <v>101</v>
      </c>
      <c r="D13719" s="75">
        <v>0.3</v>
      </c>
      <c r="E13719" s="75">
        <v>0.3</v>
      </c>
      <c r="F13719" s="73" t="s">
        <v>47</v>
      </c>
    </row>
    <row r="13720" spans="1:6" x14ac:dyDescent="0.25">
      <c r="A13720" s="73">
        <v>25013469</v>
      </c>
      <c r="B13720" s="74" t="s">
        <v>12260</v>
      </c>
      <c r="C13720" s="73" t="s">
        <v>101</v>
      </c>
      <c r="D13720" s="75">
        <v>0.59</v>
      </c>
      <c r="E13720" s="75">
        <v>0.59</v>
      </c>
      <c r="F13720" s="73" t="s">
        <v>47</v>
      </c>
    </row>
    <row r="13721" spans="1:6" x14ac:dyDescent="0.25">
      <c r="A13721" s="73">
        <v>25013470</v>
      </c>
      <c r="B13721" s="74" t="s">
        <v>12261</v>
      </c>
      <c r="C13721" s="73" t="s">
        <v>101</v>
      </c>
      <c r="D13721" s="75">
        <v>0.71</v>
      </c>
      <c r="E13721" s="75">
        <v>0.71</v>
      </c>
      <c r="F13721" s="73" t="s">
        <v>47</v>
      </c>
    </row>
    <row r="13722" spans="1:6" x14ac:dyDescent="0.25">
      <c r="A13722" s="73">
        <v>25013508</v>
      </c>
      <c r="B13722" s="74" t="s">
        <v>12262</v>
      </c>
      <c r="C13722" s="73" t="s">
        <v>101</v>
      </c>
      <c r="D13722" s="75">
        <v>9.34</v>
      </c>
      <c r="E13722" s="75">
        <v>9.34</v>
      </c>
      <c r="F13722" s="73" t="s">
        <v>47</v>
      </c>
    </row>
    <row r="13723" spans="1:6" x14ac:dyDescent="0.25">
      <c r="A13723" s="73">
        <v>25013511</v>
      </c>
      <c r="B13723" s="74" t="s">
        <v>31966</v>
      </c>
      <c r="C13723" s="73" t="s">
        <v>101</v>
      </c>
      <c r="D13723" s="75">
        <v>49.39</v>
      </c>
      <c r="E13723" s="75">
        <v>49.39</v>
      </c>
      <c r="F13723" s="73" t="s">
        <v>47</v>
      </c>
    </row>
    <row r="13724" spans="1:6" x14ac:dyDescent="0.25">
      <c r="A13724" s="73">
        <v>25013536</v>
      </c>
      <c r="B13724" s="74" t="s">
        <v>12263</v>
      </c>
      <c r="C13724" s="73" t="s">
        <v>101</v>
      </c>
      <c r="D13724" s="75">
        <v>0.19</v>
      </c>
      <c r="E13724" s="75">
        <v>0.19</v>
      </c>
      <c r="F13724" s="73" t="s">
        <v>47</v>
      </c>
    </row>
    <row r="13725" spans="1:6" x14ac:dyDescent="0.25">
      <c r="A13725" s="73">
        <v>25013575</v>
      </c>
      <c r="B13725" s="74" t="s">
        <v>12264</v>
      </c>
      <c r="C13725" s="73" t="s">
        <v>101</v>
      </c>
      <c r="D13725" s="75">
        <v>3.66</v>
      </c>
      <c r="E13725" s="75">
        <v>3.66</v>
      </c>
      <c r="F13725" s="73" t="s">
        <v>47</v>
      </c>
    </row>
    <row r="13726" spans="1:6" x14ac:dyDescent="0.25">
      <c r="A13726" s="73">
        <v>25013648</v>
      </c>
      <c r="B13726" s="74" t="s">
        <v>31967</v>
      </c>
      <c r="C13726" s="73" t="s">
        <v>101</v>
      </c>
      <c r="D13726" s="75">
        <v>98.68</v>
      </c>
      <c r="E13726" s="75">
        <v>98.68</v>
      </c>
      <c r="F13726" s="73" t="s">
        <v>47</v>
      </c>
    </row>
    <row r="13727" spans="1:6" x14ac:dyDescent="0.25">
      <c r="A13727" s="73">
        <v>25013650</v>
      </c>
      <c r="B13727" s="74" t="s">
        <v>31968</v>
      </c>
      <c r="C13727" s="73" t="s">
        <v>101</v>
      </c>
      <c r="D13727" s="75">
        <v>69.66</v>
      </c>
      <c r="E13727" s="75">
        <v>69.66</v>
      </c>
      <c r="F13727" s="73" t="s">
        <v>47</v>
      </c>
    </row>
    <row r="13728" spans="1:6" x14ac:dyDescent="0.25">
      <c r="A13728" s="73">
        <v>25013656</v>
      </c>
      <c r="B13728" s="74" t="s">
        <v>12265</v>
      </c>
      <c r="C13728" s="73" t="s">
        <v>101</v>
      </c>
      <c r="D13728" s="75">
        <v>0.75</v>
      </c>
      <c r="E13728" s="75">
        <v>0.75</v>
      </c>
      <c r="F13728" s="73" t="s">
        <v>47</v>
      </c>
    </row>
    <row r="13729" spans="1:6" x14ac:dyDescent="0.25">
      <c r="A13729" s="73">
        <v>25013683</v>
      </c>
      <c r="B13729" s="74" t="s">
        <v>12266</v>
      </c>
      <c r="C13729" s="73" t="s">
        <v>101</v>
      </c>
      <c r="D13729" s="75">
        <v>2039.34</v>
      </c>
      <c r="E13729" s="75">
        <v>2039.34</v>
      </c>
      <c r="F13729" s="73" t="s">
        <v>47</v>
      </c>
    </row>
    <row r="13730" spans="1:6" x14ac:dyDescent="0.25">
      <c r="A13730" s="73">
        <v>25013707</v>
      </c>
      <c r="B13730" s="74" t="s">
        <v>12267</v>
      </c>
      <c r="C13730" s="73" t="s">
        <v>101</v>
      </c>
      <c r="D13730" s="75">
        <v>13.56</v>
      </c>
      <c r="E13730" s="75">
        <v>13.56</v>
      </c>
      <c r="F13730" s="73" t="s">
        <v>47</v>
      </c>
    </row>
    <row r="13731" spans="1:6" x14ac:dyDescent="0.25">
      <c r="A13731" s="73">
        <v>25013721</v>
      </c>
      <c r="B13731" s="74" t="s">
        <v>12268</v>
      </c>
      <c r="C13731" s="73" t="s">
        <v>101</v>
      </c>
      <c r="D13731" s="75">
        <v>8.35</v>
      </c>
      <c r="E13731" s="75">
        <v>8.35</v>
      </c>
      <c r="F13731" s="73" t="s">
        <v>47</v>
      </c>
    </row>
    <row r="13732" spans="1:6" x14ac:dyDescent="0.25">
      <c r="A13732" s="73">
        <v>25013788</v>
      </c>
      <c r="B13732" s="74" t="s">
        <v>37178</v>
      </c>
      <c r="C13732" s="73" t="s">
        <v>101</v>
      </c>
      <c r="D13732" s="75">
        <v>1926.25</v>
      </c>
      <c r="E13732" s="75">
        <v>1926.25</v>
      </c>
      <c r="F13732" s="73" t="s">
        <v>47</v>
      </c>
    </row>
    <row r="13733" spans="1:6" x14ac:dyDescent="0.25">
      <c r="A13733" s="73">
        <v>25013790</v>
      </c>
      <c r="B13733" s="74" t="s">
        <v>37179</v>
      </c>
      <c r="C13733" s="73" t="s">
        <v>101</v>
      </c>
      <c r="D13733" s="75">
        <v>2967.84</v>
      </c>
      <c r="E13733" s="75">
        <v>2967.84</v>
      </c>
      <c r="F13733" s="73" t="s">
        <v>47</v>
      </c>
    </row>
    <row r="13734" spans="1:6" x14ac:dyDescent="0.25">
      <c r="A13734" s="73">
        <v>25013794</v>
      </c>
      <c r="B13734" s="74" t="s">
        <v>37180</v>
      </c>
      <c r="C13734" s="73" t="s">
        <v>101</v>
      </c>
      <c r="D13734" s="75">
        <v>674.04</v>
      </c>
      <c r="E13734" s="75">
        <v>674.04</v>
      </c>
      <c r="F13734" s="73" t="s">
        <v>47</v>
      </c>
    </row>
    <row r="13735" spans="1:6" x14ac:dyDescent="0.25">
      <c r="A13735" s="73">
        <v>25013949</v>
      </c>
      <c r="B13735" s="74" t="s">
        <v>12269</v>
      </c>
      <c r="C13735" s="73" t="s">
        <v>101</v>
      </c>
      <c r="D13735" s="75">
        <v>18.66</v>
      </c>
      <c r="E13735" s="75">
        <v>18.66</v>
      </c>
      <c r="F13735" s="73" t="s">
        <v>47</v>
      </c>
    </row>
    <row r="13736" spans="1:6" x14ac:dyDescent="0.25">
      <c r="A13736" s="73">
        <v>25014073</v>
      </c>
      <c r="B13736" s="74" t="s">
        <v>12270</v>
      </c>
      <c r="C13736" s="73" t="s">
        <v>101</v>
      </c>
      <c r="D13736" s="75">
        <v>0.43</v>
      </c>
      <c r="E13736" s="75">
        <v>0.43</v>
      </c>
      <c r="F13736" s="73" t="s">
        <v>47</v>
      </c>
    </row>
    <row r="13737" spans="1:6" x14ac:dyDescent="0.25">
      <c r="A13737" s="73">
        <v>25014074</v>
      </c>
      <c r="B13737" s="74" t="s">
        <v>12271</v>
      </c>
      <c r="C13737" s="73" t="s">
        <v>101</v>
      </c>
      <c r="D13737" s="75">
        <v>0.57999999999999996</v>
      </c>
      <c r="E13737" s="75">
        <v>0.57999999999999996</v>
      </c>
      <c r="F13737" s="73" t="s">
        <v>47</v>
      </c>
    </row>
    <row r="13738" spans="1:6" x14ac:dyDescent="0.25">
      <c r="A13738" s="73">
        <v>25014131</v>
      </c>
      <c r="B13738" s="74" t="s">
        <v>12272</v>
      </c>
      <c r="C13738" s="73" t="s">
        <v>101</v>
      </c>
      <c r="D13738" s="75">
        <v>0.43</v>
      </c>
      <c r="E13738" s="75">
        <v>0.43</v>
      </c>
      <c r="F13738" s="73" t="s">
        <v>47</v>
      </c>
    </row>
    <row r="13739" spans="1:6" x14ac:dyDescent="0.25">
      <c r="A13739" s="73">
        <v>25014141</v>
      </c>
      <c r="B13739" s="74" t="s">
        <v>12273</v>
      </c>
      <c r="C13739" s="73" t="s">
        <v>101</v>
      </c>
      <c r="D13739" s="75">
        <v>571.95000000000005</v>
      </c>
      <c r="E13739" s="75">
        <v>571.95000000000005</v>
      </c>
      <c r="F13739" s="73" t="s">
        <v>47</v>
      </c>
    </row>
    <row r="13740" spans="1:6" x14ac:dyDescent="0.25">
      <c r="A13740" s="73">
        <v>25014527</v>
      </c>
      <c r="B13740" s="74" t="s">
        <v>31971</v>
      </c>
      <c r="C13740" s="73" t="s">
        <v>101</v>
      </c>
      <c r="D13740" s="75">
        <v>432.08</v>
      </c>
      <c r="E13740" s="75">
        <v>432.08</v>
      </c>
      <c r="F13740" s="73" t="s">
        <v>47</v>
      </c>
    </row>
    <row r="13741" spans="1:6" x14ac:dyDescent="0.25">
      <c r="A13741" s="73">
        <v>25014594</v>
      </c>
      <c r="B13741" s="74" t="s">
        <v>31972</v>
      </c>
      <c r="C13741" s="73" t="s">
        <v>101</v>
      </c>
      <c r="D13741" s="75">
        <v>183.9</v>
      </c>
      <c r="E13741" s="75">
        <v>183.9</v>
      </c>
      <c r="F13741" s="73" t="s">
        <v>47</v>
      </c>
    </row>
    <row r="13742" spans="1:6" x14ac:dyDescent="0.25">
      <c r="A13742" s="73">
        <v>25014725</v>
      </c>
      <c r="B13742" s="74" t="s">
        <v>12274</v>
      </c>
      <c r="C13742" s="73" t="s">
        <v>101</v>
      </c>
      <c r="D13742" s="75">
        <v>2237.3200000000002</v>
      </c>
      <c r="E13742" s="75">
        <v>2237.3200000000002</v>
      </c>
      <c r="F13742" s="73" t="s">
        <v>47</v>
      </c>
    </row>
    <row r="13743" spans="1:6" x14ac:dyDescent="0.25">
      <c r="A13743" s="73">
        <v>25015204</v>
      </c>
      <c r="B13743" s="74" t="s">
        <v>12275</v>
      </c>
      <c r="C13743" s="73" t="s">
        <v>101</v>
      </c>
      <c r="D13743" s="75">
        <v>298.14999999999998</v>
      </c>
      <c r="E13743" s="75">
        <v>298.14999999999998</v>
      </c>
      <c r="F13743" s="73" t="s">
        <v>47</v>
      </c>
    </row>
    <row r="13744" spans="1:6" x14ac:dyDescent="0.25">
      <c r="A13744" s="73">
        <v>25015206</v>
      </c>
      <c r="B13744" s="74" t="s">
        <v>12276</v>
      </c>
      <c r="C13744" s="73" t="s">
        <v>101</v>
      </c>
      <c r="D13744" s="75">
        <v>352.64</v>
      </c>
      <c r="E13744" s="75">
        <v>352.64</v>
      </c>
      <c r="F13744" s="73" t="s">
        <v>47</v>
      </c>
    </row>
    <row r="13745" spans="1:6" x14ac:dyDescent="0.25">
      <c r="A13745" s="73">
        <v>25015208</v>
      </c>
      <c r="B13745" s="74" t="s">
        <v>12277</v>
      </c>
      <c r="C13745" s="73" t="s">
        <v>101</v>
      </c>
      <c r="D13745" s="75">
        <v>369.64</v>
      </c>
      <c r="E13745" s="75">
        <v>369.64</v>
      </c>
      <c r="F13745" s="73" t="s">
        <v>47</v>
      </c>
    </row>
    <row r="13746" spans="1:6" x14ac:dyDescent="0.25">
      <c r="A13746" s="73">
        <v>25015493</v>
      </c>
      <c r="B13746" s="74" t="s">
        <v>12278</v>
      </c>
      <c r="C13746" s="73" t="s">
        <v>101</v>
      </c>
      <c r="D13746" s="75">
        <v>200</v>
      </c>
      <c r="E13746" s="75">
        <v>200</v>
      </c>
      <c r="F13746" s="73" t="s">
        <v>47</v>
      </c>
    </row>
    <row r="13747" spans="1:6" x14ac:dyDescent="0.25">
      <c r="A13747" s="73">
        <v>25015530</v>
      </c>
      <c r="B13747" s="74" t="s">
        <v>31973</v>
      </c>
      <c r="C13747" s="73" t="s">
        <v>101</v>
      </c>
      <c r="D13747" s="75">
        <v>3668.44</v>
      </c>
      <c r="E13747" s="75">
        <v>3668.44</v>
      </c>
      <c r="F13747" s="73" t="s">
        <v>47</v>
      </c>
    </row>
    <row r="13748" spans="1:6" x14ac:dyDescent="0.25">
      <c r="A13748" s="73">
        <v>25015583</v>
      </c>
      <c r="B13748" s="74" t="s">
        <v>12279</v>
      </c>
      <c r="C13748" s="73" t="s">
        <v>101</v>
      </c>
      <c r="D13748" s="75">
        <v>0.26</v>
      </c>
      <c r="E13748" s="75">
        <v>0.26</v>
      </c>
      <c r="F13748" s="73" t="s">
        <v>47</v>
      </c>
    </row>
    <row r="13749" spans="1:6" x14ac:dyDescent="0.25">
      <c r="A13749" s="73">
        <v>25015634</v>
      </c>
      <c r="B13749" s="74" t="s">
        <v>12280</v>
      </c>
      <c r="C13749" s="73" t="s">
        <v>101</v>
      </c>
      <c r="D13749" s="75">
        <v>23.84</v>
      </c>
      <c r="E13749" s="75">
        <v>23.84</v>
      </c>
      <c r="F13749" s="73" t="s">
        <v>47</v>
      </c>
    </row>
    <row r="13750" spans="1:6" x14ac:dyDescent="0.25">
      <c r="A13750" s="73">
        <v>25015654</v>
      </c>
      <c r="B13750" s="74" t="s">
        <v>12281</v>
      </c>
      <c r="C13750" s="73" t="s">
        <v>101</v>
      </c>
      <c r="D13750" s="75">
        <v>0.94</v>
      </c>
      <c r="E13750" s="75">
        <v>0.94</v>
      </c>
      <c r="F13750" s="73" t="s">
        <v>47</v>
      </c>
    </row>
    <row r="13751" spans="1:6" x14ac:dyDescent="0.25">
      <c r="A13751" s="73">
        <v>25015836</v>
      </c>
      <c r="B13751" s="74" t="s">
        <v>31974</v>
      </c>
      <c r="C13751" s="73" t="s">
        <v>101</v>
      </c>
      <c r="D13751" s="75">
        <v>203.6</v>
      </c>
      <c r="E13751" s="75">
        <v>203.6</v>
      </c>
      <c r="F13751" s="73" t="s">
        <v>47</v>
      </c>
    </row>
    <row r="13752" spans="1:6" x14ac:dyDescent="0.25">
      <c r="A13752" s="73">
        <v>25015857</v>
      </c>
      <c r="B13752" s="74" t="s">
        <v>12282</v>
      </c>
      <c r="C13752" s="73" t="s">
        <v>101</v>
      </c>
      <c r="D13752" s="75">
        <v>15.63</v>
      </c>
      <c r="E13752" s="75">
        <v>15.63</v>
      </c>
      <c r="F13752" s="73" t="s">
        <v>47</v>
      </c>
    </row>
    <row r="13753" spans="1:6" x14ac:dyDescent="0.25">
      <c r="A13753" s="73">
        <v>25015866</v>
      </c>
      <c r="B13753" s="74" t="s">
        <v>12283</v>
      </c>
      <c r="C13753" s="73" t="s">
        <v>101</v>
      </c>
      <c r="D13753" s="75">
        <v>60.98</v>
      </c>
      <c r="E13753" s="75">
        <v>60.98</v>
      </c>
      <c r="F13753" s="73" t="s">
        <v>47</v>
      </c>
    </row>
    <row r="13754" spans="1:6" x14ac:dyDescent="0.25">
      <c r="A13754" s="73">
        <v>25015985</v>
      </c>
      <c r="B13754" s="74" t="s">
        <v>12284</v>
      </c>
      <c r="C13754" s="73" t="s">
        <v>101</v>
      </c>
      <c r="D13754" s="75">
        <v>616.47</v>
      </c>
      <c r="E13754" s="75">
        <v>616.47</v>
      </c>
      <c r="F13754" s="73" t="s">
        <v>47</v>
      </c>
    </row>
    <row r="13755" spans="1:6" x14ac:dyDescent="0.25">
      <c r="A13755" s="73">
        <v>25016014</v>
      </c>
      <c r="B13755" s="74" t="s">
        <v>12285</v>
      </c>
      <c r="C13755" s="73" t="s">
        <v>101</v>
      </c>
      <c r="D13755" s="75">
        <v>1210.03</v>
      </c>
      <c r="E13755" s="75">
        <v>1210.03</v>
      </c>
      <c r="F13755" s="73" t="s">
        <v>47</v>
      </c>
    </row>
    <row r="13756" spans="1:6" x14ac:dyDescent="0.25">
      <c r="A13756" s="73">
        <v>25016019</v>
      </c>
      <c r="B13756" s="74" t="s">
        <v>12286</v>
      </c>
      <c r="C13756" s="73" t="s">
        <v>101</v>
      </c>
      <c r="D13756" s="75">
        <v>154.69999999999999</v>
      </c>
      <c r="E13756" s="75">
        <v>154.69999999999999</v>
      </c>
      <c r="F13756" s="73" t="s">
        <v>47</v>
      </c>
    </row>
    <row r="13757" spans="1:6" x14ac:dyDescent="0.25">
      <c r="A13757" s="73">
        <v>25016033</v>
      </c>
      <c r="B13757" s="74" t="s">
        <v>12287</v>
      </c>
      <c r="C13757" s="73" t="s">
        <v>101</v>
      </c>
      <c r="D13757" s="75">
        <v>4.37</v>
      </c>
      <c r="E13757" s="75">
        <v>4.37</v>
      </c>
      <c r="F13757" s="73" t="s">
        <v>47</v>
      </c>
    </row>
    <row r="13758" spans="1:6" x14ac:dyDescent="0.25">
      <c r="A13758" s="73">
        <v>25016037</v>
      </c>
      <c r="B13758" s="74" t="s">
        <v>37181</v>
      </c>
      <c r="C13758" s="73" t="s">
        <v>101</v>
      </c>
      <c r="D13758" s="75">
        <v>7.77</v>
      </c>
      <c r="E13758" s="75">
        <v>7.77</v>
      </c>
      <c r="F13758" s="73" t="s">
        <v>47</v>
      </c>
    </row>
    <row r="13759" spans="1:6" x14ac:dyDescent="0.25">
      <c r="A13759" s="73">
        <v>25016038</v>
      </c>
      <c r="B13759" s="74" t="s">
        <v>37182</v>
      </c>
      <c r="C13759" s="73" t="s">
        <v>101</v>
      </c>
      <c r="D13759" s="75">
        <v>9.77</v>
      </c>
      <c r="E13759" s="75">
        <v>9.77</v>
      </c>
      <c r="F13759" s="73" t="s">
        <v>47</v>
      </c>
    </row>
    <row r="13760" spans="1:6" x14ac:dyDescent="0.25">
      <c r="A13760" s="73">
        <v>25016039</v>
      </c>
      <c r="B13760" s="74" t="s">
        <v>37183</v>
      </c>
      <c r="C13760" s="73" t="s">
        <v>101</v>
      </c>
      <c r="D13760" s="75">
        <v>23.78</v>
      </c>
      <c r="E13760" s="75">
        <v>23.78</v>
      </c>
      <c r="F13760" s="73" t="s">
        <v>47</v>
      </c>
    </row>
    <row r="13761" spans="1:6" x14ac:dyDescent="0.25">
      <c r="A13761" s="73">
        <v>25016045</v>
      </c>
      <c r="B13761" s="74" t="s">
        <v>12288</v>
      </c>
      <c r="C13761" s="73" t="s">
        <v>101</v>
      </c>
      <c r="D13761" s="75">
        <v>8.58</v>
      </c>
      <c r="E13761" s="75">
        <v>8.58</v>
      </c>
      <c r="F13761" s="73" t="s">
        <v>47</v>
      </c>
    </row>
    <row r="13762" spans="1:6" x14ac:dyDescent="0.25">
      <c r="A13762" s="73">
        <v>25016055</v>
      </c>
      <c r="B13762" s="74" t="s">
        <v>12289</v>
      </c>
      <c r="C13762" s="73" t="s">
        <v>101</v>
      </c>
      <c r="D13762" s="75">
        <v>92.53</v>
      </c>
      <c r="E13762" s="75">
        <v>92.53</v>
      </c>
      <c r="F13762" s="73" t="s">
        <v>47</v>
      </c>
    </row>
    <row r="13763" spans="1:6" x14ac:dyDescent="0.25">
      <c r="A13763" s="73">
        <v>25016058</v>
      </c>
      <c r="B13763" s="74" t="s">
        <v>12290</v>
      </c>
      <c r="C13763" s="73" t="s">
        <v>101</v>
      </c>
      <c r="D13763" s="75">
        <v>78.63</v>
      </c>
      <c r="E13763" s="75">
        <v>78.63</v>
      </c>
      <c r="F13763" s="73" t="s">
        <v>47</v>
      </c>
    </row>
    <row r="13764" spans="1:6" x14ac:dyDescent="0.25">
      <c r="A13764" s="73">
        <v>25016059</v>
      </c>
      <c r="B13764" s="74" t="s">
        <v>12291</v>
      </c>
      <c r="C13764" s="73" t="s">
        <v>101</v>
      </c>
      <c r="D13764" s="75">
        <v>26.29</v>
      </c>
      <c r="E13764" s="75">
        <v>26.29</v>
      </c>
      <c r="F13764" s="73" t="s">
        <v>47</v>
      </c>
    </row>
    <row r="13765" spans="1:6" x14ac:dyDescent="0.25">
      <c r="A13765" s="73">
        <v>25016091</v>
      </c>
      <c r="B13765" s="74" t="s">
        <v>12292</v>
      </c>
      <c r="C13765" s="73" t="s">
        <v>101</v>
      </c>
      <c r="D13765" s="75">
        <v>14.98</v>
      </c>
      <c r="E13765" s="75">
        <v>14.98</v>
      </c>
      <c r="F13765" s="73" t="s">
        <v>47</v>
      </c>
    </row>
    <row r="13766" spans="1:6" x14ac:dyDescent="0.25">
      <c r="A13766" s="73">
        <v>25016093</v>
      </c>
      <c r="B13766" s="74" t="s">
        <v>12293</v>
      </c>
      <c r="C13766" s="73" t="s">
        <v>101</v>
      </c>
      <c r="D13766" s="75">
        <v>20.38</v>
      </c>
      <c r="E13766" s="75">
        <v>20.38</v>
      </c>
      <c r="F13766" s="73" t="s">
        <v>47</v>
      </c>
    </row>
    <row r="13767" spans="1:6" x14ac:dyDescent="0.25">
      <c r="A13767" s="73">
        <v>25016100</v>
      </c>
      <c r="B13767" s="74" t="s">
        <v>12294</v>
      </c>
      <c r="C13767" s="73" t="s">
        <v>101</v>
      </c>
      <c r="D13767" s="75">
        <v>16.43</v>
      </c>
      <c r="E13767" s="75">
        <v>16.43</v>
      </c>
      <c r="F13767" s="73" t="s">
        <v>47</v>
      </c>
    </row>
    <row r="13768" spans="1:6" x14ac:dyDescent="0.25">
      <c r="A13768" s="73">
        <v>25016107</v>
      </c>
      <c r="B13768" s="74" t="s">
        <v>12295</v>
      </c>
      <c r="C13768" s="73" t="s">
        <v>101</v>
      </c>
      <c r="D13768" s="75">
        <v>2.11</v>
      </c>
      <c r="E13768" s="75">
        <v>2.11</v>
      </c>
      <c r="F13768" s="73" t="s">
        <v>47</v>
      </c>
    </row>
    <row r="13769" spans="1:6" x14ac:dyDescent="0.25">
      <c r="A13769" s="73">
        <v>25016111</v>
      </c>
      <c r="B13769" s="74" t="s">
        <v>12296</v>
      </c>
      <c r="C13769" s="73" t="s">
        <v>101</v>
      </c>
      <c r="D13769" s="75">
        <v>110.44</v>
      </c>
      <c r="E13769" s="75">
        <v>110.44</v>
      </c>
      <c r="F13769" s="73" t="s">
        <v>47</v>
      </c>
    </row>
    <row r="13770" spans="1:6" x14ac:dyDescent="0.25">
      <c r="A13770" s="73">
        <v>25016118</v>
      </c>
      <c r="B13770" s="74" t="s">
        <v>12297</v>
      </c>
      <c r="C13770" s="73" t="s">
        <v>101</v>
      </c>
      <c r="D13770" s="75">
        <v>4.8600000000000003</v>
      </c>
      <c r="E13770" s="75">
        <v>4.8600000000000003</v>
      </c>
      <c r="F13770" s="73" t="s">
        <v>47</v>
      </c>
    </row>
    <row r="13771" spans="1:6" x14ac:dyDescent="0.25">
      <c r="A13771" s="73">
        <v>25016127</v>
      </c>
      <c r="B13771" s="74" t="s">
        <v>12298</v>
      </c>
      <c r="C13771" s="73" t="s">
        <v>101</v>
      </c>
      <c r="D13771" s="75">
        <v>10.27</v>
      </c>
      <c r="E13771" s="75">
        <v>10.27</v>
      </c>
      <c r="F13771" s="73" t="s">
        <v>47</v>
      </c>
    </row>
    <row r="13772" spans="1:6" x14ac:dyDescent="0.25">
      <c r="A13772" s="73">
        <v>25016132</v>
      </c>
      <c r="B13772" s="74" t="s">
        <v>12299</v>
      </c>
      <c r="C13772" s="73" t="s">
        <v>101</v>
      </c>
      <c r="D13772" s="75">
        <v>25.3</v>
      </c>
      <c r="E13772" s="75">
        <v>25.3</v>
      </c>
      <c r="F13772" s="73" t="s">
        <v>47</v>
      </c>
    </row>
    <row r="13773" spans="1:6" x14ac:dyDescent="0.25">
      <c r="A13773" s="73">
        <v>25016133</v>
      </c>
      <c r="B13773" s="74" t="s">
        <v>12300</v>
      </c>
      <c r="C13773" s="73" t="s">
        <v>101</v>
      </c>
      <c r="D13773" s="75">
        <v>128.77000000000001</v>
      </c>
      <c r="E13773" s="75">
        <v>128.77000000000001</v>
      </c>
      <c r="F13773" s="73" t="s">
        <v>47</v>
      </c>
    </row>
    <row r="13774" spans="1:6" x14ac:dyDescent="0.25">
      <c r="A13774" s="73">
        <v>25016134</v>
      </c>
      <c r="B13774" s="74" t="s">
        <v>12301</v>
      </c>
      <c r="C13774" s="73" t="s">
        <v>101</v>
      </c>
      <c r="D13774" s="75">
        <v>7.29</v>
      </c>
      <c r="E13774" s="75">
        <v>7.29</v>
      </c>
      <c r="F13774" s="73" t="s">
        <v>47</v>
      </c>
    </row>
    <row r="13775" spans="1:6" x14ac:dyDescent="0.25">
      <c r="A13775" s="73">
        <v>25016141</v>
      </c>
      <c r="B13775" s="74" t="s">
        <v>12302</v>
      </c>
      <c r="C13775" s="73" t="s">
        <v>101</v>
      </c>
      <c r="D13775" s="75">
        <v>18.71</v>
      </c>
      <c r="E13775" s="75">
        <v>18.71</v>
      </c>
      <c r="F13775" s="73" t="s">
        <v>47</v>
      </c>
    </row>
    <row r="13776" spans="1:6" x14ac:dyDescent="0.25">
      <c r="A13776" s="73">
        <v>25016146</v>
      </c>
      <c r="B13776" s="74" t="s">
        <v>31975</v>
      </c>
      <c r="C13776" s="73" t="s">
        <v>101</v>
      </c>
      <c r="D13776" s="75">
        <v>34.47</v>
      </c>
      <c r="E13776" s="75">
        <v>34.47</v>
      </c>
      <c r="F13776" s="73" t="s">
        <v>47</v>
      </c>
    </row>
    <row r="13777" spans="1:6" x14ac:dyDescent="0.25">
      <c r="A13777" s="73">
        <v>25016147</v>
      </c>
      <c r="B13777" s="74" t="s">
        <v>12303</v>
      </c>
      <c r="C13777" s="73" t="s">
        <v>101</v>
      </c>
      <c r="D13777" s="75">
        <v>307.25</v>
      </c>
      <c r="E13777" s="75">
        <v>307.25</v>
      </c>
      <c r="F13777" s="73" t="s">
        <v>47</v>
      </c>
    </row>
    <row r="13778" spans="1:6" x14ac:dyDescent="0.25">
      <c r="A13778" s="73">
        <v>25016159</v>
      </c>
      <c r="B13778" s="74" t="s">
        <v>31976</v>
      </c>
      <c r="C13778" s="73" t="s">
        <v>101</v>
      </c>
      <c r="D13778" s="75">
        <v>167.79</v>
      </c>
      <c r="E13778" s="75">
        <v>167.79</v>
      </c>
      <c r="F13778" s="73" t="s">
        <v>47</v>
      </c>
    </row>
    <row r="13779" spans="1:6" x14ac:dyDescent="0.25">
      <c r="A13779" s="73">
        <v>25016164</v>
      </c>
      <c r="B13779" s="74" t="s">
        <v>12304</v>
      </c>
      <c r="C13779" s="73" t="s">
        <v>101</v>
      </c>
      <c r="D13779" s="75">
        <v>283.04000000000002</v>
      </c>
      <c r="E13779" s="75">
        <v>283.04000000000002</v>
      </c>
      <c r="F13779" s="73" t="s">
        <v>47</v>
      </c>
    </row>
    <row r="13780" spans="1:6" x14ac:dyDescent="0.25">
      <c r="A13780" s="73">
        <v>25016170</v>
      </c>
      <c r="B13780" s="74" t="s">
        <v>12305</v>
      </c>
      <c r="C13780" s="73" t="s">
        <v>101</v>
      </c>
      <c r="D13780" s="75">
        <v>12.65</v>
      </c>
      <c r="E13780" s="75">
        <v>12.65</v>
      </c>
      <c r="F13780" s="73" t="s">
        <v>47</v>
      </c>
    </row>
    <row r="13781" spans="1:6" x14ac:dyDescent="0.25">
      <c r="A13781" s="73">
        <v>25016187</v>
      </c>
      <c r="B13781" s="74" t="s">
        <v>37184</v>
      </c>
      <c r="C13781" s="73" t="s">
        <v>101</v>
      </c>
      <c r="D13781" s="75">
        <v>31</v>
      </c>
      <c r="E13781" s="75">
        <v>31</v>
      </c>
      <c r="F13781" s="73" t="s">
        <v>47</v>
      </c>
    </row>
    <row r="13782" spans="1:6" x14ac:dyDescent="0.25">
      <c r="A13782" s="73">
        <v>25016204</v>
      </c>
      <c r="B13782" s="74" t="s">
        <v>12306</v>
      </c>
      <c r="C13782" s="73" t="s">
        <v>101</v>
      </c>
      <c r="D13782" s="75">
        <v>63.73</v>
      </c>
      <c r="E13782" s="75">
        <v>63.73</v>
      </c>
      <c r="F13782" s="73" t="s">
        <v>47</v>
      </c>
    </row>
    <row r="13783" spans="1:6" x14ac:dyDescent="0.25">
      <c r="A13783" s="73">
        <v>25016205</v>
      </c>
      <c r="B13783" s="74" t="s">
        <v>37185</v>
      </c>
      <c r="C13783" s="73" t="s">
        <v>101</v>
      </c>
      <c r="D13783" s="75">
        <v>36.299999999999997</v>
      </c>
      <c r="E13783" s="75">
        <v>36.299999999999997</v>
      </c>
      <c r="F13783" s="73" t="s">
        <v>47</v>
      </c>
    </row>
    <row r="13784" spans="1:6" x14ac:dyDescent="0.25">
      <c r="A13784" s="73">
        <v>25016241</v>
      </c>
      <c r="B13784" s="74" t="s">
        <v>31977</v>
      </c>
      <c r="C13784" s="73" t="s">
        <v>101</v>
      </c>
      <c r="D13784" s="75">
        <v>60.8</v>
      </c>
      <c r="E13784" s="75">
        <v>60.8</v>
      </c>
      <c r="F13784" s="73" t="s">
        <v>47</v>
      </c>
    </row>
    <row r="13785" spans="1:6" x14ac:dyDescent="0.25">
      <c r="A13785" s="73">
        <v>25016264</v>
      </c>
      <c r="B13785" s="74" t="s">
        <v>31978</v>
      </c>
      <c r="C13785" s="73" t="s">
        <v>101</v>
      </c>
      <c r="D13785" s="75">
        <v>63.43</v>
      </c>
      <c r="E13785" s="75">
        <v>63.43</v>
      </c>
      <c r="F13785" s="73" t="s">
        <v>47</v>
      </c>
    </row>
    <row r="13786" spans="1:6" x14ac:dyDescent="0.25">
      <c r="A13786" s="73">
        <v>25016286</v>
      </c>
      <c r="B13786" s="74" t="s">
        <v>31979</v>
      </c>
      <c r="C13786" s="73" t="s">
        <v>101</v>
      </c>
      <c r="D13786" s="75">
        <v>198.81</v>
      </c>
      <c r="E13786" s="75">
        <v>198.81</v>
      </c>
      <c r="F13786" s="73" t="s">
        <v>47</v>
      </c>
    </row>
    <row r="13787" spans="1:6" x14ac:dyDescent="0.25">
      <c r="A13787" s="73">
        <v>25016299</v>
      </c>
      <c r="B13787" s="74" t="s">
        <v>12308</v>
      </c>
      <c r="C13787" s="73" t="s">
        <v>101</v>
      </c>
      <c r="D13787" s="75">
        <v>675.27</v>
      </c>
      <c r="E13787" s="75">
        <v>675.27</v>
      </c>
      <c r="F13787" s="73" t="s">
        <v>47</v>
      </c>
    </row>
    <row r="13788" spans="1:6" x14ac:dyDescent="0.25">
      <c r="A13788" s="73">
        <v>25016354</v>
      </c>
      <c r="B13788" s="74" t="s">
        <v>12309</v>
      </c>
      <c r="C13788" s="73" t="s">
        <v>101</v>
      </c>
      <c r="D13788" s="75">
        <v>317.35000000000002</v>
      </c>
      <c r="E13788" s="75">
        <v>317.35000000000002</v>
      </c>
      <c r="F13788" s="73" t="s">
        <v>47</v>
      </c>
    </row>
    <row r="13789" spans="1:6" x14ac:dyDescent="0.25">
      <c r="A13789" s="73">
        <v>25016368</v>
      </c>
      <c r="B13789" s="74" t="s">
        <v>12310</v>
      </c>
      <c r="C13789" s="73" t="s">
        <v>101</v>
      </c>
      <c r="D13789" s="75">
        <v>613.88</v>
      </c>
      <c r="E13789" s="75">
        <v>613.88</v>
      </c>
      <c r="F13789" s="73" t="s">
        <v>47</v>
      </c>
    </row>
    <row r="13790" spans="1:6" x14ac:dyDescent="0.25">
      <c r="A13790" s="73">
        <v>25016380</v>
      </c>
      <c r="B13790" s="74" t="s">
        <v>12307</v>
      </c>
      <c r="C13790" s="73" t="s">
        <v>101</v>
      </c>
      <c r="D13790" s="75">
        <v>500.51</v>
      </c>
      <c r="E13790" s="75">
        <v>500.51</v>
      </c>
      <c r="F13790" s="73" t="s">
        <v>47</v>
      </c>
    </row>
    <row r="13791" spans="1:6" x14ac:dyDescent="0.25">
      <c r="A13791" s="73">
        <v>25016904</v>
      </c>
      <c r="B13791" s="74" t="s">
        <v>12311</v>
      </c>
      <c r="C13791" s="73" t="s">
        <v>101</v>
      </c>
      <c r="D13791" s="75">
        <v>534.30999999999995</v>
      </c>
      <c r="E13791" s="75">
        <v>534.30999999999995</v>
      </c>
      <c r="F13791" s="73" t="s">
        <v>47</v>
      </c>
    </row>
    <row r="13792" spans="1:6" x14ac:dyDescent="0.25">
      <c r="A13792" s="73">
        <v>25017039</v>
      </c>
      <c r="B13792" s="74" t="s">
        <v>12312</v>
      </c>
      <c r="C13792" s="73" t="s">
        <v>101</v>
      </c>
      <c r="D13792" s="75">
        <v>145.34</v>
      </c>
      <c r="E13792" s="75">
        <v>145.34</v>
      </c>
      <c r="F13792" s="73" t="s">
        <v>47</v>
      </c>
    </row>
    <row r="13793" spans="1:6" x14ac:dyDescent="0.25">
      <c r="A13793" s="73">
        <v>25017466</v>
      </c>
      <c r="B13793" s="74" t="s">
        <v>31985</v>
      </c>
      <c r="C13793" s="73" t="s">
        <v>101</v>
      </c>
      <c r="D13793" s="75">
        <v>3100</v>
      </c>
      <c r="E13793" s="75">
        <v>3100</v>
      </c>
      <c r="F13793" s="73" t="s">
        <v>47</v>
      </c>
    </row>
    <row r="13794" spans="1:6" x14ac:dyDescent="0.25">
      <c r="A13794" s="73">
        <v>25017467</v>
      </c>
      <c r="B13794" s="74" t="s">
        <v>31986</v>
      </c>
      <c r="C13794" s="73" t="s">
        <v>101</v>
      </c>
      <c r="D13794" s="75">
        <v>1860</v>
      </c>
      <c r="E13794" s="75">
        <v>1860</v>
      </c>
      <c r="F13794" s="73" t="s">
        <v>47</v>
      </c>
    </row>
    <row r="13795" spans="1:6" x14ac:dyDescent="0.25">
      <c r="A13795" s="73">
        <v>25017477</v>
      </c>
      <c r="B13795" s="74" t="s">
        <v>31987</v>
      </c>
      <c r="C13795" s="73" t="s">
        <v>101</v>
      </c>
      <c r="D13795" s="75">
        <v>1654</v>
      </c>
      <c r="E13795" s="75">
        <v>1654</v>
      </c>
      <c r="F13795" s="73" t="s">
        <v>47</v>
      </c>
    </row>
    <row r="13796" spans="1:6" x14ac:dyDescent="0.25">
      <c r="A13796" s="73">
        <v>25017495</v>
      </c>
      <c r="B13796" s="74" t="s">
        <v>12313</v>
      </c>
      <c r="C13796" s="73" t="s">
        <v>101</v>
      </c>
      <c r="D13796" s="75">
        <v>18.13</v>
      </c>
      <c r="E13796" s="75">
        <v>18.13</v>
      </c>
      <c r="F13796" s="73" t="s">
        <v>47</v>
      </c>
    </row>
    <row r="13797" spans="1:6" x14ac:dyDescent="0.25">
      <c r="A13797" s="73">
        <v>25017506</v>
      </c>
      <c r="B13797" s="74" t="s">
        <v>12314</v>
      </c>
      <c r="C13797" s="73" t="s">
        <v>101</v>
      </c>
      <c r="D13797" s="75">
        <v>2468.1799999999998</v>
      </c>
      <c r="E13797" s="75">
        <v>2468.1799999999998</v>
      </c>
      <c r="F13797" s="73" t="s">
        <v>47</v>
      </c>
    </row>
    <row r="13798" spans="1:6" x14ac:dyDescent="0.25">
      <c r="A13798" s="73">
        <v>25017613</v>
      </c>
      <c r="B13798" s="74" t="s">
        <v>12315</v>
      </c>
      <c r="C13798" s="73" t="s">
        <v>101</v>
      </c>
      <c r="D13798" s="75">
        <v>110.87</v>
      </c>
      <c r="E13798" s="75">
        <v>110.87</v>
      </c>
      <c r="F13798" s="73" t="s">
        <v>47</v>
      </c>
    </row>
    <row r="13799" spans="1:6" x14ac:dyDescent="0.25">
      <c r="A13799" s="73">
        <v>25017673</v>
      </c>
      <c r="B13799" s="74" t="s">
        <v>37186</v>
      </c>
      <c r="C13799" s="73" t="s">
        <v>101</v>
      </c>
      <c r="D13799" s="75">
        <v>244.68</v>
      </c>
      <c r="E13799" s="75">
        <v>244.68</v>
      </c>
      <c r="F13799" s="73" t="s">
        <v>47</v>
      </c>
    </row>
    <row r="13800" spans="1:6" x14ac:dyDescent="0.25">
      <c r="A13800" s="73">
        <v>25017679</v>
      </c>
      <c r="B13800" s="74" t="s">
        <v>12316</v>
      </c>
      <c r="C13800" s="73" t="s">
        <v>101</v>
      </c>
      <c r="D13800" s="75">
        <v>1046.6099999999999</v>
      </c>
      <c r="E13800" s="75">
        <v>1046.6099999999999</v>
      </c>
      <c r="F13800" s="73" t="s">
        <v>47</v>
      </c>
    </row>
    <row r="13801" spans="1:6" x14ac:dyDescent="0.25">
      <c r="A13801" s="73">
        <v>25017694</v>
      </c>
      <c r="B13801" s="74" t="s">
        <v>12317</v>
      </c>
      <c r="C13801" s="73" t="s">
        <v>101</v>
      </c>
      <c r="D13801" s="75">
        <v>319.33999999999997</v>
      </c>
      <c r="E13801" s="75">
        <v>319.33999999999997</v>
      </c>
      <c r="F13801" s="73" t="s">
        <v>47</v>
      </c>
    </row>
    <row r="13802" spans="1:6" x14ac:dyDescent="0.25">
      <c r="A13802" s="73">
        <v>25017716</v>
      </c>
      <c r="B13802" s="74" t="s">
        <v>37187</v>
      </c>
      <c r="C13802" s="73" t="s">
        <v>101</v>
      </c>
      <c r="D13802" s="75">
        <v>4123.29</v>
      </c>
      <c r="E13802" s="75">
        <v>4123.29</v>
      </c>
      <c r="F13802" s="73" t="s">
        <v>47</v>
      </c>
    </row>
    <row r="13803" spans="1:6" x14ac:dyDescent="0.25">
      <c r="A13803" s="73">
        <v>25017721</v>
      </c>
      <c r="B13803" s="74" t="s">
        <v>31988</v>
      </c>
      <c r="C13803" s="73" t="s">
        <v>101</v>
      </c>
      <c r="D13803" s="75">
        <v>93.84</v>
      </c>
      <c r="E13803" s="75">
        <v>93.84</v>
      </c>
      <c r="F13803" s="73" t="s">
        <v>47</v>
      </c>
    </row>
    <row r="13804" spans="1:6" x14ac:dyDescent="0.25">
      <c r="A13804" s="73">
        <v>25017781</v>
      </c>
      <c r="B13804" s="74" t="s">
        <v>12318</v>
      </c>
      <c r="C13804" s="73" t="s">
        <v>101</v>
      </c>
      <c r="D13804" s="75">
        <v>177.65</v>
      </c>
      <c r="E13804" s="75">
        <v>177.65</v>
      </c>
      <c r="F13804" s="73" t="s">
        <v>47</v>
      </c>
    </row>
    <row r="13805" spans="1:6" x14ac:dyDescent="0.25">
      <c r="A13805" s="73">
        <v>25017782</v>
      </c>
      <c r="B13805" s="74" t="s">
        <v>12319</v>
      </c>
      <c r="C13805" s="73" t="s">
        <v>101</v>
      </c>
      <c r="D13805" s="75">
        <v>203.78</v>
      </c>
      <c r="E13805" s="75">
        <v>203.78</v>
      </c>
      <c r="F13805" s="73" t="s">
        <v>47</v>
      </c>
    </row>
    <row r="13806" spans="1:6" x14ac:dyDescent="0.25">
      <c r="A13806" s="73">
        <v>25017785</v>
      </c>
      <c r="B13806" s="74" t="s">
        <v>12320</v>
      </c>
      <c r="C13806" s="73" t="s">
        <v>101</v>
      </c>
      <c r="D13806" s="75">
        <v>203.78</v>
      </c>
      <c r="E13806" s="75">
        <v>203.78</v>
      </c>
      <c r="F13806" s="73" t="s">
        <v>47</v>
      </c>
    </row>
    <row r="13807" spans="1:6" x14ac:dyDescent="0.25">
      <c r="A13807" s="73">
        <v>25017793</v>
      </c>
      <c r="B13807" s="74" t="s">
        <v>12321</v>
      </c>
      <c r="C13807" s="73" t="s">
        <v>101</v>
      </c>
      <c r="D13807" s="75">
        <v>203.78</v>
      </c>
      <c r="E13807" s="75">
        <v>203.78</v>
      </c>
      <c r="F13807" s="73" t="s">
        <v>47</v>
      </c>
    </row>
    <row r="13808" spans="1:6" x14ac:dyDescent="0.25">
      <c r="A13808" s="73">
        <v>25017821</v>
      </c>
      <c r="B13808" s="74" t="s">
        <v>12322</v>
      </c>
      <c r="C13808" s="73" t="s">
        <v>101</v>
      </c>
      <c r="D13808" s="75">
        <v>1949.89</v>
      </c>
      <c r="E13808" s="75">
        <v>1949.89</v>
      </c>
      <c r="F13808" s="73" t="s">
        <v>47</v>
      </c>
    </row>
    <row r="13809" spans="1:6" x14ac:dyDescent="0.25">
      <c r="A13809" s="73">
        <v>25017946</v>
      </c>
      <c r="B13809" s="74" t="s">
        <v>31989</v>
      </c>
      <c r="C13809" s="73" t="s">
        <v>101</v>
      </c>
      <c r="D13809" s="75">
        <v>2564</v>
      </c>
      <c r="E13809" s="75">
        <v>2564</v>
      </c>
      <c r="F13809" s="73" t="s">
        <v>47</v>
      </c>
    </row>
    <row r="13810" spans="1:6" x14ac:dyDescent="0.25">
      <c r="A13810" s="73">
        <v>25017947</v>
      </c>
      <c r="B13810" s="74" t="s">
        <v>31990</v>
      </c>
      <c r="C13810" s="73" t="s">
        <v>101</v>
      </c>
      <c r="D13810" s="75">
        <v>1121.67</v>
      </c>
      <c r="E13810" s="75">
        <v>1121.67</v>
      </c>
      <c r="F13810" s="73" t="s">
        <v>47</v>
      </c>
    </row>
    <row r="13811" spans="1:6" x14ac:dyDescent="0.25">
      <c r="A13811" s="73">
        <v>25017954</v>
      </c>
      <c r="B13811" s="74" t="s">
        <v>12323</v>
      </c>
      <c r="C13811" s="73" t="s">
        <v>101</v>
      </c>
      <c r="D13811" s="75">
        <v>688.36</v>
      </c>
      <c r="E13811" s="75">
        <v>688.36</v>
      </c>
      <c r="F13811" s="73" t="s">
        <v>47</v>
      </c>
    </row>
    <row r="13812" spans="1:6" x14ac:dyDescent="0.25">
      <c r="A13812" s="73">
        <v>25017969</v>
      </c>
      <c r="B13812" s="74" t="s">
        <v>31991</v>
      </c>
      <c r="C13812" s="73" t="s">
        <v>101</v>
      </c>
      <c r="D13812" s="75">
        <v>290</v>
      </c>
      <c r="E13812" s="75">
        <v>290</v>
      </c>
      <c r="F13812" s="73" t="s">
        <v>47</v>
      </c>
    </row>
    <row r="13813" spans="1:6" x14ac:dyDescent="0.25">
      <c r="A13813" s="73">
        <v>25017980</v>
      </c>
      <c r="B13813" s="74" t="s">
        <v>31992</v>
      </c>
      <c r="C13813" s="73" t="s">
        <v>101</v>
      </c>
      <c r="D13813" s="75">
        <v>11564.48</v>
      </c>
      <c r="E13813" s="75">
        <v>11564.48</v>
      </c>
      <c r="F13813" s="73" t="s">
        <v>47</v>
      </c>
    </row>
    <row r="13814" spans="1:6" x14ac:dyDescent="0.25">
      <c r="A13814" s="73">
        <v>25018010</v>
      </c>
      <c r="B13814" s="74" t="s">
        <v>37188</v>
      </c>
      <c r="C13814" s="73" t="s">
        <v>101</v>
      </c>
      <c r="D13814" s="75">
        <v>2050.39</v>
      </c>
      <c r="E13814" s="75">
        <v>2050.39</v>
      </c>
      <c r="F13814" s="73" t="s">
        <v>47</v>
      </c>
    </row>
    <row r="13815" spans="1:6" x14ac:dyDescent="0.25">
      <c r="A13815" s="73">
        <v>25018025</v>
      </c>
      <c r="B13815" s="74" t="s">
        <v>12324</v>
      </c>
      <c r="C13815" s="73" t="s">
        <v>101</v>
      </c>
      <c r="D13815" s="75">
        <v>191.26</v>
      </c>
      <c r="E13815" s="75">
        <v>191.26</v>
      </c>
      <c r="F13815" s="73" t="s">
        <v>47</v>
      </c>
    </row>
    <row r="13816" spans="1:6" x14ac:dyDescent="0.25">
      <c r="A13816" s="73">
        <v>25018072</v>
      </c>
      <c r="B13816" s="74" t="s">
        <v>12325</v>
      </c>
      <c r="C13816" s="73" t="s">
        <v>101</v>
      </c>
      <c r="D13816" s="75">
        <v>895.09</v>
      </c>
      <c r="E13816" s="75">
        <v>895.09</v>
      </c>
      <c r="F13816" s="73" t="s">
        <v>47</v>
      </c>
    </row>
    <row r="13817" spans="1:6" x14ac:dyDescent="0.25">
      <c r="A13817" s="73">
        <v>25018074</v>
      </c>
      <c r="B13817" s="74" t="s">
        <v>12326</v>
      </c>
      <c r="C13817" s="73" t="s">
        <v>101</v>
      </c>
      <c r="D13817" s="75">
        <v>24.27</v>
      </c>
      <c r="E13817" s="75">
        <v>24.27</v>
      </c>
      <c r="F13817" s="73" t="s">
        <v>47</v>
      </c>
    </row>
    <row r="13818" spans="1:6" x14ac:dyDescent="0.25">
      <c r="A13818" s="73">
        <v>25018177</v>
      </c>
      <c r="B13818" s="74" t="s">
        <v>12327</v>
      </c>
      <c r="C13818" s="73" t="s">
        <v>101</v>
      </c>
      <c r="D13818" s="75">
        <v>1552.5</v>
      </c>
      <c r="E13818" s="75">
        <v>1552.5</v>
      </c>
      <c r="F13818" s="73" t="s">
        <v>47</v>
      </c>
    </row>
    <row r="13819" spans="1:6" x14ac:dyDescent="0.25">
      <c r="A13819" s="73">
        <v>25018192</v>
      </c>
      <c r="B13819" s="74" t="s">
        <v>31993</v>
      </c>
      <c r="C13819" s="73" t="s">
        <v>101</v>
      </c>
      <c r="D13819" s="75">
        <v>409.08</v>
      </c>
      <c r="E13819" s="75">
        <v>409.08</v>
      </c>
      <c r="F13819" s="73" t="s">
        <v>47</v>
      </c>
    </row>
    <row r="13820" spans="1:6" x14ac:dyDescent="0.25">
      <c r="A13820" s="73">
        <v>25018230</v>
      </c>
      <c r="B13820" s="74" t="s">
        <v>31994</v>
      </c>
      <c r="C13820" s="73" t="s">
        <v>101</v>
      </c>
      <c r="D13820" s="75">
        <v>94.76</v>
      </c>
      <c r="E13820" s="75">
        <v>94.76</v>
      </c>
      <c r="F13820" s="73" t="s">
        <v>47</v>
      </c>
    </row>
    <row r="13821" spans="1:6" x14ac:dyDescent="0.25">
      <c r="A13821" s="73">
        <v>25018483</v>
      </c>
      <c r="B13821" s="74" t="s">
        <v>12328</v>
      </c>
      <c r="C13821" s="73" t="s">
        <v>101</v>
      </c>
      <c r="D13821" s="75">
        <v>203.78</v>
      </c>
      <c r="E13821" s="75">
        <v>203.78</v>
      </c>
      <c r="F13821" s="73" t="s">
        <v>47</v>
      </c>
    </row>
    <row r="13822" spans="1:6" x14ac:dyDescent="0.25">
      <c r="A13822" s="73">
        <v>25018589</v>
      </c>
      <c r="B13822" s="74" t="s">
        <v>12329</v>
      </c>
      <c r="C13822" s="73" t="s">
        <v>101</v>
      </c>
      <c r="D13822" s="75">
        <v>24328.47</v>
      </c>
      <c r="E13822" s="75">
        <v>24328.47</v>
      </c>
      <c r="F13822" s="73" t="s">
        <v>47</v>
      </c>
    </row>
    <row r="13823" spans="1:6" x14ac:dyDescent="0.25">
      <c r="A13823" s="73">
        <v>25018687</v>
      </c>
      <c r="B13823" s="74" t="s">
        <v>37189</v>
      </c>
      <c r="C13823" s="73" t="s">
        <v>101</v>
      </c>
      <c r="D13823" s="75">
        <v>648.32000000000005</v>
      </c>
      <c r="E13823" s="75">
        <v>648.32000000000005</v>
      </c>
      <c r="F13823" s="73" t="s">
        <v>47</v>
      </c>
    </row>
    <row r="13824" spans="1:6" x14ac:dyDescent="0.25">
      <c r="A13824" s="73">
        <v>25018703</v>
      </c>
      <c r="B13824" s="74" t="s">
        <v>31995</v>
      </c>
      <c r="C13824" s="73" t="s">
        <v>101</v>
      </c>
      <c r="D13824" s="75">
        <v>2154</v>
      </c>
      <c r="E13824" s="75">
        <v>2154</v>
      </c>
      <c r="F13824" s="73" t="s">
        <v>47</v>
      </c>
    </row>
    <row r="13825" spans="1:6" x14ac:dyDescent="0.25">
      <c r="A13825" s="73">
        <v>25018707</v>
      </c>
      <c r="B13825" s="74" t="s">
        <v>31996</v>
      </c>
      <c r="C13825" s="73" t="s">
        <v>101</v>
      </c>
      <c r="D13825" s="75">
        <v>1766.84</v>
      </c>
      <c r="E13825" s="75">
        <v>1766.84</v>
      </c>
      <c r="F13825" s="73" t="s">
        <v>47</v>
      </c>
    </row>
    <row r="13826" spans="1:6" x14ac:dyDescent="0.25">
      <c r="A13826" s="73">
        <v>25018710</v>
      </c>
      <c r="B13826" s="74" t="s">
        <v>31997</v>
      </c>
      <c r="C13826" s="73" t="s">
        <v>101</v>
      </c>
      <c r="D13826" s="75">
        <v>368</v>
      </c>
      <c r="E13826" s="75">
        <v>368</v>
      </c>
      <c r="F13826" s="73" t="s">
        <v>47</v>
      </c>
    </row>
    <row r="13827" spans="1:6" x14ac:dyDescent="0.25">
      <c r="A13827" s="73">
        <v>25018714</v>
      </c>
      <c r="B13827" s="74" t="s">
        <v>12330</v>
      </c>
      <c r="C13827" s="73" t="s">
        <v>101</v>
      </c>
      <c r="D13827" s="75">
        <v>371.43</v>
      </c>
      <c r="E13827" s="75">
        <v>371.43</v>
      </c>
      <c r="F13827" s="73" t="s">
        <v>47</v>
      </c>
    </row>
    <row r="13828" spans="1:6" x14ac:dyDescent="0.25">
      <c r="A13828" s="73">
        <v>25018904</v>
      </c>
      <c r="B13828" s="74" t="s">
        <v>31998</v>
      </c>
      <c r="C13828" s="73" t="s">
        <v>101</v>
      </c>
      <c r="D13828" s="75">
        <v>72.86</v>
      </c>
      <c r="E13828" s="75">
        <v>72.86</v>
      </c>
      <c r="F13828" s="73" t="s">
        <v>47</v>
      </c>
    </row>
    <row r="13829" spans="1:6" x14ac:dyDescent="0.25">
      <c r="A13829" s="73">
        <v>25019430</v>
      </c>
      <c r="B13829" s="74" t="s">
        <v>12331</v>
      </c>
      <c r="C13829" s="73" t="s">
        <v>101</v>
      </c>
      <c r="D13829" s="75">
        <v>66.33</v>
      </c>
      <c r="E13829" s="75">
        <v>66.33</v>
      </c>
      <c r="F13829" s="73" t="s">
        <v>47</v>
      </c>
    </row>
    <row r="13830" spans="1:6" x14ac:dyDescent="0.25">
      <c r="A13830" s="73">
        <v>25019594</v>
      </c>
      <c r="B13830" s="74" t="s">
        <v>37190</v>
      </c>
      <c r="C13830" s="73" t="s">
        <v>101</v>
      </c>
      <c r="D13830" s="75">
        <v>1226.43</v>
      </c>
      <c r="E13830" s="75">
        <v>1226.43</v>
      </c>
      <c r="F13830" s="73" t="s">
        <v>47</v>
      </c>
    </row>
    <row r="13831" spans="1:6" x14ac:dyDescent="0.25">
      <c r="A13831" s="73">
        <v>25019601</v>
      </c>
      <c r="B13831" s="74" t="s">
        <v>31999</v>
      </c>
      <c r="C13831" s="73" t="s">
        <v>101</v>
      </c>
      <c r="D13831" s="75">
        <v>2746.66</v>
      </c>
      <c r="E13831" s="75">
        <v>2746.66</v>
      </c>
      <c r="F13831" s="73" t="s">
        <v>47</v>
      </c>
    </row>
    <row r="13832" spans="1:6" x14ac:dyDescent="0.25">
      <c r="A13832" s="73">
        <v>25019607</v>
      </c>
      <c r="B13832" s="74" t="s">
        <v>12332</v>
      </c>
      <c r="C13832" s="73" t="s">
        <v>101</v>
      </c>
      <c r="D13832" s="75">
        <v>632.33000000000004</v>
      </c>
      <c r="E13832" s="75">
        <v>632.33000000000004</v>
      </c>
      <c r="F13832" s="73" t="s">
        <v>47</v>
      </c>
    </row>
    <row r="13833" spans="1:6" x14ac:dyDescent="0.25">
      <c r="A13833" s="73">
        <v>25019736</v>
      </c>
      <c r="B13833" s="74" t="s">
        <v>37191</v>
      </c>
      <c r="C13833" s="73" t="s">
        <v>101</v>
      </c>
      <c r="D13833" s="75">
        <v>1621.47</v>
      </c>
      <c r="E13833" s="75">
        <v>1621.47</v>
      </c>
      <c r="F13833" s="73" t="s">
        <v>47</v>
      </c>
    </row>
    <row r="13834" spans="1:6" x14ac:dyDescent="0.25">
      <c r="A13834" s="73">
        <v>25019753</v>
      </c>
      <c r="B13834" s="74" t="s">
        <v>37192</v>
      </c>
      <c r="C13834" s="73" t="s">
        <v>101</v>
      </c>
      <c r="D13834" s="75">
        <v>2383.33</v>
      </c>
      <c r="E13834" s="75">
        <v>2383.33</v>
      </c>
      <c r="F13834" s="73" t="s">
        <v>47</v>
      </c>
    </row>
    <row r="13835" spans="1:6" x14ac:dyDescent="0.25">
      <c r="A13835" s="73">
        <v>25019866</v>
      </c>
      <c r="B13835" s="74" t="s">
        <v>12333</v>
      </c>
      <c r="C13835" s="73" t="s">
        <v>101</v>
      </c>
      <c r="D13835" s="75">
        <v>37.03</v>
      </c>
      <c r="E13835" s="75">
        <v>37.03</v>
      </c>
      <c r="F13835" s="73" t="s">
        <v>47</v>
      </c>
    </row>
    <row r="13836" spans="1:6" x14ac:dyDescent="0.25">
      <c r="A13836" s="73">
        <v>25019909</v>
      </c>
      <c r="B13836" s="74" t="s">
        <v>37193</v>
      </c>
      <c r="C13836" s="73" t="s">
        <v>101</v>
      </c>
      <c r="D13836" s="75">
        <v>3519.2</v>
      </c>
      <c r="E13836" s="75">
        <v>3519.2</v>
      </c>
      <c r="F13836" s="73" t="s">
        <v>47</v>
      </c>
    </row>
    <row r="13837" spans="1:6" x14ac:dyDescent="0.25">
      <c r="A13837" s="73">
        <v>25019942</v>
      </c>
      <c r="B13837" s="74" t="s">
        <v>37194</v>
      </c>
      <c r="C13837" s="73" t="s">
        <v>101</v>
      </c>
      <c r="D13837" s="75">
        <v>2093.81</v>
      </c>
      <c r="E13837" s="75">
        <v>2093.81</v>
      </c>
      <c r="F13837" s="73" t="s">
        <v>47</v>
      </c>
    </row>
    <row r="13838" spans="1:6" x14ac:dyDescent="0.25">
      <c r="A13838" s="73">
        <v>25019977</v>
      </c>
      <c r="B13838" s="74" t="s">
        <v>12334</v>
      </c>
      <c r="C13838" s="73" t="s">
        <v>101</v>
      </c>
      <c r="D13838" s="75">
        <v>791.97</v>
      </c>
      <c r="E13838" s="75">
        <v>791.97</v>
      </c>
      <c r="F13838" s="73" t="s">
        <v>47</v>
      </c>
    </row>
    <row r="13839" spans="1:6" x14ac:dyDescent="0.25">
      <c r="A13839" s="73">
        <v>25020028</v>
      </c>
      <c r="B13839" s="74" t="s">
        <v>12335</v>
      </c>
      <c r="C13839" s="73" t="s">
        <v>101</v>
      </c>
      <c r="D13839" s="75">
        <v>347.01</v>
      </c>
      <c r="E13839" s="75">
        <v>347.01</v>
      </c>
      <c r="F13839" s="73" t="s">
        <v>47</v>
      </c>
    </row>
    <row r="13840" spans="1:6" x14ac:dyDescent="0.25">
      <c r="A13840" s="73">
        <v>25020057</v>
      </c>
      <c r="B13840" s="74" t="s">
        <v>32000</v>
      </c>
      <c r="C13840" s="73" t="s">
        <v>101</v>
      </c>
      <c r="D13840" s="75">
        <v>794.63</v>
      </c>
      <c r="E13840" s="75">
        <v>794.63</v>
      </c>
      <c r="F13840" s="73" t="s">
        <v>47</v>
      </c>
    </row>
    <row r="13841" spans="1:6" x14ac:dyDescent="0.25">
      <c r="A13841" s="73">
        <v>25020139</v>
      </c>
      <c r="B13841" s="74" t="s">
        <v>37195</v>
      </c>
      <c r="C13841" s="73" t="s">
        <v>101</v>
      </c>
      <c r="D13841" s="75">
        <v>1642.77</v>
      </c>
      <c r="E13841" s="75">
        <v>1642.77</v>
      </c>
      <c r="F13841" s="73" t="s">
        <v>47</v>
      </c>
    </row>
    <row r="13842" spans="1:6" x14ac:dyDescent="0.25">
      <c r="A13842" s="73">
        <v>25020179</v>
      </c>
      <c r="B13842" s="74" t="s">
        <v>32001</v>
      </c>
      <c r="C13842" s="73" t="s">
        <v>101</v>
      </c>
      <c r="D13842" s="75">
        <v>384.02</v>
      </c>
      <c r="E13842" s="75">
        <v>384.02</v>
      </c>
      <c r="F13842" s="73" t="s">
        <v>47</v>
      </c>
    </row>
    <row r="13843" spans="1:6" x14ac:dyDescent="0.25">
      <c r="A13843" s="73">
        <v>25020190</v>
      </c>
      <c r="B13843" s="74" t="s">
        <v>32002</v>
      </c>
      <c r="C13843" s="73" t="s">
        <v>101</v>
      </c>
      <c r="D13843" s="75">
        <v>537.64</v>
      </c>
      <c r="E13843" s="75">
        <v>537.64</v>
      </c>
      <c r="F13843" s="73" t="s">
        <v>47</v>
      </c>
    </row>
    <row r="13844" spans="1:6" x14ac:dyDescent="0.25">
      <c r="A13844" s="73">
        <v>25020191</v>
      </c>
      <c r="B13844" s="74" t="s">
        <v>32003</v>
      </c>
      <c r="C13844" s="73" t="s">
        <v>101</v>
      </c>
      <c r="D13844" s="75">
        <v>1873.74</v>
      </c>
      <c r="E13844" s="75">
        <v>1873.74</v>
      </c>
      <c r="F13844" s="73" t="s">
        <v>47</v>
      </c>
    </row>
    <row r="13845" spans="1:6" x14ac:dyDescent="0.25">
      <c r="A13845" s="73">
        <v>25020356</v>
      </c>
      <c r="B13845" s="74" t="s">
        <v>12336</v>
      </c>
      <c r="C13845" s="73" t="s">
        <v>101</v>
      </c>
      <c r="D13845" s="75">
        <v>5584.18</v>
      </c>
      <c r="E13845" s="75">
        <v>5584.18</v>
      </c>
      <c r="F13845" s="73" t="s">
        <v>47</v>
      </c>
    </row>
    <row r="13846" spans="1:6" x14ac:dyDescent="0.25">
      <c r="A13846" s="73">
        <v>25020358</v>
      </c>
      <c r="B13846" s="74" t="s">
        <v>37196</v>
      </c>
      <c r="C13846" s="73" t="s">
        <v>101</v>
      </c>
      <c r="D13846" s="75">
        <v>426.03</v>
      </c>
      <c r="E13846" s="75">
        <v>426.03</v>
      </c>
      <c r="F13846" s="73" t="s">
        <v>47</v>
      </c>
    </row>
    <row r="13847" spans="1:6" x14ac:dyDescent="0.25">
      <c r="A13847" s="73">
        <v>25020554</v>
      </c>
      <c r="B13847" s="74" t="s">
        <v>12337</v>
      </c>
      <c r="C13847" s="73" t="s">
        <v>101</v>
      </c>
      <c r="D13847" s="75">
        <v>371.66</v>
      </c>
      <c r="E13847" s="75">
        <v>371.66</v>
      </c>
      <c r="F13847" s="73" t="s">
        <v>47</v>
      </c>
    </row>
    <row r="13848" spans="1:6" x14ac:dyDescent="0.25">
      <c r="A13848" s="73">
        <v>25020638</v>
      </c>
      <c r="B13848" s="74" t="s">
        <v>32004</v>
      </c>
      <c r="C13848" s="73" t="s">
        <v>101</v>
      </c>
      <c r="D13848" s="75">
        <v>500.14</v>
      </c>
      <c r="E13848" s="75">
        <v>500.14</v>
      </c>
      <c r="F13848" s="73" t="s">
        <v>47</v>
      </c>
    </row>
    <row r="13849" spans="1:6" x14ac:dyDescent="0.25">
      <c r="A13849" s="73">
        <v>25020904</v>
      </c>
      <c r="B13849" s="74" t="s">
        <v>32006</v>
      </c>
      <c r="C13849" s="73" t="s">
        <v>101</v>
      </c>
      <c r="D13849" s="75">
        <v>825.5</v>
      </c>
      <c r="E13849" s="75">
        <v>825.5</v>
      </c>
      <c r="F13849" s="73" t="s">
        <v>47</v>
      </c>
    </row>
    <row r="13850" spans="1:6" x14ac:dyDescent="0.25">
      <c r="A13850" s="73">
        <v>25021087</v>
      </c>
      <c r="B13850" s="74" t="s">
        <v>32007</v>
      </c>
      <c r="C13850" s="73" t="s">
        <v>101</v>
      </c>
      <c r="D13850" s="75">
        <v>6258.01</v>
      </c>
      <c r="E13850" s="75">
        <v>6258.01</v>
      </c>
      <c r="F13850" s="73" t="s">
        <v>47</v>
      </c>
    </row>
    <row r="13851" spans="1:6" x14ac:dyDescent="0.25">
      <c r="A13851" s="73">
        <v>25021125</v>
      </c>
      <c r="B13851" s="74" t="s">
        <v>37197</v>
      </c>
      <c r="C13851" s="73" t="s">
        <v>101</v>
      </c>
      <c r="D13851" s="75">
        <v>73.03</v>
      </c>
      <c r="E13851" s="75">
        <v>73.03</v>
      </c>
      <c r="F13851" s="73" t="s">
        <v>47</v>
      </c>
    </row>
    <row r="13852" spans="1:6" x14ac:dyDescent="0.25">
      <c r="A13852" s="73">
        <v>25021266</v>
      </c>
      <c r="B13852" s="74" t="s">
        <v>32008</v>
      </c>
      <c r="C13852" s="73" t="s">
        <v>101</v>
      </c>
      <c r="D13852" s="75">
        <v>16523.46</v>
      </c>
      <c r="E13852" s="75">
        <v>16523.46</v>
      </c>
      <c r="F13852" s="73" t="s">
        <v>47</v>
      </c>
    </row>
    <row r="13853" spans="1:6" x14ac:dyDescent="0.25">
      <c r="A13853" s="73">
        <v>25021373</v>
      </c>
      <c r="B13853" s="74" t="s">
        <v>37198</v>
      </c>
      <c r="C13853" s="73" t="s">
        <v>101</v>
      </c>
      <c r="D13853" s="75">
        <v>1.27</v>
      </c>
      <c r="E13853" s="75">
        <v>1.27</v>
      </c>
      <c r="F13853" s="73" t="s">
        <v>47</v>
      </c>
    </row>
    <row r="13854" spans="1:6" x14ac:dyDescent="0.25">
      <c r="A13854" s="73">
        <v>25021398</v>
      </c>
      <c r="B13854" s="74" t="s">
        <v>32009</v>
      </c>
      <c r="C13854" s="73" t="s">
        <v>101</v>
      </c>
      <c r="D13854" s="75">
        <v>6758.75</v>
      </c>
      <c r="E13854" s="75">
        <v>6758.75</v>
      </c>
      <c r="F13854" s="73" t="s">
        <v>47</v>
      </c>
    </row>
    <row r="13855" spans="1:6" x14ac:dyDescent="0.25">
      <c r="A13855" s="73">
        <v>25021445</v>
      </c>
      <c r="B13855" s="74" t="s">
        <v>37199</v>
      </c>
      <c r="C13855" s="73" t="s">
        <v>101</v>
      </c>
      <c r="D13855" s="75">
        <v>5915.01</v>
      </c>
      <c r="E13855" s="75">
        <v>5915.01</v>
      </c>
      <c r="F13855" s="73" t="s">
        <v>47</v>
      </c>
    </row>
    <row r="13856" spans="1:6" x14ac:dyDescent="0.25">
      <c r="A13856" s="73">
        <v>25021454</v>
      </c>
      <c r="B13856" s="74" t="s">
        <v>12338</v>
      </c>
      <c r="C13856" s="73" t="s">
        <v>101</v>
      </c>
      <c r="D13856" s="75">
        <v>241</v>
      </c>
      <c r="E13856" s="75">
        <v>241</v>
      </c>
      <c r="F13856" s="73" t="s">
        <v>47</v>
      </c>
    </row>
    <row r="13857" spans="1:6" x14ac:dyDescent="0.25">
      <c r="A13857" s="73">
        <v>25021477</v>
      </c>
      <c r="B13857" s="74" t="s">
        <v>12339</v>
      </c>
      <c r="C13857" s="73" t="s">
        <v>101</v>
      </c>
      <c r="D13857" s="75">
        <v>1136.68</v>
      </c>
      <c r="E13857" s="75">
        <v>1136.68</v>
      </c>
      <c r="F13857" s="73" t="s">
        <v>47</v>
      </c>
    </row>
    <row r="13858" spans="1:6" x14ac:dyDescent="0.25">
      <c r="A13858" s="73">
        <v>25021480</v>
      </c>
      <c r="B13858" s="74" t="s">
        <v>12340</v>
      </c>
      <c r="C13858" s="73" t="s">
        <v>101</v>
      </c>
      <c r="D13858" s="75">
        <v>5334.67</v>
      </c>
      <c r="E13858" s="75">
        <v>5334.67</v>
      </c>
      <c r="F13858" s="73" t="s">
        <v>47</v>
      </c>
    </row>
    <row r="13859" spans="1:6" x14ac:dyDescent="0.25">
      <c r="A13859" s="73">
        <v>25021485</v>
      </c>
      <c r="B13859" s="74" t="s">
        <v>12341</v>
      </c>
      <c r="C13859" s="73" t="s">
        <v>101</v>
      </c>
      <c r="D13859" s="75">
        <v>512</v>
      </c>
      <c r="E13859" s="75">
        <v>512</v>
      </c>
      <c r="F13859" s="73" t="s">
        <v>47</v>
      </c>
    </row>
    <row r="13860" spans="1:6" x14ac:dyDescent="0.25">
      <c r="A13860" s="73">
        <v>25021511</v>
      </c>
      <c r="B13860" s="74" t="s">
        <v>12342</v>
      </c>
      <c r="C13860" s="73" t="s">
        <v>101</v>
      </c>
      <c r="D13860" s="75">
        <v>4.03</v>
      </c>
      <c r="E13860" s="75">
        <v>4.03</v>
      </c>
      <c r="F13860" s="73" t="s">
        <v>47</v>
      </c>
    </row>
    <row r="13861" spans="1:6" x14ac:dyDescent="0.25">
      <c r="A13861" s="73">
        <v>25021572</v>
      </c>
      <c r="B13861" s="74" t="s">
        <v>37200</v>
      </c>
      <c r="C13861" s="73" t="s">
        <v>101</v>
      </c>
      <c r="D13861" s="75">
        <v>6.5</v>
      </c>
      <c r="E13861" s="75">
        <v>6.5</v>
      </c>
      <c r="F13861" s="73" t="s">
        <v>47</v>
      </c>
    </row>
    <row r="13862" spans="1:6" x14ac:dyDescent="0.25">
      <c r="A13862" s="73">
        <v>25021713</v>
      </c>
      <c r="B13862" s="74" t="s">
        <v>37201</v>
      </c>
      <c r="C13862" s="73" t="s">
        <v>101</v>
      </c>
      <c r="D13862" s="75">
        <v>3700.43</v>
      </c>
      <c r="E13862" s="75">
        <v>3700.43</v>
      </c>
      <c r="F13862" s="73" t="s">
        <v>47</v>
      </c>
    </row>
    <row r="13863" spans="1:6" x14ac:dyDescent="0.25">
      <c r="A13863" s="73">
        <v>25021861</v>
      </c>
      <c r="B13863" s="74" t="s">
        <v>37202</v>
      </c>
      <c r="C13863" s="73" t="s">
        <v>101</v>
      </c>
      <c r="D13863" s="75">
        <v>10227.049999999999</v>
      </c>
      <c r="E13863" s="75">
        <v>10227.049999999999</v>
      </c>
      <c r="F13863" s="73" t="s">
        <v>47</v>
      </c>
    </row>
    <row r="13864" spans="1:6" x14ac:dyDescent="0.25">
      <c r="A13864" s="73">
        <v>25021863</v>
      </c>
      <c r="B13864" s="74" t="s">
        <v>37203</v>
      </c>
      <c r="C13864" s="73" t="s">
        <v>101</v>
      </c>
      <c r="D13864" s="75">
        <v>6226.2</v>
      </c>
      <c r="E13864" s="75">
        <v>6226.2</v>
      </c>
      <c r="F13864" s="73" t="s">
        <v>47</v>
      </c>
    </row>
    <row r="13865" spans="1:6" x14ac:dyDescent="0.25">
      <c r="A13865" s="73">
        <v>25021969</v>
      </c>
      <c r="B13865" s="74" t="s">
        <v>37204</v>
      </c>
      <c r="C13865" s="73" t="s">
        <v>101</v>
      </c>
      <c r="D13865" s="75">
        <v>861.14</v>
      </c>
      <c r="E13865" s="75">
        <v>861.14</v>
      </c>
      <c r="F13865" s="73" t="s">
        <v>47</v>
      </c>
    </row>
    <row r="13866" spans="1:6" x14ac:dyDescent="0.25">
      <c r="A13866" s="73">
        <v>25022014</v>
      </c>
      <c r="B13866" s="74" t="s">
        <v>32010</v>
      </c>
      <c r="C13866" s="73" t="s">
        <v>101</v>
      </c>
      <c r="D13866" s="75">
        <v>2771.81</v>
      </c>
      <c r="E13866" s="75">
        <v>2771.81</v>
      </c>
      <c r="F13866" s="73" t="s">
        <v>47</v>
      </c>
    </row>
    <row r="13867" spans="1:6" x14ac:dyDescent="0.25">
      <c r="A13867" s="73">
        <v>25022027</v>
      </c>
      <c r="B13867" s="74" t="s">
        <v>12343</v>
      </c>
      <c r="C13867" s="73" t="s">
        <v>101</v>
      </c>
      <c r="D13867" s="75">
        <v>9200.57</v>
      </c>
      <c r="E13867" s="75">
        <v>9200.57</v>
      </c>
      <c r="F13867" s="73" t="s">
        <v>47</v>
      </c>
    </row>
    <row r="13868" spans="1:6" x14ac:dyDescent="0.25">
      <c r="A13868" s="73">
        <v>25022195</v>
      </c>
      <c r="B13868" s="74" t="s">
        <v>12344</v>
      </c>
      <c r="C13868" s="73" t="s">
        <v>101</v>
      </c>
      <c r="D13868" s="75">
        <v>43.11</v>
      </c>
      <c r="E13868" s="75">
        <v>43.11</v>
      </c>
      <c r="F13868" s="73" t="s">
        <v>47</v>
      </c>
    </row>
    <row r="13869" spans="1:6" x14ac:dyDescent="0.25">
      <c r="A13869" s="73">
        <v>25022207</v>
      </c>
      <c r="B13869" s="74" t="s">
        <v>32011</v>
      </c>
      <c r="C13869" s="73" t="s">
        <v>101</v>
      </c>
      <c r="D13869" s="75">
        <v>609.84</v>
      </c>
      <c r="E13869" s="75">
        <v>609.84</v>
      </c>
      <c r="F13869" s="73" t="s">
        <v>47</v>
      </c>
    </row>
    <row r="13870" spans="1:6" x14ac:dyDescent="0.25">
      <c r="A13870" s="73">
        <v>25022208</v>
      </c>
      <c r="B13870" s="74" t="s">
        <v>32012</v>
      </c>
      <c r="C13870" s="73" t="s">
        <v>101</v>
      </c>
      <c r="D13870" s="75">
        <v>864.64</v>
      </c>
      <c r="E13870" s="75">
        <v>864.64</v>
      </c>
      <c r="F13870" s="73" t="s">
        <v>47</v>
      </c>
    </row>
    <row r="13871" spans="1:6" x14ac:dyDescent="0.25">
      <c r="A13871" s="73">
        <v>25022209</v>
      </c>
      <c r="B13871" s="74" t="s">
        <v>32013</v>
      </c>
      <c r="C13871" s="73" t="s">
        <v>101</v>
      </c>
      <c r="D13871" s="75">
        <v>1279.1300000000001</v>
      </c>
      <c r="E13871" s="75">
        <v>1279.1300000000001</v>
      </c>
      <c r="F13871" s="73" t="s">
        <v>47</v>
      </c>
    </row>
    <row r="13872" spans="1:6" x14ac:dyDescent="0.25">
      <c r="A13872" s="73">
        <v>25022210</v>
      </c>
      <c r="B13872" s="74" t="s">
        <v>32014</v>
      </c>
      <c r="C13872" s="73" t="s">
        <v>101</v>
      </c>
      <c r="D13872" s="75">
        <v>2238.65</v>
      </c>
      <c r="E13872" s="75">
        <v>2238.65</v>
      </c>
      <c r="F13872" s="73" t="s">
        <v>47</v>
      </c>
    </row>
    <row r="13873" spans="1:6" x14ac:dyDescent="0.25">
      <c r="A13873" s="73">
        <v>25022359</v>
      </c>
      <c r="B13873" s="74" t="s">
        <v>12345</v>
      </c>
      <c r="C13873" s="73" t="s">
        <v>101</v>
      </c>
      <c r="D13873" s="75">
        <v>5376.91</v>
      </c>
      <c r="E13873" s="75">
        <v>5376.91</v>
      </c>
      <c r="F13873" s="73" t="s">
        <v>47</v>
      </c>
    </row>
    <row r="13874" spans="1:6" x14ac:dyDescent="0.25">
      <c r="A13874" s="73">
        <v>25022424</v>
      </c>
      <c r="B13874" s="74" t="s">
        <v>12346</v>
      </c>
      <c r="C13874" s="73" t="s">
        <v>101</v>
      </c>
      <c r="D13874" s="75">
        <v>10.32</v>
      </c>
      <c r="E13874" s="75">
        <v>10.32</v>
      </c>
      <c r="F13874" s="73" t="s">
        <v>47</v>
      </c>
    </row>
    <row r="13875" spans="1:6" x14ac:dyDescent="0.25">
      <c r="A13875" s="73">
        <v>25022447</v>
      </c>
      <c r="B13875" s="74" t="s">
        <v>37205</v>
      </c>
      <c r="C13875" s="73" t="s">
        <v>101</v>
      </c>
      <c r="D13875" s="75">
        <v>6.5</v>
      </c>
      <c r="E13875" s="75">
        <v>6.5</v>
      </c>
      <c r="F13875" s="73" t="s">
        <v>47</v>
      </c>
    </row>
    <row r="13876" spans="1:6" x14ac:dyDescent="0.25">
      <c r="A13876" s="73">
        <v>25022465</v>
      </c>
      <c r="B13876" s="74" t="s">
        <v>12347</v>
      </c>
      <c r="C13876" s="73" t="s">
        <v>101</v>
      </c>
      <c r="D13876" s="75">
        <v>36.58</v>
      </c>
      <c r="E13876" s="75">
        <v>36.58</v>
      </c>
      <c r="F13876" s="73" t="s">
        <v>47</v>
      </c>
    </row>
    <row r="13877" spans="1:6" x14ac:dyDescent="0.25">
      <c r="A13877" s="73">
        <v>25022489</v>
      </c>
      <c r="B13877" s="74" t="s">
        <v>37206</v>
      </c>
      <c r="C13877" s="73" t="s">
        <v>101</v>
      </c>
      <c r="D13877" s="75">
        <v>25</v>
      </c>
      <c r="E13877" s="75">
        <v>25</v>
      </c>
      <c r="F13877" s="73" t="s">
        <v>47</v>
      </c>
    </row>
    <row r="13878" spans="1:6" x14ac:dyDescent="0.25">
      <c r="A13878" s="73">
        <v>25022499</v>
      </c>
      <c r="B13878" s="74" t="s">
        <v>12348</v>
      </c>
      <c r="C13878" s="73" t="s">
        <v>101</v>
      </c>
      <c r="D13878" s="75">
        <v>4.29</v>
      </c>
      <c r="E13878" s="75">
        <v>4.29</v>
      </c>
      <c r="F13878" s="73" t="s">
        <v>47</v>
      </c>
    </row>
    <row r="13879" spans="1:6" x14ac:dyDescent="0.25">
      <c r="A13879" s="73">
        <v>25022500</v>
      </c>
      <c r="B13879" s="74" t="s">
        <v>12349</v>
      </c>
      <c r="C13879" s="73" t="s">
        <v>101</v>
      </c>
      <c r="D13879" s="75">
        <v>9.92</v>
      </c>
      <c r="E13879" s="75">
        <v>9.92</v>
      </c>
      <c r="F13879" s="73" t="s">
        <v>47</v>
      </c>
    </row>
    <row r="13880" spans="1:6" x14ac:dyDescent="0.25">
      <c r="A13880" s="73">
        <v>25022646</v>
      </c>
      <c r="B13880" s="74" t="s">
        <v>12350</v>
      </c>
      <c r="C13880" s="73" t="s">
        <v>101</v>
      </c>
      <c r="D13880" s="75">
        <v>41.11</v>
      </c>
      <c r="E13880" s="75">
        <v>41.11</v>
      </c>
      <c r="F13880" s="73" t="s">
        <v>47</v>
      </c>
    </row>
    <row r="13881" spans="1:6" x14ac:dyDescent="0.25">
      <c r="A13881" s="73">
        <v>25022700</v>
      </c>
      <c r="B13881" s="74" t="s">
        <v>37207</v>
      </c>
      <c r="C13881" s="73" t="s">
        <v>101</v>
      </c>
      <c r="D13881" s="75">
        <v>429.03</v>
      </c>
      <c r="E13881" s="75">
        <v>429.03</v>
      </c>
      <c r="F13881" s="73" t="s">
        <v>47</v>
      </c>
    </row>
    <row r="13882" spans="1:6" x14ac:dyDescent="0.25">
      <c r="A13882" s="73">
        <v>25022747</v>
      </c>
      <c r="B13882" s="74" t="s">
        <v>32015</v>
      </c>
      <c r="C13882" s="73" t="s">
        <v>101</v>
      </c>
      <c r="D13882" s="75">
        <v>1265.4100000000001</v>
      </c>
      <c r="E13882" s="75">
        <v>1265.4100000000001</v>
      </c>
      <c r="F13882" s="73" t="s">
        <v>47</v>
      </c>
    </row>
    <row r="13883" spans="1:6" x14ac:dyDescent="0.25">
      <c r="A13883" s="73">
        <v>25022756</v>
      </c>
      <c r="B13883" s="74" t="s">
        <v>12351</v>
      </c>
      <c r="C13883" s="73" t="s">
        <v>101</v>
      </c>
      <c r="D13883" s="75">
        <v>276.79000000000002</v>
      </c>
      <c r="E13883" s="75">
        <v>276.79000000000002</v>
      </c>
      <c r="F13883" s="73" t="s">
        <v>47</v>
      </c>
    </row>
    <row r="13884" spans="1:6" x14ac:dyDescent="0.25">
      <c r="A13884" s="73">
        <v>25022967</v>
      </c>
      <c r="B13884" s="74" t="s">
        <v>32016</v>
      </c>
      <c r="C13884" s="73" t="s">
        <v>101</v>
      </c>
      <c r="D13884" s="75">
        <v>1604.36</v>
      </c>
      <c r="E13884" s="75">
        <v>1604.36</v>
      </c>
      <c r="F13884" s="73" t="s">
        <v>47</v>
      </c>
    </row>
    <row r="13885" spans="1:6" x14ac:dyDescent="0.25">
      <c r="A13885" s="73">
        <v>25022968</v>
      </c>
      <c r="B13885" s="74" t="s">
        <v>32017</v>
      </c>
      <c r="C13885" s="73" t="s">
        <v>101</v>
      </c>
      <c r="D13885" s="75">
        <v>2596.9699999999998</v>
      </c>
      <c r="E13885" s="75">
        <v>2596.9699999999998</v>
      </c>
      <c r="F13885" s="73" t="s">
        <v>47</v>
      </c>
    </row>
    <row r="13886" spans="1:6" x14ac:dyDescent="0.25">
      <c r="A13886" s="73">
        <v>25022974</v>
      </c>
      <c r="B13886" s="74" t="s">
        <v>12352</v>
      </c>
      <c r="C13886" s="73" t="s">
        <v>101</v>
      </c>
      <c r="D13886" s="75">
        <v>5.77</v>
      </c>
      <c r="E13886" s="75">
        <v>5.77</v>
      </c>
      <c r="F13886" s="73" t="s">
        <v>47</v>
      </c>
    </row>
    <row r="13887" spans="1:6" x14ac:dyDescent="0.25">
      <c r="A13887" s="73">
        <v>25023003</v>
      </c>
      <c r="B13887" s="74" t="s">
        <v>12353</v>
      </c>
      <c r="C13887" s="73" t="s">
        <v>101</v>
      </c>
      <c r="D13887" s="75">
        <v>109.74</v>
      </c>
      <c r="E13887" s="75">
        <v>109.74</v>
      </c>
      <c r="F13887" s="73" t="s">
        <v>47</v>
      </c>
    </row>
    <row r="13888" spans="1:6" x14ac:dyDescent="0.25">
      <c r="A13888" s="73">
        <v>25023004</v>
      </c>
      <c r="B13888" s="74" t="s">
        <v>12354</v>
      </c>
      <c r="C13888" s="73" t="s">
        <v>101</v>
      </c>
      <c r="D13888" s="75">
        <v>121.05</v>
      </c>
      <c r="E13888" s="75">
        <v>121.05</v>
      </c>
      <c r="F13888" s="73" t="s">
        <v>47</v>
      </c>
    </row>
    <row r="13889" spans="1:6" x14ac:dyDescent="0.25">
      <c r="A13889" s="73">
        <v>25023016</v>
      </c>
      <c r="B13889" s="74" t="s">
        <v>12355</v>
      </c>
      <c r="C13889" s="73" t="s">
        <v>101</v>
      </c>
      <c r="D13889" s="75">
        <v>4836.17</v>
      </c>
      <c r="E13889" s="75">
        <v>4836.17</v>
      </c>
      <c r="F13889" s="73" t="s">
        <v>47</v>
      </c>
    </row>
    <row r="13890" spans="1:6" x14ac:dyDescent="0.25">
      <c r="A13890" s="73">
        <v>25023019</v>
      </c>
      <c r="B13890" s="74" t="s">
        <v>12356</v>
      </c>
      <c r="C13890" s="73" t="s">
        <v>101</v>
      </c>
      <c r="D13890" s="75">
        <v>4370.29</v>
      </c>
      <c r="E13890" s="75">
        <v>4370.29</v>
      </c>
      <c r="F13890" s="73" t="s">
        <v>47</v>
      </c>
    </row>
    <row r="13891" spans="1:6" x14ac:dyDescent="0.25">
      <c r="A13891" s="73">
        <v>25023020</v>
      </c>
      <c r="B13891" s="74" t="s">
        <v>12357</v>
      </c>
      <c r="C13891" s="73" t="s">
        <v>101</v>
      </c>
      <c r="D13891" s="75">
        <v>5364.81</v>
      </c>
      <c r="E13891" s="75">
        <v>5364.81</v>
      </c>
      <c r="F13891" s="73" t="s">
        <v>47</v>
      </c>
    </row>
    <row r="13892" spans="1:6" x14ac:dyDescent="0.25">
      <c r="A13892" s="73">
        <v>25023099</v>
      </c>
      <c r="B13892" s="74" t="s">
        <v>32018</v>
      </c>
      <c r="C13892" s="73" t="s">
        <v>101</v>
      </c>
      <c r="D13892" s="75">
        <v>4687.01</v>
      </c>
      <c r="E13892" s="75">
        <v>4687.01</v>
      </c>
      <c r="F13892" s="73" t="s">
        <v>47</v>
      </c>
    </row>
    <row r="13893" spans="1:6" x14ac:dyDescent="0.25">
      <c r="A13893" s="73">
        <v>25023244</v>
      </c>
      <c r="B13893" s="74" t="s">
        <v>12358</v>
      </c>
      <c r="C13893" s="73" t="s">
        <v>101</v>
      </c>
      <c r="D13893" s="75">
        <v>10.5</v>
      </c>
      <c r="E13893" s="75">
        <v>10.5</v>
      </c>
      <c r="F13893" s="73" t="s">
        <v>47</v>
      </c>
    </row>
    <row r="13894" spans="1:6" x14ac:dyDescent="0.25">
      <c r="A13894" s="73">
        <v>25023245</v>
      </c>
      <c r="B13894" s="74" t="s">
        <v>12359</v>
      </c>
      <c r="C13894" s="73" t="s">
        <v>101</v>
      </c>
      <c r="D13894" s="75">
        <v>22</v>
      </c>
      <c r="E13894" s="75">
        <v>22</v>
      </c>
      <c r="F13894" s="73" t="s">
        <v>47</v>
      </c>
    </row>
    <row r="13895" spans="1:6" x14ac:dyDescent="0.25">
      <c r="A13895" s="73">
        <v>25023246</v>
      </c>
      <c r="B13895" s="74" t="s">
        <v>12360</v>
      </c>
      <c r="C13895" s="73" t="s">
        <v>101</v>
      </c>
      <c r="D13895" s="75">
        <v>27.5</v>
      </c>
      <c r="E13895" s="75">
        <v>27.5</v>
      </c>
      <c r="F13895" s="73" t="s">
        <v>47</v>
      </c>
    </row>
    <row r="13896" spans="1:6" x14ac:dyDescent="0.25">
      <c r="A13896" s="73">
        <v>25023334</v>
      </c>
      <c r="B13896" s="74" t="s">
        <v>12361</v>
      </c>
      <c r="C13896" s="73" t="s">
        <v>101</v>
      </c>
      <c r="D13896" s="75">
        <v>23.53</v>
      </c>
      <c r="E13896" s="75">
        <v>23.53</v>
      </c>
      <c r="F13896" s="73" t="s">
        <v>47</v>
      </c>
    </row>
    <row r="13897" spans="1:6" x14ac:dyDescent="0.25">
      <c r="A13897" s="73">
        <v>25023364</v>
      </c>
      <c r="B13897" s="74" t="s">
        <v>32019</v>
      </c>
      <c r="C13897" s="73" t="s">
        <v>101</v>
      </c>
      <c r="D13897" s="75">
        <v>11680.86</v>
      </c>
      <c r="E13897" s="75">
        <v>11680.86</v>
      </c>
      <c r="F13897" s="73" t="s">
        <v>47</v>
      </c>
    </row>
    <row r="13898" spans="1:6" x14ac:dyDescent="0.25">
      <c r="A13898" s="73">
        <v>25023597</v>
      </c>
      <c r="B13898" s="74" t="s">
        <v>12362</v>
      </c>
      <c r="C13898" s="73" t="s">
        <v>101</v>
      </c>
      <c r="D13898" s="75">
        <v>259.08999999999997</v>
      </c>
      <c r="E13898" s="75">
        <v>259.08999999999997</v>
      </c>
      <c r="F13898" s="73" t="s">
        <v>47</v>
      </c>
    </row>
    <row r="13899" spans="1:6" x14ac:dyDescent="0.25">
      <c r="A13899" s="73">
        <v>25023602</v>
      </c>
      <c r="B13899" s="74" t="s">
        <v>12363</v>
      </c>
      <c r="C13899" s="73" t="s">
        <v>101</v>
      </c>
      <c r="D13899" s="75">
        <v>1243.73</v>
      </c>
      <c r="E13899" s="75">
        <v>1243.73</v>
      </c>
      <c r="F13899" s="73" t="s">
        <v>47</v>
      </c>
    </row>
    <row r="13900" spans="1:6" x14ac:dyDescent="0.25">
      <c r="A13900" s="73">
        <v>25023786</v>
      </c>
      <c r="B13900" s="74" t="s">
        <v>12364</v>
      </c>
      <c r="C13900" s="73" t="s">
        <v>101</v>
      </c>
      <c r="D13900" s="75">
        <v>3472.04</v>
      </c>
      <c r="E13900" s="75">
        <v>3472.04</v>
      </c>
      <c r="F13900" s="73" t="s">
        <v>47</v>
      </c>
    </row>
    <row r="13901" spans="1:6" x14ac:dyDescent="0.25">
      <c r="A13901" s="73">
        <v>25023790</v>
      </c>
      <c r="B13901" s="74" t="s">
        <v>12365</v>
      </c>
      <c r="C13901" s="73" t="s">
        <v>101</v>
      </c>
      <c r="D13901" s="75">
        <v>19.2</v>
      </c>
      <c r="E13901" s="75">
        <v>19.2</v>
      </c>
      <c r="F13901" s="73" t="s">
        <v>47</v>
      </c>
    </row>
    <row r="13902" spans="1:6" x14ac:dyDescent="0.25">
      <c r="A13902" s="73">
        <v>25023873</v>
      </c>
      <c r="B13902" s="74" t="s">
        <v>12366</v>
      </c>
      <c r="C13902" s="73" t="s">
        <v>101</v>
      </c>
      <c r="D13902" s="75">
        <v>26.79</v>
      </c>
      <c r="E13902" s="75">
        <v>26.79</v>
      </c>
      <c r="F13902" s="73" t="s">
        <v>47</v>
      </c>
    </row>
    <row r="13903" spans="1:6" x14ac:dyDescent="0.25">
      <c r="A13903" s="73">
        <v>25023916</v>
      </c>
      <c r="B13903" s="74" t="s">
        <v>32020</v>
      </c>
      <c r="C13903" s="73" t="s">
        <v>101</v>
      </c>
      <c r="D13903" s="75">
        <v>6.69</v>
      </c>
      <c r="E13903" s="75">
        <v>6.69</v>
      </c>
      <c r="F13903" s="73" t="s">
        <v>47</v>
      </c>
    </row>
    <row r="13904" spans="1:6" x14ac:dyDescent="0.25">
      <c r="A13904" s="73">
        <v>25024062</v>
      </c>
      <c r="B13904" s="74" t="s">
        <v>12367</v>
      </c>
      <c r="C13904" s="73" t="s">
        <v>101</v>
      </c>
      <c r="D13904" s="75">
        <v>24.48</v>
      </c>
      <c r="E13904" s="75">
        <v>24.48</v>
      </c>
      <c r="F13904" s="73" t="s">
        <v>47</v>
      </c>
    </row>
    <row r="13905" spans="1:6" x14ac:dyDescent="0.25">
      <c r="A13905" s="73">
        <v>25024216</v>
      </c>
      <c r="B13905" s="74" t="s">
        <v>12368</v>
      </c>
      <c r="C13905" s="73" t="s">
        <v>101</v>
      </c>
      <c r="D13905" s="75">
        <v>17.079999999999998</v>
      </c>
      <c r="E13905" s="75">
        <v>17.079999999999998</v>
      </c>
      <c r="F13905" s="73" t="s">
        <v>47</v>
      </c>
    </row>
    <row r="13906" spans="1:6" x14ac:dyDescent="0.25">
      <c r="A13906" s="73">
        <v>25024218</v>
      </c>
      <c r="B13906" s="74" t="s">
        <v>12369</v>
      </c>
      <c r="C13906" s="73" t="s">
        <v>101</v>
      </c>
      <c r="D13906" s="75">
        <v>13.47</v>
      </c>
      <c r="E13906" s="75">
        <v>13.47</v>
      </c>
      <c r="F13906" s="73" t="s">
        <v>47</v>
      </c>
    </row>
    <row r="13907" spans="1:6" x14ac:dyDescent="0.25">
      <c r="A13907" s="73">
        <v>25024220</v>
      </c>
      <c r="B13907" s="74" t="s">
        <v>12370</v>
      </c>
      <c r="C13907" s="73" t="s">
        <v>101</v>
      </c>
      <c r="D13907" s="75">
        <v>4.43</v>
      </c>
      <c r="E13907" s="75">
        <v>4.43</v>
      </c>
      <c r="F13907" s="73" t="s">
        <v>47</v>
      </c>
    </row>
    <row r="13908" spans="1:6" x14ac:dyDescent="0.25">
      <c r="A13908" s="73">
        <v>25024222</v>
      </c>
      <c r="B13908" s="74" t="s">
        <v>12371</v>
      </c>
      <c r="C13908" s="73" t="s">
        <v>101</v>
      </c>
      <c r="D13908" s="75">
        <v>20.67</v>
      </c>
      <c r="E13908" s="75">
        <v>20.67</v>
      </c>
      <c r="F13908" s="73" t="s">
        <v>47</v>
      </c>
    </row>
    <row r="13909" spans="1:6" x14ac:dyDescent="0.25">
      <c r="A13909" s="73">
        <v>25024223</v>
      </c>
      <c r="B13909" s="74" t="s">
        <v>12372</v>
      </c>
      <c r="C13909" s="73" t="s">
        <v>101</v>
      </c>
      <c r="D13909" s="75">
        <v>24.43</v>
      </c>
      <c r="E13909" s="75">
        <v>24.43</v>
      </c>
      <c r="F13909" s="73" t="s">
        <v>47</v>
      </c>
    </row>
    <row r="13910" spans="1:6" x14ac:dyDescent="0.25">
      <c r="A13910" s="73">
        <v>25024254</v>
      </c>
      <c r="B13910" s="74" t="s">
        <v>12373</v>
      </c>
      <c r="C13910" s="73" t="s">
        <v>101</v>
      </c>
      <c r="D13910" s="75">
        <v>11720.7</v>
      </c>
      <c r="E13910" s="75">
        <v>11720.7</v>
      </c>
      <c r="F13910" s="73" t="s">
        <v>47</v>
      </c>
    </row>
    <row r="13911" spans="1:6" x14ac:dyDescent="0.25">
      <c r="A13911" s="73">
        <v>25024271</v>
      </c>
      <c r="B13911" s="74" t="s">
        <v>12374</v>
      </c>
      <c r="C13911" s="73" t="s">
        <v>101</v>
      </c>
      <c r="D13911" s="75">
        <v>5.79</v>
      </c>
      <c r="E13911" s="75">
        <v>5.79</v>
      </c>
      <c r="F13911" s="73" t="s">
        <v>47</v>
      </c>
    </row>
    <row r="13912" spans="1:6" x14ac:dyDescent="0.25">
      <c r="A13912" s="73">
        <v>25024372</v>
      </c>
      <c r="B13912" s="74" t="s">
        <v>12375</v>
      </c>
      <c r="C13912" s="73" t="s">
        <v>101</v>
      </c>
      <c r="D13912" s="75">
        <v>18.68</v>
      </c>
      <c r="E13912" s="75">
        <v>18.68</v>
      </c>
      <c r="F13912" s="73" t="s">
        <v>47</v>
      </c>
    </row>
    <row r="13913" spans="1:6" x14ac:dyDescent="0.25">
      <c r="A13913" s="73">
        <v>25024509</v>
      </c>
      <c r="B13913" s="74" t="s">
        <v>12376</v>
      </c>
      <c r="C13913" s="73" t="s">
        <v>101</v>
      </c>
      <c r="D13913" s="75">
        <v>16.309999999999999</v>
      </c>
      <c r="E13913" s="75">
        <v>16.309999999999999</v>
      </c>
      <c r="F13913" s="73" t="s">
        <v>47</v>
      </c>
    </row>
    <row r="13914" spans="1:6" x14ac:dyDescent="0.25">
      <c r="A13914" s="73">
        <v>25024510</v>
      </c>
      <c r="B13914" s="74" t="s">
        <v>12377</v>
      </c>
      <c r="C13914" s="73" t="s">
        <v>101</v>
      </c>
      <c r="D13914" s="75">
        <v>32.61</v>
      </c>
      <c r="E13914" s="75">
        <v>32.61</v>
      </c>
      <c r="F13914" s="73" t="s">
        <v>47</v>
      </c>
    </row>
    <row r="13915" spans="1:6" x14ac:dyDescent="0.25">
      <c r="A13915" s="73">
        <v>25024581</v>
      </c>
      <c r="B13915" s="74" t="s">
        <v>12378</v>
      </c>
      <c r="C13915" s="73" t="s">
        <v>101</v>
      </c>
      <c r="D13915" s="75">
        <v>13.86</v>
      </c>
      <c r="E13915" s="75">
        <v>13.86</v>
      </c>
      <c r="F13915" s="73" t="s">
        <v>47</v>
      </c>
    </row>
    <row r="13916" spans="1:6" x14ac:dyDescent="0.25">
      <c r="A13916" s="73">
        <v>25024600</v>
      </c>
      <c r="B13916" s="74" t="s">
        <v>37208</v>
      </c>
      <c r="C13916" s="73" t="s">
        <v>101</v>
      </c>
      <c r="D13916" s="75">
        <v>7618.28</v>
      </c>
      <c r="E13916" s="75">
        <v>7618.28</v>
      </c>
      <c r="F13916" s="73" t="s">
        <v>47</v>
      </c>
    </row>
    <row r="13917" spans="1:6" x14ac:dyDescent="0.25">
      <c r="A13917" s="73">
        <v>25024645</v>
      </c>
      <c r="B13917" s="74" t="s">
        <v>12380</v>
      </c>
      <c r="C13917" s="73" t="s">
        <v>101</v>
      </c>
      <c r="D13917" s="75">
        <v>799.05</v>
      </c>
      <c r="E13917" s="75">
        <v>799.05</v>
      </c>
      <c r="F13917" s="73" t="s">
        <v>47</v>
      </c>
    </row>
    <row r="13918" spans="1:6" x14ac:dyDescent="0.25">
      <c r="A13918" s="73">
        <v>25024730</v>
      </c>
      <c r="B13918" s="74" t="s">
        <v>32021</v>
      </c>
      <c r="C13918" s="73" t="s">
        <v>101</v>
      </c>
      <c r="D13918" s="75">
        <v>5.98</v>
      </c>
      <c r="E13918" s="75">
        <v>5.98</v>
      </c>
      <c r="F13918" s="73" t="s">
        <v>47</v>
      </c>
    </row>
    <row r="13919" spans="1:6" x14ac:dyDescent="0.25">
      <c r="A13919" s="73">
        <v>25024732</v>
      </c>
      <c r="B13919" s="74" t="s">
        <v>32022</v>
      </c>
      <c r="C13919" s="73" t="s">
        <v>101</v>
      </c>
      <c r="D13919" s="75">
        <v>6.65</v>
      </c>
      <c r="E13919" s="75">
        <v>6.65</v>
      </c>
      <c r="F13919" s="73" t="s">
        <v>47</v>
      </c>
    </row>
    <row r="13920" spans="1:6" x14ac:dyDescent="0.25">
      <c r="A13920" s="73">
        <v>25024745</v>
      </c>
      <c r="B13920" s="74" t="s">
        <v>32023</v>
      </c>
      <c r="C13920" s="73" t="s">
        <v>101</v>
      </c>
      <c r="D13920" s="75">
        <v>28.65</v>
      </c>
      <c r="E13920" s="75">
        <v>28.65</v>
      </c>
      <c r="F13920" s="73" t="s">
        <v>47</v>
      </c>
    </row>
    <row r="13921" spans="1:6" x14ac:dyDescent="0.25">
      <c r="A13921" s="73">
        <v>25024753</v>
      </c>
      <c r="B13921" s="74" t="s">
        <v>32024</v>
      </c>
      <c r="C13921" s="73" t="s">
        <v>101</v>
      </c>
      <c r="D13921" s="75">
        <v>299.85000000000002</v>
      </c>
      <c r="E13921" s="75">
        <v>299.85000000000002</v>
      </c>
      <c r="F13921" s="73" t="s">
        <v>47</v>
      </c>
    </row>
    <row r="13922" spans="1:6" x14ac:dyDescent="0.25">
      <c r="A13922" s="73">
        <v>25024755</v>
      </c>
      <c r="B13922" s="74" t="s">
        <v>12381</v>
      </c>
      <c r="C13922" s="73" t="s">
        <v>101</v>
      </c>
      <c r="D13922" s="75">
        <v>105.67</v>
      </c>
      <c r="E13922" s="75">
        <v>105.67</v>
      </c>
      <c r="F13922" s="73" t="s">
        <v>47</v>
      </c>
    </row>
    <row r="13923" spans="1:6" x14ac:dyDescent="0.25">
      <c r="A13923" s="73">
        <v>25024757</v>
      </c>
      <c r="B13923" s="74" t="s">
        <v>32025</v>
      </c>
      <c r="C13923" s="73" t="s">
        <v>101</v>
      </c>
      <c r="D13923" s="75">
        <v>167.53</v>
      </c>
      <c r="E13923" s="75">
        <v>167.53</v>
      </c>
      <c r="F13923" s="73" t="s">
        <v>47</v>
      </c>
    </row>
    <row r="13924" spans="1:6" x14ac:dyDescent="0.25">
      <c r="A13924" s="73">
        <v>25024759</v>
      </c>
      <c r="B13924" s="74" t="s">
        <v>12382</v>
      </c>
      <c r="C13924" s="73" t="s">
        <v>101</v>
      </c>
      <c r="D13924" s="75">
        <v>95.85</v>
      </c>
      <c r="E13924" s="75">
        <v>95.85</v>
      </c>
      <c r="F13924" s="73" t="s">
        <v>47</v>
      </c>
    </row>
    <row r="13925" spans="1:6" x14ac:dyDescent="0.25">
      <c r="A13925" s="73">
        <v>25024794</v>
      </c>
      <c r="B13925" s="74" t="s">
        <v>12383</v>
      </c>
      <c r="C13925" s="73" t="s">
        <v>101</v>
      </c>
      <c r="D13925" s="75">
        <v>206.21</v>
      </c>
      <c r="E13925" s="75">
        <v>206.21</v>
      </c>
      <c r="F13925" s="73" t="s">
        <v>47</v>
      </c>
    </row>
    <row r="13926" spans="1:6" x14ac:dyDescent="0.25">
      <c r="A13926" s="73">
        <v>25024802</v>
      </c>
      <c r="B13926" s="74" t="s">
        <v>12384</v>
      </c>
      <c r="C13926" s="73" t="s">
        <v>101</v>
      </c>
      <c r="D13926" s="75">
        <v>154.12</v>
      </c>
      <c r="E13926" s="75">
        <v>154.12</v>
      </c>
      <c r="F13926" s="73" t="s">
        <v>47</v>
      </c>
    </row>
    <row r="13927" spans="1:6" x14ac:dyDescent="0.25">
      <c r="A13927" s="73">
        <v>25025020</v>
      </c>
      <c r="B13927" s="74" t="s">
        <v>32026</v>
      </c>
      <c r="C13927" s="73" t="s">
        <v>101</v>
      </c>
      <c r="D13927" s="75">
        <v>423.8</v>
      </c>
      <c r="E13927" s="75">
        <v>423.8</v>
      </c>
      <c r="F13927" s="73" t="s">
        <v>47</v>
      </c>
    </row>
    <row r="13928" spans="1:6" x14ac:dyDescent="0.25">
      <c r="A13928" s="73">
        <v>25025082</v>
      </c>
      <c r="B13928" s="74" t="s">
        <v>12385</v>
      </c>
      <c r="C13928" s="73" t="s">
        <v>101</v>
      </c>
      <c r="D13928" s="75">
        <v>874.88</v>
      </c>
      <c r="E13928" s="75">
        <v>874.88</v>
      </c>
      <c r="F13928" s="73" t="s">
        <v>47</v>
      </c>
    </row>
    <row r="13929" spans="1:6" x14ac:dyDescent="0.25">
      <c r="A13929" s="73">
        <v>25025131</v>
      </c>
      <c r="B13929" s="74" t="s">
        <v>12386</v>
      </c>
      <c r="C13929" s="73" t="s">
        <v>101</v>
      </c>
      <c r="D13929" s="75">
        <v>11259.1</v>
      </c>
      <c r="E13929" s="75">
        <v>11259.1</v>
      </c>
      <c r="F13929" s="73" t="s">
        <v>47</v>
      </c>
    </row>
    <row r="13930" spans="1:6" x14ac:dyDescent="0.25">
      <c r="A13930" s="73">
        <v>25025256</v>
      </c>
      <c r="B13930" s="74" t="s">
        <v>32027</v>
      </c>
      <c r="C13930" s="73" t="s">
        <v>101</v>
      </c>
      <c r="D13930" s="75">
        <v>7.42</v>
      </c>
      <c r="E13930" s="75">
        <v>7.42</v>
      </c>
      <c r="F13930" s="73" t="s">
        <v>47</v>
      </c>
    </row>
    <row r="13931" spans="1:6" x14ac:dyDescent="0.25">
      <c r="A13931" s="73">
        <v>25025257</v>
      </c>
      <c r="B13931" s="74" t="s">
        <v>32028</v>
      </c>
      <c r="C13931" s="73" t="s">
        <v>101</v>
      </c>
      <c r="D13931" s="75">
        <v>18.62</v>
      </c>
      <c r="E13931" s="75">
        <v>18.62</v>
      </c>
      <c r="F13931" s="73" t="s">
        <v>47</v>
      </c>
    </row>
    <row r="13932" spans="1:6" x14ac:dyDescent="0.25">
      <c r="A13932" s="73">
        <v>25025351</v>
      </c>
      <c r="B13932" s="74" t="s">
        <v>12387</v>
      </c>
      <c r="C13932" s="73" t="s">
        <v>101</v>
      </c>
      <c r="D13932" s="75">
        <v>15216.27</v>
      </c>
      <c r="E13932" s="75">
        <v>15216.27</v>
      </c>
      <c r="F13932" s="73" t="s">
        <v>47</v>
      </c>
    </row>
    <row r="13933" spans="1:6" x14ac:dyDescent="0.25">
      <c r="A13933" s="73">
        <v>25025360</v>
      </c>
      <c r="B13933" s="74" t="s">
        <v>12388</v>
      </c>
      <c r="C13933" s="73" t="s">
        <v>101</v>
      </c>
      <c r="D13933" s="75">
        <v>12.39</v>
      </c>
      <c r="E13933" s="75">
        <v>12.39</v>
      </c>
      <c r="F13933" s="73" t="s">
        <v>47</v>
      </c>
    </row>
    <row r="13934" spans="1:6" x14ac:dyDescent="0.25">
      <c r="A13934" s="73">
        <v>25025365</v>
      </c>
      <c r="B13934" s="74" t="s">
        <v>12389</v>
      </c>
      <c r="C13934" s="73" t="s">
        <v>101</v>
      </c>
      <c r="D13934" s="75">
        <v>8965.06</v>
      </c>
      <c r="E13934" s="75">
        <v>8965.06</v>
      </c>
      <c r="F13934" s="73" t="s">
        <v>47</v>
      </c>
    </row>
    <row r="13935" spans="1:6" x14ac:dyDescent="0.25">
      <c r="A13935" s="73">
        <v>25025368</v>
      </c>
      <c r="B13935" s="74" t="s">
        <v>32029</v>
      </c>
      <c r="C13935" s="73" t="s">
        <v>101</v>
      </c>
      <c r="D13935" s="75">
        <v>30432.54</v>
      </c>
      <c r="E13935" s="75">
        <v>30432.54</v>
      </c>
      <c r="F13935" s="73" t="s">
        <v>47</v>
      </c>
    </row>
    <row r="13936" spans="1:6" x14ac:dyDescent="0.25">
      <c r="A13936" s="73">
        <v>25025390</v>
      </c>
      <c r="B13936" s="74" t="s">
        <v>32030</v>
      </c>
      <c r="C13936" s="73" t="s">
        <v>101</v>
      </c>
      <c r="D13936" s="75">
        <v>3.05</v>
      </c>
      <c r="E13936" s="75">
        <v>3.05</v>
      </c>
      <c r="F13936" s="73" t="s">
        <v>47</v>
      </c>
    </row>
    <row r="13937" spans="1:6" x14ac:dyDescent="0.25">
      <c r="A13937" s="73">
        <v>25025425</v>
      </c>
      <c r="B13937" s="74" t="s">
        <v>32031</v>
      </c>
      <c r="C13937" s="73" t="s">
        <v>101</v>
      </c>
      <c r="D13937" s="75">
        <v>64.52</v>
      </c>
      <c r="E13937" s="75">
        <v>64.52</v>
      </c>
      <c r="F13937" s="73" t="s">
        <v>47</v>
      </c>
    </row>
    <row r="13938" spans="1:6" x14ac:dyDescent="0.25">
      <c r="A13938" s="73">
        <v>25025429</v>
      </c>
      <c r="B13938" s="74" t="s">
        <v>32032</v>
      </c>
      <c r="C13938" s="73" t="s">
        <v>101</v>
      </c>
      <c r="D13938" s="75">
        <v>121.34</v>
      </c>
      <c r="E13938" s="75">
        <v>121.34</v>
      </c>
      <c r="F13938" s="73" t="s">
        <v>47</v>
      </c>
    </row>
    <row r="13939" spans="1:6" x14ac:dyDescent="0.25">
      <c r="A13939" s="73">
        <v>25025430</v>
      </c>
      <c r="B13939" s="74" t="s">
        <v>32033</v>
      </c>
      <c r="C13939" s="73" t="s">
        <v>101</v>
      </c>
      <c r="D13939" s="75">
        <v>94.03</v>
      </c>
      <c r="E13939" s="75">
        <v>94.03</v>
      </c>
      <c r="F13939" s="73" t="s">
        <v>47</v>
      </c>
    </row>
    <row r="13940" spans="1:6" x14ac:dyDescent="0.25">
      <c r="A13940" s="73">
        <v>25025493</v>
      </c>
      <c r="B13940" s="74" t="s">
        <v>32034</v>
      </c>
      <c r="C13940" s="73" t="s">
        <v>101</v>
      </c>
      <c r="D13940" s="75">
        <v>11.83</v>
      </c>
      <c r="E13940" s="75">
        <v>11.83</v>
      </c>
      <c r="F13940" s="73" t="s">
        <v>47</v>
      </c>
    </row>
    <row r="13941" spans="1:6" x14ac:dyDescent="0.25">
      <c r="A13941" s="73">
        <v>25025503</v>
      </c>
      <c r="B13941" s="74" t="s">
        <v>12390</v>
      </c>
      <c r="C13941" s="73" t="s">
        <v>101</v>
      </c>
      <c r="D13941" s="75">
        <v>7117.71</v>
      </c>
      <c r="E13941" s="75">
        <v>7117.71</v>
      </c>
      <c r="F13941" s="73" t="s">
        <v>47</v>
      </c>
    </row>
    <row r="13942" spans="1:6" x14ac:dyDescent="0.25">
      <c r="A13942" s="73">
        <v>25025606</v>
      </c>
      <c r="B13942" s="74" t="s">
        <v>12391</v>
      </c>
      <c r="C13942" s="73" t="s">
        <v>101</v>
      </c>
      <c r="D13942" s="75">
        <v>48.69</v>
      </c>
      <c r="E13942" s="75">
        <v>48.69</v>
      </c>
      <c r="F13942" s="73" t="s">
        <v>47</v>
      </c>
    </row>
    <row r="13943" spans="1:6" x14ac:dyDescent="0.25">
      <c r="A13943" s="73">
        <v>25025645</v>
      </c>
      <c r="B13943" s="74" t="s">
        <v>37209</v>
      </c>
      <c r="C13943" s="73" t="s">
        <v>101</v>
      </c>
      <c r="D13943" s="75">
        <v>21.16</v>
      </c>
      <c r="E13943" s="75">
        <v>21.16</v>
      </c>
      <c r="F13943" s="73" t="s">
        <v>47</v>
      </c>
    </row>
    <row r="13944" spans="1:6" x14ac:dyDescent="0.25">
      <c r="A13944" s="73">
        <v>25025665</v>
      </c>
      <c r="B13944" s="74" t="s">
        <v>32035</v>
      </c>
      <c r="C13944" s="73" t="s">
        <v>101</v>
      </c>
      <c r="D13944" s="75">
        <v>148.49</v>
      </c>
      <c r="E13944" s="75">
        <v>148.49</v>
      </c>
      <c r="F13944" s="73" t="s">
        <v>47</v>
      </c>
    </row>
    <row r="13945" spans="1:6" x14ac:dyDescent="0.25">
      <c r="A13945" s="73">
        <v>25025683</v>
      </c>
      <c r="B13945" s="74" t="s">
        <v>32036</v>
      </c>
      <c r="C13945" s="73" t="s">
        <v>101</v>
      </c>
      <c r="D13945" s="75">
        <v>493.84</v>
      </c>
      <c r="E13945" s="75">
        <v>493.84</v>
      </c>
      <c r="F13945" s="73" t="s">
        <v>47</v>
      </c>
    </row>
    <row r="13946" spans="1:6" x14ac:dyDescent="0.25">
      <c r="A13946" s="73">
        <v>25025693</v>
      </c>
      <c r="B13946" s="74" t="s">
        <v>12392</v>
      </c>
      <c r="C13946" s="73" t="s">
        <v>101</v>
      </c>
      <c r="D13946" s="75">
        <v>612.54</v>
      </c>
      <c r="E13946" s="75">
        <v>612.54</v>
      </c>
      <c r="F13946" s="73" t="s">
        <v>47</v>
      </c>
    </row>
    <row r="13947" spans="1:6" x14ac:dyDescent="0.25">
      <c r="A13947" s="73">
        <v>25025696</v>
      </c>
      <c r="B13947" s="74" t="s">
        <v>12393</v>
      </c>
      <c r="C13947" s="73" t="s">
        <v>101</v>
      </c>
      <c r="D13947" s="75">
        <v>6130.4</v>
      </c>
      <c r="E13947" s="75">
        <v>6130.4</v>
      </c>
      <c r="F13947" s="73" t="s">
        <v>47</v>
      </c>
    </row>
    <row r="13948" spans="1:6" x14ac:dyDescent="0.25">
      <c r="A13948" s="73">
        <v>25025973</v>
      </c>
      <c r="B13948" s="74" t="s">
        <v>32038</v>
      </c>
      <c r="C13948" s="73" t="s">
        <v>101</v>
      </c>
      <c r="D13948" s="75">
        <v>2373.86</v>
      </c>
      <c r="E13948" s="75">
        <v>2373.86</v>
      </c>
      <c r="F13948" s="73" t="s">
        <v>47</v>
      </c>
    </row>
    <row r="13949" spans="1:6" x14ac:dyDescent="0.25">
      <c r="A13949" s="73">
        <v>25025991</v>
      </c>
      <c r="B13949" s="74" t="s">
        <v>32039</v>
      </c>
      <c r="C13949" s="73" t="s">
        <v>101</v>
      </c>
      <c r="D13949" s="75">
        <v>810.37</v>
      </c>
      <c r="E13949" s="75">
        <v>810.37</v>
      </c>
      <c r="F13949" s="73" t="s">
        <v>47</v>
      </c>
    </row>
    <row r="13950" spans="1:6" x14ac:dyDescent="0.25">
      <c r="A13950" s="73">
        <v>25026003</v>
      </c>
      <c r="B13950" s="74" t="s">
        <v>37210</v>
      </c>
      <c r="C13950" s="73" t="s">
        <v>101</v>
      </c>
      <c r="D13950" s="75">
        <v>1460.26</v>
      </c>
      <c r="E13950" s="75">
        <v>1460.26</v>
      </c>
      <c r="F13950" s="73" t="s">
        <v>47</v>
      </c>
    </row>
    <row r="13951" spans="1:6" x14ac:dyDescent="0.25">
      <c r="A13951" s="73">
        <v>25026012</v>
      </c>
      <c r="B13951" s="74" t="s">
        <v>32040</v>
      </c>
      <c r="C13951" s="73" t="s">
        <v>101</v>
      </c>
      <c r="D13951" s="75">
        <v>406.06</v>
      </c>
      <c r="E13951" s="75">
        <v>406.06</v>
      </c>
      <c r="F13951" s="73" t="s">
        <v>47</v>
      </c>
    </row>
    <row r="13952" spans="1:6" x14ac:dyDescent="0.25">
      <c r="A13952" s="73">
        <v>25026367</v>
      </c>
      <c r="B13952" s="74" t="s">
        <v>12394</v>
      </c>
      <c r="C13952" s="73" t="s">
        <v>101</v>
      </c>
      <c r="D13952" s="75">
        <v>17.3</v>
      </c>
      <c r="E13952" s="75">
        <v>17.3</v>
      </c>
      <c r="F13952" s="73" t="s">
        <v>47</v>
      </c>
    </row>
    <row r="13953" spans="1:6" x14ac:dyDescent="0.25">
      <c r="A13953" s="73">
        <v>25026369</v>
      </c>
      <c r="B13953" s="74" t="s">
        <v>32041</v>
      </c>
      <c r="C13953" s="73" t="s">
        <v>101</v>
      </c>
      <c r="D13953" s="75">
        <v>90</v>
      </c>
      <c r="E13953" s="75">
        <v>90</v>
      </c>
      <c r="F13953" s="73" t="s">
        <v>47</v>
      </c>
    </row>
    <row r="13954" spans="1:6" x14ac:dyDescent="0.25">
      <c r="A13954" s="73">
        <v>25026380</v>
      </c>
      <c r="B13954" s="74" t="s">
        <v>32042</v>
      </c>
      <c r="C13954" s="73" t="s">
        <v>101</v>
      </c>
      <c r="D13954" s="75">
        <v>236.33</v>
      </c>
      <c r="E13954" s="75">
        <v>236.33</v>
      </c>
      <c r="F13954" s="73" t="s">
        <v>47</v>
      </c>
    </row>
    <row r="13955" spans="1:6" x14ac:dyDescent="0.25">
      <c r="A13955" s="73">
        <v>25026416</v>
      </c>
      <c r="B13955" s="74" t="s">
        <v>32043</v>
      </c>
      <c r="C13955" s="73" t="s">
        <v>101</v>
      </c>
      <c r="D13955" s="75">
        <v>196.84</v>
      </c>
      <c r="E13955" s="75">
        <v>196.84</v>
      </c>
      <c r="F13955" s="73" t="s">
        <v>47</v>
      </c>
    </row>
    <row r="13956" spans="1:6" x14ac:dyDescent="0.25">
      <c r="A13956" s="73">
        <v>25026478</v>
      </c>
      <c r="B13956" s="74" t="s">
        <v>12395</v>
      </c>
      <c r="C13956" s="73" t="s">
        <v>101</v>
      </c>
      <c r="D13956" s="75">
        <v>10.210000000000001</v>
      </c>
      <c r="E13956" s="75">
        <v>10.210000000000001</v>
      </c>
      <c r="F13956" s="73" t="s">
        <v>47</v>
      </c>
    </row>
    <row r="13957" spans="1:6" x14ac:dyDescent="0.25">
      <c r="A13957" s="73">
        <v>25026508</v>
      </c>
      <c r="B13957" s="74" t="s">
        <v>12396</v>
      </c>
      <c r="C13957" s="73" t="s">
        <v>101</v>
      </c>
      <c r="D13957" s="75">
        <v>57.54</v>
      </c>
      <c r="E13957" s="75">
        <v>57.54</v>
      </c>
      <c r="F13957" s="73" t="s">
        <v>47</v>
      </c>
    </row>
    <row r="13958" spans="1:6" x14ac:dyDescent="0.25">
      <c r="A13958" s="73">
        <v>25026600</v>
      </c>
      <c r="B13958" s="74" t="s">
        <v>32044</v>
      </c>
      <c r="C13958" s="73" t="s">
        <v>101</v>
      </c>
      <c r="D13958" s="75">
        <v>268.82</v>
      </c>
      <c r="E13958" s="75">
        <v>268.82</v>
      </c>
      <c r="F13958" s="73" t="s">
        <v>47</v>
      </c>
    </row>
    <row r="13959" spans="1:6" x14ac:dyDescent="0.25">
      <c r="A13959" s="73">
        <v>25026752</v>
      </c>
      <c r="B13959" s="74" t="s">
        <v>32045</v>
      </c>
      <c r="C13959" s="73" t="s">
        <v>101</v>
      </c>
      <c r="D13959" s="75">
        <v>2458</v>
      </c>
      <c r="E13959" s="75">
        <v>2458</v>
      </c>
      <c r="F13959" s="73" t="s">
        <v>47</v>
      </c>
    </row>
    <row r="13960" spans="1:6" x14ac:dyDescent="0.25">
      <c r="A13960" s="73">
        <v>25026790</v>
      </c>
      <c r="B13960" s="74" t="s">
        <v>12397</v>
      </c>
      <c r="C13960" s="73" t="s">
        <v>101</v>
      </c>
      <c r="D13960" s="75">
        <v>290.42</v>
      </c>
      <c r="E13960" s="75">
        <v>290.42</v>
      </c>
      <c r="F13960" s="73" t="s">
        <v>47</v>
      </c>
    </row>
    <row r="13961" spans="1:6" x14ac:dyDescent="0.25">
      <c r="A13961" s="73">
        <v>25026816</v>
      </c>
      <c r="B13961" s="74" t="s">
        <v>12398</v>
      </c>
      <c r="C13961" s="73" t="s">
        <v>101</v>
      </c>
      <c r="D13961" s="75">
        <v>19.2</v>
      </c>
      <c r="E13961" s="75">
        <v>19.2</v>
      </c>
      <c r="F13961" s="73" t="s">
        <v>47</v>
      </c>
    </row>
    <row r="13962" spans="1:6" x14ac:dyDescent="0.25">
      <c r="A13962" s="73">
        <v>25026817</v>
      </c>
      <c r="B13962" s="74" t="s">
        <v>12399</v>
      </c>
      <c r="C13962" s="73" t="s">
        <v>101</v>
      </c>
      <c r="D13962" s="75">
        <v>38.82</v>
      </c>
      <c r="E13962" s="75">
        <v>38.82</v>
      </c>
      <c r="F13962" s="73" t="s">
        <v>47</v>
      </c>
    </row>
    <row r="13963" spans="1:6" x14ac:dyDescent="0.25">
      <c r="A13963" s="73">
        <v>25026823</v>
      </c>
      <c r="B13963" s="74" t="s">
        <v>12400</v>
      </c>
      <c r="C13963" s="73" t="s">
        <v>101</v>
      </c>
      <c r="D13963" s="75">
        <v>53.76</v>
      </c>
      <c r="E13963" s="75">
        <v>53.76</v>
      </c>
      <c r="F13963" s="73" t="s">
        <v>47</v>
      </c>
    </row>
    <row r="13964" spans="1:6" x14ac:dyDescent="0.25">
      <c r="A13964" s="73">
        <v>25026854</v>
      </c>
      <c r="B13964" s="74" t="s">
        <v>12401</v>
      </c>
      <c r="C13964" s="73" t="s">
        <v>101</v>
      </c>
      <c r="D13964" s="75">
        <v>183.2</v>
      </c>
      <c r="E13964" s="75">
        <v>183.2</v>
      </c>
      <c r="F13964" s="73" t="s">
        <v>47</v>
      </c>
    </row>
    <row r="13965" spans="1:6" x14ac:dyDescent="0.25">
      <c r="A13965" s="73">
        <v>25026912</v>
      </c>
      <c r="B13965" s="74" t="s">
        <v>12402</v>
      </c>
      <c r="C13965" s="73" t="s">
        <v>101</v>
      </c>
      <c r="D13965" s="75">
        <v>624.63</v>
      </c>
      <c r="E13965" s="75">
        <v>624.63</v>
      </c>
      <c r="F13965" s="73" t="s">
        <v>47</v>
      </c>
    </row>
    <row r="13966" spans="1:6" x14ac:dyDescent="0.25">
      <c r="A13966" s="73">
        <v>25026914</v>
      </c>
      <c r="B13966" s="74" t="s">
        <v>12403</v>
      </c>
      <c r="C13966" s="73" t="s">
        <v>101</v>
      </c>
      <c r="D13966" s="75">
        <v>925.13</v>
      </c>
      <c r="E13966" s="75">
        <v>925.13</v>
      </c>
      <c r="F13966" s="73" t="s">
        <v>47</v>
      </c>
    </row>
    <row r="13967" spans="1:6" x14ac:dyDescent="0.25">
      <c r="A13967" s="73">
        <v>25027159</v>
      </c>
      <c r="B13967" s="74" t="s">
        <v>12404</v>
      </c>
      <c r="C13967" s="73" t="s">
        <v>101</v>
      </c>
      <c r="D13967" s="75">
        <v>353.01</v>
      </c>
      <c r="E13967" s="75">
        <v>353.01</v>
      </c>
      <c r="F13967" s="73" t="s">
        <v>47</v>
      </c>
    </row>
    <row r="13968" spans="1:6" x14ac:dyDescent="0.25">
      <c r="A13968" s="73">
        <v>25027160</v>
      </c>
      <c r="B13968" s="74" t="s">
        <v>12405</v>
      </c>
      <c r="C13968" s="73" t="s">
        <v>101</v>
      </c>
      <c r="D13968" s="75">
        <v>407.36</v>
      </c>
      <c r="E13968" s="75">
        <v>407.36</v>
      </c>
      <c r="F13968" s="73" t="s">
        <v>47</v>
      </c>
    </row>
    <row r="13969" spans="1:6" x14ac:dyDescent="0.25">
      <c r="A13969" s="73">
        <v>25027290</v>
      </c>
      <c r="B13969" s="74" t="s">
        <v>12406</v>
      </c>
      <c r="C13969" s="73" t="s">
        <v>101</v>
      </c>
      <c r="D13969" s="75">
        <v>637.27</v>
      </c>
      <c r="E13969" s="75">
        <v>637.27</v>
      </c>
      <c r="F13969" s="73" t="s">
        <v>47</v>
      </c>
    </row>
    <row r="13970" spans="1:6" x14ac:dyDescent="0.25">
      <c r="A13970" s="73">
        <v>25027483</v>
      </c>
      <c r="B13970" s="74" t="s">
        <v>12407</v>
      </c>
      <c r="C13970" s="73" t="s">
        <v>101</v>
      </c>
      <c r="D13970" s="75">
        <v>1751.73</v>
      </c>
      <c r="E13970" s="75">
        <v>1751.73</v>
      </c>
      <c r="F13970" s="73" t="s">
        <v>47</v>
      </c>
    </row>
    <row r="13971" spans="1:6" x14ac:dyDescent="0.25">
      <c r="A13971" s="73">
        <v>25027491</v>
      </c>
      <c r="B13971" s="74" t="s">
        <v>12408</v>
      </c>
      <c r="C13971" s="73" t="s">
        <v>101</v>
      </c>
      <c r="D13971" s="75">
        <v>2135.63</v>
      </c>
      <c r="E13971" s="75">
        <v>2135.63</v>
      </c>
      <c r="F13971" s="73" t="s">
        <v>47</v>
      </c>
    </row>
    <row r="13972" spans="1:6" x14ac:dyDescent="0.25">
      <c r="A13972" s="73">
        <v>25027492</v>
      </c>
      <c r="B13972" s="74" t="s">
        <v>12409</v>
      </c>
      <c r="C13972" s="73" t="s">
        <v>101</v>
      </c>
      <c r="D13972" s="75">
        <v>2309.34</v>
      </c>
      <c r="E13972" s="75">
        <v>2309.34</v>
      </c>
      <c r="F13972" s="73" t="s">
        <v>47</v>
      </c>
    </row>
    <row r="13973" spans="1:6" x14ac:dyDescent="0.25">
      <c r="A13973" s="73">
        <v>25027639</v>
      </c>
      <c r="B13973" s="74" t="s">
        <v>12410</v>
      </c>
      <c r="C13973" s="73" t="s">
        <v>101</v>
      </c>
      <c r="D13973" s="75">
        <v>117.91</v>
      </c>
      <c r="E13973" s="75">
        <v>117.91</v>
      </c>
      <c r="F13973" s="73" t="s">
        <v>47</v>
      </c>
    </row>
    <row r="13974" spans="1:6" x14ac:dyDescent="0.25">
      <c r="A13974" s="73">
        <v>25027641</v>
      </c>
      <c r="B13974" s="74" t="s">
        <v>12411</v>
      </c>
      <c r="C13974" s="73" t="s">
        <v>101</v>
      </c>
      <c r="D13974" s="75">
        <v>2134.84</v>
      </c>
      <c r="E13974" s="75">
        <v>2134.84</v>
      </c>
      <c r="F13974" s="73" t="s">
        <v>47</v>
      </c>
    </row>
    <row r="13975" spans="1:6" x14ac:dyDescent="0.25">
      <c r="A13975" s="73">
        <v>25027653</v>
      </c>
      <c r="B13975" s="74" t="s">
        <v>12412</v>
      </c>
      <c r="C13975" s="73" t="s">
        <v>101</v>
      </c>
      <c r="D13975" s="75">
        <v>577.80999999999995</v>
      </c>
      <c r="E13975" s="75">
        <v>577.80999999999995</v>
      </c>
      <c r="F13975" s="73" t="s">
        <v>47</v>
      </c>
    </row>
    <row r="13976" spans="1:6" x14ac:dyDescent="0.25">
      <c r="A13976" s="73">
        <v>25027654</v>
      </c>
      <c r="B13976" s="74" t="s">
        <v>12413</v>
      </c>
      <c r="C13976" s="73" t="s">
        <v>101</v>
      </c>
      <c r="D13976" s="75">
        <v>684.85</v>
      </c>
      <c r="E13976" s="75">
        <v>684.85</v>
      </c>
      <c r="F13976" s="73" t="s">
        <v>47</v>
      </c>
    </row>
    <row r="13977" spans="1:6" x14ac:dyDescent="0.25">
      <c r="A13977" s="73">
        <v>25027683</v>
      </c>
      <c r="B13977" s="74" t="s">
        <v>12414</v>
      </c>
      <c r="C13977" s="73" t="s">
        <v>101</v>
      </c>
      <c r="D13977" s="75">
        <v>1174.3699999999999</v>
      </c>
      <c r="E13977" s="75">
        <v>1174.3699999999999</v>
      </c>
      <c r="F13977" s="73" t="s">
        <v>47</v>
      </c>
    </row>
    <row r="13978" spans="1:6" x14ac:dyDescent="0.25">
      <c r="A13978" s="73">
        <v>25027686</v>
      </c>
      <c r="B13978" s="74" t="s">
        <v>12415</v>
      </c>
      <c r="C13978" s="73" t="s">
        <v>101</v>
      </c>
      <c r="D13978" s="75">
        <v>3061.58</v>
      </c>
      <c r="E13978" s="75">
        <v>3061.58</v>
      </c>
      <c r="F13978" s="73" t="s">
        <v>47</v>
      </c>
    </row>
    <row r="13979" spans="1:6" x14ac:dyDescent="0.25">
      <c r="A13979" s="73">
        <v>25027687</v>
      </c>
      <c r="B13979" s="74" t="s">
        <v>12416</v>
      </c>
      <c r="C13979" s="73" t="s">
        <v>101</v>
      </c>
      <c r="D13979" s="75">
        <v>3009.48</v>
      </c>
      <c r="E13979" s="75">
        <v>3009.48</v>
      </c>
      <c r="F13979" s="73" t="s">
        <v>47</v>
      </c>
    </row>
    <row r="13980" spans="1:6" x14ac:dyDescent="0.25">
      <c r="A13980" s="73">
        <v>25027688</v>
      </c>
      <c r="B13980" s="74" t="s">
        <v>32047</v>
      </c>
      <c r="C13980" s="73" t="s">
        <v>101</v>
      </c>
      <c r="D13980" s="75">
        <v>2994.39</v>
      </c>
      <c r="E13980" s="75">
        <v>2994.39</v>
      </c>
      <c r="F13980" s="73" t="s">
        <v>47</v>
      </c>
    </row>
    <row r="13981" spans="1:6" x14ac:dyDescent="0.25">
      <c r="A13981" s="73">
        <v>25027692</v>
      </c>
      <c r="B13981" s="74" t="s">
        <v>32048</v>
      </c>
      <c r="C13981" s="73" t="s">
        <v>101</v>
      </c>
      <c r="D13981" s="75">
        <v>6109.06</v>
      </c>
      <c r="E13981" s="75">
        <v>6109.06</v>
      </c>
      <c r="F13981" s="73" t="s">
        <v>47</v>
      </c>
    </row>
    <row r="13982" spans="1:6" x14ac:dyDescent="0.25">
      <c r="A13982" s="73">
        <v>25027700</v>
      </c>
      <c r="B13982" s="74" t="s">
        <v>12417</v>
      </c>
      <c r="C13982" s="73" t="s">
        <v>101</v>
      </c>
      <c r="D13982" s="75">
        <v>9889.2099999999991</v>
      </c>
      <c r="E13982" s="75">
        <v>9889.2099999999991</v>
      </c>
      <c r="F13982" s="73" t="s">
        <v>47</v>
      </c>
    </row>
    <row r="13983" spans="1:6" x14ac:dyDescent="0.25">
      <c r="A13983" s="73">
        <v>25027702</v>
      </c>
      <c r="B13983" s="74" t="s">
        <v>12418</v>
      </c>
      <c r="C13983" s="73" t="s">
        <v>101</v>
      </c>
      <c r="D13983" s="75">
        <v>10212.709999999999</v>
      </c>
      <c r="E13983" s="75">
        <v>10212.709999999999</v>
      </c>
      <c r="F13983" s="73" t="s">
        <v>47</v>
      </c>
    </row>
    <row r="13984" spans="1:6" x14ac:dyDescent="0.25">
      <c r="A13984" s="73">
        <v>25027704</v>
      </c>
      <c r="B13984" s="74" t="s">
        <v>32049</v>
      </c>
      <c r="C13984" s="73" t="s">
        <v>101</v>
      </c>
      <c r="D13984" s="75">
        <v>10556.31</v>
      </c>
      <c r="E13984" s="75">
        <v>10556.31</v>
      </c>
      <c r="F13984" s="73" t="s">
        <v>47</v>
      </c>
    </row>
    <row r="13985" spans="1:6" x14ac:dyDescent="0.25">
      <c r="A13985" s="73">
        <v>25027712</v>
      </c>
      <c r="B13985" s="74" t="s">
        <v>12419</v>
      </c>
      <c r="C13985" s="73" t="s">
        <v>101</v>
      </c>
      <c r="D13985" s="75">
        <v>4.99</v>
      </c>
      <c r="E13985" s="75">
        <v>4.99</v>
      </c>
      <c r="F13985" s="73" t="s">
        <v>47</v>
      </c>
    </row>
    <row r="13986" spans="1:6" x14ac:dyDescent="0.25">
      <c r="A13986" s="73">
        <v>25027883</v>
      </c>
      <c r="B13986" s="74" t="s">
        <v>12420</v>
      </c>
      <c r="C13986" s="73" t="s">
        <v>101</v>
      </c>
      <c r="D13986" s="75">
        <v>11030</v>
      </c>
      <c r="E13986" s="75">
        <v>11030</v>
      </c>
      <c r="F13986" s="73" t="s">
        <v>47</v>
      </c>
    </row>
    <row r="13987" spans="1:6" x14ac:dyDescent="0.25">
      <c r="A13987" s="73">
        <v>25027885</v>
      </c>
      <c r="B13987" s="74" t="s">
        <v>12421</v>
      </c>
      <c r="C13987" s="73" t="s">
        <v>101</v>
      </c>
      <c r="D13987" s="75">
        <v>7237.44</v>
      </c>
      <c r="E13987" s="75">
        <v>7237.44</v>
      </c>
      <c r="F13987" s="73" t="s">
        <v>47</v>
      </c>
    </row>
    <row r="13988" spans="1:6" x14ac:dyDescent="0.25">
      <c r="A13988" s="73">
        <v>25027898</v>
      </c>
      <c r="B13988" s="74" t="s">
        <v>12422</v>
      </c>
      <c r="C13988" s="73" t="s">
        <v>101</v>
      </c>
      <c r="D13988" s="75">
        <v>22.51</v>
      </c>
      <c r="E13988" s="75">
        <v>22.51</v>
      </c>
      <c r="F13988" s="73" t="s">
        <v>47</v>
      </c>
    </row>
    <row r="13989" spans="1:6" x14ac:dyDescent="0.25">
      <c r="A13989" s="73">
        <v>25027899</v>
      </c>
      <c r="B13989" s="74" t="s">
        <v>12423</v>
      </c>
      <c r="C13989" s="73" t="s">
        <v>101</v>
      </c>
      <c r="D13989" s="75">
        <v>41.11</v>
      </c>
      <c r="E13989" s="75">
        <v>41.11</v>
      </c>
      <c r="F13989" s="73" t="s">
        <v>47</v>
      </c>
    </row>
    <row r="13990" spans="1:6" x14ac:dyDescent="0.25">
      <c r="A13990" s="73">
        <v>25027928</v>
      </c>
      <c r="B13990" s="74" t="s">
        <v>12424</v>
      </c>
      <c r="C13990" s="73" t="s">
        <v>101</v>
      </c>
      <c r="D13990" s="75">
        <v>38.86</v>
      </c>
      <c r="E13990" s="75">
        <v>38.86</v>
      </c>
      <c r="F13990" s="73" t="s">
        <v>47</v>
      </c>
    </row>
    <row r="13991" spans="1:6" x14ac:dyDescent="0.25">
      <c r="A13991" s="73">
        <v>25027930</v>
      </c>
      <c r="B13991" s="74" t="s">
        <v>12425</v>
      </c>
      <c r="C13991" s="73" t="s">
        <v>101</v>
      </c>
      <c r="D13991" s="75">
        <v>54.41</v>
      </c>
      <c r="E13991" s="75">
        <v>54.41</v>
      </c>
      <c r="F13991" s="73" t="s">
        <v>47</v>
      </c>
    </row>
    <row r="13992" spans="1:6" x14ac:dyDescent="0.25">
      <c r="A13992" s="73">
        <v>25028016</v>
      </c>
      <c r="B13992" s="74" t="s">
        <v>12426</v>
      </c>
      <c r="C13992" s="73" t="s">
        <v>101</v>
      </c>
      <c r="D13992" s="75">
        <v>62895.43</v>
      </c>
      <c r="E13992" s="75">
        <v>62895.43</v>
      </c>
      <c r="F13992" s="73" t="s">
        <v>47</v>
      </c>
    </row>
    <row r="13993" spans="1:6" x14ac:dyDescent="0.25">
      <c r="A13993" s="73">
        <v>25028020</v>
      </c>
      <c r="B13993" s="74" t="s">
        <v>12427</v>
      </c>
      <c r="C13993" s="73" t="s">
        <v>101</v>
      </c>
      <c r="D13993" s="75">
        <v>70467.92</v>
      </c>
      <c r="E13993" s="75">
        <v>70467.92</v>
      </c>
      <c r="F13993" s="73" t="s">
        <v>47</v>
      </c>
    </row>
    <row r="13994" spans="1:6" x14ac:dyDescent="0.25">
      <c r="A13994" s="73">
        <v>25028029</v>
      </c>
      <c r="B13994" s="74" t="s">
        <v>12428</v>
      </c>
      <c r="C13994" s="73" t="s">
        <v>101</v>
      </c>
      <c r="D13994" s="75">
        <v>179001.11</v>
      </c>
      <c r="E13994" s="75">
        <v>179001.11</v>
      </c>
      <c r="F13994" s="73" t="s">
        <v>47</v>
      </c>
    </row>
    <row r="13995" spans="1:6" x14ac:dyDescent="0.25">
      <c r="A13995" s="73">
        <v>25028032</v>
      </c>
      <c r="B13995" s="74" t="s">
        <v>12429</v>
      </c>
      <c r="C13995" s="73" t="s">
        <v>101</v>
      </c>
      <c r="D13995" s="75">
        <v>226084.59</v>
      </c>
      <c r="E13995" s="75">
        <v>226084.59</v>
      </c>
      <c r="F13995" s="73" t="s">
        <v>47</v>
      </c>
    </row>
    <row r="13996" spans="1:6" x14ac:dyDescent="0.25">
      <c r="A13996" s="73">
        <v>25028144</v>
      </c>
      <c r="B13996" s="74" t="s">
        <v>32051</v>
      </c>
      <c r="C13996" s="73" t="s">
        <v>101</v>
      </c>
      <c r="D13996" s="75">
        <v>3.95</v>
      </c>
      <c r="E13996" s="75">
        <v>3.95</v>
      </c>
      <c r="F13996" s="73" t="s">
        <v>47</v>
      </c>
    </row>
    <row r="13997" spans="1:6" x14ac:dyDescent="0.25">
      <c r="A13997" s="73">
        <v>25028173</v>
      </c>
      <c r="B13997" s="74" t="s">
        <v>12430</v>
      </c>
      <c r="C13997" s="73" t="s">
        <v>101</v>
      </c>
      <c r="D13997" s="75">
        <v>158972.28</v>
      </c>
      <c r="E13997" s="75">
        <v>158972.28</v>
      </c>
      <c r="F13997" s="73" t="s">
        <v>47</v>
      </c>
    </row>
    <row r="13998" spans="1:6" x14ac:dyDescent="0.25">
      <c r="A13998" s="73">
        <v>25028188</v>
      </c>
      <c r="B13998" s="74" t="s">
        <v>37211</v>
      </c>
      <c r="C13998" s="73" t="s">
        <v>101</v>
      </c>
      <c r="D13998" s="75">
        <v>60.5</v>
      </c>
      <c r="E13998" s="75">
        <v>60.5</v>
      </c>
      <c r="F13998" s="73" t="s">
        <v>47</v>
      </c>
    </row>
    <row r="13999" spans="1:6" x14ac:dyDescent="0.25">
      <c r="A13999" s="73">
        <v>25028447</v>
      </c>
      <c r="B13999" s="74" t="s">
        <v>12431</v>
      </c>
      <c r="C13999" s="73" t="s">
        <v>101</v>
      </c>
      <c r="D13999" s="75">
        <v>972.57</v>
      </c>
      <c r="E13999" s="75">
        <v>972.57</v>
      </c>
      <c r="F13999" s="73" t="s">
        <v>47</v>
      </c>
    </row>
    <row r="14000" spans="1:6" x14ac:dyDescent="0.25">
      <c r="A14000" s="73">
        <v>25028450</v>
      </c>
      <c r="B14000" s="74" t="s">
        <v>12432</v>
      </c>
      <c r="C14000" s="73" t="s">
        <v>101</v>
      </c>
      <c r="D14000" s="75">
        <v>1520.25</v>
      </c>
      <c r="E14000" s="75">
        <v>1520.25</v>
      </c>
      <c r="F14000" s="73" t="s">
        <v>47</v>
      </c>
    </row>
    <row r="14001" spans="1:6" x14ac:dyDescent="0.25">
      <c r="A14001" s="73">
        <v>25028749</v>
      </c>
      <c r="B14001" s="74" t="s">
        <v>12433</v>
      </c>
      <c r="C14001" s="73" t="s">
        <v>101</v>
      </c>
      <c r="D14001" s="75">
        <v>4522.63</v>
      </c>
      <c r="E14001" s="75">
        <v>4522.63</v>
      </c>
      <c r="F14001" s="73" t="s">
        <v>47</v>
      </c>
    </row>
    <row r="14002" spans="1:6" x14ac:dyDescent="0.25">
      <c r="A14002" s="73">
        <v>25028751</v>
      </c>
      <c r="B14002" s="74" t="s">
        <v>12434</v>
      </c>
      <c r="C14002" s="73" t="s">
        <v>101</v>
      </c>
      <c r="D14002" s="75">
        <v>582.92999999999995</v>
      </c>
      <c r="E14002" s="75">
        <v>582.92999999999995</v>
      </c>
      <c r="F14002" s="73" t="s">
        <v>47</v>
      </c>
    </row>
    <row r="14003" spans="1:6" x14ac:dyDescent="0.25">
      <c r="A14003" s="73">
        <v>25028753</v>
      </c>
      <c r="B14003" s="74" t="s">
        <v>12435</v>
      </c>
      <c r="C14003" s="73" t="s">
        <v>101</v>
      </c>
      <c r="D14003" s="75">
        <v>32896.99</v>
      </c>
      <c r="E14003" s="75">
        <v>32896.99</v>
      </c>
      <c r="F14003" s="73" t="s">
        <v>47</v>
      </c>
    </row>
    <row r="14004" spans="1:6" x14ac:dyDescent="0.25">
      <c r="A14004" s="73">
        <v>25028754</v>
      </c>
      <c r="B14004" s="74" t="s">
        <v>12436</v>
      </c>
      <c r="C14004" s="73" t="s">
        <v>101</v>
      </c>
      <c r="D14004" s="75">
        <v>55577.38</v>
      </c>
      <c r="E14004" s="75">
        <v>55577.38</v>
      </c>
      <c r="F14004" s="73" t="s">
        <v>47</v>
      </c>
    </row>
    <row r="14005" spans="1:6" x14ac:dyDescent="0.25">
      <c r="A14005" s="73">
        <v>25028755</v>
      </c>
      <c r="B14005" s="74" t="s">
        <v>12437</v>
      </c>
      <c r="C14005" s="73" t="s">
        <v>101</v>
      </c>
      <c r="D14005" s="75">
        <v>123738.32</v>
      </c>
      <c r="E14005" s="75">
        <v>123738.32</v>
      </c>
      <c r="F14005" s="73" t="s">
        <v>47</v>
      </c>
    </row>
    <row r="14006" spans="1:6" x14ac:dyDescent="0.25">
      <c r="A14006" s="73">
        <v>25028757</v>
      </c>
      <c r="B14006" s="74" t="s">
        <v>12438</v>
      </c>
      <c r="C14006" s="73" t="s">
        <v>101</v>
      </c>
      <c r="D14006" s="75">
        <v>308087.44</v>
      </c>
      <c r="E14006" s="75">
        <v>308087.44</v>
      </c>
      <c r="F14006" s="73" t="s">
        <v>47</v>
      </c>
    </row>
    <row r="14007" spans="1:6" x14ac:dyDescent="0.25">
      <c r="A14007" s="73">
        <v>25028875</v>
      </c>
      <c r="B14007" s="74" t="s">
        <v>12439</v>
      </c>
      <c r="C14007" s="73" t="s">
        <v>101</v>
      </c>
      <c r="D14007" s="75">
        <v>145.76</v>
      </c>
      <c r="E14007" s="75">
        <v>145.76</v>
      </c>
      <c r="F14007" s="73" t="s">
        <v>47</v>
      </c>
    </row>
    <row r="14008" spans="1:6" x14ac:dyDescent="0.25">
      <c r="A14008" s="73">
        <v>25028897</v>
      </c>
      <c r="B14008" s="74" t="s">
        <v>12440</v>
      </c>
      <c r="C14008" s="73" t="s">
        <v>101</v>
      </c>
      <c r="D14008" s="75">
        <v>1820.94</v>
      </c>
      <c r="E14008" s="75">
        <v>1820.94</v>
      </c>
      <c r="F14008" s="73" t="s">
        <v>47</v>
      </c>
    </row>
    <row r="14009" spans="1:6" x14ac:dyDescent="0.25">
      <c r="A14009" s="73">
        <v>25029099</v>
      </c>
      <c r="B14009" s="74" t="s">
        <v>32053</v>
      </c>
      <c r="C14009" s="73" t="s">
        <v>101</v>
      </c>
      <c r="D14009" s="75">
        <v>14838.37</v>
      </c>
      <c r="E14009" s="75">
        <v>14838.37</v>
      </c>
      <c r="F14009" s="73" t="s">
        <v>47</v>
      </c>
    </row>
    <row r="14010" spans="1:6" x14ac:dyDescent="0.25">
      <c r="A14010" s="73">
        <v>25029132</v>
      </c>
      <c r="B14010" s="74" t="s">
        <v>12441</v>
      </c>
      <c r="C14010" s="73" t="s">
        <v>101</v>
      </c>
      <c r="D14010" s="75">
        <v>7854.64</v>
      </c>
      <c r="E14010" s="75">
        <v>7854.64</v>
      </c>
      <c r="F14010" s="73" t="s">
        <v>47</v>
      </c>
    </row>
    <row r="14011" spans="1:6" x14ac:dyDescent="0.25">
      <c r="A14011" s="73">
        <v>25029133</v>
      </c>
      <c r="B14011" s="74" t="s">
        <v>12442</v>
      </c>
      <c r="C14011" s="73" t="s">
        <v>101</v>
      </c>
      <c r="D14011" s="75">
        <v>48341.83</v>
      </c>
      <c r="E14011" s="75">
        <v>48341.83</v>
      </c>
      <c r="F14011" s="73" t="s">
        <v>47</v>
      </c>
    </row>
    <row r="14012" spans="1:6" x14ac:dyDescent="0.25">
      <c r="A14012" s="73">
        <v>25029164</v>
      </c>
      <c r="B14012" s="74" t="s">
        <v>12443</v>
      </c>
      <c r="C14012" s="73" t="s">
        <v>101</v>
      </c>
      <c r="D14012" s="75">
        <v>73404.09</v>
      </c>
      <c r="E14012" s="75">
        <v>73404.09</v>
      </c>
      <c r="F14012" s="73" t="s">
        <v>47</v>
      </c>
    </row>
    <row r="14013" spans="1:6" x14ac:dyDescent="0.25">
      <c r="A14013" s="73">
        <v>25029166</v>
      </c>
      <c r="B14013" s="74" t="s">
        <v>12444</v>
      </c>
      <c r="C14013" s="73" t="s">
        <v>101</v>
      </c>
      <c r="D14013" s="75">
        <v>137055.92000000001</v>
      </c>
      <c r="E14013" s="75">
        <v>137055.92000000001</v>
      </c>
      <c r="F14013" s="73" t="s">
        <v>47</v>
      </c>
    </row>
    <row r="14014" spans="1:6" x14ac:dyDescent="0.25">
      <c r="A14014" s="73">
        <v>25029171</v>
      </c>
      <c r="B14014" s="74" t="s">
        <v>32054</v>
      </c>
      <c r="C14014" s="73" t="s">
        <v>101</v>
      </c>
      <c r="D14014" s="75">
        <v>24383.39</v>
      </c>
      <c r="E14014" s="75">
        <v>24383.39</v>
      </c>
      <c r="F14014" s="73" t="s">
        <v>47</v>
      </c>
    </row>
    <row r="14015" spans="1:6" x14ac:dyDescent="0.25">
      <c r="A14015" s="73">
        <v>25029184</v>
      </c>
      <c r="B14015" s="74" t="s">
        <v>12445</v>
      </c>
      <c r="C14015" s="73" t="s">
        <v>101</v>
      </c>
      <c r="D14015" s="75">
        <v>256.16000000000003</v>
      </c>
      <c r="E14015" s="75">
        <v>256.16000000000003</v>
      </c>
      <c r="F14015" s="73" t="s">
        <v>47</v>
      </c>
    </row>
    <row r="14016" spans="1:6" x14ac:dyDescent="0.25">
      <c r="A14016" s="73">
        <v>25029188</v>
      </c>
      <c r="B14016" s="74" t="s">
        <v>12446</v>
      </c>
      <c r="C14016" s="73" t="s">
        <v>101</v>
      </c>
      <c r="D14016" s="75">
        <v>23.71</v>
      </c>
      <c r="E14016" s="75">
        <v>23.71</v>
      </c>
      <c r="F14016" s="73" t="s">
        <v>47</v>
      </c>
    </row>
    <row r="14017" spans="1:6" x14ac:dyDescent="0.25">
      <c r="A14017" s="73">
        <v>25029189</v>
      </c>
      <c r="B14017" s="74" t="s">
        <v>12447</v>
      </c>
      <c r="C14017" s="73" t="s">
        <v>101</v>
      </c>
      <c r="D14017" s="75">
        <v>17.329999999999998</v>
      </c>
      <c r="E14017" s="75">
        <v>17.329999999999998</v>
      </c>
      <c r="F14017" s="73" t="s">
        <v>47</v>
      </c>
    </row>
    <row r="14018" spans="1:6" x14ac:dyDescent="0.25">
      <c r="A14018" s="73">
        <v>25029251</v>
      </c>
      <c r="B14018" s="74" t="s">
        <v>12448</v>
      </c>
      <c r="C14018" s="73" t="s">
        <v>101</v>
      </c>
      <c r="D14018" s="75">
        <v>5984.3</v>
      </c>
      <c r="E14018" s="75">
        <v>5984.3</v>
      </c>
      <c r="F14018" s="73" t="s">
        <v>47</v>
      </c>
    </row>
    <row r="14019" spans="1:6" x14ac:dyDescent="0.25">
      <c r="A14019" s="73">
        <v>25029320</v>
      </c>
      <c r="B14019" s="74" t="s">
        <v>12449</v>
      </c>
      <c r="C14019" s="73" t="s">
        <v>101</v>
      </c>
      <c r="D14019" s="75">
        <v>278.11</v>
      </c>
      <c r="E14019" s="75">
        <v>278.11</v>
      </c>
      <c r="F14019" s="73" t="s">
        <v>47</v>
      </c>
    </row>
    <row r="14020" spans="1:6" x14ac:dyDescent="0.25">
      <c r="A14020" s="73">
        <v>25029362</v>
      </c>
      <c r="B14020" s="74" t="s">
        <v>12450</v>
      </c>
      <c r="C14020" s="73" t="s">
        <v>101</v>
      </c>
      <c r="D14020" s="75">
        <v>178.83</v>
      </c>
      <c r="E14020" s="75">
        <v>178.83</v>
      </c>
      <c r="F14020" s="73" t="s">
        <v>47</v>
      </c>
    </row>
    <row r="14021" spans="1:6" x14ac:dyDescent="0.25">
      <c r="A14021" s="73">
        <v>25029366</v>
      </c>
      <c r="B14021" s="74" t="s">
        <v>12451</v>
      </c>
      <c r="C14021" s="73" t="s">
        <v>101</v>
      </c>
      <c r="D14021" s="75">
        <v>2433.2199999999998</v>
      </c>
      <c r="E14021" s="75">
        <v>2433.2199999999998</v>
      </c>
      <c r="F14021" s="73" t="s">
        <v>47</v>
      </c>
    </row>
    <row r="14022" spans="1:6" x14ac:dyDescent="0.25">
      <c r="A14022" s="73">
        <v>25029380</v>
      </c>
      <c r="B14022" s="74" t="s">
        <v>12452</v>
      </c>
      <c r="C14022" s="73" t="s">
        <v>101</v>
      </c>
      <c r="D14022" s="75">
        <v>0.26</v>
      </c>
      <c r="E14022" s="75">
        <v>0.26</v>
      </c>
      <c r="F14022" s="73" t="s">
        <v>47</v>
      </c>
    </row>
    <row r="14023" spans="1:6" x14ac:dyDescent="0.25">
      <c r="A14023" s="73">
        <v>25029387</v>
      </c>
      <c r="B14023" s="74" t="s">
        <v>32055</v>
      </c>
      <c r="C14023" s="73" t="s">
        <v>101</v>
      </c>
      <c r="D14023" s="75">
        <v>401.61</v>
      </c>
      <c r="E14023" s="75">
        <v>401.61</v>
      </c>
      <c r="F14023" s="73" t="s">
        <v>47</v>
      </c>
    </row>
    <row r="14024" spans="1:6" x14ac:dyDescent="0.25">
      <c r="A14024" s="73">
        <v>25029389</v>
      </c>
      <c r="B14024" s="74" t="s">
        <v>12453</v>
      </c>
      <c r="C14024" s="73" t="s">
        <v>101</v>
      </c>
      <c r="D14024" s="75">
        <v>414.28</v>
      </c>
      <c r="E14024" s="75">
        <v>414.28</v>
      </c>
      <c r="F14024" s="73" t="s">
        <v>47</v>
      </c>
    </row>
    <row r="14025" spans="1:6" x14ac:dyDescent="0.25">
      <c r="A14025" s="73">
        <v>25029399</v>
      </c>
      <c r="B14025" s="74" t="s">
        <v>12454</v>
      </c>
      <c r="C14025" s="73" t="s">
        <v>101</v>
      </c>
      <c r="D14025" s="75">
        <v>13172.03</v>
      </c>
      <c r="E14025" s="75">
        <v>13172.03</v>
      </c>
      <c r="F14025" s="73" t="s">
        <v>47</v>
      </c>
    </row>
    <row r="14026" spans="1:6" x14ac:dyDescent="0.25">
      <c r="A14026" s="73">
        <v>25029407</v>
      </c>
      <c r="B14026" s="74" t="s">
        <v>37212</v>
      </c>
      <c r="C14026" s="73" t="s">
        <v>101</v>
      </c>
      <c r="D14026" s="75">
        <v>313.08</v>
      </c>
      <c r="E14026" s="75">
        <v>313.08</v>
      </c>
      <c r="F14026" s="73" t="s">
        <v>47</v>
      </c>
    </row>
    <row r="14027" spans="1:6" x14ac:dyDescent="0.25">
      <c r="A14027" s="73">
        <v>25029503</v>
      </c>
      <c r="B14027" s="74" t="s">
        <v>12455</v>
      </c>
      <c r="C14027" s="73" t="s">
        <v>101</v>
      </c>
      <c r="D14027" s="75">
        <v>20.66</v>
      </c>
      <c r="E14027" s="75">
        <v>20.66</v>
      </c>
      <c r="F14027" s="73" t="s">
        <v>47</v>
      </c>
    </row>
    <row r="14028" spans="1:6" x14ac:dyDescent="0.25">
      <c r="A14028" s="73">
        <v>25029508</v>
      </c>
      <c r="B14028" s="74" t="s">
        <v>12456</v>
      </c>
      <c r="C14028" s="73" t="s">
        <v>101</v>
      </c>
      <c r="D14028" s="75">
        <v>5.47</v>
      </c>
      <c r="E14028" s="75">
        <v>5.47</v>
      </c>
      <c r="F14028" s="73" t="s">
        <v>47</v>
      </c>
    </row>
    <row r="14029" spans="1:6" x14ac:dyDescent="0.25">
      <c r="A14029" s="73">
        <v>25029541</v>
      </c>
      <c r="B14029" s="74" t="s">
        <v>12457</v>
      </c>
      <c r="C14029" s="73" t="s">
        <v>101</v>
      </c>
      <c r="D14029" s="75">
        <v>62.23</v>
      </c>
      <c r="E14029" s="75">
        <v>62.23</v>
      </c>
      <c r="F14029" s="73" t="s">
        <v>47</v>
      </c>
    </row>
    <row r="14030" spans="1:6" x14ac:dyDescent="0.25">
      <c r="A14030" s="73">
        <v>25029581</v>
      </c>
      <c r="B14030" s="74" t="s">
        <v>12458</v>
      </c>
      <c r="C14030" s="73" t="s">
        <v>101</v>
      </c>
      <c r="D14030" s="75">
        <v>11235.14</v>
      </c>
      <c r="E14030" s="75">
        <v>11235.14</v>
      </c>
      <c r="F14030" s="73" t="s">
        <v>47</v>
      </c>
    </row>
    <row r="14031" spans="1:6" x14ac:dyDescent="0.25">
      <c r="A14031" s="73">
        <v>25029618</v>
      </c>
      <c r="B14031" s="74" t="s">
        <v>12459</v>
      </c>
      <c r="C14031" s="73" t="s">
        <v>101</v>
      </c>
      <c r="D14031" s="75">
        <v>577.80999999999995</v>
      </c>
      <c r="E14031" s="75">
        <v>577.80999999999995</v>
      </c>
      <c r="F14031" s="73" t="s">
        <v>47</v>
      </c>
    </row>
    <row r="14032" spans="1:6" x14ac:dyDescent="0.25">
      <c r="A14032" s="73">
        <v>25029675</v>
      </c>
      <c r="B14032" s="74" t="s">
        <v>12460</v>
      </c>
      <c r="C14032" s="73" t="s">
        <v>101</v>
      </c>
      <c r="D14032" s="75">
        <v>15008.96</v>
      </c>
      <c r="E14032" s="75">
        <v>15008.96</v>
      </c>
      <c r="F14032" s="73" t="s">
        <v>47</v>
      </c>
    </row>
    <row r="14033" spans="1:6" x14ac:dyDescent="0.25">
      <c r="A14033" s="73">
        <v>25029842</v>
      </c>
      <c r="B14033" s="74" t="s">
        <v>12461</v>
      </c>
      <c r="C14033" s="73" t="s">
        <v>101</v>
      </c>
      <c r="D14033" s="75">
        <v>4539.5</v>
      </c>
      <c r="E14033" s="75">
        <v>4539.5</v>
      </c>
      <c r="F14033" s="73" t="s">
        <v>47</v>
      </c>
    </row>
    <row r="14034" spans="1:6" x14ac:dyDescent="0.25">
      <c r="A14034" s="73">
        <v>25029920</v>
      </c>
      <c r="B14034" s="74" t="s">
        <v>12462</v>
      </c>
      <c r="C14034" s="73" t="s">
        <v>101</v>
      </c>
      <c r="D14034" s="75">
        <v>15786.58</v>
      </c>
      <c r="E14034" s="75">
        <v>15786.58</v>
      </c>
      <c r="F14034" s="73" t="s">
        <v>47</v>
      </c>
    </row>
    <row r="14035" spans="1:6" x14ac:dyDescent="0.25">
      <c r="A14035" s="73">
        <v>25029923</v>
      </c>
      <c r="B14035" s="74" t="s">
        <v>12463</v>
      </c>
      <c r="C14035" s="73" t="s">
        <v>101</v>
      </c>
      <c r="D14035" s="75">
        <v>3081.44</v>
      </c>
      <c r="E14035" s="75">
        <v>3081.44</v>
      </c>
      <c r="F14035" s="73" t="s">
        <v>47</v>
      </c>
    </row>
    <row r="14036" spans="1:6" x14ac:dyDescent="0.25">
      <c r="A14036" s="73">
        <v>25029994</v>
      </c>
      <c r="B14036" s="74" t="s">
        <v>12464</v>
      </c>
      <c r="C14036" s="73" t="s">
        <v>101</v>
      </c>
      <c r="D14036" s="75">
        <v>8812.26</v>
      </c>
      <c r="E14036" s="75">
        <v>8812.26</v>
      </c>
      <c r="F14036" s="73" t="s">
        <v>47</v>
      </c>
    </row>
    <row r="14037" spans="1:6" x14ac:dyDescent="0.25">
      <c r="A14037" s="73">
        <v>25030012</v>
      </c>
      <c r="B14037" s="74" t="s">
        <v>12465</v>
      </c>
      <c r="C14037" s="73" t="s">
        <v>101</v>
      </c>
      <c r="D14037" s="75">
        <v>39443.67</v>
      </c>
      <c r="E14037" s="75">
        <v>39443.67</v>
      </c>
      <c r="F14037" s="73" t="s">
        <v>47</v>
      </c>
    </row>
    <row r="14038" spans="1:6" x14ac:dyDescent="0.25">
      <c r="A14038" s="73">
        <v>25030013</v>
      </c>
      <c r="B14038" s="74" t="s">
        <v>12466</v>
      </c>
      <c r="C14038" s="73" t="s">
        <v>101</v>
      </c>
      <c r="D14038" s="75">
        <v>8.0500000000000007</v>
      </c>
      <c r="E14038" s="75">
        <v>8.0500000000000007</v>
      </c>
      <c r="F14038" s="73" t="s">
        <v>47</v>
      </c>
    </row>
    <row r="14039" spans="1:6" x14ac:dyDescent="0.25">
      <c r="A14039" s="73">
        <v>25030028</v>
      </c>
      <c r="B14039" s="74" t="s">
        <v>12467</v>
      </c>
      <c r="C14039" s="73" t="s">
        <v>101</v>
      </c>
      <c r="D14039" s="75">
        <v>500</v>
      </c>
      <c r="E14039" s="75">
        <v>500</v>
      </c>
      <c r="F14039" s="73" t="s">
        <v>47</v>
      </c>
    </row>
    <row r="14040" spans="1:6" x14ac:dyDescent="0.25">
      <c r="A14040" s="73">
        <v>25030029</v>
      </c>
      <c r="B14040" s="74" t="s">
        <v>12468</v>
      </c>
      <c r="C14040" s="73" t="s">
        <v>101</v>
      </c>
      <c r="D14040" s="75">
        <v>500</v>
      </c>
      <c r="E14040" s="75">
        <v>500</v>
      </c>
      <c r="F14040" s="73" t="s">
        <v>47</v>
      </c>
    </row>
    <row r="14041" spans="1:6" x14ac:dyDescent="0.25">
      <c r="A14041" s="73">
        <v>25030097</v>
      </c>
      <c r="B14041" s="74" t="s">
        <v>12469</v>
      </c>
      <c r="C14041" s="73" t="s">
        <v>101</v>
      </c>
      <c r="D14041" s="75">
        <v>434.57</v>
      </c>
      <c r="E14041" s="75">
        <v>434.57</v>
      </c>
      <c r="F14041" s="73" t="s">
        <v>47</v>
      </c>
    </row>
    <row r="14042" spans="1:6" x14ac:dyDescent="0.25">
      <c r="A14042" s="73">
        <v>25030110</v>
      </c>
      <c r="B14042" s="74" t="s">
        <v>12470</v>
      </c>
      <c r="C14042" s="73" t="s">
        <v>101</v>
      </c>
      <c r="D14042" s="75">
        <v>654</v>
      </c>
      <c r="E14042" s="75">
        <v>654</v>
      </c>
      <c r="F14042" s="73" t="s">
        <v>47</v>
      </c>
    </row>
    <row r="14043" spans="1:6" x14ac:dyDescent="0.25">
      <c r="A14043" s="73">
        <v>25030111</v>
      </c>
      <c r="B14043" s="74" t="s">
        <v>12471</v>
      </c>
      <c r="C14043" s="73" t="s">
        <v>101</v>
      </c>
      <c r="D14043" s="75">
        <v>555.54999999999995</v>
      </c>
      <c r="E14043" s="75">
        <v>555.54999999999995</v>
      </c>
      <c r="F14043" s="73" t="s">
        <v>47</v>
      </c>
    </row>
    <row r="14044" spans="1:6" x14ac:dyDescent="0.25">
      <c r="A14044" s="73">
        <v>25030134</v>
      </c>
      <c r="B14044" s="74" t="s">
        <v>37213</v>
      </c>
      <c r="C14044" s="73" t="s">
        <v>101</v>
      </c>
      <c r="D14044" s="75">
        <v>1433.96</v>
      </c>
      <c r="E14044" s="75">
        <v>1433.96</v>
      </c>
      <c r="F14044" s="73" t="s">
        <v>47</v>
      </c>
    </row>
    <row r="14045" spans="1:6" x14ac:dyDescent="0.25">
      <c r="A14045" s="73">
        <v>25030298</v>
      </c>
      <c r="B14045" s="74" t="s">
        <v>12472</v>
      </c>
      <c r="C14045" s="73" t="s">
        <v>101</v>
      </c>
      <c r="D14045" s="75">
        <v>18565.23</v>
      </c>
      <c r="E14045" s="75">
        <v>18565.23</v>
      </c>
      <c r="F14045" s="73" t="s">
        <v>47</v>
      </c>
    </row>
    <row r="14046" spans="1:6" x14ac:dyDescent="0.25">
      <c r="A14046" s="73">
        <v>25030624</v>
      </c>
      <c r="B14046" s="74" t="s">
        <v>32056</v>
      </c>
      <c r="C14046" s="73" t="s">
        <v>101</v>
      </c>
      <c r="D14046" s="75">
        <v>10566.7</v>
      </c>
      <c r="E14046" s="75">
        <v>10566.7</v>
      </c>
      <c r="F14046" s="73" t="s">
        <v>47</v>
      </c>
    </row>
    <row r="14047" spans="1:6" x14ac:dyDescent="0.25">
      <c r="A14047" s="73">
        <v>25030625</v>
      </c>
      <c r="B14047" s="74" t="s">
        <v>12473</v>
      </c>
      <c r="C14047" s="73" t="s">
        <v>101</v>
      </c>
      <c r="D14047" s="75">
        <v>14317.37</v>
      </c>
      <c r="E14047" s="75">
        <v>14317.37</v>
      </c>
      <c r="F14047" s="73" t="s">
        <v>47</v>
      </c>
    </row>
    <row r="14048" spans="1:6" x14ac:dyDescent="0.25">
      <c r="A14048" s="73">
        <v>25030630</v>
      </c>
      <c r="B14048" s="74" t="s">
        <v>37214</v>
      </c>
      <c r="C14048" s="73" t="s">
        <v>101</v>
      </c>
      <c r="D14048" s="75">
        <v>527.6</v>
      </c>
      <c r="E14048" s="75">
        <v>527.6</v>
      </c>
      <c r="F14048" s="73" t="s">
        <v>47</v>
      </c>
    </row>
    <row r="14049" spans="1:6" x14ac:dyDescent="0.25">
      <c r="A14049" s="73">
        <v>25030634</v>
      </c>
      <c r="B14049" s="74" t="s">
        <v>12474</v>
      </c>
      <c r="C14049" s="73" t="s">
        <v>101</v>
      </c>
      <c r="D14049" s="75">
        <v>10771.65</v>
      </c>
      <c r="E14049" s="75">
        <v>10771.65</v>
      </c>
      <c r="F14049" s="73" t="s">
        <v>47</v>
      </c>
    </row>
    <row r="14050" spans="1:6" x14ac:dyDescent="0.25">
      <c r="A14050" s="73">
        <v>25030638</v>
      </c>
      <c r="B14050" s="74" t="s">
        <v>12475</v>
      </c>
      <c r="C14050" s="73" t="s">
        <v>101</v>
      </c>
      <c r="D14050" s="75">
        <v>30586.3</v>
      </c>
      <c r="E14050" s="75">
        <v>30586.3</v>
      </c>
      <c r="F14050" s="73" t="s">
        <v>47</v>
      </c>
    </row>
    <row r="14051" spans="1:6" x14ac:dyDescent="0.25">
      <c r="A14051" s="73">
        <v>25030803</v>
      </c>
      <c r="B14051" s="74" t="s">
        <v>12476</v>
      </c>
      <c r="C14051" s="73" t="s">
        <v>101</v>
      </c>
      <c r="D14051" s="75">
        <v>9462.4699999999993</v>
      </c>
      <c r="E14051" s="75">
        <v>9462.4699999999993</v>
      </c>
      <c r="F14051" s="73" t="s">
        <v>47</v>
      </c>
    </row>
    <row r="14052" spans="1:6" x14ac:dyDescent="0.25">
      <c r="A14052" s="73">
        <v>25031002</v>
      </c>
      <c r="B14052" s="74" t="s">
        <v>12477</v>
      </c>
      <c r="C14052" s="73" t="s">
        <v>101</v>
      </c>
      <c r="D14052" s="75">
        <v>17262.38</v>
      </c>
      <c r="E14052" s="75">
        <v>17262.38</v>
      </c>
      <c r="F14052" s="73" t="s">
        <v>47</v>
      </c>
    </row>
    <row r="14053" spans="1:6" x14ac:dyDescent="0.25">
      <c r="A14053" s="73">
        <v>25031025</v>
      </c>
      <c r="B14053" s="74" t="s">
        <v>12478</v>
      </c>
      <c r="C14053" s="73" t="s">
        <v>101</v>
      </c>
      <c r="D14053" s="75">
        <v>11009.24</v>
      </c>
      <c r="E14053" s="75">
        <v>11009.24</v>
      </c>
      <c r="F14053" s="73" t="s">
        <v>47</v>
      </c>
    </row>
    <row r="14054" spans="1:6" x14ac:dyDescent="0.25">
      <c r="A14054" s="73">
        <v>25031076</v>
      </c>
      <c r="B14054" s="74" t="s">
        <v>37215</v>
      </c>
      <c r="C14054" s="73" t="s">
        <v>101</v>
      </c>
      <c r="D14054" s="75">
        <v>726.57</v>
      </c>
      <c r="E14054" s="75">
        <v>726.57</v>
      </c>
      <c r="F14054" s="73" t="s">
        <v>47</v>
      </c>
    </row>
    <row r="14055" spans="1:6" x14ac:dyDescent="0.25">
      <c r="A14055" s="73">
        <v>25031094</v>
      </c>
      <c r="B14055" s="74" t="s">
        <v>12479</v>
      </c>
      <c r="C14055" s="73" t="s">
        <v>101</v>
      </c>
      <c r="D14055" s="75">
        <v>269.24</v>
      </c>
      <c r="E14055" s="75">
        <v>269.24</v>
      </c>
      <c r="F14055" s="73" t="s">
        <v>47</v>
      </c>
    </row>
    <row r="14056" spans="1:6" x14ac:dyDescent="0.25">
      <c r="A14056" s="73">
        <v>25031136</v>
      </c>
      <c r="B14056" s="74" t="s">
        <v>12480</v>
      </c>
      <c r="C14056" s="73" t="s">
        <v>101</v>
      </c>
      <c r="D14056" s="75">
        <v>12590.92</v>
      </c>
      <c r="E14056" s="75">
        <v>12590.92</v>
      </c>
      <c r="F14056" s="73" t="s">
        <v>47</v>
      </c>
    </row>
    <row r="14057" spans="1:6" x14ac:dyDescent="0.25">
      <c r="A14057" s="73">
        <v>25031234</v>
      </c>
      <c r="B14057" s="74" t="s">
        <v>12481</v>
      </c>
      <c r="C14057" s="73" t="s">
        <v>101</v>
      </c>
      <c r="D14057" s="75">
        <v>8.34</v>
      </c>
      <c r="E14057" s="75">
        <v>8.34</v>
      </c>
      <c r="F14057" s="73" t="s">
        <v>47</v>
      </c>
    </row>
    <row r="14058" spans="1:6" x14ac:dyDescent="0.25">
      <c r="A14058" s="73">
        <v>25031316</v>
      </c>
      <c r="B14058" s="74" t="s">
        <v>12482</v>
      </c>
      <c r="C14058" s="73" t="s">
        <v>101</v>
      </c>
      <c r="D14058" s="75">
        <v>25.6</v>
      </c>
      <c r="E14058" s="75">
        <v>25.6</v>
      </c>
      <c r="F14058" s="73" t="s">
        <v>47</v>
      </c>
    </row>
    <row r="14059" spans="1:6" x14ac:dyDescent="0.25">
      <c r="A14059" s="73">
        <v>25031390</v>
      </c>
      <c r="B14059" s="74" t="s">
        <v>12483</v>
      </c>
      <c r="C14059" s="73" t="s">
        <v>101</v>
      </c>
      <c r="D14059" s="75">
        <v>274.26</v>
      </c>
      <c r="E14059" s="75">
        <v>274.26</v>
      </c>
      <c r="F14059" s="73" t="s">
        <v>47</v>
      </c>
    </row>
    <row r="14060" spans="1:6" x14ac:dyDescent="0.25">
      <c r="A14060" s="73">
        <v>25031392</v>
      </c>
      <c r="B14060" s="74" t="s">
        <v>12484</v>
      </c>
      <c r="C14060" s="73" t="s">
        <v>101</v>
      </c>
      <c r="D14060" s="75">
        <v>225.84</v>
      </c>
      <c r="E14060" s="75">
        <v>225.84</v>
      </c>
      <c r="F14060" s="73" t="s">
        <v>47</v>
      </c>
    </row>
    <row r="14061" spans="1:6" x14ac:dyDescent="0.25">
      <c r="A14061" s="73">
        <v>25031422</v>
      </c>
      <c r="B14061" s="74" t="s">
        <v>37216</v>
      </c>
      <c r="C14061" s="73" t="s">
        <v>101</v>
      </c>
      <c r="D14061" s="75">
        <v>20180.16</v>
      </c>
      <c r="E14061" s="75">
        <v>20180.16</v>
      </c>
      <c r="F14061" s="73" t="s">
        <v>47</v>
      </c>
    </row>
    <row r="14062" spans="1:6" x14ac:dyDescent="0.25">
      <c r="A14062" s="73">
        <v>25031495</v>
      </c>
      <c r="B14062" s="74" t="s">
        <v>12485</v>
      </c>
      <c r="C14062" s="73" t="s">
        <v>101</v>
      </c>
      <c r="D14062" s="75">
        <v>22.32</v>
      </c>
      <c r="E14062" s="75">
        <v>22.32</v>
      </c>
      <c r="F14062" s="73" t="s">
        <v>47</v>
      </c>
    </row>
    <row r="14063" spans="1:6" x14ac:dyDescent="0.25">
      <c r="A14063" s="73">
        <v>25031497</v>
      </c>
      <c r="B14063" s="74" t="s">
        <v>12486</v>
      </c>
      <c r="C14063" s="73" t="s">
        <v>101</v>
      </c>
      <c r="D14063" s="75">
        <v>556.92999999999995</v>
      </c>
      <c r="E14063" s="75">
        <v>556.92999999999995</v>
      </c>
      <c r="F14063" s="73" t="s">
        <v>47</v>
      </c>
    </row>
    <row r="14064" spans="1:6" x14ac:dyDescent="0.25">
      <c r="A14064" s="73">
        <v>25031750</v>
      </c>
      <c r="B14064" s="74" t="s">
        <v>12487</v>
      </c>
      <c r="C14064" s="73" t="s">
        <v>101</v>
      </c>
      <c r="D14064" s="75">
        <v>5904.01</v>
      </c>
      <c r="E14064" s="75">
        <v>5904.01</v>
      </c>
      <c r="F14064" s="73" t="s">
        <v>47</v>
      </c>
    </row>
    <row r="14065" spans="1:6" x14ac:dyDescent="0.25">
      <c r="A14065" s="73">
        <v>25031874</v>
      </c>
      <c r="B14065" s="74" t="s">
        <v>32057</v>
      </c>
      <c r="C14065" s="73" t="s">
        <v>101</v>
      </c>
      <c r="D14065" s="75">
        <v>148.49</v>
      </c>
      <c r="E14065" s="75">
        <v>148.49</v>
      </c>
      <c r="F14065" s="73" t="s">
        <v>47</v>
      </c>
    </row>
    <row r="14066" spans="1:6" x14ac:dyDescent="0.25">
      <c r="A14066" s="73">
        <v>25031882</v>
      </c>
      <c r="B14066" s="74" t="s">
        <v>12488</v>
      </c>
      <c r="C14066" s="73" t="s">
        <v>101</v>
      </c>
      <c r="D14066" s="75">
        <v>2583.96</v>
      </c>
      <c r="E14066" s="75">
        <v>2583.96</v>
      </c>
      <c r="F14066" s="73" t="s">
        <v>47</v>
      </c>
    </row>
    <row r="14067" spans="1:6" x14ac:dyDescent="0.25">
      <c r="A14067" s="73">
        <v>25031936</v>
      </c>
      <c r="B14067" s="74" t="s">
        <v>12489</v>
      </c>
      <c r="C14067" s="73" t="s">
        <v>101</v>
      </c>
      <c r="D14067" s="75">
        <v>861.71</v>
      </c>
      <c r="E14067" s="75">
        <v>861.71</v>
      </c>
      <c r="F14067" s="73" t="s">
        <v>47</v>
      </c>
    </row>
    <row r="14068" spans="1:6" x14ac:dyDescent="0.25">
      <c r="A14068" s="73">
        <v>25032001</v>
      </c>
      <c r="B14068" s="74" t="s">
        <v>12490</v>
      </c>
      <c r="C14068" s="73" t="s">
        <v>101</v>
      </c>
      <c r="D14068" s="75">
        <v>17262.38</v>
      </c>
      <c r="E14068" s="75">
        <v>17262.38</v>
      </c>
      <c r="F14068" s="73" t="s">
        <v>47</v>
      </c>
    </row>
    <row r="14069" spans="1:6" x14ac:dyDescent="0.25">
      <c r="A14069" s="73">
        <v>25032055</v>
      </c>
      <c r="B14069" s="74" t="s">
        <v>12491</v>
      </c>
      <c r="C14069" s="73" t="s">
        <v>101</v>
      </c>
      <c r="D14069" s="75">
        <v>653.67999999999995</v>
      </c>
      <c r="E14069" s="75">
        <v>653.67999999999995</v>
      </c>
      <c r="F14069" s="73" t="s">
        <v>47</v>
      </c>
    </row>
    <row r="14070" spans="1:6" x14ac:dyDescent="0.25">
      <c r="A14070" s="73">
        <v>25032056</v>
      </c>
      <c r="B14070" s="74" t="s">
        <v>12492</v>
      </c>
      <c r="C14070" s="73" t="s">
        <v>101</v>
      </c>
      <c r="D14070" s="75">
        <v>1230.27</v>
      </c>
      <c r="E14070" s="75">
        <v>1230.27</v>
      </c>
      <c r="F14070" s="73" t="s">
        <v>47</v>
      </c>
    </row>
    <row r="14071" spans="1:6" x14ac:dyDescent="0.25">
      <c r="A14071" s="73">
        <v>25032058</v>
      </c>
      <c r="B14071" s="74" t="s">
        <v>12493</v>
      </c>
      <c r="C14071" s="73" t="s">
        <v>101</v>
      </c>
      <c r="D14071" s="75">
        <v>4468.24</v>
      </c>
      <c r="E14071" s="75">
        <v>4468.24</v>
      </c>
      <c r="F14071" s="73" t="s">
        <v>47</v>
      </c>
    </row>
    <row r="14072" spans="1:6" x14ac:dyDescent="0.25">
      <c r="A14072" s="73">
        <v>25032110</v>
      </c>
      <c r="B14072" s="74" t="s">
        <v>12494</v>
      </c>
      <c r="C14072" s="73" t="s">
        <v>101</v>
      </c>
      <c r="D14072" s="75">
        <v>39218.76</v>
      </c>
      <c r="E14072" s="75">
        <v>39218.76</v>
      </c>
      <c r="F14072" s="73" t="s">
        <v>47</v>
      </c>
    </row>
    <row r="14073" spans="1:6" x14ac:dyDescent="0.25">
      <c r="A14073" s="73">
        <v>25032111</v>
      </c>
      <c r="B14073" s="74" t="s">
        <v>12495</v>
      </c>
      <c r="C14073" s="73" t="s">
        <v>101</v>
      </c>
      <c r="D14073" s="75">
        <v>27819.72</v>
      </c>
      <c r="E14073" s="75">
        <v>27819.72</v>
      </c>
      <c r="F14073" s="73" t="s">
        <v>47</v>
      </c>
    </row>
    <row r="14074" spans="1:6" x14ac:dyDescent="0.25">
      <c r="A14074" s="73">
        <v>25032112</v>
      </c>
      <c r="B14074" s="74" t="s">
        <v>12496</v>
      </c>
      <c r="C14074" s="73" t="s">
        <v>101</v>
      </c>
      <c r="D14074" s="75">
        <v>102346.27</v>
      </c>
      <c r="E14074" s="75">
        <v>102346.27</v>
      </c>
      <c r="F14074" s="73" t="s">
        <v>47</v>
      </c>
    </row>
    <row r="14075" spans="1:6" x14ac:dyDescent="0.25">
      <c r="A14075" s="73">
        <v>25032139</v>
      </c>
      <c r="B14075" s="74" t="s">
        <v>12497</v>
      </c>
      <c r="C14075" s="73" t="s">
        <v>101</v>
      </c>
      <c r="D14075" s="75">
        <v>127513.39</v>
      </c>
      <c r="E14075" s="75">
        <v>127513.39</v>
      </c>
      <c r="F14075" s="73" t="s">
        <v>47</v>
      </c>
    </row>
    <row r="14076" spans="1:6" x14ac:dyDescent="0.25">
      <c r="A14076" s="73">
        <v>25032241</v>
      </c>
      <c r="B14076" s="74" t="s">
        <v>12498</v>
      </c>
      <c r="C14076" s="73" t="s">
        <v>101</v>
      </c>
      <c r="D14076" s="75">
        <v>9051.18</v>
      </c>
      <c r="E14076" s="75">
        <v>9051.18</v>
      </c>
      <c r="F14076" s="73" t="s">
        <v>47</v>
      </c>
    </row>
    <row r="14077" spans="1:6" x14ac:dyDescent="0.25">
      <c r="A14077" s="73">
        <v>25032384</v>
      </c>
      <c r="B14077" s="74" t="s">
        <v>12499</v>
      </c>
      <c r="C14077" s="73" t="s">
        <v>101</v>
      </c>
      <c r="D14077" s="75">
        <v>40785.79</v>
      </c>
      <c r="E14077" s="75">
        <v>40785.79</v>
      </c>
      <c r="F14077" s="73" t="s">
        <v>47</v>
      </c>
    </row>
    <row r="14078" spans="1:6" x14ac:dyDescent="0.25">
      <c r="A14078" s="73">
        <v>25032452</v>
      </c>
      <c r="B14078" s="74" t="s">
        <v>12500</v>
      </c>
      <c r="C14078" s="73" t="s">
        <v>101</v>
      </c>
      <c r="D14078" s="75">
        <v>143.88999999999999</v>
      </c>
      <c r="E14078" s="75">
        <v>143.88999999999999</v>
      </c>
      <c r="F14078" s="73" t="s">
        <v>47</v>
      </c>
    </row>
    <row r="14079" spans="1:6" x14ac:dyDescent="0.25">
      <c r="A14079" s="73">
        <v>25032455</v>
      </c>
      <c r="B14079" s="74" t="s">
        <v>12501</v>
      </c>
      <c r="C14079" s="73" t="s">
        <v>101</v>
      </c>
      <c r="D14079" s="75">
        <v>4743.29</v>
      </c>
      <c r="E14079" s="75">
        <v>4743.29</v>
      </c>
      <c r="F14079" s="73" t="s">
        <v>47</v>
      </c>
    </row>
    <row r="14080" spans="1:6" x14ac:dyDescent="0.25">
      <c r="A14080" s="73">
        <v>25032456</v>
      </c>
      <c r="B14080" s="74" t="s">
        <v>12502</v>
      </c>
      <c r="C14080" s="73" t="s">
        <v>101</v>
      </c>
      <c r="D14080" s="75">
        <v>4743.29</v>
      </c>
      <c r="E14080" s="75">
        <v>4743.29</v>
      </c>
      <c r="F14080" s="73" t="s">
        <v>47</v>
      </c>
    </row>
    <row r="14081" spans="1:6" x14ac:dyDescent="0.25">
      <c r="A14081" s="73">
        <v>25032493</v>
      </c>
      <c r="B14081" s="74" t="s">
        <v>12503</v>
      </c>
      <c r="C14081" s="73" t="s">
        <v>101</v>
      </c>
      <c r="D14081" s="75">
        <v>58.12</v>
      </c>
      <c r="E14081" s="75">
        <v>58.12</v>
      </c>
      <c r="F14081" s="73" t="s">
        <v>47</v>
      </c>
    </row>
    <row r="14082" spans="1:6" x14ac:dyDescent="0.25">
      <c r="A14082" s="73">
        <v>25032507</v>
      </c>
      <c r="B14082" s="74" t="s">
        <v>12504</v>
      </c>
      <c r="C14082" s="73" t="s">
        <v>101</v>
      </c>
      <c r="D14082" s="75">
        <v>9200.57</v>
      </c>
      <c r="E14082" s="75">
        <v>9200.57</v>
      </c>
      <c r="F14082" s="73" t="s">
        <v>47</v>
      </c>
    </row>
    <row r="14083" spans="1:6" x14ac:dyDescent="0.25">
      <c r="A14083" s="73">
        <v>25032573</v>
      </c>
      <c r="B14083" s="74" t="s">
        <v>12505</v>
      </c>
      <c r="C14083" s="73" t="s">
        <v>101</v>
      </c>
      <c r="D14083" s="75">
        <v>35.880000000000003</v>
      </c>
      <c r="E14083" s="75">
        <v>35.880000000000003</v>
      </c>
      <c r="F14083" s="73" t="s">
        <v>47</v>
      </c>
    </row>
    <row r="14084" spans="1:6" x14ac:dyDescent="0.25">
      <c r="A14084" s="73">
        <v>25032712</v>
      </c>
      <c r="B14084" s="74" t="s">
        <v>12506</v>
      </c>
      <c r="C14084" s="73" t="s">
        <v>101</v>
      </c>
      <c r="D14084" s="75">
        <v>64.959999999999994</v>
      </c>
      <c r="E14084" s="75">
        <v>64.959999999999994</v>
      </c>
      <c r="F14084" s="73" t="s">
        <v>47</v>
      </c>
    </row>
    <row r="14085" spans="1:6" x14ac:dyDescent="0.25">
      <c r="A14085" s="73">
        <v>25032796</v>
      </c>
      <c r="B14085" s="74" t="s">
        <v>12507</v>
      </c>
      <c r="C14085" s="73" t="s">
        <v>101</v>
      </c>
      <c r="D14085" s="75">
        <v>2819.51</v>
      </c>
      <c r="E14085" s="75">
        <v>2819.51</v>
      </c>
      <c r="F14085" s="73" t="s">
        <v>47</v>
      </c>
    </row>
    <row r="14086" spans="1:6" x14ac:dyDescent="0.25">
      <c r="A14086" s="73">
        <v>25032798</v>
      </c>
      <c r="B14086" s="74" t="s">
        <v>32058</v>
      </c>
      <c r="C14086" s="73" t="s">
        <v>101</v>
      </c>
      <c r="D14086" s="75">
        <v>4960.59</v>
      </c>
      <c r="E14086" s="75">
        <v>4960.59</v>
      </c>
      <c r="F14086" s="73" t="s">
        <v>47</v>
      </c>
    </row>
    <row r="14087" spans="1:6" x14ac:dyDescent="0.25">
      <c r="A14087" s="73">
        <v>25032823</v>
      </c>
      <c r="B14087" s="74" t="s">
        <v>12508</v>
      </c>
      <c r="C14087" s="73" t="s">
        <v>101</v>
      </c>
      <c r="D14087" s="75">
        <v>1224.47</v>
      </c>
      <c r="E14087" s="75">
        <v>1224.47</v>
      </c>
      <c r="F14087" s="73" t="s">
        <v>47</v>
      </c>
    </row>
    <row r="14088" spans="1:6" x14ac:dyDescent="0.25">
      <c r="A14088" s="73">
        <v>25032854</v>
      </c>
      <c r="B14088" s="74" t="s">
        <v>12509</v>
      </c>
      <c r="C14088" s="73" t="s">
        <v>101</v>
      </c>
      <c r="D14088" s="75">
        <v>13.86</v>
      </c>
      <c r="E14088" s="75">
        <v>13.86</v>
      </c>
      <c r="F14088" s="73" t="s">
        <v>47</v>
      </c>
    </row>
    <row r="14089" spans="1:6" x14ac:dyDescent="0.25">
      <c r="A14089" s="73">
        <v>25032908</v>
      </c>
      <c r="B14089" s="74" t="s">
        <v>12510</v>
      </c>
      <c r="C14089" s="73" t="s">
        <v>101</v>
      </c>
      <c r="D14089" s="75">
        <v>30.9</v>
      </c>
      <c r="E14089" s="75">
        <v>30.9</v>
      </c>
      <c r="F14089" s="73" t="s">
        <v>47</v>
      </c>
    </row>
    <row r="14090" spans="1:6" x14ac:dyDescent="0.25">
      <c r="A14090" s="73">
        <v>25032909</v>
      </c>
      <c r="B14090" s="74" t="s">
        <v>12511</v>
      </c>
      <c r="C14090" s="73" t="s">
        <v>101</v>
      </c>
      <c r="D14090" s="75">
        <v>62.19</v>
      </c>
      <c r="E14090" s="75">
        <v>62.19</v>
      </c>
      <c r="F14090" s="73" t="s">
        <v>47</v>
      </c>
    </row>
    <row r="14091" spans="1:6" x14ac:dyDescent="0.25">
      <c r="A14091" s="73">
        <v>25032929</v>
      </c>
      <c r="B14091" s="74" t="s">
        <v>12512</v>
      </c>
      <c r="C14091" s="73" t="s">
        <v>101</v>
      </c>
      <c r="D14091" s="75">
        <v>41.53</v>
      </c>
      <c r="E14091" s="75">
        <v>41.53</v>
      </c>
      <c r="F14091" s="73" t="s">
        <v>47</v>
      </c>
    </row>
    <row r="14092" spans="1:6" x14ac:dyDescent="0.25">
      <c r="A14092" s="73">
        <v>25033135</v>
      </c>
      <c r="B14092" s="74" t="s">
        <v>12513</v>
      </c>
      <c r="C14092" s="73" t="s">
        <v>101</v>
      </c>
      <c r="D14092" s="75">
        <v>63.9</v>
      </c>
      <c r="E14092" s="75">
        <v>63.9</v>
      </c>
      <c r="F14092" s="73" t="s">
        <v>47</v>
      </c>
    </row>
    <row r="14093" spans="1:6" x14ac:dyDescent="0.25">
      <c r="A14093" s="73">
        <v>25033470</v>
      </c>
      <c r="B14093" s="74" t="s">
        <v>12514</v>
      </c>
      <c r="C14093" s="73" t="s">
        <v>101</v>
      </c>
      <c r="D14093" s="75">
        <v>1280.3499999999999</v>
      </c>
      <c r="E14093" s="75">
        <v>1280.3499999999999</v>
      </c>
      <c r="F14093" s="73" t="s">
        <v>47</v>
      </c>
    </row>
    <row r="14094" spans="1:6" x14ac:dyDescent="0.25">
      <c r="A14094" s="73">
        <v>25033595</v>
      </c>
      <c r="B14094" s="74" t="s">
        <v>12515</v>
      </c>
      <c r="C14094" s="73" t="s">
        <v>101</v>
      </c>
      <c r="D14094" s="75">
        <v>2.64</v>
      </c>
      <c r="E14094" s="75">
        <v>2.64</v>
      </c>
      <c r="F14094" s="73" t="s">
        <v>47</v>
      </c>
    </row>
    <row r="14095" spans="1:6" x14ac:dyDescent="0.25">
      <c r="A14095" s="73">
        <v>25033620</v>
      </c>
      <c r="B14095" s="74" t="s">
        <v>12516</v>
      </c>
      <c r="C14095" s="73" t="s">
        <v>101</v>
      </c>
      <c r="D14095" s="75">
        <v>57.87</v>
      </c>
      <c r="E14095" s="75">
        <v>57.87</v>
      </c>
      <c r="F14095" s="73" t="s">
        <v>47</v>
      </c>
    </row>
    <row r="14096" spans="1:6" x14ac:dyDescent="0.25">
      <c r="A14096" s="73">
        <v>25033624</v>
      </c>
      <c r="B14096" s="74" t="s">
        <v>12517</v>
      </c>
      <c r="C14096" s="73" t="s">
        <v>101</v>
      </c>
      <c r="D14096" s="75">
        <v>199.67</v>
      </c>
      <c r="E14096" s="75">
        <v>199.67</v>
      </c>
      <c r="F14096" s="73" t="s">
        <v>47</v>
      </c>
    </row>
    <row r="14097" spans="1:6" x14ac:dyDescent="0.25">
      <c r="A14097" s="73">
        <v>25033628</v>
      </c>
      <c r="B14097" s="74" t="s">
        <v>12518</v>
      </c>
      <c r="C14097" s="73" t="s">
        <v>101</v>
      </c>
      <c r="D14097" s="75">
        <v>16.3</v>
      </c>
      <c r="E14097" s="75">
        <v>16.3</v>
      </c>
      <c r="F14097" s="73" t="s">
        <v>47</v>
      </c>
    </row>
    <row r="14098" spans="1:6" x14ac:dyDescent="0.25">
      <c r="A14098" s="73">
        <v>25033630</v>
      </c>
      <c r="B14098" s="74" t="s">
        <v>12519</v>
      </c>
      <c r="C14098" s="73" t="s">
        <v>101</v>
      </c>
      <c r="D14098" s="75">
        <v>45.38</v>
      </c>
      <c r="E14098" s="75">
        <v>45.38</v>
      </c>
      <c r="F14098" s="73" t="s">
        <v>47</v>
      </c>
    </row>
    <row r="14099" spans="1:6" x14ac:dyDescent="0.25">
      <c r="A14099" s="73">
        <v>25033631</v>
      </c>
      <c r="B14099" s="74" t="s">
        <v>12520</v>
      </c>
      <c r="C14099" s="73" t="s">
        <v>101</v>
      </c>
      <c r="D14099" s="75">
        <v>70.739999999999995</v>
      </c>
      <c r="E14099" s="75">
        <v>70.739999999999995</v>
      </c>
      <c r="F14099" s="73" t="s">
        <v>47</v>
      </c>
    </row>
    <row r="14100" spans="1:6" x14ac:dyDescent="0.25">
      <c r="A14100" s="73">
        <v>25033637</v>
      </c>
      <c r="B14100" s="74" t="s">
        <v>12521</v>
      </c>
      <c r="C14100" s="73" t="s">
        <v>101</v>
      </c>
      <c r="D14100" s="75">
        <v>28.48</v>
      </c>
      <c r="E14100" s="75">
        <v>28.48</v>
      </c>
      <c r="F14100" s="73" t="s">
        <v>47</v>
      </c>
    </row>
    <row r="14101" spans="1:6" x14ac:dyDescent="0.25">
      <c r="A14101" s="73">
        <v>25033645</v>
      </c>
      <c r="B14101" s="74" t="s">
        <v>12522</v>
      </c>
      <c r="C14101" s="73" t="s">
        <v>101</v>
      </c>
      <c r="D14101" s="75">
        <v>70.430000000000007</v>
      </c>
      <c r="E14101" s="75">
        <v>70.430000000000007</v>
      </c>
      <c r="F14101" s="73" t="s">
        <v>47</v>
      </c>
    </row>
    <row r="14102" spans="1:6" x14ac:dyDescent="0.25">
      <c r="A14102" s="73">
        <v>25033660</v>
      </c>
      <c r="B14102" s="74" t="s">
        <v>12523</v>
      </c>
      <c r="C14102" s="73" t="s">
        <v>101</v>
      </c>
      <c r="D14102" s="75">
        <v>49.75</v>
      </c>
      <c r="E14102" s="75">
        <v>49.75</v>
      </c>
      <c r="F14102" s="73" t="s">
        <v>47</v>
      </c>
    </row>
    <row r="14103" spans="1:6" x14ac:dyDescent="0.25">
      <c r="A14103" s="73">
        <v>25033662</v>
      </c>
      <c r="B14103" s="74" t="s">
        <v>12524</v>
      </c>
      <c r="C14103" s="73" t="s">
        <v>101</v>
      </c>
      <c r="D14103" s="75">
        <v>111.71</v>
      </c>
      <c r="E14103" s="75">
        <v>111.71</v>
      </c>
      <c r="F14103" s="73" t="s">
        <v>47</v>
      </c>
    </row>
    <row r="14104" spans="1:6" x14ac:dyDescent="0.25">
      <c r="A14104" s="73">
        <v>25033663</v>
      </c>
      <c r="B14104" s="74" t="s">
        <v>12525</v>
      </c>
      <c r="C14104" s="73" t="s">
        <v>101</v>
      </c>
      <c r="D14104" s="75">
        <v>195.6</v>
      </c>
      <c r="E14104" s="75">
        <v>195.6</v>
      </c>
      <c r="F14104" s="73" t="s">
        <v>47</v>
      </c>
    </row>
    <row r="14105" spans="1:6" x14ac:dyDescent="0.25">
      <c r="A14105" s="73">
        <v>25033673</v>
      </c>
      <c r="B14105" s="74" t="s">
        <v>12526</v>
      </c>
      <c r="C14105" s="73" t="s">
        <v>101</v>
      </c>
      <c r="D14105" s="75">
        <v>5833.15</v>
      </c>
      <c r="E14105" s="75">
        <v>5833.15</v>
      </c>
      <c r="F14105" s="73" t="s">
        <v>47</v>
      </c>
    </row>
    <row r="14106" spans="1:6" x14ac:dyDescent="0.25">
      <c r="A14106" s="73">
        <v>25033674</v>
      </c>
      <c r="B14106" s="74" t="s">
        <v>12528</v>
      </c>
      <c r="C14106" s="73" t="s">
        <v>101</v>
      </c>
      <c r="D14106" s="75">
        <v>7074.02</v>
      </c>
      <c r="E14106" s="75">
        <v>7074.02</v>
      </c>
      <c r="F14106" s="73" t="s">
        <v>47</v>
      </c>
    </row>
    <row r="14107" spans="1:6" x14ac:dyDescent="0.25">
      <c r="A14107" s="73">
        <v>25033743</v>
      </c>
      <c r="B14107" s="74" t="s">
        <v>32059</v>
      </c>
      <c r="C14107" s="73" t="s">
        <v>101</v>
      </c>
      <c r="D14107" s="75">
        <v>2775.6</v>
      </c>
      <c r="E14107" s="75">
        <v>2775.6</v>
      </c>
      <c r="F14107" s="73" t="s">
        <v>47</v>
      </c>
    </row>
    <row r="14108" spans="1:6" x14ac:dyDescent="0.25">
      <c r="A14108" s="73">
        <v>25034892</v>
      </c>
      <c r="B14108" s="74" t="s">
        <v>12529</v>
      </c>
      <c r="C14108" s="73" t="s">
        <v>101</v>
      </c>
      <c r="D14108" s="75">
        <v>56.5</v>
      </c>
      <c r="E14108" s="75">
        <v>56.5</v>
      </c>
      <c r="F14108" s="73" t="s">
        <v>47</v>
      </c>
    </row>
    <row r="14109" spans="1:6" x14ac:dyDescent="0.25">
      <c r="A14109" s="73">
        <v>25035466</v>
      </c>
      <c r="B14109" s="74" t="s">
        <v>37217</v>
      </c>
      <c r="C14109" s="73" t="s">
        <v>101</v>
      </c>
      <c r="D14109" s="75">
        <v>149.96</v>
      </c>
      <c r="E14109" s="75">
        <v>149.96</v>
      </c>
      <c r="F14109" s="73" t="s">
        <v>47</v>
      </c>
    </row>
    <row r="14110" spans="1:6" x14ac:dyDescent="0.25">
      <c r="A14110" s="73">
        <v>25035467</v>
      </c>
      <c r="B14110" s="74" t="s">
        <v>37218</v>
      </c>
      <c r="C14110" s="73" t="s">
        <v>101</v>
      </c>
      <c r="D14110" s="75">
        <v>149.96</v>
      </c>
      <c r="E14110" s="75">
        <v>149.96</v>
      </c>
      <c r="F14110" s="73" t="s">
        <v>47</v>
      </c>
    </row>
    <row r="14111" spans="1:6" x14ac:dyDescent="0.25">
      <c r="A14111" s="73">
        <v>25035474</v>
      </c>
      <c r="B14111" s="74" t="s">
        <v>37219</v>
      </c>
      <c r="C14111" s="73" t="s">
        <v>101</v>
      </c>
      <c r="D14111" s="75">
        <v>149.96</v>
      </c>
      <c r="E14111" s="75">
        <v>149.96</v>
      </c>
      <c r="F14111" s="73" t="s">
        <v>47</v>
      </c>
    </row>
    <row r="14112" spans="1:6" x14ac:dyDescent="0.25">
      <c r="A14112" s="73">
        <v>25035536</v>
      </c>
      <c r="B14112" s="74" t="s">
        <v>12530</v>
      </c>
      <c r="C14112" s="73" t="s">
        <v>101</v>
      </c>
      <c r="D14112" s="75">
        <v>330</v>
      </c>
      <c r="E14112" s="75">
        <v>330</v>
      </c>
      <c r="F14112" s="73" t="s">
        <v>47</v>
      </c>
    </row>
    <row r="14113" spans="1:6" x14ac:dyDescent="0.25">
      <c r="A14113" s="73">
        <v>25035591</v>
      </c>
      <c r="B14113" s="74" t="s">
        <v>32060</v>
      </c>
      <c r="C14113" s="73" t="s">
        <v>101</v>
      </c>
      <c r="D14113" s="75">
        <v>2663.17</v>
      </c>
      <c r="E14113" s="75">
        <v>2663.17</v>
      </c>
      <c r="F14113" s="73" t="s">
        <v>47</v>
      </c>
    </row>
    <row r="14114" spans="1:6" x14ac:dyDescent="0.25">
      <c r="A14114" s="73">
        <v>25035641</v>
      </c>
      <c r="B14114" s="74" t="s">
        <v>12531</v>
      </c>
      <c r="C14114" s="73" t="s">
        <v>101</v>
      </c>
      <c r="D14114" s="75">
        <v>38.119999999999997</v>
      </c>
      <c r="E14114" s="75">
        <v>38.119999999999997</v>
      </c>
      <c r="F14114" s="73" t="s">
        <v>47</v>
      </c>
    </row>
    <row r="14115" spans="1:6" x14ac:dyDescent="0.25">
      <c r="A14115" s="73">
        <v>25035652</v>
      </c>
      <c r="B14115" s="74" t="s">
        <v>12532</v>
      </c>
      <c r="C14115" s="73" t="s">
        <v>101</v>
      </c>
      <c r="D14115" s="75">
        <v>35.82</v>
      </c>
      <c r="E14115" s="75">
        <v>35.82</v>
      </c>
      <c r="F14115" s="73" t="s">
        <v>47</v>
      </c>
    </row>
    <row r="14116" spans="1:6" x14ac:dyDescent="0.25">
      <c r="A14116" s="73">
        <v>25035675</v>
      </c>
      <c r="B14116" s="74" t="s">
        <v>12533</v>
      </c>
      <c r="C14116" s="73" t="s">
        <v>101</v>
      </c>
      <c r="D14116" s="75">
        <v>4362.09</v>
      </c>
      <c r="E14116" s="75">
        <v>4362.09</v>
      </c>
      <c r="F14116" s="73" t="s">
        <v>47</v>
      </c>
    </row>
    <row r="14117" spans="1:6" x14ac:dyDescent="0.25">
      <c r="A14117" s="73">
        <v>25035785</v>
      </c>
      <c r="B14117" s="74" t="s">
        <v>12534</v>
      </c>
      <c r="C14117" s="73" t="s">
        <v>101</v>
      </c>
      <c r="D14117" s="75">
        <v>2.2599999999999998</v>
      </c>
      <c r="E14117" s="75">
        <v>2.2599999999999998</v>
      </c>
      <c r="F14117" s="73" t="s">
        <v>47</v>
      </c>
    </row>
    <row r="14118" spans="1:6" x14ac:dyDescent="0.25">
      <c r="A14118" s="73">
        <v>25035859</v>
      </c>
      <c r="B14118" s="74" t="s">
        <v>12535</v>
      </c>
      <c r="C14118" s="73" t="s">
        <v>101</v>
      </c>
      <c r="D14118" s="75">
        <v>0.35</v>
      </c>
      <c r="E14118" s="75">
        <v>0.35</v>
      </c>
      <c r="F14118" s="73" t="s">
        <v>47</v>
      </c>
    </row>
    <row r="14119" spans="1:6" x14ac:dyDescent="0.25">
      <c r="A14119" s="73">
        <v>25035964</v>
      </c>
      <c r="B14119" s="74" t="s">
        <v>12536</v>
      </c>
      <c r="C14119" s="73" t="s">
        <v>101</v>
      </c>
      <c r="D14119" s="75">
        <v>103.06</v>
      </c>
      <c r="E14119" s="75">
        <v>103.06</v>
      </c>
      <c r="F14119" s="73" t="s">
        <v>47</v>
      </c>
    </row>
    <row r="14120" spans="1:6" x14ac:dyDescent="0.25">
      <c r="A14120" s="73">
        <v>25035977</v>
      </c>
      <c r="B14120" s="74" t="s">
        <v>32061</v>
      </c>
      <c r="C14120" s="73" t="s">
        <v>101</v>
      </c>
      <c r="D14120" s="75">
        <v>2722.55</v>
      </c>
      <c r="E14120" s="75">
        <v>2722.55</v>
      </c>
      <c r="F14120" s="73" t="s">
        <v>47</v>
      </c>
    </row>
    <row r="14121" spans="1:6" x14ac:dyDescent="0.25">
      <c r="A14121" s="73">
        <v>25035993</v>
      </c>
      <c r="B14121" s="74" t="s">
        <v>32062</v>
      </c>
      <c r="C14121" s="73" t="s">
        <v>101</v>
      </c>
      <c r="D14121" s="75">
        <v>2342.4299999999998</v>
      </c>
      <c r="E14121" s="75">
        <v>2342.4299999999998</v>
      </c>
      <c r="F14121" s="73" t="s">
        <v>47</v>
      </c>
    </row>
    <row r="14122" spans="1:6" x14ac:dyDescent="0.25">
      <c r="A14122" s="73">
        <v>25035994</v>
      </c>
      <c r="B14122" s="74" t="s">
        <v>32063</v>
      </c>
      <c r="C14122" s="73" t="s">
        <v>101</v>
      </c>
      <c r="D14122" s="75">
        <v>3647.9</v>
      </c>
      <c r="E14122" s="75">
        <v>3647.9</v>
      </c>
      <c r="F14122" s="73" t="s">
        <v>47</v>
      </c>
    </row>
    <row r="14123" spans="1:6" x14ac:dyDescent="0.25">
      <c r="A14123" s="73">
        <v>25035995</v>
      </c>
      <c r="B14123" s="74" t="s">
        <v>32064</v>
      </c>
      <c r="C14123" s="73" t="s">
        <v>101</v>
      </c>
      <c r="D14123" s="75">
        <v>4550.1099999999997</v>
      </c>
      <c r="E14123" s="75">
        <v>4550.1099999999997</v>
      </c>
      <c r="F14123" s="73" t="s">
        <v>47</v>
      </c>
    </row>
    <row r="14124" spans="1:6" x14ac:dyDescent="0.25">
      <c r="A14124" s="73">
        <v>25036074</v>
      </c>
      <c r="B14124" s="74" t="s">
        <v>32065</v>
      </c>
      <c r="C14124" s="73" t="s">
        <v>101</v>
      </c>
      <c r="D14124" s="75">
        <v>1105.29</v>
      </c>
      <c r="E14124" s="75">
        <v>1105.29</v>
      </c>
      <c r="F14124" s="73" t="s">
        <v>47</v>
      </c>
    </row>
    <row r="14125" spans="1:6" x14ac:dyDescent="0.25">
      <c r="A14125" s="73">
        <v>25036106</v>
      </c>
      <c r="B14125" s="74" t="s">
        <v>12537</v>
      </c>
      <c r="C14125" s="73" t="s">
        <v>101</v>
      </c>
      <c r="D14125" s="75">
        <v>5795.52</v>
      </c>
      <c r="E14125" s="75">
        <v>5795.52</v>
      </c>
      <c r="F14125" s="73" t="s">
        <v>47</v>
      </c>
    </row>
    <row r="14126" spans="1:6" x14ac:dyDescent="0.25">
      <c r="A14126" s="73">
        <v>25036130</v>
      </c>
      <c r="B14126" s="74" t="s">
        <v>12538</v>
      </c>
      <c r="C14126" s="73" t="s">
        <v>101</v>
      </c>
      <c r="D14126" s="75">
        <v>1355.68</v>
      </c>
      <c r="E14126" s="75">
        <v>1355.68</v>
      </c>
      <c r="F14126" s="73" t="s">
        <v>47</v>
      </c>
    </row>
    <row r="14127" spans="1:6" x14ac:dyDescent="0.25">
      <c r="A14127" s="73">
        <v>25036153</v>
      </c>
      <c r="B14127" s="74" t="s">
        <v>32066</v>
      </c>
      <c r="C14127" s="73" t="s">
        <v>101</v>
      </c>
      <c r="D14127" s="75">
        <v>5053.3999999999996</v>
      </c>
      <c r="E14127" s="75">
        <v>5053.3999999999996</v>
      </c>
      <c r="F14127" s="73" t="s">
        <v>47</v>
      </c>
    </row>
    <row r="14128" spans="1:6" x14ac:dyDescent="0.25">
      <c r="A14128" s="73">
        <v>25036154</v>
      </c>
      <c r="B14128" s="74" t="s">
        <v>32067</v>
      </c>
      <c r="C14128" s="73" t="s">
        <v>101</v>
      </c>
      <c r="D14128" s="75">
        <v>7165</v>
      </c>
      <c r="E14128" s="75">
        <v>7165</v>
      </c>
      <c r="F14128" s="73" t="s">
        <v>47</v>
      </c>
    </row>
    <row r="14129" spans="1:6" x14ac:dyDescent="0.25">
      <c r="A14129" s="73">
        <v>25036161</v>
      </c>
      <c r="B14129" s="74" t="s">
        <v>32068</v>
      </c>
      <c r="C14129" s="73" t="s">
        <v>101</v>
      </c>
      <c r="D14129" s="75">
        <v>3814.04</v>
      </c>
      <c r="E14129" s="75">
        <v>3814.04</v>
      </c>
      <c r="F14129" s="73" t="s">
        <v>47</v>
      </c>
    </row>
    <row r="14130" spans="1:6" x14ac:dyDescent="0.25">
      <c r="A14130" s="73">
        <v>25036162</v>
      </c>
      <c r="B14130" s="74" t="s">
        <v>32069</v>
      </c>
      <c r="C14130" s="73" t="s">
        <v>101</v>
      </c>
      <c r="D14130" s="75">
        <v>6080.2</v>
      </c>
      <c r="E14130" s="75">
        <v>6080.2</v>
      </c>
      <c r="F14130" s="73" t="s">
        <v>47</v>
      </c>
    </row>
    <row r="14131" spans="1:6" x14ac:dyDescent="0.25">
      <c r="A14131" s="73">
        <v>25036163</v>
      </c>
      <c r="B14131" s="74" t="s">
        <v>32070</v>
      </c>
      <c r="C14131" s="73" t="s">
        <v>101</v>
      </c>
      <c r="D14131" s="75">
        <v>8125</v>
      </c>
      <c r="E14131" s="75">
        <v>8125</v>
      </c>
      <c r="F14131" s="73" t="s">
        <v>47</v>
      </c>
    </row>
    <row r="14132" spans="1:6" x14ac:dyDescent="0.25">
      <c r="A14132" s="73">
        <v>25036184</v>
      </c>
      <c r="B14132" s="74" t="s">
        <v>37220</v>
      </c>
      <c r="C14132" s="73" t="s">
        <v>101</v>
      </c>
      <c r="D14132" s="75">
        <v>230.51</v>
      </c>
      <c r="E14132" s="75">
        <v>230.51</v>
      </c>
      <c r="F14132" s="73" t="s">
        <v>47</v>
      </c>
    </row>
    <row r="14133" spans="1:6" x14ac:dyDescent="0.25">
      <c r="A14133" s="73">
        <v>25036186</v>
      </c>
      <c r="B14133" s="74" t="s">
        <v>32071</v>
      </c>
      <c r="C14133" s="73" t="s">
        <v>101</v>
      </c>
      <c r="D14133" s="75">
        <v>5035.54</v>
      </c>
      <c r="E14133" s="75">
        <v>5035.54</v>
      </c>
      <c r="F14133" s="73" t="s">
        <v>47</v>
      </c>
    </row>
    <row r="14134" spans="1:6" x14ac:dyDescent="0.25">
      <c r="A14134" s="73">
        <v>25036187</v>
      </c>
      <c r="B14134" s="74" t="s">
        <v>32072</v>
      </c>
      <c r="C14134" s="73" t="s">
        <v>101</v>
      </c>
      <c r="D14134" s="75">
        <v>9123.99</v>
      </c>
      <c r="E14134" s="75">
        <v>9123.99</v>
      </c>
      <c r="F14134" s="73" t="s">
        <v>47</v>
      </c>
    </row>
    <row r="14135" spans="1:6" x14ac:dyDescent="0.25">
      <c r="A14135" s="73">
        <v>25036194</v>
      </c>
      <c r="B14135" s="74" t="s">
        <v>32073</v>
      </c>
      <c r="C14135" s="73" t="s">
        <v>101</v>
      </c>
      <c r="D14135" s="75">
        <v>8253.99</v>
      </c>
      <c r="E14135" s="75">
        <v>8253.99</v>
      </c>
      <c r="F14135" s="73" t="s">
        <v>47</v>
      </c>
    </row>
    <row r="14136" spans="1:6" x14ac:dyDescent="0.25">
      <c r="A14136" s="73">
        <v>25036586</v>
      </c>
      <c r="B14136" s="74" t="s">
        <v>32074</v>
      </c>
      <c r="C14136" s="73" t="s">
        <v>101</v>
      </c>
      <c r="D14136" s="75">
        <v>2751</v>
      </c>
      <c r="E14136" s="75">
        <v>2751</v>
      </c>
      <c r="F14136" s="73" t="s">
        <v>47</v>
      </c>
    </row>
    <row r="14137" spans="1:6" x14ac:dyDescent="0.25">
      <c r="A14137" s="73">
        <v>25036587</v>
      </c>
      <c r="B14137" s="74" t="s">
        <v>32075</v>
      </c>
      <c r="C14137" s="73" t="s">
        <v>101</v>
      </c>
      <c r="D14137" s="75">
        <v>2994.99</v>
      </c>
      <c r="E14137" s="75">
        <v>2994.99</v>
      </c>
      <c r="F14137" s="73" t="s">
        <v>47</v>
      </c>
    </row>
    <row r="14138" spans="1:6" x14ac:dyDescent="0.25">
      <c r="A14138" s="73">
        <v>25036589</v>
      </c>
      <c r="B14138" s="74" t="s">
        <v>32076</v>
      </c>
      <c r="C14138" s="73" t="s">
        <v>101</v>
      </c>
      <c r="D14138" s="75">
        <v>802.99</v>
      </c>
      <c r="E14138" s="75">
        <v>802.99</v>
      </c>
      <c r="F14138" s="73" t="s">
        <v>47</v>
      </c>
    </row>
    <row r="14139" spans="1:6" x14ac:dyDescent="0.25">
      <c r="A14139" s="73">
        <v>25036591</v>
      </c>
      <c r="B14139" s="74" t="s">
        <v>32077</v>
      </c>
      <c r="C14139" s="73" t="s">
        <v>101</v>
      </c>
      <c r="D14139" s="75">
        <v>2658</v>
      </c>
      <c r="E14139" s="75">
        <v>2658</v>
      </c>
      <c r="F14139" s="73" t="s">
        <v>47</v>
      </c>
    </row>
    <row r="14140" spans="1:6" x14ac:dyDescent="0.25">
      <c r="A14140" s="73">
        <v>25036592</v>
      </c>
      <c r="B14140" s="74" t="s">
        <v>32078</v>
      </c>
      <c r="C14140" s="73" t="s">
        <v>101</v>
      </c>
      <c r="D14140" s="75">
        <v>2985</v>
      </c>
      <c r="E14140" s="75">
        <v>2985</v>
      </c>
      <c r="F14140" s="73" t="s">
        <v>47</v>
      </c>
    </row>
    <row r="14141" spans="1:6" x14ac:dyDescent="0.25">
      <c r="A14141" s="73">
        <v>25036674</v>
      </c>
      <c r="B14141" s="74" t="s">
        <v>32079</v>
      </c>
      <c r="C14141" s="73" t="s">
        <v>101</v>
      </c>
      <c r="D14141" s="75">
        <v>2144.9899999999998</v>
      </c>
      <c r="E14141" s="75">
        <v>2144.9899999999998</v>
      </c>
      <c r="F14141" s="73" t="s">
        <v>47</v>
      </c>
    </row>
    <row r="14142" spans="1:6" x14ac:dyDescent="0.25">
      <c r="A14142" s="73">
        <v>25036755</v>
      </c>
      <c r="B14142" s="74" t="s">
        <v>12539</v>
      </c>
      <c r="C14142" s="73" t="s">
        <v>101</v>
      </c>
      <c r="D14142" s="75">
        <v>237.21</v>
      </c>
      <c r="E14142" s="75">
        <v>237.21</v>
      </c>
      <c r="F14142" s="73" t="s">
        <v>47</v>
      </c>
    </row>
    <row r="14143" spans="1:6" x14ac:dyDescent="0.25">
      <c r="A14143" s="73">
        <v>25036757</v>
      </c>
      <c r="B14143" s="74" t="s">
        <v>12540</v>
      </c>
      <c r="C14143" s="73" t="s">
        <v>101</v>
      </c>
      <c r="D14143" s="75">
        <v>258.94</v>
      </c>
      <c r="E14143" s="75">
        <v>258.94</v>
      </c>
      <c r="F14143" s="73" t="s">
        <v>47</v>
      </c>
    </row>
    <row r="14144" spans="1:6" x14ac:dyDescent="0.25">
      <c r="A14144" s="73">
        <v>25036759</v>
      </c>
      <c r="B14144" s="74" t="s">
        <v>12541</v>
      </c>
      <c r="C14144" s="73" t="s">
        <v>101</v>
      </c>
      <c r="D14144" s="75">
        <v>395.66</v>
      </c>
      <c r="E14144" s="75">
        <v>395.66</v>
      </c>
      <c r="F14144" s="73" t="s">
        <v>47</v>
      </c>
    </row>
    <row r="14145" spans="1:6" x14ac:dyDescent="0.25">
      <c r="A14145" s="73">
        <v>25036760</v>
      </c>
      <c r="B14145" s="74" t="s">
        <v>12542</v>
      </c>
      <c r="C14145" s="73" t="s">
        <v>101</v>
      </c>
      <c r="D14145" s="75">
        <v>471.7</v>
      </c>
      <c r="E14145" s="75">
        <v>471.7</v>
      </c>
      <c r="F14145" s="73" t="s">
        <v>47</v>
      </c>
    </row>
    <row r="14146" spans="1:6" x14ac:dyDescent="0.25">
      <c r="A14146" s="73">
        <v>25036761</v>
      </c>
      <c r="B14146" s="74" t="s">
        <v>12543</v>
      </c>
      <c r="C14146" s="73" t="s">
        <v>101</v>
      </c>
      <c r="D14146" s="75">
        <v>1042.5</v>
      </c>
      <c r="E14146" s="75">
        <v>1042.5</v>
      </c>
      <c r="F14146" s="73" t="s">
        <v>47</v>
      </c>
    </row>
    <row r="14147" spans="1:6" x14ac:dyDescent="0.25">
      <c r="A14147" s="73">
        <v>25036779</v>
      </c>
      <c r="B14147" s="74" t="s">
        <v>12544</v>
      </c>
      <c r="C14147" s="73" t="s">
        <v>101</v>
      </c>
      <c r="D14147" s="75">
        <v>356</v>
      </c>
      <c r="E14147" s="75">
        <v>356</v>
      </c>
      <c r="F14147" s="73" t="s">
        <v>47</v>
      </c>
    </row>
    <row r="14148" spans="1:6" x14ac:dyDescent="0.25">
      <c r="A14148" s="73">
        <v>25036781</v>
      </c>
      <c r="B14148" s="74" t="s">
        <v>12545</v>
      </c>
      <c r="C14148" s="73" t="s">
        <v>101</v>
      </c>
      <c r="D14148" s="75">
        <v>699.89</v>
      </c>
      <c r="E14148" s="75">
        <v>699.89</v>
      </c>
      <c r="F14148" s="73" t="s">
        <v>47</v>
      </c>
    </row>
    <row r="14149" spans="1:6" x14ac:dyDescent="0.25">
      <c r="A14149" s="73">
        <v>25036782</v>
      </c>
      <c r="B14149" s="74" t="s">
        <v>12546</v>
      </c>
      <c r="C14149" s="73" t="s">
        <v>101</v>
      </c>
      <c r="D14149" s="75">
        <v>1102</v>
      </c>
      <c r="E14149" s="75">
        <v>1102</v>
      </c>
      <c r="F14149" s="73" t="s">
        <v>47</v>
      </c>
    </row>
    <row r="14150" spans="1:6" x14ac:dyDescent="0.25">
      <c r="A14150" s="73">
        <v>25036873</v>
      </c>
      <c r="B14150" s="74" t="s">
        <v>12547</v>
      </c>
      <c r="C14150" s="73" t="s">
        <v>101</v>
      </c>
      <c r="D14150" s="75">
        <v>1982</v>
      </c>
      <c r="E14150" s="75">
        <v>1982</v>
      </c>
      <c r="F14150" s="73" t="s">
        <v>47</v>
      </c>
    </row>
    <row r="14151" spans="1:6" x14ac:dyDescent="0.25">
      <c r="A14151" s="73">
        <v>25036906</v>
      </c>
      <c r="B14151" s="74" t="s">
        <v>32080</v>
      </c>
      <c r="C14151" s="73" t="s">
        <v>101</v>
      </c>
      <c r="D14151" s="75">
        <v>308.13</v>
      </c>
      <c r="E14151" s="75">
        <v>308.13</v>
      </c>
      <c r="F14151" s="73" t="s">
        <v>47</v>
      </c>
    </row>
    <row r="14152" spans="1:6" x14ac:dyDescent="0.25">
      <c r="A14152" s="73">
        <v>25037013</v>
      </c>
      <c r="B14152" s="74" t="s">
        <v>12548</v>
      </c>
      <c r="C14152" s="73" t="s">
        <v>101</v>
      </c>
      <c r="D14152" s="75">
        <v>325</v>
      </c>
      <c r="E14152" s="75">
        <v>325</v>
      </c>
      <c r="F14152" s="73" t="s">
        <v>47</v>
      </c>
    </row>
    <row r="14153" spans="1:6" x14ac:dyDescent="0.25">
      <c r="A14153" s="73">
        <v>25037074</v>
      </c>
      <c r="B14153" s="74" t="s">
        <v>32081</v>
      </c>
      <c r="C14153" s="73" t="s">
        <v>101</v>
      </c>
      <c r="D14153" s="75">
        <v>7278.27</v>
      </c>
      <c r="E14153" s="75">
        <v>7278.27</v>
      </c>
      <c r="F14153" s="73" t="s">
        <v>47</v>
      </c>
    </row>
    <row r="14154" spans="1:6" x14ac:dyDescent="0.25">
      <c r="A14154" s="73">
        <v>25037075</v>
      </c>
      <c r="B14154" s="74" t="s">
        <v>32082</v>
      </c>
      <c r="C14154" s="73" t="s">
        <v>101</v>
      </c>
      <c r="D14154" s="75">
        <v>11256</v>
      </c>
      <c r="E14154" s="75">
        <v>11256</v>
      </c>
      <c r="F14154" s="73" t="s">
        <v>47</v>
      </c>
    </row>
    <row r="14155" spans="1:6" x14ac:dyDescent="0.25">
      <c r="A14155" s="73">
        <v>25037085</v>
      </c>
      <c r="B14155" s="74" t="s">
        <v>32083</v>
      </c>
      <c r="C14155" s="73" t="s">
        <v>101</v>
      </c>
      <c r="D14155" s="75">
        <v>12955.99</v>
      </c>
      <c r="E14155" s="75">
        <v>12955.99</v>
      </c>
      <c r="F14155" s="73" t="s">
        <v>47</v>
      </c>
    </row>
    <row r="14156" spans="1:6" x14ac:dyDescent="0.25">
      <c r="A14156" s="73">
        <v>25037113</v>
      </c>
      <c r="B14156" s="74" t="s">
        <v>12549</v>
      </c>
      <c r="C14156" s="73" t="s">
        <v>101</v>
      </c>
      <c r="D14156" s="75">
        <v>358</v>
      </c>
      <c r="E14156" s="75">
        <v>358</v>
      </c>
      <c r="F14156" s="73" t="s">
        <v>47</v>
      </c>
    </row>
    <row r="14157" spans="1:6" x14ac:dyDescent="0.25">
      <c r="A14157" s="73">
        <v>25037114</v>
      </c>
      <c r="B14157" s="74" t="s">
        <v>12550</v>
      </c>
      <c r="C14157" s="73" t="s">
        <v>101</v>
      </c>
      <c r="D14157" s="75">
        <v>414.83</v>
      </c>
      <c r="E14157" s="75">
        <v>414.83</v>
      </c>
      <c r="F14157" s="73" t="s">
        <v>47</v>
      </c>
    </row>
    <row r="14158" spans="1:6" x14ac:dyDescent="0.25">
      <c r="A14158" s="73">
        <v>25037173</v>
      </c>
      <c r="B14158" s="74" t="s">
        <v>12551</v>
      </c>
      <c r="C14158" s="73" t="s">
        <v>101</v>
      </c>
      <c r="D14158" s="75">
        <v>3367.52</v>
      </c>
      <c r="E14158" s="75">
        <v>3367.52</v>
      </c>
      <c r="F14158" s="73" t="s">
        <v>47</v>
      </c>
    </row>
    <row r="14159" spans="1:6" x14ac:dyDescent="0.25">
      <c r="A14159" s="73">
        <v>25037193</v>
      </c>
      <c r="B14159" s="74" t="s">
        <v>37221</v>
      </c>
      <c r="C14159" s="73" t="s">
        <v>101</v>
      </c>
      <c r="D14159" s="75">
        <v>575.69000000000005</v>
      </c>
      <c r="E14159" s="75">
        <v>575.69000000000005</v>
      </c>
      <c r="F14159" s="73" t="s">
        <v>47</v>
      </c>
    </row>
    <row r="14160" spans="1:6" x14ac:dyDescent="0.25">
      <c r="A14160" s="73">
        <v>25037200</v>
      </c>
      <c r="B14160" s="74" t="s">
        <v>32084</v>
      </c>
      <c r="C14160" s="73" t="s">
        <v>101</v>
      </c>
      <c r="D14160" s="75">
        <v>4042.89</v>
      </c>
      <c r="E14160" s="75">
        <v>4042.89</v>
      </c>
      <c r="F14160" s="73" t="s">
        <v>47</v>
      </c>
    </row>
    <row r="14161" spans="1:6" x14ac:dyDescent="0.25">
      <c r="A14161" s="73">
        <v>25037206</v>
      </c>
      <c r="B14161" s="74" t="s">
        <v>32085</v>
      </c>
      <c r="C14161" s="73" t="s">
        <v>101</v>
      </c>
      <c r="D14161" s="75">
        <v>6258.01</v>
      </c>
      <c r="E14161" s="75">
        <v>6258.01</v>
      </c>
      <c r="F14161" s="73" t="s">
        <v>47</v>
      </c>
    </row>
    <row r="14162" spans="1:6" x14ac:dyDescent="0.25">
      <c r="A14162" s="73">
        <v>25037235</v>
      </c>
      <c r="B14162" s="74" t="s">
        <v>32086</v>
      </c>
      <c r="C14162" s="73" t="s">
        <v>101</v>
      </c>
      <c r="D14162" s="75">
        <v>1620.97</v>
      </c>
      <c r="E14162" s="75">
        <v>1620.97</v>
      </c>
      <c r="F14162" s="73" t="s">
        <v>47</v>
      </c>
    </row>
    <row r="14163" spans="1:6" x14ac:dyDescent="0.25">
      <c r="A14163" s="73">
        <v>25037240</v>
      </c>
      <c r="B14163" s="74" t="s">
        <v>32087</v>
      </c>
      <c r="C14163" s="73" t="s">
        <v>101</v>
      </c>
      <c r="D14163" s="75">
        <v>5817.05</v>
      </c>
      <c r="E14163" s="75">
        <v>5817.05</v>
      </c>
      <c r="F14163" s="73" t="s">
        <v>47</v>
      </c>
    </row>
    <row r="14164" spans="1:6" x14ac:dyDescent="0.25">
      <c r="A14164" s="73">
        <v>25037249</v>
      </c>
      <c r="B14164" s="74" t="s">
        <v>32088</v>
      </c>
      <c r="C14164" s="73" t="s">
        <v>101</v>
      </c>
      <c r="D14164" s="75">
        <v>12146</v>
      </c>
      <c r="E14164" s="75">
        <v>12146</v>
      </c>
      <c r="F14164" s="73" t="s">
        <v>47</v>
      </c>
    </row>
    <row r="14165" spans="1:6" x14ac:dyDescent="0.25">
      <c r="A14165" s="73">
        <v>25037364</v>
      </c>
      <c r="B14165" s="74" t="s">
        <v>12552</v>
      </c>
      <c r="C14165" s="73" t="s">
        <v>101</v>
      </c>
      <c r="D14165" s="75">
        <v>404.84</v>
      </c>
      <c r="E14165" s="75">
        <v>404.84</v>
      </c>
      <c r="F14165" s="73" t="s">
        <v>47</v>
      </c>
    </row>
    <row r="14166" spans="1:6" x14ac:dyDescent="0.25">
      <c r="A14166" s="73">
        <v>25037366</v>
      </c>
      <c r="B14166" s="74" t="s">
        <v>37222</v>
      </c>
      <c r="C14166" s="73" t="s">
        <v>101</v>
      </c>
      <c r="D14166" s="75">
        <v>536.45000000000005</v>
      </c>
      <c r="E14166" s="75">
        <v>536.45000000000005</v>
      </c>
      <c r="F14166" s="73" t="s">
        <v>47</v>
      </c>
    </row>
    <row r="14167" spans="1:6" x14ac:dyDescent="0.25">
      <c r="A14167" s="73">
        <v>25037425</v>
      </c>
      <c r="B14167" s="74" t="s">
        <v>12553</v>
      </c>
      <c r="C14167" s="73" t="s">
        <v>101</v>
      </c>
      <c r="D14167" s="75">
        <v>578.72</v>
      </c>
      <c r="E14167" s="75">
        <v>578.72</v>
      </c>
      <c r="F14167" s="73" t="s">
        <v>47</v>
      </c>
    </row>
    <row r="14168" spans="1:6" x14ac:dyDescent="0.25">
      <c r="A14168" s="73">
        <v>25037545</v>
      </c>
      <c r="B14168" s="74" t="s">
        <v>12554</v>
      </c>
      <c r="C14168" s="73" t="s">
        <v>101</v>
      </c>
      <c r="D14168" s="75">
        <v>571.07000000000005</v>
      </c>
      <c r="E14168" s="75">
        <v>571.07000000000005</v>
      </c>
      <c r="F14168" s="73" t="s">
        <v>47</v>
      </c>
    </row>
    <row r="14169" spans="1:6" x14ac:dyDescent="0.25">
      <c r="A14169" s="73">
        <v>25037547</v>
      </c>
      <c r="B14169" s="74" t="s">
        <v>12555</v>
      </c>
      <c r="C14169" s="73" t="s">
        <v>101</v>
      </c>
      <c r="D14169" s="75">
        <v>913.09</v>
      </c>
      <c r="E14169" s="75">
        <v>913.09</v>
      </c>
      <c r="F14169" s="73" t="s">
        <v>47</v>
      </c>
    </row>
    <row r="14170" spans="1:6" x14ac:dyDescent="0.25">
      <c r="A14170" s="73">
        <v>25037754</v>
      </c>
      <c r="B14170" s="74" t="s">
        <v>12556</v>
      </c>
      <c r="C14170" s="73" t="s">
        <v>101</v>
      </c>
      <c r="D14170" s="75">
        <v>55.82</v>
      </c>
      <c r="E14170" s="75">
        <v>55.82</v>
      </c>
      <c r="F14170" s="73" t="s">
        <v>47</v>
      </c>
    </row>
    <row r="14171" spans="1:6" x14ac:dyDescent="0.25">
      <c r="A14171" s="73">
        <v>25038028</v>
      </c>
      <c r="B14171" s="74" t="s">
        <v>12557</v>
      </c>
      <c r="C14171" s="73" t="s">
        <v>101</v>
      </c>
      <c r="D14171" s="75">
        <v>3356.53</v>
      </c>
      <c r="E14171" s="75">
        <v>3356.53</v>
      </c>
      <c r="F14171" s="73" t="s">
        <v>47</v>
      </c>
    </row>
    <row r="14172" spans="1:6" x14ac:dyDescent="0.25">
      <c r="A14172" s="73">
        <v>25038058</v>
      </c>
      <c r="B14172" s="74" t="s">
        <v>12558</v>
      </c>
      <c r="C14172" s="73" t="s">
        <v>101</v>
      </c>
      <c r="D14172" s="75">
        <v>362.4</v>
      </c>
      <c r="E14172" s="75">
        <v>362.4</v>
      </c>
      <c r="F14172" s="73" t="s">
        <v>47</v>
      </c>
    </row>
    <row r="14173" spans="1:6" x14ac:dyDescent="0.25">
      <c r="A14173" s="73">
        <v>25038078</v>
      </c>
      <c r="B14173" s="74" t="s">
        <v>12559</v>
      </c>
      <c r="C14173" s="73" t="s">
        <v>101</v>
      </c>
      <c r="D14173" s="75">
        <v>21.4</v>
      </c>
      <c r="E14173" s="75">
        <v>21.4</v>
      </c>
      <c r="F14173" s="73" t="s">
        <v>47</v>
      </c>
    </row>
    <row r="14174" spans="1:6" x14ac:dyDescent="0.25">
      <c r="A14174" s="73">
        <v>25038133</v>
      </c>
      <c r="B14174" s="74" t="s">
        <v>32089</v>
      </c>
      <c r="C14174" s="73" t="s">
        <v>101</v>
      </c>
      <c r="D14174" s="75">
        <v>164.16</v>
      </c>
      <c r="E14174" s="75">
        <v>164.16</v>
      </c>
      <c r="F14174" s="73" t="s">
        <v>47</v>
      </c>
    </row>
    <row r="14175" spans="1:6" x14ac:dyDescent="0.25">
      <c r="A14175" s="73">
        <v>25038228</v>
      </c>
      <c r="B14175" s="74" t="s">
        <v>12560</v>
      </c>
      <c r="C14175" s="73" t="s">
        <v>101</v>
      </c>
      <c r="D14175" s="75">
        <v>1286.0899999999999</v>
      </c>
      <c r="E14175" s="75">
        <v>1286.0899999999999</v>
      </c>
      <c r="F14175" s="73" t="s">
        <v>47</v>
      </c>
    </row>
    <row r="14176" spans="1:6" x14ac:dyDescent="0.25">
      <c r="A14176" s="73">
        <v>25038229</v>
      </c>
      <c r="B14176" s="74" t="s">
        <v>12561</v>
      </c>
      <c r="C14176" s="73" t="s">
        <v>101</v>
      </c>
      <c r="D14176" s="75">
        <v>2351.38</v>
      </c>
      <c r="E14176" s="75">
        <v>2351.38</v>
      </c>
      <c r="F14176" s="73" t="s">
        <v>47</v>
      </c>
    </row>
    <row r="14177" spans="1:6" x14ac:dyDescent="0.25">
      <c r="A14177" s="73">
        <v>25038309</v>
      </c>
      <c r="B14177" s="74" t="s">
        <v>12562</v>
      </c>
      <c r="C14177" s="73" t="s">
        <v>101</v>
      </c>
      <c r="D14177" s="75">
        <v>8127</v>
      </c>
      <c r="E14177" s="75">
        <v>8127</v>
      </c>
      <c r="F14177" s="73" t="s">
        <v>47</v>
      </c>
    </row>
    <row r="14178" spans="1:6" x14ac:dyDescent="0.25">
      <c r="A14178" s="73">
        <v>25038453</v>
      </c>
      <c r="B14178" s="74" t="s">
        <v>32091</v>
      </c>
      <c r="C14178" s="73" t="s">
        <v>101</v>
      </c>
      <c r="D14178" s="75">
        <v>112.99</v>
      </c>
      <c r="E14178" s="75">
        <v>112.99</v>
      </c>
      <c r="F14178" s="73" t="s">
        <v>47</v>
      </c>
    </row>
    <row r="14179" spans="1:6" x14ac:dyDescent="0.25">
      <c r="A14179" s="73">
        <v>25038492</v>
      </c>
      <c r="B14179" s="74" t="s">
        <v>32092</v>
      </c>
      <c r="C14179" s="73" t="s">
        <v>101</v>
      </c>
      <c r="D14179" s="75">
        <v>92.96</v>
      </c>
      <c r="E14179" s="75">
        <v>92.96</v>
      </c>
      <c r="F14179" s="73" t="s">
        <v>47</v>
      </c>
    </row>
    <row r="14180" spans="1:6" x14ac:dyDescent="0.25">
      <c r="A14180" s="73">
        <v>25038494</v>
      </c>
      <c r="B14180" s="74" t="s">
        <v>32093</v>
      </c>
      <c r="C14180" s="73" t="s">
        <v>101</v>
      </c>
      <c r="D14180" s="75">
        <v>493.4</v>
      </c>
      <c r="E14180" s="75">
        <v>493.4</v>
      </c>
      <c r="F14180" s="73" t="s">
        <v>47</v>
      </c>
    </row>
    <row r="14181" spans="1:6" x14ac:dyDescent="0.25">
      <c r="A14181" s="73">
        <v>25038508</v>
      </c>
      <c r="B14181" s="74" t="s">
        <v>32094</v>
      </c>
      <c r="C14181" s="73" t="s">
        <v>101</v>
      </c>
      <c r="D14181" s="75">
        <v>1562.68</v>
      </c>
      <c r="E14181" s="75">
        <v>1562.68</v>
      </c>
      <c r="F14181" s="73" t="s">
        <v>47</v>
      </c>
    </row>
    <row r="14182" spans="1:6" x14ac:dyDescent="0.25">
      <c r="A14182" s="73">
        <v>25038566</v>
      </c>
      <c r="B14182" s="74" t="s">
        <v>12563</v>
      </c>
      <c r="C14182" s="73" t="s">
        <v>101</v>
      </c>
      <c r="D14182" s="75">
        <v>1083.4000000000001</v>
      </c>
      <c r="E14182" s="75">
        <v>1083.4000000000001</v>
      </c>
      <c r="F14182" s="73" t="s">
        <v>47</v>
      </c>
    </row>
    <row r="14183" spans="1:6" x14ac:dyDescent="0.25">
      <c r="A14183" s="73">
        <v>25038571</v>
      </c>
      <c r="B14183" s="74" t="s">
        <v>32095</v>
      </c>
      <c r="C14183" s="73" t="s">
        <v>101</v>
      </c>
      <c r="D14183" s="75">
        <v>37.81</v>
      </c>
      <c r="E14183" s="75">
        <v>37.81</v>
      </c>
      <c r="F14183" s="73" t="s">
        <v>47</v>
      </c>
    </row>
    <row r="14184" spans="1:6" x14ac:dyDescent="0.25">
      <c r="A14184" s="73">
        <v>25038572</v>
      </c>
      <c r="B14184" s="74" t="s">
        <v>32096</v>
      </c>
      <c r="C14184" s="73" t="s">
        <v>101</v>
      </c>
      <c r="D14184" s="75">
        <v>15.37</v>
      </c>
      <c r="E14184" s="75">
        <v>15.37</v>
      </c>
      <c r="F14184" s="73" t="s">
        <v>47</v>
      </c>
    </row>
    <row r="14185" spans="1:6" x14ac:dyDescent="0.25">
      <c r="A14185" s="73">
        <v>25038577</v>
      </c>
      <c r="B14185" s="74" t="s">
        <v>12564</v>
      </c>
      <c r="C14185" s="73" t="s">
        <v>101</v>
      </c>
      <c r="D14185" s="75">
        <v>13.56</v>
      </c>
      <c r="E14185" s="75">
        <v>13.56</v>
      </c>
      <c r="F14185" s="73" t="s">
        <v>47</v>
      </c>
    </row>
    <row r="14186" spans="1:6" x14ac:dyDescent="0.25">
      <c r="A14186" s="73">
        <v>25038600</v>
      </c>
      <c r="B14186" s="74" t="s">
        <v>12565</v>
      </c>
      <c r="C14186" s="73" t="s">
        <v>101</v>
      </c>
      <c r="D14186" s="75">
        <v>380.13</v>
      </c>
      <c r="E14186" s="75">
        <v>380.13</v>
      </c>
      <c r="F14186" s="73" t="s">
        <v>47</v>
      </c>
    </row>
    <row r="14187" spans="1:6" x14ac:dyDescent="0.25">
      <c r="A14187" s="73">
        <v>25038646</v>
      </c>
      <c r="B14187" s="74" t="s">
        <v>12566</v>
      </c>
      <c r="C14187" s="73" t="s">
        <v>101</v>
      </c>
      <c r="D14187" s="75">
        <v>69.900000000000006</v>
      </c>
      <c r="E14187" s="75">
        <v>69.900000000000006</v>
      </c>
      <c r="F14187" s="73" t="s">
        <v>47</v>
      </c>
    </row>
    <row r="14188" spans="1:6" x14ac:dyDescent="0.25">
      <c r="A14188" s="73">
        <v>25038647</v>
      </c>
      <c r="B14188" s="74" t="s">
        <v>12567</v>
      </c>
      <c r="C14188" s="73" t="s">
        <v>101</v>
      </c>
      <c r="D14188" s="75">
        <v>69.900000000000006</v>
      </c>
      <c r="E14188" s="75">
        <v>69.900000000000006</v>
      </c>
      <c r="F14188" s="73" t="s">
        <v>47</v>
      </c>
    </row>
    <row r="14189" spans="1:6" x14ac:dyDescent="0.25">
      <c r="A14189" s="73">
        <v>25038648</v>
      </c>
      <c r="B14189" s="74" t="s">
        <v>12568</v>
      </c>
      <c r="C14189" s="73" t="s">
        <v>101</v>
      </c>
      <c r="D14189" s="75">
        <v>69.900000000000006</v>
      </c>
      <c r="E14189" s="75">
        <v>69.900000000000006</v>
      </c>
      <c r="F14189" s="73" t="s">
        <v>47</v>
      </c>
    </row>
    <row r="14190" spans="1:6" x14ac:dyDescent="0.25">
      <c r="A14190" s="73">
        <v>25038649</v>
      </c>
      <c r="B14190" s="74" t="s">
        <v>12569</v>
      </c>
      <c r="C14190" s="73" t="s">
        <v>101</v>
      </c>
      <c r="D14190" s="75">
        <v>69.900000000000006</v>
      </c>
      <c r="E14190" s="75">
        <v>69.900000000000006</v>
      </c>
      <c r="F14190" s="73" t="s">
        <v>47</v>
      </c>
    </row>
    <row r="14191" spans="1:6" x14ac:dyDescent="0.25">
      <c r="A14191" s="73">
        <v>25038651</v>
      </c>
      <c r="B14191" s="74" t="s">
        <v>12570</v>
      </c>
      <c r="C14191" s="73" t="s">
        <v>101</v>
      </c>
      <c r="D14191" s="75">
        <v>69.900000000000006</v>
      </c>
      <c r="E14191" s="75">
        <v>69.900000000000006</v>
      </c>
      <c r="F14191" s="73" t="s">
        <v>47</v>
      </c>
    </row>
    <row r="14192" spans="1:6" x14ac:dyDescent="0.25">
      <c r="A14192" s="73">
        <v>25038652</v>
      </c>
      <c r="B14192" s="74" t="s">
        <v>12571</v>
      </c>
      <c r="C14192" s="73" t="s">
        <v>101</v>
      </c>
      <c r="D14192" s="75">
        <v>69.900000000000006</v>
      </c>
      <c r="E14192" s="75">
        <v>69.900000000000006</v>
      </c>
      <c r="F14192" s="73" t="s">
        <v>47</v>
      </c>
    </row>
    <row r="14193" spans="1:6" x14ac:dyDescent="0.25">
      <c r="A14193" s="73">
        <v>25038653</v>
      </c>
      <c r="B14193" s="74" t="s">
        <v>12572</v>
      </c>
      <c r="C14193" s="73" t="s">
        <v>101</v>
      </c>
      <c r="D14193" s="75">
        <v>69.900000000000006</v>
      </c>
      <c r="E14193" s="75">
        <v>69.900000000000006</v>
      </c>
      <c r="F14193" s="73" t="s">
        <v>47</v>
      </c>
    </row>
    <row r="14194" spans="1:6" x14ac:dyDescent="0.25">
      <c r="A14194" s="73">
        <v>25038654</v>
      </c>
      <c r="B14194" s="74" t="s">
        <v>12573</v>
      </c>
      <c r="C14194" s="73" t="s">
        <v>101</v>
      </c>
      <c r="D14194" s="75">
        <v>69.900000000000006</v>
      </c>
      <c r="E14194" s="75">
        <v>69.900000000000006</v>
      </c>
      <c r="F14194" s="73" t="s">
        <v>47</v>
      </c>
    </row>
    <row r="14195" spans="1:6" x14ac:dyDescent="0.25">
      <c r="A14195" s="73">
        <v>25038662</v>
      </c>
      <c r="B14195" s="74" t="s">
        <v>12574</v>
      </c>
      <c r="C14195" s="73" t="s">
        <v>101</v>
      </c>
      <c r="D14195" s="75">
        <v>59.9</v>
      </c>
      <c r="E14195" s="75">
        <v>59.9</v>
      </c>
      <c r="F14195" s="73" t="s">
        <v>47</v>
      </c>
    </row>
    <row r="14196" spans="1:6" x14ac:dyDescent="0.25">
      <c r="A14196" s="73">
        <v>25038663</v>
      </c>
      <c r="B14196" s="74" t="s">
        <v>12575</v>
      </c>
      <c r="C14196" s="73" t="s">
        <v>101</v>
      </c>
      <c r="D14196" s="75">
        <v>59.9</v>
      </c>
      <c r="E14196" s="75">
        <v>59.9</v>
      </c>
      <c r="F14196" s="73" t="s">
        <v>47</v>
      </c>
    </row>
    <row r="14197" spans="1:6" x14ac:dyDescent="0.25">
      <c r="A14197" s="73">
        <v>25038664</v>
      </c>
      <c r="B14197" s="74" t="s">
        <v>12576</v>
      </c>
      <c r="C14197" s="73" t="s">
        <v>101</v>
      </c>
      <c r="D14197" s="75">
        <v>59.9</v>
      </c>
      <c r="E14197" s="75">
        <v>59.9</v>
      </c>
      <c r="F14197" s="73" t="s">
        <v>47</v>
      </c>
    </row>
    <row r="14198" spans="1:6" x14ac:dyDescent="0.25">
      <c r="A14198" s="73">
        <v>25038665</v>
      </c>
      <c r="B14198" s="74" t="s">
        <v>12577</v>
      </c>
      <c r="C14198" s="73" t="s">
        <v>101</v>
      </c>
      <c r="D14198" s="75">
        <v>59.9</v>
      </c>
      <c r="E14198" s="75">
        <v>59.9</v>
      </c>
      <c r="F14198" s="73" t="s">
        <v>47</v>
      </c>
    </row>
    <row r="14199" spans="1:6" x14ac:dyDescent="0.25">
      <c r="A14199" s="73">
        <v>25038666</v>
      </c>
      <c r="B14199" s="74" t="s">
        <v>12578</v>
      </c>
      <c r="C14199" s="73" t="s">
        <v>101</v>
      </c>
      <c r="D14199" s="75">
        <v>59.9</v>
      </c>
      <c r="E14199" s="75">
        <v>59.9</v>
      </c>
      <c r="F14199" s="73" t="s">
        <v>47</v>
      </c>
    </row>
    <row r="14200" spans="1:6" x14ac:dyDescent="0.25">
      <c r="A14200" s="73">
        <v>25038711</v>
      </c>
      <c r="B14200" s="74" t="s">
        <v>12579</v>
      </c>
      <c r="C14200" s="73" t="s">
        <v>101</v>
      </c>
      <c r="D14200" s="75">
        <v>935.12</v>
      </c>
      <c r="E14200" s="75">
        <v>935.12</v>
      </c>
      <c r="F14200" s="73" t="s">
        <v>47</v>
      </c>
    </row>
    <row r="14201" spans="1:6" x14ac:dyDescent="0.25">
      <c r="A14201" s="73">
        <v>25038827</v>
      </c>
      <c r="B14201" s="74" t="s">
        <v>32097</v>
      </c>
      <c r="C14201" s="73" t="s">
        <v>101</v>
      </c>
      <c r="D14201" s="75">
        <v>258</v>
      </c>
      <c r="E14201" s="75">
        <v>258</v>
      </c>
      <c r="F14201" s="73" t="s">
        <v>47</v>
      </c>
    </row>
    <row r="14202" spans="1:6" x14ac:dyDescent="0.25">
      <c r="A14202" s="73">
        <v>25038844</v>
      </c>
      <c r="B14202" s="74" t="s">
        <v>32098</v>
      </c>
      <c r="C14202" s="73" t="s">
        <v>101</v>
      </c>
      <c r="D14202" s="75">
        <v>258.72000000000003</v>
      </c>
      <c r="E14202" s="75">
        <v>258.72000000000003</v>
      </c>
      <c r="F14202" s="73" t="s">
        <v>47</v>
      </c>
    </row>
    <row r="14203" spans="1:6" x14ac:dyDescent="0.25">
      <c r="A14203" s="73">
        <v>25038845</v>
      </c>
      <c r="B14203" s="74" t="s">
        <v>32099</v>
      </c>
      <c r="C14203" s="73" t="s">
        <v>101</v>
      </c>
      <c r="D14203" s="75">
        <v>461.78</v>
      </c>
      <c r="E14203" s="75">
        <v>461.78</v>
      </c>
      <c r="F14203" s="73" t="s">
        <v>47</v>
      </c>
    </row>
    <row r="14204" spans="1:6" x14ac:dyDescent="0.25">
      <c r="A14204" s="73">
        <v>25038864</v>
      </c>
      <c r="B14204" s="74" t="s">
        <v>12580</v>
      </c>
      <c r="C14204" s="73" t="s">
        <v>101</v>
      </c>
      <c r="D14204" s="75">
        <v>278.35000000000002</v>
      </c>
      <c r="E14204" s="75">
        <v>278.35000000000002</v>
      </c>
      <c r="F14204" s="73" t="s">
        <v>47</v>
      </c>
    </row>
    <row r="14205" spans="1:6" x14ac:dyDescent="0.25">
      <c r="A14205" s="73">
        <v>25038915</v>
      </c>
      <c r="B14205" s="74" t="s">
        <v>12581</v>
      </c>
      <c r="C14205" s="73" t="s">
        <v>101</v>
      </c>
      <c r="D14205" s="75">
        <v>11.03</v>
      </c>
      <c r="E14205" s="75">
        <v>11.03</v>
      </c>
      <c r="F14205" s="73" t="s">
        <v>47</v>
      </c>
    </row>
    <row r="14206" spans="1:6" x14ac:dyDescent="0.25">
      <c r="A14206" s="73">
        <v>25038959</v>
      </c>
      <c r="B14206" s="74" t="s">
        <v>12582</v>
      </c>
      <c r="C14206" s="73" t="s">
        <v>101</v>
      </c>
      <c r="D14206" s="75">
        <v>21.28</v>
      </c>
      <c r="E14206" s="75">
        <v>21.28</v>
      </c>
      <c r="F14206" s="73" t="s">
        <v>47</v>
      </c>
    </row>
    <row r="14207" spans="1:6" x14ac:dyDescent="0.25">
      <c r="A14207" s="73">
        <v>25038969</v>
      </c>
      <c r="B14207" s="74" t="s">
        <v>12583</v>
      </c>
      <c r="C14207" s="73" t="s">
        <v>101</v>
      </c>
      <c r="D14207" s="75">
        <v>550.95000000000005</v>
      </c>
      <c r="E14207" s="75">
        <v>550.95000000000005</v>
      </c>
      <c r="F14207" s="73" t="s">
        <v>47</v>
      </c>
    </row>
    <row r="14208" spans="1:6" x14ac:dyDescent="0.25">
      <c r="A14208" s="73">
        <v>25038994</v>
      </c>
      <c r="B14208" s="74" t="s">
        <v>12584</v>
      </c>
      <c r="C14208" s="73" t="s">
        <v>101</v>
      </c>
      <c r="D14208" s="75">
        <v>479.03</v>
      </c>
      <c r="E14208" s="75">
        <v>479.03</v>
      </c>
      <c r="F14208" s="73" t="s">
        <v>47</v>
      </c>
    </row>
    <row r="14209" spans="1:6" x14ac:dyDescent="0.25">
      <c r="A14209" s="73">
        <v>25039045</v>
      </c>
      <c r="B14209" s="74" t="s">
        <v>12585</v>
      </c>
      <c r="C14209" s="73" t="s">
        <v>101</v>
      </c>
      <c r="D14209" s="75">
        <v>2941.51</v>
      </c>
      <c r="E14209" s="75">
        <v>2941.51</v>
      </c>
      <c r="F14209" s="73" t="s">
        <v>47</v>
      </c>
    </row>
    <row r="14210" spans="1:6" x14ac:dyDescent="0.25">
      <c r="A14210" s="73">
        <v>25039046</v>
      </c>
      <c r="B14210" s="74" t="s">
        <v>12586</v>
      </c>
      <c r="C14210" s="73" t="s">
        <v>101</v>
      </c>
      <c r="D14210" s="75">
        <v>1795.88</v>
      </c>
      <c r="E14210" s="75">
        <v>1795.88</v>
      </c>
      <c r="F14210" s="73" t="s">
        <v>47</v>
      </c>
    </row>
    <row r="14211" spans="1:6" x14ac:dyDescent="0.25">
      <c r="A14211" s="73">
        <v>25039054</v>
      </c>
      <c r="B14211" s="74" t="s">
        <v>32100</v>
      </c>
      <c r="C14211" s="73" t="s">
        <v>101</v>
      </c>
      <c r="D14211" s="75">
        <v>1348.78</v>
      </c>
      <c r="E14211" s="75">
        <v>1348.78</v>
      </c>
      <c r="F14211" s="73" t="s">
        <v>47</v>
      </c>
    </row>
    <row r="14212" spans="1:6" x14ac:dyDescent="0.25">
      <c r="A14212" s="73">
        <v>25039056</v>
      </c>
      <c r="B14212" s="74" t="s">
        <v>12587</v>
      </c>
      <c r="C14212" s="73" t="s">
        <v>101</v>
      </c>
      <c r="D14212" s="75">
        <v>1094.03</v>
      </c>
      <c r="E14212" s="75">
        <v>1094.03</v>
      </c>
      <c r="F14212" s="73" t="s">
        <v>47</v>
      </c>
    </row>
    <row r="14213" spans="1:6" x14ac:dyDescent="0.25">
      <c r="A14213" s="73">
        <v>25039057</v>
      </c>
      <c r="B14213" s="74" t="s">
        <v>32101</v>
      </c>
      <c r="C14213" s="73" t="s">
        <v>101</v>
      </c>
      <c r="D14213" s="75">
        <v>1348.78</v>
      </c>
      <c r="E14213" s="75">
        <v>1348.78</v>
      </c>
      <c r="F14213" s="73" t="s">
        <v>47</v>
      </c>
    </row>
    <row r="14214" spans="1:6" x14ac:dyDescent="0.25">
      <c r="A14214" s="73">
        <v>25039070</v>
      </c>
      <c r="B14214" s="74" t="s">
        <v>12588</v>
      </c>
      <c r="C14214" s="73" t="s">
        <v>101</v>
      </c>
      <c r="D14214" s="75">
        <v>2560.4699999999998</v>
      </c>
      <c r="E14214" s="75">
        <v>2560.4699999999998</v>
      </c>
      <c r="F14214" s="73" t="s">
        <v>47</v>
      </c>
    </row>
    <row r="14215" spans="1:6" x14ac:dyDescent="0.25">
      <c r="A14215" s="73">
        <v>25039089</v>
      </c>
      <c r="B14215" s="74" t="s">
        <v>32102</v>
      </c>
      <c r="C14215" s="73" t="s">
        <v>101</v>
      </c>
      <c r="D14215" s="75">
        <v>2912.14</v>
      </c>
      <c r="E14215" s="75">
        <v>2912.14</v>
      </c>
      <c r="F14215" s="73" t="s">
        <v>47</v>
      </c>
    </row>
    <row r="14216" spans="1:6" x14ac:dyDescent="0.25">
      <c r="A14216" s="73">
        <v>25039090</v>
      </c>
      <c r="B14216" s="74" t="s">
        <v>32103</v>
      </c>
      <c r="C14216" s="73" t="s">
        <v>101</v>
      </c>
      <c r="D14216" s="75">
        <v>2354</v>
      </c>
      <c r="E14216" s="75">
        <v>2354</v>
      </c>
      <c r="F14216" s="73" t="s">
        <v>47</v>
      </c>
    </row>
    <row r="14217" spans="1:6" x14ac:dyDescent="0.25">
      <c r="A14217" s="73">
        <v>25039091</v>
      </c>
      <c r="B14217" s="74" t="s">
        <v>12589</v>
      </c>
      <c r="C14217" s="73" t="s">
        <v>101</v>
      </c>
      <c r="D14217" s="75">
        <v>2568</v>
      </c>
      <c r="E14217" s="75">
        <v>2568</v>
      </c>
      <c r="F14217" s="73" t="s">
        <v>47</v>
      </c>
    </row>
    <row r="14218" spans="1:6" x14ac:dyDescent="0.25">
      <c r="A14218" s="73">
        <v>25039093</v>
      </c>
      <c r="B14218" s="74" t="s">
        <v>32104</v>
      </c>
      <c r="C14218" s="73" t="s">
        <v>101</v>
      </c>
      <c r="D14218" s="75">
        <v>2754</v>
      </c>
      <c r="E14218" s="75">
        <v>2754</v>
      </c>
      <c r="F14218" s="73" t="s">
        <v>47</v>
      </c>
    </row>
    <row r="14219" spans="1:6" x14ac:dyDescent="0.25">
      <c r="A14219" s="73">
        <v>25039148</v>
      </c>
      <c r="B14219" s="74" t="s">
        <v>12590</v>
      </c>
      <c r="C14219" s="73" t="s">
        <v>101</v>
      </c>
      <c r="D14219" s="75">
        <v>3083.96</v>
      </c>
      <c r="E14219" s="75">
        <v>3083.96</v>
      </c>
      <c r="F14219" s="73" t="s">
        <v>47</v>
      </c>
    </row>
    <row r="14220" spans="1:6" x14ac:dyDescent="0.25">
      <c r="A14220" s="73">
        <v>25039150</v>
      </c>
      <c r="B14220" s="74" t="s">
        <v>12591</v>
      </c>
      <c r="C14220" s="73" t="s">
        <v>101</v>
      </c>
      <c r="D14220" s="75">
        <v>1338.92</v>
      </c>
      <c r="E14220" s="75">
        <v>1338.92</v>
      </c>
      <c r="F14220" s="73" t="s">
        <v>47</v>
      </c>
    </row>
    <row r="14221" spans="1:6" x14ac:dyDescent="0.25">
      <c r="A14221" s="73">
        <v>25039152</v>
      </c>
      <c r="B14221" s="74" t="s">
        <v>12592</v>
      </c>
      <c r="C14221" s="73" t="s">
        <v>101</v>
      </c>
      <c r="D14221" s="75">
        <v>655.83</v>
      </c>
      <c r="E14221" s="75">
        <v>655.83</v>
      </c>
      <c r="F14221" s="73" t="s">
        <v>47</v>
      </c>
    </row>
    <row r="14222" spans="1:6" x14ac:dyDescent="0.25">
      <c r="A14222" s="73">
        <v>25039191</v>
      </c>
      <c r="B14222" s="74" t="s">
        <v>12593</v>
      </c>
      <c r="C14222" s="73" t="s">
        <v>101</v>
      </c>
      <c r="D14222" s="75">
        <v>4431.5600000000004</v>
      </c>
      <c r="E14222" s="75">
        <v>4431.5600000000004</v>
      </c>
      <c r="F14222" s="73" t="s">
        <v>47</v>
      </c>
    </row>
    <row r="14223" spans="1:6" x14ac:dyDescent="0.25">
      <c r="A14223" s="73">
        <v>25039203</v>
      </c>
      <c r="B14223" s="74" t="s">
        <v>32105</v>
      </c>
      <c r="C14223" s="73" t="s">
        <v>101</v>
      </c>
      <c r="D14223" s="75">
        <v>4938.3500000000004</v>
      </c>
      <c r="E14223" s="75">
        <v>4938.3500000000004</v>
      </c>
      <c r="F14223" s="73" t="s">
        <v>47</v>
      </c>
    </row>
    <row r="14224" spans="1:6" x14ac:dyDescent="0.25">
      <c r="A14224" s="73">
        <v>25039278</v>
      </c>
      <c r="B14224" s="74" t="s">
        <v>12594</v>
      </c>
      <c r="C14224" s="73" t="s">
        <v>101</v>
      </c>
      <c r="D14224" s="75">
        <v>3.98</v>
      </c>
      <c r="E14224" s="75">
        <v>3.98</v>
      </c>
      <c r="F14224" s="73" t="s">
        <v>47</v>
      </c>
    </row>
    <row r="14225" spans="1:6" x14ac:dyDescent="0.25">
      <c r="A14225" s="73">
        <v>25039319</v>
      </c>
      <c r="B14225" s="74" t="s">
        <v>12595</v>
      </c>
      <c r="C14225" s="73" t="s">
        <v>101</v>
      </c>
      <c r="D14225" s="75">
        <v>2347.19</v>
      </c>
      <c r="E14225" s="75">
        <v>2347.19</v>
      </c>
      <c r="F14225" s="73" t="s">
        <v>47</v>
      </c>
    </row>
    <row r="14226" spans="1:6" x14ac:dyDescent="0.25">
      <c r="A14226" s="73">
        <v>25039474</v>
      </c>
      <c r="B14226" s="74" t="s">
        <v>12596</v>
      </c>
      <c r="C14226" s="73" t="s">
        <v>101</v>
      </c>
      <c r="D14226" s="75">
        <v>37227.75</v>
      </c>
      <c r="E14226" s="75">
        <v>37227.75</v>
      </c>
      <c r="F14226" s="73" t="s">
        <v>47</v>
      </c>
    </row>
    <row r="14227" spans="1:6" x14ac:dyDescent="0.25">
      <c r="A14227" s="73">
        <v>25039487</v>
      </c>
      <c r="B14227" s="74" t="s">
        <v>12597</v>
      </c>
      <c r="C14227" s="73" t="s">
        <v>101</v>
      </c>
      <c r="D14227" s="75">
        <v>256</v>
      </c>
      <c r="E14227" s="75">
        <v>256</v>
      </c>
      <c r="F14227" s="73" t="s">
        <v>47</v>
      </c>
    </row>
    <row r="14228" spans="1:6" x14ac:dyDescent="0.25">
      <c r="A14228" s="73">
        <v>25039488</v>
      </c>
      <c r="B14228" s="74" t="s">
        <v>37223</v>
      </c>
      <c r="C14228" s="73" t="s">
        <v>101</v>
      </c>
      <c r="D14228" s="75">
        <v>325</v>
      </c>
      <c r="E14228" s="75">
        <v>325</v>
      </c>
      <c r="F14228" s="73" t="s">
        <v>47</v>
      </c>
    </row>
    <row r="14229" spans="1:6" x14ac:dyDescent="0.25">
      <c r="A14229" s="73">
        <v>25039528</v>
      </c>
      <c r="B14229" s="74" t="s">
        <v>12598</v>
      </c>
      <c r="C14229" s="73" t="s">
        <v>101</v>
      </c>
      <c r="D14229" s="75">
        <v>334.58</v>
      </c>
      <c r="E14229" s="75">
        <v>334.58</v>
      </c>
      <c r="F14229" s="73" t="s">
        <v>47</v>
      </c>
    </row>
    <row r="14230" spans="1:6" x14ac:dyDescent="0.25">
      <c r="A14230" s="73">
        <v>25039533</v>
      </c>
      <c r="B14230" s="74" t="s">
        <v>32106</v>
      </c>
      <c r="C14230" s="73" t="s">
        <v>101</v>
      </c>
      <c r="D14230" s="75">
        <v>101.38</v>
      </c>
      <c r="E14230" s="75">
        <v>101.38</v>
      </c>
      <c r="F14230" s="73" t="s">
        <v>47</v>
      </c>
    </row>
    <row r="14231" spans="1:6" x14ac:dyDescent="0.25">
      <c r="A14231" s="73">
        <v>25039553</v>
      </c>
      <c r="B14231" s="74" t="s">
        <v>32107</v>
      </c>
      <c r="C14231" s="73" t="s">
        <v>101</v>
      </c>
      <c r="D14231" s="75">
        <v>1035.98</v>
      </c>
      <c r="E14231" s="75">
        <v>1035.98</v>
      </c>
      <c r="F14231" s="73" t="s">
        <v>47</v>
      </c>
    </row>
    <row r="14232" spans="1:6" x14ac:dyDescent="0.25">
      <c r="A14232" s="73">
        <v>25039594</v>
      </c>
      <c r="B14232" s="74" t="s">
        <v>12599</v>
      </c>
      <c r="C14232" s="73" t="s">
        <v>101</v>
      </c>
      <c r="D14232" s="75">
        <v>2565.69</v>
      </c>
      <c r="E14232" s="75">
        <v>2565.69</v>
      </c>
      <c r="F14232" s="73" t="s">
        <v>47</v>
      </c>
    </row>
    <row r="14233" spans="1:6" x14ac:dyDescent="0.25">
      <c r="A14233" s="73">
        <v>25039595</v>
      </c>
      <c r="B14233" s="74" t="s">
        <v>12600</v>
      </c>
      <c r="C14233" s="73" t="s">
        <v>101</v>
      </c>
      <c r="D14233" s="75">
        <v>8514.64</v>
      </c>
      <c r="E14233" s="75">
        <v>8514.64</v>
      </c>
      <c r="F14233" s="73" t="s">
        <v>47</v>
      </c>
    </row>
    <row r="14234" spans="1:6" x14ac:dyDescent="0.25">
      <c r="A14234" s="73">
        <v>25039601</v>
      </c>
      <c r="B14234" s="74" t="s">
        <v>32108</v>
      </c>
      <c r="C14234" s="73" t="s">
        <v>101</v>
      </c>
      <c r="D14234" s="75">
        <v>221.95</v>
      </c>
      <c r="E14234" s="75">
        <v>221.95</v>
      </c>
      <c r="F14234" s="73" t="s">
        <v>47</v>
      </c>
    </row>
    <row r="14235" spans="1:6" x14ac:dyDescent="0.25">
      <c r="A14235" s="73">
        <v>25039605</v>
      </c>
      <c r="B14235" s="74" t="s">
        <v>12601</v>
      </c>
      <c r="C14235" s="73" t="s">
        <v>101</v>
      </c>
      <c r="D14235" s="75">
        <v>3.82</v>
      </c>
      <c r="E14235" s="75">
        <v>3.82</v>
      </c>
      <c r="F14235" s="73" t="s">
        <v>47</v>
      </c>
    </row>
    <row r="14236" spans="1:6" x14ac:dyDescent="0.25">
      <c r="A14236" s="73">
        <v>25039756</v>
      </c>
      <c r="B14236" s="74" t="s">
        <v>12602</v>
      </c>
      <c r="C14236" s="73" t="s">
        <v>101</v>
      </c>
      <c r="D14236" s="75">
        <v>398.71</v>
      </c>
      <c r="E14236" s="75">
        <v>398.71</v>
      </c>
      <c r="F14236" s="73" t="s">
        <v>47</v>
      </c>
    </row>
    <row r="14237" spans="1:6" x14ac:dyDescent="0.25">
      <c r="A14237" s="73">
        <v>25039766</v>
      </c>
      <c r="B14237" s="74" t="s">
        <v>12603</v>
      </c>
      <c r="C14237" s="73" t="s">
        <v>101</v>
      </c>
      <c r="D14237" s="75">
        <v>2862.31</v>
      </c>
      <c r="E14237" s="75">
        <v>2862.31</v>
      </c>
      <c r="F14237" s="73" t="s">
        <v>47</v>
      </c>
    </row>
    <row r="14238" spans="1:6" x14ac:dyDescent="0.25">
      <c r="A14238" s="73">
        <v>25039901</v>
      </c>
      <c r="B14238" s="74" t="s">
        <v>12604</v>
      </c>
      <c r="C14238" s="73" t="s">
        <v>101</v>
      </c>
      <c r="D14238" s="75">
        <v>789.5</v>
      </c>
      <c r="E14238" s="75">
        <v>789.5</v>
      </c>
      <c r="F14238" s="73" t="s">
        <v>47</v>
      </c>
    </row>
    <row r="14239" spans="1:6" x14ac:dyDescent="0.25">
      <c r="A14239" s="73">
        <v>25039990</v>
      </c>
      <c r="B14239" s="74" t="s">
        <v>37224</v>
      </c>
      <c r="C14239" s="73" t="s">
        <v>101</v>
      </c>
      <c r="D14239" s="75">
        <v>58.4</v>
      </c>
      <c r="E14239" s="75">
        <v>58.4</v>
      </c>
      <c r="F14239" s="73" t="s">
        <v>47</v>
      </c>
    </row>
    <row r="14240" spans="1:6" x14ac:dyDescent="0.25">
      <c r="A14240" s="73">
        <v>25040034</v>
      </c>
      <c r="B14240" s="74" t="s">
        <v>12605</v>
      </c>
      <c r="C14240" s="73" t="s">
        <v>101</v>
      </c>
      <c r="D14240" s="75">
        <v>35.450000000000003</v>
      </c>
      <c r="E14240" s="75">
        <v>35.450000000000003</v>
      </c>
      <c r="F14240" s="73" t="s">
        <v>47</v>
      </c>
    </row>
    <row r="14241" spans="1:6" x14ac:dyDescent="0.25">
      <c r="A14241" s="73">
        <v>25040078</v>
      </c>
      <c r="B14241" s="74" t="s">
        <v>12606</v>
      </c>
      <c r="C14241" s="73" t="s">
        <v>101</v>
      </c>
      <c r="D14241" s="75">
        <v>544.89</v>
      </c>
      <c r="E14241" s="75">
        <v>544.89</v>
      </c>
      <c r="F14241" s="73" t="s">
        <v>47</v>
      </c>
    </row>
    <row r="14242" spans="1:6" x14ac:dyDescent="0.25">
      <c r="A14242" s="73">
        <v>25040082</v>
      </c>
      <c r="B14242" s="74" t="s">
        <v>32109</v>
      </c>
      <c r="C14242" s="73" t="s">
        <v>101</v>
      </c>
      <c r="D14242" s="75">
        <v>4679.18</v>
      </c>
      <c r="E14242" s="75">
        <v>4679.18</v>
      </c>
      <c r="F14242" s="73" t="s">
        <v>47</v>
      </c>
    </row>
    <row r="14243" spans="1:6" x14ac:dyDescent="0.25">
      <c r="A14243" s="73">
        <v>25040164</v>
      </c>
      <c r="B14243" s="74" t="s">
        <v>12607</v>
      </c>
      <c r="C14243" s="73" t="s">
        <v>101</v>
      </c>
      <c r="D14243" s="75">
        <v>643.67999999999995</v>
      </c>
      <c r="E14243" s="75">
        <v>643.67999999999995</v>
      </c>
      <c r="F14243" s="73" t="s">
        <v>47</v>
      </c>
    </row>
    <row r="14244" spans="1:6" x14ac:dyDescent="0.25">
      <c r="A14244" s="73">
        <v>25040165</v>
      </c>
      <c r="B14244" s="74" t="s">
        <v>12608</v>
      </c>
      <c r="C14244" s="73" t="s">
        <v>101</v>
      </c>
      <c r="D14244" s="75">
        <v>810.63</v>
      </c>
      <c r="E14244" s="75">
        <v>810.63</v>
      </c>
      <c r="F14244" s="73" t="s">
        <v>47</v>
      </c>
    </row>
    <row r="14245" spans="1:6" x14ac:dyDescent="0.25">
      <c r="A14245" s="73">
        <v>25040181</v>
      </c>
      <c r="B14245" s="74" t="s">
        <v>12609</v>
      </c>
      <c r="C14245" s="73" t="s">
        <v>101</v>
      </c>
      <c r="D14245" s="75">
        <v>6150.65</v>
      </c>
      <c r="E14245" s="75">
        <v>6150.65</v>
      </c>
      <c r="F14245" s="73" t="s">
        <v>47</v>
      </c>
    </row>
    <row r="14246" spans="1:6" x14ac:dyDescent="0.25">
      <c r="A14246" s="73">
        <v>25040191</v>
      </c>
      <c r="B14246" s="74" t="s">
        <v>12610</v>
      </c>
      <c r="C14246" s="73" t="s">
        <v>101</v>
      </c>
      <c r="D14246" s="75">
        <v>106.17</v>
      </c>
      <c r="E14246" s="75">
        <v>106.17</v>
      </c>
      <c r="F14246" s="73" t="s">
        <v>47</v>
      </c>
    </row>
    <row r="14247" spans="1:6" x14ac:dyDescent="0.25">
      <c r="A14247" s="73">
        <v>25040274</v>
      </c>
      <c r="B14247" s="74" t="s">
        <v>12611</v>
      </c>
      <c r="C14247" s="73" t="s">
        <v>101</v>
      </c>
      <c r="D14247" s="75">
        <v>846.22</v>
      </c>
      <c r="E14247" s="75">
        <v>846.22</v>
      </c>
      <c r="F14247" s="73" t="s">
        <v>47</v>
      </c>
    </row>
    <row r="14248" spans="1:6" x14ac:dyDescent="0.25">
      <c r="A14248" s="73">
        <v>25040293</v>
      </c>
      <c r="B14248" s="74" t="s">
        <v>12612</v>
      </c>
      <c r="C14248" s="73" t="s">
        <v>101</v>
      </c>
      <c r="D14248" s="75">
        <v>32058.91</v>
      </c>
      <c r="E14248" s="75">
        <v>32058.91</v>
      </c>
      <c r="F14248" s="73" t="s">
        <v>47</v>
      </c>
    </row>
    <row r="14249" spans="1:6" x14ac:dyDescent="0.25">
      <c r="A14249" s="73">
        <v>25040433</v>
      </c>
      <c r="B14249" s="74" t="s">
        <v>12613</v>
      </c>
      <c r="C14249" s="73" t="s">
        <v>101</v>
      </c>
      <c r="D14249" s="75">
        <v>16449.330000000002</v>
      </c>
      <c r="E14249" s="75">
        <v>16449.330000000002</v>
      </c>
      <c r="F14249" s="73" t="s">
        <v>47</v>
      </c>
    </row>
    <row r="14250" spans="1:6" x14ac:dyDescent="0.25">
      <c r="A14250" s="73">
        <v>25040437</v>
      </c>
      <c r="B14250" s="74" t="s">
        <v>12614</v>
      </c>
      <c r="C14250" s="73" t="s">
        <v>101</v>
      </c>
      <c r="D14250" s="75">
        <v>10771.65</v>
      </c>
      <c r="E14250" s="75">
        <v>10771.65</v>
      </c>
      <c r="F14250" s="73" t="s">
        <v>47</v>
      </c>
    </row>
    <row r="14251" spans="1:6" x14ac:dyDescent="0.25">
      <c r="A14251" s="73">
        <v>25040474</v>
      </c>
      <c r="B14251" s="74" t="s">
        <v>32126</v>
      </c>
      <c r="C14251" s="73" t="s">
        <v>101</v>
      </c>
      <c r="D14251" s="75">
        <v>5098.67</v>
      </c>
      <c r="E14251" s="75">
        <v>5098.67</v>
      </c>
      <c r="F14251" s="73" t="s">
        <v>47</v>
      </c>
    </row>
    <row r="14252" spans="1:6" x14ac:dyDescent="0.25">
      <c r="A14252" s="73">
        <v>25040475</v>
      </c>
      <c r="B14252" s="74" t="s">
        <v>32127</v>
      </c>
      <c r="C14252" s="73" t="s">
        <v>101</v>
      </c>
      <c r="D14252" s="75">
        <v>1290.5</v>
      </c>
      <c r="E14252" s="75">
        <v>1290.5</v>
      </c>
      <c r="F14252" s="73" t="s">
        <v>47</v>
      </c>
    </row>
    <row r="14253" spans="1:6" x14ac:dyDescent="0.25">
      <c r="A14253" s="73">
        <v>25040476</v>
      </c>
      <c r="B14253" s="74" t="s">
        <v>32128</v>
      </c>
      <c r="C14253" s="73" t="s">
        <v>101</v>
      </c>
      <c r="D14253" s="75">
        <v>986.36</v>
      </c>
      <c r="E14253" s="75">
        <v>986.36</v>
      </c>
      <c r="F14253" s="73" t="s">
        <v>47</v>
      </c>
    </row>
    <row r="14254" spans="1:6" x14ac:dyDescent="0.25">
      <c r="A14254" s="73">
        <v>25040477</v>
      </c>
      <c r="B14254" s="74" t="s">
        <v>32129</v>
      </c>
      <c r="C14254" s="73" t="s">
        <v>101</v>
      </c>
      <c r="D14254" s="75">
        <v>986.36</v>
      </c>
      <c r="E14254" s="75">
        <v>986.36</v>
      </c>
      <c r="F14254" s="73" t="s">
        <v>47</v>
      </c>
    </row>
    <row r="14255" spans="1:6" x14ac:dyDescent="0.25">
      <c r="A14255" s="73">
        <v>25040584</v>
      </c>
      <c r="B14255" s="74" t="s">
        <v>12615</v>
      </c>
      <c r="C14255" s="73" t="s">
        <v>101</v>
      </c>
      <c r="D14255" s="75">
        <v>101.64</v>
      </c>
      <c r="E14255" s="75">
        <v>101.64</v>
      </c>
      <c r="F14255" s="73" t="s">
        <v>47</v>
      </c>
    </row>
    <row r="14256" spans="1:6" x14ac:dyDescent="0.25">
      <c r="A14256" s="73">
        <v>25040594</v>
      </c>
      <c r="B14256" s="74" t="s">
        <v>37225</v>
      </c>
      <c r="C14256" s="73" t="s">
        <v>101</v>
      </c>
      <c r="D14256" s="75">
        <v>1439.2</v>
      </c>
      <c r="E14256" s="75">
        <v>1439.2</v>
      </c>
      <c r="F14256" s="73" t="s">
        <v>47</v>
      </c>
    </row>
    <row r="14257" spans="1:6" x14ac:dyDescent="0.25">
      <c r="A14257" s="73">
        <v>25040614</v>
      </c>
      <c r="B14257" s="74" t="s">
        <v>12616</v>
      </c>
      <c r="C14257" s="73" t="s">
        <v>101</v>
      </c>
      <c r="D14257" s="75">
        <v>1140.8699999999999</v>
      </c>
      <c r="E14257" s="75">
        <v>1140.8699999999999</v>
      </c>
      <c r="F14257" s="73" t="s">
        <v>47</v>
      </c>
    </row>
    <row r="14258" spans="1:6" x14ac:dyDescent="0.25">
      <c r="A14258" s="73">
        <v>25040627</v>
      </c>
      <c r="B14258" s="74" t="s">
        <v>12617</v>
      </c>
      <c r="C14258" s="73" t="s">
        <v>101</v>
      </c>
      <c r="D14258" s="75">
        <v>5984.82</v>
      </c>
      <c r="E14258" s="75">
        <v>5984.82</v>
      </c>
      <c r="F14258" s="73" t="s">
        <v>47</v>
      </c>
    </row>
    <row r="14259" spans="1:6" x14ac:dyDescent="0.25">
      <c r="A14259" s="73">
        <v>25040628</v>
      </c>
      <c r="B14259" s="74" t="s">
        <v>12618</v>
      </c>
      <c r="C14259" s="73" t="s">
        <v>101</v>
      </c>
      <c r="D14259" s="75">
        <v>7074.02</v>
      </c>
      <c r="E14259" s="75">
        <v>7074.02</v>
      </c>
      <c r="F14259" s="73" t="s">
        <v>47</v>
      </c>
    </row>
    <row r="14260" spans="1:6" x14ac:dyDescent="0.25">
      <c r="A14260" s="73">
        <v>25040717</v>
      </c>
      <c r="B14260" s="74" t="s">
        <v>12619</v>
      </c>
      <c r="C14260" s="73" t="s">
        <v>101</v>
      </c>
      <c r="D14260" s="75">
        <v>20157.189999999999</v>
      </c>
      <c r="E14260" s="75">
        <v>20157.189999999999</v>
      </c>
      <c r="F14260" s="73" t="s">
        <v>47</v>
      </c>
    </row>
    <row r="14261" spans="1:6" x14ac:dyDescent="0.25">
      <c r="A14261" s="73">
        <v>25040796</v>
      </c>
      <c r="B14261" s="74" t="s">
        <v>12620</v>
      </c>
      <c r="C14261" s="73" t="s">
        <v>101</v>
      </c>
      <c r="D14261" s="75">
        <v>19808.11</v>
      </c>
      <c r="E14261" s="75">
        <v>19808.11</v>
      </c>
      <c r="F14261" s="73" t="s">
        <v>47</v>
      </c>
    </row>
    <row r="14262" spans="1:6" x14ac:dyDescent="0.25">
      <c r="A14262" s="73">
        <v>25040812</v>
      </c>
      <c r="B14262" s="74" t="s">
        <v>12621</v>
      </c>
      <c r="C14262" s="73" t="s">
        <v>101</v>
      </c>
      <c r="D14262" s="75">
        <v>56.3</v>
      </c>
      <c r="E14262" s="75">
        <v>56.3</v>
      </c>
      <c r="F14262" s="73" t="s">
        <v>47</v>
      </c>
    </row>
    <row r="14263" spans="1:6" x14ac:dyDescent="0.25">
      <c r="A14263" s="73">
        <v>25040862</v>
      </c>
      <c r="B14263" s="74" t="s">
        <v>12622</v>
      </c>
      <c r="C14263" s="73" t="s">
        <v>101</v>
      </c>
      <c r="D14263" s="75">
        <v>31961.01</v>
      </c>
      <c r="E14263" s="75">
        <v>31961.01</v>
      </c>
      <c r="F14263" s="73" t="s">
        <v>47</v>
      </c>
    </row>
    <row r="14264" spans="1:6" x14ac:dyDescent="0.25">
      <c r="A14264" s="73">
        <v>25040867</v>
      </c>
      <c r="B14264" s="74" t="s">
        <v>12623</v>
      </c>
      <c r="C14264" s="73" t="s">
        <v>101</v>
      </c>
      <c r="D14264" s="75">
        <v>740.09</v>
      </c>
      <c r="E14264" s="75">
        <v>740.09</v>
      </c>
      <c r="F14264" s="73" t="s">
        <v>47</v>
      </c>
    </row>
    <row r="14265" spans="1:6" x14ac:dyDescent="0.25">
      <c r="A14265" s="73">
        <v>25040868</v>
      </c>
      <c r="B14265" s="74" t="s">
        <v>32131</v>
      </c>
      <c r="C14265" s="73" t="s">
        <v>101</v>
      </c>
      <c r="D14265" s="75">
        <v>103.08</v>
      </c>
      <c r="E14265" s="75">
        <v>103.08</v>
      </c>
      <c r="F14265" s="73" t="s">
        <v>47</v>
      </c>
    </row>
    <row r="14266" spans="1:6" x14ac:dyDescent="0.25">
      <c r="A14266" s="73">
        <v>25040906</v>
      </c>
      <c r="B14266" s="74" t="s">
        <v>12624</v>
      </c>
      <c r="C14266" s="73" t="s">
        <v>101</v>
      </c>
      <c r="D14266" s="75">
        <v>3415.4</v>
      </c>
      <c r="E14266" s="75">
        <v>3415.4</v>
      </c>
      <c r="F14266" s="73" t="s">
        <v>47</v>
      </c>
    </row>
    <row r="14267" spans="1:6" x14ac:dyDescent="0.25">
      <c r="A14267" s="73">
        <v>25041050</v>
      </c>
      <c r="B14267" s="74" t="s">
        <v>32132</v>
      </c>
      <c r="C14267" s="73" t="s">
        <v>101</v>
      </c>
      <c r="D14267" s="75">
        <v>140</v>
      </c>
      <c r="E14267" s="75">
        <v>140</v>
      </c>
      <c r="F14267" s="73" t="s">
        <v>47</v>
      </c>
    </row>
    <row r="14268" spans="1:6" x14ac:dyDescent="0.25">
      <c r="A14268" s="73">
        <v>25041312</v>
      </c>
      <c r="B14268" s="74" t="s">
        <v>37226</v>
      </c>
      <c r="C14268" s="73" t="s">
        <v>101</v>
      </c>
      <c r="D14268" s="75">
        <v>329.64</v>
      </c>
      <c r="E14268" s="75">
        <v>329.64</v>
      </c>
      <c r="F14268" s="73" t="s">
        <v>47</v>
      </c>
    </row>
    <row r="14269" spans="1:6" x14ac:dyDescent="0.25">
      <c r="A14269" s="73">
        <v>25041333</v>
      </c>
      <c r="B14269" s="74" t="s">
        <v>12625</v>
      </c>
      <c r="C14269" s="73" t="s">
        <v>101</v>
      </c>
      <c r="D14269" s="75">
        <v>301.18</v>
      </c>
      <c r="E14269" s="75">
        <v>301.18</v>
      </c>
      <c r="F14269" s="73" t="s">
        <v>47</v>
      </c>
    </row>
    <row r="14270" spans="1:6" x14ac:dyDescent="0.25">
      <c r="A14270" s="73">
        <v>25041408</v>
      </c>
      <c r="B14270" s="74" t="s">
        <v>32133</v>
      </c>
      <c r="C14270" s="73" t="s">
        <v>101</v>
      </c>
      <c r="D14270" s="75">
        <v>266.13</v>
      </c>
      <c r="E14270" s="75">
        <v>266.13</v>
      </c>
      <c r="F14270" s="73" t="s">
        <v>47</v>
      </c>
    </row>
    <row r="14271" spans="1:6" x14ac:dyDescent="0.25">
      <c r="A14271" s="73">
        <v>25041437</v>
      </c>
      <c r="B14271" s="74" t="s">
        <v>12626</v>
      </c>
      <c r="C14271" s="73" t="s">
        <v>101</v>
      </c>
      <c r="D14271" s="75">
        <v>13.2</v>
      </c>
      <c r="E14271" s="75">
        <v>13.2</v>
      </c>
      <c r="F14271" s="73" t="s">
        <v>47</v>
      </c>
    </row>
    <row r="14272" spans="1:6" x14ac:dyDescent="0.25">
      <c r="A14272" s="73">
        <v>25041473</v>
      </c>
      <c r="B14272" s="74" t="s">
        <v>12627</v>
      </c>
      <c r="C14272" s="73" t="s">
        <v>101</v>
      </c>
      <c r="D14272" s="75">
        <v>368.8</v>
      </c>
      <c r="E14272" s="75">
        <v>368.8</v>
      </c>
      <c r="F14272" s="73" t="s">
        <v>47</v>
      </c>
    </row>
    <row r="14273" spans="1:6" x14ac:dyDescent="0.25">
      <c r="A14273" s="73">
        <v>25041474</v>
      </c>
      <c r="B14273" s="74" t="s">
        <v>12628</v>
      </c>
      <c r="C14273" s="73" t="s">
        <v>101</v>
      </c>
      <c r="D14273" s="75">
        <v>357.62</v>
      </c>
      <c r="E14273" s="75">
        <v>357.62</v>
      </c>
      <c r="F14273" s="73" t="s">
        <v>47</v>
      </c>
    </row>
    <row r="14274" spans="1:6" x14ac:dyDescent="0.25">
      <c r="A14274" s="73">
        <v>25041512</v>
      </c>
      <c r="B14274" s="74" t="s">
        <v>12629</v>
      </c>
      <c r="C14274" s="73" t="s">
        <v>101</v>
      </c>
      <c r="D14274" s="75">
        <v>3.48</v>
      </c>
      <c r="E14274" s="75">
        <v>3.48</v>
      </c>
      <c r="F14274" s="73" t="s">
        <v>47</v>
      </c>
    </row>
    <row r="14275" spans="1:6" x14ac:dyDescent="0.25">
      <c r="A14275" s="73">
        <v>25041514</v>
      </c>
      <c r="B14275" s="74" t="s">
        <v>12630</v>
      </c>
      <c r="C14275" s="73" t="s">
        <v>101</v>
      </c>
      <c r="D14275" s="75">
        <v>1012.64</v>
      </c>
      <c r="E14275" s="75">
        <v>1012.64</v>
      </c>
      <c r="F14275" s="73" t="s">
        <v>47</v>
      </c>
    </row>
    <row r="14276" spans="1:6" x14ac:dyDescent="0.25">
      <c r="A14276" s="73">
        <v>25041642</v>
      </c>
      <c r="B14276" s="74" t="s">
        <v>32134</v>
      </c>
      <c r="C14276" s="73" t="s">
        <v>101</v>
      </c>
      <c r="D14276" s="75">
        <v>459.72</v>
      </c>
      <c r="E14276" s="75">
        <v>459.72</v>
      </c>
      <c r="F14276" s="73" t="s">
        <v>47</v>
      </c>
    </row>
    <row r="14277" spans="1:6" x14ac:dyDescent="0.25">
      <c r="A14277" s="73">
        <v>25041758</v>
      </c>
      <c r="B14277" s="74" t="s">
        <v>12631</v>
      </c>
      <c r="C14277" s="73" t="s">
        <v>101</v>
      </c>
      <c r="D14277" s="75">
        <v>6132.77</v>
      </c>
      <c r="E14277" s="75">
        <v>6132.77</v>
      </c>
      <c r="F14277" s="73" t="s">
        <v>47</v>
      </c>
    </row>
    <row r="14278" spans="1:6" x14ac:dyDescent="0.25">
      <c r="A14278" s="73">
        <v>25041813</v>
      </c>
      <c r="B14278" s="74" t="s">
        <v>12632</v>
      </c>
      <c r="C14278" s="73" t="s">
        <v>101</v>
      </c>
      <c r="D14278" s="75">
        <v>2035.68</v>
      </c>
      <c r="E14278" s="75">
        <v>2035.68</v>
      </c>
      <c r="F14278" s="73" t="s">
        <v>47</v>
      </c>
    </row>
    <row r="14279" spans="1:6" x14ac:dyDescent="0.25">
      <c r="A14279" s="73">
        <v>25041883</v>
      </c>
      <c r="B14279" s="74" t="s">
        <v>12633</v>
      </c>
      <c r="C14279" s="73" t="s">
        <v>101</v>
      </c>
      <c r="D14279" s="75">
        <v>87.75</v>
      </c>
      <c r="E14279" s="75">
        <v>87.75</v>
      </c>
      <c r="F14279" s="73" t="s">
        <v>47</v>
      </c>
    </row>
    <row r="14280" spans="1:6" x14ac:dyDescent="0.25">
      <c r="A14280" s="73">
        <v>25041884</v>
      </c>
      <c r="B14280" s="74" t="s">
        <v>32135</v>
      </c>
      <c r="C14280" s="73" t="s">
        <v>101</v>
      </c>
      <c r="D14280" s="75">
        <v>1446.19</v>
      </c>
      <c r="E14280" s="75">
        <v>1446.19</v>
      </c>
      <c r="F14280" s="73" t="s">
        <v>47</v>
      </c>
    </row>
    <row r="14281" spans="1:6" x14ac:dyDescent="0.25">
      <c r="A14281" s="73">
        <v>25041938</v>
      </c>
      <c r="B14281" s="74" t="s">
        <v>12634</v>
      </c>
      <c r="C14281" s="73" t="s">
        <v>101</v>
      </c>
      <c r="D14281" s="75">
        <v>108.93</v>
      </c>
      <c r="E14281" s="75">
        <v>108.93</v>
      </c>
      <c r="F14281" s="73" t="s">
        <v>47</v>
      </c>
    </row>
    <row r="14282" spans="1:6" x14ac:dyDescent="0.25">
      <c r="A14282" s="73">
        <v>25042317</v>
      </c>
      <c r="B14282" s="74" t="s">
        <v>32134</v>
      </c>
      <c r="C14282" s="73" t="s">
        <v>101</v>
      </c>
      <c r="D14282" s="75">
        <v>2305.34</v>
      </c>
      <c r="E14282" s="75">
        <v>2305.34</v>
      </c>
      <c r="F14282" s="73" t="s">
        <v>47</v>
      </c>
    </row>
    <row r="14283" spans="1:6" x14ac:dyDescent="0.25">
      <c r="A14283" s="73">
        <v>25042322</v>
      </c>
      <c r="B14283" s="74" t="s">
        <v>12636</v>
      </c>
      <c r="C14283" s="73" t="s">
        <v>101</v>
      </c>
      <c r="D14283" s="75">
        <v>469.44</v>
      </c>
      <c r="E14283" s="75">
        <v>469.44</v>
      </c>
      <c r="F14283" s="73" t="s">
        <v>47</v>
      </c>
    </row>
    <row r="14284" spans="1:6" x14ac:dyDescent="0.25">
      <c r="A14284" s="73">
        <v>25042449</v>
      </c>
      <c r="B14284" s="74" t="s">
        <v>12637</v>
      </c>
      <c r="C14284" s="73" t="s">
        <v>101</v>
      </c>
      <c r="D14284" s="75">
        <v>1552.44</v>
      </c>
      <c r="E14284" s="75">
        <v>1552.44</v>
      </c>
      <c r="F14284" s="73" t="s">
        <v>47</v>
      </c>
    </row>
    <row r="14285" spans="1:6" x14ac:dyDescent="0.25">
      <c r="A14285" s="73">
        <v>25042694</v>
      </c>
      <c r="B14285" s="74" t="s">
        <v>12638</v>
      </c>
      <c r="C14285" s="73" t="s">
        <v>101</v>
      </c>
      <c r="D14285" s="75">
        <v>64.040000000000006</v>
      </c>
      <c r="E14285" s="75">
        <v>64.040000000000006</v>
      </c>
      <c r="F14285" s="73" t="s">
        <v>47</v>
      </c>
    </row>
    <row r="14286" spans="1:6" x14ac:dyDescent="0.25">
      <c r="A14286" s="73">
        <v>25042695</v>
      </c>
      <c r="B14286" s="74" t="s">
        <v>12639</v>
      </c>
      <c r="C14286" s="73" t="s">
        <v>101</v>
      </c>
      <c r="D14286" s="75">
        <v>105.16</v>
      </c>
      <c r="E14286" s="75">
        <v>105.16</v>
      </c>
      <c r="F14286" s="73" t="s">
        <v>47</v>
      </c>
    </row>
    <row r="14287" spans="1:6" x14ac:dyDescent="0.25">
      <c r="A14287" s="73">
        <v>25042771</v>
      </c>
      <c r="B14287" s="74" t="s">
        <v>12640</v>
      </c>
      <c r="C14287" s="73" t="s">
        <v>101</v>
      </c>
      <c r="D14287" s="75">
        <v>1231.92</v>
      </c>
      <c r="E14287" s="75">
        <v>1231.92</v>
      </c>
      <c r="F14287" s="73" t="s">
        <v>47</v>
      </c>
    </row>
    <row r="14288" spans="1:6" x14ac:dyDescent="0.25">
      <c r="A14288" s="73">
        <v>25042789</v>
      </c>
      <c r="B14288" s="74" t="s">
        <v>12641</v>
      </c>
      <c r="C14288" s="73" t="s">
        <v>101</v>
      </c>
      <c r="D14288" s="75">
        <v>2420.02</v>
      </c>
      <c r="E14288" s="75">
        <v>2420.02</v>
      </c>
      <c r="F14288" s="73" t="s">
        <v>47</v>
      </c>
    </row>
    <row r="14289" spans="1:6" x14ac:dyDescent="0.25">
      <c r="A14289" s="73">
        <v>25042806</v>
      </c>
      <c r="B14289" s="74" t="s">
        <v>37227</v>
      </c>
      <c r="C14289" s="73" t="s">
        <v>101</v>
      </c>
      <c r="D14289" s="75">
        <v>13.52</v>
      </c>
      <c r="E14289" s="75">
        <v>13.52</v>
      </c>
      <c r="F14289" s="73" t="s">
        <v>47</v>
      </c>
    </row>
    <row r="14290" spans="1:6" x14ac:dyDescent="0.25">
      <c r="A14290" s="73">
        <v>25042847</v>
      </c>
      <c r="B14290" s="74" t="s">
        <v>12642</v>
      </c>
      <c r="C14290" s="73" t="s">
        <v>101</v>
      </c>
      <c r="D14290" s="75">
        <v>401.62</v>
      </c>
      <c r="E14290" s="75">
        <v>401.62</v>
      </c>
      <c r="F14290" s="73" t="s">
        <v>47</v>
      </c>
    </row>
    <row r="14291" spans="1:6" x14ac:dyDescent="0.25">
      <c r="A14291" s="73">
        <v>25042851</v>
      </c>
      <c r="B14291" s="74" t="s">
        <v>12643</v>
      </c>
      <c r="C14291" s="73" t="s">
        <v>101</v>
      </c>
      <c r="D14291" s="75">
        <v>1017.55</v>
      </c>
      <c r="E14291" s="75">
        <v>1017.55</v>
      </c>
      <c r="F14291" s="73" t="s">
        <v>47</v>
      </c>
    </row>
    <row r="14292" spans="1:6" x14ac:dyDescent="0.25">
      <c r="A14292" s="73">
        <v>25042938</v>
      </c>
      <c r="B14292" s="74" t="s">
        <v>12644</v>
      </c>
      <c r="C14292" s="73" t="s">
        <v>101</v>
      </c>
      <c r="D14292" s="75">
        <v>9.1</v>
      </c>
      <c r="E14292" s="75">
        <v>9.1</v>
      </c>
      <c r="F14292" s="73" t="s">
        <v>47</v>
      </c>
    </row>
    <row r="14293" spans="1:6" x14ac:dyDescent="0.25">
      <c r="A14293" s="73">
        <v>25043080</v>
      </c>
      <c r="B14293" s="74" t="s">
        <v>32136</v>
      </c>
      <c r="C14293" s="73" t="s">
        <v>101</v>
      </c>
      <c r="D14293" s="75">
        <v>3003.15</v>
      </c>
      <c r="E14293" s="75">
        <v>3003.15</v>
      </c>
      <c r="F14293" s="73" t="s">
        <v>47</v>
      </c>
    </row>
    <row r="14294" spans="1:6" x14ac:dyDescent="0.25">
      <c r="A14294" s="73">
        <v>25043293</v>
      </c>
      <c r="B14294" s="74" t="s">
        <v>32137</v>
      </c>
      <c r="C14294" s="73" t="s">
        <v>101</v>
      </c>
      <c r="D14294" s="75">
        <v>5142.5600000000004</v>
      </c>
      <c r="E14294" s="75">
        <v>5142.5600000000004</v>
      </c>
      <c r="F14294" s="73" t="s">
        <v>47</v>
      </c>
    </row>
    <row r="14295" spans="1:6" x14ac:dyDescent="0.25">
      <c r="A14295" s="73">
        <v>25043377</v>
      </c>
      <c r="B14295" s="74" t="s">
        <v>12645</v>
      </c>
      <c r="C14295" s="73" t="s">
        <v>101</v>
      </c>
      <c r="D14295" s="75">
        <v>184415.79</v>
      </c>
      <c r="E14295" s="75">
        <v>184415.79</v>
      </c>
      <c r="F14295" s="73" t="s">
        <v>47</v>
      </c>
    </row>
    <row r="14296" spans="1:6" x14ac:dyDescent="0.25">
      <c r="A14296" s="73">
        <v>25043555</v>
      </c>
      <c r="B14296" s="74" t="s">
        <v>12646</v>
      </c>
      <c r="C14296" s="73" t="s">
        <v>101</v>
      </c>
      <c r="D14296" s="75">
        <v>198.58</v>
      </c>
      <c r="E14296" s="75">
        <v>198.58</v>
      </c>
      <c r="F14296" s="73" t="s">
        <v>47</v>
      </c>
    </row>
    <row r="14297" spans="1:6" x14ac:dyDescent="0.25">
      <c r="A14297" s="73">
        <v>25043566</v>
      </c>
      <c r="B14297" s="74" t="s">
        <v>32138</v>
      </c>
      <c r="C14297" s="73" t="s">
        <v>101</v>
      </c>
      <c r="D14297" s="75">
        <v>4236.9399999999996</v>
      </c>
      <c r="E14297" s="75">
        <v>4236.9399999999996</v>
      </c>
      <c r="F14297" s="73" t="s">
        <v>47</v>
      </c>
    </row>
    <row r="14298" spans="1:6" x14ac:dyDescent="0.25">
      <c r="A14298" s="73">
        <v>25043758</v>
      </c>
      <c r="B14298" s="74" t="s">
        <v>12647</v>
      </c>
      <c r="C14298" s="73" t="s">
        <v>101</v>
      </c>
      <c r="D14298" s="75">
        <v>12241.29</v>
      </c>
      <c r="E14298" s="75">
        <v>12241.29</v>
      </c>
      <c r="F14298" s="73" t="s">
        <v>47</v>
      </c>
    </row>
    <row r="14299" spans="1:6" x14ac:dyDescent="0.25">
      <c r="A14299" s="73">
        <v>25043760</v>
      </c>
      <c r="B14299" s="74" t="s">
        <v>12648</v>
      </c>
      <c r="C14299" s="73" t="s">
        <v>101</v>
      </c>
      <c r="D14299" s="75">
        <v>4435.1099999999997</v>
      </c>
      <c r="E14299" s="75">
        <v>4435.1099999999997</v>
      </c>
      <c r="F14299" s="73" t="s">
        <v>47</v>
      </c>
    </row>
    <row r="14300" spans="1:6" x14ac:dyDescent="0.25">
      <c r="A14300" s="73">
        <v>25043761</v>
      </c>
      <c r="B14300" s="74" t="s">
        <v>12649</v>
      </c>
      <c r="C14300" s="73" t="s">
        <v>101</v>
      </c>
      <c r="D14300" s="75">
        <v>5339.77</v>
      </c>
      <c r="E14300" s="75">
        <v>5339.77</v>
      </c>
      <c r="F14300" s="73" t="s">
        <v>47</v>
      </c>
    </row>
    <row r="14301" spans="1:6" x14ac:dyDescent="0.25">
      <c r="A14301" s="73">
        <v>25043764</v>
      </c>
      <c r="B14301" s="74" t="s">
        <v>12650</v>
      </c>
      <c r="C14301" s="73" t="s">
        <v>101</v>
      </c>
      <c r="D14301" s="75">
        <v>26437.71</v>
      </c>
      <c r="E14301" s="75">
        <v>26437.71</v>
      </c>
      <c r="F14301" s="73" t="s">
        <v>47</v>
      </c>
    </row>
    <row r="14302" spans="1:6" x14ac:dyDescent="0.25">
      <c r="A14302" s="73">
        <v>25043863</v>
      </c>
      <c r="B14302" s="74" t="s">
        <v>12651</v>
      </c>
      <c r="C14302" s="73" t="s">
        <v>101</v>
      </c>
      <c r="D14302" s="75">
        <v>719.6</v>
      </c>
      <c r="E14302" s="75">
        <v>719.6</v>
      </c>
      <c r="F14302" s="73" t="s">
        <v>47</v>
      </c>
    </row>
    <row r="14303" spans="1:6" x14ac:dyDescent="0.25">
      <c r="A14303" s="73">
        <v>25043922</v>
      </c>
      <c r="B14303" s="74" t="s">
        <v>12652</v>
      </c>
      <c r="C14303" s="73" t="s">
        <v>101</v>
      </c>
      <c r="D14303" s="75">
        <v>9.68</v>
      </c>
      <c r="E14303" s="75">
        <v>9.68</v>
      </c>
      <c r="F14303" s="73" t="s">
        <v>47</v>
      </c>
    </row>
    <row r="14304" spans="1:6" x14ac:dyDescent="0.25">
      <c r="A14304" s="73">
        <v>25043938</v>
      </c>
      <c r="B14304" s="74" t="s">
        <v>12653</v>
      </c>
      <c r="C14304" s="73" t="s">
        <v>101</v>
      </c>
      <c r="D14304" s="75">
        <v>1712.45</v>
      </c>
      <c r="E14304" s="75">
        <v>1712.45</v>
      </c>
      <c r="F14304" s="73" t="s">
        <v>47</v>
      </c>
    </row>
    <row r="14305" spans="1:6" x14ac:dyDescent="0.25">
      <c r="A14305" s="73">
        <v>25044158</v>
      </c>
      <c r="B14305" s="74" t="s">
        <v>12654</v>
      </c>
      <c r="C14305" s="73" t="s">
        <v>101</v>
      </c>
      <c r="D14305" s="75">
        <v>235.48</v>
      </c>
      <c r="E14305" s="75">
        <v>235.48</v>
      </c>
      <c r="F14305" s="73" t="s">
        <v>47</v>
      </c>
    </row>
    <row r="14306" spans="1:6" x14ac:dyDescent="0.25">
      <c r="A14306" s="73">
        <v>25044167</v>
      </c>
      <c r="B14306" s="74" t="s">
        <v>32139</v>
      </c>
      <c r="C14306" s="73" t="s">
        <v>101</v>
      </c>
      <c r="D14306" s="75">
        <v>85.15</v>
      </c>
      <c r="E14306" s="75">
        <v>85.15</v>
      </c>
      <c r="F14306" s="73" t="s">
        <v>47</v>
      </c>
    </row>
    <row r="14307" spans="1:6" x14ac:dyDescent="0.25">
      <c r="A14307" s="73">
        <v>25044169</v>
      </c>
      <c r="B14307" s="74" t="s">
        <v>32140</v>
      </c>
      <c r="C14307" s="73" t="s">
        <v>101</v>
      </c>
      <c r="D14307" s="75">
        <v>30.86</v>
      </c>
      <c r="E14307" s="75">
        <v>30.86</v>
      </c>
      <c r="F14307" s="73" t="s">
        <v>47</v>
      </c>
    </row>
    <row r="14308" spans="1:6" x14ac:dyDescent="0.25">
      <c r="A14308" s="73">
        <v>25044174</v>
      </c>
      <c r="B14308" s="74" t="s">
        <v>12655</v>
      </c>
      <c r="C14308" s="73" t="s">
        <v>101</v>
      </c>
      <c r="D14308" s="75">
        <v>2430.9699999999998</v>
      </c>
      <c r="E14308" s="75">
        <v>2430.9699999999998</v>
      </c>
      <c r="F14308" s="73" t="s">
        <v>47</v>
      </c>
    </row>
    <row r="14309" spans="1:6" x14ac:dyDescent="0.25">
      <c r="A14309" s="73">
        <v>25044175</v>
      </c>
      <c r="B14309" s="74" t="s">
        <v>12656</v>
      </c>
      <c r="C14309" s="73" t="s">
        <v>101</v>
      </c>
      <c r="D14309" s="75">
        <v>492.26</v>
      </c>
      <c r="E14309" s="75">
        <v>492.26</v>
      </c>
      <c r="F14309" s="73" t="s">
        <v>47</v>
      </c>
    </row>
    <row r="14310" spans="1:6" x14ac:dyDescent="0.25">
      <c r="A14310" s="73">
        <v>25044230</v>
      </c>
      <c r="B14310" s="74" t="s">
        <v>32141</v>
      </c>
      <c r="C14310" s="73" t="s">
        <v>101</v>
      </c>
      <c r="D14310" s="75">
        <v>193.93</v>
      </c>
      <c r="E14310" s="75">
        <v>193.93</v>
      </c>
      <c r="F14310" s="73" t="s">
        <v>47</v>
      </c>
    </row>
    <row r="14311" spans="1:6" x14ac:dyDescent="0.25">
      <c r="A14311" s="73">
        <v>25044231</v>
      </c>
      <c r="B14311" s="74" t="s">
        <v>32142</v>
      </c>
      <c r="C14311" s="73" t="s">
        <v>101</v>
      </c>
      <c r="D14311" s="75">
        <v>134.32</v>
      </c>
      <c r="E14311" s="75">
        <v>134.32</v>
      </c>
      <c r="F14311" s="73" t="s">
        <v>47</v>
      </c>
    </row>
    <row r="14312" spans="1:6" x14ac:dyDescent="0.25">
      <c r="A14312" s="73">
        <v>25044233</v>
      </c>
      <c r="B14312" s="74" t="s">
        <v>32143</v>
      </c>
      <c r="C14312" s="73" t="s">
        <v>101</v>
      </c>
      <c r="D14312" s="75">
        <v>197.49</v>
      </c>
      <c r="E14312" s="75">
        <v>197.49</v>
      </c>
      <c r="F14312" s="73" t="s">
        <v>47</v>
      </c>
    </row>
    <row r="14313" spans="1:6" x14ac:dyDescent="0.25">
      <c r="A14313" s="73">
        <v>25044234</v>
      </c>
      <c r="B14313" s="74" t="s">
        <v>32144</v>
      </c>
      <c r="C14313" s="73" t="s">
        <v>101</v>
      </c>
      <c r="D14313" s="75">
        <v>140</v>
      </c>
      <c r="E14313" s="75">
        <v>140</v>
      </c>
      <c r="F14313" s="73" t="s">
        <v>47</v>
      </c>
    </row>
    <row r="14314" spans="1:6" x14ac:dyDescent="0.25">
      <c r="A14314" s="73">
        <v>25044237</v>
      </c>
      <c r="B14314" s="74" t="s">
        <v>32145</v>
      </c>
      <c r="C14314" s="73" t="s">
        <v>101</v>
      </c>
      <c r="D14314" s="75">
        <v>126.75</v>
      </c>
      <c r="E14314" s="75">
        <v>126.75</v>
      </c>
      <c r="F14314" s="73" t="s">
        <v>47</v>
      </c>
    </row>
    <row r="14315" spans="1:6" x14ac:dyDescent="0.25">
      <c r="A14315" s="73">
        <v>25044238</v>
      </c>
      <c r="B14315" s="74" t="s">
        <v>32146</v>
      </c>
      <c r="C14315" s="73" t="s">
        <v>101</v>
      </c>
      <c r="D14315" s="75">
        <v>178.81</v>
      </c>
      <c r="E14315" s="75">
        <v>178.81</v>
      </c>
      <c r="F14315" s="73" t="s">
        <v>47</v>
      </c>
    </row>
    <row r="14316" spans="1:6" x14ac:dyDescent="0.25">
      <c r="A14316" s="73">
        <v>25044269</v>
      </c>
      <c r="B14316" s="74" t="s">
        <v>32147</v>
      </c>
      <c r="C14316" s="73" t="s">
        <v>101</v>
      </c>
      <c r="D14316" s="75">
        <v>108.53</v>
      </c>
      <c r="E14316" s="75">
        <v>108.53</v>
      </c>
      <c r="F14316" s="73" t="s">
        <v>47</v>
      </c>
    </row>
    <row r="14317" spans="1:6" x14ac:dyDescent="0.25">
      <c r="A14317" s="73">
        <v>25044270</v>
      </c>
      <c r="B14317" s="74" t="s">
        <v>32148</v>
      </c>
      <c r="C14317" s="73" t="s">
        <v>101</v>
      </c>
      <c r="D14317" s="75">
        <v>83.62</v>
      </c>
      <c r="E14317" s="75">
        <v>83.62</v>
      </c>
      <c r="F14317" s="73" t="s">
        <v>47</v>
      </c>
    </row>
    <row r="14318" spans="1:6" x14ac:dyDescent="0.25">
      <c r="A14318" s="73">
        <v>25044280</v>
      </c>
      <c r="B14318" s="74" t="s">
        <v>32149</v>
      </c>
      <c r="C14318" s="73" t="s">
        <v>101</v>
      </c>
      <c r="D14318" s="75">
        <v>292.64999999999998</v>
      </c>
      <c r="E14318" s="75">
        <v>292.64999999999998</v>
      </c>
      <c r="F14318" s="73" t="s">
        <v>47</v>
      </c>
    </row>
    <row r="14319" spans="1:6" x14ac:dyDescent="0.25">
      <c r="A14319" s="73">
        <v>25044283</v>
      </c>
      <c r="B14319" s="74" t="s">
        <v>32150</v>
      </c>
      <c r="C14319" s="73" t="s">
        <v>101</v>
      </c>
      <c r="D14319" s="75">
        <v>330.12</v>
      </c>
      <c r="E14319" s="75">
        <v>330.12</v>
      </c>
      <c r="F14319" s="73" t="s">
        <v>47</v>
      </c>
    </row>
    <row r="14320" spans="1:6" x14ac:dyDescent="0.25">
      <c r="A14320" s="73">
        <v>25044284</v>
      </c>
      <c r="B14320" s="74" t="s">
        <v>12657</v>
      </c>
      <c r="C14320" s="73" t="s">
        <v>101</v>
      </c>
      <c r="D14320" s="75">
        <v>111.2</v>
      </c>
      <c r="E14320" s="75">
        <v>111.2</v>
      </c>
      <c r="F14320" s="73" t="s">
        <v>47</v>
      </c>
    </row>
    <row r="14321" spans="1:6" x14ac:dyDescent="0.25">
      <c r="A14321" s="73">
        <v>25044318</v>
      </c>
      <c r="B14321" s="74" t="s">
        <v>32151</v>
      </c>
      <c r="C14321" s="73" t="s">
        <v>101</v>
      </c>
      <c r="D14321" s="75">
        <v>1125.42</v>
      </c>
      <c r="E14321" s="75">
        <v>1125.42</v>
      </c>
      <c r="F14321" s="73" t="s">
        <v>47</v>
      </c>
    </row>
    <row r="14322" spans="1:6" x14ac:dyDescent="0.25">
      <c r="A14322" s="73">
        <v>25044361</v>
      </c>
      <c r="B14322" s="74" t="s">
        <v>37228</v>
      </c>
      <c r="C14322" s="73" t="s">
        <v>101</v>
      </c>
      <c r="D14322" s="75">
        <v>13.07</v>
      </c>
      <c r="E14322" s="75">
        <v>13.07</v>
      </c>
      <c r="F14322" s="73" t="s">
        <v>47</v>
      </c>
    </row>
    <row r="14323" spans="1:6" x14ac:dyDescent="0.25">
      <c r="A14323" s="73">
        <v>25044400</v>
      </c>
      <c r="B14323" s="74" t="s">
        <v>12658</v>
      </c>
      <c r="C14323" s="73" t="s">
        <v>101</v>
      </c>
      <c r="D14323" s="75">
        <v>6.9</v>
      </c>
      <c r="E14323" s="75">
        <v>6.9</v>
      </c>
      <c r="F14323" s="73" t="s">
        <v>47</v>
      </c>
    </row>
    <row r="14324" spans="1:6" x14ac:dyDescent="0.25">
      <c r="A14324" s="73">
        <v>25044431</v>
      </c>
      <c r="B14324" s="74" t="s">
        <v>12659</v>
      </c>
      <c r="C14324" s="73" t="s">
        <v>101</v>
      </c>
      <c r="D14324" s="75">
        <v>1883.35</v>
      </c>
      <c r="E14324" s="75">
        <v>1883.35</v>
      </c>
      <c r="F14324" s="73" t="s">
        <v>47</v>
      </c>
    </row>
    <row r="14325" spans="1:6" x14ac:dyDescent="0.25">
      <c r="A14325" s="73">
        <v>25044433</v>
      </c>
      <c r="B14325" s="74" t="s">
        <v>12660</v>
      </c>
      <c r="C14325" s="73" t="s">
        <v>101</v>
      </c>
      <c r="D14325" s="75">
        <v>1609.96</v>
      </c>
      <c r="E14325" s="75">
        <v>1609.96</v>
      </c>
      <c r="F14325" s="73" t="s">
        <v>47</v>
      </c>
    </row>
    <row r="14326" spans="1:6" x14ac:dyDescent="0.25">
      <c r="A14326" s="73">
        <v>25044442</v>
      </c>
      <c r="B14326" s="74" t="s">
        <v>12661</v>
      </c>
      <c r="C14326" s="73" t="s">
        <v>101</v>
      </c>
      <c r="D14326" s="75">
        <v>844.46</v>
      </c>
      <c r="E14326" s="75">
        <v>844.46</v>
      </c>
      <c r="F14326" s="73" t="s">
        <v>47</v>
      </c>
    </row>
    <row r="14327" spans="1:6" x14ac:dyDescent="0.25">
      <c r="A14327" s="73">
        <v>25044443</v>
      </c>
      <c r="B14327" s="74" t="s">
        <v>12662</v>
      </c>
      <c r="C14327" s="73" t="s">
        <v>101</v>
      </c>
      <c r="D14327" s="75">
        <v>844.46</v>
      </c>
      <c r="E14327" s="75">
        <v>844.46</v>
      </c>
      <c r="F14327" s="73" t="s">
        <v>47</v>
      </c>
    </row>
    <row r="14328" spans="1:6" x14ac:dyDescent="0.25">
      <c r="A14328" s="73">
        <v>25044444</v>
      </c>
      <c r="B14328" s="74" t="s">
        <v>12663</v>
      </c>
      <c r="C14328" s="73" t="s">
        <v>101</v>
      </c>
      <c r="D14328" s="75">
        <v>1114.0899999999999</v>
      </c>
      <c r="E14328" s="75">
        <v>1114.0899999999999</v>
      </c>
      <c r="F14328" s="73" t="s">
        <v>47</v>
      </c>
    </row>
    <row r="14329" spans="1:6" x14ac:dyDescent="0.25">
      <c r="A14329" s="73">
        <v>25044445</v>
      </c>
      <c r="B14329" s="74" t="s">
        <v>12664</v>
      </c>
      <c r="C14329" s="73" t="s">
        <v>101</v>
      </c>
      <c r="D14329" s="75">
        <v>1483.41</v>
      </c>
      <c r="E14329" s="75">
        <v>1483.41</v>
      </c>
      <c r="F14329" s="73" t="s">
        <v>47</v>
      </c>
    </row>
    <row r="14330" spans="1:6" x14ac:dyDescent="0.25">
      <c r="A14330" s="73">
        <v>25044449</v>
      </c>
      <c r="B14330" s="74" t="s">
        <v>12665</v>
      </c>
      <c r="C14330" s="73" t="s">
        <v>101</v>
      </c>
      <c r="D14330" s="75">
        <v>3330.01</v>
      </c>
      <c r="E14330" s="75">
        <v>3330.01</v>
      </c>
      <c r="F14330" s="73" t="s">
        <v>47</v>
      </c>
    </row>
    <row r="14331" spans="1:6" x14ac:dyDescent="0.25">
      <c r="A14331" s="73">
        <v>25044452</v>
      </c>
      <c r="B14331" s="74" t="s">
        <v>12666</v>
      </c>
      <c r="C14331" s="73" t="s">
        <v>101</v>
      </c>
      <c r="D14331" s="75">
        <v>6239.17</v>
      </c>
      <c r="E14331" s="75">
        <v>6239.17</v>
      </c>
      <c r="F14331" s="73" t="s">
        <v>47</v>
      </c>
    </row>
    <row r="14332" spans="1:6" x14ac:dyDescent="0.25">
      <c r="A14332" s="73">
        <v>25044705</v>
      </c>
      <c r="B14332" s="74" t="s">
        <v>12667</v>
      </c>
      <c r="C14332" s="73" t="s">
        <v>101</v>
      </c>
      <c r="D14332" s="75">
        <v>2705.95</v>
      </c>
      <c r="E14332" s="75">
        <v>2705.95</v>
      </c>
      <c r="F14332" s="73" t="s">
        <v>47</v>
      </c>
    </row>
    <row r="14333" spans="1:6" x14ac:dyDescent="0.25">
      <c r="A14333" s="73">
        <v>25044706</v>
      </c>
      <c r="B14333" s="74" t="s">
        <v>12668</v>
      </c>
      <c r="C14333" s="73" t="s">
        <v>101</v>
      </c>
      <c r="D14333" s="75">
        <v>3648.23</v>
      </c>
      <c r="E14333" s="75">
        <v>3648.23</v>
      </c>
      <c r="F14333" s="73" t="s">
        <v>47</v>
      </c>
    </row>
    <row r="14334" spans="1:6" x14ac:dyDescent="0.25">
      <c r="A14334" s="73">
        <v>25044710</v>
      </c>
      <c r="B14334" s="74" t="s">
        <v>12669</v>
      </c>
      <c r="C14334" s="73" t="s">
        <v>101</v>
      </c>
      <c r="D14334" s="75">
        <v>2188.94</v>
      </c>
      <c r="E14334" s="75">
        <v>2188.94</v>
      </c>
      <c r="F14334" s="73" t="s">
        <v>47</v>
      </c>
    </row>
    <row r="14335" spans="1:6" x14ac:dyDescent="0.25">
      <c r="A14335" s="73">
        <v>25044711</v>
      </c>
      <c r="B14335" s="74" t="s">
        <v>12670</v>
      </c>
      <c r="C14335" s="73" t="s">
        <v>101</v>
      </c>
      <c r="D14335" s="75">
        <v>1792.22</v>
      </c>
      <c r="E14335" s="75">
        <v>1792.22</v>
      </c>
      <c r="F14335" s="73" t="s">
        <v>47</v>
      </c>
    </row>
    <row r="14336" spans="1:6" x14ac:dyDescent="0.25">
      <c r="A14336" s="73">
        <v>25044713</v>
      </c>
      <c r="B14336" s="74" t="s">
        <v>12671</v>
      </c>
      <c r="C14336" s="73" t="s">
        <v>101</v>
      </c>
      <c r="D14336" s="75">
        <v>5820.78</v>
      </c>
      <c r="E14336" s="75">
        <v>5820.78</v>
      </c>
      <c r="F14336" s="73" t="s">
        <v>47</v>
      </c>
    </row>
    <row r="14337" spans="1:6" x14ac:dyDescent="0.25">
      <c r="A14337" s="73">
        <v>25044718</v>
      </c>
      <c r="B14337" s="74" t="s">
        <v>12672</v>
      </c>
      <c r="C14337" s="73" t="s">
        <v>101</v>
      </c>
      <c r="D14337" s="75">
        <v>949.63</v>
      </c>
      <c r="E14337" s="75">
        <v>949.63</v>
      </c>
      <c r="F14337" s="73" t="s">
        <v>47</v>
      </c>
    </row>
    <row r="14338" spans="1:6" x14ac:dyDescent="0.25">
      <c r="A14338" s="73">
        <v>25044817</v>
      </c>
      <c r="B14338" s="74" t="s">
        <v>37229</v>
      </c>
      <c r="C14338" s="73" t="s">
        <v>101</v>
      </c>
      <c r="D14338" s="75">
        <v>962</v>
      </c>
      <c r="E14338" s="75">
        <v>962</v>
      </c>
      <c r="F14338" s="73" t="s">
        <v>47</v>
      </c>
    </row>
    <row r="14339" spans="1:6" x14ac:dyDescent="0.25">
      <c r="A14339" s="73">
        <v>25044866</v>
      </c>
      <c r="B14339" s="74" t="s">
        <v>12673</v>
      </c>
      <c r="C14339" s="73" t="s">
        <v>101</v>
      </c>
      <c r="D14339" s="75">
        <v>2169.04</v>
      </c>
      <c r="E14339" s="75">
        <v>2169.04</v>
      </c>
      <c r="F14339" s="73" t="s">
        <v>47</v>
      </c>
    </row>
    <row r="14340" spans="1:6" x14ac:dyDescent="0.25">
      <c r="A14340" s="73">
        <v>25044870</v>
      </c>
      <c r="B14340" s="74" t="s">
        <v>12674</v>
      </c>
      <c r="C14340" s="73" t="s">
        <v>101</v>
      </c>
      <c r="D14340" s="75">
        <v>997.5</v>
      </c>
      <c r="E14340" s="75">
        <v>997.5</v>
      </c>
      <c r="F14340" s="73" t="s">
        <v>47</v>
      </c>
    </row>
    <row r="14341" spans="1:6" x14ac:dyDescent="0.25">
      <c r="A14341" s="73">
        <v>25044871</v>
      </c>
      <c r="B14341" s="74" t="s">
        <v>12675</v>
      </c>
      <c r="C14341" s="73" t="s">
        <v>101</v>
      </c>
      <c r="D14341" s="75">
        <v>3464.16</v>
      </c>
      <c r="E14341" s="75">
        <v>3464.16</v>
      </c>
      <c r="F14341" s="73" t="s">
        <v>47</v>
      </c>
    </row>
    <row r="14342" spans="1:6" x14ac:dyDescent="0.25">
      <c r="A14342" s="73">
        <v>25044872</v>
      </c>
      <c r="B14342" s="74" t="s">
        <v>12676</v>
      </c>
      <c r="C14342" s="73" t="s">
        <v>101</v>
      </c>
      <c r="D14342" s="75">
        <v>3943.72</v>
      </c>
      <c r="E14342" s="75">
        <v>3943.72</v>
      </c>
      <c r="F14342" s="73" t="s">
        <v>47</v>
      </c>
    </row>
    <row r="14343" spans="1:6" x14ac:dyDescent="0.25">
      <c r="A14343" s="73">
        <v>25044873</v>
      </c>
      <c r="B14343" s="74" t="s">
        <v>12677</v>
      </c>
      <c r="C14343" s="73" t="s">
        <v>101</v>
      </c>
      <c r="D14343" s="75">
        <v>2195.02</v>
      </c>
      <c r="E14343" s="75">
        <v>2195.02</v>
      </c>
      <c r="F14343" s="73" t="s">
        <v>47</v>
      </c>
    </row>
    <row r="14344" spans="1:6" x14ac:dyDescent="0.25">
      <c r="A14344" s="73">
        <v>25044874</v>
      </c>
      <c r="B14344" s="74" t="s">
        <v>12678</v>
      </c>
      <c r="C14344" s="73" t="s">
        <v>101</v>
      </c>
      <c r="D14344" s="75">
        <v>2487.08</v>
      </c>
      <c r="E14344" s="75">
        <v>2487.08</v>
      </c>
      <c r="F14344" s="73" t="s">
        <v>47</v>
      </c>
    </row>
    <row r="14345" spans="1:6" x14ac:dyDescent="0.25">
      <c r="A14345" s="73">
        <v>25044878</v>
      </c>
      <c r="B14345" s="74" t="s">
        <v>12679</v>
      </c>
      <c r="C14345" s="73" t="s">
        <v>101</v>
      </c>
      <c r="D14345" s="75">
        <v>5741.17</v>
      </c>
      <c r="E14345" s="75">
        <v>5741.17</v>
      </c>
      <c r="F14345" s="73" t="s">
        <v>47</v>
      </c>
    </row>
    <row r="14346" spans="1:6" x14ac:dyDescent="0.25">
      <c r="A14346" s="73">
        <v>25044879</v>
      </c>
      <c r="B14346" s="74" t="s">
        <v>12680</v>
      </c>
      <c r="C14346" s="73" t="s">
        <v>101</v>
      </c>
      <c r="D14346" s="75">
        <v>6324.97</v>
      </c>
      <c r="E14346" s="75">
        <v>6324.97</v>
      </c>
      <c r="F14346" s="73" t="s">
        <v>47</v>
      </c>
    </row>
    <row r="14347" spans="1:6" x14ac:dyDescent="0.25">
      <c r="A14347" s="73">
        <v>25044880</v>
      </c>
      <c r="B14347" s="74" t="s">
        <v>12681</v>
      </c>
      <c r="C14347" s="73" t="s">
        <v>101</v>
      </c>
      <c r="D14347" s="75">
        <v>2195.02</v>
      </c>
      <c r="E14347" s="75">
        <v>2195.02</v>
      </c>
      <c r="F14347" s="73" t="s">
        <v>47</v>
      </c>
    </row>
    <row r="14348" spans="1:6" x14ac:dyDescent="0.25">
      <c r="A14348" s="73">
        <v>25044881</v>
      </c>
      <c r="B14348" s="74" t="s">
        <v>12682</v>
      </c>
      <c r="C14348" s="73" t="s">
        <v>101</v>
      </c>
      <c r="D14348" s="75">
        <v>1026.67</v>
      </c>
      <c r="E14348" s="75">
        <v>1026.67</v>
      </c>
      <c r="F14348" s="73" t="s">
        <v>47</v>
      </c>
    </row>
    <row r="14349" spans="1:6" x14ac:dyDescent="0.25">
      <c r="A14349" s="73">
        <v>25044882</v>
      </c>
      <c r="B14349" s="74" t="s">
        <v>12683</v>
      </c>
      <c r="C14349" s="73" t="s">
        <v>101</v>
      </c>
      <c r="D14349" s="75">
        <v>1440.11</v>
      </c>
      <c r="E14349" s="75">
        <v>1440.11</v>
      </c>
      <c r="F14349" s="73" t="s">
        <v>47</v>
      </c>
    </row>
    <row r="14350" spans="1:6" x14ac:dyDescent="0.25">
      <c r="A14350" s="73">
        <v>25044883</v>
      </c>
      <c r="B14350" s="74" t="s">
        <v>32152</v>
      </c>
      <c r="C14350" s="73" t="s">
        <v>101</v>
      </c>
      <c r="D14350" s="75">
        <v>1608.52</v>
      </c>
      <c r="E14350" s="75">
        <v>1608.52</v>
      </c>
      <c r="F14350" s="73" t="s">
        <v>47</v>
      </c>
    </row>
    <row r="14351" spans="1:6" x14ac:dyDescent="0.25">
      <c r="A14351" s="73">
        <v>25044884</v>
      </c>
      <c r="B14351" s="74" t="s">
        <v>12684</v>
      </c>
      <c r="C14351" s="73" t="s">
        <v>101</v>
      </c>
      <c r="D14351" s="75">
        <v>5341.31</v>
      </c>
      <c r="E14351" s="75">
        <v>5341.31</v>
      </c>
      <c r="F14351" s="73" t="s">
        <v>47</v>
      </c>
    </row>
    <row r="14352" spans="1:6" x14ac:dyDescent="0.25">
      <c r="A14352" s="73">
        <v>25044924</v>
      </c>
      <c r="B14352" s="74" t="s">
        <v>12685</v>
      </c>
      <c r="C14352" s="73" t="s">
        <v>101</v>
      </c>
      <c r="D14352" s="75">
        <v>7296.64</v>
      </c>
      <c r="E14352" s="75">
        <v>7296.64</v>
      </c>
      <c r="F14352" s="73" t="s">
        <v>47</v>
      </c>
    </row>
    <row r="14353" spans="1:6" x14ac:dyDescent="0.25">
      <c r="A14353" s="73">
        <v>25044943</v>
      </c>
      <c r="B14353" s="74" t="s">
        <v>12686</v>
      </c>
      <c r="C14353" s="73" t="s">
        <v>101</v>
      </c>
      <c r="D14353" s="75">
        <v>365</v>
      </c>
      <c r="E14353" s="75">
        <v>365</v>
      </c>
      <c r="F14353" s="73" t="s">
        <v>47</v>
      </c>
    </row>
    <row r="14354" spans="1:6" x14ac:dyDescent="0.25">
      <c r="A14354" s="73">
        <v>25044957</v>
      </c>
      <c r="B14354" s="74" t="s">
        <v>32153</v>
      </c>
      <c r="C14354" s="73" t="s">
        <v>101</v>
      </c>
      <c r="D14354" s="75">
        <v>555.54999999999995</v>
      </c>
      <c r="E14354" s="75">
        <v>555.54999999999995</v>
      </c>
      <c r="F14354" s="73" t="s">
        <v>47</v>
      </c>
    </row>
    <row r="14355" spans="1:6" x14ac:dyDescent="0.25">
      <c r="A14355" s="73">
        <v>25044961</v>
      </c>
      <c r="B14355" s="74" t="s">
        <v>12687</v>
      </c>
      <c r="C14355" s="73" t="s">
        <v>101</v>
      </c>
      <c r="D14355" s="75">
        <v>8883.25</v>
      </c>
      <c r="E14355" s="75">
        <v>8883.25</v>
      </c>
      <c r="F14355" s="73" t="s">
        <v>47</v>
      </c>
    </row>
    <row r="14356" spans="1:6" x14ac:dyDescent="0.25">
      <c r="A14356" s="73">
        <v>25044983</v>
      </c>
      <c r="B14356" s="74" t="s">
        <v>12688</v>
      </c>
      <c r="C14356" s="73" t="s">
        <v>101</v>
      </c>
      <c r="D14356" s="75">
        <v>2201.4</v>
      </c>
      <c r="E14356" s="75">
        <v>2201.4</v>
      </c>
      <c r="F14356" s="73" t="s">
        <v>47</v>
      </c>
    </row>
    <row r="14357" spans="1:6" x14ac:dyDescent="0.25">
      <c r="A14357" s="73">
        <v>25045071</v>
      </c>
      <c r="B14357" s="74" t="s">
        <v>32154</v>
      </c>
      <c r="C14357" s="73" t="s">
        <v>101</v>
      </c>
      <c r="D14357" s="75">
        <v>84.67</v>
      </c>
      <c r="E14357" s="75">
        <v>84.67</v>
      </c>
      <c r="F14357" s="73" t="s">
        <v>47</v>
      </c>
    </row>
    <row r="14358" spans="1:6" x14ac:dyDescent="0.25">
      <c r="A14358" s="73">
        <v>25045160</v>
      </c>
      <c r="B14358" s="74" t="s">
        <v>32155</v>
      </c>
      <c r="C14358" s="73" t="s">
        <v>101</v>
      </c>
      <c r="D14358" s="75">
        <v>21.28</v>
      </c>
      <c r="E14358" s="75">
        <v>21.28</v>
      </c>
      <c r="F14358" s="73" t="s">
        <v>47</v>
      </c>
    </row>
    <row r="14359" spans="1:6" x14ac:dyDescent="0.25">
      <c r="A14359" s="73">
        <v>25045181</v>
      </c>
      <c r="B14359" s="74" t="s">
        <v>32156</v>
      </c>
      <c r="C14359" s="73" t="s">
        <v>101</v>
      </c>
      <c r="D14359" s="75">
        <v>2958.54</v>
      </c>
      <c r="E14359" s="75">
        <v>2958.54</v>
      </c>
      <c r="F14359" s="73" t="s">
        <v>47</v>
      </c>
    </row>
    <row r="14360" spans="1:6" x14ac:dyDescent="0.25">
      <c r="A14360" s="73">
        <v>25045219</v>
      </c>
      <c r="B14360" s="74" t="s">
        <v>12689</v>
      </c>
      <c r="C14360" s="73" t="s">
        <v>101</v>
      </c>
      <c r="D14360" s="75">
        <v>556.49</v>
      </c>
      <c r="E14360" s="75">
        <v>556.49</v>
      </c>
      <c r="F14360" s="73" t="s">
        <v>47</v>
      </c>
    </row>
    <row r="14361" spans="1:6" x14ac:dyDescent="0.25">
      <c r="A14361" s="73">
        <v>25045281</v>
      </c>
      <c r="B14361" s="74" t="s">
        <v>12690</v>
      </c>
      <c r="C14361" s="73" t="s">
        <v>101</v>
      </c>
      <c r="D14361" s="75">
        <v>534.39</v>
      </c>
      <c r="E14361" s="75">
        <v>534.39</v>
      </c>
      <c r="F14361" s="73" t="s">
        <v>47</v>
      </c>
    </row>
    <row r="14362" spans="1:6" x14ac:dyDescent="0.25">
      <c r="A14362" s="73">
        <v>25045284</v>
      </c>
      <c r="B14362" s="74" t="s">
        <v>12691</v>
      </c>
      <c r="C14362" s="73" t="s">
        <v>101</v>
      </c>
      <c r="D14362" s="75">
        <v>530.49</v>
      </c>
      <c r="E14362" s="75">
        <v>530.49</v>
      </c>
      <c r="F14362" s="73" t="s">
        <v>47</v>
      </c>
    </row>
    <row r="14363" spans="1:6" x14ac:dyDescent="0.25">
      <c r="A14363" s="73">
        <v>25045293</v>
      </c>
      <c r="B14363" s="74" t="s">
        <v>12692</v>
      </c>
      <c r="C14363" s="73" t="s">
        <v>101</v>
      </c>
      <c r="D14363" s="75">
        <v>163.44</v>
      </c>
      <c r="E14363" s="75">
        <v>163.44</v>
      </c>
      <c r="F14363" s="73" t="s">
        <v>47</v>
      </c>
    </row>
    <row r="14364" spans="1:6" x14ac:dyDescent="0.25">
      <c r="A14364" s="73">
        <v>25045335</v>
      </c>
      <c r="B14364" s="74" t="s">
        <v>12693</v>
      </c>
      <c r="C14364" s="73" t="s">
        <v>101</v>
      </c>
      <c r="D14364" s="75">
        <v>64.569999999999993</v>
      </c>
      <c r="E14364" s="75">
        <v>64.569999999999993</v>
      </c>
      <c r="F14364" s="73" t="s">
        <v>47</v>
      </c>
    </row>
    <row r="14365" spans="1:6" x14ac:dyDescent="0.25">
      <c r="A14365" s="73">
        <v>25045338</v>
      </c>
      <c r="B14365" s="74" t="s">
        <v>12694</v>
      </c>
      <c r="C14365" s="73" t="s">
        <v>101</v>
      </c>
      <c r="D14365" s="75">
        <v>616.05999999999995</v>
      </c>
      <c r="E14365" s="75">
        <v>616.05999999999995</v>
      </c>
      <c r="F14365" s="73" t="s">
        <v>47</v>
      </c>
    </row>
    <row r="14366" spans="1:6" x14ac:dyDescent="0.25">
      <c r="A14366" s="73">
        <v>25045340</v>
      </c>
      <c r="B14366" s="74" t="s">
        <v>32158</v>
      </c>
      <c r="C14366" s="73" t="s">
        <v>101</v>
      </c>
      <c r="D14366" s="75">
        <v>221.95</v>
      </c>
      <c r="E14366" s="75">
        <v>221.95</v>
      </c>
      <c r="F14366" s="73" t="s">
        <v>47</v>
      </c>
    </row>
    <row r="14367" spans="1:6" x14ac:dyDescent="0.25">
      <c r="A14367" s="73">
        <v>25045439</v>
      </c>
      <c r="B14367" s="74" t="s">
        <v>12695</v>
      </c>
      <c r="C14367" s="73" t="s">
        <v>101</v>
      </c>
      <c r="D14367" s="75">
        <v>730.75</v>
      </c>
      <c r="E14367" s="75">
        <v>730.75</v>
      </c>
      <c r="F14367" s="73" t="s">
        <v>47</v>
      </c>
    </row>
    <row r="14368" spans="1:6" x14ac:dyDescent="0.25">
      <c r="A14368" s="73">
        <v>25045464</v>
      </c>
      <c r="B14368" s="74" t="s">
        <v>12696</v>
      </c>
      <c r="C14368" s="73" t="s">
        <v>101</v>
      </c>
      <c r="D14368" s="75">
        <v>2148.5700000000002</v>
      </c>
      <c r="E14368" s="75">
        <v>2148.5700000000002</v>
      </c>
      <c r="F14368" s="73" t="s">
        <v>47</v>
      </c>
    </row>
    <row r="14369" spans="1:6" x14ac:dyDescent="0.25">
      <c r="A14369" s="73">
        <v>25045617</v>
      </c>
      <c r="B14369" s="74" t="s">
        <v>32159</v>
      </c>
      <c r="C14369" s="73" t="s">
        <v>101</v>
      </c>
      <c r="D14369" s="75">
        <v>28.33</v>
      </c>
      <c r="E14369" s="75">
        <v>28.33</v>
      </c>
      <c r="F14369" s="73" t="s">
        <v>47</v>
      </c>
    </row>
    <row r="14370" spans="1:6" x14ac:dyDescent="0.25">
      <c r="A14370" s="73">
        <v>25045624</v>
      </c>
      <c r="B14370" s="74" t="s">
        <v>32160</v>
      </c>
      <c r="C14370" s="73" t="s">
        <v>101</v>
      </c>
      <c r="D14370" s="75">
        <v>30.1</v>
      </c>
      <c r="E14370" s="75">
        <v>30.1</v>
      </c>
      <c r="F14370" s="73" t="s">
        <v>47</v>
      </c>
    </row>
    <row r="14371" spans="1:6" x14ac:dyDescent="0.25">
      <c r="A14371" s="73">
        <v>25045848</v>
      </c>
      <c r="B14371" s="74" t="s">
        <v>12697</v>
      </c>
      <c r="C14371" s="73" t="s">
        <v>101</v>
      </c>
      <c r="D14371" s="75">
        <v>93.33</v>
      </c>
      <c r="E14371" s="75">
        <v>93.33</v>
      </c>
      <c r="F14371" s="73" t="s">
        <v>47</v>
      </c>
    </row>
    <row r="14372" spans="1:6" x14ac:dyDescent="0.25">
      <c r="A14372" s="73">
        <v>25045931</v>
      </c>
      <c r="B14372" s="74" t="s">
        <v>12698</v>
      </c>
      <c r="C14372" s="73" t="s">
        <v>101</v>
      </c>
      <c r="D14372" s="75">
        <v>198.58</v>
      </c>
      <c r="E14372" s="75">
        <v>198.58</v>
      </c>
      <c r="F14372" s="73" t="s">
        <v>47</v>
      </c>
    </row>
    <row r="14373" spans="1:6" x14ac:dyDescent="0.25">
      <c r="A14373" s="73">
        <v>25045959</v>
      </c>
      <c r="B14373" s="74" t="s">
        <v>32161</v>
      </c>
      <c r="C14373" s="73" t="s">
        <v>101</v>
      </c>
      <c r="D14373" s="75">
        <v>1084.06</v>
      </c>
      <c r="E14373" s="75">
        <v>1084.06</v>
      </c>
      <c r="F14373" s="73" t="s">
        <v>47</v>
      </c>
    </row>
    <row r="14374" spans="1:6" x14ac:dyDescent="0.25">
      <c r="A14374" s="73">
        <v>25045964</v>
      </c>
      <c r="B14374" s="74" t="s">
        <v>12699</v>
      </c>
      <c r="C14374" s="73" t="s">
        <v>101</v>
      </c>
      <c r="D14374" s="75">
        <v>1516.61</v>
      </c>
      <c r="E14374" s="75">
        <v>1516.61</v>
      </c>
      <c r="F14374" s="73" t="s">
        <v>47</v>
      </c>
    </row>
    <row r="14375" spans="1:6" x14ac:dyDescent="0.25">
      <c r="A14375" s="73">
        <v>25045966</v>
      </c>
      <c r="B14375" s="74" t="s">
        <v>12700</v>
      </c>
      <c r="C14375" s="73" t="s">
        <v>101</v>
      </c>
      <c r="D14375" s="75">
        <v>5987.59</v>
      </c>
      <c r="E14375" s="75">
        <v>5987.59</v>
      </c>
      <c r="F14375" s="73" t="s">
        <v>47</v>
      </c>
    </row>
    <row r="14376" spans="1:6" x14ac:dyDescent="0.25">
      <c r="A14376" s="73">
        <v>25046053</v>
      </c>
      <c r="B14376" s="74" t="s">
        <v>32162</v>
      </c>
      <c r="C14376" s="73" t="s">
        <v>101</v>
      </c>
      <c r="D14376" s="75">
        <v>122.66</v>
      </c>
      <c r="E14376" s="75">
        <v>122.66</v>
      </c>
      <c r="F14376" s="73" t="s">
        <v>47</v>
      </c>
    </row>
    <row r="14377" spans="1:6" x14ac:dyDescent="0.25">
      <c r="A14377" s="73">
        <v>25046105</v>
      </c>
      <c r="B14377" s="74" t="s">
        <v>12701</v>
      </c>
      <c r="C14377" s="73" t="s">
        <v>101</v>
      </c>
      <c r="D14377" s="75">
        <v>552.16999999999996</v>
      </c>
      <c r="E14377" s="75">
        <v>552.16999999999996</v>
      </c>
      <c r="F14377" s="73" t="s">
        <v>47</v>
      </c>
    </row>
    <row r="14378" spans="1:6" x14ac:dyDescent="0.25">
      <c r="A14378" s="73">
        <v>25046111</v>
      </c>
      <c r="B14378" s="74" t="s">
        <v>12702</v>
      </c>
      <c r="C14378" s="73" t="s">
        <v>101</v>
      </c>
      <c r="D14378" s="75">
        <v>5833.15</v>
      </c>
      <c r="E14378" s="75">
        <v>5833.15</v>
      </c>
      <c r="F14378" s="73" t="s">
        <v>47</v>
      </c>
    </row>
    <row r="14379" spans="1:6" x14ac:dyDescent="0.25">
      <c r="A14379" s="73">
        <v>25046121</v>
      </c>
      <c r="B14379" s="74" t="s">
        <v>37230</v>
      </c>
      <c r="C14379" s="73" t="s">
        <v>101</v>
      </c>
      <c r="D14379" s="75">
        <v>2067.29</v>
      </c>
      <c r="E14379" s="75">
        <v>2067.29</v>
      </c>
      <c r="F14379" s="73" t="s">
        <v>47</v>
      </c>
    </row>
    <row r="14380" spans="1:6" x14ac:dyDescent="0.25">
      <c r="A14380" s="73">
        <v>25046163</v>
      </c>
      <c r="B14380" s="74" t="s">
        <v>12703</v>
      </c>
      <c r="C14380" s="73" t="s">
        <v>101</v>
      </c>
      <c r="D14380" s="75">
        <v>1585.85</v>
      </c>
      <c r="E14380" s="75">
        <v>1585.85</v>
      </c>
      <c r="F14380" s="73" t="s">
        <v>47</v>
      </c>
    </row>
    <row r="14381" spans="1:6" x14ac:dyDescent="0.25">
      <c r="A14381" s="73">
        <v>25046367</v>
      </c>
      <c r="B14381" s="74" t="s">
        <v>12704</v>
      </c>
      <c r="C14381" s="73" t="s">
        <v>101</v>
      </c>
      <c r="D14381" s="75">
        <v>32126.07</v>
      </c>
      <c r="E14381" s="75">
        <v>32126.07</v>
      </c>
      <c r="F14381" s="73" t="s">
        <v>47</v>
      </c>
    </row>
    <row r="14382" spans="1:6" x14ac:dyDescent="0.25">
      <c r="A14382" s="73">
        <v>25046400</v>
      </c>
      <c r="B14382" s="74" t="s">
        <v>12705</v>
      </c>
      <c r="C14382" s="73" t="s">
        <v>101</v>
      </c>
      <c r="D14382" s="75">
        <v>370.76</v>
      </c>
      <c r="E14382" s="75">
        <v>370.76</v>
      </c>
      <c r="F14382" s="73" t="s">
        <v>47</v>
      </c>
    </row>
    <row r="14383" spans="1:6" x14ac:dyDescent="0.25">
      <c r="A14383" s="73">
        <v>25046403</v>
      </c>
      <c r="B14383" s="74" t="s">
        <v>12706</v>
      </c>
      <c r="C14383" s="73" t="s">
        <v>101</v>
      </c>
      <c r="D14383" s="75">
        <v>265.27999999999997</v>
      </c>
      <c r="E14383" s="75">
        <v>265.27999999999997</v>
      </c>
      <c r="F14383" s="73" t="s">
        <v>47</v>
      </c>
    </row>
    <row r="14384" spans="1:6" x14ac:dyDescent="0.25">
      <c r="A14384" s="73">
        <v>25046404</v>
      </c>
      <c r="B14384" s="74" t="s">
        <v>12707</v>
      </c>
      <c r="C14384" s="73" t="s">
        <v>101</v>
      </c>
      <c r="D14384" s="75">
        <v>234.94</v>
      </c>
      <c r="E14384" s="75">
        <v>234.94</v>
      </c>
      <c r="F14384" s="73" t="s">
        <v>47</v>
      </c>
    </row>
    <row r="14385" spans="1:6" x14ac:dyDescent="0.25">
      <c r="A14385" s="73">
        <v>25046715</v>
      </c>
      <c r="B14385" s="74" t="s">
        <v>12708</v>
      </c>
      <c r="C14385" s="73" t="s">
        <v>101</v>
      </c>
      <c r="D14385" s="75">
        <v>918.68</v>
      </c>
      <c r="E14385" s="75">
        <v>918.68</v>
      </c>
      <c r="F14385" s="73" t="s">
        <v>47</v>
      </c>
    </row>
    <row r="14386" spans="1:6" x14ac:dyDescent="0.25">
      <c r="A14386" s="73">
        <v>25046724</v>
      </c>
      <c r="B14386" s="74" t="s">
        <v>12709</v>
      </c>
      <c r="C14386" s="73" t="s">
        <v>101</v>
      </c>
      <c r="D14386" s="75">
        <v>21000</v>
      </c>
      <c r="E14386" s="75">
        <v>21000</v>
      </c>
      <c r="F14386" s="73" t="s">
        <v>47</v>
      </c>
    </row>
    <row r="14387" spans="1:6" x14ac:dyDescent="0.25">
      <c r="A14387" s="73">
        <v>25046770</v>
      </c>
      <c r="B14387" s="74" t="s">
        <v>12710</v>
      </c>
      <c r="C14387" s="73" t="s">
        <v>101</v>
      </c>
      <c r="D14387" s="75">
        <v>22561.7</v>
      </c>
      <c r="E14387" s="75">
        <v>22561.7</v>
      </c>
      <c r="F14387" s="73" t="s">
        <v>47</v>
      </c>
    </row>
    <row r="14388" spans="1:6" x14ac:dyDescent="0.25">
      <c r="A14388" s="73">
        <v>25046780</v>
      </c>
      <c r="B14388" s="74" t="s">
        <v>12711</v>
      </c>
      <c r="C14388" s="73" t="s">
        <v>101</v>
      </c>
      <c r="D14388" s="75">
        <v>21106.91</v>
      </c>
      <c r="E14388" s="75">
        <v>21106.91</v>
      </c>
      <c r="F14388" s="73" t="s">
        <v>47</v>
      </c>
    </row>
    <row r="14389" spans="1:6" x14ac:dyDescent="0.25">
      <c r="A14389" s="73">
        <v>25046782</v>
      </c>
      <c r="B14389" s="74" t="s">
        <v>12712</v>
      </c>
      <c r="C14389" s="73" t="s">
        <v>101</v>
      </c>
      <c r="D14389" s="75">
        <v>38198.33</v>
      </c>
      <c r="E14389" s="75">
        <v>38198.33</v>
      </c>
      <c r="F14389" s="73" t="s">
        <v>47</v>
      </c>
    </row>
    <row r="14390" spans="1:6" x14ac:dyDescent="0.25">
      <c r="A14390" s="73">
        <v>25046811</v>
      </c>
      <c r="B14390" s="74" t="s">
        <v>12713</v>
      </c>
      <c r="C14390" s="73" t="s">
        <v>101</v>
      </c>
      <c r="D14390" s="75">
        <v>14718.35</v>
      </c>
      <c r="E14390" s="75">
        <v>14718.35</v>
      </c>
      <c r="F14390" s="73" t="s">
        <v>47</v>
      </c>
    </row>
    <row r="14391" spans="1:6" x14ac:dyDescent="0.25">
      <c r="A14391" s="73">
        <v>25046828</v>
      </c>
      <c r="B14391" s="74" t="s">
        <v>32163</v>
      </c>
      <c r="C14391" s="73" t="s">
        <v>101</v>
      </c>
      <c r="D14391" s="75">
        <v>963.45</v>
      </c>
      <c r="E14391" s="75">
        <v>963.45</v>
      </c>
      <c r="F14391" s="73" t="s">
        <v>47</v>
      </c>
    </row>
    <row r="14392" spans="1:6" x14ac:dyDescent="0.25">
      <c r="A14392" s="73">
        <v>25046858</v>
      </c>
      <c r="B14392" s="74" t="s">
        <v>12714</v>
      </c>
      <c r="C14392" s="73" t="s">
        <v>101</v>
      </c>
      <c r="D14392" s="75">
        <v>2941.51</v>
      </c>
      <c r="E14392" s="75">
        <v>2941.51</v>
      </c>
      <c r="F14392" s="73" t="s">
        <v>47</v>
      </c>
    </row>
    <row r="14393" spans="1:6" x14ac:dyDescent="0.25">
      <c r="A14393" s="73">
        <v>25046923</v>
      </c>
      <c r="B14393" s="74" t="s">
        <v>12715</v>
      </c>
      <c r="C14393" s="73" t="s">
        <v>101</v>
      </c>
      <c r="D14393" s="75">
        <v>5.86</v>
      </c>
      <c r="E14393" s="75">
        <v>5.86</v>
      </c>
      <c r="F14393" s="73" t="s">
        <v>47</v>
      </c>
    </row>
    <row r="14394" spans="1:6" x14ac:dyDescent="0.25">
      <c r="A14394" s="73">
        <v>25046924</v>
      </c>
      <c r="B14394" s="74" t="s">
        <v>12716</v>
      </c>
      <c r="C14394" s="73" t="s">
        <v>101</v>
      </c>
      <c r="D14394" s="75">
        <v>10.07</v>
      </c>
      <c r="E14394" s="75">
        <v>10.07</v>
      </c>
      <c r="F14394" s="73" t="s">
        <v>47</v>
      </c>
    </row>
    <row r="14395" spans="1:6" x14ac:dyDescent="0.25">
      <c r="A14395" s="73">
        <v>25046925</v>
      </c>
      <c r="B14395" s="74" t="s">
        <v>12717</v>
      </c>
      <c r="C14395" s="73" t="s">
        <v>101</v>
      </c>
      <c r="D14395" s="75">
        <v>4.7</v>
      </c>
      <c r="E14395" s="75">
        <v>4.7</v>
      </c>
      <c r="F14395" s="73" t="s">
        <v>47</v>
      </c>
    </row>
    <row r="14396" spans="1:6" x14ac:dyDescent="0.25">
      <c r="A14396" s="73">
        <v>25046999</v>
      </c>
      <c r="B14396" s="74" t="s">
        <v>37231</v>
      </c>
      <c r="C14396" s="73" t="s">
        <v>101</v>
      </c>
      <c r="D14396" s="75">
        <v>2425.17</v>
      </c>
      <c r="E14396" s="75">
        <v>2425.17</v>
      </c>
      <c r="F14396" s="73" t="s">
        <v>47</v>
      </c>
    </row>
    <row r="14397" spans="1:6" x14ac:dyDescent="0.25">
      <c r="A14397" s="73">
        <v>25047000</v>
      </c>
      <c r="B14397" s="74" t="s">
        <v>12718</v>
      </c>
      <c r="C14397" s="73" t="s">
        <v>101</v>
      </c>
      <c r="D14397" s="75">
        <v>10303.870000000001</v>
      </c>
      <c r="E14397" s="75">
        <v>10303.870000000001</v>
      </c>
      <c r="F14397" s="73" t="s">
        <v>47</v>
      </c>
    </row>
    <row r="14398" spans="1:6" x14ac:dyDescent="0.25">
      <c r="A14398" s="73">
        <v>25047007</v>
      </c>
      <c r="B14398" s="74" t="s">
        <v>12719</v>
      </c>
      <c r="C14398" s="73" t="s">
        <v>101</v>
      </c>
      <c r="D14398" s="75">
        <v>21106.91</v>
      </c>
      <c r="E14398" s="75">
        <v>21106.91</v>
      </c>
      <c r="F14398" s="73" t="s">
        <v>47</v>
      </c>
    </row>
    <row r="14399" spans="1:6" x14ac:dyDescent="0.25">
      <c r="A14399" s="73">
        <v>25047014</v>
      </c>
      <c r="B14399" s="74" t="s">
        <v>12720</v>
      </c>
      <c r="C14399" s="73" t="s">
        <v>101</v>
      </c>
      <c r="D14399" s="75">
        <v>70.42</v>
      </c>
      <c r="E14399" s="75">
        <v>70.42</v>
      </c>
      <c r="F14399" s="73" t="s">
        <v>47</v>
      </c>
    </row>
    <row r="14400" spans="1:6" x14ac:dyDescent="0.25">
      <c r="A14400" s="73">
        <v>25047061</v>
      </c>
      <c r="B14400" s="74" t="s">
        <v>32164</v>
      </c>
      <c r="C14400" s="73" t="s">
        <v>101</v>
      </c>
      <c r="D14400" s="75">
        <v>180.37</v>
      </c>
      <c r="E14400" s="75">
        <v>180.37</v>
      </c>
      <c r="F14400" s="73" t="s">
        <v>47</v>
      </c>
    </row>
    <row r="14401" spans="1:6" x14ac:dyDescent="0.25">
      <c r="A14401" s="73">
        <v>25047108</v>
      </c>
      <c r="B14401" s="74" t="s">
        <v>12721</v>
      </c>
      <c r="C14401" s="73" t="s">
        <v>101</v>
      </c>
      <c r="D14401" s="75">
        <v>33304.980000000003</v>
      </c>
      <c r="E14401" s="75">
        <v>33304.980000000003</v>
      </c>
      <c r="F14401" s="73" t="s">
        <v>47</v>
      </c>
    </row>
    <row r="14402" spans="1:6" x14ac:dyDescent="0.25">
      <c r="A14402" s="73">
        <v>25047118</v>
      </c>
      <c r="B14402" s="74" t="s">
        <v>32165</v>
      </c>
      <c r="C14402" s="73" t="s">
        <v>101</v>
      </c>
      <c r="D14402" s="75">
        <v>417.26</v>
      </c>
      <c r="E14402" s="75">
        <v>417.26</v>
      </c>
      <c r="F14402" s="73" t="s">
        <v>47</v>
      </c>
    </row>
    <row r="14403" spans="1:6" x14ac:dyDescent="0.25">
      <c r="A14403" s="73">
        <v>25047119</v>
      </c>
      <c r="B14403" s="74" t="s">
        <v>32166</v>
      </c>
      <c r="C14403" s="73" t="s">
        <v>101</v>
      </c>
      <c r="D14403" s="75">
        <v>1518.6</v>
      </c>
      <c r="E14403" s="75">
        <v>1518.6</v>
      </c>
      <c r="F14403" s="73" t="s">
        <v>47</v>
      </c>
    </row>
    <row r="14404" spans="1:6" x14ac:dyDescent="0.25">
      <c r="A14404" s="73">
        <v>25047124</v>
      </c>
      <c r="B14404" s="74" t="s">
        <v>37232</v>
      </c>
      <c r="C14404" s="73" t="s">
        <v>101</v>
      </c>
      <c r="D14404" s="75">
        <v>3598.68</v>
      </c>
      <c r="E14404" s="75">
        <v>3598.68</v>
      </c>
      <c r="F14404" s="73" t="s">
        <v>47</v>
      </c>
    </row>
    <row r="14405" spans="1:6" x14ac:dyDescent="0.25">
      <c r="A14405" s="73">
        <v>25047135</v>
      </c>
      <c r="B14405" s="74" t="s">
        <v>37233</v>
      </c>
      <c r="C14405" s="73" t="s">
        <v>101</v>
      </c>
      <c r="D14405" s="75">
        <v>1138.68</v>
      </c>
      <c r="E14405" s="75">
        <v>1138.68</v>
      </c>
      <c r="F14405" s="73" t="s">
        <v>47</v>
      </c>
    </row>
    <row r="14406" spans="1:6" x14ac:dyDescent="0.25">
      <c r="A14406" s="73">
        <v>25047138</v>
      </c>
      <c r="B14406" s="74" t="s">
        <v>12722</v>
      </c>
      <c r="C14406" s="73" t="s">
        <v>101</v>
      </c>
      <c r="D14406" s="75">
        <v>20877.07</v>
      </c>
      <c r="E14406" s="75">
        <v>20877.07</v>
      </c>
      <c r="F14406" s="73" t="s">
        <v>47</v>
      </c>
    </row>
    <row r="14407" spans="1:6" x14ac:dyDescent="0.25">
      <c r="A14407" s="73">
        <v>25047205</v>
      </c>
      <c r="B14407" s="74" t="s">
        <v>12724</v>
      </c>
      <c r="C14407" s="73" t="s">
        <v>101</v>
      </c>
      <c r="D14407" s="75">
        <v>11154.11</v>
      </c>
      <c r="E14407" s="75">
        <v>11154.11</v>
      </c>
      <c r="F14407" s="73" t="s">
        <v>47</v>
      </c>
    </row>
    <row r="14408" spans="1:6" x14ac:dyDescent="0.25">
      <c r="A14408" s="73">
        <v>25047309</v>
      </c>
      <c r="B14408" s="74" t="s">
        <v>12725</v>
      </c>
      <c r="C14408" s="73" t="s">
        <v>101</v>
      </c>
      <c r="D14408" s="75">
        <v>4740.32</v>
      </c>
      <c r="E14408" s="75">
        <v>4740.32</v>
      </c>
      <c r="F14408" s="73" t="s">
        <v>47</v>
      </c>
    </row>
    <row r="14409" spans="1:6" x14ac:dyDescent="0.25">
      <c r="A14409" s="73">
        <v>25047310</v>
      </c>
      <c r="B14409" s="74" t="s">
        <v>12726</v>
      </c>
      <c r="C14409" s="73" t="s">
        <v>101</v>
      </c>
      <c r="D14409" s="75">
        <v>5765.87</v>
      </c>
      <c r="E14409" s="75">
        <v>5765.87</v>
      </c>
      <c r="F14409" s="73" t="s">
        <v>47</v>
      </c>
    </row>
    <row r="14410" spans="1:6" x14ac:dyDescent="0.25">
      <c r="A14410" s="73">
        <v>25047348</v>
      </c>
      <c r="B14410" s="74" t="s">
        <v>12727</v>
      </c>
      <c r="C14410" s="73" t="s">
        <v>101</v>
      </c>
      <c r="D14410" s="75">
        <v>3251.47</v>
      </c>
      <c r="E14410" s="75">
        <v>3251.47</v>
      </c>
      <c r="F14410" s="73" t="s">
        <v>47</v>
      </c>
    </row>
    <row r="14411" spans="1:6" x14ac:dyDescent="0.25">
      <c r="A14411" s="73">
        <v>25047506</v>
      </c>
      <c r="B14411" s="74" t="s">
        <v>32169</v>
      </c>
      <c r="C14411" s="73" t="s">
        <v>101</v>
      </c>
      <c r="D14411" s="75">
        <v>102.16</v>
      </c>
      <c r="E14411" s="75">
        <v>102.16</v>
      </c>
      <c r="F14411" s="73" t="s">
        <v>47</v>
      </c>
    </row>
    <row r="14412" spans="1:6" x14ac:dyDescent="0.25">
      <c r="A14412" s="73">
        <v>25047507</v>
      </c>
      <c r="B14412" s="74" t="s">
        <v>32170</v>
      </c>
      <c r="C14412" s="73" t="s">
        <v>101</v>
      </c>
      <c r="D14412" s="75">
        <v>96.49</v>
      </c>
      <c r="E14412" s="75">
        <v>96.49</v>
      </c>
      <c r="F14412" s="73" t="s">
        <v>47</v>
      </c>
    </row>
    <row r="14413" spans="1:6" x14ac:dyDescent="0.25">
      <c r="A14413" s="73">
        <v>25047510</v>
      </c>
      <c r="B14413" s="74" t="s">
        <v>32171</v>
      </c>
      <c r="C14413" s="73" t="s">
        <v>101</v>
      </c>
      <c r="D14413" s="75">
        <v>49.82</v>
      </c>
      <c r="E14413" s="75">
        <v>49.82</v>
      </c>
      <c r="F14413" s="73" t="s">
        <v>47</v>
      </c>
    </row>
    <row r="14414" spans="1:6" x14ac:dyDescent="0.25">
      <c r="A14414" s="73">
        <v>25047511</v>
      </c>
      <c r="B14414" s="74" t="s">
        <v>32172</v>
      </c>
      <c r="C14414" s="73" t="s">
        <v>101</v>
      </c>
      <c r="D14414" s="75">
        <v>203.58</v>
      </c>
      <c r="E14414" s="75">
        <v>203.58</v>
      </c>
      <c r="F14414" s="73" t="s">
        <v>47</v>
      </c>
    </row>
    <row r="14415" spans="1:6" x14ac:dyDescent="0.25">
      <c r="A14415" s="73">
        <v>25047513</v>
      </c>
      <c r="B14415" s="74" t="s">
        <v>12728</v>
      </c>
      <c r="C14415" s="73" t="s">
        <v>101</v>
      </c>
      <c r="D14415" s="75">
        <v>112.09</v>
      </c>
      <c r="E14415" s="75">
        <v>112.09</v>
      </c>
      <c r="F14415" s="73" t="s">
        <v>47</v>
      </c>
    </row>
    <row r="14416" spans="1:6" x14ac:dyDescent="0.25">
      <c r="A14416" s="73">
        <v>25047514</v>
      </c>
      <c r="B14416" s="74" t="s">
        <v>12729</v>
      </c>
      <c r="C14416" s="73" t="s">
        <v>101</v>
      </c>
      <c r="D14416" s="75">
        <v>165.96</v>
      </c>
      <c r="E14416" s="75">
        <v>165.96</v>
      </c>
      <c r="F14416" s="73" t="s">
        <v>47</v>
      </c>
    </row>
    <row r="14417" spans="1:6" x14ac:dyDescent="0.25">
      <c r="A14417" s="73">
        <v>25047644</v>
      </c>
      <c r="B14417" s="74" t="s">
        <v>12730</v>
      </c>
      <c r="C14417" s="73" t="s">
        <v>101</v>
      </c>
      <c r="D14417" s="75">
        <v>1680</v>
      </c>
      <c r="E14417" s="75">
        <v>1680</v>
      </c>
      <c r="F14417" s="73" t="s">
        <v>47</v>
      </c>
    </row>
    <row r="14418" spans="1:6" x14ac:dyDescent="0.25">
      <c r="A14418" s="73">
        <v>25047751</v>
      </c>
      <c r="B14418" s="74" t="s">
        <v>12731</v>
      </c>
      <c r="C14418" s="73" t="s">
        <v>101</v>
      </c>
      <c r="D14418" s="75">
        <v>3.94</v>
      </c>
      <c r="E14418" s="75">
        <v>3.94</v>
      </c>
      <c r="F14418" s="73" t="s">
        <v>47</v>
      </c>
    </row>
    <row r="14419" spans="1:6" x14ac:dyDescent="0.25">
      <c r="A14419" s="73">
        <v>25047839</v>
      </c>
      <c r="B14419" s="74" t="s">
        <v>32173</v>
      </c>
      <c r="C14419" s="73" t="s">
        <v>101</v>
      </c>
      <c r="D14419" s="75">
        <v>322.72000000000003</v>
      </c>
      <c r="E14419" s="75">
        <v>322.72000000000003</v>
      </c>
      <c r="F14419" s="73" t="s">
        <v>47</v>
      </c>
    </row>
    <row r="14420" spans="1:6" x14ac:dyDescent="0.25">
      <c r="A14420" s="73">
        <v>25047867</v>
      </c>
      <c r="B14420" s="74" t="s">
        <v>12732</v>
      </c>
      <c r="C14420" s="73" t="s">
        <v>101</v>
      </c>
      <c r="D14420" s="75">
        <v>243.24</v>
      </c>
      <c r="E14420" s="75">
        <v>243.24</v>
      </c>
      <c r="F14420" s="73" t="s">
        <v>47</v>
      </c>
    </row>
    <row r="14421" spans="1:6" x14ac:dyDescent="0.25">
      <c r="A14421" s="73">
        <v>25048096</v>
      </c>
      <c r="B14421" s="74" t="s">
        <v>12733</v>
      </c>
      <c r="C14421" s="73" t="s">
        <v>101</v>
      </c>
      <c r="D14421" s="75">
        <v>31250</v>
      </c>
      <c r="E14421" s="75">
        <v>31250</v>
      </c>
      <c r="F14421" s="73" t="s">
        <v>47</v>
      </c>
    </row>
    <row r="14422" spans="1:6" x14ac:dyDescent="0.25">
      <c r="A14422" s="73">
        <v>25048146</v>
      </c>
      <c r="B14422" s="74" t="s">
        <v>32174</v>
      </c>
      <c r="C14422" s="73" t="s">
        <v>101</v>
      </c>
      <c r="D14422" s="75">
        <v>1326.95</v>
      </c>
      <c r="E14422" s="75">
        <v>1326.95</v>
      </c>
      <c r="F14422" s="73" t="s">
        <v>47</v>
      </c>
    </row>
    <row r="14423" spans="1:6" x14ac:dyDescent="0.25">
      <c r="A14423" s="73">
        <v>25048244</v>
      </c>
      <c r="B14423" s="74" t="s">
        <v>32175</v>
      </c>
      <c r="C14423" s="73" t="s">
        <v>101</v>
      </c>
      <c r="D14423" s="75">
        <v>27.16</v>
      </c>
      <c r="E14423" s="75">
        <v>27.16</v>
      </c>
      <c r="F14423" s="73" t="s">
        <v>47</v>
      </c>
    </row>
    <row r="14424" spans="1:6" x14ac:dyDescent="0.25">
      <c r="A14424" s="73">
        <v>25048272</v>
      </c>
      <c r="B14424" s="74" t="s">
        <v>32176</v>
      </c>
      <c r="C14424" s="73" t="s">
        <v>101</v>
      </c>
      <c r="D14424" s="75">
        <v>1596.52</v>
      </c>
      <c r="E14424" s="75">
        <v>1596.52</v>
      </c>
      <c r="F14424" s="73" t="s">
        <v>47</v>
      </c>
    </row>
    <row r="14425" spans="1:6" x14ac:dyDescent="0.25">
      <c r="A14425" s="73">
        <v>25048280</v>
      </c>
      <c r="B14425" s="74" t="s">
        <v>12734</v>
      </c>
      <c r="C14425" s="73" t="s">
        <v>101</v>
      </c>
      <c r="D14425" s="75">
        <v>8.76</v>
      </c>
      <c r="E14425" s="75">
        <v>8.76</v>
      </c>
      <c r="F14425" s="73" t="s">
        <v>47</v>
      </c>
    </row>
    <row r="14426" spans="1:6" x14ac:dyDescent="0.25">
      <c r="A14426" s="73">
        <v>25048374</v>
      </c>
      <c r="B14426" s="74" t="s">
        <v>12735</v>
      </c>
      <c r="C14426" s="73" t="s">
        <v>101</v>
      </c>
      <c r="D14426" s="75">
        <v>43262.36</v>
      </c>
      <c r="E14426" s="75">
        <v>43262.36</v>
      </c>
      <c r="F14426" s="73" t="s">
        <v>47</v>
      </c>
    </row>
    <row r="14427" spans="1:6" x14ac:dyDescent="0.25">
      <c r="A14427" s="73">
        <v>25048414</v>
      </c>
      <c r="B14427" s="74" t="s">
        <v>12736</v>
      </c>
      <c r="C14427" s="73" t="s">
        <v>101</v>
      </c>
      <c r="D14427" s="75">
        <v>70.61</v>
      </c>
      <c r="E14427" s="75">
        <v>70.61</v>
      </c>
      <c r="F14427" s="73" t="s">
        <v>47</v>
      </c>
    </row>
    <row r="14428" spans="1:6" x14ac:dyDescent="0.25">
      <c r="A14428" s="73">
        <v>25048626</v>
      </c>
      <c r="B14428" s="74" t="s">
        <v>12737</v>
      </c>
      <c r="C14428" s="73" t="s">
        <v>101</v>
      </c>
      <c r="D14428" s="75">
        <v>682.97</v>
      </c>
      <c r="E14428" s="75">
        <v>682.97</v>
      </c>
      <c r="F14428" s="73" t="s">
        <v>47</v>
      </c>
    </row>
    <row r="14429" spans="1:6" x14ac:dyDescent="0.25">
      <c r="A14429" s="73">
        <v>25048805</v>
      </c>
      <c r="B14429" s="74" t="s">
        <v>32178</v>
      </c>
      <c r="C14429" s="73" t="s">
        <v>101</v>
      </c>
      <c r="D14429" s="75">
        <v>2723.57</v>
      </c>
      <c r="E14429" s="75">
        <v>2723.57</v>
      </c>
      <c r="F14429" s="73" t="s">
        <v>47</v>
      </c>
    </row>
    <row r="14430" spans="1:6" x14ac:dyDescent="0.25">
      <c r="A14430" s="73">
        <v>25048855</v>
      </c>
      <c r="B14430" s="74" t="s">
        <v>12738</v>
      </c>
      <c r="C14430" s="73" t="s">
        <v>101</v>
      </c>
      <c r="D14430" s="75">
        <v>136.34</v>
      </c>
      <c r="E14430" s="75">
        <v>136.34</v>
      </c>
      <c r="F14430" s="73" t="s">
        <v>47</v>
      </c>
    </row>
    <row r="14431" spans="1:6" x14ac:dyDescent="0.25">
      <c r="A14431" s="73">
        <v>25048872</v>
      </c>
      <c r="B14431" s="74" t="s">
        <v>12739</v>
      </c>
      <c r="C14431" s="73" t="s">
        <v>101</v>
      </c>
      <c r="D14431" s="75">
        <v>4836.17</v>
      </c>
      <c r="E14431" s="75">
        <v>4836.17</v>
      </c>
      <c r="F14431" s="73" t="s">
        <v>47</v>
      </c>
    </row>
    <row r="14432" spans="1:6" x14ac:dyDescent="0.25">
      <c r="A14432" s="73">
        <v>25048893</v>
      </c>
      <c r="B14432" s="74" t="s">
        <v>12740</v>
      </c>
      <c r="C14432" s="73" t="s">
        <v>101</v>
      </c>
      <c r="D14432" s="75">
        <v>18197.39</v>
      </c>
      <c r="E14432" s="75">
        <v>18197.39</v>
      </c>
      <c r="F14432" s="73" t="s">
        <v>47</v>
      </c>
    </row>
    <row r="14433" spans="1:6" x14ac:dyDescent="0.25">
      <c r="A14433" s="73">
        <v>25048969</v>
      </c>
      <c r="B14433" s="74" t="s">
        <v>32179</v>
      </c>
      <c r="C14433" s="73" t="s">
        <v>101</v>
      </c>
      <c r="D14433" s="75">
        <v>3662.24</v>
      </c>
      <c r="E14433" s="75">
        <v>3662.24</v>
      </c>
      <c r="F14433" s="73" t="s">
        <v>47</v>
      </c>
    </row>
    <row r="14434" spans="1:6" x14ac:dyDescent="0.25">
      <c r="A14434" s="73">
        <v>25049079</v>
      </c>
      <c r="B14434" s="74" t="s">
        <v>12741</v>
      </c>
      <c r="C14434" s="73" t="s">
        <v>101</v>
      </c>
      <c r="D14434" s="75">
        <v>14.76</v>
      </c>
      <c r="E14434" s="75">
        <v>14.76</v>
      </c>
      <c r="F14434" s="73" t="s">
        <v>47</v>
      </c>
    </row>
    <row r="14435" spans="1:6" x14ac:dyDescent="0.25">
      <c r="A14435" s="73">
        <v>25049080</v>
      </c>
      <c r="B14435" s="74" t="s">
        <v>12742</v>
      </c>
      <c r="C14435" s="73" t="s">
        <v>101</v>
      </c>
      <c r="D14435" s="75">
        <v>13.5</v>
      </c>
      <c r="E14435" s="75">
        <v>13.5</v>
      </c>
      <c r="F14435" s="73" t="s">
        <v>47</v>
      </c>
    </row>
    <row r="14436" spans="1:6" x14ac:dyDescent="0.25">
      <c r="A14436" s="73">
        <v>25049082</v>
      </c>
      <c r="B14436" s="74" t="s">
        <v>12743</v>
      </c>
      <c r="C14436" s="73" t="s">
        <v>101</v>
      </c>
      <c r="D14436" s="75">
        <v>5.68</v>
      </c>
      <c r="E14436" s="75">
        <v>5.68</v>
      </c>
      <c r="F14436" s="73" t="s">
        <v>47</v>
      </c>
    </row>
    <row r="14437" spans="1:6" x14ac:dyDescent="0.25">
      <c r="A14437" s="73">
        <v>25049083</v>
      </c>
      <c r="B14437" s="74" t="s">
        <v>12744</v>
      </c>
      <c r="C14437" s="73" t="s">
        <v>101</v>
      </c>
      <c r="D14437" s="75">
        <v>7.9</v>
      </c>
      <c r="E14437" s="75">
        <v>7.9</v>
      </c>
      <c r="F14437" s="73" t="s">
        <v>47</v>
      </c>
    </row>
    <row r="14438" spans="1:6" x14ac:dyDescent="0.25">
      <c r="A14438" s="73">
        <v>25049085</v>
      </c>
      <c r="B14438" s="74" t="s">
        <v>12745</v>
      </c>
      <c r="C14438" s="73" t="s">
        <v>101</v>
      </c>
      <c r="D14438" s="75">
        <v>17.989999999999998</v>
      </c>
      <c r="E14438" s="75">
        <v>17.989999999999998</v>
      </c>
      <c r="F14438" s="73" t="s">
        <v>47</v>
      </c>
    </row>
    <row r="14439" spans="1:6" x14ac:dyDescent="0.25">
      <c r="A14439" s="73">
        <v>25049086</v>
      </c>
      <c r="B14439" s="74" t="s">
        <v>12746</v>
      </c>
      <c r="C14439" s="73" t="s">
        <v>101</v>
      </c>
      <c r="D14439" s="75">
        <v>35.19</v>
      </c>
      <c r="E14439" s="75">
        <v>35.19</v>
      </c>
      <c r="F14439" s="73" t="s">
        <v>47</v>
      </c>
    </row>
    <row r="14440" spans="1:6" x14ac:dyDescent="0.25">
      <c r="A14440" s="73">
        <v>25049306</v>
      </c>
      <c r="B14440" s="74" t="s">
        <v>37234</v>
      </c>
      <c r="C14440" s="73" t="s">
        <v>101</v>
      </c>
      <c r="D14440" s="75">
        <v>1209.97</v>
      </c>
      <c r="E14440" s="75">
        <v>1209.97</v>
      </c>
      <c r="F14440" s="73" t="s">
        <v>47</v>
      </c>
    </row>
    <row r="14441" spans="1:6" x14ac:dyDescent="0.25">
      <c r="A14441" s="73">
        <v>25049328</v>
      </c>
      <c r="B14441" s="74" t="s">
        <v>12747</v>
      </c>
      <c r="C14441" s="73" t="s">
        <v>101</v>
      </c>
      <c r="D14441" s="75">
        <v>1870</v>
      </c>
      <c r="E14441" s="75">
        <v>1870</v>
      </c>
      <c r="F14441" s="73" t="s">
        <v>47</v>
      </c>
    </row>
    <row r="14442" spans="1:6" x14ac:dyDescent="0.25">
      <c r="A14442" s="73">
        <v>25049553</v>
      </c>
      <c r="B14442" s="74" t="s">
        <v>12748</v>
      </c>
      <c r="C14442" s="73" t="s">
        <v>101</v>
      </c>
      <c r="D14442" s="75">
        <v>1029.33</v>
      </c>
      <c r="E14442" s="75">
        <v>1029.33</v>
      </c>
      <c r="F14442" s="73" t="s">
        <v>47</v>
      </c>
    </row>
    <row r="14443" spans="1:6" x14ac:dyDescent="0.25">
      <c r="A14443" s="73">
        <v>25049565</v>
      </c>
      <c r="B14443" s="74" t="s">
        <v>32180</v>
      </c>
      <c r="C14443" s="73" t="s">
        <v>101</v>
      </c>
      <c r="D14443" s="75">
        <v>363.23</v>
      </c>
      <c r="E14443" s="75">
        <v>363.23</v>
      </c>
      <c r="F14443" s="73" t="s">
        <v>47</v>
      </c>
    </row>
    <row r="14444" spans="1:6" x14ac:dyDescent="0.25">
      <c r="A14444" s="73">
        <v>25049566</v>
      </c>
      <c r="B14444" s="74" t="s">
        <v>32181</v>
      </c>
      <c r="C14444" s="73" t="s">
        <v>101</v>
      </c>
      <c r="D14444" s="75">
        <v>527.27</v>
      </c>
      <c r="E14444" s="75">
        <v>527.27</v>
      </c>
      <c r="F14444" s="73" t="s">
        <v>47</v>
      </c>
    </row>
    <row r="14445" spans="1:6" x14ac:dyDescent="0.25">
      <c r="A14445" s="73">
        <v>25049567</v>
      </c>
      <c r="B14445" s="74" t="s">
        <v>32182</v>
      </c>
      <c r="C14445" s="73" t="s">
        <v>101</v>
      </c>
      <c r="D14445" s="75">
        <v>704.97</v>
      </c>
      <c r="E14445" s="75">
        <v>704.97</v>
      </c>
      <c r="F14445" s="73" t="s">
        <v>47</v>
      </c>
    </row>
    <row r="14446" spans="1:6" x14ac:dyDescent="0.25">
      <c r="A14446" s="73">
        <v>25049619</v>
      </c>
      <c r="B14446" s="74" t="s">
        <v>12749</v>
      </c>
      <c r="C14446" s="73" t="s">
        <v>101</v>
      </c>
      <c r="D14446" s="75">
        <v>26118.91</v>
      </c>
      <c r="E14446" s="75">
        <v>26118.91</v>
      </c>
      <c r="F14446" s="73" t="s">
        <v>47</v>
      </c>
    </row>
    <row r="14447" spans="1:6" x14ac:dyDescent="0.25">
      <c r="A14447" s="73">
        <v>25049738</v>
      </c>
      <c r="B14447" s="74" t="s">
        <v>37235</v>
      </c>
      <c r="C14447" s="73" t="s">
        <v>101</v>
      </c>
      <c r="D14447" s="75">
        <v>10</v>
      </c>
      <c r="E14447" s="75">
        <v>10</v>
      </c>
      <c r="F14447" s="73" t="s">
        <v>47</v>
      </c>
    </row>
    <row r="14448" spans="1:6" x14ac:dyDescent="0.25">
      <c r="A14448" s="73">
        <v>25049739</v>
      </c>
      <c r="B14448" s="74" t="s">
        <v>37236</v>
      </c>
      <c r="C14448" s="73" t="s">
        <v>101</v>
      </c>
      <c r="D14448" s="75">
        <v>10</v>
      </c>
      <c r="E14448" s="75">
        <v>10</v>
      </c>
      <c r="F14448" s="73" t="s">
        <v>47</v>
      </c>
    </row>
    <row r="14449" spans="1:6" x14ac:dyDescent="0.25">
      <c r="A14449" s="73">
        <v>25049740</v>
      </c>
      <c r="B14449" s="74" t="s">
        <v>37237</v>
      </c>
      <c r="C14449" s="73" t="s">
        <v>101</v>
      </c>
      <c r="D14449" s="75">
        <v>10</v>
      </c>
      <c r="E14449" s="75">
        <v>10</v>
      </c>
      <c r="F14449" s="73" t="s">
        <v>47</v>
      </c>
    </row>
    <row r="14450" spans="1:6" x14ac:dyDescent="0.25">
      <c r="A14450" s="73">
        <v>25049741</v>
      </c>
      <c r="B14450" s="74" t="s">
        <v>37238</v>
      </c>
      <c r="C14450" s="73" t="s">
        <v>101</v>
      </c>
      <c r="D14450" s="75">
        <v>10</v>
      </c>
      <c r="E14450" s="75">
        <v>10</v>
      </c>
      <c r="F14450" s="73" t="s">
        <v>47</v>
      </c>
    </row>
    <row r="14451" spans="1:6" x14ac:dyDescent="0.25">
      <c r="A14451" s="73">
        <v>25049742</v>
      </c>
      <c r="B14451" s="74" t="s">
        <v>37239</v>
      </c>
      <c r="C14451" s="73" t="s">
        <v>101</v>
      </c>
      <c r="D14451" s="75">
        <v>10</v>
      </c>
      <c r="E14451" s="75">
        <v>10</v>
      </c>
      <c r="F14451" s="73" t="s">
        <v>47</v>
      </c>
    </row>
    <row r="14452" spans="1:6" x14ac:dyDescent="0.25">
      <c r="A14452" s="73">
        <v>25049820</v>
      </c>
      <c r="B14452" s="74" t="s">
        <v>12750</v>
      </c>
      <c r="C14452" s="73" t="s">
        <v>101</v>
      </c>
      <c r="D14452" s="75">
        <v>12.65</v>
      </c>
      <c r="E14452" s="75">
        <v>12.65</v>
      </c>
      <c r="F14452" s="73" t="s">
        <v>47</v>
      </c>
    </row>
    <row r="14453" spans="1:6" x14ac:dyDescent="0.25">
      <c r="A14453" s="73">
        <v>25049827</v>
      </c>
      <c r="B14453" s="74" t="s">
        <v>12751</v>
      </c>
      <c r="C14453" s="73" t="s">
        <v>101</v>
      </c>
      <c r="D14453" s="75">
        <v>12.76</v>
      </c>
      <c r="E14453" s="75">
        <v>12.76</v>
      </c>
      <c r="F14453" s="73" t="s">
        <v>47</v>
      </c>
    </row>
    <row r="14454" spans="1:6" x14ac:dyDescent="0.25">
      <c r="A14454" s="73">
        <v>25049909</v>
      </c>
      <c r="B14454" s="74" t="s">
        <v>12752</v>
      </c>
      <c r="C14454" s="73" t="s">
        <v>101</v>
      </c>
      <c r="D14454" s="75">
        <v>4906.6000000000004</v>
      </c>
      <c r="E14454" s="75">
        <v>4906.6000000000004</v>
      </c>
      <c r="F14454" s="73" t="s">
        <v>47</v>
      </c>
    </row>
    <row r="14455" spans="1:6" x14ac:dyDescent="0.25">
      <c r="A14455" s="73">
        <v>25049913</v>
      </c>
      <c r="B14455" s="74" t="s">
        <v>12753</v>
      </c>
      <c r="C14455" s="73" t="s">
        <v>101</v>
      </c>
      <c r="D14455" s="75">
        <v>48.15</v>
      </c>
      <c r="E14455" s="75">
        <v>48.15</v>
      </c>
      <c r="F14455" s="73" t="s">
        <v>47</v>
      </c>
    </row>
    <row r="14456" spans="1:6" x14ac:dyDescent="0.25">
      <c r="A14456" s="73">
        <v>25049928</v>
      </c>
      <c r="B14456" s="74" t="s">
        <v>12754</v>
      </c>
      <c r="C14456" s="73" t="s">
        <v>101</v>
      </c>
      <c r="D14456" s="75">
        <v>615.54999999999995</v>
      </c>
      <c r="E14456" s="75">
        <v>615.54999999999995</v>
      </c>
      <c r="F14456" s="73" t="s">
        <v>47</v>
      </c>
    </row>
    <row r="14457" spans="1:6" x14ac:dyDescent="0.25">
      <c r="A14457" s="73">
        <v>25049933</v>
      </c>
      <c r="B14457" s="74" t="s">
        <v>32183</v>
      </c>
      <c r="C14457" s="73" t="s">
        <v>101</v>
      </c>
      <c r="D14457" s="75">
        <v>1374.06</v>
      </c>
      <c r="E14457" s="75">
        <v>1374.06</v>
      </c>
      <c r="F14457" s="73" t="s">
        <v>47</v>
      </c>
    </row>
    <row r="14458" spans="1:6" x14ac:dyDescent="0.25">
      <c r="A14458" s="73">
        <v>25050013</v>
      </c>
      <c r="B14458" s="74" t="s">
        <v>12755</v>
      </c>
      <c r="C14458" s="73" t="s">
        <v>101</v>
      </c>
      <c r="D14458" s="75">
        <v>5242.3900000000003</v>
      </c>
      <c r="E14458" s="75">
        <v>5242.3900000000003</v>
      </c>
      <c r="F14458" s="73" t="s">
        <v>47</v>
      </c>
    </row>
    <row r="14459" spans="1:6" x14ac:dyDescent="0.25">
      <c r="A14459" s="73">
        <v>25050030</v>
      </c>
      <c r="B14459" s="74" t="s">
        <v>12756</v>
      </c>
      <c r="C14459" s="73" t="s">
        <v>101</v>
      </c>
      <c r="D14459" s="75">
        <v>10471.41</v>
      </c>
      <c r="E14459" s="75">
        <v>10471.41</v>
      </c>
      <c r="F14459" s="73" t="s">
        <v>47</v>
      </c>
    </row>
    <row r="14460" spans="1:6" x14ac:dyDescent="0.25">
      <c r="A14460" s="73">
        <v>25050060</v>
      </c>
      <c r="B14460" s="74" t="s">
        <v>37240</v>
      </c>
      <c r="C14460" s="73" t="s">
        <v>101</v>
      </c>
      <c r="D14460" s="75">
        <v>325</v>
      </c>
      <c r="E14460" s="75">
        <v>325</v>
      </c>
      <c r="F14460" s="73" t="s">
        <v>47</v>
      </c>
    </row>
    <row r="14461" spans="1:6" x14ac:dyDescent="0.25">
      <c r="A14461" s="73">
        <v>25050080</v>
      </c>
      <c r="B14461" s="74" t="s">
        <v>12757</v>
      </c>
      <c r="C14461" s="73" t="s">
        <v>101</v>
      </c>
      <c r="D14461" s="75">
        <v>320.88</v>
      </c>
      <c r="E14461" s="75">
        <v>320.88</v>
      </c>
      <c r="F14461" s="73" t="s">
        <v>47</v>
      </c>
    </row>
    <row r="14462" spans="1:6" x14ac:dyDescent="0.25">
      <c r="A14462" s="73">
        <v>25050081</v>
      </c>
      <c r="B14462" s="74" t="s">
        <v>12758</v>
      </c>
      <c r="C14462" s="73" t="s">
        <v>101</v>
      </c>
      <c r="D14462" s="75">
        <v>628.13</v>
      </c>
      <c r="E14462" s="75">
        <v>628.13</v>
      </c>
      <c r="F14462" s="73" t="s">
        <v>47</v>
      </c>
    </row>
    <row r="14463" spans="1:6" x14ac:dyDescent="0.25">
      <c r="A14463" s="73">
        <v>25050082</v>
      </c>
      <c r="B14463" s="74" t="s">
        <v>37241</v>
      </c>
      <c r="C14463" s="73" t="s">
        <v>101</v>
      </c>
      <c r="D14463" s="75">
        <v>195.91</v>
      </c>
      <c r="E14463" s="75">
        <v>195.91</v>
      </c>
      <c r="F14463" s="73" t="s">
        <v>47</v>
      </c>
    </row>
    <row r="14464" spans="1:6" x14ac:dyDescent="0.25">
      <c r="A14464" s="73">
        <v>25050083</v>
      </c>
      <c r="B14464" s="74" t="s">
        <v>37242</v>
      </c>
      <c r="C14464" s="73" t="s">
        <v>101</v>
      </c>
      <c r="D14464" s="75">
        <v>114.68</v>
      </c>
      <c r="E14464" s="75">
        <v>114.68</v>
      </c>
      <c r="F14464" s="73" t="s">
        <v>47</v>
      </c>
    </row>
    <row r="14465" spans="1:6" x14ac:dyDescent="0.25">
      <c r="A14465" s="73">
        <v>25050101</v>
      </c>
      <c r="B14465" s="74" t="s">
        <v>12759</v>
      </c>
      <c r="C14465" s="73" t="s">
        <v>101</v>
      </c>
      <c r="D14465" s="75">
        <v>615.54999999999995</v>
      </c>
      <c r="E14465" s="75">
        <v>615.54999999999995</v>
      </c>
      <c r="F14465" s="73" t="s">
        <v>47</v>
      </c>
    </row>
    <row r="14466" spans="1:6" x14ac:dyDescent="0.25">
      <c r="A14466" s="73">
        <v>25050114</v>
      </c>
      <c r="B14466" s="74" t="s">
        <v>37243</v>
      </c>
      <c r="C14466" s="73" t="s">
        <v>101</v>
      </c>
      <c r="D14466" s="75">
        <v>3343.32</v>
      </c>
      <c r="E14466" s="75">
        <v>3343.32</v>
      </c>
      <c r="F14466" s="73" t="s">
        <v>47</v>
      </c>
    </row>
    <row r="14467" spans="1:6" x14ac:dyDescent="0.25">
      <c r="A14467" s="73">
        <v>25050344</v>
      </c>
      <c r="B14467" s="74" t="s">
        <v>37244</v>
      </c>
      <c r="C14467" s="73" t="s">
        <v>101</v>
      </c>
      <c r="D14467" s="75">
        <v>2147.4499999999998</v>
      </c>
      <c r="E14467" s="75">
        <v>2147.4499999999998</v>
      </c>
      <c r="F14467" s="73" t="s">
        <v>47</v>
      </c>
    </row>
    <row r="14468" spans="1:6" x14ac:dyDescent="0.25">
      <c r="A14468" s="73">
        <v>25050360</v>
      </c>
      <c r="B14468" s="74" t="s">
        <v>37245</v>
      </c>
      <c r="C14468" s="73" t="s">
        <v>101</v>
      </c>
      <c r="D14468" s="75">
        <v>3161.26</v>
      </c>
      <c r="E14468" s="75">
        <v>3161.26</v>
      </c>
      <c r="F14468" s="73" t="s">
        <v>47</v>
      </c>
    </row>
    <row r="14469" spans="1:6" x14ac:dyDescent="0.25">
      <c r="A14469" s="73">
        <v>25050540</v>
      </c>
      <c r="B14469" s="74" t="s">
        <v>32184</v>
      </c>
      <c r="C14469" s="73" t="s">
        <v>101</v>
      </c>
      <c r="D14469" s="75">
        <v>4000.78</v>
      </c>
      <c r="E14469" s="75">
        <v>4000.78</v>
      </c>
      <c r="F14469" s="73" t="s">
        <v>47</v>
      </c>
    </row>
    <row r="14470" spans="1:6" x14ac:dyDescent="0.25">
      <c r="A14470" s="73">
        <v>25050626</v>
      </c>
      <c r="B14470" s="74" t="s">
        <v>32185</v>
      </c>
      <c r="C14470" s="73" t="s">
        <v>101</v>
      </c>
      <c r="D14470" s="75">
        <v>115.21</v>
      </c>
      <c r="E14470" s="75">
        <v>115.21</v>
      </c>
      <c r="F14470" s="73" t="s">
        <v>47</v>
      </c>
    </row>
    <row r="14471" spans="1:6" x14ac:dyDescent="0.25">
      <c r="A14471" s="73">
        <v>25050649</v>
      </c>
      <c r="B14471" s="74" t="s">
        <v>37246</v>
      </c>
      <c r="C14471" s="73" t="s">
        <v>101</v>
      </c>
      <c r="D14471" s="75">
        <v>2985.23</v>
      </c>
      <c r="E14471" s="75">
        <v>2985.23</v>
      </c>
      <c r="F14471" s="73" t="s">
        <v>47</v>
      </c>
    </row>
    <row r="14472" spans="1:6" x14ac:dyDescent="0.25">
      <c r="A14472" s="73">
        <v>25050805</v>
      </c>
      <c r="B14472" s="74" t="s">
        <v>12760</v>
      </c>
      <c r="C14472" s="73" t="s">
        <v>101</v>
      </c>
      <c r="D14472" s="75">
        <v>10.51</v>
      </c>
      <c r="E14472" s="75">
        <v>10.51</v>
      </c>
      <c r="F14472" s="73" t="s">
        <v>47</v>
      </c>
    </row>
    <row r="14473" spans="1:6" x14ac:dyDescent="0.25">
      <c r="A14473" s="73">
        <v>25050844</v>
      </c>
      <c r="B14473" s="74" t="s">
        <v>12761</v>
      </c>
      <c r="C14473" s="73" t="s">
        <v>101</v>
      </c>
      <c r="D14473" s="75">
        <v>485.58</v>
      </c>
      <c r="E14473" s="75">
        <v>485.58</v>
      </c>
      <c r="F14473" s="73" t="s">
        <v>47</v>
      </c>
    </row>
    <row r="14474" spans="1:6" x14ac:dyDescent="0.25">
      <c r="A14474" s="73">
        <v>25050846</v>
      </c>
      <c r="B14474" s="74" t="s">
        <v>12762</v>
      </c>
      <c r="C14474" s="73" t="s">
        <v>101</v>
      </c>
      <c r="D14474" s="75">
        <v>96.73</v>
      </c>
      <c r="E14474" s="75">
        <v>96.73</v>
      </c>
      <c r="F14474" s="73" t="s">
        <v>47</v>
      </c>
    </row>
    <row r="14475" spans="1:6" x14ac:dyDescent="0.25">
      <c r="A14475" s="73">
        <v>25050856</v>
      </c>
      <c r="B14475" s="74" t="s">
        <v>32186</v>
      </c>
      <c r="C14475" s="73" t="s">
        <v>101</v>
      </c>
      <c r="D14475" s="75">
        <v>39.56</v>
      </c>
      <c r="E14475" s="75">
        <v>39.56</v>
      </c>
      <c r="F14475" s="73" t="s">
        <v>47</v>
      </c>
    </row>
    <row r="14476" spans="1:6" x14ac:dyDescent="0.25">
      <c r="A14476" s="73">
        <v>25050991</v>
      </c>
      <c r="B14476" s="74" t="s">
        <v>12763</v>
      </c>
      <c r="C14476" s="73" t="s">
        <v>101</v>
      </c>
      <c r="D14476" s="75">
        <v>968.01</v>
      </c>
      <c r="E14476" s="75">
        <v>968.01</v>
      </c>
      <c r="F14476" s="73" t="s">
        <v>47</v>
      </c>
    </row>
    <row r="14477" spans="1:6" x14ac:dyDescent="0.25">
      <c r="A14477" s="73">
        <v>25050993</v>
      </c>
      <c r="B14477" s="74" t="s">
        <v>12764</v>
      </c>
      <c r="C14477" s="73" t="s">
        <v>101</v>
      </c>
      <c r="D14477" s="75">
        <v>1235.32</v>
      </c>
      <c r="E14477" s="75">
        <v>1235.32</v>
      </c>
      <c r="F14477" s="73" t="s">
        <v>47</v>
      </c>
    </row>
    <row r="14478" spans="1:6" x14ac:dyDescent="0.25">
      <c r="A14478" s="73">
        <v>25051032</v>
      </c>
      <c r="B14478" s="74" t="s">
        <v>12765</v>
      </c>
      <c r="C14478" s="73" t="s">
        <v>101</v>
      </c>
      <c r="D14478" s="75">
        <v>255.11</v>
      </c>
      <c r="E14478" s="75">
        <v>255.11</v>
      </c>
      <c r="F14478" s="73" t="s">
        <v>47</v>
      </c>
    </row>
    <row r="14479" spans="1:6" x14ac:dyDescent="0.25">
      <c r="A14479" s="73">
        <v>25051038</v>
      </c>
      <c r="B14479" s="74" t="s">
        <v>12766</v>
      </c>
      <c r="C14479" s="73" t="s">
        <v>101</v>
      </c>
      <c r="D14479" s="75">
        <v>61.29</v>
      </c>
      <c r="E14479" s="75">
        <v>61.29</v>
      </c>
      <c r="F14479" s="73" t="s">
        <v>47</v>
      </c>
    </row>
    <row r="14480" spans="1:6" x14ac:dyDescent="0.25">
      <c r="A14480" s="73">
        <v>25051039</v>
      </c>
      <c r="B14480" s="74" t="s">
        <v>12767</v>
      </c>
      <c r="C14480" s="73" t="s">
        <v>101</v>
      </c>
      <c r="D14480" s="75">
        <v>22.73</v>
      </c>
      <c r="E14480" s="75">
        <v>22.73</v>
      </c>
      <c r="F14480" s="73" t="s">
        <v>47</v>
      </c>
    </row>
    <row r="14481" spans="1:6" x14ac:dyDescent="0.25">
      <c r="A14481" s="73">
        <v>25051040</v>
      </c>
      <c r="B14481" s="74" t="s">
        <v>12768</v>
      </c>
      <c r="C14481" s="73" t="s">
        <v>101</v>
      </c>
      <c r="D14481" s="75">
        <v>3568.21</v>
      </c>
      <c r="E14481" s="75">
        <v>3568.21</v>
      </c>
      <c r="F14481" s="73" t="s">
        <v>47</v>
      </c>
    </row>
    <row r="14482" spans="1:6" x14ac:dyDescent="0.25">
      <c r="A14482" s="73">
        <v>25051044</v>
      </c>
      <c r="B14482" s="74" t="s">
        <v>12769</v>
      </c>
      <c r="C14482" s="73" t="s">
        <v>101</v>
      </c>
      <c r="D14482" s="75">
        <v>3568.21</v>
      </c>
      <c r="E14482" s="75">
        <v>3568.21</v>
      </c>
      <c r="F14482" s="73" t="s">
        <v>47</v>
      </c>
    </row>
    <row r="14483" spans="1:6" x14ac:dyDescent="0.25">
      <c r="A14483" s="73">
        <v>25051045</v>
      </c>
      <c r="B14483" s="74" t="s">
        <v>12770</v>
      </c>
      <c r="C14483" s="73" t="s">
        <v>101</v>
      </c>
      <c r="D14483" s="75">
        <v>5019.1000000000004</v>
      </c>
      <c r="E14483" s="75">
        <v>5019.1000000000004</v>
      </c>
      <c r="F14483" s="73" t="s">
        <v>47</v>
      </c>
    </row>
    <row r="14484" spans="1:6" x14ac:dyDescent="0.25">
      <c r="A14484" s="73">
        <v>25051046</v>
      </c>
      <c r="B14484" s="74" t="s">
        <v>12771</v>
      </c>
      <c r="C14484" s="73" t="s">
        <v>101</v>
      </c>
      <c r="D14484" s="75">
        <v>2126.3200000000002</v>
      </c>
      <c r="E14484" s="75">
        <v>2126.3200000000002</v>
      </c>
      <c r="F14484" s="73" t="s">
        <v>47</v>
      </c>
    </row>
    <row r="14485" spans="1:6" x14ac:dyDescent="0.25">
      <c r="A14485" s="73">
        <v>25051048</v>
      </c>
      <c r="B14485" s="74" t="s">
        <v>12772</v>
      </c>
      <c r="C14485" s="73" t="s">
        <v>101</v>
      </c>
      <c r="D14485" s="75">
        <v>2315.4</v>
      </c>
      <c r="E14485" s="75">
        <v>2315.4</v>
      </c>
      <c r="F14485" s="73" t="s">
        <v>47</v>
      </c>
    </row>
    <row r="14486" spans="1:6" x14ac:dyDescent="0.25">
      <c r="A14486" s="73">
        <v>25051049</v>
      </c>
      <c r="B14486" s="74" t="s">
        <v>12773</v>
      </c>
      <c r="C14486" s="73" t="s">
        <v>101</v>
      </c>
      <c r="D14486" s="75">
        <v>2315.4</v>
      </c>
      <c r="E14486" s="75">
        <v>2315.4</v>
      </c>
      <c r="F14486" s="73" t="s">
        <v>47</v>
      </c>
    </row>
    <row r="14487" spans="1:6" x14ac:dyDescent="0.25">
      <c r="A14487" s="73">
        <v>25051050</v>
      </c>
      <c r="B14487" s="74" t="s">
        <v>12774</v>
      </c>
      <c r="C14487" s="73" t="s">
        <v>101</v>
      </c>
      <c r="D14487" s="75">
        <v>927.91</v>
      </c>
      <c r="E14487" s="75">
        <v>927.91</v>
      </c>
      <c r="F14487" s="73" t="s">
        <v>47</v>
      </c>
    </row>
    <row r="14488" spans="1:6" x14ac:dyDescent="0.25">
      <c r="A14488" s="73">
        <v>25051051</v>
      </c>
      <c r="B14488" s="74" t="s">
        <v>12775</v>
      </c>
      <c r="C14488" s="73" t="s">
        <v>101</v>
      </c>
      <c r="D14488" s="75">
        <v>970.01</v>
      </c>
      <c r="E14488" s="75">
        <v>970.01</v>
      </c>
      <c r="F14488" s="73" t="s">
        <v>47</v>
      </c>
    </row>
    <row r="14489" spans="1:6" x14ac:dyDescent="0.25">
      <c r="A14489" s="73">
        <v>25051052</v>
      </c>
      <c r="B14489" s="74" t="s">
        <v>12776</v>
      </c>
      <c r="C14489" s="73" t="s">
        <v>101</v>
      </c>
      <c r="D14489" s="75">
        <v>4564.2</v>
      </c>
      <c r="E14489" s="75">
        <v>4564.2</v>
      </c>
      <c r="F14489" s="73" t="s">
        <v>47</v>
      </c>
    </row>
    <row r="14490" spans="1:6" x14ac:dyDescent="0.25">
      <c r="A14490" s="73">
        <v>25051053</v>
      </c>
      <c r="B14490" s="74" t="s">
        <v>12777</v>
      </c>
      <c r="C14490" s="73" t="s">
        <v>101</v>
      </c>
      <c r="D14490" s="75">
        <v>2904.99</v>
      </c>
      <c r="E14490" s="75">
        <v>2904.99</v>
      </c>
      <c r="F14490" s="73" t="s">
        <v>47</v>
      </c>
    </row>
    <row r="14491" spans="1:6" x14ac:dyDescent="0.25">
      <c r="A14491" s="73">
        <v>25051067</v>
      </c>
      <c r="B14491" s="74" t="s">
        <v>37247</v>
      </c>
      <c r="C14491" s="73" t="s">
        <v>101</v>
      </c>
      <c r="D14491" s="75">
        <v>5.9</v>
      </c>
      <c r="E14491" s="75">
        <v>5.9</v>
      </c>
      <c r="F14491" s="73" t="s">
        <v>47</v>
      </c>
    </row>
    <row r="14492" spans="1:6" x14ac:dyDescent="0.25">
      <c r="A14492" s="73">
        <v>25051102</v>
      </c>
      <c r="B14492" s="74" t="s">
        <v>12778</v>
      </c>
      <c r="C14492" s="73" t="s">
        <v>101</v>
      </c>
      <c r="D14492" s="75">
        <v>7456.94</v>
      </c>
      <c r="E14492" s="75">
        <v>7456.94</v>
      </c>
      <c r="F14492" s="73" t="s">
        <v>47</v>
      </c>
    </row>
    <row r="14493" spans="1:6" x14ac:dyDescent="0.25">
      <c r="A14493" s="73">
        <v>25051285</v>
      </c>
      <c r="B14493" s="74" t="s">
        <v>12779</v>
      </c>
      <c r="C14493" s="73" t="s">
        <v>101</v>
      </c>
      <c r="D14493" s="75">
        <v>18575.060000000001</v>
      </c>
      <c r="E14493" s="75">
        <v>18575.060000000001</v>
      </c>
      <c r="F14493" s="73" t="s">
        <v>47</v>
      </c>
    </row>
    <row r="14494" spans="1:6" x14ac:dyDescent="0.25">
      <c r="A14494" s="73">
        <v>25051396</v>
      </c>
      <c r="B14494" s="74" t="s">
        <v>32187</v>
      </c>
      <c r="C14494" s="73" t="s">
        <v>101</v>
      </c>
      <c r="D14494" s="75">
        <v>8.66</v>
      </c>
      <c r="E14494" s="75">
        <v>8.66</v>
      </c>
      <c r="F14494" s="73" t="s">
        <v>47</v>
      </c>
    </row>
    <row r="14495" spans="1:6" x14ac:dyDescent="0.25">
      <c r="A14495" s="73">
        <v>25051397</v>
      </c>
      <c r="B14495" s="74" t="s">
        <v>12780</v>
      </c>
      <c r="C14495" s="73" t="s">
        <v>101</v>
      </c>
      <c r="D14495" s="75">
        <v>1274.4000000000001</v>
      </c>
      <c r="E14495" s="75">
        <v>1274.4000000000001</v>
      </c>
      <c r="F14495" s="73" t="s">
        <v>47</v>
      </c>
    </row>
    <row r="14496" spans="1:6" x14ac:dyDescent="0.25">
      <c r="A14496" s="73">
        <v>25051473</v>
      </c>
      <c r="B14496" s="74" t="s">
        <v>32188</v>
      </c>
      <c r="C14496" s="73" t="s">
        <v>101</v>
      </c>
      <c r="D14496" s="75">
        <v>1994.35</v>
      </c>
      <c r="E14496" s="75">
        <v>1994.35</v>
      </c>
      <c r="F14496" s="73" t="s">
        <v>47</v>
      </c>
    </row>
    <row r="14497" spans="1:6" x14ac:dyDescent="0.25">
      <c r="A14497" s="73">
        <v>25051477</v>
      </c>
      <c r="B14497" s="74" t="s">
        <v>32189</v>
      </c>
      <c r="C14497" s="73" t="s">
        <v>101</v>
      </c>
      <c r="D14497" s="75">
        <v>2198.5</v>
      </c>
      <c r="E14497" s="75">
        <v>2198.5</v>
      </c>
      <c r="F14497" s="73" t="s">
        <v>47</v>
      </c>
    </row>
    <row r="14498" spans="1:6" x14ac:dyDescent="0.25">
      <c r="A14498" s="73">
        <v>25051489</v>
      </c>
      <c r="B14498" s="74" t="s">
        <v>37248</v>
      </c>
      <c r="C14498" s="73" t="s">
        <v>101</v>
      </c>
      <c r="D14498" s="75">
        <v>1553.02</v>
      </c>
      <c r="E14498" s="75">
        <v>1553.02</v>
      </c>
      <c r="F14498" s="73" t="s">
        <v>47</v>
      </c>
    </row>
    <row r="14499" spans="1:6" x14ac:dyDescent="0.25">
      <c r="A14499" s="73">
        <v>25051497</v>
      </c>
      <c r="B14499" s="74" t="s">
        <v>32190</v>
      </c>
      <c r="C14499" s="73" t="s">
        <v>101</v>
      </c>
      <c r="D14499" s="75">
        <v>2668.3</v>
      </c>
      <c r="E14499" s="75">
        <v>2668.3</v>
      </c>
      <c r="F14499" s="73" t="s">
        <v>47</v>
      </c>
    </row>
    <row r="14500" spans="1:6" x14ac:dyDescent="0.25">
      <c r="A14500" s="73">
        <v>25051558</v>
      </c>
      <c r="B14500" s="74" t="s">
        <v>32191</v>
      </c>
      <c r="C14500" s="73" t="s">
        <v>101</v>
      </c>
      <c r="D14500" s="75">
        <v>2718.35</v>
      </c>
      <c r="E14500" s="75">
        <v>2718.35</v>
      </c>
      <c r="F14500" s="73" t="s">
        <v>47</v>
      </c>
    </row>
    <row r="14501" spans="1:6" x14ac:dyDescent="0.25">
      <c r="A14501" s="73">
        <v>25051665</v>
      </c>
      <c r="B14501" s="74" t="s">
        <v>37249</v>
      </c>
      <c r="C14501" s="73" t="s">
        <v>101</v>
      </c>
      <c r="D14501" s="75">
        <v>3140.28</v>
      </c>
      <c r="E14501" s="75">
        <v>3140.28</v>
      </c>
      <c r="F14501" s="73" t="s">
        <v>47</v>
      </c>
    </row>
    <row r="14502" spans="1:6" x14ac:dyDescent="0.25">
      <c r="A14502" s="73">
        <v>25052241</v>
      </c>
      <c r="B14502" s="74" t="s">
        <v>32192</v>
      </c>
      <c r="C14502" s="73" t="s">
        <v>101</v>
      </c>
      <c r="D14502" s="75">
        <v>406.31</v>
      </c>
      <c r="E14502" s="75">
        <v>406.31</v>
      </c>
      <c r="F14502" s="73" t="s">
        <v>47</v>
      </c>
    </row>
    <row r="14503" spans="1:6" x14ac:dyDescent="0.25">
      <c r="A14503" s="73">
        <v>25052294</v>
      </c>
      <c r="B14503" s="74" t="s">
        <v>37250</v>
      </c>
      <c r="C14503" s="73" t="s">
        <v>101</v>
      </c>
      <c r="D14503" s="75">
        <v>38578.93</v>
      </c>
      <c r="E14503" s="75">
        <v>38578.93</v>
      </c>
      <c r="F14503" s="73" t="s">
        <v>47</v>
      </c>
    </row>
    <row r="14504" spans="1:6" x14ac:dyDescent="0.25">
      <c r="A14504" s="73">
        <v>25052305</v>
      </c>
      <c r="B14504" s="74" t="s">
        <v>12781</v>
      </c>
      <c r="C14504" s="73" t="s">
        <v>101</v>
      </c>
      <c r="D14504" s="75">
        <v>767.11</v>
      </c>
      <c r="E14504" s="75">
        <v>767.11</v>
      </c>
      <c r="F14504" s="73" t="s">
        <v>47</v>
      </c>
    </row>
    <row r="14505" spans="1:6" x14ac:dyDescent="0.25">
      <c r="A14505" s="73">
        <v>25052361</v>
      </c>
      <c r="B14505" s="74" t="s">
        <v>32196</v>
      </c>
      <c r="C14505" s="73" t="s">
        <v>101</v>
      </c>
      <c r="D14505" s="75">
        <v>47.25</v>
      </c>
      <c r="E14505" s="75">
        <v>47.25</v>
      </c>
      <c r="F14505" s="73" t="s">
        <v>47</v>
      </c>
    </row>
    <row r="14506" spans="1:6" x14ac:dyDescent="0.25">
      <c r="A14506" s="73">
        <v>25052398</v>
      </c>
      <c r="B14506" s="74" t="s">
        <v>32197</v>
      </c>
      <c r="C14506" s="73" t="s">
        <v>101</v>
      </c>
      <c r="D14506" s="75">
        <v>2.61</v>
      </c>
      <c r="E14506" s="75">
        <v>2.61</v>
      </c>
      <c r="F14506" s="73" t="s">
        <v>47</v>
      </c>
    </row>
    <row r="14507" spans="1:6" x14ac:dyDescent="0.25">
      <c r="A14507" s="73">
        <v>25052412</v>
      </c>
      <c r="B14507" s="74" t="s">
        <v>32198</v>
      </c>
      <c r="C14507" s="73" t="s">
        <v>101</v>
      </c>
      <c r="D14507" s="75">
        <v>922.27</v>
      </c>
      <c r="E14507" s="75">
        <v>922.27</v>
      </c>
      <c r="F14507" s="73" t="s">
        <v>47</v>
      </c>
    </row>
    <row r="14508" spans="1:6" x14ac:dyDescent="0.25">
      <c r="A14508" s="73">
        <v>25052615</v>
      </c>
      <c r="B14508" s="74" t="s">
        <v>37251</v>
      </c>
      <c r="C14508" s="73" t="s">
        <v>101</v>
      </c>
      <c r="D14508" s="75">
        <v>3154.43</v>
      </c>
      <c r="E14508" s="75">
        <v>3154.43</v>
      </c>
      <c r="F14508" s="73" t="s">
        <v>47</v>
      </c>
    </row>
    <row r="14509" spans="1:6" x14ac:dyDescent="0.25">
      <c r="A14509" s="73">
        <v>25053128</v>
      </c>
      <c r="B14509" s="74" t="s">
        <v>12782</v>
      </c>
      <c r="C14509" s="73" t="s">
        <v>101</v>
      </c>
      <c r="D14509" s="75">
        <v>100.02</v>
      </c>
      <c r="E14509" s="75">
        <v>100.02</v>
      </c>
      <c r="F14509" s="73" t="s">
        <v>47</v>
      </c>
    </row>
    <row r="14510" spans="1:6" x14ac:dyDescent="0.25">
      <c r="A14510" s="73">
        <v>25053166</v>
      </c>
      <c r="B14510" s="74" t="s">
        <v>12783</v>
      </c>
      <c r="C14510" s="73" t="s">
        <v>101</v>
      </c>
      <c r="D14510" s="75">
        <v>47942.53</v>
      </c>
      <c r="E14510" s="75">
        <v>47942.53</v>
      </c>
      <c r="F14510" s="73" t="s">
        <v>47</v>
      </c>
    </row>
    <row r="14511" spans="1:6" x14ac:dyDescent="0.25">
      <c r="A14511" s="73">
        <v>25053179</v>
      </c>
      <c r="B14511" s="74" t="s">
        <v>37252</v>
      </c>
      <c r="C14511" s="73" t="s">
        <v>101</v>
      </c>
      <c r="D14511" s="75">
        <v>13627.74</v>
      </c>
      <c r="E14511" s="75">
        <v>13627.74</v>
      </c>
      <c r="F14511" s="73" t="s">
        <v>47</v>
      </c>
    </row>
    <row r="14512" spans="1:6" x14ac:dyDescent="0.25">
      <c r="A14512" s="73">
        <v>25053487</v>
      </c>
      <c r="B14512" s="74" t="s">
        <v>37253</v>
      </c>
      <c r="C14512" s="73" t="s">
        <v>101</v>
      </c>
      <c r="D14512" s="75">
        <v>530.89</v>
      </c>
      <c r="E14512" s="75">
        <v>530.89</v>
      </c>
      <c r="F14512" s="73" t="s">
        <v>47</v>
      </c>
    </row>
    <row r="14513" spans="1:6" x14ac:dyDescent="0.25">
      <c r="A14513" s="73">
        <v>25053543</v>
      </c>
      <c r="B14513" s="74" t="s">
        <v>37254</v>
      </c>
      <c r="C14513" s="73" t="s">
        <v>101</v>
      </c>
      <c r="D14513" s="75">
        <v>1065.46</v>
      </c>
      <c r="E14513" s="75">
        <v>1065.46</v>
      </c>
      <c r="F14513" s="73" t="s">
        <v>47</v>
      </c>
    </row>
    <row r="14514" spans="1:6" x14ac:dyDescent="0.25">
      <c r="A14514" s="73">
        <v>25053561</v>
      </c>
      <c r="B14514" s="74" t="s">
        <v>12784</v>
      </c>
      <c r="C14514" s="73" t="s">
        <v>101</v>
      </c>
      <c r="D14514" s="75">
        <v>23.8</v>
      </c>
      <c r="E14514" s="75">
        <v>23.8</v>
      </c>
      <c r="F14514" s="73" t="s">
        <v>47</v>
      </c>
    </row>
    <row r="14515" spans="1:6" x14ac:dyDescent="0.25">
      <c r="A14515" s="73">
        <v>25053615</v>
      </c>
      <c r="B14515" s="74" t="s">
        <v>37255</v>
      </c>
      <c r="C14515" s="73" t="s">
        <v>101</v>
      </c>
      <c r="D14515" s="75">
        <v>2759.06</v>
      </c>
      <c r="E14515" s="75">
        <v>2759.06</v>
      </c>
      <c r="F14515" s="73" t="s">
        <v>47</v>
      </c>
    </row>
    <row r="14516" spans="1:6" x14ac:dyDescent="0.25">
      <c r="A14516" s="73">
        <v>25054195</v>
      </c>
      <c r="B14516" s="74" t="s">
        <v>12785</v>
      </c>
      <c r="C14516" s="73" t="s">
        <v>101</v>
      </c>
      <c r="D14516" s="75">
        <v>245.44</v>
      </c>
      <c r="E14516" s="75">
        <v>245.44</v>
      </c>
      <c r="F14516" s="73" t="s">
        <v>47</v>
      </c>
    </row>
    <row r="14517" spans="1:6" x14ac:dyDescent="0.25">
      <c r="A14517" s="73">
        <v>25054198</v>
      </c>
      <c r="B14517" s="74" t="s">
        <v>12786</v>
      </c>
      <c r="C14517" s="73" t="s">
        <v>101</v>
      </c>
      <c r="D14517" s="75">
        <v>7618.28</v>
      </c>
      <c r="E14517" s="75">
        <v>7618.28</v>
      </c>
      <c r="F14517" s="73" t="s">
        <v>47</v>
      </c>
    </row>
    <row r="14518" spans="1:6" x14ac:dyDescent="0.25">
      <c r="A14518" s="73">
        <v>25054319</v>
      </c>
      <c r="B14518" s="74" t="s">
        <v>32199</v>
      </c>
      <c r="C14518" s="73" t="s">
        <v>101</v>
      </c>
      <c r="D14518" s="75">
        <v>1920.57</v>
      </c>
      <c r="E14518" s="75">
        <v>1920.57</v>
      </c>
      <c r="F14518" s="73" t="s">
        <v>47</v>
      </c>
    </row>
    <row r="14519" spans="1:6" x14ac:dyDescent="0.25">
      <c r="A14519" s="73">
        <v>25054355</v>
      </c>
      <c r="B14519" s="74" t="s">
        <v>12787</v>
      </c>
      <c r="C14519" s="73" t="s">
        <v>101</v>
      </c>
      <c r="D14519" s="75">
        <v>1609.3</v>
      </c>
      <c r="E14519" s="75">
        <v>1609.3</v>
      </c>
      <c r="F14519" s="73" t="s">
        <v>47</v>
      </c>
    </row>
    <row r="14520" spans="1:6" x14ac:dyDescent="0.25">
      <c r="A14520" s="73">
        <v>25054419</v>
      </c>
      <c r="B14520" s="74" t="s">
        <v>12788</v>
      </c>
      <c r="C14520" s="73" t="s">
        <v>101</v>
      </c>
      <c r="D14520" s="75">
        <v>11463.59</v>
      </c>
      <c r="E14520" s="75">
        <v>11463.59</v>
      </c>
      <c r="F14520" s="73" t="s">
        <v>47</v>
      </c>
    </row>
    <row r="14521" spans="1:6" x14ac:dyDescent="0.25">
      <c r="A14521" s="73">
        <v>25055814</v>
      </c>
      <c r="B14521" s="74" t="s">
        <v>12789</v>
      </c>
      <c r="C14521" s="73" t="s">
        <v>101</v>
      </c>
      <c r="D14521" s="75">
        <v>1308.22</v>
      </c>
      <c r="E14521" s="75">
        <v>1308.22</v>
      </c>
      <c r="F14521" s="73" t="s">
        <v>47</v>
      </c>
    </row>
    <row r="14522" spans="1:6" x14ac:dyDescent="0.25">
      <c r="A14522" s="73">
        <v>25055828</v>
      </c>
      <c r="B14522" s="74" t="s">
        <v>12790</v>
      </c>
      <c r="C14522" s="73" t="s">
        <v>101</v>
      </c>
      <c r="D14522" s="75">
        <v>127.02</v>
      </c>
      <c r="E14522" s="75">
        <v>127.02</v>
      </c>
      <c r="F14522" s="73" t="s">
        <v>47</v>
      </c>
    </row>
    <row r="14523" spans="1:6" x14ac:dyDescent="0.25">
      <c r="A14523" s="73">
        <v>25055850</v>
      </c>
      <c r="B14523" s="74" t="s">
        <v>12791</v>
      </c>
      <c r="C14523" s="73" t="s">
        <v>101</v>
      </c>
      <c r="D14523" s="75">
        <v>18147.79</v>
      </c>
      <c r="E14523" s="75">
        <v>18147.79</v>
      </c>
      <c r="F14523" s="73" t="s">
        <v>47</v>
      </c>
    </row>
    <row r="14524" spans="1:6" x14ac:dyDescent="0.25">
      <c r="A14524" s="73">
        <v>25055859</v>
      </c>
      <c r="B14524" s="74" t="s">
        <v>12379</v>
      </c>
      <c r="C14524" s="73" t="s">
        <v>101</v>
      </c>
      <c r="D14524" s="75">
        <v>10474.200000000001</v>
      </c>
      <c r="E14524" s="75">
        <v>10474.200000000001</v>
      </c>
      <c r="F14524" s="73" t="s">
        <v>47</v>
      </c>
    </row>
    <row r="14525" spans="1:6" x14ac:dyDescent="0.25">
      <c r="A14525" s="73">
        <v>25055867</v>
      </c>
      <c r="B14525" s="74" t="s">
        <v>32200</v>
      </c>
      <c r="C14525" s="73" t="s">
        <v>101</v>
      </c>
      <c r="D14525" s="75">
        <v>38.58</v>
      </c>
      <c r="E14525" s="75">
        <v>38.58</v>
      </c>
      <c r="F14525" s="73" t="s">
        <v>47</v>
      </c>
    </row>
    <row r="14526" spans="1:6" x14ac:dyDescent="0.25">
      <c r="A14526" s="73">
        <v>25055900</v>
      </c>
      <c r="B14526" s="74" t="s">
        <v>12792</v>
      </c>
      <c r="C14526" s="73" t="s">
        <v>101</v>
      </c>
      <c r="D14526" s="75">
        <v>122.32</v>
      </c>
      <c r="E14526" s="75">
        <v>122.32</v>
      </c>
      <c r="F14526" s="73" t="s">
        <v>47</v>
      </c>
    </row>
    <row r="14527" spans="1:6" x14ac:dyDescent="0.25">
      <c r="A14527" s="73">
        <v>25056024</v>
      </c>
      <c r="B14527" s="74" t="s">
        <v>12793</v>
      </c>
      <c r="C14527" s="73" t="s">
        <v>101</v>
      </c>
      <c r="D14527" s="75">
        <v>26964.55</v>
      </c>
      <c r="E14527" s="75">
        <v>26964.55</v>
      </c>
      <c r="F14527" s="73" t="s">
        <v>47</v>
      </c>
    </row>
    <row r="14528" spans="1:6" x14ac:dyDescent="0.25">
      <c r="A14528" s="73">
        <v>25056026</v>
      </c>
      <c r="B14528" s="74" t="s">
        <v>12794</v>
      </c>
      <c r="C14528" s="73" t="s">
        <v>101</v>
      </c>
      <c r="D14528" s="75">
        <v>9491.1299999999992</v>
      </c>
      <c r="E14528" s="75">
        <v>9491.1299999999992</v>
      </c>
      <c r="F14528" s="73" t="s">
        <v>47</v>
      </c>
    </row>
    <row r="14529" spans="1:6" x14ac:dyDescent="0.25">
      <c r="A14529" s="73">
        <v>25056039</v>
      </c>
      <c r="B14529" s="74" t="s">
        <v>12795</v>
      </c>
      <c r="C14529" s="73" t="s">
        <v>101</v>
      </c>
      <c r="D14529" s="75">
        <v>547.70000000000005</v>
      </c>
      <c r="E14529" s="75">
        <v>547.70000000000005</v>
      </c>
      <c r="F14529" s="73" t="s">
        <v>47</v>
      </c>
    </row>
    <row r="14530" spans="1:6" x14ac:dyDescent="0.25">
      <c r="A14530" s="73">
        <v>25056065</v>
      </c>
      <c r="B14530" s="74" t="s">
        <v>12796</v>
      </c>
      <c r="C14530" s="73" t="s">
        <v>101</v>
      </c>
      <c r="D14530" s="75">
        <v>11632.1</v>
      </c>
      <c r="E14530" s="75">
        <v>11632.1</v>
      </c>
      <c r="F14530" s="73" t="s">
        <v>47</v>
      </c>
    </row>
    <row r="14531" spans="1:6" x14ac:dyDescent="0.25">
      <c r="A14531" s="73">
        <v>25056102</v>
      </c>
      <c r="B14531" s="74" t="s">
        <v>12797</v>
      </c>
      <c r="C14531" s="73" t="s">
        <v>101</v>
      </c>
      <c r="D14531" s="75">
        <v>22950</v>
      </c>
      <c r="E14531" s="75">
        <v>22950</v>
      </c>
      <c r="F14531" s="73" t="s">
        <v>47</v>
      </c>
    </row>
    <row r="14532" spans="1:6" x14ac:dyDescent="0.25">
      <c r="A14532" s="73">
        <v>25056120</v>
      </c>
      <c r="B14532" s="74" t="s">
        <v>12798</v>
      </c>
      <c r="C14532" s="73" t="s">
        <v>101</v>
      </c>
      <c r="D14532" s="75">
        <v>11720.7</v>
      </c>
      <c r="E14532" s="75">
        <v>11720.7</v>
      </c>
      <c r="F14532" s="73" t="s">
        <v>47</v>
      </c>
    </row>
    <row r="14533" spans="1:6" x14ac:dyDescent="0.25">
      <c r="A14533" s="73">
        <v>25056121</v>
      </c>
      <c r="B14533" s="74" t="s">
        <v>12799</v>
      </c>
      <c r="C14533" s="73" t="s">
        <v>101</v>
      </c>
      <c r="D14533" s="75">
        <v>20877.07</v>
      </c>
      <c r="E14533" s="75">
        <v>20877.07</v>
      </c>
      <c r="F14533" s="73" t="s">
        <v>47</v>
      </c>
    </row>
    <row r="14534" spans="1:6" x14ac:dyDescent="0.25">
      <c r="A14534" s="73">
        <v>25056125</v>
      </c>
      <c r="B14534" s="74" t="s">
        <v>12800</v>
      </c>
      <c r="C14534" s="73" t="s">
        <v>101</v>
      </c>
      <c r="D14534" s="75">
        <v>73472.37</v>
      </c>
      <c r="E14534" s="75">
        <v>73472.37</v>
      </c>
      <c r="F14534" s="73" t="s">
        <v>47</v>
      </c>
    </row>
    <row r="14535" spans="1:6" x14ac:dyDescent="0.25">
      <c r="A14535" s="73">
        <v>25056136</v>
      </c>
      <c r="B14535" s="74" t="s">
        <v>37256</v>
      </c>
      <c r="C14535" s="73" t="s">
        <v>101</v>
      </c>
      <c r="D14535" s="75">
        <v>12996.16</v>
      </c>
      <c r="E14535" s="75">
        <v>12996.16</v>
      </c>
      <c r="F14535" s="73" t="s">
        <v>47</v>
      </c>
    </row>
    <row r="14536" spans="1:6" x14ac:dyDescent="0.25">
      <c r="A14536" s="73">
        <v>25056151</v>
      </c>
      <c r="B14536" s="74" t="s">
        <v>12614</v>
      </c>
      <c r="C14536" s="73" t="s">
        <v>101</v>
      </c>
      <c r="D14536" s="75">
        <v>10771.65</v>
      </c>
      <c r="E14536" s="75">
        <v>10771.65</v>
      </c>
      <c r="F14536" s="73" t="s">
        <v>47</v>
      </c>
    </row>
    <row r="14537" spans="1:6" x14ac:dyDescent="0.25">
      <c r="A14537" s="73">
        <v>25056153</v>
      </c>
      <c r="B14537" s="74" t="s">
        <v>12801</v>
      </c>
      <c r="C14537" s="73" t="s">
        <v>101</v>
      </c>
      <c r="D14537" s="75">
        <v>6132.77</v>
      </c>
      <c r="E14537" s="75">
        <v>6132.77</v>
      </c>
      <c r="F14537" s="73" t="s">
        <v>47</v>
      </c>
    </row>
    <row r="14538" spans="1:6" x14ac:dyDescent="0.25">
      <c r="A14538" s="73">
        <v>25056191</v>
      </c>
      <c r="B14538" s="74" t="s">
        <v>12802</v>
      </c>
      <c r="C14538" s="73" t="s">
        <v>101</v>
      </c>
      <c r="D14538" s="75">
        <v>1540.72</v>
      </c>
      <c r="E14538" s="75">
        <v>1540.72</v>
      </c>
      <c r="F14538" s="73" t="s">
        <v>47</v>
      </c>
    </row>
    <row r="14539" spans="1:6" x14ac:dyDescent="0.25">
      <c r="A14539" s="73">
        <v>25056192</v>
      </c>
      <c r="B14539" s="74" t="s">
        <v>12803</v>
      </c>
      <c r="C14539" s="73" t="s">
        <v>101</v>
      </c>
      <c r="D14539" s="75">
        <v>14713.78</v>
      </c>
      <c r="E14539" s="75">
        <v>14713.78</v>
      </c>
      <c r="F14539" s="73" t="s">
        <v>47</v>
      </c>
    </row>
    <row r="14540" spans="1:6" x14ac:dyDescent="0.25">
      <c r="A14540" s="73">
        <v>25056193</v>
      </c>
      <c r="B14540" s="74" t="s">
        <v>12804</v>
      </c>
      <c r="C14540" s="73" t="s">
        <v>101</v>
      </c>
      <c r="D14540" s="75">
        <v>32657.42</v>
      </c>
      <c r="E14540" s="75">
        <v>32657.42</v>
      </c>
      <c r="F14540" s="73" t="s">
        <v>47</v>
      </c>
    </row>
    <row r="14541" spans="1:6" x14ac:dyDescent="0.25">
      <c r="A14541" s="73">
        <v>25056197</v>
      </c>
      <c r="B14541" s="74" t="s">
        <v>12805</v>
      </c>
      <c r="C14541" s="73" t="s">
        <v>101</v>
      </c>
      <c r="D14541" s="75">
        <v>5815.71</v>
      </c>
      <c r="E14541" s="75">
        <v>5815.71</v>
      </c>
      <c r="F14541" s="73" t="s">
        <v>47</v>
      </c>
    </row>
    <row r="14542" spans="1:6" x14ac:dyDescent="0.25">
      <c r="A14542" s="73">
        <v>25056200</v>
      </c>
      <c r="B14542" s="74" t="s">
        <v>12806</v>
      </c>
      <c r="C14542" s="73" t="s">
        <v>101</v>
      </c>
      <c r="D14542" s="75">
        <v>892.94</v>
      </c>
      <c r="E14542" s="75">
        <v>892.94</v>
      </c>
      <c r="F14542" s="73" t="s">
        <v>47</v>
      </c>
    </row>
    <row r="14543" spans="1:6" x14ac:dyDescent="0.25">
      <c r="A14543" s="73">
        <v>25056213</v>
      </c>
      <c r="B14543" s="74" t="s">
        <v>12807</v>
      </c>
      <c r="C14543" s="73" t="s">
        <v>101</v>
      </c>
      <c r="D14543" s="75">
        <v>6.87</v>
      </c>
      <c r="E14543" s="75">
        <v>6.87</v>
      </c>
      <c r="F14543" s="73" t="s">
        <v>47</v>
      </c>
    </row>
    <row r="14544" spans="1:6" x14ac:dyDescent="0.25">
      <c r="A14544" s="73">
        <v>25056237</v>
      </c>
      <c r="B14544" s="74" t="s">
        <v>12808</v>
      </c>
      <c r="C14544" s="73" t="s">
        <v>101</v>
      </c>
      <c r="D14544" s="75">
        <v>19862.87</v>
      </c>
      <c r="E14544" s="75">
        <v>19862.87</v>
      </c>
      <c r="F14544" s="73" t="s">
        <v>47</v>
      </c>
    </row>
    <row r="14545" spans="1:6" x14ac:dyDescent="0.25">
      <c r="A14545" s="73">
        <v>25056238</v>
      </c>
      <c r="B14545" s="74" t="s">
        <v>12809</v>
      </c>
      <c r="C14545" s="73" t="s">
        <v>101</v>
      </c>
      <c r="D14545" s="75">
        <v>5035.51</v>
      </c>
      <c r="E14545" s="75">
        <v>5035.51</v>
      </c>
      <c r="F14545" s="73" t="s">
        <v>47</v>
      </c>
    </row>
    <row r="14546" spans="1:6" x14ac:dyDescent="0.25">
      <c r="A14546" s="73">
        <v>25056282</v>
      </c>
      <c r="B14546" s="74" t="s">
        <v>12810</v>
      </c>
      <c r="C14546" s="73" t="s">
        <v>101</v>
      </c>
      <c r="D14546" s="75">
        <v>23.49</v>
      </c>
      <c r="E14546" s="75">
        <v>23.49</v>
      </c>
      <c r="F14546" s="73" t="s">
        <v>47</v>
      </c>
    </row>
    <row r="14547" spans="1:6" x14ac:dyDescent="0.25">
      <c r="A14547" s="73">
        <v>25056345</v>
      </c>
      <c r="B14547" s="74" t="s">
        <v>12811</v>
      </c>
      <c r="C14547" s="73" t="s">
        <v>101</v>
      </c>
      <c r="D14547" s="75">
        <v>30885.97</v>
      </c>
      <c r="E14547" s="75">
        <v>30885.97</v>
      </c>
      <c r="F14547" s="73" t="s">
        <v>47</v>
      </c>
    </row>
    <row r="14548" spans="1:6" x14ac:dyDescent="0.25">
      <c r="A14548" s="73">
        <v>25056383</v>
      </c>
      <c r="B14548" s="74" t="s">
        <v>12812</v>
      </c>
      <c r="C14548" s="73" t="s">
        <v>101</v>
      </c>
      <c r="D14548" s="75">
        <v>294.12</v>
      </c>
      <c r="E14548" s="75">
        <v>294.12</v>
      </c>
      <c r="F14548" s="73" t="s">
        <v>47</v>
      </c>
    </row>
    <row r="14549" spans="1:6" x14ac:dyDescent="0.25">
      <c r="A14549" s="73">
        <v>25056455</v>
      </c>
      <c r="B14549" s="74" t="s">
        <v>12463</v>
      </c>
      <c r="C14549" s="73" t="s">
        <v>101</v>
      </c>
      <c r="D14549" s="75">
        <v>3081.44</v>
      </c>
      <c r="E14549" s="75">
        <v>3081.44</v>
      </c>
      <c r="F14549" s="73" t="s">
        <v>47</v>
      </c>
    </row>
    <row r="14550" spans="1:6" x14ac:dyDescent="0.25">
      <c r="A14550" s="73">
        <v>25056473</v>
      </c>
      <c r="B14550" s="74" t="s">
        <v>32201</v>
      </c>
      <c r="C14550" s="73" t="s">
        <v>101</v>
      </c>
      <c r="D14550" s="75">
        <v>2813.67</v>
      </c>
      <c r="E14550" s="75">
        <v>2813.67</v>
      </c>
      <c r="F14550" s="73" t="s">
        <v>47</v>
      </c>
    </row>
    <row r="14551" spans="1:6" x14ac:dyDescent="0.25">
      <c r="A14551" s="73">
        <v>25056479</v>
      </c>
      <c r="B14551" s="74" t="s">
        <v>12813</v>
      </c>
      <c r="C14551" s="73" t="s">
        <v>101</v>
      </c>
      <c r="D14551" s="75">
        <v>6325.78</v>
      </c>
      <c r="E14551" s="75">
        <v>6325.78</v>
      </c>
      <c r="F14551" s="73" t="s">
        <v>47</v>
      </c>
    </row>
    <row r="14552" spans="1:6" x14ac:dyDescent="0.25">
      <c r="A14552" s="73">
        <v>25056504</v>
      </c>
      <c r="B14552" s="74" t="s">
        <v>12814</v>
      </c>
      <c r="C14552" s="73" t="s">
        <v>101</v>
      </c>
      <c r="D14552" s="75">
        <v>14542.19</v>
      </c>
      <c r="E14552" s="75">
        <v>14542.19</v>
      </c>
      <c r="F14552" s="73" t="s">
        <v>47</v>
      </c>
    </row>
    <row r="14553" spans="1:6" x14ac:dyDescent="0.25">
      <c r="A14553" s="73">
        <v>25056657</v>
      </c>
      <c r="B14553" s="74" t="s">
        <v>12815</v>
      </c>
      <c r="C14553" s="73" t="s">
        <v>101</v>
      </c>
      <c r="D14553" s="75">
        <v>2049.2399999999998</v>
      </c>
      <c r="E14553" s="75">
        <v>2049.2399999999998</v>
      </c>
      <c r="F14553" s="73" t="s">
        <v>47</v>
      </c>
    </row>
    <row r="14554" spans="1:6" x14ac:dyDescent="0.25">
      <c r="A14554" s="73">
        <v>25056683</v>
      </c>
      <c r="B14554" s="74" t="s">
        <v>12816</v>
      </c>
      <c r="C14554" s="73" t="s">
        <v>101</v>
      </c>
      <c r="D14554" s="75">
        <v>1609.96</v>
      </c>
      <c r="E14554" s="75">
        <v>1609.96</v>
      </c>
      <c r="F14554" s="73" t="s">
        <v>47</v>
      </c>
    </row>
    <row r="14555" spans="1:6" x14ac:dyDescent="0.25">
      <c r="A14555" s="73">
        <v>25056742</v>
      </c>
      <c r="B14555" s="74" t="s">
        <v>12801</v>
      </c>
      <c r="C14555" s="73" t="s">
        <v>101</v>
      </c>
      <c r="D14555" s="75">
        <v>6132.77</v>
      </c>
      <c r="E14555" s="75">
        <v>6132.77</v>
      </c>
      <c r="F14555" s="73" t="s">
        <v>47</v>
      </c>
    </row>
    <row r="14556" spans="1:6" x14ac:dyDescent="0.25">
      <c r="A14556" s="73">
        <v>25056781</v>
      </c>
      <c r="B14556" s="74" t="s">
        <v>12817</v>
      </c>
      <c r="C14556" s="73" t="s">
        <v>101</v>
      </c>
      <c r="D14556" s="75">
        <v>4593.01</v>
      </c>
      <c r="E14556" s="75">
        <v>4593.01</v>
      </c>
      <c r="F14556" s="73" t="s">
        <v>47</v>
      </c>
    </row>
    <row r="14557" spans="1:6" x14ac:dyDescent="0.25">
      <c r="A14557" s="73">
        <v>25056812</v>
      </c>
      <c r="B14557" s="74" t="s">
        <v>12818</v>
      </c>
      <c r="C14557" s="73" t="s">
        <v>101</v>
      </c>
      <c r="D14557" s="75">
        <v>397.15</v>
      </c>
      <c r="E14557" s="75">
        <v>397.15</v>
      </c>
      <c r="F14557" s="73" t="s">
        <v>47</v>
      </c>
    </row>
    <row r="14558" spans="1:6" x14ac:dyDescent="0.25">
      <c r="A14558" s="73">
        <v>25056833</v>
      </c>
      <c r="B14558" s="74" t="s">
        <v>12819</v>
      </c>
      <c r="C14558" s="73" t="s">
        <v>101</v>
      </c>
      <c r="D14558" s="75">
        <v>3897.74</v>
      </c>
      <c r="E14558" s="75">
        <v>3897.74</v>
      </c>
      <c r="F14558" s="73" t="s">
        <v>47</v>
      </c>
    </row>
    <row r="14559" spans="1:6" x14ac:dyDescent="0.25">
      <c r="A14559" s="73">
        <v>25056835</v>
      </c>
      <c r="B14559" s="74" t="s">
        <v>32203</v>
      </c>
      <c r="C14559" s="73" t="s">
        <v>101</v>
      </c>
      <c r="D14559" s="75">
        <v>10428.48</v>
      </c>
      <c r="E14559" s="75">
        <v>10428.48</v>
      </c>
      <c r="F14559" s="73" t="s">
        <v>47</v>
      </c>
    </row>
    <row r="14560" spans="1:6" x14ac:dyDescent="0.25">
      <c r="A14560" s="73">
        <v>25056882</v>
      </c>
      <c r="B14560" s="74" t="s">
        <v>12820</v>
      </c>
      <c r="C14560" s="73" t="s">
        <v>101</v>
      </c>
      <c r="D14560" s="75">
        <v>29000</v>
      </c>
      <c r="E14560" s="75">
        <v>29000</v>
      </c>
      <c r="F14560" s="73" t="s">
        <v>47</v>
      </c>
    </row>
    <row r="14561" spans="1:6" x14ac:dyDescent="0.25">
      <c r="A14561" s="73">
        <v>25056888</v>
      </c>
      <c r="B14561" s="74" t="s">
        <v>12821</v>
      </c>
      <c r="C14561" s="73" t="s">
        <v>101</v>
      </c>
      <c r="D14561" s="75">
        <v>244</v>
      </c>
      <c r="E14561" s="75">
        <v>244</v>
      </c>
      <c r="F14561" s="73" t="s">
        <v>47</v>
      </c>
    </row>
    <row r="14562" spans="1:6" x14ac:dyDescent="0.25">
      <c r="A14562" s="73">
        <v>25056889</v>
      </c>
      <c r="B14562" s="74" t="s">
        <v>12822</v>
      </c>
      <c r="C14562" s="73" t="s">
        <v>101</v>
      </c>
      <c r="D14562" s="75">
        <v>719.6</v>
      </c>
      <c r="E14562" s="75">
        <v>719.6</v>
      </c>
      <c r="F14562" s="73" t="s">
        <v>47</v>
      </c>
    </row>
    <row r="14563" spans="1:6" x14ac:dyDescent="0.25">
      <c r="A14563" s="73">
        <v>25056909</v>
      </c>
      <c r="B14563" s="74" t="s">
        <v>12823</v>
      </c>
      <c r="C14563" s="73" t="s">
        <v>101</v>
      </c>
      <c r="D14563" s="75">
        <v>66.53</v>
      </c>
      <c r="E14563" s="75">
        <v>66.53</v>
      </c>
      <c r="F14563" s="73" t="s">
        <v>47</v>
      </c>
    </row>
    <row r="14564" spans="1:6" x14ac:dyDescent="0.25">
      <c r="A14564" s="73">
        <v>25056913</v>
      </c>
      <c r="B14564" s="74" t="s">
        <v>37257</v>
      </c>
      <c r="C14564" s="73" t="s">
        <v>101</v>
      </c>
      <c r="D14564" s="75">
        <v>2315.23</v>
      </c>
      <c r="E14564" s="75">
        <v>2315.23</v>
      </c>
      <c r="F14564" s="73" t="s">
        <v>47</v>
      </c>
    </row>
    <row r="14565" spans="1:6" x14ac:dyDescent="0.25">
      <c r="A14565" s="73">
        <v>25056915</v>
      </c>
      <c r="B14565" s="74" t="s">
        <v>37258</v>
      </c>
      <c r="C14565" s="73" t="s">
        <v>101</v>
      </c>
      <c r="D14565" s="75">
        <v>4654.74</v>
      </c>
      <c r="E14565" s="75">
        <v>4654.74</v>
      </c>
      <c r="F14565" s="73" t="s">
        <v>47</v>
      </c>
    </row>
    <row r="14566" spans="1:6" x14ac:dyDescent="0.25">
      <c r="A14566" s="73">
        <v>25057087</v>
      </c>
      <c r="B14566" s="74" t="s">
        <v>37259</v>
      </c>
      <c r="C14566" s="73" t="s">
        <v>101</v>
      </c>
      <c r="D14566" s="75">
        <v>99.12</v>
      </c>
      <c r="E14566" s="75">
        <v>99.12</v>
      </c>
      <c r="F14566" s="73" t="s">
        <v>47</v>
      </c>
    </row>
    <row r="14567" spans="1:6" x14ac:dyDescent="0.25">
      <c r="A14567" s="73">
        <v>25057096</v>
      </c>
      <c r="B14567" s="74" t="s">
        <v>37260</v>
      </c>
      <c r="C14567" s="73" t="s">
        <v>101</v>
      </c>
      <c r="D14567" s="75">
        <v>29</v>
      </c>
      <c r="E14567" s="75">
        <v>29</v>
      </c>
      <c r="F14567" s="73" t="s">
        <v>47</v>
      </c>
    </row>
    <row r="14568" spans="1:6" x14ac:dyDescent="0.25">
      <c r="A14568" s="73">
        <v>25057136</v>
      </c>
      <c r="B14568" s="74" t="s">
        <v>32204</v>
      </c>
      <c r="C14568" s="73" t="s">
        <v>101</v>
      </c>
      <c r="D14568" s="75">
        <v>104.64</v>
      </c>
      <c r="E14568" s="75">
        <v>104.64</v>
      </c>
      <c r="F14568" s="73" t="s">
        <v>47</v>
      </c>
    </row>
    <row r="14569" spans="1:6" x14ac:dyDescent="0.25">
      <c r="A14569" s="73">
        <v>25057144</v>
      </c>
      <c r="B14569" s="74" t="s">
        <v>12824</v>
      </c>
      <c r="C14569" s="73" t="s">
        <v>101</v>
      </c>
      <c r="D14569" s="75">
        <v>3080.68</v>
      </c>
      <c r="E14569" s="75">
        <v>3080.68</v>
      </c>
      <c r="F14569" s="73" t="s">
        <v>47</v>
      </c>
    </row>
    <row r="14570" spans="1:6" x14ac:dyDescent="0.25">
      <c r="A14570" s="73">
        <v>25057148</v>
      </c>
      <c r="B14570" s="74" t="s">
        <v>12825</v>
      </c>
      <c r="C14570" s="73" t="s">
        <v>101</v>
      </c>
      <c r="D14570" s="75">
        <v>377.02</v>
      </c>
      <c r="E14570" s="75">
        <v>377.02</v>
      </c>
      <c r="F14570" s="73" t="s">
        <v>47</v>
      </c>
    </row>
    <row r="14571" spans="1:6" x14ac:dyDescent="0.25">
      <c r="A14571" s="73">
        <v>25057149</v>
      </c>
      <c r="B14571" s="74" t="s">
        <v>32205</v>
      </c>
      <c r="C14571" s="73" t="s">
        <v>101</v>
      </c>
      <c r="D14571" s="75">
        <v>9.67</v>
      </c>
      <c r="E14571" s="75">
        <v>9.67</v>
      </c>
      <c r="F14571" s="73" t="s">
        <v>47</v>
      </c>
    </row>
    <row r="14572" spans="1:6" x14ac:dyDescent="0.25">
      <c r="A14572" s="73">
        <v>25057283</v>
      </c>
      <c r="B14572" s="74" t="s">
        <v>32206</v>
      </c>
      <c r="C14572" s="73" t="s">
        <v>101</v>
      </c>
      <c r="D14572" s="75">
        <v>166.41</v>
      </c>
      <c r="E14572" s="75">
        <v>166.41</v>
      </c>
      <c r="F14572" s="73" t="s">
        <v>47</v>
      </c>
    </row>
    <row r="14573" spans="1:6" x14ac:dyDescent="0.25">
      <c r="A14573" s="73">
        <v>25057284</v>
      </c>
      <c r="B14573" s="74" t="s">
        <v>12826</v>
      </c>
      <c r="C14573" s="73" t="s">
        <v>101</v>
      </c>
      <c r="D14573" s="75">
        <v>7100</v>
      </c>
      <c r="E14573" s="75">
        <v>7100</v>
      </c>
      <c r="F14573" s="73" t="s">
        <v>47</v>
      </c>
    </row>
    <row r="14574" spans="1:6" x14ac:dyDescent="0.25">
      <c r="A14574" s="73">
        <v>25057353</v>
      </c>
      <c r="B14574" s="74" t="s">
        <v>12827</v>
      </c>
      <c r="C14574" s="73" t="s">
        <v>101</v>
      </c>
      <c r="D14574" s="75">
        <v>1151.48</v>
      </c>
      <c r="E14574" s="75">
        <v>1151.48</v>
      </c>
      <c r="F14574" s="73" t="s">
        <v>47</v>
      </c>
    </row>
    <row r="14575" spans="1:6" x14ac:dyDescent="0.25">
      <c r="A14575" s="73">
        <v>25057501</v>
      </c>
      <c r="B14575" s="74" t="s">
        <v>12828</v>
      </c>
      <c r="C14575" s="73" t="s">
        <v>101</v>
      </c>
      <c r="D14575" s="75">
        <v>2.96</v>
      </c>
      <c r="E14575" s="75">
        <v>2.96</v>
      </c>
      <c r="F14575" s="73" t="s">
        <v>47</v>
      </c>
    </row>
    <row r="14576" spans="1:6" x14ac:dyDescent="0.25">
      <c r="A14576" s="73">
        <v>25057510</v>
      </c>
      <c r="B14576" s="74" t="s">
        <v>12829</v>
      </c>
      <c r="C14576" s="73" t="s">
        <v>101</v>
      </c>
      <c r="D14576" s="75">
        <v>1919.43</v>
      </c>
      <c r="E14576" s="75">
        <v>1919.43</v>
      </c>
      <c r="F14576" s="73" t="s">
        <v>47</v>
      </c>
    </row>
    <row r="14577" spans="1:6" x14ac:dyDescent="0.25">
      <c r="A14577" s="73">
        <v>25057696</v>
      </c>
      <c r="B14577" s="74" t="s">
        <v>12830</v>
      </c>
      <c r="C14577" s="73" t="s">
        <v>101</v>
      </c>
      <c r="D14577" s="75">
        <v>1015.46</v>
      </c>
      <c r="E14577" s="75">
        <v>1015.46</v>
      </c>
      <c r="F14577" s="73" t="s">
        <v>47</v>
      </c>
    </row>
    <row r="14578" spans="1:6" x14ac:dyDescent="0.25">
      <c r="A14578" s="73">
        <v>25057697</v>
      </c>
      <c r="B14578" s="74" t="s">
        <v>12831</v>
      </c>
      <c r="C14578" s="73" t="s">
        <v>101</v>
      </c>
      <c r="D14578" s="75">
        <v>3400.86</v>
      </c>
      <c r="E14578" s="75">
        <v>3400.86</v>
      </c>
      <c r="F14578" s="73" t="s">
        <v>47</v>
      </c>
    </row>
    <row r="14579" spans="1:6" x14ac:dyDescent="0.25">
      <c r="A14579" s="73">
        <v>25057699</v>
      </c>
      <c r="B14579" s="74" t="s">
        <v>12832</v>
      </c>
      <c r="C14579" s="73" t="s">
        <v>101</v>
      </c>
      <c r="D14579" s="75">
        <v>4600.33</v>
      </c>
      <c r="E14579" s="75">
        <v>4600.33</v>
      </c>
      <c r="F14579" s="73" t="s">
        <v>47</v>
      </c>
    </row>
    <row r="14580" spans="1:6" x14ac:dyDescent="0.25">
      <c r="A14580" s="73">
        <v>25057707</v>
      </c>
      <c r="B14580" s="74" t="s">
        <v>12833</v>
      </c>
      <c r="C14580" s="73" t="s">
        <v>101</v>
      </c>
      <c r="D14580" s="75">
        <v>6.78</v>
      </c>
      <c r="E14580" s="75">
        <v>6.78</v>
      </c>
      <c r="F14580" s="73" t="s">
        <v>47</v>
      </c>
    </row>
    <row r="14581" spans="1:6" x14ac:dyDescent="0.25">
      <c r="A14581" s="73">
        <v>25057739</v>
      </c>
      <c r="B14581" s="74" t="s">
        <v>12834</v>
      </c>
      <c r="C14581" s="73" t="s">
        <v>101</v>
      </c>
      <c r="D14581" s="75">
        <v>1147.8599999999999</v>
      </c>
      <c r="E14581" s="75">
        <v>1147.8599999999999</v>
      </c>
      <c r="F14581" s="73" t="s">
        <v>47</v>
      </c>
    </row>
    <row r="14582" spans="1:6" x14ac:dyDescent="0.25">
      <c r="A14582" s="73">
        <v>25057740</v>
      </c>
      <c r="B14582" s="74" t="s">
        <v>12835</v>
      </c>
      <c r="C14582" s="73" t="s">
        <v>101</v>
      </c>
      <c r="D14582" s="75">
        <v>1354.26</v>
      </c>
      <c r="E14582" s="75">
        <v>1354.26</v>
      </c>
      <c r="F14582" s="73" t="s">
        <v>47</v>
      </c>
    </row>
    <row r="14583" spans="1:6" x14ac:dyDescent="0.25">
      <c r="A14583" s="73">
        <v>25057742</v>
      </c>
      <c r="B14583" s="74" t="s">
        <v>12836</v>
      </c>
      <c r="C14583" s="73" t="s">
        <v>101</v>
      </c>
      <c r="D14583" s="75">
        <v>1440.11</v>
      </c>
      <c r="E14583" s="75">
        <v>1440.11</v>
      </c>
      <c r="F14583" s="73" t="s">
        <v>47</v>
      </c>
    </row>
    <row r="14584" spans="1:6" x14ac:dyDescent="0.25">
      <c r="A14584" s="73">
        <v>25057743</v>
      </c>
      <c r="B14584" s="74" t="s">
        <v>32207</v>
      </c>
      <c r="C14584" s="73" t="s">
        <v>101</v>
      </c>
      <c r="D14584" s="75">
        <v>2491.5700000000002</v>
      </c>
      <c r="E14584" s="75">
        <v>2491.5700000000002</v>
      </c>
      <c r="F14584" s="73" t="s">
        <v>47</v>
      </c>
    </row>
    <row r="14585" spans="1:6" x14ac:dyDescent="0.25">
      <c r="A14585" s="73">
        <v>25057744</v>
      </c>
      <c r="B14585" s="74" t="s">
        <v>12837</v>
      </c>
      <c r="C14585" s="73" t="s">
        <v>101</v>
      </c>
      <c r="D14585" s="75">
        <v>1795.88</v>
      </c>
      <c r="E14585" s="75">
        <v>1795.88</v>
      </c>
      <c r="F14585" s="73" t="s">
        <v>47</v>
      </c>
    </row>
    <row r="14586" spans="1:6" x14ac:dyDescent="0.25">
      <c r="A14586" s="73">
        <v>25057765</v>
      </c>
      <c r="B14586" s="74" t="s">
        <v>12838</v>
      </c>
      <c r="C14586" s="73" t="s">
        <v>101</v>
      </c>
      <c r="D14586" s="75">
        <v>1799.34</v>
      </c>
      <c r="E14586" s="75">
        <v>1799.34</v>
      </c>
      <c r="F14586" s="73" t="s">
        <v>47</v>
      </c>
    </row>
    <row r="14587" spans="1:6" x14ac:dyDescent="0.25">
      <c r="A14587" s="73">
        <v>25057769</v>
      </c>
      <c r="B14587" s="74" t="s">
        <v>12839</v>
      </c>
      <c r="C14587" s="73" t="s">
        <v>101</v>
      </c>
      <c r="D14587" s="75">
        <v>1191.3900000000001</v>
      </c>
      <c r="E14587" s="75">
        <v>1191.3900000000001</v>
      </c>
      <c r="F14587" s="73" t="s">
        <v>47</v>
      </c>
    </row>
    <row r="14588" spans="1:6" x14ac:dyDescent="0.25">
      <c r="A14588" s="73">
        <v>25057800</v>
      </c>
      <c r="B14588" s="74" t="s">
        <v>32208</v>
      </c>
      <c r="C14588" s="73" t="s">
        <v>101</v>
      </c>
      <c r="D14588" s="75">
        <v>7591.26</v>
      </c>
      <c r="E14588" s="75">
        <v>7591.26</v>
      </c>
      <c r="F14588" s="73" t="s">
        <v>47</v>
      </c>
    </row>
    <row r="14589" spans="1:6" x14ac:dyDescent="0.25">
      <c r="A14589" s="73">
        <v>25057854</v>
      </c>
      <c r="B14589" s="74" t="s">
        <v>12840</v>
      </c>
      <c r="C14589" s="73" t="s">
        <v>101</v>
      </c>
      <c r="D14589" s="75">
        <v>11905.12</v>
      </c>
      <c r="E14589" s="75">
        <v>11905.12</v>
      </c>
      <c r="F14589" s="73" t="s">
        <v>47</v>
      </c>
    </row>
    <row r="14590" spans="1:6" x14ac:dyDescent="0.25">
      <c r="A14590" s="73">
        <v>25057857</v>
      </c>
      <c r="B14590" s="74" t="s">
        <v>12841</v>
      </c>
      <c r="C14590" s="73" t="s">
        <v>101</v>
      </c>
      <c r="D14590" s="75">
        <v>1652.13</v>
      </c>
      <c r="E14590" s="75">
        <v>1652.13</v>
      </c>
      <c r="F14590" s="73" t="s">
        <v>47</v>
      </c>
    </row>
    <row r="14591" spans="1:6" x14ac:dyDescent="0.25">
      <c r="A14591" s="73">
        <v>25057861</v>
      </c>
      <c r="B14591" s="74" t="s">
        <v>12842</v>
      </c>
      <c r="C14591" s="73" t="s">
        <v>101</v>
      </c>
      <c r="D14591" s="75">
        <v>829.98</v>
      </c>
      <c r="E14591" s="75">
        <v>829.98</v>
      </c>
      <c r="F14591" s="73" t="s">
        <v>47</v>
      </c>
    </row>
    <row r="14592" spans="1:6" x14ac:dyDescent="0.25">
      <c r="A14592" s="73">
        <v>25057874</v>
      </c>
      <c r="B14592" s="74" t="s">
        <v>12843</v>
      </c>
      <c r="C14592" s="73" t="s">
        <v>101</v>
      </c>
      <c r="D14592" s="75">
        <v>829.98</v>
      </c>
      <c r="E14592" s="75">
        <v>829.98</v>
      </c>
      <c r="F14592" s="73" t="s">
        <v>47</v>
      </c>
    </row>
    <row r="14593" spans="1:6" x14ac:dyDescent="0.25">
      <c r="A14593" s="73">
        <v>25057882</v>
      </c>
      <c r="B14593" s="74" t="s">
        <v>12844</v>
      </c>
      <c r="C14593" s="73" t="s">
        <v>101</v>
      </c>
      <c r="D14593" s="75">
        <v>1261.78</v>
      </c>
      <c r="E14593" s="75">
        <v>1261.78</v>
      </c>
      <c r="F14593" s="73" t="s">
        <v>47</v>
      </c>
    </row>
    <row r="14594" spans="1:6" x14ac:dyDescent="0.25">
      <c r="A14594" s="73">
        <v>25057883</v>
      </c>
      <c r="B14594" s="74" t="s">
        <v>12845</v>
      </c>
      <c r="C14594" s="73" t="s">
        <v>101</v>
      </c>
      <c r="D14594" s="75">
        <v>770.07</v>
      </c>
      <c r="E14594" s="75">
        <v>770.07</v>
      </c>
      <c r="F14594" s="73" t="s">
        <v>47</v>
      </c>
    </row>
    <row r="14595" spans="1:6" x14ac:dyDescent="0.25">
      <c r="A14595" s="73">
        <v>25057934</v>
      </c>
      <c r="B14595" s="74" t="s">
        <v>12846</v>
      </c>
      <c r="C14595" s="73" t="s">
        <v>101</v>
      </c>
      <c r="D14595" s="75">
        <v>426.84</v>
      </c>
      <c r="E14595" s="75">
        <v>426.84</v>
      </c>
      <c r="F14595" s="73" t="s">
        <v>47</v>
      </c>
    </row>
    <row r="14596" spans="1:6" x14ac:dyDescent="0.25">
      <c r="A14596" s="73">
        <v>25057935</v>
      </c>
      <c r="B14596" s="74" t="s">
        <v>12847</v>
      </c>
      <c r="C14596" s="73" t="s">
        <v>101</v>
      </c>
      <c r="D14596" s="75">
        <v>308.27999999999997</v>
      </c>
      <c r="E14596" s="75">
        <v>308.27999999999997</v>
      </c>
      <c r="F14596" s="73" t="s">
        <v>47</v>
      </c>
    </row>
    <row r="14597" spans="1:6" x14ac:dyDescent="0.25">
      <c r="A14597" s="73">
        <v>25057936</v>
      </c>
      <c r="B14597" s="74" t="s">
        <v>14433</v>
      </c>
      <c r="C14597" s="73" t="s">
        <v>101</v>
      </c>
      <c r="D14597" s="75">
        <v>1357.46</v>
      </c>
      <c r="E14597" s="75">
        <v>1357.46</v>
      </c>
      <c r="F14597" s="73" t="s">
        <v>47</v>
      </c>
    </row>
    <row r="14598" spans="1:6" x14ac:dyDescent="0.25">
      <c r="A14598" s="73">
        <v>25057937</v>
      </c>
      <c r="B14598" s="74" t="s">
        <v>12848</v>
      </c>
      <c r="C14598" s="73" t="s">
        <v>101</v>
      </c>
      <c r="D14598" s="75">
        <v>509.84</v>
      </c>
      <c r="E14598" s="75">
        <v>509.84</v>
      </c>
      <c r="F14598" s="73" t="s">
        <v>47</v>
      </c>
    </row>
    <row r="14599" spans="1:6" x14ac:dyDescent="0.25">
      <c r="A14599" s="73">
        <v>25057938</v>
      </c>
      <c r="B14599" s="74" t="s">
        <v>12849</v>
      </c>
      <c r="C14599" s="73" t="s">
        <v>101</v>
      </c>
      <c r="D14599" s="75">
        <v>509.84</v>
      </c>
      <c r="E14599" s="75">
        <v>509.84</v>
      </c>
      <c r="F14599" s="73" t="s">
        <v>47</v>
      </c>
    </row>
    <row r="14600" spans="1:6" x14ac:dyDescent="0.25">
      <c r="A14600" s="73">
        <v>25057940</v>
      </c>
      <c r="B14600" s="74" t="s">
        <v>32209</v>
      </c>
      <c r="C14600" s="73" t="s">
        <v>101</v>
      </c>
      <c r="D14600" s="75">
        <v>680.25</v>
      </c>
      <c r="E14600" s="75">
        <v>680.25</v>
      </c>
      <c r="F14600" s="73" t="s">
        <v>47</v>
      </c>
    </row>
    <row r="14601" spans="1:6" x14ac:dyDescent="0.25">
      <c r="A14601" s="73">
        <v>25057941</v>
      </c>
      <c r="B14601" s="74" t="s">
        <v>32210</v>
      </c>
      <c r="C14601" s="73" t="s">
        <v>101</v>
      </c>
      <c r="D14601" s="75">
        <v>669.92</v>
      </c>
      <c r="E14601" s="75">
        <v>669.92</v>
      </c>
      <c r="F14601" s="73" t="s">
        <v>47</v>
      </c>
    </row>
    <row r="14602" spans="1:6" x14ac:dyDescent="0.25">
      <c r="A14602" s="73">
        <v>25057977</v>
      </c>
      <c r="B14602" s="74" t="s">
        <v>12850</v>
      </c>
      <c r="C14602" s="73" t="s">
        <v>101</v>
      </c>
      <c r="D14602" s="75">
        <v>40.700000000000003</v>
      </c>
      <c r="E14602" s="75">
        <v>40.700000000000003</v>
      </c>
      <c r="F14602" s="73" t="s">
        <v>47</v>
      </c>
    </row>
    <row r="14603" spans="1:6" x14ac:dyDescent="0.25">
      <c r="A14603" s="73">
        <v>25057979</v>
      </c>
      <c r="B14603" s="74" t="s">
        <v>32211</v>
      </c>
      <c r="C14603" s="73" t="s">
        <v>101</v>
      </c>
      <c r="D14603" s="75">
        <v>1575.74</v>
      </c>
      <c r="E14603" s="75">
        <v>1575.74</v>
      </c>
      <c r="F14603" s="73" t="s">
        <v>47</v>
      </c>
    </row>
    <row r="14604" spans="1:6" x14ac:dyDescent="0.25">
      <c r="A14604" s="73">
        <v>25057991</v>
      </c>
      <c r="B14604" s="74" t="s">
        <v>12851</v>
      </c>
      <c r="C14604" s="73" t="s">
        <v>101</v>
      </c>
      <c r="D14604" s="75">
        <v>2250.85</v>
      </c>
      <c r="E14604" s="75">
        <v>2250.85</v>
      </c>
      <c r="F14604" s="73" t="s">
        <v>47</v>
      </c>
    </row>
    <row r="14605" spans="1:6" x14ac:dyDescent="0.25">
      <c r="A14605" s="73">
        <v>25057993</v>
      </c>
      <c r="B14605" s="74" t="s">
        <v>12852</v>
      </c>
      <c r="C14605" s="73" t="s">
        <v>101</v>
      </c>
      <c r="D14605" s="75">
        <v>1483.42</v>
      </c>
      <c r="E14605" s="75">
        <v>1483.42</v>
      </c>
      <c r="F14605" s="73" t="s">
        <v>47</v>
      </c>
    </row>
    <row r="14606" spans="1:6" x14ac:dyDescent="0.25">
      <c r="A14606" s="73">
        <v>25057994</v>
      </c>
      <c r="B14606" s="74" t="s">
        <v>12853</v>
      </c>
      <c r="C14606" s="73" t="s">
        <v>101</v>
      </c>
      <c r="D14606" s="75">
        <v>3330.01</v>
      </c>
      <c r="E14606" s="75">
        <v>3330.01</v>
      </c>
      <c r="F14606" s="73" t="s">
        <v>47</v>
      </c>
    </row>
    <row r="14607" spans="1:6" x14ac:dyDescent="0.25">
      <c r="A14607" s="73">
        <v>25057996</v>
      </c>
      <c r="B14607" s="74" t="s">
        <v>12854</v>
      </c>
      <c r="C14607" s="73" t="s">
        <v>101</v>
      </c>
      <c r="D14607" s="75">
        <v>1120.0999999999999</v>
      </c>
      <c r="E14607" s="75">
        <v>1120.0999999999999</v>
      </c>
      <c r="F14607" s="73" t="s">
        <v>47</v>
      </c>
    </row>
    <row r="14608" spans="1:6" x14ac:dyDescent="0.25">
      <c r="A14608" s="73">
        <v>25057998</v>
      </c>
      <c r="B14608" s="74" t="s">
        <v>12855</v>
      </c>
      <c r="C14608" s="73" t="s">
        <v>101</v>
      </c>
      <c r="D14608" s="75">
        <v>4707.88</v>
      </c>
      <c r="E14608" s="75">
        <v>4707.88</v>
      </c>
      <c r="F14608" s="73" t="s">
        <v>47</v>
      </c>
    </row>
    <row r="14609" spans="1:6" x14ac:dyDescent="0.25">
      <c r="A14609" s="73">
        <v>25058217</v>
      </c>
      <c r="B14609" s="74" t="s">
        <v>12856</v>
      </c>
      <c r="C14609" s="73" t="s">
        <v>101</v>
      </c>
      <c r="D14609" s="75">
        <v>5687.07</v>
      </c>
      <c r="E14609" s="75">
        <v>5687.07</v>
      </c>
      <c r="F14609" s="73" t="s">
        <v>47</v>
      </c>
    </row>
    <row r="14610" spans="1:6" x14ac:dyDescent="0.25">
      <c r="A14610" s="73">
        <v>25058218</v>
      </c>
      <c r="B14610" s="74" t="s">
        <v>32212</v>
      </c>
      <c r="C14610" s="73" t="s">
        <v>101</v>
      </c>
      <c r="D14610" s="75">
        <v>5821.07</v>
      </c>
      <c r="E14610" s="75">
        <v>5821.07</v>
      </c>
      <c r="F14610" s="73" t="s">
        <v>47</v>
      </c>
    </row>
    <row r="14611" spans="1:6" x14ac:dyDescent="0.25">
      <c r="A14611" s="73">
        <v>25058219</v>
      </c>
      <c r="B14611" s="74" t="s">
        <v>12857</v>
      </c>
      <c r="C14611" s="73" t="s">
        <v>101</v>
      </c>
      <c r="D14611" s="75">
        <v>6415.66</v>
      </c>
      <c r="E14611" s="75">
        <v>6415.66</v>
      </c>
      <c r="F14611" s="73" t="s">
        <v>47</v>
      </c>
    </row>
    <row r="14612" spans="1:6" x14ac:dyDescent="0.25">
      <c r="A14612" s="73">
        <v>25058220</v>
      </c>
      <c r="B14612" s="74" t="s">
        <v>32213</v>
      </c>
      <c r="C14612" s="73" t="s">
        <v>101</v>
      </c>
      <c r="D14612" s="75">
        <v>6415.66</v>
      </c>
      <c r="E14612" s="75">
        <v>6415.66</v>
      </c>
      <c r="F14612" s="73" t="s">
        <v>47</v>
      </c>
    </row>
    <row r="14613" spans="1:6" x14ac:dyDescent="0.25">
      <c r="A14613" s="73">
        <v>25058233</v>
      </c>
      <c r="B14613" s="74" t="s">
        <v>32214</v>
      </c>
      <c r="C14613" s="73" t="s">
        <v>101</v>
      </c>
      <c r="D14613" s="75">
        <v>20.9</v>
      </c>
      <c r="E14613" s="75">
        <v>20.9</v>
      </c>
      <c r="F14613" s="73" t="s">
        <v>47</v>
      </c>
    </row>
    <row r="14614" spans="1:6" x14ac:dyDescent="0.25">
      <c r="A14614" s="73">
        <v>25058255</v>
      </c>
      <c r="B14614" s="74" t="s">
        <v>32215</v>
      </c>
      <c r="C14614" s="73" t="s">
        <v>101</v>
      </c>
      <c r="D14614" s="75">
        <v>50.84</v>
      </c>
      <c r="E14614" s="75">
        <v>50.84</v>
      </c>
      <c r="F14614" s="73" t="s">
        <v>47</v>
      </c>
    </row>
    <row r="14615" spans="1:6" x14ac:dyDescent="0.25">
      <c r="A14615" s="73">
        <v>25058256</v>
      </c>
      <c r="B14615" s="74" t="s">
        <v>32216</v>
      </c>
      <c r="C14615" s="73" t="s">
        <v>101</v>
      </c>
      <c r="D14615" s="75">
        <v>86.68</v>
      </c>
      <c r="E14615" s="75">
        <v>86.68</v>
      </c>
      <c r="F14615" s="73" t="s">
        <v>47</v>
      </c>
    </row>
    <row r="14616" spans="1:6" x14ac:dyDescent="0.25">
      <c r="A14616" s="73">
        <v>25058257</v>
      </c>
      <c r="B14616" s="74" t="s">
        <v>32217</v>
      </c>
      <c r="C14616" s="73" t="s">
        <v>101</v>
      </c>
      <c r="D14616" s="75">
        <v>117</v>
      </c>
      <c r="E14616" s="75">
        <v>117</v>
      </c>
      <c r="F14616" s="73" t="s">
        <v>47</v>
      </c>
    </row>
    <row r="14617" spans="1:6" x14ac:dyDescent="0.25">
      <c r="A14617" s="73">
        <v>25058258</v>
      </c>
      <c r="B14617" s="74" t="s">
        <v>32218</v>
      </c>
      <c r="C14617" s="73" t="s">
        <v>101</v>
      </c>
      <c r="D14617" s="75">
        <v>196.72</v>
      </c>
      <c r="E14617" s="75">
        <v>196.72</v>
      </c>
      <c r="F14617" s="73" t="s">
        <v>47</v>
      </c>
    </row>
    <row r="14618" spans="1:6" x14ac:dyDescent="0.25">
      <c r="A14618" s="73">
        <v>25058272</v>
      </c>
      <c r="B14618" s="74" t="s">
        <v>32219</v>
      </c>
      <c r="C14618" s="73" t="s">
        <v>101</v>
      </c>
      <c r="D14618" s="75">
        <v>19897.07</v>
      </c>
      <c r="E14618" s="75">
        <v>19897.07</v>
      </c>
      <c r="F14618" s="73" t="s">
        <v>47</v>
      </c>
    </row>
    <row r="14619" spans="1:6" x14ac:dyDescent="0.25">
      <c r="A14619" s="73">
        <v>25058379</v>
      </c>
      <c r="B14619" s="74" t="s">
        <v>12858</v>
      </c>
      <c r="C14619" s="73" t="s">
        <v>101</v>
      </c>
      <c r="D14619" s="75">
        <v>5003.2299999999996</v>
      </c>
      <c r="E14619" s="75">
        <v>5003.2299999999996</v>
      </c>
      <c r="F14619" s="73" t="s">
        <v>47</v>
      </c>
    </row>
    <row r="14620" spans="1:6" x14ac:dyDescent="0.25">
      <c r="A14620" s="73">
        <v>25058402</v>
      </c>
      <c r="B14620" s="74" t="s">
        <v>12859</v>
      </c>
      <c r="C14620" s="73" t="s">
        <v>101</v>
      </c>
      <c r="D14620" s="75">
        <v>5259.6</v>
      </c>
      <c r="E14620" s="75">
        <v>5259.6</v>
      </c>
      <c r="F14620" s="73" t="s">
        <v>47</v>
      </c>
    </row>
    <row r="14621" spans="1:6" x14ac:dyDescent="0.25">
      <c r="A14621" s="73">
        <v>25058417</v>
      </c>
      <c r="B14621" s="74" t="s">
        <v>12860</v>
      </c>
      <c r="C14621" s="73" t="s">
        <v>101</v>
      </c>
      <c r="D14621" s="75">
        <v>1.85</v>
      </c>
      <c r="E14621" s="75">
        <v>1.85</v>
      </c>
      <c r="F14621" s="73" t="s">
        <v>47</v>
      </c>
    </row>
    <row r="14622" spans="1:6" x14ac:dyDescent="0.25">
      <c r="A14622" s="73">
        <v>25058419</v>
      </c>
      <c r="B14622" s="74" t="s">
        <v>12861</v>
      </c>
      <c r="C14622" s="73" t="s">
        <v>101</v>
      </c>
      <c r="D14622" s="75">
        <v>15.35</v>
      </c>
      <c r="E14622" s="75">
        <v>15.35</v>
      </c>
      <c r="F14622" s="73" t="s">
        <v>47</v>
      </c>
    </row>
    <row r="14623" spans="1:6" x14ac:dyDescent="0.25">
      <c r="A14623" s="73">
        <v>25058420</v>
      </c>
      <c r="B14623" s="74" t="s">
        <v>12862</v>
      </c>
      <c r="C14623" s="73" t="s">
        <v>101</v>
      </c>
      <c r="D14623" s="75">
        <v>21.75</v>
      </c>
      <c r="E14623" s="75">
        <v>21.75</v>
      </c>
      <c r="F14623" s="73" t="s">
        <v>47</v>
      </c>
    </row>
    <row r="14624" spans="1:6" x14ac:dyDescent="0.25">
      <c r="A14624" s="73">
        <v>25058421</v>
      </c>
      <c r="B14624" s="74" t="s">
        <v>12863</v>
      </c>
      <c r="C14624" s="73" t="s">
        <v>101</v>
      </c>
      <c r="D14624" s="75">
        <v>9.0299999999999994</v>
      </c>
      <c r="E14624" s="75">
        <v>9.0299999999999994</v>
      </c>
      <c r="F14624" s="73" t="s">
        <v>47</v>
      </c>
    </row>
    <row r="14625" spans="1:6" x14ac:dyDescent="0.25">
      <c r="A14625" s="73">
        <v>25058422</v>
      </c>
      <c r="B14625" s="74" t="s">
        <v>12864</v>
      </c>
      <c r="C14625" s="73" t="s">
        <v>101</v>
      </c>
      <c r="D14625" s="75">
        <v>1.06</v>
      </c>
      <c r="E14625" s="75">
        <v>1.06</v>
      </c>
      <c r="F14625" s="73" t="s">
        <v>47</v>
      </c>
    </row>
    <row r="14626" spans="1:6" x14ac:dyDescent="0.25">
      <c r="A14626" s="73">
        <v>25058423</v>
      </c>
      <c r="B14626" s="74" t="s">
        <v>12865</v>
      </c>
      <c r="C14626" s="73" t="s">
        <v>101</v>
      </c>
      <c r="D14626" s="75">
        <v>7.68</v>
      </c>
      <c r="E14626" s="75">
        <v>7.68</v>
      </c>
      <c r="F14626" s="73" t="s">
        <v>47</v>
      </c>
    </row>
    <row r="14627" spans="1:6" x14ac:dyDescent="0.25">
      <c r="A14627" s="73">
        <v>25058425</v>
      </c>
      <c r="B14627" s="74" t="s">
        <v>12866</v>
      </c>
      <c r="C14627" s="73" t="s">
        <v>101</v>
      </c>
      <c r="D14627" s="75">
        <v>3.91</v>
      </c>
      <c r="E14627" s="75">
        <v>3.91</v>
      </c>
      <c r="F14627" s="73" t="s">
        <v>47</v>
      </c>
    </row>
    <row r="14628" spans="1:6" x14ac:dyDescent="0.25">
      <c r="A14628" s="73">
        <v>25058432</v>
      </c>
      <c r="B14628" s="74" t="s">
        <v>12867</v>
      </c>
      <c r="C14628" s="73" t="s">
        <v>101</v>
      </c>
      <c r="D14628" s="75">
        <v>90.28</v>
      </c>
      <c r="E14628" s="75">
        <v>90.28</v>
      </c>
      <c r="F14628" s="73" t="s">
        <v>47</v>
      </c>
    </row>
    <row r="14629" spans="1:6" x14ac:dyDescent="0.25">
      <c r="A14629" s="73">
        <v>25058458</v>
      </c>
      <c r="B14629" s="74" t="s">
        <v>12868</v>
      </c>
      <c r="C14629" s="73" t="s">
        <v>101</v>
      </c>
      <c r="D14629" s="75">
        <v>318.33</v>
      </c>
      <c r="E14629" s="75">
        <v>318.33</v>
      </c>
      <c r="F14629" s="73" t="s">
        <v>47</v>
      </c>
    </row>
    <row r="14630" spans="1:6" x14ac:dyDescent="0.25">
      <c r="A14630" s="73">
        <v>25058470</v>
      </c>
      <c r="B14630" s="74" t="s">
        <v>32220</v>
      </c>
      <c r="C14630" s="73" t="s">
        <v>101</v>
      </c>
      <c r="D14630" s="75">
        <v>3.45</v>
      </c>
      <c r="E14630" s="75">
        <v>3.45</v>
      </c>
      <c r="F14630" s="73" t="s">
        <v>47</v>
      </c>
    </row>
    <row r="14631" spans="1:6" x14ac:dyDescent="0.25">
      <c r="A14631" s="73">
        <v>25058476</v>
      </c>
      <c r="B14631" s="74" t="s">
        <v>12869</v>
      </c>
      <c r="C14631" s="73" t="s">
        <v>101</v>
      </c>
      <c r="D14631" s="75">
        <v>1819.58</v>
      </c>
      <c r="E14631" s="75">
        <v>1819.58</v>
      </c>
      <c r="F14631" s="73" t="s">
        <v>47</v>
      </c>
    </row>
    <row r="14632" spans="1:6" x14ac:dyDescent="0.25">
      <c r="A14632" s="73">
        <v>25058540</v>
      </c>
      <c r="B14632" s="74" t="s">
        <v>12870</v>
      </c>
      <c r="C14632" s="73" t="s">
        <v>101</v>
      </c>
      <c r="D14632" s="75">
        <v>8812.26</v>
      </c>
      <c r="E14632" s="75">
        <v>8812.26</v>
      </c>
      <c r="F14632" s="73" t="s">
        <v>47</v>
      </c>
    </row>
    <row r="14633" spans="1:6" x14ac:dyDescent="0.25">
      <c r="A14633" s="73">
        <v>25058545</v>
      </c>
      <c r="B14633" s="74" t="s">
        <v>32221</v>
      </c>
      <c r="C14633" s="73" t="s">
        <v>101</v>
      </c>
      <c r="D14633" s="75">
        <v>367.63</v>
      </c>
      <c r="E14633" s="75">
        <v>367.63</v>
      </c>
      <c r="F14633" s="73" t="s">
        <v>47</v>
      </c>
    </row>
    <row r="14634" spans="1:6" x14ac:dyDescent="0.25">
      <c r="A14634" s="73">
        <v>25058550</v>
      </c>
      <c r="B14634" s="74" t="s">
        <v>12723</v>
      </c>
      <c r="C14634" s="73" t="s">
        <v>101</v>
      </c>
      <c r="D14634" s="75">
        <v>18197.39</v>
      </c>
      <c r="E14634" s="75">
        <v>18197.39</v>
      </c>
      <c r="F14634" s="73" t="s">
        <v>47</v>
      </c>
    </row>
    <row r="14635" spans="1:6" x14ac:dyDescent="0.25">
      <c r="A14635" s="73">
        <v>25058662</v>
      </c>
      <c r="B14635" s="74" t="s">
        <v>12871</v>
      </c>
      <c r="C14635" s="73" t="s">
        <v>101</v>
      </c>
      <c r="D14635" s="75">
        <v>1879.29</v>
      </c>
      <c r="E14635" s="75">
        <v>1879.29</v>
      </c>
      <c r="F14635" s="73" t="s">
        <v>47</v>
      </c>
    </row>
    <row r="14636" spans="1:6" x14ac:dyDescent="0.25">
      <c r="A14636" s="73">
        <v>25058713</v>
      </c>
      <c r="B14636" s="74" t="s">
        <v>12872</v>
      </c>
      <c r="C14636" s="73" t="s">
        <v>101</v>
      </c>
      <c r="D14636" s="75">
        <v>7212.86</v>
      </c>
      <c r="E14636" s="75">
        <v>7212.86</v>
      </c>
      <c r="F14636" s="73" t="s">
        <v>47</v>
      </c>
    </row>
    <row r="14637" spans="1:6" x14ac:dyDescent="0.25">
      <c r="A14637" s="73">
        <v>25058734</v>
      </c>
      <c r="B14637" s="74" t="s">
        <v>37261</v>
      </c>
      <c r="C14637" s="73" t="s">
        <v>101</v>
      </c>
      <c r="D14637" s="75">
        <v>221.23</v>
      </c>
      <c r="E14637" s="75">
        <v>221.23</v>
      </c>
      <c r="F14637" s="73" t="s">
        <v>47</v>
      </c>
    </row>
    <row r="14638" spans="1:6" x14ac:dyDescent="0.25">
      <c r="A14638" s="73">
        <v>25058773</v>
      </c>
      <c r="B14638" s="74" t="s">
        <v>12873</v>
      </c>
      <c r="C14638" s="73" t="s">
        <v>101</v>
      </c>
      <c r="D14638" s="75">
        <v>631.9</v>
      </c>
      <c r="E14638" s="75">
        <v>631.9</v>
      </c>
      <c r="F14638" s="73" t="s">
        <v>47</v>
      </c>
    </row>
    <row r="14639" spans="1:6" x14ac:dyDescent="0.25">
      <c r="A14639" s="73">
        <v>25058774</v>
      </c>
      <c r="B14639" s="74" t="s">
        <v>12874</v>
      </c>
      <c r="C14639" s="73" t="s">
        <v>101</v>
      </c>
      <c r="D14639" s="75">
        <v>6132.77</v>
      </c>
      <c r="E14639" s="75">
        <v>6132.77</v>
      </c>
      <c r="F14639" s="73" t="s">
        <v>47</v>
      </c>
    </row>
    <row r="14640" spans="1:6" x14ac:dyDescent="0.25">
      <c r="A14640" s="73">
        <v>25058819</v>
      </c>
      <c r="B14640" s="74" t="s">
        <v>32222</v>
      </c>
      <c r="C14640" s="73" t="s">
        <v>101</v>
      </c>
      <c r="D14640" s="75">
        <v>4706.1400000000003</v>
      </c>
      <c r="E14640" s="75">
        <v>4706.1400000000003</v>
      </c>
      <c r="F14640" s="73" t="s">
        <v>47</v>
      </c>
    </row>
    <row r="14641" spans="1:6" x14ac:dyDescent="0.25">
      <c r="A14641" s="73">
        <v>25058822</v>
      </c>
      <c r="B14641" s="74" t="s">
        <v>32223</v>
      </c>
      <c r="C14641" s="73" t="s">
        <v>101</v>
      </c>
      <c r="D14641" s="75">
        <v>5211.17</v>
      </c>
      <c r="E14641" s="75">
        <v>5211.17</v>
      </c>
      <c r="F14641" s="73" t="s">
        <v>47</v>
      </c>
    </row>
    <row r="14642" spans="1:6" x14ac:dyDescent="0.25">
      <c r="A14642" s="73">
        <v>25058861</v>
      </c>
      <c r="B14642" s="74" t="s">
        <v>32224</v>
      </c>
      <c r="C14642" s="73" t="s">
        <v>101</v>
      </c>
      <c r="D14642" s="75">
        <v>23.55</v>
      </c>
      <c r="E14642" s="75">
        <v>23.55</v>
      </c>
      <c r="F14642" s="73" t="s">
        <v>47</v>
      </c>
    </row>
    <row r="14643" spans="1:6" x14ac:dyDescent="0.25">
      <c r="A14643" s="73">
        <v>25058879</v>
      </c>
      <c r="B14643" s="74" t="s">
        <v>12875</v>
      </c>
      <c r="C14643" s="73" t="s">
        <v>101</v>
      </c>
      <c r="D14643" s="75">
        <v>778.46</v>
      </c>
      <c r="E14643" s="75">
        <v>778.46</v>
      </c>
      <c r="F14643" s="73" t="s">
        <v>47</v>
      </c>
    </row>
    <row r="14644" spans="1:6" x14ac:dyDescent="0.25">
      <c r="A14644" s="73">
        <v>25058880</v>
      </c>
      <c r="B14644" s="74" t="s">
        <v>32225</v>
      </c>
      <c r="C14644" s="73" t="s">
        <v>101</v>
      </c>
      <c r="D14644" s="75">
        <v>1025.47</v>
      </c>
      <c r="E14644" s="75">
        <v>1025.47</v>
      </c>
      <c r="F14644" s="73" t="s">
        <v>47</v>
      </c>
    </row>
    <row r="14645" spans="1:6" x14ac:dyDescent="0.25">
      <c r="A14645" s="73">
        <v>25058891</v>
      </c>
      <c r="B14645" s="74" t="s">
        <v>32226</v>
      </c>
      <c r="C14645" s="73" t="s">
        <v>101</v>
      </c>
      <c r="D14645" s="75">
        <v>66.790000000000006</v>
      </c>
      <c r="E14645" s="75">
        <v>66.790000000000006</v>
      </c>
      <c r="F14645" s="73" t="s">
        <v>47</v>
      </c>
    </row>
    <row r="14646" spans="1:6" x14ac:dyDescent="0.25">
      <c r="A14646" s="73">
        <v>25058892</v>
      </c>
      <c r="B14646" s="74" t="s">
        <v>12876</v>
      </c>
      <c r="C14646" s="73" t="s">
        <v>101</v>
      </c>
      <c r="D14646" s="75">
        <v>814.2</v>
      </c>
      <c r="E14646" s="75">
        <v>814.2</v>
      </c>
      <c r="F14646" s="73" t="s">
        <v>47</v>
      </c>
    </row>
    <row r="14647" spans="1:6" x14ac:dyDescent="0.25">
      <c r="A14647" s="73">
        <v>25058903</v>
      </c>
      <c r="B14647" s="74" t="s">
        <v>12877</v>
      </c>
      <c r="C14647" s="73" t="s">
        <v>101</v>
      </c>
      <c r="D14647" s="75">
        <v>1.22</v>
      </c>
      <c r="E14647" s="75">
        <v>1.22</v>
      </c>
      <c r="F14647" s="73" t="s">
        <v>47</v>
      </c>
    </row>
    <row r="14648" spans="1:6" x14ac:dyDescent="0.25">
      <c r="A14648" s="73">
        <v>25058935</v>
      </c>
      <c r="B14648" s="74" t="s">
        <v>12878</v>
      </c>
      <c r="C14648" s="73" t="s">
        <v>101</v>
      </c>
      <c r="D14648" s="75">
        <v>6.31</v>
      </c>
      <c r="E14648" s="75">
        <v>6.31</v>
      </c>
      <c r="F14648" s="73" t="s">
        <v>47</v>
      </c>
    </row>
    <row r="14649" spans="1:6" x14ac:dyDescent="0.25">
      <c r="A14649" s="73">
        <v>25059094</v>
      </c>
      <c r="B14649" s="74" t="s">
        <v>12379</v>
      </c>
      <c r="C14649" s="73" t="s">
        <v>101</v>
      </c>
      <c r="D14649" s="75">
        <v>7618.28</v>
      </c>
      <c r="E14649" s="75">
        <v>7618.28</v>
      </c>
      <c r="F14649" s="73" t="s">
        <v>47</v>
      </c>
    </row>
    <row r="14650" spans="1:6" x14ac:dyDescent="0.25">
      <c r="A14650" s="73">
        <v>25059116</v>
      </c>
      <c r="B14650" s="74" t="s">
        <v>12879</v>
      </c>
      <c r="C14650" s="73" t="s">
        <v>101</v>
      </c>
      <c r="D14650" s="75">
        <v>1475.95</v>
      </c>
      <c r="E14650" s="75">
        <v>1475.95</v>
      </c>
      <c r="F14650" s="73" t="s">
        <v>47</v>
      </c>
    </row>
    <row r="14651" spans="1:6" x14ac:dyDescent="0.25">
      <c r="A14651" s="73">
        <v>25059139</v>
      </c>
      <c r="B14651" s="74" t="s">
        <v>12880</v>
      </c>
      <c r="C14651" s="73" t="s">
        <v>101</v>
      </c>
      <c r="D14651" s="75">
        <v>23.83</v>
      </c>
      <c r="E14651" s="75">
        <v>23.83</v>
      </c>
      <c r="F14651" s="73" t="s">
        <v>47</v>
      </c>
    </row>
    <row r="14652" spans="1:6" x14ac:dyDescent="0.25">
      <c r="A14652" s="73">
        <v>25059162</v>
      </c>
      <c r="B14652" s="74" t="s">
        <v>12881</v>
      </c>
      <c r="C14652" s="73" t="s">
        <v>101</v>
      </c>
      <c r="D14652" s="75">
        <v>62.78</v>
      </c>
      <c r="E14652" s="75">
        <v>62.78</v>
      </c>
      <c r="F14652" s="73" t="s">
        <v>47</v>
      </c>
    </row>
    <row r="14653" spans="1:6" x14ac:dyDescent="0.25">
      <c r="A14653" s="73">
        <v>25059163</v>
      </c>
      <c r="B14653" s="74" t="s">
        <v>12882</v>
      </c>
      <c r="C14653" s="73" t="s">
        <v>101</v>
      </c>
      <c r="D14653" s="75">
        <v>62.78</v>
      </c>
      <c r="E14653" s="75">
        <v>62.78</v>
      </c>
      <c r="F14653" s="73" t="s">
        <v>47</v>
      </c>
    </row>
    <row r="14654" spans="1:6" x14ac:dyDescent="0.25">
      <c r="A14654" s="73">
        <v>25059164</v>
      </c>
      <c r="B14654" s="74" t="s">
        <v>12883</v>
      </c>
      <c r="C14654" s="73" t="s">
        <v>101</v>
      </c>
      <c r="D14654" s="75">
        <v>64.42</v>
      </c>
      <c r="E14654" s="75">
        <v>64.42</v>
      </c>
      <c r="F14654" s="73" t="s">
        <v>47</v>
      </c>
    </row>
    <row r="14655" spans="1:6" x14ac:dyDescent="0.25">
      <c r="A14655" s="73">
        <v>25059165</v>
      </c>
      <c r="B14655" s="74" t="s">
        <v>12884</v>
      </c>
      <c r="C14655" s="73" t="s">
        <v>101</v>
      </c>
      <c r="D14655" s="75">
        <v>64.42</v>
      </c>
      <c r="E14655" s="75">
        <v>64.42</v>
      </c>
      <c r="F14655" s="73" t="s">
        <v>47</v>
      </c>
    </row>
    <row r="14656" spans="1:6" x14ac:dyDescent="0.25">
      <c r="A14656" s="73">
        <v>25059166</v>
      </c>
      <c r="B14656" s="74" t="s">
        <v>12885</v>
      </c>
      <c r="C14656" s="73" t="s">
        <v>101</v>
      </c>
      <c r="D14656" s="75">
        <v>66.209999999999994</v>
      </c>
      <c r="E14656" s="75">
        <v>66.209999999999994</v>
      </c>
      <c r="F14656" s="73" t="s">
        <v>47</v>
      </c>
    </row>
    <row r="14657" spans="1:6" x14ac:dyDescent="0.25">
      <c r="A14657" s="73">
        <v>25059167</v>
      </c>
      <c r="B14657" s="74" t="s">
        <v>12886</v>
      </c>
      <c r="C14657" s="73" t="s">
        <v>101</v>
      </c>
      <c r="D14657" s="75">
        <v>66.209999999999994</v>
      </c>
      <c r="E14657" s="75">
        <v>66.209999999999994</v>
      </c>
      <c r="F14657" s="73" t="s">
        <v>47</v>
      </c>
    </row>
    <row r="14658" spans="1:6" x14ac:dyDescent="0.25">
      <c r="A14658" s="73">
        <v>25059169</v>
      </c>
      <c r="B14658" s="74" t="s">
        <v>12887</v>
      </c>
      <c r="C14658" s="73" t="s">
        <v>101</v>
      </c>
      <c r="D14658" s="75">
        <v>64.22</v>
      </c>
      <c r="E14658" s="75">
        <v>64.22</v>
      </c>
      <c r="F14658" s="73" t="s">
        <v>47</v>
      </c>
    </row>
    <row r="14659" spans="1:6" x14ac:dyDescent="0.25">
      <c r="A14659" s="73">
        <v>25059170</v>
      </c>
      <c r="B14659" s="74" t="s">
        <v>12888</v>
      </c>
      <c r="C14659" s="73" t="s">
        <v>101</v>
      </c>
      <c r="D14659" s="75">
        <v>77.94</v>
      </c>
      <c r="E14659" s="75">
        <v>77.94</v>
      </c>
      <c r="F14659" s="73" t="s">
        <v>47</v>
      </c>
    </row>
    <row r="14660" spans="1:6" x14ac:dyDescent="0.25">
      <c r="A14660" s="73">
        <v>25059171</v>
      </c>
      <c r="B14660" s="74" t="s">
        <v>12889</v>
      </c>
      <c r="C14660" s="73" t="s">
        <v>101</v>
      </c>
      <c r="D14660" s="75">
        <v>145.06</v>
      </c>
      <c r="E14660" s="75">
        <v>145.06</v>
      </c>
      <c r="F14660" s="73" t="s">
        <v>47</v>
      </c>
    </row>
    <row r="14661" spans="1:6" x14ac:dyDescent="0.25">
      <c r="A14661" s="73">
        <v>25059172</v>
      </c>
      <c r="B14661" s="74" t="s">
        <v>12890</v>
      </c>
      <c r="C14661" s="73" t="s">
        <v>101</v>
      </c>
      <c r="D14661" s="75">
        <v>58.21</v>
      </c>
      <c r="E14661" s="75">
        <v>58.21</v>
      </c>
      <c r="F14661" s="73" t="s">
        <v>47</v>
      </c>
    </row>
    <row r="14662" spans="1:6" x14ac:dyDescent="0.25">
      <c r="A14662" s="73">
        <v>25059174</v>
      </c>
      <c r="B14662" s="74" t="s">
        <v>12891</v>
      </c>
      <c r="C14662" s="73" t="s">
        <v>101</v>
      </c>
      <c r="D14662" s="75">
        <v>58.21</v>
      </c>
      <c r="E14662" s="75">
        <v>58.21</v>
      </c>
      <c r="F14662" s="73" t="s">
        <v>47</v>
      </c>
    </row>
    <row r="14663" spans="1:6" x14ac:dyDescent="0.25">
      <c r="A14663" s="73">
        <v>25059175</v>
      </c>
      <c r="B14663" s="74" t="s">
        <v>12892</v>
      </c>
      <c r="C14663" s="73" t="s">
        <v>101</v>
      </c>
      <c r="D14663" s="75">
        <v>66.48</v>
      </c>
      <c r="E14663" s="75">
        <v>66.48</v>
      </c>
      <c r="F14663" s="73" t="s">
        <v>47</v>
      </c>
    </row>
    <row r="14664" spans="1:6" x14ac:dyDescent="0.25">
      <c r="A14664" s="73">
        <v>25059176</v>
      </c>
      <c r="B14664" s="74" t="s">
        <v>12893</v>
      </c>
      <c r="C14664" s="73" t="s">
        <v>101</v>
      </c>
      <c r="D14664" s="75">
        <v>66.48</v>
      </c>
      <c r="E14664" s="75">
        <v>66.48</v>
      </c>
      <c r="F14664" s="73" t="s">
        <v>47</v>
      </c>
    </row>
    <row r="14665" spans="1:6" x14ac:dyDescent="0.25">
      <c r="A14665" s="73">
        <v>25059177</v>
      </c>
      <c r="B14665" s="74" t="s">
        <v>12894</v>
      </c>
      <c r="C14665" s="73" t="s">
        <v>101</v>
      </c>
      <c r="D14665" s="75">
        <v>131.22</v>
      </c>
      <c r="E14665" s="75">
        <v>131.22</v>
      </c>
      <c r="F14665" s="73" t="s">
        <v>47</v>
      </c>
    </row>
    <row r="14666" spans="1:6" x14ac:dyDescent="0.25">
      <c r="A14666" s="73">
        <v>25059180</v>
      </c>
      <c r="B14666" s="74" t="s">
        <v>12895</v>
      </c>
      <c r="C14666" s="73" t="s">
        <v>101</v>
      </c>
      <c r="D14666" s="75">
        <v>78.64</v>
      </c>
      <c r="E14666" s="75">
        <v>78.64</v>
      </c>
      <c r="F14666" s="73" t="s">
        <v>47</v>
      </c>
    </row>
    <row r="14667" spans="1:6" x14ac:dyDescent="0.25">
      <c r="A14667" s="73">
        <v>25059182</v>
      </c>
      <c r="B14667" s="74" t="s">
        <v>12896</v>
      </c>
      <c r="C14667" s="73" t="s">
        <v>101</v>
      </c>
      <c r="D14667" s="75">
        <v>59.36</v>
      </c>
      <c r="E14667" s="75">
        <v>59.36</v>
      </c>
      <c r="F14667" s="73" t="s">
        <v>47</v>
      </c>
    </row>
    <row r="14668" spans="1:6" x14ac:dyDescent="0.25">
      <c r="A14668" s="73">
        <v>25059187</v>
      </c>
      <c r="B14668" s="74" t="s">
        <v>12897</v>
      </c>
      <c r="C14668" s="73" t="s">
        <v>101</v>
      </c>
      <c r="D14668" s="75">
        <v>168.7</v>
      </c>
      <c r="E14668" s="75">
        <v>168.7</v>
      </c>
      <c r="F14668" s="73" t="s">
        <v>47</v>
      </c>
    </row>
    <row r="14669" spans="1:6" x14ac:dyDescent="0.25">
      <c r="A14669" s="73">
        <v>25059188</v>
      </c>
      <c r="B14669" s="74" t="s">
        <v>12898</v>
      </c>
      <c r="C14669" s="73" t="s">
        <v>101</v>
      </c>
      <c r="D14669" s="75">
        <v>154.93</v>
      </c>
      <c r="E14669" s="75">
        <v>154.93</v>
      </c>
      <c r="F14669" s="73" t="s">
        <v>47</v>
      </c>
    </row>
    <row r="14670" spans="1:6" x14ac:dyDescent="0.25">
      <c r="A14670" s="73">
        <v>25059199</v>
      </c>
      <c r="B14670" s="74" t="s">
        <v>12899</v>
      </c>
      <c r="C14670" s="73" t="s">
        <v>101</v>
      </c>
      <c r="D14670" s="75">
        <v>168.7</v>
      </c>
      <c r="E14670" s="75">
        <v>168.7</v>
      </c>
      <c r="F14670" s="73" t="s">
        <v>47</v>
      </c>
    </row>
    <row r="14671" spans="1:6" x14ac:dyDescent="0.25">
      <c r="A14671" s="73">
        <v>25059200</v>
      </c>
      <c r="B14671" s="74" t="s">
        <v>12900</v>
      </c>
      <c r="C14671" s="73" t="s">
        <v>101</v>
      </c>
      <c r="D14671" s="75">
        <v>168.7</v>
      </c>
      <c r="E14671" s="75">
        <v>168.7</v>
      </c>
      <c r="F14671" s="73" t="s">
        <v>47</v>
      </c>
    </row>
    <row r="14672" spans="1:6" x14ac:dyDescent="0.25">
      <c r="A14672" s="73">
        <v>25059201</v>
      </c>
      <c r="B14672" s="74" t="s">
        <v>12901</v>
      </c>
      <c r="C14672" s="73" t="s">
        <v>101</v>
      </c>
      <c r="D14672" s="75">
        <v>168.7</v>
      </c>
      <c r="E14672" s="75">
        <v>168.7</v>
      </c>
      <c r="F14672" s="73" t="s">
        <v>47</v>
      </c>
    </row>
    <row r="14673" spans="1:6" x14ac:dyDescent="0.25">
      <c r="A14673" s="73">
        <v>25059202</v>
      </c>
      <c r="B14673" s="74" t="s">
        <v>12902</v>
      </c>
      <c r="C14673" s="73" t="s">
        <v>101</v>
      </c>
      <c r="D14673" s="75">
        <v>168.7</v>
      </c>
      <c r="E14673" s="75">
        <v>168.7</v>
      </c>
      <c r="F14673" s="73" t="s">
        <v>47</v>
      </c>
    </row>
    <row r="14674" spans="1:6" x14ac:dyDescent="0.25">
      <c r="A14674" s="73">
        <v>25059203</v>
      </c>
      <c r="B14674" s="74" t="s">
        <v>12903</v>
      </c>
      <c r="C14674" s="73" t="s">
        <v>101</v>
      </c>
      <c r="D14674" s="75">
        <v>168.7</v>
      </c>
      <c r="E14674" s="75">
        <v>168.7</v>
      </c>
      <c r="F14674" s="73" t="s">
        <v>47</v>
      </c>
    </row>
    <row r="14675" spans="1:6" x14ac:dyDescent="0.25">
      <c r="A14675" s="73">
        <v>25059206</v>
      </c>
      <c r="B14675" s="74" t="s">
        <v>12904</v>
      </c>
      <c r="C14675" s="73" t="s">
        <v>101</v>
      </c>
      <c r="D14675" s="75">
        <v>154.93</v>
      </c>
      <c r="E14675" s="75">
        <v>154.93</v>
      </c>
      <c r="F14675" s="73" t="s">
        <v>47</v>
      </c>
    </row>
    <row r="14676" spans="1:6" x14ac:dyDescent="0.25">
      <c r="A14676" s="73">
        <v>25059207</v>
      </c>
      <c r="B14676" s="74" t="s">
        <v>12905</v>
      </c>
      <c r="C14676" s="73" t="s">
        <v>101</v>
      </c>
      <c r="D14676" s="75">
        <v>154.93</v>
      </c>
      <c r="E14676" s="75">
        <v>154.93</v>
      </c>
      <c r="F14676" s="73" t="s">
        <v>47</v>
      </c>
    </row>
    <row r="14677" spans="1:6" x14ac:dyDescent="0.25">
      <c r="A14677" s="73">
        <v>25059208</v>
      </c>
      <c r="B14677" s="74" t="s">
        <v>12906</v>
      </c>
      <c r="C14677" s="73" t="s">
        <v>101</v>
      </c>
      <c r="D14677" s="75">
        <v>154.93</v>
      </c>
      <c r="E14677" s="75">
        <v>154.93</v>
      </c>
      <c r="F14677" s="73" t="s">
        <v>47</v>
      </c>
    </row>
    <row r="14678" spans="1:6" x14ac:dyDescent="0.25">
      <c r="A14678" s="73">
        <v>25059209</v>
      </c>
      <c r="B14678" s="74" t="s">
        <v>12907</v>
      </c>
      <c r="C14678" s="73" t="s">
        <v>101</v>
      </c>
      <c r="D14678" s="75">
        <v>154.93</v>
      </c>
      <c r="E14678" s="75">
        <v>154.93</v>
      </c>
      <c r="F14678" s="73" t="s">
        <v>47</v>
      </c>
    </row>
    <row r="14679" spans="1:6" x14ac:dyDescent="0.25">
      <c r="A14679" s="73">
        <v>25059210</v>
      </c>
      <c r="B14679" s="74" t="s">
        <v>12908</v>
      </c>
      <c r="C14679" s="73" t="s">
        <v>101</v>
      </c>
      <c r="D14679" s="75">
        <v>154.93</v>
      </c>
      <c r="E14679" s="75">
        <v>154.93</v>
      </c>
      <c r="F14679" s="73" t="s">
        <v>47</v>
      </c>
    </row>
    <row r="14680" spans="1:6" x14ac:dyDescent="0.25">
      <c r="A14680" s="73">
        <v>25059211</v>
      </c>
      <c r="B14680" s="74" t="s">
        <v>12909</v>
      </c>
      <c r="C14680" s="73" t="s">
        <v>101</v>
      </c>
      <c r="D14680" s="75">
        <v>154.93</v>
      </c>
      <c r="E14680" s="75">
        <v>154.93</v>
      </c>
      <c r="F14680" s="73" t="s">
        <v>47</v>
      </c>
    </row>
    <row r="14681" spans="1:6" x14ac:dyDescent="0.25">
      <c r="A14681" s="73">
        <v>25059212</v>
      </c>
      <c r="B14681" s="74" t="s">
        <v>12910</v>
      </c>
      <c r="C14681" s="73" t="s">
        <v>101</v>
      </c>
      <c r="D14681" s="75">
        <v>154.93</v>
      </c>
      <c r="E14681" s="75">
        <v>154.93</v>
      </c>
      <c r="F14681" s="73" t="s">
        <v>47</v>
      </c>
    </row>
    <row r="14682" spans="1:6" x14ac:dyDescent="0.25">
      <c r="A14682" s="73">
        <v>25059213</v>
      </c>
      <c r="B14682" s="74" t="s">
        <v>12911</v>
      </c>
      <c r="C14682" s="73" t="s">
        <v>101</v>
      </c>
      <c r="D14682" s="75">
        <v>154.93</v>
      </c>
      <c r="E14682" s="75">
        <v>154.93</v>
      </c>
      <c r="F14682" s="73" t="s">
        <v>47</v>
      </c>
    </row>
    <row r="14683" spans="1:6" x14ac:dyDescent="0.25">
      <c r="A14683" s="73">
        <v>25059214</v>
      </c>
      <c r="B14683" s="74" t="s">
        <v>12912</v>
      </c>
      <c r="C14683" s="73" t="s">
        <v>101</v>
      </c>
      <c r="D14683" s="75">
        <v>154.93</v>
      </c>
      <c r="E14683" s="75">
        <v>154.93</v>
      </c>
      <c r="F14683" s="73" t="s">
        <v>47</v>
      </c>
    </row>
    <row r="14684" spans="1:6" x14ac:dyDescent="0.25">
      <c r="A14684" s="73">
        <v>25059215</v>
      </c>
      <c r="B14684" s="74" t="s">
        <v>32228</v>
      </c>
      <c r="C14684" s="73" t="s">
        <v>101</v>
      </c>
      <c r="D14684" s="75">
        <v>154.93</v>
      </c>
      <c r="E14684" s="75">
        <v>154.93</v>
      </c>
      <c r="F14684" s="73" t="s">
        <v>47</v>
      </c>
    </row>
    <row r="14685" spans="1:6" x14ac:dyDescent="0.25">
      <c r="A14685" s="73">
        <v>25059216</v>
      </c>
      <c r="B14685" s="74" t="s">
        <v>12913</v>
      </c>
      <c r="C14685" s="73" t="s">
        <v>101</v>
      </c>
      <c r="D14685" s="75">
        <v>154.93</v>
      </c>
      <c r="E14685" s="75">
        <v>154.93</v>
      </c>
      <c r="F14685" s="73" t="s">
        <v>47</v>
      </c>
    </row>
    <row r="14686" spans="1:6" x14ac:dyDescent="0.25">
      <c r="A14686" s="73">
        <v>25059218</v>
      </c>
      <c r="B14686" s="74" t="s">
        <v>12914</v>
      </c>
      <c r="C14686" s="73" t="s">
        <v>101</v>
      </c>
      <c r="D14686" s="75">
        <v>62.78</v>
      </c>
      <c r="E14686" s="75">
        <v>62.78</v>
      </c>
      <c r="F14686" s="73" t="s">
        <v>47</v>
      </c>
    </row>
    <row r="14687" spans="1:6" x14ac:dyDescent="0.25">
      <c r="A14687" s="73">
        <v>25059219</v>
      </c>
      <c r="B14687" s="74" t="s">
        <v>12915</v>
      </c>
      <c r="C14687" s="73" t="s">
        <v>101</v>
      </c>
      <c r="D14687" s="75">
        <v>62.78</v>
      </c>
      <c r="E14687" s="75">
        <v>62.78</v>
      </c>
      <c r="F14687" s="73" t="s">
        <v>47</v>
      </c>
    </row>
    <row r="14688" spans="1:6" x14ac:dyDescent="0.25">
      <c r="A14688" s="73">
        <v>25059220</v>
      </c>
      <c r="B14688" s="74" t="s">
        <v>12916</v>
      </c>
      <c r="C14688" s="73" t="s">
        <v>101</v>
      </c>
      <c r="D14688" s="75">
        <v>62.78</v>
      </c>
      <c r="E14688" s="75">
        <v>62.78</v>
      </c>
      <c r="F14688" s="73" t="s">
        <v>47</v>
      </c>
    </row>
    <row r="14689" spans="1:6" x14ac:dyDescent="0.25">
      <c r="A14689" s="73">
        <v>25059221</v>
      </c>
      <c r="B14689" s="74" t="s">
        <v>12917</v>
      </c>
      <c r="C14689" s="73" t="s">
        <v>101</v>
      </c>
      <c r="D14689" s="75">
        <v>62.78</v>
      </c>
      <c r="E14689" s="75">
        <v>62.78</v>
      </c>
      <c r="F14689" s="73" t="s">
        <v>47</v>
      </c>
    </row>
    <row r="14690" spans="1:6" x14ac:dyDescent="0.25">
      <c r="A14690" s="73">
        <v>25059222</v>
      </c>
      <c r="B14690" s="74" t="s">
        <v>12918</v>
      </c>
      <c r="C14690" s="73" t="s">
        <v>101</v>
      </c>
      <c r="D14690" s="75">
        <v>62.78</v>
      </c>
      <c r="E14690" s="75">
        <v>62.78</v>
      </c>
      <c r="F14690" s="73" t="s">
        <v>47</v>
      </c>
    </row>
    <row r="14691" spans="1:6" x14ac:dyDescent="0.25">
      <c r="A14691" s="73">
        <v>25059228</v>
      </c>
      <c r="B14691" s="74" t="s">
        <v>12919</v>
      </c>
      <c r="C14691" s="73" t="s">
        <v>101</v>
      </c>
      <c r="D14691" s="75">
        <v>62.78</v>
      </c>
      <c r="E14691" s="75">
        <v>62.78</v>
      </c>
      <c r="F14691" s="73" t="s">
        <v>47</v>
      </c>
    </row>
    <row r="14692" spans="1:6" x14ac:dyDescent="0.25">
      <c r="A14692" s="73">
        <v>25059229</v>
      </c>
      <c r="B14692" s="74" t="s">
        <v>12920</v>
      </c>
      <c r="C14692" s="73" t="s">
        <v>101</v>
      </c>
      <c r="D14692" s="75">
        <v>62.78</v>
      </c>
      <c r="E14692" s="75">
        <v>62.78</v>
      </c>
      <c r="F14692" s="73" t="s">
        <v>47</v>
      </c>
    </row>
    <row r="14693" spans="1:6" x14ac:dyDescent="0.25">
      <c r="A14693" s="73">
        <v>25059230</v>
      </c>
      <c r="B14693" s="74" t="s">
        <v>12921</v>
      </c>
      <c r="C14693" s="73" t="s">
        <v>101</v>
      </c>
      <c r="D14693" s="75">
        <v>62.78</v>
      </c>
      <c r="E14693" s="75">
        <v>62.78</v>
      </c>
      <c r="F14693" s="73" t="s">
        <v>47</v>
      </c>
    </row>
    <row r="14694" spans="1:6" x14ac:dyDescent="0.25">
      <c r="A14694" s="73">
        <v>25059231</v>
      </c>
      <c r="B14694" s="74" t="s">
        <v>12922</v>
      </c>
      <c r="C14694" s="73" t="s">
        <v>101</v>
      </c>
      <c r="D14694" s="75">
        <v>62.78</v>
      </c>
      <c r="E14694" s="75">
        <v>62.78</v>
      </c>
      <c r="F14694" s="73" t="s">
        <v>47</v>
      </c>
    </row>
    <row r="14695" spans="1:6" x14ac:dyDescent="0.25">
      <c r="A14695" s="73">
        <v>25059232</v>
      </c>
      <c r="B14695" s="74" t="s">
        <v>12923</v>
      </c>
      <c r="C14695" s="73" t="s">
        <v>101</v>
      </c>
      <c r="D14695" s="75">
        <v>62.78</v>
      </c>
      <c r="E14695" s="75">
        <v>62.78</v>
      </c>
      <c r="F14695" s="73" t="s">
        <v>47</v>
      </c>
    </row>
    <row r="14696" spans="1:6" x14ac:dyDescent="0.25">
      <c r="A14696" s="73">
        <v>25059233</v>
      </c>
      <c r="B14696" s="74" t="s">
        <v>12924</v>
      </c>
      <c r="C14696" s="73" t="s">
        <v>101</v>
      </c>
      <c r="D14696" s="75">
        <v>64.42</v>
      </c>
      <c r="E14696" s="75">
        <v>64.42</v>
      </c>
      <c r="F14696" s="73" t="s">
        <v>47</v>
      </c>
    </row>
    <row r="14697" spans="1:6" x14ac:dyDescent="0.25">
      <c r="A14697" s="73">
        <v>25059234</v>
      </c>
      <c r="B14697" s="74" t="s">
        <v>12925</v>
      </c>
      <c r="C14697" s="73" t="s">
        <v>101</v>
      </c>
      <c r="D14697" s="75">
        <v>64.42</v>
      </c>
      <c r="E14697" s="75">
        <v>64.42</v>
      </c>
      <c r="F14697" s="73" t="s">
        <v>47</v>
      </c>
    </row>
    <row r="14698" spans="1:6" x14ac:dyDescent="0.25">
      <c r="A14698" s="73">
        <v>25059236</v>
      </c>
      <c r="B14698" s="74" t="s">
        <v>12926</v>
      </c>
      <c r="C14698" s="73" t="s">
        <v>101</v>
      </c>
      <c r="D14698" s="75">
        <v>64.42</v>
      </c>
      <c r="E14698" s="75">
        <v>64.42</v>
      </c>
      <c r="F14698" s="73" t="s">
        <v>47</v>
      </c>
    </row>
    <row r="14699" spans="1:6" x14ac:dyDescent="0.25">
      <c r="A14699" s="73">
        <v>25059237</v>
      </c>
      <c r="B14699" s="74" t="s">
        <v>12927</v>
      </c>
      <c r="C14699" s="73" t="s">
        <v>101</v>
      </c>
      <c r="D14699" s="75">
        <v>64.42</v>
      </c>
      <c r="E14699" s="75">
        <v>64.42</v>
      </c>
      <c r="F14699" s="73" t="s">
        <v>47</v>
      </c>
    </row>
    <row r="14700" spans="1:6" x14ac:dyDescent="0.25">
      <c r="A14700" s="73">
        <v>25059238</v>
      </c>
      <c r="B14700" s="74" t="s">
        <v>12928</v>
      </c>
      <c r="C14700" s="73" t="s">
        <v>101</v>
      </c>
      <c r="D14700" s="75">
        <v>64.42</v>
      </c>
      <c r="E14700" s="75">
        <v>64.42</v>
      </c>
      <c r="F14700" s="73" t="s">
        <v>47</v>
      </c>
    </row>
    <row r="14701" spans="1:6" x14ac:dyDescent="0.25">
      <c r="A14701" s="73">
        <v>25059244</v>
      </c>
      <c r="B14701" s="74" t="s">
        <v>12929</v>
      </c>
      <c r="C14701" s="73" t="s">
        <v>101</v>
      </c>
      <c r="D14701" s="75">
        <v>64.42</v>
      </c>
      <c r="E14701" s="75">
        <v>64.42</v>
      </c>
      <c r="F14701" s="73" t="s">
        <v>47</v>
      </c>
    </row>
    <row r="14702" spans="1:6" x14ac:dyDescent="0.25">
      <c r="A14702" s="73">
        <v>25059245</v>
      </c>
      <c r="B14702" s="74" t="s">
        <v>12930</v>
      </c>
      <c r="C14702" s="73" t="s">
        <v>101</v>
      </c>
      <c r="D14702" s="75">
        <v>64.42</v>
      </c>
      <c r="E14702" s="75">
        <v>64.42</v>
      </c>
      <c r="F14702" s="73" t="s">
        <v>47</v>
      </c>
    </row>
    <row r="14703" spans="1:6" x14ac:dyDescent="0.25">
      <c r="A14703" s="73">
        <v>25059246</v>
      </c>
      <c r="B14703" s="74" t="s">
        <v>12931</v>
      </c>
      <c r="C14703" s="73" t="s">
        <v>101</v>
      </c>
      <c r="D14703" s="75">
        <v>64.42</v>
      </c>
      <c r="E14703" s="75">
        <v>64.42</v>
      </c>
      <c r="F14703" s="73" t="s">
        <v>47</v>
      </c>
    </row>
    <row r="14704" spans="1:6" x14ac:dyDescent="0.25">
      <c r="A14704" s="73">
        <v>25059247</v>
      </c>
      <c r="B14704" s="74" t="s">
        <v>12932</v>
      </c>
      <c r="C14704" s="73" t="s">
        <v>101</v>
      </c>
      <c r="D14704" s="75">
        <v>64.42</v>
      </c>
      <c r="E14704" s="75">
        <v>64.42</v>
      </c>
      <c r="F14704" s="73" t="s">
        <v>47</v>
      </c>
    </row>
    <row r="14705" spans="1:6" x14ac:dyDescent="0.25">
      <c r="A14705" s="73">
        <v>25059248</v>
      </c>
      <c r="B14705" s="74" t="s">
        <v>12933</v>
      </c>
      <c r="C14705" s="73" t="s">
        <v>101</v>
      </c>
      <c r="D14705" s="75">
        <v>64.42</v>
      </c>
      <c r="E14705" s="75">
        <v>64.42</v>
      </c>
      <c r="F14705" s="73" t="s">
        <v>47</v>
      </c>
    </row>
    <row r="14706" spans="1:6" x14ac:dyDescent="0.25">
      <c r="A14706" s="73">
        <v>25059250</v>
      </c>
      <c r="B14706" s="74" t="s">
        <v>12934</v>
      </c>
      <c r="C14706" s="73" t="s">
        <v>101</v>
      </c>
      <c r="D14706" s="75">
        <v>66.209999999999994</v>
      </c>
      <c r="E14706" s="75">
        <v>66.209999999999994</v>
      </c>
      <c r="F14706" s="73" t="s">
        <v>47</v>
      </c>
    </row>
    <row r="14707" spans="1:6" x14ac:dyDescent="0.25">
      <c r="A14707" s="73">
        <v>25059251</v>
      </c>
      <c r="B14707" s="74" t="s">
        <v>12935</v>
      </c>
      <c r="C14707" s="73" t="s">
        <v>101</v>
      </c>
      <c r="D14707" s="75">
        <v>66.209999999999994</v>
      </c>
      <c r="E14707" s="75">
        <v>66.209999999999994</v>
      </c>
      <c r="F14707" s="73" t="s">
        <v>47</v>
      </c>
    </row>
    <row r="14708" spans="1:6" x14ac:dyDescent="0.25">
      <c r="A14708" s="73">
        <v>25059252</v>
      </c>
      <c r="B14708" s="74" t="s">
        <v>12936</v>
      </c>
      <c r="C14708" s="73" t="s">
        <v>101</v>
      </c>
      <c r="D14708" s="75">
        <v>66.209999999999994</v>
      </c>
      <c r="E14708" s="75">
        <v>66.209999999999994</v>
      </c>
      <c r="F14708" s="73" t="s">
        <v>47</v>
      </c>
    </row>
    <row r="14709" spans="1:6" x14ac:dyDescent="0.25">
      <c r="A14709" s="73">
        <v>25059253</v>
      </c>
      <c r="B14709" s="74" t="s">
        <v>12937</v>
      </c>
      <c r="C14709" s="73" t="s">
        <v>101</v>
      </c>
      <c r="D14709" s="75">
        <v>66.209999999999994</v>
      </c>
      <c r="E14709" s="75">
        <v>66.209999999999994</v>
      </c>
      <c r="F14709" s="73" t="s">
        <v>47</v>
      </c>
    </row>
    <row r="14710" spans="1:6" x14ac:dyDescent="0.25">
      <c r="A14710" s="73">
        <v>25059254</v>
      </c>
      <c r="B14710" s="74" t="s">
        <v>12938</v>
      </c>
      <c r="C14710" s="73" t="s">
        <v>101</v>
      </c>
      <c r="D14710" s="75">
        <v>66.209999999999994</v>
      </c>
      <c r="E14710" s="75">
        <v>66.209999999999994</v>
      </c>
      <c r="F14710" s="73" t="s">
        <v>47</v>
      </c>
    </row>
    <row r="14711" spans="1:6" x14ac:dyDescent="0.25">
      <c r="A14711" s="73">
        <v>25059256</v>
      </c>
      <c r="B14711" s="74" t="s">
        <v>12939</v>
      </c>
      <c r="C14711" s="73" t="s">
        <v>101</v>
      </c>
      <c r="D14711" s="75">
        <v>66.209999999999994</v>
      </c>
      <c r="E14711" s="75">
        <v>66.209999999999994</v>
      </c>
      <c r="F14711" s="73" t="s">
        <v>47</v>
      </c>
    </row>
    <row r="14712" spans="1:6" x14ac:dyDescent="0.25">
      <c r="A14712" s="73">
        <v>25059257</v>
      </c>
      <c r="B14712" s="74" t="s">
        <v>12940</v>
      </c>
      <c r="C14712" s="73" t="s">
        <v>101</v>
      </c>
      <c r="D14712" s="75">
        <v>66.209999999999994</v>
      </c>
      <c r="E14712" s="75">
        <v>66.209999999999994</v>
      </c>
      <c r="F14712" s="73" t="s">
        <v>47</v>
      </c>
    </row>
    <row r="14713" spans="1:6" x14ac:dyDescent="0.25">
      <c r="A14713" s="73">
        <v>25059258</v>
      </c>
      <c r="B14713" s="74" t="s">
        <v>12941</v>
      </c>
      <c r="C14713" s="73" t="s">
        <v>101</v>
      </c>
      <c r="D14713" s="75">
        <v>66.209999999999994</v>
      </c>
      <c r="E14713" s="75">
        <v>66.209999999999994</v>
      </c>
      <c r="F14713" s="73" t="s">
        <v>47</v>
      </c>
    </row>
    <row r="14714" spans="1:6" x14ac:dyDescent="0.25">
      <c r="A14714" s="73">
        <v>25059259</v>
      </c>
      <c r="B14714" s="74" t="s">
        <v>12942</v>
      </c>
      <c r="C14714" s="73" t="s">
        <v>101</v>
      </c>
      <c r="D14714" s="75">
        <v>66.209999999999994</v>
      </c>
      <c r="E14714" s="75">
        <v>66.209999999999994</v>
      </c>
      <c r="F14714" s="73" t="s">
        <v>47</v>
      </c>
    </row>
    <row r="14715" spans="1:6" x14ac:dyDescent="0.25">
      <c r="A14715" s="73">
        <v>25059260</v>
      </c>
      <c r="B14715" s="74" t="s">
        <v>12943</v>
      </c>
      <c r="C14715" s="73" t="s">
        <v>101</v>
      </c>
      <c r="D14715" s="75">
        <v>66.209999999999994</v>
      </c>
      <c r="E14715" s="75">
        <v>66.209999999999994</v>
      </c>
      <c r="F14715" s="73" t="s">
        <v>47</v>
      </c>
    </row>
    <row r="14716" spans="1:6" x14ac:dyDescent="0.25">
      <c r="A14716" s="73">
        <v>25059261</v>
      </c>
      <c r="B14716" s="74" t="s">
        <v>12944</v>
      </c>
      <c r="C14716" s="73" t="s">
        <v>101</v>
      </c>
      <c r="D14716" s="75">
        <v>64.22</v>
      </c>
      <c r="E14716" s="75">
        <v>64.22</v>
      </c>
      <c r="F14716" s="73" t="s">
        <v>47</v>
      </c>
    </row>
    <row r="14717" spans="1:6" x14ac:dyDescent="0.25">
      <c r="A14717" s="73">
        <v>25059262</v>
      </c>
      <c r="B14717" s="74" t="s">
        <v>12945</v>
      </c>
      <c r="C14717" s="73" t="s">
        <v>101</v>
      </c>
      <c r="D14717" s="75">
        <v>64.22</v>
      </c>
      <c r="E14717" s="75">
        <v>64.22</v>
      </c>
      <c r="F14717" s="73" t="s">
        <v>47</v>
      </c>
    </row>
    <row r="14718" spans="1:6" x14ac:dyDescent="0.25">
      <c r="A14718" s="73">
        <v>25059263</v>
      </c>
      <c r="B14718" s="74" t="s">
        <v>12946</v>
      </c>
      <c r="C14718" s="73" t="s">
        <v>101</v>
      </c>
      <c r="D14718" s="75">
        <v>64.22</v>
      </c>
      <c r="E14718" s="75">
        <v>64.22</v>
      </c>
      <c r="F14718" s="73" t="s">
        <v>47</v>
      </c>
    </row>
    <row r="14719" spans="1:6" x14ac:dyDescent="0.25">
      <c r="A14719" s="73">
        <v>25059266</v>
      </c>
      <c r="B14719" s="74" t="s">
        <v>12947</v>
      </c>
      <c r="C14719" s="73" t="s">
        <v>101</v>
      </c>
      <c r="D14719" s="75">
        <v>64.22</v>
      </c>
      <c r="E14719" s="75">
        <v>64.22</v>
      </c>
      <c r="F14719" s="73" t="s">
        <v>47</v>
      </c>
    </row>
    <row r="14720" spans="1:6" x14ac:dyDescent="0.25">
      <c r="A14720" s="73">
        <v>25059267</v>
      </c>
      <c r="B14720" s="74" t="s">
        <v>12948</v>
      </c>
      <c r="C14720" s="73" t="s">
        <v>101</v>
      </c>
      <c r="D14720" s="75">
        <v>64.22</v>
      </c>
      <c r="E14720" s="75">
        <v>64.22</v>
      </c>
      <c r="F14720" s="73" t="s">
        <v>47</v>
      </c>
    </row>
    <row r="14721" spans="1:6" x14ac:dyDescent="0.25">
      <c r="A14721" s="73">
        <v>25059268</v>
      </c>
      <c r="B14721" s="74" t="s">
        <v>12949</v>
      </c>
      <c r="C14721" s="73" t="s">
        <v>101</v>
      </c>
      <c r="D14721" s="75">
        <v>64.22</v>
      </c>
      <c r="E14721" s="75">
        <v>64.22</v>
      </c>
      <c r="F14721" s="73" t="s">
        <v>47</v>
      </c>
    </row>
    <row r="14722" spans="1:6" x14ac:dyDescent="0.25">
      <c r="A14722" s="73">
        <v>25059271</v>
      </c>
      <c r="B14722" s="74" t="s">
        <v>12950</v>
      </c>
      <c r="C14722" s="73" t="s">
        <v>101</v>
      </c>
      <c r="D14722" s="75">
        <v>77.94</v>
      </c>
      <c r="E14722" s="75">
        <v>77.94</v>
      </c>
      <c r="F14722" s="73" t="s">
        <v>47</v>
      </c>
    </row>
    <row r="14723" spans="1:6" x14ac:dyDescent="0.25">
      <c r="A14723" s="73">
        <v>25059272</v>
      </c>
      <c r="B14723" s="74" t="s">
        <v>12951</v>
      </c>
      <c r="C14723" s="73" t="s">
        <v>101</v>
      </c>
      <c r="D14723" s="75">
        <v>77.94</v>
      </c>
      <c r="E14723" s="75">
        <v>77.94</v>
      </c>
      <c r="F14723" s="73" t="s">
        <v>47</v>
      </c>
    </row>
    <row r="14724" spans="1:6" x14ac:dyDescent="0.25">
      <c r="A14724" s="73">
        <v>25059273</v>
      </c>
      <c r="B14724" s="74" t="s">
        <v>12952</v>
      </c>
      <c r="C14724" s="73" t="s">
        <v>101</v>
      </c>
      <c r="D14724" s="75">
        <v>77.94</v>
      </c>
      <c r="E14724" s="75">
        <v>77.94</v>
      </c>
      <c r="F14724" s="73" t="s">
        <v>47</v>
      </c>
    </row>
    <row r="14725" spans="1:6" x14ac:dyDescent="0.25">
      <c r="A14725" s="73">
        <v>25059274</v>
      </c>
      <c r="B14725" s="74" t="s">
        <v>12953</v>
      </c>
      <c r="C14725" s="73" t="s">
        <v>101</v>
      </c>
      <c r="D14725" s="75">
        <v>77.94</v>
      </c>
      <c r="E14725" s="75">
        <v>77.94</v>
      </c>
      <c r="F14725" s="73" t="s">
        <v>47</v>
      </c>
    </row>
    <row r="14726" spans="1:6" x14ac:dyDescent="0.25">
      <c r="A14726" s="73">
        <v>25059275</v>
      </c>
      <c r="B14726" s="74" t="s">
        <v>12954</v>
      </c>
      <c r="C14726" s="73" t="s">
        <v>101</v>
      </c>
      <c r="D14726" s="75">
        <v>77.94</v>
      </c>
      <c r="E14726" s="75">
        <v>77.94</v>
      </c>
      <c r="F14726" s="73" t="s">
        <v>47</v>
      </c>
    </row>
    <row r="14727" spans="1:6" x14ac:dyDescent="0.25">
      <c r="A14727" s="73">
        <v>25059276</v>
      </c>
      <c r="B14727" s="74" t="s">
        <v>12955</v>
      </c>
      <c r="C14727" s="73" t="s">
        <v>101</v>
      </c>
      <c r="D14727" s="75">
        <v>77.94</v>
      </c>
      <c r="E14727" s="75">
        <v>77.94</v>
      </c>
      <c r="F14727" s="73" t="s">
        <v>47</v>
      </c>
    </row>
    <row r="14728" spans="1:6" x14ac:dyDescent="0.25">
      <c r="A14728" s="73">
        <v>25059277</v>
      </c>
      <c r="B14728" s="74" t="s">
        <v>12956</v>
      </c>
      <c r="C14728" s="73" t="s">
        <v>101</v>
      </c>
      <c r="D14728" s="75">
        <v>77.94</v>
      </c>
      <c r="E14728" s="75">
        <v>77.94</v>
      </c>
      <c r="F14728" s="73" t="s">
        <v>47</v>
      </c>
    </row>
    <row r="14729" spans="1:6" x14ac:dyDescent="0.25">
      <c r="A14729" s="73">
        <v>25059278</v>
      </c>
      <c r="B14729" s="74" t="s">
        <v>12957</v>
      </c>
      <c r="C14729" s="73" t="s">
        <v>101</v>
      </c>
      <c r="D14729" s="75">
        <v>77.94</v>
      </c>
      <c r="E14729" s="75">
        <v>77.94</v>
      </c>
      <c r="F14729" s="73" t="s">
        <v>47</v>
      </c>
    </row>
    <row r="14730" spans="1:6" x14ac:dyDescent="0.25">
      <c r="A14730" s="73">
        <v>25059279</v>
      </c>
      <c r="B14730" s="74" t="s">
        <v>12958</v>
      </c>
      <c r="C14730" s="73" t="s">
        <v>101</v>
      </c>
      <c r="D14730" s="75">
        <v>77.94</v>
      </c>
      <c r="E14730" s="75">
        <v>77.94</v>
      </c>
      <c r="F14730" s="73" t="s">
        <v>47</v>
      </c>
    </row>
    <row r="14731" spans="1:6" x14ac:dyDescent="0.25">
      <c r="A14731" s="73">
        <v>25059280</v>
      </c>
      <c r="B14731" s="74" t="s">
        <v>12959</v>
      </c>
      <c r="C14731" s="73" t="s">
        <v>101</v>
      </c>
      <c r="D14731" s="75">
        <v>77.94</v>
      </c>
      <c r="E14731" s="75">
        <v>77.94</v>
      </c>
      <c r="F14731" s="73" t="s">
        <v>47</v>
      </c>
    </row>
    <row r="14732" spans="1:6" x14ac:dyDescent="0.25">
      <c r="A14732" s="73">
        <v>25059281</v>
      </c>
      <c r="B14732" s="74" t="s">
        <v>12960</v>
      </c>
      <c r="C14732" s="73" t="s">
        <v>101</v>
      </c>
      <c r="D14732" s="75">
        <v>77.94</v>
      </c>
      <c r="E14732" s="75">
        <v>77.94</v>
      </c>
      <c r="F14732" s="73" t="s">
        <v>47</v>
      </c>
    </row>
    <row r="14733" spans="1:6" x14ac:dyDescent="0.25">
      <c r="A14733" s="73">
        <v>25059286</v>
      </c>
      <c r="B14733" s="74" t="s">
        <v>12961</v>
      </c>
      <c r="C14733" s="73" t="s">
        <v>101</v>
      </c>
      <c r="D14733" s="75">
        <v>145.06</v>
      </c>
      <c r="E14733" s="75">
        <v>145.06</v>
      </c>
      <c r="F14733" s="73" t="s">
        <v>47</v>
      </c>
    </row>
    <row r="14734" spans="1:6" x14ac:dyDescent="0.25">
      <c r="A14734" s="73">
        <v>25059287</v>
      </c>
      <c r="B14734" s="74" t="s">
        <v>12962</v>
      </c>
      <c r="C14734" s="73" t="s">
        <v>101</v>
      </c>
      <c r="D14734" s="75">
        <v>145.06</v>
      </c>
      <c r="E14734" s="75">
        <v>145.06</v>
      </c>
      <c r="F14734" s="73" t="s">
        <v>47</v>
      </c>
    </row>
    <row r="14735" spans="1:6" x14ac:dyDescent="0.25">
      <c r="A14735" s="73">
        <v>25059288</v>
      </c>
      <c r="B14735" s="74" t="s">
        <v>12963</v>
      </c>
      <c r="C14735" s="73" t="s">
        <v>101</v>
      </c>
      <c r="D14735" s="75">
        <v>145.06</v>
      </c>
      <c r="E14735" s="75">
        <v>145.06</v>
      </c>
      <c r="F14735" s="73" t="s">
        <v>47</v>
      </c>
    </row>
    <row r="14736" spans="1:6" x14ac:dyDescent="0.25">
      <c r="A14736" s="73">
        <v>25059289</v>
      </c>
      <c r="B14736" s="74" t="s">
        <v>12964</v>
      </c>
      <c r="C14736" s="73" t="s">
        <v>101</v>
      </c>
      <c r="D14736" s="75">
        <v>145.06</v>
      </c>
      <c r="E14736" s="75">
        <v>145.06</v>
      </c>
      <c r="F14736" s="73" t="s">
        <v>47</v>
      </c>
    </row>
    <row r="14737" spans="1:6" x14ac:dyDescent="0.25">
      <c r="A14737" s="73">
        <v>25059290</v>
      </c>
      <c r="B14737" s="74" t="s">
        <v>12965</v>
      </c>
      <c r="C14737" s="73" t="s">
        <v>101</v>
      </c>
      <c r="D14737" s="75">
        <v>145.06</v>
      </c>
      <c r="E14737" s="75">
        <v>145.06</v>
      </c>
      <c r="F14737" s="73" t="s">
        <v>47</v>
      </c>
    </row>
    <row r="14738" spans="1:6" x14ac:dyDescent="0.25">
      <c r="A14738" s="73">
        <v>25059298</v>
      </c>
      <c r="B14738" s="74" t="s">
        <v>12966</v>
      </c>
      <c r="C14738" s="73" t="s">
        <v>101</v>
      </c>
      <c r="D14738" s="75">
        <v>1405.16</v>
      </c>
      <c r="E14738" s="75">
        <v>1405.16</v>
      </c>
      <c r="F14738" s="73" t="s">
        <v>47</v>
      </c>
    </row>
    <row r="14739" spans="1:6" x14ac:dyDescent="0.25">
      <c r="A14739" s="73">
        <v>25059300</v>
      </c>
      <c r="B14739" s="74" t="s">
        <v>12967</v>
      </c>
      <c r="C14739" s="73" t="s">
        <v>101</v>
      </c>
      <c r="D14739" s="75">
        <v>58.21</v>
      </c>
      <c r="E14739" s="75">
        <v>58.21</v>
      </c>
      <c r="F14739" s="73" t="s">
        <v>47</v>
      </c>
    </row>
    <row r="14740" spans="1:6" x14ac:dyDescent="0.25">
      <c r="A14740" s="73">
        <v>25059301</v>
      </c>
      <c r="B14740" s="74" t="s">
        <v>12968</v>
      </c>
      <c r="C14740" s="73" t="s">
        <v>101</v>
      </c>
      <c r="D14740" s="75">
        <v>58.21</v>
      </c>
      <c r="E14740" s="75">
        <v>58.21</v>
      </c>
      <c r="F14740" s="73" t="s">
        <v>47</v>
      </c>
    </row>
    <row r="14741" spans="1:6" x14ac:dyDescent="0.25">
      <c r="A14741" s="73">
        <v>25059302</v>
      </c>
      <c r="B14741" s="74" t="s">
        <v>12969</v>
      </c>
      <c r="C14741" s="73" t="s">
        <v>101</v>
      </c>
      <c r="D14741" s="75">
        <v>58.21</v>
      </c>
      <c r="E14741" s="75">
        <v>58.21</v>
      </c>
      <c r="F14741" s="73" t="s">
        <v>47</v>
      </c>
    </row>
    <row r="14742" spans="1:6" x14ac:dyDescent="0.25">
      <c r="A14742" s="73">
        <v>25059303</v>
      </c>
      <c r="B14742" s="74" t="s">
        <v>12970</v>
      </c>
      <c r="C14742" s="73" t="s">
        <v>101</v>
      </c>
      <c r="D14742" s="75">
        <v>58.21</v>
      </c>
      <c r="E14742" s="75">
        <v>58.21</v>
      </c>
      <c r="F14742" s="73" t="s">
        <v>47</v>
      </c>
    </row>
    <row r="14743" spans="1:6" x14ac:dyDescent="0.25">
      <c r="A14743" s="73">
        <v>25059304</v>
      </c>
      <c r="B14743" s="74" t="s">
        <v>12971</v>
      </c>
      <c r="C14743" s="73" t="s">
        <v>101</v>
      </c>
      <c r="D14743" s="75">
        <v>58.21</v>
      </c>
      <c r="E14743" s="75">
        <v>58.21</v>
      </c>
      <c r="F14743" s="73" t="s">
        <v>47</v>
      </c>
    </row>
    <row r="14744" spans="1:6" x14ac:dyDescent="0.25">
      <c r="A14744" s="73">
        <v>25059308</v>
      </c>
      <c r="B14744" s="74" t="s">
        <v>12972</v>
      </c>
      <c r="C14744" s="73" t="s">
        <v>101</v>
      </c>
      <c r="D14744" s="75">
        <v>58.21</v>
      </c>
      <c r="E14744" s="75">
        <v>58.21</v>
      </c>
      <c r="F14744" s="73" t="s">
        <v>47</v>
      </c>
    </row>
    <row r="14745" spans="1:6" x14ac:dyDescent="0.25">
      <c r="A14745" s="73">
        <v>25059309</v>
      </c>
      <c r="B14745" s="74" t="s">
        <v>12973</v>
      </c>
      <c r="C14745" s="73" t="s">
        <v>101</v>
      </c>
      <c r="D14745" s="75">
        <v>58.21</v>
      </c>
      <c r="E14745" s="75">
        <v>58.21</v>
      </c>
      <c r="F14745" s="73" t="s">
        <v>47</v>
      </c>
    </row>
    <row r="14746" spans="1:6" x14ac:dyDescent="0.25">
      <c r="A14746" s="73">
        <v>25059310</v>
      </c>
      <c r="B14746" s="74" t="s">
        <v>12974</v>
      </c>
      <c r="C14746" s="73" t="s">
        <v>101</v>
      </c>
      <c r="D14746" s="75">
        <v>58.21</v>
      </c>
      <c r="E14746" s="75">
        <v>58.21</v>
      </c>
      <c r="F14746" s="73" t="s">
        <v>47</v>
      </c>
    </row>
    <row r="14747" spans="1:6" x14ac:dyDescent="0.25">
      <c r="A14747" s="73">
        <v>25059311</v>
      </c>
      <c r="B14747" s="74" t="s">
        <v>12975</v>
      </c>
      <c r="C14747" s="73" t="s">
        <v>101</v>
      </c>
      <c r="D14747" s="75">
        <v>58.21</v>
      </c>
      <c r="E14747" s="75">
        <v>58.21</v>
      </c>
      <c r="F14747" s="73" t="s">
        <v>47</v>
      </c>
    </row>
    <row r="14748" spans="1:6" x14ac:dyDescent="0.25">
      <c r="A14748" s="73">
        <v>25059312</v>
      </c>
      <c r="B14748" s="74" t="s">
        <v>12976</v>
      </c>
      <c r="C14748" s="73" t="s">
        <v>101</v>
      </c>
      <c r="D14748" s="75">
        <v>58.21</v>
      </c>
      <c r="E14748" s="75">
        <v>58.21</v>
      </c>
      <c r="F14748" s="73" t="s">
        <v>47</v>
      </c>
    </row>
    <row r="14749" spans="1:6" x14ac:dyDescent="0.25">
      <c r="A14749" s="73">
        <v>25059313</v>
      </c>
      <c r="B14749" s="74" t="s">
        <v>12977</v>
      </c>
      <c r="C14749" s="73" t="s">
        <v>101</v>
      </c>
      <c r="D14749" s="75">
        <v>66.48</v>
      </c>
      <c r="E14749" s="75">
        <v>66.48</v>
      </c>
      <c r="F14749" s="73" t="s">
        <v>47</v>
      </c>
    </row>
    <row r="14750" spans="1:6" x14ac:dyDescent="0.25">
      <c r="A14750" s="73">
        <v>25059314</v>
      </c>
      <c r="B14750" s="74" t="s">
        <v>12978</v>
      </c>
      <c r="C14750" s="73" t="s">
        <v>101</v>
      </c>
      <c r="D14750" s="75">
        <v>66.48</v>
      </c>
      <c r="E14750" s="75">
        <v>66.48</v>
      </c>
      <c r="F14750" s="73" t="s">
        <v>47</v>
      </c>
    </row>
    <row r="14751" spans="1:6" x14ac:dyDescent="0.25">
      <c r="A14751" s="73">
        <v>25059315</v>
      </c>
      <c r="B14751" s="74" t="s">
        <v>12979</v>
      </c>
      <c r="C14751" s="73" t="s">
        <v>101</v>
      </c>
      <c r="D14751" s="75">
        <v>66.48</v>
      </c>
      <c r="E14751" s="75">
        <v>66.48</v>
      </c>
      <c r="F14751" s="73" t="s">
        <v>47</v>
      </c>
    </row>
    <row r="14752" spans="1:6" x14ac:dyDescent="0.25">
      <c r="A14752" s="73">
        <v>25059316</v>
      </c>
      <c r="B14752" s="74" t="s">
        <v>12980</v>
      </c>
      <c r="C14752" s="73" t="s">
        <v>101</v>
      </c>
      <c r="D14752" s="75">
        <v>66.48</v>
      </c>
      <c r="E14752" s="75">
        <v>66.48</v>
      </c>
      <c r="F14752" s="73" t="s">
        <v>47</v>
      </c>
    </row>
    <row r="14753" spans="1:6" x14ac:dyDescent="0.25">
      <c r="A14753" s="73">
        <v>25059317</v>
      </c>
      <c r="B14753" s="74" t="s">
        <v>12981</v>
      </c>
      <c r="C14753" s="73" t="s">
        <v>101</v>
      </c>
      <c r="D14753" s="75">
        <v>66.48</v>
      </c>
      <c r="E14753" s="75">
        <v>66.48</v>
      </c>
      <c r="F14753" s="73" t="s">
        <v>47</v>
      </c>
    </row>
    <row r="14754" spans="1:6" x14ac:dyDescent="0.25">
      <c r="A14754" s="73">
        <v>25059318</v>
      </c>
      <c r="B14754" s="74" t="s">
        <v>12982</v>
      </c>
      <c r="C14754" s="73" t="s">
        <v>101</v>
      </c>
      <c r="D14754" s="75">
        <v>66.48</v>
      </c>
      <c r="E14754" s="75">
        <v>66.48</v>
      </c>
      <c r="F14754" s="73" t="s">
        <v>47</v>
      </c>
    </row>
    <row r="14755" spans="1:6" x14ac:dyDescent="0.25">
      <c r="A14755" s="73">
        <v>25059319</v>
      </c>
      <c r="B14755" s="74" t="s">
        <v>12983</v>
      </c>
      <c r="C14755" s="73" t="s">
        <v>101</v>
      </c>
      <c r="D14755" s="75">
        <v>66.48</v>
      </c>
      <c r="E14755" s="75">
        <v>66.48</v>
      </c>
      <c r="F14755" s="73" t="s">
        <v>47</v>
      </c>
    </row>
    <row r="14756" spans="1:6" x14ac:dyDescent="0.25">
      <c r="A14756" s="73">
        <v>25059320</v>
      </c>
      <c r="B14756" s="74" t="s">
        <v>12984</v>
      </c>
      <c r="C14756" s="73" t="s">
        <v>101</v>
      </c>
      <c r="D14756" s="75">
        <v>66.48</v>
      </c>
      <c r="E14756" s="75">
        <v>66.48</v>
      </c>
      <c r="F14756" s="73" t="s">
        <v>47</v>
      </c>
    </row>
    <row r="14757" spans="1:6" x14ac:dyDescent="0.25">
      <c r="A14757" s="73">
        <v>25059321</v>
      </c>
      <c r="B14757" s="74" t="s">
        <v>12985</v>
      </c>
      <c r="C14757" s="73" t="s">
        <v>101</v>
      </c>
      <c r="D14757" s="75">
        <v>66.48</v>
      </c>
      <c r="E14757" s="75">
        <v>66.48</v>
      </c>
      <c r="F14757" s="73" t="s">
        <v>47</v>
      </c>
    </row>
    <row r="14758" spans="1:6" x14ac:dyDescent="0.25">
      <c r="A14758" s="73">
        <v>25059322</v>
      </c>
      <c r="B14758" s="74" t="s">
        <v>12986</v>
      </c>
      <c r="C14758" s="73" t="s">
        <v>101</v>
      </c>
      <c r="D14758" s="75">
        <v>66.48</v>
      </c>
      <c r="E14758" s="75">
        <v>66.48</v>
      </c>
      <c r="F14758" s="73" t="s">
        <v>47</v>
      </c>
    </row>
    <row r="14759" spans="1:6" x14ac:dyDescent="0.25">
      <c r="A14759" s="73">
        <v>25059325</v>
      </c>
      <c r="B14759" s="74" t="s">
        <v>12987</v>
      </c>
      <c r="C14759" s="73" t="s">
        <v>101</v>
      </c>
      <c r="D14759" s="75">
        <v>131.22</v>
      </c>
      <c r="E14759" s="75">
        <v>131.22</v>
      </c>
      <c r="F14759" s="73" t="s">
        <v>47</v>
      </c>
    </row>
    <row r="14760" spans="1:6" x14ac:dyDescent="0.25">
      <c r="A14760" s="73">
        <v>25059326</v>
      </c>
      <c r="B14760" s="74" t="s">
        <v>12988</v>
      </c>
      <c r="C14760" s="73" t="s">
        <v>101</v>
      </c>
      <c r="D14760" s="75">
        <v>131.22</v>
      </c>
      <c r="E14760" s="75">
        <v>131.22</v>
      </c>
      <c r="F14760" s="73" t="s">
        <v>47</v>
      </c>
    </row>
    <row r="14761" spans="1:6" x14ac:dyDescent="0.25">
      <c r="A14761" s="73">
        <v>25059327</v>
      </c>
      <c r="B14761" s="74" t="s">
        <v>12989</v>
      </c>
      <c r="C14761" s="73" t="s">
        <v>101</v>
      </c>
      <c r="D14761" s="75">
        <v>131.22</v>
      </c>
      <c r="E14761" s="75">
        <v>131.22</v>
      </c>
      <c r="F14761" s="73" t="s">
        <v>47</v>
      </c>
    </row>
    <row r="14762" spans="1:6" x14ac:dyDescent="0.25">
      <c r="A14762" s="73">
        <v>25059328</v>
      </c>
      <c r="B14762" s="74" t="s">
        <v>12990</v>
      </c>
      <c r="C14762" s="73" t="s">
        <v>101</v>
      </c>
      <c r="D14762" s="75">
        <v>131.22</v>
      </c>
      <c r="E14762" s="75">
        <v>131.22</v>
      </c>
      <c r="F14762" s="73" t="s">
        <v>47</v>
      </c>
    </row>
    <row r="14763" spans="1:6" x14ac:dyDescent="0.25">
      <c r="A14763" s="73">
        <v>25059329</v>
      </c>
      <c r="B14763" s="74" t="s">
        <v>12991</v>
      </c>
      <c r="C14763" s="73" t="s">
        <v>101</v>
      </c>
      <c r="D14763" s="75">
        <v>131.22</v>
      </c>
      <c r="E14763" s="75">
        <v>131.22</v>
      </c>
      <c r="F14763" s="73" t="s">
        <v>47</v>
      </c>
    </row>
    <row r="14764" spans="1:6" x14ac:dyDescent="0.25">
      <c r="A14764" s="73">
        <v>25059331</v>
      </c>
      <c r="B14764" s="74" t="s">
        <v>12992</v>
      </c>
      <c r="C14764" s="73" t="s">
        <v>101</v>
      </c>
      <c r="D14764" s="75">
        <v>73.510000000000005</v>
      </c>
      <c r="E14764" s="75">
        <v>73.510000000000005</v>
      </c>
      <c r="F14764" s="73" t="s">
        <v>47</v>
      </c>
    </row>
    <row r="14765" spans="1:6" x14ac:dyDescent="0.25">
      <c r="A14765" s="73">
        <v>25059336</v>
      </c>
      <c r="B14765" s="74" t="s">
        <v>12993</v>
      </c>
      <c r="C14765" s="73" t="s">
        <v>101</v>
      </c>
      <c r="D14765" s="75">
        <v>78.64</v>
      </c>
      <c r="E14765" s="75">
        <v>78.64</v>
      </c>
      <c r="F14765" s="73" t="s">
        <v>47</v>
      </c>
    </row>
    <row r="14766" spans="1:6" x14ac:dyDescent="0.25">
      <c r="A14766" s="73">
        <v>25059337</v>
      </c>
      <c r="B14766" s="74" t="s">
        <v>12994</v>
      </c>
      <c r="C14766" s="73" t="s">
        <v>101</v>
      </c>
      <c r="D14766" s="75">
        <v>78.64</v>
      </c>
      <c r="E14766" s="75">
        <v>78.64</v>
      </c>
      <c r="F14766" s="73" t="s">
        <v>47</v>
      </c>
    </row>
    <row r="14767" spans="1:6" x14ac:dyDescent="0.25">
      <c r="A14767" s="73">
        <v>25059338</v>
      </c>
      <c r="B14767" s="74" t="s">
        <v>12995</v>
      </c>
      <c r="C14767" s="73" t="s">
        <v>101</v>
      </c>
      <c r="D14767" s="75">
        <v>78.64</v>
      </c>
      <c r="E14767" s="75">
        <v>78.64</v>
      </c>
      <c r="F14767" s="73" t="s">
        <v>47</v>
      </c>
    </row>
    <row r="14768" spans="1:6" x14ac:dyDescent="0.25">
      <c r="A14768" s="73">
        <v>25059344</v>
      </c>
      <c r="B14768" s="74" t="s">
        <v>12996</v>
      </c>
      <c r="C14768" s="73" t="s">
        <v>101</v>
      </c>
      <c r="D14768" s="75">
        <v>59.36</v>
      </c>
      <c r="E14768" s="75">
        <v>59.36</v>
      </c>
      <c r="F14768" s="73" t="s">
        <v>47</v>
      </c>
    </row>
    <row r="14769" spans="1:6" x14ac:dyDescent="0.25">
      <c r="A14769" s="73">
        <v>25059345</v>
      </c>
      <c r="B14769" s="74" t="s">
        <v>12997</v>
      </c>
      <c r="C14769" s="73" t="s">
        <v>101</v>
      </c>
      <c r="D14769" s="75">
        <v>59.36</v>
      </c>
      <c r="E14769" s="75">
        <v>59.36</v>
      </c>
      <c r="F14769" s="73" t="s">
        <v>47</v>
      </c>
    </row>
    <row r="14770" spans="1:6" x14ac:dyDescent="0.25">
      <c r="A14770" s="73">
        <v>25059346</v>
      </c>
      <c r="B14770" s="74" t="s">
        <v>12998</v>
      </c>
      <c r="C14770" s="73" t="s">
        <v>101</v>
      </c>
      <c r="D14770" s="75">
        <v>59.36</v>
      </c>
      <c r="E14770" s="75">
        <v>59.36</v>
      </c>
      <c r="F14770" s="73" t="s">
        <v>47</v>
      </c>
    </row>
    <row r="14771" spans="1:6" x14ac:dyDescent="0.25">
      <c r="A14771" s="73">
        <v>25059348</v>
      </c>
      <c r="B14771" s="74" t="s">
        <v>12999</v>
      </c>
      <c r="C14771" s="73" t="s">
        <v>101</v>
      </c>
      <c r="D14771" s="75">
        <v>59.36</v>
      </c>
      <c r="E14771" s="75">
        <v>59.36</v>
      </c>
      <c r="F14771" s="73" t="s">
        <v>47</v>
      </c>
    </row>
    <row r="14772" spans="1:6" x14ac:dyDescent="0.25">
      <c r="A14772" s="73">
        <v>25059349</v>
      </c>
      <c r="B14772" s="74" t="s">
        <v>13000</v>
      </c>
      <c r="C14772" s="73" t="s">
        <v>101</v>
      </c>
      <c r="D14772" s="75">
        <v>59.36</v>
      </c>
      <c r="E14772" s="75">
        <v>59.36</v>
      </c>
      <c r="F14772" s="73" t="s">
        <v>47</v>
      </c>
    </row>
    <row r="14773" spans="1:6" x14ac:dyDescent="0.25">
      <c r="A14773" s="73">
        <v>25059350</v>
      </c>
      <c r="B14773" s="74" t="s">
        <v>13001</v>
      </c>
      <c r="C14773" s="73" t="s">
        <v>101</v>
      </c>
      <c r="D14773" s="75">
        <v>59.36</v>
      </c>
      <c r="E14773" s="75">
        <v>59.36</v>
      </c>
      <c r="F14773" s="73" t="s">
        <v>47</v>
      </c>
    </row>
    <row r="14774" spans="1:6" x14ac:dyDescent="0.25">
      <c r="A14774" s="73">
        <v>25059351</v>
      </c>
      <c r="B14774" s="74" t="s">
        <v>13002</v>
      </c>
      <c r="C14774" s="73" t="s">
        <v>101</v>
      </c>
      <c r="D14774" s="75">
        <v>59.36</v>
      </c>
      <c r="E14774" s="75">
        <v>59.36</v>
      </c>
      <c r="F14774" s="73" t="s">
        <v>47</v>
      </c>
    </row>
    <row r="14775" spans="1:6" x14ac:dyDescent="0.25">
      <c r="A14775" s="73">
        <v>25059378</v>
      </c>
      <c r="B14775" s="74" t="s">
        <v>13003</v>
      </c>
      <c r="C14775" s="73" t="s">
        <v>101</v>
      </c>
      <c r="D14775" s="75">
        <v>59.37</v>
      </c>
      <c r="E14775" s="75">
        <v>59.37</v>
      </c>
      <c r="F14775" s="73" t="s">
        <v>47</v>
      </c>
    </row>
    <row r="14776" spans="1:6" x14ac:dyDescent="0.25">
      <c r="A14776" s="73">
        <v>25059379</v>
      </c>
      <c r="B14776" s="74" t="s">
        <v>13004</v>
      </c>
      <c r="C14776" s="73" t="s">
        <v>101</v>
      </c>
      <c r="D14776" s="75">
        <v>59.37</v>
      </c>
      <c r="E14776" s="75">
        <v>59.37</v>
      </c>
      <c r="F14776" s="73" t="s">
        <v>47</v>
      </c>
    </row>
    <row r="14777" spans="1:6" x14ac:dyDescent="0.25">
      <c r="A14777" s="73">
        <v>25059380</v>
      </c>
      <c r="B14777" s="74" t="s">
        <v>13005</v>
      </c>
      <c r="C14777" s="73" t="s">
        <v>101</v>
      </c>
      <c r="D14777" s="75">
        <v>59.37</v>
      </c>
      <c r="E14777" s="75">
        <v>59.37</v>
      </c>
      <c r="F14777" s="73" t="s">
        <v>47</v>
      </c>
    </row>
    <row r="14778" spans="1:6" x14ac:dyDescent="0.25">
      <c r="A14778" s="73">
        <v>25059381</v>
      </c>
      <c r="B14778" s="74" t="s">
        <v>13006</v>
      </c>
      <c r="C14778" s="73" t="s">
        <v>101</v>
      </c>
      <c r="D14778" s="75">
        <v>59.37</v>
      </c>
      <c r="E14778" s="75">
        <v>59.37</v>
      </c>
      <c r="F14778" s="73" t="s">
        <v>47</v>
      </c>
    </row>
    <row r="14779" spans="1:6" x14ac:dyDescent="0.25">
      <c r="A14779" s="73">
        <v>25059386</v>
      </c>
      <c r="B14779" s="74" t="s">
        <v>13007</v>
      </c>
      <c r="C14779" s="73" t="s">
        <v>101</v>
      </c>
      <c r="D14779" s="75">
        <v>59.96</v>
      </c>
      <c r="E14779" s="75">
        <v>59.96</v>
      </c>
      <c r="F14779" s="73" t="s">
        <v>47</v>
      </c>
    </row>
    <row r="14780" spans="1:6" x14ac:dyDescent="0.25">
      <c r="A14780" s="73">
        <v>25059387</v>
      </c>
      <c r="B14780" s="74" t="s">
        <v>13008</v>
      </c>
      <c r="C14780" s="73" t="s">
        <v>101</v>
      </c>
      <c r="D14780" s="75">
        <v>59.96</v>
      </c>
      <c r="E14780" s="75">
        <v>59.96</v>
      </c>
      <c r="F14780" s="73" t="s">
        <v>47</v>
      </c>
    </row>
    <row r="14781" spans="1:6" x14ac:dyDescent="0.25">
      <c r="A14781" s="73">
        <v>25059388</v>
      </c>
      <c r="B14781" s="74" t="s">
        <v>13009</v>
      </c>
      <c r="C14781" s="73" t="s">
        <v>101</v>
      </c>
      <c r="D14781" s="75">
        <v>57.56</v>
      </c>
      <c r="E14781" s="75">
        <v>57.56</v>
      </c>
      <c r="F14781" s="73" t="s">
        <v>47</v>
      </c>
    </row>
    <row r="14782" spans="1:6" x14ac:dyDescent="0.25">
      <c r="A14782" s="73">
        <v>25059389</v>
      </c>
      <c r="B14782" s="74" t="s">
        <v>13010</v>
      </c>
      <c r="C14782" s="73" t="s">
        <v>101</v>
      </c>
      <c r="D14782" s="75">
        <v>57.56</v>
      </c>
      <c r="E14782" s="75">
        <v>57.56</v>
      </c>
      <c r="F14782" s="73" t="s">
        <v>47</v>
      </c>
    </row>
    <row r="14783" spans="1:6" x14ac:dyDescent="0.25">
      <c r="A14783" s="73">
        <v>25059390</v>
      </c>
      <c r="B14783" s="74" t="s">
        <v>13011</v>
      </c>
      <c r="C14783" s="73" t="s">
        <v>101</v>
      </c>
      <c r="D14783" s="75">
        <v>57.56</v>
      </c>
      <c r="E14783" s="75">
        <v>57.56</v>
      </c>
      <c r="F14783" s="73" t="s">
        <v>47</v>
      </c>
    </row>
    <row r="14784" spans="1:6" x14ac:dyDescent="0.25">
      <c r="A14784" s="73">
        <v>25059391</v>
      </c>
      <c r="B14784" s="74" t="s">
        <v>32229</v>
      </c>
      <c r="C14784" s="73" t="s">
        <v>101</v>
      </c>
      <c r="D14784" s="75">
        <v>57.56</v>
      </c>
      <c r="E14784" s="75">
        <v>57.56</v>
      </c>
      <c r="F14784" s="73" t="s">
        <v>47</v>
      </c>
    </row>
    <row r="14785" spans="1:6" x14ac:dyDescent="0.25">
      <c r="A14785" s="73">
        <v>25059392</v>
      </c>
      <c r="B14785" s="74" t="s">
        <v>32230</v>
      </c>
      <c r="C14785" s="73" t="s">
        <v>101</v>
      </c>
      <c r="D14785" s="75">
        <v>57.56</v>
      </c>
      <c r="E14785" s="75">
        <v>57.56</v>
      </c>
      <c r="F14785" s="73" t="s">
        <v>47</v>
      </c>
    </row>
    <row r="14786" spans="1:6" x14ac:dyDescent="0.25">
      <c r="A14786" s="73">
        <v>25059393</v>
      </c>
      <c r="B14786" s="74" t="s">
        <v>32231</v>
      </c>
      <c r="C14786" s="73" t="s">
        <v>101</v>
      </c>
      <c r="D14786" s="75">
        <v>57.56</v>
      </c>
      <c r="E14786" s="75">
        <v>57.56</v>
      </c>
      <c r="F14786" s="73" t="s">
        <v>47</v>
      </c>
    </row>
    <row r="14787" spans="1:6" x14ac:dyDescent="0.25">
      <c r="A14787" s="73">
        <v>25059394</v>
      </c>
      <c r="B14787" s="74" t="s">
        <v>13012</v>
      </c>
      <c r="C14787" s="73" t="s">
        <v>101</v>
      </c>
      <c r="D14787" s="75">
        <v>57.56</v>
      </c>
      <c r="E14787" s="75">
        <v>57.56</v>
      </c>
      <c r="F14787" s="73" t="s">
        <v>47</v>
      </c>
    </row>
    <row r="14788" spans="1:6" x14ac:dyDescent="0.25">
      <c r="A14788" s="73">
        <v>25059395</v>
      </c>
      <c r="B14788" s="74" t="s">
        <v>13013</v>
      </c>
      <c r="C14788" s="73" t="s">
        <v>101</v>
      </c>
      <c r="D14788" s="75">
        <v>57.56</v>
      </c>
      <c r="E14788" s="75">
        <v>57.56</v>
      </c>
      <c r="F14788" s="73" t="s">
        <v>47</v>
      </c>
    </row>
    <row r="14789" spans="1:6" x14ac:dyDescent="0.25">
      <c r="A14789" s="73">
        <v>25059396</v>
      </c>
      <c r="B14789" s="74" t="s">
        <v>13014</v>
      </c>
      <c r="C14789" s="73" t="s">
        <v>101</v>
      </c>
      <c r="D14789" s="75">
        <v>57.56</v>
      </c>
      <c r="E14789" s="75">
        <v>57.56</v>
      </c>
      <c r="F14789" s="73" t="s">
        <v>47</v>
      </c>
    </row>
    <row r="14790" spans="1:6" x14ac:dyDescent="0.25">
      <c r="A14790" s="73">
        <v>25059528</v>
      </c>
      <c r="B14790" s="74" t="s">
        <v>37262</v>
      </c>
      <c r="C14790" s="73" t="s">
        <v>101</v>
      </c>
      <c r="D14790" s="75">
        <v>11.1</v>
      </c>
      <c r="E14790" s="75">
        <v>11.1</v>
      </c>
      <c r="F14790" s="73" t="s">
        <v>47</v>
      </c>
    </row>
    <row r="14791" spans="1:6" x14ac:dyDescent="0.25">
      <c r="A14791" s="73">
        <v>25059534</v>
      </c>
      <c r="B14791" s="74" t="s">
        <v>13015</v>
      </c>
      <c r="C14791" s="73" t="s">
        <v>101</v>
      </c>
      <c r="D14791" s="75">
        <v>149.1</v>
      </c>
      <c r="E14791" s="75">
        <v>149.1</v>
      </c>
      <c r="F14791" s="73" t="s">
        <v>47</v>
      </c>
    </row>
    <row r="14792" spans="1:6" x14ac:dyDescent="0.25">
      <c r="A14792" s="73">
        <v>25059535</v>
      </c>
      <c r="B14792" s="74" t="s">
        <v>13016</v>
      </c>
      <c r="C14792" s="73" t="s">
        <v>101</v>
      </c>
      <c r="D14792" s="75">
        <v>244.44</v>
      </c>
      <c r="E14792" s="75">
        <v>244.44</v>
      </c>
      <c r="F14792" s="73" t="s">
        <v>47</v>
      </c>
    </row>
    <row r="14793" spans="1:6" x14ac:dyDescent="0.25">
      <c r="A14793" s="73">
        <v>25059536</v>
      </c>
      <c r="B14793" s="74" t="s">
        <v>13017</v>
      </c>
      <c r="C14793" s="73" t="s">
        <v>101</v>
      </c>
      <c r="D14793" s="75">
        <v>268.02999999999997</v>
      </c>
      <c r="E14793" s="75">
        <v>268.02999999999997</v>
      </c>
      <c r="F14793" s="73" t="s">
        <v>47</v>
      </c>
    </row>
    <row r="14794" spans="1:6" x14ac:dyDescent="0.25">
      <c r="A14794" s="73">
        <v>25059552</v>
      </c>
      <c r="B14794" s="74" t="s">
        <v>13018</v>
      </c>
      <c r="C14794" s="73" t="s">
        <v>101</v>
      </c>
      <c r="D14794" s="75">
        <v>375.45</v>
      </c>
      <c r="E14794" s="75">
        <v>375.45</v>
      </c>
      <c r="F14794" s="73" t="s">
        <v>47</v>
      </c>
    </row>
    <row r="14795" spans="1:6" x14ac:dyDescent="0.25">
      <c r="A14795" s="73">
        <v>25059553</v>
      </c>
      <c r="B14795" s="74" t="s">
        <v>13019</v>
      </c>
      <c r="C14795" s="73" t="s">
        <v>101</v>
      </c>
      <c r="D14795" s="75">
        <v>387.3</v>
      </c>
      <c r="E14795" s="75">
        <v>387.3</v>
      </c>
      <c r="F14795" s="73" t="s">
        <v>47</v>
      </c>
    </row>
    <row r="14796" spans="1:6" x14ac:dyDescent="0.25">
      <c r="A14796" s="73">
        <v>25059554</v>
      </c>
      <c r="B14796" s="74" t="s">
        <v>13020</v>
      </c>
      <c r="C14796" s="73" t="s">
        <v>101</v>
      </c>
      <c r="D14796" s="75">
        <v>434.73</v>
      </c>
      <c r="E14796" s="75">
        <v>434.73</v>
      </c>
      <c r="F14796" s="73" t="s">
        <v>47</v>
      </c>
    </row>
    <row r="14797" spans="1:6" x14ac:dyDescent="0.25">
      <c r="A14797" s="73">
        <v>25059555</v>
      </c>
      <c r="B14797" s="74" t="s">
        <v>37263</v>
      </c>
      <c r="C14797" s="73" t="s">
        <v>101</v>
      </c>
      <c r="D14797" s="75">
        <v>632.33000000000004</v>
      </c>
      <c r="E14797" s="75">
        <v>632.33000000000004</v>
      </c>
      <c r="F14797" s="73" t="s">
        <v>47</v>
      </c>
    </row>
    <row r="14798" spans="1:6" x14ac:dyDescent="0.25">
      <c r="A14798" s="73">
        <v>25059556</v>
      </c>
      <c r="B14798" s="74" t="s">
        <v>13021</v>
      </c>
      <c r="C14798" s="73" t="s">
        <v>101</v>
      </c>
      <c r="D14798" s="75">
        <v>685.19</v>
      </c>
      <c r="E14798" s="75">
        <v>685.19</v>
      </c>
      <c r="F14798" s="73" t="s">
        <v>47</v>
      </c>
    </row>
    <row r="14799" spans="1:6" x14ac:dyDescent="0.25">
      <c r="A14799" s="73">
        <v>25059560</v>
      </c>
      <c r="B14799" s="74" t="s">
        <v>13022</v>
      </c>
      <c r="C14799" s="73" t="s">
        <v>101</v>
      </c>
      <c r="D14799" s="75">
        <v>1242.32</v>
      </c>
      <c r="E14799" s="75">
        <v>1242.32</v>
      </c>
      <c r="F14799" s="73" t="s">
        <v>47</v>
      </c>
    </row>
    <row r="14800" spans="1:6" x14ac:dyDescent="0.25">
      <c r="A14800" s="73">
        <v>25059561</v>
      </c>
      <c r="B14800" s="74" t="s">
        <v>13023</v>
      </c>
      <c r="C14800" s="73" t="s">
        <v>101</v>
      </c>
      <c r="D14800" s="75">
        <v>1101.5</v>
      </c>
      <c r="E14800" s="75">
        <v>1101.5</v>
      </c>
      <c r="F14800" s="73" t="s">
        <v>47</v>
      </c>
    </row>
    <row r="14801" spans="1:6" x14ac:dyDescent="0.25">
      <c r="A14801" s="73">
        <v>25059562</v>
      </c>
      <c r="B14801" s="74" t="s">
        <v>13024</v>
      </c>
      <c r="C14801" s="73" t="s">
        <v>101</v>
      </c>
      <c r="D14801" s="75">
        <v>1304.18</v>
      </c>
      <c r="E14801" s="75">
        <v>1304.18</v>
      </c>
      <c r="F14801" s="73" t="s">
        <v>47</v>
      </c>
    </row>
    <row r="14802" spans="1:6" x14ac:dyDescent="0.25">
      <c r="A14802" s="73">
        <v>25059563</v>
      </c>
      <c r="B14802" s="74" t="s">
        <v>13025</v>
      </c>
      <c r="C14802" s="73" t="s">
        <v>101</v>
      </c>
      <c r="D14802" s="75">
        <v>1541.57</v>
      </c>
      <c r="E14802" s="75">
        <v>1541.57</v>
      </c>
      <c r="F14802" s="73" t="s">
        <v>47</v>
      </c>
    </row>
    <row r="14803" spans="1:6" x14ac:dyDescent="0.25">
      <c r="A14803" s="73">
        <v>25059576</v>
      </c>
      <c r="B14803" s="74" t="s">
        <v>12218</v>
      </c>
      <c r="C14803" s="73" t="s">
        <v>101</v>
      </c>
      <c r="D14803" s="75">
        <v>55.33</v>
      </c>
      <c r="E14803" s="75">
        <v>55.33</v>
      </c>
      <c r="F14803" s="73" t="s">
        <v>47</v>
      </c>
    </row>
    <row r="14804" spans="1:6" x14ac:dyDescent="0.25">
      <c r="A14804" s="73">
        <v>25059588</v>
      </c>
      <c r="B14804" s="74" t="s">
        <v>13026</v>
      </c>
      <c r="C14804" s="73" t="s">
        <v>101</v>
      </c>
      <c r="D14804" s="75">
        <v>77.94</v>
      </c>
      <c r="E14804" s="75">
        <v>77.94</v>
      </c>
      <c r="F14804" s="73" t="s">
        <v>47</v>
      </c>
    </row>
    <row r="14805" spans="1:6" x14ac:dyDescent="0.25">
      <c r="A14805" s="73">
        <v>25059589</v>
      </c>
      <c r="B14805" s="74" t="s">
        <v>13027</v>
      </c>
      <c r="C14805" s="73" t="s">
        <v>101</v>
      </c>
      <c r="D14805" s="75">
        <v>77.94</v>
      </c>
      <c r="E14805" s="75">
        <v>77.94</v>
      </c>
      <c r="F14805" s="73" t="s">
        <v>47</v>
      </c>
    </row>
    <row r="14806" spans="1:6" x14ac:dyDescent="0.25">
      <c r="A14806" s="73">
        <v>25059590</v>
      </c>
      <c r="B14806" s="74" t="s">
        <v>13028</v>
      </c>
      <c r="C14806" s="73" t="s">
        <v>101</v>
      </c>
      <c r="D14806" s="75">
        <v>77.94</v>
      </c>
      <c r="E14806" s="75">
        <v>77.94</v>
      </c>
      <c r="F14806" s="73" t="s">
        <v>47</v>
      </c>
    </row>
    <row r="14807" spans="1:6" x14ac:dyDescent="0.25">
      <c r="A14807" s="73">
        <v>25059591</v>
      </c>
      <c r="B14807" s="74" t="s">
        <v>13029</v>
      </c>
      <c r="C14807" s="73" t="s">
        <v>101</v>
      </c>
      <c r="D14807" s="75">
        <v>77.94</v>
      </c>
      <c r="E14807" s="75">
        <v>77.94</v>
      </c>
      <c r="F14807" s="73" t="s">
        <v>47</v>
      </c>
    </row>
    <row r="14808" spans="1:6" x14ac:dyDescent="0.25">
      <c r="A14808" s="73">
        <v>25059592</v>
      </c>
      <c r="B14808" s="74" t="s">
        <v>13030</v>
      </c>
      <c r="C14808" s="73" t="s">
        <v>101</v>
      </c>
      <c r="D14808" s="75">
        <v>77.94</v>
      </c>
      <c r="E14808" s="75">
        <v>77.94</v>
      </c>
      <c r="F14808" s="73" t="s">
        <v>47</v>
      </c>
    </row>
    <row r="14809" spans="1:6" x14ac:dyDescent="0.25">
      <c r="A14809" s="73">
        <v>25059593</v>
      </c>
      <c r="B14809" s="74" t="s">
        <v>13031</v>
      </c>
      <c r="C14809" s="73" t="s">
        <v>101</v>
      </c>
      <c r="D14809" s="75">
        <v>77.94</v>
      </c>
      <c r="E14809" s="75">
        <v>77.94</v>
      </c>
      <c r="F14809" s="73" t="s">
        <v>47</v>
      </c>
    </row>
    <row r="14810" spans="1:6" x14ac:dyDescent="0.25">
      <c r="A14810" s="73">
        <v>25059594</v>
      </c>
      <c r="B14810" s="74" t="s">
        <v>13032</v>
      </c>
      <c r="C14810" s="73" t="s">
        <v>101</v>
      </c>
      <c r="D14810" s="75">
        <v>77.94</v>
      </c>
      <c r="E14810" s="75">
        <v>77.94</v>
      </c>
      <c r="F14810" s="73" t="s">
        <v>47</v>
      </c>
    </row>
    <row r="14811" spans="1:6" x14ac:dyDescent="0.25">
      <c r="A14811" s="73">
        <v>25059595</v>
      </c>
      <c r="B14811" s="74" t="s">
        <v>13033</v>
      </c>
      <c r="C14811" s="73" t="s">
        <v>101</v>
      </c>
      <c r="D14811" s="75">
        <v>77.94</v>
      </c>
      <c r="E14811" s="75">
        <v>77.94</v>
      </c>
      <c r="F14811" s="73" t="s">
        <v>47</v>
      </c>
    </row>
    <row r="14812" spans="1:6" x14ac:dyDescent="0.25">
      <c r="A14812" s="73">
        <v>25059596</v>
      </c>
      <c r="B14812" s="74" t="s">
        <v>13034</v>
      </c>
      <c r="C14812" s="73" t="s">
        <v>101</v>
      </c>
      <c r="D14812" s="75">
        <v>77.94</v>
      </c>
      <c r="E14812" s="75">
        <v>77.94</v>
      </c>
      <c r="F14812" s="73" t="s">
        <v>47</v>
      </c>
    </row>
    <row r="14813" spans="1:6" x14ac:dyDescent="0.25">
      <c r="A14813" s="73">
        <v>25059597</v>
      </c>
      <c r="B14813" s="74" t="s">
        <v>13035</v>
      </c>
      <c r="C14813" s="73" t="s">
        <v>101</v>
      </c>
      <c r="D14813" s="75">
        <v>77.94</v>
      </c>
      <c r="E14813" s="75">
        <v>77.94</v>
      </c>
      <c r="F14813" s="73" t="s">
        <v>47</v>
      </c>
    </row>
    <row r="14814" spans="1:6" x14ac:dyDescent="0.25">
      <c r="A14814" s="73">
        <v>25059619</v>
      </c>
      <c r="B14814" s="74" t="s">
        <v>13036</v>
      </c>
      <c r="C14814" s="73" t="s">
        <v>101</v>
      </c>
      <c r="D14814" s="75">
        <v>1055</v>
      </c>
      <c r="E14814" s="75">
        <v>1055</v>
      </c>
      <c r="F14814" s="73" t="s">
        <v>47</v>
      </c>
    </row>
    <row r="14815" spans="1:6" x14ac:dyDescent="0.25">
      <c r="A14815" s="73">
        <v>25059621</v>
      </c>
      <c r="B14815" s="74" t="s">
        <v>13037</v>
      </c>
      <c r="C14815" s="73" t="s">
        <v>101</v>
      </c>
      <c r="D14815" s="75">
        <v>1218.1199999999999</v>
      </c>
      <c r="E14815" s="75">
        <v>1218.1199999999999</v>
      </c>
      <c r="F14815" s="73" t="s">
        <v>47</v>
      </c>
    </row>
    <row r="14816" spans="1:6" x14ac:dyDescent="0.25">
      <c r="A14816" s="73">
        <v>25059622</v>
      </c>
      <c r="B14816" s="74" t="s">
        <v>13038</v>
      </c>
      <c r="C14816" s="73" t="s">
        <v>101</v>
      </c>
      <c r="D14816" s="75">
        <v>2171.5700000000002</v>
      </c>
      <c r="E14816" s="75">
        <v>2171.5700000000002</v>
      </c>
      <c r="F14816" s="73" t="s">
        <v>47</v>
      </c>
    </row>
    <row r="14817" spans="1:6" x14ac:dyDescent="0.25">
      <c r="A14817" s="73">
        <v>25059623</v>
      </c>
      <c r="B14817" s="74" t="s">
        <v>13039</v>
      </c>
      <c r="C14817" s="73" t="s">
        <v>101</v>
      </c>
      <c r="D14817" s="75">
        <v>2041.87</v>
      </c>
      <c r="E14817" s="75">
        <v>2041.87</v>
      </c>
      <c r="F14817" s="73" t="s">
        <v>47</v>
      </c>
    </row>
    <row r="14818" spans="1:6" x14ac:dyDescent="0.25">
      <c r="A14818" s="73">
        <v>25059642</v>
      </c>
      <c r="B14818" s="74" t="s">
        <v>13040</v>
      </c>
      <c r="C14818" s="73" t="s">
        <v>101</v>
      </c>
      <c r="D14818" s="75">
        <v>301.12</v>
      </c>
      <c r="E14818" s="75">
        <v>301.12</v>
      </c>
      <c r="F14818" s="73" t="s">
        <v>47</v>
      </c>
    </row>
    <row r="14819" spans="1:6" x14ac:dyDescent="0.25">
      <c r="A14819" s="73">
        <v>25059669</v>
      </c>
      <c r="B14819" s="74" t="s">
        <v>32232</v>
      </c>
      <c r="C14819" s="73" t="s">
        <v>101</v>
      </c>
      <c r="D14819" s="75">
        <v>32740.17</v>
      </c>
      <c r="E14819" s="75">
        <v>32740.17</v>
      </c>
      <c r="F14819" s="73" t="s">
        <v>47</v>
      </c>
    </row>
    <row r="14820" spans="1:6" x14ac:dyDescent="0.25">
      <c r="A14820" s="73">
        <v>25059671</v>
      </c>
      <c r="B14820" s="74" t="s">
        <v>13041</v>
      </c>
      <c r="C14820" s="73" t="s">
        <v>101</v>
      </c>
      <c r="D14820" s="75">
        <v>1903.02</v>
      </c>
      <c r="E14820" s="75">
        <v>1903.02</v>
      </c>
      <c r="F14820" s="73" t="s">
        <v>47</v>
      </c>
    </row>
    <row r="14821" spans="1:6" x14ac:dyDescent="0.25">
      <c r="A14821" s="73">
        <v>25059681</v>
      </c>
      <c r="B14821" s="74" t="s">
        <v>13042</v>
      </c>
      <c r="C14821" s="73" t="s">
        <v>101</v>
      </c>
      <c r="D14821" s="75">
        <v>20.04</v>
      </c>
      <c r="E14821" s="75">
        <v>20.04</v>
      </c>
      <c r="F14821" s="73" t="s">
        <v>47</v>
      </c>
    </row>
    <row r="14822" spans="1:6" x14ac:dyDescent="0.25">
      <c r="A14822" s="73">
        <v>25059683</v>
      </c>
      <c r="B14822" s="74" t="s">
        <v>13043</v>
      </c>
      <c r="C14822" s="73" t="s">
        <v>101</v>
      </c>
      <c r="D14822" s="75">
        <v>77.38</v>
      </c>
      <c r="E14822" s="75">
        <v>77.38</v>
      </c>
      <c r="F14822" s="73" t="s">
        <v>47</v>
      </c>
    </row>
    <row r="14823" spans="1:6" x14ac:dyDescent="0.25">
      <c r="A14823" s="73">
        <v>25059707</v>
      </c>
      <c r="B14823" s="74" t="s">
        <v>13044</v>
      </c>
      <c r="C14823" s="73" t="s">
        <v>101</v>
      </c>
      <c r="D14823" s="75">
        <v>833.26</v>
      </c>
      <c r="E14823" s="75">
        <v>833.26</v>
      </c>
      <c r="F14823" s="73" t="s">
        <v>47</v>
      </c>
    </row>
    <row r="14824" spans="1:6" x14ac:dyDescent="0.25">
      <c r="A14824" s="73">
        <v>25059714</v>
      </c>
      <c r="B14824" s="74" t="s">
        <v>13045</v>
      </c>
      <c r="C14824" s="73" t="s">
        <v>101</v>
      </c>
      <c r="D14824" s="75">
        <v>619.14</v>
      </c>
      <c r="E14824" s="75">
        <v>619.14</v>
      </c>
      <c r="F14824" s="73" t="s">
        <v>47</v>
      </c>
    </row>
    <row r="14825" spans="1:6" x14ac:dyDescent="0.25">
      <c r="A14825" s="73">
        <v>25059805</v>
      </c>
      <c r="B14825" s="74" t="s">
        <v>13046</v>
      </c>
      <c r="C14825" s="73" t="s">
        <v>101</v>
      </c>
      <c r="D14825" s="75">
        <v>1101.54</v>
      </c>
      <c r="E14825" s="75">
        <v>1101.54</v>
      </c>
      <c r="F14825" s="73" t="s">
        <v>47</v>
      </c>
    </row>
    <row r="14826" spans="1:6" x14ac:dyDescent="0.25">
      <c r="A14826" s="73">
        <v>25059806</v>
      </c>
      <c r="B14826" s="74" t="s">
        <v>13047</v>
      </c>
      <c r="C14826" s="73" t="s">
        <v>101</v>
      </c>
      <c r="D14826" s="75">
        <v>3366.12</v>
      </c>
      <c r="E14826" s="75">
        <v>3366.12</v>
      </c>
      <c r="F14826" s="73" t="s">
        <v>47</v>
      </c>
    </row>
    <row r="14827" spans="1:6" x14ac:dyDescent="0.25">
      <c r="A14827" s="73">
        <v>25059807</v>
      </c>
      <c r="B14827" s="74" t="s">
        <v>13048</v>
      </c>
      <c r="C14827" s="73" t="s">
        <v>101</v>
      </c>
      <c r="D14827" s="75">
        <v>1402.64</v>
      </c>
      <c r="E14827" s="75">
        <v>1402.64</v>
      </c>
      <c r="F14827" s="73" t="s">
        <v>47</v>
      </c>
    </row>
    <row r="14828" spans="1:6" x14ac:dyDescent="0.25">
      <c r="A14828" s="73">
        <v>25059808</v>
      </c>
      <c r="B14828" s="74" t="s">
        <v>13049</v>
      </c>
      <c r="C14828" s="73" t="s">
        <v>101</v>
      </c>
      <c r="D14828" s="75">
        <v>1953.59</v>
      </c>
      <c r="E14828" s="75">
        <v>1953.59</v>
      </c>
      <c r="F14828" s="73" t="s">
        <v>47</v>
      </c>
    </row>
    <row r="14829" spans="1:6" x14ac:dyDescent="0.25">
      <c r="A14829" s="73">
        <v>25059809</v>
      </c>
      <c r="B14829" s="74" t="s">
        <v>13050</v>
      </c>
      <c r="C14829" s="73" t="s">
        <v>101</v>
      </c>
      <c r="D14829" s="75">
        <v>1090.95</v>
      </c>
      <c r="E14829" s="75">
        <v>1090.95</v>
      </c>
      <c r="F14829" s="73" t="s">
        <v>47</v>
      </c>
    </row>
    <row r="14830" spans="1:6" x14ac:dyDescent="0.25">
      <c r="A14830" s="73">
        <v>25059810</v>
      </c>
      <c r="B14830" s="74" t="s">
        <v>13051</v>
      </c>
      <c r="C14830" s="73" t="s">
        <v>101</v>
      </c>
      <c r="D14830" s="75">
        <v>1208.06</v>
      </c>
      <c r="E14830" s="75">
        <v>1208.06</v>
      </c>
      <c r="F14830" s="73" t="s">
        <v>47</v>
      </c>
    </row>
    <row r="14831" spans="1:6" x14ac:dyDescent="0.25">
      <c r="A14831" s="73">
        <v>25059866</v>
      </c>
      <c r="B14831" s="74" t="s">
        <v>37264</v>
      </c>
      <c r="C14831" s="73" t="s">
        <v>101</v>
      </c>
      <c r="D14831" s="75">
        <v>6342.77</v>
      </c>
      <c r="E14831" s="75">
        <v>6342.77</v>
      </c>
      <c r="F14831" s="73" t="s">
        <v>47</v>
      </c>
    </row>
    <row r="14832" spans="1:6" x14ac:dyDescent="0.25">
      <c r="A14832" s="73">
        <v>25059884</v>
      </c>
      <c r="B14832" s="74" t="s">
        <v>13052</v>
      </c>
      <c r="C14832" s="73" t="s">
        <v>101</v>
      </c>
      <c r="D14832" s="75">
        <v>409.27</v>
      </c>
      <c r="E14832" s="75">
        <v>409.27</v>
      </c>
      <c r="F14832" s="73" t="s">
        <v>47</v>
      </c>
    </row>
    <row r="14833" spans="1:6" x14ac:dyDescent="0.25">
      <c r="A14833" s="73">
        <v>25059886</v>
      </c>
      <c r="B14833" s="74" t="s">
        <v>37265</v>
      </c>
      <c r="C14833" s="73" t="s">
        <v>101</v>
      </c>
      <c r="D14833" s="75">
        <v>107.58</v>
      </c>
      <c r="E14833" s="75">
        <v>107.58</v>
      </c>
      <c r="F14833" s="73" t="s">
        <v>47</v>
      </c>
    </row>
    <row r="14834" spans="1:6" x14ac:dyDescent="0.25">
      <c r="A14834" s="73">
        <v>25059887</v>
      </c>
      <c r="B14834" s="74" t="s">
        <v>37266</v>
      </c>
      <c r="C14834" s="73" t="s">
        <v>101</v>
      </c>
      <c r="D14834" s="75">
        <v>179.84</v>
      </c>
      <c r="E14834" s="75">
        <v>179.84</v>
      </c>
      <c r="F14834" s="73" t="s">
        <v>47</v>
      </c>
    </row>
    <row r="14835" spans="1:6" x14ac:dyDescent="0.25">
      <c r="A14835" s="73">
        <v>25059888</v>
      </c>
      <c r="B14835" s="74" t="s">
        <v>37267</v>
      </c>
      <c r="C14835" s="73" t="s">
        <v>101</v>
      </c>
      <c r="D14835" s="75">
        <v>305.08999999999997</v>
      </c>
      <c r="E14835" s="75">
        <v>305.08999999999997</v>
      </c>
      <c r="F14835" s="73" t="s">
        <v>47</v>
      </c>
    </row>
    <row r="14836" spans="1:6" x14ac:dyDescent="0.25">
      <c r="A14836" s="73">
        <v>25059889</v>
      </c>
      <c r="B14836" s="74" t="s">
        <v>37268</v>
      </c>
      <c r="C14836" s="73" t="s">
        <v>101</v>
      </c>
      <c r="D14836" s="75">
        <v>473.1</v>
      </c>
      <c r="E14836" s="75">
        <v>473.1</v>
      </c>
      <c r="F14836" s="73" t="s">
        <v>47</v>
      </c>
    </row>
    <row r="14837" spans="1:6" x14ac:dyDescent="0.25">
      <c r="A14837" s="73">
        <v>25059890</v>
      </c>
      <c r="B14837" s="74" t="s">
        <v>37269</v>
      </c>
      <c r="C14837" s="73" t="s">
        <v>101</v>
      </c>
      <c r="D14837" s="75">
        <v>771.27</v>
      </c>
      <c r="E14837" s="75">
        <v>771.27</v>
      </c>
      <c r="F14837" s="73" t="s">
        <v>47</v>
      </c>
    </row>
    <row r="14838" spans="1:6" x14ac:dyDescent="0.25">
      <c r="A14838" s="73">
        <v>25059891</v>
      </c>
      <c r="B14838" s="74" t="s">
        <v>37270</v>
      </c>
      <c r="C14838" s="73" t="s">
        <v>101</v>
      </c>
      <c r="D14838" s="75">
        <v>1100.04</v>
      </c>
      <c r="E14838" s="75">
        <v>1100.04</v>
      </c>
      <c r="F14838" s="73" t="s">
        <v>47</v>
      </c>
    </row>
    <row r="14839" spans="1:6" x14ac:dyDescent="0.25">
      <c r="A14839" s="73">
        <v>25059892</v>
      </c>
      <c r="B14839" s="74" t="s">
        <v>37271</v>
      </c>
      <c r="C14839" s="73" t="s">
        <v>101</v>
      </c>
      <c r="D14839" s="75">
        <v>1376.09</v>
      </c>
      <c r="E14839" s="75">
        <v>1376.09</v>
      </c>
      <c r="F14839" s="73" t="s">
        <v>47</v>
      </c>
    </row>
    <row r="14840" spans="1:6" x14ac:dyDescent="0.25">
      <c r="A14840" s="73">
        <v>25059893</v>
      </c>
      <c r="B14840" s="74" t="s">
        <v>37272</v>
      </c>
      <c r="C14840" s="73" t="s">
        <v>101</v>
      </c>
      <c r="D14840" s="75">
        <v>2063.16</v>
      </c>
      <c r="E14840" s="75">
        <v>2063.16</v>
      </c>
      <c r="F14840" s="73" t="s">
        <v>47</v>
      </c>
    </row>
    <row r="14841" spans="1:6" x14ac:dyDescent="0.25">
      <c r="A14841" s="73">
        <v>25059894</v>
      </c>
      <c r="B14841" s="74" t="s">
        <v>37273</v>
      </c>
      <c r="C14841" s="73" t="s">
        <v>101</v>
      </c>
      <c r="D14841" s="75">
        <v>2652.86</v>
      </c>
      <c r="E14841" s="75">
        <v>2652.86</v>
      </c>
      <c r="F14841" s="73" t="s">
        <v>47</v>
      </c>
    </row>
    <row r="14842" spans="1:6" x14ac:dyDescent="0.25">
      <c r="A14842" s="73">
        <v>25059905</v>
      </c>
      <c r="B14842" s="74" t="s">
        <v>13053</v>
      </c>
      <c r="C14842" s="73" t="s">
        <v>101</v>
      </c>
      <c r="D14842" s="75">
        <v>247.15</v>
      </c>
      <c r="E14842" s="75">
        <v>247.15</v>
      </c>
      <c r="F14842" s="73" t="s">
        <v>47</v>
      </c>
    </row>
    <row r="14843" spans="1:6" x14ac:dyDescent="0.25">
      <c r="A14843" s="73">
        <v>25059931</v>
      </c>
      <c r="B14843" s="74" t="s">
        <v>13054</v>
      </c>
      <c r="C14843" s="73" t="s">
        <v>101</v>
      </c>
      <c r="D14843" s="75">
        <v>11756.98</v>
      </c>
      <c r="E14843" s="75">
        <v>11756.98</v>
      </c>
      <c r="F14843" s="73" t="s">
        <v>47</v>
      </c>
    </row>
    <row r="14844" spans="1:6" x14ac:dyDescent="0.25">
      <c r="A14844" s="73">
        <v>25059936</v>
      </c>
      <c r="B14844" s="74" t="s">
        <v>13055</v>
      </c>
      <c r="C14844" s="73" t="s">
        <v>101</v>
      </c>
      <c r="D14844" s="75">
        <v>15.46</v>
      </c>
      <c r="E14844" s="75">
        <v>15.46</v>
      </c>
      <c r="F14844" s="73" t="s">
        <v>47</v>
      </c>
    </row>
    <row r="14845" spans="1:6" x14ac:dyDescent="0.25">
      <c r="A14845" s="73">
        <v>25059940</v>
      </c>
      <c r="B14845" s="74" t="s">
        <v>13056</v>
      </c>
      <c r="C14845" s="73" t="s">
        <v>101</v>
      </c>
      <c r="D14845" s="75">
        <v>1500.7</v>
      </c>
      <c r="E14845" s="75">
        <v>1500.7</v>
      </c>
      <c r="F14845" s="73" t="s">
        <v>47</v>
      </c>
    </row>
    <row r="14846" spans="1:6" x14ac:dyDescent="0.25">
      <c r="A14846" s="73">
        <v>25059978</v>
      </c>
      <c r="B14846" s="74" t="s">
        <v>12612</v>
      </c>
      <c r="C14846" s="73" t="s">
        <v>101</v>
      </c>
      <c r="D14846" s="75">
        <v>48625.62</v>
      </c>
      <c r="E14846" s="75">
        <v>48625.62</v>
      </c>
      <c r="F14846" s="73" t="s">
        <v>47</v>
      </c>
    </row>
    <row r="14847" spans="1:6" x14ac:dyDescent="0.25">
      <c r="A14847" s="73">
        <v>25060022</v>
      </c>
      <c r="B14847" s="74" t="s">
        <v>13057</v>
      </c>
      <c r="C14847" s="73" t="s">
        <v>101</v>
      </c>
      <c r="D14847" s="75">
        <v>5336.85</v>
      </c>
      <c r="E14847" s="75">
        <v>5336.85</v>
      </c>
      <c r="F14847" s="73" t="s">
        <v>47</v>
      </c>
    </row>
    <row r="14848" spans="1:6" x14ac:dyDescent="0.25">
      <c r="A14848" s="73">
        <v>25060053</v>
      </c>
      <c r="B14848" s="74" t="s">
        <v>13058</v>
      </c>
      <c r="C14848" s="73" t="s">
        <v>101</v>
      </c>
      <c r="D14848" s="75">
        <v>806.12</v>
      </c>
      <c r="E14848" s="75">
        <v>806.12</v>
      </c>
      <c r="F14848" s="73" t="s">
        <v>47</v>
      </c>
    </row>
    <row r="14849" spans="1:6" x14ac:dyDescent="0.25">
      <c r="A14849" s="73">
        <v>25060066</v>
      </c>
      <c r="B14849" s="74" t="s">
        <v>37274</v>
      </c>
      <c r="C14849" s="73" t="s">
        <v>101</v>
      </c>
      <c r="D14849" s="75">
        <v>82897.899999999994</v>
      </c>
      <c r="E14849" s="75">
        <v>82897.899999999994</v>
      </c>
      <c r="F14849" s="73" t="s">
        <v>47</v>
      </c>
    </row>
    <row r="14850" spans="1:6" x14ac:dyDescent="0.25">
      <c r="A14850" s="73">
        <v>25060079</v>
      </c>
      <c r="B14850" s="74" t="s">
        <v>13059</v>
      </c>
      <c r="C14850" s="73" t="s">
        <v>101</v>
      </c>
      <c r="D14850" s="75">
        <v>18.82</v>
      </c>
      <c r="E14850" s="75">
        <v>18.82</v>
      </c>
      <c r="F14850" s="73" t="s">
        <v>47</v>
      </c>
    </row>
    <row r="14851" spans="1:6" x14ac:dyDescent="0.25">
      <c r="A14851" s="73">
        <v>25060080</v>
      </c>
      <c r="B14851" s="74" t="s">
        <v>13060</v>
      </c>
      <c r="C14851" s="73" t="s">
        <v>101</v>
      </c>
      <c r="D14851" s="75">
        <v>21.17</v>
      </c>
      <c r="E14851" s="75">
        <v>21.17</v>
      </c>
      <c r="F14851" s="73" t="s">
        <v>47</v>
      </c>
    </row>
    <row r="14852" spans="1:6" x14ac:dyDescent="0.25">
      <c r="A14852" s="73">
        <v>25060169</v>
      </c>
      <c r="B14852" s="74" t="s">
        <v>32233</v>
      </c>
      <c r="C14852" s="73" t="s">
        <v>101</v>
      </c>
      <c r="D14852" s="75">
        <v>100.57</v>
      </c>
      <c r="E14852" s="75">
        <v>100.57</v>
      </c>
      <c r="F14852" s="73" t="s">
        <v>47</v>
      </c>
    </row>
    <row r="14853" spans="1:6" x14ac:dyDescent="0.25">
      <c r="A14853" s="73">
        <v>25060170</v>
      </c>
      <c r="B14853" s="74" t="s">
        <v>32234</v>
      </c>
      <c r="C14853" s="73" t="s">
        <v>101</v>
      </c>
      <c r="D14853" s="75">
        <v>148.16</v>
      </c>
      <c r="E14853" s="75">
        <v>148.16</v>
      </c>
      <c r="F14853" s="73" t="s">
        <v>47</v>
      </c>
    </row>
    <row r="14854" spans="1:6" x14ac:dyDescent="0.25">
      <c r="A14854" s="73">
        <v>25060171</v>
      </c>
      <c r="B14854" s="74" t="s">
        <v>32235</v>
      </c>
      <c r="C14854" s="73" t="s">
        <v>101</v>
      </c>
      <c r="D14854" s="75">
        <v>252.47</v>
      </c>
      <c r="E14854" s="75">
        <v>252.47</v>
      </c>
      <c r="F14854" s="73" t="s">
        <v>47</v>
      </c>
    </row>
    <row r="14855" spans="1:6" x14ac:dyDescent="0.25">
      <c r="A14855" s="73">
        <v>25060172</v>
      </c>
      <c r="B14855" s="74" t="s">
        <v>13061</v>
      </c>
      <c r="C14855" s="73" t="s">
        <v>101</v>
      </c>
      <c r="D14855" s="75">
        <v>519.26</v>
      </c>
      <c r="E14855" s="75">
        <v>519.26</v>
      </c>
      <c r="F14855" s="73" t="s">
        <v>47</v>
      </c>
    </row>
    <row r="14856" spans="1:6" x14ac:dyDescent="0.25">
      <c r="A14856" s="73">
        <v>25060173</v>
      </c>
      <c r="B14856" s="74" t="s">
        <v>13062</v>
      </c>
      <c r="C14856" s="73" t="s">
        <v>101</v>
      </c>
      <c r="D14856" s="75">
        <v>615.96</v>
      </c>
      <c r="E14856" s="75">
        <v>615.96</v>
      </c>
      <c r="F14856" s="73" t="s">
        <v>47</v>
      </c>
    </row>
    <row r="14857" spans="1:6" x14ac:dyDescent="0.25">
      <c r="A14857" s="73">
        <v>25060176</v>
      </c>
      <c r="B14857" s="74" t="s">
        <v>13063</v>
      </c>
      <c r="C14857" s="73" t="s">
        <v>101</v>
      </c>
      <c r="D14857" s="75">
        <v>2388.5700000000002</v>
      </c>
      <c r="E14857" s="75">
        <v>2388.5700000000002</v>
      </c>
      <c r="F14857" s="73" t="s">
        <v>47</v>
      </c>
    </row>
    <row r="14858" spans="1:6" x14ac:dyDescent="0.25">
      <c r="A14858" s="73">
        <v>25060188</v>
      </c>
      <c r="B14858" s="74" t="s">
        <v>13064</v>
      </c>
      <c r="C14858" s="73" t="s">
        <v>101</v>
      </c>
      <c r="D14858" s="75">
        <v>1055.33</v>
      </c>
      <c r="E14858" s="75">
        <v>1055.33</v>
      </c>
      <c r="F14858" s="73" t="s">
        <v>47</v>
      </c>
    </row>
    <row r="14859" spans="1:6" x14ac:dyDescent="0.25">
      <c r="A14859" s="73">
        <v>25060234</v>
      </c>
      <c r="B14859" s="74" t="s">
        <v>32236</v>
      </c>
      <c r="C14859" s="73" t="s">
        <v>101</v>
      </c>
      <c r="D14859" s="75">
        <v>1055.33</v>
      </c>
      <c r="E14859" s="75">
        <v>1055.33</v>
      </c>
      <c r="F14859" s="73" t="s">
        <v>47</v>
      </c>
    </row>
    <row r="14860" spans="1:6" x14ac:dyDescent="0.25">
      <c r="A14860" s="73">
        <v>25060256</v>
      </c>
      <c r="B14860" s="74" t="s">
        <v>13065</v>
      </c>
      <c r="C14860" s="73" t="s">
        <v>101</v>
      </c>
      <c r="D14860" s="75">
        <v>17647.05</v>
      </c>
      <c r="E14860" s="75">
        <v>17647.05</v>
      </c>
      <c r="F14860" s="73" t="s">
        <v>47</v>
      </c>
    </row>
    <row r="14861" spans="1:6" x14ac:dyDescent="0.25">
      <c r="A14861" s="73">
        <v>25060266</v>
      </c>
      <c r="B14861" s="74" t="s">
        <v>12464</v>
      </c>
      <c r="C14861" s="73" t="s">
        <v>101</v>
      </c>
      <c r="D14861" s="75">
        <v>11865.18</v>
      </c>
      <c r="E14861" s="75">
        <v>11865.18</v>
      </c>
      <c r="F14861" s="73" t="s">
        <v>47</v>
      </c>
    </row>
    <row r="14862" spans="1:6" x14ac:dyDescent="0.25">
      <c r="A14862" s="73">
        <v>25060268</v>
      </c>
      <c r="B14862" s="74" t="s">
        <v>13066</v>
      </c>
      <c r="C14862" s="73" t="s">
        <v>101</v>
      </c>
      <c r="D14862" s="75">
        <v>13474.08</v>
      </c>
      <c r="E14862" s="75">
        <v>13474.08</v>
      </c>
      <c r="F14862" s="73" t="s">
        <v>47</v>
      </c>
    </row>
    <row r="14863" spans="1:6" x14ac:dyDescent="0.25">
      <c r="A14863" s="73">
        <v>25060269</v>
      </c>
      <c r="B14863" s="74" t="s">
        <v>13067</v>
      </c>
      <c r="C14863" s="73" t="s">
        <v>101</v>
      </c>
      <c r="D14863" s="75">
        <v>9414.27</v>
      </c>
      <c r="E14863" s="75">
        <v>9414.27</v>
      </c>
      <c r="F14863" s="73" t="s">
        <v>47</v>
      </c>
    </row>
    <row r="14864" spans="1:6" x14ac:dyDescent="0.25">
      <c r="A14864" s="73">
        <v>25060314</v>
      </c>
      <c r="B14864" s="74" t="s">
        <v>13068</v>
      </c>
      <c r="C14864" s="73" t="s">
        <v>101</v>
      </c>
      <c r="D14864" s="75">
        <v>32126.07</v>
      </c>
      <c r="E14864" s="75">
        <v>32126.07</v>
      </c>
      <c r="F14864" s="73" t="s">
        <v>47</v>
      </c>
    </row>
    <row r="14865" spans="1:6" x14ac:dyDescent="0.25">
      <c r="A14865" s="73">
        <v>25060372</v>
      </c>
      <c r="B14865" s="74" t="s">
        <v>13069</v>
      </c>
      <c r="C14865" s="73" t="s">
        <v>101</v>
      </c>
      <c r="D14865" s="75">
        <v>1046.8</v>
      </c>
      <c r="E14865" s="75">
        <v>1046.8</v>
      </c>
      <c r="F14865" s="73" t="s">
        <v>47</v>
      </c>
    </row>
    <row r="14866" spans="1:6" x14ac:dyDescent="0.25">
      <c r="A14866" s="73">
        <v>25060394</v>
      </c>
      <c r="B14866" s="74" t="s">
        <v>37275</v>
      </c>
      <c r="C14866" s="73" t="s">
        <v>101</v>
      </c>
      <c r="D14866" s="75">
        <v>10</v>
      </c>
      <c r="E14866" s="75">
        <v>10</v>
      </c>
      <c r="F14866" s="73" t="s">
        <v>47</v>
      </c>
    </row>
    <row r="14867" spans="1:6" x14ac:dyDescent="0.25">
      <c r="A14867" s="73">
        <v>25060405</v>
      </c>
      <c r="B14867" s="74" t="s">
        <v>37276</v>
      </c>
      <c r="C14867" s="73" t="s">
        <v>101</v>
      </c>
      <c r="D14867" s="75">
        <v>10</v>
      </c>
      <c r="E14867" s="75">
        <v>10</v>
      </c>
      <c r="F14867" s="73" t="s">
        <v>47</v>
      </c>
    </row>
    <row r="14868" spans="1:6" x14ac:dyDescent="0.25">
      <c r="A14868" s="73">
        <v>25060406</v>
      </c>
      <c r="B14868" s="74" t="s">
        <v>37277</v>
      </c>
      <c r="C14868" s="73" t="s">
        <v>101</v>
      </c>
      <c r="D14868" s="75">
        <v>10</v>
      </c>
      <c r="E14868" s="75">
        <v>10</v>
      </c>
      <c r="F14868" s="73" t="s">
        <v>47</v>
      </c>
    </row>
    <row r="14869" spans="1:6" x14ac:dyDescent="0.25">
      <c r="A14869" s="73">
        <v>25060409</v>
      </c>
      <c r="B14869" s="74" t="s">
        <v>37278</v>
      </c>
      <c r="C14869" s="73" t="s">
        <v>101</v>
      </c>
      <c r="D14869" s="75">
        <v>10</v>
      </c>
      <c r="E14869" s="75">
        <v>10</v>
      </c>
      <c r="F14869" s="73" t="s">
        <v>47</v>
      </c>
    </row>
    <row r="14870" spans="1:6" x14ac:dyDescent="0.25">
      <c r="A14870" s="73">
        <v>25060411</v>
      </c>
      <c r="B14870" s="74" t="s">
        <v>37279</v>
      </c>
      <c r="C14870" s="73" t="s">
        <v>101</v>
      </c>
      <c r="D14870" s="75">
        <v>10</v>
      </c>
      <c r="E14870" s="75">
        <v>10</v>
      </c>
      <c r="F14870" s="73" t="s">
        <v>47</v>
      </c>
    </row>
    <row r="14871" spans="1:6" x14ac:dyDescent="0.25">
      <c r="A14871" s="73">
        <v>25060413</v>
      </c>
      <c r="B14871" s="74" t="s">
        <v>37280</v>
      </c>
      <c r="C14871" s="73" t="s">
        <v>101</v>
      </c>
      <c r="D14871" s="75">
        <v>10</v>
      </c>
      <c r="E14871" s="75">
        <v>10</v>
      </c>
      <c r="F14871" s="73" t="s">
        <v>47</v>
      </c>
    </row>
    <row r="14872" spans="1:6" x14ac:dyDescent="0.25">
      <c r="A14872" s="73">
        <v>25060414</v>
      </c>
      <c r="B14872" s="74" t="s">
        <v>37281</v>
      </c>
      <c r="C14872" s="73" t="s">
        <v>101</v>
      </c>
      <c r="D14872" s="75">
        <v>5</v>
      </c>
      <c r="E14872" s="75">
        <v>5</v>
      </c>
      <c r="F14872" s="73" t="s">
        <v>47</v>
      </c>
    </row>
    <row r="14873" spans="1:6" x14ac:dyDescent="0.25">
      <c r="A14873" s="73">
        <v>25060460</v>
      </c>
      <c r="B14873" s="74" t="s">
        <v>13070</v>
      </c>
      <c r="C14873" s="73" t="s">
        <v>101</v>
      </c>
      <c r="D14873" s="75">
        <v>17434.46</v>
      </c>
      <c r="E14873" s="75">
        <v>17434.46</v>
      </c>
      <c r="F14873" s="73" t="s">
        <v>47</v>
      </c>
    </row>
    <row r="14874" spans="1:6" x14ac:dyDescent="0.25">
      <c r="A14874" s="73">
        <v>25060490</v>
      </c>
      <c r="B14874" s="74" t="s">
        <v>13071</v>
      </c>
      <c r="C14874" s="73" t="s">
        <v>101</v>
      </c>
      <c r="D14874" s="75">
        <v>675.64</v>
      </c>
      <c r="E14874" s="75">
        <v>675.64</v>
      </c>
      <c r="F14874" s="73" t="s">
        <v>47</v>
      </c>
    </row>
    <row r="14875" spans="1:6" x14ac:dyDescent="0.25">
      <c r="A14875" s="73">
        <v>25060611</v>
      </c>
      <c r="B14875" s="74" t="s">
        <v>13072</v>
      </c>
      <c r="C14875" s="73" t="s">
        <v>101</v>
      </c>
      <c r="D14875" s="75">
        <v>325903.15000000002</v>
      </c>
      <c r="E14875" s="75">
        <v>325903.15000000002</v>
      </c>
      <c r="F14875" s="73" t="s">
        <v>47</v>
      </c>
    </row>
    <row r="14876" spans="1:6" x14ac:dyDescent="0.25">
      <c r="A14876" s="73">
        <v>25060613</v>
      </c>
      <c r="B14876" s="74" t="s">
        <v>37282</v>
      </c>
      <c r="C14876" s="73" t="s">
        <v>101</v>
      </c>
      <c r="D14876" s="75">
        <v>19091.3</v>
      </c>
      <c r="E14876" s="75">
        <v>19091.3</v>
      </c>
      <c r="F14876" s="73" t="s">
        <v>47</v>
      </c>
    </row>
    <row r="14877" spans="1:6" x14ac:dyDescent="0.25">
      <c r="A14877" s="73">
        <v>25060614</v>
      </c>
      <c r="B14877" s="74" t="s">
        <v>37283</v>
      </c>
      <c r="C14877" s="73" t="s">
        <v>101</v>
      </c>
      <c r="D14877" s="75">
        <v>5996.29</v>
      </c>
      <c r="E14877" s="75">
        <v>5996.29</v>
      </c>
      <c r="F14877" s="73" t="s">
        <v>47</v>
      </c>
    </row>
    <row r="14878" spans="1:6" x14ac:dyDescent="0.25">
      <c r="A14878" s="73">
        <v>25060617</v>
      </c>
      <c r="B14878" s="74" t="s">
        <v>37283</v>
      </c>
      <c r="C14878" s="73" t="s">
        <v>101</v>
      </c>
      <c r="D14878" s="75">
        <v>7506.64</v>
      </c>
      <c r="E14878" s="75">
        <v>7506.64</v>
      </c>
      <c r="F14878" s="73" t="s">
        <v>47</v>
      </c>
    </row>
    <row r="14879" spans="1:6" x14ac:dyDescent="0.25">
      <c r="A14879" s="73">
        <v>25060618</v>
      </c>
      <c r="B14879" s="74" t="s">
        <v>37283</v>
      </c>
      <c r="C14879" s="73" t="s">
        <v>101</v>
      </c>
      <c r="D14879" s="75">
        <v>7506.64</v>
      </c>
      <c r="E14879" s="75">
        <v>7506.64</v>
      </c>
      <c r="F14879" s="73" t="s">
        <v>47</v>
      </c>
    </row>
    <row r="14880" spans="1:6" x14ac:dyDescent="0.25">
      <c r="A14880" s="73">
        <v>25060619</v>
      </c>
      <c r="B14880" s="74" t="s">
        <v>37284</v>
      </c>
      <c r="C14880" s="73" t="s">
        <v>101</v>
      </c>
      <c r="D14880" s="75">
        <v>19645.900000000001</v>
      </c>
      <c r="E14880" s="75">
        <v>19645.900000000001</v>
      </c>
      <c r="F14880" s="73" t="s">
        <v>47</v>
      </c>
    </row>
    <row r="14881" spans="1:6" x14ac:dyDescent="0.25">
      <c r="A14881" s="73">
        <v>25060620</v>
      </c>
      <c r="B14881" s="74" t="s">
        <v>37284</v>
      </c>
      <c r="C14881" s="73" t="s">
        <v>101</v>
      </c>
      <c r="D14881" s="75">
        <v>24229.45</v>
      </c>
      <c r="E14881" s="75">
        <v>24229.45</v>
      </c>
      <c r="F14881" s="73" t="s">
        <v>47</v>
      </c>
    </row>
    <row r="14882" spans="1:6" x14ac:dyDescent="0.25">
      <c r="A14882" s="73">
        <v>25060624</v>
      </c>
      <c r="B14882" s="74" t="s">
        <v>37284</v>
      </c>
      <c r="C14882" s="73" t="s">
        <v>101</v>
      </c>
      <c r="D14882" s="75">
        <v>23639.82</v>
      </c>
      <c r="E14882" s="75">
        <v>23639.82</v>
      </c>
      <c r="F14882" s="73" t="s">
        <v>47</v>
      </c>
    </row>
    <row r="14883" spans="1:6" x14ac:dyDescent="0.25">
      <c r="A14883" s="73">
        <v>25060626</v>
      </c>
      <c r="B14883" s="74" t="s">
        <v>13073</v>
      </c>
      <c r="C14883" s="73" t="s">
        <v>101</v>
      </c>
      <c r="D14883" s="75">
        <v>22145.71</v>
      </c>
      <c r="E14883" s="75">
        <v>22145.71</v>
      </c>
      <c r="F14883" s="73" t="s">
        <v>47</v>
      </c>
    </row>
    <row r="14884" spans="1:6" x14ac:dyDescent="0.25">
      <c r="A14884" s="73">
        <v>25060627</v>
      </c>
      <c r="B14884" s="74" t="s">
        <v>13074</v>
      </c>
      <c r="C14884" s="73" t="s">
        <v>101</v>
      </c>
      <c r="D14884" s="75">
        <v>7475.02</v>
      </c>
      <c r="E14884" s="75">
        <v>7475.02</v>
      </c>
      <c r="F14884" s="73" t="s">
        <v>47</v>
      </c>
    </row>
    <row r="14885" spans="1:6" x14ac:dyDescent="0.25">
      <c r="A14885" s="73">
        <v>25060628</v>
      </c>
      <c r="B14885" s="74" t="s">
        <v>37285</v>
      </c>
      <c r="C14885" s="73" t="s">
        <v>101</v>
      </c>
      <c r="D14885" s="75">
        <v>6393.89</v>
      </c>
      <c r="E14885" s="75">
        <v>6393.89</v>
      </c>
      <c r="F14885" s="73" t="s">
        <v>47</v>
      </c>
    </row>
    <row r="14886" spans="1:6" x14ac:dyDescent="0.25">
      <c r="A14886" s="73">
        <v>25060629</v>
      </c>
      <c r="B14886" s="74" t="s">
        <v>37286</v>
      </c>
      <c r="C14886" s="73" t="s">
        <v>101</v>
      </c>
      <c r="D14886" s="75">
        <v>4935.6400000000003</v>
      </c>
      <c r="E14886" s="75">
        <v>4935.6400000000003</v>
      </c>
      <c r="F14886" s="73" t="s">
        <v>47</v>
      </c>
    </row>
    <row r="14887" spans="1:6" x14ac:dyDescent="0.25">
      <c r="A14887" s="73">
        <v>25060631</v>
      </c>
      <c r="B14887" s="74" t="s">
        <v>37287</v>
      </c>
      <c r="C14887" s="73" t="s">
        <v>101</v>
      </c>
      <c r="D14887" s="75">
        <v>5163.25</v>
      </c>
      <c r="E14887" s="75">
        <v>5163.25</v>
      </c>
      <c r="F14887" s="73" t="s">
        <v>47</v>
      </c>
    </row>
    <row r="14888" spans="1:6" x14ac:dyDescent="0.25">
      <c r="A14888" s="73">
        <v>25060673</v>
      </c>
      <c r="B14888" s="74" t="s">
        <v>13075</v>
      </c>
      <c r="C14888" s="73" t="s">
        <v>101</v>
      </c>
      <c r="D14888" s="75">
        <v>4906.6000000000004</v>
      </c>
      <c r="E14888" s="75">
        <v>4906.6000000000004</v>
      </c>
      <c r="F14888" s="73" t="s">
        <v>47</v>
      </c>
    </row>
    <row r="14889" spans="1:6" x14ac:dyDescent="0.25">
      <c r="A14889" s="73">
        <v>25060677</v>
      </c>
      <c r="B14889" s="74" t="s">
        <v>13076</v>
      </c>
      <c r="C14889" s="73" t="s">
        <v>101</v>
      </c>
      <c r="D14889" s="75">
        <v>527.6</v>
      </c>
      <c r="E14889" s="75">
        <v>527.6</v>
      </c>
      <c r="F14889" s="73" t="s">
        <v>47</v>
      </c>
    </row>
    <row r="14890" spans="1:6" x14ac:dyDescent="0.25">
      <c r="A14890" s="73">
        <v>25060679</v>
      </c>
      <c r="B14890" s="74" t="s">
        <v>13077</v>
      </c>
      <c r="C14890" s="73" t="s">
        <v>101</v>
      </c>
      <c r="D14890" s="75">
        <v>573.30999999999995</v>
      </c>
      <c r="E14890" s="75">
        <v>573.30999999999995</v>
      </c>
      <c r="F14890" s="73" t="s">
        <v>47</v>
      </c>
    </row>
    <row r="14891" spans="1:6" x14ac:dyDescent="0.25">
      <c r="A14891" s="73">
        <v>25060706</v>
      </c>
      <c r="B14891" s="74" t="s">
        <v>13078</v>
      </c>
      <c r="C14891" s="73" t="s">
        <v>101</v>
      </c>
      <c r="D14891" s="75">
        <v>183.2</v>
      </c>
      <c r="E14891" s="75">
        <v>183.2</v>
      </c>
      <c r="F14891" s="73" t="s">
        <v>47</v>
      </c>
    </row>
    <row r="14892" spans="1:6" x14ac:dyDescent="0.25">
      <c r="A14892" s="73">
        <v>25060769</v>
      </c>
      <c r="B14892" s="74" t="s">
        <v>13079</v>
      </c>
      <c r="C14892" s="73" t="s">
        <v>101</v>
      </c>
      <c r="D14892" s="75">
        <v>33.229999999999997</v>
      </c>
      <c r="E14892" s="75">
        <v>33.229999999999997</v>
      </c>
      <c r="F14892" s="73" t="s">
        <v>47</v>
      </c>
    </row>
    <row r="14893" spans="1:6" x14ac:dyDescent="0.25">
      <c r="A14893" s="73">
        <v>25060770</v>
      </c>
      <c r="B14893" s="74" t="s">
        <v>13080</v>
      </c>
      <c r="C14893" s="73" t="s">
        <v>101</v>
      </c>
      <c r="D14893" s="75">
        <v>66.55</v>
      </c>
      <c r="E14893" s="75">
        <v>66.55</v>
      </c>
      <c r="F14893" s="73" t="s">
        <v>47</v>
      </c>
    </row>
    <row r="14894" spans="1:6" x14ac:dyDescent="0.25">
      <c r="A14894" s="73">
        <v>25060774</v>
      </c>
      <c r="B14894" s="74" t="s">
        <v>32238</v>
      </c>
      <c r="C14894" s="73" t="s">
        <v>101</v>
      </c>
      <c r="D14894" s="75">
        <v>42.18</v>
      </c>
      <c r="E14894" s="75">
        <v>42.18</v>
      </c>
      <c r="F14894" s="73" t="s">
        <v>47</v>
      </c>
    </row>
    <row r="14895" spans="1:6" x14ac:dyDescent="0.25">
      <c r="A14895" s="73">
        <v>25060775</v>
      </c>
      <c r="B14895" s="74" t="s">
        <v>32239</v>
      </c>
      <c r="C14895" s="73" t="s">
        <v>101</v>
      </c>
      <c r="D14895" s="75">
        <v>192.17</v>
      </c>
      <c r="E14895" s="75">
        <v>192.17</v>
      </c>
      <c r="F14895" s="73" t="s">
        <v>47</v>
      </c>
    </row>
    <row r="14896" spans="1:6" x14ac:dyDescent="0.25">
      <c r="A14896" s="73">
        <v>25060776</v>
      </c>
      <c r="B14896" s="74" t="s">
        <v>32240</v>
      </c>
      <c r="C14896" s="73" t="s">
        <v>101</v>
      </c>
      <c r="D14896" s="75">
        <v>217.85</v>
      </c>
      <c r="E14896" s="75">
        <v>217.85</v>
      </c>
      <c r="F14896" s="73" t="s">
        <v>47</v>
      </c>
    </row>
    <row r="14897" spans="1:6" x14ac:dyDescent="0.25">
      <c r="A14897" s="73">
        <v>25060777</v>
      </c>
      <c r="B14897" s="74" t="s">
        <v>32241</v>
      </c>
      <c r="C14897" s="73" t="s">
        <v>101</v>
      </c>
      <c r="D14897" s="75">
        <v>85.02</v>
      </c>
      <c r="E14897" s="75">
        <v>85.02</v>
      </c>
      <c r="F14897" s="73" t="s">
        <v>47</v>
      </c>
    </row>
    <row r="14898" spans="1:6" x14ac:dyDescent="0.25">
      <c r="A14898" s="73">
        <v>25060778</v>
      </c>
      <c r="B14898" s="74" t="s">
        <v>32242</v>
      </c>
      <c r="C14898" s="73" t="s">
        <v>101</v>
      </c>
      <c r="D14898" s="75">
        <v>149.82</v>
      </c>
      <c r="E14898" s="75">
        <v>149.82</v>
      </c>
      <c r="F14898" s="73" t="s">
        <v>47</v>
      </c>
    </row>
    <row r="14899" spans="1:6" x14ac:dyDescent="0.25">
      <c r="A14899" s="73">
        <v>25060779</v>
      </c>
      <c r="B14899" s="74" t="s">
        <v>32243</v>
      </c>
      <c r="C14899" s="73" t="s">
        <v>101</v>
      </c>
      <c r="D14899" s="75">
        <v>163.44</v>
      </c>
      <c r="E14899" s="75">
        <v>163.44</v>
      </c>
      <c r="F14899" s="73" t="s">
        <v>47</v>
      </c>
    </row>
    <row r="14900" spans="1:6" x14ac:dyDescent="0.25">
      <c r="A14900" s="73">
        <v>25060820</v>
      </c>
      <c r="B14900" s="74" t="s">
        <v>13081</v>
      </c>
      <c r="C14900" s="73" t="s">
        <v>101</v>
      </c>
      <c r="D14900" s="75">
        <v>30.92</v>
      </c>
      <c r="E14900" s="75">
        <v>30.92</v>
      </c>
      <c r="F14900" s="73" t="s">
        <v>47</v>
      </c>
    </row>
    <row r="14901" spans="1:6" x14ac:dyDescent="0.25">
      <c r="A14901" s="73">
        <v>25060845</v>
      </c>
      <c r="B14901" s="74" t="s">
        <v>32244</v>
      </c>
      <c r="C14901" s="73" t="s">
        <v>101</v>
      </c>
      <c r="D14901" s="75">
        <v>32.11</v>
      </c>
      <c r="E14901" s="75">
        <v>32.11</v>
      </c>
      <c r="F14901" s="73" t="s">
        <v>47</v>
      </c>
    </row>
    <row r="14902" spans="1:6" x14ac:dyDescent="0.25">
      <c r="A14902" s="73">
        <v>25060849</v>
      </c>
      <c r="B14902" s="74" t="s">
        <v>37288</v>
      </c>
      <c r="C14902" s="73" t="s">
        <v>101</v>
      </c>
      <c r="D14902" s="75">
        <v>290.61</v>
      </c>
      <c r="E14902" s="75">
        <v>290.61</v>
      </c>
      <c r="F14902" s="73" t="s">
        <v>47</v>
      </c>
    </row>
    <row r="14903" spans="1:6" x14ac:dyDescent="0.25">
      <c r="A14903" s="73">
        <v>25060875</v>
      </c>
      <c r="B14903" s="74" t="s">
        <v>13082</v>
      </c>
      <c r="C14903" s="73" t="s">
        <v>101</v>
      </c>
      <c r="D14903" s="75">
        <v>5547.29</v>
      </c>
      <c r="E14903" s="75">
        <v>5547.29</v>
      </c>
      <c r="F14903" s="73" t="s">
        <v>47</v>
      </c>
    </row>
    <row r="14904" spans="1:6" x14ac:dyDescent="0.25">
      <c r="A14904" s="73">
        <v>25060886</v>
      </c>
      <c r="B14904" s="74" t="s">
        <v>13083</v>
      </c>
      <c r="C14904" s="73" t="s">
        <v>101</v>
      </c>
      <c r="D14904" s="75">
        <v>23.7</v>
      </c>
      <c r="E14904" s="75">
        <v>23.7</v>
      </c>
      <c r="F14904" s="73" t="s">
        <v>47</v>
      </c>
    </row>
    <row r="14905" spans="1:6" x14ac:dyDescent="0.25">
      <c r="A14905" s="73">
        <v>25060924</v>
      </c>
      <c r="B14905" s="74" t="s">
        <v>13084</v>
      </c>
      <c r="C14905" s="73" t="s">
        <v>101</v>
      </c>
      <c r="D14905" s="75">
        <v>702.09</v>
      </c>
      <c r="E14905" s="75">
        <v>702.09</v>
      </c>
      <c r="F14905" s="73" t="s">
        <v>47</v>
      </c>
    </row>
    <row r="14906" spans="1:6" x14ac:dyDescent="0.25">
      <c r="A14906" s="73">
        <v>25060951</v>
      </c>
      <c r="B14906" s="74" t="s">
        <v>13085</v>
      </c>
      <c r="C14906" s="73" t="s">
        <v>101</v>
      </c>
      <c r="D14906" s="75">
        <v>8236.4500000000007</v>
      </c>
      <c r="E14906" s="75">
        <v>8236.4500000000007</v>
      </c>
      <c r="F14906" s="73" t="s">
        <v>47</v>
      </c>
    </row>
    <row r="14907" spans="1:6" x14ac:dyDescent="0.25">
      <c r="A14907" s="73">
        <v>25060952</v>
      </c>
      <c r="B14907" s="74" t="s">
        <v>13086</v>
      </c>
      <c r="C14907" s="73" t="s">
        <v>101</v>
      </c>
      <c r="D14907" s="75">
        <v>49.01</v>
      </c>
      <c r="E14907" s="75">
        <v>49.01</v>
      </c>
      <c r="F14907" s="73" t="s">
        <v>47</v>
      </c>
    </row>
    <row r="14908" spans="1:6" x14ac:dyDescent="0.25">
      <c r="A14908" s="73">
        <v>25061125</v>
      </c>
      <c r="B14908" s="74" t="s">
        <v>13087</v>
      </c>
      <c r="C14908" s="73" t="s">
        <v>101</v>
      </c>
      <c r="D14908" s="75">
        <v>170.5</v>
      </c>
      <c r="E14908" s="75">
        <v>170.5</v>
      </c>
      <c r="F14908" s="73" t="s">
        <v>47</v>
      </c>
    </row>
    <row r="14909" spans="1:6" x14ac:dyDescent="0.25">
      <c r="A14909" s="73">
        <v>25061268</v>
      </c>
      <c r="B14909" s="74" t="s">
        <v>12475</v>
      </c>
      <c r="C14909" s="73" t="s">
        <v>101</v>
      </c>
      <c r="D14909" s="75">
        <v>30586.3</v>
      </c>
      <c r="E14909" s="75">
        <v>30586.3</v>
      </c>
      <c r="F14909" s="73" t="s">
        <v>47</v>
      </c>
    </row>
    <row r="14910" spans="1:6" x14ac:dyDescent="0.25">
      <c r="A14910" s="73">
        <v>25061289</v>
      </c>
      <c r="B14910" s="74" t="s">
        <v>13088</v>
      </c>
      <c r="C14910" s="73" t="s">
        <v>101</v>
      </c>
      <c r="D14910" s="75">
        <v>627.29999999999995</v>
      </c>
      <c r="E14910" s="75">
        <v>627.29999999999995</v>
      </c>
      <c r="F14910" s="73" t="s">
        <v>47</v>
      </c>
    </row>
    <row r="14911" spans="1:6" x14ac:dyDescent="0.25">
      <c r="A14911" s="73">
        <v>25061290</v>
      </c>
      <c r="B14911" s="74" t="s">
        <v>13089</v>
      </c>
      <c r="C14911" s="73" t="s">
        <v>101</v>
      </c>
      <c r="D14911" s="75">
        <v>373.62</v>
      </c>
      <c r="E14911" s="75">
        <v>373.62</v>
      </c>
      <c r="F14911" s="73" t="s">
        <v>47</v>
      </c>
    </row>
    <row r="14912" spans="1:6" x14ac:dyDescent="0.25">
      <c r="A14912" s="73">
        <v>25061295</v>
      </c>
      <c r="B14912" s="74" t="s">
        <v>37289</v>
      </c>
      <c r="C14912" s="73" t="s">
        <v>101</v>
      </c>
      <c r="D14912" s="75">
        <v>4.9000000000000004</v>
      </c>
      <c r="E14912" s="75">
        <v>4.9000000000000004</v>
      </c>
      <c r="F14912" s="73" t="s">
        <v>47</v>
      </c>
    </row>
    <row r="14913" spans="1:6" x14ac:dyDescent="0.25">
      <c r="A14913" s="73">
        <v>25061305</v>
      </c>
      <c r="B14913" s="74" t="s">
        <v>13090</v>
      </c>
      <c r="C14913" s="73" t="s">
        <v>101</v>
      </c>
      <c r="D14913" s="75">
        <v>34</v>
      </c>
      <c r="E14913" s="75">
        <v>34</v>
      </c>
      <c r="F14913" s="73" t="s">
        <v>47</v>
      </c>
    </row>
    <row r="14914" spans="1:6" x14ac:dyDescent="0.25">
      <c r="A14914" s="73">
        <v>25061379</v>
      </c>
      <c r="B14914" s="74" t="s">
        <v>13091</v>
      </c>
      <c r="C14914" s="73" t="s">
        <v>101</v>
      </c>
      <c r="D14914" s="75">
        <v>5.77</v>
      </c>
      <c r="E14914" s="75">
        <v>5.77</v>
      </c>
      <c r="F14914" s="73" t="s">
        <v>47</v>
      </c>
    </row>
    <row r="14915" spans="1:6" x14ac:dyDescent="0.25">
      <c r="A14915" s="73">
        <v>25061398</v>
      </c>
      <c r="B14915" s="74" t="s">
        <v>32245</v>
      </c>
      <c r="C14915" s="73" t="s">
        <v>101</v>
      </c>
      <c r="D14915" s="75">
        <v>65.23</v>
      </c>
      <c r="E14915" s="75">
        <v>65.23</v>
      </c>
      <c r="F14915" s="73" t="s">
        <v>47</v>
      </c>
    </row>
    <row r="14916" spans="1:6" x14ac:dyDescent="0.25">
      <c r="A14916" s="73">
        <v>25061399</v>
      </c>
      <c r="B14916" s="74" t="s">
        <v>32246</v>
      </c>
      <c r="C14916" s="73" t="s">
        <v>101</v>
      </c>
      <c r="D14916" s="75">
        <v>42.21</v>
      </c>
      <c r="E14916" s="75">
        <v>42.21</v>
      </c>
      <c r="F14916" s="73" t="s">
        <v>47</v>
      </c>
    </row>
    <row r="14917" spans="1:6" x14ac:dyDescent="0.25">
      <c r="A14917" s="73">
        <v>25061400</v>
      </c>
      <c r="B14917" s="74" t="s">
        <v>32247</v>
      </c>
      <c r="C14917" s="73" t="s">
        <v>101</v>
      </c>
      <c r="D14917" s="75">
        <v>153.47</v>
      </c>
      <c r="E14917" s="75">
        <v>153.47</v>
      </c>
      <c r="F14917" s="73" t="s">
        <v>47</v>
      </c>
    </row>
    <row r="14918" spans="1:6" x14ac:dyDescent="0.25">
      <c r="A14918" s="73">
        <v>25061402</v>
      </c>
      <c r="B14918" s="74" t="s">
        <v>32248</v>
      </c>
      <c r="C14918" s="73" t="s">
        <v>101</v>
      </c>
      <c r="D14918" s="75">
        <v>0.02</v>
      </c>
      <c r="E14918" s="75">
        <v>0.02</v>
      </c>
      <c r="F14918" s="73" t="s">
        <v>47</v>
      </c>
    </row>
    <row r="14919" spans="1:6" x14ac:dyDescent="0.25">
      <c r="A14919" s="73">
        <v>25061403</v>
      </c>
      <c r="B14919" s="74" t="s">
        <v>32249</v>
      </c>
      <c r="C14919" s="73" t="s">
        <v>101</v>
      </c>
      <c r="D14919" s="75">
        <v>115.11</v>
      </c>
      <c r="E14919" s="75">
        <v>115.11</v>
      </c>
      <c r="F14919" s="73" t="s">
        <v>47</v>
      </c>
    </row>
    <row r="14920" spans="1:6" x14ac:dyDescent="0.25">
      <c r="A14920" s="73">
        <v>25061442</v>
      </c>
      <c r="B14920" s="74" t="s">
        <v>13092</v>
      </c>
      <c r="C14920" s="73" t="s">
        <v>101</v>
      </c>
      <c r="D14920" s="75">
        <v>2980.03</v>
      </c>
      <c r="E14920" s="75">
        <v>2980.03</v>
      </c>
      <c r="F14920" s="73" t="s">
        <v>47</v>
      </c>
    </row>
    <row r="14921" spans="1:6" x14ac:dyDescent="0.25">
      <c r="A14921" s="73">
        <v>25061443</v>
      </c>
      <c r="B14921" s="74" t="s">
        <v>13093</v>
      </c>
      <c r="C14921" s="73" t="s">
        <v>101</v>
      </c>
      <c r="D14921" s="75">
        <v>1915.76</v>
      </c>
      <c r="E14921" s="75">
        <v>1915.76</v>
      </c>
      <c r="F14921" s="73" t="s">
        <v>47</v>
      </c>
    </row>
    <row r="14922" spans="1:6" x14ac:dyDescent="0.25">
      <c r="A14922" s="73">
        <v>25061460</v>
      </c>
      <c r="B14922" s="74" t="s">
        <v>13094</v>
      </c>
      <c r="C14922" s="73" t="s">
        <v>101</v>
      </c>
      <c r="D14922" s="75">
        <v>18197.39</v>
      </c>
      <c r="E14922" s="75">
        <v>18197.39</v>
      </c>
      <c r="F14922" s="73" t="s">
        <v>47</v>
      </c>
    </row>
    <row r="14923" spans="1:6" x14ac:dyDescent="0.25">
      <c r="A14923" s="73">
        <v>25061461</v>
      </c>
      <c r="B14923" s="74" t="s">
        <v>13095</v>
      </c>
      <c r="C14923" s="73" t="s">
        <v>101</v>
      </c>
      <c r="D14923" s="75">
        <v>8812.26</v>
      </c>
      <c r="E14923" s="75">
        <v>8812.26</v>
      </c>
      <c r="F14923" s="73" t="s">
        <v>47</v>
      </c>
    </row>
    <row r="14924" spans="1:6" x14ac:dyDescent="0.25">
      <c r="A14924" s="73">
        <v>25061463</v>
      </c>
      <c r="B14924" s="74" t="s">
        <v>32250</v>
      </c>
      <c r="C14924" s="73" t="s">
        <v>101</v>
      </c>
      <c r="D14924" s="75">
        <v>369.67</v>
      </c>
      <c r="E14924" s="75">
        <v>369.67</v>
      </c>
      <c r="F14924" s="73" t="s">
        <v>47</v>
      </c>
    </row>
    <row r="14925" spans="1:6" x14ac:dyDescent="0.25">
      <c r="A14925" s="73">
        <v>25061464</v>
      </c>
      <c r="B14925" s="74" t="s">
        <v>32251</v>
      </c>
      <c r="C14925" s="73" t="s">
        <v>101</v>
      </c>
      <c r="D14925" s="75">
        <v>238.5</v>
      </c>
      <c r="E14925" s="75">
        <v>238.5</v>
      </c>
      <c r="F14925" s="73" t="s">
        <v>47</v>
      </c>
    </row>
    <row r="14926" spans="1:6" x14ac:dyDescent="0.25">
      <c r="A14926" s="73">
        <v>25061465</v>
      </c>
      <c r="B14926" s="74" t="s">
        <v>32252</v>
      </c>
      <c r="C14926" s="73" t="s">
        <v>101</v>
      </c>
      <c r="D14926" s="75">
        <v>186.53</v>
      </c>
      <c r="E14926" s="75">
        <v>186.53</v>
      </c>
      <c r="F14926" s="73" t="s">
        <v>47</v>
      </c>
    </row>
    <row r="14927" spans="1:6" x14ac:dyDescent="0.25">
      <c r="A14927" s="73">
        <v>25061466</v>
      </c>
      <c r="B14927" s="74" t="s">
        <v>32253</v>
      </c>
      <c r="C14927" s="73" t="s">
        <v>101</v>
      </c>
      <c r="D14927" s="75">
        <v>23.04</v>
      </c>
      <c r="E14927" s="75">
        <v>23.04</v>
      </c>
      <c r="F14927" s="73" t="s">
        <v>47</v>
      </c>
    </row>
    <row r="14928" spans="1:6" x14ac:dyDescent="0.25">
      <c r="A14928" s="73">
        <v>25061467</v>
      </c>
      <c r="B14928" s="74" t="s">
        <v>32254</v>
      </c>
      <c r="C14928" s="73" t="s">
        <v>101</v>
      </c>
      <c r="D14928" s="75">
        <v>60.21</v>
      </c>
      <c r="E14928" s="75">
        <v>60.21</v>
      </c>
      <c r="F14928" s="73" t="s">
        <v>47</v>
      </c>
    </row>
    <row r="14929" spans="1:6" x14ac:dyDescent="0.25">
      <c r="A14929" s="73">
        <v>25061468</v>
      </c>
      <c r="B14929" s="74" t="s">
        <v>32255</v>
      </c>
      <c r="C14929" s="73" t="s">
        <v>101</v>
      </c>
      <c r="D14929" s="75">
        <v>87.27</v>
      </c>
      <c r="E14929" s="75">
        <v>87.27</v>
      </c>
      <c r="F14929" s="73" t="s">
        <v>47</v>
      </c>
    </row>
    <row r="14930" spans="1:6" x14ac:dyDescent="0.25">
      <c r="A14930" s="73">
        <v>25061470</v>
      </c>
      <c r="B14930" s="74" t="s">
        <v>32256</v>
      </c>
      <c r="C14930" s="73" t="s">
        <v>101</v>
      </c>
      <c r="D14930" s="75">
        <v>115.84</v>
      </c>
      <c r="E14930" s="75">
        <v>115.84</v>
      </c>
      <c r="F14930" s="73" t="s">
        <v>47</v>
      </c>
    </row>
    <row r="14931" spans="1:6" x14ac:dyDescent="0.25">
      <c r="A14931" s="73">
        <v>25061486</v>
      </c>
      <c r="B14931" s="74" t="s">
        <v>13096</v>
      </c>
      <c r="C14931" s="73" t="s">
        <v>101</v>
      </c>
      <c r="D14931" s="75">
        <v>926.17</v>
      </c>
      <c r="E14931" s="75">
        <v>926.17</v>
      </c>
      <c r="F14931" s="73" t="s">
        <v>47</v>
      </c>
    </row>
    <row r="14932" spans="1:6" x14ac:dyDescent="0.25">
      <c r="A14932" s="73">
        <v>25061501</v>
      </c>
      <c r="B14932" s="74" t="s">
        <v>13097</v>
      </c>
      <c r="C14932" s="73" t="s">
        <v>101</v>
      </c>
      <c r="D14932" s="75">
        <v>1832.98</v>
      </c>
      <c r="E14932" s="75">
        <v>1832.98</v>
      </c>
      <c r="F14932" s="73" t="s">
        <v>47</v>
      </c>
    </row>
    <row r="14933" spans="1:6" x14ac:dyDescent="0.25">
      <c r="A14933" s="73">
        <v>25061503</v>
      </c>
      <c r="B14933" s="74" t="s">
        <v>13098</v>
      </c>
      <c r="C14933" s="73" t="s">
        <v>101</v>
      </c>
      <c r="D14933" s="75">
        <v>701.18</v>
      </c>
      <c r="E14933" s="75">
        <v>701.18</v>
      </c>
      <c r="F14933" s="73" t="s">
        <v>47</v>
      </c>
    </row>
    <row r="14934" spans="1:6" x14ac:dyDescent="0.25">
      <c r="A14934" s="73">
        <v>25061504</v>
      </c>
      <c r="B14934" s="74" t="s">
        <v>12458</v>
      </c>
      <c r="C14934" s="73" t="s">
        <v>101</v>
      </c>
      <c r="D14934" s="75">
        <v>11525.7</v>
      </c>
      <c r="E14934" s="75">
        <v>11525.7</v>
      </c>
      <c r="F14934" s="73" t="s">
        <v>47</v>
      </c>
    </row>
    <row r="14935" spans="1:6" x14ac:dyDescent="0.25">
      <c r="A14935" s="73">
        <v>25061505</v>
      </c>
      <c r="B14935" s="74" t="s">
        <v>12475</v>
      </c>
      <c r="C14935" s="73" t="s">
        <v>101</v>
      </c>
      <c r="D14935" s="75">
        <v>30586.3</v>
      </c>
      <c r="E14935" s="75">
        <v>30586.3</v>
      </c>
      <c r="F14935" s="73" t="s">
        <v>47</v>
      </c>
    </row>
    <row r="14936" spans="1:6" x14ac:dyDescent="0.25">
      <c r="A14936" s="73">
        <v>25061558</v>
      </c>
      <c r="B14936" s="74" t="s">
        <v>13099</v>
      </c>
      <c r="C14936" s="73" t="s">
        <v>101</v>
      </c>
      <c r="D14936" s="75">
        <v>4936.01</v>
      </c>
      <c r="E14936" s="75">
        <v>4936.01</v>
      </c>
      <c r="F14936" s="73" t="s">
        <v>47</v>
      </c>
    </row>
    <row r="14937" spans="1:6" x14ac:dyDescent="0.25">
      <c r="A14937" s="73">
        <v>25061563</v>
      </c>
      <c r="B14937" s="74" t="s">
        <v>13100</v>
      </c>
      <c r="C14937" s="73" t="s">
        <v>101</v>
      </c>
      <c r="D14937" s="75">
        <v>73430.97</v>
      </c>
      <c r="E14937" s="75">
        <v>73430.97</v>
      </c>
      <c r="F14937" s="73" t="s">
        <v>47</v>
      </c>
    </row>
    <row r="14938" spans="1:6" x14ac:dyDescent="0.25">
      <c r="A14938" s="73">
        <v>25061598</v>
      </c>
      <c r="B14938" s="74" t="s">
        <v>37290</v>
      </c>
      <c r="C14938" s="73" t="s">
        <v>101</v>
      </c>
      <c r="D14938" s="75">
        <v>615.12</v>
      </c>
      <c r="E14938" s="75">
        <v>615.12</v>
      </c>
      <c r="F14938" s="73" t="s">
        <v>47</v>
      </c>
    </row>
    <row r="14939" spans="1:6" x14ac:dyDescent="0.25">
      <c r="A14939" s="73">
        <v>25061640</v>
      </c>
      <c r="B14939" s="74" t="s">
        <v>13101</v>
      </c>
      <c r="C14939" s="73" t="s">
        <v>101</v>
      </c>
      <c r="D14939" s="75">
        <v>18740</v>
      </c>
      <c r="E14939" s="75">
        <v>18740</v>
      </c>
      <c r="F14939" s="73" t="s">
        <v>47</v>
      </c>
    </row>
    <row r="14940" spans="1:6" x14ac:dyDescent="0.25">
      <c r="A14940" s="73">
        <v>25061642</v>
      </c>
      <c r="B14940" s="74" t="s">
        <v>13102</v>
      </c>
      <c r="C14940" s="73" t="s">
        <v>101</v>
      </c>
      <c r="D14940" s="75">
        <v>24319.19</v>
      </c>
      <c r="E14940" s="75">
        <v>24319.19</v>
      </c>
      <c r="F14940" s="73" t="s">
        <v>47</v>
      </c>
    </row>
    <row r="14941" spans="1:6" x14ac:dyDescent="0.25">
      <c r="A14941" s="73">
        <v>25061646</v>
      </c>
      <c r="B14941" s="74" t="s">
        <v>13103</v>
      </c>
      <c r="C14941" s="73" t="s">
        <v>101</v>
      </c>
      <c r="D14941" s="75">
        <v>38895.19</v>
      </c>
      <c r="E14941" s="75">
        <v>38895.19</v>
      </c>
      <c r="F14941" s="73" t="s">
        <v>47</v>
      </c>
    </row>
    <row r="14942" spans="1:6" x14ac:dyDescent="0.25">
      <c r="A14942" s="73">
        <v>25061654</v>
      </c>
      <c r="B14942" s="74" t="s">
        <v>32257</v>
      </c>
      <c r="C14942" s="73" t="s">
        <v>101</v>
      </c>
      <c r="D14942" s="75">
        <v>415.83</v>
      </c>
      <c r="E14942" s="75">
        <v>415.83</v>
      </c>
      <c r="F14942" s="73" t="s">
        <v>47</v>
      </c>
    </row>
    <row r="14943" spans="1:6" x14ac:dyDescent="0.25">
      <c r="A14943" s="73">
        <v>25061680</v>
      </c>
      <c r="B14943" s="74" t="s">
        <v>13104</v>
      </c>
      <c r="C14943" s="73" t="s">
        <v>101</v>
      </c>
      <c r="D14943" s="75">
        <v>2637.12</v>
      </c>
      <c r="E14943" s="75">
        <v>2637.12</v>
      </c>
      <c r="F14943" s="73" t="s">
        <v>47</v>
      </c>
    </row>
    <row r="14944" spans="1:6" x14ac:dyDescent="0.25">
      <c r="A14944" s="73">
        <v>25061682</v>
      </c>
      <c r="B14944" s="74" t="s">
        <v>13105</v>
      </c>
      <c r="C14944" s="73" t="s">
        <v>101</v>
      </c>
      <c r="D14944" s="75">
        <v>12852.8</v>
      </c>
      <c r="E14944" s="75">
        <v>12852.8</v>
      </c>
      <c r="F14944" s="73" t="s">
        <v>47</v>
      </c>
    </row>
    <row r="14945" spans="1:6" x14ac:dyDescent="0.25">
      <c r="A14945" s="73">
        <v>25061684</v>
      </c>
      <c r="B14945" s="74" t="s">
        <v>13106</v>
      </c>
      <c r="C14945" s="73" t="s">
        <v>101</v>
      </c>
      <c r="D14945" s="75">
        <v>15560.37</v>
      </c>
      <c r="E14945" s="75">
        <v>15560.37</v>
      </c>
      <c r="F14945" s="73" t="s">
        <v>47</v>
      </c>
    </row>
    <row r="14946" spans="1:6" x14ac:dyDescent="0.25">
      <c r="A14946" s="73">
        <v>25061885</v>
      </c>
      <c r="B14946" s="74" t="s">
        <v>32258</v>
      </c>
      <c r="C14946" s="73" t="s">
        <v>101</v>
      </c>
      <c r="D14946" s="75">
        <v>3124.15</v>
      </c>
      <c r="E14946" s="75">
        <v>3124.15</v>
      </c>
      <c r="F14946" s="73" t="s">
        <v>47</v>
      </c>
    </row>
    <row r="14947" spans="1:6" x14ac:dyDescent="0.25">
      <c r="A14947" s="73">
        <v>25061886</v>
      </c>
      <c r="B14947" s="74" t="s">
        <v>32259</v>
      </c>
      <c r="C14947" s="73" t="s">
        <v>101</v>
      </c>
      <c r="D14947" s="75">
        <v>3124.15</v>
      </c>
      <c r="E14947" s="75">
        <v>3124.15</v>
      </c>
      <c r="F14947" s="73" t="s">
        <v>47</v>
      </c>
    </row>
    <row r="14948" spans="1:6" x14ac:dyDescent="0.25">
      <c r="A14948" s="73">
        <v>25061887</v>
      </c>
      <c r="B14948" s="74" t="s">
        <v>32260</v>
      </c>
      <c r="C14948" s="73" t="s">
        <v>101</v>
      </c>
      <c r="D14948" s="75">
        <v>4126.67</v>
      </c>
      <c r="E14948" s="75">
        <v>4126.67</v>
      </c>
      <c r="F14948" s="73" t="s">
        <v>47</v>
      </c>
    </row>
    <row r="14949" spans="1:6" x14ac:dyDescent="0.25">
      <c r="A14949" s="73">
        <v>25061888</v>
      </c>
      <c r="B14949" s="74" t="s">
        <v>32261</v>
      </c>
      <c r="C14949" s="73" t="s">
        <v>101</v>
      </c>
      <c r="D14949" s="75">
        <v>6862.95</v>
      </c>
      <c r="E14949" s="75">
        <v>6862.95</v>
      </c>
      <c r="F14949" s="73" t="s">
        <v>47</v>
      </c>
    </row>
    <row r="14950" spans="1:6" x14ac:dyDescent="0.25">
      <c r="A14950" s="73">
        <v>25061889</v>
      </c>
      <c r="B14950" s="74" t="s">
        <v>32262</v>
      </c>
      <c r="C14950" s="73" t="s">
        <v>101</v>
      </c>
      <c r="D14950" s="75">
        <v>8763.84</v>
      </c>
      <c r="E14950" s="75">
        <v>8763.84</v>
      </c>
      <c r="F14950" s="73" t="s">
        <v>47</v>
      </c>
    </row>
    <row r="14951" spans="1:6" x14ac:dyDescent="0.25">
      <c r="A14951" s="73">
        <v>25061890</v>
      </c>
      <c r="B14951" s="74" t="s">
        <v>32263</v>
      </c>
      <c r="C14951" s="73" t="s">
        <v>101</v>
      </c>
      <c r="D14951" s="75">
        <v>8763.84</v>
      </c>
      <c r="E14951" s="75">
        <v>8763.84</v>
      </c>
      <c r="F14951" s="73" t="s">
        <v>47</v>
      </c>
    </row>
    <row r="14952" spans="1:6" x14ac:dyDescent="0.25">
      <c r="A14952" s="73">
        <v>25061933</v>
      </c>
      <c r="B14952" s="74" t="s">
        <v>13107</v>
      </c>
      <c r="C14952" s="73" t="s">
        <v>101</v>
      </c>
      <c r="D14952" s="75">
        <v>2883.98</v>
      </c>
      <c r="E14952" s="75">
        <v>2883.98</v>
      </c>
      <c r="F14952" s="73" t="s">
        <v>47</v>
      </c>
    </row>
    <row r="14953" spans="1:6" x14ac:dyDescent="0.25">
      <c r="A14953" s="73">
        <v>25062007</v>
      </c>
      <c r="B14953" s="74" t="s">
        <v>37291</v>
      </c>
      <c r="C14953" s="73" t="s">
        <v>101</v>
      </c>
      <c r="D14953" s="75">
        <v>11.1</v>
      </c>
      <c r="E14953" s="75">
        <v>11.1</v>
      </c>
      <c r="F14953" s="73" t="s">
        <v>47</v>
      </c>
    </row>
    <row r="14954" spans="1:6" x14ac:dyDescent="0.25">
      <c r="A14954" s="73">
        <v>25062030</v>
      </c>
      <c r="B14954" s="74" t="s">
        <v>13108</v>
      </c>
      <c r="C14954" s="73" t="s">
        <v>101</v>
      </c>
      <c r="D14954" s="75">
        <v>20.3</v>
      </c>
      <c r="E14954" s="75">
        <v>20.3</v>
      </c>
      <c r="F14954" s="73" t="s">
        <v>47</v>
      </c>
    </row>
    <row r="14955" spans="1:6" x14ac:dyDescent="0.25">
      <c r="A14955" s="73">
        <v>25062031</v>
      </c>
      <c r="B14955" s="74" t="s">
        <v>13109</v>
      </c>
      <c r="C14955" s="73" t="s">
        <v>101</v>
      </c>
      <c r="D14955" s="75">
        <v>1148.83</v>
      </c>
      <c r="E14955" s="75">
        <v>1148.83</v>
      </c>
      <c r="F14955" s="73" t="s">
        <v>47</v>
      </c>
    </row>
    <row r="14956" spans="1:6" x14ac:dyDescent="0.25">
      <c r="A14956" s="73">
        <v>25062065</v>
      </c>
      <c r="B14956" s="74" t="s">
        <v>37292</v>
      </c>
      <c r="C14956" s="73" t="s">
        <v>101</v>
      </c>
      <c r="D14956" s="75">
        <v>7.5</v>
      </c>
      <c r="E14956" s="75">
        <v>7.5</v>
      </c>
      <c r="F14956" s="73" t="s">
        <v>47</v>
      </c>
    </row>
    <row r="14957" spans="1:6" x14ac:dyDescent="0.25">
      <c r="A14957" s="73">
        <v>25062067</v>
      </c>
      <c r="B14957" s="74" t="s">
        <v>37293</v>
      </c>
      <c r="C14957" s="73" t="s">
        <v>101</v>
      </c>
      <c r="D14957" s="75">
        <v>13.07</v>
      </c>
      <c r="E14957" s="75">
        <v>13.07</v>
      </c>
      <c r="F14957" s="73" t="s">
        <v>47</v>
      </c>
    </row>
    <row r="14958" spans="1:6" x14ac:dyDescent="0.25">
      <c r="A14958" s="73">
        <v>25062071</v>
      </c>
      <c r="B14958" s="74" t="s">
        <v>37294</v>
      </c>
      <c r="C14958" s="73" t="s">
        <v>101</v>
      </c>
      <c r="D14958" s="75">
        <v>7.5</v>
      </c>
      <c r="E14958" s="75">
        <v>7.5</v>
      </c>
      <c r="F14958" s="73" t="s">
        <v>47</v>
      </c>
    </row>
    <row r="14959" spans="1:6" x14ac:dyDescent="0.25">
      <c r="A14959" s="73">
        <v>25062072</v>
      </c>
      <c r="B14959" s="74" t="s">
        <v>37295</v>
      </c>
      <c r="C14959" s="73" t="s">
        <v>101</v>
      </c>
      <c r="D14959" s="75">
        <v>13.07</v>
      </c>
      <c r="E14959" s="75">
        <v>13.07</v>
      </c>
      <c r="F14959" s="73" t="s">
        <v>47</v>
      </c>
    </row>
    <row r="14960" spans="1:6" x14ac:dyDescent="0.25">
      <c r="A14960" s="73">
        <v>25062084</v>
      </c>
      <c r="B14960" s="74" t="s">
        <v>37296</v>
      </c>
      <c r="C14960" s="73" t="s">
        <v>101</v>
      </c>
      <c r="D14960" s="75">
        <v>13.07</v>
      </c>
      <c r="E14960" s="75">
        <v>13.07</v>
      </c>
      <c r="F14960" s="73" t="s">
        <v>47</v>
      </c>
    </row>
    <row r="14961" spans="1:6" x14ac:dyDescent="0.25">
      <c r="A14961" s="73">
        <v>25062088</v>
      </c>
      <c r="B14961" s="74" t="s">
        <v>37297</v>
      </c>
      <c r="C14961" s="73" t="s">
        <v>101</v>
      </c>
      <c r="D14961" s="75">
        <v>13.07</v>
      </c>
      <c r="E14961" s="75">
        <v>13.07</v>
      </c>
      <c r="F14961" s="73" t="s">
        <v>47</v>
      </c>
    </row>
    <row r="14962" spans="1:6" x14ac:dyDescent="0.25">
      <c r="A14962" s="73">
        <v>25062089</v>
      </c>
      <c r="B14962" s="74" t="s">
        <v>37298</v>
      </c>
      <c r="C14962" s="73" t="s">
        <v>101</v>
      </c>
      <c r="D14962" s="75">
        <v>13.07</v>
      </c>
      <c r="E14962" s="75">
        <v>13.07</v>
      </c>
      <c r="F14962" s="73" t="s">
        <v>47</v>
      </c>
    </row>
    <row r="14963" spans="1:6" x14ac:dyDescent="0.25">
      <c r="A14963" s="73">
        <v>25062090</v>
      </c>
      <c r="B14963" s="74" t="s">
        <v>37299</v>
      </c>
      <c r="C14963" s="73" t="s">
        <v>101</v>
      </c>
      <c r="D14963" s="75">
        <v>9.0299999999999994</v>
      </c>
      <c r="E14963" s="75">
        <v>9.0299999999999994</v>
      </c>
      <c r="F14963" s="73" t="s">
        <v>47</v>
      </c>
    </row>
    <row r="14964" spans="1:6" x14ac:dyDescent="0.25">
      <c r="A14964" s="73">
        <v>25062091</v>
      </c>
      <c r="B14964" s="74" t="s">
        <v>37300</v>
      </c>
      <c r="C14964" s="73" t="s">
        <v>101</v>
      </c>
      <c r="D14964" s="75">
        <v>9.0299999999999994</v>
      </c>
      <c r="E14964" s="75">
        <v>9.0299999999999994</v>
      </c>
      <c r="F14964" s="73" t="s">
        <v>47</v>
      </c>
    </row>
    <row r="14965" spans="1:6" x14ac:dyDescent="0.25">
      <c r="A14965" s="73">
        <v>25062092</v>
      </c>
      <c r="B14965" s="74" t="s">
        <v>37301</v>
      </c>
      <c r="C14965" s="73" t="s">
        <v>101</v>
      </c>
      <c r="D14965" s="75">
        <v>9.0299999999999994</v>
      </c>
      <c r="E14965" s="75">
        <v>9.0299999999999994</v>
      </c>
      <c r="F14965" s="73" t="s">
        <v>47</v>
      </c>
    </row>
    <row r="14966" spans="1:6" x14ac:dyDescent="0.25">
      <c r="A14966" s="73">
        <v>25062107</v>
      </c>
      <c r="B14966" s="74" t="s">
        <v>37302</v>
      </c>
      <c r="C14966" s="73" t="s">
        <v>101</v>
      </c>
      <c r="D14966" s="75">
        <v>34.159999999999997</v>
      </c>
      <c r="E14966" s="75">
        <v>34.159999999999997</v>
      </c>
      <c r="F14966" s="73" t="s">
        <v>47</v>
      </c>
    </row>
    <row r="14967" spans="1:6" x14ac:dyDescent="0.25">
      <c r="A14967" s="73">
        <v>25062108</v>
      </c>
      <c r="B14967" s="74" t="s">
        <v>37303</v>
      </c>
      <c r="C14967" s="73" t="s">
        <v>101</v>
      </c>
      <c r="D14967" s="75">
        <v>34.159999999999997</v>
      </c>
      <c r="E14967" s="75">
        <v>34.159999999999997</v>
      </c>
      <c r="F14967" s="73" t="s">
        <v>47</v>
      </c>
    </row>
    <row r="14968" spans="1:6" x14ac:dyDescent="0.25">
      <c r="A14968" s="73">
        <v>25062109</v>
      </c>
      <c r="B14968" s="74" t="s">
        <v>37304</v>
      </c>
      <c r="C14968" s="73" t="s">
        <v>101</v>
      </c>
      <c r="D14968" s="75">
        <v>13.07</v>
      </c>
      <c r="E14968" s="75">
        <v>13.07</v>
      </c>
      <c r="F14968" s="73" t="s">
        <v>47</v>
      </c>
    </row>
    <row r="14969" spans="1:6" x14ac:dyDescent="0.25">
      <c r="A14969" s="73">
        <v>25062110</v>
      </c>
      <c r="B14969" s="74" t="s">
        <v>37305</v>
      </c>
      <c r="C14969" s="73" t="s">
        <v>101</v>
      </c>
      <c r="D14969" s="75">
        <v>34.159999999999997</v>
      </c>
      <c r="E14969" s="75">
        <v>34.159999999999997</v>
      </c>
      <c r="F14969" s="73" t="s">
        <v>47</v>
      </c>
    </row>
    <row r="14970" spans="1:6" x14ac:dyDescent="0.25">
      <c r="A14970" s="73">
        <v>25062111</v>
      </c>
      <c r="B14970" s="74" t="s">
        <v>37306</v>
      </c>
      <c r="C14970" s="73" t="s">
        <v>101</v>
      </c>
      <c r="D14970" s="75">
        <v>13.07</v>
      </c>
      <c r="E14970" s="75">
        <v>13.07</v>
      </c>
      <c r="F14970" s="73" t="s">
        <v>47</v>
      </c>
    </row>
    <row r="14971" spans="1:6" x14ac:dyDescent="0.25">
      <c r="A14971" s="73">
        <v>25062112</v>
      </c>
      <c r="B14971" s="74" t="s">
        <v>37307</v>
      </c>
      <c r="C14971" s="73" t="s">
        <v>101</v>
      </c>
      <c r="D14971" s="75">
        <v>13.07</v>
      </c>
      <c r="E14971" s="75">
        <v>13.07</v>
      </c>
      <c r="F14971" s="73" t="s">
        <v>47</v>
      </c>
    </row>
    <row r="14972" spans="1:6" x14ac:dyDescent="0.25">
      <c r="A14972" s="73">
        <v>25062113</v>
      </c>
      <c r="B14972" s="74" t="s">
        <v>37308</v>
      </c>
      <c r="C14972" s="73" t="s">
        <v>101</v>
      </c>
      <c r="D14972" s="75">
        <v>1.5</v>
      </c>
      <c r="E14972" s="75">
        <v>1.5</v>
      </c>
      <c r="F14972" s="73" t="s">
        <v>47</v>
      </c>
    </row>
    <row r="14973" spans="1:6" x14ac:dyDescent="0.25">
      <c r="A14973" s="73">
        <v>25062196</v>
      </c>
      <c r="B14973" s="74" t="s">
        <v>13110</v>
      </c>
      <c r="C14973" s="73" t="s">
        <v>101</v>
      </c>
      <c r="D14973" s="75">
        <v>78050</v>
      </c>
      <c r="E14973" s="75">
        <v>78050</v>
      </c>
      <c r="F14973" s="73" t="s">
        <v>47</v>
      </c>
    </row>
    <row r="14974" spans="1:6" x14ac:dyDescent="0.25">
      <c r="A14974" s="73">
        <v>25062206</v>
      </c>
      <c r="B14974" s="74" t="s">
        <v>37309</v>
      </c>
      <c r="C14974" s="73" t="s">
        <v>101</v>
      </c>
      <c r="D14974" s="75">
        <v>13.07</v>
      </c>
      <c r="E14974" s="75">
        <v>13.07</v>
      </c>
      <c r="F14974" s="73" t="s">
        <v>47</v>
      </c>
    </row>
    <row r="14975" spans="1:6" x14ac:dyDescent="0.25">
      <c r="A14975" s="73">
        <v>25062207</v>
      </c>
      <c r="B14975" s="74" t="s">
        <v>37310</v>
      </c>
      <c r="C14975" s="73" t="s">
        <v>101</v>
      </c>
      <c r="D14975" s="75">
        <v>13.07</v>
      </c>
      <c r="E14975" s="75">
        <v>13.07</v>
      </c>
      <c r="F14975" s="73" t="s">
        <v>47</v>
      </c>
    </row>
    <row r="14976" spans="1:6" x14ac:dyDescent="0.25">
      <c r="A14976" s="73">
        <v>25062208</v>
      </c>
      <c r="B14976" s="74" t="s">
        <v>37311</v>
      </c>
      <c r="C14976" s="73" t="s">
        <v>101</v>
      </c>
      <c r="D14976" s="75">
        <v>13.07</v>
      </c>
      <c r="E14976" s="75">
        <v>13.07</v>
      </c>
      <c r="F14976" s="73" t="s">
        <v>47</v>
      </c>
    </row>
    <row r="14977" spans="1:6" x14ac:dyDescent="0.25">
      <c r="A14977" s="73">
        <v>25062209</v>
      </c>
      <c r="B14977" s="74" t="s">
        <v>37312</v>
      </c>
      <c r="C14977" s="73" t="s">
        <v>101</v>
      </c>
      <c r="D14977" s="75">
        <v>34.159999999999997</v>
      </c>
      <c r="E14977" s="75">
        <v>34.159999999999997</v>
      </c>
      <c r="F14977" s="73" t="s">
        <v>47</v>
      </c>
    </row>
    <row r="14978" spans="1:6" x14ac:dyDescent="0.25">
      <c r="A14978" s="73">
        <v>25062210</v>
      </c>
      <c r="B14978" s="74" t="s">
        <v>37313</v>
      </c>
      <c r="C14978" s="73" t="s">
        <v>101</v>
      </c>
      <c r="D14978" s="75">
        <v>13.07</v>
      </c>
      <c r="E14978" s="75">
        <v>13.07</v>
      </c>
      <c r="F14978" s="73" t="s">
        <v>47</v>
      </c>
    </row>
    <row r="14979" spans="1:6" x14ac:dyDescent="0.25">
      <c r="A14979" s="73">
        <v>25062225</v>
      </c>
      <c r="B14979" s="74" t="s">
        <v>13111</v>
      </c>
      <c r="C14979" s="73" t="s">
        <v>101</v>
      </c>
      <c r="D14979" s="75">
        <v>29.07</v>
      </c>
      <c r="E14979" s="75">
        <v>29.07</v>
      </c>
      <c r="F14979" s="73" t="s">
        <v>47</v>
      </c>
    </row>
    <row r="14980" spans="1:6" x14ac:dyDescent="0.25">
      <c r="A14980" s="73">
        <v>25062226</v>
      </c>
      <c r="B14980" s="74" t="s">
        <v>32264</v>
      </c>
      <c r="C14980" s="73" t="s">
        <v>101</v>
      </c>
      <c r="D14980" s="75">
        <v>32</v>
      </c>
      <c r="E14980" s="75">
        <v>32</v>
      </c>
      <c r="F14980" s="73" t="s">
        <v>47</v>
      </c>
    </row>
    <row r="14981" spans="1:6" x14ac:dyDescent="0.25">
      <c r="A14981" s="73">
        <v>25062236</v>
      </c>
      <c r="B14981" s="74" t="s">
        <v>13112</v>
      </c>
      <c r="C14981" s="73" t="s">
        <v>101</v>
      </c>
      <c r="D14981" s="75">
        <v>131.03</v>
      </c>
      <c r="E14981" s="75">
        <v>131.03</v>
      </c>
      <c r="F14981" s="73" t="s">
        <v>47</v>
      </c>
    </row>
    <row r="14982" spans="1:6" x14ac:dyDescent="0.25">
      <c r="A14982" s="73">
        <v>25062242</v>
      </c>
      <c r="B14982" s="74" t="s">
        <v>37314</v>
      </c>
      <c r="C14982" s="73" t="s">
        <v>101</v>
      </c>
      <c r="D14982" s="75">
        <v>13.22</v>
      </c>
      <c r="E14982" s="75">
        <v>13.22</v>
      </c>
      <c r="F14982" s="73" t="s">
        <v>47</v>
      </c>
    </row>
    <row r="14983" spans="1:6" x14ac:dyDescent="0.25">
      <c r="A14983" s="73">
        <v>25062243</v>
      </c>
      <c r="B14983" s="74" t="s">
        <v>37315</v>
      </c>
      <c r="C14983" s="73" t="s">
        <v>101</v>
      </c>
      <c r="D14983" s="75">
        <v>15.45</v>
      </c>
      <c r="E14983" s="75">
        <v>15.45</v>
      </c>
      <c r="F14983" s="73" t="s">
        <v>47</v>
      </c>
    </row>
    <row r="14984" spans="1:6" x14ac:dyDescent="0.25">
      <c r="A14984" s="73">
        <v>25062244</v>
      </c>
      <c r="B14984" s="74" t="s">
        <v>37316</v>
      </c>
      <c r="C14984" s="73" t="s">
        <v>101</v>
      </c>
      <c r="D14984" s="75">
        <v>10</v>
      </c>
      <c r="E14984" s="75">
        <v>10</v>
      </c>
      <c r="F14984" s="73" t="s">
        <v>47</v>
      </c>
    </row>
    <row r="14985" spans="1:6" x14ac:dyDescent="0.25">
      <c r="A14985" s="73">
        <v>25062245</v>
      </c>
      <c r="B14985" s="74" t="s">
        <v>37317</v>
      </c>
      <c r="C14985" s="73" t="s">
        <v>101</v>
      </c>
      <c r="D14985" s="75">
        <v>13.9</v>
      </c>
      <c r="E14985" s="75">
        <v>13.9</v>
      </c>
      <c r="F14985" s="73" t="s">
        <v>47</v>
      </c>
    </row>
    <row r="14986" spans="1:6" x14ac:dyDescent="0.25">
      <c r="A14986" s="73">
        <v>25062246</v>
      </c>
      <c r="B14986" s="74" t="s">
        <v>37318</v>
      </c>
      <c r="C14986" s="73" t="s">
        <v>101</v>
      </c>
      <c r="D14986" s="75">
        <v>13.9</v>
      </c>
      <c r="E14986" s="75">
        <v>13.9</v>
      </c>
      <c r="F14986" s="73" t="s">
        <v>47</v>
      </c>
    </row>
    <row r="14987" spans="1:6" x14ac:dyDescent="0.25">
      <c r="A14987" s="73">
        <v>25062247</v>
      </c>
      <c r="B14987" s="74" t="s">
        <v>37319</v>
      </c>
      <c r="C14987" s="73" t="s">
        <v>101</v>
      </c>
      <c r="D14987" s="75">
        <v>13.9</v>
      </c>
      <c r="E14987" s="75">
        <v>13.9</v>
      </c>
      <c r="F14987" s="73" t="s">
        <v>47</v>
      </c>
    </row>
    <row r="14988" spans="1:6" x14ac:dyDescent="0.25">
      <c r="A14988" s="73">
        <v>25062248</v>
      </c>
      <c r="B14988" s="74" t="s">
        <v>37320</v>
      </c>
      <c r="C14988" s="73" t="s">
        <v>101</v>
      </c>
      <c r="D14988" s="75">
        <v>13.9</v>
      </c>
      <c r="E14988" s="75">
        <v>13.9</v>
      </c>
      <c r="F14988" s="73" t="s">
        <v>47</v>
      </c>
    </row>
    <row r="14989" spans="1:6" x14ac:dyDescent="0.25">
      <c r="A14989" s="73">
        <v>25062249</v>
      </c>
      <c r="B14989" s="74" t="s">
        <v>37321</v>
      </c>
      <c r="C14989" s="73" t="s">
        <v>101</v>
      </c>
      <c r="D14989" s="75">
        <v>13.9</v>
      </c>
      <c r="E14989" s="75">
        <v>13.9</v>
      </c>
      <c r="F14989" s="73" t="s">
        <v>47</v>
      </c>
    </row>
    <row r="14990" spans="1:6" x14ac:dyDescent="0.25">
      <c r="A14990" s="73">
        <v>25062266</v>
      </c>
      <c r="B14990" s="74" t="s">
        <v>37322</v>
      </c>
      <c r="C14990" s="73" t="s">
        <v>101</v>
      </c>
      <c r="D14990" s="75">
        <v>11.1</v>
      </c>
      <c r="E14990" s="75">
        <v>11.1</v>
      </c>
      <c r="F14990" s="73" t="s">
        <v>47</v>
      </c>
    </row>
    <row r="14991" spans="1:6" x14ac:dyDescent="0.25">
      <c r="A14991" s="73">
        <v>25062267</v>
      </c>
      <c r="B14991" s="74" t="s">
        <v>37323</v>
      </c>
      <c r="C14991" s="73" t="s">
        <v>101</v>
      </c>
      <c r="D14991" s="75">
        <v>13.07</v>
      </c>
      <c r="E14991" s="75">
        <v>13.07</v>
      </c>
      <c r="F14991" s="73" t="s">
        <v>47</v>
      </c>
    </row>
    <row r="14992" spans="1:6" x14ac:dyDescent="0.25">
      <c r="A14992" s="73">
        <v>25062268</v>
      </c>
      <c r="B14992" s="74" t="s">
        <v>37324</v>
      </c>
      <c r="C14992" s="73" t="s">
        <v>101</v>
      </c>
      <c r="D14992" s="75">
        <v>34.159999999999997</v>
      </c>
      <c r="E14992" s="75">
        <v>34.159999999999997</v>
      </c>
      <c r="F14992" s="73" t="s">
        <v>47</v>
      </c>
    </row>
    <row r="14993" spans="1:6" x14ac:dyDescent="0.25">
      <c r="A14993" s="73">
        <v>25062269</v>
      </c>
      <c r="B14993" s="74" t="s">
        <v>37325</v>
      </c>
      <c r="C14993" s="73" t="s">
        <v>101</v>
      </c>
      <c r="D14993" s="75">
        <v>7.5</v>
      </c>
      <c r="E14993" s="75">
        <v>7.5</v>
      </c>
      <c r="F14993" s="73" t="s">
        <v>47</v>
      </c>
    </row>
    <row r="14994" spans="1:6" x14ac:dyDescent="0.25">
      <c r="A14994" s="73">
        <v>25062270</v>
      </c>
      <c r="B14994" s="74" t="s">
        <v>37326</v>
      </c>
      <c r="C14994" s="73" t="s">
        <v>101</v>
      </c>
      <c r="D14994" s="75">
        <v>34.159999999999997</v>
      </c>
      <c r="E14994" s="75">
        <v>34.159999999999997</v>
      </c>
      <c r="F14994" s="73" t="s">
        <v>47</v>
      </c>
    </row>
    <row r="14995" spans="1:6" x14ac:dyDescent="0.25">
      <c r="A14995" s="73">
        <v>25062271</v>
      </c>
      <c r="B14995" s="74" t="s">
        <v>37327</v>
      </c>
      <c r="C14995" s="73" t="s">
        <v>101</v>
      </c>
      <c r="D14995" s="75">
        <v>13.07</v>
      </c>
      <c r="E14995" s="75">
        <v>13.07</v>
      </c>
      <c r="F14995" s="73" t="s">
        <v>47</v>
      </c>
    </row>
    <row r="14996" spans="1:6" x14ac:dyDescent="0.25">
      <c r="A14996" s="73">
        <v>25062309</v>
      </c>
      <c r="B14996" s="74" t="s">
        <v>13113</v>
      </c>
      <c r="C14996" s="73" t="s">
        <v>101</v>
      </c>
      <c r="D14996" s="75">
        <v>584.19000000000005</v>
      </c>
      <c r="E14996" s="75">
        <v>584.19000000000005</v>
      </c>
      <c r="F14996" s="73" t="s">
        <v>47</v>
      </c>
    </row>
    <row r="14997" spans="1:6" x14ac:dyDescent="0.25">
      <c r="A14997" s="73">
        <v>25062319</v>
      </c>
      <c r="B14997" s="74" t="s">
        <v>12749</v>
      </c>
      <c r="C14997" s="73" t="s">
        <v>101</v>
      </c>
      <c r="D14997" s="75">
        <v>26118.91</v>
      </c>
      <c r="E14997" s="75">
        <v>26118.91</v>
      </c>
      <c r="F14997" s="73" t="s">
        <v>47</v>
      </c>
    </row>
    <row r="14998" spans="1:6" x14ac:dyDescent="0.25">
      <c r="A14998" s="73">
        <v>25062355</v>
      </c>
      <c r="B14998" s="74" t="s">
        <v>32265</v>
      </c>
      <c r="C14998" s="73" t="s">
        <v>101</v>
      </c>
      <c r="D14998" s="75">
        <v>2819.51</v>
      </c>
      <c r="E14998" s="75">
        <v>2819.51</v>
      </c>
      <c r="F14998" s="73" t="s">
        <v>47</v>
      </c>
    </row>
    <row r="14999" spans="1:6" x14ac:dyDescent="0.25">
      <c r="A14999" s="73">
        <v>25062372</v>
      </c>
      <c r="B14999" s="74" t="s">
        <v>37328</v>
      </c>
      <c r="C14999" s="73" t="s">
        <v>101</v>
      </c>
      <c r="D14999" s="75">
        <v>31169.33</v>
      </c>
      <c r="E14999" s="75">
        <v>31169.33</v>
      </c>
      <c r="F14999" s="73" t="s">
        <v>47</v>
      </c>
    </row>
    <row r="15000" spans="1:6" x14ac:dyDescent="0.25">
      <c r="A15000" s="73">
        <v>25062413</v>
      </c>
      <c r="B15000" s="74" t="s">
        <v>13114</v>
      </c>
      <c r="C15000" s="73" t="s">
        <v>101</v>
      </c>
      <c r="D15000" s="75">
        <v>4579.96</v>
      </c>
      <c r="E15000" s="75">
        <v>4579.96</v>
      </c>
      <c r="F15000" s="73" t="s">
        <v>47</v>
      </c>
    </row>
    <row r="15001" spans="1:6" x14ac:dyDescent="0.25">
      <c r="A15001" s="73">
        <v>25062429</v>
      </c>
      <c r="B15001" s="74" t="s">
        <v>13115</v>
      </c>
      <c r="C15001" s="73" t="s">
        <v>101</v>
      </c>
      <c r="D15001" s="75">
        <v>180.89</v>
      </c>
      <c r="E15001" s="75">
        <v>180.89</v>
      </c>
      <c r="F15001" s="73" t="s">
        <v>47</v>
      </c>
    </row>
    <row r="15002" spans="1:6" x14ac:dyDescent="0.25">
      <c r="A15002" s="73">
        <v>25062441</v>
      </c>
      <c r="B15002" s="74" t="s">
        <v>13116</v>
      </c>
      <c r="C15002" s="73" t="s">
        <v>101</v>
      </c>
      <c r="D15002" s="75">
        <v>341.97</v>
      </c>
      <c r="E15002" s="75">
        <v>341.97</v>
      </c>
      <c r="F15002" s="73" t="s">
        <v>47</v>
      </c>
    </row>
    <row r="15003" spans="1:6" x14ac:dyDescent="0.25">
      <c r="A15003" s="73">
        <v>25062444</v>
      </c>
      <c r="B15003" s="74" t="s">
        <v>13117</v>
      </c>
      <c r="C15003" s="73" t="s">
        <v>101</v>
      </c>
      <c r="D15003" s="75">
        <v>20456.96</v>
      </c>
      <c r="E15003" s="75">
        <v>20456.96</v>
      </c>
      <c r="F15003" s="73" t="s">
        <v>47</v>
      </c>
    </row>
    <row r="15004" spans="1:6" x14ac:dyDescent="0.25">
      <c r="A15004" s="73">
        <v>25062464</v>
      </c>
      <c r="B15004" s="74" t="s">
        <v>32266</v>
      </c>
      <c r="C15004" s="73" t="s">
        <v>101</v>
      </c>
      <c r="D15004" s="75">
        <v>1344.4</v>
      </c>
      <c r="E15004" s="75">
        <v>1344.4</v>
      </c>
      <c r="F15004" s="73" t="s">
        <v>47</v>
      </c>
    </row>
    <row r="15005" spans="1:6" x14ac:dyDescent="0.25">
      <c r="A15005" s="73">
        <v>25062480</v>
      </c>
      <c r="B15005" s="74" t="s">
        <v>32267</v>
      </c>
      <c r="C15005" s="73" t="s">
        <v>101</v>
      </c>
      <c r="D15005" s="75">
        <v>219.71</v>
      </c>
      <c r="E15005" s="75">
        <v>219.71</v>
      </c>
      <c r="F15005" s="73" t="s">
        <v>47</v>
      </c>
    </row>
    <row r="15006" spans="1:6" x14ac:dyDescent="0.25">
      <c r="A15006" s="73">
        <v>25062482</v>
      </c>
      <c r="B15006" s="74" t="s">
        <v>32268</v>
      </c>
      <c r="C15006" s="73" t="s">
        <v>101</v>
      </c>
      <c r="D15006" s="75">
        <v>490.7</v>
      </c>
      <c r="E15006" s="75">
        <v>490.7</v>
      </c>
      <c r="F15006" s="73" t="s">
        <v>47</v>
      </c>
    </row>
    <row r="15007" spans="1:6" x14ac:dyDescent="0.25">
      <c r="A15007" s="73">
        <v>25062495</v>
      </c>
      <c r="B15007" s="74" t="s">
        <v>13118</v>
      </c>
      <c r="C15007" s="73" t="s">
        <v>101</v>
      </c>
      <c r="D15007" s="75">
        <v>11.02</v>
      </c>
      <c r="E15007" s="75">
        <v>11.02</v>
      </c>
      <c r="F15007" s="73" t="s">
        <v>47</v>
      </c>
    </row>
    <row r="15008" spans="1:6" x14ac:dyDescent="0.25">
      <c r="A15008" s="73">
        <v>25062503</v>
      </c>
      <c r="B15008" s="74" t="s">
        <v>13119</v>
      </c>
      <c r="C15008" s="73" t="s">
        <v>101</v>
      </c>
      <c r="D15008" s="75">
        <v>4181.57</v>
      </c>
      <c r="E15008" s="75">
        <v>4181.57</v>
      </c>
      <c r="F15008" s="73" t="s">
        <v>47</v>
      </c>
    </row>
    <row r="15009" spans="1:6" x14ac:dyDescent="0.25">
      <c r="A15009" s="73">
        <v>25062504</v>
      </c>
      <c r="B15009" s="74" t="s">
        <v>13120</v>
      </c>
      <c r="C15009" s="73" t="s">
        <v>101</v>
      </c>
      <c r="D15009" s="75">
        <v>3582.07</v>
      </c>
      <c r="E15009" s="75">
        <v>3582.07</v>
      </c>
      <c r="F15009" s="73" t="s">
        <v>47</v>
      </c>
    </row>
    <row r="15010" spans="1:6" x14ac:dyDescent="0.25">
      <c r="A15010" s="73">
        <v>25062552</v>
      </c>
      <c r="B15010" s="74" t="s">
        <v>37329</v>
      </c>
      <c r="C15010" s="73" t="s">
        <v>101</v>
      </c>
      <c r="D15010" s="75">
        <v>1984.66</v>
      </c>
      <c r="E15010" s="75">
        <v>1984.66</v>
      </c>
      <c r="F15010" s="73" t="s">
        <v>47</v>
      </c>
    </row>
    <row r="15011" spans="1:6" x14ac:dyDescent="0.25">
      <c r="A15011" s="73">
        <v>25062558</v>
      </c>
      <c r="B15011" s="74" t="s">
        <v>37330</v>
      </c>
      <c r="C15011" s="73" t="s">
        <v>101</v>
      </c>
      <c r="D15011" s="75">
        <v>4200.25</v>
      </c>
      <c r="E15011" s="75">
        <v>4200.25</v>
      </c>
      <c r="F15011" s="73" t="s">
        <v>47</v>
      </c>
    </row>
    <row r="15012" spans="1:6" x14ac:dyDescent="0.25">
      <c r="A15012" s="73">
        <v>25062559</v>
      </c>
      <c r="B15012" s="74" t="s">
        <v>37331</v>
      </c>
      <c r="C15012" s="73" t="s">
        <v>101</v>
      </c>
      <c r="D15012" s="75">
        <v>5207.5600000000004</v>
      </c>
      <c r="E15012" s="75">
        <v>5207.5600000000004</v>
      </c>
      <c r="F15012" s="73" t="s">
        <v>47</v>
      </c>
    </row>
    <row r="15013" spans="1:6" x14ac:dyDescent="0.25">
      <c r="A15013" s="73">
        <v>25062560</v>
      </c>
      <c r="B15013" s="74" t="s">
        <v>37332</v>
      </c>
      <c r="C15013" s="73" t="s">
        <v>101</v>
      </c>
      <c r="D15013" s="75">
        <v>5302.59</v>
      </c>
      <c r="E15013" s="75">
        <v>5302.59</v>
      </c>
      <c r="F15013" s="73" t="s">
        <v>47</v>
      </c>
    </row>
    <row r="15014" spans="1:6" x14ac:dyDescent="0.25">
      <c r="A15014" s="73">
        <v>25062561</v>
      </c>
      <c r="B15014" s="74" t="s">
        <v>37333</v>
      </c>
      <c r="C15014" s="73" t="s">
        <v>101</v>
      </c>
      <c r="D15014" s="75">
        <v>7678.3</v>
      </c>
      <c r="E15014" s="75">
        <v>7678.3</v>
      </c>
      <c r="F15014" s="73" t="s">
        <v>47</v>
      </c>
    </row>
    <row r="15015" spans="1:6" x14ac:dyDescent="0.25">
      <c r="A15015" s="73">
        <v>25062563</v>
      </c>
      <c r="B15015" s="74" t="s">
        <v>37334</v>
      </c>
      <c r="C15015" s="73" t="s">
        <v>101</v>
      </c>
      <c r="D15015" s="75">
        <v>20830.23</v>
      </c>
      <c r="E15015" s="75">
        <v>20830.23</v>
      </c>
      <c r="F15015" s="73" t="s">
        <v>47</v>
      </c>
    </row>
    <row r="15016" spans="1:6" x14ac:dyDescent="0.25">
      <c r="A15016" s="73">
        <v>25062564</v>
      </c>
      <c r="B15016" s="74" t="s">
        <v>37335</v>
      </c>
      <c r="C15016" s="73" t="s">
        <v>101</v>
      </c>
      <c r="D15016" s="75">
        <v>37384.18</v>
      </c>
      <c r="E15016" s="75">
        <v>37384.18</v>
      </c>
      <c r="F15016" s="73" t="s">
        <v>47</v>
      </c>
    </row>
    <row r="15017" spans="1:6" x14ac:dyDescent="0.25">
      <c r="A15017" s="73">
        <v>25062566</v>
      </c>
      <c r="B15017" s="74" t="s">
        <v>37336</v>
      </c>
      <c r="C15017" s="73" t="s">
        <v>101</v>
      </c>
      <c r="D15017" s="75">
        <v>25420.1</v>
      </c>
      <c r="E15017" s="75">
        <v>25420.1</v>
      </c>
      <c r="F15017" s="73" t="s">
        <v>47</v>
      </c>
    </row>
    <row r="15018" spans="1:6" x14ac:dyDescent="0.25">
      <c r="A15018" s="73">
        <v>25062567</v>
      </c>
      <c r="B15018" s="74" t="s">
        <v>37337</v>
      </c>
      <c r="C15018" s="73" t="s">
        <v>101</v>
      </c>
      <c r="D15018" s="75">
        <v>10263.06</v>
      </c>
      <c r="E15018" s="75">
        <v>10263.06</v>
      </c>
      <c r="F15018" s="73" t="s">
        <v>47</v>
      </c>
    </row>
    <row r="15019" spans="1:6" x14ac:dyDescent="0.25">
      <c r="A15019" s="73">
        <v>25062613</v>
      </c>
      <c r="B15019" s="74" t="s">
        <v>37338</v>
      </c>
      <c r="C15019" s="73" t="s">
        <v>101</v>
      </c>
      <c r="D15019" s="75">
        <v>34533.33</v>
      </c>
      <c r="E15019" s="75">
        <v>34533.33</v>
      </c>
      <c r="F15019" s="73" t="s">
        <v>47</v>
      </c>
    </row>
    <row r="15020" spans="1:6" x14ac:dyDescent="0.25">
      <c r="A15020" s="73">
        <v>25062614</v>
      </c>
      <c r="B15020" s="74" t="s">
        <v>37339</v>
      </c>
      <c r="C15020" s="73" t="s">
        <v>101</v>
      </c>
      <c r="D15020" s="75">
        <v>5796.74</v>
      </c>
      <c r="E15020" s="75">
        <v>5796.74</v>
      </c>
      <c r="F15020" s="73" t="s">
        <v>47</v>
      </c>
    </row>
    <row r="15021" spans="1:6" x14ac:dyDescent="0.25">
      <c r="A15021" s="73">
        <v>25062633</v>
      </c>
      <c r="B15021" s="74" t="s">
        <v>37340</v>
      </c>
      <c r="C15021" s="73" t="s">
        <v>101</v>
      </c>
      <c r="D15021" s="75">
        <v>9.0299999999999994</v>
      </c>
      <c r="E15021" s="75">
        <v>9.0299999999999994</v>
      </c>
      <c r="F15021" s="73" t="s">
        <v>47</v>
      </c>
    </row>
    <row r="15022" spans="1:6" x14ac:dyDescent="0.25">
      <c r="A15022" s="73">
        <v>25062634</v>
      </c>
      <c r="B15022" s="74" t="s">
        <v>37341</v>
      </c>
      <c r="C15022" s="73" t="s">
        <v>101</v>
      </c>
      <c r="D15022" s="75">
        <v>7.5</v>
      </c>
      <c r="E15022" s="75">
        <v>7.5</v>
      </c>
      <c r="F15022" s="73" t="s">
        <v>47</v>
      </c>
    </row>
    <row r="15023" spans="1:6" x14ac:dyDescent="0.25">
      <c r="A15023" s="73">
        <v>25062635</v>
      </c>
      <c r="B15023" s="74" t="s">
        <v>37342</v>
      </c>
      <c r="C15023" s="73" t="s">
        <v>101</v>
      </c>
      <c r="D15023" s="75">
        <v>34.159999999999997</v>
      </c>
      <c r="E15023" s="75">
        <v>34.159999999999997</v>
      </c>
      <c r="F15023" s="73" t="s">
        <v>47</v>
      </c>
    </row>
    <row r="15024" spans="1:6" x14ac:dyDescent="0.25">
      <c r="A15024" s="73">
        <v>25062646</v>
      </c>
      <c r="B15024" s="74" t="s">
        <v>13121</v>
      </c>
      <c r="C15024" s="73" t="s">
        <v>101</v>
      </c>
      <c r="D15024" s="75">
        <v>140.30000000000001</v>
      </c>
      <c r="E15024" s="75">
        <v>140.30000000000001</v>
      </c>
      <c r="F15024" s="73" t="s">
        <v>47</v>
      </c>
    </row>
    <row r="15025" spans="1:6" x14ac:dyDescent="0.25">
      <c r="A15025" s="73">
        <v>25062651</v>
      </c>
      <c r="B15025" s="74" t="s">
        <v>13122</v>
      </c>
      <c r="C15025" s="73" t="s">
        <v>101</v>
      </c>
      <c r="D15025" s="75">
        <v>981.75</v>
      </c>
      <c r="E15025" s="75">
        <v>981.75</v>
      </c>
      <c r="F15025" s="73" t="s">
        <v>47</v>
      </c>
    </row>
    <row r="15026" spans="1:6" x14ac:dyDescent="0.25">
      <c r="A15026" s="73">
        <v>25062653</v>
      </c>
      <c r="B15026" s="74" t="s">
        <v>13123</v>
      </c>
      <c r="C15026" s="73" t="s">
        <v>101</v>
      </c>
      <c r="D15026" s="75">
        <v>2473.16</v>
      </c>
      <c r="E15026" s="75">
        <v>2473.16</v>
      </c>
      <c r="F15026" s="73" t="s">
        <v>47</v>
      </c>
    </row>
    <row r="15027" spans="1:6" x14ac:dyDescent="0.25">
      <c r="A15027" s="73">
        <v>25062658</v>
      </c>
      <c r="B15027" s="74" t="s">
        <v>13124</v>
      </c>
      <c r="C15027" s="73" t="s">
        <v>101</v>
      </c>
      <c r="D15027" s="75">
        <v>831.26</v>
      </c>
      <c r="E15027" s="75">
        <v>831.26</v>
      </c>
      <c r="F15027" s="73" t="s">
        <v>47</v>
      </c>
    </row>
    <row r="15028" spans="1:6" x14ac:dyDescent="0.25">
      <c r="A15028" s="73">
        <v>25062666</v>
      </c>
      <c r="B15028" s="74" t="s">
        <v>13125</v>
      </c>
      <c r="C15028" s="73" t="s">
        <v>101</v>
      </c>
      <c r="D15028" s="75">
        <v>102.5</v>
      </c>
      <c r="E15028" s="75">
        <v>102.5</v>
      </c>
      <c r="F15028" s="73" t="s">
        <v>47</v>
      </c>
    </row>
    <row r="15029" spans="1:6" x14ac:dyDescent="0.25">
      <c r="A15029" s="73">
        <v>25062668</v>
      </c>
      <c r="B15029" s="74" t="s">
        <v>37343</v>
      </c>
      <c r="C15029" s="73" t="s">
        <v>101</v>
      </c>
      <c r="D15029" s="75">
        <v>13.9</v>
      </c>
      <c r="E15029" s="75">
        <v>13.9</v>
      </c>
      <c r="F15029" s="73" t="s">
        <v>47</v>
      </c>
    </row>
    <row r="15030" spans="1:6" x14ac:dyDescent="0.25">
      <c r="A15030" s="73">
        <v>25062669</v>
      </c>
      <c r="B15030" s="74" t="s">
        <v>13126</v>
      </c>
      <c r="C15030" s="73" t="s">
        <v>101</v>
      </c>
      <c r="D15030" s="75">
        <v>3839.83</v>
      </c>
      <c r="E15030" s="75">
        <v>3839.83</v>
      </c>
      <c r="F15030" s="73" t="s">
        <v>47</v>
      </c>
    </row>
    <row r="15031" spans="1:6" x14ac:dyDescent="0.25">
      <c r="A15031" s="73">
        <v>25062670</v>
      </c>
      <c r="B15031" s="74" t="s">
        <v>37344</v>
      </c>
      <c r="C15031" s="73" t="s">
        <v>101</v>
      </c>
      <c r="D15031" s="75">
        <v>13.9</v>
      </c>
      <c r="E15031" s="75">
        <v>13.9</v>
      </c>
      <c r="F15031" s="73" t="s">
        <v>47</v>
      </c>
    </row>
    <row r="15032" spans="1:6" x14ac:dyDescent="0.25">
      <c r="A15032" s="73">
        <v>25062671</v>
      </c>
      <c r="B15032" s="74" t="s">
        <v>37345</v>
      </c>
      <c r="C15032" s="73" t="s">
        <v>101</v>
      </c>
      <c r="D15032" s="75">
        <v>13.9</v>
      </c>
      <c r="E15032" s="75">
        <v>13.9</v>
      </c>
      <c r="F15032" s="73" t="s">
        <v>47</v>
      </c>
    </row>
    <row r="15033" spans="1:6" x14ac:dyDescent="0.25">
      <c r="A15033" s="73">
        <v>25062673</v>
      </c>
      <c r="B15033" s="74" t="s">
        <v>37346</v>
      </c>
      <c r="C15033" s="73" t="s">
        <v>101</v>
      </c>
      <c r="D15033" s="75">
        <v>13.9</v>
      </c>
      <c r="E15033" s="75">
        <v>13.9</v>
      </c>
      <c r="F15033" s="73" t="s">
        <v>47</v>
      </c>
    </row>
    <row r="15034" spans="1:6" x14ac:dyDescent="0.25">
      <c r="A15034" s="73">
        <v>25062674</v>
      </c>
      <c r="B15034" s="74" t="s">
        <v>13127</v>
      </c>
      <c r="C15034" s="73" t="s">
        <v>101</v>
      </c>
      <c r="D15034" s="75">
        <v>6526.77</v>
      </c>
      <c r="E15034" s="75">
        <v>6526.77</v>
      </c>
      <c r="F15034" s="73" t="s">
        <v>47</v>
      </c>
    </row>
    <row r="15035" spans="1:6" x14ac:dyDescent="0.25">
      <c r="A15035" s="73">
        <v>25062677</v>
      </c>
      <c r="B15035" s="74" t="s">
        <v>37347</v>
      </c>
      <c r="C15035" s="73" t="s">
        <v>101</v>
      </c>
      <c r="D15035" s="75">
        <v>10</v>
      </c>
      <c r="E15035" s="75">
        <v>10</v>
      </c>
      <c r="F15035" s="73" t="s">
        <v>47</v>
      </c>
    </row>
    <row r="15036" spans="1:6" x14ac:dyDescent="0.25">
      <c r="A15036" s="73">
        <v>25062678</v>
      </c>
      <c r="B15036" s="74" t="s">
        <v>13128</v>
      </c>
      <c r="C15036" s="73" t="s">
        <v>101</v>
      </c>
      <c r="D15036" s="75">
        <v>163.38</v>
      </c>
      <c r="E15036" s="75">
        <v>163.38</v>
      </c>
      <c r="F15036" s="73" t="s">
        <v>47</v>
      </c>
    </row>
    <row r="15037" spans="1:6" x14ac:dyDescent="0.25">
      <c r="A15037" s="73">
        <v>25062688</v>
      </c>
      <c r="B15037" s="74" t="s">
        <v>13129</v>
      </c>
      <c r="C15037" s="73" t="s">
        <v>101</v>
      </c>
      <c r="D15037" s="75">
        <v>8339.2900000000009</v>
      </c>
      <c r="E15037" s="75">
        <v>8339.2900000000009</v>
      </c>
      <c r="F15037" s="73" t="s">
        <v>47</v>
      </c>
    </row>
    <row r="15038" spans="1:6" x14ac:dyDescent="0.25">
      <c r="A15038" s="73">
        <v>25062694</v>
      </c>
      <c r="B15038" s="74" t="s">
        <v>13130</v>
      </c>
      <c r="C15038" s="73" t="s">
        <v>101</v>
      </c>
      <c r="D15038" s="75">
        <v>1333.29</v>
      </c>
      <c r="E15038" s="75">
        <v>1333.29</v>
      </c>
      <c r="F15038" s="73" t="s">
        <v>47</v>
      </c>
    </row>
    <row r="15039" spans="1:6" x14ac:dyDescent="0.25">
      <c r="A15039" s="73">
        <v>25062696</v>
      </c>
      <c r="B15039" s="74" t="s">
        <v>13131</v>
      </c>
      <c r="C15039" s="73" t="s">
        <v>101</v>
      </c>
      <c r="D15039" s="75">
        <v>1161.78</v>
      </c>
      <c r="E15039" s="75">
        <v>1161.78</v>
      </c>
      <c r="F15039" s="73" t="s">
        <v>47</v>
      </c>
    </row>
    <row r="15040" spans="1:6" x14ac:dyDescent="0.25">
      <c r="A15040" s="73">
        <v>25062697</v>
      </c>
      <c r="B15040" s="74" t="s">
        <v>13132</v>
      </c>
      <c r="C15040" s="73" t="s">
        <v>101</v>
      </c>
      <c r="D15040" s="75">
        <v>414.86</v>
      </c>
      <c r="E15040" s="75">
        <v>414.86</v>
      </c>
      <c r="F15040" s="73" t="s">
        <v>47</v>
      </c>
    </row>
    <row r="15041" spans="1:6" x14ac:dyDescent="0.25">
      <c r="A15041" s="73">
        <v>25062705</v>
      </c>
      <c r="B15041" s="74" t="s">
        <v>13133</v>
      </c>
      <c r="C15041" s="73" t="s">
        <v>101</v>
      </c>
      <c r="D15041" s="75">
        <v>6611.45</v>
      </c>
      <c r="E15041" s="75">
        <v>6611.45</v>
      </c>
      <c r="F15041" s="73" t="s">
        <v>47</v>
      </c>
    </row>
    <row r="15042" spans="1:6" x14ac:dyDescent="0.25">
      <c r="A15042" s="73">
        <v>25062712</v>
      </c>
      <c r="B15042" s="74" t="s">
        <v>32269</v>
      </c>
      <c r="C15042" s="73" t="s">
        <v>101</v>
      </c>
      <c r="D15042" s="75">
        <v>393.36</v>
      </c>
      <c r="E15042" s="75">
        <v>393.36</v>
      </c>
      <c r="F15042" s="73" t="s">
        <v>47</v>
      </c>
    </row>
    <row r="15043" spans="1:6" x14ac:dyDescent="0.25">
      <c r="A15043" s="73">
        <v>25062758</v>
      </c>
      <c r="B15043" s="74" t="s">
        <v>32270</v>
      </c>
      <c r="C15043" s="73" t="s">
        <v>101</v>
      </c>
      <c r="D15043" s="75">
        <v>1216.95</v>
      </c>
      <c r="E15043" s="75">
        <v>1216.95</v>
      </c>
      <c r="F15043" s="73" t="s">
        <v>47</v>
      </c>
    </row>
    <row r="15044" spans="1:6" x14ac:dyDescent="0.25">
      <c r="A15044" s="73">
        <v>25062785</v>
      </c>
      <c r="B15044" s="74" t="s">
        <v>13134</v>
      </c>
      <c r="C15044" s="73" t="s">
        <v>101</v>
      </c>
      <c r="D15044" s="75">
        <v>1514.12</v>
      </c>
      <c r="E15044" s="75">
        <v>1514.12</v>
      </c>
      <c r="F15044" s="73" t="s">
        <v>47</v>
      </c>
    </row>
    <row r="15045" spans="1:6" x14ac:dyDescent="0.25">
      <c r="A15045" s="73">
        <v>25062786</v>
      </c>
      <c r="B15045" s="74" t="s">
        <v>13135</v>
      </c>
      <c r="C15045" s="73" t="s">
        <v>101</v>
      </c>
      <c r="D15045" s="75">
        <v>2353.02</v>
      </c>
      <c r="E15045" s="75">
        <v>2353.02</v>
      </c>
      <c r="F15045" s="73" t="s">
        <v>47</v>
      </c>
    </row>
    <row r="15046" spans="1:6" x14ac:dyDescent="0.25">
      <c r="A15046" s="73">
        <v>25062792</v>
      </c>
      <c r="B15046" s="74" t="s">
        <v>32271</v>
      </c>
      <c r="C15046" s="73" t="s">
        <v>101</v>
      </c>
      <c r="D15046" s="75">
        <v>512.80999999999995</v>
      </c>
      <c r="E15046" s="75">
        <v>512.80999999999995</v>
      </c>
      <c r="F15046" s="73" t="s">
        <v>47</v>
      </c>
    </row>
    <row r="15047" spans="1:6" x14ac:dyDescent="0.25">
      <c r="A15047" s="73">
        <v>25062801</v>
      </c>
      <c r="B15047" s="74" t="s">
        <v>13136</v>
      </c>
      <c r="C15047" s="73" t="s">
        <v>101</v>
      </c>
      <c r="D15047" s="75">
        <v>63.69</v>
      </c>
      <c r="E15047" s="75">
        <v>63.69</v>
      </c>
      <c r="F15047" s="73" t="s">
        <v>47</v>
      </c>
    </row>
    <row r="15048" spans="1:6" x14ac:dyDescent="0.25">
      <c r="A15048" s="73">
        <v>25062817</v>
      </c>
      <c r="B15048" s="74" t="s">
        <v>13137</v>
      </c>
      <c r="C15048" s="73" t="s">
        <v>101</v>
      </c>
      <c r="D15048" s="75">
        <v>216883.84</v>
      </c>
      <c r="E15048" s="75">
        <v>216883.84</v>
      </c>
      <c r="F15048" s="73" t="s">
        <v>47</v>
      </c>
    </row>
    <row r="15049" spans="1:6" x14ac:dyDescent="0.25">
      <c r="A15049" s="73">
        <v>25062826</v>
      </c>
      <c r="B15049" s="74" t="s">
        <v>13138</v>
      </c>
      <c r="C15049" s="73" t="s">
        <v>101</v>
      </c>
      <c r="D15049" s="75">
        <v>1.17</v>
      </c>
      <c r="E15049" s="75">
        <v>1.17</v>
      </c>
      <c r="F15049" s="73" t="s">
        <v>47</v>
      </c>
    </row>
    <row r="15050" spans="1:6" x14ac:dyDescent="0.25">
      <c r="A15050" s="73">
        <v>25062827</v>
      </c>
      <c r="B15050" s="74" t="s">
        <v>13139</v>
      </c>
      <c r="C15050" s="73" t="s">
        <v>101</v>
      </c>
      <c r="D15050" s="75">
        <v>1.76</v>
      </c>
      <c r="E15050" s="75">
        <v>1.76</v>
      </c>
      <c r="F15050" s="73" t="s">
        <v>47</v>
      </c>
    </row>
    <row r="15051" spans="1:6" x14ac:dyDescent="0.25">
      <c r="A15051" s="73">
        <v>25062830</v>
      </c>
      <c r="B15051" s="74" t="s">
        <v>32272</v>
      </c>
      <c r="C15051" s="73" t="s">
        <v>101</v>
      </c>
      <c r="D15051" s="75">
        <v>789.44</v>
      </c>
      <c r="E15051" s="75">
        <v>789.44</v>
      </c>
      <c r="F15051" s="73" t="s">
        <v>47</v>
      </c>
    </row>
    <row r="15052" spans="1:6" x14ac:dyDescent="0.25">
      <c r="A15052" s="73">
        <v>25062904</v>
      </c>
      <c r="B15052" s="74" t="s">
        <v>13140</v>
      </c>
      <c r="C15052" s="73" t="s">
        <v>101</v>
      </c>
      <c r="D15052" s="75">
        <v>3491.55</v>
      </c>
      <c r="E15052" s="75">
        <v>3491.55</v>
      </c>
      <c r="F15052" s="73" t="s">
        <v>47</v>
      </c>
    </row>
    <row r="15053" spans="1:6" x14ac:dyDescent="0.25">
      <c r="A15053" s="73">
        <v>25062909</v>
      </c>
      <c r="B15053" s="74" t="s">
        <v>13141</v>
      </c>
      <c r="C15053" s="73" t="s">
        <v>101</v>
      </c>
      <c r="D15053" s="75">
        <v>11970.96</v>
      </c>
      <c r="E15053" s="75">
        <v>11970.96</v>
      </c>
      <c r="F15053" s="73" t="s">
        <v>47</v>
      </c>
    </row>
    <row r="15054" spans="1:6" x14ac:dyDescent="0.25">
      <c r="A15054" s="73">
        <v>25062910</v>
      </c>
      <c r="B15054" s="74" t="s">
        <v>13142</v>
      </c>
      <c r="C15054" s="73" t="s">
        <v>101</v>
      </c>
      <c r="D15054" s="75">
        <v>2493.9499999999998</v>
      </c>
      <c r="E15054" s="75">
        <v>2493.9499999999998</v>
      </c>
      <c r="F15054" s="73" t="s">
        <v>47</v>
      </c>
    </row>
    <row r="15055" spans="1:6" x14ac:dyDescent="0.25">
      <c r="A15055" s="73">
        <v>25062933</v>
      </c>
      <c r="B15055" s="74" t="s">
        <v>13143</v>
      </c>
      <c r="C15055" s="73" t="s">
        <v>101</v>
      </c>
      <c r="D15055" s="75">
        <v>2555.33</v>
      </c>
      <c r="E15055" s="75">
        <v>2555.33</v>
      </c>
      <c r="F15055" s="73" t="s">
        <v>47</v>
      </c>
    </row>
    <row r="15056" spans="1:6" x14ac:dyDescent="0.25">
      <c r="A15056" s="73">
        <v>25062973</v>
      </c>
      <c r="B15056" s="74" t="s">
        <v>13144</v>
      </c>
      <c r="C15056" s="73" t="s">
        <v>101</v>
      </c>
      <c r="D15056" s="75">
        <v>25408.47</v>
      </c>
      <c r="E15056" s="75">
        <v>25408.47</v>
      </c>
      <c r="F15056" s="73" t="s">
        <v>47</v>
      </c>
    </row>
    <row r="15057" spans="1:6" x14ac:dyDescent="0.25">
      <c r="A15057" s="73">
        <v>25063059</v>
      </c>
      <c r="B15057" s="74" t="s">
        <v>13145</v>
      </c>
      <c r="C15057" s="73" t="s">
        <v>101</v>
      </c>
      <c r="D15057" s="75">
        <v>9623.0300000000007</v>
      </c>
      <c r="E15057" s="75">
        <v>9623.0300000000007</v>
      </c>
      <c r="F15057" s="73" t="s">
        <v>47</v>
      </c>
    </row>
    <row r="15058" spans="1:6" x14ac:dyDescent="0.25">
      <c r="A15058" s="73">
        <v>25063060</v>
      </c>
      <c r="B15058" s="74" t="s">
        <v>13146</v>
      </c>
      <c r="C15058" s="73" t="s">
        <v>101</v>
      </c>
      <c r="D15058" s="75">
        <v>9623.0300000000007</v>
      </c>
      <c r="E15058" s="75">
        <v>9623.0300000000007</v>
      </c>
      <c r="F15058" s="73" t="s">
        <v>47</v>
      </c>
    </row>
    <row r="15059" spans="1:6" x14ac:dyDescent="0.25">
      <c r="A15059" s="73">
        <v>25063107</v>
      </c>
      <c r="B15059" s="74" t="s">
        <v>13147</v>
      </c>
      <c r="C15059" s="73" t="s">
        <v>101</v>
      </c>
      <c r="D15059" s="75">
        <v>323.27999999999997</v>
      </c>
      <c r="E15059" s="75">
        <v>323.27999999999997</v>
      </c>
      <c r="F15059" s="73" t="s">
        <v>47</v>
      </c>
    </row>
    <row r="15060" spans="1:6" x14ac:dyDescent="0.25">
      <c r="A15060" s="73">
        <v>25063223</v>
      </c>
      <c r="B15060" s="74" t="s">
        <v>37348</v>
      </c>
      <c r="C15060" s="73" t="s">
        <v>101</v>
      </c>
      <c r="D15060" s="75">
        <v>11110.65</v>
      </c>
      <c r="E15060" s="75">
        <v>11110.65</v>
      </c>
      <c r="F15060" s="73" t="s">
        <v>47</v>
      </c>
    </row>
    <row r="15061" spans="1:6" x14ac:dyDescent="0.25">
      <c r="A15061" s="73">
        <v>25063282</v>
      </c>
      <c r="B15061" s="74" t="s">
        <v>13148</v>
      </c>
      <c r="C15061" s="73" t="s">
        <v>101</v>
      </c>
      <c r="D15061" s="75">
        <v>25870.55</v>
      </c>
      <c r="E15061" s="75">
        <v>25870.55</v>
      </c>
      <c r="F15061" s="73" t="s">
        <v>47</v>
      </c>
    </row>
    <row r="15062" spans="1:6" x14ac:dyDescent="0.25">
      <c r="A15062" s="73">
        <v>25063298</v>
      </c>
      <c r="B15062" s="74" t="s">
        <v>37349</v>
      </c>
      <c r="C15062" s="73" t="s">
        <v>101</v>
      </c>
      <c r="D15062" s="75">
        <v>13.07</v>
      </c>
      <c r="E15062" s="75">
        <v>13.07</v>
      </c>
      <c r="F15062" s="73" t="s">
        <v>47</v>
      </c>
    </row>
    <row r="15063" spans="1:6" x14ac:dyDescent="0.25">
      <c r="A15063" s="73">
        <v>25063299</v>
      </c>
      <c r="B15063" s="74" t="s">
        <v>37350</v>
      </c>
      <c r="C15063" s="73" t="s">
        <v>101</v>
      </c>
      <c r="D15063" s="75">
        <v>13.07</v>
      </c>
      <c r="E15063" s="75">
        <v>13.07</v>
      </c>
      <c r="F15063" s="73" t="s">
        <v>47</v>
      </c>
    </row>
    <row r="15064" spans="1:6" x14ac:dyDescent="0.25">
      <c r="A15064" s="73">
        <v>25063341</v>
      </c>
      <c r="B15064" s="74" t="s">
        <v>13149</v>
      </c>
      <c r="C15064" s="73" t="s">
        <v>101</v>
      </c>
      <c r="D15064" s="75">
        <v>79.91</v>
      </c>
      <c r="E15064" s="75">
        <v>79.91</v>
      </c>
      <c r="F15064" s="73" t="s">
        <v>47</v>
      </c>
    </row>
    <row r="15065" spans="1:6" x14ac:dyDescent="0.25">
      <c r="A15065" s="73">
        <v>25063359</v>
      </c>
      <c r="B15065" s="74" t="s">
        <v>13150</v>
      </c>
      <c r="C15065" s="73" t="s">
        <v>101</v>
      </c>
      <c r="D15065" s="75">
        <v>1861.49</v>
      </c>
      <c r="E15065" s="75">
        <v>1861.49</v>
      </c>
      <c r="F15065" s="73" t="s">
        <v>47</v>
      </c>
    </row>
    <row r="15066" spans="1:6" x14ac:dyDescent="0.25">
      <c r="A15066" s="73">
        <v>25063376</v>
      </c>
      <c r="B15066" s="74" t="s">
        <v>32273</v>
      </c>
      <c r="C15066" s="73" t="s">
        <v>101</v>
      </c>
      <c r="D15066" s="75">
        <v>484.25</v>
      </c>
      <c r="E15066" s="75">
        <v>484.25</v>
      </c>
      <c r="F15066" s="73" t="s">
        <v>47</v>
      </c>
    </row>
    <row r="15067" spans="1:6" x14ac:dyDescent="0.25">
      <c r="A15067" s="73">
        <v>25063377</v>
      </c>
      <c r="B15067" s="74" t="s">
        <v>32274</v>
      </c>
      <c r="C15067" s="73" t="s">
        <v>101</v>
      </c>
      <c r="D15067" s="75">
        <v>640.20000000000005</v>
      </c>
      <c r="E15067" s="75">
        <v>640.20000000000005</v>
      </c>
      <c r="F15067" s="73" t="s">
        <v>47</v>
      </c>
    </row>
    <row r="15068" spans="1:6" x14ac:dyDescent="0.25">
      <c r="A15068" s="73">
        <v>25063378</v>
      </c>
      <c r="B15068" s="74" t="s">
        <v>32275</v>
      </c>
      <c r="C15068" s="73" t="s">
        <v>101</v>
      </c>
      <c r="D15068" s="75">
        <v>541.70000000000005</v>
      </c>
      <c r="E15068" s="75">
        <v>541.70000000000005</v>
      </c>
      <c r="F15068" s="73" t="s">
        <v>47</v>
      </c>
    </row>
    <row r="15069" spans="1:6" x14ac:dyDescent="0.25">
      <c r="A15069" s="73">
        <v>25063380</v>
      </c>
      <c r="B15069" s="74" t="s">
        <v>32276</v>
      </c>
      <c r="C15069" s="73" t="s">
        <v>101</v>
      </c>
      <c r="D15069" s="75">
        <v>697.65</v>
      </c>
      <c r="E15069" s="75">
        <v>697.65</v>
      </c>
      <c r="F15069" s="73" t="s">
        <v>47</v>
      </c>
    </row>
    <row r="15070" spans="1:6" x14ac:dyDescent="0.25">
      <c r="A15070" s="73">
        <v>25063388</v>
      </c>
      <c r="B15070" s="74" t="s">
        <v>13151</v>
      </c>
      <c r="C15070" s="73" t="s">
        <v>101</v>
      </c>
      <c r="D15070" s="75">
        <v>539.55999999999995</v>
      </c>
      <c r="E15070" s="75">
        <v>539.55999999999995</v>
      </c>
      <c r="F15070" s="73" t="s">
        <v>47</v>
      </c>
    </row>
    <row r="15071" spans="1:6" x14ac:dyDescent="0.25">
      <c r="A15071" s="73">
        <v>25063426</v>
      </c>
      <c r="B15071" s="74" t="s">
        <v>13152</v>
      </c>
      <c r="C15071" s="73" t="s">
        <v>101</v>
      </c>
      <c r="D15071" s="75">
        <v>140.44999999999999</v>
      </c>
      <c r="E15071" s="75">
        <v>140.44999999999999</v>
      </c>
      <c r="F15071" s="73" t="s">
        <v>47</v>
      </c>
    </row>
    <row r="15072" spans="1:6" x14ac:dyDescent="0.25">
      <c r="A15072" s="73">
        <v>25063485</v>
      </c>
      <c r="B15072" s="74" t="s">
        <v>13153</v>
      </c>
      <c r="C15072" s="73" t="s">
        <v>101</v>
      </c>
      <c r="D15072" s="75">
        <v>20754.75</v>
      </c>
      <c r="E15072" s="75">
        <v>20754.75</v>
      </c>
      <c r="F15072" s="73" t="s">
        <v>47</v>
      </c>
    </row>
    <row r="15073" spans="1:6" x14ac:dyDescent="0.25">
      <c r="A15073" s="73">
        <v>25063486</v>
      </c>
      <c r="B15073" s="74" t="s">
        <v>13154</v>
      </c>
      <c r="C15073" s="73" t="s">
        <v>101</v>
      </c>
      <c r="D15073" s="75">
        <v>19528.8</v>
      </c>
      <c r="E15073" s="75">
        <v>19528.8</v>
      </c>
      <c r="F15073" s="73" t="s">
        <v>47</v>
      </c>
    </row>
    <row r="15074" spans="1:6" x14ac:dyDescent="0.25">
      <c r="A15074" s="73">
        <v>25063487</v>
      </c>
      <c r="B15074" s="74" t="s">
        <v>13155</v>
      </c>
      <c r="C15074" s="73" t="s">
        <v>101</v>
      </c>
      <c r="D15074" s="75">
        <v>22923.74</v>
      </c>
      <c r="E15074" s="75">
        <v>22923.74</v>
      </c>
      <c r="F15074" s="73" t="s">
        <v>47</v>
      </c>
    </row>
    <row r="15075" spans="1:6" x14ac:dyDescent="0.25">
      <c r="A15075" s="73">
        <v>25063489</v>
      </c>
      <c r="B15075" s="74" t="s">
        <v>13156</v>
      </c>
      <c r="C15075" s="73" t="s">
        <v>101</v>
      </c>
      <c r="D15075" s="75">
        <v>10464.83</v>
      </c>
      <c r="E15075" s="75">
        <v>10464.83</v>
      </c>
      <c r="F15075" s="73" t="s">
        <v>47</v>
      </c>
    </row>
    <row r="15076" spans="1:6" x14ac:dyDescent="0.25">
      <c r="A15076" s="73">
        <v>25063490</v>
      </c>
      <c r="B15076" s="74" t="s">
        <v>13157</v>
      </c>
      <c r="C15076" s="73" t="s">
        <v>101</v>
      </c>
      <c r="D15076" s="75">
        <v>8969.83</v>
      </c>
      <c r="E15076" s="75">
        <v>8969.83</v>
      </c>
      <c r="F15076" s="73" t="s">
        <v>47</v>
      </c>
    </row>
    <row r="15077" spans="1:6" x14ac:dyDescent="0.25">
      <c r="A15077" s="73">
        <v>25063492</v>
      </c>
      <c r="B15077" s="74" t="s">
        <v>13158</v>
      </c>
      <c r="C15077" s="73" t="s">
        <v>101</v>
      </c>
      <c r="D15077" s="75">
        <v>4464.16</v>
      </c>
      <c r="E15077" s="75">
        <v>4464.16</v>
      </c>
      <c r="F15077" s="73" t="s">
        <v>47</v>
      </c>
    </row>
    <row r="15078" spans="1:6" x14ac:dyDescent="0.25">
      <c r="A15078" s="73">
        <v>25063493</v>
      </c>
      <c r="B15078" s="74" t="s">
        <v>13159</v>
      </c>
      <c r="C15078" s="73" t="s">
        <v>101</v>
      </c>
      <c r="D15078" s="75">
        <v>5654.81</v>
      </c>
      <c r="E15078" s="75">
        <v>5654.81</v>
      </c>
      <c r="F15078" s="73" t="s">
        <v>47</v>
      </c>
    </row>
    <row r="15079" spans="1:6" x14ac:dyDescent="0.25">
      <c r="A15079" s="73">
        <v>25063494</v>
      </c>
      <c r="B15079" s="74" t="s">
        <v>13160</v>
      </c>
      <c r="C15079" s="73" t="s">
        <v>101</v>
      </c>
      <c r="D15079" s="75">
        <v>231167.01</v>
      </c>
      <c r="E15079" s="75">
        <v>231167.01</v>
      </c>
      <c r="F15079" s="73" t="s">
        <v>47</v>
      </c>
    </row>
    <row r="15080" spans="1:6" x14ac:dyDescent="0.25">
      <c r="A15080" s="73">
        <v>25063495</v>
      </c>
      <c r="B15080" s="74" t="s">
        <v>13161</v>
      </c>
      <c r="C15080" s="73" t="s">
        <v>101</v>
      </c>
      <c r="D15080" s="75">
        <v>6264.8</v>
      </c>
      <c r="E15080" s="75">
        <v>6264.8</v>
      </c>
      <c r="F15080" s="73" t="s">
        <v>47</v>
      </c>
    </row>
    <row r="15081" spans="1:6" x14ac:dyDescent="0.25">
      <c r="A15081" s="73">
        <v>25063496</v>
      </c>
      <c r="B15081" s="74" t="s">
        <v>13162</v>
      </c>
      <c r="C15081" s="73" t="s">
        <v>101</v>
      </c>
      <c r="D15081" s="75">
        <v>293410.52</v>
      </c>
      <c r="E15081" s="75">
        <v>293410.52</v>
      </c>
      <c r="F15081" s="73" t="s">
        <v>47</v>
      </c>
    </row>
    <row r="15082" spans="1:6" x14ac:dyDescent="0.25">
      <c r="A15082" s="73">
        <v>25063498</v>
      </c>
      <c r="B15082" s="74" t="s">
        <v>13163</v>
      </c>
      <c r="C15082" s="73" t="s">
        <v>101</v>
      </c>
      <c r="D15082" s="75">
        <v>6344.6</v>
      </c>
      <c r="E15082" s="75">
        <v>6344.6</v>
      </c>
      <c r="F15082" s="73" t="s">
        <v>47</v>
      </c>
    </row>
    <row r="15083" spans="1:6" x14ac:dyDescent="0.25">
      <c r="A15083" s="73">
        <v>25063499</v>
      </c>
      <c r="B15083" s="74" t="s">
        <v>13164</v>
      </c>
      <c r="C15083" s="73" t="s">
        <v>101</v>
      </c>
      <c r="D15083" s="75">
        <v>9704.4500000000007</v>
      </c>
      <c r="E15083" s="75">
        <v>9704.4500000000007</v>
      </c>
      <c r="F15083" s="73" t="s">
        <v>47</v>
      </c>
    </row>
    <row r="15084" spans="1:6" x14ac:dyDescent="0.25">
      <c r="A15084" s="73">
        <v>25063534</v>
      </c>
      <c r="B15084" s="74" t="s">
        <v>37351</v>
      </c>
      <c r="C15084" s="73" t="s">
        <v>101</v>
      </c>
      <c r="D15084" s="75">
        <v>161.69999999999999</v>
      </c>
      <c r="E15084" s="75">
        <v>161.69999999999999</v>
      </c>
      <c r="F15084" s="73" t="s">
        <v>47</v>
      </c>
    </row>
    <row r="15085" spans="1:6" x14ac:dyDescent="0.25">
      <c r="A15085" s="73">
        <v>25063553</v>
      </c>
      <c r="B15085" s="74" t="s">
        <v>13165</v>
      </c>
      <c r="C15085" s="73" t="s">
        <v>101</v>
      </c>
      <c r="D15085" s="75">
        <v>5324.49</v>
      </c>
      <c r="E15085" s="75">
        <v>5324.49</v>
      </c>
      <c r="F15085" s="73" t="s">
        <v>47</v>
      </c>
    </row>
    <row r="15086" spans="1:6" x14ac:dyDescent="0.25">
      <c r="A15086" s="73">
        <v>25063554</v>
      </c>
      <c r="B15086" s="74" t="s">
        <v>13166</v>
      </c>
      <c r="C15086" s="73" t="s">
        <v>101</v>
      </c>
      <c r="D15086" s="75">
        <v>3025.24</v>
      </c>
      <c r="E15086" s="75">
        <v>3025.24</v>
      </c>
      <c r="F15086" s="73" t="s">
        <v>47</v>
      </c>
    </row>
    <row r="15087" spans="1:6" x14ac:dyDescent="0.25">
      <c r="A15087" s="73">
        <v>25063555</v>
      </c>
      <c r="B15087" s="74" t="s">
        <v>13167</v>
      </c>
      <c r="C15087" s="73" t="s">
        <v>101</v>
      </c>
      <c r="D15087" s="75">
        <v>2716.61</v>
      </c>
      <c r="E15087" s="75">
        <v>2716.61</v>
      </c>
      <c r="F15087" s="73" t="s">
        <v>47</v>
      </c>
    </row>
    <row r="15088" spans="1:6" x14ac:dyDescent="0.25">
      <c r="A15088" s="73">
        <v>25063557</v>
      </c>
      <c r="B15088" s="74" t="s">
        <v>13168</v>
      </c>
      <c r="C15088" s="73" t="s">
        <v>101</v>
      </c>
      <c r="D15088" s="75">
        <v>1423.87</v>
      </c>
      <c r="E15088" s="75">
        <v>1423.87</v>
      </c>
      <c r="F15088" s="73" t="s">
        <v>47</v>
      </c>
    </row>
    <row r="15089" spans="1:6" x14ac:dyDescent="0.25">
      <c r="A15089" s="73">
        <v>25063558</v>
      </c>
      <c r="B15089" s="74" t="s">
        <v>13169</v>
      </c>
      <c r="C15089" s="73" t="s">
        <v>101</v>
      </c>
      <c r="D15089" s="75">
        <v>1423.87</v>
      </c>
      <c r="E15089" s="75">
        <v>1423.87</v>
      </c>
      <c r="F15089" s="73" t="s">
        <v>47</v>
      </c>
    </row>
    <row r="15090" spans="1:6" x14ac:dyDescent="0.25">
      <c r="A15090" s="73">
        <v>25063572</v>
      </c>
      <c r="B15090" s="74" t="s">
        <v>13170</v>
      </c>
      <c r="C15090" s="73" t="s">
        <v>101</v>
      </c>
      <c r="D15090" s="75">
        <v>4456.68</v>
      </c>
      <c r="E15090" s="75">
        <v>4456.68</v>
      </c>
      <c r="F15090" s="73" t="s">
        <v>47</v>
      </c>
    </row>
    <row r="15091" spans="1:6" x14ac:dyDescent="0.25">
      <c r="A15091" s="73">
        <v>25063611</v>
      </c>
      <c r="B15091" s="74" t="s">
        <v>13171</v>
      </c>
      <c r="C15091" s="73" t="s">
        <v>101</v>
      </c>
      <c r="D15091" s="75">
        <v>128996.21</v>
      </c>
      <c r="E15091" s="75">
        <v>128996.21</v>
      </c>
      <c r="F15091" s="73" t="s">
        <v>47</v>
      </c>
    </row>
    <row r="15092" spans="1:6" x14ac:dyDescent="0.25">
      <c r="A15092" s="73">
        <v>25063612</v>
      </c>
      <c r="B15092" s="74" t="s">
        <v>13172</v>
      </c>
      <c r="C15092" s="73" t="s">
        <v>101</v>
      </c>
      <c r="D15092" s="75">
        <v>51371.09</v>
      </c>
      <c r="E15092" s="75">
        <v>51371.09</v>
      </c>
      <c r="F15092" s="73" t="s">
        <v>47</v>
      </c>
    </row>
    <row r="15093" spans="1:6" x14ac:dyDescent="0.25">
      <c r="A15093" s="73">
        <v>25063742</v>
      </c>
      <c r="B15093" s="74" t="s">
        <v>37352</v>
      </c>
      <c r="C15093" s="73" t="s">
        <v>101</v>
      </c>
      <c r="D15093" s="75">
        <v>13.07</v>
      </c>
      <c r="E15093" s="75">
        <v>13.07</v>
      </c>
      <c r="F15093" s="73" t="s">
        <v>47</v>
      </c>
    </row>
    <row r="15094" spans="1:6" x14ac:dyDescent="0.25">
      <c r="A15094" s="73">
        <v>25063743</v>
      </c>
      <c r="B15094" s="74" t="s">
        <v>37353</v>
      </c>
      <c r="C15094" s="73" t="s">
        <v>101</v>
      </c>
      <c r="D15094" s="75">
        <v>13.07</v>
      </c>
      <c r="E15094" s="75">
        <v>13.07</v>
      </c>
      <c r="F15094" s="73" t="s">
        <v>47</v>
      </c>
    </row>
    <row r="15095" spans="1:6" x14ac:dyDescent="0.25">
      <c r="A15095" s="73">
        <v>25063744</v>
      </c>
      <c r="B15095" s="74" t="s">
        <v>37354</v>
      </c>
      <c r="C15095" s="73" t="s">
        <v>101</v>
      </c>
      <c r="D15095" s="75">
        <v>13.07</v>
      </c>
      <c r="E15095" s="75">
        <v>13.07</v>
      </c>
      <c r="F15095" s="73" t="s">
        <v>47</v>
      </c>
    </row>
    <row r="15096" spans="1:6" x14ac:dyDescent="0.25">
      <c r="A15096" s="73">
        <v>25063745</v>
      </c>
      <c r="B15096" s="74" t="s">
        <v>37355</v>
      </c>
      <c r="C15096" s="73" t="s">
        <v>101</v>
      </c>
      <c r="D15096" s="75">
        <v>13.07</v>
      </c>
      <c r="E15096" s="75">
        <v>13.07</v>
      </c>
      <c r="F15096" s="73" t="s">
        <v>47</v>
      </c>
    </row>
    <row r="15097" spans="1:6" x14ac:dyDescent="0.25">
      <c r="A15097" s="73">
        <v>25063807</v>
      </c>
      <c r="B15097" s="74" t="s">
        <v>13173</v>
      </c>
      <c r="C15097" s="73" t="s">
        <v>101</v>
      </c>
      <c r="D15097" s="75">
        <v>1852.47</v>
      </c>
      <c r="E15097" s="75">
        <v>1852.47</v>
      </c>
      <c r="F15097" s="73" t="s">
        <v>47</v>
      </c>
    </row>
    <row r="15098" spans="1:6" x14ac:dyDescent="0.25">
      <c r="A15098" s="73">
        <v>25063809</v>
      </c>
      <c r="B15098" s="74" t="s">
        <v>13174</v>
      </c>
      <c r="C15098" s="73" t="s">
        <v>101</v>
      </c>
      <c r="D15098" s="75">
        <v>1025.74</v>
      </c>
      <c r="E15098" s="75">
        <v>1025.74</v>
      </c>
      <c r="F15098" s="73" t="s">
        <v>47</v>
      </c>
    </row>
    <row r="15099" spans="1:6" x14ac:dyDescent="0.25">
      <c r="A15099" s="73">
        <v>25063811</v>
      </c>
      <c r="B15099" s="74" t="s">
        <v>13175</v>
      </c>
      <c r="C15099" s="73" t="s">
        <v>101</v>
      </c>
      <c r="D15099" s="75">
        <v>1471.52</v>
      </c>
      <c r="E15099" s="75">
        <v>1471.52</v>
      </c>
      <c r="F15099" s="73" t="s">
        <v>47</v>
      </c>
    </row>
    <row r="15100" spans="1:6" x14ac:dyDescent="0.25">
      <c r="A15100" s="73">
        <v>25063812</v>
      </c>
      <c r="B15100" s="74" t="s">
        <v>13176</v>
      </c>
      <c r="C15100" s="73" t="s">
        <v>101</v>
      </c>
      <c r="D15100" s="75">
        <v>49.01</v>
      </c>
      <c r="E15100" s="75">
        <v>49.01</v>
      </c>
      <c r="F15100" s="73" t="s">
        <v>47</v>
      </c>
    </row>
    <row r="15101" spans="1:6" x14ac:dyDescent="0.25">
      <c r="A15101" s="73">
        <v>25063850</v>
      </c>
      <c r="B15101" s="74" t="s">
        <v>13177</v>
      </c>
      <c r="C15101" s="73" t="s">
        <v>101</v>
      </c>
      <c r="D15101" s="75">
        <v>7.67</v>
      </c>
      <c r="E15101" s="75">
        <v>7.67</v>
      </c>
      <c r="F15101" s="73" t="s">
        <v>47</v>
      </c>
    </row>
    <row r="15102" spans="1:6" x14ac:dyDescent="0.25">
      <c r="A15102" s="73">
        <v>25063876</v>
      </c>
      <c r="B15102" s="74" t="s">
        <v>13178</v>
      </c>
      <c r="C15102" s="73" t="s">
        <v>101</v>
      </c>
      <c r="D15102" s="75">
        <v>3785.58</v>
      </c>
      <c r="E15102" s="75">
        <v>3785.58</v>
      </c>
      <c r="F15102" s="73" t="s">
        <v>47</v>
      </c>
    </row>
    <row r="15103" spans="1:6" x14ac:dyDescent="0.25">
      <c r="A15103" s="73">
        <v>25063897</v>
      </c>
      <c r="B15103" s="74" t="s">
        <v>13179</v>
      </c>
      <c r="C15103" s="73" t="s">
        <v>101</v>
      </c>
      <c r="D15103" s="75">
        <v>2380.25</v>
      </c>
      <c r="E15103" s="75">
        <v>2380.25</v>
      </c>
      <c r="F15103" s="73" t="s">
        <v>47</v>
      </c>
    </row>
    <row r="15104" spans="1:6" x14ac:dyDescent="0.25">
      <c r="A15104" s="73">
        <v>25063973</v>
      </c>
      <c r="B15104" s="74" t="s">
        <v>13180</v>
      </c>
      <c r="C15104" s="73" t="s">
        <v>101</v>
      </c>
      <c r="D15104" s="75">
        <v>2141.08</v>
      </c>
      <c r="E15104" s="75">
        <v>2141.08</v>
      </c>
      <c r="F15104" s="73" t="s">
        <v>47</v>
      </c>
    </row>
    <row r="15105" spans="1:6" x14ac:dyDescent="0.25">
      <c r="A15105" s="73">
        <v>25063974</v>
      </c>
      <c r="B15105" s="74" t="s">
        <v>13181</v>
      </c>
      <c r="C15105" s="73" t="s">
        <v>101</v>
      </c>
      <c r="D15105" s="75">
        <v>1233.8599999999999</v>
      </c>
      <c r="E15105" s="75">
        <v>1233.8599999999999</v>
      </c>
      <c r="F15105" s="73" t="s">
        <v>47</v>
      </c>
    </row>
    <row r="15106" spans="1:6" x14ac:dyDescent="0.25">
      <c r="A15106" s="73">
        <v>25063989</v>
      </c>
      <c r="B15106" s="74" t="s">
        <v>13182</v>
      </c>
      <c r="C15106" s="73" t="s">
        <v>101</v>
      </c>
      <c r="D15106" s="75">
        <v>4493.68</v>
      </c>
      <c r="E15106" s="75">
        <v>4493.68</v>
      </c>
      <c r="F15106" s="73" t="s">
        <v>47</v>
      </c>
    </row>
    <row r="15107" spans="1:6" x14ac:dyDescent="0.25">
      <c r="A15107" s="73">
        <v>25063990</v>
      </c>
      <c r="B15107" s="74" t="s">
        <v>13183</v>
      </c>
      <c r="C15107" s="73" t="s">
        <v>101</v>
      </c>
      <c r="D15107" s="75">
        <v>1462.91</v>
      </c>
      <c r="E15107" s="75">
        <v>1462.91</v>
      </c>
      <c r="F15107" s="73" t="s">
        <v>47</v>
      </c>
    </row>
    <row r="15108" spans="1:6" x14ac:dyDescent="0.25">
      <c r="A15108" s="73">
        <v>25063991</v>
      </c>
      <c r="B15108" s="74" t="s">
        <v>13184</v>
      </c>
      <c r="C15108" s="73" t="s">
        <v>101</v>
      </c>
      <c r="D15108" s="75">
        <v>1462.91</v>
      </c>
      <c r="E15108" s="75">
        <v>1462.91</v>
      </c>
      <c r="F15108" s="73" t="s">
        <v>47</v>
      </c>
    </row>
    <row r="15109" spans="1:6" x14ac:dyDescent="0.25">
      <c r="A15109" s="73">
        <v>25063992</v>
      </c>
      <c r="B15109" s="74" t="s">
        <v>13185</v>
      </c>
      <c r="C15109" s="73" t="s">
        <v>101</v>
      </c>
      <c r="D15109" s="75">
        <v>3696.43</v>
      </c>
      <c r="E15109" s="75">
        <v>3696.43</v>
      </c>
      <c r="F15109" s="73" t="s">
        <v>47</v>
      </c>
    </row>
    <row r="15110" spans="1:6" x14ac:dyDescent="0.25">
      <c r="A15110" s="73">
        <v>25063994</v>
      </c>
      <c r="B15110" s="74" t="s">
        <v>13186</v>
      </c>
      <c r="C15110" s="73" t="s">
        <v>101</v>
      </c>
      <c r="D15110" s="75">
        <v>2798.86</v>
      </c>
      <c r="E15110" s="75">
        <v>2798.86</v>
      </c>
      <c r="F15110" s="73" t="s">
        <v>47</v>
      </c>
    </row>
    <row r="15111" spans="1:6" x14ac:dyDescent="0.25">
      <c r="A15111" s="73">
        <v>25063995</v>
      </c>
      <c r="B15111" s="74" t="s">
        <v>13187</v>
      </c>
      <c r="C15111" s="73" t="s">
        <v>101</v>
      </c>
      <c r="D15111" s="75">
        <v>4037.7</v>
      </c>
      <c r="E15111" s="75">
        <v>4037.7</v>
      </c>
      <c r="F15111" s="73" t="s">
        <v>47</v>
      </c>
    </row>
    <row r="15112" spans="1:6" x14ac:dyDescent="0.25">
      <c r="A15112" s="73">
        <v>25063996</v>
      </c>
      <c r="B15112" s="74" t="s">
        <v>13188</v>
      </c>
      <c r="C15112" s="73" t="s">
        <v>101</v>
      </c>
      <c r="D15112" s="75">
        <v>4383.1899999999996</v>
      </c>
      <c r="E15112" s="75">
        <v>4383.1899999999996</v>
      </c>
      <c r="F15112" s="73" t="s">
        <v>47</v>
      </c>
    </row>
    <row r="15113" spans="1:6" x14ac:dyDescent="0.25">
      <c r="A15113" s="73">
        <v>25063997</v>
      </c>
      <c r="B15113" s="74" t="s">
        <v>13189</v>
      </c>
      <c r="C15113" s="73" t="s">
        <v>101</v>
      </c>
      <c r="D15113" s="75">
        <v>1209.8499999999999</v>
      </c>
      <c r="E15113" s="75">
        <v>1209.8499999999999</v>
      </c>
      <c r="F15113" s="73" t="s">
        <v>47</v>
      </c>
    </row>
    <row r="15114" spans="1:6" x14ac:dyDescent="0.25">
      <c r="A15114" s="73">
        <v>25063998</v>
      </c>
      <c r="B15114" s="74" t="s">
        <v>13190</v>
      </c>
      <c r="C15114" s="73" t="s">
        <v>101</v>
      </c>
      <c r="D15114" s="75">
        <v>9900.6</v>
      </c>
      <c r="E15114" s="75">
        <v>9900.6</v>
      </c>
      <c r="F15114" s="73" t="s">
        <v>47</v>
      </c>
    </row>
    <row r="15115" spans="1:6" x14ac:dyDescent="0.25">
      <c r="A15115" s="73">
        <v>25063999</v>
      </c>
      <c r="B15115" s="74" t="s">
        <v>13191</v>
      </c>
      <c r="C15115" s="73" t="s">
        <v>101</v>
      </c>
      <c r="D15115" s="75">
        <v>1259.03</v>
      </c>
      <c r="E15115" s="75">
        <v>1259.03</v>
      </c>
      <c r="F15115" s="73" t="s">
        <v>47</v>
      </c>
    </row>
    <row r="15116" spans="1:6" x14ac:dyDescent="0.25">
      <c r="A15116" s="73">
        <v>25064000</v>
      </c>
      <c r="B15116" s="74" t="s">
        <v>13192</v>
      </c>
      <c r="C15116" s="73" t="s">
        <v>101</v>
      </c>
      <c r="D15116" s="75">
        <v>2465.08</v>
      </c>
      <c r="E15116" s="75">
        <v>2465.08</v>
      </c>
      <c r="F15116" s="73" t="s">
        <v>47</v>
      </c>
    </row>
    <row r="15117" spans="1:6" x14ac:dyDescent="0.25">
      <c r="A15117" s="73">
        <v>25064001</v>
      </c>
      <c r="B15117" s="74" t="s">
        <v>13193</v>
      </c>
      <c r="C15117" s="73" t="s">
        <v>101</v>
      </c>
      <c r="D15117" s="75">
        <v>3122.97</v>
      </c>
      <c r="E15117" s="75">
        <v>3122.97</v>
      </c>
      <c r="F15117" s="73" t="s">
        <v>47</v>
      </c>
    </row>
    <row r="15118" spans="1:6" x14ac:dyDescent="0.25">
      <c r="A15118" s="73">
        <v>25064002</v>
      </c>
      <c r="B15118" s="74" t="s">
        <v>13194</v>
      </c>
      <c r="C15118" s="73" t="s">
        <v>101</v>
      </c>
      <c r="D15118" s="75">
        <v>1826.46</v>
      </c>
      <c r="E15118" s="75">
        <v>1826.46</v>
      </c>
      <c r="F15118" s="73" t="s">
        <v>47</v>
      </c>
    </row>
    <row r="15119" spans="1:6" x14ac:dyDescent="0.25">
      <c r="A15119" s="73">
        <v>25064003</v>
      </c>
      <c r="B15119" s="74" t="s">
        <v>13195</v>
      </c>
      <c r="C15119" s="73" t="s">
        <v>101</v>
      </c>
      <c r="D15119" s="75">
        <v>231.01</v>
      </c>
      <c r="E15119" s="75">
        <v>231.01</v>
      </c>
      <c r="F15119" s="73" t="s">
        <v>47</v>
      </c>
    </row>
    <row r="15120" spans="1:6" x14ac:dyDescent="0.25">
      <c r="A15120" s="73">
        <v>25064004</v>
      </c>
      <c r="B15120" s="74" t="s">
        <v>13196</v>
      </c>
      <c r="C15120" s="73" t="s">
        <v>101</v>
      </c>
      <c r="D15120" s="75">
        <v>408.77</v>
      </c>
      <c r="E15120" s="75">
        <v>408.77</v>
      </c>
      <c r="F15120" s="73" t="s">
        <v>47</v>
      </c>
    </row>
    <row r="15121" spans="1:6" x14ac:dyDescent="0.25">
      <c r="A15121" s="73">
        <v>25064005</v>
      </c>
      <c r="B15121" s="74" t="s">
        <v>13197</v>
      </c>
      <c r="C15121" s="73" t="s">
        <v>101</v>
      </c>
      <c r="D15121" s="75">
        <v>3267.78</v>
      </c>
      <c r="E15121" s="75">
        <v>3267.78</v>
      </c>
      <c r="F15121" s="73" t="s">
        <v>47</v>
      </c>
    </row>
    <row r="15122" spans="1:6" x14ac:dyDescent="0.25">
      <c r="A15122" s="73">
        <v>25064006</v>
      </c>
      <c r="B15122" s="74" t="s">
        <v>13198</v>
      </c>
      <c r="C15122" s="73" t="s">
        <v>101</v>
      </c>
      <c r="D15122" s="75">
        <v>7818.45</v>
      </c>
      <c r="E15122" s="75">
        <v>7818.45</v>
      </c>
      <c r="F15122" s="73" t="s">
        <v>47</v>
      </c>
    </row>
    <row r="15123" spans="1:6" x14ac:dyDescent="0.25">
      <c r="A15123" s="73">
        <v>25064028</v>
      </c>
      <c r="B15123" s="74" t="s">
        <v>13199</v>
      </c>
      <c r="C15123" s="73" t="s">
        <v>101</v>
      </c>
      <c r="D15123" s="75">
        <v>7.42</v>
      </c>
      <c r="E15123" s="75">
        <v>7.42</v>
      </c>
      <c r="F15123" s="73" t="s">
        <v>47</v>
      </c>
    </row>
    <row r="15124" spans="1:6" x14ac:dyDescent="0.25">
      <c r="A15124" s="73">
        <v>25064098</v>
      </c>
      <c r="B15124" s="74" t="s">
        <v>37356</v>
      </c>
      <c r="C15124" s="73" t="s">
        <v>101</v>
      </c>
      <c r="D15124" s="75">
        <v>2855.56</v>
      </c>
      <c r="E15124" s="75">
        <v>2855.56</v>
      </c>
      <c r="F15124" s="73" t="s">
        <v>47</v>
      </c>
    </row>
    <row r="15125" spans="1:6" x14ac:dyDescent="0.25">
      <c r="A15125" s="73">
        <v>25064171</v>
      </c>
      <c r="B15125" s="74" t="s">
        <v>13200</v>
      </c>
      <c r="C15125" s="73" t="s">
        <v>101</v>
      </c>
      <c r="D15125" s="75">
        <v>18.010000000000002</v>
      </c>
      <c r="E15125" s="75">
        <v>18.010000000000002</v>
      </c>
      <c r="F15125" s="73" t="s">
        <v>47</v>
      </c>
    </row>
    <row r="15126" spans="1:6" x14ac:dyDescent="0.25">
      <c r="A15126" s="73">
        <v>25064172</v>
      </c>
      <c r="B15126" s="74" t="s">
        <v>13201</v>
      </c>
      <c r="C15126" s="73" t="s">
        <v>101</v>
      </c>
      <c r="D15126" s="75">
        <v>21.31</v>
      </c>
      <c r="E15126" s="75">
        <v>21.31</v>
      </c>
      <c r="F15126" s="73" t="s">
        <v>47</v>
      </c>
    </row>
    <row r="15127" spans="1:6" x14ac:dyDescent="0.25">
      <c r="A15127" s="73">
        <v>25064173</v>
      </c>
      <c r="B15127" s="74" t="s">
        <v>13202</v>
      </c>
      <c r="C15127" s="73" t="s">
        <v>101</v>
      </c>
      <c r="D15127" s="75">
        <v>958.85</v>
      </c>
      <c r="E15127" s="75">
        <v>958.85</v>
      </c>
      <c r="F15127" s="73" t="s">
        <v>47</v>
      </c>
    </row>
    <row r="15128" spans="1:6" x14ac:dyDescent="0.25">
      <c r="A15128" s="73">
        <v>25064174</v>
      </c>
      <c r="B15128" s="74" t="s">
        <v>13203</v>
      </c>
      <c r="C15128" s="73" t="s">
        <v>101</v>
      </c>
      <c r="D15128" s="75">
        <v>13.74</v>
      </c>
      <c r="E15128" s="75">
        <v>13.74</v>
      </c>
      <c r="F15128" s="73" t="s">
        <v>47</v>
      </c>
    </row>
    <row r="15129" spans="1:6" x14ac:dyDescent="0.25">
      <c r="A15129" s="73">
        <v>25064175</v>
      </c>
      <c r="B15129" s="74" t="s">
        <v>13204</v>
      </c>
      <c r="C15129" s="73" t="s">
        <v>101</v>
      </c>
      <c r="D15129" s="75">
        <v>20.239999999999998</v>
      </c>
      <c r="E15129" s="75">
        <v>20.239999999999998</v>
      </c>
      <c r="F15129" s="73" t="s">
        <v>47</v>
      </c>
    </row>
    <row r="15130" spans="1:6" x14ac:dyDescent="0.25">
      <c r="A15130" s="73">
        <v>25064182</v>
      </c>
      <c r="B15130" s="74" t="s">
        <v>13205</v>
      </c>
      <c r="C15130" s="73" t="s">
        <v>101</v>
      </c>
      <c r="D15130" s="75">
        <v>2864.83</v>
      </c>
      <c r="E15130" s="75">
        <v>2864.83</v>
      </c>
      <c r="F15130" s="73" t="s">
        <v>47</v>
      </c>
    </row>
    <row r="15131" spans="1:6" x14ac:dyDescent="0.25">
      <c r="A15131" s="73">
        <v>25064277</v>
      </c>
      <c r="B15131" s="74" t="s">
        <v>13206</v>
      </c>
      <c r="C15131" s="73" t="s">
        <v>101</v>
      </c>
      <c r="D15131" s="75">
        <v>12202</v>
      </c>
      <c r="E15131" s="75">
        <v>12202</v>
      </c>
      <c r="F15131" s="73" t="s">
        <v>47</v>
      </c>
    </row>
    <row r="15132" spans="1:6" x14ac:dyDescent="0.25">
      <c r="A15132" s="73">
        <v>25064280</v>
      </c>
      <c r="B15132" s="74" t="s">
        <v>13207</v>
      </c>
      <c r="C15132" s="73" t="s">
        <v>101</v>
      </c>
      <c r="D15132" s="75">
        <v>1815.12</v>
      </c>
      <c r="E15132" s="75">
        <v>1815.12</v>
      </c>
      <c r="F15132" s="73" t="s">
        <v>47</v>
      </c>
    </row>
    <row r="15133" spans="1:6" x14ac:dyDescent="0.25">
      <c r="A15133" s="73">
        <v>25064281</v>
      </c>
      <c r="B15133" s="74" t="s">
        <v>13208</v>
      </c>
      <c r="C15133" s="73" t="s">
        <v>101</v>
      </c>
      <c r="D15133" s="75">
        <v>1747.38</v>
      </c>
      <c r="E15133" s="75">
        <v>1747.38</v>
      </c>
      <c r="F15133" s="73" t="s">
        <v>47</v>
      </c>
    </row>
    <row r="15134" spans="1:6" x14ac:dyDescent="0.25">
      <c r="A15134" s="73">
        <v>25064282</v>
      </c>
      <c r="B15134" s="74" t="s">
        <v>13209</v>
      </c>
      <c r="C15134" s="73" t="s">
        <v>101</v>
      </c>
      <c r="D15134" s="75">
        <v>62.63</v>
      </c>
      <c r="E15134" s="75">
        <v>62.63</v>
      </c>
      <c r="F15134" s="73" t="s">
        <v>47</v>
      </c>
    </row>
    <row r="15135" spans="1:6" x14ac:dyDescent="0.25">
      <c r="A15135" s="73">
        <v>25064283</v>
      </c>
      <c r="B15135" s="74" t="s">
        <v>13210</v>
      </c>
      <c r="C15135" s="73" t="s">
        <v>101</v>
      </c>
      <c r="D15135" s="75">
        <v>2696.98</v>
      </c>
      <c r="E15135" s="75">
        <v>2696.98</v>
      </c>
      <c r="F15135" s="73" t="s">
        <v>47</v>
      </c>
    </row>
    <row r="15136" spans="1:6" x14ac:dyDescent="0.25">
      <c r="A15136" s="73">
        <v>25064284</v>
      </c>
      <c r="B15136" s="74" t="s">
        <v>13211</v>
      </c>
      <c r="C15136" s="73" t="s">
        <v>101</v>
      </c>
      <c r="D15136" s="75">
        <v>178.94</v>
      </c>
      <c r="E15136" s="75">
        <v>178.94</v>
      </c>
      <c r="F15136" s="73" t="s">
        <v>47</v>
      </c>
    </row>
    <row r="15137" spans="1:6" x14ac:dyDescent="0.25">
      <c r="A15137" s="73">
        <v>25064285</v>
      </c>
      <c r="B15137" s="74" t="s">
        <v>13212</v>
      </c>
      <c r="C15137" s="73" t="s">
        <v>101</v>
      </c>
      <c r="D15137" s="75">
        <v>5547.29</v>
      </c>
      <c r="E15137" s="75">
        <v>5547.29</v>
      </c>
      <c r="F15137" s="73" t="s">
        <v>47</v>
      </c>
    </row>
    <row r="15138" spans="1:6" x14ac:dyDescent="0.25">
      <c r="A15138" s="73">
        <v>25064294</v>
      </c>
      <c r="B15138" s="74" t="s">
        <v>13213</v>
      </c>
      <c r="C15138" s="73" t="s">
        <v>101</v>
      </c>
      <c r="D15138" s="75">
        <v>133.28</v>
      </c>
      <c r="E15138" s="75">
        <v>133.28</v>
      </c>
      <c r="F15138" s="73" t="s">
        <v>47</v>
      </c>
    </row>
    <row r="15139" spans="1:6" x14ac:dyDescent="0.25">
      <c r="A15139" s="73">
        <v>25064295</v>
      </c>
      <c r="B15139" s="74" t="s">
        <v>13214</v>
      </c>
      <c r="C15139" s="73" t="s">
        <v>101</v>
      </c>
      <c r="D15139" s="75">
        <v>7.39</v>
      </c>
      <c r="E15139" s="75">
        <v>7.39</v>
      </c>
      <c r="F15139" s="73" t="s">
        <v>47</v>
      </c>
    </row>
    <row r="15140" spans="1:6" x14ac:dyDescent="0.25">
      <c r="A15140" s="73">
        <v>25064297</v>
      </c>
      <c r="B15140" s="74" t="s">
        <v>13215</v>
      </c>
      <c r="C15140" s="73" t="s">
        <v>101</v>
      </c>
      <c r="D15140" s="75">
        <v>217.54</v>
      </c>
      <c r="E15140" s="75">
        <v>217.54</v>
      </c>
      <c r="F15140" s="73" t="s">
        <v>47</v>
      </c>
    </row>
    <row r="15141" spans="1:6" x14ac:dyDescent="0.25">
      <c r="A15141" s="73">
        <v>25064299</v>
      </c>
      <c r="B15141" s="74" t="s">
        <v>13216</v>
      </c>
      <c r="C15141" s="73" t="s">
        <v>101</v>
      </c>
      <c r="D15141" s="75">
        <v>3704.33</v>
      </c>
      <c r="E15141" s="75">
        <v>3704.33</v>
      </c>
      <c r="F15141" s="73" t="s">
        <v>47</v>
      </c>
    </row>
    <row r="15142" spans="1:6" x14ac:dyDescent="0.25">
      <c r="A15142" s="73">
        <v>25064300</v>
      </c>
      <c r="B15142" s="74" t="s">
        <v>13217</v>
      </c>
      <c r="C15142" s="73" t="s">
        <v>101</v>
      </c>
      <c r="D15142" s="75">
        <v>2499.39</v>
      </c>
      <c r="E15142" s="75">
        <v>2499.39</v>
      </c>
      <c r="F15142" s="73" t="s">
        <v>47</v>
      </c>
    </row>
    <row r="15143" spans="1:6" x14ac:dyDescent="0.25">
      <c r="A15143" s="73">
        <v>25064301</v>
      </c>
      <c r="B15143" s="74" t="s">
        <v>13218</v>
      </c>
      <c r="C15143" s="73" t="s">
        <v>101</v>
      </c>
      <c r="D15143" s="75">
        <v>21797.71</v>
      </c>
      <c r="E15143" s="75">
        <v>21797.71</v>
      </c>
      <c r="F15143" s="73" t="s">
        <v>47</v>
      </c>
    </row>
    <row r="15144" spans="1:6" x14ac:dyDescent="0.25">
      <c r="A15144" s="73">
        <v>25064302</v>
      </c>
      <c r="B15144" s="74" t="s">
        <v>13219</v>
      </c>
      <c r="C15144" s="73" t="s">
        <v>101</v>
      </c>
      <c r="D15144" s="75">
        <v>26.99</v>
      </c>
      <c r="E15144" s="75">
        <v>26.99</v>
      </c>
      <c r="F15144" s="73" t="s">
        <v>47</v>
      </c>
    </row>
    <row r="15145" spans="1:6" x14ac:dyDescent="0.25">
      <c r="A15145" s="73">
        <v>25064303</v>
      </c>
      <c r="B15145" s="74" t="s">
        <v>13220</v>
      </c>
      <c r="C15145" s="73" t="s">
        <v>101</v>
      </c>
      <c r="D15145" s="75">
        <v>37.369999999999997</v>
      </c>
      <c r="E15145" s="75">
        <v>37.369999999999997</v>
      </c>
      <c r="F15145" s="73" t="s">
        <v>47</v>
      </c>
    </row>
    <row r="15146" spans="1:6" x14ac:dyDescent="0.25">
      <c r="A15146" s="73">
        <v>25064328</v>
      </c>
      <c r="B15146" s="74" t="s">
        <v>13221</v>
      </c>
      <c r="C15146" s="73" t="s">
        <v>101</v>
      </c>
      <c r="D15146" s="75">
        <v>6511.73</v>
      </c>
      <c r="E15146" s="75">
        <v>6511.73</v>
      </c>
      <c r="F15146" s="73" t="s">
        <v>47</v>
      </c>
    </row>
    <row r="15147" spans="1:6" x14ac:dyDescent="0.25">
      <c r="A15147" s="73">
        <v>25064329</v>
      </c>
      <c r="B15147" s="74" t="s">
        <v>13222</v>
      </c>
      <c r="C15147" s="73" t="s">
        <v>101</v>
      </c>
      <c r="D15147" s="75">
        <v>2195.7399999999998</v>
      </c>
      <c r="E15147" s="75">
        <v>2195.7399999999998</v>
      </c>
      <c r="F15147" s="73" t="s">
        <v>47</v>
      </c>
    </row>
    <row r="15148" spans="1:6" x14ac:dyDescent="0.25">
      <c r="A15148" s="73">
        <v>25064330</v>
      </c>
      <c r="B15148" s="74" t="s">
        <v>13223</v>
      </c>
      <c r="C15148" s="73" t="s">
        <v>101</v>
      </c>
      <c r="D15148" s="75">
        <v>165.14</v>
      </c>
      <c r="E15148" s="75">
        <v>165.14</v>
      </c>
      <c r="F15148" s="73" t="s">
        <v>47</v>
      </c>
    </row>
    <row r="15149" spans="1:6" x14ac:dyDescent="0.25">
      <c r="A15149" s="73">
        <v>25064331</v>
      </c>
      <c r="B15149" s="74" t="s">
        <v>13224</v>
      </c>
      <c r="C15149" s="73" t="s">
        <v>101</v>
      </c>
      <c r="D15149" s="75">
        <v>2297.0300000000002</v>
      </c>
      <c r="E15149" s="75">
        <v>2297.0300000000002</v>
      </c>
      <c r="F15149" s="73" t="s">
        <v>47</v>
      </c>
    </row>
    <row r="15150" spans="1:6" x14ac:dyDescent="0.25">
      <c r="A15150" s="73">
        <v>25064332</v>
      </c>
      <c r="B15150" s="74" t="s">
        <v>13225</v>
      </c>
      <c r="C15150" s="73" t="s">
        <v>101</v>
      </c>
      <c r="D15150" s="75">
        <v>995.22</v>
      </c>
      <c r="E15150" s="75">
        <v>995.22</v>
      </c>
      <c r="F15150" s="73" t="s">
        <v>47</v>
      </c>
    </row>
    <row r="15151" spans="1:6" x14ac:dyDescent="0.25">
      <c r="A15151" s="73">
        <v>25064333</v>
      </c>
      <c r="B15151" s="74" t="s">
        <v>13226</v>
      </c>
      <c r="C15151" s="73" t="s">
        <v>101</v>
      </c>
      <c r="D15151" s="75">
        <v>43.3</v>
      </c>
      <c r="E15151" s="75">
        <v>43.3</v>
      </c>
      <c r="F15151" s="73" t="s">
        <v>47</v>
      </c>
    </row>
    <row r="15152" spans="1:6" x14ac:dyDescent="0.25">
      <c r="A15152" s="73">
        <v>25064375</v>
      </c>
      <c r="B15152" s="74" t="s">
        <v>13227</v>
      </c>
      <c r="C15152" s="73" t="s">
        <v>101</v>
      </c>
      <c r="D15152" s="75">
        <v>2066.66</v>
      </c>
      <c r="E15152" s="75">
        <v>2066.66</v>
      </c>
      <c r="F15152" s="73" t="s">
        <v>47</v>
      </c>
    </row>
    <row r="15153" spans="1:6" x14ac:dyDescent="0.25">
      <c r="A15153" s="73">
        <v>25064392</v>
      </c>
      <c r="B15153" s="74" t="s">
        <v>13228</v>
      </c>
      <c r="C15153" s="73" t="s">
        <v>101</v>
      </c>
      <c r="D15153" s="75">
        <v>49.08</v>
      </c>
      <c r="E15153" s="75">
        <v>49.08</v>
      </c>
      <c r="F15153" s="73" t="s">
        <v>47</v>
      </c>
    </row>
    <row r="15154" spans="1:6" x14ac:dyDescent="0.25">
      <c r="A15154" s="73">
        <v>25064538</v>
      </c>
      <c r="B15154" s="74" t="s">
        <v>13229</v>
      </c>
      <c r="C15154" s="73" t="s">
        <v>101</v>
      </c>
      <c r="D15154" s="75">
        <v>60179.87</v>
      </c>
      <c r="E15154" s="75">
        <v>60179.87</v>
      </c>
      <c r="F15154" s="73" t="s">
        <v>47</v>
      </c>
    </row>
    <row r="15155" spans="1:6" x14ac:dyDescent="0.25">
      <c r="A15155" s="73">
        <v>25064539</v>
      </c>
      <c r="B15155" s="74" t="s">
        <v>13230</v>
      </c>
      <c r="C15155" s="73" t="s">
        <v>101</v>
      </c>
      <c r="D15155" s="75">
        <v>127.85</v>
      </c>
      <c r="E15155" s="75">
        <v>127.85</v>
      </c>
      <c r="F15155" s="73" t="s">
        <v>47</v>
      </c>
    </row>
    <row r="15156" spans="1:6" x14ac:dyDescent="0.25">
      <c r="A15156" s="73">
        <v>25064540</v>
      </c>
      <c r="B15156" s="74" t="s">
        <v>13231</v>
      </c>
      <c r="C15156" s="73" t="s">
        <v>101</v>
      </c>
      <c r="D15156" s="75">
        <v>5645.94</v>
      </c>
      <c r="E15156" s="75">
        <v>5645.94</v>
      </c>
      <c r="F15156" s="73" t="s">
        <v>47</v>
      </c>
    </row>
    <row r="15157" spans="1:6" x14ac:dyDescent="0.25">
      <c r="A15157" s="73">
        <v>25064569</v>
      </c>
      <c r="B15157" s="74" t="s">
        <v>13232</v>
      </c>
      <c r="C15157" s="73" t="s">
        <v>101</v>
      </c>
      <c r="D15157" s="75">
        <v>1250.22</v>
      </c>
      <c r="E15157" s="75">
        <v>1250.22</v>
      </c>
      <c r="F15157" s="73" t="s">
        <v>47</v>
      </c>
    </row>
    <row r="15158" spans="1:6" x14ac:dyDescent="0.25">
      <c r="A15158" s="73">
        <v>25064570</v>
      </c>
      <c r="B15158" s="74" t="s">
        <v>13233</v>
      </c>
      <c r="C15158" s="73" t="s">
        <v>101</v>
      </c>
      <c r="D15158" s="75">
        <v>39.950000000000003</v>
      </c>
      <c r="E15158" s="75">
        <v>39.950000000000003</v>
      </c>
      <c r="F15158" s="73" t="s">
        <v>47</v>
      </c>
    </row>
    <row r="15159" spans="1:6" x14ac:dyDescent="0.25">
      <c r="A15159" s="73">
        <v>25064581</v>
      </c>
      <c r="B15159" s="74" t="s">
        <v>13234</v>
      </c>
      <c r="C15159" s="73" t="s">
        <v>101</v>
      </c>
      <c r="D15159" s="75">
        <v>4998.1000000000004</v>
      </c>
      <c r="E15159" s="75">
        <v>4998.1000000000004</v>
      </c>
      <c r="F15159" s="73" t="s">
        <v>47</v>
      </c>
    </row>
    <row r="15160" spans="1:6" x14ac:dyDescent="0.25">
      <c r="A15160" s="73">
        <v>25064585</v>
      </c>
      <c r="B15160" s="74" t="s">
        <v>37357</v>
      </c>
      <c r="C15160" s="73" t="s">
        <v>101</v>
      </c>
      <c r="D15160" s="75">
        <v>191.66</v>
      </c>
      <c r="E15160" s="75">
        <v>191.66</v>
      </c>
      <c r="F15160" s="73" t="s">
        <v>47</v>
      </c>
    </row>
    <row r="15161" spans="1:6" x14ac:dyDescent="0.25">
      <c r="A15161" s="73">
        <v>25064586</v>
      </c>
      <c r="B15161" s="74" t="s">
        <v>37358</v>
      </c>
      <c r="C15161" s="73" t="s">
        <v>101</v>
      </c>
      <c r="D15161" s="75">
        <v>191.66</v>
      </c>
      <c r="E15161" s="75">
        <v>191.66</v>
      </c>
      <c r="F15161" s="73" t="s">
        <v>47</v>
      </c>
    </row>
    <row r="15162" spans="1:6" x14ac:dyDescent="0.25">
      <c r="A15162" s="73">
        <v>25064645</v>
      </c>
      <c r="B15162" s="74" t="s">
        <v>37359</v>
      </c>
      <c r="C15162" s="73" t="s">
        <v>101</v>
      </c>
      <c r="D15162" s="75">
        <v>31035.01</v>
      </c>
      <c r="E15162" s="75">
        <v>31035.01</v>
      </c>
      <c r="F15162" s="73" t="s">
        <v>47</v>
      </c>
    </row>
    <row r="15163" spans="1:6" x14ac:dyDescent="0.25">
      <c r="A15163" s="73">
        <v>25064674</v>
      </c>
      <c r="B15163" s="74" t="s">
        <v>32280</v>
      </c>
      <c r="C15163" s="73" t="s">
        <v>101</v>
      </c>
      <c r="D15163" s="75">
        <v>409856.93</v>
      </c>
      <c r="E15163" s="75">
        <v>409856.93</v>
      </c>
      <c r="F15163" s="73" t="s">
        <v>47</v>
      </c>
    </row>
    <row r="15164" spans="1:6" x14ac:dyDescent="0.25">
      <c r="A15164" s="73">
        <v>25064678</v>
      </c>
      <c r="B15164" s="74" t="s">
        <v>37360</v>
      </c>
      <c r="C15164" s="73" t="s">
        <v>101</v>
      </c>
      <c r="D15164" s="75">
        <v>46665.7</v>
      </c>
      <c r="E15164" s="75">
        <v>46665.7</v>
      </c>
      <c r="F15164" s="73" t="s">
        <v>47</v>
      </c>
    </row>
    <row r="15165" spans="1:6" x14ac:dyDescent="0.25">
      <c r="A15165" s="73">
        <v>25064679</v>
      </c>
      <c r="B15165" s="74" t="s">
        <v>37361</v>
      </c>
      <c r="C15165" s="73" t="s">
        <v>101</v>
      </c>
      <c r="D15165" s="75">
        <v>50664.35</v>
      </c>
      <c r="E15165" s="75">
        <v>50664.35</v>
      </c>
      <c r="F15165" s="73" t="s">
        <v>47</v>
      </c>
    </row>
    <row r="15166" spans="1:6" x14ac:dyDescent="0.25">
      <c r="A15166" s="73">
        <v>25064680</v>
      </c>
      <c r="B15166" s="74" t="s">
        <v>37362</v>
      </c>
      <c r="C15166" s="73" t="s">
        <v>101</v>
      </c>
      <c r="D15166" s="75">
        <v>54277.13</v>
      </c>
      <c r="E15166" s="75">
        <v>54277.13</v>
      </c>
      <c r="F15166" s="73" t="s">
        <v>47</v>
      </c>
    </row>
    <row r="15167" spans="1:6" x14ac:dyDescent="0.25">
      <c r="A15167" s="73">
        <v>25064695</v>
      </c>
      <c r="B15167" s="74" t="s">
        <v>13235</v>
      </c>
      <c r="C15167" s="73" t="s">
        <v>101</v>
      </c>
      <c r="D15167" s="75">
        <v>227.26</v>
      </c>
      <c r="E15167" s="75">
        <v>227.26</v>
      </c>
      <c r="F15167" s="73" t="s">
        <v>47</v>
      </c>
    </row>
    <row r="15168" spans="1:6" x14ac:dyDescent="0.25">
      <c r="A15168" s="73">
        <v>25064696</v>
      </c>
      <c r="B15168" s="74" t="s">
        <v>32281</v>
      </c>
      <c r="C15168" s="73" t="s">
        <v>101</v>
      </c>
      <c r="D15168" s="75">
        <v>453433.95</v>
      </c>
      <c r="E15168" s="75">
        <v>453433.95</v>
      </c>
      <c r="F15168" s="73" t="s">
        <v>47</v>
      </c>
    </row>
    <row r="15169" spans="1:6" x14ac:dyDescent="0.25">
      <c r="A15169" s="73">
        <v>25064707</v>
      </c>
      <c r="B15169" s="74" t="s">
        <v>13236</v>
      </c>
      <c r="C15169" s="73" t="s">
        <v>101</v>
      </c>
      <c r="D15169" s="75">
        <v>26703.89</v>
      </c>
      <c r="E15169" s="75">
        <v>26703.89</v>
      </c>
      <c r="F15169" s="73" t="s">
        <v>47</v>
      </c>
    </row>
    <row r="15170" spans="1:6" x14ac:dyDescent="0.25">
      <c r="A15170" s="73">
        <v>25064828</v>
      </c>
      <c r="B15170" s="74" t="s">
        <v>32282</v>
      </c>
      <c r="C15170" s="73" t="s">
        <v>101</v>
      </c>
      <c r="D15170" s="75">
        <v>151.13999999999999</v>
      </c>
      <c r="E15170" s="75">
        <v>151.13999999999999</v>
      </c>
      <c r="F15170" s="73" t="s">
        <v>47</v>
      </c>
    </row>
    <row r="15171" spans="1:6" x14ac:dyDescent="0.25">
      <c r="A15171" s="73">
        <v>25064881</v>
      </c>
      <c r="B15171" s="74" t="s">
        <v>32283</v>
      </c>
      <c r="C15171" s="73" t="s">
        <v>101</v>
      </c>
      <c r="D15171" s="75">
        <v>55195.45</v>
      </c>
      <c r="E15171" s="75">
        <v>55195.45</v>
      </c>
      <c r="F15171" s="73" t="s">
        <v>47</v>
      </c>
    </row>
    <row r="15172" spans="1:6" x14ac:dyDescent="0.25">
      <c r="A15172" s="73">
        <v>25064894</v>
      </c>
      <c r="B15172" s="74" t="s">
        <v>32284</v>
      </c>
      <c r="C15172" s="73" t="s">
        <v>101</v>
      </c>
      <c r="D15172" s="75">
        <v>3228.3</v>
      </c>
      <c r="E15172" s="75">
        <v>3228.3</v>
      </c>
      <c r="F15172" s="73" t="s">
        <v>47</v>
      </c>
    </row>
    <row r="15173" spans="1:6" x14ac:dyDescent="0.25">
      <c r="A15173" s="73">
        <v>25064900</v>
      </c>
      <c r="B15173" s="74" t="s">
        <v>32285</v>
      </c>
      <c r="C15173" s="73" t="s">
        <v>101</v>
      </c>
      <c r="D15173" s="75">
        <v>19554.009999999998</v>
      </c>
      <c r="E15173" s="75">
        <v>19554.009999999998</v>
      </c>
      <c r="F15173" s="73" t="s">
        <v>47</v>
      </c>
    </row>
    <row r="15174" spans="1:6" x14ac:dyDescent="0.25">
      <c r="A15174" s="73">
        <v>25064909</v>
      </c>
      <c r="B15174" s="74" t="s">
        <v>32286</v>
      </c>
      <c r="C15174" s="73" t="s">
        <v>101</v>
      </c>
      <c r="D15174" s="75">
        <v>70534.17</v>
      </c>
      <c r="E15174" s="75">
        <v>70534.17</v>
      </c>
      <c r="F15174" s="73" t="s">
        <v>47</v>
      </c>
    </row>
    <row r="15175" spans="1:6" x14ac:dyDescent="0.25">
      <c r="A15175" s="73">
        <v>25064910</v>
      </c>
      <c r="B15175" s="74" t="s">
        <v>13237</v>
      </c>
      <c r="C15175" s="73" t="s">
        <v>101</v>
      </c>
      <c r="D15175" s="75">
        <v>935.38</v>
      </c>
      <c r="E15175" s="75">
        <v>935.38</v>
      </c>
      <c r="F15175" s="73" t="s">
        <v>47</v>
      </c>
    </row>
    <row r="15176" spans="1:6" x14ac:dyDescent="0.25">
      <c r="A15176" s="73">
        <v>25064911</v>
      </c>
      <c r="B15176" s="74" t="s">
        <v>13238</v>
      </c>
      <c r="C15176" s="73" t="s">
        <v>101</v>
      </c>
      <c r="D15176" s="75">
        <v>1079.98</v>
      </c>
      <c r="E15176" s="75">
        <v>1079.98</v>
      </c>
      <c r="F15176" s="73" t="s">
        <v>47</v>
      </c>
    </row>
    <row r="15177" spans="1:6" x14ac:dyDescent="0.25">
      <c r="A15177" s="73">
        <v>25064922</v>
      </c>
      <c r="B15177" s="74" t="s">
        <v>13239</v>
      </c>
      <c r="C15177" s="73" t="s">
        <v>101</v>
      </c>
      <c r="D15177" s="75">
        <v>678.15</v>
      </c>
      <c r="E15177" s="75">
        <v>678.15</v>
      </c>
      <c r="F15177" s="73" t="s">
        <v>47</v>
      </c>
    </row>
    <row r="15178" spans="1:6" x14ac:dyDescent="0.25">
      <c r="A15178" s="73">
        <v>25064953</v>
      </c>
      <c r="B15178" s="74" t="s">
        <v>37363</v>
      </c>
      <c r="C15178" s="73" t="s">
        <v>101</v>
      </c>
      <c r="D15178" s="75">
        <v>63944.95</v>
      </c>
      <c r="E15178" s="75">
        <v>63944.95</v>
      </c>
      <c r="F15178" s="73" t="s">
        <v>47</v>
      </c>
    </row>
    <row r="15179" spans="1:6" x14ac:dyDescent="0.25">
      <c r="A15179" s="73">
        <v>25064965</v>
      </c>
      <c r="B15179" s="74" t="s">
        <v>13240</v>
      </c>
      <c r="C15179" s="73" t="s">
        <v>101</v>
      </c>
      <c r="D15179" s="75">
        <v>2380.25</v>
      </c>
      <c r="E15179" s="75">
        <v>2380.25</v>
      </c>
      <c r="F15179" s="73" t="s">
        <v>47</v>
      </c>
    </row>
    <row r="15180" spans="1:6" x14ac:dyDescent="0.25">
      <c r="A15180" s="73">
        <v>25064969</v>
      </c>
      <c r="B15180" s="74" t="s">
        <v>37364</v>
      </c>
      <c r="C15180" s="73" t="s">
        <v>101</v>
      </c>
      <c r="D15180" s="75">
        <v>20505.8</v>
      </c>
      <c r="E15180" s="75">
        <v>20505.8</v>
      </c>
      <c r="F15180" s="73" t="s">
        <v>47</v>
      </c>
    </row>
    <row r="15181" spans="1:6" x14ac:dyDescent="0.25">
      <c r="A15181" s="73">
        <v>25065064</v>
      </c>
      <c r="B15181" s="74" t="s">
        <v>37365</v>
      </c>
      <c r="C15181" s="73" t="s">
        <v>101</v>
      </c>
      <c r="D15181" s="75">
        <v>33318.58</v>
      </c>
      <c r="E15181" s="75">
        <v>33318.58</v>
      </c>
      <c r="F15181" s="73" t="s">
        <v>47</v>
      </c>
    </row>
    <row r="15182" spans="1:6" x14ac:dyDescent="0.25">
      <c r="A15182" s="73">
        <v>25065083</v>
      </c>
      <c r="B15182" s="74" t="s">
        <v>37366</v>
      </c>
      <c r="C15182" s="73" t="s">
        <v>101</v>
      </c>
      <c r="D15182" s="75">
        <v>527.6</v>
      </c>
      <c r="E15182" s="75">
        <v>527.6</v>
      </c>
      <c r="F15182" s="73" t="s">
        <v>47</v>
      </c>
    </row>
    <row r="15183" spans="1:6" x14ac:dyDescent="0.25">
      <c r="A15183" s="73">
        <v>25065149</v>
      </c>
      <c r="B15183" s="74" t="s">
        <v>32290</v>
      </c>
      <c r="C15183" s="73" t="s">
        <v>101</v>
      </c>
      <c r="D15183" s="75">
        <v>1511.9</v>
      </c>
      <c r="E15183" s="75">
        <v>1511.9</v>
      </c>
      <c r="F15183" s="73" t="s">
        <v>47</v>
      </c>
    </row>
    <row r="15184" spans="1:6" x14ac:dyDescent="0.25">
      <c r="A15184" s="73">
        <v>25065151</v>
      </c>
      <c r="B15184" s="74" t="s">
        <v>32291</v>
      </c>
      <c r="C15184" s="73" t="s">
        <v>101</v>
      </c>
      <c r="D15184" s="75">
        <v>3051</v>
      </c>
      <c r="E15184" s="75">
        <v>3051</v>
      </c>
      <c r="F15184" s="73" t="s">
        <v>47</v>
      </c>
    </row>
    <row r="15185" spans="1:6" x14ac:dyDescent="0.25">
      <c r="A15185" s="73">
        <v>25065152</v>
      </c>
      <c r="B15185" s="74" t="s">
        <v>32292</v>
      </c>
      <c r="C15185" s="73" t="s">
        <v>101</v>
      </c>
      <c r="D15185" s="75">
        <v>4495</v>
      </c>
      <c r="E15185" s="75">
        <v>4495</v>
      </c>
      <c r="F15185" s="73" t="s">
        <v>47</v>
      </c>
    </row>
    <row r="15186" spans="1:6" x14ac:dyDescent="0.25">
      <c r="A15186" s="73">
        <v>25065157</v>
      </c>
      <c r="B15186" s="74" t="s">
        <v>32293</v>
      </c>
      <c r="C15186" s="73" t="s">
        <v>101</v>
      </c>
      <c r="D15186" s="75">
        <v>1511.9</v>
      </c>
      <c r="E15186" s="75">
        <v>1511.9</v>
      </c>
      <c r="F15186" s="73" t="s">
        <v>47</v>
      </c>
    </row>
    <row r="15187" spans="1:6" x14ac:dyDescent="0.25">
      <c r="A15187" s="73">
        <v>25065164</v>
      </c>
      <c r="B15187" s="74" t="s">
        <v>32294</v>
      </c>
      <c r="C15187" s="73" t="s">
        <v>101</v>
      </c>
      <c r="D15187" s="75">
        <v>806.35</v>
      </c>
      <c r="E15187" s="75">
        <v>806.35</v>
      </c>
      <c r="F15187" s="73" t="s">
        <v>47</v>
      </c>
    </row>
    <row r="15188" spans="1:6" x14ac:dyDescent="0.25">
      <c r="A15188" s="73">
        <v>25065167</v>
      </c>
      <c r="B15188" s="74" t="s">
        <v>32293</v>
      </c>
      <c r="C15188" s="73" t="s">
        <v>101</v>
      </c>
      <c r="D15188" s="75">
        <v>1511.9</v>
      </c>
      <c r="E15188" s="75">
        <v>1511.9</v>
      </c>
      <c r="F15188" s="73" t="s">
        <v>47</v>
      </c>
    </row>
    <row r="15189" spans="1:6" x14ac:dyDescent="0.25">
      <c r="A15189" s="73">
        <v>25065172</v>
      </c>
      <c r="B15189" s="74" t="s">
        <v>32295</v>
      </c>
      <c r="C15189" s="73" t="s">
        <v>101</v>
      </c>
      <c r="D15189" s="75">
        <v>806.35</v>
      </c>
      <c r="E15189" s="75">
        <v>806.35</v>
      </c>
      <c r="F15189" s="73" t="s">
        <v>47</v>
      </c>
    </row>
    <row r="15190" spans="1:6" x14ac:dyDescent="0.25">
      <c r="A15190" s="73">
        <v>25065181</v>
      </c>
      <c r="B15190" s="74" t="s">
        <v>37367</v>
      </c>
      <c r="C15190" s="73" t="s">
        <v>101</v>
      </c>
      <c r="D15190" s="75">
        <v>13651.49</v>
      </c>
      <c r="E15190" s="75">
        <v>13651.49</v>
      </c>
      <c r="F15190" s="73" t="s">
        <v>47</v>
      </c>
    </row>
    <row r="15191" spans="1:6" x14ac:dyDescent="0.25">
      <c r="A15191" s="73">
        <v>25065182</v>
      </c>
      <c r="B15191" s="74" t="s">
        <v>37368</v>
      </c>
      <c r="C15191" s="73" t="s">
        <v>101</v>
      </c>
      <c r="D15191" s="75">
        <v>36407.01</v>
      </c>
      <c r="E15191" s="75">
        <v>36407.01</v>
      </c>
      <c r="F15191" s="73" t="s">
        <v>47</v>
      </c>
    </row>
    <row r="15192" spans="1:6" x14ac:dyDescent="0.25">
      <c r="A15192" s="73">
        <v>25065189</v>
      </c>
      <c r="B15192" s="74" t="s">
        <v>32296</v>
      </c>
      <c r="C15192" s="73" t="s">
        <v>101</v>
      </c>
      <c r="D15192" s="75">
        <v>20053.349999999999</v>
      </c>
      <c r="E15192" s="75">
        <v>20053.349999999999</v>
      </c>
      <c r="F15192" s="73" t="s">
        <v>47</v>
      </c>
    </row>
    <row r="15193" spans="1:6" x14ac:dyDescent="0.25">
      <c r="A15193" s="73">
        <v>25065197</v>
      </c>
      <c r="B15193" s="74" t="s">
        <v>32297</v>
      </c>
      <c r="C15193" s="73" t="s">
        <v>101</v>
      </c>
      <c r="D15193" s="75">
        <v>3051</v>
      </c>
      <c r="E15193" s="75">
        <v>3051</v>
      </c>
      <c r="F15193" s="73" t="s">
        <v>47</v>
      </c>
    </row>
    <row r="15194" spans="1:6" x14ac:dyDescent="0.25">
      <c r="A15194" s="73">
        <v>25065202</v>
      </c>
      <c r="B15194" s="74" t="s">
        <v>32298</v>
      </c>
      <c r="C15194" s="73" t="s">
        <v>101</v>
      </c>
      <c r="D15194" s="75">
        <v>4495</v>
      </c>
      <c r="E15194" s="75">
        <v>4495</v>
      </c>
      <c r="F15194" s="73" t="s">
        <v>47</v>
      </c>
    </row>
    <row r="15195" spans="1:6" x14ac:dyDescent="0.25">
      <c r="A15195" s="73">
        <v>25065232</v>
      </c>
      <c r="B15195" s="74" t="s">
        <v>13241</v>
      </c>
      <c r="C15195" s="73" t="s">
        <v>101</v>
      </c>
      <c r="D15195" s="75">
        <v>36.42</v>
      </c>
      <c r="E15195" s="75">
        <v>36.42</v>
      </c>
      <c r="F15195" s="73" t="s">
        <v>47</v>
      </c>
    </row>
    <row r="15196" spans="1:6" x14ac:dyDescent="0.25">
      <c r="A15196" s="73">
        <v>25065236</v>
      </c>
      <c r="B15196" s="74" t="s">
        <v>13242</v>
      </c>
      <c r="C15196" s="73" t="s">
        <v>101</v>
      </c>
      <c r="D15196" s="75">
        <v>23.85</v>
      </c>
      <c r="E15196" s="75">
        <v>23.85</v>
      </c>
      <c r="F15196" s="73" t="s">
        <v>47</v>
      </c>
    </row>
    <row r="15197" spans="1:6" x14ac:dyDescent="0.25">
      <c r="A15197" s="73">
        <v>25065332</v>
      </c>
      <c r="B15197" s="74" t="s">
        <v>32299</v>
      </c>
      <c r="C15197" s="73" t="s">
        <v>101</v>
      </c>
      <c r="D15197" s="75">
        <v>2071.7199999999998</v>
      </c>
      <c r="E15197" s="75">
        <v>2071.7199999999998</v>
      </c>
      <c r="F15197" s="73" t="s">
        <v>47</v>
      </c>
    </row>
    <row r="15198" spans="1:6" x14ac:dyDescent="0.25">
      <c r="A15198" s="73">
        <v>25065430</v>
      </c>
      <c r="B15198" s="74" t="s">
        <v>13243</v>
      </c>
      <c r="C15198" s="73" t="s">
        <v>101</v>
      </c>
      <c r="D15198" s="75">
        <v>49.11</v>
      </c>
      <c r="E15198" s="75">
        <v>49.11</v>
      </c>
      <c r="F15198" s="73" t="s">
        <v>47</v>
      </c>
    </row>
    <row r="15199" spans="1:6" x14ac:dyDescent="0.25">
      <c r="A15199" s="73">
        <v>25065431</v>
      </c>
      <c r="B15199" s="74" t="s">
        <v>13244</v>
      </c>
      <c r="C15199" s="73" t="s">
        <v>101</v>
      </c>
      <c r="D15199" s="75">
        <v>49.11</v>
      </c>
      <c r="E15199" s="75">
        <v>49.11</v>
      </c>
      <c r="F15199" s="73" t="s">
        <v>47</v>
      </c>
    </row>
    <row r="15200" spans="1:6" x14ac:dyDescent="0.25">
      <c r="A15200" s="73">
        <v>25065432</v>
      </c>
      <c r="B15200" s="74" t="s">
        <v>13245</v>
      </c>
      <c r="C15200" s="73" t="s">
        <v>101</v>
      </c>
      <c r="D15200" s="75">
        <v>49.11</v>
      </c>
      <c r="E15200" s="75">
        <v>49.11</v>
      </c>
      <c r="F15200" s="73" t="s">
        <v>47</v>
      </c>
    </row>
    <row r="15201" spans="1:6" x14ac:dyDescent="0.25">
      <c r="A15201" s="73">
        <v>25065433</v>
      </c>
      <c r="B15201" s="74" t="s">
        <v>13246</v>
      </c>
      <c r="C15201" s="73" t="s">
        <v>101</v>
      </c>
      <c r="D15201" s="75">
        <v>49.11</v>
      </c>
      <c r="E15201" s="75">
        <v>49.11</v>
      </c>
      <c r="F15201" s="73" t="s">
        <v>47</v>
      </c>
    </row>
    <row r="15202" spans="1:6" x14ac:dyDescent="0.25">
      <c r="A15202" s="73">
        <v>25065434</v>
      </c>
      <c r="B15202" s="74" t="s">
        <v>13247</v>
      </c>
      <c r="C15202" s="73" t="s">
        <v>101</v>
      </c>
      <c r="D15202" s="75">
        <v>49.11</v>
      </c>
      <c r="E15202" s="75">
        <v>49.11</v>
      </c>
      <c r="F15202" s="73" t="s">
        <v>47</v>
      </c>
    </row>
    <row r="15203" spans="1:6" x14ac:dyDescent="0.25">
      <c r="A15203" s="73">
        <v>25065435</v>
      </c>
      <c r="B15203" s="74" t="s">
        <v>13248</v>
      </c>
      <c r="C15203" s="73" t="s">
        <v>101</v>
      </c>
      <c r="D15203" s="75">
        <v>49.11</v>
      </c>
      <c r="E15203" s="75">
        <v>49.11</v>
      </c>
      <c r="F15203" s="73" t="s">
        <v>47</v>
      </c>
    </row>
    <row r="15204" spans="1:6" x14ac:dyDescent="0.25">
      <c r="A15204" s="73">
        <v>25065436</v>
      </c>
      <c r="B15204" s="74" t="s">
        <v>13249</v>
      </c>
      <c r="C15204" s="73" t="s">
        <v>101</v>
      </c>
      <c r="D15204" s="75">
        <v>49.11</v>
      </c>
      <c r="E15204" s="75">
        <v>49.11</v>
      </c>
      <c r="F15204" s="73" t="s">
        <v>47</v>
      </c>
    </row>
    <row r="15205" spans="1:6" x14ac:dyDescent="0.25">
      <c r="A15205" s="73">
        <v>25065438</v>
      </c>
      <c r="B15205" s="74" t="s">
        <v>13250</v>
      </c>
      <c r="C15205" s="73" t="s">
        <v>101</v>
      </c>
      <c r="D15205" s="75">
        <v>49.11</v>
      </c>
      <c r="E15205" s="75">
        <v>49.11</v>
      </c>
      <c r="F15205" s="73" t="s">
        <v>47</v>
      </c>
    </row>
    <row r="15206" spans="1:6" x14ac:dyDescent="0.25">
      <c r="A15206" s="73">
        <v>25065440</v>
      </c>
      <c r="B15206" s="74" t="s">
        <v>13251</v>
      </c>
      <c r="C15206" s="73" t="s">
        <v>101</v>
      </c>
      <c r="D15206" s="75">
        <v>49.11</v>
      </c>
      <c r="E15206" s="75">
        <v>49.11</v>
      </c>
      <c r="F15206" s="73" t="s">
        <v>47</v>
      </c>
    </row>
    <row r="15207" spans="1:6" x14ac:dyDescent="0.25">
      <c r="A15207" s="73">
        <v>25065443</v>
      </c>
      <c r="B15207" s="74" t="s">
        <v>13252</v>
      </c>
      <c r="C15207" s="73" t="s">
        <v>101</v>
      </c>
      <c r="D15207" s="75">
        <v>45.02</v>
      </c>
      <c r="E15207" s="75">
        <v>45.02</v>
      </c>
      <c r="F15207" s="73" t="s">
        <v>47</v>
      </c>
    </row>
    <row r="15208" spans="1:6" x14ac:dyDescent="0.25">
      <c r="A15208" s="73">
        <v>25065444</v>
      </c>
      <c r="B15208" s="74" t="s">
        <v>13253</v>
      </c>
      <c r="C15208" s="73" t="s">
        <v>101</v>
      </c>
      <c r="D15208" s="75">
        <v>45.02</v>
      </c>
      <c r="E15208" s="75">
        <v>45.02</v>
      </c>
      <c r="F15208" s="73" t="s">
        <v>47</v>
      </c>
    </row>
    <row r="15209" spans="1:6" x14ac:dyDescent="0.25">
      <c r="A15209" s="73">
        <v>25065445</v>
      </c>
      <c r="B15209" s="74" t="s">
        <v>13254</v>
      </c>
      <c r="C15209" s="73" t="s">
        <v>101</v>
      </c>
      <c r="D15209" s="75">
        <v>45.02</v>
      </c>
      <c r="E15209" s="75">
        <v>45.02</v>
      </c>
      <c r="F15209" s="73" t="s">
        <v>47</v>
      </c>
    </row>
    <row r="15210" spans="1:6" x14ac:dyDescent="0.25">
      <c r="A15210" s="73">
        <v>25065446</v>
      </c>
      <c r="B15210" s="74" t="s">
        <v>13255</v>
      </c>
      <c r="C15210" s="73" t="s">
        <v>101</v>
      </c>
      <c r="D15210" s="75">
        <v>45.02</v>
      </c>
      <c r="E15210" s="75">
        <v>45.02</v>
      </c>
      <c r="F15210" s="73" t="s">
        <v>47</v>
      </c>
    </row>
    <row r="15211" spans="1:6" x14ac:dyDescent="0.25">
      <c r="A15211" s="73">
        <v>25065447</v>
      </c>
      <c r="B15211" s="74" t="s">
        <v>13256</v>
      </c>
      <c r="C15211" s="73" t="s">
        <v>101</v>
      </c>
      <c r="D15211" s="75">
        <v>45.02</v>
      </c>
      <c r="E15211" s="75">
        <v>45.02</v>
      </c>
      <c r="F15211" s="73" t="s">
        <v>47</v>
      </c>
    </row>
    <row r="15212" spans="1:6" x14ac:dyDescent="0.25">
      <c r="A15212" s="73">
        <v>25065448</v>
      </c>
      <c r="B15212" s="74" t="s">
        <v>13257</v>
      </c>
      <c r="C15212" s="73" t="s">
        <v>101</v>
      </c>
      <c r="D15212" s="75">
        <v>45.02</v>
      </c>
      <c r="E15212" s="75">
        <v>45.02</v>
      </c>
      <c r="F15212" s="73" t="s">
        <v>47</v>
      </c>
    </row>
    <row r="15213" spans="1:6" x14ac:dyDescent="0.25">
      <c r="A15213" s="73">
        <v>25065449</v>
      </c>
      <c r="B15213" s="74" t="s">
        <v>13258</v>
      </c>
      <c r="C15213" s="73" t="s">
        <v>101</v>
      </c>
      <c r="D15213" s="75">
        <v>45.02</v>
      </c>
      <c r="E15213" s="75">
        <v>45.02</v>
      </c>
      <c r="F15213" s="73" t="s">
        <v>47</v>
      </c>
    </row>
    <row r="15214" spans="1:6" x14ac:dyDescent="0.25">
      <c r="A15214" s="73">
        <v>25065450</v>
      </c>
      <c r="B15214" s="74" t="s">
        <v>13259</v>
      </c>
      <c r="C15214" s="73" t="s">
        <v>101</v>
      </c>
      <c r="D15214" s="75">
        <v>45.02</v>
      </c>
      <c r="E15214" s="75">
        <v>45.02</v>
      </c>
      <c r="F15214" s="73" t="s">
        <v>47</v>
      </c>
    </row>
    <row r="15215" spans="1:6" x14ac:dyDescent="0.25">
      <c r="A15215" s="73">
        <v>25065451</v>
      </c>
      <c r="B15215" s="74" t="s">
        <v>13260</v>
      </c>
      <c r="C15215" s="73" t="s">
        <v>101</v>
      </c>
      <c r="D15215" s="75">
        <v>45.02</v>
      </c>
      <c r="E15215" s="75">
        <v>45.02</v>
      </c>
      <c r="F15215" s="73" t="s">
        <v>47</v>
      </c>
    </row>
    <row r="15216" spans="1:6" x14ac:dyDescent="0.25">
      <c r="A15216" s="73">
        <v>25065452</v>
      </c>
      <c r="B15216" s="74" t="s">
        <v>13261</v>
      </c>
      <c r="C15216" s="73" t="s">
        <v>101</v>
      </c>
      <c r="D15216" s="75">
        <v>41.95</v>
      </c>
      <c r="E15216" s="75">
        <v>41.95</v>
      </c>
      <c r="F15216" s="73" t="s">
        <v>47</v>
      </c>
    </row>
    <row r="15217" spans="1:6" x14ac:dyDescent="0.25">
      <c r="A15217" s="73">
        <v>25065453</v>
      </c>
      <c r="B15217" s="74" t="s">
        <v>13262</v>
      </c>
      <c r="C15217" s="73" t="s">
        <v>101</v>
      </c>
      <c r="D15217" s="75">
        <v>41.95</v>
      </c>
      <c r="E15217" s="75">
        <v>41.95</v>
      </c>
      <c r="F15217" s="73" t="s">
        <v>47</v>
      </c>
    </row>
    <row r="15218" spans="1:6" x14ac:dyDescent="0.25">
      <c r="A15218" s="73">
        <v>25065454</v>
      </c>
      <c r="B15218" s="74" t="s">
        <v>13263</v>
      </c>
      <c r="C15218" s="73" t="s">
        <v>101</v>
      </c>
      <c r="D15218" s="75">
        <v>41.95</v>
      </c>
      <c r="E15218" s="75">
        <v>41.95</v>
      </c>
      <c r="F15218" s="73" t="s">
        <v>47</v>
      </c>
    </row>
    <row r="15219" spans="1:6" x14ac:dyDescent="0.25">
      <c r="A15219" s="73">
        <v>25065455</v>
      </c>
      <c r="B15219" s="74" t="s">
        <v>13264</v>
      </c>
      <c r="C15219" s="73" t="s">
        <v>101</v>
      </c>
      <c r="D15219" s="75">
        <v>41.95</v>
      </c>
      <c r="E15219" s="75">
        <v>41.95</v>
      </c>
      <c r="F15219" s="73" t="s">
        <v>47</v>
      </c>
    </row>
    <row r="15220" spans="1:6" x14ac:dyDescent="0.25">
      <c r="A15220" s="73">
        <v>25065456</v>
      </c>
      <c r="B15220" s="74" t="s">
        <v>13265</v>
      </c>
      <c r="C15220" s="73" t="s">
        <v>101</v>
      </c>
      <c r="D15220" s="75">
        <v>41.95</v>
      </c>
      <c r="E15220" s="75">
        <v>41.95</v>
      </c>
      <c r="F15220" s="73" t="s">
        <v>47</v>
      </c>
    </row>
    <row r="15221" spans="1:6" x14ac:dyDescent="0.25">
      <c r="A15221" s="73">
        <v>25065457</v>
      </c>
      <c r="B15221" s="74" t="s">
        <v>13266</v>
      </c>
      <c r="C15221" s="73" t="s">
        <v>101</v>
      </c>
      <c r="D15221" s="75">
        <v>41.95</v>
      </c>
      <c r="E15221" s="75">
        <v>41.95</v>
      </c>
      <c r="F15221" s="73" t="s">
        <v>47</v>
      </c>
    </row>
    <row r="15222" spans="1:6" x14ac:dyDescent="0.25">
      <c r="A15222" s="73">
        <v>25065458</v>
      </c>
      <c r="B15222" s="74" t="s">
        <v>13267</v>
      </c>
      <c r="C15222" s="73" t="s">
        <v>101</v>
      </c>
      <c r="D15222" s="75">
        <v>41.95</v>
      </c>
      <c r="E15222" s="75">
        <v>41.95</v>
      </c>
      <c r="F15222" s="73" t="s">
        <v>47</v>
      </c>
    </row>
    <row r="15223" spans="1:6" x14ac:dyDescent="0.25">
      <c r="A15223" s="73">
        <v>25065459</v>
      </c>
      <c r="B15223" s="74" t="s">
        <v>13268</v>
      </c>
      <c r="C15223" s="73" t="s">
        <v>101</v>
      </c>
      <c r="D15223" s="75">
        <v>41.95</v>
      </c>
      <c r="E15223" s="75">
        <v>41.95</v>
      </c>
      <c r="F15223" s="73" t="s">
        <v>47</v>
      </c>
    </row>
    <row r="15224" spans="1:6" x14ac:dyDescent="0.25">
      <c r="A15224" s="73">
        <v>25065460</v>
      </c>
      <c r="B15224" s="74" t="s">
        <v>13269</v>
      </c>
      <c r="C15224" s="73" t="s">
        <v>101</v>
      </c>
      <c r="D15224" s="75">
        <v>41.95</v>
      </c>
      <c r="E15224" s="75">
        <v>41.95</v>
      </c>
      <c r="F15224" s="73" t="s">
        <v>47</v>
      </c>
    </row>
    <row r="15225" spans="1:6" x14ac:dyDescent="0.25">
      <c r="A15225" s="73">
        <v>25065502</v>
      </c>
      <c r="B15225" s="74" t="s">
        <v>32305</v>
      </c>
      <c r="C15225" s="73" t="s">
        <v>101</v>
      </c>
      <c r="D15225" s="75">
        <v>2175.69</v>
      </c>
      <c r="E15225" s="75">
        <v>2175.69</v>
      </c>
      <c r="F15225" s="73" t="s">
        <v>47</v>
      </c>
    </row>
    <row r="15226" spans="1:6" x14ac:dyDescent="0.25">
      <c r="A15226" s="73">
        <v>25065503</v>
      </c>
      <c r="B15226" s="74" t="s">
        <v>32306</v>
      </c>
      <c r="C15226" s="73" t="s">
        <v>101</v>
      </c>
      <c r="D15226" s="75">
        <v>5109.8100000000004</v>
      </c>
      <c r="E15226" s="75">
        <v>5109.8100000000004</v>
      </c>
      <c r="F15226" s="73" t="s">
        <v>47</v>
      </c>
    </row>
    <row r="15227" spans="1:6" x14ac:dyDescent="0.25">
      <c r="A15227" s="73">
        <v>25065513</v>
      </c>
      <c r="B15227" s="74" t="s">
        <v>32307</v>
      </c>
      <c r="C15227" s="73" t="s">
        <v>101</v>
      </c>
      <c r="D15227" s="75">
        <v>8312</v>
      </c>
      <c r="E15227" s="75">
        <v>8312</v>
      </c>
      <c r="F15227" s="73" t="s">
        <v>47</v>
      </c>
    </row>
    <row r="15228" spans="1:6" x14ac:dyDescent="0.25">
      <c r="A15228" s="73">
        <v>25065514</v>
      </c>
      <c r="B15228" s="74" t="s">
        <v>32308</v>
      </c>
      <c r="C15228" s="73" t="s">
        <v>101</v>
      </c>
      <c r="D15228" s="75">
        <v>8312</v>
      </c>
      <c r="E15228" s="75">
        <v>8312</v>
      </c>
      <c r="F15228" s="73" t="s">
        <v>47</v>
      </c>
    </row>
    <row r="15229" spans="1:6" x14ac:dyDescent="0.25">
      <c r="A15229" s="73">
        <v>25065515</v>
      </c>
      <c r="B15229" s="74" t="s">
        <v>32309</v>
      </c>
      <c r="C15229" s="73" t="s">
        <v>101</v>
      </c>
      <c r="D15229" s="75">
        <v>3101.63</v>
      </c>
      <c r="E15229" s="75">
        <v>3101.63</v>
      </c>
      <c r="F15229" s="73" t="s">
        <v>47</v>
      </c>
    </row>
    <row r="15230" spans="1:6" x14ac:dyDescent="0.25">
      <c r="A15230" s="73">
        <v>25065589</v>
      </c>
      <c r="B15230" s="74" t="s">
        <v>12419</v>
      </c>
      <c r="C15230" s="73" t="s">
        <v>101</v>
      </c>
      <c r="D15230" s="75">
        <v>5.04</v>
      </c>
      <c r="E15230" s="75">
        <v>5.04</v>
      </c>
      <c r="F15230" s="73" t="s">
        <v>47</v>
      </c>
    </row>
    <row r="15231" spans="1:6" x14ac:dyDescent="0.25">
      <c r="A15231" s="73">
        <v>25065609</v>
      </c>
      <c r="B15231" s="74" t="s">
        <v>32310</v>
      </c>
      <c r="C15231" s="73" t="s">
        <v>101</v>
      </c>
      <c r="D15231" s="75">
        <v>25.2</v>
      </c>
      <c r="E15231" s="75">
        <v>25.2</v>
      </c>
      <c r="F15231" s="73" t="s">
        <v>47</v>
      </c>
    </row>
    <row r="15232" spans="1:6" x14ac:dyDescent="0.25">
      <c r="A15232" s="73">
        <v>25065610</v>
      </c>
      <c r="B15232" s="74" t="s">
        <v>32311</v>
      </c>
      <c r="C15232" s="73" t="s">
        <v>101</v>
      </c>
      <c r="D15232" s="75">
        <v>25.2</v>
      </c>
      <c r="E15232" s="75">
        <v>25.2</v>
      </c>
      <c r="F15232" s="73" t="s">
        <v>47</v>
      </c>
    </row>
    <row r="15233" spans="1:6" x14ac:dyDescent="0.25">
      <c r="A15233" s="73">
        <v>25065611</v>
      </c>
      <c r="B15233" s="74" t="s">
        <v>32312</v>
      </c>
      <c r="C15233" s="73" t="s">
        <v>101</v>
      </c>
      <c r="D15233" s="75">
        <v>25.2</v>
      </c>
      <c r="E15233" s="75">
        <v>25.2</v>
      </c>
      <c r="F15233" s="73" t="s">
        <v>47</v>
      </c>
    </row>
    <row r="15234" spans="1:6" x14ac:dyDescent="0.25">
      <c r="A15234" s="73">
        <v>25065613</v>
      </c>
      <c r="B15234" s="74" t="s">
        <v>32313</v>
      </c>
      <c r="C15234" s="73" t="s">
        <v>101</v>
      </c>
      <c r="D15234" s="75">
        <v>29.93</v>
      </c>
      <c r="E15234" s="75">
        <v>29.93</v>
      </c>
      <c r="F15234" s="73" t="s">
        <v>47</v>
      </c>
    </row>
    <row r="15235" spans="1:6" x14ac:dyDescent="0.25">
      <c r="A15235" s="73">
        <v>25065614</v>
      </c>
      <c r="B15235" s="74" t="s">
        <v>32314</v>
      </c>
      <c r="C15235" s="73" t="s">
        <v>101</v>
      </c>
      <c r="D15235" s="75">
        <v>29.93</v>
      </c>
      <c r="E15235" s="75">
        <v>29.93</v>
      </c>
      <c r="F15235" s="73" t="s">
        <v>47</v>
      </c>
    </row>
    <row r="15236" spans="1:6" x14ac:dyDescent="0.25">
      <c r="A15236" s="73">
        <v>25065615</v>
      </c>
      <c r="B15236" s="74" t="s">
        <v>32315</v>
      </c>
      <c r="C15236" s="73" t="s">
        <v>101</v>
      </c>
      <c r="D15236" s="75">
        <v>29.93</v>
      </c>
      <c r="E15236" s="75">
        <v>29.93</v>
      </c>
      <c r="F15236" s="73" t="s">
        <v>47</v>
      </c>
    </row>
    <row r="15237" spans="1:6" x14ac:dyDescent="0.25">
      <c r="A15237" s="73">
        <v>25065616</v>
      </c>
      <c r="B15237" s="74" t="s">
        <v>32316</v>
      </c>
      <c r="C15237" s="73" t="s">
        <v>101</v>
      </c>
      <c r="D15237" s="75">
        <v>29.93</v>
      </c>
      <c r="E15237" s="75">
        <v>29.93</v>
      </c>
      <c r="F15237" s="73" t="s">
        <v>47</v>
      </c>
    </row>
    <row r="15238" spans="1:6" x14ac:dyDescent="0.25">
      <c r="A15238" s="73">
        <v>25065617</v>
      </c>
      <c r="B15238" s="74" t="s">
        <v>32317</v>
      </c>
      <c r="C15238" s="73" t="s">
        <v>101</v>
      </c>
      <c r="D15238" s="75">
        <v>29.93</v>
      </c>
      <c r="E15238" s="75">
        <v>29.93</v>
      </c>
      <c r="F15238" s="73" t="s">
        <v>47</v>
      </c>
    </row>
    <row r="15239" spans="1:6" x14ac:dyDescent="0.25">
      <c r="A15239" s="73">
        <v>25065620</v>
      </c>
      <c r="B15239" s="74" t="s">
        <v>32318</v>
      </c>
      <c r="C15239" s="73" t="s">
        <v>101</v>
      </c>
      <c r="D15239" s="75">
        <v>94.5</v>
      </c>
      <c r="E15239" s="75">
        <v>94.5</v>
      </c>
      <c r="F15239" s="73" t="s">
        <v>47</v>
      </c>
    </row>
    <row r="15240" spans="1:6" x14ac:dyDescent="0.25">
      <c r="A15240" s="73">
        <v>25065621</v>
      </c>
      <c r="B15240" s="74" t="s">
        <v>32319</v>
      </c>
      <c r="C15240" s="73" t="s">
        <v>101</v>
      </c>
      <c r="D15240" s="75">
        <v>94.5</v>
      </c>
      <c r="E15240" s="75">
        <v>94.5</v>
      </c>
      <c r="F15240" s="73" t="s">
        <v>47</v>
      </c>
    </row>
    <row r="15241" spans="1:6" x14ac:dyDescent="0.25">
      <c r="A15241" s="73">
        <v>25065622</v>
      </c>
      <c r="B15241" s="74" t="s">
        <v>32320</v>
      </c>
      <c r="C15241" s="73" t="s">
        <v>101</v>
      </c>
      <c r="D15241" s="75">
        <v>94.5</v>
      </c>
      <c r="E15241" s="75">
        <v>94.5</v>
      </c>
      <c r="F15241" s="73" t="s">
        <v>47</v>
      </c>
    </row>
    <row r="15242" spans="1:6" x14ac:dyDescent="0.25">
      <c r="A15242" s="73">
        <v>25065623</v>
      </c>
      <c r="B15242" s="74" t="s">
        <v>32321</v>
      </c>
      <c r="C15242" s="73" t="s">
        <v>101</v>
      </c>
      <c r="D15242" s="75">
        <v>94.5</v>
      </c>
      <c r="E15242" s="75">
        <v>94.5</v>
      </c>
      <c r="F15242" s="73" t="s">
        <v>47</v>
      </c>
    </row>
    <row r="15243" spans="1:6" x14ac:dyDescent="0.25">
      <c r="A15243" s="73">
        <v>25065624</v>
      </c>
      <c r="B15243" s="74" t="s">
        <v>32322</v>
      </c>
      <c r="C15243" s="73" t="s">
        <v>101</v>
      </c>
      <c r="D15243" s="75">
        <v>94.5</v>
      </c>
      <c r="E15243" s="75">
        <v>94.5</v>
      </c>
      <c r="F15243" s="73" t="s">
        <v>47</v>
      </c>
    </row>
    <row r="15244" spans="1:6" x14ac:dyDescent="0.25">
      <c r="A15244" s="73">
        <v>25065681</v>
      </c>
      <c r="B15244" s="74" t="s">
        <v>32323</v>
      </c>
      <c r="C15244" s="73" t="s">
        <v>101</v>
      </c>
      <c r="D15244" s="75">
        <v>25.2</v>
      </c>
      <c r="E15244" s="75">
        <v>25.2</v>
      </c>
      <c r="F15244" s="73" t="s">
        <v>47</v>
      </c>
    </row>
    <row r="15245" spans="1:6" x14ac:dyDescent="0.25">
      <c r="A15245" s="73">
        <v>25065722</v>
      </c>
      <c r="B15245" s="74" t="s">
        <v>32324</v>
      </c>
      <c r="C15245" s="73" t="s">
        <v>101</v>
      </c>
      <c r="D15245" s="75">
        <v>423.24</v>
      </c>
      <c r="E15245" s="75">
        <v>423.24</v>
      </c>
      <c r="F15245" s="73" t="s">
        <v>47</v>
      </c>
    </row>
    <row r="15246" spans="1:6" x14ac:dyDescent="0.25">
      <c r="A15246" s="73">
        <v>25065723</v>
      </c>
      <c r="B15246" s="74" t="s">
        <v>32325</v>
      </c>
      <c r="C15246" s="73" t="s">
        <v>101</v>
      </c>
      <c r="D15246" s="75">
        <v>694.11</v>
      </c>
      <c r="E15246" s="75">
        <v>694.11</v>
      </c>
      <c r="F15246" s="73" t="s">
        <v>47</v>
      </c>
    </row>
    <row r="15247" spans="1:6" x14ac:dyDescent="0.25">
      <c r="A15247" s="73">
        <v>25065724</v>
      </c>
      <c r="B15247" s="74" t="s">
        <v>32326</v>
      </c>
      <c r="C15247" s="73" t="s">
        <v>101</v>
      </c>
      <c r="D15247" s="75">
        <v>4215.43</v>
      </c>
      <c r="E15247" s="75">
        <v>4215.43</v>
      </c>
      <c r="F15247" s="73" t="s">
        <v>47</v>
      </c>
    </row>
    <row r="15248" spans="1:6" x14ac:dyDescent="0.25">
      <c r="A15248" s="73">
        <v>25065725</v>
      </c>
      <c r="B15248" s="74" t="s">
        <v>32327</v>
      </c>
      <c r="C15248" s="73" t="s">
        <v>101</v>
      </c>
      <c r="D15248" s="75">
        <v>575.6</v>
      </c>
      <c r="E15248" s="75">
        <v>575.6</v>
      </c>
      <c r="F15248" s="73" t="s">
        <v>47</v>
      </c>
    </row>
    <row r="15249" spans="1:6" x14ac:dyDescent="0.25">
      <c r="A15249" s="73">
        <v>25065726</v>
      </c>
      <c r="B15249" s="74" t="s">
        <v>32328</v>
      </c>
      <c r="C15249" s="73" t="s">
        <v>101</v>
      </c>
      <c r="D15249" s="75">
        <v>279.33999999999997</v>
      </c>
      <c r="E15249" s="75">
        <v>279.33999999999997</v>
      </c>
      <c r="F15249" s="73" t="s">
        <v>47</v>
      </c>
    </row>
    <row r="15250" spans="1:6" x14ac:dyDescent="0.25">
      <c r="A15250" s="73">
        <v>25065727</v>
      </c>
      <c r="B15250" s="74" t="s">
        <v>32329</v>
      </c>
      <c r="C15250" s="73" t="s">
        <v>101</v>
      </c>
      <c r="D15250" s="75">
        <v>13865.21</v>
      </c>
      <c r="E15250" s="75">
        <v>13865.21</v>
      </c>
      <c r="F15250" s="73" t="s">
        <v>47</v>
      </c>
    </row>
    <row r="15251" spans="1:6" x14ac:dyDescent="0.25">
      <c r="A15251" s="73">
        <v>25065729</v>
      </c>
      <c r="B15251" s="74" t="s">
        <v>32330</v>
      </c>
      <c r="C15251" s="73" t="s">
        <v>101</v>
      </c>
      <c r="D15251" s="75">
        <v>442.7</v>
      </c>
      <c r="E15251" s="75">
        <v>442.7</v>
      </c>
      <c r="F15251" s="73" t="s">
        <v>47</v>
      </c>
    </row>
    <row r="15252" spans="1:6" x14ac:dyDescent="0.25">
      <c r="A15252" s="73">
        <v>25065730</v>
      </c>
      <c r="B15252" s="74" t="s">
        <v>32331</v>
      </c>
      <c r="C15252" s="73" t="s">
        <v>101</v>
      </c>
      <c r="D15252" s="75">
        <v>203.15</v>
      </c>
      <c r="E15252" s="75">
        <v>203.15</v>
      </c>
      <c r="F15252" s="73" t="s">
        <v>47</v>
      </c>
    </row>
    <row r="15253" spans="1:6" x14ac:dyDescent="0.25">
      <c r="A15253" s="73">
        <v>25066055</v>
      </c>
      <c r="B15253" s="74" t="s">
        <v>32332</v>
      </c>
      <c r="C15253" s="73" t="s">
        <v>101</v>
      </c>
      <c r="D15253" s="75">
        <v>177.51</v>
      </c>
      <c r="E15253" s="75">
        <v>177.51</v>
      </c>
      <c r="F15253" s="73" t="s">
        <v>47</v>
      </c>
    </row>
    <row r="15254" spans="1:6" x14ac:dyDescent="0.25">
      <c r="A15254" s="73">
        <v>25066056</v>
      </c>
      <c r="B15254" s="74" t="s">
        <v>32333</v>
      </c>
      <c r="C15254" s="73" t="s">
        <v>101</v>
      </c>
      <c r="D15254" s="75">
        <v>177.51</v>
      </c>
      <c r="E15254" s="75">
        <v>177.51</v>
      </c>
      <c r="F15254" s="73" t="s">
        <v>47</v>
      </c>
    </row>
    <row r="15255" spans="1:6" x14ac:dyDescent="0.25">
      <c r="A15255" s="73">
        <v>25066057</v>
      </c>
      <c r="B15255" s="74" t="s">
        <v>32334</v>
      </c>
      <c r="C15255" s="73" t="s">
        <v>101</v>
      </c>
      <c r="D15255" s="75">
        <v>177.51</v>
      </c>
      <c r="E15255" s="75">
        <v>177.51</v>
      </c>
      <c r="F15255" s="73" t="s">
        <v>47</v>
      </c>
    </row>
    <row r="15256" spans="1:6" x14ac:dyDescent="0.25">
      <c r="A15256" s="73">
        <v>25066058</v>
      </c>
      <c r="B15256" s="74" t="s">
        <v>32335</v>
      </c>
      <c r="C15256" s="73" t="s">
        <v>101</v>
      </c>
      <c r="D15256" s="75">
        <v>177.51</v>
      </c>
      <c r="E15256" s="75">
        <v>177.51</v>
      </c>
      <c r="F15256" s="73" t="s">
        <v>47</v>
      </c>
    </row>
    <row r="15257" spans="1:6" x14ac:dyDescent="0.25">
      <c r="A15257" s="73">
        <v>25066132</v>
      </c>
      <c r="B15257" s="74" t="s">
        <v>37369</v>
      </c>
      <c r="C15257" s="73" t="s">
        <v>101</v>
      </c>
      <c r="D15257" s="75">
        <v>9784.16</v>
      </c>
      <c r="E15257" s="75">
        <v>9784.16</v>
      </c>
      <c r="F15257" s="73" t="s">
        <v>47</v>
      </c>
    </row>
    <row r="15258" spans="1:6" x14ac:dyDescent="0.25">
      <c r="A15258" s="73">
        <v>25066194</v>
      </c>
      <c r="B15258" s="74" t="s">
        <v>37370</v>
      </c>
      <c r="C15258" s="73" t="s">
        <v>101</v>
      </c>
      <c r="D15258" s="75">
        <v>9208.2800000000007</v>
      </c>
      <c r="E15258" s="75">
        <v>9208.2800000000007</v>
      </c>
      <c r="F15258" s="73" t="s">
        <v>47</v>
      </c>
    </row>
    <row r="15259" spans="1:6" x14ac:dyDescent="0.25">
      <c r="A15259" s="73">
        <v>25066203</v>
      </c>
      <c r="B15259" s="74" t="s">
        <v>37371</v>
      </c>
      <c r="C15259" s="73" t="s">
        <v>101</v>
      </c>
      <c r="D15259" s="75">
        <v>9917.24</v>
      </c>
      <c r="E15259" s="75">
        <v>9917.24</v>
      </c>
      <c r="F15259" s="73" t="s">
        <v>47</v>
      </c>
    </row>
    <row r="15260" spans="1:6" x14ac:dyDescent="0.25">
      <c r="A15260" s="73">
        <v>25066204</v>
      </c>
      <c r="B15260" s="74" t="s">
        <v>37372</v>
      </c>
      <c r="C15260" s="73" t="s">
        <v>101</v>
      </c>
      <c r="D15260" s="75">
        <v>5105.37</v>
      </c>
      <c r="E15260" s="75">
        <v>5105.37</v>
      </c>
      <c r="F15260" s="73" t="s">
        <v>47</v>
      </c>
    </row>
    <row r="15261" spans="1:6" x14ac:dyDescent="0.25">
      <c r="A15261" s="73">
        <v>25066216</v>
      </c>
      <c r="B15261" s="74" t="s">
        <v>37373</v>
      </c>
      <c r="C15261" s="73" t="s">
        <v>101</v>
      </c>
      <c r="D15261" s="75">
        <v>729.52</v>
      </c>
      <c r="E15261" s="75">
        <v>729.52</v>
      </c>
      <c r="F15261" s="73" t="s">
        <v>47</v>
      </c>
    </row>
    <row r="15262" spans="1:6" x14ac:dyDescent="0.25">
      <c r="A15262" s="73">
        <v>25066217</v>
      </c>
      <c r="B15262" s="74" t="s">
        <v>37374</v>
      </c>
      <c r="C15262" s="73" t="s">
        <v>101</v>
      </c>
      <c r="D15262" s="75">
        <v>2331.5300000000002</v>
      </c>
      <c r="E15262" s="75">
        <v>2331.5300000000002</v>
      </c>
      <c r="F15262" s="73" t="s">
        <v>47</v>
      </c>
    </row>
    <row r="15263" spans="1:6" x14ac:dyDescent="0.25">
      <c r="A15263" s="73">
        <v>25066220</v>
      </c>
      <c r="B15263" s="74" t="s">
        <v>37375</v>
      </c>
      <c r="C15263" s="73" t="s">
        <v>101</v>
      </c>
      <c r="D15263" s="75">
        <v>1687.21</v>
      </c>
      <c r="E15263" s="75">
        <v>1687.21</v>
      </c>
      <c r="F15263" s="73" t="s">
        <v>47</v>
      </c>
    </row>
    <row r="15264" spans="1:6" x14ac:dyDescent="0.25">
      <c r="A15264" s="73">
        <v>25066221</v>
      </c>
      <c r="B15264" s="74" t="s">
        <v>37376</v>
      </c>
      <c r="C15264" s="73" t="s">
        <v>101</v>
      </c>
      <c r="D15264" s="75">
        <v>1687.21</v>
      </c>
      <c r="E15264" s="75">
        <v>1687.21</v>
      </c>
      <c r="F15264" s="73" t="s">
        <v>47</v>
      </c>
    </row>
    <row r="15265" spans="1:6" x14ac:dyDescent="0.25">
      <c r="A15265" s="73">
        <v>25066222</v>
      </c>
      <c r="B15265" s="74" t="s">
        <v>37377</v>
      </c>
      <c r="C15265" s="73" t="s">
        <v>101</v>
      </c>
      <c r="D15265" s="75">
        <v>19564.900000000001</v>
      </c>
      <c r="E15265" s="75">
        <v>19564.900000000001</v>
      </c>
      <c r="F15265" s="73" t="s">
        <v>47</v>
      </c>
    </row>
    <row r="15266" spans="1:6" x14ac:dyDescent="0.25">
      <c r="A15266" s="73">
        <v>25066223</v>
      </c>
      <c r="B15266" s="74" t="s">
        <v>37378</v>
      </c>
      <c r="C15266" s="73" t="s">
        <v>101</v>
      </c>
      <c r="D15266" s="75">
        <v>15332.47</v>
      </c>
      <c r="E15266" s="75">
        <v>15332.47</v>
      </c>
      <c r="F15266" s="73" t="s">
        <v>47</v>
      </c>
    </row>
    <row r="15267" spans="1:6" x14ac:dyDescent="0.25">
      <c r="A15267" s="73">
        <v>25066224</v>
      </c>
      <c r="B15267" s="74" t="s">
        <v>37379</v>
      </c>
      <c r="C15267" s="73" t="s">
        <v>101</v>
      </c>
      <c r="D15267" s="75">
        <v>17691.32</v>
      </c>
      <c r="E15267" s="75">
        <v>17691.32</v>
      </c>
      <c r="F15267" s="73" t="s">
        <v>47</v>
      </c>
    </row>
    <row r="15268" spans="1:6" x14ac:dyDescent="0.25">
      <c r="A15268" s="73">
        <v>25066225</v>
      </c>
      <c r="B15268" s="74" t="s">
        <v>37380</v>
      </c>
      <c r="C15268" s="73" t="s">
        <v>101</v>
      </c>
      <c r="D15268" s="75">
        <v>14828.2</v>
      </c>
      <c r="E15268" s="75">
        <v>14828.2</v>
      </c>
      <c r="F15268" s="73" t="s">
        <v>47</v>
      </c>
    </row>
    <row r="15269" spans="1:6" x14ac:dyDescent="0.25">
      <c r="A15269" s="73">
        <v>25066226</v>
      </c>
      <c r="B15269" s="74" t="s">
        <v>37381</v>
      </c>
      <c r="C15269" s="73" t="s">
        <v>101</v>
      </c>
      <c r="D15269" s="75">
        <v>4371.32</v>
      </c>
      <c r="E15269" s="75">
        <v>4371.32</v>
      </c>
      <c r="F15269" s="73" t="s">
        <v>47</v>
      </c>
    </row>
    <row r="15270" spans="1:6" x14ac:dyDescent="0.25">
      <c r="A15270" s="73">
        <v>25066227</v>
      </c>
      <c r="B15270" s="74" t="s">
        <v>37382</v>
      </c>
      <c r="C15270" s="73" t="s">
        <v>101</v>
      </c>
      <c r="D15270" s="75">
        <v>4371.32</v>
      </c>
      <c r="E15270" s="75">
        <v>4371.32</v>
      </c>
      <c r="F15270" s="73" t="s">
        <v>47</v>
      </c>
    </row>
    <row r="15271" spans="1:6" x14ac:dyDescent="0.25">
      <c r="A15271" s="73">
        <v>25066228</v>
      </c>
      <c r="B15271" s="74" t="s">
        <v>37383</v>
      </c>
      <c r="C15271" s="73" t="s">
        <v>101</v>
      </c>
      <c r="D15271" s="75">
        <v>7383.57</v>
      </c>
      <c r="E15271" s="75">
        <v>7383.57</v>
      </c>
      <c r="F15271" s="73" t="s">
        <v>47</v>
      </c>
    </row>
    <row r="15272" spans="1:6" x14ac:dyDescent="0.25">
      <c r="A15272" s="73">
        <v>25066229</v>
      </c>
      <c r="B15272" s="74" t="s">
        <v>37384</v>
      </c>
      <c r="C15272" s="73" t="s">
        <v>101</v>
      </c>
      <c r="D15272" s="75">
        <v>7142.93</v>
      </c>
      <c r="E15272" s="75">
        <v>7142.93</v>
      </c>
      <c r="F15272" s="73" t="s">
        <v>47</v>
      </c>
    </row>
    <row r="15273" spans="1:6" x14ac:dyDescent="0.25">
      <c r="A15273" s="73">
        <v>25066230</v>
      </c>
      <c r="B15273" s="74" t="s">
        <v>37385</v>
      </c>
      <c r="C15273" s="73" t="s">
        <v>101</v>
      </c>
      <c r="D15273" s="75">
        <v>4622.62</v>
      </c>
      <c r="E15273" s="75">
        <v>4622.62</v>
      </c>
      <c r="F15273" s="73" t="s">
        <v>47</v>
      </c>
    </row>
    <row r="15274" spans="1:6" x14ac:dyDescent="0.25">
      <c r="A15274" s="73">
        <v>25066274</v>
      </c>
      <c r="B15274" s="74" t="s">
        <v>37386</v>
      </c>
      <c r="C15274" s="73" t="s">
        <v>101</v>
      </c>
      <c r="D15274" s="75">
        <v>1177.21</v>
      </c>
      <c r="E15274" s="75">
        <v>1177.21</v>
      </c>
      <c r="F15274" s="73" t="s">
        <v>47</v>
      </c>
    </row>
    <row r="15275" spans="1:6" x14ac:dyDescent="0.25">
      <c r="A15275" s="73">
        <v>25066275</v>
      </c>
      <c r="B15275" s="74" t="s">
        <v>37387</v>
      </c>
      <c r="C15275" s="73" t="s">
        <v>101</v>
      </c>
      <c r="D15275" s="75">
        <v>0.84</v>
      </c>
      <c r="E15275" s="75">
        <v>0.84</v>
      </c>
      <c r="F15275" s="73" t="s">
        <v>47</v>
      </c>
    </row>
    <row r="15276" spans="1:6" x14ac:dyDescent="0.25">
      <c r="A15276" s="73">
        <v>25066276</v>
      </c>
      <c r="B15276" s="74" t="s">
        <v>37388</v>
      </c>
      <c r="C15276" s="73" t="s">
        <v>101</v>
      </c>
      <c r="D15276" s="75">
        <v>9269.59</v>
      </c>
      <c r="E15276" s="75">
        <v>9269.59</v>
      </c>
      <c r="F15276" s="73" t="s">
        <v>47</v>
      </c>
    </row>
    <row r="15277" spans="1:6" x14ac:dyDescent="0.25">
      <c r="A15277" s="73">
        <v>25066277</v>
      </c>
      <c r="B15277" s="74" t="s">
        <v>37389</v>
      </c>
      <c r="C15277" s="73" t="s">
        <v>101</v>
      </c>
      <c r="D15277" s="75">
        <v>9269.59</v>
      </c>
      <c r="E15277" s="75">
        <v>9269.59</v>
      </c>
      <c r="F15277" s="73" t="s">
        <v>47</v>
      </c>
    </row>
    <row r="15278" spans="1:6" x14ac:dyDescent="0.25">
      <c r="A15278" s="73">
        <v>25066278</v>
      </c>
      <c r="B15278" s="74" t="s">
        <v>37390</v>
      </c>
      <c r="C15278" s="73" t="s">
        <v>101</v>
      </c>
      <c r="D15278" s="75">
        <v>2719.27</v>
      </c>
      <c r="E15278" s="75">
        <v>2719.27</v>
      </c>
      <c r="F15278" s="73" t="s">
        <v>47</v>
      </c>
    </row>
    <row r="15279" spans="1:6" x14ac:dyDescent="0.25">
      <c r="A15279" s="73">
        <v>25066280</v>
      </c>
      <c r="B15279" s="74" t="s">
        <v>37391</v>
      </c>
      <c r="C15279" s="73" t="s">
        <v>101</v>
      </c>
      <c r="D15279" s="75">
        <v>1664.64</v>
      </c>
      <c r="E15279" s="75">
        <v>1664.64</v>
      </c>
      <c r="F15279" s="73" t="s">
        <v>47</v>
      </c>
    </row>
    <row r="15280" spans="1:6" x14ac:dyDescent="0.25">
      <c r="A15280" s="73">
        <v>25066281</v>
      </c>
      <c r="B15280" s="74" t="s">
        <v>37392</v>
      </c>
      <c r="C15280" s="73" t="s">
        <v>101</v>
      </c>
      <c r="D15280" s="75">
        <v>4622.62</v>
      </c>
      <c r="E15280" s="75">
        <v>4622.62</v>
      </c>
      <c r="F15280" s="73" t="s">
        <v>47</v>
      </c>
    </row>
    <row r="15281" spans="1:6" x14ac:dyDescent="0.25">
      <c r="A15281" s="73">
        <v>25066288</v>
      </c>
      <c r="B15281" s="74" t="s">
        <v>37393</v>
      </c>
      <c r="C15281" s="73" t="s">
        <v>101</v>
      </c>
      <c r="D15281" s="75">
        <v>68622.25</v>
      </c>
      <c r="E15281" s="75">
        <v>68622.25</v>
      </c>
      <c r="F15281" s="73" t="s">
        <v>47</v>
      </c>
    </row>
    <row r="15282" spans="1:6" x14ac:dyDescent="0.25">
      <c r="A15282" s="73">
        <v>25066289</v>
      </c>
      <c r="B15282" s="74" t="s">
        <v>37394</v>
      </c>
      <c r="C15282" s="73" t="s">
        <v>101</v>
      </c>
      <c r="D15282" s="75">
        <v>68622.25</v>
      </c>
      <c r="E15282" s="75">
        <v>68622.25</v>
      </c>
      <c r="F15282" s="73" t="s">
        <v>47</v>
      </c>
    </row>
    <row r="15283" spans="1:6" x14ac:dyDescent="0.25">
      <c r="A15283" s="73">
        <v>25066320</v>
      </c>
      <c r="B15283" s="74" t="s">
        <v>37395</v>
      </c>
      <c r="C15283" s="73" t="s">
        <v>101</v>
      </c>
      <c r="D15283" s="75">
        <v>13.07</v>
      </c>
      <c r="E15283" s="75">
        <v>13.07</v>
      </c>
      <c r="F15283" s="73" t="s">
        <v>47</v>
      </c>
    </row>
    <row r="15284" spans="1:6" x14ac:dyDescent="0.25">
      <c r="A15284" s="73">
        <v>25066329</v>
      </c>
      <c r="B15284" s="74" t="s">
        <v>32337</v>
      </c>
      <c r="C15284" s="73" t="s">
        <v>101</v>
      </c>
      <c r="D15284" s="75">
        <v>113</v>
      </c>
      <c r="E15284" s="75">
        <v>113</v>
      </c>
      <c r="F15284" s="73" t="s">
        <v>47</v>
      </c>
    </row>
    <row r="15285" spans="1:6" x14ac:dyDescent="0.25">
      <c r="A15285" s="73">
        <v>25066601</v>
      </c>
      <c r="B15285" s="74" t="s">
        <v>37396</v>
      </c>
      <c r="C15285" s="73" t="s">
        <v>101</v>
      </c>
      <c r="D15285" s="75">
        <v>58672.06</v>
      </c>
      <c r="E15285" s="75">
        <v>58672.06</v>
      </c>
      <c r="F15285" s="73" t="s">
        <v>47</v>
      </c>
    </row>
    <row r="15286" spans="1:6" x14ac:dyDescent="0.25">
      <c r="A15286" s="73">
        <v>25066602</v>
      </c>
      <c r="B15286" s="74" t="s">
        <v>37397</v>
      </c>
      <c r="C15286" s="73" t="s">
        <v>101</v>
      </c>
      <c r="D15286" s="75">
        <v>69938.75</v>
      </c>
      <c r="E15286" s="75">
        <v>69938.75</v>
      </c>
      <c r="F15286" s="73" t="s">
        <v>47</v>
      </c>
    </row>
    <row r="15287" spans="1:6" x14ac:dyDescent="0.25">
      <c r="A15287" s="73">
        <v>25066680</v>
      </c>
      <c r="B15287" s="74" t="s">
        <v>37398</v>
      </c>
      <c r="C15287" s="73" t="s">
        <v>101</v>
      </c>
      <c r="D15287" s="75">
        <v>165.92</v>
      </c>
      <c r="E15287" s="75">
        <v>165.92</v>
      </c>
      <c r="F15287" s="73" t="s">
        <v>47</v>
      </c>
    </row>
    <row r="15288" spans="1:6" x14ac:dyDescent="0.25">
      <c r="A15288" s="73">
        <v>25066778</v>
      </c>
      <c r="B15288" s="74" t="s">
        <v>37399</v>
      </c>
      <c r="C15288" s="73" t="s">
        <v>101</v>
      </c>
      <c r="D15288" s="75">
        <v>11422.42</v>
      </c>
      <c r="E15288" s="75">
        <v>11422.42</v>
      </c>
      <c r="F15288" s="73" t="s">
        <v>47</v>
      </c>
    </row>
    <row r="15289" spans="1:6" x14ac:dyDescent="0.25">
      <c r="A15289" s="73">
        <v>25067084</v>
      </c>
      <c r="B15289" s="74" t="s">
        <v>37400</v>
      </c>
      <c r="C15289" s="73" t="s">
        <v>101</v>
      </c>
      <c r="D15289" s="75">
        <v>23.9</v>
      </c>
      <c r="E15289" s="75">
        <v>23.9</v>
      </c>
      <c r="F15289" s="73" t="s">
        <v>47</v>
      </c>
    </row>
    <row r="15290" spans="1:6" x14ac:dyDescent="0.25">
      <c r="A15290" s="73">
        <v>35000070</v>
      </c>
      <c r="B15290" s="74" t="s">
        <v>13270</v>
      </c>
      <c r="C15290" s="73" t="s">
        <v>101</v>
      </c>
      <c r="D15290" s="75">
        <v>1553.6</v>
      </c>
      <c r="E15290" s="75">
        <v>1553.6</v>
      </c>
      <c r="F15290" s="73" t="s">
        <v>47</v>
      </c>
    </row>
    <row r="15291" spans="1:6" x14ac:dyDescent="0.25">
      <c r="A15291" s="73">
        <v>35000078</v>
      </c>
      <c r="B15291" s="74" t="s">
        <v>13271</v>
      </c>
      <c r="C15291" s="73" t="s">
        <v>101</v>
      </c>
      <c r="D15291" s="75">
        <v>92.43</v>
      </c>
      <c r="E15291" s="75">
        <v>92.43</v>
      </c>
      <c r="F15291" s="73" t="s">
        <v>47</v>
      </c>
    </row>
    <row r="15292" spans="1:6" x14ac:dyDescent="0.25">
      <c r="A15292" s="73">
        <v>35000079</v>
      </c>
      <c r="B15292" s="74" t="s">
        <v>13272</v>
      </c>
      <c r="C15292" s="73" t="s">
        <v>101</v>
      </c>
      <c r="D15292" s="75">
        <v>102.34</v>
      </c>
      <c r="E15292" s="75">
        <v>102.34</v>
      </c>
      <c r="F15292" s="73" t="s">
        <v>47</v>
      </c>
    </row>
    <row r="15293" spans="1:6" x14ac:dyDescent="0.25">
      <c r="A15293" s="73">
        <v>35000103</v>
      </c>
      <c r="B15293" s="74" t="s">
        <v>13273</v>
      </c>
      <c r="C15293" s="73" t="s">
        <v>101</v>
      </c>
      <c r="D15293" s="75">
        <v>6.94</v>
      </c>
      <c r="E15293" s="75">
        <v>6.94</v>
      </c>
      <c r="F15293" s="73" t="s">
        <v>47</v>
      </c>
    </row>
    <row r="15294" spans="1:6" x14ac:dyDescent="0.25">
      <c r="A15294" s="73">
        <v>35000105</v>
      </c>
      <c r="B15294" s="74" t="s">
        <v>13274</v>
      </c>
      <c r="C15294" s="73" t="s">
        <v>101</v>
      </c>
      <c r="D15294" s="75">
        <v>22.9</v>
      </c>
      <c r="E15294" s="75">
        <v>22.9</v>
      </c>
      <c r="F15294" s="73" t="s">
        <v>47</v>
      </c>
    </row>
    <row r="15295" spans="1:6" x14ac:dyDescent="0.25">
      <c r="A15295" s="73">
        <v>35000114</v>
      </c>
      <c r="B15295" s="74" t="s">
        <v>13275</v>
      </c>
      <c r="C15295" s="73" t="s">
        <v>101</v>
      </c>
      <c r="D15295" s="75">
        <v>29.27</v>
      </c>
      <c r="E15295" s="75">
        <v>29.27</v>
      </c>
      <c r="F15295" s="73" t="s">
        <v>47</v>
      </c>
    </row>
    <row r="15296" spans="1:6" x14ac:dyDescent="0.25">
      <c r="A15296" s="73">
        <v>35000118</v>
      </c>
      <c r="B15296" s="74" t="s">
        <v>13276</v>
      </c>
      <c r="C15296" s="73" t="s">
        <v>101</v>
      </c>
      <c r="D15296" s="75">
        <v>7.2</v>
      </c>
      <c r="E15296" s="75">
        <v>7.2</v>
      </c>
      <c r="F15296" s="73" t="s">
        <v>47</v>
      </c>
    </row>
    <row r="15297" spans="1:6" x14ac:dyDescent="0.25">
      <c r="A15297" s="73">
        <v>35000127</v>
      </c>
      <c r="B15297" s="74" t="s">
        <v>13277</v>
      </c>
      <c r="C15297" s="73" t="s">
        <v>101</v>
      </c>
      <c r="D15297" s="75">
        <v>72.650000000000006</v>
      </c>
      <c r="E15297" s="75">
        <v>72.650000000000006</v>
      </c>
      <c r="F15297" s="73" t="s">
        <v>47</v>
      </c>
    </row>
    <row r="15298" spans="1:6" x14ac:dyDescent="0.25">
      <c r="A15298" s="73">
        <v>35000128</v>
      </c>
      <c r="B15298" s="74" t="s">
        <v>13278</v>
      </c>
      <c r="C15298" s="73" t="s">
        <v>101</v>
      </c>
      <c r="D15298" s="75">
        <v>27.47</v>
      </c>
      <c r="E15298" s="75">
        <v>27.47</v>
      </c>
      <c r="F15298" s="73" t="s">
        <v>47</v>
      </c>
    </row>
    <row r="15299" spans="1:6" x14ac:dyDescent="0.25">
      <c r="A15299" s="73">
        <v>35000129</v>
      </c>
      <c r="B15299" s="74" t="s">
        <v>13279</v>
      </c>
      <c r="C15299" s="73" t="s">
        <v>101</v>
      </c>
      <c r="D15299" s="75">
        <v>59.21</v>
      </c>
      <c r="E15299" s="75">
        <v>59.21</v>
      </c>
      <c r="F15299" s="73" t="s">
        <v>47</v>
      </c>
    </row>
    <row r="15300" spans="1:6" x14ac:dyDescent="0.25">
      <c r="A15300" s="73">
        <v>35000130</v>
      </c>
      <c r="B15300" s="74" t="s">
        <v>13280</v>
      </c>
      <c r="C15300" s="73" t="s">
        <v>101</v>
      </c>
      <c r="D15300" s="75">
        <v>71.62</v>
      </c>
      <c r="E15300" s="75">
        <v>71.62</v>
      </c>
      <c r="F15300" s="73" t="s">
        <v>47</v>
      </c>
    </row>
    <row r="15301" spans="1:6" x14ac:dyDescent="0.25">
      <c r="A15301" s="73">
        <v>35000132</v>
      </c>
      <c r="B15301" s="74" t="s">
        <v>13281</v>
      </c>
      <c r="C15301" s="73" t="s">
        <v>101</v>
      </c>
      <c r="D15301" s="75">
        <v>37.76</v>
      </c>
      <c r="E15301" s="75">
        <v>37.76</v>
      </c>
      <c r="F15301" s="73" t="s">
        <v>47</v>
      </c>
    </row>
    <row r="15302" spans="1:6" x14ac:dyDescent="0.25">
      <c r="A15302" s="73">
        <v>35000133</v>
      </c>
      <c r="B15302" s="74" t="s">
        <v>13282</v>
      </c>
      <c r="C15302" s="73" t="s">
        <v>101</v>
      </c>
      <c r="D15302" s="75">
        <v>170</v>
      </c>
      <c r="E15302" s="75">
        <v>170</v>
      </c>
      <c r="F15302" s="73" t="s">
        <v>47</v>
      </c>
    </row>
    <row r="15303" spans="1:6" x14ac:dyDescent="0.25">
      <c r="A15303" s="73">
        <v>35000134</v>
      </c>
      <c r="B15303" s="74" t="s">
        <v>13283</v>
      </c>
      <c r="C15303" s="73" t="s">
        <v>101</v>
      </c>
      <c r="D15303" s="75">
        <v>960</v>
      </c>
      <c r="E15303" s="75">
        <v>960</v>
      </c>
      <c r="F15303" s="73" t="s">
        <v>47</v>
      </c>
    </row>
    <row r="15304" spans="1:6" x14ac:dyDescent="0.25">
      <c r="A15304" s="73">
        <v>35000135</v>
      </c>
      <c r="B15304" s="74" t="s">
        <v>13284</v>
      </c>
      <c r="C15304" s="73" t="s">
        <v>101</v>
      </c>
      <c r="D15304" s="75">
        <v>276.87</v>
      </c>
      <c r="E15304" s="75">
        <v>276.87</v>
      </c>
      <c r="F15304" s="73" t="s">
        <v>47</v>
      </c>
    </row>
    <row r="15305" spans="1:6" x14ac:dyDescent="0.25">
      <c r="A15305" s="73">
        <v>35000136</v>
      </c>
      <c r="B15305" s="74" t="s">
        <v>13285</v>
      </c>
      <c r="C15305" s="73" t="s">
        <v>101</v>
      </c>
      <c r="D15305" s="75">
        <v>595.61</v>
      </c>
      <c r="E15305" s="75">
        <v>595.61</v>
      </c>
      <c r="F15305" s="73" t="s">
        <v>47</v>
      </c>
    </row>
    <row r="15306" spans="1:6" x14ac:dyDescent="0.25">
      <c r="A15306" s="73">
        <v>35000137</v>
      </c>
      <c r="B15306" s="74" t="s">
        <v>13286</v>
      </c>
      <c r="C15306" s="73" t="s">
        <v>101</v>
      </c>
      <c r="D15306" s="75">
        <v>14.6</v>
      </c>
      <c r="E15306" s="75">
        <v>14.6</v>
      </c>
      <c r="F15306" s="73" t="s">
        <v>47</v>
      </c>
    </row>
    <row r="15307" spans="1:6" x14ac:dyDescent="0.25">
      <c r="A15307" s="73">
        <v>35000153</v>
      </c>
      <c r="B15307" s="74" t="s">
        <v>13287</v>
      </c>
      <c r="C15307" s="73" t="s">
        <v>101</v>
      </c>
      <c r="D15307" s="75">
        <v>1256.33</v>
      </c>
      <c r="E15307" s="75">
        <v>1256.33</v>
      </c>
      <c r="F15307" s="73" t="s">
        <v>47</v>
      </c>
    </row>
    <row r="15308" spans="1:6" x14ac:dyDescent="0.25">
      <c r="A15308" s="73">
        <v>35000154</v>
      </c>
      <c r="B15308" s="74" t="s">
        <v>13288</v>
      </c>
      <c r="C15308" s="73" t="s">
        <v>101</v>
      </c>
      <c r="D15308" s="75">
        <v>50.72</v>
      </c>
      <c r="E15308" s="75">
        <v>50.72</v>
      </c>
      <c r="F15308" s="73" t="s">
        <v>47</v>
      </c>
    </row>
    <row r="15309" spans="1:6" x14ac:dyDescent="0.25">
      <c r="A15309" s="73">
        <v>35000155</v>
      </c>
      <c r="B15309" s="74" t="s">
        <v>13289</v>
      </c>
      <c r="C15309" s="73" t="s">
        <v>101</v>
      </c>
      <c r="D15309" s="75">
        <v>1.76</v>
      </c>
      <c r="E15309" s="75">
        <v>1.76</v>
      </c>
      <c r="F15309" s="73" t="s">
        <v>47</v>
      </c>
    </row>
    <row r="15310" spans="1:6" x14ac:dyDescent="0.25">
      <c r="A15310" s="73">
        <v>35000161</v>
      </c>
      <c r="B15310" s="74" t="s">
        <v>13290</v>
      </c>
      <c r="C15310" s="73" t="s">
        <v>101</v>
      </c>
      <c r="D15310" s="75">
        <v>1.6</v>
      </c>
      <c r="E15310" s="75">
        <v>1.6</v>
      </c>
      <c r="F15310" s="73" t="s">
        <v>47</v>
      </c>
    </row>
    <row r="15311" spans="1:6" x14ac:dyDescent="0.25">
      <c r="A15311" s="73">
        <v>35000162</v>
      </c>
      <c r="B15311" s="74" t="s">
        <v>13291</v>
      </c>
      <c r="C15311" s="73" t="s">
        <v>101</v>
      </c>
      <c r="D15311" s="75">
        <v>2.39</v>
      </c>
      <c r="E15311" s="75">
        <v>2.39</v>
      </c>
      <c r="F15311" s="73" t="s">
        <v>47</v>
      </c>
    </row>
    <row r="15312" spans="1:6" x14ac:dyDescent="0.25">
      <c r="A15312" s="73">
        <v>35000163</v>
      </c>
      <c r="B15312" s="74" t="s">
        <v>13292</v>
      </c>
      <c r="C15312" s="73" t="s">
        <v>101</v>
      </c>
      <c r="D15312" s="75">
        <v>3</v>
      </c>
      <c r="E15312" s="75">
        <v>3</v>
      </c>
      <c r="F15312" s="73" t="s">
        <v>47</v>
      </c>
    </row>
    <row r="15313" spans="1:6" x14ac:dyDescent="0.25">
      <c r="A15313" s="73">
        <v>35000164</v>
      </c>
      <c r="B15313" s="74" t="s">
        <v>13293</v>
      </c>
      <c r="C15313" s="73" t="s">
        <v>101</v>
      </c>
      <c r="D15313" s="75">
        <v>39.090000000000003</v>
      </c>
      <c r="E15313" s="75">
        <v>39.090000000000003</v>
      </c>
      <c r="F15313" s="73" t="s">
        <v>47</v>
      </c>
    </row>
    <row r="15314" spans="1:6" x14ac:dyDescent="0.25">
      <c r="A15314" s="73">
        <v>35000165</v>
      </c>
      <c r="B15314" s="74" t="s">
        <v>13294</v>
      </c>
      <c r="C15314" s="73" t="s">
        <v>101</v>
      </c>
      <c r="D15314" s="75">
        <v>32.79</v>
      </c>
      <c r="E15314" s="75">
        <v>32.79</v>
      </c>
      <c r="F15314" s="73" t="s">
        <v>47</v>
      </c>
    </row>
    <row r="15315" spans="1:6" x14ac:dyDescent="0.25">
      <c r="A15315" s="73">
        <v>35000166</v>
      </c>
      <c r="B15315" s="74" t="s">
        <v>13295</v>
      </c>
      <c r="C15315" s="73" t="s">
        <v>101</v>
      </c>
      <c r="D15315" s="75">
        <v>60.67</v>
      </c>
      <c r="E15315" s="75">
        <v>60.67</v>
      </c>
      <c r="F15315" s="73" t="s">
        <v>47</v>
      </c>
    </row>
    <row r="15316" spans="1:6" x14ac:dyDescent="0.25">
      <c r="A15316" s="73">
        <v>35000167</v>
      </c>
      <c r="B15316" s="74" t="s">
        <v>13296</v>
      </c>
      <c r="C15316" s="73" t="s">
        <v>101</v>
      </c>
      <c r="D15316" s="75">
        <v>41</v>
      </c>
      <c r="E15316" s="75">
        <v>41</v>
      </c>
      <c r="F15316" s="73" t="s">
        <v>47</v>
      </c>
    </row>
    <row r="15317" spans="1:6" x14ac:dyDescent="0.25">
      <c r="A15317" s="73">
        <v>35000168</v>
      </c>
      <c r="B15317" s="74" t="s">
        <v>13297</v>
      </c>
      <c r="C15317" s="73" t="s">
        <v>101</v>
      </c>
      <c r="D15317" s="75">
        <v>14.83</v>
      </c>
      <c r="E15317" s="75">
        <v>14.83</v>
      </c>
      <c r="F15317" s="73" t="s">
        <v>47</v>
      </c>
    </row>
    <row r="15318" spans="1:6" x14ac:dyDescent="0.25">
      <c r="A15318" s="73">
        <v>35000180</v>
      </c>
      <c r="B15318" s="74" t="s">
        <v>13298</v>
      </c>
      <c r="C15318" s="73" t="s">
        <v>101</v>
      </c>
      <c r="D15318" s="75">
        <v>735.56</v>
      </c>
      <c r="E15318" s="75">
        <v>735.56</v>
      </c>
      <c r="F15318" s="73" t="s">
        <v>47</v>
      </c>
    </row>
    <row r="15319" spans="1:6" x14ac:dyDescent="0.25">
      <c r="A15319" s="73">
        <v>35000181</v>
      </c>
      <c r="B15319" s="74" t="s">
        <v>13299</v>
      </c>
      <c r="C15319" s="73" t="s">
        <v>101</v>
      </c>
      <c r="D15319" s="75">
        <v>1187.55</v>
      </c>
      <c r="E15319" s="75">
        <v>1187.55</v>
      </c>
      <c r="F15319" s="73" t="s">
        <v>47</v>
      </c>
    </row>
    <row r="15320" spans="1:6" x14ac:dyDescent="0.25">
      <c r="A15320" s="73">
        <v>35000182</v>
      </c>
      <c r="B15320" s="74" t="s">
        <v>13300</v>
      </c>
      <c r="C15320" s="73" t="s">
        <v>101</v>
      </c>
      <c r="D15320" s="75">
        <v>2574.59</v>
      </c>
      <c r="E15320" s="75">
        <v>2574.59</v>
      </c>
      <c r="F15320" s="73" t="s">
        <v>47</v>
      </c>
    </row>
    <row r="15321" spans="1:6" x14ac:dyDescent="0.25">
      <c r="A15321" s="73">
        <v>35000183</v>
      </c>
      <c r="B15321" s="74" t="s">
        <v>13301</v>
      </c>
      <c r="C15321" s="73" t="s">
        <v>101</v>
      </c>
      <c r="D15321" s="75">
        <v>1285.94</v>
      </c>
      <c r="E15321" s="75">
        <v>1285.94</v>
      </c>
      <c r="F15321" s="73" t="s">
        <v>47</v>
      </c>
    </row>
    <row r="15322" spans="1:6" x14ac:dyDescent="0.25">
      <c r="A15322" s="73">
        <v>35000184</v>
      </c>
      <c r="B15322" s="74" t="s">
        <v>13302</v>
      </c>
      <c r="C15322" s="73" t="s">
        <v>101</v>
      </c>
      <c r="D15322" s="75">
        <v>1399.04</v>
      </c>
      <c r="E15322" s="75">
        <v>1399.04</v>
      </c>
      <c r="F15322" s="73" t="s">
        <v>47</v>
      </c>
    </row>
    <row r="15323" spans="1:6" x14ac:dyDescent="0.25">
      <c r="A15323" s="73">
        <v>35000185</v>
      </c>
      <c r="B15323" s="74" t="s">
        <v>13303</v>
      </c>
      <c r="C15323" s="73" t="s">
        <v>101</v>
      </c>
      <c r="D15323" s="75">
        <v>766.04</v>
      </c>
      <c r="E15323" s="75">
        <v>766.04</v>
      </c>
      <c r="F15323" s="73" t="s">
        <v>47</v>
      </c>
    </row>
    <row r="15324" spans="1:6" x14ac:dyDescent="0.25">
      <c r="A15324" s="73">
        <v>35000186</v>
      </c>
      <c r="B15324" s="74" t="s">
        <v>13304</v>
      </c>
      <c r="C15324" s="73" t="s">
        <v>101</v>
      </c>
      <c r="D15324" s="75">
        <v>766.2</v>
      </c>
      <c r="E15324" s="75">
        <v>766.2</v>
      </c>
      <c r="F15324" s="73" t="s">
        <v>47</v>
      </c>
    </row>
    <row r="15325" spans="1:6" x14ac:dyDescent="0.25">
      <c r="A15325" s="73">
        <v>35000187</v>
      </c>
      <c r="B15325" s="74" t="s">
        <v>13305</v>
      </c>
      <c r="C15325" s="73" t="s">
        <v>101</v>
      </c>
      <c r="D15325" s="75">
        <v>240.52</v>
      </c>
      <c r="E15325" s="75">
        <v>240.52</v>
      </c>
      <c r="F15325" s="73" t="s">
        <v>47</v>
      </c>
    </row>
    <row r="15326" spans="1:6" x14ac:dyDescent="0.25">
      <c r="A15326" s="73">
        <v>35000188</v>
      </c>
      <c r="B15326" s="74" t="s">
        <v>13306</v>
      </c>
      <c r="C15326" s="73" t="s">
        <v>101</v>
      </c>
      <c r="D15326" s="75">
        <v>222.22</v>
      </c>
      <c r="E15326" s="75">
        <v>222.22</v>
      </c>
      <c r="F15326" s="73" t="s">
        <v>47</v>
      </c>
    </row>
    <row r="15327" spans="1:6" x14ac:dyDescent="0.25">
      <c r="A15327" s="73">
        <v>35000189</v>
      </c>
      <c r="B15327" s="74" t="s">
        <v>13307</v>
      </c>
      <c r="C15327" s="73" t="s">
        <v>101</v>
      </c>
      <c r="D15327" s="75">
        <v>353.1</v>
      </c>
      <c r="E15327" s="75">
        <v>353.1</v>
      </c>
      <c r="F15327" s="73" t="s">
        <v>47</v>
      </c>
    </row>
    <row r="15328" spans="1:6" x14ac:dyDescent="0.25">
      <c r="A15328" s="73">
        <v>35000190</v>
      </c>
      <c r="B15328" s="74" t="s">
        <v>13308</v>
      </c>
      <c r="C15328" s="73" t="s">
        <v>101</v>
      </c>
      <c r="D15328" s="75">
        <v>325</v>
      </c>
      <c r="E15328" s="75">
        <v>325</v>
      </c>
      <c r="F15328" s="73" t="s">
        <v>47</v>
      </c>
    </row>
    <row r="15329" spans="1:6" x14ac:dyDescent="0.25">
      <c r="A15329" s="73">
        <v>35000191</v>
      </c>
      <c r="B15329" s="74" t="s">
        <v>13309</v>
      </c>
      <c r="C15329" s="73" t="s">
        <v>101</v>
      </c>
      <c r="D15329" s="75">
        <v>582.42999999999995</v>
      </c>
      <c r="E15329" s="75">
        <v>582.42999999999995</v>
      </c>
      <c r="F15329" s="73" t="s">
        <v>47</v>
      </c>
    </row>
    <row r="15330" spans="1:6" x14ac:dyDescent="0.25">
      <c r="A15330" s="73">
        <v>35000192</v>
      </c>
      <c r="B15330" s="74" t="s">
        <v>13310</v>
      </c>
      <c r="C15330" s="73" t="s">
        <v>101</v>
      </c>
      <c r="D15330" s="75">
        <v>241.52</v>
      </c>
      <c r="E15330" s="75">
        <v>241.52</v>
      </c>
      <c r="F15330" s="73" t="s">
        <v>47</v>
      </c>
    </row>
    <row r="15331" spans="1:6" x14ac:dyDescent="0.25">
      <c r="A15331" s="73">
        <v>35000193</v>
      </c>
      <c r="B15331" s="74" t="s">
        <v>13311</v>
      </c>
      <c r="C15331" s="73" t="s">
        <v>101</v>
      </c>
      <c r="D15331" s="75">
        <v>364.22</v>
      </c>
      <c r="E15331" s="75">
        <v>364.22</v>
      </c>
      <c r="F15331" s="73" t="s">
        <v>47</v>
      </c>
    </row>
    <row r="15332" spans="1:6" x14ac:dyDescent="0.25">
      <c r="A15332" s="73">
        <v>35000194</v>
      </c>
      <c r="B15332" s="74" t="s">
        <v>13312</v>
      </c>
      <c r="C15332" s="73" t="s">
        <v>101</v>
      </c>
      <c r="D15332" s="75">
        <v>600.58000000000004</v>
      </c>
      <c r="E15332" s="75">
        <v>600.58000000000004</v>
      </c>
      <c r="F15332" s="73" t="s">
        <v>47</v>
      </c>
    </row>
    <row r="15333" spans="1:6" x14ac:dyDescent="0.25">
      <c r="A15333" s="73">
        <v>35000195</v>
      </c>
      <c r="B15333" s="74" t="s">
        <v>13313</v>
      </c>
      <c r="C15333" s="73" t="s">
        <v>101</v>
      </c>
      <c r="D15333" s="75">
        <v>728.56</v>
      </c>
      <c r="E15333" s="75">
        <v>728.56</v>
      </c>
      <c r="F15333" s="73" t="s">
        <v>47</v>
      </c>
    </row>
    <row r="15334" spans="1:6" x14ac:dyDescent="0.25">
      <c r="A15334" s="73">
        <v>35000196</v>
      </c>
      <c r="B15334" s="74" t="s">
        <v>13314</v>
      </c>
      <c r="C15334" s="73" t="s">
        <v>101</v>
      </c>
      <c r="D15334" s="75">
        <v>1288.79</v>
      </c>
      <c r="E15334" s="75">
        <v>1288.79</v>
      </c>
      <c r="F15334" s="73" t="s">
        <v>47</v>
      </c>
    </row>
    <row r="15335" spans="1:6" x14ac:dyDescent="0.25">
      <c r="A15335" s="73">
        <v>35000197</v>
      </c>
      <c r="B15335" s="74" t="s">
        <v>13315</v>
      </c>
      <c r="C15335" s="73" t="s">
        <v>101</v>
      </c>
      <c r="D15335" s="75">
        <v>3000.82</v>
      </c>
      <c r="E15335" s="75">
        <v>3000.82</v>
      </c>
      <c r="F15335" s="73" t="s">
        <v>47</v>
      </c>
    </row>
    <row r="15336" spans="1:6" x14ac:dyDescent="0.25">
      <c r="A15336" s="73">
        <v>35000198</v>
      </c>
      <c r="B15336" s="74" t="s">
        <v>13316</v>
      </c>
      <c r="C15336" s="73" t="s">
        <v>101</v>
      </c>
      <c r="D15336" s="75">
        <v>630.79</v>
      </c>
      <c r="E15336" s="75">
        <v>630.79</v>
      </c>
      <c r="F15336" s="73" t="s">
        <v>47</v>
      </c>
    </row>
    <row r="15337" spans="1:6" x14ac:dyDescent="0.25">
      <c r="A15337" s="73">
        <v>35000199</v>
      </c>
      <c r="B15337" s="74" t="s">
        <v>13317</v>
      </c>
      <c r="C15337" s="73" t="s">
        <v>101</v>
      </c>
      <c r="D15337" s="75">
        <v>261.31</v>
      </c>
      <c r="E15337" s="75">
        <v>261.31</v>
      </c>
      <c r="F15337" s="73" t="s">
        <v>47</v>
      </c>
    </row>
    <row r="15338" spans="1:6" x14ac:dyDescent="0.25">
      <c r="A15338" s="73">
        <v>35000200</v>
      </c>
      <c r="B15338" s="74" t="s">
        <v>13318</v>
      </c>
      <c r="C15338" s="73" t="s">
        <v>101</v>
      </c>
      <c r="D15338" s="75">
        <v>259.92</v>
      </c>
      <c r="E15338" s="75">
        <v>259.92</v>
      </c>
      <c r="F15338" s="73" t="s">
        <v>47</v>
      </c>
    </row>
    <row r="15339" spans="1:6" x14ac:dyDescent="0.25">
      <c r="A15339" s="73">
        <v>35000201</v>
      </c>
      <c r="B15339" s="74" t="s">
        <v>13319</v>
      </c>
      <c r="C15339" s="73" t="s">
        <v>101</v>
      </c>
      <c r="D15339" s="75">
        <v>10.16</v>
      </c>
      <c r="E15339" s="75">
        <v>10.16</v>
      </c>
      <c r="F15339" s="73" t="s">
        <v>47</v>
      </c>
    </row>
    <row r="15340" spans="1:6" x14ac:dyDescent="0.25">
      <c r="A15340" s="73">
        <v>35000202</v>
      </c>
      <c r="B15340" s="74" t="s">
        <v>13320</v>
      </c>
      <c r="C15340" s="73" t="s">
        <v>101</v>
      </c>
      <c r="D15340" s="75">
        <v>8.74</v>
      </c>
      <c r="E15340" s="75">
        <v>8.74</v>
      </c>
      <c r="F15340" s="73" t="s">
        <v>47</v>
      </c>
    </row>
    <row r="15341" spans="1:6" x14ac:dyDescent="0.25">
      <c r="A15341" s="73">
        <v>35000203</v>
      </c>
      <c r="B15341" s="74" t="s">
        <v>13321</v>
      </c>
      <c r="C15341" s="73" t="s">
        <v>101</v>
      </c>
      <c r="D15341" s="75">
        <v>182.07</v>
      </c>
      <c r="E15341" s="75">
        <v>182.07</v>
      </c>
      <c r="F15341" s="73" t="s">
        <v>47</v>
      </c>
    </row>
    <row r="15342" spans="1:6" x14ac:dyDescent="0.25">
      <c r="A15342" s="73">
        <v>35000204</v>
      </c>
      <c r="B15342" s="74" t="s">
        <v>13322</v>
      </c>
      <c r="C15342" s="73" t="s">
        <v>101</v>
      </c>
      <c r="D15342" s="75">
        <v>298.57</v>
      </c>
      <c r="E15342" s="75">
        <v>298.57</v>
      </c>
      <c r="F15342" s="73" t="s">
        <v>47</v>
      </c>
    </row>
    <row r="15343" spans="1:6" x14ac:dyDescent="0.25">
      <c r="A15343" s="73">
        <v>35000205</v>
      </c>
      <c r="B15343" s="74" t="s">
        <v>13323</v>
      </c>
      <c r="C15343" s="73" t="s">
        <v>101</v>
      </c>
      <c r="D15343" s="75">
        <v>379.54</v>
      </c>
      <c r="E15343" s="75">
        <v>379.54</v>
      </c>
      <c r="F15343" s="73" t="s">
        <v>47</v>
      </c>
    </row>
    <row r="15344" spans="1:6" x14ac:dyDescent="0.25">
      <c r="A15344" s="73">
        <v>35000206</v>
      </c>
      <c r="B15344" s="74" t="s">
        <v>13324</v>
      </c>
      <c r="C15344" s="73" t="s">
        <v>101</v>
      </c>
      <c r="D15344" s="75">
        <v>373.47</v>
      </c>
      <c r="E15344" s="75">
        <v>373.47</v>
      </c>
      <c r="F15344" s="73" t="s">
        <v>47</v>
      </c>
    </row>
    <row r="15345" spans="1:6" x14ac:dyDescent="0.25">
      <c r="A15345" s="73">
        <v>35000207</v>
      </c>
      <c r="B15345" s="74" t="s">
        <v>13325</v>
      </c>
      <c r="C15345" s="73" t="s">
        <v>101</v>
      </c>
      <c r="D15345" s="75">
        <v>407.05</v>
      </c>
      <c r="E15345" s="75">
        <v>407.05</v>
      </c>
      <c r="F15345" s="73" t="s">
        <v>47</v>
      </c>
    </row>
    <row r="15346" spans="1:6" x14ac:dyDescent="0.25">
      <c r="A15346" s="73">
        <v>35000208</v>
      </c>
      <c r="B15346" s="74" t="s">
        <v>13326</v>
      </c>
      <c r="C15346" s="73" t="s">
        <v>101</v>
      </c>
      <c r="D15346" s="75">
        <v>70.09</v>
      </c>
      <c r="E15346" s="75">
        <v>70.09</v>
      </c>
      <c r="F15346" s="73" t="s">
        <v>47</v>
      </c>
    </row>
    <row r="15347" spans="1:6" x14ac:dyDescent="0.25">
      <c r="A15347" s="73">
        <v>35000209</v>
      </c>
      <c r="B15347" s="74" t="s">
        <v>13327</v>
      </c>
      <c r="C15347" s="73" t="s">
        <v>101</v>
      </c>
      <c r="D15347" s="75">
        <v>225.84</v>
      </c>
      <c r="E15347" s="75">
        <v>225.84</v>
      </c>
      <c r="F15347" s="73" t="s">
        <v>47</v>
      </c>
    </row>
    <row r="15348" spans="1:6" x14ac:dyDescent="0.25">
      <c r="A15348" s="73">
        <v>35000210</v>
      </c>
      <c r="B15348" s="74" t="s">
        <v>13328</v>
      </c>
      <c r="C15348" s="73" t="s">
        <v>101</v>
      </c>
      <c r="D15348" s="75">
        <v>500</v>
      </c>
      <c r="E15348" s="75">
        <v>500</v>
      </c>
      <c r="F15348" s="73" t="s">
        <v>47</v>
      </c>
    </row>
    <row r="15349" spans="1:6" x14ac:dyDescent="0.25">
      <c r="A15349" s="73">
        <v>35000212</v>
      </c>
      <c r="B15349" s="74" t="s">
        <v>13329</v>
      </c>
      <c r="C15349" s="73" t="s">
        <v>101</v>
      </c>
      <c r="D15349" s="75">
        <v>232.4</v>
      </c>
      <c r="E15349" s="75">
        <v>232.4</v>
      </c>
      <c r="F15349" s="73" t="s">
        <v>47</v>
      </c>
    </row>
    <row r="15350" spans="1:6" x14ac:dyDescent="0.25">
      <c r="A15350" s="73">
        <v>35000213</v>
      </c>
      <c r="B15350" s="74" t="s">
        <v>13330</v>
      </c>
      <c r="C15350" s="73" t="s">
        <v>101</v>
      </c>
      <c r="D15350" s="75">
        <v>81.27</v>
      </c>
      <c r="E15350" s="75">
        <v>81.27</v>
      </c>
      <c r="F15350" s="73" t="s">
        <v>47</v>
      </c>
    </row>
    <row r="15351" spans="1:6" x14ac:dyDescent="0.25">
      <c r="A15351" s="73">
        <v>35000214</v>
      </c>
      <c r="B15351" s="74" t="s">
        <v>13331</v>
      </c>
      <c r="C15351" s="73" t="s">
        <v>101</v>
      </c>
      <c r="D15351" s="75">
        <v>180</v>
      </c>
      <c r="E15351" s="75">
        <v>180</v>
      </c>
      <c r="F15351" s="73" t="s">
        <v>47</v>
      </c>
    </row>
    <row r="15352" spans="1:6" x14ac:dyDescent="0.25">
      <c r="A15352" s="73">
        <v>35000215</v>
      </c>
      <c r="B15352" s="74" t="s">
        <v>13332</v>
      </c>
      <c r="C15352" s="73" t="s">
        <v>101</v>
      </c>
      <c r="D15352" s="75">
        <v>28.46</v>
      </c>
      <c r="E15352" s="75">
        <v>28.46</v>
      </c>
      <c r="F15352" s="73" t="s">
        <v>47</v>
      </c>
    </row>
    <row r="15353" spans="1:6" x14ac:dyDescent="0.25">
      <c r="A15353" s="73">
        <v>35000216</v>
      </c>
      <c r="B15353" s="74" t="s">
        <v>13333</v>
      </c>
      <c r="C15353" s="73" t="s">
        <v>101</v>
      </c>
      <c r="D15353" s="75">
        <v>37.25</v>
      </c>
      <c r="E15353" s="75">
        <v>37.25</v>
      </c>
      <c r="F15353" s="73" t="s">
        <v>47</v>
      </c>
    </row>
    <row r="15354" spans="1:6" x14ac:dyDescent="0.25">
      <c r="A15354" s="73">
        <v>35000217</v>
      </c>
      <c r="B15354" s="74" t="s">
        <v>13334</v>
      </c>
      <c r="C15354" s="73" t="s">
        <v>101</v>
      </c>
      <c r="D15354" s="75">
        <v>1.6</v>
      </c>
      <c r="E15354" s="75">
        <v>1.6</v>
      </c>
      <c r="F15354" s="73" t="s">
        <v>47</v>
      </c>
    </row>
    <row r="15355" spans="1:6" x14ac:dyDescent="0.25">
      <c r="A15355" s="73">
        <v>35000218</v>
      </c>
      <c r="B15355" s="74" t="s">
        <v>13335</v>
      </c>
      <c r="C15355" s="73" t="s">
        <v>101</v>
      </c>
      <c r="D15355" s="75">
        <v>43.79</v>
      </c>
      <c r="E15355" s="75">
        <v>43.79</v>
      </c>
      <c r="F15355" s="73" t="s">
        <v>47</v>
      </c>
    </row>
    <row r="15356" spans="1:6" x14ac:dyDescent="0.25">
      <c r="A15356" s="73">
        <v>35000219</v>
      </c>
      <c r="B15356" s="74" t="s">
        <v>13336</v>
      </c>
      <c r="C15356" s="73" t="s">
        <v>101</v>
      </c>
      <c r="D15356" s="75">
        <v>61.84</v>
      </c>
      <c r="E15356" s="75">
        <v>61.84</v>
      </c>
      <c r="F15356" s="73" t="s">
        <v>47</v>
      </c>
    </row>
    <row r="15357" spans="1:6" x14ac:dyDescent="0.25">
      <c r="A15357" s="73">
        <v>35000220</v>
      </c>
      <c r="B15357" s="74" t="s">
        <v>13337</v>
      </c>
      <c r="C15357" s="73" t="s">
        <v>101</v>
      </c>
      <c r="D15357" s="75">
        <v>66.3</v>
      </c>
      <c r="E15357" s="75">
        <v>66.3</v>
      </c>
      <c r="F15357" s="73" t="s">
        <v>47</v>
      </c>
    </row>
    <row r="15358" spans="1:6" x14ac:dyDescent="0.25">
      <c r="A15358" s="73">
        <v>35000221</v>
      </c>
      <c r="B15358" s="74" t="s">
        <v>13338</v>
      </c>
      <c r="C15358" s="73" t="s">
        <v>101</v>
      </c>
      <c r="D15358" s="75">
        <v>103</v>
      </c>
      <c r="E15358" s="75">
        <v>103</v>
      </c>
      <c r="F15358" s="73" t="s">
        <v>47</v>
      </c>
    </row>
    <row r="15359" spans="1:6" x14ac:dyDescent="0.25">
      <c r="A15359" s="73">
        <v>35000222</v>
      </c>
      <c r="B15359" s="74" t="s">
        <v>13339</v>
      </c>
      <c r="C15359" s="73" t="s">
        <v>101</v>
      </c>
      <c r="D15359" s="75">
        <v>800</v>
      </c>
      <c r="E15359" s="75">
        <v>800</v>
      </c>
      <c r="F15359" s="73" t="s">
        <v>47</v>
      </c>
    </row>
    <row r="15360" spans="1:6" x14ac:dyDescent="0.25">
      <c r="A15360" s="73">
        <v>35000223</v>
      </c>
      <c r="B15360" s="74" t="s">
        <v>13340</v>
      </c>
      <c r="C15360" s="73" t="s">
        <v>101</v>
      </c>
      <c r="D15360" s="75">
        <v>843.52</v>
      </c>
      <c r="E15360" s="75">
        <v>843.52</v>
      </c>
      <c r="F15360" s="73" t="s">
        <v>47</v>
      </c>
    </row>
    <row r="15361" spans="1:6" x14ac:dyDescent="0.25">
      <c r="A15361" s="73">
        <v>35000224</v>
      </c>
      <c r="B15361" s="74" t="s">
        <v>13341</v>
      </c>
      <c r="C15361" s="73" t="s">
        <v>101</v>
      </c>
      <c r="D15361" s="75">
        <v>2128.4</v>
      </c>
      <c r="E15361" s="75">
        <v>2128.4</v>
      </c>
      <c r="F15361" s="73" t="s">
        <v>47</v>
      </c>
    </row>
    <row r="15362" spans="1:6" x14ac:dyDescent="0.25">
      <c r="A15362" s="73">
        <v>35000225</v>
      </c>
      <c r="B15362" s="74" t="s">
        <v>13342</v>
      </c>
      <c r="C15362" s="73" t="s">
        <v>101</v>
      </c>
      <c r="D15362" s="75">
        <v>13467.19</v>
      </c>
      <c r="E15362" s="75">
        <v>13467.19</v>
      </c>
      <c r="F15362" s="73" t="s">
        <v>47</v>
      </c>
    </row>
    <row r="15363" spans="1:6" x14ac:dyDescent="0.25">
      <c r="A15363" s="73">
        <v>35000226</v>
      </c>
      <c r="B15363" s="74" t="s">
        <v>13343</v>
      </c>
      <c r="C15363" s="73" t="s">
        <v>101</v>
      </c>
      <c r="D15363" s="75">
        <v>9839.4500000000007</v>
      </c>
      <c r="E15363" s="75">
        <v>9839.4500000000007</v>
      </c>
      <c r="F15363" s="73" t="s">
        <v>47</v>
      </c>
    </row>
    <row r="15364" spans="1:6" x14ac:dyDescent="0.25">
      <c r="A15364" s="73">
        <v>35000227</v>
      </c>
      <c r="B15364" s="74" t="s">
        <v>13344</v>
      </c>
      <c r="C15364" s="73" t="s">
        <v>101</v>
      </c>
      <c r="D15364" s="75">
        <v>14331.05</v>
      </c>
      <c r="E15364" s="75">
        <v>14331.05</v>
      </c>
      <c r="F15364" s="73" t="s">
        <v>47</v>
      </c>
    </row>
    <row r="15365" spans="1:6" x14ac:dyDescent="0.25">
      <c r="A15365" s="73">
        <v>35000228</v>
      </c>
      <c r="B15365" s="74" t="s">
        <v>13345</v>
      </c>
      <c r="C15365" s="73" t="s">
        <v>101</v>
      </c>
      <c r="D15365" s="75">
        <v>17571.849999999999</v>
      </c>
      <c r="E15365" s="75">
        <v>17571.849999999999</v>
      </c>
      <c r="F15365" s="73" t="s">
        <v>47</v>
      </c>
    </row>
    <row r="15366" spans="1:6" x14ac:dyDescent="0.25">
      <c r="A15366" s="73">
        <v>35000229</v>
      </c>
      <c r="B15366" s="74" t="s">
        <v>13346</v>
      </c>
      <c r="C15366" s="73" t="s">
        <v>101</v>
      </c>
      <c r="D15366" s="75">
        <v>17629.900000000001</v>
      </c>
      <c r="E15366" s="75">
        <v>17629.900000000001</v>
      </c>
      <c r="F15366" s="73" t="s">
        <v>47</v>
      </c>
    </row>
    <row r="15367" spans="1:6" x14ac:dyDescent="0.25">
      <c r="A15367" s="73">
        <v>35000230</v>
      </c>
      <c r="B15367" s="74" t="s">
        <v>13347</v>
      </c>
      <c r="C15367" s="73" t="s">
        <v>101</v>
      </c>
      <c r="D15367" s="75">
        <v>15588</v>
      </c>
      <c r="E15367" s="75">
        <v>15588</v>
      </c>
      <c r="F15367" s="73" t="s">
        <v>47</v>
      </c>
    </row>
    <row r="15368" spans="1:6" x14ac:dyDescent="0.25">
      <c r="A15368" s="73">
        <v>35000231</v>
      </c>
      <c r="B15368" s="74" t="s">
        <v>13348</v>
      </c>
      <c r="C15368" s="73" t="s">
        <v>101</v>
      </c>
      <c r="D15368" s="75">
        <v>146.74</v>
      </c>
      <c r="E15368" s="75">
        <v>146.74</v>
      </c>
      <c r="F15368" s="73" t="s">
        <v>47</v>
      </c>
    </row>
    <row r="15369" spans="1:6" x14ac:dyDescent="0.25">
      <c r="A15369" s="73">
        <v>35000232</v>
      </c>
      <c r="B15369" s="74" t="s">
        <v>13349</v>
      </c>
      <c r="C15369" s="73" t="s">
        <v>101</v>
      </c>
      <c r="D15369" s="75">
        <v>209.82</v>
      </c>
      <c r="E15369" s="75">
        <v>209.82</v>
      </c>
      <c r="F15369" s="73" t="s">
        <v>47</v>
      </c>
    </row>
    <row r="15370" spans="1:6" x14ac:dyDescent="0.25">
      <c r="A15370" s="73">
        <v>35000233</v>
      </c>
      <c r="B15370" s="74" t="s">
        <v>13350</v>
      </c>
      <c r="C15370" s="73" t="s">
        <v>101</v>
      </c>
      <c r="D15370" s="75">
        <v>325.58999999999997</v>
      </c>
      <c r="E15370" s="75">
        <v>325.58999999999997</v>
      </c>
      <c r="F15370" s="73" t="s">
        <v>47</v>
      </c>
    </row>
    <row r="15371" spans="1:6" x14ac:dyDescent="0.25">
      <c r="A15371" s="73">
        <v>35000234</v>
      </c>
      <c r="B15371" s="74" t="s">
        <v>13351</v>
      </c>
      <c r="C15371" s="73" t="s">
        <v>101</v>
      </c>
      <c r="D15371" s="75">
        <v>355.23</v>
      </c>
      <c r="E15371" s="75">
        <v>355.23</v>
      </c>
      <c r="F15371" s="73" t="s">
        <v>47</v>
      </c>
    </row>
    <row r="15372" spans="1:6" x14ac:dyDescent="0.25">
      <c r="A15372" s="73">
        <v>35000235</v>
      </c>
      <c r="B15372" s="74" t="s">
        <v>13352</v>
      </c>
      <c r="C15372" s="73" t="s">
        <v>101</v>
      </c>
      <c r="D15372" s="75">
        <v>16.5</v>
      </c>
      <c r="E15372" s="75">
        <v>16.5</v>
      </c>
      <c r="F15372" s="73" t="s">
        <v>47</v>
      </c>
    </row>
    <row r="15373" spans="1:6" x14ac:dyDescent="0.25">
      <c r="A15373" s="73">
        <v>35000236</v>
      </c>
      <c r="B15373" s="74" t="s">
        <v>13353</v>
      </c>
      <c r="C15373" s="73" t="s">
        <v>101</v>
      </c>
      <c r="D15373" s="75">
        <v>18</v>
      </c>
      <c r="E15373" s="75">
        <v>18</v>
      </c>
      <c r="F15373" s="73" t="s">
        <v>47</v>
      </c>
    </row>
    <row r="15374" spans="1:6" x14ac:dyDescent="0.25">
      <c r="A15374" s="73">
        <v>35000237</v>
      </c>
      <c r="B15374" s="74" t="s">
        <v>13354</v>
      </c>
      <c r="C15374" s="73" t="s">
        <v>101</v>
      </c>
      <c r="D15374" s="75">
        <v>0.6</v>
      </c>
      <c r="E15374" s="75">
        <v>0.6</v>
      </c>
      <c r="F15374" s="73" t="s">
        <v>47</v>
      </c>
    </row>
    <row r="15375" spans="1:6" x14ac:dyDescent="0.25">
      <c r="A15375" s="73">
        <v>35000238</v>
      </c>
      <c r="B15375" s="74" t="s">
        <v>13355</v>
      </c>
      <c r="C15375" s="73" t="s">
        <v>101</v>
      </c>
      <c r="D15375" s="75">
        <v>26</v>
      </c>
      <c r="E15375" s="75">
        <v>26</v>
      </c>
      <c r="F15375" s="73" t="s">
        <v>47</v>
      </c>
    </row>
    <row r="15376" spans="1:6" x14ac:dyDescent="0.25">
      <c r="A15376" s="73">
        <v>35000239</v>
      </c>
      <c r="B15376" s="74" t="s">
        <v>13356</v>
      </c>
      <c r="C15376" s="73" t="s">
        <v>101</v>
      </c>
      <c r="D15376" s="75">
        <v>28.54</v>
      </c>
      <c r="E15376" s="75">
        <v>28.54</v>
      </c>
      <c r="F15376" s="73" t="s">
        <v>47</v>
      </c>
    </row>
    <row r="15377" spans="1:6" x14ac:dyDescent="0.25">
      <c r="A15377" s="73">
        <v>35000240</v>
      </c>
      <c r="B15377" s="74" t="s">
        <v>13357</v>
      </c>
      <c r="C15377" s="73" t="s">
        <v>101</v>
      </c>
      <c r="D15377" s="75">
        <v>1.2</v>
      </c>
      <c r="E15377" s="75">
        <v>1.2</v>
      </c>
      <c r="F15377" s="73" t="s">
        <v>47</v>
      </c>
    </row>
    <row r="15378" spans="1:6" x14ac:dyDescent="0.25">
      <c r="A15378" s="73">
        <v>35000242</v>
      </c>
      <c r="B15378" s="74" t="s">
        <v>13358</v>
      </c>
      <c r="C15378" s="73" t="s">
        <v>101</v>
      </c>
      <c r="D15378" s="75">
        <v>1.4</v>
      </c>
      <c r="E15378" s="75">
        <v>1.4</v>
      </c>
      <c r="F15378" s="73" t="s">
        <v>47</v>
      </c>
    </row>
    <row r="15379" spans="1:6" x14ac:dyDescent="0.25">
      <c r="A15379" s="73">
        <v>35000243</v>
      </c>
      <c r="B15379" s="74" t="s">
        <v>13359</v>
      </c>
      <c r="C15379" s="73" t="s">
        <v>101</v>
      </c>
      <c r="D15379" s="75">
        <v>3.19</v>
      </c>
      <c r="E15379" s="75">
        <v>3.19</v>
      </c>
      <c r="F15379" s="73" t="s">
        <v>47</v>
      </c>
    </row>
    <row r="15380" spans="1:6" x14ac:dyDescent="0.25">
      <c r="A15380" s="73">
        <v>35000244</v>
      </c>
      <c r="B15380" s="74" t="s">
        <v>13360</v>
      </c>
      <c r="C15380" s="73" t="s">
        <v>101</v>
      </c>
      <c r="D15380" s="75">
        <v>3.79</v>
      </c>
      <c r="E15380" s="75">
        <v>3.79</v>
      </c>
      <c r="F15380" s="73" t="s">
        <v>47</v>
      </c>
    </row>
    <row r="15381" spans="1:6" x14ac:dyDescent="0.25">
      <c r="A15381" s="73">
        <v>35000245</v>
      </c>
      <c r="B15381" s="74" t="s">
        <v>13361</v>
      </c>
      <c r="C15381" s="73" t="s">
        <v>101</v>
      </c>
      <c r="D15381" s="75">
        <v>0.89</v>
      </c>
      <c r="E15381" s="75">
        <v>0.89</v>
      </c>
      <c r="F15381" s="73" t="s">
        <v>47</v>
      </c>
    </row>
    <row r="15382" spans="1:6" x14ac:dyDescent="0.25">
      <c r="A15382" s="73">
        <v>35000246</v>
      </c>
      <c r="B15382" s="74" t="s">
        <v>13362</v>
      </c>
      <c r="C15382" s="73" t="s">
        <v>101</v>
      </c>
      <c r="D15382" s="75">
        <v>16.88</v>
      </c>
      <c r="E15382" s="75">
        <v>16.88</v>
      </c>
      <c r="F15382" s="73" t="s">
        <v>47</v>
      </c>
    </row>
    <row r="15383" spans="1:6" x14ac:dyDescent="0.25">
      <c r="A15383" s="73">
        <v>35000247</v>
      </c>
      <c r="B15383" s="74" t="s">
        <v>13363</v>
      </c>
      <c r="C15383" s="73" t="s">
        <v>101</v>
      </c>
      <c r="D15383" s="75">
        <v>4.38</v>
      </c>
      <c r="E15383" s="75">
        <v>4.38</v>
      </c>
      <c r="F15383" s="73" t="s">
        <v>47</v>
      </c>
    </row>
    <row r="15384" spans="1:6" x14ac:dyDescent="0.25">
      <c r="A15384" s="73">
        <v>35000248</v>
      </c>
      <c r="B15384" s="74" t="s">
        <v>13364</v>
      </c>
      <c r="C15384" s="73" t="s">
        <v>101</v>
      </c>
      <c r="D15384" s="75">
        <v>5.84</v>
      </c>
      <c r="E15384" s="75">
        <v>5.84</v>
      </c>
      <c r="F15384" s="73" t="s">
        <v>47</v>
      </c>
    </row>
    <row r="15385" spans="1:6" x14ac:dyDescent="0.25">
      <c r="A15385" s="73">
        <v>35000249</v>
      </c>
      <c r="B15385" s="74" t="s">
        <v>13365</v>
      </c>
      <c r="C15385" s="73" t="s">
        <v>101</v>
      </c>
      <c r="D15385" s="75">
        <v>104.01</v>
      </c>
      <c r="E15385" s="75">
        <v>104.01</v>
      </c>
      <c r="F15385" s="73" t="s">
        <v>47</v>
      </c>
    </row>
    <row r="15386" spans="1:6" x14ac:dyDescent="0.25">
      <c r="A15386" s="73">
        <v>35000250</v>
      </c>
      <c r="B15386" s="74" t="s">
        <v>13366</v>
      </c>
      <c r="C15386" s="73" t="s">
        <v>101</v>
      </c>
      <c r="D15386" s="75">
        <v>109.93</v>
      </c>
      <c r="E15386" s="75">
        <v>109.93</v>
      </c>
      <c r="F15386" s="73" t="s">
        <v>47</v>
      </c>
    </row>
    <row r="15387" spans="1:6" x14ac:dyDescent="0.25">
      <c r="A15387" s="73">
        <v>35000251</v>
      </c>
      <c r="B15387" s="74" t="s">
        <v>13367</v>
      </c>
      <c r="C15387" s="73" t="s">
        <v>101</v>
      </c>
      <c r="D15387" s="75">
        <v>142</v>
      </c>
      <c r="E15387" s="75">
        <v>142</v>
      </c>
      <c r="F15387" s="73" t="s">
        <v>47</v>
      </c>
    </row>
    <row r="15388" spans="1:6" x14ac:dyDescent="0.25">
      <c r="A15388" s="73">
        <v>35000254</v>
      </c>
      <c r="B15388" s="74" t="s">
        <v>13368</v>
      </c>
      <c r="C15388" s="73" t="s">
        <v>101</v>
      </c>
      <c r="D15388" s="75">
        <v>6.62</v>
      </c>
      <c r="E15388" s="75">
        <v>6.62</v>
      </c>
      <c r="F15388" s="73" t="s">
        <v>47</v>
      </c>
    </row>
    <row r="15389" spans="1:6" x14ac:dyDescent="0.25">
      <c r="A15389" s="73">
        <v>35000265</v>
      </c>
      <c r="B15389" s="74" t="s">
        <v>13369</v>
      </c>
      <c r="C15389" s="73" t="s">
        <v>101</v>
      </c>
      <c r="D15389" s="75">
        <v>17.73</v>
      </c>
      <c r="E15389" s="75">
        <v>17.73</v>
      </c>
      <c r="F15389" s="73" t="s">
        <v>47</v>
      </c>
    </row>
    <row r="15390" spans="1:6" x14ac:dyDescent="0.25">
      <c r="A15390" s="73">
        <v>35000268</v>
      </c>
      <c r="B15390" s="74" t="s">
        <v>13370</v>
      </c>
      <c r="C15390" s="73" t="s">
        <v>101</v>
      </c>
      <c r="D15390" s="75">
        <v>55.18</v>
      </c>
      <c r="E15390" s="75">
        <v>55.18</v>
      </c>
      <c r="F15390" s="73" t="s">
        <v>47</v>
      </c>
    </row>
    <row r="15391" spans="1:6" x14ac:dyDescent="0.25">
      <c r="A15391" s="73">
        <v>35000269</v>
      </c>
      <c r="B15391" s="74" t="s">
        <v>13371</v>
      </c>
      <c r="C15391" s="73" t="s">
        <v>101</v>
      </c>
      <c r="D15391" s="75">
        <v>52.89</v>
      </c>
      <c r="E15391" s="75">
        <v>52.89</v>
      </c>
      <c r="F15391" s="73" t="s">
        <v>47</v>
      </c>
    </row>
    <row r="15392" spans="1:6" x14ac:dyDescent="0.25">
      <c r="A15392" s="73">
        <v>35000270</v>
      </c>
      <c r="B15392" s="74" t="s">
        <v>13372</v>
      </c>
      <c r="C15392" s="73" t="s">
        <v>101</v>
      </c>
      <c r="D15392" s="75">
        <v>65.84</v>
      </c>
      <c r="E15392" s="75">
        <v>65.84</v>
      </c>
      <c r="F15392" s="73" t="s">
        <v>47</v>
      </c>
    </row>
    <row r="15393" spans="1:6" x14ac:dyDescent="0.25">
      <c r="A15393" s="73">
        <v>35000271</v>
      </c>
      <c r="B15393" s="74" t="s">
        <v>13373</v>
      </c>
      <c r="C15393" s="73" t="s">
        <v>101</v>
      </c>
      <c r="D15393" s="75">
        <v>67.66</v>
      </c>
      <c r="E15393" s="75">
        <v>67.66</v>
      </c>
      <c r="F15393" s="73" t="s">
        <v>47</v>
      </c>
    </row>
    <row r="15394" spans="1:6" x14ac:dyDescent="0.25">
      <c r="A15394" s="73">
        <v>35000272</v>
      </c>
      <c r="B15394" s="74" t="s">
        <v>13374</v>
      </c>
      <c r="C15394" s="73" t="s">
        <v>101</v>
      </c>
      <c r="D15394" s="75">
        <v>322.18</v>
      </c>
      <c r="E15394" s="75">
        <v>322.18</v>
      </c>
      <c r="F15394" s="73" t="s">
        <v>47</v>
      </c>
    </row>
    <row r="15395" spans="1:6" x14ac:dyDescent="0.25">
      <c r="A15395" s="73">
        <v>35000273</v>
      </c>
      <c r="B15395" s="74" t="s">
        <v>13375</v>
      </c>
      <c r="C15395" s="73" t="s">
        <v>101</v>
      </c>
      <c r="D15395" s="75">
        <v>395.56</v>
      </c>
      <c r="E15395" s="75">
        <v>395.56</v>
      </c>
      <c r="F15395" s="73" t="s">
        <v>47</v>
      </c>
    </row>
    <row r="15396" spans="1:6" x14ac:dyDescent="0.25">
      <c r="A15396" s="73">
        <v>35000274</v>
      </c>
      <c r="B15396" s="74" t="s">
        <v>13376</v>
      </c>
      <c r="C15396" s="73" t="s">
        <v>101</v>
      </c>
      <c r="D15396" s="75">
        <v>536.57000000000005</v>
      </c>
      <c r="E15396" s="75">
        <v>536.57000000000005</v>
      </c>
      <c r="F15396" s="73" t="s">
        <v>47</v>
      </c>
    </row>
    <row r="15397" spans="1:6" x14ac:dyDescent="0.25">
      <c r="A15397" s="73">
        <v>35000275</v>
      </c>
      <c r="B15397" s="74" t="s">
        <v>13377</v>
      </c>
      <c r="C15397" s="73" t="s">
        <v>101</v>
      </c>
      <c r="D15397" s="75">
        <v>71.78</v>
      </c>
      <c r="E15397" s="75">
        <v>71.78</v>
      </c>
      <c r="F15397" s="73" t="s">
        <v>47</v>
      </c>
    </row>
    <row r="15398" spans="1:6" x14ac:dyDescent="0.25">
      <c r="A15398" s="73">
        <v>35000276</v>
      </c>
      <c r="B15398" s="74" t="s">
        <v>13378</v>
      </c>
      <c r="C15398" s="73" t="s">
        <v>101</v>
      </c>
      <c r="D15398" s="75">
        <v>74.11</v>
      </c>
      <c r="E15398" s="75">
        <v>74.11</v>
      </c>
      <c r="F15398" s="73" t="s">
        <v>47</v>
      </c>
    </row>
    <row r="15399" spans="1:6" x14ac:dyDescent="0.25">
      <c r="A15399" s="73">
        <v>35000277</v>
      </c>
      <c r="B15399" s="74" t="s">
        <v>13379</v>
      </c>
      <c r="C15399" s="73" t="s">
        <v>101</v>
      </c>
      <c r="D15399" s="75">
        <v>3.67</v>
      </c>
      <c r="E15399" s="75">
        <v>3.67</v>
      </c>
      <c r="F15399" s="73" t="s">
        <v>47</v>
      </c>
    </row>
    <row r="15400" spans="1:6" x14ac:dyDescent="0.25">
      <c r="A15400" s="73">
        <v>35000278</v>
      </c>
      <c r="B15400" s="74" t="s">
        <v>13380</v>
      </c>
      <c r="C15400" s="73" t="s">
        <v>101</v>
      </c>
      <c r="D15400" s="75">
        <v>5.73</v>
      </c>
      <c r="E15400" s="75">
        <v>5.73</v>
      </c>
      <c r="F15400" s="73" t="s">
        <v>47</v>
      </c>
    </row>
    <row r="15401" spans="1:6" x14ac:dyDescent="0.25">
      <c r="A15401" s="73">
        <v>35000285</v>
      </c>
      <c r="B15401" s="74" t="s">
        <v>13381</v>
      </c>
      <c r="C15401" s="73" t="s">
        <v>101</v>
      </c>
      <c r="D15401" s="75">
        <v>22.41</v>
      </c>
      <c r="E15401" s="75">
        <v>22.41</v>
      </c>
      <c r="F15401" s="73" t="s">
        <v>47</v>
      </c>
    </row>
    <row r="15402" spans="1:6" x14ac:dyDescent="0.25">
      <c r="A15402" s="73">
        <v>35000286</v>
      </c>
      <c r="B15402" s="74" t="s">
        <v>13382</v>
      </c>
      <c r="C15402" s="73" t="s">
        <v>101</v>
      </c>
      <c r="D15402" s="75">
        <v>20.84</v>
      </c>
      <c r="E15402" s="75">
        <v>20.84</v>
      </c>
      <c r="F15402" s="73" t="s">
        <v>47</v>
      </c>
    </row>
    <row r="15403" spans="1:6" x14ac:dyDescent="0.25">
      <c r="A15403" s="73">
        <v>35000287</v>
      </c>
      <c r="B15403" s="74" t="s">
        <v>13383</v>
      </c>
      <c r="C15403" s="73" t="s">
        <v>101</v>
      </c>
      <c r="D15403" s="75">
        <v>9.14</v>
      </c>
      <c r="E15403" s="75">
        <v>9.14</v>
      </c>
      <c r="F15403" s="73" t="s">
        <v>47</v>
      </c>
    </row>
    <row r="15404" spans="1:6" x14ac:dyDescent="0.25">
      <c r="A15404" s="73">
        <v>35000288</v>
      </c>
      <c r="B15404" s="74" t="s">
        <v>13384</v>
      </c>
      <c r="C15404" s="73" t="s">
        <v>101</v>
      </c>
      <c r="D15404" s="75">
        <v>63.72</v>
      </c>
      <c r="E15404" s="75">
        <v>63.72</v>
      </c>
      <c r="F15404" s="73" t="s">
        <v>47</v>
      </c>
    </row>
    <row r="15405" spans="1:6" x14ac:dyDescent="0.25">
      <c r="A15405" s="73">
        <v>35000289</v>
      </c>
      <c r="B15405" s="74" t="s">
        <v>13385</v>
      </c>
      <c r="C15405" s="73" t="s">
        <v>101</v>
      </c>
      <c r="D15405" s="75">
        <v>238.91</v>
      </c>
      <c r="E15405" s="75">
        <v>238.91</v>
      </c>
      <c r="F15405" s="73" t="s">
        <v>47</v>
      </c>
    </row>
    <row r="15406" spans="1:6" x14ac:dyDescent="0.25">
      <c r="A15406" s="73">
        <v>35000290</v>
      </c>
      <c r="B15406" s="74" t="s">
        <v>13386</v>
      </c>
      <c r="C15406" s="73" t="s">
        <v>101</v>
      </c>
      <c r="D15406" s="75">
        <v>238.91</v>
      </c>
      <c r="E15406" s="75">
        <v>238.91</v>
      </c>
      <c r="F15406" s="73" t="s">
        <v>47</v>
      </c>
    </row>
    <row r="15407" spans="1:6" x14ac:dyDescent="0.25">
      <c r="A15407" s="73">
        <v>35000291</v>
      </c>
      <c r="B15407" s="74" t="s">
        <v>13387</v>
      </c>
      <c r="C15407" s="73" t="s">
        <v>101</v>
      </c>
      <c r="D15407" s="75">
        <v>238.91</v>
      </c>
      <c r="E15407" s="75">
        <v>238.91</v>
      </c>
      <c r="F15407" s="73" t="s">
        <v>47</v>
      </c>
    </row>
    <row r="15408" spans="1:6" x14ac:dyDescent="0.25">
      <c r="A15408" s="73">
        <v>35000292</v>
      </c>
      <c r="B15408" s="74" t="s">
        <v>13388</v>
      </c>
      <c r="C15408" s="73" t="s">
        <v>101</v>
      </c>
      <c r="D15408" s="75">
        <v>159.74</v>
      </c>
      <c r="E15408" s="75">
        <v>159.74</v>
      </c>
      <c r="F15408" s="73" t="s">
        <v>47</v>
      </c>
    </row>
    <row r="15409" spans="1:6" x14ac:dyDescent="0.25">
      <c r="A15409" s="73">
        <v>35000293</v>
      </c>
      <c r="B15409" s="74" t="s">
        <v>13389</v>
      </c>
      <c r="C15409" s="73" t="s">
        <v>101</v>
      </c>
      <c r="D15409" s="75">
        <v>164.65</v>
      </c>
      <c r="E15409" s="75">
        <v>164.65</v>
      </c>
      <c r="F15409" s="73" t="s">
        <v>47</v>
      </c>
    </row>
    <row r="15410" spans="1:6" x14ac:dyDescent="0.25">
      <c r="A15410" s="73">
        <v>35000294</v>
      </c>
      <c r="B15410" s="74" t="s">
        <v>13390</v>
      </c>
      <c r="C15410" s="73" t="s">
        <v>101</v>
      </c>
      <c r="D15410" s="75">
        <v>176.12</v>
      </c>
      <c r="E15410" s="75">
        <v>176.12</v>
      </c>
      <c r="F15410" s="73" t="s">
        <v>47</v>
      </c>
    </row>
    <row r="15411" spans="1:6" x14ac:dyDescent="0.25">
      <c r="A15411" s="73">
        <v>35000303</v>
      </c>
      <c r="B15411" s="74" t="s">
        <v>13391</v>
      </c>
      <c r="C15411" s="73" t="s">
        <v>101</v>
      </c>
      <c r="D15411" s="75">
        <v>4.74</v>
      </c>
      <c r="E15411" s="75">
        <v>4.74</v>
      </c>
      <c r="F15411" s="73" t="s">
        <v>47</v>
      </c>
    </row>
    <row r="15412" spans="1:6" x14ac:dyDescent="0.25">
      <c r="A15412" s="73">
        <v>35000304</v>
      </c>
      <c r="B15412" s="74" t="s">
        <v>13392</v>
      </c>
      <c r="C15412" s="73" t="s">
        <v>101</v>
      </c>
      <c r="D15412" s="75">
        <v>2.4900000000000002</v>
      </c>
      <c r="E15412" s="75">
        <v>2.4900000000000002</v>
      </c>
      <c r="F15412" s="73" t="s">
        <v>47</v>
      </c>
    </row>
    <row r="15413" spans="1:6" x14ac:dyDescent="0.25">
      <c r="A15413" s="73">
        <v>35000305</v>
      </c>
      <c r="B15413" s="74" t="s">
        <v>13393</v>
      </c>
      <c r="C15413" s="73" t="s">
        <v>101</v>
      </c>
      <c r="D15413" s="75">
        <v>24.01</v>
      </c>
      <c r="E15413" s="75">
        <v>24.01</v>
      </c>
      <c r="F15413" s="73" t="s">
        <v>47</v>
      </c>
    </row>
    <row r="15414" spans="1:6" x14ac:dyDescent="0.25">
      <c r="A15414" s="73">
        <v>35000306</v>
      </c>
      <c r="B15414" s="74" t="s">
        <v>13394</v>
      </c>
      <c r="C15414" s="73" t="s">
        <v>101</v>
      </c>
      <c r="D15414" s="75">
        <v>104.99</v>
      </c>
      <c r="E15414" s="75">
        <v>104.99</v>
      </c>
      <c r="F15414" s="73" t="s">
        <v>47</v>
      </c>
    </row>
    <row r="15415" spans="1:6" x14ac:dyDescent="0.25">
      <c r="A15415" s="73">
        <v>35000307</v>
      </c>
      <c r="B15415" s="74" t="s">
        <v>13395</v>
      </c>
      <c r="C15415" s="73" t="s">
        <v>101</v>
      </c>
      <c r="D15415" s="75">
        <v>7.68</v>
      </c>
      <c r="E15415" s="75">
        <v>7.68</v>
      </c>
      <c r="F15415" s="73" t="s">
        <v>47</v>
      </c>
    </row>
    <row r="15416" spans="1:6" x14ac:dyDescent="0.25">
      <c r="A15416" s="73">
        <v>35000339</v>
      </c>
      <c r="B15416" s="74" t="s">
        <v>13396</v>
      </c>
      <c r="C15416" s="73" t="s">
        <v>101</v>
      </c>
      <c r="D15416" s="75">
        <v>306.62</v>
      </c>
      <c r="E15416" s="75">
        <v>306.62</v>
      </c>
      <c r="F15416" s="73" t="s">
        <v>47</v>
      </c>
    </row>
    <row r="15417" spans="1:6" x14ac:dyDescent="0.25">
      <c r="A15417" s="73">
        <v>35000340</v>
      </c>
      <c r="B15417" s="74" t="s">
        <v>13397</v>
      </c>
      <c r="C15417" s="73" t="s">
        <v>101</v>
      </c>
      <c r="D15417" s="75">
        <v>491.52</v>
      </c>
      <c r="E15417" s="75">
        <v>491.52</v>
      </c>
      <c r="F15417" s="73" t="s">
        <v>47</v>
      </c>
    </row>
    <row r="15418" spans="1:6" x14ac:dyDescent="0.25">
      <c r="A15418" s="73">
        <v>35000349</v>
      </c>
      <c r="B15418" s="74" t="s">
        <v>13398</v>
      </c>
      <c r="C15418" s="73" t="s">
        <v>101</v>
      </c>
      <c r="D15418" s="75">
        <v>11.9</v>
      </c>
      <c r="E15418" s="75">
        <v>11.9</v>
      </c>
      <c r="F15418" s="73" t="s">
        <v>47</v>
      </c>
    </row>
    <row r="15419" spans="1:6" x14ac:dyDescent="0.25">
      <c r="A15419" s="73">
        <v>35000350</v>
      </c>
      <c r="B15419" s="74" t="s">
        <v>13399</v>
      </c>
      <c r="C15419" s="73" t="s">
        <v>101</v>
      </c>
      <c r="D15419" s="75">
        <v>14.11</v>
      </c>
      <c r="E15419" s="75">
        <v>14.11</v>
      </c>
      <c r="F15419" s="73" t="s">
        <v>47</v>
      </c>
    </row>
    <row r="15420" spans="1:6" x14ac:dyDescent="0.25">
      <c r="A15420" s="73">
        <v>35000351</v>
      </c>
      <c r="B15420" s="74" t="s">
        <v>13400</v>
      </c>
      <c r="C15420" s="73" t="s">
        <v>101</v>
      </c>
      <c r="D15420" s="75">
        <v>8.4700000000000006</v>
      </c>
      <c r="E15420" s="75">
        <v>8.4700000000000006</v>
      </c>
      <c r="F15420" s="73" t="s">
        <v>47</v>
      </c>
    </row>
    <row r="15421" spans="1:6" x14ac:dyDescent="0.25">
      <c r="A15421" s="73">
        <v>35000352</v>
      </c>
      <c r="B15421" s="74" t="s">
        <v>13401</v>
      </c>
      <c r="C15421" s="73" t="s">
        <v>101</v>
      </c>
      <c r="D15421" s="75">
        <v>12.78</v>
      </c>
      <c r="E15421" s="75">
        <v>12.78</v>
      </c>
      <c r="F15421" s="73" t="s">
        <v>47</v>
      </c>
    </row>
    <row r="15422" spans="1:6" x14ac:dyDescent="0.25">
      <c r="A15422" s="73">
        <v>35000353</v>
      </c>
      <c r="B15422" s="74" t="s">
        <v>13402</v>
      </c>
      <c r="C15422" s="73" t="s">
        <v>101</v>
      </c>
      <c r="D15422" s="75">
        <v>12.78</v>
      </c>
      <c r="E15422" s="75">
        <v>12.78</v>
      </c>
      <c r="F15422" s="73" t="s">
        <v>47</v>
      </c>
    </row>
    <row r="15423" spans="1:6" x14ac:dyDescent="0.25">
      <c r="A15423" s="73">
        <v>35000354</v>
      </c>
      <c r="B15423" s="74" t="s">
        <v>13403</v>
      </c>
      <c r="C15423" s="73" t="s">
        <v>101</v>
      </c>
      <c r="D15423" s="75">
        <v>32.92</v>
      </c>
      <c r="E15423" s="75">
        <v>32.92</v>
      </c>
      <c r="F15423" s="73" t="s">
        <v>47</v>
      </c>
    </row>
    <row r="15424" spans="1:6" x14ac:dyDescent="0.25">
      <c r="A15424" s="73">
        <v>35000355</v>
      </c>
      <c r="B15424" s="74" t="s">
        <v>13404</v>
      </c>
      <c r="C15424" s="73" t="s">
        <v>101</v>
      </c>
      <c r="D15424" s="75">
        <v>44.98</v>
      </c>
      <c r="E15424" s="75">
        <v>44.98</v>
      </c>
      <c r="F15424" s="73" t="s">
        <v>47</v>
      </c>
    </row>
    <row r="15425" spans="1:6" x14ac:dyDescent="0.25">
      <c r="A15425" s="73">
        <v>35000356</v>
      </c>
      <c r="B15425" s="74" t="s">
        <v>13405</v>
      </c>
      <c r="C15425" s="73" t="s">
        <v>101</v>
      </c>
      <c r="D15425" s="75">
        <v>4.6900000000000004</v>
      </c>
      <c r="E15425" s="75">
        <v>4.6900000000000004</v>
      </c>
      <c r="F15425" s="73" t="s">
        <v>47</v>
      </c>
    </row>
    <row r="15426" spans="1:6" x14ac:dyDescent="0.25">
      <c r="A15426" s="73">
        <v>35000357</v>
      </c>
      <c r="B15426" s="74" t="s">
        <v>13406</v>
      </c>
      <c r="C15426" s="73" t="s">
        <v>101</v>
      </c>
      <c r="D15426" s="75">
        <v>7.32</v>
      </c>
      <c r="E15426" s="75">
        <v>7.32</v>
      </c>
      <c r="F15426" s="73" t="s">
        <v>47</v>
      </c>
    </row>
    <row r="15427" spans="1:6" x14ac:dyDescent="0.25">
      <c r="A15427" s="73">
        <v>35000358</v>
      </c>
      <c r="B15427" s="74" t="s">
        <v>13407</v>
      </c>
      <c r="C15427" s="73" t="s">
        <v>101</v>
      </c>
      <c r="D15427" s="75">
        <v>12.93</v>
      </c>
      <c r="E15427" s="75">
        <v>12.93</v>
      </c>
      <c r="F15427" s="73" t="s">
        <v>47</v>
      </c>
    </row>
    <row r="15428" spans="1:6" x14ac:dyDescent="0.25">
      <c r="A15428" s="73">
        <v>35000359</v>
      </c>
      <c r="B15428" s="74" t="s">
        <v>13408</v>
      </c>
      <c r="C15428" s="73" t="s">
        <v>101</v>
      </c>
      <c r="D15428" s="75">
        <v>22.08</v>
      </c>
      <c r="E15428" s="75">
        <v>22.08</v>
      </c>
      <c r="F15428" s="73" t="s">
        <v>47</v>
      </c>
    </row>
    <row r="15429" spans="1:6" x14ac:dyDescent="0.25">
      <c r="A15429" s="73">
        <v>35000360</v>
      </c>
      <c r="B15429" s="74" t="s">
        <v>13409</v>
      </c>
      <c r="C15429" s="73" t="s">
        <v>101</v>
      </c>
      <c r="D15429" s="75">
        <v>27.62</v>
      </c>
      <c r="E15429" s="75">
        <v>27.62</v>
      </c>
      <c r="F15429" s="73" t="s">
        <v>47</v>
      </c>
    </row>
    <row r="15430" spans="1:6" x14ac:dyDescent="0.25">
      <c r="A15430" s="73">
        <v>35000361</v>
      </c>
      <c r="B15430" s="74" t="s">
        <v>13410</v>
      </c>
      <c r="C15430" s="73" t="s">
        <v>101</v>
      </c>
      <c r="D15430" s="75">
        <v>44.62</v>
      </c>
      <c r="E15430" s="75">
        <v>44.62</v>
      </c>
      <c r="F15430" s="73" t="s">
        <v>47</v>
      </c>
    </row>
    <row r="15431" spans="1:6" x14ac:dyDescent="0.25">
      <c r="A15431" s="73">
        <v>35000362</v>
      </c>
      <c r="B15431" s="74" t="s">
        <v>13411</v>
      </c>
      <c r="C15431" s="73" t="s">
        <v>101</v>
      </c>
      <c r="D15431" s="75">
        <v>83.93</v>
      </c>
      <c r="E15431" s="75">
        <v>83.93</v>
      </c>
      <c r="F15431" s="73" t="s">
        <v>47</v>
      </c>
    </row>
    <row r="15432" spans="1:6" x14ac:dyDescent="0.25">
      <c r="A15432" s="73">
        <v>35000363</v>
      </c>
      <c r="B15432" s="74" t="s">
        <v>13412</v>
      </c>
      <c r="C15432" s="73" t="s">
        <v>101</v>
      </c>
      <c r="D15432" s="75">
        <v>121.85</v>
      </c>
      <c r="E15432" s="75">
        <v>121.85</v>
      </c>
      <c r="F15432" s="73" t="s">
        <v>47</v>
      </c>
    </row>
    <row r="15433" spans="1:6" x14ac:dyDescent="0.25">
      <c r="A15433" s="73">
        <v>35000364</v>
      </c>
      <c r="B15433" s="74" t="s">
        <v>13413</v>
      </c>
      <c r="C15433" s="73" t="s">
        <v>101</v>
      </c>
      <c r="D15433" s="75">
        <v>204.25</v>
      </c>
      <c r="E15433" s="75">
        <v>204.25</v>
      </c>
      <c r="F15433" s="73" t="s">
        <v>47</v>
      </c>
    </row>
    <row r="15434" spans="1:6" x14ac:dyDescent="0.25">
      <c r="A15434" s="73">
        <v>35000365</v>
      </c>
      <c r="B15434" s="74" t="s">
        <v>13414</v>
      </c>
      <c r="C15434" s="73" t="s">
        <v>101</v>
      </c>
      <c r="D15434" s="75">
        <v>5.12</v>
      </c>
      <c r="E15434" s="75">
        <v>5.12</v>
      </c>
      <c r="F15434" s="73" t="s">
        <v>47</v>
      </c>
    </row>
    <row r="15435" spans="1:6" x14ac:dyDescent="0.25">
      <c r="A15435" s="73">
        <v>35000366</v>
      </c>
      <c r="B15435" s="74" t="s">
        <v>13415</v>
      </c>
      <c r="C15435" s="73" t="s">
        <v>101</v>
      </c>
      <c r="D15435" s="75">
        <v>12.99</v>
      </c>
      <c r="E15435" s="75">
        <v>12.99</v>
      </c>
      <c r="F15435" s="73" t="s">
        <v>47</v>
      </c>
    </row>
    <row r="15436" spans="1:6" x14ac:dyDescent="0.25">
      <c r="A15436" s="73">
        <v>35000367</v>
      </c>
      <c r="B15436" s="74" t="s">
        <v>13416</v>
      </c>
      <c r="C15436" s="73" t="s">
        <v>101</v>
      </c>
      <c r="D15436" s="75">
        <v>18.170000000000002</v>
      </c>
      <c r="E15436" s="75">
        <v>18.170000000000002</v>
      </c>
      <c r="F15436" s="73" t="s">
        <v>47</v>
      </c>
    </row>
    <row r="15437" spans="1:6" x14ac:dyDescent="0.25">
      <c r="A15437" s="73">
        <v>35000368</v>
      </c>
      <c r="B15437" s="74" t="s">
        <v>13417</v>
      </c>
      <c r="C15437" s="73" t="s">
        <v>101</v>
      </c>
      <c r="D15437" s="75">
        <v>28.59</v>
      </c>
      <c r="E15437" s="75">
        <v>28.59</v>
      </c>
      <c r="F15437" s="73" t="s">
        <v>47</v>
      </c>
    </row>
    <row r="15438" spans="1:6" x14ac:dyDescent="0.25">
      <c r="A15438" s="73">
        <v>35000369</v>
      </c>
      <c r="B15438" s="74" t="s">
        <v>13418</v>
      </c>
      <c r="C15438" s="73" t="s">
        <v>101</v>
      </c>
      <c r="D15438" s="75">
        <v>33.770000000000003</v>
      </c>
      <c r="E15438" s="75">
        <v>33.770000000000003</v>
      </c>
      <c r="F15438" s="73" t="s">
        <v>47</v>
      </c>
    </row>
    <row r="15439" spans="1:6" x14ac:dyDescent="0.25">
      <c r="A15439" s="73">
        <v>35000370</v>
      </c>
      <c r="B15439" s="74" t="s">
        <v>13419</v>
      </c>
      <c r="C15439" s="73" t="s">
        <v>101</v>
      </c>
      <c r="D15439" s="75">
        <v>36.94</v>
      </c>
      <c r="E15439" s="75">
        <v>36.94</v>
      </c>
      <c r="F15439" s="73" t="s">
        <v>47</v>
      </c>
    </row>
    <row r="15440" spans="1:6" x14ac:dyDescent="0.25">
      <c r="A15440" s="73">
        <v>35000371</v>
      </c>
      <c r="B15440" s="74" t="s">
        <v>13420</v>
      </c>
      <c r="C15440" s="73" t="s">
        <v>101</v>
      </c>
      <c r="D15440" s="75">
        <v>89.11</v>
      </c>
      <c r="E15440" s="75">
        <v>89.11</v>
      </c>
      <c r="F15440" s="73" t="s">
        <v>47</v>
      </c>
    </row>
    <row r="15441" spans="1:6" x14ac:dyDescent="0.25">
      <c r="A15441" s="73">
        <v>35000372</v>
      </c>
      <c r="B15441" s="74" t="s">
        <v>13421</v>
      </c>
      <c r="C15441" s="73" t="s">
        <v>101</v>
      </c>
      <c r="D15441" s="75">
        <v>118.91</v>
      </c>
      <c r="E15441" s="75">
        <v>118.91</v>
      </c>
      <c r="F15441" s="73" t="s">
        <v>47</v>
      </c>
    </row>
    <row r="15442" spans="1:6" x14ac:dyDescent="0.25">
      <c r="A15442" s="73">
        <v>35000373</v>
      </c>
      <c r="B15442" s="74" t="s">
        <v>13422</v>
      </c>
      <c r="C15442" s="73" t="s">
        <v>101</v>
      </c>
      <c r="D15442" s="75">
        <v>27.34</v>
      </c>
      <c r="E15442" s="75">
        <v>27.34</v>
      </c>
      <c r="F15442" s="73" t="s">
        <v>47</v>
      </c>
    </row>
    <row r="15443" spans="1:6" x14ac:dyDescent="0.25">
      <c r="A15443" s="73">
        <v>35000374</v>
      </c>
      <c r="B15443" s="74" t="s">
        <v>13423</v>
      </c>
      <c r="C15443" s="73" t="s">
        <v>101</v>
      </c>
      <c r="D15443" s="75">
        <v>70.95</v>
      </c>
      <c r="E15443" s="75">
        <v>70.95</v>
      </c>
      <c r="F15443" s="73" t="s">
        <v>47</v>
      </c>
    </row>
    <row r="15444" spans="1:6" x14ac:dyDescent="0.25">
      <c r="A15444" s="73">
        <v>35000375</v>
      </c>
      <c r="B15444" s="74" t="s">
        <v>13424</v>
      </c>
      <c r="C15444" s="73" t="s">
        <v>101</v>
      </c>
      <c r="D15444" s="75">
        <v>6.89</v>
      </c>
      <c r="E15444" s="75">
        <v>6.89</v>
      </c>
      <c r="F15444" s="73" t="s">
        <v>47</v>
      </c>
    </row>
    <row r="15445" spans="1:6" x14ac:dyDescent="0.25">
      <c r="A15445" s="73">
        <v>35000376</v>
      </c>
      <c r="B15445" s="74" t="s">
        <v>13425</v>
      </c>
      <c r="C15445" s="73" t="s">
        <v>101</v>
      </c>
      <c r="D15445" s="75">
        <v>37.61</v>
      </c>
      <c r="E15445" s="75">
        <v>37.61</v>
      </c>
      <c r="F15445" s="73" t="s">
        <v>47</v>
      </c>
    </row>
    <row r="15446" spans="1:6" x14ac:dyDescent="0.25">
      <c r="A15446" s="73">
        <v>35000377</v>
      </c>
      <c r="B15446" s="74" t="s">
        <v>13426</v>
      </c>
      <c r="C15446" s="73" t="s">
        <v>101</v>
      </c>
      <c r="D15446" s="75">
        <v>26.17</v>
      </c>
      <c r="E15446" s="75">
        <v>26.17</v>
      </c>
      <c r="F15446" s="73" t="s">
        <v>47</v>
      </c>
    </row>
    <row r="15447" spans="1:6" x14ac:dyDescent="0.25">
      <c r="A15447" s="73">
        <v>35000378</v>
      </c>
      <c r="B15447" s="74" t="s">
        <v>13427</v>
      </c>
      <c r="C15447" s="73" t="s">
        <v>101</v>
      </c>
      <c r="D15447" s="75">
        <v>6.89</v>
      </c>
      <c r="E15447" s="75">
        <v>6.89</v>
      </c>
      <c r="F15447" s="73" t="s">
        <v>47</v>
      </c>
    </row>
    <row r="15448" spans="1:6" x14ac:dyDescent="0.25">
      <c r="A15448" s="73">
        <v>35000379</v>
      </c>
      <c r="B15448" s="74" t="s">
        <v>13428</v>
      </c>
      <c r="C15448" s="73" t="s">
        <v>101</v>
      </c>
      <c r="D15448" s="75">
        <v>13.21</v>
      </c>
      <c r="E15448" s="75">
        <v>13.21</v>
      </c>
      <c r="F15448" s="73" t="s">
        <v>47</v>
      </c>
    </row>
    <row r="15449" spans="1:6" x14ac:dyDescent="0.25">
      <c r="A15449" s="73">
        <v>35000380</v>
      </c>
      <c r="B15449" s="74" t="s">
        <v>13429</v>
      </c>
      <c r="C15449" s="73" t="s">
        <v>101</v>
      </c>
      <c r="D15449" s="75">
        <v>22.01</v>
      </c>
      <c r="E15449" s="75">
        <v>22.01</v>
      </c>
      <c r="F15449" s="73" t="s">
        <v>47</v>
      </c>
    </row>
    <row r="15450" spans="1:6" x14ac:dyDescent="0.25">
      <c r="A15450" s="73">
        <v>35000381</v>
      </c>
      <c r="B15450" s="74" t="s">
        <v>13430</v>
      </c>
      <c r="C15450" s="73" t="s">
        <v>101</v>
      </c>
      <c r="D15450" s="75">
        <v>4.18</v>
      </c>
      <c r="E15450" s="75">
        <v>4.18</v>
      </c>
      <c r="F15450" s="73" t="s">
        <v>47</v>
      </c>
    </row>
    <row r="15451" spans="1:6" x14ac:dyDescent="0.25">
      <c r="A15451" s="73">
        <v>35000382</v>
      </c>
      <c r="B15451" s="74" t="s">
        <v>13431</v>
      </c>
      <c r="C15451" s="73" t="s">
        <v>101</v>
      </c>
      <c r="D15451" s="75">
        <v>4.7</v>
      </c>
      <c r="E15451" s="75">
        <v>4.7</v>
      </c>
      <c r="F15451" s="73" t="s">
        <v>47</v>
      </c>
    </row>
    <row r="15452" spans="1:6" x14ac:dyDescent="0.25">
      <c r="A15452" s="73">
        <v>35000383</v>
      </c>
      <c r="B15452" s="74" t="s">
        <v>13432</v>
      </c>
      <c r="C15452" s="73" t="s">
        <v>101</v>
      </c>
      <c r="D15452" s="75">
        <v>6.89</v>
      </c>
      <c r="E15452" s="75">
        <v>6.89</v>
      </c>
      <c r="F15452" s="73" t="s">
        <v>47</v>
      </c>
    </row>
    <row r="15453" spans="1:6" x14ac:dyDescent="0.25">
      <c r="A15453" s="73">
        <v>35000384</v>
      </c>
      <c r="B15453" s="74" t="s">
        <v>13433</v>
      </c>
      <c r="C15453" s="73" t="s">
        <v>101</v>
      </c>
      <c r="D15453" s="75">
        <v>20.309999999999999</v>
      </c>
      <c r="E15453" s="75">
        <v>20.309999999999999</v>
      </c>
      <c r="F15453" s="73" t="s">
        <v>47</v>
      </c>
    </row>
    <row r="15454" spans="1:6" x14ac:dyDescent="0.25">
      <c r="A15454" s="73">
        <v>35000385</v>
      </c>
      <c r="B15454" s="74" t="s">
        <v>13434</v>
      </c>
      <c r="C15454" s="73" t="s">
        <v>101</v>
      </c>
      <c r="D15454" s="75">
        <v>11</v>
      </c>
      <c r="E15454" s="75">
        <v>11</v>
      </c>
      <c r="F15454" s="73" t="s">
        <v>47</v>
      </c>
    </row>
    <row r="15455" spans="1:6" x14ac:dyDescent="0.25">
      <c r="A15455" s="73">
        <v>35000386</v>
      </c>
      <c r="B15455" s="74" t="s">
        <v>13435</v>
      </c>
      <c r="C15455" s="73" t="s">
        <v>101</v>
      </c>
      <c r="D15455" s="75">
        <v>18.28</v>
      </c>
      <c r="E15455" s="75">
        <v>18.28</v>
      </c>
      <c r="F15455" s="73" t="s">
        <v>47</v>
      </c>
    </row>
    <row r="15456" spans="1:6" x14ac:dyDescent="0.25">
      <c r="A15456" s="73">
        <v>35000387</v>
      </c>
      <c r="B15456" s="74" t="s">
        <v>13436</v>
      </c>
      <c r="C15456" s="73" t="s">
        <v>101</v>
      </c>
      <c r="D15456" s="75">
        <v>73.36</v>
      </c>
      <c r="E15456" s="75">
        <v>73.36</v>
      </c>
      <c r="F15456" s="73" t="s">
        <v>47</v>
      </c>
    </row>
    <row r="15457" spans="1:6" x14ac:dyDescent="0.25">
      <c r="A15457" s="73">
        <v>35000388</v>
      </c>
      <c r="B15457" s="74" t="s">
        <v>13437</v>
      </c>
      <c r="C15457" s="73" t="s">
        <v>101</v>
      </c>
      <c r="D15457" s="75">
        <v>47.42</v>
      </c>
      <c r="E15457" s="75">
        <v>47.42</v>
      </c>
      <c r="F15457" s="73" t="s">
        <v>47</v>
      </c>
    </row>
    <row r="15458" spans="1:6" x14ac:dyDescent="0.25">
      <c r="A15458" s="73">
        <v>35000389</v>
      </c>
      <c r="B15458" s="74" t="s">
        <v>13438</v>
      </c>
      <c r="C15458" s="73" t="s">
        <v>101</v>
      </c>
      <c r="D15458" s="75">
        <v>77.27</v>
      </c>
      <c r="E15458" s="75">
        <v>77.27</v>
      </c>
      <c r="F15458" s="73" t="s">
        <v>47</v>
      </c>
    </row>
    <row r="15459" spans="1:6" x14ac:dyDescent="0.25">
      <c r="A15459" s="73">
        <v>35000390</v>
      </c>
      <c r="B15459" s="74" t="s">
        <v>13439</v>
      </c>
      <c r="C15459" s="73" t="s">
        <v>101</v>
      </c>
      <c r="D15459" s="75">
        <v>3.71</v>
      </c>
      <c r="E15459" s="75">
        <v>3.71</v>
      </c>
      <c r="F15459" s="73" t="s">
        <v>47</v>
      </c>
    </row>
    <row r="15460" spans="1:6" x14ac:dyDescent="0.25">
      <c r="A15460" s="73">
        <v>35000391</v>
      </c>
      <c r="B15460" s="74" t="s">
        <v>13440</v>
      </c>
      <c r="C15460" s="73" t="s">
        <v>101</v>
      </c>
      <c r="D15460" s="75">
        <v>4.91</v>
      </c>
      <c r="E15460" s="75">
        <v>4.91</v>
      </c>
      <c r="F15460" s="73" t="s">
        <v>47</v>
      </c>
    </row>
    <row r="15461" spans="1:6" x14ac:dyDescent="0.25">
      <c r="A15461" s="73">
        <v>35000392</v>
      </c>
      <c r="B15461" s="74" t="s">
        <v>13441</v>
      </c>
      <c r="C15461" s="73" t="s">
        <v>101</v>
      </c>
      <c r="D15461" s="75">
        <v>6.09</v>
      </c>
      <c r="E15461" s="75">
        <v>6.09</v>
      </c>
      <c r="F15461" s="73" t="s">
        <v>47</v>
      </c>
    </row>
    <row r="15462" spans="1:6" x14ac:dyDescent="0.25">
      <c r="A15462" s="73">
        <v>35000393</v>
      </c>
      <c r="B15462" s="74" t="s">
        <v>13442</v>
      </c>
      <c r="C15462" s="73" t="s">
        <v>101</v>
      </c>
      <c r="D15462" s="75">
        <v>10.99</v>
      </c>
      <c r="E15462" s="75">
        <v>10.99</v>
      </c>
      <c r="F15462" s="73" t="s">
        <v>47</v>
      </c>
    </row>
    <row r="15463" spans="1:6" x14ac:dyDescent="0.25">
      <c r="A15463" s="73">
        <v>35000394</v>
      </c>
      <c r="B15463" s="74" t="s">
        <v>13443</v>
      </c>
      <c r="C15463" s="73" t="s">
        <v>101</v>
      </c>
      <c r="D15463" s="75">
        <v>12.4</v>
      </c>
      <c r="E15463" s="75">
        <v>12.4</v>
      </c>
      <c r="F15463" s="73" t="s">
        <v>47</v>
      </c>
    </row>
    <row r="15464" spans="1:6" x14ac:dyDescent="0.25">
      <c r="A15464" s="73">
        <v>35000395</v>
      </c>
      <c r="B15464" s="74" t="s">
        <v>13444</v>
      </c>
      <c r="C15464" s="73" t="s">
        <v>101</v>
      </c>
      <c r="D15464" s="75">
        <v>24.46</v>
      </c>
      <c r="E15464" s="75">
        <v>24.46</v>
      </c>
      <c r="F15464" s="73" t="s">
        <v>47</v>
      </c>
    </row>
    <row r="15465" spans="1:6" x14ac:dyDescent="0.25">
      <c r="A15465" s="73">
        <v>35000396</v>
      </c>
      <c r="B15465" s="74" t="s">
        <v>13445</v>
      </c>
      <c r="C15465" s="73" t="s">
        <v>101</v>
      </c>
      <c r="D15465" s="75">
        <v>36.299999999999997</v>
      </c>
      <c r="E15465" s="75">
        <v>36.299999999999997</v>
      </c>
      <c r="F15465" s="73" t="s">
        <v>47</v>
      </c>
    </row>
    <row r="15466" spans="1:6" x14ac:dyDescent="0.25">
      <c r="A15466" s="73">
        <v>35000397</v>
      </c>
      <c r="B15466" s="74" t="s">
        <v>13446</v>
      </c>
      <c r="C15466" s="73" t="s">
        <v>101</v>
      </c>
      <c r="D15466" s="75">
        <v>47.01</v>
      </c>
      <c r="E15466" s="75">
        <v>47.01</v>
      </c>
      <c r="F15466" s="73" t="s">
        <v>47</v>
      </c>
    </row>
    <row r="15467" spans="1:6" x14ac:dyDescent="0.25">
      <c r="A15467" s="73">
        <v>35000398</v>
      </c>
      <c r="B15467" s="74" t="s">
        <v>13447</v>
      </c>
      <c r="C15467" s="73" t="s">
        <v>101</v>
      </c>
      <c r="D15467" s="75">
        <v>90.74</v>
      </c>
      <c r="E15467" s="75">
        <v>90.74</v>
      </c>
      <c r="F15467" s="73" t="s">
        <v>47</v>
      </c>
    </row>
    <row r="15468" spans="1:6" x14ac:dyDescent="0.25">
      <c r="A15468" s="73">
        <v>35000399</v>
      </c>
      <c r="B15468" s="74" t="s">
        <v>13448</v>
      </c>
      <c r="C15468" s="73" t="s">
        <v>101</v>
      </c>
      <c r="D15468" s="75">
        <v>7.09</v>
      </c>
      <c r="E15468" s="75">
        <v>7.09</v>
      </c>
      <c r="F15468" s="73" t="s">
        <v>47</v>
      </c>
    </row>
    <row r="15469" spans="1:6" x14ac:dyDescent="0.25">
      <c r="A15469" s="73">
        <v>35000400</v>
      </c>
      <c r="B15469" s="74" t="s">
        <v>13449</v>
      </c>
      <c r="C15469" s="73" t="s">
        <v>101</v>
      </c>
      <c r="D15469" s="75">
        <v>9.0399999999999991</v>
      </c>
      <c r="E15469" s="75">
        <v>9.0399999999999991</v>
      </c>
      <c r="F15469" s="73" t="s">
        <v>47</v>
      </c>
    </row>
    <row r="15470" spans="1:6" x14ac:dyDescent="0.25">
      <c r="A15470" s="73">
        <v>35000401</v>
      </c>
      <c r="B15470" s="74" t="s">
        <v>13450</v>
      </c>
      <c r="C15470" s="73" t="s">
        <v>101</v>
      </c>
      <c r="D15470" s="75">
        <v>12.37</v>
      </c>
      <c r="E15470" s="75">
        <v>12.37</v>
      </c>
      <c r="F15470" s="73" t="s">
        <v>47</v>
      </c>
    </row>
    <row r="15471" spans="1:6" x14ac:dyDescent="0.25">
      <c r="A15471" s="73">
        <v>35000402</v>
      </c>
      <c r="B15471" s="74" t="s">
        <v>13451</v>
      </c>
      <c r="C15471" s="73" t="s">
        <v>101</v>
      </c>
      <c r="D15471" s="75">
        <v>38.729999999999997</v>
      </c>
      <c r="E15471" s="75">
        <v>38.729999999999997</v>
      </c>
      <c r="F15471" s="73" t="s">
        <v>47</v>
      </c>
    </row>
    <row r="15472" spans="1:6" x14ac:dyDescent="0.25">
      <c r="A15472" s="73">
        <v>35000403</v>
      </c>
      <c r="B15472" s="74" t="s">
        <v>13452</v>
      </c>
      <c r="C15472" s="73" t="s">
        <v>101</v>
      </c>
      <c r="D15472" s="75">
        <v>32.64</v>
      </c>
      <c r="E15472" s="75">
        <v>32.64</v>
      </c>
      <c r="F15472" s="73" t="s">
        <v>47</v>
      </c>
    </row>
    <row r="15473" spans="1:6" x14ac:dyDescent="0.25">
      <c r="A15473" s="73">
        <v>35000404</v>
      </c>
      <c r="B15473" s="74" t="s">
        <v>13453</v>
      </c>
      <c r="C15473" s="73" t="s">
        <v>101</v>
      </c>
      <c r="D15473" s="75">
        <v>69.88</v>
      </c>
      <c r="E15473" s="75">
        <v>69.88</v>
      </c>
      <c r="F15473" s="73" t="s">
        <v>47</v>
      </c>
    </row>
    <row r="15474" spans="1:6" x14ac:dyDescent="0.25">
      <c r="A15474" s="73">
        <v>35000405</v>
      </c>
      <c r="B15474" s="74" t="s">
        <v>13454</v>
      </c>
      <c r="C15474" s="73" t="s">
        <v>101</v>
      </c>
      <c r="D15474" s="75">
        <v>189.64</v>
      </c>
      <c r="E15474" s="75">
        <v>189.64</v>
      </c>
      <c r="F15474" s="73" t="s">
        <v>47</v>
      </c>
    </row>
    <row r="15475" spans="1:6" x14ac:dyDescent="0.25">
      <c r="A15475" s="73">
        <v>35000406</v>
      </c>
      <c r="B15475" s="74" t="s">
        <v>13455</v>
      </c>
      <c r="C15475" s="73" t="s">
        <v>101</v>
      </c>
      <c r="D15475" s="75">
        <v>161.72</v>
      </c>
      <c r="E15475" s="75">
        <v>161.72</v>
      </c>
      <c r="F15475" s="73" t="s">
        <v>47</v>
      </c>
    </row>
    <row r="15476" spans="1:6" x14ac:dyDescent="0.25">
      <c r="A15476" s="73">
        <v>35000407</v>
      </c>
      <c r="B15476" s="74" t="s">
        <v>13456</v>
      </c>
      <c r="C15476" s="73" t="s">
        <v>101</v>
      </c>
      <c r="D15476" s="75">
        <v>298.75</v>
      </c>
      <c r="E15476" s="75">
        <v>298.75</v>
      </c>
      <c r="F15476" s="73" t="s">
        <v>47</v>
      </c>
    </row>
    <row r="15477" spans="1:6" x14ac:dyDescent="0.25">
      <c r="A15477" s="73">
        <v>35000417</v>
      </c>
      <c r="B15477" s="74" t="s">
        <v>13457</v>
      </c>
      <c r="C15477" s="73" t="s">
        <v>101</v>
      </c>
      <c r="D15477" s="75">
        <v>88.02</v>
      </c>
      <c r="E15477" s="75">
        <v>88.02</v>
      </c>
      <c r="F15477" s="73" t="s">
        <v>47</v>
      </c>
    </row>
    <row r="15478" spans="1:6" x14ac:dyDescent="0.25">
      <c r="A15478" s="73">
        <v>35000418</v>
      </c>
      <c r="B15478" s="74" t="s">
        <v>13458</v>
      </c>
      <c r="C15478" s="73" t="s">
        <v>101</v>
      </c>
      <c r="D15478" s="75">
        <v>192.15</v>
      </c>
      <c r="E15478" s="75">
        <v>192.15</v>
      </c>
      <c r="F15478" s="73" t="s">
        <v>47</v>
      </c>
    </row>
    <row r="15479" spans="1:6" x14ac:dyDescent="0.25">
      <c r="A15479" s="73">
        <v>35000419</v>
      </c>
      <c r="B15479" s="74" t="s">
        <v>13459</v>
      </c>
      <c r="C15479" s="73" t="s">
        <v>101</v>
      </c>
      <c r="D15479" s="75">
        <v>389.75</v>
      </c>
      <c r="E15479" s="75">
        <v>389.75</v>
      </c>
      <c r="F15479" s="73" t="s">
        <v>47</v>
      </c>
    </row>
    <row r="15480" spans="1:6" x14ac:dyDescent="0.25">
      <c r="A15480" s="73">
        <v>35000420</v>
      </c>
      <c r="B15480" s="74" t="s">
        <v>13460</v>
      </c>
      <c r="C15480" s="73" t="s">
        <v>101</v>
      </c>
      <c r="D15480" s="75">
        <v>37.69</v>
      </c>
      <c r="E15480" s="75">
        <v>37.69</v>
      </c>
      <c r="F15480" s="73" t="s">
        <v>47</v>
      </c>
    </row>
    <row r="15481" spans="1:6" x14ac:dyDescent="0.25">
      <c r="A15481" s="73">
        <v>35000421</v>
      </c>
      <c r="B15481" s="74" t="s">
        <v>13461</v>
      </c>
      <c r="C15481" s="73" t="s">
        <v>101</v>
      </c>
      <c r="D15481" s="75">
        <v>43.99</v>
      </c>
      <c r="E15481" s="75">
        <v>43.99</v>
      </c>
      <c r="F15481" s="73" t="s">
        <v>47</v>
      </c>
    </row>
    <row r="15482" spans="1:6" x14ac:dyDescent="0.25">
      <c r="A15482" s="73">
        <v>35000422</v>
      </c>
      <c r="B15482" s="74" t="s">
        <v>13462</v>
      </c>
      <c r="C15482" s="73" t="s">
        <v>101</v>
      </c>
      <c r="D15482" s="75">
        <v>59.87</v>
      </c>
      <c r="E15482" s="75">
        <v>59.87</v>
      </c>
      <c r="F15482" s="73" t="s">
        <v>47</v>
      </c>
    </row>
    <row r="15483" spans="1:6" x14ac:dyDescent="0.25">
      <c r="A15483" s="73">
        <v>35000423</v>
      </c>
      <c r="B15483" s="74" t="s">
        <v>13463</v>
      </c>
      <c r="C15483" s="73" t="s">
        <v>101</v>
      </c>
      <c r="D15483" s="75">
        <v>36.01</v>
      </c>
      <c r="E15483" s="75">
        <v>36.01</v>
      </c>
      <c r="F15483" s="73" t="s">
        <v>47</v>
      </c>
    </row>
    <row r="15484" spans="1:6" x14ac:dyDescent="0.25">
      <c r="A15484" s="73">
        <v>35000424</v>
      </c>
      <c r="B15484" s="74" t="s">
        <v>13464</v>
      </c>
      <c r="C15484" s="73" t="s">
        <v>101</v>
      </c>
      <c r="D15484" s="75">
        <v>94.69</v>
      </c>
      <c r="E15484" s="75">
        <v>94.69</v>
      </c>
      <c r="F15484" s="73" t="s">
        <v>47</v>
      </c>
    </row>
    <row r="15485" spans="1:6" x14ac:dyDescent="0.25">
      <c r="A15485" s="73">
        <v>35000425</v>
      </c>
      <c r="B15485" s="74" t="s">
        <v>13465</v>
      </c>
      <c r="C15485" s="73" t="s">
        <v>101</v>
      </c>
      <c r="D15485" s="75">
        <v>127.21</v>
      </c>
      <c r="E15485" s="75">
        <v>127.21</v>
      </c>
      <c r="F15485" s="73" t="s">
        <v>47</v>
      </c>
    </row>
    <row r="15486" spans="1:6" x14ac:dyDescent="0.25">
      <c r="A15486" s="73">
        <v>35000426</v>
      </c>
      <c r="B15486" s="74" t="s">
        <v>13466</v>
      </c>
      <c r="C15486" s="73" t="s">
        <v>101</v>
      </c>
      <c r="D15486" s="75">
        <v>186.64</v>
      </c>
      <c r="E15486" s="75">
        <v>186.64</v>
      </c>
      <c r="F15486" s="73" t="s">
        <v>47</v>
      </c>
    </row>
    <row r="15487" spans="1:6" x14ac:dyDescent="0.25">
      <c r="A15487" s="73">
        <v>35000427</v>
      </c>
      <c r="B15487" s="74" t="s">
        <v>13467</v>
      </c>
      <c r="C15487" s="73" t="s">
        <v>101</v>
      </c>
      <c r="D15487" s="75">
        <v>274.47000000000003</v>
      </c>
      <c r="E15487" s="75">
        <v>274.47000000000003</v>
      </c>
      <c r="F15487" s="73" t="s">
        <v>47</v>
      </c>
    </row>
    <row r="15488" spans="1:6" x14ac:dyDescent="0.25">
      <c r="A15488" s="73">
        <v>35000428</v>
      </c>
      <c r="B15488" s="74" t="s">
        <v>13468</v>
      </c>
      <c r="C15488" s="73" t="s">
        <v>101</v>
      </c>
      <c r="D15488" s="75">
        <v>454.54</v>
      </c>
      <c r="E15488" s="75">
        <v>454.54</v>
      </c>
      <c r="F15488" s="73" t="s">
        <v>47</v>
      </c>
    </row>
    <row r="15489" spans="1:6" x14ac:dyDescent="0.25">
      <c r="A15489" s="73">
        <v>35000429</v>
      </c>
      <c r="B15489" s="74" t="s">
        <v>13469</v>
      </c>
      <c r="C15489" s="73" t="s">
        <v>101</v>
      </c>
      <c r="D15489" s="75">
        <v>2.02</v>
      </c>
      <c r="E15489" s="75">
        <v>2.02</v>
      </c>
      <c r="F15489" s="73" t="s">
        <v>47</v>
      </c>
    </row>
    <row r="15490" spans="1:6" x14ac:dyDescent="0.25">
      <c r="A15490" s="73">
        <v>35000430</v>
      </c>
      <c r="B15490" s="74" t="s">
        <v>13470</v>
      </c>
      <c r="C15490" s="73" t="s">
        <v>101</v>
      </c>
      <c r="D15490" s="75">
        <v>21.67</v>
      </c>
      <c r="E15490" s="75">
        <v>21.67</v>
      </c>
      <c r="F15490" s="73" t="s">
        <v>47</v>
      </c>
    </row>
    <row r="15491" spans="1:6" x14ac:dyDescent="0.25">
      <c r="A15491" s="73">
        <v>35000431</v>
      </c>
      <c r="B15491" s="74" t="s">
        <v>13471</v>
      </c>
      <c r="C15491" s="73" t="s">
        <v>101</v>
      </c>
      <c r="D15491" s="75">
        <v>40.39</v>
      </c>
      <c r="E15491" s="75">
        <v>40.39</v>
      </c>
      <c r="F15491" s="73" t="s">
        <v>47</v>
      </c>
    </row>
    <row r="15492" spans="1:6" x14ac:dyDescent="0.25">
      <c r="A15492" s="73">
        <v>35000432</v>
      </c>
      <c r="B15492" s="74" t="s">
        <v>13472</v>
      </c>
      <c r="C15492" s="73" t="s">
        <v>101</v>
      </c>
      <c r="D15492" s="75">
        <v>12.6</v>
      </c>
      <c r="E15492" s="75">
        <v>12.6</v>
      </c>
      <c r="F15492" s="73" t="s">
        <v>47</v>
      </c>
    </row>
    <row r="15493" spans="1:6" x14ac:dyDescent="0.25">
      <c r="A15493" s="73">
        <v>35000433</v>
      </c>
      <c r="B15493" s="74" t="s">
        <v>13473</v>
      </c>
      <c r="C15493" s="73" t="s">
        <v>101</v>
      </c>
      <c r="D15493" s="75">
        <v>5.89</v>
      </c>
      <c r="E15493" s="75">
        <v>5.89</v>
      </c>
      <c r="F15493" s="73" t="s">
        <v>47</v>
      </c>
    </row>
    <row r="15494" spans="1:6" x14ac:dyDescent="0.25">
      <c r="A15494" s="73">
        <v>35000434</v>
      </c>
      <c r="B15494" s="74" t="s">
        <v>13474</v>
      </c>
      <c r="C15494" s="73" t="s">
        <v>101</v>
      </c>
      <c r="D15494" s="75">
        <v>23.46</v>
      </c>
      <c r="E15494" s="75">
        <v>23.46</v>
      </c>
      <c r="F15494" s="73" t="s">
        <v>47</v>
      </c>
    </row>
    <row r="15495" spans="1:6" x14ac:dyDescent="0.25">
      <c r="A15495" s="73">
        <v>35000435</v>
      </c>
      <c r="B15495" s="74" t="s">
        <v>13475</v>
      </c>
      <c r="C15495" s="73" t="s">
        <v>101</v>
      </c>
      <c r="D15495" s="75">
        <v>21.32</v>
      </c>
      <c r="E15495" s="75">
        <v>21.32</v>
      </c>
      <c r="F15495" s="73" t="s">
        <v>47</v>
      </c>
    </row>
    <row r="15496" spans="1:6" x14ac:dyDescent="0.25">
      <c r="A15496" s="73">
        <v>35000436</v>
      </c>
      <c r="B15496" s="74" t="s">
        <v>13476</v>
      </c>
      <c r="C15496" s="73" t="s">
        <v>101</v>
      </c>
      <c r="D15496" s="75">
        <v>17.84</v>
      </c>
      <c r="E15496" s="75">
        <v>17.84</v>
      </c>
      <c r="F15496" s="73" t="s">
        <v>47</v>
      </c>
    </row>
    <row r="15497" spans="1:6" x14ac:dyDescent="0.25">
      <c r="A15497" s="73">
        <v>35000437</v>
      </c>
      <c r="B15497" s="74" t="s">
        <v>13477</v>
      </c>
      <c r="C15497" s="73" t="s">
        <v>101</v>
      </c>
      <c r="D15497" s="75">
        <v>1.46</v>
      </c>
      <c r="E15497" s="75">
        <v>1.46</v>
      </c>
      <c r="F15497" s="73" t="s">
        <v>47</v>
      </c>
    </row>
    <row r="15498" spans="1:6" x14ac:dyDescent="0.25">
      <c r="A15498" s="73">
        <v>35000438</v>
      </c>
      <c r="B15498" s="74" t="s">
        <v>13478</v>
      </c>
      <c r="C15498" s="73" t="s">
        <v>101</v>
      </c>
      <c r="D15498" s="75">
        <v>4.47</v>
      </c>
      <c r="E15498" s="75">
        <v>4.47</v>
      </c>
      <c r="F15498" s="73" t="s">
        <v>47</v>
      </c>
    </row>
    <row r="15499" spans="1:6" x14ac:dyDescent="0.25">
      <c r="A15499" s="73">
        <v>35000439</v>
      </c>
      <c r="B15499" s="74" t="s">
        <v>13479</v>
      </c>
      <c r="C15499" s="73" t="s">
        <v>101</v>
      </c>
      <c r="D15499" s="75">
        <v>5.48</v>
      </c>
      <c r="E15499" s="75">
        <v>5.48</v>
      </c>
      <c r="F15499" s="73" t="s">
        <v>47</v>
      </c>
    </row>
    <row r="15500" spans="1:6" x14ac:dyDescent="0.25">
      <c r="A15500" s="73">
        <v>35000440</v>
      </c>
      <c r="B15500" s="74" t="s">
        <v>13480</v>
      </c>
      <c r="C15500" s="73" t="s">
        <v>101</v>
      </c>
      <c r="D15500" s="75">
        <v>2.67</v>
      </c>
      <c r="E15500" s="75">
        <v>2.67</v>
      </c>
      <c r="F15500" s="73" t="s">
        <v>47</v>
      </c>
    </row>
    <row r="15501" spans="1:6" x14ac:dyDescent="0.25">
      <c r="A15501" s="73">
        <v>35000441</v>
      </c>
      <c r="B15501" s="74" t="s">
        <v>13481</v>
      </c>
      <c r="C15501" s="73" t="s">
        <v>101</v>
      </c>
      <c r="D15501" s="75">
        <v>1.97</v>
      </c>
      <c r="E15501" s="75">
        <v>1.97</v>
      </c>
      <c r="F15501" s="73" t="s">
        <v>47</v>
      </c>
    </row>
    <row r="15502" spans="1:6" x14ac:dyDescent="0.25">
      <c r="A15502" s="73">
        <v>35000442</v>
      </c>
      <c r="B15502" s="74" t="s">
        <v>13482</v>
      </c>
      <c r="C15502" s="73" t="s">
        <v>101</v>
      </c>
      <c r="D15502" s="75">
        <v>5.13</v>
      </c>
      <c r="E15502" s="75">
        <v>5.13</v>
      </c>
      <c r="F15502" s="73" t="s">
        <v>47</v>
      </c>
    </row>
    <row r="15503" spans="1:6" x14ac:dyDescent="0.25">
      <c r="A15503" s="73">
        <v>35000443</v>
      </c>
      <c r="B15503" s="74" t="s">
        <v>13483</v>
      </c>
      <c r="C15503" s="73" t="s">
        <v>101</v>
      </c>
      <c r="D15503" s="75">
        <v>2.65</v>
      </c>
      <c r="E15503" s="75">
        <v>2.65</v>
      </c>
      <c r="F15503" s="73" t="s">
        <v>47</v>
      </c>
    </row>
    <row r="15504" spans="1:6" x14ac:dyDescent="0.25">
      <c r="A15504" s="73">
        <v>35000444</v>
      </c>
      <c r="B15504" s="74" t="s">
        <v>13484</v>
      </c>
      <c r="C15504" s="73" t="s">
        <v>101</v>
      </c>
      <c r="D15504" s="75">
        <v>3.83</v>
      </c>
      <c r="E15504" s="75">
        <v>3.83</v>
      </c>
      <c r="F15504" s="73" t="s">
        <v>47</v>
      </c>
    </row>
    <row r="15505" spans="1:6" x14ac:dyDescent="0.25">
      <c r="A15505" s="73">
        <v>35000445</v>
      </c>
      <c r="B15505" s="74" t="s">
        <v>13485</v>
      </c>
      <c r="C15505" s="73" t="s">
        <v>101</v>
      </c>
      <c r="D15505" s="75">
        <v>6.11</v>
      </c>
      <c r="E15505" s="75">
        <v>6.11</v>
      </c>
      <c r="F15505" s="73" t="s">
        <v>47</v>
      </c>
    </row>
    <row r="15506" spans="1:6" x14ac:dyDescent="0.25">
      <c r="A15506" s="73">
        <v>35000446</v>
      </c>
      <c r="B15506" s="74" t="s">
        <v>13486</v>
      </c>
      <c r="C15506" s="73" t="s">
        <v>101</v>
      </c>
      <c r="D15506" s="75">
        <v>1.37</v>
      </c>
      <c r="E15506" s="75">
        <v>1.37</v>
      </c>
      <c r="F15506" s="73" t="s">
        <v>47</v>
      </c>
    </row>
    <row r="15507" spans="1:6" x14ac:dyDescent="0.25">
      <c r="A15507" s="73">
        <v>35000447</v>
      </c>
      <c r="B15507" s="74" t="s">
        <v>13487</v>
      </c>
      <c r="C15507" s="73" t="s">
        <v>101</v>
      </c>
      <c r="D15507" s="75">
        <v>0.83</v>
      </c>
      <c r="E15507" s="75">
        <v>0.83</v>
      </c>
      <c r="F15507" s="73" t="s">
        <v>47</v>
      </c>
    </row>
    <row r="15508" spans="1:6" x14ac:dyDescent="0.25">
      <c r="A15508" s="73">
        <v>35000448</v>
      </c>
      <c r="B15508" s="74" t="s">
        <v>13488</v>
      </c>
      <c r="C15508" s="73" t="s">
        <v>101</v>
      </c>
      <c r="D15508" s="75">
        <v>3.39</v>
      </c>
      <c r="E15508" s="75">
        <v>3.39</v>
      </c>
      <c r="F15508" s="73" t="s">
        <v>47</v>
      </c>
    </row>
    <row r="15509" spans="1:6" x14ac:dyDescent="0.25">
      <c r="A15509" s="73">
        <v>35000449</v>
      </c>
      <c r="B15509" s="74" t="s">
        <v>13489</v>
      </c>
      <c r="C15509" s="73" t="s">
        <v>101</v>
      </c>
      <c r="D15509" s="75">
        <v>19.48</v>
      </c>
      <c r="E15509" s="75">
        <v>19.48</v>
      </c>
      <c r="F15509" s="73" t="s">
        <v>47</v>
      </c>
    </row>
    <row r="15510" spans="1:6" x14ac:dyDescent="0.25">
      <c r="A15510" s="73">
        <v>35000450</v>
      </c>
      <c r="B15510" s="74" t="s">
        <v>13490</v>
      </c>
      <c r="C15510" s="73" t="s">
        <v>101</v>
      </c>
      <c r="D15510" s="75">
        <v>1.0900000000000001</v>
      </c>
      <c r="E15510" s="75">
        <v>1.0900000000000001</v>
      </c>
      <c r="F15510" s="73" t="s">
        <v>47</v>
      </c>
    </row>
    <row r="15511" spans="1:6" x14ac:dyDescent="0.25">
      <c r="A15511" s="73">
        <v>35000451</v>
      </c>
      <c r="B15511" s="74" t="s">
        <v>13491</v>
      </c>
      <c r="C15511" s="73" t="s">
        <v>101</v>
      </c>
      <c r="D15511" s="75">
        <v>1.92</v>
      </c>
      <c r="E15511" s="75">
        <v>1.92</v>
      </c>
      <c r="F15511" s="73" t="s">
        <v>47</v>
      </c>
    </row>
    <row r="15512" spans="1:6" x14ac:dyDescent="0.25">
      <c r="A15512" s="73">
        <v>35000452</v>
      </c>
      <c r="B15512" s="74" t="s">
        <v>13492</v>
      </c>
      <c r="C15512" s="73" t="s">
        <v>101</v>
      </c>
      <c r="D15512" s="75">
        <v>2.48</v>
      </c>
      <c r="E15512" s="75">
        <v>2.48</v>
      </c>
      <c r="F15512" s="73" t="s">
        <v>47</v>
      </c>
    </row>
    <row r="15513" spans="1:6" x14ac:dyDescent="0.25">
      <c r="A15513" s="73">
        <v>35000453</v>
      </c>
      <c r="B15513" s="74" t="s">
        <v>13493</v>
      </c>
      <c r="C15513" s="73" t="s">
        <v>101</v>
      </c>
      <c r="D15513" s="75">
        <v>15.08</v>
      </c>
      <c r="E15513" s="75">
        <v>15.08</v>
      </c>
      <c r="F15513" s="73" t="s">
        <v>47</v>
      </c>
    </row>
    <row r="15514" spans="1:6" x14ac:dyDescent="0.25">
      <c r="A15514" s="73">
        <v>35000454</v>
      </c>
      <c r="B15514" s="74" t="s">
        <v>13494</v>
      </c>
      <c r="C15514" s="73" t="s">
        <v>101</v>
      </c>
      <c r="D15514" s="75">
        <v>10.91</v>
      </c>
      <c r="E15514" s="75">
        <v>10.91</v>
      </c>
      <c r="F15514" s="73" t="s">
        <v>47</v>
      </c>
    </row>
    <row r="15515" spans="1:6" x14ac:dyDescent="0.25">
      <c r="A15515" s="73">
        <v>35000455</v>
      </c>
      <c r="B15515" s="74" t="s">
        <v>13495</v>
      </c>
      <c r="C15515" s="73" t="s">
        <v>101</v>
      </c>
      <c r="D15515" s="75">
        <v>17.09</v>
      </c>
      <c r="E15515" s="75">
        <v>17.09</v>
      </c>
      <c r="F15515" s="73" t="s">
        <v>47</v>
      </c>
    </row>
    <row r="15516" spans="1:6" x14ac:dyDescent="0.25">
      <c r="A15516" s="73">
        <v>35000460</v>
      </c>
      <c r="B15516" s="74" t="s">
        <v>13496</v>
      </c>
      <c r="C15516" s="73" t="s">
        <v>101</v>
      </c>
      <c r="D15516" s="75">
        <v>0.4</v>
      </c>
      <c r="E15516" s="75">
        <v>0.4</v>
      </c>
      <c r="F15516" s="73" t="s">
        <v>47</v>
      </c>
    </row>
    <row r="15517" spans="1:6" x14ac:dyDescent="0.25">
      <c r="A15517" s="73">
        <v>35000461</v>
      </c>
      <c r="B15517" s="74" t="s">
        <v>13497</v>
      </c>
      <c r="C15517" s="73" t="s">
        <v>101</v>
      </c>
      <c r="D15517" s="75">
        <v>0.86</v>
      </c>
      <c r="E15517" s="75">
        <v>0.86</v>
      </c>
      <c r="F15517" s="73" t="s">
        <v>47</v>
      </c>
    </row>
    <row r="15518" spans="1:6" x14ac:dyDescent="0.25">
      <c r="A15518" s="73">
        <v>35000462</v>
      </c>
      <c r="B15518" s="74" t="s">
        <v>13498</v>
      </c>
      <c r="C15518" s="73" t="s">
        <v>101</v>
      </c>
      <c r="D15518" s="75">
        <v>1.55</v>
      </c>
      <c r="E15518" s="75">
        <v>1.55</v>
      </c>
      <c r="F15518" s="73" t="s">
        <v>47</v>
      </c>
    </row>
    <row r="15519" spans="1:6" x14ac:dyDescent="0.25">
      <c r="A15519" s="73">
        <v>35000463</v>
      </c>
      <c r="B15519" s="74" t="s">
        <v>13499</v>
      </c>
      <c r="C15519" s="73" t="s">
        <v>101</v>
      </c>
      <c r="D15519" s="75">
        <v>2.65</v>
      </c>
      <c r="E15519" s="75">
        <v>2.65</v>
      </c>
      <c r="F15519" s="73" t="s">
        <v>47</v>
      </c>
    </row>
    <row r="15520" spans="1:6" x14ac:dyDescent="0.25">
      <c r="A15520" s="73">
        <v>35000464</v>
      </c>
      <c r="B15520" s="74" t="s">
        <v>13500</v>
      </c>
      <c r="C15520" s="73" t="s">
        <v>101</v>
      </c>
      <c r="D15520" s="75">
        <v>3.59</v>
      </c>
      <c r="E15520" s="75">
        <v>3.59</v>
      </c>
      <c r="F15520" s="73" t="s">
        <v>47</v>
      </c>
    </row>
    <row r="15521" spans="1:6" x14ac:dyDescent="0.25">
      <c r="A15521" s="73">
        <v>35000465</v>
      </c>
      <c r="B15521" s="74" t="s">
        <v>13501</v>
      </c>
      <c r="C15521" s="73" t="s">
        <v>101</v>
      </c>
      <c r="D15521" s="75">
        <v>17.84</v>
      </c>
      <c r="E15521" s="75">
        <v>17.84</v>
      </c>
      <c r="F15521" s="73" t="s">
        <v>47</v>
      </c>
    </row>
    <row r="15522" spans="1:6" x14ac:dyDescent="0.25">
      <c r="A15522" s="73">
        <v>35000466</v>
      </c>
      <c r="B15522" s="74" t="s">
        <v>13502</v>
      </c>
      <c r="C15522" s="73" t="s">
        <v>101</v>
      </c>
      <c r="D15522" s="75">
        <v>48.71</v>
      </c>
      <c r="E15522" s="75">
        <v>48.71</v>
      </c>
      <c r="F15522" s="73" t="s">
        <v>47</v>
      </c>
    </row>
    <row r="15523" spans="1:6" x14ac:dyDescent="0.25">
      <c r="A15523" s="73">
        <v>35000467</v>
      </c>
      <c r="B15523" s="74" t="s">
        <v>13503</v>
      </c>
      <c r="C15523" s="73" t="s">
        <v>101</v>
      </c>
      <c r="D15523" s="75">
        <v>2.99</v>
      </c>
      <c r="E15523" s="75">
        <v>2.99</v>
      </c>
      <c r="F15523" s="73" t="s">
        <v>47</v>
      </c>
    </row>
    <row r="15524" spans="1:6" x14ac:dyDescent="0.25">
      <c r="A15524" s="73">
        <v>35000468</v>
      </c>
      <c r="B15524" s="74" t="s">
        <v>13504</v>
      </c>
      <c r="C15524" s="73" t="s">
        <v>101</v>
      </c>
      <c r="D15524" s="75">
        <v>4.67</v>
      </c>
      <c r="E15524" s="75">
        <v>4.67</v>
      </c>
      <c r="F15524" s="73" t="s">
        <v>47</v>
      </c>
    </row>
    <row r="15525" spans="1:6" x14ac:dyDescent="0.25">
      <c r="A15525" s="73">
        <v>35000469</v>
      </c>
      <c r="B15525" s="74" t="s">
        <v>13505</v>
      </c>
      <c r="C15525" s="73" t="s">
        <v>101</v>
      </c>
      <c r="D15525" s="75">
        <v>5</v>
      </c>
      <c r="E15525" s="75">
        <v>5</v>
      </c>
      <c r="F15525" s="73" t="s">
        <v>47</v>
      </c>
    </row>
    <row r="15526" spans="1:6" x14ac:dyDescent="0.25">
      <c r="A15526" s="73">
        <v>35000470</v>
      </c>
      <c r="B15526" s="74" t="s">
        <v>13506</v>
      </c>
      <c r="C15526" s="73" t="s">
        <v>101</v>
      </c>
      <c r="D15526" s="75">
        <v>0.51</v>
      </c>
      <c r="E15526" s="75">
        <v>0.51</v>
      </c>
      <c r="F15526" s="73" t="s">
        <v>47</v>
      </c>
    </row>
    <row r="15527" spans="1:6" x14ac:dyDescent="0.25">
      <c r="A15527" s="73">
        <v>35000471</v>
      </c>
      <c r="B15527" s="74" t="s">
        <v>13507</v>
      </c>
      <c r="C15527" s="73" t="s">
        <v>101</v>
      </c>
      <c r="D15527" s="75">
        <v>23.19</v>
      </c>
      <c r="E15527" s="75">
        <v>23.19</v>
      </c>
      <c r="F15527" s="73" t="s">
        <v>47</v>
      </c>
    </row>
    <row r="15528" spans="1:6" x14ac:dyDescent="0.25">
      <c r="A15528" s="73">
        <v>35000472</v>
      </c>
      <c r="B15528" s="74" t="s">
        <v>13508</v>
      </c>
      <c r="C15528" s="73" t="s">
        <v>101</v>
      </c>
      <c r="D15528" s="75">
        <v>101.6</v>
      </c>
      <c r="E15528" s="75">
        <v>101.6</v>
      </c>
      <c r="F15528" s="73" t="s">
        <v>47</v>
      </c>
    </row>
    <row r="15529" spans="1:6" x14ac:dyDescent="0.25">
      <c r="A15529" s="73">
        <v>35000473</v>
      </c>
      <c r="B15529" s="74" t="s">
        <v>13509</v>
      </c>
      <c r="C15529" s="73" t="s">
        <v>101</v>
      </c>
      <c r="D15529" s="75">
        <v>8.18</v>
      </c>
      <c r="E15529" s="75">
        <v>8.18</v>
      </c>
      <c r="F15529" s="73" t="s">
        <v>47</v>
      </c>
    </row>
    <row r="15530" spans="1:6" x14ac:dyDescent="0.25">
      <c r="A15530" s="73">
        <v>35000474</v>
      </c>
      <c r="B15530" s="74" t="s">
        <v>13510</v>
      </c>
      <c r="C15530" s="73" t="s">
        <v>101</v>
      </c>
      <c r="D15530" s="75">
        <v>0.54</v>
      </c>
      <c r="E15530" s="75">
        <v>0.54</v>
      </c>
      <c r="F15530" s="73" t="s">
        <v>47</v>
      </c>
    </row>
    <row r="15531" spans="1:6" x14ac:dyDescent="0.25">
      <c r="A15531" s="73">
        <v>35000475</v>
      </c>
      <c r="B15531" s="74" t="s">
        <v>13511</v>
      </c>
      <c r="C15531" s="73" t="s">
        <v>101</v>
      </c>
      <c r="D15531" s="75">
        <v>3.17</v>
      </c>
      <c r="E15531" s="75">
        <v>3.17</v>
      </c>
      <c r="F15531" s="73" t="s">
        <v>47</v>
      </c>
    </row>
    <row r="15532" spans="1:6" x14ac:dyDescent="0.25">
      <c r="A15532" s="73">
        <v>35000476</v>
      </c>
      <c r="B15532" s="74" t="s">
        <v>13512</v>
      </c>
      <c r="C15532" s="73" t="s">
        <v>101</v>
      </c>
      <c r="D15532" s="75">
        <v>0.46</v>
      </c>
      <c r="E15532" s="75">
        <v>0.46</v>
      </c>
      <c r="F15532" s="73" t="s">
        <v>47</v>
      </c>
    </row>
    <row r="15533" spans="1:6" x14ac:dyDescent="0.25">
      <c r="A15533" s="73">
        <v>35000477</v>
      </c>
      <c r="B15533" s="74" t="s">
        <v>13513</v>
      </c>
      <c r="C15533" s="73" t="s">
        <v>101</v>
      </c>
      <c r="D15533" s="75">
        <v>1.31</v>
      </c>
      <c r="E15533" s="75">
        <v>1.31</v>
      </c>
      <c r="F15533" s="73" t="s">
        <v>47</v>
      </c>
    </row>
    <row r="15534" spans="1:6" x14ac:dyDescent="0.25">
      <c r="A15534" s="73">
        <v>35000478</v>
      </c>
      <c r="B15534" s="74" t="s">
        <v>13514</v>
      </c>
      <c r="C15534" s="73" t="s">
        <v>101</v>
      </c>
      <c r="D15534" s="75">
        <v>1.1200000000000001</v>
      </c>
      <c r="E15534" s="75">
        <v>1.1200000000000001</v>
      </c>
      <c r="F15534" s="73" t="s">
        <v>47</v>
      </c>
    </row>
    <row r="15535" spans="1:6" x14ac:dyDescent="0.25">
      <c r="A15535" s="73">
        <v>35000479</v>
      </c>
      <c r="B15535" s="74" t="s">
        <v>13515</v>
      </c>
      <c r="C15535" s="73" t="s">
        <v>101</v>
      </c>
      <c r="D15535" s="75">
        <v>1.65</v>
      </c>
      <c r="E15535" s="75">
        <v>1.65</v>
      </c>
      <c r="F15535" s="73" t="s">
        <v>47</v>
      </c>
    </row>
    <row r="15536" spans="1:6" x14ac:dyDescent="0.25">
      <c r="A15536" s="73">
        <v>35000485</v>
      </c>
      <c r="B15536" s="74" t="s">
        <v>13516</v>
      </c>
      <c r="C15536" s="73" t="s">
        <v>101</v>
      </c>
      <c r="D15536" s="75">
        <v>9.86</v>
      </c>
      <c r="E15536" s="75">
        <v>9.86</v>
      </c>
      <c r="F15536" s="73" t="s">
        <v>47</v>
      </c>
    </row>
    <row r="15537" spans="1:6" x14ac:dyDescent="0.25">
      <c r="A15537" s="73">
        <v>35000486</v>
      </c>
      <c r="B15537" s="74" t="s">
        <v>13517</v>
      </c>
      <c r="C15537" s="73" t="s">
        <v>101</v>
      </c>
      <c r="D15537" s="75">
        <v>36.43</v>
      </c>
      <c r="E15537" s="75">
        <v>36.43</v>
      </c>
      <c r="F15537" s="73" t="s">
        <v>47</v>
      </c>
    </row>
    <row r="15538" spans="1:6" x14ac:dyDescent="0.25">
      <c r="A15538" s="73">
        <v>35000487</v>
      </c>
      <c r="B15538" s="74" t="s">
        <v>13518</v>
      </c>
      <c r="C15538" s="73" t="s">
        <v>101</v>
      </c>
      <c r="D15538" s="75">
        <v>0.83</v>
      </c>
      <c r="E15538" s="75">
        <v>0.83</v>
      </c>
      <c r="F15538" s="73" t="s">
        <v>47</v>
      </c>
    </row>
    <row r="15539" spans="1:6" x14ac:dyDescent="0.25">
      <c r="A15539" s="73">
        <v>35000488</v>
      </c>
      <c r="B15539" s="74" t="s">
        <v>13519</v>
      </c>
      <c r="C15539" s="73" t="s">
        <v>101</v>
      </c>
      <c r="D15539" s="75">
        <v>1.57</v>
      </c>
      <c r="E15539" s="75">
        <v>1.57</v>
      </c>
      <c r="F15539" s="73" t="s">
        <v>47</v>
      </c>
    </row>
    <row r="15540" spans="1:6" x14ac:dyDescent="0.25">
      <c r="A15540" s="73">
        <v>35000489</v>
      </c>
      <c r="B15540" s="74" t="s">
        <v>13520</v>
      </c>
      <c r="C15540" s="73" t="s">
        <v>101</v>
      </c>
      <c r="D15540" s="75">
        <v>6.07</v>
      </c>
      <c r="E15540" s="75">
        <v>6.07</v>
      </c>
      <c r="F15540" s="73" t="s">
        <v>47</v>
      </c>
    </row>
    <row r="15541" spans="1:6" x14ac:dyDescent="0.25">
      <c r="A15541" s="73">
        <v>35000490</v>
      </c>
      <c r="B15541" s="74" t="s">
        <v>13521</v>
      </c>
      <c r="C15541" s="73" t="s">
        <v>101</v>
      </c>
      <c r="D15541" s="75">
        <v>8.0500000000000007</v>
      </c>
      <c r="E15541" s="75">
        <v>8.0500000000000007</v>
      </c>
      <c r="F15541" s="73" t="s">
        <v>47</v>
      </c>
    </row>
    <row r="15542" spans="1:6" x14ac:dyDescent="0.25">
      <c r="A15542" s="73">
        <v>35000491</v>
      </c>
      <c r="B15542" s="74" t="s">
        <v>13522</v>
      </c>
      <c r="C15542" s="73" t="s">
        <v>101</v>
      </c>
      <c r="D15542" s="75">
        <v>91.59</v>
      </c>
      <c r="E15542" s="75">
        <v>91.59</v>
      </c>
      <c r="F15542" s="73" t="s">
        <v>47</v>
      </c>
    </row>
    <row r="15543" spans="1:6" x14ac:dyDescent="0.25">
      <c r="A15543" s="73">
        <v>35000492</v>
      </c>
      <c r="B15543" s="74" t="s">
        <v>13523</v>
      </c>
      <c r="C15543" s="73" t="s">
        <v>101</v>
      </c>
      <c r="D15543" s="75">
        <v>175.79</v>
      </c>
      <c r="E15543" s="75">
        <v>175.79</v>
      </c>
      <c r="F15543" s="73" t="s">
        <v>47</v>
      </c>
    </row>
    <row r="15544" spans="1:6" x14ac:dyDescent="0.25">
      <c r="A15544" s="73">
        <v>35000493</v>
      </c>
      <c r="B15544" s="74" t="s">
        <v>13524</v>
      </c>
      <c r="C15544" s="73" t="s">
        <v>101</v>
      </c>
      <c r="D15544" s="75">
        <v>6.72</v>
      </c>
      <c r="E15544" s="75">
        <v>6.72</v>
      </c>
      <c r="F15544" s="73" t="s">
        <v>47</v>
      </c>
    </row>
    <row r="15545" spans="1:6" x14ac:dyDescent="0.25">
      <c r="A15545" s="73">
        <v>35000494</v>
      </c>
      <c r="B15545" s="74" t="s">
        <v>13525</v>
      </c>
      <c r="C15545" s="73" t="s">
        <v>101</v>
      </c>
      <c r="D15545" s="75">
        <v>21.56</v>
      </c>
      <c r="E15545" s="75">
        <v>21.56</v>
      </c>
      <c r="F15545" s="73" t="s">
        <v>47</v>
      </c>
    </row>
    <row r="15546" spans="1:6" x14ac:dyDescent="0.25">
      <c r="A15546" s="73">
        <v>35000495</v>
      </c>
      <c r="B15546" s="74" t="s">
        <v>13526</v>
      </c>
      <c r="C15546" s="73" t="s">
        <v>101</v>
      </c>
      <c r="D15546" s="75">
        <v>79.37</v>
      </c>
      <c r="E15546" s="75">
        <v>79.37</v>
      </c>
      <c r="F15546" s="73" t="s">
        <v>47</v>
      </c>
    </row>
    <row r="15547" spans="1:6" x14ac:dyDescent="0.25">
      <c r="A15547" s="73">
        <v>35000496</v>
      </c>
      <c r="B15547" s="74" t="s">
        <v>13527</v>
      </c>
      <c r="C15547" s="73" t="s">
        <v>101</v>
      </c>
      <c r="D15547" s="75">
        <v>260.77</v>
      </c>
      <c r="E15547" s="75">
        <v>260.77</v>
      </c>
      <c r="F15547" s="73" t="s">
        <v>47</v>
      </c>
    </row>
    <row r="15548" spans="1:6" x14ac:dyDescent="0.25">
      <c r="A15548" s="73">
        <v>35000497</v>
      </c>
      <c r="B15548" s="74" t="s">
        <v>13528</v>
      </c>
      <c r="C15548" s="73" t="s">
        <v>101</v>
      </c>
      <c r="D15548" s="75">
        <v>818.89</v>
      </c>
      <c r="E15548" s="75">
        <v>818.89</v>
      </c>
      <c r="F15548" s="73" t="s">
        <v>47</v>
      </c>
    </row>
    <row r="15549" spans="1:6" x14ac:dyDescent="0.25">
      <c r="A15549" s="73">
        <v>35000498</v>
      </c>
      <c r="B15549" s="74" t="s">
        <v>13529</v>
      </c>
      <c r="C15549" s="73" t="s">
        <v>101</v>
      </c>
      <c r="D15549" s="75">
        <v>117.8</v>
      </c>
      <c r="E15549" s="75">
        <v>117.8</v>
      </c>
      <c r="F15549" s="73" t="s">
        <v>47</v>
      </c>
    </row>
    <row r="15550" spans="1:6" x14ac:dyDescent="0.25">
      <c r="A15550" s="73">
        <v>35000499</v>
      </c>
      <c r="B15550" s="74" t="s">
        <v>13530</v>
      </c>
      <c r="C15550" s="73" t="s">
        <v>101</v>
      </c>
      <c r="D15550" s="75">
        <v>154.30000000000001</v>
      </c>
      <c r="E15550" s="75">
        <v>154.30000000000001</v>
      </c>
      <c r="F15550" s="73" t="s">
        <v>47</v>
      </c>
    </row>
    <row r="15551" spans="1:6" x14ac:dyDescent="0.25">
      <c r="A15551" s="73">
        <v>35000500</v>
      </c>
      <c r="B15551" s="74" t="s">
        <v>13531</v>
      </c>
      <c r="C15551" s="73" t="s">
        <v>101</v>
      </c>
      <c r="D15551" s="75">
        <v>48.92</v>
      </c>
      <c r="E15551" s="75">
        <v>48.92</v>
      </c>
      <c r="F15551" s="73" t="s">
        <v>47</v>
      </c>
    </row>
    <row r="15552" spans="1:6" x14ac:dyDescent="0.25">
      <c r="A15552" s="73">
        <v>35000501</v>
      </c>
      <c r="B15552" s="74" t="s">
        <v>13532</v>
      </c>
      <c r="C15552" s="73" t="s">
        <v>101</v>
      </c>
      <c r="D15552" s="75">
        <v>8.0299999999999994</v>
      </c>
      <c r="E15552" s="75">
        <v>8.0299999999999994</v>
      </c>
      <c r="F15552" s="73" t="s">
        <v>47</v>
      </c>
    </row>
    <row r="15553" spans="1:6" x14ac:dyDescent="0.25">
      <c r="A15553" s="73">
        <v>35000502</v>
      </c>
      <c r="B15553" s="74" t="s">
        <v>13533</v>
      </c>
      <c r="C15553" s="73" t="s">
        <v>101</v>
      </c>
      <c r="D15553" s="75">
        <v>6.42</v>
      </c>
      <c r="E15553" s="75">
        <v>6.42</v>
      </c>
      <c r="F15553" s="73" t="s">
        <v>47</v>
      </c>
    </row>
    <row r="15554" spans="1:6" x14ac:dyDescent="0.25">
      <c r="A15554" s="73">
        <v>35000503</v>
      </c>
      <c r="B15554" s="74" t="s">
        <v>13534</v>
      </c>
      <c r="C15554" s="73" t="s">
        <v>101</v>
      </c>
      <c r="D15554" s="75">
        <v>46.78</v>
      </c>
      <c r="E15554" s="75">
        <v>46.78</v>
      </c>
      <c r="F15554" s="73" t="s">
        <v>47</v>
      </c>
    </row>
    <row r="15555" spans="1:6" x14ac:dyDescent="0.25">
      <c r="A15555" s="73">
        <v>35000504</v>
      </c>
      <c r="B15555" s="74" t="s">
        <v>13535</v>
      </c>
      <c r="C15555" s="73" t="s">
        <v>101</v>
      </c>
      <c r="D15555" s="75">
        <v>38.11</v>
      </c>
      <c r="E15555" s="75">
        <v>38.11</v>
      </c>
      <c r="F15555" s="73" t="s">
        <v>47</v>
      </c>
    </row>
    <row r="15556" spans="1:6" x14ac:dyDescent="0.25">
      <c r="A15556" s="73">
        <v>35000505</v>
      </c>
      <c r="B15556" s="74" t="s">
        <v>13536</v>
      </c>
      <c r="C15556" s="73" t="s">
        <v>101</v>
      </c>
      <c r="D15556" s="75">
        <v>16.989999999999998</v>
      </c>
      <c r="E15556" s="75">
        <v>16.989999999999998</v>
      </c>
      <c r="F15556" s="73" t="s">
        <v>47</v>
      </c>
    </row>
    <row r="15557" spans="1:6" x14ac:dyDescent="0.25">
      <c r="A15557" s="73">
        <v>35000506</v>
      </c>
      <c r="B15557" s="74" t="s">
        <v>13537</v>
      </c>
      <c r="C15557" s="73" t="s">
        <v>101</v>
      </c>
      <c r="D15557" s="75">
        <v>207.61</v>
      </c>
      <c r="E15557" s="75">
        <v>207.61</v>
      </c>
      <c r="F15557" s="73" t="s">
        <v>47</v>
      </c>
    </row>
    <row r="15558" spans="1:6" x14ac:dyDescent="0.25">
      <c r="A15558" s="73">
        <v>35000507</v>
      </c>
      <c r="B15558" s="74" t="s">
        <v>13538</v>
      </c>
      <c r="C15558" s="73" t="s">
        <v>101</v>
      </c>
      <c r="D15558" s="75">
        <v>419.83</v>
      </c>
      <c r="E15558" s="75">
        <v>419.83</v>
      </c>
      <c r="F15558" s="73" t="s">
        <v>47</v>
      </c>
    </row>
    <row r="15559" spans="1:6" x14ac:dyDescent="0.25">
      <c r="A15559" s="73">
        <v>35000508</v>
      </c>
      <c r="B15559" s="74" t="s">
        <v>13539</v>
      </c>
      <c r="C15559" s="73" t="s">
        <v>101</v>
      </c>
      <c r="D15559" s="75">
        <v>38.26</v>
      </c>
      <c r="E15559" s="75">
        <v>38.26</v>
      </c>
      <c r="F15559" s="73" t="s">
        <v>47</v>
      </c>
    </row>
    <row r="15560" spans="1:6" x14ac:dyDescent="0.25">
      <c r="A15560" s="73">
        <v>35000509</v>
      </c>
      <c r="B15560" s="74" t="s">
        <v>13540</v>
      </c>
      <c r="C15560" s="73" t="s">
        <v>101</v>
      </c>
      <c r="D15560" s="75">
        <v>68.11</v>
      </c>
      <c r="E15560" s="75">
        <v>68.11</v>
      </c>
      <c r="F15560" s="73" t="s">
        <v>47</v>
      </c>
    </row>
    <row r="15561" spans="1:6" x14ac:dyDescent="0.25">
      <c r="A15561" s="73">
        <v>35000510</v>
      </c>
      <c r="B15561" s="74" t="s">
        <v>13541</v>
      </c>
      <c r="C15561" s="73" t="s">
        <v>101</v>
      </c>
      <c r="D15561" s="75">
        <v>96.63</v>
      </c>
      <c r="E15561" s="75">
        <v>96.63</v>
      </c>
      <c r="F15561" s="73" t="s">
        <v>47</v>
      </c>
    </row>
    <row r="15562" spans="1:6" x14ac:dyDescent="0.25">
      <c r="A15562" s="73">
        <v>35000511</v>
      </c>
      <c r="B15562" s="74" t="s">
        <v>13542</v>
      </c>
      <c r="C15562" s="73" t="s">
        <v>101</v>
      </c>
      <c r="D15562" s="75">
        <v>42.73</v>
      </c>
      <c r="E15562" s="75">
        <v>42.73</v>
      </c>
      <c r="F15562" s="73" t="s">
        <v>47</v>
      </c>
    </row>
    <row r="15563" spans="1:6" x14ac:dyDescent="0.25">
      <c r="A15563" s="73">
        <v>35000512</v>
      </c>
      <c r="B15563" s="74" t="s">
        <v>13543</v>
      </c>
      <c r="C15563" s="73" t="s">
        <v>101</v>
      </c>
      <c r="D15563" s="75">
        <v>47.12</v>
      </c>
      <c r="E15563" s="75">
        <v>47.12</v>
      </c>
      <c r="F15563" s="73" t="s">
        <v>47</v>
      </c>
    </row>
    <row r="15564" spans="1:6" x14ac:dyDescent="0.25">
      <c r="A15564" s="73">
        <v>35000513</v>
      </c>
      <c r="B15564" s="74" t="s">
        <v>13544</v>
      </c>
      <c r="C15564" s="73" t="s">
        <v>101</v>
      </c>
      <c r="D15564" s="75">
        <v>66.44</v>
      </c>
      <c r="E15564" s="75">
        <v>66.44</v>
      </c>
      <c r="F15564" s="73" t="s">
        <v>47</v>
      </c>
    </row>
    <row r="15565" spans="1:6" x14ac:dyDescent="0.25">
      <c r="A15565" s="73">
        <v>35000514</v>
      </c>
      <c r="B15565" s="74" t="s">
        <v>13545</v>
      </c>
      <c r="C15565" s="73" t="s">
        <v>101</v>
      </c>
      <c r="D15565" s="75">
        <v>103.47</v>
      </c>
      <c r="E15565" s="75">
        <v>103.47</v>
      </c>
      <c r="F15565" s="73" t="s">
        <v>47</v>
      </c>
    </row>
    <row r="15566" spans="1:6" x14ac:dyDescent="0.25">
      <c r="A15566" s="73">
        <v>35000515</v>
      </c>
      <c r="B15566" s="74" t="s">
        <v>13546</v>
      </c>
      <c r="C15566" s="73" t="s">
        <v>101</v>
      </c>
      <c r="D15566" s="75">
        <v>147.65</v>
      </c>
      <c r="E15566" s="75">
        <v>147.65</v>
      </c>
      <c r="F15566" s="73" t="s">
        <v>47</v>
      </c>
    </row>
    <row r="15567" spans="1:6" x14ac:dyDescent="0.25">
      <c r="A15567" s="73">
        <v>35000516</v>
      </c>
      <c r="B15567" s="74" t="s">
        <v>13547</v>
      </c>
      <c r="C15567" s="73" t="s">
        <v>101</v>
      </c>
      <c r="D15567" s="75">
        <v>186</v>
      </c>
      <c r="E15567" s="75">
        <v>186</v>
      </c>
      <c r="F15567" s="73" t="s">
        <v>47</v>
      </c>
    </row>
    <row r="15568" spans="1:6" x14ac:dyDescent="0.25">
      <c r="A15568" s="73">
        <v>35000517</v>
      </c>
      <c r="B15568" s="74" t="s">
        <v>13548</v>
      </c>
      <c r="C15568" s="73" t="s">
        <v>101</v>
      </c>
      <c r="D15568" s="75">
        <v>474.05</v>
      </c>
      <c r="E15568" s="75">
        <v>474.05</v>
      </c>
      <c r="F15568" s="73" t="s">
        <v>47</v>
      </c>
    </row>
    <row r="15569" spans="1:6" x14ac:dyDescent="0.25">
      <c r="A15569" s="73">
        <v>35000518</v>
      </c>
      <c r="B15569" s="74" t="s">
        <v>13549</v>
      </c>
      <c r="C15569" s="73" t="s">
        <v>101</v>
      </c>
      <c r="D15569" s="75">
        <v>807.48</v>
      </c>
      <c r="E15569" s="75">
        <v>807.48</v>
      </c>
      <c r="F15569" s="73" t="s">
        <v>47</v>
      </c>
    </row>
    <row r="15570" spans="1:6" x14ac:dyDescent="0.25">
      <c r="A15570" s="73">
        <v>35000519</v>
      </c>
      <c r="B15570" s="74" t="s">
        <v>13550</v>
      </c>
      <c r="C15570" s="73" t="s">
        <v>101</v>
      </c>
      <c r="D15570" s="75">
        <v>88.98</v>
      </c>
      <c r="E15570" s="75">
        <v>88.98</v>
      </c>
      <c r="F15570" s="73" t="s">
        <v>47</v>
      </c>
    </row>
    <row r="15571" spans="1:6" x14ac:dyDescent="0.25">
      <c r="A15571" s="73">
        <v>35000520</v>
      </c>
      <c r="B15571" s="74" t="s">
        <v>13551</v>
      </c>
      <c r="C15571" s="73" t="s">
        <v>101</v>
      </c>
      <c r="D15571" s="75">
        <v>54.3</v>
      </c>
      <c r="E15571" s="75">
        <v>54.3</v>
      </c>
      <c r="F15571" s="73" t="s">
        <v>47</v>
      </c>
    </row>
    <row r="15572" spans="1:6" x14ac:dyDescent="0.25">
      <c r="A15572" s="73">
        <v>35000521</v>
      </c>
      <c r="B15572" s="74" t="s">
        <v>13552</v>
      </c>
      <c r="C15572" s="73" t="s">
        <v>101</v>
      </c>
      <c r="D15572" s="75">
        <v>56.79</v>
      </c>
      <c r="E15572" s="75">
        <v>56.79</v>
      </c>
      <c r="F15572" s="73" t="s">
        <v>47</v>
      </c>
    </row>
    <row r="15573" spans="1:6" x14ac:dyDescent="0.25">
      <c r="A15573" s="73">
        <v>35000522</v>
      </c>
      <c r="B15573" s="74" t="s">
        <v>13553</v>
      </c>
      <c r="C15573" s="73" t="s">
        <v>101</v>
      </c>
      <c r="D15573" s="75">
        <v>0.74</v>
      </c>
      <c r="E15573" s="75">
        <v>0.74</v>
      </c>
      <c r="F15573" s="73" t="s">
        <v>47</v>
      </c>
    </row>
    <row r="15574" spans="1:6" x14ac:dyDescent="0.25">
      <c r="A15574" s="73">
        <v>35000523</v>
      </c>
      <c r="B15574" s="74" t="s">
        <v>13554</v>
      </c>
      <c r="C15574" s="73" t="s">
        <v>101</v>
      </c>
      <c r="D15574" s="75">
        <v>190.4</v>
      </c>
      <c r="E15574" s="75">
        <v>190.4</v>
      </c>
      <c r="F15574" s="73" t="s">
        <v>47</v>
      </c>
    </row>
    <row r="15575" spans="1:6" x14ac:dyDescent="0.25">
      <c r="A15575" s="73">
        <v>35000524</v>
      </c>
      <c r="B15575" s="74" t="s">
        <v>13555</v>
      </c>
      <c r="C15575" s="73" t="s">
        <v>101</v>
      </c>
      <c r="D15575" s="75">
        <v>234.34</v>
      </c>
      <c r="E15575" s="75">
        <v>234.34</v>
      </c>
      <c r="F15575" s="73" t="s">
        <v>47</v>
      </c>
    </row>
    <row r="15576" spans="1:6" x14ac:dyDescent="0.25">
      <c r="A15576" s="73">
        <v>35000525</v>
      </c>
      <c r="B15576" s="74" t="s">
        <v>13556</v>
      </c>
      <c r="C15576" s="73" t="s">
        <v>101</v>
      </c>
      <c r="D15576" s="75">
        <v>9.77</v>
      </c>
      <c r="E15576" s="75">
        <v>9.77</v>
      </c>
      <c r="F15576" s="73" t="s">
        <v>47</v>
      </c>
    </row>
    <row r="15577" spans="1:6" x14ac:dyDescent="0.25">
      <c r="A15577" s="73">
        <v>35000526</v>
      </c>
      <c r="B15577" s="74" t="s">
        <v>13557</v>
      </c>
      <c r="C15577" s="73" t="s">
        <v>101</v>
      </c>
      <c r="D15577" s="75">
        <v>94.28</v>
      </c>
      <c r="E15577" s="75">
        <v>94.28</v>
      </c>
      <c r="F15577" s="73" t="s">
        <v>47</v>
      </c>
    </row>
    <row r="15578" spans="1:6" x14ac:dyDescent="0.25">
      <c r="A15578" s="73">
        <v>35000527</v>
      </c>
      <c r="B15578" s="74" t="s">
        <v>13558</v>
      </c>
      <c r="C15578" s="73" t="s">
        <v>101</v>
      </c>
      <c r="D15578" s="75">
        <v>46.85</v>
      </c>
      <c r="E15578" s="75">
        <v>46.85</v>
      </c>
      <c r="F15578" s="73" t="s">
        <v>47</v>
      </c>
    </row>
    <row r="15579" spans="1:6" x14ac:dyDescent="0.25">
      <c r="A15579" s="73">
        <v>35000528</v>
      </c>
      <c r="B15579" s="74" t="s">
        <v>13559</v>
      </c>
      <c r="C15579" s="73" t="s">
        <v>101</v>
      </c>
      <c r="D15579" s="75">
        <v>53.35</v>
      </c>
      <c r="E15579" s="75">
        <v>53.35</v>
      </c>
      <c r="F15579" s="73" t="s">
        <v>47</v>
      </c>
    </row>
    <row r="15580" spans="1:6" x14ac:dyDescent="0.25">
      <c r="A15580" s="73">
        <v>35000529</v>
      </c>
      <c r="B15580" s="74" t="s">
        <v>13560</v>
      </c>
      <c r="C15580" s="73" t="s">
        <v>101</v>
      </c>
      <c r="D15580" s="75">
        <v>322.27999999999997</v>
      </c>
      <c r="E15580" s="75">
        <v>322.27999999999997</v>
      </c>
      <c r="F15580" s="73" t="s">
        <v>47</v>
      </c>
    </row>
    <row r="15581" spans="1:6" x14ac:dyDescent="0.25">
      <c r="A15581" s="73">
        <v>35000530</v>
      </c>
      <c r="B15581" s="74" t="s">
        <v>13561</v>
      </c>
      <c r="C15581" s="73" t="s">
        <v>101</v>
      </c>
      <c r="D15581" s="75">
        <v>45.56</v>
      </c>
      <c r="E15581" s="75">
        <v>45.56</v>
      </c>
      <c r="F15581" s="73" t="s">
        <v>47</v>
      </c>
    </row>
    <row r="15582" spans="1:6" x14ac:dyDescent="0.25">
      <c r="A15582" s="73">
        <v>35000531</v>
      </c>
      <c r="B15582" s="74" t="s">
        <v>13562</v>
      </c>
      <c r="C15582" s="73" t="s">
        <v>101</v>
      </c>
      <c r="D15582" s="75">
        <v>37.89</v>
      </c>
      <c r="E15582" s="75">
        <v>37.89</v>
      </c>
      <c r="F15582" s="73" t="s">
        <v>47</v>
      </c>
    </row>
    <row r="15583" spans="1:6" x14ac:dyDescent="0.25">
      <c r="A15583" s="73">
        <v>35000536</v>
      </c>
      <c r="B15583" s="74" t="s">
        <v>13563</v>
      </c>
      <c r="C15583" s="73" t="s">
        <v>101</v>
      </c>
      <c r="D15583" s="75">
        <v>205</v>
      </c>
      <c r="E15583" s="75">
        <v>205</v>
      </c>
      <c r="F15583" s="73" t="s">
        <v>47</v>
      </c>
    </row>
    <row r="15584" spans="1:6" x14ac:dyDescent="0.25">
      <c r="A15584" s="73">
        <v>35000537</v>
      </c>
      <c r="B15584" s="74" t="s">
        <v>13564</v>
      </c>
      <c r="C15584" s="73" t="s">
        <v>101</v>
      </c>
      <c r="D15584" s="75">
        <v>5.84</v>
      </c>
      <c r="E15584" s="75">
        <v>5.84</v>
      </c>
      <c r="F15584" s="73" t="s">
        <v>47</v>
      </c>
    </row>
    <row r="15585" spans="1:6" x14ac:dyDescent="0.25">
      <c r="A15585" s="73">
        <v>35000538</v>
      </c>
      <c r="B15585" s="74" t="s">
        <v>13565</v>
      </c>
      <c r="C15585" s="73" t="s">
        <v>101</v>
      </c>
      <c r="D15585" s="75">
        <v>13.48</v>
      </c>
      <c r="E15585" s="75">
        <v>13.48</v>
      </c>
      <c r="F15585" s="73" t="s">
        <v>47</v>
      </c>
    </row>
    <row r="15586" spans="1:6" x14ac:dyDescent="0.25">
      <c r="A15586" s="73">
        <v>35000539</v>
      </c>
      <c r="B15586" s="74" t="s">
        <v>13566</v>
      </c>
      <c r="C15586" s="73" t="s">
        <v>101</v>
      </c>
      <c r="D15586" s="75">
        <v>10.29</v>
      </c>
      <c r="E15586" s="75">
        <v>10.29</v>
      </c>
      <c r="F15586" s="73" t="s">
        <v>47</v>
      </c>
    </row>
    <row r="15587" spans="1:6" x14ac:dyDescent="0.25">
      <c r="A15587" s="73">
        <v>35000540</v>
      </c>
      <c r="B15587" s="74" t="s">
        <v>13567</v>
      </c>
      <c r="C15587" s="73" t="s">
        <v>101</v>
      </c>
      <c r="D15587" s="75">
        <v>13.4</v>
      </c>
      <c r="E15587" s="75">
        <v>13.4</v>
      </c>
      <c r="F15587" s="73" t="s">
        <v>47</v>
      </c>
    </row>
    <row r="15588" spans="1:6" x14ac:dyDescent="0.25">
      <c r="A15588" s="73">
        <v>35000541</v>
      </c>
      <c r="B15588" s="74" t="s">
        <v>13568</v>
      </c>
      <c r="C15588" s="73" t="s">
        <v>101</v>
      </c>
      <c r="D15588" s="75">
        <v>4.45</v>
      </c>
      <c r="E15588" s="75">
        <v>4.45</v>
      </c>
      <c r="F15588" s="73" t="s">
        <v>47</v>
      </c>
    </row>
    <row r="15589" spans="1:6" x14ac:dyDescent="0.25">
      <c r="A15589" s="73">
        <v>35000542</v>
      </c>
      <c r="B15589" s="74" t="s">
        <v>13569</v>
      </c>
      <c r="C15589" s="73" t="s">
        <v>101</v>
      </c>
      <c r="D15589" s="75">
        <v>6.09</v>
      </c>
      <c r="E15589" s="75">
        <v>6.09</v>
      </c>
      <c r="F15589" s="73" t="s">
        <v>47</v>
      </c>
    </row>
    <row r="15590" spans="1:6" x14ac:dyDescent="0.25">
      <c r="A15590" s="73">
        <v>35000543</v>
      </c>
      <c r="B15590" s="74" t="s">
        <v>13570</v>
      </c>
      <c r="C15590" s="73" t="s">
        <v>101</v>
      </c>
      <c r="D15590" s="75">
        <v>5.93</v>
      </c>
      <c r="E15590" s="75">
        <v>5.93</v>
      </c>
      <c r="F15590" s="73" t="s">
        <v>47</v>
      </c>
    </row>
    <row r="15591" spans="1:6" x14ac:dyDescent="0.25">
      <c r="A15591" s="73">
        <v>35000544</v>
      </c>
      <c r="B15591" s="74" t="s">
        <v>13571</v>
      </c>
      <c r="C15591" s="73" t="s">
        <v>101</v>
      </c>
      <c r="D15591" s="75">
        <v>8.7799999999999994</v>
      </c>
      <c r="E15591" s="75">
        <v>8.7799999999999994</v>
      </c>
      <c r="F15591" s="73" t="s">
        <v>47</v>
      </c>
    </row>
    <row r="15592" spans="1:6" x14ac:dyDescent="0.25">
      <c r="A15592" s="73">
        <v>35000545</v>
      </c>
      <c r="B15592" s="74" t="s">
        <v>13572</v>
      </c>
      <c r="C15592" s="73" t="s">
        <v>101</v>
      </c>
      <c r="D15592" s="75">
        <v>23.64</v>
      </c>
      <c r="E15592" s="75">
        <v>23.64</v>
      </c>
      <c r="F15592" s="73" t="s">
        <v>47</v>
      </c>
    </row>
    <row r="15593" spans="1:6" x14ac:dyDescent="0.25">
      <c r="A15593" s="73">
        <v>35000546</v>
      </c>
      <c r="B15593" s="74" t="s">
        <v>13573</v>
      </c>
      <c r="C15593" s="73" t="s">
        <v>101</v>
      </c>
      <c r="D15593" s="75">
        <v>16.690000000000001</v>
      </c>
      <c r="E15593" s="75">
        <v>16.690000000000001</v>
      </c>
      <c r="F15593" s="73" t="s">
        <v>47</v>
      </c>
    </row>
    <row r="15594" spans="1:6" x14ac:dyDescent="0.25">
      <c r="A15594" s="73">
        <v>35000547</v>
      </c>
      <c r="B15594" s="74" t="s">
        <v>13574</v>
      </c>
      <c r="C15594" s="73" t="s">
        <v>101</v>
      </c>
      <c r="D15594" s="75">
        <v>6.26</v>
      </c>
      <c r="E15594" s="75">
        <v>6.26</v>
      </c>
      <c r="F15594" s="73" t="s">
        <v>47</v>
      </c>
    </row>
    <row r="15595" spans="1:6" x14ac:dyDescent="0.25">
      <c r="A15595" s="73">
        <v>35000548</v>
      </c>
      <c r="B15595" s="74" t="s">
        <v>13575</v>
      </c>
      <c r="C15595" s="73" t="s">
        <v>101</v>
      </c>
      <c r="D15595" s="75">
        <v>11.25</v>
      </c>
      <c r="E15595" s="75">
        <v>11.25</v>
      </c>
      <c r="F15595" s="73" t="s">
        <v>47</v>
      </c>
    </row>
    <row r="15596" spans="1:6" x14ac:dyDescent="0.25">
      <c r="A15596" s="73">
        <v>35000549</v>
      </c>
      <c r="B15596" s="74" t="s">
        <v>13576</v>
      </c>
      <c r="C15596" s="73" t="s">
        <v>101</v>
      </c>
      <c r="D15596" s="75">
        <v>5.63</v>
      </c>
      <c r="E15596" s="75">
        <v>5.63</v>
      </c>
      <c r="F15596" s="73" t="s">
        <v>47</v>
      </c>
    </row>
    <row r="15597" spans="1:6" x14ac:dyDescent="0.25">
      <c r="A15597" s="73">
        <v>35000550</v>
      </c>
      <c r="B15597" s="74" t="s">
        <v>13577</v>
      </c>
      <c r="C15597" s="73" t="s">
        <v>101</v>
      </c>
      <c r="D15597" s="75">
        <v>7.38</v>
      </c>
      <c r="E15597" s="75">
        <v>7.38</v>
      </c>
      <c r="F15597" s="73" t="s">
        <v>47</v>
      </c>
    </row>
    <row r="15598" spans="1:6" x14ac:dyDescent="0.25">
      <c r="A15598" s="73">
        <v>35000551</v>
      </c>
      <c r="B15598" s="74" t="s">
        <v>13578</v>
      </c>
      <c r="C15598" s="73" t="s">
        <v>101</v>
      </c>
      <c r="D15598" s="75">
        <v>9.27</v>
      </c>
      <c r="E15598" s="75">
        <v>9.27</v>
      </c>
      <c r="F15598" s="73" t="s">
        <v>47</v>
      </c>
    </row>
    <row r="15599" spans="1:6" x14ac:dyDescent="0.25">
      <c r="A15599" s="73">
        <v>35000552</v>
      </c>
      <c r="B15599" s="74" t="s">
        <v>13579</v>
      </c>
      <c r="C15599" s="73" t="s">
        <v>101</v>
      </c>
      <c r="D15599" s="75">
        <v>52.82</v>
      </c>
      <c r="E15599" s="75">
        <v>52.82</v>
      </c>
      <c r="F15599" s="73" t="s">
        <v>47</v>
      </c>
    </row>
    <row r="15600" spans="1:6" x14ac:dyDescent="0.25">
      <c r="A15600" s="73">
        <v>35000553</v>
      </c>
      <c r="B15600" s="74" t="s">
        <v>13580</v>
      </c>
      <c r="C15600" s="73" t="s">
        <v>101</v>
      </c>
      <c r="D15600" s="75">
        <v>62.55</v>
      </c>
      <c r="E15600" s="75">
        <v>62.55</v>
      </c>
      <c r="F15600" s="73" t="s">
        <v>47</v>
      </c>
    </row>
    <row r="15601" spans="1:6" x14ac:dyDescent="0.25">
      <c r="A15601" s="73">
        <v>35000554</v>
      </c>
      <c r="B15601" s="74" t="s">
        <v>13581</v>
      </c>
      <c r="C15601" s="73" t="s">
        <v>101</v>
      </c>
      <c r="D15601" s="75">
        <v>49.73</v>
      </c>
      <c r="E15601" s="75">
        <v>49.73</v>
      </c>
      <c r="F15601" s="73" t="s">
        <v>47</v>
      </c>
    </row>
    <row r="15602" spans="1:6" x14ac:dyDescent="0.25">
      <c r="A15602" s="73">
        <v>35000555</v>
      </c>
      <c r="B15602" s="74" t="s">
        <v>13582</v>
      </c>
      <c r="C15602" s="73" t="s">
        <v>101</v>
      </c>
      <c r="D15602" s="75">
        <v>44.38</v>
      </c>
      <c r="E15602" s="75">
        <v>44.38</v>
      </c>
      <c r="F15602" s="73" t="s">
        <v>47</v>
      </c>
    </row>
    <row r="15603" spans="1:6" x14ac:dyDescent="0.25">
      <c r="A15603" s="73">
        <v>35000556</v>
      </c>
      <c r="B15603" s="74" t="s">
        <v>13583</v>
      </c>
      <c r="C15603" s="73" t="s">
        <v>101</v>
      </c>
      <c r="D15603" s="75">
        <v>124.94</v>
      </c>
      <c r="E15603" s="75">
        <v>124.94</v>
      </c>
      <c r="F15603" s="73" t="s">
        <v>47</v>
      </c>
    </row>
    <row r="15604" spans="1:6" x14ac:dyDescent="0.25">
      <c r="A15604" s="73">
        <v>35000559</v>
      </c>
      <c r="B15604" s="74" t="s">
        <v>13584</v>
      </c>
      <c r="C15604" s="73" t="s">
        <v>101</v>
      </c>
      <c r="D15604" s="75">
        <v>53.61</v>
      </c>
      <c r="E15604" s="75">
        <v>53.61</v>
      </c>
      <c r="F15604" s="73" t="s">
        <v>47</v>
      </c>
    </row>
    <row r="15605" spans="1:6" x14ac:dyDescent="0.25">
      <c r="A15605" s="73">
        <v>35000560</v>
      </c>
      <c r="B15605" s="74" t="s">
        <v>13585</v>
      </c>
      <c r="C15605" s="73" t="s">
        <v>101</v>
      </c>
      <c r="D15605" s="75">
        <v>87.61</v>
      </c>
      <c r="E15605" s="75">
        <v>87.61</v>
      </c>
      <c r="F15605" s="73" t="s">
        <v>47</v>
      </c>
    </row>
    <row r="15606" spans="1:6" x14ac:dyDescent="0.25">
      <c r="A15606" s="73">
        <v>35000561</v>
      </c>
      <c r="B15606" s="74" t="s">
        <v>13586</v>
      </c>
      <c r="C15606" s="73" t="s">
        <v>101</v>
      </c>
      <c r="D15606" s="75">
        <v>124.22</v>
      </c>
      <c r="E15606" s="75">
        <v>124.22</v>
      </c>
      <c r="F15606" s="73" t="s">
        <v>47</v>
      </c>
    </row>
    <row r="15607" spans="1:6" x14ac:dyDescent="0.25">
      <c r="A15607" s="73">
        <v>35000562</v>
      </c>
      <c r="B15607" s="74" t="s">
        <v>13587</v>
      </c>
      <c r="C15607" s="73" t="s">
        <v>101</v>
      </c>
      <c r="D15607" s="75">
        <v>31.01</v>
      </c>
      <c r="E15607" s="75">
        <v>31.01</v>
      </c>
      <c r="F15607" s="73" t="s">
        <v>47</v>
      </c>
    </row>
    <row r="15608" spans="1:6" x14ac:dyDescent="0.25">
      <c r="A15608" s="73">
        <v>35000563</v>
      </c>
      <c r="B15608" s="74" t="s">
        <v>13588</v>
      </c>
      <c r="C15608" s="73" t="s">
        <v>101</v>
      </c>
      <c r="D15608" s="75">
        <v>6.26</v>
      </c>
      <c r="E15608" s="75">
        <v>6.26</v>
      </c>
      <c r="F15608" s="73" t="s">
        <v>47</v>
      </c>
    </row>
    <row r="15609" spans="1:6" x14ac:dyDescent="0.25">
      <c r="A15609" s="73">
        <v>35000564</v>
      </c>
      <c r="B15609" s="74" t="s">
        <v>13589</v>
      </c>
      <c r="C15609" s="73" t="s">
        <v>101</v>
      </c>
      <c r="D15609" s="75">
        <v>42.2</v>
      </c>
      <c r="E15609" s="75">
        <v>42.2</v>
      </c>
      <c r="F15609" s="73" t="s">
        <v>47</v>
      </c>
    </row>
    <row r="15610" spans="1:6" x14ac:dyDescent="0.25">
      <c r="A15610" s="73">
        <v>35000565</v>
      </c>
      <c r="B15610" s="74" t="s">
        <v>13590</v>
      </c>
      <c r="C15610" s="73" t="s">
        <v>101</v>
      </c>
      <c r="D15610" s="75">
        <v>163.78</v>
      </c>
      <c r="E15610" s="75">
        <v>163.78</v>
      </c>
      <c r="F15610" s="73" t="s">
        <v>47</v>
      </c>
    </row>
    <row r="15611" spans="1:6" x14ac:dyDescent="0.25">
      <c r="A15611" s="73">
        <v>35000569</v>
      </c>
      <c r="B15611" s="74" t="s">
        <v>13591</v>
      </c>
      <c r="C15611" s="73" t="s">
        <v>101</v>
      </c>
      <c r="D15611" s="75">
        <v>1.78</v>
      </c>
      <c r="E15611" s="75">
        <v>1.78</v>
      </c>
      <c r="F15611" s="73" t="s">
        <v>47</v>
      </c>
    </row>
    <row r="15612" spans="1:6" x14ac:dyDescent="0.25">
      <c r="A15612" s="73">
        <v>35000570</v>
      </c>
      <c r="B15612" s="74" t="s">
        <v>13592</v>
      </c>
      <c r="C15612" s="73" t="s">
        <v>101</v>
      </c>
      <c r="D15612" s="75">
        <v>2.73</v>
      </c>
      <c r="E15612" s="75">
        <v>2.73</v>
      </c>
      <c r="F15612" s="73" t="s">
        <v>47</v>
      </c>
    </row>
    <row r="15613" spans="1:6" x14ac:dyDescent="0.25">
      <c r="A15613" s="73">
        <v>35000571</v>
      </c>
      <c r="B15613" s="74" t="s">
        <v>13593</v>
      </c>
      <c r="C15613" s="73" t="s">
        <v>101</v>
      </c>
      <c r="D15613" s="75">
        <v>3.46</v>
      </c>
      <c r="E15613" s="75">
        <v>3.46</v>
      </c>
      <c r="F15613" s="73" t="s">
        <v>47</v>
      </c>
    </row>
    <row r="15614" spans="1:6" x14ac:dyDescent="0.25">
      <c r="A15614" s="73">
        <v>35000572</v>
      </c>
      <c r="B15614" s="74" t="s">
        <v>13594</v>
      </c>
      <c r="C15614" s="73" t="s">
        <v>101</v>
      </c>
      <c r="D15614" s="75">
        <v>7.31</v>
      </c>
      <c r="E15614" s="75">
        <v>7.31</v>
      </c>
      <c r="F15614" s="73" t="s">
        <v>47</v>
      </c>
    </row>
    <row r="15615" spans="1:6" x14ac:dyDescent="0.25">
      <c r="A15615" s="73">
        <v>35000573</v>
      </c>
      <c r="B15615" s="74" t="s">
        <v>13595</v>
      </c>
      <c r="C15615" s="73" t="s">
        <v>101</v>
      </c>
      <c r="D15615" s="75">
        <v>2.89</v>
      </c>
      <c r="E15615" s="75">
        <v>2.89</v>
      </c>
      <c r="F15615" s="73" t="s">
        <v>47</v>
      </c>
    </row>
    <row r="15616" spans="1:6" x14ac:dyDescent="0.25">
      <c r="A15616" s="73">
        <v>35000575</v>
      </c>
      <c r="B15616" s="74" t="s">
        <v>13596</v>
      </c>
      <c r="C15616" s="73" t="s">
        <v>101</v>
      </c>
      <c r="D15616" s="75">
        <v>8.58</v>
      </c>
      <c r="E15616" s="75">
        <v>8.58</v>
      </c>
      <c r="F15616" s="73" t="s">
        <v>47</v>
      </c>
    </row>
    <row r="15617" spans="1:6" x14ac:dyDescent="0.25">
      <c r="A15617" s="73">
        <v>35000576</v>
      </c>
      <c r="B15617" s="74" t="s">
        <v>13597</v>
      </c>
      <c r="C15617" s="73" t="s">
        <v>101</v>
      </c>
      <c r="D15617" s="75">
        <v>17.89</v>
      </c>
      <c r="E15617" s="75">
        <v>17.89</v>
      </c>
      <c r="F15617" s="73" t="s">
        <v>47</v>
      </c>
    </row>
    <row r="15618" spans="1:6" x14ac:dyDescent="0.25">
      <c r="A15618" s="73">
        <v>35000577</v>
      </c>
      <c r="B15618" s="74" t="s">
        <v>13598</v>
      </c>
      <c r="C15618" s="73" t="s">
        <v>101</v>
      </c>
      <c r="D15618" s="75">
        <v>20.2</v>
      </c>
      <c r="E15618" s="75">
        <v>20.2</v>
      </c>
      <c r="F15618" s="73" t="s">
        <v>47</v>
      </c>
    </row>
    <row r="15619" spans="1:6" x14ac:dyDescent="0.25">
      <c r="A15619" s="73">
        <v>35000578</v>
      </c>
      <c r="B15619" s="74" t="s">
        <v>13599</v>
      </c>
      <c r="C15619" s="73" t="s">
        <v>101</v>
      </c>
      <c r="D15619" s="75">
        <v>8.9</v>
      </c>
      <c r="E15619" s="75">
        <v>8.9</v>
      </c>
      <c r="F15619" s="73" t="s">
        <v>47</v>
      </c>
    </row>
    <row r="15620" spans="1:6" x14ac:dyDescent="0.25">
      <c r="A15620" s="73">
        <v>35000579</v>
      </c>
      <c r="B15620" s="74" t="s">
        <v>13600</v>
      </c>
      <c r="C15620" s="73" t="s">
        <v>101</v>
      </c>
      <c r="D15620" s="75">
        <v>3291</v>
      </c>
      <c r="E15620" s="75">
        <v>3291</v>
      </c>
      <c r="F15620" s="73" t="s">
        <v>47</v>
      </c>
    </row>
    <row r="15621" spans="1:6" x14ac:dyDescent="0.25">
      <c r="A15621" s="73">
        <v>35000587</v>
      </c>
      <c r="B15621" s="74" t="s">
        <v>13601</v>
      </c>
      <c r="C15621" s="73" t="s">
        <v>101</v>
      </c>
      <c r="D15621" s="75">
        <v>30.26</v>
      </c>
      <c r="E15621" s="75">
        <v>30.26</v>
      </c>
      <c r="F15621" s="73" t="s">
        <v>47</v>
      </c>
    </row>
    <row r="15622" spans="1:6" x14ac:dyDescent="0.25">
      <c r="A15622" s="73">
        <v>35000602</v>
      </c>
      <c r="B15622" s="74" t="s">
        <v>13602</v>
      </c>
      <c r="C15622" s="73" t="s">
        <v>101</v>
      </c>
      <c r="D15622" s="75">
        <v>66.42</v>
      </c>
      <c r="E15622" s="75">
        <v>66.42</v>
      </c>
      <c r="F15622" s="73" t="s">
        <v>47</v>
      </c>
    </row>
    <row r="15623" spans="1:6" x14ac:dyDescent="0.25">
      <c r="A15623" s="73">
        <v>35000603</v>
      </c>
      <c r="B15623" s="74" t="s">
        <v>13603</v>
      </c>
      <c r="C15623" s="73" t="s">
        <v>101</v>
      </c>
      <c r="D15623" s="75">
        <v>95.25</v>
      </c>
      <c r="E15623" s="75">
        <v>95.25</v>
      </c>
      <c r="F15623" s="73" t="s">
        <v>47</v>
      </c>
    </row>
    <row r="15624" spans="1:6" x14ac:dyDescent="0.25">
      <c r="A15624" s="73">
        <v>35000604</v>
      </c>
      <c r="B15624" s="74" t="s">
        <v>13604</v>
      </c>
      <c r="C15624" s="73" t="s">
        <v>101</v>
      </c>
      <c r="D15624" s="75">
        <v>138.05000000000001</v>
      </c>
      <c r="E15624" s="75">
        <v>138.05000000000001</v>
      </c>
      <c r="F15624" s="73" t="s">
        <v>47</v>
      </c>
    </row>
    <row r="15625" spans="1:6" x14ac:dyDescent="0.25">
      <c r="A15625" s="73">
        <v>35000605</v>
      </c>
      <c r="B15625" s="74" t="s">
        <v>13605</v>
      </c>
      <c r="C15625" s="73" t="s">
        <v>101</v>
      </c>
      <c r="D15625" s="75">
        <v>115.64</v>
      </c>
      <c r="E15625" s="75">
        <v>115.64</v>
      </c>
      <c r="F15625" s="73" t="s">
        <v>47</v>
      </c>
    </row>
    <row r="15626" spans="1:6" x14ac:dyDescent="0.25">
      <c r="A15626" s="73">
        <v>35000606</v>
      </c>
      <c r="B15626" s="74" t="s">
        <v>13606</v>
      </c>
      <c r="C15626" s="73" t="s">
        <v>101</v>
      </c>
      <c r="D15626" s="75">
        <v>157.58000000000001</v>
      </c>
      <c r="E15626" s="75">
        <v>157.58000000000001</v>
      </c>
      <c r="F15626" s="73" t="s">
        <v>47</v>
      </c>
    </row>
    <row r="15627" spans="1:6" x14ac:dyDescent="0.25">
      <c r="A15627" s="73">
        <v>35000619</v>
      </c>
      <c r="B15627" s="74" t="s">
        <v>13607</v>
      </c>
      <c r="C15627" s="73" t="s">
        <v>101</v>
      </c>
      <c r="D15627" s="75">
        <v>0.55000000000000004</v>
      </c>
      <c r="E15627" s="75">
        <v>0.55000000000000004</v>
      </c>
      <c r="F15627" s="73" t="s">
        <v>47</v>
      </c>
    </row>
    <row r="15628" spans="1:6" x14ac:dyDescent="0.25">
      <c r="A15628" s="73">
        <v>35000620</v>
      </c>
      <c r="B15628" s="74" t="s">
        <v>13608</v>
      </c>
      <c r="C15628" s="73" t="s">
        <v>101</v>
      </c>
      <c r="D15628" s="75">
        <v>0.66</v>
      </c>
      <c r="E15628" s="75">
        <v>0.66</v>
      </c>
      <c r="F15628" s="73" t="s">
        <v>47</v>
      </c>
    </row>
    <row r="15629" spans="1:6" x14ac:dyDescent="0.25">
      <c r="A15629" s="73">
        <v>35000621</v>
      </c>
      <c r="B15629" s="74" t="s">
        <v>13609</v>
      </c>
      <c r="C15629" s="73" t="s">
        <v>101</v>
      </c>
      <c r="D15629" s="75">
        <v>0.82</v>
      </c>
      <c r="E15629" s="75">
        <v>0.82</v>
      </c>
      <c r="F15629" s="73" t="s">
        <v>47</v>
      </c>
    </row>
    <row r="15630" spans="1:6" x14ac:dyDescent="0.25">
      <c r="A15630" s="73">
        <v>35000622</v>
      </c>
      <c r="B15630" s="74" t="s">
        <v>13610</v>
      </c>
      <c r="C15630" s="73" t="s">
        <v>101</v>
      </c>
      <c r="D15630" s="75">
        <v>1</v>
      </c>
      <c r="E15630" s="75">
        <v>1</v>
      </c>
      <c r="F15630" s="73" t="s">
        <v>47</v>
      </c>
    </row>
    <row r="15631" spans="1:6" x14ac:dyDescent="0.25">
      <c r="A15631" s="73">
        <v>35000623</v>
      </c>
      <c r="B15631" s="74" t="s">
        <v>13611</v>
      </c>
      <c r="C15631" s="73" t="s">
        <v>101</v>
      </c>
      <c r="D15631" s="75">
        <v>1.17</v>
      </c>
      <c r="E15631" s="75">
        <v>1.17</v>
      </c>
      <c r="F15631" s="73" t="s">
        <v>47</v>
      </c>
    </row>
    <row r="15632" spans="1:6" x14ac:dyDescent="0.25">
      <c r="A15632" s="73">
        <v>35000624</v>
      </c>
      <c r="B15632" s="74" t="s">
        <v>13612</v>
      </c>
      <c r="C15632" s="73" t="s">
        <v>101</v>
      </c>
      <c r="D15632" s="75">
        <v>1.36</v>
      </c>
      <c r="E15632" s="75">
        <v>1.36</v>
      </c>
      <c r="F15632" s="73" t="s">
        <v>47</v>
      </c>
    </row>
    <row r="15633" spans="1:6" x14ac:dyDescent="0.25">
      <c r="A15633" s="73">
        <v>35000625</v>
      </c>
      <c r="B15633" s="74" t="s">
        <v>13613</v>
      </c>
      <c r="C15633" s="73" t="s">
        <v>101</v>
      </c>
      <c r="D15633" s="75">
        <v>1.94</v>
      </c>
      <c r="E15633" s="75">
        <v>1.94</v>
      </c>
      <c r="F15633" s="73" t="s">
        <v>47</v>
      </c>
    </row>
    <row r="15634" spans="1:6" x14ac:dyDescent="0.25">
      <c r="A15634" s="73">
        <v>35000626</v>
      </c>
      <c r="B15634" s="74" t="s">
        <v>13614</v>
      </c>
      <c r="C15634" s="73" t="s">
        <v>101</v>
      </c>
      <c r="D15634" s="75">
        <v>2.58</v>
      </c>
      <c r="E15634" s="75">
        <v>2.58</v>
      </c>
      <c r="F15634" s="73" t="s">
        <v>47</v>
      </c>
    </row>
    <row r="15635" spans="1:6" x14ac:dyDescent="0.25">
      <c r="A15635" s="73">
        <v>35000633</v>
      </c>
      <c r="B15635" s="74" t="s">
        <v>13615</v>
      </c>
      <c r="C15635" s="73" t="s">
        <v>101</v>
      </c>
      <c r="D15635" s="75">
        <v>7.11</v>
      </c>
      <c r="E15635" s="75">
        <v>7.11</v>
      </c>
      <c r="F15635" s="73" t="s">
        <v>47</v>
      </c>
    </row>
    <row r="15636" spans="1:6" x14ac:dyDescent="0.25">
      <c r="A15636" s="73">
        <v>35000643</v>
      </c>
      <c r="B15636" s="74" t="s">
        <v>13616</v>
      </c>
      <c r="C15636" s="73" t="s">
        <v>101</v>
      </c>
      <c r="D15636" s="75">
        <v>15.78</v>
      </c>
      <c r="E15636" s="75">
        <v>15.78</v>
      </c>
      <c r="F15636" s="73" t="s">
        <v>47</v>
      </c>
    </row>
    <row r="15637" spans="1:6" x14ac:dyDescent="0.25">
      <c r="A15637" s="73">
        <v>35000652</v>
      </c>
      <c r="B15637" s="74" t="s">
        <v>13617</v>
      </c>
      <c r="C15637" s="73" t="s">
        <v>101</v>
      </c>
      <c r="D15637" s="75">
        <v>29.3</v>
      </c>
      <c r="E15637" s="75">
        <v>29.3</v>
      </c>
      <c r="F15637" s="73" t="s">
        <v>47</v>
      </c>
    </row>
    <row r="15638" spans="1:6" x14ac:dyDescent="0.25">
      <c r="A15638" s="73">
        <v>35000653</v>
      </c>
      <c r="B15638" s="74" t="s">
        <v>13618</v>
      </c>
      <c r="C15638" s="73" t="s">
        <v>101</v>
      </c>
      <c r="D15638" s="75">
        <v>2.2400000000000002</v>
      </c>
      <c r="E15638" s="75">
        <v>2.2400000000000002</v>
      </c>
      <c r="F15638" s="73" t="s">
        <v>47</v>
      </c>
    </row>
    <row r="15639" spans="1:6" x14ac:dyDescent="0.25">
      <c r="A15639" s="73">
        <v>35000654</v>
      </c>
      <c r="B15639" s="74" t="s">
        <v>13619</v>
      </c>
      <c r="C15639" s="73" t="s">
        <v>101</v>
      </c>
      <c r="D15639" s="75">
        <v>9.5500000000000007</v>
      </c>
      <c r="E15639" s="75">
        <v>9.5500000000000007</v>
      </c>
      <c r="F15639" s="73" t="s">
        <v>47</v>
      </c>
    </row>
    <row r="15640" spans="1:6" x14ac:dyDescent="0.25">
      <c r="A15640" s="73">
        <v>35000655</v>
      </c>
      <c r="B15640" s="74" t="s">
        <v>13620</v>
      </c>
      <c r="C15640" s="73" t="s">
        <v>101</v>
      </c>
      <c r="D15640" s="75">
        <v>7.24</v>
      </c>
      <c r="E15640" s="75">
        <v>7.24</v>
      </c>
      <c r="F15640" s="73" t="s">
        <v>47</v>
      </c>
    </row>
    <row r="15641" spans="1:6" x14ac:dyDescent="0.25">
      <c r="A15641" s="73">
        <v>35000657</v>
      </c>
      <c r="B15641" s="74" t="s">
        <v>13621</v>
      </c>
      <c r="C15641" s="73" t="s">
        <v>101</v>
      </c>
      <c r="D15641" s="75">
        <v>34.17</v>
      </c>
      <c r="E15641" s="75">
        <v>34.17</v>
      </c>
      <c r="F15641" s="73" t="s">
        <v>47</v>
      </c>
    </row>
    <row r="15642" spans="1:6" x14ac:dyDescent="0.25">
      <c r="A15642" s="73">
        <v>35000658</v>
      </c>
      <c r="B15642" s="74" t="s">
        <v>13622</v>
      </c>
      <c r="C15642" s="73" t="s">
        <v>101</v>
      </c>
      <c r="D15642" s="75">
        <v>204.06</v>
      </c>
      <c r="E15642" s="75">
        <v>204.06</v>
      </c>
      <c r="F15642" s="73" t="s">
        <v>47</v>
      </c>
    </row>
    <row r="15643" spans="1:6" x14ac:dyDescent="0.25">
      <c r="A15643" s="73">
        <v>35000664</v>
      </c>
      <c r="B15643" s="74" t="s">
        <v>13623</v>
      </c>
      <c r="C15643" s="73" t="s">
        <v>101</v>
      </c>
      <c r="D15643" s="75">
        <v>0.25</v>
      </c>
      <c r="E15643" s="75">
        <v>0.25</v>
      </c>
      <c r="F15643" s="73" t="s">
        <v>47</v>
      </c>
    </row>
    <row r="15644" spans="1:6" x14ac:dyDescent="0.25">
      <c r="A15644" s="73">
        <v>35000668</v>
      </c>
      <c r="B15644" s="74" t="s">
        <v>13624</v>
      </c>
      <c r="C15644" s="73" t="s">
        <v>101</v>
      </c>
      <c r="D15644" s="75">
        <v>2.35</v>
      </c>
      <c r="E15644" s="75">
        <v>2.35</v>
      </c>
      <c r="F15644" s="73" t="s">
        <v>47</v>
      </c>
    </row>
    <row r="15645" spans="1:6" x14ac:dyDescent="0.25">
      <c r="A15645" s="73">
        <v>35000669</v>
      </c>
      <c r="B15645" s="74" t="s">
        <v>13625</v>
      </c>
      <c r="C15645" s="73" t="s">
        <v>101</v>
      </c>
      <c r="D15645" s="75">
        <v>14.7</v>
      </c>
      <c r="E15645" s="75">
        <v>14.7</v>
      </c>
      <c r="F15645" s="73" t="s">
        <v>47</v>
      </c>
    </row>
    <row r="15646" spans="1:6" x14ac:dyDescent="0.25">
      <c r="A15646" s="73">
        <v>35000670</v>
      </c>
      <c r="B15646" s="74" t="s">
        <v>13626</v>
      </c>
      <c r="C15646" s="73" t="s">
        <v>101</v>
      </c>
      <c r="D15646" s="75">
        <v>0.41</v>
      </c>
      <c r="E15646" s="75">
        <v>0.41</v>
      </c>
      <c r="F15646" s="73" t="s">
        <v>47</v>
      </c>
    </row>
    <row r="15647" spans="1:6" x14ac:dyDescent="0.25">
      <c r="A15647" s="73">
        <v>35000671</v>
      </c>
      <c r="B15647" s="74" t="s">
        <v>13627</v>
      </c>
      <c r="C15647" s="73" t="s">
        <v>101</v>
      </c>
      <c r="D15647" s="75">
        <v>5.09</v>
      </c>
      <c r="E15647" s="75">
        <v>5.09</v>
      </c>
      <c r="F15647" s="73" t="s">
        <v>47</v>
      </c>
    </row>
    <row r="15648" spans="1:6" x14ac:dyDescent="0.25">
      <c r="A15648" s="73">
        <v>35000672</v>
      </c>
      <c r="B15648" s="74" t="s">
        <v>13628</v>
      </c>
      <c r="C15648" s="73" t="s">
        <v>101</v>
      </c>
      <c r="D15648" s="75">
        <v>62.66</v>
      </c>
      <c r="E15648" s="75">
        <v>62.66</v>
      </c>
      <c r="F15648" s="73" t="s">
        <v>47</v>
      </c>
    </row>
    <row r="15649" spans="1:6" x14ac:dyDescent="0.25">
      <c r="A15649" s="73">
        <v>35000673</v>
      </c>
      <c r="B15649" s="74" t="s">
        <v>13629</v>
      </c>
      <c r="C15649" s="73" t="s">
        <v>101</v>
      </c>
      <c r="D15649" s="75">
        <v>7.32</v>
      </c>
      <c r="E15649" s="75">
        <v>7.32</v>
      </c>
      <c r="F15649" s="73" t="s">
        <v>47</v>
      </c>
    </row>
    <row r="15650" spans="1:6" x14ac:dyDescent="0.25">
      <c r="A15650" s="73">
        <v>35000674</v>
      </c>
      <c r="B15650" s="74" t="s">
        <v>13630</v>
      </c>
      <c r="C15650" s="73" t="s">
        <v>101</v>
      </c>
      <c r="D15650" s="75">
        <v>21.67</v>
      </c>
      <c r="E15650" s="75">
        <v>21.67</v>
      </c>
      <c r="F15650" s="73" t="s">
        <v>47</v>
      </c>
    </row>
    <row r="15651" spans="1:6" x14ac:dyDescent="0.25">
      <c r="A15651" s="73">
        <v>35000675</v>
      </c>
      <c r="B15651" s="74" t="s">
        <v>13631</v>
      </c>
      <c r="C15651" s="73" t="s">
        <v>101</v>
      </c>
      <c r="D15651" s="75">
        <v>303.60000000000002</v>
      </c>
      <c r="E15651" s="75">
        <v>303.60000000000002</v>
      </c>
      <c r="F15651" s="73" t="s">
        <v>47</v>
      </c>
    </row>
    <row r="15652" spans="1:6" x14ac:dyDescent="0.25">
      <c r="A15652" s="73">
        <v>35000678</v>
      </c>
      <c r="B15652" s="74" t="s">
        <v>13632</v>
      </c>
      <c r="C15652" s="73" t="s">
        <v>101</v>
      </c>
      <c r="D15652" s="75">
        <v>1.86</v>
      </c>
      <c r="E15652" s="75">
        <v>1.86</v>
      </c>
      <c r="F15652" s="73" t="s">
        <v>47</v>
      </c>
    </row>
    <row r="15653" spans="1:6" x14ac:dyDescent="0.25">
      <c r="A15653" s="73">
        <v>35000682</v>
      </c>
      <c r="B15653" s="74" t="s">
        <v>13633</v>
      </c>
      <c r="C15653" s="73" t="s">
        <v>101</v>
      </c>
      <c r="D15653" s="75">
        <v>69.180000000000007</v>
      </c>
      <c r="E15653" s="75">
        <v>69.180000000000007</v>
      </c>
      <c r="F15653" s="73" t="s">
        <v>47</v>
      </c>
    </row>
    <row r="15654" spans="1:6" x14ac:dyDescent="0.25">
      <c r="A15654" s="73">
        <v>35000683</v>
      </c>
      <c r="B15654" s="74" t="s">
        <v>13634</v>
      </c>
      <c r="C15654" s="73" t="s">
        <v>101</v>
      </c>
      <c r="D15654" s="75">
        <v>80.31</v>
      </c>
      <c r="E15654" s="75">
        <v>80.31</v>
      </c>
      <c r="F15654" s="73" t="s">
        <v>47</v>
      </c>
    </row>
    <row r="15655" spans="1:6" x14ac:dyDescent="0.25">
      <c r="A15655" s="73">
        <v>35000684</v>
      </c>
      <c r="B15655" s="74" t="s">
        <v>13635</v>
      </c>
      <c r="C15655" s="73" t="s">
        <v>101</v>
      </c>
      <c r="D15655" s="75">
        <v>82.81</v>
      </c>
      <c r="E15655" s="75">
        <v>82.81</v>
      </c>
      <c r="F15655" s="73" t="s">
        <v>47</v>
      </c>
    </row>
    <row r="15656" spans="1:6" x14ac:dyDescent="0.25">
      <c r="A15656" s="73">
        <v>35000685</v>
      </c>
      <c r="B15656" s="74" t="s">
        <v>13636</v>
      </c>
      <c r="C15656" s="73" t="s">
        <v>101</v>
      </c>
      <c r="D15656" s="75">
        <v>52.47</v>
      </c>
      <c r="E15656" s="75">
        <v>52.47</v>
      </c>
      <c r="F15656" s="73" t="s">
        <v>47</v>
      </c>
    </row>
    <row r="15657" spans="1:6" x14ac:dyDescent="0.25">
      <c r="A15657" s="73">
        <v>35000686</v>
      </c>
      <c r="B15657" s="74" t="s">
        <v>13637</v>
      </c>
      <c r="C15657" s="73" t="s">
        <v>101</v>
      </c>
      <c r="D15657" s="75">
        <v>218</v>
      </c>
      <c r="E15657" s="75">
        <v>218</v>
      </c>
      <c r="F15657" s="73" t="s">
        <v>47</v>
      </c>
    </row>
    <row r="15658" spans="1:6" x14ac:dyDescent="0.25">
      <c r="A15658" s="73">
        <v>35000687</v>
      </c>
      <c r="B15658" s="74" t="s">
        <v>13638</v>
      </c>
      <c r="C15658" s="73" t="s">
        <v>101</v>
      </c>
      <c r="D15658" s="75">
        <v>142.62</v>
      </c>
      <c r="E15658" s="75">
        <v>142.62</v>
      </c>
      <c r="F15658" s="73" t="s">
        <v>47</v>
      </c>
    </row>
    <row r="15659" spans="1:6" x14ac:dyDescent="0.25">
      <c r="A15659" s="73">
        <v>35000688</v>
      </c>
      <c r="B15659" s="74" t="s">
        <v>13639</v>
      </c>
      <c r="C15659" s="73" t="s">
        <v>101</v>
      </c>
      <c r="D15659" s="75">
        <v>4697.87</v>
      </c>
      <c r="E15659" s="75">
        <v>4697.87</v>
      </c>
      <c r="F15659" s="73" t="s">
        <v>47</v>
      </c>
    </row>
    <row r="15660" spans="1:6" x14ac:dyDescent="0.25">
      <c r="A15660" s="73">
        <v>35000689</v>
      </c>
      <c r="B15660" s="74" t="s">
        <v>13640</v>
      </c>
      <c r="C15660" s="73" t="s">
        <v>101</v>
      </c>
      <c r="D15660" s="75">
        <v>134.84</v>
      </c>
      <c r="E15660" s="75">
        <v>134.84</v>
      </c>
      <c r="F15660" s="73" t="s">
        <v>47</v>
      </c>
    </row>
    <row r="15661" spans="1:6" x14ac:dyDescent="0.25">
      <c r="A15661" s="73">
        <v>35000690</v>
      </c>
      <c r="B15661" s="74" t="s">
        <v>13641</v>
      </c>
      <c r="C15661" s="73" t="s">
        <v>101</v>
      </c>
      <c r="D15661" s="75">
        <v>1078.49</v>
      </c>
      <c r="E15661" s="75">
        <v>1078.49</v>
      </c>
      <c r="F15661" s="73" t="s">
        <v>47</v>
      </c>
    </row>
    <row r="15662" spans="1:6" x14ac:dyDescent="0.25">
      <c r="A15662" s="73">
        <v>35000691</v>
      </c>
      <c r="B15662" s="74" t="s">
        <v>13642</v>
      </c>
      <c r="C15662" s="73" t="s">
        <v>101</v>
      </c>
      <c r="D15662" s="75">
        <v>593.76</v>
      </c>
      <c r="E15662" s="75">
        <v>593.76</v>
      </c>
      <c r="F15662" s="73" t="s">
        <v>47</v>
      </c>
    </row>
    <row r="15663" spans="1:6" x14ac:dyDescent="0.25">
      <c r="A15663" s="73">
        <v>35000692</v>
      </c>
      <c r="B15663" s="74" t="s">
        <v>13643</v>
      </c>
      <c r="C15663" s="73" t="s">
        <v>101</v>
      </c>
      <c r="D15663" s="75">
        <v>650.82000000000005</v>
      </c>
      <c r="E15663" s="75">
        <v>650.82000000000005</v>
      </c>
      <c r="F15663" s="73" t="s">
        <v>47</v>
      </c>
    </row>
    <row r="15664" spans="1:6" x14ac:dyDescent="0.25">
      <c r="A15664" s="73">
        <v>35000693</v>
      </c>
      <c r="B15664" s="74" t="s">
        <v>13644</v>
      </c>
      <c r="C15664" s="73" t="s">
        <v>101</v>
      </c>
      <c r="D15664" s="75">
        <v>740.95</v>
      </c>
      <c r="E15664" s="75">
        <v>740.95</v>
      </c>
      <c r="F15664" s="73" t="s">
        <v>47</v>
      </c>
    </row>
    <row r="15665" spans="1:6" x14ac:dyDescent="0.25">
      <c r="A15665" s="73">
        <v>35000694</v>
      </c>
      <c r="B15665" s="74" t="s">
        <v>13645</v>
      </c>
      <c r="C15665" s="73" t="s">
        <v>101</v>
      </c>
      <c r="D15665" s="75">
        <v>1075</v>
      </c>
      <c r="E15665" s="75">
        <v>1075</v>
      </c>
      <c r="F15665" s="73" t="s">
        <v>47</v>
      </c>
    </row>
    <row r="15666" spans="1:6" x14ac:dyDescent="0.25">
      <c r="A15666" s="73">
        <v>35000695</v>
      </c>
      <c r="B15666" s="74" t="s">
        <v>13646</v>
      </c>
      <c r="C15666" s="73" t="s">
        <v>101</v>
      </c>
      <c r="D15666" s="75">
        <v>1152.43</v>
      </c>
      <c r="E15666" s="75">
        <v>1152.43</v>
      </c>
      <c r="F15666" s="73" t="s">
        <v>47</v>
      </c>
    </row>
    <row r="15667" spans="1:6" x14ac:dyDescent="0.25">
      <c r="A15667" s="73">
        <v>35000696</v>
      </c>
      <c r="B15667" s="74" t="s">
        <v>13647</v>
      </c>
      <c r="C15667" s="73" t="s">
        <v>101</v>
      </c>
      <c r="D15667" s="75">
        <v>1292.9100000000001</v>
      </c>
      <c r="E15667" s="75">
        <v>1292.9100000000001</v>
      </c>
      <c r="F15667" s="73" t="s">
        <v>47</v>
      </c>
    </row>
    <row r="15668" spans="1:6" x14ac:dyDescent="0.25">
      <c r="A15668" s="73">
        <v>35000697</v>
      </c>
      <c r="B15668" s="74" t="s">
        <v>13648</v>
      </c>
      <c r="C15668" s="73" t="s">
        <v>101</v>
      </c>
      <c r="D15668" s="75">
        <v>1494.43</v>
      </c>
      <c r="E15668" s="75">
        <v>1494.43</v>
      </c>
      <c r="F15668" s="73" t="s">
        <v>47</v>
      </c>
    </row>
    <row r="15669" spans="1:6" x14ac:dyDescent="0.25">
      <c r="A15669" s="73">
        <v>35000698</v>
      </c>
      <c r="B15669" s="74" t="s">
        <v>13649</v>
      </c>
      <c r="C15669" s="73" t="s">
        <v>101</v>
      </c>
      <c r="D15669" s="75">
        <v>579.51</v>
      </c>
      <c r="E15669" s="75">
        <v>579.51</v>
      </c>
      <c r="F15669" s="73" t="s">
        <v>47</v>
      </c>
    </row>
    <row r="15670" spans="1:6" x14ac:dyDescent="0.25">
      <c r="A15670" s="73">
        <v>35000699</v>
      </c>
      <c r="B15670" s="74" t="s">
        <v>13650</v>
      </c>
      <c r="C15670" s="73" t="s">
        <v>101</v>
      </c>
      <c r="D15670" s="75">
        <v>682.43</v>
      </c>
      <c r="E15670" s="75">
        <v>682.43</v>
      </c>
      <c r="F15670" s="73" t="s">
        <v>47</v>
      </c>
    </row>
    <row r="15671" spans="1:6" x14ac:dyDescent="0.25">
      <c r="A15671" s="73">
        <v>35000700</v>
      </c>
      <c r="B15671" s="74" t="s">
        <v>13651</v>
      </c>
      <c r="C15671" s="73" t="s">
        <v>101</v>
      </c>
      <c r="D15671" s="75">
        <v>785.12</v>
      </c>
      <c r="E15671" s="75">
        <v>785.12</v>
      </c>
      <c r="F15671" s="73" t="s">
        <v>47</v>
      </c>
    </row>
    <row r="15672" spans="1:6" x14ac:dyDescent="0.25">
      <c r="A15672" s="73">
        <v>35000701</v>
      </c>
      <c r="B15672" s="74" t="s">
        <v>13652</v>
      </c>
      <c r="C15672" s="73" t="s">
        <v>101</v>
      </c>
      <c r="D15672" s="75">
        <v>972.13</v>
      </c>
      <c r="E15672" s="75">
        <v>972.13</v>
      </c>
      <c r="F15672" s="73" t="s">
        <v>47</v>
      </c>
    </row>
    <row r="15673" spans="1:6" x14ac:dyDescent="0.25">
      <c r="A15673" s="73">
        <v>35000702</v>
      </c>
      <c r="B15673" s="74" t="s">
        <v>13653</v>
      </c>
      <c r="C15673" s="73" t="s">
        <v>101</v>
      </c>
      <c r="D15673" s="75">
        <v>1121.53</v>
      </c>
      <c r="E15673" s="75">
        <v>1121.53</v>
      </c>
      <c r="F15673" s="73" t="s">
        <v>47</v>
      </c>
    </row>
    <row r="15674" spans="1:6" x14ac:dyDescent="0.25">
      <c r="A15674" s="73">
        <v>35000703</v>
      </c>
      <c r="B15674" s="74" t="s">
        <v>13654</v>
      </c>
      <c r="C15674" s="73" t="s">
        <v>101</v>
      </c>
      <c r="D15674" s="75">
        <v>1349.5</v>
      </c>
      <c r="E15674" s="75">
        <v>1349.5</v>
      </c>
      <c r="F15674" s="73" t="s">
        <v>47</v>
      </c>
    </row>
    <row r="15675" spans="1:6" x14ac:dyDescent="0.25">
      <c r="A15675" s="73">
        <v>35000704</v>
      </c>
      <c r="B15675" s="74" t="s">
        <v>13655</v>
      </c>
      <c r="C15675" s="73" t="s">
        <v>101</v>
      </c>
      <c r="D15675" s="75">
        <v>1526.55</v>
      </c>
      <c r="E15675" s="75">
        <v>1526.55</v>
      </c>
      <c r="F15675" s="73" t="s">
        <v>47</v>
      </c>
    </row>
    <row r="15676" spans="1:6" x14ac:dyDescent="0.25">
      <c r="A15676" s="73">
        <v>35000705</v>
      </c>
      <c r="B15676" s="74" t="s">
        <v>13656</v>
      </c>
      <c r="C15676" s="73" t="s">
        <v>101</v>
      </c>
      <c r="D15676" s="75">
        <v>1286.55</v>
      </c>
      <c r="E15676" s="75">
        <v>1286.55</v>
      </c>
      <c r="F15676" s="73" t="s">
        <v>47</v>
      </c>
    </row>
    <row r="15677" spans="1:6" x14ac:dyDescent="0.25">
      <c r="A15677" s="73">
        <v>35000706</v>
      </c>
      <c r="B15677" s="74" t="s">
        <v>13657</v>
      </c>
      <c r="C15677" s="73" t="s">
        <v>101</v>
      </c>
      <c r="D15677" s="75">
        <v>1177.3599999999999</v>
      </c>
      <c r="E15677" s="75">
        <v>1177.3599999999999</v>
      </c>
      <c r="F15677" s="73" t="s">
        <v>47</v>
      </c>
    </row>
    <row r="15678" spans="1:6" x14ac:dyDescent="0.25">
      <c r="A15678" s="73">
        <v>35000707</v>
      </c>
      <c r="B15678" s="74" t="s">
        <v>13658</v>
      </c>
      <c r="C15678" s="73" t="s">
        <v>101</v>
      </c>
      <c r="D15678" s="75">
        <v>1280.69</v>
      </c>
      <c r="E15678" s="75">
        <v>1280.69</v>
      </c>
      <c r="F15678" s="73" t="s">
        <v>47</v>
      </c>
    </row>
    <row r="15679" spans="1:6" x14ac:dyDescent="0.25">
      <c r="A15679" s="73">
        <v>35000708</v>
      </c>
      <c r="B15679" s="74" t="s">
        <v>13659</v>
      </c>
      <c r="C15679" s="73" t="s">
        <v>101</v>
      </c>
      <c r="D15679" s="75">
        <v>1893.82</v>
      </c>
      <c r="E15679" s="75">
        <v>1893.82</v>
      </c>
      <c r="F15679" s="73" t="s">
        <v>47</v>
      </c>
    </row>
    <row r="15680" spans="1:6" x14ac:dyDescent="0.25">
      <c r="A15680" s="73">
        <v>35000709</v>
      </c>
      <c r="B15680" s="74" t="s">
        <v>13660</v>
      </c>
      <c r="C15680" s="73" t="s">
        <v>101</v>
      </c>
      <c r="D15680" s="75">
        <v>2664.15</v>
      </c>
      <c r="E15680" s="75">
        <v>2664.15</v>
      </c>
      <c r="F15680" s="73" t="s">
        <v>47</v>
      </c>
    </row>
    <row r="15681" spans="1:6" x14ac:dyDescent="0.25">
      <c r="A15681" s="73">
        <v>35000710</v>
      </c>
      <c r="B15681" s="74" t="s">
        <v>13661</v>
      </c>
      <c r="C15681" s="73" t="s">
        <v>101</v>
      </c>
      <c r="D15681" s="75">
        <v>477.44</v>
      </c>
      <c r="E15681" s="75">
        <v>477.44</v>
      </c>
      <c r="F15681" s="73" t="s">
        <v>47</v>
      </c>
    </row>
    <row r="15682" spans="1:6" x14ac:dyDescent="0.25">
      <c r="A15682" s="73">
        <v>35000711</v>
      </c>
      <c r="B15682" s="74" t="s">
        <v>13662</v>
      </c>
      <c r="C15682" s="73" t="s">
        <v>101</v>
      </c>
      <c r="D15682" s="75">
        <v>1737.77</v>
      </c>
      <c r="E15682" s="75">
        <v>1737.77</v>
      </c>
      <c r="F15682" s="73" t="s">
        <v>47</v>
      </c>
    </row>
    <row r="15683" spans="1:6" x14ac:dyDescent="0.25">
      <c r="A15683" s="73">
        <v>35000712</v>
      </c>
      <c r="B15683" s="74" t="s">
        <v>13663</v>
      </c>
      <c r="C15683" s="73" t="s">
        <v>101</v>
      </c>
      <c r="D15683" s="75">
        <v>28384.7</v>
      </c>
      <c r="E15683" s="75">
        <v>28384.7</v>
      </c>
      <c r="F15683" s="73" t="s">
        <v>47</v>
      </c>
    </row>
    <row r="15684" spans="1:6" x14ac:dyDescent="0.25">
      <c r="A15684" s="73">
        <v>35000713</v>
      </c>
      <c r="B15684" s="74" t="s">
        <v>13664</v>
      </c>
      <c r="C15684" s="73" t="s">
        <v>101</v>
      </c>
      <c r="D15684" s="75">
        <v>14541.6</v>
      </c>
      <c r="E15684" s="75">
        <v>14541.6</v>
      </c>
      <c r="F15684" s="73" t="s">
        <v>47</v>
      </c>
    </row>
    <row r="15685" spans="1:6" x14ac:dyDescent="0.25">
      <c r="A15685" s="73">
        <v>35000714</v>
      </c>
      <c r="B15685" s="74" t="s">
        <v>13665</v>
      </c>
      <c r="C15685" s="73" t="s">
        <v>101</v>
      </c>
      <c r="D15685" s="75">
        <v>19899.8</v>
      </c>
      <c r="E15685" s="75">
        <v>19899.8</v>
      </c>
      <c r="F15685" s="73" t="s">
        <v>47</v>
      </c>
    </row>
    <row r="15686" spans="1:6" x14ac:dyDescent="0.25">
      <c r="A15686" s="73">
        <v>35000715</v>
      </c>
      <c r="B15686" s="74" t="s">
        <v>13666</v>
      </c>
      <c r="C15686" s="73" t="s">
        <v>101</v>
      </c>
      <c r="D15686" s="75">
        <v>16000</v>
      </c>
      <c r="E15686" s="75">
        <v>16000</v>
      </c>
      <c r="F15686" s="73" t="s">
        <v>47</v>
      </c>
    </row>
    <row r="15687" spans="1:6" x14ac:dyDescent="0.25">
      <c r="A15687" s="73">
        <v>35000716</v>
      </c>
      <c r="B15687" s="74" t="s">
        <v>13667</v>
      </c>
      <c r="C15687" s="73" t="s">
        <v>101</v>
      </c>
      <c r="D15687" s="75">
        <v>68119.5</v>
      </c>
      <c r="E15687" s="75">
        <v>68119.5</v>
      </c>
      <c r="F15687" s="73" t="s">
        <v>47</v>
      </c>
    </row>
    <row r="15688" spans="1:6" x14ac:dyDescent="0.25">
      <c r="A15688" s="73">
        <v>35000717</v>
      </c>
      <c r="B15688" s="74" t="s">
        <v>13668</v>
      </c>
      <c r="C15688" s="73" t="s">
        <v>101</v>
      </c>
      <c r="D15688" s="75">
        <v>35681.629999999997</v>
      </c>
      <c r="E15688" s="75">
        <v>35681.629999999997</v>
      </c>
      <c r="F15688" s="73" t="s">
        <v>47</v>
      </c>
    </row>
    <row r="15689" spans="1:6" x14ac:dyDescent="0.25">
      <c r="A15689" s="73">
        <v>35000718</v>
      </c>
      <c r="B15689" s="74" t="s">
        <v>13669</v>
      </c>
      <c r="C15689" s="73" t="s">
        <v>101</v>
      </c>
      <c r="D15689" s="75">
        <v>46192.2</v>
      </c>
      <c r="E15689" s="75">
        <v>46192.2</v>
      </c>
      <c r="F15689" s="73" t="s">
        <v>47</v>
      </c>
    </row>
    <row r="15690" spans="1:6" x14ac:dyDescent="0.25">
      <c r="A15690" s="73">
        <v>35000719</v>
      </c>
      <c r="B15690" s="74" t="s">
        <v>13670</v>
      </c>
      <c r="C15690" s="73" t="s">
        <v>101</v>
      </c>
      <c r="D15690" s="75">
        <v>10103.64</v>
      </c>
      <c r="E15690" s="75">
        <v>10103.64</v>
      </c>
      <c r="F15690" s="73" t="s">
        <v>47</v>
      </c>
    </row>
    <row r="15691" spans="1:6" x14ac:dyDescent="0.25">
      <c r="A15691" s="73">
        <v>35000720</v>
      </c>
      <c r="B15691" s="74" t="s">
        <v>13671</v>
      </c>
      <c r="C15691" s="73" t="s">
        <v>101</v>
      </c>
      <c r="D15691" s="75">
        <v>1360.36</v>
      </c>
      <c r="E15691" s="75">
        <v>1360.36</v>
      </c>
      <c r="F15691" s="73" t="s">
        <v>47</v>
      </c>
    </row>
    <row r="15692" spans="1:6" x14ac:dyDescent="0.25">
      <c r="A15692" s="73">
        <v>35000721</v>
      </c>
      <c r="B15692" s="74" t="s">
        <v>13672</v>
      </c>
      <c r="C15692" s="73" t="s">
        <v>101</v>
      </c>
      <c r="D15692" s="75">
        <v>5702.69</v>
      </c>
      <c r="E15692" s="75">
        <v>5702.69</v>
      </c>
      <c r="F15692" s="73" t="s">
        <v>47</v>
      </c>
    </row>
    <row r="15693" spans="1:6" x14ac:dyDescent="0.25">
      <c r="A15693" s="73">
        <v>35000722</v>
      </c>
      <c r="B15693" s="74" t="s">
        <v>13673</v>
      </c>
      <c r="C15693" s="73" t="s">
        <v>101</v>
      </c>
      <c r="D15693" s="75">
        <v>13027.47</v>
      </c>
      <c r="E15693" s="75">
        <v>13027.47</v>
      </c>
      <c r="F15693" s="73" t="s">
        <v>47</v>
      </c>
    </row>
    <row r="15694" spans="1:6" x14ac:dyDescent="0.25">
      <c r="A15694" s="73">
        <v>35000723</v>
      </c>
      <c r="B15694" s="74" t="s">
        <v>13674</v>
      </c>
      <c r="C15694" s="73" t="s">
        <v>101</v>
      </c>
      <c r="D15694" s="75">
        <v>38.32</v>
      </c>
      <c r="E15694" s="75">
        <v>38.32</v>
      </c>
      <c r="F15694" s="73" t="s">
        <v>47</v>
      </c>
    </row>
    <row r="15695" spans="1:6" x14ac:dyDescent="0.25">
      <c r="A15695" s="73">
        <v>35000724</v>
      </c>
      <c r="B15695" s="74" t="s">
        <v>13675</v>
      </c>
      <c r="C15695" s="73" t="s">
        <v>101</v>
      </c>
      <c r="D15695" s="75">
        <v>7706.99</v>
      </c>
      <c r="E15695" s="75">
        <v>7706.99</v>
      </c>
      <c r="F15695" s="73" t="s">
        <v>47</v>
      </c>
    </row>
    <row r="15696" spans="1:6" x14ac:dyDescent="0.25">
      <c r="A15696" s="73">
        <v>35000725</v>
      </c>
      <c r="B15696" s="74" t="s">
        <v>13676</v>
      </c>
      <c r="C15696" s="73" t="s">
        <v>101</v>
      </c>
      <c r="D15696" s="75">
        <v>1571.41</v>
      </c>
      <c r="E15696" s="75">
        <v>1571.41</v>
      </c>
      <c r="F15696" s="73" t="s">
        <v>47</v>
      </c>
    </row>
    <row r="15697" spans="1:6" x14ac:dyDescent="0.25">
      <c r="A15697" s="73">
        <v>35000726</v>
      </c>
      <c r="B15697" s="74" t="s">
        <v>13677</v>
      </c>
      <c r="C15697" s="73" t="s">
        <v>101</v>
      </c>
      <c r="D15697" s="75">
        <v>2205.04</v>
      </c>
      <c r="E15697" s="75">
        <v>2205.04</v>
      </c>
      <c r="F15697" s="73" t="s">
        <v>47</v>
      </c>
    </row>
    <row r="15698" spans="1:6" x14ac:dyDescent="0.25">
      <c r="A15698" s="73">
        <v>35000727</v>
      </c>
      <c r="B15698" s="74" t="s">
        <v>13678</v>
      </c>
      <c r="C15698" s="73" t="s">
        <v>101</v>
      </c>
      <c r="D15698" s="75">
        <v>3979.21</v>
      </c>
      <c r="E15698" s="75">
        <v>3979.21</v>
      </c>
      <c r="F15698" s="73" t="s">
        <v>47</v>
      </c>
    </row>
    <row r="15699" spans="1:6" x14ac:dyDescent="0.25">
      <c r="A15699" s="73">
        <v>35000728</v>
      </c>
      <c r="B15699" s="74" t="s">
        <v>13679</v>
      </c>
      <c r="C15699" s="73" t="s">
        <v>101</v>
      </c>
      <c r="D15699" s="75">
        <v>6000</v>
      </c>
      <c r="E15699" s="75">
        <v>6000</v>
      </c>
      <c r="F15699" s="73" t="s">
        <v>47</v>
      </c>
    </row>
    <row r="15700" spans="1:6" x14ac:dyDescent="0.25">
      <c r="A15700" s="73">
        <v>35000729</v>
      </c>
      <c r="B15700" s="74" t="s">
        <v>13680</v>
      </c>
      <c r="C15700" s="73" t="s">
        <v>101</v>
      </c>
      <c r="D15700" s="75">
        <v>60000</v>
      </c>
      <c r="E15700" s="75">
        <v>60000</v>
      </c>
      <c r="F15700" s="73" t="s">
        <v>47</v>
      </c>
    </row>
    <row r="15701" spans="1:6" x14ac:dyDescent="0.25">
      <c r="A15701" s="73">
        <v>35000732</v>
      </c>
      <c r="B15701" s="74" t="s">
        <v>13681</v>
      </c>
      <c r="C15701" s="73" t="s">
        <v>101</v>
      </c>
      <c r="D15701" s="75">
        <v>233000</v>
      </c>
      <c r="E15701" s="75">
        <v>233000</v>
      </c>
      <c r="F15701" s="73" t="s">
        <v>47</v>
      </c>
    </row>
    <row r="15702" spans="1:6" x14ac:dyDescent="0.25">
      <c r="A15702" s="73">
        <v>35000733</v>
      </c>
      <c r="B15702" s="74" t="s">
        <v>13682</v>
      </c>
      <c r="C15702" s="73" t="s">
        <v>101</v>
      </c>
      <c r="D15702" s="75">
        <v>315000</v>
      </c>
      <c r="E15702" s="75">
        <v>315000</v>
      </c>
      <c r="F15702" s="73" t="s">
        <v>47</v>
      </c>
    </row>
    <row r="15703" spans="1:6" x14ac:dyDescent="0.25">
      <c r="A15703" s="73">
        <v>35000734</v>
      </c>
      <c r="B15703" s="74" t="s">
        <v>13683</v>
      </c>
      <c r="C15703" s="73" t="s">
        <v>101</v>
      </c>
      <c r="D15703" s="75">
        <v>140000</v>
      </c>
      <c r="E15703" s="75">
        <v>140000</v>
      </c>
      <c r="F15703" s="73" t="s">
        <v>47</v>
      </c>
    </row>
    <row r="15704" spans="1:6" x14ac:dyDescent="0.25">
      <c r="A15704" s="73">
        <v>35000735</v>
      </c>
      <c r="B15704" s="74" t="s">
        <v>13684</v>
      </c>
      <c r="C15704" s="73" t="s">
        <v>101</v>
      </c>
      <c r="D15704" s="75">
        <v>94750</v>
      </c>
      <c r="E15704" s="75">
        <v>94750</v>
      </c>
      <c r="F15704" s="73" t="s">
        <v>47</v>
      </c>
    </row>
    <row r="15705" spans="1:6" x14ac:dyDescent="0.25">
      <c r="A15705" s="73">
        <v>35000736</v>
      </c>
      <c r="B15705" s="74" t="s">
        <v>13685</v>
      </c>
      <c r="C15705" s="73" t="s">
        <v>101</v>
      </c>
      <c r="D15705" s="75">
        <v>6127.54</v>
      </c>
      <c r="E15705" s="75">
        <v>6127.54</v>
      </c>
      <c r="F15705" s="73" t="s">
        <v>47</v>
      </c>
    </row>
    <row r="15706" spans="1:6" x14ac:dyDescent="0.25">
      <c r="A15706" s="73">
        <v>35000737</v>
      </c>
      <c r="B15706" s="74" t="s">
        <v>13686</v>
      </c>
      <c r="C15706" s="73" t="s">
        <v>101</v>
      </c>
      <c r="D15706" s="75">
        <v>6528.03</v>
      </c>
      <c r="E15706" s="75">
        <v>6528.03</v>
      </c>
      <c r="F15706" s="73" t="s">
        <v>47</v>
      </c>
    </row>
    <row r="15707" spans="1:6" x14ac:dyDescent="0.25">
      <c r="A15707" s="73">
        <v>35000738</v>
      </c>
      <c r="B15707" s="74" t="s">
        <v>13687</v>
      </c>
      <c r="C15707" s="73" t="s">
        <v>101</v>
      </c>
      <c r="D15707" s="75">
        <v>96900</v>
      </c>
      <c r="E15707" s="75">
        <v>96900</v>
      </c>
      <c r="F15707" s="73" t="s">
        <v>47</v>
      </c>
    </row>
    <row r="15708" spans="1:6" x14ac:dyDescent="0.25">
      <c r="A15708" s="73">
        <v>35000742</v>
      </c>
      <c r="B15708" s="74" t="s">
        <v>13688</v>
      </c>
      <c r="C15708" s="73" t="s">
        <v>101</v>
      </c>
      <c r="D15708" s="75">
        <v>2198.0500000000002</v>
      </c>
      <c r="E15708" s="75">
        <v>2198.0500000000002</v>
      </c>
      <c r="F15708" s="73" t="s">
        <v>47</v>
      </c>
    </row>
    <row r="15709" spans="1:6" x14ac:dyDescent="0.25">
      <c r="A15709" s="73">
        <v>35000743</v>
      </c>
      <c r="B15709" s="74" t="s">
        <v>13689</v>
      </c>
      <c r="C15709" s="73" t="s">
        <v>101</v>
      </c>
      <c r="D15709" s="75">
        <v>304.86</v>
      </c>
      <c r="E15709" s="75">
        <v>304.86</v>
      </c>
      <c r="F15709" s="73" t="s">
        <v>47</v>
      </c>
    </row>
    <row r="15710" spans="1:6" x14ac:dyDescent="0.25">
      <c r="A15710" s="73">
        <v>35000744</v>
      </c>
      <c r="B15710" s="74" t="s">
        <v>13690</v>
      </c>
      <c r="C15710" s="73" t="s">
        <v>101</v>
      </c>
      <c r="D15710" s="75">
        <v>192843.26</v>
      </c>
      <c r="E15710" s="75">
        <v>192843.26</v>
      </c>
      <c r="F15710" s="73" t="s">
        <v>47</v>
      </c>
    </row>
    <row r="15711" spans="1:6" x14ac:dyDescent="0.25">
      <c r="A15711" s="73">
        <v>35000745</v>
      </c>
      <c r="B15711" s="74" t="s">
        <v>13691</v>
      </c>
      <c r="C15711" s="73" t="s">
        <v>101</v>
      </c>
      <c r="D15711" s="75">
        <v>163445.78</v>
      </c>
      <c r="E15711" s="75">
        <v>163445.78</v>
      </c>
      <c r="F15711" s="73" t="s">
        <v>47</v>
      </c>
    </row>
    <row r="15712" spans="1:6" x14ac:dyDescent="0.25">
      <c r="A15712" s="73">
        <v>35000746</v>
      </c>
      <c r="B15712" s="74" t="s">
        <v>13692</v>
      </c>
      <c r="C15712" s="73" t="s">
        <v>101</v>
      </c>
      <c r="D15712" s="75">
        <v>193510.59</v>
      </c>
      <c r="E15712" s="75">
        <v>193510.59</v>
      </c>
      <c r="F15712" s="73" t="s">
        <v>47</v>
      </c>
    </row>
    <row r="15713" spans="1:6" x14ac:dyDescent="0.25">
      <c r="A15713" s="73">
        <v>35000747</v>
      </c>
      <c r="B15713" s="74" t="s">
        <v>13693</v>
      </c>
      <c r="C15713" s="73" t="s">
        <v>101</v>
      </c>
      <c r="D15713" s="75">
        <v>293188.98</v>
      </c>
      <c r="E15713" s="75">
        <v>293188.98</v>
      </c>
      <c r="F15713" s="73" t="s">
        <v>47</v>
      </c>
    </row>
    <row r="15714" spans="1:6" x14ac:dyDescent="0.25">
      <c r="A15714" s="73">
        <v>35000748</v>
      </c>
      <c r="B15714" s="74" t="s">
        <v>13694</v>
      </c>
      <c r="C15714" s="73" t="s">
        <v>101</v>
      </c>
      <c r="D15714" s="75">
        <v>555808.71</v>
      </c>
      <c r="E15714" s="75">
        <v>555808.71</v>
      </c>
      <c r="F15714" s="73" t="s">
        <v>47</v>
      </c>
    </row>
    <row r="15715" spans="1:6" x14ac:dyDescent="0.25">
      <c r="A15715" s="73">
        <v>35000749</v>
      </c>
      <c r="B15715" s="74" t="s">
        <v>13695</v>
      </c>
      <c r="C15715" s="73" t="s">
        <v>101</v>
      </c>
      <c r="D15715" s="75">
        <v>655029.87</v>
      </c>
      <c r="E15715" s="75">
        <v>655029.87</v>
      </c>
      <c r="F15715" s="73" t="s">
        <v>47</v>
      </c>
    </row>
    <row r="15716" spans="1:6" x14ac:dyDescent="0.25">
      <c r="A15716" s="73">
        <v>35000750</v>
      </c>
      <c r="B15716" s="74" t="s">
        <v>13696</v>
      </c>
      <c r="C15716" s="73" t="s">
        <v>101</v>
      </c>
      <c r="D15716" s="75">
        <v>816506</v>
      </c>
      <c r="E15716" s="75">
        <v>816506</v>
      </c>
      <c r="F15716" s="73" t="s">
        <v>47</v>
      </c>
    </row>
    <row r="15717" spans="1:6" x14ac:dyDescent="0.25">
      <c r="A15717" s="73">
        <v>35000751</v>
      </c>
      <c r="B15717" s="74" t="s">
        <v>13697</v>
      </c>
      <c r="C15717" s="73" t="s">
        <v>101</v>
      </c>
      <c r="D15717" s="75">
        <v>66259.3</v>
      </c>
      <c r="E15717" s="75">
        <v>66259.3</v>
      </c>
      <c r="F15717" s="73" t="s">
        <v>47</v>
      </c>
    </row>
    <row r="15718" spans="1:6" x14ac:dyDescent="0.25">
      <c r="A15718" s="73">
        <v>35000752</v>
      </c>
      <c r="B15718" s="74" t="s">
        <v>13698</v>
      </c>
      <c r="C15718" s="73" t="s">
        <v>101</v>
      </c>
      <c r="D15718" s="75">
        <v>6700</v>
      </c>
      <c r="E15718" s="75">
        <v>6700</v>
      </c>
      <c r="F15718" s="73" t="s">
        <v>47</v>
      </c>
    </row>
    <row r="15719" spans="1:6" x14ac:dyDescent="0.25">
      <c r="A15719" s="73">
        <v>35000753</v>
      </c>
      <c r="B15719" s="74" t="s">
        <v>13699</v>
      </c>
      <c r="C15719" s="73" t="s">
        <v>101</v>
      </c>
      <c r="D15719" s="75">
        <v>5725.23</v>
      </c>
      <c r="E15719" s="75">
        <v>5725.23</v>
      </c>
      <c r="F15719" s="73" t="s">
        <v>47</v>
      </c>
    </row>
    <row r="15720" spans="1:6" x14ac:dyDescent="0.25">
      <c r="A15720" s="73">
        <v>35000754</v>
      </c>
      <c r="B15720" s="74" t="s">
        <v>13700</v>
      </c>
      <c r="C15720" s="73" t="s">
        <v>101</v>
      </c>
      <c r="D15720" s="75">
        <v>102337</v>
      </c>
      <c r="E15720" s="75">
        <v>102337</v>
      </c>
      <c r="F15720" s="73" t="s">
        <v>47</v>
      </c>
    </row>
    <row r="15721" spans="1:6" x14ac:dyDescent="0.25">
      <c r="A15721" s="73">
        <v>35000755</v>
      </c>
      <c r="B15721" s="74" t="s">
        <v>13701</v>
      </c>
      <c r="C15721" s="73" t="s">
        <v>101</v>
      </c>
      <c r="D15721" s="75">
        <v>81.88</v>
      </c>
      <c r="E15721" s="75">
        <v>81.88</v>
      </c>
      <c r="F15721" s="73" t="s">
        <v>47</v>
      </c>
    </row>
    <row r="15722" spans="1:6" x14ac:dyDescent="0.25">
      <c r="A15722" s="73">
        <v>35000756</v>
      </c>
      <c r="B15722" s="74" t="s">
        <v>13702</v>
      </c>
      <c r="C15722" s="73" t="s">
        <v>101</v>
      </c>
      <c r="D15722" s="75">
        <v>48730.2</v>
      </c>
      <c r="E15722" s="75">
        <v>48730.2</v>
      </c>
      <c r="F15722" s="73" t="s">
        <v>47</v>
      </c>
    </row>
    <row r="15723" spans="1:6" x14ac:dyDescent="0.25">
      <c r="A15723" s="73">
        <v>35000757</v>
      </c>
      <c r="B15723" s="74" t="s">
        <v>13703</v>
      </c>
      <c r="C15723" s="73" t="s">
        <v>101</v>
      </c>
      <c r="D15723" s="75">
        <v>128540.38</v>
      </c>
      <c r="E15723" s="75">
        <v>128540.38</v>
      </c>
      <c r="F15723" s="73" t="s">
        <v>47</v>
      </c>
    </row>
    <row r="15724" spans="1:6" x14ac:dyDescent="0.25">
      <c r="A15724" s="73">
        <v>35000758</v>
      </c>
      <c r="B15724" s="74" t="s">
        <v>13704</v>
      </c>
      <c r="C15724" s="73" t="s">
        <v>101</v>
      </c>
      <c r="D15724" s="75">
        <v>10260.459999999999</v>
      </c>
      <c r="E15724" s="75">
        <v>10260.459999999999</v>
      </c>
      <c r="F15724" s="73" t="s">
        <v>47</v>
      </c>
    </row>
    <row r="15725" spans="1:6" x14ac:dyDescent="0.25">
      <c r="A15725" s="73">
        <v>35000759</v>
      </c>
      <c r="B15725" s="74" t="s">
        <v>13705</v>
      </c>
      <c r="C15725" s="73" t="s">
        <v>101</v>
      </c>
      <c r="D15725" s="75">
        <v>9075</v>
      </c>
      <c r="E15725" s="75">
        <v>9075</v>
      </c>
      <c r="F15725" s="73" t="s">
        <v>47</v>
      </c>
    </row>
    <row r="15726" spans="1:6" x14ac:dyDescent="0.25">
      <c r="A15726" s="73">
        <v>35000760</v>
      </c>
      <c r="B15726" s="74" t="s">
        <v>13706</v>
      </c>
      <c r="C15726" s="73" t="s">
        <v>101</v>
      </c>
      <c r="D15726" s="75">
        <v>16494.38</v>
      </c>
      <c r="E15726" s="75">
        <v>16494.38</v>
      </c>
      <c r="F15726" s="73" t="s">
        <v>47</v>
      </c>
    </row>
    <row r="15727" spans="1:6" x14ac:dyDescent="0.25">
      <c r="A15727" s="73">
        <v>35000761</v>
      </c>
      <c r="B15727" s="74" t="s">
        <v>13707</v>
      </c>
      <c r="C15727" s="73" t="s">
        <v>101</v>
      </c>
      <c r="D15727" s="75">
        <v>903.42</v>
      </c>
      <c r="E15727" s="75">
        <v>903.42</v>
      </c>
      <c r="F15727" s="73" t="s">
        <v>47</v>
      </c>
    </row>
    <row r="15728" spans="1:6" x14ac:dyDescent="0.25">
      <c r="A15728" s="73">
        <v>35000762</v>
      </c>
      <c r="B15728" s="74" t="s">
        <v>13708</v>
      </c>
      <c r="C15728" s="73" t="s">
        <v>101</v>
      </c>
      <c r="D15728" s="75">
        <v>19005.3</v>
      </c>
      <c r="E15728" s="75">
        <v>19005.3</v>
      </c>
      <c r="F15728" s="73" t="s">
        <v>47</v>
      </c>
    </row>
    <row r="15729" spans="1:6" x14ac:dyDescent="0.25">
      <c r="A15729" s="73">
        <v>35000763</v>
      </c>
      <c r="B15729" s="74" t="s">
        <v>13709</v>
      </c>
      <c r="C15729" s="73" t="s">
        <v>101</v>
      </c>
      <c r="D15729" s="75">
        <v>422.99</v>
      </c>
      <c r="E15729" s="75">
        <v>422.99</v>
      </c>
      <c r="F15729" s="73" t="s">
        <v>47</v>
      </c>
    </row>
    <row r="15730" spans="1:6" x14ac:dyDescent="0.25">
      <c r="A15730" s="73">
        <v>35000764</v>
      </c>
      <c r="B15730" s="74" t="s">
        <v>13710</v>
      </c>
      <c r="C15730" s="73" t="s">
        <v>101</v>
      </c>
      <c r="D15730" s="75">
        <v>1682.05</v>
      </c>
      <c r="E15730" s="75">
        <v>1682.05</v>
      </c>
      <c r="F15730" s="73" t="s">
        <v>47</v>
      </c>
    </row>
    <row r="15731" spans="1:6" x14ac:dyDescent="0.25">
      <c r="A15731" s="73">
        <v>35000765</v>
      </c>
      <c r="B15731" s="74" t="s">
        <v>13711</v>
      </c>
      <c r="C15731" s="73" t="s">
        <v>101</v>
      </c>
      <c r="D15731" s="75">
        <v>389.22</v>
      </c>
      <c r="E15731" s="75">
        <v>389.22</v>
      </c>
      <c r="F15731" s="73" t="s">
        <v>47</v>
      </c>
    </row>
    <row r="15732" spans="1:6" x14ac:dyDescent="0.25">
      <c r="A15732" s="73">
        <v>35000766</v>
      </c>
      <c r="B15732" s="74" t="s">
        <v>13712</v>
      </c>
      <c r="C15732" s="73" t="s">
        <v>101</v>
      </c>
      <c r="D15732" s="75">
        <v>14743.75</v>
      </c>
      <c r="E15732" s="75">
        <v>14743.75</v>
      </c>
      <c r="F15732" s="73" t="s">
        <v>47</v>
      </c>
    </row>
    <row r="15733" spans="1:6" x14ac:dyDescent="0.25">
      <c r="A15733" s="73">
        <v>35000767</v>
      </c>
      <c r="B15733" s="74" t="s">
        <v>13713</v>
      </c>
      <c r="C15733" s="73" t="s">
        <v>101</v>
      </c>
      <c r="D15733" s="75">
        <v>8158.3</v>
      </c>
      <c r="E15733" s="75">
        <v>8158.3</v>
      </c>
      <c r="F15733" s="73" t="s">
        <v>47</v>
      </c>
    </row>
    <row r="15734" spans="1:6" x14ac:dyDescent="0.25">
      <c r="A15734" s="73">
        <v>35000768</v>
      </c>
      <c r="B15734" s="74" t="s">
        <v>13714</v>
      </c>
      <c r="C15734" s="73" t="s">
        <v>101</v>
      </c>
      <c r="D15734" s="75">
        <v>12201.3</v>
      </c>
      <c r="E15734" s="75">
        <v>12201.3</v>
      </c>
      <c r="F15734" s="73" t="s">
        <v>47</v>
      </c>
    </row>
    <row r="15735" spans="1:6" x14ac:dyDescent="0.25">
      <c r="A15735" s="73">
        <v>35000770</v>
      </c>
      <c r="B15735" s="74" t="s">
        <v>13715</v>
      </c>
      <c r="C15735" s="73" t="s">
        <v>101</v>
      </c>
      <c r="D15735" s="75">
        <v>733.12</v>
      </c>
      <c r="E15735" s="75">
        <v>733.12</v>
      </c>
      <c r="F15735" s="73" t="s">
        <v>47</v>
      </c>
    </row>
    <row r="15736" spans="1:6" x14ac:dyDescent="0.25">
      <c r="A15736" s="73">
        <v>35000771</v>
      </c>
      <c r="B15736" s="74" t="s">
        <v>13716</v>
      </c>
      <c r="C15736" s="73" t="s">
        <v>101</v>
      </c>
      <c r="D15736" s="75">
        <v>1222.5899999999999</v>
      </c>
      <c r="E15736" s="75">
        <v>1222.5899999999999</v>
      </c>
      <c r="F15736" s="73" t="s">
        <v>47</v>
      </c>
    </row>
    <row r="15737" spans="1:6" x14ac:dyDescent="0.25">
      <c r="A15737" s="73">
        <v>35000772</v>
      </c>
      <c r="B15737" s="74" t="s">
        <v>13717</v>
      </c>
      <c r="C15737" s="73" t="s">
        <v>101</v>
      </c>
      <c r="D15737" s="75">
        <v>2269.92</v>
      </c>
      <c r="E15737" s="75">
        <v>2269.92</v>
      </c>
      <c r="F15737" s="73" t="s">
        <v>47</v>
      </c>
    </row>
    <row r="15738" spans="1:6" x14ac:dyDescent="0.25">
      <c r="A15738" s="73">
        <v>35000773</v>
      </c>
      <c r="B15738" s="74" t="s">
        <v>13718</v>
      </c>
      <c r="C15738" s="73" t="s">
        <v>101</v>
      </c>
      <c r="D15738" s="75">
        <v>518.99</v>
      </c>
      <c r="E15738" s="75">
        <v>518.99</v>
      </c>
      <c r="F15738" s="73" t="s">
        <v>47</v>
      </c>
    </row>
    <row r="15739" spans="1:6" x14ac:dyDescent="0.25">
      <c r="A15739" s="73">
        <v>35000775</v>
      </c>
      <c r="B15739" s="74" t="s">
        <v>13719</v>
      </c>
      <c r="C15739" s="73" t="s">
        <v>101</v>
      </c>
      <c r="D15739" s="75">
        <v>2030.64</v>
      </c>
      <c r="E15739" s="75">
        <v>2030.64</v>
      </c>
      <c r="F15739" s="73" t="s">
        <v>47</v>
      </c>
    </row>
    <row r="15740" spans="1:6" x14ac:dyDescent="0.25">
      <c r="A15740" s="73">
        <v>35000776</v>
      </c>
      <c r="B15740" s="74" t="s">
        <v>13720</v>
      </c>
      <c r="C15740" s="73" t="s">
        <v>101</v>
      </c>
      <c r="D15740" s="75">
        <v>3159000</v>
      </c>
      <c r="E15740" s="75">
        <v>3159000</v>
      </c>
      <c r="F15740" s="73" t="s">
        <v>47</v>
      </c>
    </row>
    <row r="15741" spans="1:6" x14ac:dyDescent="0.25">
      <c r="A15741" s="73">
        <v>35000777</v>
      </c>
      <c r="B15741" s="74" t="s">
        <v>13721</v>
      </c>
      <c r="C15741" s="73" t="s">
        <v>101</v>
      </c>
      <c r="D15741" s="75">
        <v>697362.57</v>
      </c>
      <c r="E15741" s="75">
        <v>697362.57</v>
      </c>
      <c r="F15741" s="73" t="s">
        <v>47</v>
      </c>
    </row>
    <row r="15742" spans="1:6" x14ac:dyDescent="0.25">
      <c r="A15742" s="73">
        <v>35000778</v>
      </c>
      <c r="B15742" s="74" t="s">
        <v>13722</v>
      </c>
      <c r="C15742" s="73" t="s">
        <v>101</v>
      </c>
      <c r="D15742" s="75">
        <v>668987.67000000004</v>
      </c>
      <c r="E15742" s="75">
        <v>668987.67000000004</v>
      </c>
      <c r="F15742" s="73" t="s">
        <v>47</v>
      </c>
    </row>
    <row r="15743" spans="1:6" x14ac:dyDescent="0.25">
      <c r="A15743" s="73">
        <v>35000779</v>
      </c>
      <c r="B15743" s="74" t="s">
        <v>13723</v>
      </c>
      <c r="C15743" s="73" t="s">
        <v>101</v>
      </c>
      <c r="D15743" s="75">
        <v>975000</v>
      </c>
      <c r="E15743" s="75">
        <v>975000</v>
      </c>
      <c r="F15743" s="73" t="s">
        <v>47</v>
      </c>
    </row>
    <row r="15744" spans="1:6" x14ac:dyDescent="0.25">
      <c r="A15744" s="73">
        <v>35000780</v>
      </c>
      <c r="B15744" s="74" t="s">
        <v>13724</v>
      </c>
      <c r="C15744" s="73" t="s">
        <v>101</v>
      </c>
      <c r="D15744" s="75">
        <v>39900</v>
      </c>
      <c r="E15744" s="75">
        <v>39900</v>
      </c>
      <c r="F15744" s="73" t="s">
        <v>47</v>
      </c>
    </row>
    <row r="15745" spans="1:6" x14ac:dyDescent="0.25">
      <c r="A15745" s="73">
        <v>35000781</v>
      </c>
      <c r="B15745" s="74" t="s">
        <v>13725</v>
      </c>
      <c r="C15745" s="73" t="s">
        <v>101</v>
      </c>
      <c r="D15745" s="75">
        <v>8170.54</v>
      </c>
      <c r="E15745" s="75">
        <v>8170.54</v>
      </c>
      <c r="F15745" s="73" t="s">
        <v>47</v>
      </c>
    </row>
    <row r="15746" spans="1:6" x14ac:dyDescent="0.25">
      <c r="A15746" s="73">
        <v>35000782</v>
      </c>
      <c r="B15746" s="74" t="s">
        <v>13726</v>
      </c>
      <c r="C15746" s="73" t="s">
        <v>101</v>
      </c>
      <c r="D15746" s="75">
        <v>9592.2099999999991</v>
      </c>
      <c r="E15746" s="75">
        <v>9592.2099999999991</v>
      </c>
      <c r="F15746" s="73" t="s">
        <v>47</v>
      </c>
    </row>
    <row r="15747" spans="1:6" x14ac:dyDescent="0.25">
      <c r="A15747" s="73">
        <v>35000783</v>
      </c>
      <c r="B15747" s="74" t="s">
        <v>13727</v>
      </c>
      <c r="C15747" s="73" t="s">
        <v>101</v>
      </c>
      <c r="D15747" s="75">
        <v>950000</v>
      </c>
      <c r="E15747" s="75">
        <v>950000</v>
      </c>
      <c r="F15747" s="73" t="s">
        <v>47</v>
      </c>
    </row>
    <row r="15748" spans="1:6" x14ac:dyDescent="0.25">
      <c r="A15748" s="73">
        <v>35000784</v>
      </c>
      <c r="B15748" s="74" t="s">
        <v>13728</v>
      </c>
      <c r="C15748" s="73" t="s">
        <v>101</v>
      </c>
      <c r="D15748" s="75">
        <v>680000</v>
      </c>
      <c r="E15748" s="75">
        <v>680000</v>
      </c>
      <c r="F15748" s="73" t="s">
        <v>47</v>
      </c>
    </row>
    <row r="15749" spans="1:6" x14ac:dyDescent="0.25">
      <c r="A15749" s="73">
        <v>35000785</v>
      </c>
      <c r="B15749" s="74" t="s">
        <v>13729</v>
      </c>
      <c r="C15749" s="73" t="s">
        <v>101</v>
      </c>
      <c r="D15749" s="75">
        <v>331350.05</v>
      </c>
      <c r="E15749" s="75">
        <v>331350.05</v>
      </c>
      <c r="F15749" s="73" t="s">
        <v>47</v>
      </c>
    </row>
    <row r="15750" spans="1:6" x14ac:dyDescent="0.25">
      <c r="A15750" s="73">
        <v>35000786</v>
      </c>
      <c r="B15750" s="74" t="s">
        <v>13730</v>
      </c>
      <c r="C15750" s="73" t="s">
        <v>101</v>
      </c>
      <c r="D15750" s="75">
        <v>727693.71</v>
      </c>
      <c r="E15750" s="75">
        <v>727693.71</v>
      </c>
      <c r="F15750" s="73" t="s">
        <v>47</v>
      </c>
    </row>
    <row r="15751" spans="1:6" x14ac:dyDescent="0.25">
      <c r="A15751" s="73">
        <v>35000787</v>
      </c>
      <c r="B15751" s="74" t="s">
        <v>13731</v>
      </c>
      <c r="C15751" s="73" t="s">
        <v>101</v>
      </c>
      <c r="D15751" s="75">
        <v>403461.38</v>
      </c>
      <c r="E15751" s="75">
        <v>403461.38</v>
      </c>
      <c r="F15751" s="73" t="s">
        <v>47</v>
      </c>
    </row>
    <row r="15752" spans="1:6" x14ac:dyDescent="0.25">
      <c r="A15752" s="73">
        <v>35000788</v>
      </c>
      <c r="B15752" s="74" t="s">
        <v>13732</v>
      </c>
      <c r="C15752" s="73" t="s">
        <v>101</v>
      </c>
      <c r="D15752" s="75">
        <v>775557.73</v>
      </c>
      <c r="E15752" s="75">
        <v>775557.73</v>
      </c>
      <c r="F15752" s="73" t="s">
        <v>47</v>
      </c>
    </row>
    <row r="15753" spans="1:6" x14ac:dyDescent="0.25">
      <c r="A15753" s="73">
        <v>35000789</v>
      </c>
      <c r="B15753" s="74" t="s">
        <v>13733</v>
      </c>
      <c r="C15753" s="73" t="s">
        <v>101</v>
      </c>
      <c r="D15753" s="75">
        <v>42000</v>
      </c>
      <c r="E15753" s="75">
        <v>42000</v>
      </c>
      <c r="F15753" s="73" t="s">
        <v>47</v>
      </c>
    </row>
    <row r="15754" spans="1:6" x14ac:dyDescent="0.25">
      <c r="A15754" s="73">
        <v>35000790</v>
      </c>
      <c r="B15754" s="74" t="s">
        <v>13734</v>
      </c>
      <c r="C15754" s="73" t="s">
        <v>101</v>
      </c>
      <c r="D15754" s="75">
        <v>1483690</v>
      </c>
      <c r="E15754" s="75">
        <v>1483690</v>
      </c>
      <c r="F15754" s="73" t="s">
        <v>47</v>
      </c>
    </row>
    <row r="15755" spans="1:6" x14ac:dyDescent="0.25">
      <c r="A15755" s="73">
        <v>35000791</v>
      </c>
      <c r="B15755" s="74" t="s">
        <v>13735</v>
      </c>
      <c r="C15755" s="73" t="s">
        <v>101</v>
      </c>
      <c r="D15755" s="75">
        <v>2617372.5</v>
      </c>
      <c r="E15755" s="75">
        <v>2617372.5</v>
      </c>
      <c r="F15755" s="73" t="s">
        <v>47</v>
      </c>
    </row>
    <row r="15756" spans="1:6" x14ac:dyDescent="0.25">
      <c r="A15756" s="73">
        <v>35000792</v>
      </c>
      <c r="B15756" s="74" t="s">
        <v>13736</v>
      </c>
      <c r="C15756" s="73" t="s">
        <v>101</v>
      </c>
      <c r="D15756" s="75">
        <v>386750</v>
      </c>
      <c r="E15756" s="75">
        <v>386750</v>
      </c>
      <c r="F15756" s="73" t="s">
        <v>47</v>
      </c>
    </row>
    <row r="15757" spans="1:6" x14ac:dyDescent="0.25">
      <c r="A15757" s="73">
        <v>35000793</v>
      </c>
      <c r="B15757" s="74" t="s">
        <v>13737</v>
      </c>
      <c r="C15757" s="73" t="s">
        <v>101</v>
      </c>
      <c r="D15757" s="75">
        <v>207329.33</v>
      </c>
      <c r="E15757" s="75">
        <v>207329.33</v>
      </c>
      <c r="F15757" s="73" t="s">
        <v>47</v>
      </c>
    </row>
    <row r="15758" spans="1:6" x14ac:dyDescent="0.25">
      <c r="A15758" s="73">
        <v>35000794</v>
      </c>
      <c r="B15758" s="74" t="s">
        <v>13738</v>
      </c>
      <c r="C15758" s="73" t="s">
        <v>101</v>
      </c>
      <c r="D15758" s="75">
        <v>1507500</v>
      </c>
      <c r="E15758" s="75">
        <v>1507500</v>
      </c>
      <c r="F15758" s="73" t="s">
        <v>47</v>
      </c>
    </row>
    <row r="15759" spans="1:6" x14ac:dyDescent="0.25">
      <c r="A15759" s="73">
        <v>35000795</v>
      </c>
      <c r="B15759" s="74" t="s">
        <v>13739</v>
      </c>
      <c r="C15759" s="73" t="s">
        <v>101</v>
      </c>
      <c r="D15759" s="75">
        <v>3875.9</v>
      </c>
      <c r="E15759" s="75">
        <v>3875.9</v>
      </c>
      <c r="F15759" s="73" t="s">
        <v>47</v>
      </c>
    </row>
    <row r="15760" spans="1:6" x14ac:dyDescent="0.25">
      <c r="A15760" s="73">
        <v>35000796</v>
      </c>
      <c r="B15760" s="74" t="s">
        <v>13740</v>
      </c>
      <c r="C15760" s="73" t="s">
        <v>101</v>
      </c>
      <c r="D15760" s="75">
        <v>3590.39</v>
      </c>
      <c r="E15760" s="75">
        <v>3590.39</v>
      </c>
      <c r="F15760" s="73" t="s">
        <v>47</v>
      </c>
    </row>
    <row r="15761" spans="1:6" x14ac:dyDescent="0.25">
      <c r="A15761" s="73">
        <v>35000797</v>
      </c>
      <c r="B15761" s="74" t="s">
        <v>13741</v>
      </c>
      <c r="C15761" s="73" t="s">
        <v>101</v>
      </c>
      <c r="D15761" s="75">
        <v>11497.3</v>
      </c>
      <c r="E15761" s="75">
        <v>11497.3</v>
      </c>
      <c r="F15761" s="73" t="s">
        <v>47</v>
      </c>
    </row>
    <row r="15762" spans="1:6" x14ac:dyDescent="0.25">
      <c r="A15762" s="73">
        <v>35000798</v>
      </c>
      <c r="B15762" s="74" t="s">
        <v>13742</v>
      </c>
      <c r="C15762" s="73" t="s">
        <v>101</v>
      </c>
      <c r="D15762" s="75">
        <v>39838.75</v>
      </c>
      <c r="E15762" s="75">
        <v>39838.75</v>
      </c>
      <c r="F15762" s="73" t="s">
        <v>47</v>
      </c>
    </row>
    <row r="15763" spans="1:6" x14ac:dyDescent="0.25">
      <c r="A15763" s="73">
        <v>35000799</v>
      </c>
      <c r="B15763" s="74" t="s">
        <v>13743</v>
      </c>
      <c r="C15763" s="73" t="s">
        <v>101</v>
      </c>
      <c r="D15763" s="75">
        <v>13371.2</v>
      </c>
      <c r="E15763" s="75">
        <v>13371.2</v>
      </c>
      <c r="F15763" s="73" t="s">
        <v>47</v>
      </c>
    </row>
    <row r="15764" spans="1:6" x14ac:dyDescent="0.25">
      <c r="A15764" s="73">
        <v>35000800</v>
      </c>
      <c r="B15764" s="74" t="s">
        <v>13744</v>
      </c>
      <c r="C15764" s="73" t="s">
        <v>101</v>
      </c>
      <c r="D15764" s="75">
        <v>22900</v>
      </c>
      <c r="E15764" s="75">
        <v>22900</v>
      </c>
      <c r="F15764" s="73" t="s">
        <v>47</v>
      </c>
    </row>
    <row r="15765" spans="1:6" x14ac:dyDescent="0.25">
      <c r="A15765" s="73">
        <v>35000801</v>
      </c>
      <c r="B15765" s="74" t="s">
        <v>13745</v>
      </c>
      <c r="C15765" s="73" t="s">
        <v>101</v>
      </c>
      <c r="D15765" s="75">
        <v>401500</v>
      </c>
      <c r="E15765" s="75">
        <v>401500</v>
      </c>
      <c r="F15765" s="73" t="s">
        <v>47</v>
      </c>
    </row>
    <row r="15766" spans="1:6" x14ac:dyDescent="0.25">
      <c r="A15766" s="73">
        <v>35000802</v>
      </c>
      <c r="B15766" s="74" t="s">
        <v>13746</v>
      </c>
      <c r="C15766" s="73" t="s">
        <v>101</v>
      </c>
      <c r="D15766" s="75">
        <v>532000</v>
      </c>
      <c r="E15766" s="75">
        <v>532000</v>
      </c>
      <c r="F15766" s="73" t="s">
        <v>47</v>
      </c>
    </row>
    <row r="15767" spans="1:6" x14ac:dyDescent="0.25">
      <c r="A15767" s="73">
        <v>35000803</v>
      </c>
      <c r="B15767" s="74" t="s">
        <v>13747</v>
      </c>
      <c r="C15767" s="73" t="s">
        <v>101</v>
      </c>
      <c r="D15767" s="75">
        <v>675000</v>
      </c>
      <c r="E15767" s="75">
        <v>675000</v>
      </c>
      <c r="F15767" s="73" t="s">
        <v>47</v>
      </c>
    </row>
    <row r="15768" spans="1:6" x14ac:dyDescent="0.25">
      <c r="A15768" s="73">
        <v>35000811</v>
      </c>
      <c r="B15768" s="74" t="s">
        <v>13748</v>
      </c>
      <c r="C15768" s="73" t="s">
        <v>101</v>
      </c>
      <c r="D15768" s="75">
        <v>100723.42</v>
      </c>
      <c r="E15768" s="75">
        <v>100723.42</v>
      </c>
      <c r="F15768" s="73" t="s">
        <v>47</v>
      </c>
    </row>
    <row r="15769" spans="1:6" x14ac:dyDescent="0.25">
      <c r="A15769" s="73">
        <v>35000813</v>
      </c>
      <c r="B15769" s="74" t="s">
        <v>13749</v>
      </c>
      <c r="C15769" s="73" t="s">
        <v>101</v>
      </c>
      <c r="D15769" s="75">
        <v>3140</v>
      </c>
      <c r="E15769" s="75">
        <v>3140</v>
      </c>
      <c r="F15769" s="73" t="s">
        <v>47</v>
      </c>
    </row>
    <row r="15770" spans="1:6" x14ac:dyDescent="0.25">
      <c r="A15770" s="73">
        <v>35000814</v>
      </c>
      <c r="B15770" s="74" t="s">
        <v>13750</v>
      </c>
      <c r="C15770" s="73" t="s">
        <v>101</v>
      </c>
      <c r="D15770" s="75">
        <v>1026.48</v>
      </c>
      <c r="E15770" s="75">
        <v>1026.48</v>
      </c>
      <c r="F15770" s="73" t="s">
        <v>47</v>
      </c>
    </row>
    <row r="15771" spans="1:6" x14ac:dyDescent="0.25">
      <c r="A15771" s="73">
        <v>35000818</v>
      </c>
      <c r="B15771" s="74" t="s">
        <v>13751</v>
      </c>
      <c r="C15771" s="73" t="s">
        <v>101</v>
      </c>
      <c r="D15771" s="75">
        <v>46079.17</v>
      </c>
      <c r="E15771" s="75">
        <v>46079.17</v>
      </c>
      <c r="F15771" s="73" t="s">
        <v>47</v>
      </c>
    </row>
    <row r="15772" spans="1:6" x14ac:dyDescent="0.25">
      <c r="A15772" s="73">
        <v>35000820</v>
      </c>
      <c r="B15772" s="74" t="s">
        <v>13752</v>
      </c>
      <c r="C15772" s="73" t="s">
        <v>101</v>
      </c>
      <c r="D15772" s="75">
        <v>3784.16</v>
      </c>
      <c r="E15772" s="75">
        <v>3784.16</v>
      </c>
      <c r="F15772" s="73" t="s">
        <v>47</v>
      </c>
    </row>
    <row r="15773" spans="1:6" x14ac:dyDescent="0.25">
      <c r="A15773" s="73">
        <v>35000822</v>
      </c>
      <c r="B15773" s="74" t="s">
        <v>13753</v>
      </c>
      <c r="C15773" s="73" t="s">
        <v>101</v>
      </c>
      <c r="D15773" s="75">
        <v>599.9</v>
      </c>
      <c r="E15773" s="75">
        <v>599.9</v>
      </c>
      <c r="F15773" s="73" t="s">
        <v>47</v>
      </c>
    </row>
    <row r="15774" spans="1:6" x14ac:dyDescent="0.25">
      <c r="A15774" s="73">
        <v>35000823</v>
      </c>
      <c r="B15774" s="74" t="s">
        <v>13754</v>
      </c>
      <c r="C15774" s="73" t="s">
        <v>101</v>
      </c>
      <c r="D15774" s="75">
        <v>314.69</v>
      </c>
      <c r="E15774" s="75">
        <v>314.69</v>
      </c>
      <c r="F15774" s="73" t="s">
        <v>47</v>
      </c>
    </row>
    <row r="15775" spans="1:6" x14ac:dyDescent="0.25">
      <c r="A15775" s="73">
        <v>35000829</v>
      </c>
      <c r="B15775" s="74" t="s">
        <v>13755</v>
      </c>
      <c r="C15775" s="73" t="s">
        <v>101</v>
      </c>
      <c r="D15775" s="75">
        <v>83765.119999999995</v>
      </c>
      <c r="E15775" s="75">
        <v>83765.119999999995</v>
      </c>
      <c r="F15775" s="73" t="s">
        <v>47</v>
      </c>
    </row>
    <row r="15776" spans="1:6" x14ac:dyDescent="0.25">
      <c r="A15776" s="73">
        <v>35000830</v>
      </c>
      <c r="B15776" s="74" t="s">
        <v>13756</v>
      </c>
      <c r="C15776" s="73" t="s">
        <v>101</v>
      </c>
      <c r="D15776" s="75">
        <v>98690.67</v>
      </c>
      <c r="E15776" s="75">
        <v>98690.67</v>
      </c>
      <c r="F15776" s="73" t="s">
        <v>47</v>
      </c>
    </row>
    <row r="15777" spans="1:6" x14ac:dyDescent="0.25">
      <c r="A15777" s="73">
        <v>35000831</v>
      </c>
      <c r="B15777" s="74" t="s">
        <v>13757</v>
      </c>
      <c r="C15777" s="73" t="s">
        <v>101</v>
      </c>
      <c r="D15777" s="75">
        <v>112613.33</v>
      </c>
      <c r="E15777" s="75">
        <v>112613.33</v>
      </c>
      <c r="F15777" s="73" t="s">
        <v>47</v>
      </c>
    </row>
    <row r="15778" spans="1:6" x14ac:dyDescent="0.25">
      <c r="A15778" s="73">
        <v>35000832</v>
      </c>
      <c r="B15778" s="74" t="s">
        <v>13758</v>
      </c>
      <c r="C15778" s="73" t="s">
        <v>101</v>
      </c>
      <c r="D15778" s="75">
        <v>249791.5</v>
      </c>
      <c r="E15778" s="75">
        <v>249791.5</v>
      </c>
      <c r="F15778" s="73" t="s">
        <v>47</v>
      </c>
    </row>
    <row r="15779" spans="1:6" x14ac:dyDescent="0.25">
      <c r="A15779" s="73">
        <v>35000833</v>
      </c>
      <c r="B15779" s="74" t="s">
        <v>13759</v>
      </c>
      <c r="C15779" s="73" t="s">
        <v>101</v>
      </c>
      <c r="D15779" s="75">
        <v>15173.48</v>
      </c>
      <c r="E15779" s="75">
        <v>15173.48</v>
      </c>
      <c r="F15779" s="73" t="s">
        <v>47</v>
      </c>
    </row>
    <row r="15780" spans="1:6" x14ac:dyDescent="0.25">
      <c r="A15780" s="73">
        <v>35000834</v>
      </c>
      <c r="B15780" s="74" t="s">
        <v>13760</v>
      </c>
      <c r="C15780" s="73" t="s">
        <v>101</v>
      </c>
      <c r="D15780" s="75">
        <v>439000</v>
      </c>
      <c r="E15780" s="75">
        <v>439000</v>
      </c>
      <c r="F15780" s="73" t="s">
        <v>47</v>
      </c>
    </row>
    <row r="15781" spans="1:6" x14ac:dyDescent="0.25">
      <c r="A15781" s="73">
        <v>35000835</v>
      </c>
      <c r="B15781" s="74" t="s">
        <v>13761</v>
      </c>
      <c r="C15781" s="73" t="s">
        <v>101</v>
      </c>
      <c r="D15781" s="75">
        <v>439000</v>
      </c>
      <c r="E15781" s="75">
        <v>439000</v>
      </c>
      <c r="F15781" s="73" t="s">
        <v>47</v>
      </c>
    </row>
    <row r="15782" spans="1:6" x14ac:dyDescent="0.25">
      <c r="A15782" s="73">
        <v>35000836</v>
      </c>
      <c r="B15782" s="74" t="s">
        <v>13762</v>
      </c>
      <c r="C15782" s="73" t="s">
        <v>101</v>
      </c>
      <c r="D15782" s="75">
        <v>412000</v>
      </c>
      <c r="E15782" s="75">
        <v>412000</v>
      </c>
      <c r="F15782" s="73" t="s">
        <v>47</v>
      </c>
    </row>
    <row r="15783" spans="1:6" x14ac:dyDescent="0.25">
      <c r="A15783" s="73">
        <v>35000837</v>
      </c>
      <c r="B15783" s="74" t="s">
        <v>13763</v>
      </c>
      <c r="C15783" s="73" t="s">
        <v>101</v>
      </c>
      <c r="D15783" s="75">
        <v>356000</v>
      </c>
      <c r="E15783" s="75">
        <v>356000</v>
      </c>
      <c r="F15783" s="73" t="s">
        <v>47</v>
      </c>
    </row>
    <row r="15784" spans="1:6" x14ac:dyDescent="0.25">
      <c r="A15784" s="73">
        <v>35000838</v>
      </c>
      <c r="B15784" s="74" t="s">
        <v>13764</v>
      </c>
      <c r="C15784" s="73" t="s">
        <v>101</v>
      </c>
      <c r="D15784" s="75">
        <v>315000</v>
      </c>
      <c r="E15784" s="75">
        <v>315000</v>
      </c>
      <c r="F15784" s="73" t="s">
        <v>47</v>
      </c>
    </row>
    <row r="15785" spans="1:6" x14ac:dyDescent="0.25">
      <c r="A15785" s="73">
        <v>35000839</v>
      </c>
      <c r="B15785" s="74" t="s">
        <v>13765</v>
      </c>
      <c r="C15785" s="73" t="s">
        <v>101</v>
      </c>
      <c r="D15785" s="75">
        <v>56330</v>
      </c>
      <c r="E15785" s="75">
        <v>56330</v>
      </c>
      <c r="F15785" s="73" t="s">
        <v>47</v>
      </c>
    </row>
    <row r="15786" spans="1:6" x14ac:dyDescent="0.25">
      <c r="A15786" s="73">
        <v>35000840</v>
      </c>
      <c r="B15786" s="74" t="s">
        <v>13766</v>
      </c>
      <c r="C15786" s="73" t="s">
        <v>101</v>
      </c>
      <c r="D15786" s="75">
        <v>275000</v>
      </c>
      <c r="E15786" s="75">
        <v>275000</v>
      </c>
      <c r="F15786" s="73" t="s">
        <v>47</v>
      </c>
    </row>
    <row r="15787" spans="1:6" x14ac:dyDescent="0.25">
      <c r="A15787" s="73">
        <v>35000841</v>
      </c>
      <c r="B15787" s="74" t="s">
        <v>13767</v>
      </c>
      <c r="C15787" s="73" t="s">
        <v>101</v>
      </c>
      <c r="D15787" s="75">
        <v>103661</v>
      </c>
      <c r="E15787" s="75">
        <v>103661</v>
      </c>
      <c r="F15787" s="73" t="s">
        <v>47</v>
      </c>
    </row>
    <row r="15788" spans="1:6" x14ac:dyDescent="0.25">
      <c r="A15788" s="73">
        <v>35000842</v>
      </c>
      <c r="B15788" s="74" t="s">
        <v>13768</v>
      </c>
      <c r="C15788" s="73" t="s">
        <v>101</v>
      </c>
      <c r="D15788" s="75">
        <v>70000</v>
      </c>
      <c r="E15788" s="75">
        <v>70000</v>
      </c>
      <c r="F15788" s="73" t="s">
        <v>47</v>
      </c>
    </row>
    <row r="15789" spans="1:6" x14ac:dyDescent="0.25">
      <c r="A15789" s="73">
        <v>35000843</v>
      </c>
      <c r="B15789" s="74" t="s">
        <v>13769</v>
      </c>
      <c r="C15789" s="73" t="s">
        <v>101</v>
      </c>
      <c r="D15789" s="75">
        <v>35000</v>
      </c>
      <c r="E15789" s="75">
        <v>35000</v>
      </c>
      <c r="F15789" s="73" t="s">
        <v>47</v>
      </c>
    </row>
    <row r="15790" spans="1:6" x14ac:dyDescent="0.25">
      <c r="A15790" s="73">
        <v>35000844</v>
      </c>
      <c r="B15790" s="74" t="s">
        <v>13770</v>
      </c>
      <c r="C15790" s="73" t="s">
        <v>101</v>
      </c>
      <c r="D15790" s="75">
        <v>18800</v>
      </c>
      <c r="E15790" s="75">
        <v>18800</v>
      </c>
      <c r="F15790" s="73" t="s">
        <v>47</v>
      </c>
    </row>
    <row r="15791" spans="1:6" x14ac:dyDescent="0.25">
      <c r="A15791" s="73">
        <v>35000845</v>
      </c>
      <c r="B15791" s="74" t="s">
        <v>13771</v>
      </c>
      <c r="C15791" s="73" t="s">
        <v>101</v>
      </c>
      <c r="D15791" s="75">
        <v>209300</v>
      </c>
      <c r="E15791" s="75">
        <v>209300</v>
      </c>
      <c r="F15791" s="73" t="s">
        <v>47</v>
      </c>
    </row>
    <row r="15792" spans="1:6" x14ac:dyDescent="0.25">
      <c r="A15792" s="73">
        <v>35000846</v>
      </c>
      <c r="B15792" s="74" t="s">
        <v>13772</v>
      </c>
      <c r="C15792" s="73" t="s">
        <v>101</v>
      </c>
      <c r="D15792" s="75">
        <v>68740.33</v>
      </c>
      <c r="E15792" s="75">
        <v>68740.33</v>
      </c>
      <c r="F15792" s="73" t="s">
        <v>47</v>
      </c>
    </row>
    <row r="15793" spans="1:6" x14ac:dyDescent="0.25">
      <c r="A15793" s="73">
        <v>35000847</v>
      </c>
      <c r="B15793" s="74" t="s">
        <v>13773</v>
      </c>
      <c r="C15793" s="73" t="s">
        <v>101</v>
      </c>
      <c r="D15793" s="75">
        <v>204.65</v>
      </c>
      <c r="E15793" s="75">
        <v>204.65</v>
      </c>
      <c r="F15793" s="73" t="s">
        <v>47</v>
      </c>
    </row>
    <row r="15794" spans="1:6" x14ac:dyDescent="0.25">
      <c r="A15794" s="73">
        <v>35000848</v>
      </c>
      <c r="B15794" s="74" t="s">
        <v>13774</v>
      </c>
      <c r="C15794" s="73" t="s">
        <v>101</v>
      </c>
      <c r="D15794" s="75">
        <v>19.600000000000001</v>
      </c>
      <c r="E15794" s="75">
        <v>19.600000000000001</v>
      </c>
      <c r="F15794" s="73" t="s">
        <v>47</v>
      </c>
    </row>
    <row r="15795" spans="1:6" x14ac:dyDescent="0.25">
      <c r="A15795" s="73">
        <v>35000849</v>
      </c>
      <c r="B15795" s="74" t="s">
        <v>13775</v>
      </c>
      <c r="C15795" s="73" t="s">
        <v>101</v>
      </c>
      <c r="D15795" s="75">
        <v>18.079999999999998</v>
      </c>
      <c r="E15795" s="75">
        <v>18.079999999999998</v>
      </c>
      <c r="F15795" s="73" t="s">
        <v>47</v>
      </c>
    </row>
    <row r="15796" spans="1:6" x14ac:dyDescent="0.25">
      <c r="A15796" s="73">
        <v>35000850</v>
      </c>
      <c r="B15796" s="74" t="s">
        <v>13776</v>
      </c>
      <c r="C15796" s="73" t="s">
        <v>101</v>
      </c>
      <c r="D15796" s="75">
        <v>18.71</v>
      </c>
      <c r="E15796" s="75">
        <v>18.71</v>
      </c>
      <c r="F15796" s="73" t="s">
        <v>47</v>
      </c>
    </row>
    <row r="15797" spans="1:6" x14ac:dyDescent="0.25">
      <c r="A15797" s="73">
        <v>35000851</v>
      </c>
      <c r="B15797" s="74" t="s">
        <v>13777</v>
      </c>
      <c r="C15797" s="73" t="s">
        <v>101</v>
      </c>
      <c r="D15797" s="75">
        <v>19.72</v>
      </c>
      <c r="E15797" s="75">
        <v>19.72</v>
      </c>
      <c r="F15797" s="73" t="s">
        <v>47</v>
      </c>
    </row>
    <row r="15798" spans="1:6" x14ac:dyDescent="0.25">
      <c r="A15798" s="73">
        <v>35000852</v>
      </c>
      <c r="B15798" s="74" t="s">
        <v>13778</v>
      </c>
      <c r="C15798" s="73" t="s">
        <v>101</v>
      </c>
      <c r="D15798" s="75">
        <v>22.68</v>
      </c>
      <c r="E15798" s="75">
        <v>22.68</v>
      </c>
      <c r="F15798" s="73" t="s">
        <v>47</v>
      </c>
    </row>
    <row r="15799" spans="1:6" x14ac:dyDescent="0.25">
      <c r="A15799" s="73">
        <v>35000853</v>
      </c>
      <c r="B15799" s="74" t="s">
        <v>13779</v>
      </c>
      <c r="C15799" s="73" t="s">
        <v>101</v>
      </c>
      <c r="D15799" s="75">
        <v>22.68</v>
      </c>
      <c r="E15799" s="75">
        <v>22.68</v>
      </c>
      <c r="F15799" s="73" t="s">
        <v>47</v>
      </c>
    </row>
    <row r="15800" spans="1:6" x14ac:dyDescent="0.25">
      <c r="A15800" s="73">
        <v>35000854</v>
      </c>
      <c r="B15800" s="74" t="s">
        <v>13780</v>
      </c>
      <c r="C15800" s="73" t="s">
        <v>101</v>
      </c>
      <c r="D15800" s="75">
        <v>28.88</v>
      </c>
      <c r="E15800" s="75">
        <v>28.88</v>
      </c>
      <c r="F15800" s="73" t="s">
        <v>47</v>
      </c>
    </row>
    <row r="15801" spans="1:6" x14ac:dyDescent="0.25">
      <c r="A15801" s="73">
        <v>35000855</v>
      </c>
      <c r="B15801" s="74" t="s">
        <v>13781</v>
      </c>
      <c r="C15801" s="73" t="s">
        <v>101</v>
      </c>
      <c r="D15801" s="75">
        <v>49.87</v>
      </c>
      <c r="E15801" s="75">
        <v>49.87</v>
      </c>
      <c r="F15801" s="73" t="s">
        <v>47</v>
      </c>
    </row>
    <row r="15802" spans="1:6" x14ac:dyDescent="0.25">
      <c r="A15802" s="73">
        <v>35000856</v>
      </c>
      <c r="B15802" s="74" t="s">
        <v>13782</v>
      </c>
      <c r="C15802" s="73" t="s">
        <v>101</v>
      </c>
      <c r="D15802" s="75">
        <v>34.25</v>
      </c>
      <c r="E15802" s="75">
        <v>34.25</v>
      </c>
      <c r="F15802" s="73" t="s">
        <v>47</v>
      </c>
    </row>
    <row r="15803" spans="1:6" x14ac:dyDescent="0.25">
      <c r="A15803" s="73">
        <v>35000857</v>
      </c>
      <c r="B15803" s="74" t="s">
        <v>13783</v>
      </c>
      <c r="C15803" s="73" t="s">
        <v>101</v>
      </c>
      <c r="D15803" s="75">
        <v>34.25</v>
      </c>
      <c r="E15803" s="75">
        <v>34.25</v>
      </c>
      <c r="F15803" s="73" t="s">
        <v>47</v>
      </c>
    </row>
    <row r="15804" spans="1:6" x14ac:dyDescent="0.25">
      <c r="A15804" s="73">
        <v>35000858</v>
      </c>
      <c r="B15804" s="74" t="s">
        <v>13784</v>
      </c>
      <c r="C15804" s="73" t="s">
        <v>101</v>
      </c>
      <c r="D15804" s="75">
        <v>48.71</v>
      </c>
      <c r="E15804" s="75">
        <v>48.71</v>
      </c>
      <c r="F15804" s="73" t="s">
        <v>47</v>
      </c>
    </row>
    <row r="15805" spans="1:6" x14ac:dyDescent="0.25">
      <c r="A15805" s="73">
        <v>35000859</v>
      </c>
      <c r="B15805" s="74" t="s">
        <v>13785</v>
      </c>
      <c r="C15805" s="73" t="s">
        <v>101</v>
      </c>
      <c r="D15805" s="75">
        <v>13.87</v>
      </c>
      <c r="E15805" s="75">
        <v>13.87</v>
      </c>
      <c r="F15805" s="73" t="s">
        <v>47</v>
      </c>
    </row>
    <row r="15806" spans="1:6" x14ac:dyDescent="0.25">
      <c r="A15806" s="73">
        <v>35000860</v>
      </c>
      <c r="B15806" s="74" t="s">
        <v>13786</v>
      </c>
      <c r="C15806" s="73" t="s">
        <v>101</v>
      </c>
      <c r="D15806" s="75">
        <v>13.87</v>
      </c>
      <c r="E15806" s="75">
        <v>13.87</v>
      </c>
      <c r="F15806" s="73" t="s">
        <v>47</v>
      </c>
    </row>
    <row r="15807" spans="1:6" x14ac:dyDescent="0.25">
      <c r="A15807" s="73">
        <v>35000861</v>
      </c>
      <c r="B15807" s="74" t="s">
        <v>13787</v>
      </c>
      <c r="C15807" s="73" t="s">
        <v>101</v>
      </c>
      <c r="D15807" s="75">
        <v>13.87</v>
      </c>
      <c r="E15807" s="75">
        <v>13.87</v>
      </c>
      <c r="F15807" s="73" t="s">
        <v>47</v>
      </c>
    </row>
    <row r="15808" spans="1:6" x14ac:dyDescent="0.25">
      <c r="A15808" s="73">
        <v>35000862</v>
      </c>
      <c r="B15808" s="74" t="s">
        <v>13788</v>
      </c>
      <c r="C15808" s="73" t="s">
        <v>101</v>
      </c>
      <c r="D15808" s="75">
        <v>500</v>
      </c>
      <c r="E15808" s="75">
        <v>500</v>
      </c>
      <c r="F15808" s="73" t="s">
        <v>47</v>
      </c>
    </row>
    <row r="15809" spans="1:6" x14ac:dyDescent="0.25">
      <c r="A15809" s="73">
        <v>35000863</v>
      </c>
      <c r="B15809" s="74" t="s">
        <v>13789</v>
      </c>
      <c r="C15809" s="73" t="s">
        <v>101</v>
      </c>
      <c r="D15809" s="75">
        <v>328.1</v>
      </c>
      <c r="E15809" s="75">
        <v>328.1</v>
      </c>
      <c r="F15809" s="73" t="s">
        <v>47</v>
      </c>
    </row>
    <row r="15810" spans="1:6" x14ac:dyDescent="0.25">
      <c r="A15810" s="73">
        <v>35000864</v>
      </c>
      <c r="B15810" s="74" t="s">
        <v>13790</v>
      </c>
      <c r="C15810" s="73" t="s">
        <v>101</v>
      </c>
      <c r="D15810" s="75">
        <v>314.98</v>
      </c>
      <c r="E15810" s="75">
        <v>314.98</v>
      </c>
      <c r="F15810" s="73" t="s">
        <v>47</v>
      </c>
    </row>
    <row r="15811" spans="1:6" x14ac:dyDescent="0.25">
      <c r="A15811" s="73">
        <v>35000865</v>
      </c>
      <c r="B15811" s="74" t="s">
        <v>13791</v>
      </c>
      <c r="C15811" s="73" t="s">
        <v>101</v>
      </c>
      <c r="D15811" s="75">
        <v>1049.98</v>
      </c>
      <c r="E15811" s="75">
        <v>1049.98</v>
      </c>
      <c r="F15811" s="73" t="s">
        <v>47</v>
      </c>
    </row>
    <row r="15812" spans="1:6" x14ac:dyDescent="0.25">
      <c r="A15812" s="73">
        <v>35000866</v>
      </c>
      <c r="B15812" s="74" t="s">
        <v>13792</v>
      </c>
      <c r="C15812" s="73" t="s">
        <v>101</v>
      </c>
      <c r="D15812" s="75">
        <v>524.99</v>
      </c>
      <c r="E15812" s="75">
        <v>524.99</v>
      </c>
      <c r="F15812" s="73" t="s">
        <v>47</v>
      </c>
    </row>
    <row r="15813" spans="1:6" x14ac:dyDescent="0.25">
      <c r="A15813" s="73">
        <v>35000867</v>
      </c>
      <c r="B15813" s="74" t="s">
        <v>13793</v>
      </c>
      <c r="C15813" s="73" t="s">
        <v>101</v>
      </c>
      <c r="D15813" s="75">
        <v>600</v>
      </c>
      <c r="E15813" s="75">
        <v>600</v>
      </c>
      <c r="F15813" s="73" t="s">
        <v>47</v>
      </c>
    </row>
    <row r="15814" spans="1:6" x14ac:dyDescent="0.25">
      <c r="A15814" s="73">
        <v>35000868</v>
      </c>
      <c r="B15814" s="74" t="s">
        <v>13794</v>
      </c>
      <c r="C15814" s="73" t="s">
        <v>101</v>
      </c>
      <c r="D15814" s="75">
        <v>374.6</v>
      </c>
      <c r="E15814" s="75">
        <v>374.6</v>
      </c>
      <c r="F15814" s="73" t="s">
        <v>47</v>
      </c>
    </row>
    <row r="15815" spans="1:6" x14ac:dyDescent="0.25">
      <c r="A15815" s="73">
        <v>35000869</v>
      </c>
      <c r="B15815" s="74" t="s">
        <v>13795</v>
      </c>
      <c r="C15815" s="73" t="s">
        <v>101</v>
      </c>
      <c r="D15815" s="75">
        <v>382.5</v>
      </c>
      <c r="E15815" s="75">
        <v>382.5</v>
      </c>
      <c r="F15815" s="73" t="s">
        <v>47</v>
      </c>
    </row>
    <row r="15816" spans="1:6" x14ac:dyDescent="0.25">
      <c r="A15816" s="73">
        <v>35000870</v>
      </c>
      <c r="B15816" s="74" t="s">
        <v>13796</v>
      </c>
      <c r="C15816" s="73" t="s">
        <v>101</v>
      </c>
      <c r="D15816" s="75">
        <v>382.5</v>
      </c>
      <c r="E15816" s="75">
        <v>382.5</v>
      </c>
      <c r="F15816" s="73" t="s">
        <v>47</v>
      </c>
    </row>
    <row r="15817" spans="1:6" x14ac:dyDescent="0.25">
      <c r="A15817" s="73">
        <v>35000871</v>
      </c>
      <c r="B15817" s="74" t="s">
        <v>13797</v>
      </c>
      <c r="C15817" s="73" t="s">
        <v>101</v>
      </c>
      <c r="D15817" s="75">
        <v>382.5</v>
      </c>
      <c r="E15817" s="75">
        <v>382.5</v>
      </c>
      <c r="F15817" s="73" t="s">
        <v>47</v>
      </c>
    </row>
    <row r="15818" spans="1:6" x14ac:dyDescent="0.25">
      <c r="A15818" s="73">
        <v>35000872</v>
      </c>
      <c r="B15818" s="74" t="s">
        <v>13798</v>
      </c>
      <c r="C15818" s="73" t="s">
        <v>101</v>
      </c>
      <c r="D15818" s="75">
        <v>330.33</v>
      </c>
      <c r="E15818" s="75">
        <v>330.33</v>
      </c>
      <c r="F15818" s="73" t="s">
        <v>47</v>
      </c>
    </row>
    <row r="15819" spans="1:6" x14ac:dyDescent="0.25">
      <c r="A15819" s="73">
        <v>35000873</v>
      </c>
      <c r="B15819" s="74" t="s">
        <v>13799</v>
      </c>
      <c r="C15819" s="73" t="s">
        <v>101</v>
      </c>
      <c r="D15819" s="75">
        <v>225</v>
      </c>
      <c r="E15819" s="75">
        <v>225</v>
      </c>
      <c r="F15819" s="73" t="s">
        <v>47</v>
      </c>
    </row>
    <row r="15820" spans="1:6" x14ac:dyDescent="0.25">
      <c r="A15820" s="73">
        <v>35000874</v>
      </c>
      <c r="B15820" s="74" t="s">
        <v>13800</v>
      </c>
      <c r="C15820" s="73" t="s">
        <v>101</v>
      </c>
      <c r="D15820" s="75">
        <v>348.51</v>
      </c>
      <c r="E15820" s="75">
        <v>348.51</v>
      </c>
      <c r="F15820" s="73" t="s">
        <v>47</v>
      </c>
    </row>
    <row r="15821" spans="1:6" x14ac:dyDescent="0.25">
      <c r="A15821" s="73">
        <v>35000875</v>
      </c>
      <c r="B15821" s="74" t="s">
        <v>13801</v>
      </c>
      <c r="C15821" s="73" t="s">
        <v>101</v>
      </c>
      <c r="D15821" s="75">
        <v>80.34</v>
      </c>
      <c r="E15821" s="75">
        <v>80.34</v>
      </c>
      <c r="F15821" s="73" t="s">
        <v>47</v>
      </c>
    </row>
    <row r="15822" spans="1:6" x14ac:dyDescent="0.25">
      <c r="A15822" s="73">
        <v>35000876</v>
      </c>
      <c r="B15822" s="74" t="s">
        <v>13802</v>
      </c>
      <c r="C15822" s="73" t="s">
        <v>101</v>
      </c>
      <c r="D15822" s="75">
        <v>80.34</v>
      </c>
      <c r="E15822" s="75">
        <v>80.34</v>
      </c>
      <c r="F15822" s="73" t="s">
        <v>47</v>
      </c>
    </row>
    <row r="15823" spans="1:6" x14ac:dyDescent="0.25">
      <c r="A15823" s="73">
        <v>35000877</v>
      </c>
      <c r="B15823" s="74" t="s">
        <v>13803</v>
      </c>
      <c r="C15823" s="73" t="s">
        <v>101</v>
      </c>
      <c r="D15823" s="75">
        <v>52.2</v>
      </c>
      <c r="E15823" s="75">
        <v>52.2</v>
      </c>
      <c r="F15823" s="73" t="s">
        <v>47</v>
      </c>
    </row>
    <row r="15824" spans="1:6" x14ac:dyDescent="0.25">
      <c r="A15824" s="73">
        <v>35000878</v>
      </c>
      <c r="B15824" s="74" t="s">
        <v>13804</v>
      </c>
      <c r="C15824" s="73" t="s">
        <v>101</v>
      </c>
      <c r="D15824" s="75">
        <v>55.08</v>
      </c>
      <c r="E15824" s="75">
        <v>55.08</v>
      </c>
      <c r="F15824" s="73" t="s">
        <v>47</v>
      </c>
    </row>
    <row r="15825" spans="1:6" x14ac:dyDescent="0.25">
      <c r="A15825" s="73">
        <v>35000879</v>
      </c>
      <c r="B15825" s="74" t="s">
        <v>13805</v>
      </c>
      <c r="C15825" s="73" t="s">
        <v>101</v>
      </c>
      <c r="D15825" s="75">
        <v>22.5</v>
      </c>
      <c r="E15825" s="75">
        <v>22.5</v>
      </c>
      <c r="F15825" s="73" t="s">
        <v>47</v>
      </c>
    </row>
    <row r="15826" spans="1:6" x14ac:dyDescent="0.25">
      <c r="A15826" s="73">
        <v>35000880</v>
      </c>
      <c r="B15826" s="74" t="s">
        <v>13806</v>
      </c>
      <c r="C15826" s="73" t="s">
        <v>101</v>
      </c>
      <c r="D15826" s="75">
        <v>19.22</v>
      </c>
      <c r="E15826" s="75">
        <v>19.22</v>
      </c>
      <c r="F15826" s="73" t="s">
        <v>47</v>
      </c>
    </row>
    <row r="15827" spans="1:6" x14ac:dyDescent="0.25">
      <c r="A15827" s="73">
        <v>35000881</v>
      </c>
      <c r="B15827" s="74" t="s">
        <v>13807</v>
      </c>
      <c r="C15827" s="73" t="s">
        <v>101</v>
      </c>
      <c r="D15827" s="75">
        <v>19.22</v>
      </c>
      <c r="E15827" s="75">
        <v>19.22</v>
      </c>
      <c r="F15827" s="73" t="s">
        <v>47</v>
      </c>
    </row>
    <row r="15828" spans="1:6" x14ac:dyDescent="0.25">
      <c r="A15828" s="73">
        <v>35000882</v>
      </c>
      <c r="B15828" s="74" t="s">
        <v>13808</v>
      </c>
      <c r="C15828" s="73" t="s">
        <v>101</v>
      </c>
      <c r="D15828" s="75">
        <v>34.5</v>
      </c>
      <c r="E15828" s="75">
        <v>34.5</v>
      </c>
      <c r="F15828" s="73" t="s">
        <v>47</v>
      </c>
    </row>
    <row r="15829" spans="1:6" x14ac:dyDescent="0.25">
      <c r="A15829" s="73">
        <v>35000883</v>
      </c>
      <c r="B15829" s="74" t="s">
        <v>13809</v>
      </c>
      <c r="C15829" s="73" t="s">
        <v>101</v>
      </c>
      <c r="D15829" s="75">
        <v>50</v>
      </c>
      <c r="E15829" s="75">
        <v>50</v>
      </c>
      <c r="F15829" s="73" t="s">
        <v>47</v>
      </c>
    </row>
    <row r="15830" spans="1:6" x14ac:dyDescent="0.25">
      <c r="A15830" s="73">
        <v>35000884</v>
      </c>
      <c r="B15830" s="74" t="s">
        <v>13810</v>
      </c>
      <c r="C15830" s="73" t="s">
        <v>101</v>
      </c>
      <c r="D15830" s="75">
        <v>50</v>
      </c>
      <c r="E15830" s="75">
        <v>50</v>
      </c>
      <c r="F15830" s="73" t="s">
        <v>47</v>
      </c>
    </row>
    <row r="15831" spans="1:6" x14ac:dyDescent="0.25">
      <c r="A15831" s="73">
        <v>35000885</v>
      </c>
      <c r="B15831" s="74" t="s">
        <v>13811</v>
      </c>
      <c r="C15831" s="73" t="s">
        <v>101</v>
      </c>
      <c r="D15831" s="75">
        <v>51.5</v>
      </c>
      <c r="E15831" s="75">
        <v>51.5</v>
      </c>
      <c r="F15831" s="73" t="s">
        <v>47</v>
      </c>
    </row>
    <row r="15832" spans="1:6" x14ac:dyDescent="0.25">
      <c r="A15832" s="73">
        <v>35000886</v>
      </c>
      <c r="B15832" s="74" t="s">
        <v>13812</v>
      </c>
      <c r="C15832" s="73" t="s">
        <v>101</v>
      </c>
      <c r="D15832" s="75">
        <v>25.19</v>
      </c>
      <c r="E15832" s="75">
        <v>25.19</v>
      </c>
      <c r="F15832" s="73" t="s">
        <v>47</v>
      </c>
    </row>
    <row r="15833" spans="1:6" x14ac:dyDescent="0.25">
      <c r="A15833" s="73">
        <v>35000887</v>
      </c>
      <c r="B15833" s="74" t="s">
        <v>13813</v>
      </c>
      <c r="C15833" s="73" t="s">
        <v>101</v>
      </c>
      <c r="D15833" s="75">
        <v>47.5</v>
      </c>
      <c r="E15833" s="75">
        <v>47.5</v>
      </c>
      <c r="F15833" s="73" t="s">
        <v>47</v>
      </c>
    </row>
    <row r="15834" spans="1:6" x14ac:dyDescent="0.25">
      <c r="A15834" s="73">
        <v>35000888</v>
      </c>
      <c r="B15834" s="74" t="s">
        <v>13814</v>
      </c>
      <c r="C15834" s="73" t="s">
        <v>101</v>
      </c>
      <c r="D15834" s="75">
        <v>42.5</v>
      </c>
      <c r="E15834" s="75">
        <v>42.5</v>
      </c>
      <c r="F15834" s="73" t="s">
        <v>47</v>
      </c>
    </row>
    <row r="15835" spans="1:6" x14ac:dyDescent="0.25">
      <c r="A15835" s="73">
        <v>35000889</v>
      </c>
      <c r="B15835" s="74" t="s">
        <v>13815</v>
      </c>
      <c r="C15835" s="73" t="s">
        <v>101</v>
      </c>
      <c r="D15835" s="75">
        <v>31.6</v>
      </c>
      <c r="E15835" s="75">
        <v>31.6</v>
      </c>
      <c r="F15835" s="73" t="s">
        <v>47</v>
      </c>
    </row>
    <row r="15836" spans="1:6" x14ac:dyDescent="0.25">
      <c r="A15836" s="73">
        <v>35000890</v>
      </c>
      <c r="B15836" s="74" t="s">
        <v>13816</v>
      </c>
      <c r="C15836" s="73" t="s">
        <v>101</v>
      </c>
      <c r="D15836" s="75">
        <v>64.58</v>
      </c>
      <c r="E15836" s="75">
        <v>64.58</v>
      </c>
      <c r="F15836" s="73" t="s">
        <v>47</v>
      </c>
    </row>
    <row r="15837" spans="1:6" x14ac:dyDescent="0.25">
      <c r="A15837" s="73">
        <v>35000891</v>
      </c>
      <c r="B15837" s="74" t="s">
        <v>13817</v>
      </c>
      <c r="C15837" s="73" t="s">
        <v>101</v>
      </c>
      <c r="D15837" s="75">
        <v>45.8</v>
      </c>
      <c r="E15837" s="75">
        <v>45.8</v>
      </c>
      <c r="F15837" s="73" t="s">
        <v>47</v>
      </c>
    </row>
    <row r="15838" spans="1:6" x14ac:dyDescent="0.25">
      <c r="A15838" s="73">
        <v>35000892</v>
      </c>
      <c r="B15838" s="74" t="s">
        <v>13818</v>
      </c>
      <c r="C15838" s="73" t="s">
        <v>101</v>
      </c>
      <c r="D15838" s="75">
        <v>22.68</v>
      </c>
      <c r="E15838" s="75">
        <v>22.68</v>
      </c>
      <c r="F15838" s="73" t="s">
        <v>47</v>
      </c>
    </row>
    <row r="15839" spans="1:6" x14ac:dyDescent="0.25">
      <c r="A15839" s="73">
        <v>35000893</v>
      </c>
      <c r="B15839" s="74" t="s">
        <v>13819</v>
      </c>
      <c r="C15839" s="73" t="s">
        <v>101</v>
      </c>
      <c r="D15839" s="75">
        <v>40.83</v>
      </c>
      <c r="E15839" s="75">
        <v>40.83</v>
      </c>
      <c r="F15839" s="73" t="s">
        <v>47</v>
      </c>
    </row>
    <row r="15840" spans="1:6" x14ac:dyDescent="0.25">
      <c r="A15840" s="73">
        <v>35000894</v>
      </c>
      <c r="B15840" s="74" t="s">
        <v>13820</v>
      </c>
      <c r="C15840" s="73" t="s">
        <v>101</v>
      </c>
      <c r="D15840" s="75">
        <v>547.5</v>
      </c>
      <c r="E15840" s="75">
        <v>547.5</v>
      </c>
      <c r="F15840" s="73" t="s">
        <v>47</v>
      </c>
    </row>
    <row r="15841" spans="1:6" x14ac:dyDescent="0.25">
      <c r="A15841" s="73">
        <v>35000895</v>
      </c>
      <c r="B15841" s="74" t="s">
        <v>13821</v>
      </c>
      <c r="C15841" s="73" t="s">
        <v>101</v>
      </c>
      <c r="D15841" s="75">
        <v>40.83</v>
      </c>
      <c r="E15841" s="75">
        <v>40.83</v>
      </c>
      <c r="F15841" s="73" t="s">
        <v>47</v>
      </c>
    </row>
    <row r="15842" spans="1:6" x14ac:dyDescent="0.25">
      <c r="A15842" s="73">
        <v>35000896</v>
      </c>
      <c r="B15842" s="74" t="s">
        <v>13822</v>
      </c>
      <c r="C15842" s="73" t="s">
        <v>101</v>
      </c>
      <c r="D15842" s="75">
        <v>22.68</v>
      </c>
      <c r="E15842" s="75">
        <v>22.68</v>
      </c>
      <c r="F15842" s="73" t="s">
        <v>47</v>
      </c>
    </row>
    <row r="15843" spans="1:6" x14ac:dyDescent="0.25">
      <c r="A15843" s="73">
        <v>35000897</v>
      </c>
      <c r="B15843" s="74" t="s">
        <v>13823</v>
      </c>
      <c r="C15843" s="73" t="s">
        <v>101</v>
      </c>
      <c r="D15843" s="75">
        <v>50</v>
      </c>
      <c r="E15843" s="75">
        <v>50</v>
      </c>
      <c r="F15843" s="73" t="s">
        <v>47</v>
      </c>
    </row>
    <row r="15844" spans="1:6" x14ac:dyDescent="0.25">
      <c r="A15844" s="73">
        <v>35000898</v>
      </c>
      <c r="B15844" s="74" t="s">
        <v>13824</v>
      </c>
      <c r="C15844" s="73" t="s">
        <v>101</v>
      </c>
      <c r="D15844" s="75">
        <v>50</v>
      </c>
      <c r="E15844" s="75">
        <v>50</v>
      </c>
      <c r="F15844" s="73" t="s">
        <v>47</v>
      </c>
    </row>
    <row r="15845" spans="1:6" x14ac:dyDescent="0.25">
      <c r="A15845" s="73">
        <v>35000899</v>
      </c>
      <c r="B15845" s="74" t="s">
        <v>13825</v>
      </c>
      <c r="C15845" s="73" t="s">
        <v>101</v>
      </c>
      <c r="D15845" s="75">
        <v>22.68</v>
      </c>
      <c r="E15845" s="75">
        <v>22.68</v>
      </c>
      <c r="F15845" s="73" t="s">
        <v>47</v>
      </c>
    </row>
    <row r="15846" spans="1:6" x14ac:dyDescent="0.25">
      <c r="A15846" s="73">
        <v>35000900</v>
      </c>
      <c r="B15846" s="74" t="s">
        <v>13826</v>
      </c>
      <c r="C15846" s="73" t="s">
        <v>101</v>
      </c>
      <c r="D15846" s="75">
        <v>124.75</v>
      </c>
      <c r="E15846" s="75">
        <v>124.75</v>
      </c>
      <c r="F15846" s="73" t="s">
        <v>47</v>
      </c>
    </row>
    <row r="15847" spans="1:6" x14ac:dyDescent="0.25">
      <c r="A15847" s="73">
        <v>35000901</v>
      </c>
      <c r="B15847" s="74" t="s">
        <v>13827</v>
      </c>
      <c r="C15847" s="73" t="s">
        <v>101</v>
      </c>
      <c r="D15847" s="75">
        <v>22.68</v>
      </c>
      <c r="E15847" s="75">
        <v>22.68</v>
      </c>
      <c r="F15847" s="73" t="s">
        <v>47</v>
      </c>
    </row>
    <row r="15848" spans="1:6" x14ac:dyDescent="0.25">
      <c r="A15848" s="73">
        <v>35000902</v>
      </c>
      <c r="B15848" s="74" t="s">
        <v>13828</v>
      </c>
      <c r="C15848" s="73" t="s">
        <v>101</v>
      </c>
      <c r="D15848" s="75">
        <v>39.049999999999997</v>
      </c>
      <c r="E15848" s="75">
        <v>39.049999999999997</v>
      </c>
      <c r="F15848" s="73" t="s">
        <v>47</v>
      </c>
    </row>
    <row r="15849" spans="1:6" x14ac:dyDescent="0.25">
      <c r="A15849" s="73">
        <v>35000903</v>
      </c>
      <c r="B15849" s="74" t="s">
        <v>13829</v>
      </c>
      <c r="C15849" s="73" t="s">
        <v>101</v>
      </c>
      <c r="D15849" s="75">
        <v>30.77</v>
      </c>
      <c r="E15849" s="75">
        <v>30.77</v>
      </c>
      <c r="F15849" s="73" t="s">
        <v>47</v>
      </c>
    </row>
    <row r="15850" spans="1:6" x14ac:dyDescent="0.25">
      <c r="A15850" s="73">
        <v>35000904</v>
      </c>
      <c r="B15850" s="74" t="s">
        <v>13830</v>
      </c>
      <c r="C15850" s="73" t="s">
        <v>101</v>
      </c>
      <c r="D15850" s="75">
        <v>35</v>
      </c>
      <c r="E15850" s="75">
        <v>35</v>
      </c>
      <c r="F15850" s="73" t="s">
        <v>47</v>
      </c>
    </row>
    <row r="15851" spans="1:6" x14ac:dyDescent="0.25">
      <c r="A15851" s="73">
        <v>35000905</v>
      </c>
      <c r="B15851" s="74" t="s">
        <v>13831</v>
      </c>
      <c r="C15851" s="73" t="s">
        <v>101</v>
      </c>
      <c r="D15851" s="75">
        <v>31.6</v>
      </c>
      <c r="E15851" s="75">
        <v>31.6</v>
      </c>
      <c r="F15851" s="73" t="s">
        <v>47</v>
      </c>
    </row>
    <row r="15852" spans="1:6" x14ac:dyDescent="0.25">
      <c r="A15852" s="73">
        <v>35000906</v>
      </c>
      <c r="B15852" s="74" t="s">
        <v>13832</v>
      </c>
      <c r="C15852" s="73" t="s">
        <v>101</v>
      </c>
      <c r="D15852" s="75">
        <v>22.68</v>
      </c>
      <c r="E15852" s="75">
        <v>22.68</v>
      </c>
      <c r="F15852" s="73" t="s">
        <v>47</v>
      </c>
    </row>
    <row r="15853" spans="1:6" x14ac:dyDescent="0.25">
      <c r="A15853" s="73">
        <v>35000907</v>
      </c>
      <c r="B15853" s="74" t="s">
        <v>13833</v>
      </c>
      <c r="C15853" s="73" t="s">
        <v>101</v>
      </c>
      <c r="D15853" s="75">
        <v>13.87</v>
      </c>
      <c r="E15853" s="75">
        <v>13.87</v>
      </c>
      <c r="F15853" s="73" t="s">
        <v>47</v>
      </c>
    </row>
    <row r="15854" spans="1:6" x14ac:dyDescent="0.25">
      <c r="A15854" s="73">
        <v>35000908</v>
      </c>
      <c r="B15854" s="74" t="s">
        <v>13834</v>
      </c>
      <c r="C15854" s="73" t="s">
        <v>101</v>
      </c>
      <c r="D15854" s="75">
        <v>70.44</v>
      </c>
      <c r="E15854" s="75">
        <v>70.44</v>
      </c>
      <c r="F15854" s="73" t="s">
        <v>47</v>
      </c>
    </row>
    <row r="15855" spans="1:6" x14ac:dyDescent="0.25">
      <c r="A15855" s="73">
        <v>35000909</v>
      </c>
      <c r="B15855" s="74" t="s">
        <v>13835</v>
      </c>
      <c r="C15855" s="73" t="s">
        <v>101</v>
      </c>
      <c r="D15855" s="75">
        <v>87</v>
      </c>
      <c r="E15855" s="75">
        <v>87</v>
      </c>
      <c r="F15855" s="73" t="s">
        <v>47</v>
      </c>
    </row>
    <row r="15856" spans="1:6" x14ac:dyDescent="0.25">
      <c r="A15856" s="73">
        <v>35000910</v>
      </c>
      <c r="B15856" s="74" t="s">
        <v>13836</v>
      </c>
      <c r="C15856" s="73" t="s">
        <v>101</v>
      </c>
      <c r="D15856" s="75">
        <v>362.5</v>
      </c>
      <c r="E15856" s="75">
        <v>362.5</v>
      </c>
      <c r="F15856" s="73" t="s">
        <v>47</v>
      </c>
    </row>
    <row r="15857" spans="1:6" x14ac:dyDescent="0.25">
      <c r="A15857" s="73">
        <v>35000911</v>
      </c>
      <c r="B15857" s="74" t="s">
        <v>13837</v>
      </c>
      <c r="C15857" s="73" t="s">
        <v>101</v>
      </c>
      <c r="D15857" s="75">
        <v>19.22</v>
      </c>
      <c r="E15857" s="75">
        <v>19.22</v>
      </c>
      <c r="F15857" s="73" t="s">
        <v>47</v>
      </c>
    </row>
    <row r="15858" spans="1:6" x14ac:dyDescent="0.25">
      <c r="A15858" s="73">
        <v>35000912</v>
      </c>
      <c r="B15858" s="74" t="s">
        <v>13838</v>
      </c>
      <c r="C15858" s="73" t="s">
        <v>101</v>
      </c>
      <c r="D15858" s="75">
        <v>55.3</v>
      </c>
      <c r="E15858" s="75">
        <v>55.3</v>
      </c>
      <c r="F15858" s="73" t="s">
        <v>47</v>
      </c>
    </row>
    <row r="15859" spans="1:6" x14ac:dyDescent="0.25">
      <c r="A15859" s="73">
        <v>35000913</v>
      </c>
      <c r="B15859" s="74" t="s">
        <v>13839</v>
      </c>
      <c r="C15859" s="73" t="s">
        <v>101</v>
      </c>
      <c r="D15859" s="75">
        <v>61.33</v>
      </c>
      <c r="E15859" s="75">
        <v>61.33</v>
      </c>
      <c r="F15859" s="73" t="s">
        <v>47</v>
      </c>
    </row>
    <row r="15860" spans="1:6" x14ac:dyDescent="0.25">
      <c r="A15860" s="73">
        <v>35000914</v>
      </c>
      <c r="B15860" s="74" t="s">
        <v>13840</v>
      </c>
      <c r="C15860" s="73" t="s">
        <v>101</v>
      </c>
      <c r="D15860" s="75">
        <v>22.68</v>
      </c>
      <c r="E15860" s="75">
        <v>22.68</v>
      </c>
      <c r="F15860" s="73" t="s">
        <v>47</v>
      </c>
    </row>
    <row r="15861" spans="1:6" x14ac:dyDescent="0.25">
      <c r="A15861" s="73">
        <v>35000915</v>
      </c>
      <c r="B15861" s="74" t="s">
        <v>13841</v>
      </c>
      <c r="C15861" s="73" t="s">
        <v>101</v>
      </c>
      <c r="D15861" s="75">
        <v>43.67</v>
      </c>
      <c r="E15861" s="75">
        <v>43.67</v>
      </c>
      <c r="F15861" s="73" t="s">
        <v>47</v>
      </c>
    </row>
    <row r="15862" spans="1:6" x14ac:dyDescent="0.25">
      <c r="A15862" s="73">
        <v>35000916</v>
      </c>
      <c r="B15862" s="74" t="s">
        <v>13842</v>
      </c>
      <c r="C15862" s="73" t="s">
        <v>101</v>
      </c>
      <c r="D15862" s="75">
        <v>22.68</v>
      </c>
      <c r="E15862" s="75">
        <v>22.68</v>
      </c>
      <c r="F15862" s="73" t="s">
        <v>47</v>
      </c>
    </row>
    <row r="15863" spans="1:6" x14ac:dyDescent="0.25">
      <c r="A15863" s="73">
        <v>35000917</v>
      </c>
      <c r="B15863" s="74" t="s">
        <v>13843</v>
      </c>
      <c r="C15863" s="73" t="s">
        <v>101</v>
      </c>
      <c r="D15863" s="75">
        <v>22.68</v>
      </c>
      <c r="E15863" s="75">
        <v>22.68</v>
      </c>
      <c r="F15863" s="73" t="s">
        <v>47</v>
      </c>
    </row>
    <row r="15864" spans="1:6" x14ac:dyDescent="0.25">
      <c r="A15864" s="73">
        <v>35000918</v>
      </c>
      <c r="B15864" s="74" t="s">
        <v>13844</v>
      </c>
      <c r="C15864" s="73" t="s">
        <v>101</v>
      </c>
      <c r="D15864" s="75">
        <v>31.49</v>
      </c>
      <c r="E15864" s="75">
        <v>31.49</v>
      </c>
      <c r="F15864" s="73" t="s">
        <v>47</v>
      </c>
    </row>
    <row r="15865" spans="1:6" x14ac:dyDescent="0.25">
      <c r="A15865" s="73">
        <v>35000919</v>
      </c>
      <c r="B15865" s="74" t="s">
        <v>13845</v>
      </c>
      <c r="C15865" s="73" t="s">
        <v>101</v>
      </c>
      <c r="D15865" s="75">
        <v>22.25</v>
      </c>
      <c r="E15865" s="75">
        <v>22.25</v>
      </c>
      <c r="F15865" s="73" t="s">
        <v>47</v>
      </c>
    </row>
    <row r="15866" spans="1:6" x14ac:dyDescent="0.25">
      <c r="A15866" s="73">
        <v>35000920</v>
      </c>
      <c r="B15866" s="74" t="s">
        <v>13846</v>
      </c>
      <c r="C15866" s="73" t="s">
        <v>101</v>
      </c>
      <c r="D15866" s="75">
        <v>90</v>
      </c>
      <c r="E15866" s="75">
        <v>90</v>
      </c>
      <c r="F15866" s="73" t="s">
        <v>47</v>
      </c>
    </row>
    <row r="15867" spans="1:6" x14ac:dyDescent="0.25">
      <c r="A15867" s="73">
        <v>35000921</v>
      </c>
      <c r="B15867" s="74" t="s">
        <v>13847</v>
      </c>
      <c r="C15867" s="73" t="s">
        <v>101</v>
      </c>
      <c r="D15867" s="75">
        <v>13.87</v>
      </c>
      <c r="E15867" s="75">
        <v>13.87</v>
      </c>
      <c r="F15867" s="73" t="s">
        <v>47</v>
      </c>
    </row>
    <row r="15868" spans="1:6" x14ac:dyDescent="0.25">
      <c r="A15868" s="73">
        <v>35000922</v>
      </c>
      <c r="B15868" s="74" t="s">
        <v>13848</v>
      </c>
      <c r="C15868" s="73" t="s">
        <v>101</v>
      </c>
      <c r="D15868" s="75">
        <v>13.87</v>
      </c>
      <c r="E15868" s="75">
        <v>13.87</v>
      </c>
      <c r="F15868" s="73" t="s">
        <v>47</v>
      </c>
    </row>
    <row r="15869" spans="1:6" x14ac:dyDescent="0.25">
      <c r="A15869" s="73">
        <v>35000923</v>
      </c>
      <c r="B15869" s="74" t="s">
        <v>13849</v>
      </c>
      <c r="C15869" s="73" t="s">
        <v>101</v>
      </c>
      <c r="D15869" s="75">
        <v>13.87</v>
      </c>
      <c r="E15869" s="75">
        <v>13.87</v>
      </c>
      <c r="F15869" s="73" t="s">
        <v>47</v>
      </c>
    </row>
    <row r="15870" spans="1:6" x14ac:dyDescent="0.25">
      <c r="A15870" s="73">
        <v>35000924</v>
      </c>
      <c r="B15870" s="74" t="s">
        <v>13850</v>
      </c>
      <c r="C15870" s="73" t="s">
        <v>101</v>
      </c>
      <c r="D15870" s="75">
        <v>382.5</v>
      </c>
      <c r="E15870" s="75">
        <v>382.5</v>
      </c>
      <c r="F15870" s="73" t="s">
        <v>47</v>
      </c>
    </row>
    <row r="15871" spans="1:6" x14ac:dyDescent="0.25">
      <c r="A15871" s="73">
        <v>35000925</v>
      </c>
      <c r="B15871" s="74" t="s">
        <v>13851</v>
      </c>
      <c r="C15871" s="73" t="s">
        <v>101</v>
      </c>
      <c r="D15871" s="75">
        <v>31.6</v>
      </c>
      <c r="E15871" s="75">
        <v>31.6</v>
      </c>
      <c r="F15871" s="73" t="s">
        <v>47</v>
      </c>
    </row>
    <row r="15872" spans="1:6" x14ac:dyDescent="0.25">
      <c r="A15872" s="73">
        <v>35000926</v>
      </c>
      <c r="B15872" s="74" t="s">
        <v>13852</v>
      </c>
      <c r="C15872" s="73" t="s">
        <v>101</v>
      </c>
      <c r="D15872" s="75">
        <v>31.6</v>
      </c>
      <c r="E15872" s="75">
        <v>31.6</v>
      </c>
      <c r="F15872" s="73" t="s">
        <v>47</v>
      </c>
    </row>
    <row r="15873" spans="1:6" x14ac:dyDescent="0.25">
      <c r="A15873" s="73">
        <v>35000927</v>
      </c>
      <c r="B15873" s="74" t="s">
        <v>13853</v>
      </c>
      <c r="C15873" s="73" t="s">
        <v>101</v>
      </c>
      <c r="D15873" s="75">
        <v>348.51</v>
      </c>
      <c r="E15873" s="75">
        <v>348.51</v>
      </c>
      <c r="F15873" s="73" t="s">
        <v>47</v>
      </c>
    </row>
    <row r="15874" spans="1:6" x14ac:dyDescent="0.25">
      <c r="A15874" s="73">
        <v>35000928</v>
      </c>
      <c r="B15874" s="74" t="s">
        <v>13854</v>
      </c>
      <c r="C15874" s="73" t="s">
        <v>101</v>
      </c>
      <c r="D15874" s="75">
        <v>23.9</v>
      </c>
      <c r="E15874" s="75">
        <v>23.9</v>
      </c>
      <c r="F15874" s="73" t="s">
        <v>47</v>
      </c>
    </row>
    <row r="15875" spans="1:6" x14ac:dyDescent="0.25">
      <c r="A15875" s="73">
        <v>35000929</v>
      </c>
      <c r="B15875" s="74" t="s">
        <v>13855</v>
      </c>
      <c r="C15875" s="73" t="s">
        <v>101</v>
      </c>
      <c r="D15875" s="75">
        <v>60.25</v>
      </c>
      <c r="E15875" s="75">
        <v>60.25</v>
      </c>
      <c r="F15875" s="73" t="s">
        <v>47</v>
      </c>
    </row>
    <row r="15876" spans="1:6" x14ac:dyDescent="0.25">
      <c r="A15876" s="73">
        <v>35000930</v>
      </c>
      <c r="B15876" s="74" t="s">
        <v>13856</v>
      </c>
      <c r="C15876" s="73" t="s">
        <v>101</v>
      </c>
      <c r="D15876" s="75">
        <v>35</v>
      </c>
      <c r="E15876" s="75">
        <v>35</v>
      </c>
      <c r="F15876" s="73" t="s">
        <v>47</v>
      </c>
    </row>
    <row r="15877" spans="1:6" x14ac:dyDescent="0.25">
      <c r="A15877" s="73">
        <v>35000931</v>
      </c>
      <c r="B15877" s="74" t="s">
        <v>13857</v>
      </c>
      <c r="C15877" s="73" t="s">
        <v>101</v>
      </c>
      <c r="D15877" s="75">
        <v>19.22</v>
      </c>
      <c r="E15877" s="75">
        <v>19.22</v>
      </c>
      <c r="F15877" s="73" t="s">
        <v>47</v>
      </c>
    </row>
    <row r="15878" spans="1:6" x14ac:dyDescent="0.25">
      <c r="A15878" s="73">
        <v>35000932</v>
      </c>
      <c r="B15878" s="74" t="s">
        <v>13858</v>
      </c>
      <c r="C15878" s="73" t="s">
        <v>101</v>
      </c>
      <c r="D15878" s="75">
        <v>19.22</v>
      </c>
      <c r="E15878" s="75">
        <v>19.22</v>
      </c>
      <c r="F15878" s="73" t="s">
        <v>47</v>
      </c>
    </row>
    <row r="15879" spans="1:6" x14ac:dyDescent="0.25">
      <c r="A15879" s="73">
        <v>35000933</v>
      </c>
      <c r="B15879" s="74" t="s">
        <v>13859</v>
      </c>
      <c r="C15879" s="73" t="s">
        <v>101</v>
      </c>
      <c r="D15879" s="75">
        <v>19.22</v>
      </c>
      <c r="E15879" s="75">
        <v>19.22</v>
      </c>
      <c r="F15879" s="73" t="s">
        <v>47</v>
      </c>
    </row>
    <row r="15880" spans="1:6" x14ac:dyDescent="0.25">
      <c r="A15880" s="73">
        <v>35000934</v>
      </c>
      <c r="B15880" s="74" t="s">
        <v>13860</v>
      </c>
      <c r="C15880" s="73" t="s">
        <v>101</v>
      </c>
      <c r="D15880" s="75">
        <v>19.22</v>
      </c>
      <c r="E15880" s="75">
        <v>19.22</v>
      </c>
      <c r="F15880" s="73" t="s">
        <v>47</v>
      </c>
    </row>
    <row r="15881" spans="1:6" x14ac:dyDescent="0.25">
      <c r="A15881" s="73">
        <v>35000935</v>
      </c>
      <c r="B15881" s="74" t="s">
        <v>13861</v>
      </c>
      <c r="C15881" s="73" t="s">
        <v>101</v>
      </c>
      <c r="D15881" s="75">
        <v>19.22</v>
      </c>
      <c r="E15881" s="75">
        <v>19.22</v>
      </c>
      <c r="F15881" s="73" t="s">
        <v>47</v>
      </c>
    </row>
    <row r="15882" spans="1:6" x14ac:dyDescent="0.25">
      <c r="A15882" s="73">
        <v>35000936</v>
      </c>
      <c r="B15882" s="74" t="s">
        <v>13862</v>
      </c>
      <c r="C15882" s="73" t="s">
        <v>101</v>
      </c>
      <c r="D15882" s="75">
        <v>29.6</v>
      </c>
      <c r="E15882" s="75">
        <v>29.6</v>
      </c>
      <c r="F15882" s="73" t="s">
        <v>47</v>
      </c>
    </row>
    <row r="15883" spans="1:6" x14ac:dyDescent="0.25">
      <c r="A15883" s="73">
        <v>35000937</v>
      </c>
      <c r="B15883" s="74" t="s">
        <v>13863</v>
      </c>
      <c r="C15883" s="73" t="s">
        <v>101</v>
      </c>
      <c r="D15883" s="75">
        <v>19.22</v>
      </c>
      <c r="E15883" s="75">
        <v>19.22</v>
      </c>
      <c r="F15883" s="73" t="s">
        <v>47</v>
      </c>
    </row>
    <row r="15884" spans="1:6" x14ac:dyDescent="0.25">
      <c r="A15884" s="73">
        <v>35000938</v>
      </c>
      <c r="B15884" s="74" t="s">
        <v>13864</v>
      </c>
      <c r="C15884" s="73" t="s">
        <v>101</v>
      </c>
      <c r="D15884" s="75">
        <v>32</v>
      </c>
      <c r="E15884" s="75">
        <v>32</v>
      </c>
      <c r="F15884" s="73" t="s">
        <v>47</v>
      </c>
    </row>
    <row r="15885" spans="1:6" x14ac:dyDescent="0.25">
      <c r="A15885" s="73">
        <v>35000939</v>
      </c>
      <c r="B15885" s="74" t="s">
        <v>13865</v>
      </c>
      <c r="C15885" s="73" t="s">
        <v>101</v>
      </c>
      <c r="D15885" s="75">
        <v>410</v>
      </c>
      <c r="E15885" s="75">
        <v>410</v>
      </c>
      <c r="F15885" s="73" t="s">
        <v>47</v>
      </c>
    </row>
    <row r="15886" spans="1:6" x14ac:dyDescent="0.25">
      <c r="A15886" s="73">
        <v>35000940</v>
      </c>
      <c r="B15886" s="74" t="s">
        <v>13866</v>
      </c>
      <c r="C15886" s="73" t="s">
        <v>101</v>
      </c>
      <c r="D15886" s="75">
        <v>410</v>
      </c>
      <c r="E15886" s="75">
        <v>410</v>
      </c>
      <c r="F15886" s="73" t="s">
        <v>47</v>
      </c>
    </row>
    <row r="15887" spans="1:6" x14ac:dyDescent="0.25">
      <c r="A15887" s="73">
        <v>35000941</v>
      </c>
      <c r="B15887" s="74" t="s">
        <v>13867</v>
      </c>
      <c r="C15887" s="73" t="s">
        <v>101</v>
      </c>
      <c r="D15887" s="75">
        <v>410</v>
      </c>
      <c r="E15887" s="75">
        <v>410</v>
      </c>
      <c r="F15887" s="73" t="s">
        <v>47</v>
      </c>
    </row>
    <row r="15888" spans="1:6" x14ac:dyDescent="0.25">
      <c r="A15888" s="73">
        <v>35000942</v>
      </c>
      <c r="B15888" s="74" t="s">
        <v>13868</v>
      </c>
      <c r="C15888" s="73" t="s">
        <v>101</v>
      </c>
      <c r="D15888" s="75">
        <v>410</v>
      </c>
      <c r="E15888" s="75">
        <v>410</v>
      </c>
      <c r="F15888" s="73" t="s">
        <v>47</v>
      </c>
    </row>
    <row r="15889" spans="1:6" x14ac:dyDescent="0.25">
      <c r="A15889" s="73">
        <v>35000943</v>
      </c>
      <c r="B15889" s="74" t="s">
        <v>13869</v>
      </c>
      <c r="C15889" s="73" t="s">
        <v>101</v>
      </c>
      <c r="D15889" s="75">
        <v>382.5</v>
      </c>
      <c r="E15889" s="75">
        <v>382.5</v>
      </c>
      <c r="F15889" s="73" t="s">
        <v>47</v>
      </c>
    </row>
    <row r="15890" spans="1:6" x14ac:dyDescent="0.25">
      <c r="A15890" s="73">
        <v>35000944</v>
      </c>
      <c r="B15890" s="74" t="s">
        <v>13870</v>
      </c>
      <c r="C15890" s="73" t="s">
        <v>101</v>
      </c>
      <c r="D15890" s="75">
        <v>382.5</v>
      </c>
      <c r="E15890" s="75">
        <v>382.5</v>
      </c>
      <c r="F15890" s="73" t="s">
        <v>47</v>
      </c>
    </row>
    <row r="15891" spans="1:6" x14ac:dyDescent="0.25">
      <c r="A15891" s="73">
        <v>35000945</v>
      </c>
      <c r="B15891" s="74" t="s">
        <v>13795</v>
      </c>
      <c r="C15891" s="73" t="s">
        <v>101</v>
      </c>
      <c r="D15891" s="75">
        <v>600</v>
      </c>
      <c r="E15891" s="75">
        <v>600</v>
      </c>
      <c r="F15891" s="73" t="s">
        <v>47</v>
      </c>
    </row>
    <row r="15892" spans="1:6" x14ac:dyDescent="0.25">
      <c r="A15892" s="73">
        <v>35000946</v>
      </c>
      <c r="B15892" s="74" t="s">
        <v>13871</v>
      </c>
      <c r="C15892" s="73" t="s">
        <v>101</v>
      </c>
      <c r="D15892" s="75">
        <v>145.65</v>
      </c>
      <c r="E15892" s="75">
        <v>145.65</v>
      </c>
      <c r="F15892" s="73" t="s">
        <v>47</v>
      </c>
    </row>
    <row r="15893" spans="1:6" x14ac:dyDescent="0.25">
      <c r="A15893" s="73">
        <v>35000947</v>
      </c>
      <c r="B15893" s="74" t="s">
        <v>13872</v>
      </c>
      <c r="C15893" s="73" t="s">
        <v>101</v>
      </c>
      <c r="D15893" s="75">
        <v>124.62</v>
      </c>
      <c r="E15893" s="75">
        <v>124.62</v>
      </c>
      <c r="F15893" s="73" t="s">
        <v>47</v>
      </c>
    </row>
    <row r="15894" spans="1:6" x14ac:dyDescent="0.25">
      <c r="A15894" s="73">
        <v>35000948</v>
      </c>
      <c r="B15894" s="74" t="s">
        <v>13873</v>
      </c>
      <c r="C15894" s="73" t="s">
        <v>101</v>
      </c>
      <c r="D15894" s="75">
        <v>59.99</v>
      </c>
      <c r="E15894" s="75">
        <v>59.99</v>
      </c>
      <c r="F15894" s="73" t="s">
        <v>47</v>
      </c>
    </row>
    <row r="15895" spans="1:6" x14ac:dyDescent="0.25">
      <c r="A15895" s="73">
        <v>35000949</v>
      </c>
      <c r="B15895" s="74" t="s">
        <v>13874</v>
      </c>
      <c r="C15895" s="73" t="s">
        <v>101</v>
      </c>
      <c r="D15895" s="75">
        <v>425.95</v>
      </c>
      <c r="E15895" s="75">
        <v>425.95</v>
      </c>
      <c r="F15895" s="73" t="s">
        <v>47</v>
      </c>
    </row>
    <row r="15896" spans="1:6" x14ac:dyDescent="0.25">
      <c r="A15896" s="73">
        <v>35000950</v>
      </c>
      <c r="B15896" s="74" t="s">
        <v>13875</v>
      </c>
      <c r="C15896" s="73" t="s">
        <v>101</v>
      </c>
      <c r="D15896" s="75">
        <v>39.57</v>
      </c>
      <c r="E15896" s="75">
        <v>39.57</v>
      </c>
      <c r="F15896" s="73" t="s">
        <v>47</v>
      </c>
    </row>
    <row r="15897" spans="1:6" x14ac:dyDescent="0.25">
      <c r="A15897" s="73">
        <v>35000951</v>
      </c>
      <c r="B15897" s="74" t="s">
        <v>13876</v>
      </c>
      <c r="C15897" s="73" t="s">
        <v>101</v>
      </c>
      <c r="D15897" s="75">
        <v>203.62</v>
      </c>
      <c r="E15897" s="75">
        <v>203.62</v>
      </c>
      <c r="F15897" s="73" t="s">
        <v>47</v>
      </c>
    </row>
    <row r="15898" spans="1:6" x14ac:dyDescent="0.25">
      <c r="A15898" s="73">
        <v>35000952</v>
      </c>
      <c r="B15898" s="74" t="s">
        <v>13877</v>
      </c>
      <c r="C15898" s="73" t="s">
        <v>101</v>
      </c>
      <c r="D15898" s="75">
        <v>490.52</v>
      </c>
      <c r="E15898" s="75">
        <v>490.52</v>
      </c>
      <c r="F15898" s="73" t="s">
        <v>47</v>
      </c>
    </row>
    <row r="15899" spans="1:6" x14ac:dyDescent="0.25">
      <c r="A15899" s="73">
        <v>35000953</v>
      </c>
      <c r="B15899" s="74" t="s">
        <v>13878</v>
      </c>
      <c r="C15899" s="73" t="s">
        <v>101</v>
      </c>
      <c r="D15899" s="75">
        <v>854.18</v>
      </c>
      <c r="E15899" s="75">
        <v>854.18</v>
      </c>
      <c r="F15899" s="73" t="s">
        <v>47</v>
      </c>
    </row>
    <row r="15900" spans="1:6" x14ac:dyDescent="0.25">
      <c r="A15900" s="73">
        <v>35000954</v>
      </c>
      <c r="B15900" s="74" t="s">
        <v>13879</v>
      </c>
      <c r="C15900" s="73" t="s">
        <v>101</v>
      </c>
      <c r="D15900" s="75">
        <v>236.62</v>
      </c>
      <c r="E15900" s="75">
        <v>236.62</v>
      </c>
      <c r="F15900" s="73" t="s">
        <v>47</v>
      </c>
    </row>
    <row r="15901" spans="1:6" x14ac:dyDescent="0.25">
      <c r="A15901" s="73">
        <v>35000955</v>
      </c>
      <c r="B15901" s="74" t="s">
        <v>13880</v>
      </c>
      <c r="C15901" s="73" t="s">
        <v>101</v>
      </c>
      <c r="D15901" s="75">
        <v>195.3</v>
      </c>
      <c r="E15901" s="75">
        <v>195.3</v>
      </c>
      <c r="F15901" s="73" t="s">
        <v>47</v>
      </c>
    </row>
    <row r="15902" spans="1:6" x14ac:dyDescent="0.25">
      <c r="A15902" s="73">
        <v>35000956</v>
      </c>
      <c r="B15902" s="74" t="s">
        <v>13881</v>
      </c>
      <c r="C15902" s="73" t="s">
        <v>101</v>
      </c>
      <c r="D15902" s="75">
        <v>140.65</v>
      </c>
      <c r="E15902" s="75">
        <v>140.65</v>
      </c>
      <c r="F15902" s="73" t="s">
        <v>47</v>
      </c>
    </row>
    <row r="15903" spans="1:6" x14ac:dyDescent="0.25">
      <c r="A15903" s="73">
        <v>35000957</v>
      </c>
      <c r="B15903" s="74" t="s">
        <v>13882</v>
      </c>
      <c r="C15903" s="73" t="s">
        <v>101</v>
      </c>
      <c r="D15903" s="75">
        <v>313.52999999999997</v>
      </c>
      <c r="E15903" s="75">
        <v>313.52999999999997</v>
      </c>
      <c r="F15903" s="73" t="s">
        <v>47</v>
      </c>
    </row>
    <row r="15904" spans="1:6" x14ac:dyDescent="0.25">
      <c r="A15904" s="73">
        <v>35000958</v>
      </c>
      <c r="B15904" s="74" t="s">
        <v>13883</v>
      </c>
      <c r="C15904" s="73" t="s">
        <v>101</v>
      </c>
      <c r="D15904" s="75">
        <v>681.81</v>
      </c>
      <c r="E15904" s="75">
        <v>681.81</v>
      </c>
      <c r="F15904" s="73" t="s">
        <v>47</v>
      </c>
    </row>
    <row r="15905" spans="1:6" x14ac:dyDescent="0.25">
      <c r="A15905" s="73">
        <v>35000959</v>
      </c>
      <c r="B15905" s="74" t="s">
        <v>13884</v>
      </c>
      <c r="C15905" s="73" t="s">
        <v>101</v>
      </c>
      <c r="D15905" s="75">
        <v>1174.6199999999999</v>
      </c>
      <c r="E15905" s="75">
        <v>1174.6199999999999</v>
      </c>
      <c r="F15905" s="73" t="s">
        <v>47</v>
      </c>
    </row>
    <row r="15906" spans="1:6" x14ac:dyDescent="0.25">
      <c r="A15906" s="73">
        <v>35000960</v>
      </c>
      <c r="B15906" s="74" t="s">
        <v>13885</v>
      </c>
      <c r="C15906" s="73" t="s">
        <v>101</v>
      </c>
      <c r="D15906" s="75">
        <v>1544.68</v>
      </c>
      <c r="E15906" s="75">
        <v>1544.68</v>
      </c>
      <c r="F15906" s="73" t="s">
        <v>47</v>
      </c>
    </row>
    <row r="15907" spans="1:6" x14ac:dyDescent="0.25">
      <c r="A15907" s="73">
        <v>35000961</v>
      </c>
      <c r="B15907" s="74" t="s">
        <v>13886</v>
      </c>
      <c r="C15907" s="73" t="s">
        <v>101</v>
      </c>
      <c r="D15907" s="75">
        <v>1856.36</v>
      </c>
      <c r="E15907" s="75">
        <v>1856.36</v>
      </c>
      <c r="F15907" s="73" t="s">
        <v>47</v>
      </c>
    </row>
    <row r="15908" spans="1:6" x14ac:dyDescent="0.25">
      <c r="A15908" s="73">
        <v>35000962</v>
      </c>
      <c r="B15908" s="74" t="s">
        <v>13887</v>
      </c>
      <c r="C15908" s="73" t="s">
        <v>101</v>
      </c>
      <c r="D15908" s="75">
        <v>3132.51</v>
      </c>
      <c r="E15908" s="75">
        <v>3132.51</v>
      </c>
      <c r="F15908" s="73" t="s">
        <v>47</v>
      </c>
    </row>
    <row r="15909" spans="1:6" x14ac:dyDescent="0.25">
      <c r="A15909" s="73">
        <v>35000963</v>
      </c>
      <c r="B15909" s="74" t="s">
        <v>13888</v>
      </c>
      <c r="C15909" s="73" t="s">
        <v>101</v>
      </c>
      <c r="D15909" s="75">
        <v>349.71</v>
      </c>
      <c r="E15909" s="75">
        <v>349.71</v>
      </c>
      <c r="F15909" s="73" t="s">
        <v>47</v>
      </c>
    </row>
    <row r="15910" spans="1:6" x14ac:dyDescent="0.25">
      <c r="A15910" s="73">
        <v>35000964</v>
      </c>
      <c r="B15910" s="74" t="s">
        <v>13889</v>
      </c>
      <c r="C15910" s="73" t="s">
        <v>101</v>
      </c>
      <c r="D15910" s="75">
        <v>1144.3599999999999</v>
      </c>
      <c r="E15910" s="75">
        <v>1144.3599999999999</v>
      </c>
      <c r="F15910" s="73" t="s">
        <v>47</v>
      </c>
    </row>
    <row r="15911" spans="1:6" x14ac:dyDescent="0.25">
      <c r="A15911" s="73">
        <v>35000965</v>
      </c>
      <c r="B15911" s="74" t="s">
        <v>13890</v>
      </c>
      <c r="C15911" s="73" t="s">
        <v>101</v>
      </c>
      <c r="D15911" s="75">
        <v>2100</v>
      </c>
      <c r="E15911" s="75">
        <v>2100</v>
      </c>
      <c r="F15911" s="73" t="s">
        <v>47</v>
      </c>
    </row>
    <row r="15912" spans="1:6" x14ac:dyDescent="0.25">
      <c r="A15912" s="73">
        <v>35000966</v>
      </c>
      <c r="B15912" s="74" t="s">
        <v>13891</v>
      </c>
      <c r="C15912" s="73" t="s">
        <v>101</v>
      </c>
      <c r="D15912" s="75">
        <v>458.93</v>
      </c>
      <c r="E15912" s="75">
        <v>458.93</v>
      </c>
      <c r="F15912" s="73" t="s">
        <v>47</v>
      </c>
    </row>
    <row r="15913" spans="1:6" x14ac:dyDescent="0.25">
      <c r="A15913" s="73">
        <v>35000967</v>
      </c>
      <c r="B15913" s="74" t="s">
        <v>13892</v>
      </c>
      <c r="C15913" s="73" t="s">
        <v>101</v>
      </c>
      <c r="D15913" s="75">
        <v>514.69000000000005</v>
      </c>
      <c r="E15913" s="75">
        <v>514.69000000000005</v>
      </c>
      <c r="F15913" s="73" t="s">
        <v>47</v>
      </c>
    </row>
    <row r="15914" spans="1:6" x14ac:dyDescent="0.25">
      <c r="A15914" s="73">
        <v>35000968</v>
      </c>
      <c r="B15914" s="74" t="s">
        <v>13893</v>
      </c>
      <c r="C15914" s="73" t="s">
        <v>101</v>
      </c>
      <c r="D15914" s="75">
        <v>1800</v>
      </c>
      <c r="E15914" s="75">
        <v>1800</v>
      </c>
      <c r="F15914" s="73" t="s">
        <v>47</v>
      </c>
    </row>
    <row r="15915" spans="1:6" x14ac:dyDescent="0.25">
      <c r="A15915" s="73">
        <v>35000970</v>
      </c>
      <c r="B15915" s="74" t="s">
        <v>13894</v>
      </c>
      <c r="C15915" s="73" t="s">
        <v>101</v>
      </c>
      <c r="D15915" s="75">
        <v>1661.31</v>
      </c>
      <c r="E15915" s="75">
        <v>1661.31</v>
      </c>
      <c r="F15915" s="73" t="s">
        <v>47</v>
      </c>
    </row>
    <row r="15916" spans="1:6" x14ac:dyDescent="0.25">
      <c r="A15916" s="73">
        <v>35000971</v>
      </c>
      <c r="B15916" s="74" t="s">
        <v>13895</v>
      </c>
      <c r="C15916" s="73" t="s">
        <v>101</v>
      </c>
      <c r="D15916" s="75">
        <v>11538.42</v>
      </c>
      <c r="E15916" s="75">
        <v>11538.42</v>
      </c>
      <c r="F15916" s="73" t="s">
        <v>47</v>
      </c>
    </row>
    <row r="15917" spans="1:6" x14ac:dyDescent="0.25">
      <c r="A15917" s="73">
        <v>35000972</v>
      </c>
      <c r="B15917" s="74" t="s">
        <v>13896</v>
      </c>
      <c r="C15917" s="73" t="s">
        <v>101</v>
      </c>
      <c r="D15917" s="75">
        <v>10.6</v>
      </c>
      <c r="E15917" s="75">
        <v>10.6</v>
      </c>
      <c r="F15917" s="73" t="s">
        <v>47</v>
      </c>
    </row>
    <row r="15918" spans="1:6" x14ac:dyDescent="0.25">
      <c r="A15918" s="73">
        <v>35000973</v>
      </c>
      <c r="B15918" s="74" t="s">
        <v>13897</v>
      </c>
      <c r="C15918" s="73" t="s">
        <v>101</v>
      </c>
      <c r="D15918" s="75">
        <v>574.84</v>
      </c>
      <c r="E15918" s="75">
        <v>574.84</v>
      </c>
      <c r="F15918" s="73" t="s">
        <v>47</v>
      </c>
    </row>
    <row r="15919" spans="1:6" x14ac:dyDescent="0.25">
      <c r="A15919" s="73">
        <v>35000974</v>
      </c>
      <c r="B15919" s="74" t="s">
        <v>13898</v>
      </c>
      <c r="C15919" s="73" t="s">
        <v>101</v>
      </c>
      <c r="D15919" s="75">
        <v>10.46</v>
      </c>
      <c r="E15919" s="75">
        <v>10.46</v>
      </c>
      <c r="F15919" s="73" t="s">
        <v>47</v>
      </c>
    </row>
    <row r="15920" spans="1:6" x14ac:dyDescent="0.25">
      <c r="A15920" s="73">
        <v>35000976</v>
      </c>
      <c r="B15920" s="74" t="s">
        <v>13899</v>
      </c>
      <c r="C15920" s="73" t="s">
        <v>101</v>
      </c>
      <c r="D15920" s="75">
        <v>315.23</v>
      </c>
      <c r="E15920" s="75">
        <v>315.23</v>
      </c>
      <c r="F15920" s="73" t="s">
        <v>47</v>
      </c>
    </row>
    <row r="15921" spans="1:6" x14ac:dyDescent="0.25">
      <c r="A15921" s="73">
        <v>35000977</v>
      </c>
      <c r="B15921" s="74" t="s">
        <v>13900</v>
      </c>
      <c r="C15921" s="73" t="s">
        <v>101</v>
      </c>
      <c r="D15921" s="75">
        <v>75.3</v>
      </c>
      <c r="E15921" s="75">
        <v>75.3</v>
      </c>
      <c r="F15921" s="73" t="s">
        <v>47</v>
      </c>
    </row>
    <row r="15922" spans="1:6" x14ac:dyDescent="0.25">
      <c r="A15922" s="73">
        <v>35000979</v>
      </c>
      <c r="B15922" s="74" t="s">
        <v>13901</v>
      </c>
      <c r="C15922" s="73" t="s">
        <v>101</v>
      </c>
      <c r="D15922" s="75">
        <v>124.53</v>
      </c>
      <c r="E15922" s="75">
        <v>124.53</v>
      </c>
      <c r="F15922" s="73" t="s">
        <v>47</v>
      </c>
    </row>
    <row r="15923" spans="1:6" x14ac:dyDescent="0.25">
      <c r="A15923" s="73">
        <v>35000980</v>
      </c>
      <c r="B15923" s="74" t="s">
        <v>13902</v>
      </c>
      <c r="C15923" s="73" t="s">
        <v>101</v>
      </c>
      <c r="D15923" s="75">
        <v>254</v>
      </c>
      <c r="E15923" s="75">
        <v>254</v>
      </c>
      <c r="F15923" s="73" t="s">
        <v>47</v>
      </c>
    </row>
    <row r="15924" spans="1:6" x14ac:dyDescent="0.25">
      <c r="A15924" s="73">
        <v>35000981</v>
      </c>
      <c r="B15924" s="74" t="s">
        <v>13903</v>
      </c>
      <c r="C15924" s="73" t="s">
        <v>101</v>
      </c>
      <c r="D15924" s="75">
        <v>229.8</v>
      </c>
      <c r="E15924" s="75">
        <v>229.8</v>
      </c>
      <c r="F15924" s="73" t="s">
        <v>47</v>
      </c>
    </row>
    <row r="15925" spans="1:6" x14ac:dyDescent="0.25">
      <c r="A15925" s="73">
        <v>35000982</v>
      </c>
      <c r="B15925" s="74" t="s">
        <v>13904</v>
      </c>
      <c r="C15925" s="73" t="s">
        <v>101</v>
      </c>
      <c r="D15925" s="75">
        <v>1157.21</v>
      </c>
      <c r="E15925" s="75">
        <v>1157.21</v>
      </c>
      <c r="F15925" s="73" t="s">
        <v>47</v>
      </c>
    </row>
    <row r="15926" spans="1:6" x14ac:dyDescent="0.25">
      <c r="A15926" s="73">
        <v>35000992</v>
      </c>
      <c r="B15926" s="74" t="s">
        <v>13905</v>
      </c>
      <c r="C15926" s="73" t="s">
        <v>101</v>
      </c>
      <c r="D15926" s="75">
        <v>4523.09</v>
      </c>
      <c r="E15926" s="75">
        <v>4523.09</v>
      </c>
      <c r="F15926" s="73" t="s">
        <v>47</v>
      </c>
    </row>
    <row r="15927" spans="1:6" x14ac:dyDescent="0.25">
      <c r="A15927" s="73">
        <v>35001003</v>
      </c>
      <c r="B15927" s="74" t="s">
        <v>13906</v>
      </c>
      <c r="C15927" s="73" t="s">
        <v>101</v>
      </c>
      <c r="D15927" s="75">
        <v>90.36</v>
      </c>
      <c r="E15927" s="75">
        <v>90.36</v>
      </c>
      <c r="F15927" s="73" t="s">
        <v>47</v>
      </c>
    </row>
    <row r="15928" spans="1:6" x14ac:dyDescent="0.25">
      <c r="A15928" s="73">
        <v>35001007</v>
      </c>
      <c r="B15928" s="74" t="s">
        <v>13907</v>
      </c>
      <c r="C15928" s="73" t="s">
        <v>101</v>
      </c>
      <c r="D15928" s="75">
        <v>2.4</v>
      </c>
      <c r="E15928" s="75">
        <v>2.4</v>
      </c>
      <c r="F15928" s="73" t="s">
        <v>47</v>
      </c>
    </row>
    <row r="15929" spans="1:6" x14ac:dyDescent="0.25">
      <c r="A15929" s="73">
        <v>35001012</v>
      </c>
      <c r="B15929" s="74" t="s">
        <v>13908</v>
      </c>
      <c r="C15929" s="73" t="s">
        <v>101</v>
      </c>
      <c r="D15929" s="75">
        <v>3.88</v>
      </c>
      <c r="E15929" s="75">
        <v>3.88</v>
      </c>
      <c r="F15929" s="73" t="s">
        <v>47</v>
      </c>
    </row>
    <row r="15930" spans="1:6" x14ac:dyDescent="0.25">
      <c r="A15930" s="73">
        <v>35001013</v>
      </c>
      <c r="B15930" s="74" t="s">
        <v>13909</v>
      </c>
      <c r="C15930" s="73" t="s">
        <v>101</v>
      </c>
      <c r="D15930" s="75">
        <v>13</v>
      </c>
      <c r="E15930" s="75">
        <v>13</v>
      </c>
      <c r="F15930" s="73" t="s">
        <v>47</v>
      </c>
    </row>
    <row r="15931" spans="1:6" x14ac:dyDescent="0.25">
      <c r="A15931" s="73">
        <v>35001014</v>
      </c>
      <c r="B15931" s="74" t="s">
        <v>13910</v>
      </c>
      <c r="C15931" s="73" t="s">
        <v>101</v>
      </c>
      <c r="D15931" s="75">
        <v>43.05</v>
      </c>
      <c r="E15931" s="75">
        <v>43.05</v>
      </c>
      <c r="F15931" s="73" t="s">
        <v>47</v>
      </c>
    </row>
    <row r="15932" spans="1:6" x14ac:dyDescent="0.25">
      <c r="A15932" s="73">
        <v>35001015</v>
      </c>
      <c r="B15932" s="74" t="s">
        <v>13911</v>
      </c>
      <c r="C15932" s="73" t="s">
        <v>101</v>
      </c>
      <c r="D15932" s="75">
        <v>3.88</v>
      </c>
      <c r="E15932" s="75">
        <v>3.88</v>
      </c>
      <c r="F15932" s="73" t="s">
        <v>47</v>
      </c>
    </row>
    <row r="15933" spans="1:6" x14ac:dyDescent="0.25">
      <c r="A15933" s="73">
        <v>35001016</v>
      </c>
      <c r="B15933" s="74" t="s">
        <v>13912</v>
      </c>
      <c r="C15933" s="73" t="s">
        <v>101</v>
      </c>
      <c r="D15933" s="75">
        <v>193.84</v>
      </c>
      <c r="E15933" s="75">
        <v>193.84</v>
      </c>
      <c r="F15933" s="73" t="s">
        <v>47</v>
      </c>
    </row>
    <row r="15934" spans="1:6" x14ac:dyDescent="0.25">
      <c r="A15934" s="73">
        <v>35001017</v>
      </c>
      <c r="B15934" s="74" t="s">
        <v>13913</v>
      </c>
      <c r="C15934" s="73" t="s">
        <v>101</v>
      </c>
      <c r="D15934" s="75">
        <v>161.22</v>
      </c>
      <c r="E15934" s="75">
        <v>161.22</v>
      </c>
      <c r="F15934" s="73" t="s">
        <v>47</v>
      </c>
    </row>
    <row r="15935" spans="1:6" x14ac:dyDescent="0.25">
      <c r="A15935" s="73">
        <v>35001018</v>
      </c>
      <c r="B15935" s="74" t="s">
        <v>13914</v>
      </c>
      <c r="C15935" s="73" t="s">
        <v>101</v>
      </c>
      <c r="D15935" s="75">
        <v>111.81</v>
      </c>
      <c r="E15935" s="75">
        <v>111.81</v>
      </c>
      <c r="F15935" s="73" t="s">
        <v>47</v>
      </c>
    </row>
    <row r="15936" spans="1:6" x14ac:dyDescent="0.25">
      <c r="A15936" s="73">
        <v>35001020</v>
      </c>
      <c r="B15936" s="74" t="s">
        <v>13915</v>
      </c>
      <c r="C15936" s="73" t="s">
        <v>101</v>
      </c>
      <c r="D15936" s="75">
        <v>149</v>
      </c>
      <c r="E15936" s="75">
        <v>149</v>
      </c>
      <c r="F15936" s="73" t="s">
        <v>47</v>
      </c>
    </row>
    <row r="15937" spans="1:6" x14ac:dyDescent="0.25">
      <c r="A15937" s="73">
        <v>35001021</v>
      </c>
      <c r="B15937" s="74" t="s">
        <v>13916</v>
      </c>
      <c r="C15937" s="73" t="s">
        <v>101</v>
      </c>
      <c r="D15937" s="75">
        <v>24626.7</v>
      </c>
      <c r="E15937" s="75">
        <v>24626.7</v>
      </c>
      <c r="F15937" s="73" t="s">
        <v>47</v>
      </c>
    </row>
    <row r="15938" spans="1:6" x14ac:dyDescent="0.25">
      <c r="A15938" s="73">
        <v>35001022</v>
      </c>
      <c r="B15938" s="74" t="s">
        <v>13917</v>
      </c>
      <c r="C15938" s="73" t="s">
        <v>101</v>
      </c>
      <c r="D15938" s="75">
        <v>39.25</v>
      </c>
      <c r="E15938" s="75">
        <v>39.25</v>
      </c>
      <c r="F15938" s="73" t="s">
        <v>47</v>
      </c>
    </row>
    <row r="15939" spans="1:6" x14ac:dyDescent="0.25">
      <c r="A15939" s="73">
        <v>35001027</v>
      </c>
      <c r="B15939" s="74" t="s">
        <v>13918</v>
      </c>
      <c r="C15939" s="73" t="s">
        <v>101</v>
      </c>
      <c r="D15939" s="75">
        <v>65.849999999999994</v>
      </c>
      <c r="E15939" s="75">
        <v>65.849999999999994</v>
      </c>
      <c r="F15939" s="73" t="s">
        <v>47</v>
      </c>
    </row>
    <row r="15940" spans="1:6" x14ac:dyDescent="0.25">
      <c r="A15940" s="73">
        <v>35001028</v>
      </c>
      <c r="B15940" s="74" t="s">
        <v>13919</v>
      </c>
      <c r="C15940" s="73" t="s">
        <v>101</v>
      </c>
      <c r="D15940" s="75">
        <v>32.64</v>
      </c>
      <c r="E15940" s="75">
        <v>32.64</v>
      </c>
      <c r="F15940" s="73" t="s">
        <v>47</v>
      </c>
    </row>
    <row r="15941" spans="1:6" x14ac:dyDescent="0.25">
      <c r="A15941" s="73">
        <v>35001029</v>
      </c>
      <c r="B15941" s="74" t="s">
        <v>13920</v>
      </c>
      <c r="C15941" s="73" t="s">
        <v>101</v>
      </c>
      <c r="D15941" s="75">
        <v>70</v>
      </c>
      <c r="E15941" s="75">
        <v>70</v>
      </c>
      <c r="F15941" s="73" t="s">
        <v>47</v>
      </c>
    </row>
    <row r="15942" spans="1:6" x14ac:dyDescent="0.25">
      <c r="A15942" s="73">
        <v>35001030</v>
      </c>
      <c r="B15942" s="74" t="s">
        <v>13921</v>
      </c>
      <c r="C15942" s="73" t="s">
        <v>101</v>
      </c>
      <c r="D15942" s="75">
        <v>33.21</v>
      </c>
      <c r="E15942" s="75">
        <v>33.21</v>
      </c>
      <c r="F15942" s="73" t="s">
        <v>47</v>
      </c>
    </row>
    <row r="15943" spans="1:6" x14ac:dyDescent="0.25">
      <c r="A15943" s="73">
        <v>35001032</v>
      </c>
      <c r="B15943" s="74" t="s">
        <v>13922</v>
      </c>
      <c r="C15943" s="73" t="s">
        <v>101</v>
      </c>
      <c r="D15943" s="75">
        <v>10.14</v>
      </c>
      <c r="E15943" s="75">
        <v>10.14</v>
      </c>
      <c r="F15943" s="73" t="s">
        <v>47</v>
      </c>
    </row>
    <row r="15944" spans="1:6" x14ac:dyDescent="0.25">
      <c r="A15944" s="73">
        <v>35001036</v>
      </c>
      <c r="B15944" s="74" t="s">
        <v>13923</v>
      </c>
      <c r="C15944" s="73" t="s">
        <v>101</v>
      </c>
      <c r="D15944" s="75">
        <v>923.79</v>
      </c>
      <c r="E15944" s="75">
        <v>923.79</v>
      </c>
      <c r="F15944" s="73" t="s">
        <v>47</v>
      </c>
    </row>
    <row r="15945" spans="1:6" x14ac:dyDescent="0.25">
      <c r="A15945" s="73">
        <v>35001037</v>
      </c>
      <c r="B15945" s="74" t="s">
        <v>13924</v>
      </c>
      <c r="C15945" s="73" t="s">
        <v>101</v>
      </c>
      <c r="D15945" s="75">
        <v>11.8</v>
      </c>
      <c r="E15945" s="75">
        <v>11.8</v>
      </c>
      <c r="F15945" s="73" t="s">
        <v>47</v>
      </c>
    </row>
    <row r="15946" spans="1:6" x14ac:dyDescent="0.25">
      <c r="A15946" s="73">
        <v>35001040</v>
      </c>
      <c r="B15946" s="74" t="s">
        <v>13925</v>
      </c>
      <c r="C15946" s="73" t="s">
        <v>101</v>
      </c>
      <c r="D15946" s="75">
        <v>161.83000000000001</v>
      </c>
      <c r="E15946" s="75">
        <v>161.83000000000001</v>
      </c>
      <c r="F15946" s="73" t="s">
        <v>47</v>
      </c>
    </row>
    <row r="15947" spans="1:6" x14ac:dyDescent="0.25">
      <c r="A15947" s="73">
        <v>35001055</v>
      </c>
      <c r="B15947" s="74" t="s">
        <v>13926</v>
      </c>
      <c r="C15947" s="73" t="s">
        <v>101</v>
      </c>
      <c r="D15947" s="75">
        <v>71.92</v>
      </c>
      <c r="E15947" s="75">
        <v>71.92</v>
      </c>
      <c r="F15947" s="73" t="s">
        <v>47</v>
      </c>
    </row>
    <row r="15948" spans="1:6" x14ac:dyDescent="0.25">
      <c r="A15948" s="73">
        <v>35001056</v>
      </c>
      <c r="B15948" s="74" t="s">
        <v>13927</v>
      </c>
      <c r="C15948" s="73" t="s">
        <v>101</v>
      </c>
      <c r="D15948" s="75">
        <v>187.42</v>
      </c>
      <c r="E15948" s="75">
        <v>187.42</v>
      </c>
      <c r="F15948" s="73" t="s">
        <v>47</v>
      </c>
    </row>
    <row r="15949" spans="1:6" x14ac:dyDescent="0.25">
      <c r="A15949" s="73">
        <v>35001058</v>
      </c>
      <c r="B15949" s="74" t="s">
        <v>13928</v>
      </c>
      <c r="C15949" s="73" t="s">
        <v>101</v>
      </c>
      <c r="D15949" s="75">
        <v>23.99</v>
      </c>
      <c r="E15949" s="75">
        <v>23.99</v>
      </c>
      <c r="F15949" s="73" t="s">
        <v>47</v>
      </c>
    </row>
    <row r="15950" spans="1:6" x14ac:dyDescent="0.25">
      <c r="A15950" s="73">
        <v>35001060</v>
      </c>
      <c r="B15950" s="74" t="s">
        <v>13929</v>
      </c>
      <c r="C15950" s="73" t="s">
        <v>101</v>
      </c>
      <c r="D15950" s="75">
        <v>295.2</v>
      </c>
      <c r="E15950" s="75">
        <v>295.2</v>
      </c>
      <c r="F15950" s="73" t="s">
        <v>47</v>
      </c>
    </row>
    <row r="15951" spans="1:6" x14ac:dyDescent="0.25">
      <c r="A15951" s="73">
        <v>35001061</v>
      </c>
      <c r="B15951" s="74" t="s">
        <v>13930</v>
      </c>
      <c r="C15951" s="73" t="s">
        <v>101</v>
      </c>
      <c r="D15951" s="75">
        <v>78</v>
      </c>
      <c r="E15951" s="75">
        <v>78</v>
      </c>
      <c r="F15951" s="73" t="s">
        <v>47</v>
      </c>
    </row>
    <row r="15952" spans="1:6" x14ac:dyDescent="0.25">
      <c r="A15952" s="73">
        <v>35001064</v>
      </c>
      <c r="B15952" s="74" t="s">
        <v>13931</v>
      </c>
      <c r="C15952" s="73" t="s">
        <v>101</v>
      </c>
      <c r="D15952" s="75">
        <v>51.83</v>
      </c>
      <c r="E15952" s="75">
        <v>51.83</v>
      </c>
      <c r="F15952" s="73" t="s">
        <v>47</v>
      </c>
    </row>
    <row r="15953" spans="1:6" x14ac:dyDescent="0.25">
      <c r="A15953" s="73">
        <v>35001065</v>
      </c>
      <c r="B15953" s="74" t="s">
        <v>13932</v>
      </c>
      <c r="C15953" s="73" t="s">
        <v>101</v>
      </c>
      <c r="D15953" s="75">
        <v>36.03</v>
      </c>
      <c r="E15953" s="75">
        <v>36.03</v>
      </c>
      <c r="F15953" s="73" t="s">
        <v>47</v>
      </c>
    </row>
    <row r="15954" spans="1:6" x14ac:dyDescent="0.25">
      <c r="A15954" s="73">
        <v>35001066</v>
      </c>
      <c r="B15954" s="74" t="s">
        <v>13933</v>
      </c>
      <c r="C15954" s="73" t="s">
        <v>101</v>
      </c>
      <c r="D15954" s="75">
        <v>12</v>
      </c>
      <c r="E15954" s="75">
        <v>12</v>
      </c>
      <c r="F15954" s="73" t="s">
        <v>47</v>
      </c>
    </row>
    <row r="15955" spans="1:6" x14ac:dyDescent="0.25">
      <c r="A15955" s="73">
        <v>35001067</v>
      </c>
      <c r="B15955" s="74" t="s">
        <v>13934</v>
      </c>
      <c r="C15955" s="73" t="s">
        <v>101</v>
      </c>
      <c r="D15955" s="75">
        <v>99</v>
      </c>
      <c r="E15955" s="75">
        <v>99</v>
      </c>
      <c r="F15955" s="73" t="s">
        <v>47</v>
      </c>
    </row>
    <row r="15956" spans="1:6" x14ac:dyDescent="0.25">
      <c r="A15956" s="73">
        <v>35001068</v>
      </c>
      <c r="B15956" s="74" t="s">
        <v>13935</v>
      </c>
      <c r="C15956" s="73" t="s">
        <v>101</v>
      </c>
      <c r="D15956" s="75">
        <v>56.81</v>
      </c>
      <c r="E15956" s="75">
        <v>56.81</v>
      </c>
      <c r="F15956" s="73" t="s">
        <v>47</v>
      </c>
    </row>
    <row r="15957" spans="1:6" x14ac:dyDescent="0.25">
      <c r="A15957" s="73">
        <v>35001069</v>
      </c>
      <c r="B15957" s="74" t="s">
        <v>13936</v>
      </c>
      <c r="C15957" s="73" t="s">
        <v>101</v>
      </c>
      <c r="D15957" s="75">
        <v>18.899999999999999</v>
      </c>
      <c r="E15957" s="75">
        <v>18.899999999999999</v>
      </c>
      <c r="F15957" s="73" t="s">
        <v>47</v>
      </c>
    </row>
    <row r="15958" spans="1:6" x14ac:dyDescent="0.25">
      <c r="A15958" s="73">
        <v>35001070</v>
      </c>
      <c r="B15958" s="74" t="s">
        <v>13937</v>
      </c>
      <c r="C15958" s="73" t="s">
        <v>101</v>
      </c>
      <c r="D15958" s="75">
        <v>156.93</v>
      </c>
      <c r="E15958" s="75">
        <v>156.93</v>
      </c>
      <c r="F15958" s="73" t="s">
        <v>47</v>
      </c>
    </row>
    <row r="15959" spans="1:6" x14ac:dyDescent="0.25">
      <c r="A15959" s="73">
        <v>35001071</v>
      </c>
      <c r="B15959" s="74" t="s">
        <v>13938</v>
      </c>
      <c r="C15959" s="73" t="s">
        <v>101</v>
      </c>
      <c r="D15959" s="75">
        <v>76.84</v>
      </c>
      <c r="E15959" s="75">
        <v>76.84</v>
      </c>
      <c r="F15959" s="73" t="s">
        <v>47</v>
      </c>
    </row>
    <row r="15960" spans="1:6" x14ac:dyDescent="0.25">
      <c r="A15960" s="73">
        <v>35001072</v>
      </c>
      <c r="B15960" s="74" t="s">
        <v>13939</v>
      </c>
      <c r="C15960" s="73" t="s">
        <v>101</v>
      </c>
      <c r="D15960" s="75">
        <v>25.39</v>
      </c>
      <c r="E15960" s="75">
        <v>25.39</v>
      </c>
      <c r="F15960" s="73" t="s">
        <v>47</v>
      </c>
    </row>
    <row r="15961" spans="1:6" x14ac:dyDescent="0.25">
      <c r="A15961" s="73">
        <v>35001073</v>
      </c>
      <c r="B15961" s="74" t="s">
        <v>13940</v>
      </c>
      <c r="C15961" s="73" t="s">
        <v>101</v>
      </c>
      <c r="D15961" s="75">
        <v>23.38</v>
      </c>
      <c r="E15961" s="75">
        <v>23.38</v>
      </c>
      <c r="F15961" s="73" t="s">
        <v>47</v>
      </c>
    </row>
    <row r="15962" spans="1:6" x14ac:dyDescent="0.25">
      <c r="A15962" s="73">
        <v>35001083</v>
      </c>
      <c r="B15962" s="74" t="s">
        <v>13941</v>
      </c>
      <c r="C15962" s="73" t="s">
        <v>101</v>
      </c>
      <c r="D15962" s="75">
        <v>1.49</v>
      </c>
      <c r="E15962" s="75">
        <v>1.49</v>
      </c>
      <c r="F15962" s="73" t="s">
        <v>47</v>
      </c>
    </row>
    <row r="15963" spans="1:6" x14ac:dyDescent="0.25">
      <c r="A15963" s="73">
        <v>35001084</v>
      </c>
      <c r="B15963" s="74" t="s">
        <v>13942</v>
      </c>
      <c r="C15963" s="73" t="s">
        <v>101</v>
      </c>
      <c r="D15963" s="75">
        <v>3065.6</v>
      </c>
      <c r="E15963" s="75">
        <v>3065.6</v>
      </c>
      <c r="F15963" s="73" t="s">
        <v>47</v>
      </c>
    </row>
    <row r="15964" spans="1:6" x14ac:dyDescent="0.25">
      <c r="A15964" s="73">
        <v>35001095</v>
      </c>
      <c r="B15964" s="74" t="s">
        <v>13943</v>
      </c>
      <c r="C15964" s="73" t="s">
        <v>101</v>
      </c>
      <c r="D15964" s="75">
        <v>5291.65</v>
      </c>
      <c r="E15964" s="75">
        <v>5291.65</v>
      </c>
      <c r="F15964" s="73" t="s">
        <v>47</v>
      </c>
    </row>
    <row r="15965" spans="1:6" x14ac:dyDescent="0.25">
      <c r="A15965" s="73">
        <v>35001096</v>
      </c>
      <c r="B15965" s="74" t="s">
        <v>13944</v>
      </c>
      <c r="C15965" s="73" t="s">
        <v>101</v>
      </c>
      <c r="D15965" s="75">
        <v>3185.95</v>
      </c>
      <c r="E15965" s="75">
        <v>3185.95</v>
      </c>
      <c r="F15965" s="73" t="s">
        <v>47</v>
      </c>
    </row>
    <row r="15966" spans="1:6" x14ac:dyDescent="0.25">
      <c r="A15966" s="73">
        <v>35001097</v>
      </c>
      <c r="B15966" s="74" t="s">
        <v>13945</v>
      </c>
      <c r="C15966" s="73" t="s">
        <v>101</v>
      </c>
      <c r="D15966" s="75">
        <v>195.25</v>
      </c>
      <c r="E15966" s="75">
        <v>195.25</v>
      </c>
      <c r="F15966" s="73" t="s">
        <v>47</v>
      </c>
    </row>
    <row r="15967" spans="1:6" x14ac:dyDescent="0.25">
      <c r="A15967" s="73">
        <v>35001098</v>
      </c>
      <c r="B15967" s="74" t="s">
        <v>13946</v>
      </c>
      <c r="C15967" s="73" t="s">
        <v>101</v>
      </c>
      <c r="D15967" s="75">
        <v>200.66</v>
      </c>
      <c r="E15967" s="75">
        <v>200.66</v>
      </c>
      <c r="F15967" s="73" t="s">
        <v>47</v>
      </c>
    </row>
    <row r="15968" spans="1:6" x14ac:dyDescent="0.25">
      <c r="A15968" s="73">
        <v>35001099</v>
      </c>
      <c r="B15968" s="74" t="s">
        <v>13947</v>
      </c>
      <c r="C15968" s="73" t="s">
        <v>101</v>
      </c>
      <c r="D15968" s="75">
        <v>357.93</v>
      </c>
      <c r="E15968" s="75">
        <v>357.93</v>
      </c>
      <c r="F15968" s="73" t="s">
        <v>47</v>
      </c>
    </row>
    <row r="15969" spans="1:6" x14ac:dyDescent="0.25">
      <c r="A15969" s="73">
        <v>35001100</v>
      </c>
      <c r="B15969" s="74" t="s">
        <v>13948</v>
      </c>
      <c r="C15969" s="73" t="s">
        <v>101</v>
      </c>
      <c r="D15969" s="75">
        <v>900000</v>
      </c>
      <c r="E15969" s="75">
        <v>900000</v>
      </c>
      <c r="F15969" s="73" t="s">
        <v>47</v>
      </c>
    </row>
    <row r="15970" spans="1:6" x14ac:dyDescent="0.25">
      <c r="A15970" s="73">
        <v>35001106</v>
      </c>
      <c r="B15970" s="74" t="s">
        <v>13949</v>
      </c>
      <c r="C15970" s="73" t="s">
        <v>101</v>
      </c>
      <c r="D15970" s="75">
        <v>348.53</v>
      </c>
      <c r="E15970" s="75">
        <v>348.53</v>
      </c>
      <c r="F15970" s="73" t="s">
        <v>47</v>
      </c>
    </row>
    <row r="15971" spans="1:6" x14ac:dyDescent="0.25">
      <c r="A15971" s="73">
        <v>35001107</v>
      </c>
      <c r="B15971" s="74" t="s">
        <v>13950</v>
      </c>
      <c r="C15971" s="73" t="s">
        <v>101</v>
      </c>
      <c r="D15971" s="75">
        <v>5353.95</v>
      </c>
      <c r="E15971" s="75">
        <v>5353.95</v>
      </c>
      <c r="F15971" s="73" t="s">
        <v>47</v>
      </c>
    </row>
    <row r="15972" spans="1:6" x14ac:dyDescent="0.25">
      <c r="A15972" s="73">
        <v>35001108</v>
      </c>
      <c r="B15972" s="74" t="s">
        <v>13951</v>
      </c>
      <c r="C15972" s="73" t="s">
        <v>101</v>
      </c>
      <c r="D15972" s="75">
        <v>34117.49</v>
      </c>
      <c r="E15972" s="75">
        <v>34117.49</v>
      </c>
      <c r="F15972" s="73" t="s">
        <v>47</v>
      </c>
    </row>
    <row r="15973" spans="1:6" x14ac:dyDescent="0.25">
      <c r="A15973" s="73">
        <v>35001121</v>
      </c>
      <c r="B15973" s="74" t="s">
        <v>13952</v>
      </c>
      <c r="C15973" s="73" t="s">
        <v>101</v>
      </c>
      <c r="D15973" s="75">
        <v>4.1399999999999997</v>
      </c>
      <c r="E15973" s="75">
        <v>4.1399999999999997</v>
      </c>
      <c r="F15973" s="73" t="s">
        <v>47</v>
      </c>
    </row>
    <row r="15974" spans="1:6" x14ac:dyDescent="0.25">
      <c r="A15974" s="73">
        <v>35001122</v>
      </c>
      <c r="B15974" s="74" t="s">
        <v>13953</v>
      </c>
      <c r="C15974" s="73" t="s">
        <v>101</v>
      </c>
      <c r="D15974" s="75">
        <v>19587.8</v>
      </c>
      <c r="E15974" s="75">
        <v>19587.8</v>
      </c>
      <c r="F15974" s="73" t="s">
        <v>47</v>
      </c>
    </row>
    <row r="15975" spans="1:6" x14ac:dyDescent="0.25">
      <c r="A15975" s="73">
        <v>35001123</v>
      </c>
      <c r="B15975" s="74" t="s">
        <v>13954</v>
      </c>
      <c r="C15975" s="73" t="s">
        <v>101</v>
      </c>
      <c r="D15975" s="75">
        <v>21447.46</v>
      </c>
      <c r="E15975" s="75">
        <v>21447.46</v>
      </c>
      <c r="F15975" s="73" t="s">
        <v>47</v>
      </c>
    </row>
    <row r="15976" spans="1:6" x14ac:dyDescent="0.25">
      <c r="A15976" s="73">
        <v>35001124</v>
      </c>
      <c r="B15976" s="74" t="s">
        <v>13955</v>
      </c>
      <c r="C15976" s="73" t="s">
        <v>101</v>
      </c>
      <c r="D15976" s="75">
        <v>11777.1</v>
      </c>
      <c r="E15976" s="75">
        <v>11777.1</v>
      </c>
      <c r="F15976" s="73" t="s">
        <v>47</v>
      </c>
    </row>
    <row r="15977" spans="1:6" x14ac:dyDescent="0.25">
      <c r="A15977" s="73">
        <v>35001125</v>
      </c>
      <c r="B15977" s="74" t="s">
        <v>13956</v>
      </c>
      <c r="C15977" s="73" t="s">
        <v>101</v>
      </c>
      <c r="D15977" s="75">
        <v>1351.11</v>
      </c>
      <c r="E15977" s="75">
        <v>1351.11</v>
      </c>
      <c r="F15977" s="73" t="s">
        <v>47</v>
      </c>
    </row>
    <row r="15978" spans="1:6" x14ac:dyDescent="0.25">
      <c r="A15978" s="73">
        <v>35001126</v>
      </c>
      <c r="B15978" s="74" t="s">
        <v>13957</v>
      </c>
      <c r="C15978" s="73" t="s">
        <v>101</v>
      </c>
      <c r="D15978" s="75">
        <v>344.36</v>
      </c>
      <c r="E15978" s="75">
        <v>344.36</v>
      </c>
      <c r="F15978" s="73" t="s">
        <v>47</v>
      </c>
    </row>
    <row r="15979" spans="1:6" x14ac:dyDescent="0.25">
      <c r="A15979" s="73">
        <v>35001127</v>
      </c>
      <c r="B15979" s="74" t="s">
        <v>13958</v>
      </c>
      <c r="C15979" s="73" t="s">
        <v>101</v>
      </c>
      <c r="D15979" s="75">
        <v>2.04</v>
      </c>
      <c r="E15979" s="75">
        <v>2.04</v>
      </c>
      <c r="F15979" s="73" t="s">
        <v>47</v>
      </c>
    </row>
    <row r="15980" spans="1:6" x14ac:dyDescent="0.25">
      <c r="A15980" s="73">
        <v>35001129</v>
      </c>
      <c r="B15980" s="74" t="s">
        <v>13959</v>
      </c>
      <c r="C15980" s="73" t="s">
        <v>101</v>
      </c>
      <c r="D15980" s="75">
        <v>44.03</v>
      </c>
      <c r="E15980" s="75">
        <v>44.03</v>
      </c>
      <c r="F15980" s="73" t="s">
        <v>47</v>
      </c>
    </row>
    <row r="15981" spans="1:6" x14ac:dyDescent="0.25">
      <c r="A15981" s="73">
        <v>35001131</v>
      </c>
      <c r="B15981" s="74" t="s">
        <v>13960</v>
      </c>
      <c r="C15981" s="73" t="s">
        <v>101</v>
      </c>
      <c r="D15981" s="75">
        <v>148.63</v>
      </c>
      <c r="E15981" s="75">
        <v>148.63</v>
      </c>
      <c r="F15981" s="73" t="s">
        <v>47</v>
      </c>
    </row>
    <row r="15982" spans="1:6" x14ac:dyDescent="0.25">
      <c r="A15982" s="73">
        <v>35001132</v>
      </c>
      <c r="B15982" s="74" t="s">
        <v>13961</v>
      </c>
      <c r="C15982" s="73" t="s">
        <v>101</v>
      </c>
      <c r="D15982" s="75">
        <v>818.3</v>
      </c>
      <c r="E15982" s="75">
        <v>818.3</v>
      </c>
      <c r="F15982" s="73" t="s">
        <v>47</v>
      </c>
    </row>
    <row r="15983" spans="1:6" x14ac:dyDescent="0.25">
      <c r="A15983" s="73">
        <v>35001133</v>
      </c>
      <c r="B15983" s="74" t="s">
        <v>13962</v>
      </c>
      <c r="C15983" s="73" t="s">
        <v>101</v>
      </c>
      <c r="D15983" s="75">
        <v>69.349999999999994</v>
      </c>
      <c r="E15983" s="75">
        <v>69.349999999999994</v>
      </c>
      <c r="F15983" s="73" t="s">
        <v>47</v>
      </c>
    </row>
    <row r="15984" spans="1:6" x14ac:dyDescent="0.25">
      <c r="A15984" s="73">
        <v>35001135</v>
      </c>
      <c r="B15984" s="74" t="s">
        <v>13963</v>
      </c>
      <c r="C15984" s="73" t="s">
        <v>101</v>
      </c>
      <c r="D15984" s="75">
        <v>14800</v>
      </c>
      <c r="E15984" s="75">
        <v>14800</v>
      </c>
      <c r="F15984" s="73" t="s">
        <v>47</v>
      </c>
    </row>
    <row r="15985" spans="1:6" x14ac:dyDescent="0.25">
      <c r="A15985" s="73">
        <v>35001150</v>
      </c>
      <c r="B15985" s="74" t="s">
        <v>13964</v>
      </c>
      <c r="C15985" s="73" t="s">
        <v>101</v>
      </c>
      <c r="D15985" s="75">
        <v>114.88</v>
      </c>
      <c r="E15985" s="75">
        <v>114.88</v>
      </c>
      <c r="F15985" s="73" t="s">
        <v>47</v>
      </c>
    </row>
    <row r="15986" spans="1:6" x14ac:dyDescent="0.25">
      <c r="A15986" s="73">
        <v>35001151</v>
      </c>
      <c r="B15986" s="74" t="s">
        <v>13965</v>
      </c>
      <c r="C15986" s="73" t="s">
        <v>101</v>
      </c>
      <c r="D15986" s="75">
        <v>114.88</v>
      </c>
      <c r="E15986" s="75">
        <v>114.88</v>
      </c>
      <c r="F15986" s="73" t="s">
        <v>47</v>
      </c>
    </row>
    <row r="15987" spans="1:6" x14ac:dyDescent="0.25">
      <c r="A15987" s="73">
        <v>35001152</v>
      </c>
      <c r="B15987" s="74" t="s">
        <v>13966</v>
      </c>
      <c r="C15987" s="73" t="s">
        <v>101</v>
      </c>
      <c r="D15987" s="75">
        <v>31.89</v>
      </c>
      <c r="E15987" s="75">
        <v>31.89</v>
      </c>
      <c r="F15987" s="73" t="s">
        <v>47</v>
      </c>
    </row>
    <row r="15988" spans="1:6" x14ac:dyDescent="0.25">
      <c r="A15988" s="73">
        <v>35001153</v>
      </c>
      <c r="B15988" s="74" t="s">
        <v>13967</v>
      </c>
      <c r="C15988" s="73" t="s">
        <v>101</v>
      </c>
      <c r="D15988" s="75">
        <v>95.76</v>
      </c>
      <c r="E15988" s="75">
        <v>95.76</v>
      </c>
      <c r="F15988" s="73" t="s">
        <v>47</v>
      </c>
    </row>
    <row r="15989" spans="1:6" x14ac:dyDescent="0.25">
      <c r="A15989" s="73">
        <v>35001154</v>
      </c>
      <c r="B15989" s="74" t="s">
        <v>13968</v>
      </c>
      <c r="C15989" s="73" t="s">
        <v>101</v>
      </c>
      <c r="D15989" s="75">
        <v>65</v>
      </c>
      <c r="E15989" s="75">
        <v>65</v>
      </c>
      <c r="F15989" s="73" t="s">
        <v>47</v>
      </c>
    </row>
    <row r="15990" spans="1:6" x14ac:dyDescent="0.25">
      <c r="A15990" s="73">
        <v>35001155</v>
      </c>
      <c r="B15990" s="74" t="s">
        <v>13969</v>
      </c>
      <c r="C15990" s="73" t="s">
        <v>101</v>
      </c>
      <c r="D15990" s="75">
        <v>26</v>
      </c>
      <c r="E15990" s="75">
        <v>26</v>
      </c>
      <c r="F15990" s="73" t="s">
        <v>47</v>
      </c>
    </row>
    <row r="15991" spans="1:6" x14ac:dyDescent="0.25">
      <c r="A15991" s="73">
        <v>35001156</v>
      </c>
      <c r="B15991" s="74" t="s">
        <v>13970</v>
      </c>
      <c r="C15991" s="73" t="s">
        <v>101</v>
      </c>
      <c r="D15991" s="75">
        <v>298</v>
      </c>
      <c r="E15991" s="75">
        <v>298</v>
      </c>
      <c r="F15991" s="73" t="s">
        <v>47</v>
      </c>
    </row>
    <row r="15992" spans="1:6" x14ac:dyDescent="0.25">
      <c r="A15992" s="73">
        <v>35001157</v>
      </c>
      <c r="B15992" s="74" t="s">
        <v>13971</v>
      </c>
      <c r="C15992" s="73" t="s">
        <v>101</v>
      </c>
      <c r="D15992" s="75">
        <v>298</v>
      </c>
      <c r="E15992" s="75">
        <v>298</v>
      </c>
      <c r="F15992" s="73" t="s">
        <v>47</v>
      </c>
    </row>
    <row r="15993" spans="1:6" x14ac:dyDescent="0.25">
      <c r="A15993" s="73">
        <v>35001158</v>
      </c>
      <c r="B15993" s="74" t="s">
        <v>13972</v>
      </c>
      <c r="C15993" s="73" t="s">
        <v>101</v>
      </c>
      <c r="D15993" s="75">
        <v>37.76</v>
      </c>
      <c r="E15993" s="75">
        <v>37.76</v>
      </c>
      <c r="F15993" s="73" t="s">
        <v>47</v>
      </c>
    </row>
    <row r="15994" spans="1:6" x14ac:dyDescent="0.25">
      <c r="A15994" s="73">
        <v>35001159</v>
      </c>
      <c r="B15994" s="74" t="s">
        <v>13973</v>
      </c>
      <c r="C15994" s="73" t="s">
        <v>101</v>
      </c>
      <c r="D15994" s="75">
        <v>112.8</v>
      </c>
      <c r="E15994" s="75">
        <v>112.8</v>
      </c>
      <c r="F15994" s="73" t="s">
        <v>47</v>
      </c>
    </row>
    <row r="15995" spans="1:6" x14ac:dyDescent="0.25">
      <c r="A15995" s="73">
        <v>35001160</v>
      </c>
      <c r="B15995" s="74" t="s">
        <v>13974</v>
      </c>
      <c r="C15995" s="73" t="s">
        <v>101</v>
      </c>
      <c r="D15995" s="75">
        <v>79.25</v>
      </c>
      <c r="E15995" s="75">
        <v>79.25</v>
      </c>
      <c r="F15995" s="73" t="s">
        <v>47</v>
      </c>
    </row>
    <row r="15996" spans="1:6" x14ac:dyDescent="0.25">
      <c r="A15996" s="73">
        <v>35001161</v>
      </c>
      <c r="B15996" s="74" t="s">
        <v>13975</v>
      </c>
      <c r="C15996" s="73" t="s">
        <v>101</v>
      </c>
      <c r="D15996" s="75">
        <v>103.25</v>
      </c>
      <c r="E15996" s="75">
        <v>103.25</v>
      </c>
      <c r="F15996" s="73" t="s">
        <v>47</v>
      </c>
    </row>
    <row r="15997" spans="1:6" x14ac:dyDescent="0.25">
      <c r="A15997" s="73">
        <v>35001162</v>
      </c>
      <c r="B15997" s="74" t="s">
        <v>13976</v>
      </c>
      <c r="C15997" s="73" t="s">
        <v>101</v>
      </c>
      <c r="D15997" s="75">
        <v>149.77000000000001</v>
      </c>
      <c r="E15997" s="75">
        <v>149.77000000000001</v>
      </c>
      <c r="F15997" s="73" t="s">
        <v>47</v>
      </c>
    </row>
    <row r="15998" spans="1:6" x14ac:dyDescent="0.25">
      <c r="A15998" s="73">
        <v>35001163</v>
      </c>
      <c r="B15998" s="74" t="s">
        <v>13977</v>
      </c>
      <c r="C15998" s="73" t="s">
        <v>101</v>
      </c>
      <c r="D15998" s="75">
        <v>218.51</v>
      </c>
      <c r="E15998" s="75">
        <v>218.51</v>
      </c>
      <c r="F15998" s="73" t="s">
        <v>47</v>
      </c>
    </row>
    <row r="15999" spans="1:6" x14ac:dyDescent="0.25">
      <c r="A15999" s="73">
        <v>35001164</v>
      </c>
      <c r="B15999" s="74" t="s">
        <v>13978</v>
      </c>
      <c r="C15999" s="73" t="s">
        <v>101</v>
      </c>
      <c r="D15999" s="75">
        <v>238.11</v>
      </c>
      <c r="E15999" s="75">
        <v>238.11</v>
      </c>
      <c r="F15999" s="73" t="s">
        <v>47</v>
      </c>
    </row>
    <row r="16000" spans="1:6" x14ac:dyDescent="0.25">
      <c r="A16000" s="73">
        <v>35001166</v>
      </c>
      <c r="B16000" s="74" t="s">
        <v>13979</v>
      </c>
      <c r="C16000" s="73" t="s">
        <v>101</v>
      </c>
      <c r="D16000" s="75">
        <v>34.89</v>
      </c>
      <c r="E16000" s="75">
        <v>34.89</v>
      </c>
      <c r="F16000" s="73" t="s">
        <v>47</v>
      </c>
    </row>
    <row r="16001" spans="1:6" x14ac:dyDescent="0.25">
      <c r="A16001" s="73">
        <v>35001167</v>
      </c>
      <c r="B16001" s="74" t="s">
        <v>13980</v>
      </c>
      <c r="C16001" s="73" t="s">
        <v>101</v>
      </c>
      <c r="D16001" s="75">
        <v>3.64</v>
      </c>
      <c r="E16001" s="75">
        <v>3.64</v>
      </c>
      <c r="F16001" s="73" t="s">
        <v>47</v>
      </c>
    </row>
    <row r="16002" spans="1:6" x14ac:dyDescent="0.25">
      <c r="A16002" s="73">
        <v>35001168</v>
      </c>
      <c r="B16002" s="74" t="s">
        <v>13981</v>
      </c>
      <c r="C16002" s="73" t="s">
        <v>101</v>
      </c>
      <c r="D16002" s="75">
        <v>695</v>
      </c>
      <c r="E16002" s="75">
        <v>695</v>
      </c>
      <c r="F16002" s="73" t="s">
        <v>47</v>
      </c>
    </row>
    <row r="16003" spans="1:6" x14ac:dyDescent="0.25">
      <c r="A16003" s="73">
        <v>35001169</v>
      </c>
      <c r="B16003" s="74" t="s">
        <v>13982</v>
      </c>
      <c r="C16003" s="73" t="s">
        <v>101</v>
      </c>
      <c r="D16003" s="75">
        <v>1201</v>
      </c>
      <c r="E16003" s="75">
        <v>1201</v>
      </c>
      <c r="F16003" s="73" t="s">
        <v>47</v>
      </c>
    </row>
    <row r="16004" spans="1:6" x14ac:dyDescent="0.25">
      <c r="A16004" s="73">
        <v>35001170</v>
      </c>
      <c r="B16004" s="74" t="s">
        <v>13983</v>
      </c>
      <c r="C16004" s="73" t="s">
        <v>101</v>
      </c>
      <c r="D16004" s="75">
        <v>258</v>
      </c>
      <c r="E16004" s="75">
        <v>258</v>
      </c>
      <c r="F16004" s="73" t="s">
        <v>47</v>
      </c>
    </row>
    <row r="16005" spans="1:6" x14ac:dyDescent="0.25">
      <c r="A16005" s="73">
        <v>35001171</v>
      </c>
      <c r="B16005" s="74" t="s">
        <v>13984</v>
      </c>
      <c r="C16005" s="73" t="s">
        <v>101</v>
      </c>
      <c r="D16005" s="75">
        <v>313</v>
      </c>
      <c r="E16005" s="75">
        <v>313</v>
      </c>
      <c r="F16005" s="73" t="s">
        <v>47</v>
      </c>
    </row>
    <row r="16006" spans="1:6" x14ac:dyDescent="0.25">
      <c r="A16006" s="73">
        <v>35001172</v>
      </c>
      <c r="B16006" s="74" t="s">
        <v>13985</v>
      </c>
      <c r="C16006" s="73" t="s">
        <v>101</v>
      </c>
      <c r="D16006" s="75">
        <v>223.98</v>
      </c>
      <c r="E16006" s="75">
        <v>223.98</v>
      </c>
      <c r="F16006" s="73" t="s">
        <v>47</v>
      </c>
    </row>
    <row r="16007" spans="1:6" x14ac:dyDescent="0.25">
      <c r="A16007" s="73">
        <v>35001173</v>
      </c>
      <c r="B16007" s="74" t="s">
        <v>13986</v>
      </c>
      <c r="C16007" s="73" t="s">
        <v>101</v>
      </c>
      <c r="D16007" s="75">
        <v>196.05</v>
      </c>
      <c r="E16007" s="75">
        <v>196.05</v>
      </c>
      <c r="F16007" s="73" t="s">
        <v>47</v>
      </c>
    </row>
    <row r="16008" spans="1:6" x14ac:dyDescent="0.25">
      <c r="A16008" s="73">
        <v>35001174</v>
      </c>
      <c r="B16008" s="74" t="s">
        <v>13987</v>
      </c>
      <c r="C16008" s="73" t="s">
        <v>101</v>
      </c>
      <c r="D16008" s="75">
        <v>147</v>
      </c>
      <c r="E16008" s="75">
        <v>147</v>
      </c>
      <c r="F16008" s="73" t="s">
        <v>47</v>
      </c>
    </row>
    <row r="16009" spans="1:6" x14ac:dyDescent="0.25">
      <c r="A16009" s="73">
        <v>35001175</v>
      </c>
      <c r="B16009" s="74" t="s">
        <v>13988</v>
      </c>
      <c r="C16009" s="73" t="s">
        <v>101</v>
      </c>
      <c r="D16009" s="75">
        <v>243.46</v>
      </c>
      <c r="E16009" s="75">
        <v>243.46</v>
      </c>
      <c r="F16009" s="73" t="s">
        <v>47</v>
      </c>
    </row>
    <row r="16010" spans="1:6" x14ac:dyDescent="0.25">
      <c r="A16010" s="73">
        <v>35001176</v>
      </c>
      <c r="B16010" s="74" t="s">
        <v>13989</v>
      </c>
      <c r="C16010" s="73" t="s">
        <v>101</v>
      </c>
      <c r="D16010" s="75">
        <v>72</v>
      </c>
      <c r="E16010" s="75">
        <v>72</v>
      </c>
      <c r="F16010" s="73" t="s">
        <v>47</v>
      </c>
    </row>
    <row r="16011" spans="1:6" x14ac:dyDescent="0.25">
      <c r="A16011" s="73">
        <v>35001177</v>
      </c>
      <c r="B16011" s="74" t="s">
        <v>13990</v>
      </c>
      <c r="C16011" s="73" t="s">
        <v>101</v>
      </c>
      <c r="D16011" s="75">
        <v>603</v>
      </c>
      <c r="E16011" s="75">
        <v>603</v>
      </c>
      <c r="F16011" s="73" t="s">
        <v>47</v>
      </c>
    </row>
    <row r="16012" spans="1:6" x14ac:dyDescent="0.25">
      <c r="A16012" s="73">
        <v>35001178</v>
      </c>
      <c r="B16012" s="74" t="s">
        <v>13991</v>
      </c>
      <c r="C16012" s="73" t="s">
        <v>101</v>
      </c>
      <c r="D16012" s="75">
        <v>524</v>
      </c>
      <c r="E16012" s="75">
        <v>524</v>
      </c>
      <c r="F16012" s="73" t="s">
        <v>47</v>
      </c>
    </row>
    <row r="16013" spans="1:6" x14ac:dyDescent="0.25">
      <c r="A16013" s="73">
        <v>35001179</v>
      </c>
      <c r="B16013" s="74" t="s">
        <v>13992</v>
      </c>
      <c r="C16013" s="73" t="s">
        <v>101</v>
      </c>
      <c r="D16013" s="75">
        <v>23</v>
      </c>
      <c r="E16013" s="75">
        <v>23</v>
      </c>
      <c r="F16013" s="73" t="s">
        <v>47</v>
      </c>
    </row>
    <row r="16014" spans="1:6" x14ac:dyDescent="0.25">
      <c r="A16014" s="73">
        <v>35001183</v>
      </c>
      <c r="B16014" s="74" t="s">
        <v>13993</v>
      </c>
      <c r="C16014" s="73" t="s">
        <v>101</v>
      </c>
      <c r="D16014" s="75">
        <v>239690</v>
      </c>
      <c r="E16014" s="75">
        <v>239690</v>
      </c>
      <c r="F16014" s="73" t="s">
        <v>47</v>
      </c>
    </row>
    <row r="16015" spans="1:6" x14ac:dyDescent="0.25">
      <c r="A16015" s="73">
        <v>35001184</v>
      </c>
      <c r="B16015" s="74" t="s">
        <v>13994</v>
      </c>
      <c r="C16015" s="73" t="s">
        <v>101</v>
      </c>
      <c r="D16015" s="75">
        <v>7875</v>
      </c>
      <c r="E16015" s="75">
        <v>7875</v>
      </c>
      <c r="F16015" s="73" t="s">
        <v>47</v>
      </c>
    </row>
    <row r="16016" spans="1:6" x14ac:dyDescent="0.25">
      <c r="A16016" s="73">
        <v>35001189</v>
      </c>
      <c r="B16016" s="74" t="s">
        <v>13995</v>
      </c>
      <c r="C16016" s="73" t="s">
        <v>101</v>
      </c>
      <c r="D16016" s="75">
        <v>29400.52</v>
      </c>
      <c r="E16016" s="75">
        <v>29400.52</v>
      </c>
      <c r="F16016" s="73" t="s">
        <v>47</v>
      </c>
    </row>
    <row r="16017" spans="1:6" x14ac:dyDescent="0.25">
      <c r="A16017" s="73">
        <v>35001195</v>
      </c>
      <c r="B16017" s="74" t="s">
        <v>13996</v>
      </c>
      <c r="C16017" s="73" t="s">
        <v>101</v>
      </c>
      <c r="D16017" s="75">
        <v>21</v>
      </c>
      <c r="E16017" s="75">
        <v>21</v>
      </c>
      <c r="F16017" s="73" t="s">
        <v>47</v>
      </c>
    </row>
    <row r="16018" spans="1:6" x14ac:dyDescent="0.25">
      <c r="A16018" s="73">
        <v>35001196</v>
      </c>
      <c r="B16018" s="74" t="s">
        <v>13997</v>
      </c>
      <c r="C16018" s="73" t="s">
        <v>101</v>
      </c>
      <c r="D16018" s="75">
        <v>28.5</v>
      </c>
      <c r="E16018" s="75">
        <v>28.5</v>
      </c>
      <c r="F16018" s="73" t="s">
        <v>47</v>
      </c>
    </row>
    <row r="16019" spans="1:6" x14ac:dyDescent="0.25">
      <c r="A16019" s="73">
        <v>35001197</v>
      </c>
      <c r="B16019" s="74" t="s">
        <v>13998</v>
      </c>
      <c r="C16019" s="73" t="s">
        <v>101</v>
      </c>
      <c r="D16019" s="75">
        <v>42532</v>
      </c>
      <c r="E16019" s="75">
        <v>42532</v>
      </c>
      <c r="F16019" s="73" t="s">
        <v>47</v>
      </c>
    </row>
    <row r="16020" spans="1:6" x14ac:dyDescent="0.25">
      <c r="A16020" s="73">
        <v>35001199</v>
      </c>
      <c r="B16020" s="74" t="s">
        <v>13999</v>
      </c>
      <c r="C16020" s="73" t="s">
        <v>101</v>
      </c>
      <c r="D16020" s="75">
        <v>857</v>
      </c>
      <c r="E16020" s="75">
        <v>857</v>
      </c>
      <c r="F16020" s="73" t="s">
        <v>47</v>
      </c>
    </row>
    <row r="16021" spans="1:6" x14ac:dyDescent="0.25">
      <c r="A16021" s="73">
        <v>35001203</v>
      </c>
      <c r="B16021" s="74" t="s">
        <v>14000</v>
      </c>
      <c r="C16021" s="73" t="s">
        <v>101</v>
      </c>
      <c r="D16021" s="75">
        <v>1</v>
      </c>
      <c r="E16021" s="75">
        <v>1</v>
      </c>
      <c r="F16021" s="73" t="s">
        <v>47</v>
      </c>
    </row>
    <row r="16022" spans="1:6" x14ac:dyDescent="0.25">
      <c r="A16022" s="73">
        <v>35001204</v>
      </c>
      <c r="B16022" s="74" t="s">
        <v>14001</v>
      </c>
      <c r="C16022" s="73" t="s">
        <v>101</v>
      </c>
      <c r="D16022" s="75">
        <v>280000</v>
      </c>
      <c r="E16022" s="75">
        <v>280000</v>
      </c>
      <c r="F16022" s="73" t="s">
        <v>47</v>
      </c>
    </row>
    <row r="16023" spans="1:6" x14ac:dyDescent="0.25">
      <c r="A16023" s="73">
        <v>35001205</v>
      </c>
      <c r="B16023" s="74" t="s">
        <v>14002</v>
      </c>
      <c r="C16023" s="73" t="s">
        <v>101</v>
      </c>
      <c r="D16023" s="75">
        <v>8384.82</v>
      </c>
      <c r="E16023" s="75">
        <v>8384.82</v>
      </c>
      <c r="F16023" s="73" t="s">
        <v>47</v>
      </c>
    </row>
    <row r="16024" spans="1:6" x14ac:dyDescent="0.25">
      <c r="A16024" s="73">
        <v>35001221</v>
      </c>
      <c r="B16024" s="74" t="s">
        <v>14003</v>
      </c>
      <c r="C16024" s="73" t="s">
        <v>101</v>
      </c>
      <c r="D16024" s="75">
        <v>3.75</v>
      </c>
      <c r="E16024" s="75">
        <v>3.75</v>
      </c>
      <c r="F16024" s="73" t="s">
        <v>47</v>
      </c>
    </row>
    <row r="16025" spans="1:6" x14ac:dyDescent="0.25">
      <c r="A16025" s="73">
        <v>35001222</v>
      </c>
      <c r="B16025" s="74" t="s">
        <v>14004</v>
      </c>
      <c r="C16025" s="73" t="s">
        <v>101</v>
      </c>
      <c r="D16025" s="75">
        <v>15.43</v>
      </c>
      <c r="E16025" s="75">
        <v>15.43</v>
      </c>
      <c r="F16025" s="73" t="s">
        <v>47</v>
      </c>
    </row>
    <row r="16026" spans="1:6" x14ac:dyDescent="0.25">
      <c r="A16026" s="73">
        <v>35001224</v>
      </c>
      <c r="B16026" s="74" t="s">
        <v>14005</v>
      </c>
      <c r="C16026" s="73" t="s">
        <v>101</v>
      </c>
      <c r="D16026" s="75">
        <v>118.72</v>
      </c>
      <c r="E16026" s="75">
        <v>118.72</v>
      </c>
      <c r="F16026" s="73" t="s">
        <v>47</v>
      </c>
    </row>
    <row r="16027" spans="1:6" x14ac:dyDescent="0.25">
      <c r="A16027" s="73">
        <v>35001225</v>
      </c>
      <c r="B16027" s="74" t="s">
        <v>14006</v>
      </c>
      <c r="C16027" s="73" t="s">
        <v>101</v>
      </c>
      <c r="D16027" s="75">
        <v>103.25</v>
      </c>
      <c r="E16027" s="75">
        <v>103.25</v>
      </c>
      <c r="F16027" s="73" t="s">
        <v>47</v>
      </c>
    </row>
    <row r="16028" spans="1:6" x14ac:dyDescent="0.25">
      <c r="A16028" s="73">
        <v>35001232</v>
      </c>
      <c r="B16028" s="74" t="s">
        <v>14007</v>
      </c>
      <c r="C16028" s="73" t="s">
        <v>101</v>
      </c>
      <c r="D16028" s="75">
        <v>67.53</v>
      </c>
      <c r="E16028" s="75">
        <v>67.53</v>
      </c>
      <c r="F16028" s="73" t="s">
        <v>47</v>
      </c>
    </row>
    <row r="16029" spans="1:6" x14ac:dyDescent="0.25">
      <c r="A16029" s="73">
        <v>35001234</v>
      </c>
      <c r="B16029" s="74" t="s">
        <v>14008</v>
      </c>
      <c r="C16029" s="73" t="s">
        <v>101</v>
      </c>
      <c r="D16029" s="75">
        <v>18.22</v>
      </c>
      <c r="E16029" s="75">
        <v>18.22</v>
      </c>
      <c r="F16029" s="73" t="s">
        <v>47</v>
      </c>
    </row>
    <row r="16030" spans="1:6" x14ac:dyDescent="0.25">
      <c r="A16030" s="73">
        <v>35001235</v>
      </c>
      <c r="B16030" s="74" t="s">
        <v>14009</v>
      </c>
      <c r="C16030" s="73" t="s">
        <v>101</v>
      </c>
      <c r="D16030" s="75">
        <v>283.5</v>
      </c>
      <c r="E16030" s="75">
        <v>283.5</v>
      </c>
      <c r="F16030" s="73" t="s">
        <v>47</v>
      </c>
    </row>
    <row r="16031" spans="1:6" x14ac:dyDescent="0.25">
      <c r="A16031" s="73">
        <v>35001238</v>
      </c>
      <c r="B16031" s="74" t="s">
        <v>14010</v>
      </c>
      <c r="C16031" s="73" t="s">
        <v>101</v>
      </c>
      <c r="D16031" s="75">
        <v>435000</v>
      </c>
      <c r="E16031" s="75">
        <v>435000</v>
      </c>
      <c r="F16031" s="73" t="s">
        <v>47</v>
      </c>
    </row>
    <row r="16032" spans="1:6" x14ac:dyDescent="0.25">
      <c r="A16032" s="73">
        <v>35001246</v>
      </c>
      <c r="B16032" s="74" t="s">
        <v>14011</v>
      </c>
      <c r="C16032" s="73" t="s">
        <v>101</v>
      </c>
      <c r="D16032" s="75">
        <v>2.99</v>
      </c>
      <c r="E16032" s="75">
        <v>2.99</v>
      </c>
      <c r="F16032" s="73" t="s">
        <v>47</v>
      </c>
    </row>
    <row r="16033" spans="1:6" x14ac:dyDescent="0.25">
      <c r="A16033" s="73">
        <v>35001247</v>
      </c>
      <c r="B16033" s="74" t="s">
        <v>14012</v>
      </c>
      <c r="C16033" s="73" t="s">
        <v>101</v>
      </c>
      <c r="D16033" s="75">
        <v>35500</v>
      </c>
      <c r="E16033" s="75">
        <v>35500</v>
      </c>
      <c r="F16033" s="73" t="s">
        <v>47</v>
      </c>
    </row>
    <row r="16034" spans="1:6" x14ac:dyDescent="0.25">
      <c r="A16034" s="73">
        <v>35001248</v>
      </c>
      <c r="B16034" s="74" t="s">
        <v>14013</v>
      </c>
      <c r="C16034" s="73" t="s">
        <v>101</v>
      </c>
      <c r="D16034" s="75">
        <v>172000</v>
      </c>
      <c r="E16034" s="75">
        <v>172000</v>
      </c>
      <c r="F16034" s="73" t="s">
        <v>47</v>
      </c>
    </row>
    <row r="16035" spans="1:6" x14ac:dyDescent="0.25">
      <c r="A16035" s="73">
        <v>35001250</v>
      </c>
      <c r="B16035" s="74" t="s">
        <v>14014</v>
      </c>
      <c r="C16035" s="73" t="s">
        <v>101</v>
      </c>
      <c r="D16035" s="75">
        <v>1258650</v>
      </c>
      <c r="E16035" s="75">
        <v>1258650</v>
      </c>
      <c r="F16035" s="73" t="s">
        <v>47</v>
      </c>
    </row>
    <row r="16036" spans="1:6" x14ac:dyDescent="0.25">
      <c r="A16036" s="73">
        <v>35001251</v>
      </c>
      <c r="B16036" s="74" t="s">
        <v>14015</v>
      </c>
      <c r="C16036" s="73" t="s">
        <v>101</v>
      </c>
      <c r="D16036" s="75">
        <v>1258650</v>
      </c>
      <c r="E16036" s="75">
        <v>1258650</v>
      </c>
      <c r="F16036" s="73" t="s">
        <v>47</v>
      </c>
    </row>
    <row r="16037" spans="1:6" x14ac:dyDescent="0.25">
      <c r="A16037" s="73">
        <v>35001252</v>
      </c>
      <c r="B16037" s="74" t="s">
        <v>14016</v>
      </c>
      <c r="C16037" s="73" t="s">
        <v>101</v>
      </c>
      <c r="D16037" s="75">
        <v>1355000</v>
      </c>
      <c r="E16037" s="75">
        <v>1355000</v>
      </c>
      <c r="F16037" s="73" t="s">
        <v>47</v>
      </c>
    </row>
    <row r="16038" spans="1:6" x14ac:dyDescent="0.25">
      <c r="A16038" s="73">
        <v>35001253</v>
      </c>
      <c r="B16038" s="74" t="s">
        <v>14017</v>
      </c>
      <c r="C16038" s="73" t="s">
        <v>101</v>
      </c>
      <c r="D16038" s="75">
        <v>1889300</v>
      </c>
      <c r="E16038" s="75">
        <v>1889300</v>
      </c>
      <c r="F16038" s="73" t="s">
        <v>47</v>
      </c>
    </row>
    <row r="16039" spans="1:6" x14ac:dyDescent="0.25">
      <c r="A16039" s="73">
        <v>35001254</v>
      </c>
      <c r="B16039" s="74" t="s">
        <v>14018</v>
      </c>
      <c r="C16039" s="73" t="s">
        <v>101</v>
      </c>
      <c r="D16039" s="75">
        <v>4129290</v>
      </c>
      <c r="E16039" s="75">
        <v>4129290</v>
      </c>
      <c r="F16039" s="73" t="s">
        <v>47</v>
      </c>
    </row>
    <row r="16040" spans="1:6" x14ac:dyDescent="0.25">
      <c r="A16040" s="73">
        <v>35001255</v>
      </c>
      <c r="B16040" s="74" t="s">
        <v>14019</v>
      </c>
      <c r="C16040" s="73" t="s">
        <v>101</v>
      </c>
      <c r="D16040" s="75">
        <v>41.14</v>
      </c>
      <c r="E16040" s="75">
        <v>41.14</v>
      </c>
      <c r="F16040" s="73" t="s">
        <v>47</v>
      </c>
    </row>
    <row r="16041" spans="1:6" x14ac:dyDescent="0.25">
      <c r="A16041" s="73">
        <v>35001258</v>
      </c>
      <c r="B16041" s="74" t="s">
        <v>14020</v>
      </c>
      <c r="C16041" s="73" t="s">
        <v>101</v>
      </c>
      <c r="D16041" s="75">
        <v>1274.4000000000001</v>
      </c>
      <c r="E16041" s="75">
        <v>1274.4000000000001</v>
      </c>
      <c r="F16041" s="73" t="s">
        <v>47</v>
      </c>
    </row>
    <row r="16042" spans="1:6" x14ac:dyDescent="0.25">
      <c r="A16042" s="73">
        <v>35001268</v>
      </c>
      <c r="B16042" s="74" t="s">
        <v>14021</v>
      </c>
      <c r="C16042" s="73" t="s">
        <v>101</v>
      </c>
      <c r="D16042" s="75">
        <v>3.33</v>
      </c>
      <c r="E16042" s="75">
        <v>3.33</v>
      </c>
      <c r="F16042" s="73" t="s">
        <v>47</v>
      </c>
    </row>
    <row r="16043" spans="1:6" x14ac:dyDescent="0.25">
      <c r="A16043" s="73">
        <v>35001270</v>
      </c>
      <c r="B16043" s="74" t="s">
        <v>14022</v>
      </c>
      <c r="C16043" s="73" t="s">
        <v>101</v>
      </c>
      <c r="D16043" s="75">
        <v>17.309999999999999</v>
      </c>
      <c r="E16043" s="75">
        <v>17.309999999999999</v>
      </c>
      <c r="F16043" s="73" t="s">
        <v>47</v>
      </c>
    </row>
    <row r="16044" spans="1:6" x14ac:dyDescent="0.25">
      <c r="A16044" s="73">
        <v>35001273</v>
      </c>
      <c r="B16044" s="74" t="s">
        <v>14023</v>
      </c>
      <c r="C16044" s="73" t="s">
        <v>101</v>
      </c>
      <c r="D16044" s="75">
        <v>112.95</v>
      </c>
      <c r="E16044" s="75">
        <v>112.95</v>
      </c>
      <c r="F16044" s="73" t="s">
        <v>47</v>
      </c>
    </row>
    <row r="16045" spans="1:6" x14ac:dyDescent="0.25">
      <c r="A16045" s="73">
        <v>35001277</v>
      </c>
      <c r="B16045" s="74" t="s">
        <v>14024</v>
      </c>
      <c r="C16045" s="73" t="s">
        <v>101</v>
      </c>
      <c r="D16045" s="75">
        <v>46.78</v>
      </c>
      <c r="E16045" s="75">
        <v>46.78</v>
      </c>
      <c r="F16045" s="73" t="s">
        <v>47</v>
      </c>
    </row>
    <row r="16046" spans="1:6" x14ac:dyDescent="0.25">
      <c r="A16046" s="73">
        <v>35001288</v>
      </c>
      <c r="B16046" s="74" t="s">
        <v>14025</v>
      </c>
      <c r="C16046" s="73" t="s">
        <v>101</v>
      </c>
      <c r="D16046" s="75">
        <v>16.440000000000001</v>
      </c>
      <c r="E16046" s="75">
        <v>16.440000000000001</v>
      </c>
      <c r="F16046" s="73" t="s">
        <v>47</v>
      </c>
    </row>
    <row r="16047" spans="1:6" x14ac:dyDescent="0.25">
      <c r="A16047" s="73">
        <v>35001289</v>
      </c>
      <c r="B16047" s="74" t="s">
        <v>14026</v>
      </c>
      <c r="C16047" s="73" t="s">
        <v>101</v>
      </c>
      <c r="D16047" s="75">
        <v>9.77</v>
      </c>
      <c r="E16047" s="75">
        <v>9.77</v>
      </c>
      <c r="F16047" s="73" t="s">
        <v>47</v>
      </c>
    </row>
    <row r="16048" spans="1:6" x14ac:dyDescent="0.25">
      <c r="A16048" s="73">
        <v>35001290</v>
      </c>
      <c r="B16048" s="74" t="s">
        <v>14027</v>
      </c>
      <c r="C16048" s="73" t="s">
        <v>101</v>
      </c>
      <c r="D16048" s="75">
        <v>341.74</v>
      </c>
      <c r="E16048" s="75">
        <v>341.74</v>
      </c>
      <c r="F16048" s="73" t="s">
        <v>47</v>
      </c>
    </row>
    <row r="16049" spans="1:6" x14ac:dyDescent="0.25">
      <c r="A16049" s="73">
        <v>35001291</v>
      </c>
      <c r="B16049" s="74" t="s">
        <v>14028</v>
      </c>
      <c r="C16049" s="73" t="s">
        <v>101</v>
      </c>
      <c r="D16049" s="75">
        <v>41.21</v>
      </c>
      <c r="E16049" s="75">
        <v>41.21</v>
      </c>
      <c r="F16049" s="73" t="s">
        <v>47</v>
      </c>
    </row>
    <row r="16050" spans="1:6" x14ac:dyDescent="0.25">
      <c r="A16050" s="73">
        <v>35001292</v>
      </c>
      <c r="B16050" s="74" t="s">
        <v>14029</v>
      </c>
      <c r="C16050" s="73" t="s">
        <v>101</v>
      </c>
      <c r="D16050" s="75">
        <v>11.8</v>
      </c>
      <c r="E16050" s="75">
        <v>11.8</v>
      </c>
      <c r="F16050" s="73" t="s">
        <v>47</v>
      </c>
    </row>
    <row r="16051" spans="1:6" x14ac:dyDescent="0.25">
      <c r="A16051" s="73">
        <v>35001293</v>
      </c>
      <c r="B16051" s="74" t="s">
        <v>14030</v>
      </c>
      <c r="C16051" s="73" t="s">
        <v>101</v>
      </c>
      <c r="D16051" s="75">
        <v>322</v>
      </c>
      <c r="E16051" s="75">
        <v>322</v>
      </c>
      <c r="F16051" s="73" t="s">
        <v>47</v>
      </c>
    </row>
    <row r="16052" spans="1:6" x14ac:dyDescent="0.25">
      <c r="A16052" s="73">
        <v>35001295</v>
      </c>
      <c r="B16052" s="74" t="s">
        <v>14031</v>
      </c>
      <c r="C16052" s="73" t="s">
        <v>101</v>
      </c>
      <c r="D16052" s="75">
        <v>351.33</v>
      </c>
      <c r="E16052" s="75">
        <v>351.33</v>
      </c>
      <c r="F16052" s="73" t="s">
        <v>47</v>
      </c>
    </row>
    <row r="16053" spans="1:6" x14ac:dyDescent="0.25">
      <c r="A16053" s="73">
        <v>35001296</v>
      </c>
      <c r="B16053" s="74" t="s">
        <v>14032</v>
      </c>
      <c r="C16053" s="73" t="s">
        <v>101</v>
      </c>
      <c r="D16053" s="75">
        <v>351.33</v>
      </c>
      <c r="E16053" s="75">
        <v>351.33</v>
      </c>
      <c r="F16053" s="73" t="s">
        <v>47</v>
      </c>
    </row>
    <row r="16054" spans="1:6" x14ac:dyDescent="0.25">
      <c r="A16054" s="73">
        <v>35001297</v>
      </c>
      <c r="B16054" s="74" t="s">
        <v>14033</v>
      </c>
      <c r="C16054" s="73" t="s">
        <v>101</v>
      </c>
      <c r="D16054" s="75">
        <v>468.47</v>
      </c>
      <c r="E16054" s="75">
        <v>468.47</v>
      </c>
      <c r="F16054" s="73" t="s">
        <v>47</v>
      </c>
    </row>
    <row r="16055" spans="1:6" x14ac:dyDescent="0.25">
      <c r="A16055" s="73">
        <v>35001298</v>
      </c>
      <c r="B16055" s="74" t="s">
        <v>14034</v>
      </c>
      <c r="C16055" s="73" t="s">
        <v>101</v>
      </c>
      <c r="D16055" s="75">
        <v>702.64</v>
      </c>
      <c r="E16055" s="75">
        <v>702.64</v>
      </c>
      <c r="F16055" s="73" t="s">
        <v>47</v>
      </c>
    </row>
    <row r="16056" spans="1:6" x14ac:dyDescent="0.25">
      <c r="A16056" s="73">
        <v>35001299</v>
      </c>
      <c r="B16056" s="74" t="s">
        <v>14035</v>
      </c>
      <c r="C16056" s="73" t="s">
        <v>101</v>
      </c>
      <c r="D16056" s="75">
        <v>1229.58</v>
      </c>
      <c r="E16056" s="75">
        <v>1229.58</v>
      </c>
      <c r="F16056" s="73" t="s">
        <v>47</v>
      </c>
    </row>
    <row r="16057" spans="1:6" x14ac:dyDescent="0.25">
      <c r="A16057" s="73">
        <v>35001300</v>
      </c>
      <c r="B16057" s="74" t="s">
        <v>14036</v>
      </c>
      <c r="C16057" s="73" t="s">
        <v>101</v>
      </c>
      <c r="D16057" s="75">
        <v>1873.72</v>
      </c>
      <c r="E16057" s="75">
        <v>1873.72</v>
      </c>
      <c r="F16057" s="73" t="s">
        <v>47</v>
      </c>
    </row>
    <row r="16058" spans="1:6" x14ac:dyDescent="0.25">
      <c r="A16058" s="73">
        <v>35001301</v>
      </c>
      <c r="B16058" s="74" t="s">
        <v>14037</v>
      </c>
      <c r="C16058" s="73" t="s">
        <v>101</v>
      </c>
      <c r="D16058" s="75">
        <v>563</v>
      </c>
      <c r="E16058" s="75">
        <v>563</v>
      </c>
      <c r="F16058" s="73" t="s">
        <v>47</v>
      </c>
    </row>
    <row r="16059" spans="1:6" x14ac:dyDescent="0.25">
      <c r="A16059" s="73">
        <v>35001302</v>
      </c>
      <c r="B16059" s="74" t="s">
        <v>14038</v>
      </c>
      <c r="C16059" s="73" t="s">
        <v>101</v>
      </c>
      <c r="D16059" s="75">
        <v>732.24</v>
      </c>
      <c r="E16059" s="75">
        <v>732.24</v>
      </c>
      <c r="F16059" s="73" t="s">
        <v>47</v>
      </c>
    </row>
    <row r="16060" spans="1:6" x14ac:dyDescent="0.25">
      <c r="A16060" s="73">
        <v>35001303</v>
      </c>
      <c r="B16060" s="74" t="s">
        <v>14039</v>
      </c>
      <c r="C16060" s="73" t="s">
        <v>101</v>
      </c>
      <c r="D16060" s="75">
        <v>938.34</v>
      </c>
      <c r="E16060" s="75">
        <v>938.34</v>
      </c>
      <c r="F16060" s="73" t="s">
        <v>47</v>
      </c>
    </row>
    <row r="16061" spans="1:6" x14ac:dyDescent="0.25">
      <c r="A16061" s="73">
        <v>35001304</v>
      </c>
      <c r="B16061" s="74" t="s">
        <v>14040</v>
      </c>
      <c r="C16061" s="73" t="s">
        <v>101</v>
      </c>
      <c r="D16061" s="75">
        <v>1281.3900000000001</v>
      </c>
      <c r="E16061" s="75">
        <v>1281.3900000000001</v>
      </c>
      <c r="F16061" s="73" t="s">
        <v>47</v>
      </c>
    </row>
    <row r="16062" spans="1:6" x14ac:dyDescent="0.25">
      <c r="A16062" s="73">
        <v>35001305</v>
      </c>
      <c r="B16062" s="74" t="s">
        <v>14041</v>
      </c>
      <c r="C16062" s="73" t="s">
        <v>101</v>
      </c>
      <c r="D16062" s="75">
        <v>1647.51</v>
      </c>
      <c r="E16062" s="75">
        <v>1647.51</v>
      </c>
      <c r="F16062" s="73" t="s">
        <v>47</v>
      </c>
    </row>
    <row r="16063" spans="1:6" x14ac:dyDescent="0.25">
      <c r="A16063" s="73">
        <v>35001306</v>
      </c>
      <c r="B16063" s="74" t="s">
        <v>14042</v>
      </c>
      <c r="C16063" s="73" t="s">
        <v>101</v>
      </c>
      <c r="D16063" s="75">
        <v>3037.42</v>
      </c>
      <c r="E16063" s="75">
        <v>3037.42</v>
      </c>
      <c r="F16063" s="73" t="s">
        <v>47</v>
      </c>
    </row>
    <row r="16064" spans="1:6" x14ac:dyDescent="0.25">
      <c r="A16064" s="73">
        <v>35001307</v>
      </c>
      <c r="B16064" s="74" t="s">
        <v>14043</v>
      </c>
      <c r="C16064" s="73" t="s">
        <v>101</v>
      </c>
      <c r="D16064" s="75">
        <v>3644.88</v>
      </c>
      <c r="E16064" s="75">
        <v>3644.88</v>
      </c>
      <c r="F16064" s="73" t="s">
        <v>47</v>
      </c>
    </row>
    <row r="16065" spans="1:6" x14ac:dyDescent="0.25">
      <c r="A16065" s="73">
        <v>35001308</v>
      </c>
      <c r="B16065" s="74" t="s">
        <v>14044</v>
      </c>
      <c r="C16065" s="73" t="s">
        <v>101</v>
      </c>
      <c r="D16065" s="75">
        <v>648</v>
      </c>
      <c r="E16065" s="75">
        <v>648</v>
      </c>
      <c r="F16065" s="73" t="s">
        <v>47</v>
      </c>
    </row>
    <row r="16066" spans="1:6" x14ac:dyDescent="0.25">
      <c r="A16066" s="73">
        <v>35001309</v>
      </c>
      <c r="B16066" s="74" t="s">
        <v>14045</v>
      </c>
      <c r="C16066" s="73" t="s">
        <v>101</v>
      </c>
      <c r="D16066" s="75">
        <v>877.33</v>
      </c>
      <c r="E16066" s="75">
        <v>877.33</v>
      </c>
      <c r="F16066" s="73" t="s">
        <v>47</v>
      </c>
    </row>
    <row r="16067" spans="1:6" x14ac:dyDescent="0.25">
      <c r="A16067" s="73">
        <v>35001310</v>
      </c>
      <c r="B16067" s="74" t="s">
        <v>14046</v>
      </c>
      <c r="C16067" s="73" t="s">
        <v>101</v>
      </c>
      <c r="D16067" s="75">
        <v>1080.04</v>
      </c>
      <c r="E16067" s="75">
        <v>1080.04</v>
      </c>
      <c r="F16067" s="73" t="s">
        <v>47</v>
      </c>
    </row>
    <row r="16068" spans="1:6" x14ac:dyDescent="0.25">
      <c r="A16068" s="73">
        <v>35001311</v>
      </c>
      <c r="B16068" s="74" t="s">
        <v>14047</v>
      </c>
      <c r="C16068" s="73" t="s">
        <v>101</v>
      </c>
      <c r="D16068" s="75">
        <v>1533.38</v>
      </c>
      <c r="E16068" s="75">
        <v>1533.38</v>
      </c>
      <c r="F16068" s="73" t="s">
        <v>47</v>
      </c>
    </row>
    <row r="16069" spans="1:6" x14ac:dyDescent="0.25">
      <c r="A16069" s="73">
        <v>35001312</v>
      </c>
      <c r="B16069" s="74" t="s">
        <v>14048</v>
      </c>
      <c r="C16069" s="73" t="s">
        <v>101</v>
      </c>
      <c r="D16069" s="75">
        <v>1973.99</v>
      </c>
      <c r="E16069" s="75">
        <v>1973.99</v>
      </c>
      <c r="F16069" s="73" t="s">
        <v>47</v>
      </c>
    </row>
    <row r="16070" spans="1:6" x14ac:dyDescent="0.25">
      <c r="A16070" s="73">
        <v>35001313</v>
      </c>
      <c r="B16070" s="74" t="s">
        <v>14049</v>
      </c>
      <c r="C16070" s="73" t="s">
        <v>101</v>
      </c>
      <c r="D16070" s="75">
        <v>3204.53</v>
      </c>
      <c r="E16070" s="75">
        <v>3204.53</v>
      </c>
      <c r="F16070" s="73" t="s">
        <v>47</v>
      </c>
    </row>
    <row r="16071" spans="1:6" x14ac:dyDescent="0.25">
      <c r="A16071" s="73">
        <v>35001314</v>
      </c>
      <c r="B16071" s="74" t="s">
        <v>14050</v>
      </c>
      <c r="C16071" s="73" t="s">
        <v>101</v>
      </c>
      <c r="D16071" s="75">
        <v>3845.42</v>
      </c>
      <c r="E16071" s="75">
        <v>3845.42</v>
      </c>
      <c r="F16071" s="73" t="s">
        <v>47</v>
      </c>
    </row>
    <row r="16072" spans="1:6" x14ac:dyDescent="0.25">
      <c r="A16072" s="73">
        <v>35001324</v>
      </c>
      <c r="B16072" s="74" t="s">
        <v>14051</v>
      </c>
      <c r="C16072" s="73" t="s">
        <v>101</v>
      </c>
      <c r="D16072" s="75">
        <v>948.34</v>
      </c>
      <c r="E16072" s="75">
        <v>948.34</v>
      </c>
      <c r="F16072" s="73" t="s">
        <v>47</v>
      </c>
    </row>
    <row r="16073" spans="1:6" x14ac:dyDescent="0.25">
      <c r="A16073" s="73">
        <v>35001325</v>
      </c>
      <c r="B16073" s="74" t="s">
        <v>14052</v>
      </c>
      <c r="C16073" s="73" t="s">
        <v>101</v>
      </c>
      <c r="D16073" s="75">
        <v>1064.43</v>
      </c>
      <c r="E16073" s="75">
        <v>1064.43</v>
      </c>
      <c r="F16073" s="73" t="s">
        <v>47</v>
      </c>
    </row>
    <row r="16074" spans="1:6" x14ac:dyDescent="0.25">
      <c r="A16074" s="73">
        <v>35001326</v>
      </c>
      <c r="B16074" s="74" t="s">
        <v>14053</v>
      </c>
      <c r="C16074" s="73" t="s">
        <v>101</v>
      </c>
      <c r="D16074" s="75">
        <v>2073.5300000000002</v>
      </c>
      <c r="E16074" s="75">
        <v>2073.5300000000002</v>
      </c>
      <c r="F16074" s="73" t="s">
        <v>47</v>
      </c>
    </row>
    <row r="16075" spans="1:6" x14ac:dyDescent="0.25">
      <c r="A16075" s="73">
        <v>35001327</v>
      </c>
      <c r="B16075" s="74" t="s">
        <v>14054</v>
      </c>
      <c r="C16075" s="73" t="s">
        <v>101</v>
      </c>
      <c r="D16075" s="75">
        <v>4513.3900000000003</v>
      </c>
      <c r="E16075" s="75">
        <v>4513.3900000000003</v>
      </c>
      <c r="F16075" s="73" t="s">
        <v>47</v>
      </c>
    </row>
    <row r="16076" spans="1:6" x14ac:dyDescent="0.25">
      <c r="A16076" s="73">
        <v>35001328</v>
      </c>
      <c r="B16076" s="74" t="s">
        <v>14055</v>
      </c>
      <c r="C16076" s="73" t="s">
        <v>101</v>
      </c>
      <c r="D16076" s="75">
        <v>6886.27</v>
      </c>
      <c r="E16076" s="75">
        <v>6886.27</v>
      </c>
      <c r="F16076" s="73" t="s">
        <v>47</v>
      </c>
    </row>
    <row r="16077" spans="1:6" x14ac:dyDescent="0.25">
      <c r="A16077" s="73">
        <v>35001398</v>
      </c>
      <c r="B16077" s="74" t="s">
        <v>14056</v>
      </c>
      <c r="C16077" s="73" t="s">
        <v>101</v>
      </c>
      <c r="D16077" s="75">
        <v>53.48</v>
      </c>
      <c r="E16077" s="75">
        <v>53.48</v>
      </c>
      <c r="F16077" s="73" t="s">
        <v>47</v>
      </c>
    </row>
    <row r="16078" spans="1:6" x14ac:dyDescent="0.25">
      <c r="A16078" s="73">
        <v>35001399</v>
      </c>
      <c r="B16078" s="74" t="s">
        <v>14057</v>
      </c>
      <c r="C16078" s="73" t="s">
        <v>101</v>
      </c>
      <c r="D16078" s="75">
        <v>2.83</v>
      </c>
      <c r="E16078" s="75">
        <v>2.83</v>
      </c>
      <c r="F16078" s="73" t="s">
        <v>47</v>
      </c>
    </row>
    <row r="16079" spans="1:6" x14ac:dyDescent="0.25">
      <c r="A16079" s="73">
        <v>35001401</v>
      </c>
      <c r="B16079" s="74" t="s">
        <v>14058</v>
      </c>
      <c r="C16079" s="73" t="s">
        <v>101</v>
      </c>
      <c r="D16079" s="75">
        <v>71.040000000000006</v>
      </c>
      <c r="E16079" s="75">
        <v>71.040000000000006</v>
      </c>
      <c r="F16079" s="73" t="s">
        <v>47</v>
      </c>
    </row>
    <row r="16080" spans="1:6" x14ac:dyDescent="0.25">
      <c r="A16080" s="73">
        <v>35001403</v>
      </c>
      <c r="B16080" s="74" t="s">
        <v>14059</v>
      </c>
      <c r="C16080" s="73" t="s">
        <v>101</v>
      </c>
      <c r="D16080" s="75">
        <v>4.42</v>
      </c>
      <c r="E16080" s="75">
        <v>4.42</v>
      </c>
      <c r="F16080" s="73" t="s">
        <v>47</v>
      </c>
    </row>
    <row r="16081" spans="1:6" x14ac:dyDescent="0.25">
      <c r="A16081" s="73">
        <v>35001404</v>
      </c>
      <c r="B16081" s="74" t="s">
        <v>14060</v>
      </c>
      <c r="C16081" s="73" t="s">
        <v>101</v>
      </c>
      <c r="D16081" s="75">
        <v>103.3</v>
      </c>
      <c r="E16081" s="75">
        <v>103.3</v>
      </c>
      <c r="F16081" s="73" t="s">
        <v>47</v>
      </c>
    </row>
    <row r="16082" spans="1:6" x14ac:dyDescent="0.25">
      <c r="A16082" s="73">
        <v>35001405</v>
      </c>
      <c r="B16082" s="74" t="s">
        <v>14061</v>
      </c>
      <c r="C16082" s="73" t="s">
        <v>101</v>
      </c>
      <c r="D16082" s="75">
        <v>5.36</v>
      </c>
      <c r="E16082" s="75">
        <v>5.36</v>
      </c>
      <c r="F16082" s="73" t="s">
        <v>47</v>
      </c>
    </row>
    <row r="16083" spans="1:6" x14ac:dyDescent="0.25">
      <c r="A16083" s="73">
        <v>35001407</v>
      </c>
      <c r="B16083" s="74" t="s">
        <v>14062</v>
      </c>
      <c r="C16083" s="73" t="s">
        <v>101</v>
      </c>
      <c r="D16083" s="75">
        <v>94.97</v>
      </c>
      <c r="E16083" s="75">
        <v>94.97</v>
      </c>
      <c r="F16083" s="73" t="s">
        <v>47</v>
      </c>
    </row>
    <row r="16084" spans="1:6" x14ac:dyDescent="0.25">
      <c r="A16084" s="73">
        <v>35001408</v>
      </c>
      <c r="B16084" s="74" t="s">
        <v>14063</v>
      </c>
      <c r="C16084" s="73" t="s">
        <v>101</v>
      </c>
      <c r="D16084" s="75">
        <v>6.4</v>
      </c>
      <c r="E16084" s="75">
        <v>6.4</v>
      </c>
      <c r="F16084" s="73" t="s">
        <v>47</v>
      </c>
    </row>
    <row r="16085" spans="1:6" x14ac:dyDescent="0.25">
      <c r="A16085" s="73">
        <v>35001409</v>
      </c>
      <c r="B16085" s="74" t="s">
        <v>14064</v>
      </c>
      <c r="C16085" s="73" t="s">
        <v>101</v>
      </c>
      <c r="D16085" s="75">
        <v>117.01</v>
      </c>
      <c r="E16085" s="75">
        <v>117.01</v>
      </c>
      <c r="F16085" s="73" t="s">
        <v>47</v>
      </c>
    </row>
    <row r="16086" spans="1:6" x14ac:dyDescent="0.25">
      <c r="A16086" s="73">
        <v>35001410</v>
      </c>
      <c r="B16086" s="74" t="s">
        <v>14065</v>
      </c>
      <c r="C16086" s="73" t="s">
        <v>101</v>
      </c>
      <c r="D16086" s="75">
        <v>7.48</v>
      </c>
      <c r="E16086" s="75">
        <v>7.48</v>
      </c>
      <c r="F16086" s="73" t="s">
        <v>47</v>
      </c>
    </row>
    <row r="16087" spans="1:6" x14ac:dyDescent="0.25">
      <c r="A16087" s="73">
        <v>35001411</v>
      </c>
      <c r="B16087" s="74" t="s">
        <v>14066</v>
      </c>
      <c r="C16087" s="73" t="s">
        <v>101</v>
      </c>
      <c r="D16087" s="75">
        <v>152.83000000000001</v>
      </c>
      <c r="E16087" s="75">
        <v>152.83000000000001</v>
      </c>
      <c r="F16087" s="73" t="s">
        <v>47</v>
      </c>
    </row>
    <row r="16088" spans="1:6" x14ac:dyDescent="0.25">
      <c r="A16088" s="73">
        <v>35001412</v>
      </c>
      <c r="B16088" s="74" t="s">
        <v>14067</v>
      </c>
      <c r="C16088" s="73" t="s">
        <v>101</v>
      </c>
      <c r="D16088" s="75">
        <v>9.99</v>
      </c>
      <c r="E16088" s="75">
        <v>9.99</v>
      </c>
      <c r="F16088" s="73" t="s">
        <v>47</v>
      </c>
    </row>
    <row r="16089" spans="1:6" x14ac:dyDescent="0.25">
      <c r="A16089" s="73">
        <v>35001413</v>
      </c>
      <c r="B16089" s="74" t="s">
        <v>14068</v>
      </c>
      <c r="C16089" s="73" t="s">
        <v>101</v>
      </c>
      <c r="D16089" s="75">
        <v>189.86</v>
      </c>
      <c r="E16089" s="75">
        <v>189.86</v>
      </c>
      <c r="F16089" s="73" t="s">
        <v>47</v>
      </c>
    </row>
    <row r="16090" spans="1:6" x14ac:dyDescent="0.25">
      <c r="A16090" s="73">
        <v>35001414</v>
      </c>
      <c r="B16090" s="74" t="s">
        <v>14069</v>
      </c>
      <c r="C16090" s="73" t="s">
        <v>101</v>
      </c>
      <c r="D16090" s="75">
        <v>11.28</v>
      </c>
      <c r="E16090" s="75">
        <v>11.28</v>
      </c>
      <c r="F16090" s="73" t="s">
        <v>47</v>
      </c>
    </row>
    <row r="16091" spans="1:6" x14ac:dyDescent="0.25">
      <c r="A16091" s="73">
        <v>35001416</v>
      </c>
      <c r="B16091" s="74" t="s">
        <v>14070</v>
      </c>
      <c r="C16091" s="73" t="s">
        <v>101</v>
      </c>
      <c r="D16091" s="75">
        <v>253.53</v>
      </c>
      <c r="E16091" s="75">
        <v>253.53</v>
      </c>
      <c r="F16091" s="73" t="s">
        <v>47</v>
      </c>
    </row>
    <row r="16092" spans="1:6" x14ac:dyDescent="0.25">
      <c r="A16092" s="73">
        <v>35001417</v>
      </c>
      <c r="B16092" s="74" t="s">
        <v>14071</v>
      </c>
      <c r="C16092" s="73" t="s">
        <v>101</v>
      </c>
      <c r="D16092" s="75">
        <v>13.76</v>
      </c>
      <c r="E16092" s="75">
        <v>13.76</v>
      </c>
      <c r="F16092" s="73" t="s">
        <v>47</v>
      </c>
    </row>
    <row r="16093" spans="1:6" x14ac:dyDescent="0.25">
      <c r="A16093" s="73">
        <v>35001418</v>
      </c>
      <c r="B16093" s="74" t="s">
        <v>14072</v>
      </c>
      <c r="C16093" s="73" t="s">
        <v>101</v>
      </c>
      <c r="D16093" s="75">
        <v>12.33</v>
      </c>
      <c r="E16093" s="75">
        <v>12.33</v>
      </c>
      <c r="F16093" s="73" t="s">
        <v>47</v>
      </c>
    </row>
    <row r="16094" spans="1:6" x14ac:dyDescent="0.25">
      <c r="A16094" s="73">
        <v>35001419</v>
      </c>
      <c r="B16094" s="74" t="s">
        <v>14073</v>
      </c>
      <c r="C16094" s="73" t="s">
        <v>101</v>
      </c>
      <c r="D16094" s="75">
        <v>18.03</v>
      </c>
      <c r="E16094" s="75">
        <v>18.03</v>
      </c>
      <c r="F16094" s="73" t="s">
        <v>47</v>
      </c>
    </row>
    <row r="16095" spans="1:6" x14ac:dyDescent="0.25">
      <c r="A16095" s="73">
        <v>35001420</v>
      </c>
      <c r="B16095" s="74" t="s">
        <v>14074</v>
      </c>
      <c r="C16095" s="73" t="s">
        <v>101</v>
      </c>
      <c r="D16095" s="75">
        <v>28.15</v>
      </c>
      <c r="E16095" s="75">
        <v>28.15</v>
      </c>
      <c r="F16095" s="73" t="s">
        <v>47</v>
      </c>
    </row>
    <row r="16096" spans="1:6" x14ac:dyDescent="0.25">
      <c r="A16096" s="73">
        <v>35001421</v>
      </c>
      <c r="B16096" s="74" t="s">
        <v>14075</v>
      </c>
      <c r="C16096" s="73" t="s">
        <v>101</v>
      </c>
      <c r="D16096" s="75">
        <v>32.5</v>
      </c>
      <c r="E16096" s="75">
        <v>32.5</v>
      </c>
      <c r="F16096" s="73" t="s">
        <v>47</v>
      </c>
    </row>
    <row r="16097" spans="1:6" x14ac:dyDescent="0.25">
      <c r="A16097" s="73">
        <v>35001422</v>
      </c>
      <c r="B16097" s="74" t="s">
        <v>14076</v>
      </c>
      <c r="C16097" s="73" t="s">
        <v>101</v>
      </c>
      <c r="D16097" s="75">
        <v>41.62</v>
      </c>
      <c r="E16097" s="75">
        <v>41.62</v>
      </c>
      <c r="F16097" s="73" t="s">
        <v>47</v>
      </c>
    </row>
    <row r="16098" spans="1:6" x14ac:dyDescent="0.25">
      <c r="A16098" s="73">
        <v>35001423</v>
      </c>
      <c r="B16098" s="74" t="s">
        <v>14077</v>
      </c>
      <c r="C16098" s="73" t="s">
        <v>101</v>
      </c>
      <c r="D16098" s="75">
        <v>78.650000000000006</v>
      </c>
      <c r="E16098" s="75">
        <v>78.650000000000006</v>
      </c>
      <c r="F16098" s="73" t="s">
        <v>47</v>
      </c>
    </row>
    <row r="16099" spans="1:6" x14ac:dyDescent="0.25">
      <c r="A16099" s="73">
        <v>35001424</v>
      </c>
      <c r="B16099" s="74" t="s">
        <v>14078</v>
      </c>
      <c r="C16099" s="73" t="s">
        <v>101</v>
      </c>
      <c r="D16099" s="75">
        <v>92.13</v>
      </c>
      <c r="E16099" s="75">
        <v>92.13</v>
      </c>
      <c r="F16099" s="73" t="s">
        <v>47</v>
      </c>
    </row>
    <row r="16100" spans="1:6" x14ac:dyDescent="0.25">
      <c r="A16100" s="73">
        <v>35001425</v>
      </c>
      <c r="B16100" s="74" t="s">
        <v>14079</v>
      </c>
      <c r="C16100" s="73" t="s">
        <v>101</v>
      </c>
      <c r="D16100" s="75">
        <v>114.86</v>
      </c>
      <c r="E16100" s="75">
        <v>114.86</v>
      </c>
      <c r="F16100" s="73" t="s">
        <v>47</v>
      </c>
    </row>
    <row r="16101" spans="1:6" x14ac:dyDescent="0.25">
      <c r="A16101" s="73">
        <v>35001426</v>
      </c>
      <c r="B16101" s="74" t="s">
        <v>14080</v>
      </c>
      <c r="C16101" s="73" t="s">
        <v>101</v>
      </c>
      <c r="D16101" s="75">
        <v>4.76</v>
      </c>
      <c r="E16101" s="75">
        <v>4.76</v>
      </c>
      <c r="F16101" s="73" t="s">
        <v>47</v>
      </c>
    </row>
    <row r="16102" spans="1:6" x14ac:dyDescent="0.25">
      <c r="A16102" s="73">
        <v>35001427</v>
      </c>
      <c r="B16102" s="74" t="s">
        <v>14081</v>
      </c>
      <c r="C16102" s="73" t="s">
        <v>101</v>
      </c>
      <c r="D16102" s="75">
        <v>5.63</v>
      </c>
      <c r="E16102" s="75">
        <v>5.63</v>
      </c>
      <c r="F16102" s="73" t="s">
        <v>47</v>
      </c>
    </row>
    <row r="16103" spans="1:6" x14ac:dyDescent="0.25">
      <c r="A16103" s="73">
        <v>35001428</v>
      </c>
      <c r="B16103" s="74" t="s">
        <v>14082</v>
      </c>
      <c r="C16103" s="73" t="s">
        <v>101</v>
      </c>
      <c r="D16103" s="75">
        <v>14.34</v>
      </c>
      <c r="E16103" s="75">
        <v>14.34</v>
      </c>
      <c r="F16103" s="73" t="s">
        <v>47</v>
      </c>
    </row>
    <row r="16104" spans="1:6" x14ac:dyDescent="0.25">
      <c r="A16104" s="73">
        <v>35001429</v>
      </c>
      <c r="B16104" s="74" t="s">
        <v>14083</v>
      </c>
      <c r="C16104" s="73" t="s">
        <v>101</v>
      </c>
      <c r="D16104" s="75">
        <v>22.11</v>
      </c>
      <c r="E16104" s="75">
        <v>22.11</v>
      </c>
      <c r="F16104" s="73" t="s">
        <v>47</v>
      </c>
    </row>
    <row r="16105" spans="1:6" x14ac:dyDescent="0.25">
      <c r="A16105" s="73">
        <v>35001430</v>
      </c>
      <c r="B16105" s="74" t="s">
        <v>14084</v>
      </c>
      <c r="C16105" s="73" t="s">
        <v>101</v>
      </c>
      <c r="D16105" s="75">
        <v>29.43</v>
      </c>
      <c r="E16105" s="75">
        <v>29.43</v>
      </c>
      <c r="F16105" s="73" t="s">
        <v>47</v>
      </c>
    </row>
    <row r="16106" spans="1:6" x14ac:dyDescent="0.25">
      <c r="A16106" s="73">
        <v>35001431</v>
      </c>
      <c r="B16106" s="74" t="s">
        <v>14085</v>
      </c>
      <c r="C16106" s="73" t="s">
        <v>101</v>
      </c>
      <c r="D16106" s="75">
        <v>107.9</v>
      </c>
      <c r="E16106" s="75">
        <v>107.9</v>
      </c>
      <c r="F16106" s="73" t="s">
        <v>47</v>
      </c>
    </row>
    <row r="16107" spans="1:6" x14ac:dyDescent="0.25">
      <c r="A16107" s="73">
        <v>35001432</v>
      </c>
      <c r="B16107" s="74" t="s">
        <v>14086</v>
      </c>
      <c r="C16107" s="73" t="s">
        <v>101</v>
      </c>
      <c r="D16107" s="75">
        <v>127.24</v>
      </c>
      <c r="E16107" s="75">
        <v>127.24</v>
      </c>
      <c r="F16107" s="73" t="s">
        <v>47</v>
      </c>
    </row>
    <row r="16108" spans="1:6" x14ac:dyDescent="0.25">
      <c r="A16108" s="73">
        <v>35001433</v>
      </c>
      <c r="B16108" s="74" t="s">
        <v>14087</v>
      </c>
      <c r="C16108" s="73" t="s">
        <v>101</v>
      </c>
      <c r="D16108" s="75">
        <v>228.09</v>
      </c>
      <c r="E16108" s="75">
        <v>228.09</v>
      </c>
      <c r="F16108" s="73" t="s">
        <v>47</v>
      </c>
    </row>
    <row r="16109" spans="1:6" x14ac:dyDescent="0.25">
      <c r="A16109" s="73">
        <v>35001434</v>
      </c>
      <c r="B16109" s="74" t="s">
        <v>14088</v>
      </c>
      <c r="C16109" s="73" t="s">
        <v>101</v>
      </c>
      <c r="D16109" s="75">
        <v>1.88</v>
      </c>
      <c r="E16109" s="75">
        <v>1.88</v>
      </c>
      <c r="F16109" s="73" t="s">
        <v>47</v>
      </c>
    </row>
    <row r="16110" spans="1:6" x14ac:dyDescent="0.25">
      <c r="A16110" s="73">
        <v>35001435</v>
      </c>
      <c r="B16110" s="74" t="s">
        <v>14089</v>
      </c>
      <c r="C16110" s="73" t="s">
        <v>101</v>
      </c>
      <c r="D16110" s="75">
        <v>2.89</v>
      </c>
      <c r="E16110" s="75">
        <v>2.89</v>
      </c>
      <c r="F16110" s="73" t="s">
        <v>47</v>
      </c>
    </row>
    <row r="16111" spans="1:6" x14ac:dyDescent="0.25">
      <c r="A16111" s="73">
        <v>35001436</v>
      </c>
      <c r="B16111" s="74" t="s">
        <v>14090</v>
      </c>
      <c r="C16111" s="73" t="s">
        <v>101</v>
      </c>
      <c r="D16111" s="75">
        <v>7.15</v>
      </c>
      <c r="E16111" s="75">
        <v>7.15</v>
      </c>
      <c r="F16111" s="73" t="s">
        <v>47</v>
      </c>
    </row>
    <row r="16112" spans="1:6" x14ac:dyDescent="0.25">
      <c r="A16112" s="73">
        <v>35001437</v>
      </c>
      <c r="B16112" s="74" t="s">
        <v>14091</v>
      </c>
      <c r="C16112" s="73" t="s">
        <v>101</v>
      </c>
      <c r="D16112" s="75">
        <v>10.199999999999999</v>
      </c>
      <c r="E16112" s="75">
        <v>10.199999999999999</v>
      </c>
      <c r="F16112" s="73" t="s">
        <v>47</v>
      </c>
    </row>
    <row r="16113" spans="1:6" x14ac:dyDescent="0.25">
      <c r="A16113" s="73">
        <v>35001438</v>
      </c>
      <c r="B16113" s="74" t="s">
        <v>14092</v>
      </c>
      <c r="C16113" s="73" t="s">
        <v>101</v>
      </c>
      <c r="D16113" s="75">
        <v>13.25</v>
      </c>
      <c r="E16113" s="75">
        <v>13.25</v>
      </c>
      <c r="F16113" s="73" t="s">
        <v>47</v>
      </c>
    </row>
    <row r="16114" spans="1:6" x14ac:dyDescent="0.25">
      <c r="A16114" s="73">
        <v>35001439</v>
      </c>
      <c r="B16114" s="74" t="s">
        <v>14093</v>
      </c>
      <c r="C16114" s="73" t="s">
        <v>101</v>
      </c>
      <c r="D16114" s="75">
        <v>28.79</v>
      </c>
      <c r="E16114" s="75">
        <v>28.79</v>
      </c>
      <c r="F16114" s="73" t="s">
        <v>47</v>
      </c>
    </row>
    <row r="16115" spans="1:6" x14ac:dyDescent="0.25">
      <c r="A16115" s="73">
        <v>35001440</v>
      </c>
      <c r="B16115" s="74" t="s">
        <v>14094</v>
      </c>
      <c r="C16115" s="73" t="s">
        <v>101</v>
      </c>
      <c r="D16115" s="75">
        <v>49.65</v>
      </c>
      <c r="E16115" s="75">
        <v>49.65</v>
      </c>
      <c r="F16115" s="73" t="s">
        <v>47</v>
      </c>
    </row>
    <row r="16116" spans="1:6" x14ac:dyDescent="0.25">
      <c r="A16116" s="73">
        <v>35001441</v>
      </c>
      <c r="B16116" s="74" t="s">
        <v>14095</v>
      </c>
      <c r="C16116" s="73" t="s">
        <v>101</v>
      </c>
      <c r="D16116" s="75">
        <v>65.44</v>
      </c>
      <c r="E16116" s="75">
        <v>65.44</v>
      </c>
      <c r="F16116" s="73" t="s">
        <v>47</v>
      </c>
    </row>
    <row r="16117" spans="1:6" x14ac:dyDescent="0.25">
      <c r="A16117" s="73">
        <v>35001442</v>
      </c>
      <c r="B16117" s="74" t="s">
        <v>14096</v>
      </c>
      <c r="C16117" s="73" t="s">
        <v>101</v>
      </c>
      <c r="D16117" s="75">
        <v>5.84</v>
      </c>
      <c r="E16117" s="75">
        <v>5.84</v>
      </c>
      <c r="F16117" s="73" t="s">
        <v>47</v>
      </c>
    </row>
    <row r="16118" spans="1:6" x14ac:dyDescent="0.25">
      <c r="A16118" s="73">
        <v>35001443</v>
      </c>
      <c r="B16118" s="74" t="s">
        <v>14097</v>
      </c>
      <c r="C16118" s="73" t="s">
        <v>101</v>
      </c>
      <c r="D16118" s="75">
        <v>10.18</v>
      </c>
      <c r="E16118" s="75">
        <v>10.18</v>
      </c>
      <c r="F16118" s="73" t="s">
        <v>47</v>
      </c>
    </row>
    <row r="16119" spans="1:6" x14ac:dyDescent="0.25">
      <c r="A16119" s="73">
        <v>35001444</v>
      </c>
      <c r="B16119" s="74" t="s">
        <v>14098</v>
      </c>
      <c r="C16119" s="73" t="s">
        <v>101</v>
      </c>
      <c r="D16119" s="75">
        <v>14.68</v>
      </c>
      <c r="E16119" s="75">
        <v>14.68</v>
      </c>
      <c r="F16119" s="73" t="s">
        <v>47</v>
      </c>
    </row>
    <row r="16120" spans="1:6" x14ac:dyDescent="0.25">
      <c r="A16120" s="73">
        <v>35001445</v>
      </c>
      <c r="B16120" s="74" t="s">
        <v>14099</v>
      </c>
      <c r="C16120" s="73" t="s">
        <v>101</v>
      </c>
      <c r="D16120" s="75">
        <v>18.46</v>
      </c>
      <c r="E16120" s="75">
        <v>18.46</v>
      </c>
      <c r="F16120" s="73" t="s">
        <v>47</v>
      </c>
    </row>
    <row r="16121" spans="1:6" x14ac:dyDescent="0.25">
      <c r="A16121" s="73">
        <v>35001446</v>
      </c>
      <c r="B16121" s="74" t="s">
        <v>14100</v>
      </c>
      <c r="C16121" s="73" t="s">
        <v>101</v>
      </c>
      <c r="D16121" s="75">
        <v>1.41</v>
      </c>
      <c r="E16121" s="75">
        <v>1.41</v>
      </c>
      <c r="F16121" s="73" t="s">
        <v>47</v>
      </c>
    </row>
    <row r="16122" spans="1:6" x14ac:dyDescent="0.25">
      <c r="A16122" s="73">
        <v>35001447</v>
      </c>
      <c r="B16122" s="74" t="s">
        <v>14101</v>
      </c>
      <c r="C16122" s="73" t="s">
        <v>101</v>
      </c>
      <c r="D16122" s="75">
        <v>1.85</v>
      </c>
      <c r="E16122" s="75">
        <v>1.85</v>
      </c>
      <c r="F16122" s="73" t="s">
        <v>47</v>
      </c>
    </row>
    <row r="16123" spans="1:6" x14ac:dyDescent="0.25">
      <c r="A16123" s="73">
        <v>35001448</v>
      </c>
      <c r="B16123" s="74" t="s">
        <v>14102</v>
      </c>
      <c r="C16123" s="73" t="s">
        <v>101</v>
      </c>
      <c r="D16123" s="75">
        <v>2.87</v>
      </c>
      <c r="E16123" s="75">
        <v>2.87</v>
      </c>
      <c r="F16123" s="73" t="s">
        <v>47</v>
      </c>
    </row>
    <row r="16124" spans="1:6" x14ac:dyDescent="0.25">
      <c r="A16124" s="73">
        <v>35001449</v>
      </c>
      <c r="B16124" s="74" t="s">
        <v>14103</v>
      </c>
      <c r="C16124" s="73" t="s">
        <v>101</v>
      </c>
      <c r="D16124" s="75">
        <v>3.67</v>
      </c>
      <c r="E16124" s="75">
        <v>3.67</v>
      </c>
      <c r="F16124" s="73" t="s">
        <v>47</v>
      </c>
    </row>
    <row r="16125" spans="1:6" x14ac:dyDescent="0.25">
      <c r="A16125" s="73">
        <v>35001450</v>
      </c>
      <c r="B16125" s="74" t="s">
        <v>14104</v>
      </c>
      <c r="C16125" s="73" t="s">
        <v>101</v>
      </c>
      <c r="D16125" s="75">
        <v>19.13</v>
      </c>
      <c r="E16125" s="75">
        <v>19.13</v>
      </c>
      <c r="F16125" s="73" t="s">
        <v>47</v>
      </c>
    </row>
    <row r="16126" spans="1:6" x14ac:dyDescent="0.25">
      <c r="A16126" s="73">
        <v>35001451</v>
      </c>
      <c r="B16126" s="74" t="s">
        <v>14105</v>
      </c>
      <c r="C16126" s="73" t="s">
        <v>101</v>
      </c>
      <c r="D16126" s="75">
        <v>19.420000000000002</v>
      </c>
      <c r="E16126" s="75">
        <v>19.420000000000002</v>
      </c>
      <c r="F16126" s="73" t="s">
        <v>47</v>
      </c>
    </row>
    <row r="16127" spans="1:6" x14ac:dyDescent="0.25">
      <c r="A16127" s="73">
        <v>35001452</v>
      </c>
      <c r="B16127" s="74" t="s">
        <v>14106</v>
      </c>
      <c r="C16127" s="73" t="s">
        <v>101</v>
      </c>
      <c r="D16127" s="75">
        <v>16.47</v>
      </c>
      <c r="E16127" s="75">
        <v>16.47</v>
      </c>
      <c r="F16127" s="73" t="s">
        <v>47</v>
      </c>
    </row>
    <row r="16128" spans="1:6" x14ac:dyDescent="0.25">
      <c r="A16128" s="73">
        <v>35001453</v>
      </c>
      <c r="B16128" s="74" t="s">
        <v>14107</v>
      </c>
      <c r="C16128" s="73" t="s">
        <v>101</v>
      </c>
      <c r="D16128" s="75">
        <v>15.53</v>
      </c>
      <c r="E16128" s="75">
        <v>15.53</v>
      </c>
      <c r="F16128" s="73" t="s">
        <v>47</v>
      </c>
    </row>
    <row r="16129" spans="1:6" x14ac:dyDescent="0.25">
      <c r="A16129" s="73">
        <v>35001454</v>
      </c>
      <c r="B16129" s="74" t="s">
        <v>14108</v>
      </c>
      <c r="C16129" s="73" t="s">
        <v>101</v>
      </c>
      <c r="D16129" s="75">
        <v>9.51</v>
      </c>
      <c r="E16129" s="75">
        <v>9.51</v>
      </c>
      <c r="F16129" s="73" t="s">
        <v>47</v>
      </c>
    </row>
    <row r="16130" spans="1:6" x14ac:dyDescent="0.25">
      <c r="A16130" s="73">
        <v>35001455</v>
      </c>
      <c r="B16130" s="74" t="s">
        <v>14109</v>
      </c>
      <c r="C16130" s="73" t="s">
        <v>101</v>
      </c>
      <c r="D16130" s="75">
        <v>14.32</v>
      </c>
      <c r="E16130" s="75">
        <v>14.32</v>
      </c>
      <c r="F16130" s="73" t="s">
        <v>47</v>
      </c>
    </row>
    <row r="16131" spans="1:6" x14ac:dyDescent="0.25">
      <c r="A16131" s="73">
        <v>35001456</v>
      </c>
      <c r="B16131" s="74" t="s">
        <v>14110</v>
      </c>
      <c r="C16131" s="73" t="s">
        <v>101</v>
      </c>
      <c r="D16131" s="75">
        <v>12.7</v>
      </c>
      <c r="E16131" s="75">
        <v>12.7</v>
      </c>
      <c r="F16131" s="73" t="s">
        <v>47</v>
      </c>
    </row>
    <row r="16132" spans="1:6" x14ac:dyDescent="0.25">
      <c r="A16132" s="73">
        <v>35001457</v>
      </c>
      <c r="B16132" s="74" t="s">
        <v>14111</v>
      </c>
      <c r="C16132" s="73" t="s">
        <v>101</v>
      </c>
      <c r="D16132" s="75">
        <v>29.87</v>
      </c>
      <c r="E16132" s="75">
        <v>29.87</v>
      </c>
      <c r="F16132" s="73" t="s">
        <v>47</v>
      </c>
    </row>
    <row r="16133" spans="1:6" x14ac:dyDescent="0.25">
      <c r="A16133" s="73">
        <v>35001458</v>
      </c>
      <c r="B16133" s="74" t="s">
        <v>14112</v>
      </c>
      <c r="C16133" s="73" t="s">
        <v>101</v>
      </c>
      <c r="D16133" s="75">
        <v>29.69</v>
      </c>
      <c r="E16133" s="75">
        <v>29.69</v>
      </c>
      <c r="F16133" s="73" t="s">
        <v>47</v>
      </c>
    </row>
    <row r="16134" spans="1:6" x14ac:dyDescent="0.25">
      <c r="A16134" s="73">
        <v>35001459</v>
      </c>
      <c r="B16134" s="74" t="s">
        <v>14113</v>
      </c>
      <c r="C16134" s="73" t="s">
        <v>101</v>
      </c>
      <c r="D16134" s="75">
        <v>23.65</v>
      </c>
      <c r="E16134" s="75">
        <v>23.65</v>
      </c>
      <c r="F16134" s="73" t="s">
        <v>47</v>
      </c>
    </row>
    <row r="16135" spans="1:6" x14ac:dyDescent="0.25">
      <c r="A16135" s="73">
        <v>35001460</v>
      </c>
      <c r="B16135" s="74" t="s">
        <v>14114</v>
      </c>
      <c r="C16135" s="73" t="s">
        <v>101</v>
      </c>
      <c r="D16135" s="75">
        <v>22.06</v>
      </c>
      <c r="E16135" s="75">
        <v>22.06</v>
      </c>
      <c r="F16135" s="73" t="s">
        <v>47</v>
      </c>
    </row>
    <row r="16136" spans="1:6" x14ac:dyDescent="0.25">
      <c r="A16136" s="73">
        <v>35001461</v>
      </c>
      <c r="B16136" s="74" t="s">
        <v>14115</v>
      </c>
      <c r="C16136" s="73" t="s">
        <v>101</v>
      </c>
      <c r="D16136" s="75">
        <v>14.45</v>
      </c>
      <c r="E16136" s="75">
        <v>14.45</v>
      </c>
      <c r="F16136" s="73" t="s">
        <v>47</v>
      </c>
    </row>
    <row r="16137" spans="1:6" x14ac:dyDescent="0.25">
      <c r="A16137" s="73">
        <v>35001462</v>
      </c>
      <c r="B16137" s="74" t="s">
        <v>14116</v>
      </c>
      <c r="C16137" s="73" t="s">
        <v>101</v>
      </c>
      <c r="D16137" s="75">
        <v>21.46</v>
      </c>
      <c r="E16137" s="75">
        <v>21.46</v>
      </c>
      <c r="F16137" s="73" t="s">
        <v>47</v>
      </c>
    </row>
    <row r="16138" spans="1:6" x14ac:dyDescent="0.25">
      <c r="A16138" s="73">
        <v>35001463</v>
      </c>
      <c r="B16138" s="74" t="s">
        <v>14117</v>
      </c>
      <c r="C16138" s="73" t="s">
        <v>101</v>
      </c>
      <c r="D16138" s="75">
        <v>18.8</v>
      </c>
      <c r="E16138" s="75">
        <v>18.8</v>
      </c>
      <c r="F16138" s="73" t="s">
        <v>47</v>
      </c>
    </row>
    <row r="16139" spans="1:6" x14ac:dyDescent="0.25">
      <c r="A16139" s="73">
        <v>35001464</v>
      </c>
      <c r="B16139" s="74" t="s">
        <v>14118</v>
      </c>
      <c r="C16139" s="73" t="s">
        <v>101</v>
      </c>
      <c r="D16139" s="75">
        <v>59.08</v>
      </c>
      <c r="E16139" s="75">
        <v>59.08</v>
      </c>
      <c r="F16139" s="73" t="s">
        <v>47</v>
      </c>
    </row>
    <row r="16140" spans="1:6" x14ac:dyDescent="0.25">
      <c r="A16140" s="73">
        <v>35001465</v>
      </c>
      <c r="B16140" s="74" t="s">
        <v>14119</v>
      </c>
      <c r="C16140" s="73" t="s">
        <v>101</v>
      </c>
      <c r="D16140" s="75">
        <v>49.12</v>
      </c>
      <c r="E16140" s="75">
        <v>49.12</v>
      </c>
      <c r="F16140" s="73" t="s">
        <v>47</v>
      </c>
    </row>
    <row r="16141" spans="1:6" x14ac:dyDescent="0.25">
      <c r="A16141" s="73">
        <v>35001466</v>
      </c>
      <c r="B16141" s="74" t="s">
        <v>14120</v>
      </c>
      <c r="C16141" s="73" t="s">
        <v>101</v>
      </c>
      <c r="D16141" s="75">
        <v>45.15</v>
      </c>
      <c r="E16141" s="75">
        <v>45.15</v>
      </c>
      <c r="F16141" s="73" t="s">
        <v>47</v>
      </c>
    </row>
    <row r="16142" spans="1:6" x14ac:dyDescent="0.25">
      <c r="A16142" s="73">
        <v>35001467</v>
      </c>
      <c r="B16142" s="74" t="s">
        <v>14121</v>
      </c>
      <c r="C16142" s="73" t="s">
        <v>101</v>
      </c>
      <c r="D16142" s="75">
        <v>32.25</v>
      </c>
      <c r="E16142" s="75">
        <v>32.25</v>
      </c>
      <c r="F16142" s="73" t="s">
        <v>47</v>
      </c>
    </row>
    <row r="16143" spans="1:6" x14ac:dyDescent="0.25">
      <c r="A16143" s="73">
        <v>35001468</v>
      </c>
      <c r="B16143" s="74" t="s">
        <v>14122</v>
      </c>
      <c r="C16143" s="73" t="s">
        <v>101</v>
      </c>
      <c r="D16143" s="75">
        <v>19.73</v>
      </c>
      <c r="E16143" s="75">
        <v>19.73</v>
      </c>
      <c r="F16143" s="73" t="s">
        <v>47</v>
      </c>
    </row>
    <row r="16144" spans="1:6" x14ac:dyDescent="0.25">
      <c r="A16144" s="73">
        <v>35001469</v>
      </c>
      <c r="B16144" s="74" t="s">
        <v>14123</v>
      </c>
      <c r="C16144" s="73" t="s">
        <v>101</v>
      </c>
      <c r="D16144" s="75">
        <v>42.72</v>
      </c>
      <c r="E16144" s="75">
        <v>42.72</v>
      </c>
      <c r="F16144" s="73" t="s">
        <v>47</v>
      </c>
    </row>
    <row r="16145" spans="1:6" x14ac:dyDescent="0.25">
      <c r="A16145" s="73">
        <v>35001470</v>
      </c>
      <c r="B16145" s="74" t="s">
        <v>14124</v>
      </c>
      <c r="C16145" s="73" t="s">
        <v>101</v>
      </c>
      <c r="D16145" s="75">
        <v>31.51</v>
      </c>
      <c r="E16145" s="75">
        <v>31.51</v>
      </c>
      <c r="F16145" s="73" t="s">
        <v>47</v>
      </c>
    </row>
    <row r="16146" spans="1:6" x14ac:dyDescent="0.25">
      <c r="A16146" s="73">
        <v>35001471</v>
      </c>
      <c r="B16146" s="74" t="s">
        <v>14125</v>
      </c>
      <c r="C16146" s="73" t="s">
        <v>101</v>
      </c>
      <c r="D16146" s="75">
        <v>80.3</v>
      </c>
      <c r="E16146" s="75">
        <v>80.3</v>
      </c>
      <c r="F16146" s="73" t="s">
        <v>47</v>
      </c>
    </row>
    <row r="16147" spans="1:6" x14ac:dyDescent="0.25">
      <c r="A16147" s="73">
        <v>35001472</v>
      </c>
      <c r="B16147" s="74" t="s">
        <v>14126</v>
      </c>
      <c r="C16147" s="73" t="s">
        <v>101</v>
      </c>
      <c r="D16147" s="75">
        <v>85.49</v>
      </c>
      <c r="E16147" s="75">
        <v>85.49</v>
      </c>
      <c r="F16147" s="73" t="s">
        <v>47</v>
      </c>
    </row>
    <row r="16148" spans="1:6" x14ac:dyDescent="0.25">
      <c r="A16148" s="73">
        <v>35001473</v>
      </c>
      <c r="B16148" s="74" t="s">
        <v>14127</v>
      </c>
      <c r="C16148" s="73" t="s">
        <v>101</v>
      </c>
      <c r="D16148" s="75">
        <v>64.16</v>
      </c>
      <c r="E16148" s="75">
        <v>64.16</v>
      </c>
      <c r="F16148" s="73" t="s">
        <v>47</v>
      </c>
    </row>
    <row r="16149" spans="1:6" x14ac:dyDescent="0.25">
      <c r="A16149" s="73">
        <v>35001474</v>
      </c>
      <c r="B16149" s="74" t="s">
        <v>14128</v>
      </c>
      <c r="C16149" s="73" t="s">
        <v>101</v>
      </c>
      <c r="D16149" s="75">
        <v>56.93</v>
      </c>
      <c r="E16149" s="75">
        <v>56.93</v>
      </c>
      <c r="F16149" s="73" t="s">
        <v>47</v>
      </c>
    </row>
    <row r="16150" spans="1:6" x14ac:dyDescent="0.25">
      <c r="A16150" s="73">
        <v>35001475</v>
      </c>
      <c r="B16150" s="74" t="s">
        <v>14129</v>
      </c>
      <c r="C16150" s="73" t="s">
        <v>101</v>
      </c>
      <c r="D16150" s="75">
        <v>32.32</v>
      </c>
      <c r="E16150" s="75">
        <v>32.32</v>
      </c>
      <c r="F16150" s="73" t="s">
        <v>47</v>
      </c>
    </row>
    <row r="16151" spans="1:6" x14ac:dyDescent="0.25">
      <c r="A16151" s="73">
        <v>35001476</v>
      </c>
      <c r="B16151" s="74" t="s">
        <v>14130</v>
      </c>
      <c r="C16151" s="73" t="s">
        <v>101</v>
      </c>
      <c r="D16151" s="75">
        <v>60.37</v>
      </c>
      <c r="E16151" s="75">
        <v>60.37</v>
      </c>
      <c r="F16151" s="73" t="s">
        <v>47</v>
      </c>
    </row>
    <row r="16152" spans="1:6" x14ac:dyDescent="0.25">
      <c r="A16152" s="73">
        <v>35001477</v>
      </c>
      <c r="B16152" s="74" t="s">
        <v>14131</v>
      </c>
      <c r="C16152" s="73" t="s">
        <v>101</v>
      </c>
      <c r="D16152" s="75">
        <v>49.73</v>
      </c>
      <c r="E16152" s="75">
        <v>49.73</v>
      </c>
      <c r="F16152" s="73" t="s">
        <v>47</v>
      </c>
    </row>
    <row r="16153" spans="1:6" x14ac:dyDescent="0.25">
      <c r="A16153" s="73">
        <v>35001478</v>
      </c>
      <c r="B16153" s="74" t="s">
        <v>14132</v>
      </c>
      <c r="C16153" s="73" t="s">
        <v>101</v>
      </c>
      <c r="D16153" s="75">
        <v>107.71</v>
      </c>
      <c r="E16153" s="75">
        <v>107.71</v>
      </c>
      <c r="F16153" s="73" t="s">
        <v>47</v>
      </c>
    </row>
    <row r="16154" spans="1:6" x14ac:dyDescent="0.25">
      <c r="A16154" s="73">
        <v>35001479</v>
      </c>
      <c r="B16154" s="74" t="s">
        <v>14133</v>
      </c>
      <c r="C16154" s="73" t="s">
        <v>101</v>
      </c>
      <c r="D16154" s="75">
        <v>112.26</v>
      </c>
      <c r="E16154" s="75">
        <v>112.26</v>
      </c>
      <c r="F16154" s="73" t="s">
        <v>47</v>
      </c>
    </row>
    <row r="16155" spans="1:6" x14ac:dyDescent="0.25">
      <c r="A16155" s="73">
        <v>35001480</v>
      </c>
      <c r="B16155" s="74" t="s">
        <v>14134</v>
      </c>
      <c r="C16155" s="73" t="s">
        <v>101</v>
      </c>
      <c r="D16155" s="75">
        <v>86.85</v>
      </c>
      <c r="E16155" s="75">
        <v>86.85</v>
      </c>
      <c r="F16155" s="73" t="s">
        <v>47</v>
      </c>
    </row>
    <row r="16156" spans="1:6" x14ac:dyDescent="0.25">
      <c r="A16156" s="73">
        <v>35001481</v>
      </c>
      <c r="B16156" s="74" t="s">
        <v>14135</v>
      </c>
      <c r="C16156" s="73" t="s">
        <v>101</v>
      </c>
      <c r="D16156" s="75">
        <v>81.900000000000006</v>
      </c>
      <c r="E16156" s="75">
        <v>81.900000000000006</v>
      </c>
      <c r="F16156" s="73" t="s">
        <v>47</v>
      </c>
    </row>
    <row r="16157" spans="1:6" x14ac:dyDescent="0.25">
      <c r="A16157" s="73">
        <v>35001482</v>
      </c>
      <c r="B16157" s="74" t="s">
        <v>14136</v>
      </c>
      <c r="C16157" s="73" t="s">
        <v>101</v>
      </c>
      <c r="D16157" s="75">
        <v>52.77</v>
      </c>
      <c r="E16157" s="75">
        <v>52.77</v>
      </c>
      <c r="F16157" s="73" t="s">
        <v>47</v>
      </c>
    </row>
    <row r="16158" spans="1:6" x14ac:dyDescent="0.25">
      <c r="A16158" s="73">
        <v>35001483</v>
      </c>
      <c r="B16158" s="74" t="s">
        <v>14137</v>
      </c>
      <c r="C16158" s="73" t="s">
        <v>101</v>
      </c>
      <c r="D16158" s="75">
        <v>84.09</v>
      </c>
      <c r="E16158" s="75">
        <v>84.09</v>
      </c>
      <c r="F16158" s="73" t="s">
        <v>47</v>
      </c>
    </row>
    <row r="16159" spans="1:6" x14ac:dyDescent="0.25">
      <c r="A16159" s="73">
        <v>35001484</v>
      </c>
      <c r="B16159" s="74" t="s">
        <v>14138</v>
      </c>
      <c r="C16159" s="73" t="s">
        <v>101</v>
      </c>
      <c r="D16159" s="75">
        <v>70.48</v>
      </c>
      <c r="E16159" s="75">
        <v>70.48</v>
      </c>
      <c r="F16159" s="73" t="s">
        <v>47</v>
      </c>
    </row>
    <row r="16160" spans="1:6" x14ac:dyDescent="0.25">
      <c r="A16160" s="73">
        <v>35001485</v>
      </c>
      <c r="B16160" s="74" t="s">
        <v>14139</v>
      </c>
      <c r="C16160" s="73" t="s">
        <v>101</v>
      </c>
      <c r="D16160" s="75">
        <v>53.99</v>
      </c>
      <c r="E16160" s="75">
        <v>53.99</v>
      </c>
      <c r="F16160" s="73" t="s">
        <v>47</v>
      </c>
    </row>
    <row r="16161" spans="1:6" x14ac:dyDescent="0.25">
      <c r="A16161" s="73">
        <v>35001486</v>
      </c>
      <c r="B16161" s="74" t="s">
        <v>14140</v>
      </c>
      <c r="C16161" s="73" t="s">
        <v>101</v>
      </c>
      <c r="D16161" s="75">
        <v>77.239999999999995</v>
      </c>
      <c r="E16161" s="75">
        <v>77.239999999999995</v>
      </c>
      <c r="F16161" s="73" t="s">
        <v>47</v>
      </c>
    </row>
    <row r="16162" spans="1:6" x14ac:dyDescent="0.25">
      <c r="A16162" s="73">
        <v>35001487</v>
      </c>
      <c r="B16162" s="74" t="s">
        <v>14141</v>
      </c>
      <c r="C16162" s="73" t="s">
        <v>101</v>
      </c>
      <c r="D16162" s="75">
        <v>201.92</v>
      </c>
      <c r="E16162" s="75">
        <v>201.92</v>
      </c>
      <c r="F16162" s="73" t="s">
        <v>47</v>
      </c>
    </row>
    <row r="16163" spans="1:6" x14ac:dyDescent="0.25">
      <c r="A16163" s="73">
        <v>35001488</v>
      </c>
      <c r="B16163" s="74" t="s">
        <v>14142</v>
      </c>
      <c r="C16163" s="73" t="s">
        <v>101</v>
      </c>
      <c r="D16163" s="75">
        <v>360.02</v>
      </c>
      <c r="E16163" s="75">
        <v>360.02</v>
      </c>
      <c r="F16163" s="73" t="s">
        <v>47</v>
      </c>
    </row>
    <row r="16164" spans="1:6" x14ac:dyDescent="0.25">
      <c r="A16164" s="73">
        <v>35001495</v>
      </c>
      <c r="B16164" s="74" t="s">
        <v>14143</v>
      </c>
      <c r="C16164" s="73" t="s">
        <v>101</v>
      </c>
      <c r="D16164" s="75">
        <v>46.03</v>
      </c>
      <c r="E16164" s="75">
        <v>46.03</v>
      </c>
      <c r="F16164" s="73" t="s">
        <v>47</v>
      </c>
    </row>
    <row r="16165" spans="1:6" x14ac:dyDescent="0.25">
      <c r="A16165" s="73">
        <v>35001496</v>
      </c>
      <c r="B16165" s="74" t="s">
        <v>14144</v>
      </c>
      <c r="C16165" s="73" t="s">
        <v>101</v>
      </c>
      <c r="D16165" s="75">
        <v>24.71</v>
      </c>
      <c r="E16165" s="75">
        <v>24.71</v>
      </c>
      <c r="F16165" s="73" t="s">
        <v>47</v>
      </c>
    </row>
    <row r="16166" spans="1:6" x14ac:dyDescent="0.25">
      <c r="A16166" s="73">
        <v>35001499</v>
      </c>
      <c r="B16166" s="74" t="s">
        <v>14145</v>
      </c>
      <c r="C16166" s="73" t="s">
        <v>101</v>
      </c>
      <c r="D16166" s="75">
        <v>7.35</v>
      </c>
      <c r="E16166" s="75">
        <v>7.35</v>
      </c>
      <c r="F16166" s="73" t="s">
        <v>47</v>
      </c>
    </row>
    <row r="16167" spans="1:6" x14ac:dyDescent="0.25">
      <c r="A16167" s="73">
        <v>35001500</v>
      </c>
      <c r="B16167" s="74" t="s">
        <v>14146</v>
      </c>
      <c r="C16167" s="73" t="s">
        <v>101</v>
      </c>
      <c r="D16167" s="75">
        <v>9.1999999999999993</v>
      </c>
      <c r="E16167" s="75">
        <v>9.1999999999999993</v>
      </c>
      <c r="F16167" s="73" t="s">
        <v>47</v>
      </c>
    </row>
    <row r="16168" spans="1:6" x14ac:dyDescent="0.25">
      <c r="A16168" s="73">
        <v>35001501</v>
      </c>
      <c r="B16168" s="74" t="s">
        <v>14147</v>
      </c>
      <c r="C16168" s="73" t="s">
        <v>101</v>
      </c>
      <c r="D16168" s="75">
        <v>1.47</v>
      </c>
      <c r="E16168" s="75">
        <v>1.47</v>
      </c>
      <c r="F16168" s="73" t="s">
        <v>47</v>
      </c>
    </row>
    <row r="16169" spans="1:6" x14ac:dyDescent="0.25">
      <c r="A16169" s="73">
        <v>35001502</v>
      </c>
      <c r="B16169" s="74" t="s">
        <v>14148</v>
      </c>
      <c r="C16169" s="73" t="s">
        <v>101</v>
      </c>
      <c r="D16169" s="75">
        <v>56.5</v>
      </c>
      <c r="E16169" s="75">
        <v>56.5</v>
      </c>
      <c r="F16169" s="73" t="s">
        <v>47</v>
      </c>
    </row>
    <row r="16170" spans="1:6" x14ac:dyDescent="0.25">
      <c r="A16170" s="73">
        <v>35001503</v>
      </c>
      <c r="B16170" s="74" t="s">
        <v>14149</v>
      </c>
      <c r="C16170" s="73" t="s">
        <v>101</v>
      </c>
      <c r="D16170" s="75">
        <v>36.29</v>
      </c>
      <c r="E16170" s="75">
        <v>36.29</v>
      </c>
      <c r="F16170" s="73" t="s">
        <v>47</v>
      </c>
    </row>
    <row r="16171" spans="1:6" x14ac:dyDescent="0.25">
      <c r="A16171" s="73">
        <v>35001504</v>
      </c>
      <c r="B16171" s="74" t="s">
        <v>14150</v>
      </c>
      <c r="C16171" s="73" t="s">
        <v>101</v>
      </c>
      <c r="D16171" s="75">
        <v>72.58</v>
      </c>
      <c r="E16171" s="75">
        <v>72.58</v>
      </c>
      <c r="F16171" s="73" t="s">
        <v>47</v>
      </c>
    </row>
    <row r="16172" spans="1:6" x14ac:dyDescent="0.25">
      <c r="A16172" s="73">
        <v>35001505</v>
      </c>
      <c r="B16172" s="74" t="s">
        <v>14151</v>
      </c>
      <c r="C16172" s="73" t="s">
        <v>101</v>
      </c>
      <c r="D16172" s="75">
        <v>65.849999999999994</v>
      </c>
      <c r="E16172" s="75">
        <v>65.849999999999994</v>
      </c>
      <c r="F16172" s="73" t="s">
        <v>47</v>
      </c>
    </row>
    <row r="16173" spans="1:6" x14ac:dyDescent="0.25">
      <c r="A16173" s="73">
        <v>35001506</v>
      </c>
      <c r="B16173" s="74" t="s">
        <v>14152</v>
      </c>
      <c r="C16173" s="73" t="s">
        <v>101</v>
      </c>
      <c r="D16173" s="75">
        <v>113.76</v>
      </c>
      <c r="E16173" s="75">
        <v>113.76</v>
      </c>
      <c r="F16173" s="73" t="s">
        <v>47</v>
      </c>
    </row>
    <row r="16174" spans="1:6" x14ac:dyDescent="0.25">
      <c r="A16174" s="73">
        <v>35001507</v>
      </c>
      <c r="B16174" s="74" t="s">
        <v>14153</v>
      </c>
      <c r="C16174" s="73" t="s">
        <v>101</v>
      </c>
      <c r="D16174" s="75">
        <v>23.08</v>
      </c>
      <c r="E16174" s="75">
        <v>23.08</v>
      </c>
      <c r="F16174" s="73" t="s">
        <v>47</v>
      </c>
    </row>
    <row r="16175" spans="1:6" x14ac:dyDescent="0.25">
      <c r="A16175" s="73">
        <v>35001508</v>
      </c>
      <c r="B16175" s="74" t="s">
        <v>14154</v>
      </c>
      <c r="C16175" s="73" t="s">
        <v>101</v>
      </c>
      <c r="D16175" s="75">
        <v>287.02</v>
      </c>
      <c r="E16175" s="75">
        <v>287.02</v>
      </c>
      <c r="F16175" s="73" t="s">
        <v>47</v>
      </c>
    </row>
    <row r="16176" spans="1:6" x14ac:dyDescent="0.25">
      <c r="A16176" s="73">
        <v>35001509</v>
      </c>
      <c r="B16176" s="74" t="s">
        <v>14155</v>
      </c>
      <c r="C16176" s="73" t="s">
        <v>101</v>
      </c>
      <c r="D16176" s="75">
        <v>123.99</v>
      </c>
      <c r="E16176" s="75">
        <v>123.99</v>
      </c>
      <c r="F16176" s="73" t="s">
        <v>47</v>
      </c>
    </row>
    <row r="16177" spans="1:6" x14ac:dyDescent="0.25">
      <c r="A16177" s="73">
        <v>35001510</v>
      </c>
      <c r="B16177" s="74" t="s">
        <v>14156</v>
      </c>
      <c r="C16177" s="73" t="s">
        <v>101</v>
      </c>
      <c r="D16177" s="75">
        <v>14.36</v>
      </c>
      <c r="E16177" s="75">
        <v>14.36</v>
      </c>
      <c r="F16177" s="73" t="s">
        <v>47</v>
      </c>
    </row>
    <row r="16178" spans="1:6" x14ac:dyDescent="0.25">
      <c r="A16178" s="73">
        <v>35001511</v>
      </c>
      <c r="B16178" s="74" t="s">
        <v>14157</v>
      </c>
      <c r="C16178" s="73" t="s">
        <v>101</v>
      </c>
      <c r="D16178" s="75">
        <v>6.46</v>
      </c>
      <c r="E16178" s="75">
        <v>6.46</v>
      </c>
      <c r="F16178" s="73" t="s">
        <v>47</v>
      </c>
    </row>
    <row r="16179" spans="1:6" x14ac:dyDescent="0.25">
      <c r="A16179" s="73">
        <v>35001512</v>
      </c>
      <c r="B16179" s="74" t="s">
        <v>14158</v>
      </c>
      <c r="C16179" s="73" t="s">
        <v>101</v>
      </c>
      <c r="D16179" s="75">
        <v>5.87</v>
      </c>
      <c r="E16179" s="75">
        <v>5.87</v>
      </c>
      <c r="F16179" s="73" t="s">
        <v>47</v>
      </c>
    </row>
    <row r="16180" spans="1:6" x14ac:dyDescent="0.25">
      <c r="A16180" s="73">
        <v>35001513</v>
      </c>
      <c r="B16180" s="74" t="s">
        <v>14159</v>
      </c>
      <c r="C16180" s="73" t="s">
        <v>101</v>
      </c>
      <c r="D16180" s="75">
        <v>6.88</v>
      </c>
      <c r="E16180" s="75">
        <v>6.88</v>
      </c>
      <c r="F16180" s="73" t="s">
        <v>47</v>
      </c>
    </row>
    <row r="16181" spans="1:6" x14ac:dyDescent="0.25">
      <c r="A16181" s="73">
        <v>35001514</v>
      </c>
      <c r="B16181" s="74" t="s">
        <v>14160</v>
      </c>
      <c r="C16181" s="73" t="s">
        <v>101</v>
      </c>
      <c r="D16181" s="75">
        <v>3.74</v>
      </c>
      <c r="E16181" s="75">
        <v>3.74</v>
      </c>
      <c r="F16181" s="73" t="s">
        <v>47</v>
      </c>
    </row>
    <row r="16182" spans="1:6" x14ac:dyDescent="0.25">
      <c r="A16182" s="73">
        <v>35001515</v>
      </c>
      <c r="B16182" s="74" t="s">
        <v>14161</v>
      </c>
      <c r="C16182" s="73" t="s">
        <v>101</v>
      </c>
      <c r="D16182" s="75">
        <v>4.72</v>
      </c>
      <c r="E16182" s="75">
        <v>4.72</v>
      </c>
      <c r="F16182" s="73" t="s">
        <v>47</v>
      </c>
    </row>
    <row r="16183" spans="1:6" x14ac:dyDescent="0.25">
      <c r="A16183" s="73">
        <v>35001516</v>
      </c>
      <c r="B16183" s="74" t="s">
        <v>14162</v>
      </c>
      <c r="C16183" s="73" t="s">
        <v>101</v>
      </c>
      <c r="D16183" s="75">
        <v>6.4</v>
      </c>
      <c r="E16183" s="75">
        <v>6.4</v>
      </c>
      <c r="F16183" s="73" t="s">
        <v>47</v>
      </c>
    </row>
    <row r="16184" spans="1:6" x14ac:dyDescent="0.25">
      <c r="A16184" s="73">
        <v>35001517</v>
      </c>
      <c r="B16184" s="74" t="s">
        <v>14163</v>
      </c>
      <c r="C16184" s="73" t="s">
        <v>101</v>
      </c>
      <c r="D16184" s="75">
        <v>6.63</v>
      </c>
      <c r="E16184" s="75">
        <v>6.63</v>
      </c>
      <c r="F16184" s="73" t="s">
        <v>47</v>
      </c>
    </row>
    <row r="16185" spans="1:6" x14ac:dyDescent="0.25">
      <c r="A16185" s="73">
        <v>35001518</v>
      </c>
      <c r="B16185" s="74" t="s">
        <v>14164</v>
      </c>
      <c r="C16185" s="73" t="s">
        <v>101</v>
      </c>
      <c r="D16185" s="75">
        <v>10.09</v>
      </c>
      <c r="E16185" s="75">
        <v>10.09</v>
      </c>
      <c r="F16185" s="73" t="s">
        <v>47</v>
      </c>
    </row>
    <row r="16186" spans="1:6" x14ac:dyDescent="0.25">
      <c r="A16186" s="73">
        <v>35001519</v>
      </c>
      <c r="B16186" s="74" t="s">
        <v>14165</v>
      </c>
      <c r="C16186" s="73" t="s">
        <v>101</v>
      </c>
      <c r="D16186" s="75">
        <v>70.319999999999993</v>
      </c>
      <c r="E16186" s="75">
        <v>70.319999999999993</v>
      </c>
      <c r="F16186" s="73" t="s">
        <v>47</v>
      </c>
    </row>
    <row r="16187" spans="1:6" x14ac:dyDescent="0.25">
      <c r="A16187" s="73">
        <v>35001521</v>
      </c>
      <c r="B16187" s="74" t="s">
        <v>14166</v>
      </c>
      <c r="C16187" s="73" t="s">
        <v>101</v>
      </c>
      <c r="D16187" s="75">
        <v>203.58</v>
      </c>
      <c r="E16187" s="75">
        <v>203.58</v>
      </c>
      <c r="F16187" s="73" t="s">
        <v>47</v>
      </c>
    </row>
    <row r="16188" spans="1:6" x14ac:dyDescent="0.25">
      <c r="A16188" s="73">
        <v>35001522</v>
      </c>
      <c r="B16188" s="74" t="s">
        <v>14167</v>
      </c>
      <c r="C16188" s="73" t="s">
        <v>101</v>
      </c>
      <c r="D16188" s="75">
        <v>290.08</v>
      </c>
      <c r="E16188" s="75">
        <v>290.08</v>
      </c>
      <c r="F16188" s="73" t="s">
        <v>47</v>
      </c>
    </row>
    <row r="16189" spans="1:6" x14ac:dyDescent="0.25">
      <c r="A16189" s="73">
        <v>35001523</v>
      </c>
      <c r="B16189" s="74" t="s">
        <v>14168</v>
      </c>
      <c r="C16189" s="73" t="s">
        <v>101</v>
      </c>
      <c r="D16189" s="75">
        <v>373.39</v>
      </c>
      <c r="E16189" s="75">
        <v>373.39</v>
      </c>
      <c r="F16189" s="73" t="s">
        <v>47</v>
      </c>
    </row>
    <row r="16190" spans="1:6" x14ac:dyDescent="0.25">
      <c r="A16190" s="73">
        <v>35001524</v>
      </c>
      <c r="B16190" s="74" t="s">
        <v>14169</v>
      </c>
      <c r="C16190" s="73" t="s">
        <v>101</v>
      </c>
      <c r="D16190" s="75">
        <v>151.03</v>
      </c>
      <c r="E16190" s="75">
        <v>151.03</v>
      </c>
      <c r="F16190" s="73" t="s">
        <v>47</v>
      </c>
    </row>
    <row r="16191" spans="1:6" x14ac:dyDescent="0.25">
      <c r="A16191" s="73">
        <v>35001525</v>
      </c>
      <c r="B16191" s="74" t="s">
        <v>14170</v>
      </c>
      <c r="C16191" s="73" t="s">
        <v>101</v>
      </c>
      <c r="D16191" s="75">
        <v>83.42</v>
      </c>
      <c r="E16191" s="75">
        <v>83.42</v>
      </c>
      <c r="F16191" s="73" t="s">
        <v>47</v>
      </c>
    </row>
    <row r="16192" spans="1:6" x14ac:dyDescent="0.25">
      <c r="A16192" s="73">
        <v>35001526</v>
      </c>
      <c r="B16192" s="74" t="s">
        <v>14171</v>
      </c>
      <c r="C16192" s="73" t="s">
        <v>101</v>
      </c>
      <c r="D16192" s="75">
        <v>260.76</v>
      </c>
      <c r="E16192" s="75">
        <v>260.76</v>
      </c>
      <c r="F16192" s="73" t="s">
        <v>47</v>
      </c>
    </row>
    <row r="16193" spans="1:6" x14ac:dyDescent="0.25">
      <c r="A16193" s="73">
        <v>35001527</v>
      </c>
      <c r="B16193" s="74" t="s">
        <v>14172</v>
      </c>
      <c r="C16193" s="73" t="s">
        <v>101</v>
      </c>
      <c r="D16193" s="75">
        <v>128.74</v>
      </c>
      <c r="E16193" s="75">
        <v>128.74</v>
      </c>
      <c r="F16193" s="73" t="s">
        <v>47</v>
      </c>
    </row>
    <row r="16194" spans="1:6" x14ac:dyDescent="0.25">
      <c r="A16194" s="73">
        <v>35001528</v>
      </c>
      <c r="B16194" s="74" t="s">
        <v>14173</v>
      </c>
      <c r="C16194" s="73" t="s">
        <v>101</v>
      </c>
      <c r="D16194" s="75">
        <v>244.02</v>
      </c>
      <c r="E16194" s="75">
        <v>244.02</v>
      </c>
      <c r="F16194" s="73" t="s">
        <v>47</v>
      </c>
    </row>
    <row r="16195" spans="1:6" x14ac:dyDescent="0.25">
      <c r="A16195" s="73">
        <v>35001529</v>
      </c>
      <c r="B16195" s="74" t="s">
        <v>14174</v>
      </c>
      <c r="C16195" s="73" t="s">
        <v>101</v>
      </c>
      <c r="D16195" s="75">
        <v>376.98</v>
      </c>
      <c r="E16195" s="75">
        <v>376.98</v>
      </c>
      <c r="F16195" s="73" t="s">
        <v>47</v>
      </c>
    </row>
    <row r="16196" spans="1:6" x14ac:dyDescent="0.25">
      <c r="A16196" s="73">
        <v>35001530</v>
      </c>
      <c r="B16196" s="74" t="s">
        <v>14175</v>
      </c>
      <c r="C16196" s="73" t="s">
        <v>101</v>
      </c>
      <c r="D16196" s="75">
        <v>395.56</v>
      </c>
      <c r="E16196" s="75">
        <v>395.56</v>
      </c>
      <c r="F16196" s="73" t="s">
        <v>47</v>
      </c>
    </row>
    <row r="16197" spans="1:6" x14ac:dyDescent="0.25">
      <c r="A16197" s="73">
        <v>35001531</v>
      </c>
      <c r="B16197" s="74" t="s">
        <v>14176</v>
      </c>
      <c r="C16197" s="73" t="s">
        <v>101</v>
      </c>
      <c r="D16197" s="75">
        <v>395.56</v>
      </c>
      <c r="E16197" s="75">
        <v>395.56</v>
      </c>
      <c r="F16197" s="73" t="s">
        <v>47</v>
      </c>
    </row>
    <row r="16198" spans="1:6" x14ac:dyDescent="0.25">
      <c r="A16198" s="73">
        <v>35001537</v>
      </c>
      <c r="B16198" s="74" t="s">
        <v>14177</v>
      </c>
      <c r="C16198" s="73" t="s">
        <v>101</v>
      </c>
      <c r="D16198" s="75">
        <v>596.47</v>
      </c>
      <c r="E16198" s="75">
        <v>596.47</v>
      </c>
      <c r="F16198" s="73" t="s">
        <v>47</v>
      </c>
    </row>
    <row r="16199" spans="1:6" x14ac:dyDescent="0.25">
      <c r="A16199" s="73">
        <v>35001538</v>
      </c>
      <c r="B16199" s="74" t="s">
        <v>14178</v>
      </c>
      <c r="C16199" s="73" t="s">
        <v>101</v>
      </c>
      <c r="D16199" s="75">
        <v>1331.83</v>
      </c>
      <c r="E16199" s="75">
        <v>1331.83</v>
      </c>
      <c r="F16199" s="73" t="s">
        <v>47</v>
      </c>
    </row>
    <row r="16200" spans="1:6" x14ac:dyDescent="0.25">
      <c r="A16200" s="73">
        <v>35001539</v>
      </c>
      <c r="B16200" s="74" t="s">
        <v>14179</v>
      </c>
      <c r="C16200" s="73" t="s">
        <v>101</v>
      </c>
      <c r="D16200" s="75">
        <v>1938.53</v>
      </c>
      <c r="E16200" s="75">
        <v>1938.53</v>
      </c>
      <c r="F16200" s="73" t="s">
        <v>47</v>
      </c>
    </row>
    <row r="16201" spans="1:6" x14ac:dyDescent="0.25">
      <c r="A16201" s="73">
        <v>35001540</v>
      </c>
      <c r="B16201" s="74" t="s">
        <v>14180</v>
      </c>
      <c r="C16201" s="73" t="s">
        <v>101</v>
      </c>
      <c r="D16201" s="75">
        <v>6.55</v>
      </c>
      <c r="E16201" s="75">
        <v>6.55</v>
      </c>
      <c r="F16201" s="73" t="s">
        <v>47</v>
      </c>
    </row>
    <row r="16202" spans="1:6" x14ac:dyDescent="0.25">
      <c r="A16202" s="73">
        <v>35001541</v>
      </c>
      <c r="B16202" s="74" t="s">
        <v>14181</v>
      </c>
      <c r="C16202" s="73" t="s">
        <v>101</v>
      </c>
      <c r="D16202" s="75">
        <v>9.25</v>
      </c>
      <c r="E16202" s="75">
        <v>9.25</v>
      </c>
      <c r="F16202" s="73" t="s">
        <v>47</v>
      </c>
    </row>
    <row r="16203" spans="1:6" x14ac:dyDescent="0.25">
      <c r="A16203" s="73">
        <v>35001542</v>
      </c>
      <c r="B16203" s="74" t="s">
        <v>14182</v>
      </c>
      <c r="C16203" s="73" t="s">
        <v>101</v>
      </c>
      <c r="D16203" s="75">
        <v>10.61</v>
      </c>
      <c r="E16203" s="75">
        <v>10.61</v>
      </c>
      <c r="F16203" s="73" t="s">
        <v>47</v>
      </c>
    </row>
    <row r="16204" spans="1:6" x14ac:dyDescent="0.25">
      <c r="A16204" s="73">
        <v>35001543</v>
      </c>
      <c r="B16204" s="74" t="s">
        <v>14183</v>
      </c>
      <c r="C16204" s="73" t="s">
        <v>101</v>
      </c>
      <c r="D16204" s="75">
        <v>17.84</v>
      </c>
      <c r="E16204" s="75">
        <v>17.84</v>
      </c>
      <c r="F16204" s="73" t="s">
        <v>47</v>
      </c>
    </row>
    <row r="16205" spans="1:6" x14ac:dyDescent="0.25">
      <c r="A16205" s="73">
        <v>35001544</v>
      </c>
      <c r="B16205" s="74" t="s">
        <v>14184</v>
      </c>
      <c r="C16205" s="73" t="s">
        <v>101</v>
      </c>
      <c r="D16205" s="75">
        <v>26.35</v>
      </c>
      <c r="E16205" s="75">
        <v>26.35</v>
      </c>
      <c r="F16205" s="73" t="s">
        <v>47</v>
      </c>
    </row>
    <row r="16206" spans="1:6" x14ac:dyDescent="0.25">
      <c r="A16206" s="73">
        <v>35001545</v>
      </c>
      <c r="B16206" s="74" t="s">
        <v>14185</v>
      </c>
      <c r="C16206" s="73" t="s">
        <v>101</v>
      </c>
      <c r="D16206" s="75">
        <v>31.85</v>
      </c>
      <c r="E16206" s="75">
        <v>31.85</v>
      </c>
      <c r="F16206" s="73" t="s">
        <v>47</v>
      </c>
    </row>
    <row r="16207" spans="1:6" x14ac:dyDescent="0.25">
      <c r="A16207" s="73">
        <v>35001546</v>
      </c>
      <c r="B16207" s="74" t="s">
        <v>14186</v>
      </c>
      <c r="C16207" s="73" t="s">
        <v>101</v>
      </c>
      <c r="D16207" s="75">
        <v>50.31</v>
      </c>
      <c r="E16207" s="75">
        <v>50.31</v>
      </c>
      <c r="F16207" s="73" t="s">
        <v>47</v>
      </c>
    </row>
    <row r="16208" spans="1:6" x14ac:dyDescent="0.25">
      <c r="A16208" s="73">
        <v>35001547</v>
      </c>
      <c r="B16208" s="74" t="s">
        <v>14187</v>
      </c>
      <c r="C16208" s="73" t="s">
        <v>101</v>
      </c>
      <c r="D16208" s="75">
        <v>9.44</v>
      </c>
      <c r="E16208" s="75">
        <v>9.44</v>
      </c>
      <c r="F16208" s="73" t="s">
        <v>47</v>
      </c>
    </row>
    <row r="16209" spans="1:6" x14ac:dyDescent="0.25">
      <c r="A16209" s="73">
        <v>35001549</v>
      </c>
      <c r="B16209" s="74" t="s">
        <v>14188</v>
      </c>
      <c r="C16209" s="73" t="s">
        <v>101</v>
      </c>
      <c r="D16209" s="75">
        <v>5.39</v>
      </c>
      <c r="E16209" s="75">
        <v>5.39</v>
      </c>
      <c r="F16209" s="73" t="s">
        <v>47</v>
      </c>
    </row>
    <row r="16210" spans="1:6" x14ac:dyDescent="0.25">
      <c r="A16210" s="73">
        <v>35001550</v>
      </c>
      <c r="B16210" s="74" t="s">
        <v>14189</v>
      </c>
      <c r="C16210" s="73" t="s">
        <v>101</v>
      </c>
      <c r="D16210" s="75">
        <v>5.39</v>
      </c>
      <c r="E16210" s="75">
        <v>5.39</v>
      </c>
      <c r="F16210" s="73" t="s">
        <v>47</v>
      </c>
    </row>
    <row r="16211" spans="1:6" x14ac:dyDescent="0.25">
      <c r="A16211" s="73">
        <v>35001551</v>
      </c>
      <c r="B16211" s="74" t="s">
        <v>14190</v>
      </c>
      <c r="C16211" s="73" t="s">
        <v>101</v>
      </c>
      <c r="D16211" s="75">
        <v>8.35</v>
      </c>
      <c r="E16211" s="75">
        <v>8.35</v>
      </c>
      <c r="F16211" s="73" t="s">
        <v>47</v>
      </c>
    </row>
    <row r="16212" spans="1:6" x14ac:dyDescent="0.25">
      <c r="A16212" s="73">
        <v>35001552</v>
      </c>
      <c r="B16212" s="74" t="s">
        <v>14191</v>
      </c>
      <c r="C16212" s="73" t="s">
        <v>101</v>
      </c>
      <c r="D16212" s="75">
        <v>163.06</v>
      </c>
      <c r="E16212" s="75">
        <v>163.06</v>
      </c>
      <c r="F16212" s="73" t="s">
        <v>47</v>
      </c>
    </row>
    <row r="16213" spans="1:6" x14ac:dyDescent="0.25">
      <c r="A16213" s="73">
        <v>35001554</v>
      </c>
      <c r="B16213" s="74" t="s">
        <v>14192</v>
      </c>
      <c r="C16213" s="73" t="s">
        <v>101</v>
      </c>
      <c r="D16213" s="75">
        <v>395.56</v>
      </c>
      <c r="E16213" s="75">
        <v>395.56</v>
      </c>
      <c r="F16213" s="73" t="s">
        <v>47</v>
      </c>
    </row>
    <row r="16214" spans="1:6" x14ac:dyDescent="0.25">
      <c r="A16214" s="73">
        <v>35001557</v>
      </c>
      <c r="B16214" s="74" t="s">
        <v>14193</v>
      </c>
      <c r="C16214" s="73" t="s">
        <v>101</v>
      </c>
      <c r="D16214" s="75">
        <v>10.67</v>
      </c>
      <c r="E16214" s="75">
        <v>10.67</v>
      </c>
      <c r="F16214" s="73" t="s">
        <v>47</v>
      </c>
    </row>
    <row r="16215" spans="1:6" x14ac:dyDescent="0.25">
      <c r="A16215" s="73">
        <v>35001558</v>
      </c>
      <c r="B16215" s="74" t="s">
        <v>14194</v>
      </c>
      <c r="C16215" s="73" t="s">
        <v>101</v>
      </c>
      <c r="D16215" s="75">
        <v>11.13</v>
      </c>
      <c r="E16215" s="75">
        <v>11.13</v>
      </c>
      <c r="F16215" s="73" t="s">
        <v>47</v>
      </c>
    </row>
    <row r="16216" spans="1:6" x14ac:dyDescent="0.25">
      <c r="A16216" s="73">
        <v>35001559</v>
      </c>
      <c r="B16216" s="74" t="s">
        <v>14195</v>
      </c>
      <c r="C16216" s="73" t="s">
        <v>101</v>
      </c>
      <c r="D16216" s="75">
        <v>9.77</v>
      </c>
      <c r="E16216" s="75">
        <v>9.77</v>
      </c>
      <c r="F16216" s="73" t="s">
        <v>47</v>
      </c>
    </row>
    <row r="16217" spans="1:6" x14ac:dyDescent="0.25">
      <c r="A16217" s="73">
        <v>35001560</v>
      </c>
      <c r="B16217" s="74" t="s">
        <v>14196</v>
      </c>
      <c r="C16217" s="73" t="s">
        <v>101</v>
      </c>
      <c r="D16217" s="75">
        <v>48.3</v>
      </c>
      <c r="E16217" s="75">
        <v>48.3</v>
      </c>
      <c r="F16217" s="73" t="s">
        <v>47</v>
      </c>
    </row>
    <row r="16218" spans="1:6" x14ac:dyDescent="0.25">
      <c r="A16218" s="73">
        <v>35001561</v>
      </c>
      <c r="B16218" s="74" t="s">
        <v>14197</v>
      </c>
      <c r="C16218" s="73" t="s">
        <v>101</v>
      </c>
      <c r="D16218" s="75">
        <v>6.15</v>
      </c>
      <c r="E16218" s="75">
        <v>6.15</v>
      </c>
      <c r="F16218" s="73" t="s">
        <v>47</v>
      </c>
    </row>
    <row r="16219" spans="1:6" x14ac:dyDescent="0.25">
      <c r="A16219" s="73">
        <v>35001562</v>
      </c>
      <c r="B16219" s="74" t="s">
        <v>14198</v>
      </c>
      <c r="C16219" s="73" t="s">
        <v>101</v>
      </c>
      <c r="D16219" s="75">
        <v>7.89</v>
      </c>
      <c r="E16219" s="75">
        <v>7.89</v>
      </c>
      <c r="F16219" s="73" t="s">
        <v>47</v>
      </c>
    </row>
    <row r="16220" spans="1:6" x14ac:dyDescent="0.25">
      <c r="A16220" s="73">
        <v>35001563</v>
      </c>
      <c r="B16220" s="74" t="s">
        <v>14199</v>
      </c>
      <c r="C16220" s="73" t="s">
        <v>101</v>
      </c>
      <c r="D16220" s="75">
        <v>5.25</v>
      </c>
      <c r="E16220" s="75">
        <v>5.25</v>
      </c>
      <c r="F16220" s="73" t="s">
        <v>47</v>
      </c>
    </row>
    <row r="16221" spans="1:6" x14ac:dyDescent="0.25">
      <c r="A16221" s="73">
        <v>35001564</v>
      </c>
      <c r="B16221" s="74" t="s">
        <v>14200</v>
      </c>
      <c r="C16221" s="73" t="s">
        <v>101</v>
      </c>
      <c r="D16221" s="75">
        <v>2.3199999999999998</v>
      </c>
      <c r="E16221" s="75">
        <v>2.3199999999999998</v>
      </c>
      <c r="F16221" s="73" t="s">
        <v>47</v>
      </c>
    </row>
    <row r="16222" spans="1:6" x14ac:dyDescent="0.25">
      <c r="A16222" s="73">
        <v>35001565</v>
      </c>
      <c r="B16222" s="74" t="s">
        <v>14201</v>
      </c>
      <c r="C16222" s="73" t="s">
        <v>101</v>
      </c>
      <c r="D16222" s="75">
        <v>6.54</v>
      </c>
      <c r="E16222" s="75">
        <v>6.54</v>
      </c>
      <c r="F16222" s="73" t="s">
        <v>47</v>
      </c>
    </row>
    <row r="16223" spans="1:6" x14ac:dyDescent="0.25">
      <c r="A16223" s="73">
        <v>35001566</v>
      </c>
      <c r="B16223" s="74" t="s">
        <v>14202</v>
      </c>
      <c r="C16223" s="73" t="s">
        <v>101</v>
      </c>
      <c r="D16223" s="75">
        <v>2.91</v>
      </c>
      <c r="E16223" s="75">
        <v>2.91</v>
      </c>
      <c r="F16223" s="73" t="s">
        <v>47</v>
      </c>
    </row>
    <row r="16224" spans="1:6" x14ac:dyDescent="0.25">
      <c r="A16224" s="73">
        <v>35001567</v>
      </c>
      <c r="B16224" s="74" t="s">
        <v>14203</v>
      </c>
      <c r="C16224" s="73" t="s">
        <v>101</v>
      </c>
      <c r="D16224" s="75">
        <v>11.75</v>
      </c>
      <c r="E16224" s="75">
        <v>11.75</v>
      </c>
      <c r="F16224" s="73" t="s">
        <v>47</v>
      </c>
    </row>
    <row r="16225" spans="1:6" x14ac:dyDescent="0.25">
      <c r="A16225" s="73">
        <v>35001568</v>
      </c>
      <c r="B16225" s="74" t="s">
        <v>14204</v>
      </c>
      <c r="C16225" s="73" t="s">
        <v>101</v>
      </c>
      <c r="D16225" s="75">
        <v>4.1500000000000004</v>
      </c>
      <c r="E16225" s="75">
        <v>4.1500000000000004</v>
      </c>
      <c r="F16225" s="73" t="s">
        <v>47</v>
      </c>
    </row>
    <row r="16226" spans="1:6" x14ac:dyDescent="0.25">
      <c r="A16226" s="73">
        <v>35001569</v>
      </c>
      <c r="B16226" s="74" t="s">
        <v>14205</v>
      </c>
      <c r="C16226" s="73" t="s">
        <v>101</v>
      </c>
      <c r="D16226" s="75">
        <v>3.51</v>
      </c>
      <c r="E16226" s="75">
        <v>3.51</v>
      </c>
      <c r="F16226" s="73" t="s">
        <v>47</v>
      </c>
    </row>
    <row r="16227" spans="1:6" x14ac:dyDescent="0.25">
      <c r="A16227" s="73">
        <v>35001570</v>
      </c>
      <c r="B16227" s="74" t="s">
        <v>14206</v>
      </c>
      <c r="C16227" s="73" t="s">
        <v>101</v>
      </c>
      <c r="D16227" s="75">
        <v>4.1500000000000004</v>
      </c>
      <c r="E16227" s="75">
        <v>4.1500000000000004</v>
      </c>
      <c r="F16227" s="73" t="s">
        <v>47</v>
      </c>
    </row>
    <row r="16228" spans="1:6" x14ac:dyDescent="0.25">
      <c r="A16228" s="73">
        <v>35001575</v>
      </c>
      <c r="B16228" s="74" t="s">
        <v>14207</v>
      </c>
      <c r="C16228" s="73" t="s">
        <v>101</v>
      </c>
      <c r="D16228" s="75">
        <v>59.18</v>
      </c>
      <c r="E16228" s="75">
        <v>59.18</v>
      </c>
      <c r="F16228" s="73" t="s">
        <v>47</v>
      </c>
    </row>
    <row r="16229" spans="1:6" x14ac:dyDescent="0.25">
      <c r="A16229" s="73">
        <v>35001576</v>
      </c>
      <c r="B16229" s="74" t="s">
        <v>14208</v>
      </c>
      <c r="C16229" s="73" t="s">
        <v>101</v>
      </c>
      <c r="D16229" s="75">
        <v>88.07</v>
      </c>
      <c r="E16229" s="75">
        <v>88.07</v>
      </c>
      <c r="F16229" s="73" t="s">
        <v>47</v>
      </c>
    </row>
    <row r="16230" spans="1:6" x14ac:dyDescent="0.25">
      <c r="A16230" s="73">
        <v>35001578</v>
      </c>
      <c r="B16230" s="74" t="s">
        <v>14209</v>
      </c>
      <c r="C16230" s="73" t="s">
        <v>101</v>
      </c>
      <c r="D16230" s="75">
        <v>5.73</v>
      </c>
      <c r="E16230" s="75">
        <v>5.73</v>
      </c>
      <c r="F16230" s="73" t="s">
        <v>47</v>
      </c>
    </row>
    <row r="16231" spans="1:6" x14ac:dyDescent="0.25">
      <c r="A16231" s="73">
        <v>35001579</v>
      </c>
      <c r="B16231" s="74" t="s">
        <v>14210</v>
      </c>
      <c r="C16231" s="73" t="s">
        <v>101</v>
      </c>
      <c r="D16231" s="75">
        <v>755.03</v>
      </c>
      <c r="E16231" s="75">
        <v>755.03</v>
      </c>
      <c r="F16231" s="73" t="s">
        <v>47</v>
      </c>
    </row>
    <row r="16232" spans="1:6" x14ac:dyDescent="0.25">
      <c r="A16232" s="73">
        <v>35001582</v>
      </c>
      <c r="B16232" s="74" t="s">
        <v>14193</v>
      </c>
      <c r="C16232" s="73" t="s">
        <v>101</v>
      </c>
      <c r="D16232" s="75">
        <v>11.13</v>
      </c>
      <c r="E16232" s="75">
        <v>11.13</v>
      </c>
      <c r="F16232" s="73" t="s">
        <v>47</v>
      </c>
    </row>
    <row r="16233" spans="1:6" x14ac:dyDescent="0.25">
      <c r="A16233" s="73">
        <v>35001583</v>
      </c>
      <c r="B16233" s="74" t="s">
        <v>14194</v>
      </c>
      <c r="C16233" s="73" t="s">
        <v>101</v>
      </c>
      <c r="D16233" s="75">
        <v>10.67</v>
      </c>
      <c r="E16233" s="75">
        <v>10.67</v>
      </c>
      <c r="F16233" s="73" t="s">
        <v>47</v>
      </c>
    </row>
    <row r="16234" spans="1:6" x14ac:dyDescent="0.25">
      <c r="A16234" s="73">
        <v>35001584</v>
      </c>
      <c r="B16234" s="74" t="s">
        <v>14195</v>
      </c>
      <c r="C16234" s="73" t="s">
        <v>101</v>
      </c>
      <c r="D16234" s="75">
        <v>9.77</v>
      </c>
      <c r="E16234" s="75">
        <v>9.77</v>
      </c>
      <c r="F16234" s="73" t="s">
        <v>47</v>
      </c>
    </row>
    <row r="16235" spans="1:6" x14ac:dyDescent="0.25">
      <c r="A16235" s="73">
        <v>35001585</v>
      </c>
      <c r="B16235" s="74" t="s">
        <v>14211</v>
      </c>
      <c r="C16235" s="73" t="s">
        <v>101</v>
      </c>
      <c r="D16235" s="75">
        <v>48.3</v>
      </c>
      <c r="E16235" s="75">
        <v>48.3</v>
      </c>
      <c r="F16235" s="73" t="s">
        <v>47</v>
      </c>
    </row>
    <row r="16236" spans="1:6" x14ac:dyDescent="0.25">
      <c r="A16236" s="73">
        <v>35001586</v>
      </c>
      <c r="B16236" s="74" t="s">
        <v>14203</v>
      </c>
      <c r="C16236" s="73" t="s">
        <v>101</v>
      </c>
      <c r="D16236" s="75">
        <v>11.75</v>
      </c>
      <c r="E16236" s="75">
        <v>11.75</v>
      </c>
      <c r="F16236" s="73" t="s">
        <v>47</v>
      </c>
    </row>
    <row r="16237" spans="1:6" x14ac:dyDescent="0.25">
      <c r="A16237" s="73">
        <v>35001587</v>
      </c>
      <c r="B16237" s="74" t="s">
        <v>14204</v>
      </c>
      <c r="C16237" s="73" t="s">
        <v>101</v>
      </c>
      <c r="D16237" s="75">
        <v>5.59</v>
      </c>
      <c r="E16237" s="75">
        <v>5.59</v>
      </c>
      <c r="F16237" s="73" t="s">
        <v>47</v>
      </c>
    </row>
    <row r="16238" spans="1:6" x14ac:dyDescent="0.25">
      <c r="A16238" s="73">
        <v>35001588</v>
      </c>
      <c r="B16238" s="74" t="s">
        <v>14205</v>
      </c>
      <c r="C16238" s="73" t="s">
        <v>101</v>
      </c>
      <c r="D16238" s="75">
        <v>4.7300000000000004</v>
      </c>
      <c r="E16238" s="75">
        <v>4.7300000000000004</v>
      </c>
      <c r="F16238" s="73" t="s">
        <v>47</v>
      </c>
    </row>
    <row r="16239" spans="1:6" x14ac:dyDescent="0.25">
      <c r="A16239" s="73">
        <v>35001592</v>
      </c>
      <c r="B16239" s="74" t="s">
        <v>14212</v>
      </c>
      <c r="C16239" s="73" t="s">
        <v>101</v>
      </c>
      <c r="D16239" s="75">
        <v>36.409999999999997</v>
      </c>
      <c r="E16239" s="75">
        <v>36.409999999999997</v>
      </c>
      <c r="F16239" s="73" t="s">
        <v>47</v>
      </c>
    </row>
    <row r="16240" spans="1:6" x14ac:dyDescent="0.25">
      <c r="A16240" s="73">
        <v>35001593</v>
      </c>
      <c r="B16240" s="74" t="s">
        <v>14207</v>
      </c>
      <c r="C16240" s="73" t="s">
        <v>101</v>
      </c>
      <c r="D16240" s="75">
        <v>59.18</v>
      </c>
      <c r="E16240" s="75">
        <v>59.18</v>
      </c>
      <c r="F16240" s="73" t="s">
        <v>47</v>
      </c>
    </row>
    <row r="16241" spans="1:6" x14ac:dyDescent="0.25">
      <c r="A16241" s="73">
        <v>35001594</v>
      </c>
      <c r="B16241" s="74" t="s">
        <v>14208</v>
      </c>
      <c r="C16241" s="73" t="s">
        <v>101</v>
      </c>
      <c r="D16241" s="75">
        <v>88.07</v>
      </c>
      <c r="E16241" s="75">
        <v>88.07</v>
      </c>
      <c r="F16241" s="73" t="s">
        <v>47</v>
      </c>
    </row>
    <row r="16242" spans="1:6" x14ac:dyDescent="0.25">
      <c r="A16242" s="73">
        <v>35001596</v>
      </c>
      <c r="B16242" s="74" t="s">
        <v>14209</v>
      </c>
      <c r="C16242" s="73" t="s">
        <v>101</v>
      </c>
      <c r="D16242" s="75">
        <v>5.73</v>
      </c>
      <c r="E16242" s="75">
        <v>5.73</v>
      </c>
      <c r="F16242" s="73" t="s">
        <v>47</v>
      </c>
    </row>
    <row r="16243" spans="1:6" x14ac:dyDescent="0.25">
      <c r="A16243" s="73">
        <v>35001597</v>
      </c>
      <c r="B16243" s="74" t="s">
        <v>14213</v>
      </c>
      <c r="C16243" s="73" t="s">
        <v>101</v>
      </c>
      <c r="D16243" s="75">
        <v>755.03</v>
      </c>
      <c r="E16243" s="75">
        <v>755.03</v>
      </c>
      <c r="F16243" s="73" t="s">
        <v>47</v>
      </c>
    </row>
    <row r="16244" spans="1:6" x14ac:dyDescent="0.25">
      <c r="A16244" s="73">
        <v>35001598</v>
      </c>
      <c r="B16244" s="74" t="s">
        <v>14214</v>
      </c>
      <c r="C16244" s="73" t="s">
        <v>101</v>
      </c>
      <c r="D16244" s="75">
        <v>549.66</v>
      </c>
      <c r="E16244" s="75">
        <v>549.66</v>
      </c>
      <c r="F16244" s="73" t="s">
        <v>47</v>
      </c>
    </row>
    <row r="16245" spans="1:6" x14ac:dyDescent="0.25">
      <c r="A16245" s="73">
        <v>35001599</v>
      </c>
      <c r="B16245" s="74" t="s">
        <v>14215</v>
      </c>
      <c r="C16245" s="73" t="s">
        <v>101</v>
      </c>
      <c r="D16245" s="75">
        <v>843.09</v>
      </c>
      <c r="E16245" s="75">
        <v>843.09</v>
      </c>
      <c r="F16245" s="73" t="s">
        <v>47</v>
      </c>
    </row>
    <row r="16246" spans="1:6" x14ac:dyDescent="0.25">
      <c r="A16246" s="73">
        <v>35001600</v>
      </c>
      <c r="B16246" s="74" t="s">
        <v>14216</v>
      </c>
      <c r="C16246" s="73" t="s">
        <v>101</v>
      </c>
      <c r="D16246" s="75">
        <v>465.08</v>
      </c>
      <c r="E16246" s="75">
        <v>465.08</v>
      </c>
      <c r="F16246" s="73" t="s">
        <v>47</v>
      </c>
    </row>
    <row r="16247" spans="1:6" x14ac:dyDescent="0.25">
      <c r="A16247" s="73">
        <v>35001601</v>
      </c>
      <c r="B16247" s="74" t="s">
        <v>14217</v>
      </c>
      <c r="C16247" s="73" t="s">
        <v>101</v>
      </c>
      <c r="D16247" s="75">
        <v>588.79</v>
      </c>
      <c r="E16247" s="75">
        <v>588.79</v>
      </c>
      <c r="F16247" s="73" t="s">
        <v>47</v>
      </c>
    </row>
    <row r="16248" spans="1:6" x14ac:dyDescent="0.25">
      <c r="A16248" s="73">
        <v>35001602</v>
      </c>
      <c r="B16248" s="74" t="s">
        <v>14218</v>
      </c>
      <c r="C16248" s="73" t="s">
        <v>101</v>
      </c>
      <c r="D16248" s="75">
        <v>770.44</v>
      </c>
      <c r="E16248" s="75">
        <v>770.44</v>
      </c>
      <c r="F16248" s="73" t="s">
        <v>47</v>
      </c>
    </row>
    <row r="16249" spans="1:6" x14ac:dyDescent="0.25">
      <c r="A16249" s="73">
        <v>35001603</v>
      </c>
      <c r="B16249" s="74" t="s">
        <v>14219</v>
      </c>
      <c r="C16249" s="73" t="s">
        <v>101</v>
      </c>
      <c r="D16249" s="75">
        <v>20.04</v>
      </c>
      <c r="E16249" s="75">
        <v>20.04</v>
      </c>
      <c r="F16249" s="73" t="s">
        <v>47</v>
      </c>
    </row>
    <row r="16250" spans="1:6" x14ac:dyDescent="0.25">
      <c r="A16250" s="73">
        <v>35001604</v>
      </c>
      <c r="B16250" s="74" t="s">
        <v>14220</v>
      </c>
      <c r="C16250" s="73" t="s">
        <v>101</v>
      </c>
      <c r="D16250" s="75">
        <v>11</v>
      </c>
      <c r="E16250" s="75">
        <v>11</v>
      </c>
      <c r="F16250" s="73" t="s">
        <v>47</v>
      </c>
    </row>
    <row r="16251" spans="1:6" x14ac:dyDescent="0.25">
      <c r="A16251" s="73">
        <v>35001605</v>
      </c>
      <c r="B16251" s="74" t="s">
        <v>14221</v>
      </c>
      <c r="C16251" s="73" t="s">
        <v>101</v>
      </c>
      <c r="D16251" s="75">
        <v>13</v>
      </c>
      <c r="E16251" s="75">
        <v>13</v>
      </c>
      <c r="F16251" s="73" t="s">
        <v>47</v>
      </c>
    </row>
    <row r="16252" spans="1:6" x14ac:dyDescent="0.25">
      <c r="A16252" s="73">
        <v>35001607</v>
      </c>
      <c r="B16252" s="74" t="s">
        <v>14222</v>
      </c>
      <c r="C16252" s="73" t="s">
        <v>101</v>
      </c>
      <c r="D16252" s="75">
        <v>10.71</v>
      </c>
      <c r="E16252" s="75">
        <v>10.71</v>
      </c>
      <c r="F16252" s="73" t="s">
        <v>47</v>
      </c>
    </row>
    <row r="16253" spans="1:6" x14ac:dyDescent="0.25">
      <c r="A16253" s="73">
        <v>35001608</v>
      </c>
      <c r="B16253" s="74" t="s">
        <v>14223</v>
      </c>
      <c r="C16253" s="73" t="s">
        <v>101</v>
      </c>
      <c r="D16253" s="75">
        <v>396.45</v>
      </c>
      <c r="E16253" s="75">
        <v>396.45</v>
      </c>
      <c r="F16253" s="73" t="s">
        <v>47</v>
      </c>
    </row>
    <row r="16254" spans="1:6" x14ac:dyDescent="0.25">
      <c r="A16254" s="73">
        <v>35001609</v>
      </c>
      <c r="B16254" s="74" t="s">
        <v>14224</v>
      </c>
      <c r="C16254" s="73" t="s">
        <v>101</v>
      </c>
      <c r="D16254" s="75">
        <v>1.9</v>
      </c>
      <c r="E16254" s="75">
        <v>1.9</v>
      </c>
      <c r="F16254" s="73" t="s">
        <v>47</v>
      </c>
    </row>
    <row r="16255" spans="1:6" x14ac:dyDescent="0.25">
      <c r="A16255" s="73">
        <v>35001610</v>
      </c>
      <c r="B16255" s="74" t="s">
        <v>14225</v>
      </c>
      <c r="C16255" s="73" t="s">
        <v>101</v>
      </c>
      <c r="D16255" s="75">
        <v>10.17</v>
      </c>
      <c r="E16255" s="75">
        <v>10.17</v>
      </c>
      <c r="F16255" s="73" t="s">
        <v>47</v>
      </c>
    </row>
    <row r="16256" spans="1:6" x14ac:dyDescent="0.25">
      <c r="A16256" s="73">
        <v>35001611</v>
      </c>
      <c r="B16256" s="74" t="s">
        <v>14226</v>
      </c>
      <c r="C16256" s="73" t="s">
        <v>101</v>
      </c>
      <c r="D16256" s="75">
        <v>55.34</v>
      </c>
      <c r="E16256" s="75">
        <v>55.34</v>
      </c>
      <c r="F16256" s="73" t="s">
        <v>47</v>
      </c>
    </row>
    <row r="16257" spans="1:6" x14ac:dyDescent="0.25">
      <c r="A16257" s="73">
        <v>35001612</v>
      </c>
      <c r="B16257" s="74" t="s">
        <v>14227</v>
      </c>
      <c r="C16257" s="73" t="s">
        <v>101</v>
      </c>
      <c r="D16257" s="75">
        <v>3.6</v>
      </c>
      <c r="E16257" s="75">
        <v>3.6</v>
      </c>
      <c r="F16257" s="73" t="s">
        <v>47</v>
      </c>
    </row>
    <row r="16258" spans="1:6" x14ac:dyDescent="0.25">
      <c r="A16258" s="73">
        <v>35001613</v>
      </c>
      <c r="B16258" s="74" t="s">
        <v>14228</v>
      </c>
      <c r="C16258" s="73" t="s">
        <v>101</v>
      </c>
      <c r="D16258" s="75">
        <v>4.8</v>
      </c>
      <c r="E16258" s="75">
        <v>4.8</v>
      </c>
      <c r="F16258" s="73" t="s">
        <v>47</v>
      </c>
    </row>
    <row r="16259" spans="1:6" x14ac:dyDescent="0.25">
      <c r="A16259" s="73">
        <v>35001635</v>
      </c>
      <c r="B16259" s="74" t="s">
        <v>14229</v>
      </c>
      <c r="C16259" s="73" t="s">
        <v>101</v>
      </c>
      <c r="D16259" s="75">
        <v>76.87</v>
      </c>
      <c r="E16259" s="75">
        <v>76.87</v>
      </c>
      <c r="F16259" s="73" t="s">
        <v>47</v>
      </c>
    </row>
    <row r="16260" spans="1:6" x14ac:dyDescent="0.25">
      <c r="A16260" s="73">
        <v>35001636</v>
      </c>
      <c r="B16260" s="74" t="s">
        <v>14230</v>
      </c>
      <c r="C16260" s="73" t="s">
        <v>101</v>
      </c>
      <c r="D16260" s="75">
        <v>102.52</v>
      </c>
      <c r="E16260" s="75">
        <v>102.52</v>
      </c>
      <c r="F16260" s="73" t="s">
        <v>47</v>
      </c>
    </row>
    <row r="16261" spans="1:6" x14ac:dyDescent="0.25">
      <c r="A16261" s="73">
        <v>35001637</v>
      </c>
      <c r="B16261" s="74" t="s">
        <v>14231</v>
      </c>
      <c r="C16261" s="73" t="s">
        <v>101</v>
      </c>
      <c r="D16261" s="75">
        <v>405.12</v>
      </c>
      <c r="E16261" s="75">
        <v>405.12</v>
      </c>
      <c r="F16261" s="73" t="s">
        <v>47</v>
      </c>
    </row>
    <row r="16262" spans="1:6" x14ac:dyDescent="0.25">
      <c r="A16262" s="73">
        <v>35001638</v>
      </c>
      <c r="B16262" s="74" t="s">
        <v>14232</v>
      </c>
      <c r="C16262" s="73" t="s">
        <v>101</v>
      </c>
      <c r="D16262" s="75">
        <v>583.24</v>
      </c>
      <c r="E16262" s="75">
        <v>583.24</v>
      </c>
      <c r="F16262" s="73" t="s">
        <v>47</v>
      </c>
    </row>
    <row r="16263" spans="1:6" x14ac:dyDescent="0.25">
      <c r="A16263" s="73">
        <v>35001640</v>
      </c>
      <c r="B16263" s="74" t="s">
        <v>14233</v>
      </c>
      <c r="C16263" s="73" t="s">
        <v>101</v>
      </c>
      <c r="D16263" s="75">
        <v>6.26</v>
      </c>
      <c r="E16263" s="75">
        <v>6.26</v>
      </c>
      <c r="F16263" s="73" t="s">
        <v>47</v>
      </c>
    </row>
    <row r="16264" spans="1:6" x14ac:dyDescent="0.25">
      <c r="A16264" s="73">
        <v>35001641</v>
      </c>
      <c r="B16264" s="74" t="s">
        <v>14234</v>
      </c>
      <c r="C16264" s="73" t="s">
        <v>101</v>
      </c>
      <c r="D16264" s="75">
        <v>8.2200000000000006</v>
      </c>
      <c r="E16264" s="75">
        <v>8.2200000000000006</v>
      </c>
      <c r="F16264" s="73" t="s">
        <v>47</v>
      </c>
    </row>
    <row r="16265" spans="1:6" x14ac:dyDescent="0.25">
      <c r="A16265" s="73">
        <v>35001642</v>
      </c>
      <c r="B16265" s="74" t="s">
        <v>14235</v>
      </c>
      <c r="C16265" s="73" t="s">
        <v>101</v>
      </c>
      <c r="D16265" s="75">
        <v>838.25</v>
      </c>
      <c r="E16265" s="75">
        <v>838.25</v>
      </c>
      <c r="F16265" s="73" t="s">
        <v>47</v>
      </c>
    </row>
    <row r="16266" spans="1:6" x14ac:dyDescent="0.25">
      <c r="A16266" s="73">
        <v>35001643</v>
      </c>
      <c r="B16266" s="74" t="s">
        <v>14236</v>
      </c>
      <c r="C16266" s="73" t="s">
        <v>101</v>
      </c>
      <c r="D16266" s="75">
        <v>5.69</v>
      </c>
      <c r="E16266" s="75">
        <v>5.69</v>
      </c>
      <c r="F16266" s="73" t="s">
        <v>47</v>
      </c>
    </row>
    <row r="16267" spans="1:6" x14ac:dyDescent="0.25">
      <c r="A16267" s="73">
        <v>35001644</v>
      </c>
      <c r="B16267" s="74" t="s">
        <v>14237</v>
      </c>
      <c r="C16267" s="73" t="s">
        <v>101</v>
      </c>
      <c r="D16267" s="75">
        <v>9.7899999999999991</v>
      </c>
      <c r="E16267" s="75">
        <v>9.7899999999999991</v>
      </c>
      <c r="F16267" s="73" t="s">
        <v>47</v>
      </c>
    </row>
    <row r="16268" spans="1:6" x14ac:dyDescent="0.25">
      <c r="A16268" s="73">
        <v>35001645</v>
      </c>
      <c r="B16268" s="74" t="s">
        <v>14238</v>
      </c>
      <c r="C16268" s="73" t="s">
        <v>101</v>
      </c>
      <c r="D16268" s="75">
        <v>7110.24</v>
      </c>
      <c r="E16268" s="75">
        <v>7110.24</v>
      </c>
      <c r="F16268" s="73" t="s">
        <v>47</v>
      </c>
    </row>
    <row r="16269" spans="1:6" x14ac:dyDescent="0.25">
      <c r="A16269" s="73">
        <v>35001647</v>
      </c>
      <c r="B16269" s="74" t="s">
        <v>14239</v>
      </c>
      <c r="C16269" s="73" t="s">
        <v>101</v>
      </c>
      <c r="D16269" s="75">
        <v>932.57</v>
      </c>
      <c r="E16269" s="75">
        <v>932.57</v>
      </c>
      <c r="F16269" s="73" t="s">
        <v>47</v>
      </c>
    </row>
    <row r="16270" spans="1:6" x14ac:dyDescent="0.25">
      <c r="A16270" s="73">
        <v>35001815</v>
      </c>
      <c r="B16270" s="74" t="s">
        <v>14240</v>
      </c>
      <c r="C16270" s="73" t="s">
        <v>101</v>
      </c>
      <c r="D16270" s="75">
        <v>891200</v>
      </c>
      <c r="E16270" s="75">
        <v>891200</v>
      </c>
      <c r="F16270" s="73" t="s">
        <v>47</v>
      </c>
    </row>
    <row r="16271" spans="1:6" x14ac:dyDescent="0.25">
      <c r="A16271" s="73">
        <v>35001816</v>
      </c>
      <c r="B16271" s="74" t="s">
        <v>14241</v>
      </c>
      <c r="C16271" s="73" t="s">
        <v>101</v>
      </c>
      <c r="D16271" s="75">
        <v>5329.96</v>
      </c>
      <c r="E16271" s="75">
        <v>5329.96</v>
      </c>
      <c r="F16271" s="73" t="s">
        <v>47</v>
      </c>
    </row>
    <row r="16272" spans="1:6" x14ac:dyDescent="0.25">
      <c r="A16272" s="73">
        <v>35001817</v>
      </c>
      <c r="B16272" s="74" t="s">
        <v>14242</v>
      </c>
      <c r="C16272" s="73" t="s">
        <v>101</v>
      </c>
      <c r="D16272" s="75">
        <v>5495.82</v>
      </c>
      <c r="E16272" s="75">
        <v>5495.82</v>
      </c>
      <c r="F16272" s="73" t="s">
        <v>47</v>
      </c>
    </row>
    <row r="16273" spans="1:6" x14ac:dyDescent="0.25">
      <c r="A16273" s="73">
        <v>35001818</v>
      </c>
      <c r="B16273" s="74" t="s">
        <v>14243</v>
      </c>
      <c r="C16273" s="73" t="s">
        <v>101</v>
      </c>
      <c r="D16273" s="75">
        <v>5661.67</v>
      </c>
      <c r="E16273" s="75">
        <v>5661.67</v>
      </c>
      <c r="F16273" s="73" t="s">
        <v>47</v>
      </c>
    </row>
    <row r="16274" spans="1:6" x14ac:dyDescent="0.25">
      <c r="A16274" s="73">
        <v>35001819</v>
      </c>
      <c r="B16274" s="74" t="s">
        <v>14244</v>
      </c>
      <c r="C16274" s="73" t="s">
        <v>101</v>
      </c>
      <c r="D16274" s="75">
        <v>6765.61</v>
      </c>
      <c r="E16274" s="75">
        <v>6765.61</v>
      </c>
      <c r="F16274" s="73" t="s">
        <v>47</v>
      </c>
    </row>
    <row r="16275" spans="1:6" x14ac:dyDescent="0.25">
      <c r="A16275" s="73">
        <v>35001820</v>
      </c>
      <c r="B16275" s="74" t="s">
        <v>14245</v>
      </c>
      <c r="C16275" s="73" t="s">
        <v>101</v>
      </c>
      <c r="D16275" s="75">
        <v>7022.69</v>
      </c>
      <c r="E16275" s="75">
        <v>7022.69</v>
      </c>
      <c r="F16275" s="73" t="s">
        <v>47</v>
      </c>
    </row>
    <row r="16276" spans="1:6" x14ac:dyDescent="0.25">
      <c r="A16276" s="73">
        <v>35001821</v>
      </c>
      <c r="B16276" s="74" t="s">
        <v>14246</v>
      </c>
      <c r="C16276" s="73" t="s">
        <v>101</v>
      </c>
      <c r="D16276" s="75">
        <v>321.08</v>
      </c>
      <c r="E16276" s="75">
        <v>321.08</v>
      </c>
      <c r="F16276" s="73" t="s">
        <v>47</v>
      </c>
    </row>
    <row r="16277" spans="1:6" x14ac:dyDescent="0.25">
      <c r="A16277" s="73">
        <v>35001822</v>
      </c>
      <c r="B16277" s="74" t="s">
        <v>14247</v>
      </c>
      <c r="C16277" s="73" t="s">
        <v>101</v>
      </c>
      <c r="D16277" s="75">
        <v>401.24</v>
      </c>
      <c r="E16277" s="75">
        <v>401.24</v>
      </c>
      <c r="F16277" s="73" t="s">
        <v>47</v>
      </c>
    </row>
    <row r="16278" spans="1:6" x14ac:dyDescent="0.25">
      <c r="A16278" s="73">
        <v>35001823</v>
      </c>
      <c r="B16278" s="74" t="s">
        <v>14248</v>
      </c>
      <c r="C16278" s="73" t="s">
        <v>101</v>
      </c>
      <c r="D16278" s="75">
        <v>511.84</v>
      </c>
      <c r="E16278" s="75">
        <v>511.84</v>
      </c>
      <c r="F16278" s="73" t="s">
        <v>47</v>
      </c>
    </row>
    <row r="16279" spans="1:6" x14ac:dyDescent="0.25">
      <c r="A16279" s="73">
        <v>35001824</v>
      </c>
      <c r="B16279" s="74" t="s">
        <v>14249</v>
      </c>
      <c r="C16279" s="73" t="s">
        <v>101</v>
      </c>
      <c r="D16279" s="75">
        <v>346.39</v>
      </c>
      <c r="E16279" s="75">
        <v>346.39</v>
      </c>
      <c r="F16279" s="73" t="s">
        <v>47</v>
      </c>
    </row>
    <row r="16280" spans="1:6" x14ac:dyDescent="0.25">
      <c r="A16280" s="73">
        <v>35001825</v>
      </c>
      <c r="B16280" s="74" t="s">
        <v>14250</v>
      </c>
      <c r="C16280" s="73" t="s">
        <v>101</v>
      </c>
      <c r="D16280" s="75">
        <v>334.57</v>
      </c>
      <c r="E16280" s="75">
        <v>334.57</v>
      </c>
      <c r="F16280" s="73" t="s">
        <v>47</v>
      </c>
    </row>
    <row r="16281" spans="1:6" x14ac:dyDescent="0.25">
      <c r="A16281" s="73">
        <v>35001826</v>
      </c>
      <c r="B16281" s="74" t="s">
        <v>14251</v>
      </c>
      <c r="C16281" s="73" t="s">
        <v>101</v>
      </c>
      <c r="D16281" s="75">
        <v>72.98</v>
      </c>
      <c r="E16281" s="75">
        <v>72.98</v>
      </c>
      <c r="F16281" s="73" t="s">
        <v>47</v>
      </c>
    </row>
    <row r="16282" spans="1:6" x14ac:dyDescent="0.25">
      <c r="A16282" s="73">
        <v>35001827</v>
      </c>
      <c r="B16282" s="74" t="s">
        <v>14252</v>
      </c>
      <c r="C16282" s="73" t="s">
        <v>101</v>
      </c>
      <c r="D16282" s="75">
        <v>496.97</v>
      </c>
      <c r="E16282" s="75">
        <v>496.97</v>
      </c>
      <c r="F16282" s="73" t="s">
        <v>47</v>
      </c>
    </row>
    <row r="16283" spans="1:6" x14ac:dyDescent="0.25">
      <c r="A16283" s="73">
        <v>35001828</v>
      </c>
      <c r="B16283" s="74" t="s">
        <v>14253</v>
      </c>
      <c r="C16283" s="73" t="s">
        <v>101</v>
      </c>
      <c r="D16283" s="75">
        <v>1089.52</v>
      </c>
      <c r="E16283" s="75">
        <v>1089.52</v>
      </c>
      <c r="F16283" s="73" t="s">
        <v>47</v>
      </c>
    </row>
    <row r="16284" spans="1:6" x14ac:dyDescent="0.25">
      <c r="A16284" s="73">
        <v>35001829</v>
      </c>
      <c r="B16284" s="74" t="s">
        <v>14254</v>
      </c>
      <c r="C16284" s="73" t="s">
        <v>101</v>
      </c>
      <c r="D16284" s="75">
        <v>308.31</v>
      </c>
      <c r="E16284" s="75">
        <v>308.31</v>
      </c>
      <c r="F16284" s="73" t="s">
        <v>47</v>
      </c>
    </row>
    <row r="16285" spans="1:6" x14ac:dyDescent="0.25">
      <c r="A16285" s="73">
        <v>35001830</v>
      </c>
      <c r="B16285" s="74" t="s">
        <v>14255</v>
      </c>
      <c r="C16285" s="73" t="s">
        <v>101</v>
      </c>
      <c r="D16285" s="75">
        <v>261.61</v>
      </c>
      <c r="E16285" s="75">
        <v>261.61</v>
      </c>
      <c r="F16285" s="73" t="s">
        <v>47</v>
      </c>
    </row>
    <row r="16286" spans="1:6" x14ac:dyDescent="0.25">
      <c r="A16286" s="73">
        <v>35001831</v>
      </c>
      <c r="B16286" s="74" t="s">
        <v>14256</v>
      </c>
      <c r="C16286" s="73" t="s">
        <v>101</v>
      </c>
      <c r="D16286" s="75">
        <v>72.75</v>
      </c>
      <c r="E16286" s="75">
        <v>72.75</v>
      </c>
      <c r="F16286" s="73" t="s">
        <v>47</v>
      </c>
    </row>
    <row r="16287" spans="1:6" x14ac:dyDescent="0.25">
      <c r="A16287" s="73">
        <v>35001832</v>
      </c>
      <c r="B16287" s="74" t="s">
        <v>14257</v>
      </c>
      <c r="C16287" s="73" t="s">
        <v>101</v>
      </c>
      <c r="D16287" s="75">
        <v>72.75</v>
      </c>
      <c r="E16287" s="75">
        <v>72.75</v>
      </c>
      <c r="F16287" s="73" t="s">
        <v>47</v>
      </c>
    </row>
    <row r="16288" spans="1:6" x14ac:dyDescent="0.25">
      <c r="A16288" s="73">
        <v>35001833</v>
      </c>
      <c r="B16288" s="74" t="s">
        <v>14258</v>
      </c>
      <c r="C16288" s="73" t="s">
        <v>101</v>
      </c>
      <c r="D16288" s="75">
        <v>237.17</v>
      </c>
      <c r="E16288" s="75">
        <v>237.17</v>
      </c>
      <c r="F16288" s="73" t="s">
        <v>47</v>
      </c>
    </row>
    <row r="16289" spans="1:6" x14ac:dyDescent="0.25">
      <c r="A16289" s="73">
        <v>35001834</v>
      </c>
      <c r="B16289" s="74" t="s">
        <v>14259</v>
      </c>
      <c r="C16289" s="73" t="s">
        <v>101</v>
      </c>
      <c r="D16289" s="75">
        <v>646.78</v>
      </c>
      <c r="E16289" s="75">
        <v>646.78</v>
      </c>
      <c r="F16289" s="73" t="s">
        <v>47</v>
      </c>
    </row>
    <row r="16290" spans="1:6" x14ac:dyDescent="0.25">
      <c r="A16290" s="73">
        <v>35001835</v>
      </c>
      <c r="B16290" s="74" t="s">
        <v>14260</v>
      </c>
      <c r="C16290" s="73" t="s">
        <v>101</v>
      </c>
      <c r="D16290" s="75">
        <v>101.78</v>
      </c>
      <c r="E16290" s="75">
        <v>101.78</v>
      </c>
      <c r="F16290" s="73" t="s">
        <v>47</v>
      </c>
    </row>
    <row r="16291" spans="1:6" x14ac:dyDescent="0.25">
      <c r="A16291" s="73">
        <v>35001836</v>
      </c>
      <c r="B16291" s="74" t="s">
        <v>14261</v>
      </c>
      <c r="C16291" s="73" t="s">
        <v>101</v>
      </c>
      <c r="D16291" s="75">
        <v>564.03</v>
      </c>
      <c r="E16291" s="75">
        <v>564.03</v>
      </c>
      <c r="F16291" s="73" t="s">
        <v>47</v>
      </c>
    </row>
    <row r="16292" spans="1:6" x14ac:dyDescent="0.25">
      <c r="A16292" s="73">
        <v>35001838</v>
      </c>
      <c r="B16292" s="74" t="s">
        <v>14262</v>
      </c>
      <c r="C16292" s="73" t="s">
        <v>101</v>
      </c>
      <c r="D16292" s="75">
        <v>190.33</v>
      </c>
      <c r="E16292" s="75">
        <v>190.33</v>
      </c>
      <c r="F16292" s="73" t="s">
        <v>47</v>
      </c>
    </row>
    <row r="16293" spans="1:6" x14ac:dyDescent="0.25">
      <c r="A16293" s="73">
        <v>35001839</v>
      </c>
      <c r="B16293" s="74" t="s">
        <v>14263</v>
      </c>
      <c r="C16293" s="73" t="s">
        <v>101</v>
      </c>
      <c r="D16293" s="75">
        <v>26.96</v>
      </c>
      <c r="E16293" s="75">
        <v>26.96</v>
      </c>
      <c r="F16293" s="73" t="s">
        <v>47</v>
      </c>
    </row>
    <row r="16294" spans="1:6" x14ac:dyDescent="0.25">
      <c r="A16294" s="73">
        <v>35001840</v>
      </c>
      <c r="B16294" s="74" t="s">
        <v>14264</v>
      </c>
      <c r="C16294" s="73" t="s">
        <v>101</v>
      </c>
      <c r="D16294" s="75">
        <v>1583.65</v>
      </c>
      <c r="E16294" s="75">
        <v>1583.65</v>
      </c>
      <c r="F16294" s="73" t="s">
        <v>47</v>
      </c>
    </row>
    <row r="16295" spans="1:6" x14ac:dyDescent="0.25">
      <c r="A16295" s="73">
        <v>35001841</v>
      </c>
      <c r="B16295" s="74" t="s">
        <v>14265</v>
      </c>
      <c r="C16295" s="73" t="s">
        <v>101</v>
      </c>
      <c r="D16295" s="75">
        <v>2269.9299999999998</v>
      </c>
      <c r="E16295" s="75">
        <v>2269.9299999999998</v>
      </c>
      <c r="F16295" s="73" t="s">
        <v>47</v>
      </c>
    </row>
    <row r="16296" spans="1:6" x14ac:dyDescent="0.25">
      <c r="A16296" s="73">
        <v>35001842</v>
      </c>
      <c r="B16296" s="74" t="s">
        <v>14266</v>
      </c>
      <c r="C16296" s="73" t="s">
        <v>101</v>
      </c>
      <c r="D16296" s="75">
        <v>3147.47</v>
      </c>
      <c r="E16296" s="75">
        <v>3147.47</v>
      </c>
      <c r="F16296" s="73" t="s">
        <v>47</v>
      </c>
    </row>
    <row r="16297" spans="1:6" x14ac:dyDescent="0.25">
      <c r="A16297" s="73">
        <v>35001843</v>
      </c>
      <c r="B16297" s="74" t="s">
        <v>14267</v>
      </c>
      <c r="C16297" s="73" t="s">
        <v>101</v>
      </c>
      <c r="D16297" s="75">
        <v>455.85</v>
      </c>
      <c r="E16297" s="75">
        <v>455.85</v>
      </c>
      <c r="F16297" s="73" t="s">
        <v>47</v>
      </c>
    </row>
    <row r="16298" spans="1:6" x14ac:dyDescent="0.25">
      <c r="A16298" s="73">
        <v>35001844</v>
      </c>
      <c r="B16298" s="74" t="s">
        <v>14268</v>
      </c>
      <c r="C16298" s="73" t="s">
        <v>101</v>
      </c>
      <c r="D16298" s="75">
        <v>48.34</v>
      </c>
      <c r="E16298" s="75">
        <v>48.34</v>
      </c>
      <c r="F16298" s="73" t="s">
        <v>47</v>
      </c>
    </row>
    <row r="16299" spans="1:6" x14ac:dyDescent="0.25">
      <c r="A16299" s="73">
        <v>35001845</v>
      </c>
      <c r="B16299" s="74" t="s">
        <v>14269</v>
      </c>
      <c r="C16299" s="73" t="s">
        <v>101</v>
      </c>
      <c r="D16299" s="75">
        <v>38.47</v>
      </c>
      <c r="E16299" s="75">
        <v>38.47</v>
      </c>
      <c r="F16299" s="73" t="s">
        <v>47</v>
      </c>
    </row>
    <row r="16300" spans="1:6" x14ac:dyDescent="0.25">
      <c r="A16300" s="73">
        <v>35001846</v>
      </c>
      <c r="B16300" s="74" t="s">
        <v>14270</v>
      </c>
      <c r="C16300" s="73" t="s">
        <v>101</v>
      </c>
      <c r="D16300" s="75">
        <v>38.700000000000003</v>
      </c>
      <c r="E16300" s="75">
        <v>38.700000000000003</v>
      </c>
      <c r="F16300" s="73" t="s">
        <v>47</v>
      </c>
    </row>
    <row r="16301" spans="1:6" x14ac:dyDescent="0.25">
      <c r="A16301" s="73">
        <v>35001847</v>
      </c>
      <c r="B16301" s="74" t="s">
        <v>14271</v>
      </c>
      <c r="C16301" s="73" t="s">
        <v>101</v>
      </c>
      <c r="D16301" s="75">
        <v>73.94</v>
      </c>
      <c r="E16301" s="75">
        <v>73.94</v>
      </c>
      <c r="F16301" s="73" t="s">
        <v>47</v>
      </c>
    </row>
    <row r="16302" spans="1:6" x14ac:dyDescent="0.25">
      <c r="A16302" s="73">
        <v>35001848</v>
      </c>
      <c r="B16302" s="74" t="s">
        <v>14272</v>
      </c>
      <c r="C16302" s="73" t="s">
        <v>101</v>
      </c>
      <c r="D16302" s="75">
        <v>7.29</v>
      </c>
      <c r="E16302" s="75">
        <v>7.29</v>
      </c>
      <c r="F16302" s="73" t="s">
        <v>47</v>
      </c>
    </row>
    <row r="16303" spans="1:6" x14ac:dyDescent="0.25">
      <c r="A16303" s="73">
        <v>35001852</v>
      </c>
      <c r="B16303" s="74" t="s">
        <v>14273</v>
      </c>
      <c r="C16303" s="73" t="s">
        <v>101</v>
      </c>
      <c r="D16303" s="75">
        <v>30.69</v>
      </c>
      <c r="E16303" s="75">
        <v>30.69</v>
      </c>
      <c r="F16303" s="73" t="s">
        <v>47</v>
      </c>
    </row>
    <row r="16304" spans="1:6" x14ac:dyDescent="0.25">
      <c r="A16304" s="73">
        <v>35001853</v>
      </c>
      <c r="B16304" s="74" t="s">
        <v>14274</v>
      </c>
      <c r="C16304" s="73" t="s">
        <v>101</v>
      </c>
      <c r="D16304" s="75">
        <v>183.56</v>
      </c>
      <c r="E16304" s="75">
        <v>183.56</v>
      </c>
      <c r="F16304" s="73" t="s">
        <v>47</v>
      </c>
    </row>
    <row r="16305" spans="1:6" x14ac:dyDescent="0.25">
      <c r="A16305" s="73">
        <v>35001854</v>
      </c>
      <c r="B16305" s="74" t="s">
        <v>14275</v>
      </c>
      <c r="C16305" s="73" t="s">
        <v>101</v>
      </c>
      <c r="D16305" s="75">
        <v>235.08</v>
      </c>
      <c r="E16305" s="75">
        <v>235.08</v>
      </c>
      <c r="F16305" s="73" t="s">
        <v>47</v>
      </c>
    </row>
    <row r="16306" spans="1:6" x14ac:dyDescent="0.25">
      <c r="A16306" s="73">
        <v>35001855</v>
      </c>
      <c r="B16306" s="74" t="s">
        <v>14276</v>
      </c>
      <c r="C16306" s="73" t="s">
        <v>101</v>
      </c>
      <c r="D16306" s="75">
        <v>408.19</v>
      </c>
      <c r="E16306" s="75">
        <v>408.19</v>
      </c>
      <c r="F16306" s="73" t="s">
        <v>47</v>
      </c>
    </row>
    <row r="16307" spans="1:6" x14ac:dyDescent="0.25">
      <c r="A16307" s="73">
        <v>35001856</v>
      </c>
      <c r="B16307" s="74" t="s">
        <v>14277</v>
      </c>
      <c r="C16307" s="73" t="s">
        <v>101</v>
      </c>
      <c r="D16307" s="75">
        <v>306.64999999999998</v>
      </c>
      <c r="E16307" s="75">
        <v>306.64999999999998</v>
      </c>
      <c r="F16307" s="73" t="s">
        <v>47</v>
      </c>
    </row>
    <row r="16308" spans="1:6" x14ac:dyDescent="0.25">
      <c r="A16308" s="73">
        <v>35001857</v>
      </c>
      <c r="B16308" s="74" t="s">
        <v>14278</v>
      </c>
      <c r="C16308" s="73" t="s">
        <v>101</v>
      </c>
      <c r="D16308" s="75">
        <v>65.63</v>
      </c>
      <c r="E16308" s="75">
        <v>65.63</v>
      </c>
      <c r="F16308" s="73" t="s">
        <v>47</v>
      </c>
    </row>
    <row r="16309" spans="1:6" x14ac:dyDescent="0.25">
      <c r="A16309" s="73">
        <v>35001858</v>
      </c>
      <c r="B16309" s="74" t="s">
        <v>14279</v>
      </c>
      <c r="C16309" s="73" t="s">
        <v>101</v>
      </c>
      <c r="D16309" s="75">
        <v>416.83</v>
      </c>
      <c r="E16309" s="75">
        <v>416.83</v>
      </c>
      <c r="F16309" s="73" t="s">
        <v>47</v>
      </c>
    </row>
    <row r="16310" spans="1:6" x14ac:dyDescent="0.25">
      <c r="A16310" s="73">
        <v>35001859</v>
      </c>
      <c r="B16310" s="74" t="s">
        <v>14280</v>
      </c>
      <c r="C16310" s="73" t="s">
        <v>101</v>
      </c>
      <c r="D16310" s="75">
        <v>791.07</v>
      </c>
      <c r="E16310" s="75">
        <v>791.07</v>
      </c>
      <c r="F16310" s="73" t="s">
        <v>47</v>
      </c>
    </row>
    <row r="16311" spans="1:6" x14ac:dyDescent="0.25">
      <c r="A16311" s="73">
        <v>35001861</v>
      </c>
      <c r="B16311" s="74" t="s">
        <v>14281</v>
      </c>
      <c r="C16311" s="73" t="s">
        <v>101</v>
      </c>
      <c r="D16311" s="75">
        <v>39.880000000000003</v>
      </c>
      <c r="E16311" s="75">
        <v>39.880000000000003</v>
      </c>
      <c r="F16311" s="73" t="s">
        <v>47</v>
      </c>
    </row>
    <row r="16312" spans="1:6" x14ac:dyDescent="0.25">
      <c r="A16312" s="73">
        <v>35001862</v>
      </c>
      <c r="B16312" s="74" t="s">
        <v>14282</v>
      </c>
      <c r="C16312" s="73" t="s">
        <v>101</v>
      </c>
      <c r="D16312" s="75">
        <v>284.08</v>
      </c>
      <c r="E16312" s="75">
        <v>284.08</v>
      </c>
      <c r="F16312" s="73" t="s">
        <v>47</v>
      </c>
    </row>
    <row r="16313" spans="1:6" x14ac:dyDescent="0.25">
      <c r="A16313" s="73">
        <v>35001863</v>
      </c>
      <c r="B16313" s="74" t="s">
        <v>14283</v>
      </c>
      <c r="C16313" s="73" t="s">
        <v>101</v>
      </c>
      <c r="D16313" s="75">
        <v>41.11</v>
      </c>
      <c r="E16313" s="75">
        <v>41.11</v>
      </c>
      <c r="F16313" s="73" t="s">
        <v>47</v>
      </c>
    </row>
    <row r="16314" spans="1:6" x14ac:dyDescent="0.25">
      <c r="A16314" s="73">
        <v>35001864</v>
      </c>
      <c r="B16314" s="74" t="s">
        <v>14284</v>
      </c>
      <c r="C16314" s="73" t="s">
        <v>101</v>
      </c>
      <c r="D16314" s="75">
        <v>47.43</v>
      </c>
      <c r="E16314" s="75">
        <v>47.43</v>
      </c>
      <c r="F16314" s="73" t="s">
        <v>47</v>
      </c>
    </row>
    <row r="16315" spans="1:6" x14ac:dyDescent="0.25">
      <c r="A16315" s="73">
        <v>35001865</v>
      </c>
      <c r="B16315" s="74" t="s">
        <v>14285</v>
      </c>
      <c r="C16315" s="73" t="s">
        <v>101</v>
      </c>
      <c r="D16315" s="75">
        <v>13.32</v>
      </c>
      <c r="E16315" s="75">
        <v>13.32</v>
      </c>
      <c r="F16315" s="73" t="s">
        <v>47</v>
      </c>
    </row>
    <row r="16316" spans="1:6" x14ac:dyDescent="0.25">
      <c r="A16316" s="73">
        <v>35001866</v>
      </c>
      <c r="B16316" s="74" t="s">
        <v>14286</v>
      </c>
      <c r="C16316" s="73" t="s">
        <v>101</v>
      </c>
      <c r="D16316" s="75">
        <v>23.66</v>
      </c>
      <c r="E16316" s="75">
        <v>23.66</v>
      </c>
      <c r="F16316" s="73" t="s">
        <v>47</v>
      </c>
    </row>
    <row r="16317" spans="1:6" x14ac:dyDescent="0.25">
      <c r="A16317" s="73">
        <v>35001867</v>
      </c>
      <c r="B16317" s="74" t="s">
        <v>14287</v>
      </c>
      <c r="C16317" s="73" t="s">
        <v>101</v>
      </c>
      <c r="D16317" s="75">
        <v>23.47</v>
      </c>
      <c r="E16317" s="75">
        <v>23.47</v>
      </c>
      <c r="F16317" s="73" t="s">
        <v>47</v>
      </c>
    </row>
    <row r="16318" spans="1:6" x14ac:dyDescent="0.25">
      <c r="A16318" s="73">
        <v>35001868</v>
      </c>
      <c r="B16318" s="74" t="s">
        <v>14288</v>
      </c>
      <c r="C16318" s="73" t="s">
        <v>101</v>
      </c>
      <c r="D16318" s="75">
        <v>24.69</v>
      </c>
      <c r="E16318" s="75">
        <v>24.69</v>
      </c>
      <c r="F16318" s="73" t="s">
        <v>47</v>
      </c>
    </row>
    <row r="16319" spans="1:6" x14ac:dyDescent="0.25">
      <c r="A16319" s="73">
        <v>35001869</v>
      </c>
      <c r="B16319" s="74" t="s">
        <v>14289</v>
      </c>
      <c r="C16319" s="73" t="s">
        <v>101</v>
      </c>
      <c r="D16319" s="75">
        <v>466.6</v>
      </c>
      <c r="E16319" s="75">
        <v>466.6</v>
      </c>
      <c r="F16319" s="73" t="s">
        <v>47</v>
      </c>
    </row>
    <row r="16320" spans="1:6" x14ac:dyDescent="0.25">
      <c r="A16320" s="73">
        <v>35001870</v>
      </c>
      <c r="B16320" s="74" t="s">
        <v>14290</v>
      </c>
      <c r="C16320" s="73" t="s">
        <v>101</v>
      </c>
      <c r="D16320" s="75">
        <v>11.58</v>
      </c>
      <c r="E16320" s="75">
        <v>11.58</v>
      </c>
      <c r="F16320" s="73" t="s">
        <v>47</v>
      </c>
    </row>
    <row r="16321" spans="1:6" x14ac:dyDescent="0.25">
      <c r="A16321" s="73">
        <v>35001871</v>
      </c>
      <c r="B16321" s="74" t="s">
        <v>14291</v>
      </c>
      <c r="C16321" s="73" t="s">
        <v>101</v>
      </c>
      <c r="D16321" s="75">
        <v>0.62</v>
      </c>
      <c r="E16321" s="75">
        <v>0.62</v>
      </c>
      <c r="F16321" s="73" t="s">
        <v>47</v>
      </c>
    </row>
    <row r="16322" spans="1:6" x14ac:dyDescent="0.25">
      <c r="A16322" s="73">
        <v>35001873</v>
      </c>
      <c r="B16322" s="74" t="s">
        <v>14292</v>
      </c>
      <c r="C16322" s="73" t="s">
        <v>101</v>
      </c>
      <c r="D16322" s="75">
        <v>39874.199999999997</v>
      </c>
      <c r="E16322" s="75">
        <v>39874.199999999997</v>
      </c>
      <c r="F16322" s="73" t="s">
        <v>47</v>
      </c>
    </row>
    <row r="16323" spans="1:6" x14ac:dyDescent="0.25">
      <c r="A16323" s="73">
        <v>35001874</v>
      </c>
      <c r="B16323" s="74" t="s">
        <v>14293</v>
      </c>
      <c r="C16323" s="73" t="s">
        <v>101</v>
      </c>
      <c r="D16323" s="75">
        <v>163.61000000000001</v>
      </c>
      <c r="E16323" s="75">
        <v>163.61000000000001</v>
      </c>
      <c r="F16323" s="73" t="s">
        <v>47</v>
      </c>
    </row>
    <row r="16324" spans="1:6" x14ac:dyDescent="0.25">
      <c r="A16324" s="73">
        <v>35001875</v>
      </c>
      <c r="B16324" s="74" t="s">
        <v>14294</v>
      </c>
      <c r="C16324" s="73" t="s">
        <v>101</v>
      </c>
      <c r="D16324" s="75">
        <v>239.31</v>
      </c>
      <c r="E16324" s="75">
        <v>239.31</v>
      </c>
      <c r="F16324" s="73" t="s">
        <v>47</v>
      </c>
    </row>
    <row r="16325" spans="1:6" x14ac:dyDescent="0.25">
      <c r="A16325" s="73">
        <v>35001876</v>
      </c>
      <c r="B16325" s="74" t="s">
        <v>14295</v>
      </c>
      <c r="C16325" s="73" t="s">
        <v>101</v>
      </c>
      <c r="D16325" s="75">
        <v>315.02</v>
      </c>
      <c r="E16325" s="75">
        <v>315.02</v>
      </c>
      <c r="F16325" s="73" t="s">
        <v>47</v>
      </c>
    </row>
    <row r="16326" spans="1:6" x14ac:dyDescent="0.25">
      <c r="A16326" s="73">
        <v>35001877</v>
      </c>
      <c r="B16326" s="74" t="s">
        <v>14296</v>
      </c>
      <c r="C16326" s="73" t="s">
        <v>101</v>
      </c>
      <c r="D16326" s="75">
        <v>315.02</v>
      </c>
      <c r="E16326" s="75">
        <v>315.02</v>
      </c>
      <c r="F16326" s="73" t="s">
        <v>47</v>
      </c>
    </row>
    <row r="16327" spans="1:6" x14ac:dyDescent="0.25">
      <c r="A16327" s="73">
        <v>35001878</v>
      </c>
      <c r="B16327" s="74" t="s">
        <v>14297</v>
      </c>
      <c r="C16327" s="73" t="s">
        <v>101</v>
      </c>
      <c r="D16327" s="75">
        <v>389.18</v>
      </c>
      <c r="E16327" s="75">
        <v>389.18</v>
      </c>
      <c r="F16327" s="73" t="s">
        <v>47</v>
      </c>
    </row>
    <row r="16328" spans="1:6" x14ac:dyDescent="0.25">
      <c r="A16328" s="73">
        <v>35001879</v>
      </c>
      <c r="B16328" s="74" t="s">
        <v>14298</v>
      </c>
      <c r="C16328" s="73" t="s">
        <v>101</v>
      </c>
      <c r="D16328" s="75">
        <v>466.63</v>
      </c>
      <c r="E16328" s="75">
        <v>466.63</v>
      </c>
      <c r="F16328" s="73" t="s">
        <v>47</v>
      </c>
    </row>
    <row r="16329" spans="1:6" x14ac:dyDescent="0.25">
      <c r="A16329" s="73">
        <v>35001880</v>
      </c>
      <c r="B16329" s="74" t="s">
        <v>14299</v>
      </c>
      <c r="C16329" s="73" t="s">
        <v>101</v>
      </c>
      <c r="D16329" s="75">
        <v>546.22</v>
      </c>
      <c r="E16329" s="75">
        <v>546.22</v>
      </c>
      <c r="F16329" s="73" t="s">
        <v>47</v>
      </c>
    </row>
    <row r="16330" spans="1:6" x14ac:dyDescent="0.25">
      <c r="A16330" s="73">
        <v>35001881</v>
      </c>
      <c r="B16330" s="74" t="s">
        <v>14300</v>
      </c>
      <c r="C16330" s="73" t="s">
        <v>101</v>
      </c>
      <c r="D16330" s="75">
        <v>622.52</v>
      </c>
      <c r="E16330" s="75">
        <v>622.52</v>
      </c>
      <c r="F16330" s="73" t="s">
        <v>47</v>
      </c>
    </row>
    <row r="16331" spans="1:6" x14ac:dyDescent="0.25">
      <c r="A16331" s="73">
        <v>35001882</v>
      </c>
      <c r="B16331" s="74" t="s">
        <v>14301</v>
      </c>
      <c r="C16331" s="73" t="s">
        <v>101</v>
      </c>
      <c r="D16331" s="75">
        <v>773.6</v>
      </c>
      <c r="E16331" s="75">
        <v>773.6</v>
      </c>
      <c r="F16331" s="73" t="s">
        <v>47</v>
      </c>
    </row>
    <row r="16332" spans="1:6" x14ac:dyDescent="0.25">
      <c r="A16332" s="73">
        <v>35001883</v>
      </c>
      <c r="B16332" s="74" t="s">
        <v>14302</v>
      </c>
      <c r="C16332" s="73" t="s">
        <v>101</v>
      </c>
      <c r="D16332" s="75">
        <v>68</v>
      </c>
      <c r="E16332" s="75">
        <v>68</v>
      </c>
      <c r="F16332" s="73" t="s">
        <v>47</v>
      </c>
    </row>
    <row r="16333" spans="1:6" x14ac:dyDescent="0.25">
      <c r="A16333" s="73">
        <v>35001884</v>
      </c>
      <c r="B16333" s="74" t="s">
        <v>14303</v>
      </c>
      <c r="C16333" s="73" t="s">
        <v>101</v>
      </c>
      <c r="D16333" s="75">
        <v>97.91</v>
      </c>
      <c r="E16333" s="75">
        <v>97.91</v>
      </c>
      <c r="F16333" s="73" t="s">
        <v>47</v>
      </c>
    </row>
    <row r="16334" spans="1:6" x14ac:dyDescent="0.25">
      <c r="A16334" s="73">
        <v>35001885</v>
      </c>
      <c r="B16334" s="74" t="s">
        <v>14304</v>
      </c>
      <c r="C16334" s="73" t="s">
        <v>101</v>
      </c>
      <c r="D16334" s="75">
        <v>184.23</v>
      </c>
      <c r="E16334" s="75">
        <v>184.23</v>
      </c>
      <c r="F16334" s="73" t="s">
        <v>47</v>
      </c>
    </row>
    <row r="16335" spans="1:6" x14ac:dyDescent="0.25">
      <c r="A16335" s="73">
        <v>35001886</v>
      </c>
      <c r="B16335" s="74" t="s">
        <v>14305</v>
      </c>
      <c r="C16335" s="73" t="s">
        <v>101</v>
      </c>
      <c r="D16335" s="75">
        <v>250.81</v>
      </c>
      <c r="E16335" s="75">
        <v>250.81</v>
      </c>
      <c r="F16335" s="73" t="s">
        <v>47</v>
      </c>
    </row>
    <row r="16336" spans="1:6" x14ac:dyDescent="0.25">
      <c r="A16336" s="73">
        <v>35001887</v>
      </c>
      <c r="B16336" s="74" t="s">
        <v>14306</v>
      </c>
      <c r="C16336" s="73" t="s">
        <v>101</v>
      </c>
      <c r="D16336" s="75">
        <v>250.15</v>
      </c>
      <c r="E16336" s="75">
        <v>250.15</v>
      </c>
      <c r="F16336" s="73" t="s">
        <v>47</v>
      </c>
    </row>
    <row r="16337" spans="1:6" x14ac:dyDescent="0.25">
      <c r="A16337" s="73">
        <v>35001888</v>
      </c>
      <c r="B16337" s="74" t="s">
        <v>14307</v>
      </c>
      <c r="C16337" s="73" t="s">
        <v>101</v>
      </c>
      <c r="D16337" s="75">
        <v>520.23</v>
      </c>
      <c r="E16337" s="75">
        <v>520.23</v>
      </c>
      <c r="F16337" s="73" t="s">
        <v>47</v>
      </c>
    </row>
    <row r="16338" spans="1:6" x14ac:dyDescent="0.25">
      <c r="A16338" s="73">
        <v>35001889</v>
      </c>
      <c r="B16338" s="74" t="s">
        <v>14308</v>
      </c>
      <c r="C16338" s="73" t="s">
        <v>101</v>
      </c>
      <c r="D16338" s="75">
        <v>31.88</v>
      </c>
      <c r="E16338" s="75">
        <v>31.88</v>
      </c>
      <c r="F16338" s="73" t="s">
        <v>47</v>
      </c>
    </row>
    <row r="16339" spans="1:6" x14ac:dyDescent="0.25">
      <c r="A16339" s="73">
        <v>35001890</v>
      </c>
      <c r="B16339" s="74" t="s">
        <v>14309</v>
      </c>
      <c r="C16339" s="73" t="s">
        <v>101</v>
      </c>
      <c r="D16339" s="75">
        <v>73.88</v>
      </c>
      <c r="E16339" s="75">
        <v>73.88</v>
      </c>
      <c r="F16339" s="73" t="s">
        <v>47</v>
      </c>
    </row>
    <row r="16340" spans="1:6" x14ac:dyDescent="0.25">
      <c r="A16340" s="73">
        <v>35001891</v>
      </c>
      <c r="B16340" s="74" t="s">
        <v>14310</v>
      </c>
      <c r="C16340" s="73" t="s">
        <v>101</v>
      </c>
      <c r="D16340" s="75">
        <v>87.54</v>
      </c>
      <c r="E16340" s="75">
        <v>87.54</v>
      </c>
      <c r="F16340" s="73" t="s">
        <v>47</v>
      </c>
    </row>
    <row r="16341" spans="1:6" x14ac:dyDescent="0.25">
      <c r="A16341" s="73">
        <v>35001892</v>
      </c>
      <c r="B16341" s="74" t="s">
        <v>14311</v>
      </c>
      <c r="C16341" s="73" t="s">
        <v>101</v>
      </c>
      <c r="D16341" s="75">
        <v>44.65</v>
      </c>
      <c r="E16341" s="75">
        <v>44.65</v>
      </c>
      <c r="F16341" s="73" t="s">
        <v>47</v>
      </c>
    </row>
    <row r="16342" spans="1:6" x14ac:dyDescent="0.25">
      <c r="A16342" s="73">
        <v>35001893</v>
      </c>
      <c r="B16342" s="74" t="s">
        <v>14312</v>
      </c>
      <c r="C16342" s="73" t="s">
        <v>101</v>
      </c>
      <c r="D16342" s="75">
        <v>50.66</v>
      </c>
      <c r="E16342" s="75">
        <v>50.66</v>
      </c>
      <c r="F16342" s="73" t="s">
        <v>47</v>
      </c>
    </row>
    <row r="16343" spans="1:6" x14ac:dyDescent="0.25">
      <c r="A16343" s="73">
        <v>35001894</v>
      </c>
      <c r="B16343" s="74" t="s">
        <v>14313</v>
      </c>
      <c r="C16343" s="73" t="s">
        <v>101</v>
      </c>
      <c r="D16343" s="75">
        <v>55.86</v>
      </c>
      <c r="E16343" s="75">
        <v>55.86</v>
      </c>
      <c r="F16343" s="73" t="s">
        <v>47</v>
      </c>
    </row>
    <row r="16344" spans="1:6" x14ac:dyDescent="0.25">
      <c r="A16344" s="73">
        <v>35001895</v>
      </c>
      <c r="B16344" s="74" t="s">
        <v>14314</v>
      </c>
      <c r="C16344" s="73" t="s">
        <v>101</v>
      </c>
      <c r="D16344" s="75">
        <v>71.400000000000006</v>
      </c>
      <c r="E16344" s="75">
        <v>71.400000000000006</v>
      </c>
      <c r="F16344" s="73" t="s">
        <v>47</v>
      </c>
    </row>
    <row r="16345" spans="1:6" x14ac:dyDescent="0.25">
      <c r="A16345" s="73">
        <v>35001896</v>
      </c>
      <c r="B16345" s="74" t="s">
        <v>14315</v>
      </c>
      <c r="C16345" s="73" t="s">
        <v>101</v>
      </c>
      <c r="D16345" s="75">
        <v>78.180000000000007</v>
      </c>
      <c r="E16345" s="75">
        <v>78.180000000000007</v>
      </c>
      <c r="F16345" s="73" t="s">
        <v>47</v>
      </c>
    </row>
    <row r="16346" spans="1:6" x14ac:dyDescent="0.25">
      <c r="A16346" s="73">
        <v>35001897</v>
      </c>
      <c r="B16346" s="74" t="s">
        <v>14316</v>
      </c>
      <c r="C16346" s="73" t="s">
        <v>101</v>
      </c>
      <c r="D16346" s="75">
        <v>91.93</v>
      </c>
      <c r="E16346" s="75">
        <v>91.93</v>
      </c>
      <c r="F16346" s="73" t="s">
        <v>47</v>
      </c>
    </row>
    <row r="16347" spans="1:6" x14ac:dyDescent="0.25">
      <c r="A16347" s="73">
        <v>35001898</v>
      </c>
      <c r="B16347" s="74" t="s">
        <v>14317</v>
      </c>
      <c r="C16347" s="73" t="s">
        <v>101</v>
      </c>
      <c r="D16347" s="75">
        <v>27.23</v>
      </c>
      <c r="E16347" s="75">
        <v>27.23</v>
      </c>
      <c r="F16347" s="73" t="s">
        <v>47</v>
      </c>
    </row>
    <row r="16348" spans="1:6" x14ac:dyDescent="0.25">
      <c r="A16348" s="73">
        <v>35001899</v>
      </c>
      <c r="B16348" s="74" t="s">
        <v>14318</v>
      </c>
      <c r="C16348" s="73" t="s">
        <v>101</v>
      </c>
      <c r="D16348" s="75">
        <v>32.630000000000003</v>
      </c>
      <c r="E16348" s="75">
        <v>32.630000000000003</v>
      </c>
      <c r="F16348" s="73" t="s">
        <v>47</v>
      </c>
    </row>
    <row r="16349" spans="1:6" x14ac:dyDescent="0.25">
      <c r="A16349" s="73">
        <v>35001900</v>
      </c>
      <c r="B16349" s="74" t="s">
        <v>14319</v>
      </c>
      <c r="C16349" s="73" t="s">
        <v>101</v>
      </c>
      <c r="D16349" s="75">
        <v>38.64</v>
      </c>
      <c r="E16349" s="75">
        <v>38.64</v>
      </c>
      <c r="F16349" s="73" t="s">
        <v>47</v>
      </c>
    </row>
    <row r="16350" spans="1:6" x14ac:dyDescent="0.25">
      <c r="A16350" s="73">
        <v>35001901</v>
      </c>
      <c r="B16350" s="74" t="s">
        <v>14320</v>
      </c>
      <c r="C16350" s="73" t="s">
        <v>101</v>
      </c>
      <c r="D16350" s="75">
        <v>48.58</v>
      </c>
      <c r="E16350" s="75">
        <v>48.58</v>
      </c>
      <c r="F16350" s="73" t="s">
        <v>47</v>
      </c>
    </row>
    <row r="16351" spans="1:6" x14ac:dyDescent="0.25">
      <c r="A16351" s="73">
        <v>35001902</v>
      </c>
      <c r="B16351" s="74" t="s">
        <v>14321</v>
      </c>
      <c r="C16351" s="73" t="s">
        <v>101</v>
      </c>
      <c r="D16351" s="75">
        <v>60.08</v>
      </c>
      <c r="E16351" s="75">
        <v>60.08</v>
      </c>
      <c r="F16351" s="73" t="s">
        <v>47</v>
      </c>
    </row>
    <row r="16352" spans="1:6" x14ac:dyDescent="0.25">
      <c r="A16352" s="73">
        <v>35001903</v>
      </c>
      <c r="B16352" s="74" t="s">
        <v>14322</v>
      </c>
      <c r="C16352" s="73" t="s">
        <v>101</v>
      </c>
      <c r="D16352" s="75">
        <v>71.81</v>
      </c>
      <c r="E16352" s="75">
        <v>71.81</v>
      </c>
      <c r="F16352" s="73" t="s">
        <v>47</v>
      </c>
    </row>
    <row r="16353" spans="1:6" x14ac:dyDescent="0.25">
      <c r="A16353" s="73">
        <v>35001904</v>
      </c>
      <c r="B16353" s="74" t="s">
        <v>14323</v>
      </c>
      <c r="C16353" s="73" t="s">
        <v>101</v>
      </c>
      <c r="D16353" s="75">
        <v>96.27</v>
      </c>
      <c r="E16353" s="75">
        <v>96.27</v>
      </c>
      <c r="F16353" s="73" t="s">
        <v>47</v>
      </c>
    </row>
    <row r="16354" spans="1:6" x14ac:dyDescent="0.25">
      <c r="A16354" s="73">
        <v>35001905</v>
      </c>
      <c r="B16354" s="74" t="s">
        <v>14324</v>
      </c>
      <c r="C16354" s="73" t="s">
        <v>101</v>
      </c>
      <c r="D16354" s="75">
        <v>110.4</v>
      </c>
      <c r="E16354" s="75">
        <v>110.4</v>
      </c>
      <c r="F16354" s="73" t="s">
        <v>47</v>
      </c>
    </row>
    <row r="16355" spans="1:6" x14ac:dyDescent="0.25">
      <c r="A16355" s="73">
        <v>35001906</v>
      </c>
      <c r="B16355" s="74" t="s">
        <v>14325</v>
      </c>
      <c r="C16355" s="73" t="s">
        <v>101</v>
      </c>
      <c r="D16355" s="75">
        <v>136.44999999999999</v>
      </c>
      <c r="E16355" s="75">
        <v>136.44999999999999</v>
      </c>
      <c r="F16355" s="73" t="s">
        <v>47</v>
      </c>
    </row>
    <row r="16356" spans="1:6" x14ac:dyDescent="0.25">
      <c r="A16356" s="73">
        <v>35001907</v>
      </c>
      <c r="B16356" s="74" t="s">
        <v>14326</v>
      </c>
      <c r="C16356" s="73" t="s">
        <v>101</v>
      </c>
      <c r="D16356" s="75">
        <v>20.89</v>
      </c>
      <c r="E16356" s="75">
        <v>20.89</v>
      </c>
      <c r="F16356" s="73" t="s">
        <v>47</v>
      </c>
    </row>
    <row r="16357" spans="1:6" x14ac:dyDescent="0.25">
      <c r="A16357" s="73">
        <v>35001908</v>
      </c>
      <c r="B16357" s="74" t="s">
        <v>14327</v>
      </c>
      <c r="C16357" s="73" t="s">
        <v>101</v>
      </c>
      <c r="D16357" s="75">
        <v>29.57</v>
      </c>
      <c r="E16357" s="75">
        <v>29.57</v>
      </c>
      <c r="F16357" s="73" t="s">
        <v>47</v>
      </c>
    </row>
    <row r="16358" spans="1:6" x14ac:dyDescent="0.25">
      <c r="A16358" s="73">
        <v>35001909</v>
      </c>
      <c r="B16358" s="74" t="s">
        <v>14328</v>
      </c>
      <c r="C16358" s="73" t="s">
        <v>101</v>
      </c>
      <c r="D16358" s="75">
        <v>38.72</v>
      </c>
      <c r="E16358" s="75">
        <v>38.72</v>
      </c>
      <c r="F16358" s="73" t="s">
        <v>47</v>
      </c>
    </row>
    <row r="16359" spans="1:6" x14ac:dyDescent="0.25">
      <c r="A16359" s="73">
        <v>35001910</v>
      </c>
      <c r="B16359" s="74" t="s">
        <v>14329</v>
      </c>
      <c r="C16359" s="73" t="s">
        <v>101</v>
      </c>
      <c r="D16359" s="75">
        <v>108.2</v>
      </c>
      <c r="E16359" s="75">
        <v>108.2</v>
      </c>
      <c r="F16359" s="73" t="s">
        <v>47</v>
      </c>
    </row>
    <row r="16360" spans="1:6" x14ac:dyDescent="0.25">
      <c r="A16360" s="73">
        <v>35001911</v>
      </c>
      <c r="B16360" s="74" t="s">
        <v>14330</v>
      </c>
      <c r="C16360" s="73" t="s">
        <v>101</v>
      </c>
      <c r="D16360" s="75">
        <v>140.02000000000001</v>
      </c>
      <c r="E16360" s="75">
        <v>140.02000000000001</v>
      </c>
      <c r="F16360" s="73" t="s">
        <v>47</v>
      </c>
    </row>
    <row r="16361" spans="1:6" x14ac:dyDescent="0.25">
      <c r="A16361" s="73">
        <v>35001912</v>
      </c>
      <c r="B16361" s="74" t="s">
        <v>14331</v>
      </c>
      <c r="C16361" s="73" t="s">
        <v>101</v>
      </c>
      <c r="D16361" s="75">
        <v>182</v>
      </c>
      <c r="E16361" s="75">
        <v>182</v>
      </c>
      <c r="F16361" s="73" t="s">
        <v>47</v>
      </c>
    </row>
    <row r="16362" spans="1:6" x14ac:dyDescent="0.25">
      <c r="A16362" s="73">
        <v>35001913</v>
      </c>
      <c r="B16362" s="74" t="s">
        <v>14332</v>
      </c>
      <c r="C16362" s="73" t="s">
        <v>101</v>
      </c>
      <c r="D16362" s="75">
        <v>269.16000000000003</v>
      </c>
      <c r="E16362" s="75">
        <v>269.16000000000003</v>
      </c>
      <c r="F16362" s="73" t="s">
        <v>47</v>
      </c>
    </row>
    <row r="16363" spans="1:6" x14ac:dyDescent="0.25">
      <c r="A16363" s="73">
        <v>35001914</v>
      </c>
      <c r="B16363" s="74" t="s">
        <v>14333</v>
      </c>
      <c r="C16363" s="73" t="s">
        <v>101</v>
      </c>
      <c r="D16363" s="75">
        <v>337.48</v>
      </c>
      <c r="E16363" s="75">
        <v>337.48</v>
      </c>
      <c r="F16363" s="73" t="s">
        <v>47</v>
      </c>
    </row>
    <row r="16364" spans="1:6" x14ac:dyDescent="0.25">
      <c r="A16364" s="73">
        <v>35001915</v>
      </c>
      <c r="B16364" s="74" t="s">
        <v>14334</v>
      </c>
      <c r="C16364" s="73" t="s">
        <v>101</v>
      </c>
      <c r="D16364" s="75">
        <v>496.27</v>
      </c>
      <c r="E16364" s="75">
        <v>496.27</v>
      </c>
      <c r="F16364" s="73" t="s">
        <v>47</v>
      </c>
    </row>
    <row r="16365" spans="1:6" x14ac:dyDescent="0.25">
      <c r="A16365" s="73">
        <v>35001916</v>
      </c>
      <c r="B16365" s="74" t="s">
        <v>14335</v>
      </c>
      <c r="C16365" s="73" t="s">
        <v>101</v>
      </c>
      <c r="D16365" s="75">
        <v>54.99</v>
      </c>
      <c r="E16365" s="75">
        <v>54.99</v>
      </c>
      <c r="F16365" s="73" t="s">
        <v>47</v>
      </c>
    </row>
    <row r="16366" spans="1:6" x14ac:dyDescent="0.25">
      <c r="A16366" s="73">
        <v>35001917</v>
      </c>
      <c r="B16366" s="74" t="s">
        <v>14336</v>
      </c>
      <c r="C16366" s="73" t="s">
        <v>101</v>
      </c>
      <c r="D16366" s="75">
        <v>82.62</v>
      </c>
      <c r="E16366" s="75">
        <v>82.62</v>
      </c>
      <c r="F16366" s="73" t="s">
        <v>47</v>
      </c>
    </row>
    <row r="16367" spans="1:6" x14ac:dyDescent="0.25">
      <c r="A16367" s="73">
        <v>35001918</v>
      </c>
      <c r="B16367" s="74" t="s">
        <v>14337</v>
      </c>
      <c r="C16367" s="73" t="s">
        <v>101</v>
      </c>
      <c r="D16367" s="75">
        <v>118.2</v>
      </c>
      <c r="E16367" s="75">
        <v>118.2</v>
      </c>
      <c r="F16367" s="73" t="s">
        <v>47</v>
      </c>
    </row>
    <row r="16368" spans="1:6" x14ac:dyDescent="0.25">
      <c r="A16368" s="73">
        <v>35001919</v>
      </c>
      <c r="B16368" s="74" t="s">
        <v>14338</v>
      </c>
      <c r="C16368" s="73" t="s">
        <v>101</v>
      </c>
      <c r="D16368" s="75">
        <v>104.88</v>
      </c>
      <c r="E16368" s="75">
        <v>104.88</v>
      </c>
      <c r="F16368" s="73" t="s">
        <v>47</v>
      </c>
    </row>
    <row r="16369" spans="1:6" x14ac:dyDescent="0.25">
      <c r="A16369" s="73">
        <v>35001920</v>
      </c>
      <c r="B16369" s="74" t="s">
        <v>14339</v>
      </c>
      <c r="C16369" s="73" t="s">
        <v>101</v>
      </c>
      <c r="D16369" s="75">
        <v>139.43</v>
      </c>
      <c r="E16369" s="75">
        <v>139.43</v>
      </c>
      <c r="F16369" s="73" t="s">
        <v>47</v>
      </c>
    </row>
    <row r="16370" spans="1:6" x14ac:dyDescent="0.25">
      <c r="A16370" s="73">
        <v>35001921</v>
      </c>
      <c r="B16370" s="74" t="s">
        <v>14340</v>
      </c>
      <c r="C16370" s="73" t="s">
        <v>101</v>
      </c>
      <c r="D16370" s="75">
        <v>174.96</v>
      </c>
      <c r="E16370" s="75">
        <v>174.96</v>
      </c>
      <c r="F16370" s="73" t="s">
        <v>47</v>
      </c>
    </row>
    <row r="16371" spans="1:6" x14ac:dyDescent="0.25">
      <c r="A16371" s="73">
        <v>35001922</v>
      </c>
      <c r="B16371" s="74" t="s">
        <v>14341</v>
      </c>
      <c r="C16371" s="73" t="s">
        <v>101</v>
      </c>
      <c r="D16371" s="75">
        <v>252.29</v>
      </c>
      <c r="E16371" s="75">
        <v>252.29</v>
      </c>
      <c r="F16371" s="73" t="s">
        <v>47</v>
      </c>
    </row>
    <row r="16372" spans="1:6" x14ac:dyDescent="0.25">
      <c r="A16372" s="73">
        <v>35001923</v>
      </c>
      <c r="B16372" s="74" t="s">
        <v>14342</v>
      </c>
      <c r="C16372" s="73" t="s">
        <v>101</v>
      </c>
      <c r="D16372" s="75">
        <v>309.29000000000002</v>
      </c>
      <c r="E16372" s="75">
        <v>309.29000000000002</v>
      </c>
      <c r="F16372" s="73" t="s">
        <v>47</v>
      </c>
    </row>
    <row r="16373" spans="1:6" x14ac:dyDescent="0.25">
      <c r="A16373" s="73">
        <v>35001924</v>
      </c>
      <c r="B16373" s="74" t="s">
        <v>14343</v>
      </c>
      <c r="C16373" s="73" t="s">
        <v>101</v>
      </c>
      <c r="D16373" s="75">
        <v>443.91</v>
      </c>
      <c r="E16373" s="75">
        <v>443.91</v>
      </c>
      <c r="F16373" s="73" t="s">
        <v>47</v>
      </c>
    </row>
    <row r="16374" spans="1:6" x14ac:dyDescent="0.25">
      <c r="A16374" s="73">
        <v>35001925</v>
      </c>
      <c r="B16374" s="74" t="s">
        <v>14344</v>
      </c>
      <c r="C16374" s="73" t="s">
        <v>101</v>
      </c>
      <c r="D16374" s="75">
        <v>64.239999999999995</v>
      </c>
      <c r="E16374" s="75">
        <v>64.239999999999995</v>
      </c>
      <c r="F16374" s="73" t="s">
        <v>47</v>
      </c>
    </row>
    <row r="16375" spans="1:6" x14ac:dyDescent="0.25">
      <c r="A16375" s="73">
        <v>35001926</v>
      </c>
      <c r="B16375" s="74" t="s">
        <v>14345</v>
      </c>
      <c r="C16375" s="73" t="s">
        <v>101</v>
      </c>
      <c r="D16375" s="75">
        <v>90.53</v>
      </c>
      <c r="E16375" s="75">
        <v>90.53</v>
      </c>
      <c r="F16375" s="73" t="s">
        <v>47</v>
      </c>
    </row>
    <row r="16376" spans="1:6" x14ac:dyDescent="0.25">
      <c r="A16376" s="73">
        <v>35001927</v>
      </c>
      <c r="B16376" s="74" t="s">
        <v>14346</v>
      </c>
      <c r="C16376" s="73" t="s">
        <v>101</v>
      </c>
      <c r="D16376" s="75">
        <v>122.64</v>
      </c>
      <c r="E16376" s="75">
        <v>122.64</v>
      </c>
      <c r="F16376" s="73" t="s">
        <v>47</v>
      </c>
    </row>
    <row r="16377" spans="1:6" x14ac:dyDescent="0.25">
      <c r="A16377" s="73">
        <v>35001928</v>
      </c>
      <c r="B16377" s="74" t="s">
        <v>14347</v>
      </c>
      <c r="C16377" s="73" t="s">
        <v>101</v>
      </c>
      <c r="D16377" s="75">
        <v>63.82</v>
      </c>
      <c r="E16377" s="75">
        <v>63.82</v>
      </c>
      <c r="F16377" s="73" t="s">
        <v>47</v>
      </c>
    </row>
    <row r="16378" spans="1:6" x14ac:dyDescent="0.25">
      <c r="A16378" s="73">
        <v>35001929</v>
      </c>
      <c r="B16378" s="74" t="s">
        <v>14348</v>
      </c>
      <c r="C16378" s="73" t="s">
        <v>101</v>
      </c>
      <c r="D16378" s="75">
        <v>117.33</v>
      </c>
      <c r="E16378" s="75">
        <v>117.33</v>
      </c>
      <c r="F16378" s="73" t="s">
        <v>47</v>
      </c>
    </row>
    <row r="16379" spans="1:6" x14ac:dyDescent="0.25">
      <c r="A16379" s="73">
        <v>35001930</v>
      </c>
      <c r="B16379" s="74" t="s">
        <v>14349</v>
      </c>
      <c r="C16379" s="73" t="s">
        <v>101</v>
      </c>
      <c r="D16379" s="75">
        <v>169.7</v>
      </c>
      <c r="E16379" s="75">
        <v>169.7</v>
      </c>
      <c r="F16379" s="73" t="s">
        <v>47</v>
      </c>
    </row>
    <row r="16380" spans="1:6" x14ac:dyDescent="0.25">
      <c r="A16380" s="73">
        <v>35001931</v>
      </c>
      <c r="B16380" s="74" t="s">
        <v>14350</v>
      </c>
      <c r="C16380" s="73" t="s">
        <v>101</v>
      </c>
      <c r="D16380" s="75">
        <v>222.22</v>
      </c>
      <c r="E16380" s="75">
        <v>222.22</v>
      </c>
      <c r="F16380" s="73" t="s">
        <v>47</v>
      </c>
    </row>
    <row r="16381" spans="1:6" x14ac:dyDescent="0.25">
      <c r="A16381" s="73">
        <v>35001932</v>
      </c>
      <c r="B16381" s="74" t="s">
        <v>14351</v>
      </c>
      <c r="C16381" s="73" t="s">
        <v>101</v>
      </c>
      <c r="D16381" s="75">
        <v>274.58999999999997</v>
      </c>
      <c r="E16381" s="75">
        <v>274.58999999999997</v>
      </c>
      <c r="F16381" s="73" t="s">
        <v>47</v>
      </c>
    </row>
    <row r="16382" spans="1:6" x14ac:dyDescent="0.25">
      <c r="A16382" s="73">
        <v>35001933</v>
      </c>
      <c r="B16382" s="74" t="s">
        <v>14352</v>
      </c>
      <c r="C16382" s="73" t="s">
        <v>101</v>
      </c>
      <c r="D16382" s="75">
        <v>326.95999999999998</v>
      </c>
      <c r="E16382" s="75">
        <v>326.95999999999998</v>
      </c>
      <c r="F16382" s="73" t="s">
        <v>47</v>
      </c>
    </row>
    <row r="16383" spans="1:6" x14ac:dyDescent="0.25">
      <c r="A16383" s="73">
        <v>35001934</v>
      </c>
      <c r="B16383" s="74" t="s">
        <v>14353</v>
      </c>
      <c r="C16383" s="73" t="s">
        <v>101</v>
      </c>
      <c r="D16383" s="75">
        <v>431.75</v>
      </c>
      <c r="E16383" s="75">
        <v>431.75</v>
      </c>
      <c r="F16383" s="73" t="s">
        <v>47</v>
      </c>
    </row>
    <row r="16384" spans="1:6" x14ac:dyDescent="0.25">
      <c r="A16384" s="73">
        <v>35001935</v>
      </c>
      <c r="B16384" s="74" t="s">
        <v>14354</v>
      </c>
      <c r="C16384" s="73" t="s">
        <v>101</v>
      </c>
      <c r="D16384" s="75">
        <v>23.56</v>
      </c>
      <c r="E16384" s="75">
        <v>23.56</v>
      </c>
      <c r="F16384" s="73" t="s">
        <v>47</v>
      </c>
    </row>
    <row r="16385" spans="1:6" x14ac:dyDescent="0.25">
      <c r="A16385" s="73">
        <v>35001936</v>
      </c>
      <c r="B16385" s="74" t="s">
        <v>14355</v>
      </c>
      <c r="C16385" s="73" t="s">
        <v>101</v>
      </c>
      <c r="D16385" s="75">
        <v>44.31</v>
      </c>
      <c r="E16385" s="75">
        <v>44.31</v>
      </c>
      <c r="F16385" s="73" t="s">
        <v>47</v>
      </c>
    </row>
    <row r="16386" spans="1:6" x14ac:dyDescent="0.25">
      <c r="A16386" s="73">
        <v>35001937</v>
      </c>
      <c r="B16386" s="74" t="s">
        <v>14356</v>
      </c>
      <c r="C16386" s="73" t="s">
        <v>101</v>
      </c>
      <c r="D16386" s="75">
        <v>72.08</v>
      </c>
      <c r="E16386" s="75">
        <v>72.08</v>
      </c>
      <c r="F16386" s="73" t="s">
        <v>47</v>
      </c>
    </row>
    <row r="16387" spans="1:6" x14ac:dyDescent="0.25">
      <c r="A16387" s="73">
        <v>35001938</v>
      </c>
      <c r="B16387" s="74" t="s">
        <v>14357</v>
      </c>
      <c r="C16387" s="73" t="s">
        <v>101</v>
      </c>
      <c r="D16387" s="75">
        <v>108.52</v>
      </c>
      <c r="E16387" s="75">
        <v>108.52</v>
      </c>
      <c r="F16387" s="73" t="s">
        <v>47</v>
      </c>
    </row>
    <row r="16388" spans="1:6" x14ac:dyDescent="0.25">
      <c r="A16388" s="73">
        <v>35001939</v>
      </c>
      <c r="B16388" s="74" t="s">
        <v>14358</v>
      </c>
      <c r="C16388" s="73" t="s">
        <v>101</v>
      </c>
      <c r="D16388" s="75">
        <v>150.63</v>
      </c>
      <c r="E16388" s="75">
        <v>150.63</v>
      </c>
      <c r="F16388" s="73" t="s">
        <v>47</v>
      </c>
    </row>
    <row r="16389" spans="1:6" x14ac:dyDescent="0.25">
      <c r="A16389" s="73">
        <v>35001940</v>
      </c>
      <c r="B16389" s="74" t="s">
        <v>14359</v>
      </c>
      <c r="C16389" s="73" t="s">
        <v>101</v>
      </c>
      <c r="D16389" s="75">
        <v>199.32</v>
      </c>
      <c r="E16389" s="75">
        <v>199.32</v>
      </c>
      <c r="F16389" s="73" t="s">
        <v>47</v>
      </c>
    </row>
    <row r="16390" spans="1:6" x14ac:dyDescent="0.25">
      <c r="A16390" s="73">
        <v>35001941</v>
      </c>
      <c r="B16390" s="74" t="s">
        <v>14360</v>
      </c>
      <c r="C16390" s="73" t="s">
        <v>101</v>
      </c>
      <c r="D16390" s="75">
        <v>312.19</v>
      </c>
      <c r="E16390" s="75">
        <v>312.19</v>
      </c>
      <c r="F16390" s="73" t="s">
        <v>47</v>
      </c>
    </row>
    <row r="16391" spans="1:6" x14ac:dyDescent="0.25">
      <c r="A16391" s="73">
        <v>35001942</v>
      </c>
      <c r="B16391" s="74" t="s">
        <v>14361</v>
      </c>
      <c r="C16391" s="73" t="s">
        <v>101</v>
      </c>
      <c r="D16391" s="75">
        <v>38.380000000000003</v>
      </c>
      <c r="E16391" s="75">
        <v>38.380000000000003</v>
      </c>
      <c r="F16391" s="73" t="s">
        <v>47</v>
      </c>
    </row>
    <row r="16392" spans="1:6" x14ac:dyDescent="0.25">
      <c r="A16392" s="73">
        <v>35001943</v>
      </c>
      <c r="B16392" s="74" t="s">
        <v>14362</v>
      </c>
      <c r="C16392" s="73" t="s">
        <v>101</v>
      </c>
      <c r="D16392" s="75">
        <v>66.400000000000006</v>
      </c>
      <c r="E16392" s="75">
        <v>66.400000000000006</v>
      </c>
      <c r="F16392" s="73" t="s">
        <v>47</v>
      </c>
    </row>
    <row r="16393" spans="1:6" x14ac:dyDescent="0.25">
      <c r="A16393" s="73">
        <v>35001944</v>
      </c>
      <c r="B16393" s="74" t="s">
        <v>14363</v>
      </c>
      <c r="C16393" s="73" t="s">
        <v>101</v>
      </c>
      <c r="D16393" s="75">
        <v>101.43</v>
      </c>
      <c r="E16393" s="75">
        <v>101.43</v>
      </c>
      <c r="F16393" s="73" t="s">
        <v>47</v>
      </c>
    </row>
    <row r="16394" spans="1:6" x14ac:dyDescent="0.25">
      <c r="A16394" s="73">
        <v>35001945</v>
      </c>
      <c r="B16394" s="74" t="s">
        <v>14364</v>
      </c>
      <c r="C16394" s="73" t="s">
        <v>101</v>
      </c>
      <c r="D16394" s="75">
        <v>146.5</v>
      </c>
      <c r="E16394" s="75">
        <v>146.5</v>
      </c>
      <c r="F16394" s="73" t="s">
        <v>47</v>
      </c>
    </row>
    <row r="16395" spans="1:6" x14ac:dyDescent="0.25">
      <c r="A16395" s="73">
        <v>35001946</v>
      </c>
      <c r="B16395" s="74" t="s">
        <v>14365</v>
      </c>
      <c r="C16395" s="73" t="s">
        <v>101</v>
      </c>
      <c r="D16395" s="75">
        <v>193.72</v>
      </c>
      <c r="E16395" s="75">
        <v>193.72</v>
      </c>
      <c r="F16395" s="73" t="s">
        <v>47</v>
      </c>
    </row>
    <row r="16396" spans="1:6" x14ac:dyDescent="0.25">
      <c r="A16396" s="73">
        <v>35001947</v>
      </c>
      <c r="B16396" s="74" t="s">
        <v>14366</v>
      </c>
      <c r="C16396" s="73" t="s">
        <v>101</v>
      </c>
      <c r="D16396" s="75">
        <v>255.25</v>
      </c>
      <c r="E16396" s="75">
        <v>255.25</v>
      </c>
      <c r="F16396" s="73" t="s">
        <v>47</v>
      </c>
    </row>
    <row r="16397" spans="1:6" x14ac:dyDescent="0.25">
      <c r="A16397" s="73">
        <v>35001948</v>
      </c>
      <c r="B16397" s="74" t="s">
        <v>14367</v>
      </c>
      <c r="C16397" s="73" t="s">
        <v>101</v>
      </c>
      <c r="D16397" s="75">
        <v>387.12</v>
      </c>
      <c r="E16397" s="75">
        <v>387.12</v>
      </c>
      <c r="F16397" s="73" t="s">
        <v>47</v>
      </c>
    </row>
    <row r="16398" spans="1:6" x14ac:dyDescent="0.25">
      <c r="A16398" s="73">
        <v>35001949</v>
      </c>
      <c r="B16398" s="74" t="s">
        <v>14368</v>
      </c>
      <c r="C16398" s="73" t="s">
        <v>101</v>
      </c>
      <c r="D16398" s="75">
        <v>55.84</v>
      </c>
      <c r="E16398" s="75">
        <v>55.84</v>
      </c>
      <c r="F16398" s="73" t="s">
        <v>47</v>
      </c>
    </row>
    <row r="16399" spans="1:6" x14ac:dyDescent="0.25">
      <c r="A16399" s="73">
        <v>35001950</v>
      </c>
      <c r="B16399" s="74" t="s">
        <v>14369</v>
      </c>
      <c r="C16399" s="73" t="s">
        <v>101</v>
      </c>
      <c r="D16399" s="75">
        <v>85.91</v>
      </c>
      <c r="E16399" s="75">
        <v>85.91</v>
      </c>
      <c r="F16399" s="73" t="s">
        <v>47</v>
      </c>
    </row>
    <row r="16400" spans="1:6" x14ac:dyDescent="0.25">
      <c r="A16400" s="73">
        <v>35001951</v>
      </c>
      <c r="B16400" s="74" t="s">
        <v>14370</v>
      </c>
      <c r="C16400" s="73" t="s">
        <v>101</v>
      </c>
      <c r="D16400" s="75">
        <v>123.71</v>
      </c>
      <c r="E16400" s="75">
        <v>123.71</v>
      </c>
      <c r="F16400" s="73" t="s">
        <v>47</v>
      </c>
    </row>
    <row r="16401" spans="1:6" x14ac:dyDescent="0.25">
      <c r="A16401" s="73">
        <v>35001952</v>
      </c>
      <c r="B16401" s="74" t="s">
        <v>14371</v>
      </c>
      <c r="C16401" s="73" t="s">
        <v>101</v>
      </c>
      <c r="D16401" s="75">
        <v>168.38</v>
      </c>
      <c r="E16401" s="75">
        <v>168.38</v>
      </c>
      <c r="F16401" s="73" t="s">
        <v>47</v>
      </c>
    </row>
    <row r="16402" spans="1:6" x14ac:dyDescent="0.25">
      <c r="A16402" s="73">
        <v>35001953</v>
      </c>
      <c r="B16402" s="74" t="s">
        <v>14372</v>
      </c>
      <c r="C16402" s="73" t="s">
        <v>101</v>
      </c>
      <c r="D16402" s="75">
        <v>219.93</v>
      </c>
      <c r="E16402" s="75">
        <v>219.93</v>
      </c>
      <c r="F16402" s="73" t="s">
        <v>47</v>
      </c>
    </row>
    <row r="16403" spans="1:6" x14ac:dyDescent="0.25">
      <c r="A16403" s="73">
        <v>35001954</v>
      </c>
      <c r="B16403" s="74" t="s">
        <v>14373</v>
      </c>
      <c r="C16403" s="73" t="s">
        <v>101</v>
      </c>
      <c r="D16403" s="75">
        <v>283.20999999999998</v>
      </c>
      <c r="E16403" s="75">
        <v>283.20999999999998</v>
      </c>
      <c r="F16403" s="73" t="s">
        <v>47</v>
      </c>
    </row>
    <row r="16404" spans="1:6" x14ac:dyDescent="0.25">
      <c r="A16404" s="73">
        <v>35001955</v>
      </c>
      <c r="B16404" s="74" t="s">
        <v>14374</v>
      </c>
      <c r="C16404" s="73" t="s">
        <v>101</v>
      </c>
      <c r="D16404" s="75">
        <v>422.96</v>
      </c>
      <c r="E16404" s="75">
        <v>422.96</v>
      </c>
      <c r="F16404" s="73" t="s">
        <v>47</v>
      </c>
    </row>
    <row r="16405" spans="1:6" x14ac:dyDescent="0.25">
      <c r="A16405" s="73">
        <v>35001956</v>
      </c>
      <c r="B16405" s="74" t="s">
        <v>14375</v>
      </c>
      <c r="C16405" s="73" t="s">
        <v>101</v>
      </c>
      <c r="D16405" s="75">
        <v>14.2</v>
      </c>
      <c r="E16405" s="75">
        <v>14.2</v>
      </c>
      <c r="F16405" s="73" t="s">
        <v>47</v>
      </c>
    </row>
    <row r="16406" spans="1:6" x14ac:dyDescent="0.25">
      <c r="A16406" s="73">
        <v>35001957</v>
      </c>
      <c r="B16406" s="74" t="s">
        <v>14376</v>
      </c>
      <c r="C16406" s="73" t="s">
        <v>101</v>
      </c>
      <c r="D16406" s="75">
        <v>25.71</v>
      </c>
      <c r="E16406" s="75">
        <v>25.71</v>
      </c>
      <c r="F16406" s="73" t="s">
        <v>47</v>
      </c>
    </row>
    <row r="16407" spans="1:6" x14ac:dyDescent="0.25">
      <c r="A16407" s="73">
        <v>35001958</v>
      </c>
      <c r="B16407" s="74" t="s">
        <v>14377</v>
      </c>
      <c r="C16407" s="73" t="s">
        <v>101</v>
      </c>
      <c r="D16407" s="75">
        <v>37.229999999999997</v>
      </c>
      <c r="E16407" s="75">
        <v>37.229999999999997</v>
      </c>
      <c r="F16407" s="73" t="s">
        <v>47</v>
      </c>
    </row>
    <row r="16408" spans="1:6" x14ac:dyDescent="0.25">
      <c r="A16408" s="73">
        <v>35001959</v>
      </c>
      <c r="B16408" s="74" t="s">
        <v>14378</v>
      </c>
      <c r="C16408" s="73" t="s">
        <v>101</v>
      </c>
      <c r="D16408" s="75">
        <v>49.33</v>
      </c>
      <c r="E16408" s="75">
        <v>49.33</v>
      </c>
      <c r="F16408" s="73" t="s">
        <v>47</v>
      </c>
    </row>
    <row r="16409" spans="1:6" x14ac:dyDescent="0.25">
      <c r="A16409" s="73">
        <v>35001960</v>
      </c>
      <c r="B16409" s="74" t="s">
        <v>14379</v>
      </c>
      <c r="C16409" s="73" t="s">
        <v>101</v>
      </c>
      <c r="D16409" s="75">
        <v>61</v>
      </c>
      <c r="E16409" s="75">
        <v>61</v>
      </c>
      <c r="F16409" s="73" t="s">
        <v>47</v>
      </c>
    </row>
    <row r="16410" spans="1:6" x14ac:dyDescent="0.25">
      <c r="A16410" s="73">
        <v>35001961</v>
      </c>
      <c r="B16410" s="74" t="s">
        <v>14380</v>
      </c>
      <c r="C16410" s="73" t="s">
        <v>101</v>
      </c>
      <c r="D16410" s="75">
        <v>72.59</v>
      </c>
      <c r="E16410" s="75">
        <v>72.59</v>
      </c>
      <c r="F16410" s="73" t="s">
        <v>47</v>
      </c>
    </row>
    <row r="16411" spans="1:6" x14ac:dyDescent="0.25">
      <c r="A16411" s="73">
        <v>35001962</v>
      </c>
      <c r="B16411" s="74" t="s">
        <v>14381</v>
      </c>
      <c r="C16411" s="73" t="s">
        <v>101</v>
      </c>
      <c r="D16411" s="75">
        <v>95.92</v>
      </c>
      <c r="E16411" s="75">
        <v>95.92</v>
      </c>
      <c r="F16411" s="73" t="s">
        <v>47</v>
      </c>
    </row>
    <row r="16412" spans="1:6" x14ac:dyDescent="0.25">
      <c r="A16412" s="73">
        <v>35001963</v>
      </c>
      <c r="B16412" s="74" t="s">
        <v>14382</v>
      </c>
      <c r="C16412" s="73" t="s">
        <v>101</v>
      </c>
      <c r="D16412" s="75">
        <v>213.96</v>
      </c>
      <c r="E16412" s="75">
        <v>213.96</v>
      </c>
      <c r="F16412" s="73" t="s">
        <v>47</v>
      </c>
    </row>
    <row r="16413" spans="1:6" x14ac:dyDescent="0.25">
      <c r="A16413" s="73">
        <v>35001964</v>
      </c>
      <c r="B16413" s="74" t="s">
        <v>14383</v>
      </c>
      <c r="C16413" s="73" t="s">
        <v>101</v>
      </c>
      <c r="D16413" s="75">
        <v>223.47</v>
      </c>
      <c r="E16413" s="75">
        <v>223.47</v>
      </c>
      <c r="F16413" s="73" t="s">
        <v>47</v>
      </c>
    </row>
    <row r="16414" spans="1:6" x14ac:dyDescent="0.25">
      <c r="A16414" s="73">
        <v>35001965</v>
      </c>
      <c r="B16414" s="74" t="s">
        <v>14384</v>
      </c>
      <c r="C16414" s="73" t="s">
        <v>101</v>
      </c>
      <c r="D16414" s="75">
        <v>232.99</v>
      </c>
      <c r="E16414" s="75">
        <v>232.99</v>
      </c>
      <c r="F16414" s="73" t="s">
        <v>47</v>
      </c>
    </row>
    <row r="16415" spans="1:6" x14ac:dyDescent="0.25">
      <c r="A16415" s="73">
        <v>35001966</v>
      </c>
      <c r="B16415" s="74" t="s">
        <v>14385</v>
      </c>
      <c r="C16415" s="73" t="s">
        <v>101</v>
      </c>
      <c r="D16415" s="75">
        <v>247.83</v>
      </c>
      <c r="E16415" s="75">
        <v>247.83</v>
      </c>
      <c r="F16415" s="73" t="s">
        <v>47</v>
      </c>
    </row>
    <row r="16416" spans="1:6" x14ac:dyDescent="0.25">
      <c r="A16416" s="73">
        <v>35001967</v>
      </c>
      <c r="B16416" s="74" t="s">
        <v>14386</v>
      </c>
      <c r="C16416" s="73" t="s">
        <v>101</v>
      </c>
      <c r="D16416" s="75">
        <v>257.69</v>
      </c>
      <c r="E16416" s="75">
        <v>257.69</v>
      </c>
      <c r="F16416" s="73" t="s">
        <v>47</v>
      </c>
    </row>
    <row r="16417" spans="1:6" x14ac:dyDescent="0.25">
      <c r="A16417" s="73">
        <v>35001968</v>
      </c>
      <c r="B16417" s="74" t="s">
        <v>14387</v>
      </c>
      <c r="C16417" s="73" t="s">
        <v>101</v>
      </c>
      <c r="D16417" s="75">
        <v>277.41000000000003</v>
      </c>
      <c r="E16417" s="75">
        <v>277.41000000000003</v>
      </c>
      <c r="F16417" s="73" t="s">
        <v>47</v>
      </c>
    </row>
    <row r="16418" spans="1:6" x14ac:dyDescent="0.25">
      <c r="A16418" s="73">
        <v>35001969</v>
      </c>
      <c r="B16418" s="74" t="s">
        <v>14388</v>
      </c>
      <c r="C16418" s="73" t="s">
        <v>101</v>
      </c>
      <c r="D16418" s="75">
        <v>297.12</v>
      </c>
      <c r="E16418" s="75">
        <v>297.12</v>
      </c>
      <c r="F16418" s="73" t="s">
        <v>47</v>
      </c>
    </row>
    <row r="16419" spans="1:6" x14ac:dyDescent="0.25">
      <c r="A16419" s="73">
        <v>35001970</v>
      </c>
      <c r="B16419" s="74" t="s">
        <v>14389</v>
      </c>
      <c r="C16419" s="73" t="s">
        <v>101</v>
      </c>
      <c r="D16419" s="75">
        <v>101.34</v>
      </c>
      <c r="E16419" s="75">
        <v>101.34</v>
      </c>
      <c r="F16419" s="73" t="s">
        <v>47</v>
      </c>
    </row>
    <row r="16420" spans="1:6" x14ac:dyDescent="0.25">
      <c r="A16420" s="73">
        <v>35001971</v>
      </c>
      <c r="B16420" s="74" t="s">
        <v>14390</v>
      </c>
      <c r="C16420" s="73" t="s">
        <v>101</v>
      </c>
      <c r="D16420" s="75">
        <v>120.06</v>
      </c>
      <c r="E16420" s="75">
        <v>120.06</v>
      </c>
      <c r="F16420" s="73" t="s">
        <v>47</v>
      </c>
    </row>
    <row r="16421" spans="1:6" x14ac:dyDescent="0.25">
      <c r="A16421" s="73">
        <v>35001972</v>
      </c>
      <c r="B16421" s="74" t="s">
        <v>14391</v>
      </c>
      <c r="C16421" s="73" t="s">
        <v>101</v>
      </c>
      <c r="D16421" s="75">
        <v>139.08000000000001</v>
      </c>
      <c r="E16421" s="75">
        <v>139.08000000000001</v>
      </c>
      <c r="F16421" s="73" t="s">
        <v>47</v>
      </c>
    </row>
    <row r="16422" spans="1:6" x14ac:dyDescent="0.25">
      <c r="A16422" s="73">
        <v>35001973</v>
      </c>
      <c r="B16422" s="74" t="s">
        <v>14392</v>
      </c>
      <c r="C16422" s="73" t="s">
        <v>101</v>
      </c>
      <c r="D16422" s="75">
        <v>187</v>
      </c>
      <c r="E16422" s="75">
        <v>187</v>
      </c>
      <c r="F16422" s="73" t="s">
        <v>47</v>
      </c>
    </row>
    <row r="16423" spans="1:6" x14ac:dyDescent="0.25">
      <c r="A16423" s="73">
        <v>35001974</v>
      </c>
      <c r="B16423" s="74" t="s">
        <v>14393</v>
      </c>
      <c r="C16423" s="73" t="s">
        <v>101</v>
      </c>
      <c r="D16423" s="75">
        <v>209.54</v>
      </c>
      <c r="E16423" s="75">
        <v>209.54</v>
      </c>
      <c r="F16423" s="73" t="s">
        <v>47</v>
      </c>
    </row>
    <row r="16424" spans="1:6" x14ac:dyDescent="0.25">
      <c r="A16424" s="73">
        <v>35001975</v>
      </c>
      <c r="B16424" s="74" t="s">
        <v>14394</v>
      </c>
      <c r="C16424" s="73" t="s">
        <v>101</v>
      </c>
      <c r="D16424" s="75">
        <v>256.98</v>
      </c>
      <c r="E16424" s="75">
        <v>256.98</v>
      </c>
      <c r="F16424" s="73" t="s">
        <v>47</v>
      </c>
    </row>
    <row r="16425" spans="1:6" x14ac:dyDescent="0.25">
      <c r="A16425" s="73">
        <v>35001976</v>
      </c>
      <c r="B16425" s="74" t="s">
        <v>14395</v>
      </c>
      <c r="C16425" s="73" t="s">
        <v>101</v>
      </c>
      <c r="D16425" s="75">
        <v>302.38</v>
      </c>
      <c r="E16425" s="75">
        <v>302.38</v>
      </c>
      <c r="F16425" s="73" t="s">
        <v>47</v>
      </c>
    </row>
    <row r="16426" spans="1:6" x14ac:dyDescent="0.25">
      <c r="A16426" s="73">
        <v>35001977</v>
      </c>
      <c r="B16426" s="74" t="s">
        <v>14396</v>
      </c>
      <c r="C16426" s="73" t="s">
        <v>101</v>
      </c>
      <c r="D16426" s="75">
        <v>81.900000000000006</v>
      </c>
      <c r="E16426" s="75">
        <v>81.900000000000006</v>
      </c>
      <c r="F16426" s="73" t="s">
        <v>47</v>
      </c>
    </row>
    <row r="16427" spans="1:6" x14ac:dyDescent="0.25">
      <c r="A16427" s="73">
        <v>35001978</v>
      </c>
      <c r="B16427" s="74" t="s">
        <v>14397</v>
      </c>
      <c r="C16427" s="73" t="s">
        <v>101</v>
      </c>
      <c r="D16427" s="75">
        <v>87.96</v>
      </c>
      <c r="E16427" s="75">
        <v>87.96</v>
      </c>
      <c r="F16427" s="73" t="s">
        <v>47</v>
      </c>
    </row>
    <row r="16428" spans="1:6" x14ac:dyDescent="0.25">
      <c r="A16428" s="73">
        <v>35001979</v>
      </c>
      <c r="B16428" s="74" t="s">
        <v>14398</v>
      </c>
      <c r="C16428" s="73" t="s">
        <v>101</v>
      </c>
      <c r="D16428" s="75">
        <v>92.4</v>
      </c>
      <c r="E16428" s="75">
        <v>92.4</v>
      </c>
      <c r="F16428" s="73" t="s">
        <v>47</v>
      </c>
    </row>
    <row r="16429" spans="1:6" x14ac:dyDescent="0.25">
      <c r="A16429" s="73">
        <v>35001980</v>
      </c>
      <c r="B16429" s="74" t="s">
        <v>14399</v>
      </c>
      <c r="C16429" s="73" t="s">
        <v>101</v>
      </c>
      <c r="D16429" s="75">
        <v>114.65</v>
      </c>
      <c r="E16429" s="75">
        <v>114.65</v>
      </c>
      <c r="F16429" s="73" t="s">
        <v>47</v>
      </c>
    </row>
    <row r="16430" spans="1:6" x14ac:dyDescent="0.25">
      <c r="A16430" s="73">
        <v>35001981</v>
      </c>
      <c r="B16430" s="74" t="s">
        <v>14400</v>
      </c>
      <c r="C16430" s="73" t="s">
        <v>101</v>
      </c>
      <c r="D16430" s="75">
        <v>122.24</v>
      </c>
      <c r="E16430" s="75">
        <v>122.24</v>
      </c>
      <c r="F16430" s="73" t="s">
        <v>47</v>
      </c>
    </row>
    <row r="16431" spans="1:6" x14ac:dyDescent="0.25">
      <c r="A16431" s="73">
        <v>35001982</v>
      </c>
      <c r="B16431" s="74" t="s">
        <v>14401</v>
      </c>
      <c r="C16431" s="73" t="s">
        <v>101</v>
      </c>
      <c r="D16431" s="75">
        <v>137.44999999999999</v>
      </c>
      <c r="E16431" s="75">
        <v>137.44999999999999</v>
      </c>
      <c r="F16431" s="73" t="s">
        <v>47</v>
      </c>
    </row>
    <row r="16432" spans="1:6" x14ac:dyDescent="0.25">
      <c r="A16432" s="73">
        <v>35001983</v>
      </c>
      <c r="B16432" s="74" t="s">
        <v>14402</v>
      </c>
      <c r="C16432" s="73" t="s">
        <v>101</v>
      </c>
      <c r="D16432" s="75">
        <v>152.65</v>
      </c>
      <c r="E16432" s="75">
        <v>152.65</v>
      </c>
      <c r="F16432" s="73" t="s">
        <v>47</v>
      </c>
    </row>
    <row r="16433" spans="1:6" x14ac:dyDescent="0.25">
      <c r="A16433" s="73">
        <v>35001984</v>
      </c>
      <c r="B16433" s="74" t="s">
        <v>14403</v>
      </c>
      <c r="C16433" s="73" t="s">
        <v>101</v>
      </c>
      <c r="D16433" s="75">
        <v>166.5</v>
      </c>
      <c r="E16433" s="75">
        <v>166.5</v>
      </c>
      <c r="F16433" s="73" t="s">
        <v>47</v>
      </c>
    </row>
    <row r="16434" spans="1:6" x14ac:dyDescent="0.25">
      <c r="A16434" s="73">
        <v>35001985</v>
      </c>
      <c r="B16434" s="74" t="s">
        <v>14404</v>
      </c>
      <c r="C16434" s="73" t="s">
        <v>101</v>
      </c>
      <c r="D16434" s="75">
        <v>188.29</v>
      </c>
      <c r="E16434" s="75">
        <v>188.29</v>
      </c>
      <c r="F16434" s="73" t="s">
        <v>47</v>
      </c>
    </row>
    <row r="16435" spans="1:6" x14ac:dyDescent="0.25">
      <c r="A16435" s="73">
        <v>35001986</v>
      </c>
      <c r="B16435" s="74" t="s">
        <v>14405</v>
      </c>
      <c r="C16435" s="73" t="s">
        <v>101</v>
      </c>
      <c r="D16435" s="75">
        <v>211.4</v>
      </c>
      <c r="E16435" s="75">
        <v>211.4</v>
      </c>
      <c r="F16435" s="73" t="s">
        <v>47</v>
      </c>
    </row>
    <row r="16436" spans="1:6" x14ac:dyDescent="0.25">
      <c r="A16436" s="73">
        <v>35001987</v>
      </c>
      <c r="B16436" s="74" t="s">
        <v>14406</v>
      </c>
      <c r="C16436" s="73" t="s">
        <v>101</v>
      </c>
      <c r="D16436" s="75">
        <v>277.08</v>
      </c>
      <c r="E16436" s="75">
        <v>277.08</v>
      </c>
      <c r="F16436" s="73" t="s">
        <v>47</v>
      </c>
    </row>
    <row r="16437" spans="1:6" x14ac:dyDescent="0.25">
      <c r="A16437" s="73">
        <v>35001988</v>
      </c>
      <c r="B16437" s="74" t="s">
        <v>14407</v>
      </c>
      <c r="C16437" s="73" t="s">
        <v>101</v>
      </c>
      <c r="D16437" s="75">
        <v>293.77999999999997</v>
      </c>
      <c r="E16437" s="75">
        <v>293.77999999999997</v>
      </c>
      <c r="F16437" s="73" t="s">
        <v>47</v>
      </c>
    </row>
    <row r="16438" spans="1:6" x14ac:dyDescent="0.25">
      <c r="A16438" s="73">
        <v>35001989</v>
      </c>
      <c r="B16438" s="74" t="s">
        <v>14408</v>
      </c>
      <c r="C16438" s="73" t="s">
        <v>101</v>
      </c>
      <c r="D16438" s="75">
        <v>358.88</v>
      </c>
      <c r="E16438" s="75">
        <v>358.88</v>
      </c>
      <c r="F16438" s="73" t="s">
        <v>47</v>
      </c>
    </row>
    <row r="16439" spans="1:6" x14ac:dyDescent="0.25">
      <c r="A16439" s="73">
        <v>35001990</v>
      </c>
      <c r="B16439" s="74" t="s">
        <v>14409</v>
      </c>
      <c r="C16439" s="73" t="s">
        <v>101</v>
      </c>
      <c r="D16439" s="75">
        <v>413.97</v>
      </c>
      <c r="E16439" s="75">
        <v>413.97</v>
      </c>
      <c r="F16439" s="73" t="s">
        <v>47</v>
      </c>
    </row>
    <row r="16440" spans="1:6" x14ac:dyDescent="0.25">
      <c r="A16440" s="73">
        <v>35001991</v>
      </c>
      <c r="B16440" s="74" t="s">
        <v>14410</v>
      </c>
      <c r="C16440" s="73" t="s">
        <v>101</v>
      </c>
      <c r="D16440" s="75">
        <v>174.83</v>
      </c>
      <c r="E16440" s="75">
        <v>174.83</v>
      </c>
      <c r="F16440" s="73" t="s">
        <v>47</v>
      </c>
    </row>
    <row r="16441" spans="1:6" x14ac:dyDescent="0.25">
      <c r="A16441" s="73">
        <v>35001992</v>
      </c>
      <c r="B16441" s="74" t="s">
        <v>14411</v>
      </c>
      <c r="C16441" s="73" t="s">
        <v>101</v>
      </c>
      <c r="D16441" s="75">
        <v>198.2</v>
      </c>
      <c r="E16441" s="75">
        <v>198.2</v>
      </c>
      <c r="F16441" s="73" t="s">
        <v>47</v>
      </c>
    </row>
    <row r="16442" spans="1:6" x14ac:dyDescent="0.25">
      <c r="A16442" s="73">
        <v>35001993</v>
      </c>
      <c r="B16442" s="74" t="s">
        <v>14412</v>
      </c>
      <c r="C16442" s="73" t="s">
        <v>101</v>
      </c>
      <c r="D16442" s="75">
        <v>216.87</v>
      </c>
      <c r="E16442" s="75">
        <v>216.87</v>
      </c>
      <c r="F16442" s="73" t="s">
        <v>47</v>
      </c>
    </row>
    <row r="16443" spans="1:6" x14ac:dyDescent="0.25">
      <c r="A16443" s="73">
        <v>35001994</v>
      </c>
      <c r="B16443" s="74" t="s">
        <v>14413</v>
      </c>
      <c r="C16443" s="73" t="s">
        <v>101</v>
      </c>
      <c r="D16443" s="75">
        <v>269.92</v>
      </c>
      <c r="E16443" s="75">
        <v>269.92</v>
      </c>
      <c r="F16443" s="73" t="s">
        <v>47</v>
      </c>
    </row>
    <row r="16444" spans="1:6" x14ac:dyDescent="0.25">
      <c r="A16444" s="73">
        <v>35001995</v>
      </c>
      <c r="B16444" s="74" t="s">
        <v>14414</v>
      </c>
      <c r="C16444" s="73" t="s">
        <v>101</v>
      </c>
      <c r="D16444" s="75">
        <v>292.8</v>
      </c>
      <c r="E16444" s="75">
        <v>292.8</v>
      </c>
      <c r="F16444" s="73" t="s">
        <v>47</v>
      </c>
    </row>
    <row r="16445" spans="1:6" x14ac:dyDescent="0.25">
      <c r="A16445" s="73">
        <v>35001996</v>
      </c>
      <c r="B16445" s="74" t="s">
        <v>14415</v>
      </c>
      <c r="C16445" s="73" t="s">
        <v>101</v>
      </c>
      <c r="D16445" s="75">
        <v>336.22</v>
      </c>
      <c r="E16445" s="75">
        <v>336.22</v>
      </c>
      <c r="F16445" s="73" t="s">
        <v>47</v>
      </c>
    </row>
    <row r="16446" spans="1:6" x14ac:dyDescent="0.25">
      <c r="A16446" s="73">
        <v>35001997</v>
      </c>
      <c r="B16446" s="74" t="s">
        <v>14416</v>
      </c>
      <c r="C16446" s="73" t="s">
        <v>101</v>
      </c>
      <c r="D16446" s="75">
        <v>380.68</v>
      </c>
      <c r="E16446" s="75">
        <v>380.68</v>
      </c>
      <c r="F16446" s="73" t="s">
        <v>47</v>
      </c>
    </row>
    <row r="16447" spans="1:6" x14ac:dyDescent="0.25">
      <c r="A16447" s="73">
        <v>35001998</v>
      </c>
      <c r="B16447" s="74" t="s">
        <v>14417</v>
      </c>
      <c r="C16447" s="73" t="s">
        <v>101</v>
      </c>
      <c r="D16447" s="75">
        <v>5.2</v>
      </c>
      <c r="E16447" s="75">
        <v>5.2</v>
      </c>
      <c r="F16447" s="73" t="s">
        <v>47</v>
      </c>
    </row>
    <row r="16448" spans="1:6" x14ac:dyDescent="0.25">
      <c r="A16448" s="73">
        <v>35001999</v>
      </c>
      <c r="B16448" s="74" t="s">
        <v>14418</v>
      </c>
      <c r="C16448" s="73" t="s">
        <v>101</v>
      </c>
      <c r="D16448" s="75">
        <v>44.93</v>
      </c>
      <c r="E16448" s="75">
        <v>44.93</v>
      </c>
      <c r="F16448" s="73" t="s">
        <v>47</v>
      </c>
    </row>
    <row r="16449" spans="1:6" x14ac:dyDescent="0.25">
      <c r="A16449" s="73">
        <v>35002000</v>
      </c>
      <c r="B16449" s="74" t="s">
        <v>14419</v>
      </c>
      <c r="C16449" s="73" t="s">
        <v>101</v>
      </c>
      <c r="D16449" s="75">
        <v>20.239999999999998</v>
      </c>
      <c r="E16449" s="75">
        <v>20.239999999999998</v>
      </c>
      <c r="F16449" s="73" t="s">
        <v>47</v>
      </c>
    </row>
    <row r="16450" spans="1:6" x14ac:dyDescent="0.25">
      <c r="A16450" s="73">
        <v>35002001</v>
      </c>
      <c r="B16450" s="74" t="s">
        <v>14420</v>
      </c>
      <c r="C16450" s="73" t="s">
        <v>101</v>
      </c>
      <c r="D16450" s="75">
        <v>4.54</v>
      </c>
      <c r="E16450" s="75">
        <v>4.54</v>
      </c>
      <c r="F16450" s="73" t="s">
        <v>47</v>
      </c>
    </row>
    <row r="16451" spans="1:6" x14ac:dyDescent="0.25">
      <c r="A16451" s="73">
        <v>35002016</v>
      </c>
      <c r="B16451" s="74" t="s">
        <v>14421</v>
      </c>
      <c r="C16451" s="73" t="s">
        <v>101</v>
      </c>
      <c r="D16451" s="75">
        <v>38.24</v>
      </c>
      <c r="E16451" s="75">
        <v>38.24</v>
      </c>
      <c r="F16451" s="73" t="s">
        <v>47</v>
      </c>
    </row>
    <row r="16452" spans="1:6" x14ac:dyDescent="0.25">
      <c r="A16452" s="73">
        <v>35002017</v>
      </c>
      <c r="B16452" s="74" t="s">
        <v>14422</v>
      </c>
      <c r="C16452" s="73" t="s">
        <v>101</v>
      </c>
      <c r="D16452" s="75">
        <v>43.98</v>
      </c>
      <c r="E16452" s="75">
        <v>43.98</v>
      </c>
      <c r="F16452" s="73" t="s">
        <v>47</v>
      </c>
    </row>
    <row r="16453" spans="1:6" x14ac:dyDescent="0.25">
      <c r="A16453" s="73">
        <v>35002080</v>
      </c>
      <c r="B16453" s="74" t="s">
        <v>14423</v>
      </c>
      <c r="C16453" s="73" t="s">
        <v>101</v>
      </c>
      <c r="D16453" s="75">
        <v>3.36</v>
      </c>
      <c r="E16453" s="75">
        <v>3.36</v>
      </c>
      <c r="F16453" s="73" t="s">
        <v>47</v>
      </c>
    </row>
    <row r="16454" spans="1:6" x14ac:dyDescent="0.25">
      <c r="A16454" s="73">
        <v>35002081</v>
      </c>
      <c r="B16454" s="74" t="s">
        <v>14424</v>
      </c>
      <c r="C16454" s="73" t="s">
        <v>101</v>
      </c>
      <c r="D16454" s="75">
        <v>12.91</v>
      </c>
      <c r="E16454" s="75">
        <v>12.91</v>
      </c>
      <c r="F16454" s="73" t="s">
        <v>47</v>
      </c>
    </row>
    <row r="16455" spans="1:6" x14ac:dyDescent="0.25">
      <c r="A16455" s="73">
        <v>35002082</v>
      </c>
      <c r="B16455" s="74" t="s">
        <v>14425</v>
      </c>
      <c r="C16455" s="73" t="s">
        <v>101</v>
      </c>
      <c r="D16455" s="75">
        <v>8.41</v>
      </c>
      <c r="E16455" s="75">
        <v>8.41</v>
      </c>
      <c r="F16455" s="73" t="s">
        <v>47</v>
      </c>
    </row>
    <row r="16456" spans="1:6" x14ac:dyDescent="0.25">
      <c r="A16456" s="73">
        <v>35002083</v>
      </c>
      <c r="B16456" s="74" t="s">
        <v>14426</v>
      </c>
      <c r="C16456" s="73" t="s">
        <v>101</v>
      </c>
      <c r="D16456" s="75">
        <v>63.8</v>
      </c>
      <c r="E16456" s="75">
        <v>63.8</v>
      </c>
      <c r="F16456" s="73" t="s">
        <v>47</v>
      </c>
    </row>
    <row r="16457" spans="1:6" x14ac:dyDescent="0.25">
      <c r="A16457" s="73">
        <v>35002084</v>
      </c>
      <c r="B16457" s="74" t="s">
        <v>14427</v>
      </c>
      <c r="C16457" s="73" t="s">
        <v>101</v>
      </c>
      <c r="D16457" s="75">
        <v>558.76</v>
      </c>
      <c r="E16457" s="75">
        <v>558.76</v>
      </c>
      <c r="F16457" s="73" t="s">
        <v>47</v>
      </c>
    </row>
    <row r="16458" spans="1:6" x14ac:dyDescent="0.25">
      <c r="A16458" s="73">
        <v>35002085</v>
      </c>
      <c r="B16458" s="74" t="s">
        <v>14428</v>
      </c>
      <c r="C16458" s="73" t="s">
        <v>101</v>
      </c>
      <c r="D16458" s="75">
        <v>276.22000000000003</v>
      </c>
      <c r="E16458" s="75">
        <v>276.22000000000003</v>
      </c>
      <c r="F16458" s="73" t="s">
        <v>47</v>
      </c>
    </row>
    <row r="16459" spans="1:6" x14ac:dyDescent="0.25">
      <c r="A16459" s="73">
        <v>35002086</v>
      </c>
      <c r="B16459" s="74" t="s">
        <v>14429</v>
      </c>
      <c r="C16459" s="73" t="s">
        <v>101</v>
      </c>
      <c r="D16459" s="75">
        <v>840.91</v>
      </c>
      <c r="E16459" s="75">
        <v>840.91</v>
      </c>
      <c r="F16459" s="73" t="s">
        <v>47</v>
      </c>
    </row>
    <row r="16460" spans="1:6" x14ac:dyDescent="0.25">
      <c r="A16460" s="73">
        <v>35002087</v>
      </c>
      <c r="B16460" s="74" t="s">
        <v>14430</v>
      </c>
      <c r="C16460" s="73" t="s">
        <v>101</v>
      </c>
      <c r="D16460" s="75">
        <v>144.33000000000001</v>
      </c>
      <c r="E16460" s="75">
        <v>144.33000000000001</v>
      </c>
      <c r="F16460" s="73" t="s">
        <v>47</v>
      </c>
    </row>
    <row r="16461" spans="1:6" x14ac:dyDescent="0.25">
      <c r="A16461" s="73">
        <v>35002088</v>
      </c>
      <c r="B16461" s="74" t="s">
        <v>14431</v>
      </c>
      <c r="C16461" s="73" t="s">
        <v>101</v>
      </c>
      <c r="D16461" s="75">
        <v>143.72</v>
      </c>
      <c r="E16461" s="75">
        <v>143.72</v>
      </c>
      <c r="F16461" s="73" t="s">
        <v>47</v>
      </c>
    </row>
    <row r="16462" spans="1:6" x14ac:dyDescent="0.25">
      <c r="A16462" s="73">
        <v>35002089</v>
      </c>
      <c r="B16462" s="74" t="s">
        <v>14432</v>
      </c>
      <c r="C16462" s="73" t="s">
        <v>101</v>
      </c>
      <c r="D16462" s="75">
        <v>72.11</v>
      </c>
      <c r="E16462" s="75">
        <v>72.11</v>
      </c>
      <c r="F16462" s="73" t="s">
        <v>47</v>
      </c>
    </row>
    <row r="16463" spans="1:6" x14ac:dyDescent="0.25">
      <c r="A16463" s="73">
        <v>35002090</v>
      </c>
      <c r="B16463" s="74" t="s">
        <v>14433</v>
      </c>
      <c r="C16463" s="73" t="s">
        <v>101</v>
      </c>
      <c r="D16463" s="75">
        <v>1357.46</v>
      </c>
      <c r="E16463" s="75">
        <v>1357.46</v>
      </c>
      <c r="F16463" s="73" t="s">
        <v>47</v>
      </c>
    </row>
    <row r="16464" spans="1:6" x14ac:dyDescent="0.25">
      <c r="A16464" s="73">
        <v>35002092</v>
      </c>
      <c r="B16464" s="74" t="s">
        <v>14434</v>
      </c>
      <c r="C16464" s="73" t="s">
        <v>101</v>
      </c>
      <c r="D16464" s="75">
        <v>107</v>
      </c>
      <c r="E16464" s="75">
        <v>107</v>
      </c>
      <c r="F16464" s="73" t="s">
        <v>47</v>
      </c>
    </row>
    <row r="16465" spans="1:6" x14ac:dyDescent="0.25">
      <c r="A16465" s="73">
        <v>35002093</v>
      </c>
      <c r="B16465" s="74" t="s">
        <v>14435</v>
      </c>
      <c r="C16465" s="73" t="s">
        <v>101</v>
      </c>
      <c r="D16465" s="75">
        <v>498.15</v>
      </c>
      <c r="E16465" s="75">
        <v>498.15</v>
      </c>
      <c r="F16465" s="73" t="s">
        <v>47</v>
      </c>
    </row>
    <row r="16466" spans="1:6" x14ac:dyDescent="0.25">
      <c r="A16466" s="73">
        <v>35002094</v>
      </c>
      <c r="B16466" s="74" t="s">
        <v>14436</v>
      </c>
      <c r="C16466" s="73" t="s">
        <v>101</v>
      </c>
      <c r="D16466" s="75">
        <v>627.29999999999995</v>
      </c>
      <c r="E16466" s="75">
        <v>627.29999999999995</v>
      </c>
      <c r="F16466" s="73" t="s">
        <v>47</v>
      </c>
    </row>
    <row r="16467" spans="1:6" x14ac:dyDescent="0.25">
      <c r="A16467" s="73">
        <v>35002095</v>
      </c>
      <c r="B16467" s="74" t="s">
        <v>14437</v>
      </c>
      <c r="C16467" s="73" t="s">
        <v>101</v>
      </c>
      <c r="D16467" s="75">
        <v>373.62</v>
      </c>
      <c r="E16467" s="75">
        <v>373.62</v>
      </c>
      <c r="F16467" s="73" t="s">
        <v>47</v>
      </c>
    </row>
    <row r="16468" spans="1:6" x14ac:dyDescent="0.25">
      <c r="A16468" s="73">
        <v>35002099</v>
      </c>
      <c r="B16468" s="74" t="s">
        <v>14438</v>
      </c>
      <c r="C16468" s="73" t="s">
        <v>101</v>
      </c>
      <c r="D16468" s="75">
        <v>686070.07</v>
      </c>
      <c r="E16468" s="75">
        <v>686070.07</v>
      </c>
      <c r="F16468" s="73" t="s">
        <v>47</v>
      </c>
    </row>
    <row r="16469" spans="1:6" x14ac:dyDescent="0.25">
      <c r="A16469" s="73">
        <v>35002101</v>
      </c>
      <c r="B16469" s="74" t="s">
        <v>14439</v>
      </c>
      <c r="C16469" s="73" t="s">
        <v>101</v>
      </c>
      <c r="D16469" s="75">
        <v>430</v>
      </c>
      <c r="E16469" s="75">
        <v>430</v>
      </c>
      <c r="F16469" s="73" t="s">
        <v>47</v>
      </c>
    </row>
    <row r="16470" spans="1:6" x14ac:dyDescent="0.25">
      <c r="A16470" s="73">
        <v>35002102</v>
      </c>
      <c r="B16470" s="74" t="s">
        <v>14440</v>
      </c>
      <c r="C16470" s="73" t="s">
        <v>101</v>
      </c>
      <c r="D16470" s="75">
        <v>40000</v>
      </c>
      <c r="E16470" s="75">
        <v>40000</v>
      </c>
      <c r="F16470" s="73" t="s">
        <v>47</v>
      </c>
    </row>
    <row r="16471" spans="1:6" x14ac:dyDescent="0.25">
      <c r="A16471" s="73">
        <v>35002105</v>
      </c>
      <c r="B16471" s="74" t="s">
        <v>14441</v>
      </c>
      <c r="C16471" s="73" t="s">
        <v>101</v>
      </c>
      <c r="D16471" s="75">
        <v>20.9</v>
      </c>
      <c r="E16471" s="75">
        <v>20.9</v>
      </c>
      <c r="F16471" s="73" t="s">
        <v>47</v>
      </c>
    </row>
    <row r="16472" spans="1:6" x14ac:dyDescent="0.25">
      <c r="A16472" s="73">
        <v>35002108</v>
      </c>
      <c r="B16472" s="74" t="s">
        <v>14442</v>
      </c>
      <c r="C16472" s="73" t="s">
        <v>101</v>
      </c>
      <c r="D16472" s="75">
        <v>21149.97</v>
      </c>
      <c r="E16472" s="75">
        <v>21149.97</v>
      </c>
      <c r="F16472" s="73" t="s">
        <v>47</v>
      </c>
    </row>
    <row r="16473" spans="1:6" x14ac:dyDescent="0.25">
      <c r="A16473" s="73">
        <v>35002110</v>
      </c>
      <c r="B16473" s="74" t="s">
        <v>14443</v>
      </c>
      <c r="C16473" s="73" t="s">
        <v>101</v>
      </c>
      <c r="D16473" s="75">
        <v>800.38</v>
      </c>
      <c r="E16473" s="75">
        <v>800.38</v>
      </c>
      <c r="F16473" s="73" t="s">
        <v>47</v>
      </c>
    </row>
    <row r="16474" spans="1:6" x14ac:dyDescent="0.25">
      <c r="A16474" s="73">
        <v>35002121</v>
      </c>
      <c r="B16474" s="74" t="s">
        <v>14444</v>
      </c>
      <c r="C16474" s="73" t="s">
        <v>101</v>
      </c>
      <c r="D16474" s="75">
        <v>103.03</v>
      </c>
      <c r="E16474" s="75">
        <v>103.03</v>
      </c>
      <c r="F16474" s="73" t="s">
        <v>47</v>
      </c>
    </row>
    <row r="16475" spans="1:6" x14ac:dyDescent="0.25">
      <c r="A16475" s="73">
        <v>35002122</v>
      </c>
      <c r="B16475" s="74" t="s">
        <v>14445</v>
      </c>
      <c r="C16475" s="73" t="s">
        <v>101</v>
      </c>
      <c r="D16475" s="75">
        <v>151.80000000000001</v>
      </c>
      <c r="E16475" s="75">
        <v>151.80000000000001</v>
      </c>
      <c r="F16475" s="73" t="s">
        <v>47</v>
      </c>
    </row>
    <row r="16476" spans="1:6" x14ac:dyDescent="0.25">
      <c r="A16476" s="73">
        <v>35002124</v>
      </c>
      <c r="B16476" s="74" t="s">
        <v>14446</v>
      </c>
      <c r="C16476" s="73" t="s">
        <v>101</v>
      </c>
      <c r="D16476" s="75">
        <v>466.56</v>
      </c>
      <c r="E16476" s="75">
        <v>466.56</v>
      </c>
      <c r="F16476" s="73" t="s">
        <v>47</v>
      </c>
    </row>
    <row r="16477" spans="1:6" x14ac:dyDescent="0.25">
      <c r="A16477" s="73">
        <v>35002125</v>
      </c>
      <c r="B16477" s="74" t="s">
        <v>14447</v>
      </c>
      <c r="C16477" s="73" t="s">
        <v>101</v>
      </c>
      <c r="D16477" s="75">
        <v>187.33</v>
      </c>
      <c r="E16477" s="75">
        <v>187.33</v>
      </c>
      <c r="F16477" s="73" t="s">
        <v>47</v>
      </c>
    </row>
    <row r="16478" spans="1:6" x14ac:dyDescent="0.25">
      <c r="A16478" s="73">
        <v>35002126</v>
      </c>
      <c r="B16478" s="74" t="s">
        <v>14448</v>
      </c>
      <c r="C16478" s="73" t="s">
        <v>101</v>
      </c>
      <c r="D16478" s="75">
        <v>222.1</v>
      </c>
      <c r="E16478" s="75">
        <v>222.1</v>
      </c>
      <c r="F16478" s="73" t="s">
        <v>47</v>
      </c>
    </row>
    <row r="16479" spans="1:6" x14ac:dyDescent="0.25">
      <c r="A16479" s="73">
        <v>35002127</v>
      </c>
      <c r="B16479" s="74" t="s">
        <v>14449</v>
      </c>
      <c r="C16479" s="73" t="s">
        <v>101</v>
      </c>
      <c r="D16479" s="75">
        <v>91.64</v>
      </c>
      <c r="E16479" s="75">
        <v>91.64</v>
      </c>
      <c r="F16479" s="73" t="s">
        <v>47</v>
      </c>
    </row>
    <row r="16480" spans="1:6" x14ac:dyDescent="0.25">
      <c r="A16480" s="73">
        <v>35002128</v>
      </c>
      <c r="B16480" s="74" t="s">
        <v>14450</v>
      </c>
      <c r="C16480" s="73" t="s">
        <v>101</v>
      </c>
      <c r="D16480" s="75">
        <v>17.09</v>
      </c>
      <c r="E16480" s="75">
        <v>17.09</v>
      </c>
      <c r="F16480" s="73" t="s">
        <v>47</v>
      </c>
    </row>
    <row r="16481" spans="1:6" x14ac:dyDescent="0.25">
      <c r="A16481" s="73">
        <v>35002129</v>
      </c>
      <c r="B16481" s="74" t="s">
        <v>14451</v>
      </c>
      <c r="C16481" s="73" t="s">
        <v>101</v>
      </c>
      <c r="D16481" s="75">
        <v>17.09</v>
      </c>
      <c r="E16481" s="75">
        <v>17.09</v>
      </c>
      <c r="F16481" s="73" t="s">
        <v>47</v>
      </c>
    </row>
    <row r="16482" spans="1:6" x14ac:dyDescent="0.25">
      <c r="A16482" s="73">
        <v>35002130</v>
      </c>
      <c r="B16482" s="74" t="s">
        <v>14452</v>
      </c>
      <c r="C16482" s="73" t="s">
        <v>101</v>
      </c>
      <c r="D16482" s="75">
        <v>63.83</v>
      </c>
      <c r="E16482" s="75">
        <v>63.83</v>
      </c>
      <c r="F16482" s="73" t="s">
        <v>47</v>
      </c>
    </row>
    <row r="16483" spans="1:6" x14ac:dyDescent="0.25">
      <c r="A16483" s="73">
        <v>35002131</v>
      </c>
      <c r="B16483" s="74" t="s">
        <v>14453</v>
      </c>
      <c r="C16483" s="73" t="s">
        <v>101</v>
      </c>
      <c r="D16483" s="75">
        <v>190.03</v>
      </c>
      <c r="E16483" s="75">
        <v>190.03</v>
      </c>
      <c r="F16483" s="73" t="s">
        <v>47</v>
      </c>
    </row>
    <row r="16484" spans="1:6" x14ac:dyDescent="0.25">
      <c r="A16484" s="73">
        <v>35002132</v>
      </c>
      <c r="B16484" s="74" t="s">
        <v>14454</v>
      </c>
      <c r="C16484" s="73" t="s">
        <v>101</v>
      </c>
      <c r="D16484" s="75">
        <v>12.54</v>
      </c>
      <c r="E16484" s="75">
        <v>12.54</v>
      </c>
      <c r="F16484" s="73" t="s">
        <v>47</v>
      </c>
    </row>
    <row r="16485" spans="1:6" x14ac:dyDescent="0.25">
      <c r="A16485" s="73">
        <v>35002133</v>
      </c>
      <c r="B16485" s="74" t="s">
        <v>14455</v>
      </c>
      <c r="C16485" s="73" t="s">
        <v>101</v>
      </c>
      <c r="D16485" s="75">
        <v>1269.33</v>
      </c>
      <c r="E16485" s="75">
        <v>1269.33</v>
      </c>
      <c r="F16485" s="73" t="s">
        <v>47</v>
      </c>
    </row>
    <row r="16486" spans="1:6" x14ac:dyDescent="0.25">
      <c r="A16486" s="73">
        <v>35002134</v>
      </c>
      <c r="B16486" s="74" t="s">
        <v>14456</v>
      </c>
      <c r="C16486" s="73" t="s">
        <v>101</v>
      </c>
      <c r="D16486" s="75">
        <v>833.32</v>
      </c>
      <c r="E16486" s="75">
        <v>833.32</v>
      </c>
      <c r="F16486" s="73" t="s">
        <v>47</v>
      </c>
    </row>
    <row r="16487" spans="1:6" x14ac:dyDescent="0.25">
      <c r="A16487" s="73">
        <v>35002135</v>
      </c>
      <c r="B16487" s="74" t="s">
        <v>14457</v>
      </c>
      <c r="C16487" s="73" t="s">
        <v>101</v>
      </c>
      <c r="D16487" s="75">
        <v>978.59</v>
      </c>
      <c r="E16487" s="75">
        <v>978.59</v>
      </c>
      <c r="F16487" s="73" t="s">
        <v>47</v>
      </c>
    </row>
    <row r="16488" spans="1:6" x14ac:dyDescent="0.25">
      <c r="A16488" s="73">
        <v>35002136</v>
      </c>
      <c r="B16488" s="74" t="s">
        <v>14458</v>
      </c>
      <c r="C16488" s="73" t="s">
        <v>101</v>
      </c>
      <c r="D16488" s="75">
        <v>198.92</v>
      </c>
      <c r="E16488" s="75">
        <v>198.92</v>
      </c>
      <c r="F16488" s="73" t="s">
        <v>47</v>
      </c>
    </row>
    <row r="16489" spans="1:6" x14ac:dyDescent="0.25">
      <c r="A16489" s="73">
        <v>35002137</v>
      </c>
      <c r="B16489" s="74" t="s">
        <v>14459</v>
      </c>
      <c r="C16489" s="73" t="s">
        <v>101</v>
      </c>
      <c r="D16489" s="75">
        <v>564.49</v>
      </c>
      <c r="E16489" s="75">
        <v>564.49</v>
      </c>
      <c r="F16489" s="73" t="s">
        <v>47</v>
      </c>
    </row>
    <row r="16490" spans="1:6" x14ac:dyDescent="0.25">
      <c r="A16490" s="73">
        <v>35002138</v>
      </c>
      <c r="B16490" s="74" t="s">
        <v>14460</v>
      </c>
      <c r="C16490" s="73" t="s">
        <v>101</v>
      </c>
      <c r="D16490" s="75">
        <v>34.020000000000003</v>
      </c>
      <c r="E16490" s="75">
        <v>34.020000000000003</v>
      </c>
      <c r="F16490" s="73" t="s">
        <v>47</v>
      </c>
    </row>
    <row r="16491" spans="1:6" x14ac:dyDescent="0.25">
      <c r="A16491" s="73">
        <v>35002139</v>
      </c>
      <c r="B16491" s="74" t="s">
        <v>14461</v>
      </c>
      <c r="C16491" s="73" t="s">
        <v>101</v>
      </c>
      <c r="D16491" s="75">
        <v>20.84</v>
      </c>
      <c r="E16491" s="75">
        <v>20.84</v>
      </c>
      <c r="F16491" s="73" t="s">
        <v>47</v>
      </c>
    </row>
    <row r="16492" spans="1:6" x14ac:dyDescent="0.25">
      <c r="A16492" s="73">
        <v>35002140</v>
      </c>
      <c r="B16492" s="74" t="s">
        <v>14462</v>
      </c>
      <c r="C16492" s="73" t="s">
        <v>101</v>
      </c>
      <c r="D16492" s="75">
        <v>1351.87</v>
      </c>
      <c r="E16492" s="75">
        <v>1351.87</v>
      </c>
      <c r="F16492" s="73" t="s">
        <v>47</v>
      </c>
    </row>
    <row r="16493" spans="1:6" x14ac:dyDescent="0.25">
      <c r="A16493" s="73">
        <v>35002141</v>
      </c>
      <c r="B16493" s="74" t="s">
        <v>14463</v>
      </c>
      <c r="C16493" s="73" t="s">
        <v>101</v>
      </c>
      <c r="D16493" s="75">
        <v>471.83</v>
      </c>
      <c r="E16493" s="75">
        <v>471.83</v>
      </c>
      <c r="F16493" s="73" t="s">
        <v>47</v>
      </c>
    </row>
    <row r="16494" spans="1:6" x14ac:dyDescent="0.25">
      <c r="A16494" s="73">
        <v>35002142</v>
      </c>
      <c r="B16494" s="74" t="s">
        <v>14464</v>
      </c>
      <c r="C16494" s="73" t="s">
        <v>101</v>
      </c>
      <c r="D16494" s="75">
        <v>267.31</v>
      </c>
      <c r="E16494" s="75">
        <v>267.31</v>
      </c>
      <c r="F16494" s="73" t="s">
        <v>47</v>
      </c>
    </row>
    <row r="16495" spans="1:6" x14ac:dyDescent="0.25">
      <c r="A16495" s="73">
        <v>35002143</v>
      </c>
      <c r="B16495" s="74" t="s">
        <v>14465</v>
      </c>
      <c r="C16495" s="73" t="s">
        <v>101</v>
      </c>
      <c r="D16495" s="75">
        <v>94.94</v>
      </c>
      <c r="E16495" s="75">
        <v>94.94</v>
      </c>
      <c r="F16495" s="73" t="s">
        <v>47</v>
      </c>
    </row>
    <row r="16496" spans="1:6" x14ac:dyDescent="0.25">
      <c r="A16496" s="73">
        <v>35002144</v>
      </c>
      <c r="B16496" s="74" t="s">
        <v>14466</v>
      </c>
      <c r="C16496" s="73" t="s">
        <v>101</v>
      </c>
      <c r="D16496" s="75">
        <v>352.07</v>
      </c>
      <c r="E16496" s="75">
        <v>352.07</v>
      </c>
      <c r="F16496" s="73" t="s">
        <v>47</v>
      </c>
    </row>
    <row r="16497" spans="1:6" x14ac:dyDescent="0.25">
      <c r="A16497" s="73">
        <v>35002145</v>
      </c>
      <c r="B16497" s="74" t="s">
        <v>14467</v>
      </c>
      <c r="C16497" s="73" t="s">
        <v>101</v>
      </c>
      <c r="D16497" s="75">
        <v>48.9</v>
      </c>
      <c r="E16497" s="75">
        <v>48.9</v>
      </c>
      <c r="F16497" s="73" t="s">
        <v>47</v>
      </c>
    </row>
    <row r="16498" spans="1:6" x14ac:dyDescent="0.25">
      <c r="A16498" s="73">
        <v>35002146</v>
      </c>
      <c r="B16498" s="74" t="s">
        <v>14468</v>
      </c>
      <c r="C16498" s="73" t="s">
        <v>101</v>
      </c>
      <c r="D16498" s="75">
        <v>48.9</v>
      </c>
      <c r="E16498" s="75">
        <v>48.9</v>
      </c>
      <c r="F16498" s="73" t="s">
        <v>47</v>
      </c>
    </row>
    <row r="16499" spans="1:6" x14ac:dyDescent="0.25">
      <c r="A16499" s="73">
        <v>35002147</v>
      </c>
      <c r="B16499" s="74" t="s">
        <v>14469</v>
      </c>
      <c r="C16499" s="73" t="s">
        <v>101</v>
      </c>
      <c r="D16499" s="75">
        <v>54.01</v>
      </c>
      <c r="E16499" s="75">
        <v>54.01</v>
      </c>
      <c r="F16499" s="73" t="s">
        <v>47</v>
      </c>
    </row>
    <row r="16500" spans="1:6" x14ac:dyDescent="0.25">
      <c r="A16500" s="73">
        <v>35002155</v>
      </c>
      <c r="B16500" s="74" t="s">
        <v>14470</v>
      </c>
      <c r="C16500" s="73" t="s">
        <v>101</v>
      </c>
      <c r="D16500" s="75">
        <v>8700</v>
      </c>
      <c r="E16500" s="75">
        <v>8700</v>
      </c>
      <c r="F16500" s="73" t="s">
        <v>47</v>
      </c>
    </row>
    <row r="16501" spans="1:6" x14ac:dyDescent="0.25">
      <c r="A16501" s="73">
        <v>35002159</v>
      </c>
      <c r="B16501" s="74" t="s">
        <v>32341</v>
      </c>
      <c r="C16501" s="73" t="s">
        <v>101</v>
      </c>
      <c r="D16501" s="75">
        <v>3508.83</v>
      </c>
      <c r="E16501" s="75">
        <v>3508.83</v>
      </c>
      <c r="F16501" s="73" t="s">
        <v>47</v>
      </c>
    </row>
    <row r="16502" spans="1:6" x14ac:dyDescent="0.25">
      <c r="A16502" s="73">
        <v>35002162</v>
      </c>
      <c r="B16502" s="74" t="s">
        <v>32343</v>
      </c>
      <c r="C16502" s="73" t="s">
        <v>101</v>
      </c>
      <c r="D16502" s="75">
        <v>3.91</v>
      </c>
      <c r="E16502" s="75">
        <v>3.91</v>
      </c>
      <c r="F16502" s="73" t="s">
        <v>47</v>
      </c>
    </row>
    <row r="16503" spans="1:6" x14ac:dyDescent="0.25">
      <c r="A16503" s="73">
        <v>35002164</v>
      </c>
      <c r="B16503" s="74" t="s">
        <v>32345</v>
      </c>
      <c r="C16503" s="73" t="s">
        <v>101</v>
      </c>
      <c r="D16503" s="75">
        <v>185.78</v>
      </c>
      <c r="E16503" s="75">
        <v>185.78</v>
      </c>
      <c r="F16503" s="73" t="s">
        <v>47</v>
      </c>
    </row>
    <row r="16504" spans="1:6" x14ac:dyDescent="0.25">
      <c r="A16504" s="73">
        <v>35002165</v>
      </c>
      <c r="B16504" s="74" t="s">
        <v>11728</v>
      </c>
      <c r="C16504" s="73" t="s">
        <v>101</v>
      </c>
      <c r="D16504" s="75">
        <v>62.47</v>
      </c>
      <c r="E16504" s="75">
        <v>62.47</v>
      </c>
      <c r="F16504" s="73" t="s">
        <v>47</v>
      </c>
    </row>
    <row r="16505" spans="1:6" x14ac:dyDescent="0.25">
      <c r="A16505" s="73">
        <v>35002166</v>
      </c>
      <c r="B16505" s="74" t="s">
        <v>32346</v>
      </c>
      <c r="C16505" s="73" t="s">
        <v>101</v>
      </c>
      <c r="D16505" s="75">
        <v>36.9</v>
      </c>
      <c r="E16505" s="75">
        <v>36.9</v>
      </c>
      <c r="F16505" s="73" t="s">
        <v>47</v>
      </c>
    </row>
    <row r="16506" spans="1:6" x14ac:dyDescent="0.25">
      <c r="A16506" s="73">
        <v>35002167</v>
      </c>
      <c r="B16506" s="74" t="s">
        <v>32347</v>
      </c>
      <c r="C16506" s="73" t="s">
        <v>101</v>
      </c>
      <c r="D16506" s="75">
        <v>5.71</v>
      </c>
      <c r="E16506" s="75">
        <v>5.71</v>
      </c>
      <c r="F16506" s="73" t="s">
        <v>47</v>
      </c>
    </row>
    <row r="16507" spans="1:6" x14ac:dyDescent="0.25">
      <c r="A16507" s="73">
        <v>35002168</v>
      </c>
      <c r="B16507" s="74" t="s">
        <v>32348</v>
      </c>
      <c r="C16507" s="73" t="s">
        <v>101</v>
      </c>
      <c r="D16507" s="75">
        <v>95.03</v>
      </c>
      <c r="E16507" s="75">
        <v>95.03</v>
      </c>
      <c r="F16507" s="73" t="s">
        <v>47</v>
      </c>
    </row>
    <row r="16508" spans="1:6" x14ac:dyDescent="0.25">
      <c r="A16508" s="73">
        <v>35002170</v>
      </c>
      <c r="B16508" s="74" t="s">
        <v>1493</v>
      </c>
      <c r="C16508" s="73" t="s">
        <v>101</v>
      </c>
      <c r="D16508" s="75">
        <v>3.67</v>
      </c>
      <c r="E16508" s="75">
        <v>3.67</v>
      </c>
      <c r="F16508" s="73" t="s">
        <v>47</v>
      </c>
    </row>
    <row r="16509" spans="1:6" x14ac:dyDescent="0.25">
      <c r="A16509" s="73">
        <v>35002174</v>
      </c>
      <c r="B16509" s="74" t="s">
        <v>37401</v>
      </c>
      <c r="C16509" s="73" t="s">
        <v>101</v>
      </c>
      <c r="D16509" s="75">
        <v>2011.56</v>
      </c>
      <c r="E16509" s="75">
        <v>2011.56</v>
      </c>
      <c r="F16509" s="73" t="s">
        <v>47</v>
      </c>
    </row>
    <row r="16510" spans="1:6" x14ac:dyDescent="0.25">
      <c r="A16510" s="73">
        <v>35002175</v>
      </c>
      <c r="B16510" s="74" t="s">
        <v>37402</v>
      </c>
      <c r="C16510" s="73" t="s">
        <v>101</v>
      </c>
      <c r="D16510" s="75">
        <v>1299.46</v>
      </c>
      <c r="E16510" s="75">
        <v>1299.46</v>
      </c>
      <c r="F16510" s="73" t="s">
        <v>47</v>
      </c>
    </row>
    <row r="16511" spans="1:6" x14ac:dyDescent="0.25">
      <c r="A16511" s="73">
        <v>35002176</v>
      </c>
      <c r="B16511" s="74" t="s">
        <v>37403</v>
      </c>
      <c r="C16511" s="73" t="s">
        <v>101</v>
      </c>
      <c r="D16511" s="75">
        <v>1029.93</v>
      </c>
      <c r="E16511" s="75">
        <v>1029.93</v>
      </c>
      <c r="F16511" s="73" t="s">
        <v>47</v>
      </c>
    </row>
    <row r="16512" spans="1:6" x14ac:dyDescent="0.25">
      <c r="A16512" s="73">
        <v>35002177</v>
      </c>
      <c r="B16512" s="74" t="s">
        <v>37404</v>
      </c>
      <c r="C16512" s="73" t="s">
        <v>101</v>
      </c>
      <c r="D16512" s="75">
        <v>456.82</v>
      </c>
      <c r="E16512" s="75">
        <v>456.82</v>
      </c>
      <c r="F16512" s="73" t="s">
        <v>47</v>
      </c>
    </row>
    <row r="16513" spans="1:6" x14ac:dyDescent="0.25">
      <c r="A16513" s="73">
        <v>35002178</v>
      </c>
      <c r="B16513" s="74" t="s">
        <v>37405</v>
      </c>
      <c r="C16513" s="73" t="s">
        <v>101</v>
      </c>
      <c r="D16513" s="75">
        <v>322.85000000000002</v>
      </c>
      <c r="E16513" s="75">
        <v>322.85000000000002</v>
      </c>
      <c r="F16513" s="73" t="s">
        <v>47</v>
      </c>
    </row>
    <row r="16514" spans="1:6" x14ac:dyDescent="0.25">
      <c r="A16514" s="73">
        <v>35002179</v>
      </c>
      <c r="B16514" s="74" t="s">
        <v>37406</v>
      </c>
      <c r="C16514" s="73" t="s">
        <v>101</v>
      </c>
      <c r="D16514" s="75">
        <v>95.17</v>
      </c>
      <c r="E16514" s="75">
        <v>95.17</v>
      </c>
      <c r="F16514" s="73" t="s">
        <v>47</v>
      </c>
    </row>
    <row r="16515" spans="1:6" x14ac:dyDescent="0.25">
      <c r="A16515" s="73">
        <v>35002180</v>
      </c>
      <c r="B16515" s="74" t="s">
        <v>37407</v>
      </c>
      <c r="C16515" s="73" t="s">
        <v>101</v>
      </c>
      <c r="D16515" s="75">
        <v>60.9</v>
      </c>
      <c r="E16515" s="75">
        <v>60.9</v>
      </c>
      <c r="F16515" s="73" t="s">
        <v>47</v>
      </c>
    </row>
    <row r="16516" spans="1:6" x14ac:dyDescent="0.25">
      <c r="A16516" s="73">
        <v>35002181</v>
      </c>
      <c r="B16516" s="74" t="s">
        <v>37408</v>
      </c>
      <c r="C16516" s="73" t="s">
        <v>101</v>
      </c>
      <c r="D16516" s="75">
        <v>733.34</v>
      </c>
      <c r="E16516" s="75">
        <v>733.34</v>
      </c>
      <c r="F16516" s="73" t="s">
        <v>47</v>
      </c>
    </row>
    <row r="16517" spans="1:6" x14ac:dyDescent="0.25">
      <c r="A16517" s="73">
        <v>35002182</v>
      </c>
      <c r="B16517" s="74" t="s">
        <v>37409</v>
      </c>
      <c r="C16517" s="73" t="s">
        <v>101</v>
      </c>
      <c r="D16517" s="75">
        <v>128.47999999999999</v>
      </c>
      <c r="E16517" s="75">
        <v>128.47999999999999</v>
      </c>
      <c r="F16517" s="73" t="s">
        <v>47</v>
      </c>
    </row>
    <row r="16518" spans="1:6" x14ac:dyDescent="0.25">
      <c r="A16518" s="73">
        <v>35002183</v>
      </c>
      <c r="B16518" s="74" t="s">
        <v>37410</v>
      </c>
      <c r="C16518" s="73" t="s">
        <v>101</v>
      </c>
      <c r="D16518" s="75">
        <v>1945.26</v>
      </c>
      <c r="E16518" s="75">
        <v>1945.26</v>
      </c>
      <c r="F16518" s="73" t="s">
        <v>47</v>
      </c>
    </row>
    <row r="16519" spans="1:6" x14ac:dyDescent="0.25">
      <c r="A16519" s="73">
        <v>35002184</v>
      </c>
      <c r="B16519" s="74" t="s">
        <v>37411</v>
      </c>
      <c r="C16519" s="73" t="s">
        <v>101</v>
      </c>
      <c r="D16519" s="75">
        <v>1526.76</v>
      </c>
      <c r="E16519" s="75">
        <v>1526.76</v>
      </c>
      <c r="F16519" s="73" t="s">
        <v>47</v>
      </c>
    </row>
    <row r="16520" spans="1:6" x14ac:dyDescent="0.25">
      <c r="A16520" s="73">
        <v>35002185</v>
      </c>
      <c r="B16520" s="74" t="s">
        <v>37412</v>
      </c>
      <c r="C16520" s="73" t="s">
        <v>101</v>
      </c>
      <c r="D16520" s="75">
        <v>300.19</v>
      </c>
      <c r="E16520" s="75">
        <v>300.19</v>
      </c>
      <c r="F16520" s="73" t="s">
        <v>47</v>
      </c>
    </row>
    <row r="16521" spans="1:6" x14ac:dyDescent="0.25">
      <c r="A16521" s="73">
        <v>35002186</v>
      </c>
      <c r="B16521" s="74" t="s">
        <v>37413</v>
      </c>
      <c r="C16521" s="73" t="s">
        <v>101</v>
      </c>
      <c r="D16521" s="75">
        <v>159.81</v>
      </c>
      <c r="E16521" s="75">
        <v>159.81</v>
      </c>
      <c r="F16521" s="73" t="s">
        <v>47</v>
      </c>
    </row>
    <row r="16522" spans="1:6" x14ac:dyDescent="0.25">
      <c r="A16522" s="73">
        <v>35002187</v>
      </c>
      <c r="B16522" s="74" t="s">
        <v>37414</v>
      </c>
      <c r="C16522" s="73" t="s">
        <v>101</v>
      </c>
      <c r="D16522" s="75">
        <v>194.5</v>
      </c>
      <c r="E16522" s="75">
        <v>194.5</v>
      </c>
      <c r="F16522" s="73" t="s">
        <v>47</v>
      </c>
    </row>
    <row r="16523" spans="1:6" x14ac:dyDescent="0.25">
      <c r="A16523" s="73">
        <v>35002188</v>
      </c>
      <c r="B16523" s="74" t="s">
        <v>37415</v>
      </c>
      <c r="C16523" s="73" t="s">
        <v>101</v>
      </c>
      <c r="D16523" s="75">
        <v>44.52</v>
      </c>
      <c r="E16523" s="75">
        <v>44.52</v>
      </c>
      <c r="F16523" s="73" t="s">
        <v>47</v>
      </c>
    </row>
    <row r="16524" spans="1:6" x14ac:dyDescent="0.25">
      <c r="A16524" s="73">
        <v>35002189</v>
      </c>
      <c r="B16524" s="74" t="s">
        <v>37416</v>
      </c>
      <c r="C16524" s="73" t="s">
        <v>101</v>
      </c>
      <c r="D16524" s="75">
        <v>78.459999999999994</v>
      </c>
      <c r="E16524" s="75">
        <v>78.459999999999994</v>
      </c>
      <c r="F16524" s="73" t="s">
        <v>47</v>
      </c>
    </row>
    <row r="16525" spans="1:6" x14ac:dyDescent="0.25">
      <c r="A16525" s="73">
        <v>35002190</v>
      </c>
      <c r="B16525" s="74" t="s">
        <v>37417</v>
      </c>
      <c r="C16525" s="73" t="s">
        <v>101</v>
      </c>
      <c r="D16525" s="75">
        <v>345.06</v>
      </c>
      <c r="E16525" s="75">
        <v>345.06</v>
      </c>
      <c r="F16525" s="73" t="s">
        <v>47</v>
      </c>
    </row>
    <row r="16526" spans="1:6" x14ac:dyDescent="0.25">
      <c r="A16526" s="73">
        <v>35002196</v>
      </c>
      <c r="B16526" s="74" t="s">
        <v>37418</v>
      </c>
      <c r="C16526" s="73" t="s">
        <v>101</v>
      </c>
      <c r="D16526" s="75">
        <v>4.5</v>
      </c>
      <c r="E16526" s="75">
        <v>4.5</v>
      </c>
      <c r="F16526" s="73" t="s">
        <v>47</v>
      </c>
    </row>
    <row r="16527" spans="1:6" x14ac:dyDescent="0.25">
      <c r="A16527" s="73">
        <v>35002197</v>
      </c>
      <c r="B16527" s="74" t="s">
        <v>37419</v>
      </c>
      <c r="C16527" s="73" t="s">
        <v>101</v>
      </c>
      <c r="D16527" s="75">
        <v>24.66</v>
      </c>
      <c r="E16527" s="75">
        <v>24.66</v>
      </c>
      <c r="F16527" s="73" t="s">
        <v>47</v>
      </c>
    </row>
    <row r="16528" spans="1:6" x14ac:dyDescent="0.25">
      <c r="A16528" s="73">
        <v>35002198</v>
      </c>
      <c r="B16528" s="74" t="s">
        <v>37420</v>
      </c>
      <c r="C16528" s="73" t="s">
        <v>101</v>
      </c>
      <c r="D16528" s="75">
        <v>18.100000000000001</v>
      </c>
      <c r="E16528" s="75">
        <v>18.100000000000001</v>
      </c>
      <c r="F16528" s="73" t="s">
        <v>47</v>
      </c>
    </row>
    <row r="16529" spans="1:6" x14ac:dyDescent="0.25">
      <c r="A16529" s="73">
        <v>35002199</v>
      </c>
      <c r="B16529" s="74" t="s">
        <v>37421</v>
      </c>
      <c r="C16529" s="73" t="s">
        <v>101</v>
      </c>
      <c r="D16529" s="75">
        <v>5.74</v>
      </c>
      <c r="E16529" s="75">
        <v>5.74</v>
      </c>
      <c r="F16529" s="73" t="s">
        <v>47</v>
      </c>
    </row>
    <row r="16530" spans="1:6" x14ac:dyDescent="0.25">
      <c r="A16530" s="73">
        <v>35002201</v>
      </c>
      <c r="B16530" s="74" t="s">
        <v>37422</v>
      </c>
      <c r="C16530" s="73" t="s">
        <v>101</v>
      </c>
      <c r="D16530" s="75">
        <v>1.26</v>
      </c>
      <c r="E16530" s="75">
        <v>1.26</v>
      </c>
      <c r="F16530" s="73" t="s">
        <v>47</v>
      </c>
    </row>
    <row r="16531" spans="1:6" x14ac:dyDescent="0.25">
      <c r="A16531" s="73">
        <v>35002205</v>
      </c>
      <c r="B16531" s="74" t="s">
        <v>37423</v>
      </c>
      <c r="C16531" s="73" t="s">
        <v>101</v>
      </c>
      <c r="D16531" s="75">
        <v>0.86</v>
      </c>
      <c r="E16531" s="75">
        <v>0.86</v>
      </c>
      <c r="F16531" s="73" t="s">
        <v>47</v>
      </c>
    </row>
    <row r="16532" spans="1:6" x14ac:dyDescent="0.25">
      <c r="A16532" s="73">
        <v>35002206</v>
      </c>
      <c r="B16532" s="74" t="s">
        <v>37424</v>
      </c>
      <c r="C16532" s="73" t="s">
        <v>101</v>
      </c>
      <c r="D16532" s="75">
        <v>12.11</v>
      </c>
      <c r="E16532" s="75">
        <v>12.11</v>
      </c>
      <c r="F16532" s="73" t="s">
        <v>47</v>
      </c>
    </row>
    <row r="16533" spans="1:6" x14ac:dyDescent="0.25">
      <c r="A16533" s="73">
        <v>35002207</v>
      </c>
      <c r="B16533" s="74" t="s">
        <v>37425</v>
      </c>
      <c r="C16533" s="73" t="s">
        <v>101</v>
      </c>
      <c r="D16533" s="75">
        <v>1870.57</v>
      </c>
      <c r="E16533" s="75">
        <v>1870.57</v>
      </c>
      <c r="F16533" s="73" t="s">
        <v>47</v>
      </c>
    </row>
    <row r="16534" spans="1:6" x14ac:dyDescent="0.25">
      <c r="A16534" s="73">
        <v>35002208</v>
      </c>
      <c r="B16534" s="74" t="s">
        <v>37426</v>
      </c>
      <c r="C16534" s="73" t="s">
        <v>101</v>
      </c>
      <c r="D16534" s="75">
        <v>1200000</v>
      </c>
      <c r="E16534" s="75">
        <v>1200000</v>
      </c>
      <c r="F16534" s="73" t="s">
        <v>47</v>
      </c>
    </row>
    <row r="16535" spans="1:6" x14ac:dyDescent="0.25">
      <c r="A16535" s="73">
        <v>35002209</v>
      </c>
      <c r="B16535" s="74" t="s">
        <v>37427</v>
      </c>
      <c r="C16535" s="73" t="s">
        <v>101</v>
      </c>
      <c r="D16535" s="75">
        <v>3159589.22</v>
      </c>
      <c r="E16535" s="75">
        <v>3159589.22</v>
      </c>
      <c r="F16535" s="73" t="s">
        <v>47</v>
      </c>
    </row>
    <row r="16536" spans="1:6" x14ac:dyDescent="0.25">
      <c r="A16536" s="73">
        <v>35002210</v>
      </c>
      <c r="B16536" s="74" t="s">
        <v>37428</v>
      </c>
      <c r="C16536" s="73" t="s">
        <v>101</v>
      </c>
      <c r="D16536" s="75">
        <v>842107.24</v>
      </c>
      <c r="E16536" s="75">
        <v>842107.24</v>
      </c>
      <c r="F16536" s="73" t="s">
        <v>47</v>
      </c>
    </row>
    <row r="16537" spans="1:6" x14ac:dyDescent="0.25">
      <c r="A16537" s="73">
        <v>35002211</v>
      </c>
      <c r="B16537" s="74" t="s">
        <v>37429</v>
      </c>
      <c r="C16537" s="73" t="s">
        <v>101</v>
      </c>
      <c r="D16537" s="75">
        <v>411230</v>
      </c>
      <c r="E16537" s="75">
        <v>411230</v>
      </c>
      <c r="F16537" s="73" t="s">
        <v>47</v>
      </c>
    </row>
    <row r="16538" spans="1:6" x14ac:dyDescent="0.25">
      <c r="A16538" s="73">
        <v>35002212</v>
      </c>
      <c r="B16538" s="74" t="s">
        <v>37430</v>
      </c>
      <c r="C16538" s="73" t="s">
        <v>101</v>
      </c>
      <c r="D16538" s="75">
        <v>3678980.78</v>
      </c>
      <c r="E16538" s="75">
        <v>3678980.78</v>
      </c>
      <c r="F16538" s="73" t="s">
        <v>47</v>
      </c>
    </row>
    <row r="16539" spans="1:6" x14ac:dyDescent="0.25">
      <c r="A16539" s="73">
        <v>35002213</v>
      </c>
      <c r="B16539" s="74" t="s">
        <v>37431</v>
      </c>
      <c r="C16539" s="73" t="s">
        <v>101</v>
      </c>
      <c r="D16539" s="75">
        <v>930707.88</v>
      </c>
      <c r="E16539" s="75">
        <v>930707.88</v>
      </c>
      <c r="F16539" s="73" t="s">
        <v>47</v>
      </c>
    </row>
    <row r="16540" spans="1:6" x14ac:dyDescent="0.25">
      <c r="A16540" s="73">
        <v>35002214</v>
      </c>
      <c r="B16540" s="74" t="s">
        <v>37432</v>
      </c>
      <c r="C16540" s="73" t="s">
        <v>101</v>
      </c>
      <c r="D16540" s="75">
        <v>491470</v>
      </c>
      <c r="E16540" s="75">
        <v>491470</v>
      </c>
      <c r="F16540" s="73" t="s">
        <v>47</v>
      </c>
    </row>
    <row r="16541" spans="1:6" x14ac:dyDescent="0.25">
      <c r="A16541" s="73">
        <v>35002215</v>
      </c>
      <c r="B16541" s="74" t="s">
        <v>37433</v>
      </c>
      <c r="C16541" s="73" t="s">
        <v>101</v>
      </c>
      <c r="D16541" s="75">
        <v>90540.81</v>
      </c>
      <c r="E16541" s="75">
        <v>90540.81</v>
      </c>
      <c r="F16541" s="73" t="s">
        <v>47</v>
      </c>
    </row>
    <row r="16542" spans="1:6" x14ac:dyDescent="0.25">
      <c r="A16542" s="73">
        <v>35002217</v>
      </c>
      <c r="B16542" s="74" t="s">
        <v>37434</v>
      </c>
      <c r="C16542" s="73" t="s">
        <v>101</v>
      </c>
      <c r="D16542" s="75">
        <v>1500</v>
      </c>
      <c r="E16542" s="75">
        <v>1500</v>
      </c>
      <c r="F16542" s="73" t="s">
        <v>47</v>
      </c>
    </row>
    <row r="16543" spans="1:6" ht="25.5" x14ac:dyDescent="0.25">
      <c r="A16543" s="73">
        <v>65000000</v>
      </c>
      <c r="B16543" s="74" t="s">
        <v>37435</v>
      </c>
      <c r="C16543" s="73" t="s">
        <v>101</v>
      </c>
      <c r="D16543" s="75">
        <v>24943.97</v>
      </c>
      <c r="E16543" s="75">
        <v>23964.07</v>
      </c>
      <c r="F16543" s="73" t="s">
        <v>47</v>
      </c>
    </row>
    <row r="16544" spans="1:6" ht="25.5" x14ac:dyDescent="0.25">
      <c r="A16544" s="73">
        <v>65000001</v>
      </c>
      <c r="B16544" s="74" t="s">
        <v>37436</v>
      </c>
      <c r="C16544" s="73" t="s">
        <v>101</v>
      </c>
      <c r="D16544" s="75">
        <v>35399.19</v>
      </c>
      <c r="E16544" s="75">
        <v>34010.03</v>
      </c>
      <c r="F16544" s="73" t="s">
        <v>47</v>
      </c>
    </row>
    <row r="16545" spans="1:6" ht="25.5" x14ac:dyDescent="0.25">
      <c r="A16545" s="73">
        <v>65000002</v>
      </c>
      <c r="B16545" s="74" t="s">
        <v>37437</v>
      </c>
      <c r="C16545" s="73" t="s">
        <v>101</v>
      </c>
      <c r="D16545" s="75">
        <v>50825.05</v>
      </c>
      <c r="E16545" s="75">
        <v>48821.35</v>
      </c>
      <c r="F16545" s="73" t="s">
        <v>47</v>
      </c>
    </row>
    <row r="16546" spans="1:6" ht="25.5" x14ac:dyDescent="0.25">
      <c r="A16546" s="73">
        <v>65000003</v>
      </c>
      <c r="B16546" s="74" t="s">
        <v>37438</v>
      </c>
      <c r="C16546" s="73" t="s">
        <v>101</v>
      </c>
      <c r="D16546" s="75">
        <v>73938.64</v>
      </c>
      <c r="E16546" s="75">
        <v>71030.009999999995</v>
      </c>
      <c r="F16546" s="73" t="s">
        <v>47</v>
      </c>
    </row>
    <row r="16547" spans="1:6" ht="25.5" x14ac:dyDescent="0.25">
      <c r="A16547" s="73">
        <v>65000004</v>
      </c>
      <c r="B16547" s="74" t="s">
        <v>37439</v>
      </c>
      <c r="C16547" s="73" t="s">
        <v>101</v>
      </c>
      <c r="D16547" s="75">
        <v>92241.46</v>
      </c>
      <c r="E16547" s="75">
        <v>88629.65</v>
      </c>
      <c r="F16547" s="73" t="s">
        <v>47</v>
      </c>
    </row>
    <row r="16548" spans="1:6" ht="25.5" x14ac:dyDescent="0.25">
      <c r="A16548" s="73">
        <v>65000005</v>
      </c>
      <c r="B16548" s="74" t="s">
        <v>37440</v>
      </c>
      <c r="C16548" s="73" t="s">
        <v>101</v>
      </c>
      <c r="D16548" s="75">
        <v>105548.39</v>
      </c>
      <c r="E16548" s="75">
        <v>101402.2</v>
      </c>
      <c r="F16548" s="73" t="s">
        <v>47</v>
      </c>
    </row>
    <row r="16549" spans="1:6" ht="25.5" x14ac:dyDescent="0.25">
      <c r="A16549" s="73">
        <v>65000006</v>
      </c>
      <c r="B16549" s="74" t="s">
        <v>37441</v>
      </c>
      <c r="C16549" s="73" t="s">
        <v>101</v>
      </c>
      <c r="D16549" s="75">
        <v>118855.33</v>
      </c>
      <c r="E16549" s="75">
        <v>114174.76</v>
      </c>
      <c r="F16549" s="73" t="s">
        <v>47</v>
      </c>
    </row>
    <row r="16550" spans="1:6" ht="25.5" x14ac:dyDescent="0.25">
      <c r="A16550" s="73">
        <v>65000008</v>
      </c>
      <c r="B16550" s="74" t="s">
        <v>14471</v>
      </c>
      <c r="C16550" s="73" t="s">
        <v>101</v>
      </c>
      <c r="D16550" s="75">
        <v>6.86</v>
      </c>
      <c r="E16550" s="75">
        <v>6.53</v>
      </c>
      <c r="F16550" s="73" t="s">
        <v>47</v>
      </c>
    </row>
    <row r="16551" spans="1:6" ht="25.5" x14ac:dyDescent="0.25">
      <c r="A16551" s="73">
        <v>65000009</v>
      </c>
      <c r="B16551" s="74" t="s">
        <v>14472</v>
      </c>
      <c r="C16551" s="73" t="s">
        <v>101</v>
      </c>
      <c r="D16551" s="75">
        <v>3.94</v>
      </c>
      <c r="E16551" s="75">
        <v>3.78</v>
      </c>
      <c r="F16551" s="73" t="s">
        <v>47</v>
      </c>
    </row>
    <row r="16552" spans="1:6" ht="25.5" x14ac:dyDescent="0.25">
      <c r="A16552" s="73">
        <v>65000010</v>
      </c>
      <c r="B16552" s="74" t="s">
        <v>14474</v>
      </c>
      <c r="C16552" s="73" t="s">
        <v>101</v>
      </c>
      <c r="D16552" s="75">
        <v>1.35</v>
      </c>
      <c r="E16552" s="75">
        <v>1.27</v>
      </c>
      <c r="F16552" s="73" t="s">
        <v>47</v>
      </c>
    </row>
    <row r="16553" spans="1:6" ht="25.5" x14ac:dyDescent="0.25">
      <c r="A16553" s="73">
        <v>65000011</v>
      </c>
      <c r="B16553" s="74" t="s">
        <v>14475</v>
      </c>
      <c r="C16553" s="73" t="s">
        <v>101</v>
      </c>
      <c r="D16553" s="75">
        <v>4.49</v>
      </c>
      <c r="E16553" s="75">
        <v>4.32</v>
      </c>
      <c r="F16553" s="73" t="s">
        <v>47</v>
      </c>
    </row>
    <row r="16554" spans="1:6" x14ac:dyDescent="0.25">
      <c r="A16554" s="73">
        <v>65000012</v>
      </c>
      <c r="B16554" s="74" t="s">
        <v>14476</v>
      </c>
      <c r="C16554" s="73" t="s">
        <v>101</v>
      </c>
      <c r="D16554" s="75">
        <v>3.04</v>
      </c>
      <c r="E16554" s="75">
        <v>2.88</v>
      </c>
      <c r="F16554" s="73" t="s">
        <v>47</v>
      </c>
    </row>
    <row r="16555" spans="1:6" ht="38.25" x14ac:dyDescent="0.25">
      <c r="A16555" s="73">
        <v>65000013</v>
      </c>
      <c r="B16555" s="74" t="s">
        <v>14477</v>
      </c>
      <c r="C16555" s="73" t="s">
        <v>101</v>
      </c>
      <c r="D16555" s="75">
        <v>4.7300000000000004</v>
      </c>
      <c r="E16555" s="75">
        <v>4.4800000000000004</v>
      </c>
      <c r="F16555" s="73" t="s">
        <v>47</v>
      </c>
    </row>
    <row r="16556" spans="1:6" x14ac:dyDescent="0.25">
      <c r="A16556" s="73">
        <v>65000034</v>
      </c>
      <c r="B16556" s="74" t="s">
        <v>14478</v>
      </c>
      <c r="C16556" s="73" t="s">
        <v>101</v>
      </c>
      <c r="D16556" s="75">
        <v>81.209999999999994</v>
      </c>
      <c r="E16556" s="75">
        <v>74.989999999999995</v>
      </c>
      <c r="F16556" s="73" t="s">
        <v>47</v>
      </c>
    </row>
    <row r="16557" spans="1:6" ht="25.5" x14ac:dyDescent="0.25">
      <c r="A16557" s="73">
        <v>65000060</v>
      </c>
      <c r="B16557" s="74" t="s">
        <v>14479</v>
      </c>
      <c r="C16557" s="73" t="s">
        <v>101</v>
      </c>
      <c r="D16557" s="75">
        <v>628.52</v>
      </c>
      <c r="E16557" s="75">
        <v>603.20000000000005</v>
      </c>
      <c r="F16557" s="73" t="s">
        <v>47</v>
      </c>
    </row>
    <row r="16558" spans="1:6" ht="25.5" x14ac:dyDescent="0.25">
      <c r="A16558" s="73">
        <v>65000062</v>
      </c>
      <c r="B16558" s="74" t="s">
        <v>14480</v>
      </c>
      <c r="C16558" s="73" t="s">
        <v>101</v>
      </c>
      <c r="D16558" s="75">
        <v>4360.74</v>
      </c>
      <c r="E16558" s="75">
        <v>4215.46</v>
      </c>
      <c r="F16558" s="73" t="s">
        <v>47</v>
      </c>
    </row>
    <row r="16559" spans="1:6" x14ac:dyDescent="0.25">
      <c r="A16559" s="73">
        <v>65000079</v>
      </c>
      <c r="B16559" s="74" t="s">
        <v>14481</v>
      </c>
      <c r="C16559" s="73" t="s">
        <v>101</v>
      </c>
      <c r="D16559" s="75">
        <v>5912.36</v>
      </c>
      <c r="E16559" s="75">
        <v>5631.6</v>
      </c>
      <c r="F16559" s="73" t="s">
        <v>47</v>
      </c>
    </row>
    <row r="16560" spans="1:6" x14ac:dyDescent="0.25">
      <c r="A16560" s="73">
        <v>65000080</v>
      </c>
      <c r="B16560" s="74" t="s">
        <v>14482</v>
      </c>
      <c r="C16560" s="73" t="s">
        <v>101</v>
      </c>
      <c r="D16560" s="75">
        <v>2397.63</v>
      </c>
      <c r="E16560" s="75">
        <v>2276.12</v>
      </c>
      <c r="F16560" s="73" t="s">
        <v>47</v>
      </c>
    </row>
    <row r="16561" spans="1:6" ht="25.5" x14ac:dyDescent="0.25">
      <c r="A16561" s="73">
        <v>65000082</v>
      </c>
      <c r="B16561" s="74" t="s">
        <v>14483</v>
      </c>
      <c r="C16561" s="73" t="s">
        <v>101</v>
      </c>
      <c r="D16561" s="75">
        <v>3292.58</v>
      </c>
      <c r="E16561" s="75">
        <v>3228.12</v>
      </c>
      <c r="F16561" s="73" t="s">
        <v>47</v>
      </c>
    </row>
    <row r="16562" spans="1:6" x14ac:dyDescent="0.25">
      <c r="A16562" s="73">
        <v>65000114</v>
      </c>
      <c r="B16562" s="74" t="s">
        <v>14484</v>
      </c>
      <c r="C16562" s="73" t="s">
        <v>101</v>
      </c>
      <c r="D16562" s="75">
        <v>801.26</v>
      </c>
      <c r="E16562" s="75">
        <v>778.52</v>
      </c>
      <c r="F16562" s="73" t="s">
        <v>47</v>
      </c>
    </row>
    <row r="16563" spans="1:6" x14ac:dyDescent="0.25">
      <c r="A16563" s="73">
        <v>65000115</v>
      </c>
      <c r="B16563" s="74" t="s">
        <v>14485</v>
      </c>
      <c r="C16563" s="73" t="s">
        <v>101</v>
      </c>
      <c r="D16563" s="75">
        <v>806.17</v>
      </c>
      <c r="E16563" s="75">
        <v>783.43</v>
      </c>
      <c r="F16563" s="73" t="s">
        <v>47</v>
      </c>
    </row>
    <row r="16564" spans="1:6" x14ac:dyDescent="0.25">
      <c r="A16564" s="73">
        <v>65000116</v>
      </c>
      <c r="B16564" s="74" t="s">
        <v>14486</v>
      </c>
      <c r="C16564" s="73" t="s">
        <v>101</v>
      </c>
      <c r="D16564" s="75">
        <v>817.64</v>
      </c>
      <c r="E16564" s="75">
        <v>794.9</v>
      </c>
      <c r="F16564" s="73" t="s">
        <v>47</v>
      </c>
    </row>
    <row r="16565" spans="1:6" ht="25.5" x14ac:dyDescent="0.25">
      <c r="A16565" s="73">
        <v>65000194</v>
      </c>
      <c r="B16565" s="74" t="s">
        <v>14487</v>
      </c>
      <c r="C16565" s="73" t="s">
        <v>101</v>
      </c>
      <c r="D16565" s="75">
        <v>124.44</v>
      </c>
      <c r="E16565" s="75">
        <v>122.8</v>
      </c>
      <c r="F16565" s="73" t="s">
        <v>47</v>
      </c>
    </row>
    <row r="16566" spans="1:6" x14ac:dyDescent="0.25">
      <c r="A16566" s="73">
        <v>65000220</v>
      </c>
      <c r="B16566" s="74" t="s">
        <v>14488</v>
      </c>
      <c r="C16566" s="73" t="s">
        <v>101</v>
      </c>
      <c r="D16566" s="75">
        <v>7.07</v>
      </c>
      <c r="E16566" s="75">
        <v>6.59</v>
      </c>
      <c r="F16566" s="73" t="s">
        <v>47</v>
      </c>
    </row>
    <row r="16567" spans="1:6" ht="25.5" x14ac:dyDescent="0.25">
      <c r="A16567" s="73">
        <v>65000255</v>
      </c>
      <c r="B16567" s="74" t="s">
        <v>14489</v>
      </c>
      <c r="C16567" s="73" t="s">
        <v>101</v>
      </c>
      <c r="D16567" s="75">
        <v>7.96</v>
      </c>
      <c r="E16567" s="75">
        <v>7.8</v>
      </c>
      <c r="F16567" s="73" t="s">
        <v>47</v>
      </c>
    </row>
    <row r="16568" spans="1:6" x14ac:dyDescent="0.25">
      <c r="A16568" s="73">
        <v>65000269</v>
      </c>
      <c r="B16568" s="74" t="s">
        <v>14490</v>
      </c>
      <c r="C16568" s="73" t="s">
        <v>101</v>
      </c>
      <c r="D16568" s="75">
        <v>112.33</v>
      </c>
      <c r="E16568" s="75">
        <v>106.04</v>
      </c>
      <c r="F16568" s="73" t="s">
        <v>47</v>
      </c>
    </row>
    <row r="16569" spans="1:6" x14ac:dyDescent="0.25">
      <c r="A16569" s="73">
        <v>65000270</v>
      </c>
      <c r="B16569" s="74" t="s">
        <v>14491</v>
      </c>
      <c r="C16569" s="73" t="s">
        <v>101</v>
      </c>
      <c r="D16569" s="75">
        <v>87.81</v>
      </c>
      <c r="E16569" s="75">
        <v>81.58</v>
      </c>
      <c r="F16569" s="73" t="s">
        <v>47</v>
      </c>
    </row>
    <row r="16570" spans="1:6" ht="25.5" x14ac:dyDescent="0.25">
      <c r="A16570" s="73">
        <v>65000292</v>
      </c>
      <c r="B16570" s="74" t="s">
        <v>14492</v>
      </c>
      <c r="C16570" s="73" t="s">
        <v>101</v>
      </c>
      <c r="D16570" s="75">
        <v>8161.91</v>
      </c>
      <c r="E16570" s="75">
        <v>7826.22</v>
      </c>
      <c r="F16570" s="73" t="s">
        <v>47</v>
      </c>
    </row>
    <row r="16571" spans="1:6" ht="38.25" x14ac:dyDescent="0.25">
      <c r="A16571" s="73">
        <v>65000293</v>
      </c>
      <c r="B16571" s="74" t="s">
        <v>14493</v>
      </c>
      <c r="C16571" s="73" t="s">
        <v>101</v>
      </c>
      <c r="D16571" s="75">
        <v>10420.219999999999</v>
      </c>
      <c r="E16571" s="75">
        <v>9992.67</v>
      </c>
      <c r="F16571" s="73" t="s">
        <v>47</v>
      </c>
    </row>
    <row r="16572" spans="1:6" ht="25.5" x14ac:dyDescent="0.25">
      <c r="A16572" s="73">
        <v>65000294</v>
      </c>
      <c r="B16572" s="74" t="s">
        <v>14494</v>
      </c>
      <c r="C16572" s="73" t="s">
        <v>101</v>
      </c>
      <c r="D16572" s="75">
        <v>11340.6</v>
      </c>
      <c r="E16572" s="75">
        <v>10872.56</v>
      </c>
      <c r="F16572" s="73" t="s">
        <v>47</v>
      </c>
    </row>
    <row r="16573" spans="1:6" ht="25.5" x14ac:dyDescent="0.25">
      <c r="A16573" s="73">
        <v>65000295</v>
      </c>
      <c r="B16573" s="74" t="s">
        <v>14495</v>
      </c>
      <c r="C16573" s="73" t="s">
        <v>101</v>
      </c>
      <c r="D16573" s="75">
        <v>11908.02</v>
      </c>
      <c r="E16573" s="75">
        <v>11421.55</v>
      </c>
      <c r="F16573" s="73" t="s">
        <v>47</v>
      </c>
    </row>
    <row r="16574" spans="1:6" ht="25.5" x14ac:dyDescent="0.25">
      <c r="A16574" s="73">
        <v>65000296</v>
      </c>
      <c r="B16574" s="74" t="s">
        <v>14496</v>
      </c>
      <c r="C16574" s="73" t="s">
        <v>101</v>
      </c>
      <c r="D16574" s="75">
        <v>13380.2</v>
      </c>
      <c r="E16574" s="75">
        <v>12837.9</v>
      </c>
      <c r="F16574" s="73" t="s">
        <v>47</v>
      </c>
    </row>
    <row r="16575" spans="1:6" ht="25.5" x14ac:dyDescent="0.25">
      <c r="A16575" s="73">
        <v>65000297</v>
      </c>
      <c r="B16575" s="74" t="s">
        <v>14497</v>
      </c>
      <c r="C16575" s="73" t="s">
        <v>101</v>
      </c>
      <c r="D16575" s="75">
        <v>14494.92</v>
      </c>
      <c r="E16575" s="75">
        <v>13904.93</v>
      </c>
      <c r="F16575" s="73" t="s">
        <v>47</v>
      </c>
    </row>
    <row r="16576" spans="1:6" ht="25.5" x14ac:dyDescent="0.25">
      <c r="A16576" s="73">
        <v>65000298</v>
      </c>
      <c r="B16576" s="74" t="s">
        <v>14498</v>
      </c>
      <c r="C16576" s="73" t="s">
        <v>101</v>
      </c>
      <c r="D16576" s="75">
        <v>12953.07</v>
      </c>
      <c r="E16576" s="75">
        <v>12424.47</v>
      </c>
      <c r="F16576" s="73" t="s">
        <v>47</v>
      </c>
    </row>
    <row r="16577" spans="1:6" ht="25.5" x14ac:dyDescent="0.25">
      <c r="A16577" s="73">
        <v>65000299</v>
      </c>
      <c r="B16577" s="74" t="s">
        <v>14499</v>
      </c>
      <c r="C16577" s="73" t="s">
        <v>101</v>
      </c>
      <c r="D16577" s="75">
        <v>14185.12</v>
      </c>
      <c r="E16577" s="75">
        <v>13617.39</v>
      </c>
      <c r="F16577" s="73" t="s">
        <v>47</v>
      </c>
    </row>
    <row r="16578" spans="1:6" ht="25.5" x14ac:dyDescent="0.25">
      <c r="A16578" s="73">
        <v>65000300</v>
      </c>
      <c r="B16578" s="74" t="s">
        <v>14500</v>
      </c>
      <c r="C16578" s="73" t="s">
        <v>101</v>
      </c>
      <c r="D16578" s="75">
        <v>15590.73</v>
      </c>
      <c r="E16578" s="75">
        <v>14966.72</v>
      </c>
      <c r="F16578" s="73" t="s">
        <v>47</v>
      </c>
    </row>
    <row r="16579" spans="1:6" ht="25.5" x14ac:dyDescent="0.25">
      <c r="A16579" s="73">
        <v>65000301</v>
      </c>
      <c r="B16579" s="74" t="s">
        <v>14501</v>
      </c>
      <c r="C16579" s="73" t="s">
        <v>101</v>
      </c>
      <c r="D16579" s="75">
        <v>18659.2</v>
      </c>
      <c r="E16579" s="75">
        <v>17914.12</v>
      </c>
      <c r="F16579" s="73" t="s">
        <v>47</v>
      </c>
    </row>
    <row r="16580" spans="1:6" ht="25.5" x14ac:dyDescent="0.25">
      <c r="A16580" s="73">
        <v>65000302</v>
      </c>
      <c r="B16580" s="74" t="s">
        <v>14502</v>
      </c>
      <c r="C16580" s="73" t="s">
        <v>101</v>
      </c>
      <c r="D16580" s="75">
        <v>5556.95</v>
      </c>
      <c r="E16580" s="75">
        <v>5367.9</v>
      </c>
      <c r="F16580" s="73" t="s">
        <v>47</v>
      </c>
    </row>
    <row r="16581" spans="1:6" ht="25.5" x14ac:dyDescent="0.25">
      <c r="A16581" s="73">
        <v>65000303</v>
      </c>
      <c r="B16581" s="74" t="s">
        <v>14503</v>
      </c>
      <c r="C16581" s="73" t="s">
        <v>101</v>
      </c>
      <c r="D16581" s="75">
        <v>17931.77</v>
      </c>
      <c r="E16581" s="75">
        <v>17233.11</v>
      </c>
      <c r="F16581" s="73" t="s">
        <v>47</v>
      </c>
    </row>
    <row r="16582" spans="1:6" ht="25.5" x14ac:dyDescent="0.25">
      <c r="A16582" s="73">
        <v>65000304</v>
      </c>
      <c r="B16582" s="74" t="s">
        <v>14504</v>
      </c>
      <c r="C16582" s="73" t="s">
        <v>101</v>
      </c>
      <c r="D16582" s="75">
        <v>15839.71</v>
      </c>
      <c r="E16582" s="75">
        <v>15216.43</v>
      </c>
      <c r="F16582" s="73" t="s">
        <v>47</v>
      </c>
    </row>
    <row r="16583" spans="1:6" ht="25.5" x14ac:dyDescent="0.25">
      <c r="A16583" s="73">
        <v>65000305</v>
      </c>
      <c r="B16583" s="74" t="s">
        <v>14505</v>
      </c>
      <c r="C16583" s="73" t="s">
        <v>101</v>
      </c>
      <c r="D16583" s="75">
        <v>25600.59</v>
      </c>
      <c r="E16583" s="75">
        <v>24574.05</v>
      </c>
      <c r="F16583" s="73" t="s">
        <v>47</v>
      </c>
    </row>
    <row r="16584" spans="1:6" ht="25.5" x14ac:dyDescent="0.25">
      <c r="A16584" s="73">
        <v>65000306</v>
      </c>
      <c r="B16584" s="74" t="s">
        <v>14506</v>
      </c>
      <c r="C16584" s="73" t="s">
        <v>101</v>
      </c>
      <c r="D16584" s="75">
        <v>32419.8</v>
      </c>
      <c r="E16584" s="75">
        <v>31135.03</v>
      </c>
      <c r="F16584" s="73" t="s">
        <v>47</v>
      </c>
    </row>
    <row r="16585" spans="1:6" ht="25.5" x14ac:dyDescent="0.25">
      <c r="A16585" s="73">
        <v>65000313</v>
      </c>
      <c r="B16585" s="74" t="s">
        <v>14507</v>
      </c>
      <c r="C16585" s="73" t="s">
        <v>101</v>
      </c>
      <c r="D16585" s="75">
        <v>2438.75</v>
      </c>
      <c r="E16585" s="75">
        <v>2398.15</v>
      </c>
      <c r="F16585" s="73" t="s">
        <v>47</v>
      </c>
    </row>
    <row r="16586" spans="1:6" ht="25.5" x14ac:dyDescent="0.25">
      <c r="A16586" s="73">
        <v>65000316</v>
      </c>
      <c r="B16586" s="74" t="s">
        <v>14508</v>
      </c>
      <c r="C16586" s="73" t="s">
        <v>101</v>
      </c>
      <c r="D16586" s="75">
        <v>889.68</v>
      </c>
      <c r="E16586" s="75">
        <v>850.35</v>
      </c>
      <c r="F16586" s="73" t="s">
        <v>47</v>
      </c>
    </row>
    <row r="16587" spans="1:6" ht="25.5" x14ac:dyDescent="0.25">
      <c r="A16587" s="73">
        <v>65000318</v>
      </c>
      <c r="B16587" s="74" t="s">
        <v>14509</v>
      </c>
      <c r="C16587" s="73" t="s">
        <v>101</v>
      </c>
      <c r="D16587" s="75">
        <v>6351.32</v>
      </c>
      <c r="E16587" s="75">
        <v>6081.03</v>
      </c>
      <c r="F16587" s="73" t="s">
        <v>47</v>
      </c>
    </row>
    <row r="16588" spans="1:6" x14ac:dyDescent="0.25">
      <c r="A16588" s="73">
        <v>65000319</v>
      </c>
      <c r="B16588" s="74" t="s">
        <v>14510</v>
      </c>
      <c r="C16588" s="73" t="s">
        <v>101</v>
      </c>
      <c r="D16588" s="75">
        <v>120.25</v>
      </c>
      <c r="E16588" s="75">
        <v>113.94</v>
      </c>
      <c r="F16588" s="73" t="s">
        <v>47</v>
      </c>
    </row>
    <row r="16589" spans="1:6" x14ac:dyDescent="0.25">
      <c r="A16589" s="73">
        <v>65000321</v>
      </c>
      <c r="B16589" s="74" t="s">
        <v>14511</v>
      </c>
      <c r="C16589" s="73" t="s">
        <v>101</v>
      </c>
      <c r="D16589" s="75">
        <v>154.97</v>
      </c>
      <c r="E16589" s="75">
        <v>146.66</v>
      </c>
      <c r="F16589" s="73" t="s">
        <v>47</v>
      </c>
    </row>
    <row r="16590" spans="1:6" ht="25.5" x14ac:dyDescent="0.25">
      <c r="A16590" s="73">
        <v>65000323</v>
      </c>
      <c r="B16590" s="74" t="s">
        <v>14512</v>
      </c>
      <c r="C16590" s="73" t="s">
        <v>101</v>
      </c>
      <c r="D16590" s="75">
        <v>101.78</v>
      </c>
      <c r="E16590" s="75">
        <v>95.49</v>
      </c>
      <c r="F16590" s="73" t="s">
        <v>47</v>
      </c>
    </row>
    <row r="16591" spans="1:6" ht="25.5" x14ac:dyDescent="0.25">
      <c r="A16591" s="73">
        <v>65000325</v>
      </c>
      <c r="B16591" s="74" t="s">
        <v>14513</v>
      </c>
      <c r="C16591" s="73" t="s">
        <v>101</v>
      </c>
      <c r="D16591" s="75">
        <v>131.66999999999999</v>
      </c>
      <c r="E16591" s="75">
        <v>123.5</v>
      </c>
      <c r="F16591" s="73" t="s">
        <v>47</v>
      </c>
    </row>
    <row r="16592" spans="1:6" x14ac:dyDescent="0.25">
      <c r="A16592" s="73">
        <v>65000327</v>
      </c>
      <c r="B16592" s="74" t="s">
        <v>14514</v>
      </c>
      <c r="C16592" s="73" t="s">
        <v>101</v>
      </c>
      <c r="D16592" s="75">
        <v>28.78</v>
      </c>
      <c r="E16592" s="75">
        <v>26.67</v>
      </c>
      <c r="F16592" s="73" t="s">
        <v>47</v>
      </c>
    </row>
    <row r="16593" spans="1:6" x14ac:dyDescent="0.25">
      <c r="A16593" s="73">
        <v>65000328</v>
      </c>
      <c r="B16593" s="74" t="s">
        <v>14515</v>
      </c>
      <c r="C16593" s="73" t="s">
        <v>101</v>
      </c>
      <c r="D16593" s="75">
        <v>46.04</v>
      </c>
      <c r="E16593" s="75">
        <v>42.81</v>
      </c>
      <c r="F16593" s="73" t="s">
        <v>47</v>
      </c>
    </row>
    <row r="16594" spans="1:6" ht="25.5" x14ac:dyDescent="0.25">
      <c r="A16594" s="73">
        <v>65000329</v>
      </c>
      <c r="B16594" s="74" t="s">
        <v>14516</v>
      </c>
      <c r="C16594" s="73" t="s">
        <v>101</v>
      </c>
      <c r="D16594" s="75">
        <v>136.1</v>
      </c>
      <c r="E16594" s="75">
        <v>126.45</v>
      </c>
      <c r="F16594" s="73" t="s">
        <v>47</v>
      </c>
    </row>
    <row r="16595" spans="1:6" ht="25.5" x14ac:dyDescent="0.25">
      <c r="A16595" s="73">
        <v>65000330</v>
      </c>
      <c r="B16595" s="74" t="s">
        <v>14517</v>
      </c>
      <c r="C16595" s="73" t="s">
        <v>101</v>
      </c>
      <c r="D16595" s="75">
        <v>23.8</v>
      </c>
      <c r="E16595" s="75">
        <v>22.05</v>
      </c>
      <c r="F16595" s="73" t="s">
        <v>47</v>
      </c>
    </row>
    <row r="16596" spans="1:6" x14ac:dyDescent="0.25">
      <c r="A16596" s="73">
        <v>65000331</v>
      </c>
      <c r="B16596" s="74" t="s">
        <v>14518</v>
      </c>
      <c r="C16596" s="73" t="s">
        <v>101</v>
      </c>
      <c r="D16596" s="75">
        <v>54.53</v>
      </c>
      <c r="E16596" s="75">
        <v>50.37</v>
      </c>
      <c r="F16596" s="73" t="s">
        <v>47</v>
      </c>
    </row>
    <row r="16597" spans="1:6" ht="38.25" x14ac:dyDescent="0.25">
      <c r="A16597" s="73">
        <v>65000332</v>
      </c>
      <c r="B16597" s="74" t="s">
        <v>14519</v>
      </c>
      <c r="C16597" s="73" t="s">
        <v>101</v>
      </c>
      <c r="D16597" s="75">
        <v>2999.27</v>
      </c>
      <c r="E16597" s="75">
        <v>2876.09</v>
      </c>
      <c r="F16597" s="73" t="s">
        <v>47</v>
      </c>
    </row>
    <row r="16598" spans="1:6" ht="38.25" x14ac:dyDescent="0.25">
      <c r="A16598" s="73">
        <v>65000333</v>
      </c>
      <c r="B16598" s="74" t="s">
        <v>14521</v>
      </c>
      <c r="C16598" s="73" t="s">
        <v>101</v>
      </c>
      <c r="D16598" s="75">
        <v>1387.03</v>
      </c>
      <c r="E16598" s="75">
        <v>1366.24</v>
      </c>
      <c r="F16598" s="73" t="s">
        <v>47</v>
      </c>
    </row>
    <row r="16599" spans="1:6" x14ac:dyDescent="0.25">
      <c r="A16599" s="73">
        <v>65000335</v>
      </c>
      <c r="B16599" s="74" t="s">
        <v>14522</v>
      </c>
      <c r="C16599" s="73" t="s">
        <v>101</v>
      </c>
      <c r="D16599" s="75">
        <v>86.1</v>
      </c>
      <c r="E16599" s="75">
        <v>83.83</v>
      </c>
      <c r="F16599" s="73" t="s">
        <v>47</v>
      </c>
    </row>
    <row r="16600" spans="1:6" x14ac:dyDescent="0.25">
      <c r="A16600" s="73">
        <v>65000336</v>
      </c>
      <c r="B16600" s="74" t="s">
        <v>14523</v>
      </c>
      <c r="C16600" s="73" t="s">
        <v>101</v>
      </c>
      <c r="D16600" s="75">
        <v>174.08</v>
      </c>
      <c r="E16600" s="75">
        <v>169.34</v>
      </c>
      <c r="F16600" s="73" t="s">
        <v>47</v>
      </c>
    </row>
    <row r="16601" spans="1:6" x14ac:dyDescent="0.25">
      <c r="A16601" s="73">
        <v>65000337</v>
      </c>
      <c r="B16601" s="74" t="s">
        <v>14524</v>
      </c>
      <c r="C16601" s="73" t="s">
        <v>101</v>
      </c>
      <c r="D16601" s="75">
        <v>296.64999999999998</v>
      </c>
      <c r="E16601" s="75">
        <v>288.29000000000002</v>
      </c>
      <c r="F16601" s="73" t="s">
        <v>47</v>
      </c>
    </row>
    <row r="16602" spans="1:6" x14ac:dyDescent="0.25">
      <c r="A16602" s="73">
        <v>65000338</v>
      </c>
      <c r="B16602" s="74" t="s">
        <v>14525</v>
      </c>
      <c r="C16602" s="73" t="s">
        <v>101</v>
      </c>
      <c r="D16602" s="75">
        <v>642.27</v>
      </c>
      <c r="E16602" s="75">
        <v>623.46</v>
      </c>
      <c r="F16602" s="73" t="s">
        <v>47</v>
      </c>
    </row>
    <row r="16603" spans="1:6" ht="25.5" x14ac:dyDescent="0.25">
      <c r="A16603" s="73">
        <v>65000434</v>
      </c>
      <c r="B16603" s="74" t="s">
        <v>14526</v>
      </c>
      <c r="C16603" s="73" t="s">
        <v>101</v>
      </c>
      <c r="D16603" s="75">
        <v>1104.48</v>
      </c>
      <c r="E16603" s="75">
        <v>1085.52</v>
      </c>
      <c r="F16603" s="73" t="s">
        <v>47</v>
      </c>
    </row>
    <row r="16604" spans="1:6" x14ac:dyDescent="0.25">
      <c r="A16604" s="73">
        <v>65000445</v>
      </c>
      <c r="B16604" s="74" t="s">
        <v>14527</v>
      </c>
      <c r="C16604" s="73" t="s">
        <v>101</v>
      </c>
      <c r="D16604" s="75">
        <v>11.7</v>
      </c>
      <c r="E16604" s="75">
        <v>10.81</v>
      </c>
      <c r="F16604" s="73" t="s">
        <v>47</v>
      </c>
    </row>
    <row r="16605" spans="1:6" x14ac:dyDescent="0.25">
      <c r="A16605" s="73">
        <v>65000446</v>
      </c>
      <c r="B16605" s="74" t="s">
        <v>14528</v>
      </c>
      <c r="C16605" s="73" t="s">
        <v>101</v>
      </c>
      <c r="D16605" s="75">
        <v>11.73</v>
      </c>
      <c r="E16605" s="75">
        <v>10.83</v>
      </c>
      <c r="F16605" s="73" t="s">
        <v>47</v>
      </c>
    </row>
    <row r="16606" spans="1:6" x14ac:dyDescent="0.25">
      <c r="A16606" s="73">
        <v>65000447</v>
      </c>
      <c r="B16606" s="74" t="s">
        <v>14529</v>
      </c>
      <c r="C16606" s="73" t="s">
        <v>101</v>
      </c>
      <c r="D16606" s="75">
        <v>13.78</v>
      </c>
      <c r="E16606" s="75">
        <v>12.73</v>
      </c>
      <c r="F16606" s="73" t="s">
        <v>47</v>
      </c>
    </row>
    <row r="16607" spans="1:6" x14ac:dyDescent="0.25">
      <c r="A16607" s="73">
        <v>65000448</v>
      </c>
      <c r="B16607" s="74" t="s">
        <v>14530</v>
      </c>
      <c r="C16607" s="73" t="s">
        <v>101</v>
      </c>
      <c r="D16607" s="75">
        <v>14.74</v>
      </c>
      <c r="E16607" s="75">
        <v>13.61</v>
      </c>
      <c r="F16607" s="73" t="s">
        <v>47</v>
      </c>
    </row>
    <row r="16608" spans="1:6" x14ac:dyDescent="0.25">
      <c r="A16608" s="73">
        <v>65000449</v>
      </c>
      <c r="B16608" s="74" t="s">
        <v>14531</v>
      </c>
      <c r="C16608" s="73" t="s">
        <v>101</v>
      </c>
      <c r="D16608" s="75">
        <v>19.07</v>
      </c>
      <c r="E16608" s="75">
        <v>17.62</v>
      </c>
      <c r="F16608" s="73" t="s">
        <v>47</v>
      </c>
    </row>
    <row r="16609" spans="1:6" x14ac:dyDescent="0.25">
      <c r="A16609" s="73">
        <v>65000450</v>
      </c>
      <c r="B16609" s="74" t="s">
        <v>14532</v>
      </c>
      <c r="C16609" s="73" t="s">
        <v>101</v>
      </c>
      <c r="D16609" s="75">
        <v>19.12</v>
      </c>
      <c r="E16609" s="75">
        <v>17.670000000000002</v>
      </c>
      <c r="F16609" s="73" t="s">
        <v>47</v>
      </c>
    </row>
    <row r="16610" spans="1:6" x14ac:dyDescent="0.25">
      <c r="A16610" s="73">
        <v>65000451</v>
      </c>
      <c r="B16610" s="74" t="s">
        <v>14533</v>
      </c>
      <c r="C16610" s="73" t="s">
        <v>101</v>
      </c>
      <c r="D16610" s="75">
        <v>20.73</v>
      </c>
      <c r="E16610" s="75">
        <v>19.149999999999999</v>
      </c>
      <c r="F16610" s="73" t="s">
        <v>47</v>
      </c>
    </row>
    <row r="16611" spans="1:6" x14ac:dyDescent="0.25">
      <c r="A16611" s="73">
        <v>65000452</v>
      </c>
      <c r="B16611" s="74" t="s">
        <v>185</v>
      </c>
      <c r="C16611" s="73" t="s">
        <v>101</v>
      </c>
      <c r="D16611" s="75">
        <v>27.11</v>
      </c>
      <c r="E16611" s="75">
        <v>25.06</v>
      </c>
      <c r="F16611" s="73" t="s">
        <v>47</v>
      </c>
    </row>
    <row r="16612" spans="1:6" x14ac:dyDescent="0.25">
      <c r="A16612" s="73">
        <v>65000453</v>
      </c>
      <c r="B16612" s="74" t="s">
        <v>14534</v>
      </c>
      <c r="C16612" s="73" t="s">
        <v>101</v>
      </c>
      <c r="D16612" s="75">
        <v>27.15</v>
      </c>
      <c r="E16612" s="75">
        <v>25.11</v>
      </c>
      <c r="F16612" s="73" t="s">
        <v>47</v>
      </c>
    </row>
    <row r="16613" spans="1:6" x14ac:dyDescent="0.25">
      <c r="A16613" s="73">
        <v>65000454</v>
      </c>
      <c r="B16613" s="74" t="s">
        <v>14535</v>
      </c>
      <c r="C16613" s="73" t="s">
        <v>101</v>
      </c>
      <c r="D16613" s="75">
        <v>29.7</v>
      </c>
      <c r="E16613" s="75">
        <v>27.46</v>
      </c>
      <c r="F16613" s="73" t="s">
        <v>47</v>
      </c>
    </row>
    <row r="16614" spans="1:6" x14ac:dyDescent="0.25">
      <c r="A16614" s="73">
        <v>65000506</v>
      </c>
      <c r="B16614" s="74" t="s">
        <v>14536</v>
      </c>
      <c r="C16614" s="73" t="s">
        <v>101</v>
      </c>
      <c r="D16614" s="75">
        <v>16.329999999999998</v>
      </c>
      <c r="E16614" s="75">
        <v>15.22</v>
      </c>
      <c r="F16614" s="73" t="s">
        <v>47</v>
      </c>
    </row>
    <row r="16615" spans="1:6" x14ac:dyDescent="0.25">
      <c r="A16615" s="73">
        <v>65000507</v>
      </c>
      <c r="B16615" s="74" t="s">
        <v>14537</v>
      </c>
      <c r="C16615" s="73" t="s">
        <v>101</v>
      </c>
      <c r="D16615" s="75">
        <v>52.33</v>
      </c>
      <c r="E16615" s="75">
        <v>49.38</v>
      </c>
      <c r="F16615" s="73" t="s">
        <v>47</v>
      </c>
    </row>
    <row r="16616" spans="1:6" x14ac:dyDescent="0.25">
      <c r="A16616" s="73">
        <v>65000575</v>
      </c>
      <c r="B16616" s="74" t="s">
        <v>14538</v>
      </c>
      <c r="C16616" s="73" t="s">
        <v>101</v>
      </c>
      <c r="D16616" s="75">
        <v>403.19</v>
      </c>
      <c r="E16616" s="75">
        <v>387.05</v>
      </c>
      <c r="F16616" s="73" t="s">
        <v>47</v>
      </c>
    </row>
    <row r="16617" spans="1:6" x14ac:dyDescent="0.25">
      <c r="A16617" s="73">
        <v>65000576</v>
      </c>
      <c r="B16617" s="74" t="s">
        <v>14539</v>
      </c>
      <c r="C16617" s="73" t="s">
        <v>101</v>
      </c>
      <c r="D16617" s="75">
        <v>495.59</v>
      </c>
      <c r="E16617" s="75">
        <v>475.5</v>
      </c>
      <c r="F16617" s="73" t="s">
        <v>47</v>
      </c>
    </row>
    <row r="16618" spans="1:6" x14ac:dyDescent="0.25">
      <c r="A16618" s="73">
        <v>65000577</v>
      </c>
      <c r="B16618" s="74" t="s">
        <v>14540</v>
      </c>
      <c r="C16618" s="73" t="s">
        <v>101</v>
      </c>
      <c r="D16618" s="75">
        <v>212.83</v>
      </c>
      <c r="E16618" s="75">
        <v>212.2</v>
      </c>
      <c r="F16618" s="73" t="s">
        <v>47</v>
      </c>
    </row>
    <row r="16619" spans="1:6" ht="25.5" x14ac:dyDescent="0.25">
      <c r="A16619" s="73">
        <v>65001069</v>
      </c>
      <c r="B16619" s="74" t="s">
        <v>14541</v>
      </c>
      <c r="C16619" s="73" t="s">
        <v>101</v>
      </c>
      <c r="D16619" s="75">
        <v>838.29</v>
      </c>
      <c r="E16619" s="75">
        <v>792.93</v>
      </c>
      <c r="F16619" s="73" t="s">
        <v>47</v>
      </c>
    </row>
    <row r="16620" spans="1:6" x14ac:dyDescent="0.25">
      <c r="A16620" s="73">
        <v>65001073</v>
      </c>
      <c r="B16620" s="74" t="s">
        <v>14542</v>
      </c>
      <c r="C16620" s="73" t="s">
        <v>101</v>
      </c>
      <c r="D16620" s="75">
        <v>264.73</v>
      </c>
      <c r="E16620" s="75">
        <v>258.85000000000002</v>
      </c>
      <c r="F16620" s="73" t="s">
        <v>47</v>
      </c>
    </row>
    <row r="16621" spans="1:6" ht="25.5" x14ac:dyDescent="0.25">
      <c r="A16621" s="73">
        <v>65001074</v>
      </c>
      <c r="B16621" s="74" t="s">
        <v>14543</v>
      </c>
      <c r="C16621" s="73" t="s">
        <v>101</v>
      </c>
      <c r="D16621" s="75">
        <v>1653.14</v>
      </c>
      <c r="E16621" s="75">
        <v>1520.15</v>
      </c>
      <c r="F16621" s="73" t="s">
        <v>47</v>
      </c>
    </row>
    <row r="16622" spans="1:6" ht="25.5" x14ac:dyDescent="0.25">
      <c r="A16622" s="73">
        <v>65001075</v>
      </c>
      <c r="B16622" s="74" t="s">
        <v>14544</v>
      </c>
      <c r="C16622" s="73" t="s">
        <v>101</v>
      </c>
      <c r="D16622" s="75">
        <v>2455.4299999999998</v>
      </c>
      <c r="E16622" s="75">
        <v>2249.83</v>
      </c>
      <c r="F16622" s="73" t="s">
        <v>47</v>
      </c>
    </row>
    <row r="16623" spans="1:6" x14ac:dyDescent="0.25">
      <c r="A16623" s="73">
        <v>65001076</v>
      </c>
      <c r="B16623" s="74" t="s">
        <v>14545</v>
      </c>
      <c r="C16623" s="73" t="s">
        <v>101</v>
      </c>
      <c r="D16623" s="75">
        <v>6212.83</v>
      </c>
      <c r="E16623" s="75">
        <v>6024.68</v>
      </c>
      <c r="F16623" s="73" t="s">
        <v>47</v>
      </c>
    </row>
    <row r="16624" spans="1:6" ht="25.5" x14ac:dyDescent="0.25">
      <c r="A16624" s="73">
        <v>65001077</v>
      </c>
      <c r="B16624" s="74" t="s">
        <v>14546</v>
      </c>
      <c r="C16624" s="73" t="s">
        <v>101</v>
      </c>
      <c r="D16624" s="75">
        <v>80.819999999999993</v>
      </c>
      <c r="E16624" s="75">
        <v>77.52</v>
      </c>
      <c r="F16624" s="73" t="s">
        <v>47</v>
      </c>
    </row>
    <row r="16625" spans="1:6" x14ac:dyDescent="0.25">
      <c r="A16625" s="73">
        <v>65001078</v>
      </c>
      <c r="B16625" s="74" t="s">
        <v>14547</v>
      </c>
      <c r="C16625" s="73" t="s">
        <v>101</v>
      </c>
      <c r="D16625" s="75">
        <v>3232.37</v>
      </c>
      <c r="E16625" s="75">
        <v>3206.71</v>
      </c>
      <c r="F16625" s="73" t="s">
        <v>47</v>
      </c>
    </row>
    <row r="16626" spans="1:6" x14ac:dyDescent="0.25">
      <c r="A16626" s="73">
        <v>65001079</v>
      </c>
      <c r="B16626" s="74" t="s">
        <v>14548</v>
      </c>
      <c r="C16626" s="73" t="s">
        <v>101</v>
      </c>
      <c r="D16626" s="75">
        <v>4202.9799999999996</v>
      </c>
      <c r="E16626" s="75">
        <v>4177.32</v>
      </c>
      <c r="F16626" s="73" t="s">
        <v>47</v>
      </c>
    </row>
    <row r="16627" spans="1:6" x14ac:dyDescent="0.25">
      <c r="A16627" s="73">
        <v>65001080</v>
      </c>
      <c r="B16627" s="74" t="s">
        <v>14549</v>
      </c>
      <c r="C16627" s="73" t="s">
        <v>101</v>
      </c>
      <c r="D16627" s="75">
        <v>6313.59</v>
      </c>
      <c r="E16627" s="75">
        <v>6287.93</v>
      </c>
      <c r="F16627" s="73" t="s">
        <v>47</v>
      </c>
    </row>
    <row r="16628" spans="1:6" x14ac:dyDescent="0.25">
      <c r="A16628" s="73">
        <v>65001081</v>
      </c>
      <c r="B16628" s="74" t="s">
        <v>14550</v>
      </c>
      <c r="C16628" s="73" t="s">
        <v>101</v>
      </c>
      <c r="D16628" s="75">
        <v>14474.84</v>
      </c>
      <c r="E16628" s="75">
        <v>14431.14</v>
      </c>
      <c r="F16628" s="73" t="s">
        <v>47</v>
      </c>
    </row>
    <row r="16629" spans="1:6" ht="38.25" x14ac:dyDescent="0.25">
      <c r="A16629" s="73">
        <v>65001082</v>
      </c>
      <c r="B16629" s="74" t="s">
        <v>14551</v>
      </c>
      <c r="C16629" s="73" t="s">
        <v>101</v>
      </c>
      <c r="D16629" s="75">
        <v>607.54999999999995</v>
      </c>
      <c r="E16629" s="75">
        <v>570.04999999999995</v>
      </c>
      <c r="F16629" s="73" t="s">
        <v>47</v>
      </c>
    </row>
    <row r="16630" spans="1:6" ht="38.25" x14ac:dyDescent="0.25">
      <c r="A16630" s="73">
        <v>65001083</v>
      </c>
      <c r="B16630" s="74" t="s">
        <v>14552</v>
      </c>
      <c r="C16630" s="73" t="s">
        <v>101</v>
      </c>
      <c r="D16630" s="75">
        <v>648.16</v>
      </c>
      <c r="E16630" s="75">
        <v>608.62</v>
      </c>
      <c r="F16630" s="73" t="s">
        <v>47</v>
      </c>
    </row>
    <row r="16631" spans="1:6" ht="38.25" x14ac:dyDescent="0.25">
      <c r="A16631" s="73">
        <v>65001084</v>
      </c>
      <c r="B16631" s="74" t="s">
        <v>14553</v>
      </c>
      <c r="C16631" s="73" t="s">
        <v>101</v>
      </c>
      <c r="D16631" s="75">
        <v>610.91999999999996</v>
      </c>
      <c r="E16631" s="75">
        <v>573.41999999999996</v>
      </c>
      <c r="F16631" s="73" t="s">
        <v>47</v>
      </c>
    </row>
    <row r="16632" spans="1:6" ht="38.25" x14ac:dyDescent="0.25">
      <c r="A16632" s="73">
        <v>65001085</v>
      </c>
      <c r="B16632" s="74" t="s">
        <v>14554</v>
      </c>
      <c r="C16632" s="73" t="s">
        <v>101</v>
      </c>
      <c r="D16632" s="75">
        <v>842.77</v>
      </c>
      <c r="E16632" s="75">
        <v>788.17</v>
      </c>
      <c r="F16632" s="73" t="s">
        <v>47</v>
      </c>
    </row>
    <row r="16633" spans="1:6" ht="38.25" x14ac:dyDescent="0.25">
      <c r="A16633" s="73">
        <v>65001086</v>
      </c>
      <c r="B16633" s="74" t="s">
        <v>14555</v>
      </c>
      <c r="C16633" s="73" t="s">
        <v>101</v>
      </c>
      <c r="D16633" s="75">
        <v>832.52</v>
      </c>
      <c r="E16633" s="75">
        <v>777.92</v>
      </c>
      <c r="F16633" s="73" t="s">
        <v>47</v>
      </c>
    </row>
    <row r="16634" spans="1:6" ht="38.25" x14ac:dyDescent="0.25">
      <c r="A16634" s="73">
        <v>65001087</v>
      </c>
      <c r="B16634" s="74" t="s">
        <v>14556</v>
      </c>
      <c r="C16634" s="73" t="s">
        <v>101</v>
      </c>
      <c r="D16634" s="75">
        <v>1175.17</v>
      </c>
      <c r="E16634" s="75">
        <v>1094.92</v>
      </c>
      <c r="F16634" s="73" t="s">
        <v>47</v>
      </c>
    </row>
    <row r="16635" spans="1:6" ht="38.25" x14ac:dyDescent="0.25">
      <c r="A16635" s="73">
        <v>65001088</v>
      </c>
      <c r="B16635" s="74" t="s">
        <v>14557</v>
      </c>
      <c r="C16635" s="73" t="s">
        <v>101</v>
      </c>
      <c r="D16635" s="75">
        <v>1057.49</v>
      </c>
      <c r="E16635" s="75">
        <v>985.79</v>
      </c>
      <c r="F16635" s="73" t="s">
        <v>47</v>
      </c>
    </row>
    <row r="16636" spans="1:6" ht="38.25" x14ac:dyDescent="0.25">
      <c r="A16636" s="73">
        <v>65001089</v>
      </c>
      <c r="B16636" s="74" t="s">
        <v>14558</v>
      </c>
      <c r="C16636" s="73" t="s">
        <v>101</v>
      </c>
      <c r="D16636" s="75">
        <v>1514.31</v>
      </c>
      <c r="E16636" s="75">
        <v>1408.41</v>
      </c>
      <c r="F16636" s="73" t="s">
        <v>47</v>
      </c>
    </row>
    <row r="16637" spans="1:6" x14ac:dyDescent="0.25">
      <c r="A16637" s="73">
        <v>65001106</v>
      </c>
      <c r="B16637" s="74" t="s">
        <v>14559</v>
      </c>
      <c r="C16637" s="73" t="s">
        <v>101</v>
      </c>
      <c r="D16637" s="75">
        <v>56.21</v>
      </c>
      <c r="E16637" s="75">
        <v>55.64</v>
      </c>
      <c r="F16637" s="73" t="s">
        <v>47</v>
      </c>
    </row>
    <row r="16638" spans="1:6" ht="25.5" x14ac:dyDescent="0.25">
      <c r="A16638" s="73">
        <v>65001107</v>
      </c>
      <c r="B16638" s="74" t="s">
        <v>14560</v>
      </c>
      <c r="C16638" s="73" t="s">
        <v>101</v>
      </c>
      <c r="D16638" s="75">
        <v>1083.32</v>
      </c>
      <c r="E16638" s="75">
        <v>1040.6199999999999</v>
      </c>
      <c r="F16638" s="73" t="s">
        <v>47</v>
      </c>
    </row>
    <row r="16639" spans="1:6" x14ac:dyDescent="0.25">
      <c r="A16639" s="73">
        <v>65001108</v>
      </c>
      <c r="B16639" s="74" t="s">
        <v>14562</v>
      </c>
      <c r="C16639" s="73" t="s">
        <v>101</v>
      </c>
      <c r="D16639" s="75">
        <v>96.5</v>
      </c>
      <c r="E16639" s="75">
        <v>92.1</v>
      </c>
      <c r="F16639" s="73" t="s">
        <v>47</v>
      </c>
    </row>
    <row r="16640" spans="1:6" x14ac:dyDescent="0.25">
      <c r="A16640" s="73">
        <v>65001114</v>
      </c>
      <c r="B16640" s="74" t="s">
        <v>14563</v>
      </c>
      <c r="C16640" s="73" t="s">
        <v>101</v>
      </c>
      <c r="D16640" s="75">
        <v>445.87</v>
      </c>
      <c r="E16640" s="75">
        <v>445.69</v>
      </c>
      <c r="F16640" s="73" t="s">
        <v>47</v>
      </c>
    </row>
    <row r="16641" spans="1:6" x14ac:dyDescent="0.25">
      <c r="A16641" s="73">
        <v>65001115</v>
      </c>
      <c r="B16641" s="74" t="s">
        <v>14564</v>
      </c>
      <c r="C16641" s="73" t="s">
        <v>101</v>
      </c>
      <c r="D16641" s="75">
        <v>169.77</v>
      </c>
      <c r="E16641" s="75">
        <v>169.59</v>
      </c>
      <c r="F16641" s="73" t="s">
        <v>47</v>
      </c>
    </row>
    <row r="16642" spans="1:6" ht="25.5" x14ac:dyDescent="0.25">
      <c r="A16642" s="73">
        <v>65001116</v>
      </c>
      <c r="B16642" s="74" t="s">
        <v>14565</v>
      </c>
      <c r="C16642" s="73" t="s">
        <v>101</v>
      </c>
      <c r="D16642" s="75">
        <v>222.08</v>
      </c>
      <c r="E16642" s="75">
        <v>206.96</v>
      </c>
      <c r="F16642" s="73" t="s">
        <v>47</v>
      </c>
    </row>
    <row r="16643" spans="1:6" x14ac:dyDescent="0.25">
      <c r="A16643" s="73">
        <v>65001122</v>
      </c>
      <c r="B16643" s="74" t="s">
        <v>14566</v>
      </c>
      <c r="C16643" s="73" t="s">
        <v>101</v>
      </c>
      <c r="D16643" s="75">
        <v>1.08</v>
      </c>
      <c r="E16643" s="75">
        <v>1.01</v>
      </c>
      <c r="F16643" s="73" t="s">
        <v>47</v>
      </c>
    </row>
    <row r="16644" spans="1:6" ht="25.5" x14ac:dyDescent="0.25">
      <c r="A16644" s="73">
        <v>65001127</v>
      </c>
      <c r="B16644" s="74" t="s">
        <v>14567</v>
      </c>
      <c r="C16644" s="73" t="s">
        <v>101</v>
      </c>
      <c r="D16644" s="75">
        <v>1345.85</v>
      </c>
      <c r="E16644" s="75">
        <v>1344.6</v>
      </c>
      <c r="F16644" s="73" t="s">
        <v>47</v>
      </c>
    </row>
    <row r="16645" spans="1:6" ht="38.25" x14ac:dyDescent="0.25">
      <c r="A16645" s="73">
        <v>65001129</v>
      </c>
      <c r="B16645" s="74" t="s">
        <v>14568</v>
      </c>
      <c r="C16645" s="73" t="s">
        <v>101</v>
      </c>
      <c r="D16645" s="75">
        <v>418.55</v>
      </c>
      <c r="E16645" s="75">
        <v>395.73</v>
      </c>
      <c r="F16645" s="73" t="s">
        <v>47</v>
      </c>
    </row>
    <row r="16646" spans="1:6" x14ac:dyDescent="0.25">
      <c r="A16646" s="73">
        <v>65001141</v>
      </c>
      <c r="B16646" s="74" t="s">
        <v>14569</v>
      </c>
      <c r="C16646" s="73" t="s">
        <v>101</v>
      </c>
      <c r="D16646" s="75">
        <v>111.11</v>
      </c>
      <c r="E16646" s="75">
        <v>107.88</v>
      </c>
      <c r="F16646" s="73" t="s">
        <v>47</v>
      </c>
    </row>
    <row r="16647" spans="1:6" x14ac:dyDescent="0.25">
      <c r="A16647" s="73">
        <v>65001144</v>
      </c>
      <c r="B16647" s="74" t="s">
        <v>14570</v>
      </c>
      <c r="C16647" s="73" t="s">
        <v>101</v>
      </c>
      <c r="D16647" s="75">
        <v>996.73</v>
      </c>
      <c r="E16647" s="75">
        <v>926.1</v>
      </c>
      <c r="F16647" s="73" t="s">
        <v>47</v>
      </c>
    </row>
    <row r="16648" spans="1:6" x14ac:dyDescent="0.25">
      <c r="A16648" s="73">
        <v>65001151</v>
      </c>
      <c r="B16648" s="74" t="s">
        <v>14571</v>
      </c>
      <c r="C16648" s="73" t="s">
        <v>101</v>
      </c>
      <c r="D16648" s="75">
        <v>214.1</v>
      </c>
      <c r="E16648" s="75">
        <v>197.61</v>
      </c>
      <c r="F16648" s="73" t="s">
        <v>47</v>
      </c>
    </row>
    <row r="16649" spans="1:6" x14ac:dyDescent="0.25">
      <c r="A16649" s="73">
        <v>65001152</v>
      </c>
      <c r="B16649" s="74" t="s">
        <v>14572</v>
      </c>
      <c r="C16649" s="73" t="s">
        <v>101</v>
      </c>
      <c r="D16649" s="75">
        <v>213.42</v>
      </c>
      <c r="E16649" s="75">
        <v>199</v>
      </c>
      <c r="F16649" s="73" t="s">
        <v>47</v>
      </c>
    </row>
    <row r="16650" spans="1:6" x14ac:dyDescent="0.25">
      <c r="A16650" s="73">
        <v>65001163</v>
      </c>
      <c r="B16650" s="74" t="s">
        <v>14573</v>
      </c>
      <c r="C16650" s="73" t="s">
        <v>101</v>
      </c>
      <c r="D16650" s="75">
        <v>135.81</v>
      </c>
      <c r="E16650" s="75">
        <v>126.83</v>
      </c>
      <c r="F16650" s="73" t="s">
        <v>47</v>
      </c>
    </row>
    <row r="16651" spans="1:6" ht="25.5" x14ac:dyDescent="0.25">
      <c r="A16651" s="73">
        <v>65001164</v>
      </c>
      <c r="B16651" s="74" t="s">
        <v>14574</v>
      </c>
      <c r="C16651" s="73" t="s">
        <v>101</v>
      </c>
      <c r="D16651" s="75">
        <v>203.69</v>
      </c>
      <c r="E16651" s="75">
        <v>190.22</v>
      </c>
      <c r="F16651" s="73" t="s">
        <v>47</v>
      </c>
    </row>
    <row r="16652" spans="1:6" x14ac:dyDescent="0.25">
      <c r="A16652" s="73">
        <v>65001178</v>
      </c>
      <c r="B16652" s="74" t="s">
        <v>14575</v>
      </c>
      <c r="C16652" s="73" t="s">
        <v>101</v>
      </c>
      <c r="D16652" s="75">
        <v>239.64</v>
      </c>
      <c r="E16652" s="75">
        <v>223.8</v>
      </c>
      <c r="F16652" s="73" t="s">
        <v>47</v>
      </c>
    </row>
    <row r="16653" spans="1:6" x14ac:dyDescent="0.25">
      <c r="A16653" s="73">
        <v>65001193</v>
      </c>
      <c r="B16653" s="74" t="s">
        <v>14576</v>
      </c>
      <c r="C16653" s="73" t="s">
        <v>101</v>
      </c>
      <c r="D16653" s="75">
        <v>713.6</v>
      </c>
      <c r="E16653" s="75">
        <v>668.71</v>
      </c>
      <c r="F16653" s="73" t="s">
        <v>47</v>
      </c>
    </row>
    <row r="16654" spans="1:6" ht="25.5" x14ac:dyDescent="0.25">
      <c r="A16654" s="73">
        <v>65001196</v>
      </c>
      <c r="B16654" s="74" t="s">
        <v>14577</v>
      </c>
      <c r="C16654" s="73" t="s">
        <v>101</v>
      </c>
      <c r="D16654" s="75">
        <v>203.69</v>
      </c>
      <c r="E16654" s="75">
        <v>190.22</v>
      </c>
      <c r="F16654" s="73" t="s">
        <v>47</v>
      </c>
    </row>
    <row r="16655" spans="1:6" ht="38.25" x14ac:dyDescent="0.25">
      <c r="A16655" s="73">
        <v>65001198</v>
      </c>
      <c r="B16655" s="74" t="s">
        <v>14578</v>
      </c>
      <c r="C16655" s="73" t="s">
        <v>101</v>
      </c>
      <c r="D16655" s="75">
        <v>679.03</v>
      </c>
      <c r="E16655" s="75">
        <v>634.14</v>
      </c>
      <c r="F16655" s="73" t="s">
        <v>47</v>
      </c>
    </row>
    <row r="16656" spans="1:6" x14ac:dyDescent="0.25">
      <c r="A16656" s="73">
        <v>65001203</v>
      </c>
      <c r="B16656" s="74" t="s">
        <v>14579</v>
      </c>
      <c r="C16656" s="73" t="s">
        <v>101</v>
      </c>
      <c r="D16656" s="75">
        <v>368.44</v>
      </c>
      <c r="E16656" s="75">
        <v>345.31</v>
      </c>
      <c r="F16656" s="73" t="s">
        <v>47</v>
      </c>
    </row>
    <row r="16657" spans="1:6" ht="25.5" x14ac:dyDescent="0.25">
      <c r="A16657" s="73">
        <v>65001205</v>
      </c>
      <c r="B16657" s="74" t="s">
        <v>14580</v>
      </c>
      <c r="C16657" s="73" t="s">
        <v>101</v>
      </c>
      <c r="D16657" s="75">
        <v>543</v>
      </c>
      <c r="E16657" s="75">
        <v>509.33</v>
      </c>
      <c r="F16657" s="73" t="s">
        <v>47</v>
      </c>
    </row>
    <row r="16658" spans="1:6" x14ac:dyDescent="0.25">
      <c r="A16658" s="73">
        <v>65001207</v>
      </c>
      <c r="B16658" s="74" t="s">
        <v>14581</v>
      </c>
      <c r="C16658" s="73" t="s">
        <v>101</v>
      </c>
      <c r="D16658" s="75">
        <v>1496.46</v>
      </c>
      <c r="E16658" s="75">
        <v>1423.35</v>
      </c>
      <c r="F16658" s="73" t="s">
        <v>47</v>
      </c>
    </row>
    <row r="16659" spans="1:6" x14ac:dyDescent="0.25">
      <c r="A16659" s="73">
        <v>65001209</v>
      </c>
      <c r="B16659" s="74" t="s">
        <v>14582</v>
      </c>
      <c r="C16659" s="73" t="s">
        <v>101</v>
      </c>
      <c r="D16659" s="75">
        <v>566.29</v>
      </c>
      <c r="E16659" s="75">
        <v>536.04999999999995</v>
      </c>
      <c r="F16659" s="73" t="s">
        <v>47</v>
      </c>
    </row>
    <row r="16660" spans="1:6" x14ac:dyDescent="0.25">
      <c r="A16660" s="73">
        <v>65001211</v>
      </c>
      <c r="B16660" s="74" t="s">
        <v>14583</v>
      </c>
      <c r="C16660" s="73" t="s">
        <v>101</v>
      </c>
      <c r="D16660" s="75">
        <v>982.05</v>
      </c>
      <c r="E16660" s="75">
        <v>924.06</v>
      </c>
      <c r="F16660" s="73" t="s">
        <v>47</v>
      </c>
    </row>
    <row r="16661" spans="1:6" x14ac:dyDescent="0.25">
      <c r="A16661" s="73">
        <v>65001214</v>
      </c>
      <c r="B16661" s="74" t="s">
        <v>14584</v>
      </c>
      <c r="C16661" s="73" t="s">
        <v>101</v>
      </c>
      <c r="D16661" s="75">
        <v>3140</v>
      </c>
      <c r="E16661" s="75">
        <v>3140</v>
      </c>
      <c r="F16661" s="73" t="s">
        <v>47</v>
      </c>
    </row>
    <row r="16662" spans="1:6" x14ac:dyDescent="0.25">
      <c r="A16662" s="73">
        <v>65001216</v>
      </c>
      <c r="B16662" s="74" t="s">
        <v>14585</v>
      </c>
      <c r="C16662" s="73" t="s">
        <v>101</v>
      </c>
      <c r="D16662" s="75">
        <v>1026.48</v>
      </c>
      <c r="E16662" s="75">
        <v>1026.48</v>
      </c>
      <c r="F16662" s="73" t="s">
        <v>47</v>
      </c>
    </row>
    <row r="16663" spans="1:6" x14ac:dyDescent="0.25">
      <c r="A16663" s="73">
        <v>65001219</v>
      </c>
      <c r="B16663" s="74" t="s">
        <v>14586</v>
      </c>
      <c r="C16663" s="73" t="s">
        <v>101</v>
      </c>
      <c r="D16663" s="75">
        <v>124.62</v>
      </c>
      <c r="E16663" s="75">
        <v>124.62</v>
      </c>
      <c r="F16663" s="73" t="s">
        <v>47</v>
      </c>
    </row>
    <row r="16664" spans="1:6" x14ac:dyDescent="0.25">
      <c r="A16664" s="73">
        <v>65001220</v>
      </c>
      <c r="B16664" s="74" t="s">
        <v>14587</v>
      </c>
      <c r="C16664" s="73" t="s">
        <v>101</v>
      </c>
      <c r="D16664" s="75">
        <v>59.99</v>
      </c>
      <c r="E16664" s="75">
        <v>59.99</v>
      </c>
      <c r="F16664" s="73" t="s">
        <v>47</v>
      </c>
    </row>
    <row r="16665" spans="1:6" x14ac:dyDescent="0.25">
      <c r="A16665" s="73">
        <v>65001221</v>
      </c>
      <c r="B16665" s="74" t="s">
        <v>14588</v>
      </c>
      <c r="C16665" s="73" t="s">
        <v>101</v>
      </c>
      <c r="D16665" s="75">
        <v>425.95</v>
      </c>
      <c r="E16665" s="75">
        <v>425.95</v>
      </c>
      <c r="F16665" s="73" t="s">
        <v>47</v>
      </c>
    </row>
    <row r="16666" spans="1:6" x14ac:dyDescent="0.25">
      <c r="A16666" s="73">
        <v>65001222</v>
      </c>
      <c r="B16666" s="74" t="s">
        <v>14589</v>
      </c>
      <c r="C16666" s="73" t="s">
        <v>101</v>
      </c>
      <c r="D16666" s="75">
        <v>39.57</v>
      </c>
      <c r="E16666" s="75">
        <v>39.57</v>
      </c>
      <c r="F16666" s="73" t="s">
        <v>47</v>
      </c>
    </row>
    <row r="16667" spans="1:6" x14ac:dyDescent="0.25">
      <c r="A16667" s="73">
        <v>65001223</v>
      </c>
      <c r="B16667" s="74" t="s">
        <v>14590</v>
      </c>
      <c r="C16667" s="73" t="s">
        <v>101</v>
      </c>
      <c r="D16667" s="75">
        <v>203.62</v>
      </c>
      <c r="E16667" s="75">
        <v>203.62</v>
      </c>
      <c r="F16667" s="73" t="s">
        <v>47</v>
      </c>
    </row>
    <row r="16668" spans="1:6" ht="25.5" x14ac:dyDescent="0.25">
      <c r="A16668" s="73">
        <v>65001224</v>
      </c>
      <c r="B16668" s="74" t="s">
        <v>14591</v>
      </c>
      <c r="C16668" s="73" t="s">
        <v>101</v>
      </c>
      <c r="D16668" s="75">
        <v>490.52</v>
      </c>
      <c r="E16668" s="75">
        <v>490.52</v>
      </c>
      <c r="F16668" s="73" t="s">
        <v>47</v>
      </c>
    </row>
    <row r="16669" spans="1:6" ht="25.5" x14ac:dyDescent="0.25">
      <c r="A16669" s="73">
        <v>65001225</v>
      </c>
      <c r="B16669" s="74" t="s">
        <v>14592</v>
      </c>
      <c r="C16669" s="73" t="s">
        <v>101</v>
      </c>
      <c r="D16669" s="75">
        <v>854.18</v>
      </c>
      <c r="E16669" s="75">
        <v>854.18</v>
      </c>
      <c r="F16669" s="73" t="s">
        <v>47</v>
      </c>
    </row>
    <row r="16670" spans="1:6" x14ac:dyDescent="0.25">
      <c r="A16670" s="73">
        <v>65001226</v>
      </c>
      <c r="B16670" s="74" t="s">
        <v>14593</v>
      </c>
      <c r="C16670" s="73" t="s">
        <v>101</v>
      </c>
      <c r="D16670" s="75">
        <v>236.62</v>
      </c>
      <c r="E16670" s="75">
        <v>236.62</v>
      </c>
      <c r="F16670" s="73" t="s">
        <v>47</v>
      </c>
    </row>
    <row r="16671" spans="1:6" x14ac:dyDescent="0.25">
      <c r="A16671" s="73">
        <v>65001227</v>
      </c>
      <c r="B16671" s="74" t="s">
        <v>14594</v>
      </c>
      <c r="C16671" s="73" t="s">
        <v>101</v>
      </c>
      <c r="D16671" s="75">
        <v>195.3</v>
      </c>
      <c r="E16671" s="75">
        <v>195.3</v>
      </c>
      <c r="F16671" s="73" t="s">
        <v>47</v>
      </c>
    </row>
    <row r="16672" spans="1:6" x14ac:dyDescent="0.25">
      <c r="A16672" s="73">
        <v>65001228</v>
      </c>
      <c r="B16672" s="74" t="s">
        <v>14595</v>
      </c>
      <c r="C16672" s="73" t="s">
        <v>101</v>
      </c>
      <c r="D16672" s="75">
        <v>140.65</v>
      </c>
      <c r="E16672" s="75">
        <v>140.65</v>
      </c>
      <c r="F16672" s="73" t="s">
        <v>47</v>
      </c>
    </row>
    <row r="16673" spans="1:6" x14ac:dyDescent="0.25">
      <c r="A16673" s="73">
        <v>65001229</v>
      </c>
      <c r="B16673" s="74" t="s">
        <v>14596</v>
      </c>
      <c r="C16673" s="73" t="s">
        <v>101</v>
      </c>
      <c r="D16673" s="75">
        <v>313.52999999999997</v>
      </c>
      <c r="E16673" s="75">
        <v>313.52999999999997</v>
      </c>
      <c r="F16673" s="73" t="s">
        <v>47</v>
      </c>
    </row>
    <row r="16674" spans="1:6" x14ac:dyDescent="0.25">
      <c r="A16674" s="73">
        <v>65001230</v>
      </c>
      <c r="B16674" s="74" t="s">
        <v>14597</v>
      </c>
      <c r="C16674" s="73" t="s">
        <v>101</v>
      </c>
      <c r="D16674" s="75">
        <v>681.81</v>
      </c>
      <c r="E16674" s="75">
        <v>681.81</v>
      </c>
      <c r="F16674" s="73" t="s">
        <v>47</v>
      </c>
    </row>
    <row r="16675" spans="1:6" ht="25.5" x14ac:dyDescent="0.25">
      <c r="A16675" s="73">
        <v>65001231</v>
      </c>
      <c r="B16675" s="74" t="s">
        <v>14598</v>
      </c>
      <c r="C16675" s="73" t="s">
        <v>101</v>
      </c>
      <c r="D16675" s="75">
        <v>1174.6199999999999</v>
      </c>
      <c r="E16675" s="75">
        <v>1174.6199999999999</v>
      </c>
      <c r="F16675" s="73" t="s">
        <v>47</v>
      </c>
    </row>
    <row r="16676" spans="1:6" x14ac:dyDescent="0.25">
      <c r="A16676" s="73">
        <v>65001232</v>
      </c>
      <c r="B16676" s="74" t="s">
        <v>14599</v>
      </c>
      <c r="C16676" s="73" t="s">
        <v>101</v>
      </c>
      <c r="D16676" s="75">
        <v>1544.68</v>
      </c>
      <c r="E16676" s="75">
        <v>1544.68</v>
      </c>
      <c r="F16676" s="73" t="s">
        <v>47</v>
      </c>
    </row>
    <row r="16677" spans="1:6" x14ac:dyDescent="0.25">
      <c r="A16677" s="73">
        <v>65001233</v>
      </c>
      <c r="B16677" s="74" t="s">
        <v>14600</v>
      </c>
      <c r="C16677" s="73" t="s">
        <v>101</v>
      </c>
      <c r="D16677" s="75">
        <v>1856.36</v>
      </c>
      <c r="E16677" s="75">
        <v>1856.36</v>
      </c>
      <c r="F16677" s="73" t="s">
        <v>47</v>
      </c>
    </row>
    <row r="16678" spans="1:6" x14ac:dyDescent="0.25">
      <c r="A16678" s="73">
        <v>65001234</v>
      </c>
      <c r="B16678" s="74" t="s">
        <v>13887</v>
      </c>
      <c r="C16678" s="73" t="s">
        <v>101</v>
      </c>
      <c r="D16678" s="75">
        <v>3132.51</v>
      </c>
      <c r="E16678" s="75">
        <v>3132.51</v>
      </c>
      <c r="F16678" s="73" t="s">
        <v>47</v>
      </c>
    </row>
    <row r="16679" spans="1:6" x14ac:dyDescent="0.25">
      <c r="A16679" s="73">
        <v>65001235</v>
      </c>
      <c r="B16679" s="74" t="s">
        <v>14601</v>
      </c>
      <c r="C16679" s="73" t="s">
        <v>101</v>
      </c>
      <c r="D16679" s="75">
        <v>349.71</v>
      </c>
      <c r="E16679" s="75">
        <v>349.71</v>
      </c>
      <c r="F16679" s="73" t="s">
        <v>47</v>
      </c>
    </row>
    <row r="16680" spans="1:6" x14ac:dyDescent="0.25">
      <c r="A16680" s="73">
        <v>65001236</v>
      </c>
      <c r="B16680" s="74" t="s">
        <v>14602</v>
      </c>
      <c r="C16680" s="73" t="s">
        <v>101</v>
      </c>
      <c r="D16680" s="75">
        <v>1144.3599999999999</v>
      </c>
      <c r="E16680" s="75">
        <v>1144.3599999999999</v>
      </c>
      <c r="F16680" s="73" t="s">
        <v>47</v>
      </c>
    </row>
    <row r="16681" spans="1:6" x14ac:dyDescent="0.25">
      <c r="A16681" s="73">
        <v>65001237</v>
      </c>
      <c r="B16681" s="74" t="s">
        <v>14603</v>
      </c>
      <c r="C16681" s="73" t="s">
        <v>101</v>
      </c>
      <c r="D16681" s="75">
        <v>2100</v>
      </c>
      <c r="E16681" s="75">
        <v>2100</v>
      </c>
      <c r="F16681" s="73" t="s">
        <v>47</v>
      </c>
    </row>
    <row r="16682" spans="1:6" ht="25.5" x14ac:dyDescent="0.25">
      <c r="A16682" s="73">
        <v>65001238</v>
      </c>
      <c r="B16682" s="74" t="s">
        <v>14604</v>
      </c>
      <c r="C16682" s="73" t="s">
        <v>101</v>
      </c>
      <c r="D16682" s="75">
        <v>458.93</v>
      </c>
      <c r="E16682" s="75">
        <v>458.93</v>
      </c>
      <c r="F16682" s="73" t="s">
        <v>47</v>
      </c>
    </row>
    <row r="16683" spans="1:6" ht="25.5" x14ac:dyDescent="0.25">
      <c r="A16683" s="73">
        <v>65001239</v>
      </c>
      <c r="B16683" s="74" t="s">
        <v>14605</v>
      </c>
      <c r="C16683" s="73" t="s">
        <v>101</v>
      </c>
      <c r="D16683" s="75">
        <v>514.69000000000005</v>
      </c>
      <c r="E16683" s="75">
        <v>514.69000000000005</v>
      </c>
      <c r="F16683" s="73" t="s">
        <v>47</v>
      </c>
    </row>
    <row r="16684" spans="1:6" x14ac:dyDescent="0.25">
      <c r="A16684" s="73">
        <v>65001240</v>
      </c>
      <c r="B16684" s="74" t="s">
        <v>14606</v>
      </c>
      <c r="C16684" s="73" t="s">
        <v>101</v>
      </c>
      <c r="D16684" s="75">
        <v>1800</v>
      </c>
      <c r="E16684" s="75">
        <v>1800</v>
      </c>
      <c r="F16684" s="73" t="s">
        <v>47</v>
      </c>
    </row>
    <row r="16685" spans="1:6" x14ac:dyDescent="0.25">
      <c r="A16685" s="73">
        <v>65001242</v>
      </c>
      <c r="B16685" s="74" t="s">
        <v>14607</v>
      </c>
      <c r="C16685" s="73" t="s">
        <v>101</v>
      </c>
      <c r="D16685" s="75">
        <v>165.37</v>
      </c>
      <c r="E16685" s="75">
        <v>151.69</v>
      </c>
      <c r="F16685" s="73" t="s">
        <v>47</v>
      </c>
    </row>
    <row r="16686" spans="1:6" x14ac:dyDescent="0.25">
      <c r="A16686" s="73">
        <v>65001547</v>
      </c>
      <c r="B16686" s="74" t="s">
        <v>14608</v>
      </c>
      <c r="C16686" s="73" t="s">
        <v>101</v>
      </c>
      <c r="D16686" s="75">
        <v>3252.83</v>
      </c>
      <c r="E16686" s="75">
        <v>2925.16</v>
      </c>
      <c r="F16686" s="73" t="s">
        <v>47</v>
      </c>
    </row>
    <row r="16687" spans="1:6" x14ac:dyDescent="0.25">
      <c r="A16687" s="73">
        <v>65001548</v>
      </c>
      <c r="B16687" s="74" t="s">
        <v>14609</v>
      </c>
      <c r="C16687" s="73" t="s">
        <v>101</v>
      </c>
      <c r="D16687" s="75">
        <v>3957.6</v>
      </c>
      <c r="E16687" s="75">
        <v>3558.97</v>
      </c>
      <c r="F16687" s="73" t="s">
        <v>47</v>
      </c>
    </row>
    <row r="16688" spans="1:6" x14ac:dyDescent="0.25">
      <c r="A16688" s="73">
        <v>65001570</v>
      </c>
      <c r="B16688" s="74" t="s">
        <v>14610</v>
      </c>
      <c r="C16688" s="73" t="s">
        <v>101</v>
      </c>
      <c r="D16688" s="75">
        <v>28025.78</v>
      </c>
      <c r="E16688" s="75">
        <v>25267.81</v>
      </c>
      <c r="F16688" s="73" t="s">
        <v>47</v>
      </c>
    </row>
    <row r="16689" spans="1:6" x14ac:dyDescent="0.25">
      <c r="A16689" s="73">
        <v>65001571</v>
      </c>
      <c r="B16689" s="74" t="s">
        <v>14611</v>
      </c>
      <c r="C16689" s="73" t="s">
        <v>101</v>
      </c>
      <c r="D16689" s="75">
        <v>27605.82</v>
      </c>
      <c r="E16689" s="75">
        <v>25063.97</v>
      </c>
      <c r="F16689" s="73" t="s">
        <v>47</v>
      </c>
    </row>
    <row r="16690" spans="1:6" x14ac:dyDescent="0.25">
      <c r="A16690" s="73">
        <v>65001579</v>
      </c>
      <c r="B16690" s="74" t="s">
        <v>14612</v>
      </c>
      <c r="C16690" s="73" t="s">
        <v>101</v>
      </c>
      <c r="D16690" s="75">
        <v>303.60000000000002</v>
      </c>
      <c r="E16690" s="75">
        <v>303.60000000000002</v>
      </c>
      <c r="F16690" s="73" t="s">
        <v>47</v>
      </c>
    </row>
    <row r="16691" spans="1:6" ht="25.5" x14ac:dyDescent="0.25">
      <c r="A16691" s="73">
        <v>65001601</v>
      </c>
      <c r="B16691" s="74" t="s">
        <v>14613</v>
      </c>
      <c r="C16691" s="73" t="s">
        <v>101</v>
      </c>
      <c r="D16691" s="75">
        <v>5.76</v>
      </c>
      <c r="E16691" s="75">
        <v>5.43</v>
      </c>
      <c r="F16691" s="73" t="s">
        <v>47</v>
      </c>
    </row>
    <row r="16692" spans="1:6" ht="25.5" x14ac:dyDescent="0.25">
      <c r="A16692" s="73">
        <v>65001636</v>
      </c>
      <c r="B16692" s="74" t="s">
        <v>14614</v>
      </c>
      <c r="C16692" s="73" t="s">
        <v>101</v>
      </c>
      <c r="D16692" s="75">
        <v>669.87</v>
      </c>
      <c r="E16692" s="75">
        <v>657.11</v>
      </c>
      <c r="F16692" s="73" t="s">
        <v>47</v>
      </c>
    </row>
    <row r="16693" spans="1:6" ht="25.5" x14ac:dyDescent="0.25">
      <c r="A16693" s="73">
        <v>65001637</v>
      </c>
      <c r="B16693" s="74" t="s">
        <v>14615</v>
      </c>
      <c r="C16693" s="73" t="s">
        <v>101</v>
      </c>
      <c r="D16693" s="75">
        <v>1095.3800000000001</v>
      </c>
      <c r="E16693" s="75">
        <v>1072.03</v>
      </c>
      <c r="F16693" s="73" t="s">
        <v>47</v>
      </c>
    </row>
    <row r="16694" spans="1:6" ht="25.5" x14ac:dyDescent="0.25">
      <c r="A16694" s="73">
        <v>65001638</v>
      </c>
      <c r="B16694" s="74" t="s">
        <v>14616</v>
      </c>
      <c r="C16694" s="73" t="s">
        <v>101</v>
      </c>
      <c r="D16694" s="75">
        <v>860.19</v>
      </c>
      <c r="E16694" s="75">
        <v>838.21</v>
      </c>
      <c r="F16694" s="73" t="s">
        <v>47</v>
      </c>
    </row>
    <row r="16695" spans="1:6" x14ac:dyDescent="0.25">
      <c r="A16695" s="73">
        <v>65001639</v>
      </c>
      <c r="B16695" s="74" t="s">
        <v>14617</v>
      </c>
      <c r="C16695" s="73" t="s">
        <v>101</v>
      </c>
      <c r="D16695" s="75">
        <v>621.99</v>
      </c>
      <c r="E16695" s="75">
        <v>608.79</v>
      </c>
      <c r="F16695" s="73" t="s">
        <v>47</v>
      </c>
    </row>
    <row r="16696" spans="1:6" x14ac:dyDescent="0.25">
      <c r="A16696" s="73">
        <v>65001640</v>
      </c>
      <c r="B16696" s="74" t="s">
        <v>14618</v>
      </c>
      <c r="C16696" s="73" t="s">
        <v>101</v>
      </c>
      <c r="D16696" s="75">
        <v>658.49</v>
      </c>
      <c r="E16696" s="75">
        <v>645.29</v>
      </c>
      <c r="F16696" s="73" t="s">
        <v>47</v>
      </c>
    </row>
    <row r="16697" spans="1:6" ht="25.5" x14ac:dyDescent="0.25">
      <c r="A16697" s="73">
        <v>65001641</v>
      </c>
      <c r="B16697" s="74" t="s">
        <v>14619</v>
      </c>
      <c r="C16697" s="73" t="s">
        <v>101</v>
      </c>
      <c r="D16697" s="75">
        <v>1178.33</v>
      </c>
      <c r="E16697" s="75">
        <v>1161.23</v>
      </c>
      <c r="F16697" s="73" t="s">
        <v>47</v>
      </c>
    </row>
    <row r="16698" spans="1:6" ht="25.5" x14ac:dyDescent="0.25">
      <c r="A16698" s="73">
        <v>65001642</v>
      </c>
      <c r="B16698" s="74" t="s">
        <v>14620</v>
      </c>
      <c r="C16698" s="73" t="s">
        <v>101</v>
      </c>
      <c r="D16698" s="75">
        <v>417.34</v>
      </c>
      <c r="E16698" s="75">
        <v>400.87</v>
      </c>
      <c r="F16698" s="73" t="s">
        <v>47</v>
      </c>
    </row>
    <row r="16699" spans="1:6" ht="25.5" x14ac:dyDescent="0.25">
      <c r="A16699" s="73">
        <v>65001643</v>
      </c>
      <c r="B16699" s="74" t="s">
        <v>14621</v>
      </c>
      <c r="C16699" s="73" t="s">
        <v>101</v>
      </c>
      <c r="D16699" s="75">
        <v>8.84</v>
      </c>
      <c r="E16699" s="75">
        <v>8.17</v>
      </c>
      <c r="F16699" s="73" t="s">
        <v>47</v>
      </c>
    </row>
    <row r="16700" spans="1:6" ht="25.5" x14ac:dyDescent="0.25">
      <c r="A16700" s="73">
        <v>65001644</v>
      </c>
      <c r="B16700" s="74" t="s">
        <v>14622</v>
      </c>
      <c r="C16700" s="73" t="s">
        <v>101</v>
      </c>
      <c r="D16700" s="75">
        <v>9.4700000000000006</v>
      </c>
      <c r="E16700" s="75">
        <v>8.75</v>
      </c>
      <c r="F16700" s="73" t="s">
        <v>47</v>
      </c>
    </row>
    <row r="16701" spans="1:6" ht="25.5" x14ac:dyDescent="0.25">
      <c r="A16701" s="73">
        <v>65001645</v>
      </c>
      <c r="B16701" s="74" t="s">
        <v>14623</v>
      </c>
      <c r="C16701" s="73" t="s">
        <v>101</v>
      </c>
      <c r="D16701" s="75">
        <v>17.059999999999999</v>
      </c>
      <c r="E16701" s="75">
        <v>15.76</v>
      </c>
      <c r="F16701" s="73" t="s">
        <v>47</v>
      </c>
    </row>
    <row r="16702" spans="1:6" ht="25.5" x14ac:dyDescent="0.25">
      <c r="A16702" s="73">
        <v>65001646</v>
      </c>
      <c r="B16702" s="74" t="s">
        <v>14624</v>
      </c>
      <c r="C16702" s="73" t="s">
        <v>101</v>
      </c>
      <c r="D16702" s="75">
        <v>18</v>
      </c>
      <c r="E16702" s="75">
        <v>16.63</v>
      </c>
      <c r="F16702" s="73" t="s">
        <v>47</v>
      </c>
    </row>
    <row r="16703" spans="1:6" ht="25.5" x14ac:dyDescent="0.25">
      <c r="A16703" s="73">
        <v>65001647</v>
      </c>
      <c r="B16703" s="74" t="s">
        <v>14625</v>
      </c>
      <c r="C16703" s="73" t="s">
        <v>101</v>
      </c>
      <c r="D16703" s="75">
        <v>20.53</v>
      </c>
      <c r="E16703" s="75">
        <v>18.97</v>
      </c>
      <c r="F16703" s="73" t="s">
        <v>47</v>
      </c>
    </row>
    <row r="16704" spans="1:6" ht="25.5" x14ac:dyDescent="0.25">
      <c r="A16704" s="73">
        <v>65001648</v>
      </c>
      <c r="B16704" s="74" t="s">
        <v>14626</v>
      </c>
      <c r="C16704" s="73" t="s">
        <v>101</v>
      </c>
      <c r="D16704" s="75">
        <v>23.04</v>
      </c>
      <c r="E16704" s="75">
        <v>21.28</v>
      </c>
      <c r="F16704" s="73" t="s">
        <v>47</v>
      </c>
    </row>
    <row r="16705" spans="1:6" ht="25.5" x14ac:dyDescent="0.25">
      <c r="A16705" s="73">
        <v>65001649</v>
      </c>
      <c r="B16705" s="74" t="s">
        <v>14627</v>
      </c>
      <c r="C16705" s="73" t="s">
        <v>101</v>
      </c>
      <c r="D16705" s="75">
        <v>41.01</v>
      </c>
      <c r="E16705" s="75">
        <v>37.86</v>
      </c>
      <c r="F16705" s="73" t="s">
        <v>47</v>
      </c>
    </row>
    <row r="16706" spans="1:6" ht="25.5" x14ac:dyDescent="0.25">
      <c r="A16706" s="73">
        <v>65001650</v>
      </c>
      <c r="B16706" s="74" t="s">
        <v>14628</v>
      </c>
      <c r="C16706" s="73" t="s">
        <v>101</v>
      </c>
      <c r="D16706" s="75">
        <v>44.14</v>
      </c>
      <c r="E16706" s="75">
        <v>40.74</v>
      </c>
      <c r="F16706" s="73" t="s">
        <v>47</v>
      </c>
    </row>
    <row r="16707" spans="1:6" ht="25.5" x14ac:dyDescent="0.25">
      <c r="A16707" s="73">
        <v>65001651</v>
      </c>
      <c r="B16707" s="74" t="s">
        <v>14629</v>
      </c>
      <c r="C16707" s="73" t="s">
        <v>101</v>
      </c>
      <c r="D16707" s="75">
        <v>48.45</v>
      </c>
      <c r="E16707" s="75">
        <v>44.73</v>
      </c>
      <c r="F16707" s="73" t="s">
        <v>47</v>
      </c>
    </row>
    <row r="16708" spans="1:6" ht="25.5" x14ac:dyDescent="0.25">
      <c r="A16708" s="73">
        <v>65001652</v>
      </c>
      <c r="B16708" s="74" t="s">
        <v>14630</v>
      </c>
      <c r="C16708" s="73" t="s">
        <v>101</v>
      </c>
      <c r="D16708" s="75">
        <v>53.14</v>
      </c>
      <c r="E16708" s="75">
        <v>49.05</v>
      </c>
      <c r="F16708" s="73" t="s">
        <v>47</v>
      </c>
    </row>
    <row r="16709" spans="1:6" ht="25.5" x14ac:dyDescent="0.25">
      <c r="A16709" s="73">
        <v>65001653</v>
      </c>
      <c r="B16709" s="74" t="s">
        <v>14631</v>
      </c>
      <c r="C16709" s="73" t="s">
        <v>101</v>
      </c>
      <c r="D16709" s="75">
        <v>132.57</v>
      </c>
      <c r="E16709" s="75">
        <v>122.36</v>
      </c>
      <c r="F16709" s="73" t="s">
        <v>47</v>
      </c>
    </row>
    <row r="16710" spans="1:6" x14ac:dyDescent="0.25">
      <c r="A16710" s="73">
        <v>65001654</v>
      </c>
      <c r="B16710" s="74" t="s">
        <v>14632</v>
      </c>
      <c r="C16710" s="73" t="s">
        <v>101</v>
      </c>
      <c r="D16710" s="75">
        <v>1932.39</v>
      </c>
      <c r="E16710" s="75">
        <v>1859.11</v>
      </c>
      <c r="F16710" s="73" t="s">
        <v>47</v>
      </c>
    </row>
    <row r="16711" spans="1:6" x14ac:dyDescent="0.25">
      <c r="A16711" s="73">
        <v>65001655</v>
      </c>
      <c r="B16711" s="74" t="s">
        <v>14633</v>
      </c>
      <c r="C16711" s="73" t="s">
        <v>101</v>
      </c>
      <c r="D16711" s="75">
        <v>3435.56</v>
      </c>
      <c r="E16711" s="75">
        <v>3311.87</v>
      </c>
      <c r="F16711" s="73" t="s">
        <v>47</v>
      </c>
    </row>
    <row r="16712" spans="1:6" x14ac:dyDescent="0.25">
      <c r="A16712" s="73">
        <v>65001658</v>
      </c>
      <c r="B16712" s="74" t="s">
        <v>14634</v>
      </c>
      <c r="C16712" s="73" t="s">
        <v>101</v>
      </c>
      <c r="D16712" s="75">
        <v>5097.63</v>
      </c>
      <c r="E16712" s="75">
        <v>4711.84</v>
      </c>
      <c r="F16712" s="73" t="s">
        <v>47</v>
      </c>
    </row>
    <row r="16713" spans="1:6" x14ac:dyDescent="0.25">
      <c r="A16713" s="73">
        <v>65001659</v>
      </c>
      <c r="B16713" s="74" t="s">
        <v>14635</v>
      </c>
      <c r="C16713" s="73" t="s">
        <v>101</v>
      </c>
      <c r="D16713" s="75">
        <v>4124</v>
      </c>
      <c r="E16713" s="75">
        <v>3814.84</v>
      </c>
      <c r="F16713" s="73" t="s">
        <v>47</v>
      </c>
    </row>
    <row r="16714" spans="1:6" x14ac:dyDescent="0.25">
      <c r="A16714" s="73">
        <v>65001660</v>
      </c>
      <c r="B16714" s="74" t="s">
        <v>14636</v>
      </c>
      <c r="C16714" s="73" t="s">
        <v>101</v>
      </c>
      <c r="D16714" s="75">
        <v>400.49</v>
      </c>
      <c r="E16714" s="75">
        <v>370.54</v>
      </c>
      <c r="F16714" s="73" t="s">
        <v>47</v>
      </c>
    </row>
    <row r="16715" spans="1:6" x14ac:dyDescent="0.25">
      <c r="A16715" s="73">
        <v>65001666</v>
      </c>
      <c r="B16715" s="74" t="s">
        <v>14637</v>
      </c>
      <c r="C16715" s="73" t="s">
        <v>101</v>
      </c>
      <c r="D16715" s="75">
        <v>437.63</v>
      </c>
      <c r="E16715" s="75">
        <v>422.33</v>
      </c>
      <c r="F16715" s="73" t="s">
        <v>47</v>
      </c>
    </row>
    <row r="16716" spans="1:6" x14ac:dyDescent="0.25">
      <c r="A16716" s="73">
        <v>65001709</v>
      </c>
      <c r="B16716" s="74" t="s">
        <v>14638</v>
      </c>
      <c r="C16716" s="73" t="s">
        <v>101</v>
      </c>
      <c r="D16716" s="75">
        <v>3138.31</v>
      </c>
      <c r="E16716" s="75">
        <v>2966.31</v>
      </c>
      <c r="F16716" s="73" t="s">
        <v>47</v>
      </c>
    </row>
    <row r="16717" spans="1:6" x14ac:dyDescent="0.25">
      <c r="A16717" s="73">
        <v>65001710</v>
      </c>
      <c r="B16717" s="74" t="s">
        <v>14639</v>
      </c>
      <c r="C16717" s="73" t="s">
        <v>101</v>
      </c>
      <c r="D16717" s="75">
        <v>3184.53</v>
      </c>
      <c r="E16717" s="75">
        <v>3012.53</v>
      </c>
      <c r="F16717" s="73" t="s">
        <v>47</v>
      </c>
    </row>
    <row r="16718" spans="1:6" x14ac:dyDescent="0.25">
      <c r="A16718" s="73">
        <v>65001711</v>
      </c>
      <c r="B16718" s="74" t="s">
        <v>14640</v>
      </c>
      <c r="C16718" s="73" t="s">
        <v>101</v>
      </c>
      <c r="D16718" s="75">
        <v>3307.41</v>
      </c>
      <c r="E16718" s="75">
        <v>3135.41</v>
      </c>
      <c r="F16718" s="73" t="s">
        <v>47</v>
      </c>
    </row>
    <row r="16719" spans="1:6" x14ac:dyDescent="0.25">
      <c r="A16719" s="73">
        <v>65001712</v>
      </c>
      <c r="B16719" s="74" t="s">
        <v>14641</v>
      </c>
      <c r="C16719" s="73" t="s">
        <v>101</v>
      </c>
      <c r="D16719" s="75">
        <v>5426.29</v>
      </c>
      <c r="E16719" s="75">
        <v>5185.8900000000003</v>
      </c>
      <c r="F16719" s="73" t="s">
        <v>47</v>
      </c>
    </row>
    <row r="16720" spans="1:6" ht="25.5" x14ac:dyDescent="0.25">
      <c r="A16720" s="73">
        <v>65001713</v>
      </c>
      <c r="B16720" s="74" t="s">
        <v>14642</v>
      </c>
      <c r="C16720" s="73" t="s">
        <v>101</v>
      </c>
      <c r="D16720" s="75">
        <v>6573.81</v>
      </c>
      <c r="E16720" s="75">
        <v>6315.81</v>
      </c>
      <c r="F16720" s="73" t="s">
        <v>47</v>
      </c>
    </row>
    <row r="16721" spans="1:6" x14ac:dyDescent="0.25">
      <c r="A16721" s="73">
        <v>65001714</v>
      </c>
      <c r="B16721" s="74" t="s">
        <v>14643</v>
      </c>
      <c r="C16721" s="73" t="s">
        <v>101</v>
      </c>
      <c r="D16721" s="75">
        <v>7710.48</v>
      </c>
      <c r="E16721" s="75">
        <v>7478.22</v>
      </c>
      <c r="F16721" s="73" t="s">
        <v>47</v>
      </c>
    </row>
    <row r="16722" spans="1:6" x14ac:dyDescent="0.25">
      <c r="A16722" s="73">
        <v>65001715</v>
      </c>
      <c r="B16722" s="74" t="s">
        <v>14644</v>
      </c>
      <c r="C16722" s="73" t="s">
        <v>101</v>
      </c>
      <c r="D16722" s="75">
        <v>8804.6200000000008</v>
      </c>
      <c r="E16722" s="75">
        <v>8537.16</v>
      </c>
      <c r="F16722" s="73" t="s">
        <v>47</v>
      </c>
    </row>
    <row r="16723" spans="1:6" x14ac:dyDescent="0.25">
      <c r="A16723" s="73">
        <v>65001716</v>
      </c>
      <c r="B16723" s="74" t="s">
        <v>14645</v>
      </c>
      <c r="C16723" s="73" t="s">
        <v>101</v>
      </c>
      <c r="D16723" s="75">
        <v>8804.6200000000008</v>
      </c>
      <c r="E16723" s="75">
        <v>8537.16</v>
      </c>
      <c r="F16723" s="73" t="s">
        <v>47</v>
      </c>
    </row>
    <row r="16724" spans="1:6" x14ac:dyDescent="0.25">
      <c r="A16724" s="73">
        <v>65001717</v>
      </c>
      <c r="B16724" s="74" t="s">
        <v>14646</v>
      </c>
      <c r="C16724" s="73" t="s">
        <v>101</v>
      </c>
      <c r="D16724" s="75">
        <v>13165.67</v>
      </c>
      <c r="E16724" s="75">
        <v>12729.65</v>
      </c>
      <c r="F16724" s="73" t="s">
        <v>47</v>
      </c>
    </row>
    <row r="16725" spans="1:6" x14ac:dyDescent="0.25">
      <c r="A16725" s="73">
        <v>65001718</v>
      </c>
      <c r="B16725" s="74" t="s">
        <v>14647</v>
      </c>
      <c r="C16725" s="73" t="s">
        <v>101</v>
      </c>
      <c r="D16725" s="75">
        <v>13687.3</v>
      </c>
      <c r="E16725" s="75">
        <v>13233.68</v>
      </c>
      <c r="F16725" s="73" t="s">
        <v>47</v>
      </c>
    </row>
    <row r="16726" spans="1:6" x14ac:dyDescent="0.25">
      <c r="A16726" s="73">
        <v>65001719</v>
      </c>
      <c r="B16726" s="74" t="s">
        <v>14648</v>
      </c>
      <c r="C16726" s="73" t="s">
        <v>101</v>
      </c>
      <c r="D16726" s="75">
        <v>68.97</v>
      </c>
      <c r="E16726" s="75">
        <v>65.45</v>
      </c>
      <c r="F16726" s="73" t="s">
        <v>47</v>
      </c>
    </row>
    <row r="16727" spans="1:6" x14ac:dyDescent="0.25">
      <c r="A16727" s="73">
        <v>65001720</v>
      </c>
      <c r="B16727" s="74" t="s">
        <v>14649</v>
      </c>
      <c r="C16727" s="73" t="s">
        <v>101</v>
      </c>
      <c r="D16727" s="75">
        <v>130.84</v>
      </c>
      <c r="E16727" s="75">
        <v>124.18</v>
      </c>
      <c r="F16727" s="73" t="s">
        <v>47</v>
      </c>
    </row>
    <row r="16728" spans="1:6" x14ac:dyDescent="0.25">
      <c r="A16728" s="73">
        <v>65002347</v>
      </c>
      <c r="B16728" s="74" t="s">
        <v>14650</v>
      </c>
      <c r="C16728" s="73" t="s">
        <v>101</v>
      </c>
      <c r="D16728" s="75">
        <v>4171.09</v>
      </c>
      <c r="E16728" s="75">
        <v>3988.62</v>
      </c>
      <c r="F16728" s="73" t="s">
        <v>47</v>
      </c>
    </row>
    <row r="16729" spans="1:6" x14ac:dyDescent="0.25">
      <c r="A16729" s="73">
        <v>65002348</v>
      </c>
      <c r="B16729" s="74" t="s">
        <v>14651</v>
      </c>
      <c r="C16729" s="73" t="s">
        <v>101</v>
      </c>
      <c r="D16729" s="75">
        <v>1618.99</v>
      </c>
      <c r="E16729" s="75">
        <v>1543.55</v>
      </c>
      <c r="F16729" s="73" t="s">
        <v>47</v>
      </c>
    </row>
    <row r="16730" spans="1:6" ht="25.5" x14ac:dyDescent="0.25">
      <c r="A16730" s="73">
        <v>65002363</v>
      </c>
      <c r="B16730" s="74" t="s">
        <v>14652</v>
      </c>
      <c r="C16730" s="73" t="s">
        <v>101</v>
      </c>
      <c r="D16730" s="75">
        <v>1359.84</v>
      </c>
      <c r="E16730" s="75">
        <v>1254.24</v>
      </c>
      <c r="F16730" s="73" t="s">
        <v>47</v>
      </c>
    </row>
    <row r="16731" spans="1:6" ht="25.5" x14ac:dyDescent="0.25">
      <c r="A16731" s="73">
        <v>65002364</v>
      </c>
      <c r="B16731" s="74" t="s">
        <v>14653</v>
      </c>
      <c r="C16731" s="73" t="s">
        <v>101</v>
      </c>
      <c r="D16731" s="75">
        <v>1813.12</v>
      </c>
      <c r="E16731" s="75">
        <v>1672.32</v>
      </c>
      <c r="F16731" s="73" t="s">
        <v>47</v>
      </c>
    </row>
    <row r="16732" spans="1:6" ht="25.5" x14ac:dyDescent="0.25">
      <c r="A16732" s="73">
        <v>65002365</v>
      </c>
      <c r="B16732" s="74" t="s">
        <v>14655</v>
      </c>
      <c r="C16732" s="73" t="s">
        <v>101</v>
      </c>
      <c r="D16732" s="75">
        <v>2266.4</v>
      </c>
      <c r="E16732" s="75">
        <v>2090.4</v>
      </c>
      <c r="F16732" s="73" t="s">
        <v>47</v>
      </c>
    </row>
    <row r="16733" spans="1:6" ht="25.5" x14ac:dyDescent="0.25">
      <c r="A16733" s="73">
        <v>65002366</v>
      </c>
      <c r="B16733" s="74" t="s">
        <v>14656</v>
      </c>
      <c r="C16733" s="73" t="s">
        <v>101</v>
      </c>
      <c r="D16733" s="75">
        <v>3626.24</v>
      </c>
      <c r="E16733" s="75">
        <v>3344.64</v>
      </c>
      <c r="F16733" s="73" t="s">
        <v>47</v>
      </c>
    </row>
    <row r="16734" spans="1:6" x14ac:dyDescent="0.25">
      <c r="A16734" s="73">
        <v>65002369</v>
      </c>
      <c r="B16734" s="74" t="s">
        <v>14657</v>
      </c>
      <c r="C16734" s="73" t="s">
        <v>101</v>
      </c>
      <c r="D16734" s="75">
        <v>10.15</v>
      </c>
      <c r="E16734" s="75">
        <v>9.69</v>
      </c>
      <c r="F16734" s="73" t="s">
        <v>47</v>
      </c>
    </row>
    <row r="16735" spans="1:6" x14ac:dyDescent="0.25">
      <c r="A16735" s="73">
        <v>65002370</v>
      </c>
      <c r="B16735" s="74" t="s">
        <v>14658</v>
      </c>
      <c r="C16735" s="73" t="s">
        <v>101</v>
      </c>
      <c r="D16735" s="75">
        <v>27.42</v>
      </c>
      <c r="E16735" s="75">
        <v>26.42</v>
      </c>
      <c r="F16735" s="73" t="s">
        <v>47</v>
      </c>
    </row>
    <row r="16736" spans="1:6" x14ac:dyDescent="0.25">
      <c r="A16736" s="73">
        <v>65002371</v>
      </c>
      <c r="B16736" s="74" t="s">
        <v>14659</v>
      </c>
      <c r="C16736" s="73" t="s">
        <v>101</v>
      </c>
      <c r="D16736" s="75">
        <v>78.02</v>
      </c>
      <c r="E16736" s="75">
        <v>75.61</v>
      </c>
      <c r="F16736" s="73" t="s">
        <v>47</v>
      </c>
    </row>
    <row r="16737" spans="1:6" ht="25.5" x14ac:dyDescent="0.25">
      <c r="A16737" s="73">
        <v>65002377</v>
      </c>
      <c r="B16737" s="74" t="s">
        <v>14660</v>
      </c>
      <c r="C16737" s="73" t="s">
        <v>101</v>
      </c>
      <c r="D16737" s="75">
        <v>2378.0500000000002</v>
      </c>
      <c r="E16737" s="75">
        <v>2298.2199999999998</v>
      </c>
      <c r="F16737" s="73" t="s">
        <v>47</v>
      </c>
    </row>
    <row r="16738" spans="1:6" ht="25.5" x14ac:dyDescent="0.25">
      <c r="A16738" s="73">
        <v>65002378</v>
      </c>
      <c r="B16738" s="74" t="s">
        <v>14661</v>
      </c>
      <c r="C16738" s="73" t="s">
        <v>101</v>
      </c>
      <c r="D16738" s="75">
        <v>449.7</v>
      </c>
      <c r="E16738" s="75">
        <v>443.43</v>
      </c>
      <c r="F16738" s="73" t="s">
        <v>47</v>
      </c>
    </row>
    <row r="16739" spans="1:6" ht="25.5" x14ac:dyDescent="0.25">
      <c r="A16739" s="73">
        <v>65002379</v>
      </c>
      <c r="B16739" s="74" t="s">
        <v>14662</v>
      </c>
      <c r="C16739" s="73" t="s">
        <v>101</v>
      </c>
      <c r="D16739" s="75">
        <v>152.62</v>
      </c>
      <c r="E16739" s="75">
        <v>149.68</v>
      </c>
      <c r="F16739" s="73" t="s">
        <v>47</v>
      </c>
    </row>
    <row r="16740" spans="1:6" x14ac:dyDescent="0.25">
      <c r="A16740" s="73">
        <v>65002381</v>
      </c>
      <c r="B16740" s="74" t="s">
        <v>14663</v>
      </c>
      <c r="C16740" s="73" t="s">
        <v>101</v>
      </c>
      <c r="D16740" s="75">
        <v>156.83000000000001</v>
      </c>
      <c r="E16740" s="75">
        <v>156.19999999999999</v>
      </c>
      <c r="F16740" s="73" t="s">
        <v>47</v>
      </c>
    </row>
    <row r="16741" spans="1:6" ht="25.5" x14ac:dyDescent="0.25">
      <c r="A16741" s="73">
        <v>65002429</v>
      </c>
      <c r="B16741" s="74" t="s">
        <v>14664</v>
      </c>
      <c r="C16741" s="73" t="s">
        <v>101</v>
      </c>
      <c r="D16741" s="75">
        <v>504.57</v>
      </c>
      <c r="E16741" s="75">
        <v>494.48</v>
      </c>
      <c r="F16741" s="73" t="s">
        <v>47</v>
      </c>
    </row>
    <row r="16742" spans="1:6" ht="51" x14ac:dyDescent="0.25">
      <c r="A16742" s="73">
        <v>65002434</v>
      </c>
      <c r="B16742" s="74" t="s">
        <v>14665</v>
      </c>
      <c r="C16742" s="73" t="s">
        <v>101</v>
      </c>
      <c r="D16742" s="75">
        <v>68.010000000000005</v>
      </c>
      <c r="E16742" s="75">
        <v>66.900000000000006</v>
      </c>
      <c r="F16742" s="73" t="s">
        <v>47</v>
      </c>
    </row>
    <row r="16743" spans="1:6" ht="51" x14ac:dyDescent="0.25">
      <c r="A16743" s="73">
        <v>65002436</v>
      </c>
      <c r="B16743" s="74" t="s">
        <v>14666</v>
      </c>
      <c r="C16743" s="73" t="s">
        <v>101</v>
      </c>
      <c r="D16743" s="75">
        <v>139.96</v>
      </c>
      <c r="E16743" s="75">
        <v>138.13</v>
      </c>
      <c r="F16743" s="73" t="s">
        <v>47</v>
      </c>
    </row>
    <row r="16744" spans="1:6" ht="51" x14ac:dyDescent="0.25">
      <c r="A16744" s="73">
        <v>65002438</v>
      </c>
      <c r="B16744" s="74" t="s">
        <v>14667</v>
      </c>
      <c r="C16744" s="73" t="s">
        <v>101</v>
      </c>
      <c r="D16744" s="75">
        <v>207.24</v>
      </c>
      <c r="E16744" s="75">
        <v>205.14</v>
      </c>
      <c r="F16744" s="73" t="s">
        <v>47</v>
      </c>
    </row>
    <row r="16745" spans="1:6" x14ac:dyDescent="0.25">
      <c r="A16745" s="73">
        <v>65002472</v>
      </c>
      <c r="B16745" s="74" t="s">
        <v>14668</v>
      </c>
      <c r="C16745" s="73" t="s">
        <v>101</v>
      </c>
      <c r="D16745" s="75">
        <v>419.71</v>
      </c>
      <c r="E16745" s="75">
        <v>417.2</v>
      </c>
      <c r="F16745" s="73" t="s">
        <v>47</v>
      </c>
    </row>
    <row r="16746" spans="1:6" ht="25.5" x14ac:dyDescent="0.25">
      <c r="A16746" s="73">
        <v>65002476</v>
      </c>
      <c r="B16746" s="74" t="s">
        <v>14669</v>
      </c>
      <c r="C16746" s="73" t="s">
        <v>101</v>
      </c>
      <c r="D16746" s="75">
        <v>164.05</v>
      </c>
      <c r="E16746" s="75">
        <v>157.96</v>
      </c>
      <c r="F16746" s="73" t="s">
        <v>47</v>
      </c>
    </row>
    <row r="16747" spans="1:6" ht="25.5" x14ac:dyDescent="0.25">
      <c r="A16747" s="73">
        <v>65002521</v>
      </c>
      <c r="B16747" s="74" t="s">
        <v>37442</v>
      </c>
      <c r="C16747" s="73" t="s">
        <v>101</v>
      </c>
      <c r="D16747" s="75">
        <v>212.44</v>
      </c>
      <c r="E16747" s="75">
        <v>211.47</v>
      </c>
      <c r="F16747" s="73" t="s">
        <v>47</v>
      </c>
    </row>
    <row r="16748" spans="1:6" ht="25.5" x14ac:dyDescent="0.25">
      <c r="A16748" s="73">
        <v>65002522</v>
      </c>
      <c r="B16748" s="74" t="s">
        <v>37443</v>
      </c>
      <c r="C16748" s="73" t="s">
        <v>101</v>
      </c>
      <c r="D16748" s="75">
        <v>254.93</v>
      </c>
      <c r="E16748" s="75">
        <v>253.77</v>
      </c>
      <c r="F16748" s="73" t="s">
        <v>47</v>
      </c>
    </row>
    <row r="16749" spans="1:6" ht="25.5" x14ac:dyDescent="0.25">
      <c r="A16749" s="73">
        <v>65002523</v>
      </c>
      <c r="B16749" s="74" t="s">
        <v>37444</v>
      </c>
      <c r="C16749" s="73" t="s">
        <v>101</v>
      </c>
      <c r="D16749" s="75">
        <v>217.85</v>
      </c>
      <c r="E16749" s="75">
        <v>216.88</v>
      </c>
      <c r="F16749" s="73" t="s">
        <v>47</v>
      </c>
    </row>
    <row r="16750" spans="1:6" ht="25.5" x14ac:dyDescent="0.25">
      <c r="A16750" s="73">
        <v>65002524</v>
      </c>
      <c r="B16750" s="74" t="s">
        <v>37445</v>
      </c>
      <c r="C16750" s="73" t="s">
        <v>101</v>
      </c>
      <c r="D16750" s="75">
        <v>261.42</v>
      </c>
      <c r="E16750" s="75">
        <v>260.26</v>
      </c>
      <c r="F16750" s="73" t="s">
        <v>47</v>
      </c>
    </row>
    <row r="16751" spans="1:6" ht="25.5" x14ac:dyDescent="0.25">
      <c r="A16751" s="73">
        <v>65002525</v>
      </c>
      <c r="B16751" s="74" t="s">
        <v>37446</v>
      </c>
      <c r="C16751" s="73" t="s">
        <v>101</v>
      </c>
      <c r="D16751" s="75">
        <v>375.12</v>
      </c>
      <c r="E16751" s="75">
        <v>374.15</v>
      </c>
      <c r="F16751" s="73" t="s">
        <v>47</v>
      </c>
    </row>
    <row r="16752" spans="1:6" ht="25.5" x14ac:dyDescent="0.25">
      <c r="A16752" s="73">
        <v>65002526</v>
      </c>
      <c r="B16752" s="74" t="s">
        <v>37447</v>
      </c>
      <c r="C16752" s="73" t="s">
        <v>101</v>
      </c>
      <c r="D16752" s="75">
        <v>450.15</v>
      </c>
      <c r="E16752" s="75">
        <v>448.98</v>
      </c>
      <c r="F16752" s="73" t="s">
        <v>47</v>
      </c>
    </row>
    <row r="16753" spans="1:6" ht="38.25" x14ac:dyDescent="0.25">
      <c r="A16753" s="73">
        <v>65002554</v>
      </c>
      <c r="B16753" s="74" t="s">
        <v>14670</v>
      </c>
      <c r="C16753" s="73" t="s">
        <v>101</v>
      </c>
      <c r="D16753" s="75">
        <v>47.43</v>
      </c>
      <c r="E16753" s="75">
        <v>46.56</v>
      </c>
      <c r="F16753" s="73" t="s">
        <v>47</v>
      </c>
    </row>
    <row r="16754" spans="1:6" ht="38.25" x14ac:dyDescent="0.25">
      <c r="A16754" s="73">
        <v>65002558</v>
      </c>
      <c r="B16754" s="74" t="s">
        <v>14671</v>
      </c>
      <c r="C16754" s="73" t="s">
        <v>101</v>
      </c>
      <c r="D16754" s="75">
        <v>47.97</v>
      </c>
      <c r="E16754" s="75">
        <v>44.53</v>
      </c>
      <c r="F16754" s="73" t="s">
        <v>47</v>
      </c>
    </row>
    <row r="16755" spans="1:6" ht="38.25" x14ac:dyDescent="0.25">
      <c r="A16755" s="73">
        <v>65002593</v>
      </c>
      <c r="B16755" s="74" t="s">
        <v>14672</v>
      </c>
      <c r="C16755" s="73" t="s">
        <v>101</v>
      </c>
      <c r="D16755" s="75">
        <v>66.430000000000007</v>
      </c>
      <c r="E16755" s="75">
        <v>61.67</v>
      </c>
      <c r="F16755" s="73" t="s">
        <v>47</v>
      </c>
    </row>
    <row r="16756" spans="1:6" ht="38.25" x14ac:dyDescent="0.25">
      <c r="A16756" s="73">
        <v>65002594</v>
      </c>
      <c r="B16756" s="74" t="s">
        <v>14673</v>
      </c>
      <c r="C16756" s="73" t="s">
        <v>101</v>
      </c>
      <c r="D16756" s="75">
        <v>107.93</v>
      </c>
      <c r="E16756" s="75">
        <v>100.2</v>
      </c>
      <c r="F16756" s="73" t="s">
        <v>47</v>
      </c>
    </row>
    <row r="16757" spans="1:6" ht="38.25" x14ac:dyDescent="0.25">
      <c r="A16757" s="73">
        <v>65002595</v>
      </c>
      <c r="B16757" s="74" t="s">
        <v>14674</v>
      </c>
      <c r="C16757" s="73" t="s">
        <v>101</v>
      </c>
      <c r="D16757" s="75">
        <v>80.95</v>
      </c>
      <c r="E16757" s="75">
        <v>75.150000000000006</v>
      </c>
      <c r="F16757" s="73" t="s">
        <v>47</v>
      </c>
    </row>
    <row r="16758" spans="1:6" ht="25.5" x14ac:dyDescent="0.25">
      <c r="A16758" s="73">
        <v>65002631</v>
      </c>
      <c r="B16758" s="74" t="s">
        <v>14675</v>
      </c>
      <c r="C16758" s="73" t="s">
        <v>101</v>
      </c>
      <c r="D16758" s="75">
        <v>316.72000000000003</v>
      </c>
      <c r="E16758" s="75">
        <v>299.06</v>
      </c>
      <c r="F16758" s="73" t="s">
        <v>47</v>
      </c>
    </row>
    <row r="16759" spans="1:6" ht="25.5" x14ac:dyDescent="0.25">
      <c r="A16759" s="73">
        <v>65002632</v>
      </c>
      <c r="B16759" s="74" t="s">
        <v>14676</v>
      </c>
      <c r="C16759" s="73" t="s">
        <v>101</v>
      </c>
      <c r="D16759" s="75">
        <v>349.19</v>
      </c>
      <c r="E16759" s="75">
        <v>329.02</v>
      </c>
      <c r="F16759" s="73" t="s">
        <v>47</v>
      </c>
    </row>
    <row r="16760" spans="1:6" ht="25.5" x14ac:dyDescent="0.25">
      <c r="A16760" s="73">
        <v>65002633</v>
      </c>
      <c r="B16760" s="74" t="s">
        <v>14677</v>
      </c>
      <c r="C16760" s="73" t="s">
        <v>101</v>
      </c>
      <c r="D16760" s="75">
        <v>388.84</v>
      </c>
      <c r="E16760" s="75">
        <v>365.77</v>
      </c>
      <c r="F16760" s="73" t="s">
        <v>47</v>
      </c>
    </row>
    <row r="16761" spans="1:6" x14ac:dyDescent="0.25">
      <c r="A16761" s="73">
        <v>65002634</v>
      </c>
      <c r="B16761" s="74" t="s">
        <v>14678</v>
      </c>
      <c r="C16761" s="73" t="s">
        <v>101</v>
      </c>
      <c r="D16761" s="75">
        <v>71.540000000000006</v>
      </c>
      <c r="E16761" s="75">
        <v>67.39</v>
      </c>
      <c r="F16761" s="73" t="s">
        <v>47</v>
      </c>
    </row>
    <row r="16762" spans="1:6" x14ac:dyDescent="0.25">
      <c r="A16762" s="73">
        <v>65002635</v>
      </c>
      <c r="B16762" s="74" t="s">
        <v>14679</v>
      </c>
      <c r="C16762" s="73" t="s">
        <v>101</v>
      </c>
      <c r="D16762" s="75">
        <v>123.67</v>
      </c>
      <c r="E16762" s="75">
        <v>119.52</v>
      </c>
      <c r="F16762" s="73" t="s">
        <v>47</v>
      </c>
    </row>
    <row r="16763" spans="1:6" ht="38.25" x14ac:dyDescent="0.25">
      <c r="A16763" s="73">
        <v>65002638</v>
      </c>
      <c r="B16763" s="74" t="s">
        <v>14680</v>
      </c>
      <c r="C16763" s="73" t="s">
        <v>101</v>
      </c>
      <c r="D16763" s="75">
        <v>199.29</v>
      </c>
      <c r="E16763" s="75">
        <v>185.54</v>
      </c>
      <c r="F16763" s="73" t="s">
        <v>47</v>
      </c>
    </row>
    <row r="16764" spans="1:6" ht="38.25" x14ac:dyDescent="0.25">
      <c r="A16764" s="73">
        <v>65002639</v>
      </c>
      <c r="B16764" s="74" t="s">
        <v>14681</v>
      </c>
      <c r="C16764" s="73" t="s">
        <v>101</v>
      </c>
      <c r="D16764" s="75">
        <v>832.15</v>
      </c>
      <c r="E16764" s="75">
        <v>783.24</v>
      </c>
      <c r="F16764" s="73" t="s">
        <v>47</v>
      </c>
    </row>
    <row r="16765" spans="1:6" ht="25.5" x14ac:dyDescent="0.25">
      <c r="A16765" s="73">
        <v>65002640</v>
      </c>
      <c r="B16765" s="74" t="s">
        <v>14682</v>
      </c>
      <c r="C16765" s="73" t="s">
        <v>101</v>
      </c>
      <c r="D16765" s="75">
        <v>169.18</v>
      </c>
      <c r="E16765" s="75">
        <v>162.19</v>
      </c>
      <c r="F16765" s="73" t="s">
        <v>47</v>
      </c>
    </row>
    <row r="16766" spans="1:6" ht="51" x14ac:dyDescent="0.25">
      <c r="A16766" s="73">
        <v>65002823</v>
      </c>
      <c r="B16766" s="74" t="s">
        <v>14683</v>
      </c>
      <c r="C16766" s="73" t="s">
        <v>101</v>
      </c>
      <c r="D16766" s="75">
        <v>359.8</v>
      </c>
      <c r="E16766" s="75">
        <v>356.99</v>
      </c>
      <c r="F16766" s="73" t="s">
        <v>47</v>
      </c>
    </row>
    <row r="16767" spans="1:6" ht="51" x14ac:dyDescent="0.25">
      <c r="A16767" s="73">
        <v>65002825</v>
      </c>
      <c r="B16767" s="74" t="s">
        <v>14684</v>
      </c>
      <c r="C16767" s="73" t="s">
        <v>101</v>
      </c>
      <c r="D16767" s="75">
        <v>380.17</v>
      </c>
      <c r="E16767" s="75">
        <v>376.51</v>
      </c>
      <c r="F16767" s="73" t="s">
        <v>47</v>
      </c>
    </row>
    <row r="16768" spans="1:6" x14ac:dyDescent="0.25">
      <c r="A16768" s="73">
        <v>65002830</v>
      </c>
      <c r="B16768" s="74" t="s">
        <v>14685</v>
      </c>
      <c r="C16768" s="73" t="s">
        <v>101</v>
      </c>
      <c r="D16768" s="75">
        <v>652.1</v>
      </c>
      <c r="E16768" s="75">
        <v>627.25</v>
      </c>
      <c r="F16768" s="73" t="s">
        <v>47</v>
      </c>
    </row>
    <row r="16769" spans="1:6" ht="25.5" x14ac:dyDescent="0.25">
      <c r="A16769" s="73">
        <v>65002831</v>
      </c>
      <c r="B16769" s="74" t="s">
        <v>14686</v>
      </c>
      <c r="C16769" s="73" t="s">
        <v>101</v>
      </c>
      <c r="D16769" s="75">
        <v>123.86</v>
      </c>
      <c r="E16769" s="75">
        <v>121.66</v>
      </c>
      <c r="F16769" s="73" t="s">
        <v>47</v>
      </c>
    </row>
    <row r="16770" spans="1:6" x14ac:dyDescent="0.25">
      <c r="A16770" s="73">
        <v>65002833</v>
      </c>
      <c r="B16770" s="74" t="s">
        <v>14687</v>
      </c>
      <c r="C16770" s="73" t="s">
        <v>101</v>
      </c>
      <c r="D16770" s="75">
        <v>1219.5899999999999</v>
      </c>
      <c r="E16770" s="75">
        <v>1166.76</v>
      </c>
      <c r="F16770" s="73" t="s">
        <v>47</v>
      </c>
    </row>
    <row r="16771" spans="1:6" ht="51" x14ac:dyDescent="0.25">
      <c r="A16771" s="73">
        <v>65002834</v>
      </c>
      <c r="B16771" s="74" t="s">
        <v>14688</v>
      </c>
      <c r="C16771" s="73" t="s">
        <v>101</v>
      </c>
      <c r="D16771" s="75">
        <v>2634.52</v>
      </c>
      <c r="E16771" s="75">
        <v>2617.36</v>
      </c>
      <c r="F16771" s="73" t="s">
        <v>47</v>
      </c>
    </row>
    <row r="16772" spans="1:6" ht="51" x14ac:dyDescent="0.25">
      <c r="A16772" s="73">
        <v>65002835</v>
      </c>
      <c r="B16772" s="74" t="s">
        <v>14689</v>
      </c>
      <c r="C16772" s="73" t="s">
        <v>101</v>
      </c>
      <c r="D16772" s="75">
        <v>1376.24</v>
      </c>
      <c r="E16772" s="75">
        <v>1361.19</v>
      </c>
      <c r="F16772" s="73" t="s">
        <v>47</v>
      </c>
    </row>
    <row r="16773" spans="1:6" ht="38.25" x14ac:dyDescent="0.25">
      <c r="A16773" s="73">
        <v>65002836</v>
      </c>
      <c r="B16773" s="74" t="s">
        <v>14690</v>
      </c>
      <c r="C16773" s="73" t="s">
        <v>101</v>
      </c>
      <c r="D16773" s="75">
        <v>1746.52</v>
      </c>
      <c r="E16773" s="75">
        <v>1729.36</v>
      </c>
      <c r="F16773" s="73" t="s">
        <v>47</v>
      </c>
    </row>
    <row r="16774" spans="1:6" ht="38.25" x14ac:dyDescent="0.25">
      <c r="A16774" s="73">
        <v>65002837</v>
      </c>
      <c r="B16774" s="74" t="s">
        <v>14691</v>
      </c>
      <c r="C16774" s="73" t="s">
        <v>101</v>
      </c>
      <c r="D16774" s="75">
        <v>939.24</v>
      </c>
      <c r="E16774" s="75">
        <v>924.19</v>
      </c>
      <c r="F16774" s="73" t="s">
        <v>47</v>
      </c>
    </row>
    <row r="16775" spans="1:6" x14ac:dyDescent="0.25">
      <c r="A16775" s="73">
        <v>65002841</v>
      </c>
      <c r="B16775" s="74" t="s">
        <v>14692</v>
      </c>
      <c r="C16775" s="73" t="s">
        <v>101</v>
      </c>
      <c r="D16775" s="75">
        <v>869.9</v>
      </c>
      <c r="E16775" s="75">
        <v>831.78</v>
      </c>
      <c r="F16775" s="73" t="s">
        <v>47</v>
      </c>
    </row>
    <row r="16776" spans="1:6" ht="25.5" x14ac:dyDescent="0.25">
      <c r="A16776" s="73">
        <v>65002846</v>
      </c>
      <c r="B16776" s="74" t="s">
        <v>14693</v>
      </c>
      <c r="C16776" s="73" t="s">
        <v>101</v>
      </c>
      <c r="D16776" s="75">
        <v>7277.66</v>
      </c>
      <c r="E16776" s="75">
        <v>7013.98</v>
      </c>
      <c r="F16776" s="73" t="s">
        <v>47</v>
      </c>
    </row>
    <row r="16777" spans="1:6" x14ac:dyDescent="0.25">
      <c r="A16777" s="73">
        <v>65002873</v>
      </c>
      <c r="B16777" s="74" t="s">
        <v>14694</v>
      </c>
      <c r="C16777" s="73" t="s">
        <v>101</v>
      </c>
      <c r="D16777" s="75">
        <v>72.569999999999993</v>
      </c>
      <c r="E16777" s="75">
        <v>69.010000000000005</v>
      </c>
      <c r="F16777" s="73" t="s">
        <v>47</v>
      </c>
    </row>
    <row r="16778" spans="1:6" x14ac:dyDescent="0.25">
      <c r="A16778" s="73">
        <v>65002874</v>
      </c>
      <c r="B16778" s="74" t="s">
        <v>14695</v>
      </c>
      <c r="C16778" s="73" t="s">
        <v>101</v>
      </c>
      <c r="D16778" s="75">
        <v>101.6</v>
      </c>
      <c r="E16778" s="75">
        <v>96.62</v>
      </c>
      <c r="F16778" s="73" t="s">
        <v>47</v>
      </c>
    </row>
    <row r="16779" spans="1:6" ht="25.5" x14ac:dyDescent="0.25">
      <c r="A16779" s="73">
        <v>65002889</v>
      </c>
      <c r="B16779" s="74" t="s">
        <v>14696</v>
      </c>
      <c r="C16779" s="73" t="s">
        <v>101</v>
      </c>
      <c r="D16779" s="75">
        <v>375.12</v>
      </c>
      <c r="E16779" s="75">
        <v>363.07</v>
      </c>
      <c r="F16779" s="73" t="s">
        <v>47</v>
      </c>
    </row>
    <row r="16780" spans="1:6" ht="25.5" x14ac:dyDescent="0.25">
      <c r="A16780" s="73">
        <v>65002890</v>
      </c>
      <c r="B16780" s="74" t="s">
        <v>14697</v>
      </c>
      <c r="C16780" s="73" t="s">
        <v>101</v>
      </c>
      <c r="D16780" s="75">
        <v>495.01</v>
      </c>
      <c r="E16780" s="75">
        <v>478.86</v>
      </c>
      <c r="F16780" s="73" t="s">
        <v>47</v>
      </c>
    </row>
    <row r="16781" spans="1:6" ht="25.5" x14ac:dyDescent="0.25">
      <c r="A16781" s="73">
        <v>65002891</v>
      </c>
      <c r="B16781" s="74" t="s">
        <v>14698</v>
      </c>
      <c r="C16781" s="73" t="s">
        <v>101</v>
      </c>
      <c r="D16781" s="75">
        <v>349.35</v>
      </c>
      <c r="E16781" s="75">
        <v>337.92</v>
      </c>
      <c r="F16781" s="73" t="s">
        <v>47</v>
      </c>
    </row>
    <row r="16782" spans="1:6" ht="25.5" x14ac:dyDescent="0.25">
      <c r="A16782" s="73">
        <v>65002892</v>
      </c>
      <c r="B16782" s="74" t="s">
        <v>14699</v>
      </c>
      <c r="C16782" s="73" t="s">
        <v>101</v>
      </c>
      <c r="D16782" s="75">
        <v>402.61</v>
      </c>
      <c r="E16782" s="75">
        <v>389.37</v>
      </c>
      <c r="F16782" s="73" t="s">
        <v>47</v>
      </c>
    </row>
    <row r="16783" spans="1:6" ht="25.5" x14ac:dyDescent="0.25">
      <c r="A16783" s="73">
        <v>65002893</v>
      </c>
      <c r="B16783" s="74" t="s">
        <v>14700</v>
      </c>
      <c r="C16783" s="73" t="s">
        <v>101</v>
      </c>
      <c r="D16783" s="75">
        <v>712.77</v>
      </c>
      <c r="E16783" s="75">
        <v>687.87</v>
      </c>
      <c r="F16783" s="73" t="s">
        <v>47</v>
      </c>
    </row>
    <row r="16784" spans="1:6" ht="25.5" x14ac:dyDescent="0.25">
      <c r="A16784" s="73">
        <v>65002894</v>
      </c>
      <c r="B16784" s="74" t="s">
        <v>14701</v>
      </c>
      <c r="C16784" s="73" t="s">
        <v>101</v>
      </c>
      <c r="D16784" s="75">
        <v>363.1</v>
      </c>
      <c r="E16784" s="75">
        <v>351.08</v>
      </c>
      <c r="F16784" s="73" t="s">
        <v>47</v>
      </c>
    </row>
    <row r="16785" spans="1:6" ht="25.5" x14ac:dyDescent="0.25">
      <c r="A16785" s="73">
        <v>65002895</v>
      </c>
      <c r="B16785" s="74" t="s">
        <v>14702</v>
      </c>
      <c r="C16785" s="73" t="s">
        <v>101</v>
      </c>
      <c r="D16785" s="75">
        <v>447.98</v>
      </c>
      <c r="E16785" s="75">
        <v>435.44</v>
      </c>
      <c r="F16785" s="73" t="s">
        <v>47</v>
      </c>
    </row>
    <row r="16786" spans="1:6" ht="25.5" x14ac:dyDescent="0.25">
      <c r="A16786" s="73">
        <v>65002896</v>
      </c>
      <c r="B16786" s="74" t="s">
        <v>14703</v>
      </c>
      <c r="C16786" s="73" t="s">
        <v>101</v>
      </c>
      <c r="D16786" s="75">
        <v>570.9</v>
      </c>
      <c r="E16786" s="75">
        <v>554.15</v>
      </c>
      <c r="F16786" s="73" t="s">
        <v>47</v>
      </c>
    </row>
    <row r="16787" spans="1:6" ht="25.5" x14ac:dyDescent="0.25">
      <c r="A16787" s="73">
        <v>65002897</v>
      </c>
      <c r="B16787" s="74" t="s">
        <v>14704</v>
      </c>
      <c r="C16787" s="73" t="s">
        <v>101</v>
      </c>
      <c r="D16787" s="75">
        <v>377.02</v>
      </c>
      <c r="E16787" s="75">
        <v>364.94</v>
      </c>
      <c r="F16787" s="73" t="s">
        <v>47</v>
      </c>
    </row>
    <row r="16788" spans="1:6" ht="25.5" x14ac:dyDescent="0.25">
      <c r="A16788" s="73">
        <v>65002898</v>
      </c>
      <c r="B16788" s="74" t="s">
        <v>14705</v>
      </c>
      <c r="C16788" s="73" t="s">
        <v>101</v>
      </c>
      <c r="D16788" s="75">
        <v>475.47</v>
      </c>
      <c r="E16788" s="75">
        <v>461.74</v>
      </c>
      <c r="F16788" s="73" t="s">
        <v>47</v>
      </c>
    </row>
    <row r="16789" spans="1:6" ht="25.5" x14ac:dyDescent="0.25">
      <c r="A16789" s="73">
        <v>65002899</v>
      </c>
      <c r="B16789" s="74" t="s">
        <v>14706</v>
      </c>
      <c r="C16789" s="73" t="s">
        <v>101</v>
      </c>
      <c r="D16789" s="75">
        <v>729.27</v>
      </c>
      <c r="E16789" s="75">
        <v>706.16</v>
      </c>
      <c r="F16789" s="73" t="s">
        <v>47</v>
      </c>
    </row>
    <row r="16790" spans="1:6" ht="25.5" x14ac:dyDescent="0.25">
      <c r="A16790" s="73">
        <v>65002900</v>
      </c>
      <c r="B16790" s="74" t="s">
        <v>14707</v>
      </c>
      <c r="C16790" s="73" t="s">
        <v>101</v>
      </c>
      <c r="D16790" s="75">
        <v>383.89</v>
      </c>
      <c r="E16790" s="75">
        <v>371.51</v>
      </c>
      <c r="F16790" s="73" t="s">
        <v>47</v>
      </c>
    </row>
    <row r="16791" spans="1:6" ht="25.5" x14ac:dyDescent="0.25">
      <c r="A16791" s="73">
        <v>65002901</v>
      </c>
      <c r="B16791" s="74" t="s">
        <v>14708</v>
      </c>
      <c r="C16791" s="73" t="s">
        <v>101</v>
      </c>
      <c r="D16791" s="75">
        <v>60.24</v>
      </c>
      <c r="E16791" s="75">
        <v>57.5</v>
      </c>
      <c r="F16791" s="73" t="s">
        <v>47</v>
      </c>
    </row>
    <row r="16792" spans="1:6" ht="25.5" x14ac:dyDescent="0.25">
      <c r="A16792" s="73">
        <v>65002902</v>
      </c>
      <c r="B16792" s="74" t="s">
        <v>14709</v>
      </c>
      <c r="C16792" s="73" t="s">
        <v>101</v>
      </c>
      <c r="D16792" s="75">
        <v>21.39</v>
      </c>
      <c r="E16792" s="75">
        <v>20.02</v>
      </c>
      <c r="F16792" s="73" t="s">
        <v>47</v>
      </c>
    </row>
    <row r="16793" spans="1:6" ht="25.5" x14ac:dyDescent="0.25">
      <c r="A16793" s="73">
        <v>65002903</v>
      </c>
      <c r="B16793" s="74" t="s">
        <v>14710</v>
      </c>
      <c r="C16793" s="73" t="s">
        <v>101</v>
      </c>
      <c r="D16793" s="75">
        <v>119.71</v>
      </c>
      <c r="E16793" s="75">
        <v>113.66</v>
      </c>
      <c r="F16793" s="73" t="s">
        <v>47</v>
      </c>
    </row>
    <row r="16794" spans="1:6" ht="25.5" x14ac:dyDescent="0.25">
      <c r="A16794" s="73">
        <v>65002904</v>
      </c>
      <c r="B16794" s="74" t="s">
        <v>14711</v>
      </c>
      <c r="C16794" s="73" t="s">
        <v>101</v>
      </c>
      <c r="D16794" s="75">
        <v>146.94</v>
      </c>
      <c r="E16794" s="75">
        <v>142.13999999999999</v>
      </c>
      <c r="F16794" s="73" t="s">
        <v>47</v>
      </c>
    </row>
    <row r="16795" spans="1:6" x14ac:dyDescent="0.25">
      <c r="A16795" s="73">
        <v>65002905</v>
      </c>
      <c r="B16795" s="74" t="s">
        <v>14712</v>
      </c>
      <c r="C16795" s="73" t="s">
        <v>101</v>
      </c>
      <c r="D16795" s="75">
        <v>147.97999999999999</v>
      </c>
      <c r="E16795" s="75">
        <v>141.32</v>
      </c>
      <c r="F16795" s="73" t="s">
        <v>47</v>
      </c>
    </row>
    <row r="16796" spans="1:6" x14ac:dyDescent="0.25">
      <c r="A16796" s="73">
        <v>65002906</v>
      </c>
      <c r="B16796" s="74" t="s">
        <v>14713</v>
      </c>
      <c r="C16796" s="73" t="s">
        <v>101</v>
      </c>
      <c r="D16796" s="75">
        <v>10.62</v>
      </c>
      <c r="E16796" s="75">
        <v>9.9499999999999993</v>
      </c>
      <c r="F16796" s="73" t="s">
        <v>47</v>
      </c>
    </row>
    <row r="16797" spans="1:6" ht="25.5" x14ac:dyDescent="0.25">
      <c r="A16797" s="73">
        <v>65002907</v>
      </c>
      <c r="B16797" s="74" t="s">
        <v>14714</v>
      </c>
      <c r="C16797" s="73" t="s">
        <v>101</v>
      </c>
      <c r="D16797" s="75">
        <v>38.19</v>
      </c>
      <c r="E16797" s="75">
        <v>36.520000000000003</v>
      </c>
      <c r="F16797" s="73" t="s">
        <v>47</v>
      </c>
    </row>
    <row r="16798" spans="1:6" ht="25.5" x14ac:dyDescent="0.25">
      <c r="A16798" s="73">
        <v>65002908</v>
      </c>
      <c r="B16798" s="74" t="s">
        <v>14715</v>
      </c>
      <c r="C16798" s="73" t="s">
        <v>101</v>
      </c>
      <c r="D16798" s="75">
        <v>48.38</v>
      </c>
      <c r="E16798" s="75">
        <v>46.01</v>
      </c>
      <c r="F16798" s="73" t="s">
        <v>47</v>
      </c>
    </row>
    <row r="16799" spans="1:6" ht="38.25" x14ac:dyDescent="0.25">
      <c r="A16799" s="73">
        <v>65002909</v>
      </c>
      <c r="B16799" s="74" t="s">
        <v>14716</v>
      </c>
      <c r="C16799" s="73" t="s">
        <v>101</v>
      </c>
      <c r="D16799" s="75">
        <v>19.91</v>
      </c>
      <c r="E16799" s="75">
        <v>18.649999999999999</v>
      </c>
      <c r="F16799" s="73" t="s">
        <v>47</v>
      </c>
    </row>
    <row r="16800" spans="1:6" ht="38.25" x14ac:dyDescent="0.25">
      <c r="A16800" s="73">
        <v>65002910</v>
      </c>
      <c r="B16800" s="74" t="s">
        <v>14717</v>
      </c>
      <c r="C16800" s="73" t="s">
        <v>101</v>
      </c>
      <c r="D16800" s="75">
        <v>18.739999999999998</v>
      </c>
      <c r="E16800" s="75">
        <v>17.559999999999999</v>
      </c>
      <c r="F16800" s="73" t="s">
        <v>47</v>
      </c>
    </row>
    <row r="16801" spans="1:6" x14ac:dyDescent="0.25">
      <c r="A16801" s="73">
        <v>65002912</v>
      </c>
      <c r="B16801" s="74" t="s">
        <v>14718</v>
      </c>
      <c r="C16801" s="73" t="s">
        <v>101</v>
      </c>
      <c r="D16801" s="75">
        <v>537.17999999999995</v>
      </c>
      <c r="E16801" s="75">
        <v>514.13</v>
      </c>
      <c r="F16801" s="73" t="s">
        <v>47</v>
      </c>
    </row>
    <row r="16802" spans="1:6" x14ac:dyDescent="0.25">
      <c r="A16802" s="73">
        <v>65002913</v>
      </c>
      <c r="B16802" s="74" t="s">
        <v>14719</v>
      </c>
      <c r="C16802" s="73" t="s">
        <v>101</v>
      </c>
      <c r="D16802" s="75">
        <v>116.37</v>
      </c>
      <c r="E16802" s="75">
        <v>110.6</v>
      </c>
      <c r="F16802" s="73" t="s">
        <v>47</v>
      </c>
    </row>
    <row r="16803" spans="1:6" x14ac:dyDescent="0.25">
      <c r="A16803" s="73">
        <v>65002914</v>
      </c>
      <c r="B16803" s="74" t="s">
        <v>14720</v>
      </c>
      <c r="C16803" s="73" t="s">
        <v>101</v>
      </c>
      <c r="D16803" s="75">
        <v>108.77</v>
      </c>
      <c r="E16803" s="75">
        <v>103.65</v>
      </c>
      <c r="F16803" s="73" t="s">
        <v>47</v>
      </c>
    </row>
    <row r="16804" spans="1:6" ht="25.5" x14ac:dyDescent="0.25">
      <c r="A16804" s="73">
        <v>65002915</v>
      </c>
      <c r="B16804" s="74" t="s">
        <v>14721</v>
      </c>
      <c r="C16804" s="73" t="s">
        <v>101</v>
      </c>
      <c r="D16804" s="75">
        <v>579.34</v>
      </c>
      <c r="E16804" s="75">
        <v>557.23</v>
      </c>
      <c r="F16804" s="73" t="s">
        <v>47</v>
      </c>
    </row>
    <row r="16805" spans="1:6" x14ac:dyDescent="0.25">
      <c r="A16805" s="73">
        <v>65002919</v>
      </c>
      <c r="B16805" s="74" t="s">
        <v>14722</v>
      </c>
      <c r="C16805" s="73" t="s">
        <v>101</v>
      </c>
      <c r="D16805" s="75">
        <v>838.64</v>
      </c>
      <c r="E16805" s="75">
        <v>802.45</v>
      </c>
      <c r="F16805" s="73" t="s">
        <v>47</v>
      </c>
    </row>
    <row r="16806" spans="1:6" ht="25.5" x14ac:dyDescent="0.25">
      <c r="A16806" s="73">
        <v>65002920</v>
      </c>
      <c r="B16806" s="74" t="s">
        <v>14723</v>
      </c>
      <c r="C16806" s="73" t="s">
        <v>101</v>
      </c>
      <c r="D16806" s="75">
        <v>141.78</v>
      </c>
      <c r="E16806" s="75">
        <v>135.9</v>
      </c>
      <c r="F16806" s="73" t="s">
        <v>47</v>
      </c>
    </row>
    <row r="16807" spans="1:6" ht="25.5" x14ac:dyDescent="0.25">
      <c r="A16807" s="73">
        <v>65002921</v>
      </c>
      <c r="B16807" s="74" t="s">
        <v>14724</v>
      </c>
      <c r="C16807" s="73" t="s">
        <v>101</v>
      </c>
      <c r="D16807" s="75">
        <v>147.69999999999999</v>
      </c>
      <c r="E16807" s="75">
        <v>141.54</v>
      </c>
      <c r="F16807" s="73" t="s">
        <v>47</v>
      </c>
    </row>
    <row r="16808" spans="1:6" x14ac:dyDescent="0.25">
      <c r="A16808" s="73">
        <v>65002922</v>
      </c>
      <c r="B16808" s="74" t="s">
        <v>14725</v>
      </c>
      <c r="C16808" s="73" t="s">
        <v>101</v>
      </c>
      <c r="D16808" s="75">
        <v>180.23</v>
      </c>
      <c r="E16808" s="75">
        <v>172.58</v>
      </c>
      <c r="F16808" s="73" t="s">
        <v>47</v>
      </c>
    </row>
    <row r="16809" spans="1:6" ht="25.5" x14ac:dyDescent="0.25">
      <c r="A16809" s="73">
        <v>65002923</v>
      </c>
      <c r="B16809" s="74" t="s">
        <v>14726</v>
      </c>
      <c r="C16809" s="73" t="s">
        <v>101</v>
      </c>
      <c r="D16809" s="75">
        <v>226.09</v>
      </c>
      <c r="E16809" s="75">
        <v>216.33</v>
      </c>
      <c r="F16809" s="73" t="s">
        <v>47</v>
      </c>
    </row>
    <row r="16810" spans="1:6" ht="25.5" x14ac:dyDescent="0.25">
      <c r="A16810" s="73">
        <v>65002924</v>
      </c>
      <c r="B16810" s="74" t="s">
        <v>14727</v>
      </c>
      <c r="C16810" s="73" t="s">
        <v>101</v>
      </c>
      <c r="D16810" s="75">
        <v>27.5</v>
      </c>
      <c r="E16810" s="75">
        <v>26.29</v>
      </c>
      <c r="F16810" s="73" t="s">
        <v>47</v>
      </c>
    </row>
    <row r="16811" spans="1:6" ht="25.5" x14ac:dyDescent="0.25">
      <c r="A16811" s="73">
        <v>65002925</v>
      </c>
      <c r="B16811" s="74" t="s">
        <v>14728</v>
      </c>
      <c r="C16811" s="73" t="s">
        <v>101</v>
      </c>
      <c r="D16811" s="75">
        <v>71.11</v>
      </c>
      <c r="E16811" s="75">
        <v>67.63</v>
      </c>
      <c r="F16811" s="73" t="s">
        <v>47</v>
      </c>
    </row>
    <row r="16812" spans="1:6" ht="25.5" x14ac:dyDescent="0.25">
      <c r="A16812" s="73">
        <v>65002926</v>
      </c>
      <c r="B16812" s="74" t="s">
        <v>14729</v>
      </c>
      <c r="C16812" s="73" t="s">
        <v>101</v>
      </c>
      <c r="D16812" s="75">
        <v>25.2</v>
      </c>
      <c r="E16812" s="75">
        <v>24.1</v>
      </c>
      <c r="F16812" s="73" t="s">
        <v>47</v>
      </c>
    </row>
    <row r="16813" spans="1:6" ht="25.5" x14ac:dyDescent="0.25">
      <c r="A16813" s="73">
        <v>65002927</v>
      </c>
      <c r="B16813" s="74" t="s">
        <v>14730</v>
      </c>
      <c r="C16813" s="73" t="s">
        <v>101</v>
      </c>
      <c r="D16813" s="75">
        <v>64.39</v>
      </c>
      <c r="E16813" s="75">
        <v>61.24</v>
      </c>
      <c r="F16813" s="73" t="s">
        <v>47</v>
      </c>
    </row>
    <row r="16814" spans="1:6" ht="25.5" x14ac:dyDescent="0.25">
      <c r="A16814" s="73">
        <v>65002928</v>
      </c>
      <c r="B16814" s="74" t="s">
        <v>14731</v>
      </c>
      <c r="C16814" s="73" t="s">
        <v>101</v>
      </c>
      <c r="D16814" s="75">
        <v>118.16</v>
      </c>
      <c r="E16814" s="75">
        <v>112.99</v>
      </c>
      <c r="F16814" s="73" t="s">
        <v>47</v>
      </c>
    </row>
    <row r="16815" spans="1:6" x14ac:dyDescent="0.25">
      <c r="A16815" s="73">
        <v>65002929</v>
      </c>
      <c r="B16815" s="74" t="s">
        <v>14732</v>
      </c>
      <c r="C16815" s="73" t="s">
        <v>101</v>
      </c>
      <c r="D16815" s="75">
        <v>73.56</v>
      </c>
      <c r="E16815" s="75">
        <v>70.28</v>
      </c>
      <c r="F16815" s="73" t="s">
        <v>47</v>
      </c>
    </row>
    <row r="16816" spans="1:6" ht="38.25" x14ac:dyDescent="0.25">
      <c r="A16816" s="73">
        <v>65002930</v>
      </c>
      <c r="B16816" s="74" t="s">
        <v>14733</v>
      </c>
      <c r="C16816" s="73" t="s">
        <v>101</v>
      </c>
      <c r="D16816" s="75">
        <v>19.91</v>
      </c>
      <c r="E16816" s="75">
        <v>18.649999999999999</v>
      </c>
      <c r="F16816" s="73" t="s">
        <v>47</v>
      </c>
    </row>
    <row r="16817" spans="1:6" ht="38.25" x14ac:dyDescent="0.25">
      <c r="A16817" s="73">
        <v>65002931</v>
      </c>
      <c r="B16817" s="74" t="s">
        <v>14734</v>
      </c>
      <c r="C16817" s="73" t="s">
        <v>101</v>
      </c>
      <c r="D16817" s="75">
        <v>25.32</v>
      </c>
      <c r="E16817" s="75">
        <v>24.21</v>
      </c>
      <c r="F16817" s="73" t="s">
        <v>47</v>
      </c>
    </row>
    <row r="16818" spans="1:6" ht="38.25" x14ac:dyDescent="0.25">
      <c r="A16818" s="73">
        <v>65002932</v>
      </c>
      <c r="B16818" s="74" t="s">
        <v>14735</v>
      </c>
      <c r="C16818" s="73" t="s">
        <v>101</v>
      </c>
      <c r="D16818" s="75">
        <v>17.68</v>
      </c>
      <c r="E16818" s="75">
        <v>16.559999999999999</v>
      </c>
      <c r="F16818" s="73" t="s">
        <v>47</v>
      </c>
    </row>
    <row r="16819" spans="1:6" ht="38.25" x14ac:dyDescent="0.25">
      <c r="A16819" s="73">
        <v>65002933</v>
      </c>
      <c r="B16819" s="74" t="s">
        <v>14736</v>
      </c>
      <c r="C16819" s="73" t="s">
        <v>101</v>
      </c>
      <c r="D16819" s="75">
        <v>64.39</v>
      </c>
      <c r="E16819" s="75">
        <v>61.23</v>
      </c>
      <c r="F16819" s="73" t="s">
        <v>47</v>
      </c>
    </row>
    <row r="16820" spans="1:6" ht="25.5" x14ac:dyDescent="0.25">
      <c r="A16820" s="73">
        <v>65002934</v>
      </c>
      <c r="B16820" s="74" t="s">
        <v>14737</v>
      </c>
      <c r="C16820" s="73" t="s">
        <v>101</v>
      </c>
      <c r="D16820" s="75">
        <v>314.27999999999997</v>
      </c>
      <c r="E16820" s="75">
        <v>300.48</v>
      </c>
      <c r="F16820" s="73" t="s">
        <v>47</v>
      </c>
    </row>
    <row r="16821" spans="1:6" ht="25.5" x14ac:dyDescent="0.25">
      <c r="A16821" s="73">
        <v>65002935</v>
      </c>
      <c r="B16821" s="74" t="s">
        <v>14738</v>
      </c>
      <c r="C16821" s="73" t="s">
        <v>101</v>
      </c>
      <c r="D16821" s="75">
        <v>433.85</v>
      </c>
      <c r="E16821" s="75">
        <v>414.8</v>
      </c>
      <c r="F16821" s="73" t="s">
        <v>47</v>
      </c>
    </row>
    <row r="16822" spans="1:6" ht="25.5" x14ac:dyDescent="0.25">
      <c r="A16822" s="73">
        <v>65002938</v>
      </c>
      <c r="B16822" s="74" t="s">
        <v>14739</v>
      </c>
      <c r="C16822" s="73" t="s">
        <v>101</v>
      </c>
      <c r="D16822" s="75">
        <v>739.84</v>
      </c>
      <c r="E16822" s="75">
        <v>716.76</v>
      </c>
      <c r="F16822" s="73" t="s">
        <v>47</v>
      </c>
    </row>
    <row r="16823" spans="1:6" ht="25.5" x14ac:dyDescent="0.25">
      <c r="A16823" s="73">
        <v>65002939</v>
      </c>
      <c r="B16823" s="74" t="s">
        <v>14740</v>
      </c>
      <c r="C16823" s="73" t="s">
        <v>101</v>
      </c>
      <c r="D16823" s="75">
        <v>1017.1</v>
      </c>
      <c r="E16823" s="75">
        <v>981.64</v>
      </c>
      <c r="F16823" s="73" t="s">
        <v>47</v>
      </c>
    </row>
    <row r="16824" spans="1:6" ht="25.5" x14ac:dyDescent="0.25">
      <c r="A16824" s="73">
        <v>65002940</v>
      </c>
      <c r="B16824" s="74" t="s">
        <v>14741</v>
      </c>
      <c r="C16824" s="73" t="s">
        <v>101</v>
      </c>
      <c r="D16824" s="75">
        <v>21.23</v>
      </c>
      <c r="E16824" s="75">
        <v>19.899999999999999</v>
      </c>
      <c r="F16824" s="73" t="s">
        <v>47</v>
      </c>
    </row>
    <row r="16825" spans="1:6" x14ac:dyDescent="0.25">
      <c r="A16825" s="73">
        <v>65002942</v>
      </c>
      <c r="B16825" s="74" t="s">
        <v>14742</v>
      </c>
      <c r="C16825" s="73" t="s">
        <v>101</v>
      </c>
      <c r="D16825" s="75">
        <v>15.93</v>
      </c>
      <c r="E16825" s="75">
        <v>14.92</v>
      </c>
      <c r="F16825" s="73" t="s">
        <v>47</v>
      </c>
    </row>
    <row r="16826" spans="1:6" x14ac:dyDescent="0.25">
      <c r="A16826" s="73">
        <v>65002943</v>
      </c>
      <c r="B16826" s="74" t="s">
        <v>14743</v>
      </c>
      <c r="C16826" s="73" t="s">
        <v>101</v>
      </c>
      <c r="D16826" s="75">
        <v>42.33</v>
      </c>
      <c r="E16826" s="75">
        <v>40.26</v>
      </c>
      <c r="F16826" s="73" t="s">
        <v>47</v>
      </c>
    </row>
    <row r="16827" spans="1:6" x14ac:dyDescent="0.25">
      <c r="A16827" s="73">
        <v>65002944</v>
      </c>
      <c r="B16827" s="74" t="s">
        <v>14744</v>
      </c>
      <c r="C16827" s="73" t="s">
        <v>101</v>
      </c>
      <c r="D16827" s="75">
        <v>236.54</v>
      </c>
      <c r="E16827" s="75">
        <v>227.55</v>
      </c>
      <c r="F16827" s="73" t="s">
        <v>47</v>
      </c>
    </row>
    <row r="16828" spans="1:6" x14ac:dyDescent="0.25">
      <c r="A16828" s="73">
        <v>65002945</v>
      </c>
      <c r="B16828" s="74" t="s">
        <v>14745</v>
      </c>
      <c r="C16828" s="73" t="s">
        <v>101</v>
      </c>
      <c r="D16828" s="75">
        <v>394.4</v>
      </c>
      <c r="E16828" s="75">
        <v>384.37</v>
      </c>
      <c r="F16828" s="73" t="s">
        <v>47</v>
      </c>
    </row>
    <row r="16829" spans="1:6" x14ac:dyDescent="0.25">
      <c r="A16829" s="73">
        <v>65002946</v>
      </c>
      <c r="B16829" s="74" t="s">
        <v>14746</v>
      </c>
      <c r="C16829" s="73" t="s">
        <v>101</v>
      </c>
      <c r="D16829" s="75">
        <v>554.57000000000005</v>
      </c>
      <c r="E16829" s="75">
        <v>529.02</v>
      </c>
      <c r="F16829" s="73" t="s">
        <v>47</v>
      </c>
    </row>
    <row r="16830" spans="1:6" x14ac:dyDescent="0.25">
      <c r="A16830" s="73">
        <v>65002947</v>
      </c>
      <c r="B16830" s="74" t="s">
        <v>14747</v>
      </c>
      <c r="C16830" s="73" t="s">
        <v>101</v>
      </c>
      <c r="D16830" s="75">
        <v>147.32</v>
      </c>
      <c r="E16830" s="75">
        <v>140.1</v>
      </c>
      <c r="F16830" s="73" t="s">
        <v>47</v>
      </c>
    </row>
    <row r="16831" spans="1:6" x14ac:dyDescent="0.25">
      <c r="A16831" s="73">
        <v>65002948</v>
      </c>
      <c r="B16831" s="74" t="s">
        <v>14748</v>
      </c>
      <c r="C16831" s="73" t="s">
        <v>101</v>
      </c>
      <c r="D16831" s="75">
        <v>165.16</v>
      </c>
      <c r="E16831" s="75">
        <v>157.37</v>
      </c>
      <c r="F16831" s="73" t="s">
        <v>47</v>
      </c>
    </row>
    <row r="16832" spans="1:6" x14ac:dyDescent="0.25">
      <c r="A16832" s="73">
        <v>65002949</v>
      </c>
      <c r="B16832" s="74" t="s">
        <v>14749</v>
      </c>
      <c r="C16832" s="73" t="s">
        <v>101</v>
      </c>
      <c r="D16832" s="75">
        <v>226.32</v>
      </c>
      <c r="E16832" s="75">
        <v>215.64</v>
      </c>
      <c r="F16832" s="73" t="s">
        <v>47</v>
      </c>
    </row>
    <row r="16833" spans="1:6" x14ac:dyDescent="0.25">
      <c r="A16833" s="73">
        <v>65002950</v>
      </c>
      <c r="B16833" s="74" t="s">
        <v>14750</v>
      </c>
      <c r="C16833" s="73" t="s">
        <v>101</v>
      </c>
      <c r="D16833" s="75">
        <v>349.58</v>
      </c>
      <c r="E16833" s="75">
        <v>332.96</v>
      </c>
      <c r="F16833" s="73" t="s">
        <v>47</v>
      </c>
    </row>
    <row r="16834" spans="1:6" x14ac:dyDescent="0.25">
      <c r="A16834" s="73">
        <v>65002951</v>
      </c>
      <c r="B16834" s="74" t="s">
        <v>14751</v>
      </c>
      <c r="C16834" s="73" t="s">
        <v>101</v>
      </c>
      <c r="D16834" s="75">
        <v>357.93</v>
      </c>
      <c r="E16834" s="75">
        <v>341.29</v>
      </c>
      <c r="F16834" s="73" t="s">
        <v>47</v>
      </c>
    </row>
    <row r="16835" spans="1:6" x14ac:dyDescent="0.25">
      <c r="A16835" s="73">
        <v>65002952</v>
      </c>
      <c r="B16835" s="74" t="s">
        <v>14752</v>
      </c>
      <c r="C16835" s="73" t="s">
        <v>101</v>
      </c>
      <c r="D16835" s="75">
        <v>355.07</v>
      </c>
      <c r="E16835" s="75">
        <v>338.42</v>
      </c>
      <c r="F16835" s="73" t="s">
        <v>47</v>
      </c>
    </row>
    <row r="16836" spans="1:6" x14ac:dyDescent="0.25">
      <c r="A16836" s="73">
        <v>65002953</v>
      </c>
      <c r="B16836" s="74" t="s">
        <v>14753</v>
      </c>
      <c r="C16836" s="73" t="s">
        <v>101</v>
      </c>
      <c r="D16836" s="75">
        <v>360.72</v>
      </c>
      <c r="E16836" s="75">
        <v>344.05</v>
      </c>
      <c r="F16836" s="73" t="s">
        <v>47</v>
      </c>
    </row>
    <row r="16837" spans="1:6" x14ac:dyDescent="0.25">
      <c r="A16837" s="73">
        <v>65002954</v>
      </c>
      <c r="B16837" s="74" t="s">
        <v>14754</v>
      </c>
      <c r="C16837" s="73" t="s">
        <v>101</v>
      </c>
      <c r="D16837" s="75">
        <v>373.43</v>
      </c>
      <c r="E16837" s="75">
        <v>356.81</v>
      </c>
      <c r="F16837" s="73" t="s">
        <v>47</v>
      </c>
    </row>
    <row r="16838" spans="1:6" x14ac:dyDescent="0.25">
      <c r="A16838" s="73">
        <v>65002955</v>
      </c>
      <c r="B16838" s="74" t="s">
        <v>14755</v>
      </c>
      <c r="C16838" s="73" t="s">
        <v>101</v>
      </c>
      <c r="D16838" s="75">
        <v>319.87</v>
      </c>
      <c r="E16838" s="75">
        <v>306.52999999999997</v>
      </c>
      <c r="F16838" s="73" t="s">
        <v>47</v>
      </c>
    </row>
    <row r="16839" spans="1:6" x14ac:dyDescent="0.25">
      <c r="A16839" s="73">
        <v>65002957</v>
      </c>
      <c r="B16839" s="74" t="s">
        <v>14756</v>
      </c>
      <c r="C16839" s="73" t="s">
        <v>101</v>
      </c>
      <c r="D16839" s="75">
        <v>354.87</v>
      </c>
      <c r="E16839" s="75">
        <v>338.27</v>
      </c>
      <c r="F16839" s="73" t="s">
        <v>47</v>
      </c>
    </row>
    <row r="16840" spans="1:6" x14ac:dyDescent="0.25">
      <c r="A16840" s="73">
        <v>65002958</v>
      </c>
      <c r="B16840" s="74" t="s">
        <v>14757</v>
      </c>
      <c r="C16840" s="73" t="s">
        <v>101</v>
      </c>
      <c r="D16840" s="75">
        <v>79.64</v>
      </c>
      <c r="E16840" s="75">
        <v>74.62</v>
      </c>
      <c r="F16840" s="73" t="s">
        <v>47</v>
      </c>
    </row>
    <row r="16841" spans="1:6" ht="25.5" x14ac:dyDescent="0.25">
      <c r="A16841" s="73">
        <v>65002959</v>
      </c>
      <c r="B16841" s="74" t="s">
        <v>14758</v>
      </c>
      <c r="C16841" s="73" t="s">
        <v>101</v>
      </c>
      <c r="D16841" s="75">
        <v>19.09</v>
      </c>
      <c r="E16841" s="75">
        <v>18.260000000000002</v>
      </c>
      <c r="F16841" s="73" t="s">
        <v>47</v>
      </c>
    </row>
    <row r="16842" spans="1:6" ht="25.5" x14ac:dyDescent="0.25">
      <c r="A16842" s="73">
        <v>65002960</v>
      </c>
      <c r="B16842" s="74" t="s">
        <v>14759</v>
      </c>
      <c r="C16842" s="73" t="s">
        <v>101</v>
      </c>
      <c r="D16842" s="75">
        <v>31.11</v>
      </c>
      <c r="E16842" s="75">
        <v>29.85</v>
      </c>
      <c r="F16842" s="73" t="s">
        <v>47</v>
      </c>
    </row>
    <row r="16843" spans="1:6" x14ac:dyDescent="0.25">
      <c r="A16843" s="73">
        <v>65002961</v>
      </c>
      <c r="B16843" s="74" t="s">
        <v>14760</v>
      </c>
      <c r="C16843" s="73" t="s">
        <v>101</v>
      </c>
      <c r="D16843" s="75">
        <v>19.91</v>
      </c>
      <c r="E16843" s="75">
        <v>18.649999999999999</v>
      </c>
      <c r="F16843" s="73" t="s">
        <v>47</v>
      </c>
    </row>
    <row r="16844" spans="1:6" ht="25.5" x14ac:dyDescent="0.25">
      <c r="A16844" s="73">
        <v>65002962</v>
      </c>
      <c r="B16844" s="74" t="s">
        <v>14761</v>
      </c>
      <c r="C16844" s="73" t="s">
        <v>101</v>
      </c>
      <c r="D16844" s="75">
        <v>99.79</v>
      </c>
      <c r="E16844" s="75">
        <v>95.64</v>
      </c>
      <c r="F16844" s="73" t="s">
        <v>47</v>
      </c>
    </row>
    <row r="16845" spans="1:6" x14ac:dyDescent="0.25">
      <c r="A16845" s="73">
        <v>65002963</v>
      </c>
      <c r="B16845" s="74" t="s">
        <v>14762</v>
      </c>
      <c r="C16845" s="73" t="s">
        <v>101</v>
      </c>
      <c r="D16845" s="75">
        <v>15.93</v>
      </c>
      <c r="E16845" s="75">
        <v>14.92</v>
      </c>
      <c r="F16845" s="73" t="s">
        <v>47</v>
      </c>
    </row>
    <row r="16846" spans="1:6" x14ac:dyDescent="0.25">
      <c r="A16846" s="73">
        <v>65002964</v>
      </c>
      <c r="B16846" s="74" t="s">
        <v>14763</v>
      </c>
      <c r="C16846" s="73" t="s">
        <v>101</v>
      </c>
      <c r="D16846" s="75">
        <v>168.92</v>
      </c>
      <c r="E16846" s="75">
        <v>162.9</v>
      </c>
      <c r="F16846" s="73" t="s">
        <v>47</v>
      </c>
    </row>
    <row r="16847" spans="1:6" x14ac:dyDescent="0.25">
      <c r="A16847" s="73">
        <v>65002966</v>
      </c>
      <c r="B16847" s="74" t="s">
        <v>14764</v>
      </c>
      <c r="C16847" s="73" t="s">
        <v>101</v>
      </c>
      <c r="D16847" s="75">
        <v>133.59</v>
      </c>
      <c r="E16847" s="75">
        <v>129.05000000000001</v>
      </c>
      <c r="F16847" s="73" t="s">
        <v>47</v>
      </c>
    </row>
    <row r="16848" spans="1:6" ht="25.5" x14ac:dyDescent="0.25">
      <c r="A16848" s="73">
        <v>65002968</v>
      </c>
      <c r="B16848" s="74" t="s">
        <v>14765</v>
      </c>
      <c r="C16848" s="73" t="s">
        <v>101</v>
      </c>
      <c r="D16848" s="75">
        <v>231.69</v>
      </c>
      <c r="E16848" s="75">
        <v>222.78</v>
      </c>
      <c r="F16848" s="73" t="s">
        <v>47</v>
      </c>
    </row>
    <row r="16849" spans="1:6" ht="25.5" x14ac:dyDescent="0.25">
      <c r="A16849" s="73">
        <v>65002970</v>
      </c>
      <c r="B16849" s="74" t="s">
        <v>14766</v>
      </c>
      <c r="C16849" s="73" t="s">
        <v>101</v>
      </c>
      <c r="D16849" s="75">
        <v>252.26</v>
      </c>
      <c r="E16849" s="75">
        <v>244.75</v>
      </c>
      <c r="F16849" s="73" t="s">
        <v>47</v>
      </c>
    </row>
    <row r="16850" spans="1:6" ht="38.25" x14ac:dyDescent="0.25">
      <c r="A16850" s="73">
        <v>65002972</v>
      </c>
      <c r="B16850" s="74" t="s">
        <v>14767</v>
      </c>
      <c r="C16850" s="73" t="s">
        <v>101</v>
      </c>
      <c r="D16850" s="75">
        <v>265.45</v>
      </c>
      <c r="E16850" s="75">
        <v>257.94</v>
      </c>
      <c r="F16850" s="73" t="s">
        <v>47</v>
      </c>
    </row>
    <row r="16851" spans="1:6" ht="25.5" x14ac:dyDescent="0.25">
      <c r="A16851" s="73">
        <v>65002974</v>
      </c>
      <c r="B16851" s="74" t="s">
        <v>14768</v>
      </c>
      <c r="C16851" s="73" t="s">
        <v>101</v>
      </c>
      <c r="D16851" s="75">
        <v>321.45</v>
      </c>
      <c r="E16851" s="75">
        <v>313.94</v>
      </c>
      <c r="F16851" s="73" t="s">
        <v>47</v>
      </c>
    </row>
    <row r="16852" spans="1:6" ht="25.5" x14ac:dyDescent="0.25">
      <c r="A16852" s="73">
        <v>65002978</v>
      </c>
      <c r="B16852" s="74" t="s">
        <v>14769</v>
      </c>
      <c r="C16852" s="73" t="s">
        <v>101</v>
      </c>
      <c r="D16852" s="75">
        <v>194.3</v>
      </c>
      <c r="E16852" s="75">
        <v>185.63</v>
      </c>
      <c r="F16852" s="73" t="s">
        <v>47</v>
      </c>
    </row>
    <row r="16853" spans="1:6" ht="25.5" x14ac:dyDescent="0.25">
      <c r="A16853" s="73">
        <v>65002982</v>
      </c>
      <c r="B16853" s="74" t="s">
        <v>14770</v>
      </c>
      <c r="C16853" s="73" t="s">
        <v>101</v>
      </c>
      <c r="D16853" s="75">
        <v>265.64</v>
      </c>
      <c r="E16853" s="75">
        <v>254.12</v>
      </c>
      <c r="F16853" s="73" t="s">
        <v>47</v>
      </c>
    </row>
    <row r="16854" spans="1:6" ht="25.5" x14ac:dyDescent="0.25">
      <c r="A16854" s="73">
        <v>65002986</v>
      </c>
      <c r="B16854" s="74" t="s">
        <v>14771</v>
      </c>
      <c r="C16854" s="73" t="s">
        <v>101</v>
      </c>
      <c r="D16854" s="75">
        <v>245.4</v>
      </c>
      <c r="E16854" s="75">
        <v>234.47</v>
      </c>
      <c r="F16854" s="73" t="s">
        <v>47</v>
      </c>
    </row>
    <row r="16855" spans="1:6" ht="25.5" x14ac:dyDescent="0.25">
      <c r="A16855" s="73">
        <v>65002988</v>
      </c>
      <c r="B16855" s="74" t="s">
        <v>14772</v>
      </c>
      <c r="C16855" s="73" t="s">
        <v>101</v>
      </c>
      <c r="D16855" s="75">
        <v>324.83</v>
      </c>
      <c r="E16855" s="75">
        <v>310.29000000000002</v>
      </c>
      <c r="F16855" s="73" t="s">
        <v>47</v>
      </c>
    </row>
    <row r="16856" spans="1:6" ht="25.5" x14ac:dyDescent="0.25">
      <c r="A16856" s="73">
        <v>65002990</v>
      </c>
      <c r="B16856" s="74" t="s">
        <v>14773</v>
      </c>
      <c r="C16856" s="73" t="s">
        <v>101</v>
      </c>
      <c r="D16856" s="75">
        <v>418.81</v>
      </c>
      <c r="E16856" s="75">
        <v>400.87</v>
      </c>
      <c r="F16856" s="73" t="s">
        <v>47</v>
      </c>
    </row>
    <row r="16857" spans="1:6" ht="25.5" x14ac:dyDescent="0.25">
      <c r="A16857" s="73">
        <v>65002992</v>
      </c>
      <c r="B16857" s="74" t="s">
        <v>14774</v>
      </c>
      <c r="C16857" s="73" t="s">
        <v>101</v>
      </c>
      <c r="D16857" s="75">
        <v>520.57000000000005</v>
      </c>
      <c r="E16857" s="75">
        <v>498.23</v>
      </c>
      <c r="F16857" s="73" t="s">
        <v>47</v>
      </c>
    </row>
    <row r="16858" spans="1:6" ht="25.5" x14ac:dyDescent="0.25">
      <c r="A16858" s="73">
        <v>65002994</v>
      </c>
      <c r="B16858" s="74" t="s">
        <v>14775</v>
      </c>
      <c r="C16858" s="73" t="s">
        <v>101</v>
      </c>
      <c r="D16858" s="75">
        <v>403.08</v>
      </c>
      <c r="E16858" s="75">
        <v>384.99</v>
      </c>
      <c r="F16858" s="73" t="s">
        <v>47</v>
      </c>
    </row>
    <row r="16859" spans="1:6" ht="25.5" x14ac:dyDescent="0.25">
      <c r="A16859" s="73">
        <v>65002996</v>
      </c>
      <c r="B16859" s="74" t="s">
        <v>14776</v>
      </c>
      <c r="C16859" s="73" t="s">
        <v>101</v>
      </c>
      <c r="D16859" s="75">
        <v>481.81</v>
      </c>
      <c r="E16859" s="75">
        <v>460.14</v>
      </c>
      <c r="F16859" s="73" t="s">
        <v>47</v>
      </c>
    </row>
    <row r="16860" spans="1:6" ht="25.5" x14ac:dyDescent="0.25">
      <c r="A16860" s="73">
        <v>65002998</v>
      </c>
      <c r="B16860" s="74" t="s">
        <v>14777</v>
      </c>
      <c r="C16860" s="73" t="s">
        <v>101</v>
      </c>
      <c r="D16860" s="75">
        <v>697.25</v>
      </c>
      <c r="E16860" s="75">
        <v>669.2</v>
      </c>
      <c r="F16860" s="73" t="s">
        <v>47</v>
      </c>
    </row>
    <row r="16861" spans="1:6" ht="25.5" x14ac:dyDescent="0.25">
      <c r="A16861" s="73">
        <v>65003000</v>
      </c>
      <c r="B16861" s="74" t="s">
        <v>14778</v>
      </c>
      <c r="C16861" s="73" t="s">
        <v>101</v>
      </c>
      <c r="D16861" s="75">
        <v>921.76</v>
      </c>
      <c r="E16861" s="75">
        <v>884.15</v>
      </c>
      <c r="F16861" s="73" t="s">
        <v>47</v>
      </c>
    </row>
    <row r="16862" spans="1:6" x14ac:dyDescent="0.25">
      <c r="A16862" s="73">
        <v>65003002</v>
      </c>
      <c r="B16862" s="74" t="s">
        <v>14779</v>
      </c>
      <c r="C16862" s="73" t="s">
        <v>101</v>
      </c>
      <c r="D16862" s="75">
        <v>15.93</v>
      </c>
      <c r="E16862" s="75">
        <v>14.92</v>
      </c>
      <c r="F16862" s="73" t="s">
        <v>47</v>
      </c>
    </row>
    <row r="16863" spans="1:6" x14ac:dyDescent="0.25">
      <c r="A16863" s="73">
        <v>65003003</v>
      </c>
      <c r="B16863" s="74" t="s">
        <v>14780</v>
      </c>
      <c r="C16863" s="73" t="s">
        <v>101</v>
      </c>
      <c r="D16863" s="75">
        <v>50.8</v>
      </c>
      <c r="E16863" s="75">
        <v>48.31</v>
      </c>
      <c r="F16863" s="73" t="s">
        <v>47</v>
      </c>
    </row>
    <row r="16864" spans="1:6" ht="25.5" x14ac:dyDescent="0.25">
      <c r="A16864" s="73">
        <v>65003013</v>
      </c>
      <c r="B16864" s="74" t="s">
        <v>14781</v>
      </c>
      <c r="C16864" s="73" t="s">
        <v>101</v>
      </c>
      <c r="D16864" s="75">
        <v>21.24</v>
      </c>
      <c r="E16864" s="75">
        <v>19.899999999999999</v>
      </c>
      <c r="F16864" s="73" t="s">
        <v>47</v>
      </c>
    </row>
    <row r="16865" spans="1:6" ht="25.5" x14ac:dyDescent="0.25">
      <c r="A16865" s="73">
        <v>65003014</v>
      </c>
      <c r="B16865" s="74" t="s">
        <v>14782</v>
      </c>
      <c r="C16865" s="73" t="s">
        <v>101</v>
      </c>
      <c r="D16865" s="75">
        <v>585.03</v>
      </c>
      <c r="E16865" s="75">
        <v>557.15</v>
      </c>
      <c r="F16865" s="73" t="s">
        <v>47</v>
      </c>
    </row>
    <row r="16866" spans="1:6" ht="25.5" x14ac:dyDescent="0.25">
      <c r="A16866" s="73">
        <v>65003015</v>
      </c>
      <c r="B16866" s="74" t="s">
        <v>14783</v>
      </c>
      <c r="C16866" s="73" t="s">
        <v>101</v>
      </c>
      <c r="D16866" s="75">
        <v>672.41</v>
      </c>
      <c r="E16866" s="75">
        <v>640.32000000000005</v>
      </c>
      <c r="F16866" s="73" t="s">
        <v>47</v>
      </c>
    </row>
    <row r="16867" spans="1:6" ht="25.5" x14ac:dyDescent="0.25">
      <c r="A16867" s="73">
        <v>65003016</v>
      </c>
      <c r="B16867" s="74" t="s">
        <v>14784</v>
      </c>
      <c r="C16867" s="73" t="s">
        <v>101</v>
      </c>
      <c r="D16867" s="75">
        <v>718.13</v>
      </c>
      <c r="E16867" s="75">
        <v>683.86</v>
      </c>
      <c r="F16867" s="73" t="s">
        <v>47</v>
      </c>
    </row>
    <row r="16868" spans="1:6" x14ac:dyDescent="0.25">
      <c r="A16868" s="73">
        <v>65003017</v>
      </c>
      <c r="B16868" s="74" t="s">
        <v>14678</v>
      </c>
      <c r="C16868" s="73" t="s">
        <v>101</v>
      </c>
      <c r="D16868" s="75">
        <v>84.67</v>
      </c>
      <c r="E16868" s="75">
        <v>80.52</v>
      </c>
      <c r="F16868" s="73" t="s">
        <v>47</v>
      </c>
    </row>
    <row r="16869" spans="1:6" x14ac:dyDescent="0.25">
      <c r="A16869" s="73">
        <v>65003018</v>
      </c>
      <c r="B16869" s="74" t="s">
        <v>14679</v>
      </c>
      <c r="C16869" s="73" t="s">
        <v>101</v>
      </c>
      <c r="D16869" s="75">
        <v>84.67</v>
      </c>
      <c r="E16869" s="75">
        <v>80.52</v>
      </c>
      <c r="F16869" s="73" t="s">
        <v>47</v>
      </c>
    </row>
    <row r="16870" spans="1:6" ht="25.5" x14ac:dyDescent="0.25">
      <c r="A16870" s="73">
        <v>65003020</v>
      </c>
      <c r="B16870" s="74" t="s">
        <v>14785</v>
      </c>
      <c r="C16870" s="73" t="s">
        <v>101</v>
      </c>
      <c r="D16870" s="75">
        <v>353.43</v>
      </c>
      <c r="E16870" s="75">
        <v>337.74</v>
      </c>
      <c r="F16870" s="73" t="s">
        <v>47</v>
      </c>
    </row>
    <row r="16871" spans="1:6" ht="25.5" x14ac:dyDescent="0.25">
      <c r="A16871" s="73">
        <v>65003021</v>
      </c>
      <c r="B16871" s="74" t="s">
        <v>14786</v>
      </c>
      <c r="C16871" s="73" t="s">
        <v>101</v>
      </c>
      <c r="D16871" s="75">
        <v>492.35</v>
      </c>
      <c r="E16871" s="75">
        <v>470.98</v>
      </c>
      <c r="F16871" s="73" t="s">
        <v>47</v>
      </c>
    </row>
    <row r="16872" spans="1:6" ht="25.5" x14ac:dyDescent="0.25">
      <c r="A16872" s="73">
        <v>65003023</v>
      </c>
      <c r="B16872" s="74" t="s">
        <v>14787</v>
      </c>
      <c r="C16872" s="73" t="s">
        <v>101</v>
      </c>
      <c r="D16872" s="75">
        <v>128.72</v>
      </c>
      <c r="E16872" s="75">
        <v>122.98</v>
      </c>
      <c r="F16872" s="73" t="s">
        <v>47</v>
      </c>
    </row>
    <row r="16873" spans="1:6" ht="25.5" x14ac:dyDescent="0.25">
      <c r="A16873" s="73">
        <v>65003025</v>
      </c>
      <c r="B16873" s="74" t="s">
        <v>14788</v>
      </c>
      <c r="C16873" s="73" t="s">
        <v>101</v>
      </c>
      <c r="D16873" s="75">
        <v>147.11000000000001</v>
      </c>
      <c r="E16873" s="75">
        <v>140.55000000000001</v>
      </c>
      <c r="F16873" s="73" t="s">
        <v>47</v>
      </c>
    </row>
    <row r="16874" spans="1:6" ht="25.5" x14ac:dyDescent="0.25">
      <c r="A16874" s="73">
        <v>65003040</v>
      </c>
      <c r="B16874" s="74" t="s">
        <v>14789</v>
      </c>
      <c r="C16874" s="73" t="s">
        <v>101</v>
      </c>
      <c r="D16874" s="75">
        <v>289.3</v>
      </c>
      <c r="E16874" s="75">
        <v>278.36</v>
      </c>
      <c r="F16874" s="73" t="s">
        <v>47</v>
      </c>
    </row>
    <row r="16875" spans="1:6" ht="25.5" x14ac:dyDescent="0.25">
      <c r="A16875" s="73">
        <v>65003041</v>
      </c>
      <c r="B16875" s="74" t="s">
        <v>14790</v>
      </c>
      <c r="C16875" s="73" t="s">
        <v>101</v>
      </c>
      <c r="D16875" s="75">
        <v>202.42</v>
      </c>
      <c r="E16875" s="75">
        <v>195.88</v>
      </c>
      <c r="F16875" s="73" t="s">
        <v>47</v>
      </c>
    </row>
    <row r="16876" spans="1:6" x14ac:dyDescent="0.25">
      <c r="A16876" s="73">
        <v>65003042</v>
      </c>
      <c r="B16876" s="74" t="s">
        <v>14791</v>
      </c>
      <c r="C16876" s="73" t="s">
        <v>101</v>
      </c>
      <c r="D16876" s="75">
        <v>32.729999999999997</v>
      </c>
      <c r="E16876" s="75">
        <v>31.3</v>
      </c>
      <c r="F16876" s="73" t="s">
        <v>47</v>
      </c>
    </row>
    <row r="16877" spans="1:6" ht="25.5" x14ac:dyDescent="0.25">
      <c r="A16877" s="73">
        <v>65003045</v>
      </c>
      <c r="B16877" s="74" t="s">
        <v>14792</v>
      </c>
      <c r="C16877" s="73" t="s">
        <v>101</v>
      </c>
      <c r="D16877" s="75">
        <v>1045.92</v>
      </c>
      <c r="E16877" s="75">
        <v>1019.25</v>
      </c>
      <c r="F16877" s="73" t="s">
        <v>47</v>
      </c>
    </row>
    <row r="16878" spans="1:6" x14ac:dyDescent="0.25">
      <c r="A16878" s="73">
        <v>65003055</v>
      </c>
      <c r="B16878" s="74" t="s">
        <v>14793</v>
      </c>
      <c r="C16878" s="73" t="s">
        <v>101</v>
      </c>
      <c r="D16878" s="75">
        <v>236.72</v>
      </c>
      <c r="E16878" s="75">
        <v>230.17</v>
      </c>
      <c r="F16878" s="73" t="s">
        <v>47</v>
      </c>
    </row>
    <row r="16879" spans="1:6" x14ac:dyDescent="0.25">
      <c r="A16879" s="73">
        <v>65003056</v>
      </c>
      <c r="B16879" s="74" t="s">
        <v>14794</v>
      </c>
      <c r="C16879" s="73" t="s">
        <v>101</v>
      </c>
      <c r="D16879" s="75">
        <v>74.69</v>
      </c>
      <c r="E16879" s="75">
        <v>72.069999999999993</v>
      </c>
      <c r="F16879" s="73" t="s">
        <v>47</v>
      </c>
    </row>
    <row r="16880" spans="1:6" ht="25.5" x14ac:dyDescent="0.25">
      <c r="A16880" s="73">
        <v>65003057</v>
      </c>
      <c r="B16880" s="74" t="s">
        <v>14795</v>
      </c>
      <c r="C16880" s="73" t="s">
        <v>101</v>
      </c>
      <c r="D16880" s="75">
        <v>233.4</v>
      </c>
      <c r="E16880" s="75">
        <v>225.22</v>
      </c>
      <c r="F16880" s="73" t="s">
        <v>47</v>
      </c>
    </row>
    <row r="16881" spans="1:6" x14ac:dyDescent="0.25">
      <c r="A16881" s="73">
        <v>65003058</v>
      </c>
      <c r="B16881" s="74" t="s">
        <v>14796</v>
      </c>
      <c r="C16881" s="73" t="s">
        <v>101</v>
      </c>
      <c r="D16881" s="75">
        <v>1026.75</v>
      </c>
      <c r="E16881" s="75">
        <v>1020.8</v>
      </c>
      <c r="F16881" s="73" t="s">
        <v>47</v>
      </c>
    </row>
    <row r="16882" spans="1:6" ht="25.5" x14ac:dyDescent="0.25">
      <c r="A16882" s="73">
        <v>65003059</v>
      </c>
      <c r="B16882" s="74" t="s">
        <v>14797</v>
      </c>
      <c r="C16882" s="73" t="s">
        <v>101</v>
      </c>
      <c r="D16882" s="75">
        <v>2163.39</v>
      </c>
      <c r="E16882" s="75">
        <v>2101.4299999999998</v>
      </c>
      <c r="F16882" s="73" t="s">
        <v>47</v>
      </c>
    </row>
    <row r="16883" spans="1:6" ht="25.5" x14ac:dyDescent="0.25">
      <c r="A16883" s="73">
        <v>65003060</v>
      </c>
      <c r="B16883" s="74" t="s">
        <v>14798</v>
      </c>
      <c r="C16883" s="73" t="s">
        <v>101</v>
      </c>
      <c r="D16883" s="75">
        <v>2293.9899999999998</v>
      </c>
      <c r="E16883" s="75">
        <v>2227.37</v>
      </c>
      <c r="F16883" s="73" t="s">
        <v>47</v>
      </c>
    </row>
    <row r="16884" spans="1:6" ht="25.5" x14ac:dyDescent="0.25">
      <c r="A16884" s="73">
        <v>65003065</v>
      </c>
      <c r="B16884" s="74" t="s">
        <v>14799</v>
      </c>
      <c r="C16884" s="73" t="s">
        <v>101</v>
      </c>
      <c r="D16884" s="75">
        <v>2957.99</v>
      </c>
      <c r="E16884" s="75">
        <v>2896.04</v>
      </c>
      <c r="F16884" s="73" t="s">
        <v>47</v>
      </c>
    </row>
    <row r="16885" spans="1:6" ht="25.5" x14ac:dyDescent="0.25">
      <c r="A16885" s="73">
        <v>65003066</v>
      </c>
      <c r="B16885" s="74" t="s">
        <v>14800</v>
      </c>
      <c r="C16885" s="73" t="s">
        <v>101</v>
      </c>
      <c r="D16885" s="75">
        <v>3065.85</v>
      </c>
      <c r="E16885" s="75">
        <v>2999.32</v>
      </c>
      <c r="F16885" s="73" t="s">
        <v>47</v>
      </c>
    </row>
    <row r="16886" spans="1:6" ht="25.5" x14ac:dyDescent="0.25">
      <c r="A16886" s="73">
        <v>65003073</v>
      </c>
      <c r="B16886" s="74" t="s">
        <v>14801</v>
      </c>
      <c r="C16886" s="73" t="s">
        <v>101</v>
      </c>
      <c r="D16886" s="75">
        <v>425.51</v>
      </c>
      <c r="E16886" s="75">
        <v>420.03</v>
      </c>
      <c r="F16886" s="73" t="s">
        <v>47</v>
      </c>
    </row>
    <row r="16887" spans="1:6" x14ac:dyDescent="0.25">
      <c r="A16887" s="73">
        <v>65003074</v>
      </c>
      <c r="B16887" s="74" t="s">
        <v>14802</v>
      </c>
      <c r="C16887" s="73" t="s">
        <v>101</v>
      </c>
      <c r="D16887" s="75">
        <v>115.18</v>
      </c>
      <c r="E16887" s="75">
        <v>111.32</v>
      </c>
      <c r="F16887" s="73" t="s">
        <v>47</v>
      </c>
    </row>
    <row r="16888" spans="1:6" ht="25.5" x14ac:dyDescent="0.25">
      <c r="A16888" s="73">
        <v>65003075</v>
      </c>
      <c r="B16888" s="74" t="s">
        <v>14803</v>
      </c>
      <c r="C16888" s="73" t="s">
        <v>101</v>
      </c>
      <c r="D16888" s="75">
        <v>881.85</v>
      </c>
      <c r="E16888" s="75">
        <v>852.12</v>
      </c>
      <c r="F16888" s="73" t="s">
        <v>47</v>
      </c>
    </row>
    <row r="16889" spans="1:6" ht="25.5" x14ac:dyDescent="0.25">
      <c r="A16889" s="73">
        <v>65003078</v>
      </c>
      <c r="B16889" s="74" t="s">
        <v>14804</v>
      </c>
      <c r="C16889" s="73" t="s">
        <v>101</v>
      </c>
      <c r="D16889" s="75">
        <v>972.69</v>
      </c>
      <c r="E16889" s="75">
        <v>939.87</v>
      </c>
      <c r="F16889" s="73" t="s">
        <v>47</v>
      </c>
    </row>
    <row r="16890" spans="1:6" ht="38.25" x14ac:dyDescent="0.25">
      <c r="A16890" s="73">
        <v>65003081</v>
      </c>
      <c r="B16890" s="74" t="s">
        <v>14805</v>
      </c>
      <c r="C16890" s="73" t="s">
        <v>101</v>
      </c>
      <c r="D16890" s="75">
        <v>1924.38</v>
      </c>
      <c r="E16890" s="75">
        <v>1864.37</v>
      </c>
      <c r="F16890" s="73" t="s">
        <v>47</v>
      </c>
    </row>
    <row r="16891" spans="1:6" ht="38.25" x14ac:dyDescent="0.25">
      <c r="A16891" s="73">
        <v>65003087</v>
      </c>
      <c r="B16891" s="74" t="s">
        <v>14806</v>
      </c>
      <c r="C16891" s="73" t="s">
        <v>101</v>
      </c>
      <c r="D16891" s="75">
        <v>1924.38</v>
      </c>
      <c r="E16891" s="75">
        <v>1864.37</v>
      </c>
      <c r="F16891" s="73" t="s">
        <v>47</v>
      </c>
    </row>
    <row r="16892" spans="1:6" ht="38.25" x14ac:dyDescent="0.25">
      <c r="A16892" s="73">
        <v>65003093</v>
      </c>
      <c r="B16892" s="74" t="s">
        <v>14807</v>
      </c>
      <c r="C16892" s="73" t="s">
        <v>101</v>
      </c>
      <c r="D16892" s="75">
        <v>1873.99</v>
      </c>
      <c r="E16892" s="75">
        <v>1813.41</v>
      </c>
      <c r="F16892" s="73" t="s">
        <v>47</v>
      </c>
    </row>
    <row r="16893" spans="1:6" ht="38.25" x14ac:dyDescent="0.25">
      <c r="A16893" s="73">
        <v>65003099</v>
      </c>
      <c r="B16893" s="74" t="s">
        <v>14808</v>
      </c>
      <c r="C16893" s="73" t="s">
        <v>101</v>
      </c>
      <c r="D16893" s="75">
        <v>1684.3</v>
      </c>
      <c r="E16893" s="75">
        <v>1625.1</v>
      </c>
      <c r="F16893" s="73" t="s">
        <v>47</v>
      </c>
    </row>
    <row r="16894" spans="1:6" ht="38.25" x14ac:dyDescent="0.25">
      <c r="A16894" s="73">
        <v>65003105</v>
      </c>
      <c r="B16894" s="74" t="s">
        <v>14809</v>
      </c>
      <c r="C16894" s="73" t="s">
        <v>101</v>
      </c>
      <c r="D16894" s="75">
        <v>1684.3</v>
      </c>
      <c r="E16894" s="75">
        <v>1625.1</v>
      </c>
      <c r="F16894" s="73" t="s">
        <v>47</v>
      </c>
    </row>
    <row r="16895" spans="1:6" ht="38.25" x14ac:dyDescent="0.25">
      <c r="A16895" s="73">
        <v>65003111</v>
      </c>
      <c r="B16895" s="74" t="s">
        <v>14810</v>
      </c>
      <c r="C16895" s="73" t="s">
        <v>101</v>
      </c>
      <c r="D16895" s="75">
        <v>1677.57</v>
      </c>
      <c r="E16895" s="75">
        <v>1617.65</v>
      </c>
      <c r="F16895" s="73" t="s">
        <v>47</v>
      </c>
    </row>
    <row r="16896" spans="1:6" ht="38.25" x14ac:dyDescent="0.25">
      <c r="A16896" s="73">
        <v>65003117</v>
      </c>
      <c r="B16896" s="74" t="s">
        <v>14811</v>
      </c>
      <c r="C16896" s="73" t="s">
        <v>101</v>
      </c>
      <c r="D16896" s="75">
        <v>1324.18</v>
      </c>
      <c r="E16896" s="75">
        <v>1266.2</v>
      </c>
      <c r="F16896" s="73" t="s">
        <v>47</v>
      </c>
    </row>
    <row r="16897" spans="1:6" ht="25.5" x14ac:dyDescent="0.25">
      <c r="A16897" s="73">
        <v>65003123</v>
      </c>
      <c r="B16897" s="74" t="s">
        <v>14812</v>
      </c>
      <c r="C16897" s="73" t="s">
        <v>101</v>
      </c>
      <c r="D16897" s="75">
        <v>1324.18</v>
      </c>
      <c r="E16897" s="75">
        <v>1266.2</v>
      </c>
      <c r="F16897" s="73" t="s">
        <v>47</v>
      </c>
    </row>
    <row r="16898" spans="1:6" ht="38.25" x14ac:dyDescent="0.25">
      <c r="A16898" s="73">
        <v>65003129</v>
      </c>
      <c r="B16898" s="74" t="s">
        <v>14813</v>
      </c>
      <c r="C16898" s="73" t="s">
        <v>101</v>
      </c>
      <c r="D16898" s="75">
        <v>1382.92</v>
      </c>
      <c r="E16898" s="75">
        <v>1324</v>
      </c>
      <c r="F16898" s="73" t="s">
        <v>47</v>
      </c>
    </row>
    <row r="16899" spans="1:6" ht="38.25" x14ac:dyDescent="0.25">
      <c r="A16899" s="73">
        <v>65003135</v>
      </c>
      <c r="B16899" s="74" t="s">
        <v>14814</v>
      </c>
      <c r="C16899" s="73" t="s">
        <v>101</v>
      </c>
      <c r="D16899" s="75">
        <v>569.98</v>
      </c>
      <c r="E16899" s="75">
        <v>553.61</v>
      </c>
      <c r="F16899" s="73" t="s">
        <v>47</v>
      </c>
    </row>
    <row r="16900" spans="1:6" ht="38.25" x14ac:dyDescent="0.25">
      <c r="A16900" s="73">
        <v>65003141</v>
      </c>
      <c r="B16900" s="74" t="s">
        <v>14815</v>
      </c>
      <c r="C16900" s="73" t="s">
        <v>101</v>
      </c>
      <c r="D16900" s="75">
        <v>608.15</v>
      </c>
      <c r="E16900" s="75">
        <v>590.35</v>
      </c>
      <c r="F16900" s="73" t="s">
        <v>47</v>
      </c>
    </row>
    <row r="16901" spans="1:6" ht="38.25" x14ac:dyDescent="0.25">
      <c r="A16901" s="73">
        <v>65003147</v>
      </c>
      <c r="B16901" s="74" t="s">
        <v>14816</v>
      </c>
      <c r="C16901" s="73" t="s">
        <v>101</v>
      </c>
      <c r="D16901" s="75">
        <v>660.42</v>
      </c>
      <c r="E16901" s="75">
        <v>640.86</v>
      </c>
      <c r="F16901" s="73" t="s">
        <v>47</v>
      </c>
    </row>
    <row r="16902" spans="1:6" ht="38.25" x14ac:dyDescent="0.25">
      <c r="A16902" s="73">
        <v>65003153</v>
      </c>
      <c r="B16902" s="74" t="s">
        <v>14817</v>
      </c>
      <c r="C16902" s="73" t="s">
        <v>101</v>
      </c>
      <c r="D16902" s="75">
        <v>479.95</v>
      </c>
      <c r="E16902" s="75">
        <v>463.89</v>
      </c>
      <c r="F16902" s="73" t="s">
        <v>47</v>
      </c>
    </row>
    <row r="16903" spans="1:6" ht="38.25" x14ac:dyDescent="0.25">
      <c r="A16903" s="73">
        <v>65003159</v>
      </c>
      <c r="B16903" s="74" t="s">
        <v>14818</v>
      </c>
      <c r="C16903" s="73" t="s">
        <v>101</v>
      </c>
      <c r="D16903" s="75">
        <v>518.13</v>
      </c>
      <c r="E16903" s="75">
        <v>500.62</v>
      </c>
      <c r="F16903" s="73" t="s">
        <v>47</v>
      </c>
    </row>
    <row r="16904" spans="1:6" ht="38.25" x14ac:dyDescent="0.25">
      <c r="A16904" s="73">
        <v>65003165</v>
      </c>
      <c r="B16904" s="74" t="s">
        <v>14819</v>
      </c>
      <c r="C16904" s="73" t="s">
        <v>101</v>
      </c>
      <c r="D16904" s="75">
        <v>570.39</v>
      </c>
      <c r="E16904" s="75">
        <v>551.13</v>
      </c>
      <c r="F16904" s="73" t="s">
        <v>47</v>
      </c>
    </row>
    <row r="16905" spans="1:6" ht="38.25" x14ac:dyDescent="0.25">
      <c r="A16905" s="73">
        <v>65003171</v>
      </c>
      <c r="B16905" s="74" t="s">
        <v>14820</v>
      </c>
      <c r="C16905" s="73" t="s">
        <v>101</v>
      </c>
      <c r="D16905" s="75">
        <v>419.93</v>
      </c>
      <c r="E16905" s="75">
        <v>404.07</v>
      </c>
      <c r="F16905" s="73" t="s">
        <v>47</v>
      </c>
    </row>
    <row r="16906" spans="1:6" ht="38.25" x14ac:dyDescent="0.25">
      <c r="A16906" s="73">
        <v>65003177</v>
      </c>
      <c r="B16906" s="74" t="s">
        <v>14821</v>
      </c>
      <c r="C16906" s="73" t="s">
        <v>101</v>
      </c>
      <c r="D16906" s="75">
        <v>458.11</v>
      </c>
      <c r="E16906" s="75">
        <v>440.81</v>
      </c>
      <c r="F16906" s="73" t="s">
        <v>47</v>
      </c>
    </row>
    <row r="16907" spans="1:6" ht="38.25" x14ac:dyDescent="0.25">
      <c r="A16907" s="73">
        <v>65003183</v>
      </c>
      <c r="B16907" s="74" t="s">
        <v>14822</v>
      </c>
      <c r="C16907" s="73" t="s">
        <v>101</v>
      </c>
      <c r="D16907" s="75">
        <v>510.37</v>
      </c>
      <c r="E16907" s="75">
        <v>491.32</v>
      </c>
      <c r="F16907" s="73" t="s">
        <v>47</v>
      </c>
    </row>
    <row r="16908" spans="1:6" ht="25.5" x14ac:dyDescent="0.25">
      <c r="A16908" s="73">
        <v>65003249</v>
      </c>
      <c r="B16908" s="74" t="s">
        <v>14823</v>
      </c>
      <c r="C16908" s="73" t="s">
        <v>101</v>
      </c>
      <c r="D16908" s="75">
        <v>1</v>
      </c>
      <c r="E16908" s="75">
        <v>1</v>
      </c>
      <c r="F16908" s="73" t="s">
        <v>47</v>
      </c>
    </row>
    <row r="16909" spans="1:6" x14ac:dyDescent="0.25">
      <c r="A16909" s="73">
        <v>65003258</v>
      </c>
      <c r="B16909" s="74" t="s">
        <v>14824</v>
      </c>
      <c r="C16909" s="73" t="s">
        <v>101</v>
      </c>
      <c r="D16909" s="75">
        <v>50</v>
      </c>
      <c r="E16909" s="75">
        <v>50</v>
      </c>
      <c r="F16909" s="73" t="s">
        <v>47</v>
      </c>
    </row>
    <row r="16910" spans="1:6" x14ac:dyDescent="0.25">
      <c r="A16910" s="73">
        <v>65003262</v>
      </c>
      <c r="B16910" s="74" t="s">
        <v>14825</v>
      </c>
      <c r="C16910" s="73" t="s">
        <v>101</v>
      </c>
      <c r="D16910" s="75">
        <v>190.16</v>
      </c>
      <c r="E16910" s="75">
        <v>181.9</v>
      </c>
      <c r="F16910" s="73" t="s">
        <v>47</v>
      </c>
    </row>
    <row r="16911" spans="1:6" ht="25.5" x14ac:dyDescent="0.25">
      <c r="A16911" s="73">
        <v>65003264</v>
      </c>
      <c r="B16911" s="74" t="s">
        <v>14826</v>
      </c>
      <c r="C16911" s="73" t="s">
        <v>101</v>
      </c>
      <c r="D16911" s="75">
        <v>259.75</v>
      </c>
      <c r="E16911" s="75">
        <v>248.26</v>
      </c>
      <c r="F16911" s="73" t="s">
        <v>47</v>
      </c>
    </row>
    <row r="16912" spans="1:6" ht="25.5" x14ac:dyDescent="0.25">
      <c r="A16912" s="73">
        <v>65003265</v>
      </c>
      <c r="B16912" s="74" t="s">
        <v>14827</v>
      </c>
      <c r="C16912" s="73" t="s">
        <v>101</v>
      </c>
      <c r="D16912" s="75">
        <v>324.11</v>
      </c>
      <c r="E16912" s="75">
        <v>309.75</v>
      </c>
      <c r="F16912" s="73" t="s">
        <v>47</v>
      </c>
    </row>
    <row r="16913" spans="1:6" x14ac:dyDescent="0.25">
      <c r="A16913" s="73">
        <v>65003266</v>
      </c>
      <c r="B16913" s="74" t="s">
        <v>14828</v>
      </c>
      <c r="C16913" s="73" t="s">
        <v>101</v>
      </c>
      <c r="D16913" s="75">
        <v>75.260000000000005</v>
      </c>
      <c r="E16913" s="75">
        <v>71.569999999999993</v>
      </c>
      <c r="F16913" s="73" t="s">
        <v>47</v>
      </c>
    </row>
    <row r="16914" spans="1:6" x14ac:dyDescent="0.25">
      <c r="A16914" s="73">
        <v>65003288</v>
      </c>
      <c r="B16914" s="74" t="s">
        <v>14829</v>
      </c>
      <c r="C16914" s="73" t="s">
        <v>101</v>
      </c>
      <c r="D16914" s="75">
        <v>17.760000000000002</v>
      </c>
      <c r="E16914" s="75">
        <v>17.09</v>
      </c>
      <c r="F16914" s="73" t="s">
        <v>47</v>
      </c>
    </row>
    <row r="16915" spans="1:6" x14ac:dyDescent="0.25">
      <c r="A16915" s="73">
        <v>65003289</v>
      </c>
      <c r="B16915" s="74" t="s">
        <v>14830</v>
      </c>
      <c r="C16915" s="73" t="s">
        <v>101</v>
      </c>
      <c r="D16915" s="75">
        <v>19.64</v>
      </c>
      <c r="E16915" s="75">
        <v>18.97</v>
      </c>
      <c r="F16915" s="73" t="s">
        <v>47</v>
      </c>
    </row>
    <row r="16916" spans="1:6" x14ac:dyDescent="0.25">
      <c r="A16916" s="73">
        <v>65003290</v>
      </c>
      <c r="B16916" s="74" t="s">
        <v>14831</v>
      </c>
      <c r="C16916" s="73" t="s">
        <v>101</v>
      </c>
      <c r="D16916" s="75">
        <v>39.979999999999997</v>
      </c>
      <c r="E16916" s="75">
        <v>38.71</v>
      </c>
      <c r="F16916" s="73" t="s">
        <v>47</v>
      </c>
    </row>
    <row r="16917" spans="1:6" x14ac:dyDescent="0.25">
      <c r="A16917" s="73">
        <v>65003291</v>
      </c>
      <c r="B16917" s="74" t="s">
        <v>14832</v>
      </c>
      <c r="C16917" s="73" t="s">
        <v>101</v>
      </c>
      <c r="D16917" s="75">
        <v>42.94</v>
      </c>
      <c r="E16917" s="75">
        <v>41.59</v>
      </c>
      <c r="F16917" s="73" t="s">
        <v>47</v>
      </c>
    </row>
    <row r="16918" spans="1:6" x14ac:dyDescent="0.25">
      <c r="A16918" s="73">
        <v>65003292</v>
      </c>
      <c r="B16918" s="74" t="s">
        <v>14833</v>
      </c>
      <c r="C16918" s="73" t="s">
        <v>101</v>
      </c>
      <c r="D16918" s="75">
        <v>45.86</v>
      </c>
      <c r="E16918" s="75">
        <v>44.42</v>
      </c>
      <c r="F16918" s="73" t="s">
        <v>47</v>
      </c>
    </row>
    <row r="16919" spans="1:6" x14ac:dyDescent="0.25">
      <c r="A16919" s="73">
        <v>65003293</v>
      </c>
      <c r="B16919" s="74" t="s">
        <v>14834</v>
      </c>
      <c r="C16919" s="73" t="s">
        <v>101</v>
      </c>
      <c r="D16919" s="75">
        <v>80.180000000000007</v>
      </c>
      <c r="E16919" s="75">
        <v>78.64</v>
      </c>
      <c r="F16919" s="73" t="s">
        <v>47</v>
      </c>
    </row>
    <row r="16920" spans="1:6" ht="25.5" x14ac:dyDescent="0.25">
      <c r="A16920" s="73">
        <v>65003294</v>
      </c>
      <c r="B16920" s="74" t="s">
        <v>14835</v>
      </c>
      <c r="C16920" s="73" t="s">
        <v>101</v>
      </c>
      <c r="D16920" s="75">
        <v>213.14</v>
      </c>
      <c r="E16920" s="75">
        <v>203.86</v>
      </c>
      <c r="F16920" s="73" t="s">
        <v>47</v>
      </c>
    </row>
    <row r="16921" spans="1:6" x14ac:dyDescent="0.25">
      <c r="A16921" s="73">
        <v>65003295</v>
      </c>
      <c r="B16921" s="74" t="s">
        <v>14836</v>
      </c>
      <c r="C16921" s="73" t="s">
        <v>101</v>
      </c>
      <c r="D16921" s="75">
        <v>103.59</v>
      </c>
      <c r="E16921" s="75">
        <v>98.93</v>
      </c>
      <c r="F16921" s="73" t="s">
        <v>47</v>
      </c>
    </row>
    <row r="16922" spans="1:6" x14ac:dyDescent="0.25">
      <c r="A16922" s="73">
        <v>65003304</v>
      </c>
      <c r="B16922" s="74" t="s">
        <v>14837</v>
      </c>
      <c r="C16922" s="73" t="s">
        <v>101</v>
      </c>
      <c r="D16922" s="75">
        <v>699.22</v>
      </c>
      <c r="E16922" s="75">
        <v>692.54</v>
      </c>
      <c r="F16922" s="73" t="s">
        <v>47</v>
      </c>
    </row>
    <row r="16923" spans="1:6" ht="25.5" x14ac:dyDescent="0.25">
      <c r="A16923" s="73">
        <v>65003305</v>
      </c>
      <c r="B16923" s="74" t="s">
        <v>14838</v>
      </c>
      <c r="C16923" s="73" t="s">
        <v>101</v>
      </c>
      <c r="D16923" s="75">
        <v>717.9</v>
      </c>
      <c r="E16923" s="75">
        <v>700.86</v>
      </c>
      <c r="F16923" s="73" t="s">
        <v>47</v>
      </c>
    </row>
    <row r="16924" spans="1:6" ht="38.25" x14ac:dyDescent="0.25">
      <c r="A16924" s="73">
        <v>65003306</v>
      </c>
      <c r="B16924" s="74" t="s">
        <v>14839</v>
      </c>
      <c r="C16924" s="73" t="s">
        <v>101</v>
      </c>
      <c r="D16924" s="75">
        <v>753.53</v>
      </c>
      <c r="E16924" s="75">
        <v>735.07</v>
      </c>
      <c r="F16924" s="73" t="s">
        <v>47</v>
      </c>
    </row>
    <row r="16925" spans="1:6" ht="25.5" x14ac:dyDescent="0.25">
      <c r="A16925" s="73">
        <v>65003307</v>
      </c>
      <c r="B16925" s="74" t="s">
        <v>14840</v>
      </c>
      <c r="C16925" s="73" t="s">
        <v>101</v>
      </c>
      <c r="D16925" s="75">
        <v>767.39</v>
      </c>
      <c r="E16925" s="75">
        <v>748.37</v>
      </c>
      <c r="F16925" s="73" t="s">
        <v>47</v>
      </c>
    </row>
    <row r="16926" spans="1:6" ht="25.5" x14ac:dyDescent="0.25">
      <c r="A16926" s="73">
        <v>65003308</v>
      </c>
      <c r="B16926" s="74" t="s">
        <v>14841</v>
      </c>
      <c r="C16926" s="73" t="s">
        <v>101</v>
      </c>
      <c r="D16926" s="75">
        <v>1113.83</v>
      </c>
      <c r="E16926" s="75">
        <v>1080.8800000000001</v>
      </c>
      <c r="F16926" s="73" t="s">
        <v>47</v>
      </c>
    </row>
    <row r="16927" spans="1:6" ht="25.5" x14ac:dyDescent="0.25">
      <c r="A16927" s="73">
        <v>65003309</v>
      </c>
      <c r="B16927" s="74" t="s">
        <v>14842</v>
      </c>
      <c r="C16927" s="73" t="s">
        <v>101</v>
      </c>
      <c r="D16927" s="75">
        <v>744.68</v>
      </c>
      <c r="E16927" s="75">
        <v>725.67</v>
      </c>
      <c r="F16927" s="73" t="s">
        <v>47</v>
      </c>
    </row>
    <row r="16928" spans="1:6" ht="25.5" x14ac:dyDescent="0.25">
      <c r="A16928" s="73">
        <v>65003310</v>
      </c>
      <c r="B16928" s="74" t="s">
        <v>14843</v>
      </c>
      <c r="C16928" s="73" t="s">
        <v>101</v>
      </c>
      <c r="D16928" s="75">
        <v>892.38</v>
      </c>
      <c r="E16928" s="75">
        <v>867.48</v>
      </c>
      <c r="F16928" s="73" t="s">
        <v>47</v>
      </c>
    </row>
    <row r="16929" spans="1:6" ht="25.5" x14ac:dyDescent="0.25">
      <c r="A16929" s="73">
        <v>65003311</v>
      </c>
      <c r="B16929" s="74" t="s">
        <v>14844</v>
      </c>
      <c r="C16929" s="73" t="s">
        <v>101</v>
      </c>
      <c r="D16929" s="75">
        <v>794.17</v>
      </c>
      <c r="E16929" s="75">
        <v>773.17</v>
      </c>
      <c r="F16929" s="73" t="s">
        <v>47</v>
      </c>
    </row>
    <row r="16930" spans="1:6" ht="25.5" x14ac:dyDescent="0.25">
      <c r="A16930" s="73">
        <v>65003312</v>
      </c>
      <c r="B16930" s="74" t="s">
        <v>14845</v>
      </c>
      <c r="C16930" s="73" t="s">
        <v>101</v>
      </c>
      <c r="D16930" s="75">
        <v>1467.26</v>
      </c>
      <c r="E16930" s="75">
        <v>1419.2</v>
      </c>
      <c r="F16930" s="73" t="s">
        <v>47</v>
      </c>
    </row>
    <row r="16931" spans="1:6" x14ac:dyDescent="0.25">
      <c r="A16931" s="73">
        <v>65003322</v>
      </c>
      <c r="B16931" s="74" t="s">
        <v>14846</v>
      </c>
      <c r="C16931" s="73" t="s">
        <v>101</v>
      </c>
      <c r="D16931" s="75">
        <v>1791.86</v>
      </c>
      <c r="E16931" s="75">
        <v>1717.92</v>
      </c>
      <c r="F16931" s="73" t="s">
        <v>47</v>
      </c>
    </row>
    <row r="16932" spans="1:6" x14ac:dyDescent="0.25">
      <c r="A16932" s="73">
        <v>65003323</v>
      </c>
      <c r="B16932" s="74" t="s">
        <v>14847</v>
      </c>
      <c r="C16932" s="73" t="s">
        <v>101</v>
      </c>
      <c r="D16932" s="75">
        <v>1972.74</v>
      </c>
      <c r="E16932" s="75">
        <v>1890.37</v>
      </c>
      <c r="F16932" s="73" t="s">
        <v>47</v>
      </c>
    </row>
    <row r="16933" spans="1:6" x14ac:dyDescent="0.25">
      <c r="A16933" s="73">
        <v>65003324</v>
      </c>
      <c r="B16933" s="74" t="s">
        <v>14848</v>
      </c>
      <c r="C16933" s="73" t="s">
        <v>101</v>
      </c>
      <c r="D16933" s="75">
        <v>2164.52</v>
      </c>
      <c r="E16933" s="75">
        <v>2073.04</v>
      </c>
      <c r="F16933" s="73" t="s">
        <v>47</v>
      </c>
    </row>
    <row r="16934" spans="1:6" x14ac:dyDescent="0.25">
      <c r="A16934" s="73">
        <v>65003325</v>
      </c>
      <c r="B16934" s="74" t="s">
        <v>14849</v>
      </c>
      <c r="C16934" s="73" t="s">
        <v>101</v>
      </c>
      <c r="D16934" s="75">
        <v>2361.75</v>
      </c>
      <c r="E16934" s="75">
        <v>2260.8200000000002</v>
      </c>
      <c r="F16934" s="73" t="s">
        <v>47</v>
      </c>
    </row>
    <row r="16935" spans="1:6" x14ac:dyDescent="0.25">
      <c r="A16935" s="73">
        <v>65003326</v>
      </c>
      <c r="B16935" s="74" t="s">
        <v>14851</v>
      </c>
      <c r="C16935" s="73" t="s">
        <v>101</v>
      </c>
      <c r="D16935" s="75">
        <v>1106.93</v>
      </c>
      <c r="E16935" s="75">
        <v>1056.55</v>
      </c>
      <c r="F16935" s="73" t="s">
        <v>47</v>
      </c>
    </row>
    <row r="16936" spans="1:6" x14ac:dyDescent="0.25">
      <c r="A16936" s="73">
        <v>65003327</v>
      </c>
      <c r="B16936" s="74" t="s">
        <v>14852</v>
      </c>
      <c r="C16936" s="73" t="s">
        <v>101</v>
      </c>
      <c r="D16936" s="75">
        <v>1253.76</v>
      </c>
      <c r="E16936" s="75">
        <v>1196.27</v>
      </c>
      <c r="F16936" s="73" t="s">
        <v>47</v>
      </c>
    </row>
    <row r="16937" spans="1:6" x14ac:dyDescent="0.25">
      <c r="A16937" s="73">
        <v>65003328</v>
      </c>
      <c r="B16937" s="74" t="s">
        <v>14853</v>
      </c>
      <c r="C16937" s="73" t="s">
        <v>101</v>
      </c>
      <c r="D16937" s="75">
        <v>1391.12</v>
      </c>
      <c r="E16937" s="75">
        <v>1326.73</v>
      </c>
      <c r="F16937" s="73" t="s">
        <v>47</v>
      </c>
    </row>
    <row r="16938" spans="1:6" x14ac:dyDescent="0.25">
      <c r="A16938" s="73">
        <v>65003329</v>
      </c>
      <c r="B16938" s="74" t="s">
        <v>14854</v>
      </c>
      <c r="C16938" s="73" t="s">
        <v>101</v>
      </c>
      <c r="D16938" s="75">
        <v>1540.23</v>
      </c>
      <c r="E16938" s="75">
        <v>1468.57</v>
      </c>
      <c r="F16938" s="73" t="s">
        <v>47</v>
      </c>
    </row>
    <row r="16939" spans="1:6" ht="25.5" x14ac:dyDescent="0.25">
      <c r="A16939" s="73">
        <v>65003354</v>
      </c>
      <c r="B16939" s="74" t="s">
        <v>14855</v>
      </c>
      <c r="C16939" s="73" t="s">
        <v>101</v>
      </c>
      <c r="D16939" s="75">
        <v>147.11000000000001</v>
      </c>
      <c r="E16939" s="75">
        <v>140.55000000000001</v>
      </c>
      <c r="F16939" s="73" t="s">
        <v>47</v>
      </c>
    </row>
    <row r="16940" spans="1:6" ht="25.5" x14ac:dyDescent="0.25">
      <c r="A16940" s="73">
        <v>65003356</v>
      </c>
      <c r="B16940" s="74" t="s">
        <v>14856</v>
      </c>
      <c r="C16940" s="73" t="s">
        <v>101</v>
      </c>
      <c r="D16940" s="75">
        <v>171.62</v>
      </c>
      <c r="E16940" s="75">
        <v>163.96</v>
      </c>
      <c r="F16940" s="73" t="s">
        <v>47</v>
      </c>
    </row>
    <row r="16941" spans="1:6" ht="25.5" x14ac:dyDescent="0.25">
      <c r="A16941" s="73">
        <v>65003358</v>
      </c>
      <c r="B16941" s="74" t="s">
        <v>14857</v>
      </c>
      <c r="C16941" s="73" t="s">
        <v>101</v>
      </c>
      <c r="D16941" s="75">
        <v>168.83</v>
      </c>
      <c r="E16941" s="75">
        <v>161.29</v>
      </c>
      <c r="F16941" s="73" t="s">
        <v>47</v>
      </c>
    </row>
    <row r="16942" spans="1:6" ht="25.5" x14ac:dyDescent="0.25">
      <c r="A16942" s="73">
        <v>65003360</v>
      </c>
      <c r="B16942" s="74" t="s">
        <v>14858</v>
      </c>
      <c r="C16942" s="73" t="s">
        <v>101</v>
      </c>
      <c r="D16942" s="75">
        <v>194.3</v>
      </c>
      <c r="E16942" s="75">
        <v>185.63</v>
      </c>
      <c r="F16942" s="73" t="s">
        <v>47</v>
      </c>
    </row>
    <row r="16943" spans="1:6" ht="38.25" x14ac:dyDescent="0.25">
      <c r="A16943" s="73">
        <v>65003362</v>
      </c>
      <c r="B16943" s="74" t="s">
        <v>14859</v>
      </c>
      <c r="C16943" s="73" t="s">
        <v>101</v>
      </c>
      <c r="D16943" s="75">
        <v>223.87</v>
      </c>
      <c r="E16943" s="75">
        <v>213.88</v>
      </c>
      <c r="F16943" s="73" t="s">
        <v>47</v>
      </c>
    </row>
    <row r="16944" spans="1:6" ht="38.25" x14ac:dyDescent="0.25">
      <c r="A16944" s="73">
        <v>65003364</v>
      </c>
      <c r="B16944" s="74" t="s">
        <v>14860</v>
      </c>
      <c r="C16944" s="73" t="s">
        <v>101</v>
      </c>
      <c r="D16944" s="75">
        <v>251.17</v>
      </c>
      <c r="E16944" s="75">
        <v>239.96</v>
      </c>
      <c r="F16944" s="73" t="s">
        <v>47</v>
      </c>
    </row>
    <row r="16945" spans="1:6" ht="25.5" x14ac:dyDescent="0.25">
      <c r="A16945" s="73">
        <v>65003366</v>
      </c>
      <c r="B16945" s="74" t="s">
        <v>14861</v>
      </c>
      <c r="C16945" s="73" t="s">
        <v>101</v>
      </c>
      <c r="D16945" s="75">
        <v>320.25</v>
      </c>
      <c r="E16945" s="75">
        <v>306.3</v>
      </c>
      <c r="F16945" s="73" t="s">
        <v>47</v>
      </c>
    </row>
    <row r="16946" spans="1:6" ht="25.5" x14ac:dyDescent="0.25">
      <c r="A16946" s="73">
        <v>65003368</v>
      </c>
      <c r="B16946" s="74" t="s">
        <v>14862</v>
      </c>
      <c r="C16946" s="73" t="s">
        <v>101</v>
      </c>
      <c r="D16946" s="75">
        <v>380.05</v>
      </c>
      <c r="E16946" s="75">
        <v>363.6</v>
      </c>
      <c r="F16946" s="73" t="s">
        <v>47</v>
      </c>
    </row>
    <row r="16947" spans="1:6" ht="38.25" x14ac:dyDescent="0.25">
      <c r="A16947" s="73">
        <v>65003385</v>
      </c>
      <c r="B16947" s="74" t="s">
        <v>14863</v>
      </c>
      <c r="C16947" s="73" t="s">
        <v>101</v>
      </c>
      <c r="D16947" s="75">
        <v>616</v>
      </c>
      <c r="E16947" s="75">
        <v>595.74</v>
      </c>
      <c r="F16947" s="73" t="s">
        <v>47</v>
      </c>
    </row>
    <row r="16948" spans="1:6" ht="38.25" x14ac:dyDescent="0.25">
      <c r="A16948" s="73">
        <v>65003386</v>
      </c>
      <c r="B16948" s="74" t="s">
        <v>14864</v>
      </c>
      <c r="C16948" s="73" t="s">
        <v>101</v>
      </c>
      <c r="D16948" s="75">
        <v>771.81</v>
      </c>
      <c r="E16948" s="75">
        <v>746.57</v>
      </c>
      <c r="F16948" s="73" t="s">
        <v>47</v>
      </c>
    </row>
    <row r="16949" spans="1:6" ht="38.25" x14ac:dyDescent="0.25">
      <c r="A16949" s="73">
        <v>65003387</v>
      </c>
      <c r="B16949" s="74" t="s">
        <v>14865</v>
      </c>
      <c r="C16949" s="73" t="s">
        <v>101</v>
      </c>
      <c r="D16949" s="75">
        <v>1056.1500000000001</v>
      </c>
      <c r="E16949" s="75">
        <v>1020.95</v>
      </c>
      <c r="F16949" s="73" t="s">
        <v>47</v>
      </c>
    </row>
    <row r="16950" spans="1:6" ht="25.5" x14ac:dyDescent="0.25">
      <c r="A16950" s="73">
        <v>65003388</v>
      </c>
      <c r="B16950" s="74" t="s">
        <v>14866</v>
      </c>
      <c r="C16950" s="73" t="s">
        <v>101</v>
      </c>
      <c r="D16950" s="75">
        <v>136.24</v>
      </c>
      <c r="E16950" s="75">
        <v>130.44999999999999</v>
      </c>
      <c r="F16950" s="73" t="s">
        <v>47</v>
      </c>
    </row>
    <row r="16951" spans="1:6" x14ac:dyDescent="0.25">
      <c r="A16951" s="73">
        <v>65003390</v>
      </c>
      <c r="B16951" s="74" t="s">
        <v>14867</v>
      </c>
      <c r="C16951" s="73" t="s">
        <v>101</v>
      </c>
      <c r="D16951" s="75">
        <v>151.21</v>
      </c>
      <c r="E16951" s="75">
        <v>144.77000000000001</v>
      </c>
      <c r="F16951" s="73" t="s">
        <v>47</v>
      </c>
    </row>
    <row r="16952" spans="1:6" x14ac:dyDescent="0.25">
      <c r="A16952" s="73">
        <v>65003392</v>
      </c>
      <c r="B16952" s="74" t="s">
        <v>14868</v>
      </c>
      <c r="C16952" s="73" t="s">
        <v>101</v>
      </c>
      <c r="D16952" s="75">
        <v>202.93</v>
      </c>
      <c r="E16952" s="75">
        <v>194.61</v>
      </c>
      <c r="F16952" s="73" t="s">
        <v>47</v>
      </c>
    </row>
    <row r="16953" spans="1:6" ht="25.5" x14ac:dyDescent="0.25">
      <c r="A16953" s="73">
        <v>65003394</v>
      </c>
      <c r="B16953" s="74" t="s">
        <v>14869</v>
      </c>
      <c r="C16953" s="73" t="s">
        <v>101</v>
      </c>
      <c r="D16953" s="75">
        <v>234.46</v>
      </c>
      <c r="E16953" s="75">
        <v>227.4</v>
      </c>
      <c r="F16953" s="73" t="s">
        <v>47</v>
      </c>
    </row>
    <row r="16954" spans="1:6" x14ac:dyDescent="0.25">
      <c r="A16954" s="73">
        <v>65003396</v>
      </c>
      <c r="B16954" s="74" t="s">
        <v>14870</v>
      </c>
      <c r="C16954" s="73" t="s">
        <v>101</v>
      </c>
      <c r="D16954" s="75">
        <v>309.31</v>
      </c>
      <c r="E16954" s="75">
        <v>299.89</v>
      </c>
      <c r="F16954" s="73" t="s">
        <v>47</v>
      </c>
    </row>
    <row r="16955" spans="1:6" x14ac:dyDescent="0.25">
      <c r="A16955" s="73">
        <v>65003398</v>
      </c>
      <c r="B16955" s="74" t="s">
        <v>14871</v>
      </c>
      <c r="C16955" s="73" t="s">
        <v>101</v>
      </c>
      <c r="D16955" s="75">
        <v>467.96</v>
      </c>
      <c r="E16955" s="75">
        <v>453.81</v>
      </c>
      <c r="F16955" s="73" t="s">
        <v>47</v>
      </c>
    </row>
    <row r="16956" spans="1:6" ht="25.5" x14ac:dyDescent="0.25">
      <c r="A16956" s="73">
        <v>65003400</v>
      </c>
      <c r="B16956" s="74" t="s">
        <v>14872</v>
      </c>
      <c r="C16956" s="73" t="s">
        <v>101</v>
      </c>
      <c r="D16956" s="75">
        <v>2721.87</v>
      </c>
      <c r="E16956" s="75">
        <v>2655.22</v>
      </c>
      <c r="F16956" s="73" t="s">
        <v>47</v>
      </c>
    </row>
    <row r="16957" spans="1:6" ht="25.5" x14ac:dyDescent="0.25">
      <c r="A16957" s="73">
        <v>65003401</v>
      </c>
      <c r="B16957" s="74" t="s">
        <v>14873</v>
      </c>
      <c r="C16957" s="73" t="s">
        <v>101</v>
      </c>
      <c r="D16957" s="75">
        <v>3504.32</v>
      </c>
      <c r="E16957" s="75">
        <v>3432.2</v>
      </c>
      <c r="F16957" s="73" t="s">
        <v>47</v>
      </c>
    </row>
    <row r="16958" spans="1:6" ht="25.5" x14ac:dyDescent="0.25">
      <c r="A16958" s="73">
        <v>65003402</v>
      </c>
      <c r="B16958" s="74" t="s">
        <v>14874</v>
      </c>
      <c r="C16958" s="73" t="s">
        <v>101</v>
      </c>
      <c r="D16958" s="75">
        <v>3455.22</v>
      </c>
      <c r="E16958" s="75">
        <v>3388.59</v>
      </c>
      <c r="F16958" s="73" t="s">
        <v>47</v>
      </c>
    </row>
    <row r="16959" spans="1:6" ht="25.5" x14ac:dyDescent="0.25">
      <c r="A16959" s="73">
        <v>65003403</v>
      </c>
      <c r="B16959" s="74" t="s">
        <v>14875</v>
      </c>
      <c r="C16959" s="73" t="s">
        <v>101</v>
      </c>
      <c r="D16959" s="75">
        <v>2869.73</v>
      </c>
      <c r="E16959" s="75">
        <v>2797.69</v>
      </c>
      <c r="F16959" s="73" t="s">
        <v>47</v>
      </c>
    </row>
    <row r="16960" spans="1:6" ht="25.5" x14ac:dyDescent="0.25">
      <c r="A16960" s="73">
        <v>65003404</v>
      </c>
      <c r="B16960" s="74" t="s">
        <v>14876</v>
      </c>
      <c r="C16960" s="73" t="s">
        <v>101</v>
      </c>
      <c r="D16960" s="75">
        <v>3673.93</v>
      </c>
      <c r="E16960" s="75">
        <v>3595.5</v>
      </c>
      <c r="F16960" s="73" t="s">
        <v>47</v>
      </c>
    </row>
    <row r="16961" spans="1:6" ht="25.5" x14ac:dyDescent="0.25">
      <c r="A16961" s="73">
        <v>65003405</v>
      </c>
      <c r="B16961" s="74" t="s">
        <v>14877</v>
      </c>
      <c r="C16961" s="73" t="s">
        <v>101</v>
      </c>
      <c r="D16961" s="75">
        <v>4644.4399999999996</v>
      </c>
      <c r="E16961" s="75">
        <v>4572.3500000000004</v>
      </c>
      <c r="F16961" s="73" t="s">
        <v>47</v>
      </c>
    </row>
    <row r="16962" spans="1:6" ht="25.5" x14ac:dyDescent="0.25">
      <c r="A16962" s="73">
        <v>65003406</v>
      </c>
      <c r="B16962" s="74" t="s">
        <v>14878</v>
      </c>
      <c r="C16962" s="73" t="s">
        <v>101</v>
      </c>
      <c r="D16962" s="75">
        <v>3580.34</v>
      </c>
      <c r="E16962" s="75">
        <v>3508.4</v>
      </c>
      <c r="F16962" s="73" t="s">
        <v>47</v>
      </c>
    </row>
    <row r="16963" spans="1:6" ht="25.5" x14ac:dyDescent="0.25">
      <c r="A16963" s="73">
        <v>65003407</v>
      </c>
      <c r="B16963" s="74" t="s">
        <v>14879</v>
      </c>
      <c r="C16963" s="73" t="s">
        <v>101</v>
      </c>
      <c r="D16963" s="75">
        <v>4791.32</v>
      </c>
      <c r="E16963" s="75">
        <v>4713</v>
      </c>
      <c r="F16963" s="73" t="s">
        <v>47</v>
      </c>
    </row>
    <row r="16964" spans="1:6" ht="25.5" x14ac:dyDescent="0.25">
      <c r="A16964" s="73">
        <v>65003408</v>
      </c>
      <c r="B16964" s="74" t="s">
        <v>14880</v>
      </c>
      <c r="C16964" s="73" t="s">
        <v>101</v>
      </c>
      <c r="D16964" s="75">
        <v>264.85000000000002</v>
      </c>
      <c r="E16964" s="75">
        <v>256.76</v>
      </c>
      <c r="F16964" s="73" t="s">
        <v>47</v>
      </c>
    </row>
    <row r="16965" spans="1:6" ht="25.5" x14ac:dyDescent="0.25">
      <c r="A16965" s="73">
        <v>65003409</v>
      </c>
      <c r="B16965" s="74" t="s">
        <v>14881</v>
      </c>
      <c r="C16965" s="73" t="s">
        <v>101</v>
      </c>
      <c r="D16965" s="75">
        <v>954.93</v>
      </c>
      <c r="E16965" s="75">
        <v>923.21</v>
      </c>
      <c r="F16965" s="73" t="s">
        <v>47</v>
      </c>
    </row>
    <row r="16966" spans="1:6" ht="25.5" x14ac:dyDescent="0.25">
      <c r="A16966" s="73">
        <v>65003410</v>
      </c>
      <c r="B16966" s="74" t="s">
        <v>14882</v>
      </c>
      <c r="C16966" s="73" t="s">
        <v>101</v>
      </c>
      <c r="D16966" s="75">
        <v>1141.0899999999999</v>
      </c>
      <c r="E16966" s="75">
        <v>1102.3599999999999</v>
      </c>
      <c r="F16966" s="73" t="s">
        <v>47</v>
      </c>
    </row>
    <row r="16967" spans="1:6" ht="25.5" x14ac:dyDescent="0.25">
      <c r="A16967" s="73">
        <v>65003412</v>
      </c>
      <c r="B16967" s="74" t="s">
        <v>14883</v>
      </c>
      <c r="C16967" s="73" t="s">
        <v>101</v>
      </c>
      <c r="D16967" s="75">
        <v>1057.6300000000001</v>
      </c>
      <c r="E16967" s="75">
        <v>1022.38</v>
      </c>
      <c r="F16967" s="73" t="s">
        <v>47</v>
      </c>
    </row>
    <row r="16968" spans="1:6" ht="25.5" x14ac:dyDescent="0.25">
      <c r="A16968" s="73">
        <v>65003413</v>
      </c>
      <c r="B16968" s="74" t="s">
        <v>14884</v>
      </c>
      <c r="C16968" s="73" t="s">
        <v>101</v>
      </c>
      <c r="D16968" s="75">
        <v>1238.67</v>
      </c>
      <c r="E16968" s="75">
        <v>1196.57</v>
      </c>
      <c r="F16968" s="73" t="s">
        <v>47</v>
      </c>
    </row>
    <row r="16969" spans="1:6" ht="38.25" x14ac:dyDescent="0.25">
      <c r="A16969" s="73">
        <v>65003415</v>
      </c>
      <c r="B16969" s="74" t="s">
        <v>14885</v>
      </c>
      <c r="C16969" s="73" t="s">
        <v>101</v>
      </c>
      <c r="D16969" s="75">
        <v>716.99</v>
      </c>
      <c r="E16969" s="75">
        <v>698.46</v>
      </c>
      <c r="F16969" s="73" t="s">
        <v>47</v>
      </c>
    </row>
    <row r="16970" spans="1:6" ht="38.25" x14ac:dyDescent="0.25">
      <c r="A16970" s="73">
        <v>65003417</v>
      </c>
      <c r="B16970" s="74" t="s">
        <v>14886</v>
      </c>
      <c r="C16970" s="73" t="s">
        <v>101</v>
      </c>
      <c r="D16970" s="75">
        <v>857.59</v>
      </c>
      <c r="E16970" s="75">
        <v>837.5</v>
      </c>
      <c r="F16970" s="73" t="s">
        <v>47</v>
      </c>
    </row>
    <row r="16971" spans="1:6" ht="38.25" x14ac:dyDescent="0.25">
      <c r="A16971" s="73">
        <v>65003419</v>
      </c>
      <c r="B16971" s="74" t="s">
        <v>14887</v>
      </c>
      <c r="C16971" s="73" t="s">
        <v>101</v>
      </c>
      <c r="D16971" s="75">
        <v>765.54</v>
      </c>
      <c r="E16971" s="75">
        <v>745.18</v>
      </c>
      <c r="F16971" s="73" t="s">
        <v>47</v>
      </c>
    </row>
    <row r="16972" spans="1:6" ht="38.25" x14ac:dyDescent="0.25">
      <c r="A16972" s="73">
        <v>65003421</v>
      </c>
      <c r="B16972" s="74" t="s">
        <v>14888</v>
      </c>
      <c r="C16972" s="73" t="s">
        <v>101</v>
      </c>
      <c r="D16972" s="75">
        <v>913.58</v>
      </c>
      <c r="E16972" s="75">
        <v>891.38</v>
      </c>
      <c r="F16972" s="73" t="s">
        <v>47</v>
      </c>
    </row>
    <row r="16973" spans="1:6" ht="38.25" x14ac:dyDescent="0.25">
      <c r="A16973" s="73">
        <v>65003423</v>
      </c>
      <c r="B16973" s="74" t="s">
        <v>14889</v>
      </c>
      <c r="C16973" s="73" t="s">
        <v>101</v>
      </c>
      <c r="D16973" s="75">
        <v>831.7</v>
      </c>
      <c r="E16973" s="75">
        <v>809.07</v>
      </c>
      <c r="F16973" s="73" t="s">
        <v>47</v>
      </c>
    </row>
    <row r="16974" spans="1:6" ht="38.25" x14ac:dyDescent="0.25">
      <c r="A16974" s="73">
        <v>65003425</v>
      </c>
      <c r="B16974" s="74" t="s">
        <v>14890</v>
      </c>
      <c r="C16974" s="73" t="s">
        <v>101</v>
      </c>
      <c r="D16974" s="75">
        <v>990.02</v>
      </c>
      <c r="E16974" s="75">
        <v>965.15</v>
      </c>
      <c r="F16974" s="73" t="s">
        <v>47</v>
      </c>
    </row>
    <row r="16975" spans="1:6" ht="38.25" x14ac:dyDescent="0.25">
      <c r="A16975" s="73">
        <v>65003427</v>
      </c>
      <c r="B16975" s="74" t="s">
        <v>14891</v>
      </c>
      <c r="C16975" s="73" t="s">
        <v>101</v>
      </c>
      <c r="D16975" s="75">
        <v>586.03</v>
      </c>
      <c r="E16975" s="75">
        <v>567.95000000000005</v>
      </c>
      <c r="F16975" s="73" t="s">
        <v>47</v>
      </c>
    </row>
    <row r="16976" spans="1:6" ht="38.25" x14ac:dyDescent="0.25">
      <c r="A16976" s="73">
        <v>65003429</v>
      </c>
      <c r="B16976" s="74" t="s">
        <v>14892</v>
      </c>
      <c r="C16976" s="73" t="s">
        <v>101</v>
      </c>
      <c r="D16976" s="75">
        <v>669.35</v>
      </c>
      <c r="E16976" s="75">
        <v>649.9</v>
      </c>
      <c r="F16976" s="73" t="s">
        <v>47</v>
      </c>
    </row>
    <row r="16977" spans="1:6" ht="38.25" x14ac:dyDescent="0.25">
      <c r="A16977" s="73">
        <v>65003431</v>
      </c>
      <c r="B16977" s="74" t="s">
        <v>14893</v>
      </c>
      <c r="C16977" s="73" t="s">
        <v>101</v>
      </c>
      <c r="D16977" s="75">
        <v>634.59</v>
      </c>
      <c r="E16977" s="75">
        <v>614.66999999999996</v>
      </c>
      <c r="F16977" s="73" t="s">
        <v>47</v>
      </c>
    </row>
    <row r="16978" spans="1:6" ht="38.25" x14ac:dyDescent="0.25">
      <c r="A16978" s="73">
        <v>65003433</v>
      </c>
      <c r="B16978" s="74" t="s">
        <v>14894</v>
      </c>
      <c r="C16978" s="73" t="s">
        <v>101</v>
      </c>
      <c r="D16978" s="75">
        <v>725.34</v>
      </c>
      <c r="E16978" s="75">
        <v>703.77</v>
      </c>
      <c r="F16978" s="73" t="s">
        <v>47</v>
      </c>
    </row>
    <row r="16979" spans="1:6" ht="38.25" x14ac:dyDescent="0.25">
      <c r="A16979" s="73">
        <v>65003435</v>
      </c>
      <c r="B16979" s="74" t="s">
        <v>14895</v>
      </c>
      <c r="C16979" s="73" t="s">
        <v>101</v>
      </c>
      <c r="D16979" s="75">
        <v>700.75</v>
      </c>
      <c r="E16979" s="75">
        <v>678.56</v>
      </c>
      <c r="F16979" s="73" t="s">
        <v>47</v>
      </c>
    </row>
    <row r="16980" spans="1:6" ht="38.25" x14ac:dyDescent="0.25">
      <c r="A16980" s="73">
        <v>65003437</v>
      </c>
      <c r="B16980" s="74" t="s">
        <v>14896</v>
      </c>
      <c r="C16980" s="73" t="s">
        <v>101</v>
      </c>
      <c r="D16980" s="75">
        <v>801.78</v>
      </c>
      <c r="E16980" s="75">
        <v>777.55</v>
      </c>
      <c r="F16980" s="73" t="s">
        <v>47</v>
      </c>
    </row>
    <row r="16981" spans="1:6" ht="38.25" x14ac:dyDescent="0.25">
      <c r="A16981" s="73">
        <v>65003439</v>
      </c>
      <c r="B16981" s="74" t="s">
        <v>14897</v>
      </c>
      <c r="C16981" s="73" t="s">
        <v>101</v>
      </c>
      <c r="D16981" s="75">
        <v>498.73</v>
      </c>
      <c r="E16981" s="75">
        <v>480.95</v>
      </c>
      <c r="F16981" s="73" t="s">
        <v>47</v>
      </c>
    </row>
    <row r="16982" spans="1:6" ht="38.25" x14ac:dyDescent="0.25">
      <c r="A16982" s="73">
        <v>65003441</v>
      </c>
      <c r="B16982" s="74" t="s">
        <v>14898</v>
      </c>
      <c r="C16982" s="73" t="s">
        <v>101</v>
      </c>
      <c r="D16982" s="75">
        <v>543.85</v>
      </c>
      <c r="E16982" s="75">
        <v>524.83000000000004</v>
      </c>
      <c r="F16982" s="73" t="s">
        <v>47</v>
      </c>
    </row>
    <row r="16983" spans="1:6" ht="38.25" x14ac:dyDescent="0.25">
      <c r="A16983" s="73">
        <v>65003443</v>
      </c>
      <c r="B16983" s="74" t="s">
        <v>14899</v>
      </c>
      <c r="C16983" s="73" t="s">
        <v>101</v>
      </c>
      <c r="D16983" s="75">
        <v>547.28</v>
      </c>
      <c r="E16983" s="75">
        <v>527.66999999999996</v>
      </c>
      <c r="F16983" s="73" t="s">
        <v>47</v>
      </c>
    </row>
    <row r="16984" spans="1:6" ht="38.25" x14ac:dyDescent="0.25">
      <c r="A16984" s="73">
        <v>65003445</v>
      </c>
      <c r="B16984" s="74" t="s">
        <v>14900</v>
      </c>
      <c r="C16984" s="73" t="s">
        <v>101</v>
      </c>
      <c r="D16984" s="75">
        <v>599.84</v>
      </c>
      <c r="E16984" s="75">
        <v>578.70000000000005</v>
      </c>
      <c r="F16984" s="73" t="s">
        <v>47</v>
      </c>
    </row>
    <row r="16985" spans="1:6" ht="38.25" x14ac:dyDescent="0.25">
      <c r="A16985" s="73">
        <v>65003447</v>
      </c>
      <c r="B16985" s="74" t="s">
        <v>14901</v>
      </c>
      <c r="C16985" s="73" t="s">
        <v>101</v>
      </c>
      <c r="D16985" s="75">
        <v>613.45000000000005</v>
      </c>
      <c r="E16985" s="75">
        <v>591.54999999999995</v>
      </c>
      <c r="F16985" s="73" t="s">
        <v>47</v>
      </c>
    </row>
    <row r="16986" spans="1:6" ht="38.25" x14ac:dyDescent="0.25">
      <c r="A16986" s="73">
        <v>65003449</v>
      </c>
      <c r="B16986" s="74" t="s">
        <v>14902</v>
      </c>
      <c r="C16986" s="73" t="s">
        <v>101</v>
      </c>
      <c r="D16986" s="75">
        <v>676.28</v>
      </c>
      <c r="E16986" s="75">
        <v>652.48</v>
      </c>
      <c r="F16986" s="73" t="s">
        <v>47</v>
      </c>
    </row>
    <row r="16987" spans="1:6" ht="38.25" x14ac:dyDescent="0.25">
      <c r="A16987" s="73">
        <v>65003451</v>
      </c>
      <c r="B16987" s="74" t="s">
        <v>14903</v>
      </c>
      <c r="C16987" s="73" t="s">
        <v>101</v>
      </c>
      <c r="D16987" s="75">
        <v>2278.9699999999998</v>
      </c>
      <c r="E16987" s="75">
        <v>2217.2199999999998</v>
      </c>
      <c r="F16987" s="73" t="s">
        <v>47</v>
      </c>
    </row>
    <row r="16988" spans="1:6" ht="38.25" x14ac:dyDescent="0.25">
      <c r="A16988" s="73">
        <v>65003453</v>
      </c>
      <c r="B16988" s="74" t="s">
        <v>14904</v>
      </c>
      <c r="C16988" s="73" t="s">
        <v>101</v>
      </c>
      <c r="D16988" s="75">
        <v>2716.09</v>
      </c>
      <c r="E16988" s="75">
        <v>2651.85</v>
      </c>
      <c r="F16988" s="73" t="s">
        <v>47</v>
      </c>
    </row>
    <row r="16989" spans="1:6" ht="38.25" x14ac:dyDescent="0.25">
      <c r="A16989" s="73">
        <v>65003455</v>
      </c>
      <c r="B16989" s="74" t="s">
        <v>14905</v>
      </c>
      <c r="C16989" s="73" t="s">
        <v>101</v>
      </c>
      <c r="D16989" s="75">
        <v>2278.9699999999998</v>
      </c>
      <c r="E16989" s="75">
        <v>2217.2199999999998</v>
      </c>
      <c r="F16989" s="73" t="s">
        <v>47</v>
      </c>
    </row>
    <row r="16990" spans="1:6" ht="38.25" x14ac:dyDescent="0.25">
      <c r="A16990" s="73">
        <v>65003457</v>
      </c>
      <c r="B16990" s="74" t="s">
        <v>14906</v>
      </c>
      <c r="C16990" s="73" t="s">
        <v>101</v>
      </c>
      <c r="D16990" s="75">
        <v>2716.09</v>
      </c>
      <c r="E16990" s="75">
        <v>2651.85</v>
      </c>
      <c r="F16990" s="73" t="s">
        <v>47</v>
      </c>
    </row>
    <row r="16991" spans="1:6" ht="38.25" x14ac:dyDescent="0.25">
      <c r="A16991" s="73">
        <v>65003459</v>
      </c>
      <c r="B16991" s="74" t="s">
        <v>14907</v>
      </c>
      <c r="C16991" s="73" t="s">
        <v>101</v>
      </c>
      <c r="D16991" s="75">
        <v>2237.71</v>
      </c>
      <c r="E16991" s="75">
        <v>2175</v>
      </c>
      <c r="F16991" s="73" t="s">
        <v>47</v>
      </c>
    </row>
    <row r="16992" spans="1:6" ht="38.25" x14ac:dyDescent="0.25">
      <c r="A16992" s="73">
        <v>65003461</v>
      </c>
      <c r="B16992" s="74" t="s">
        <v>14908</v>
      </c>
      <c r="C16992" s="73" t="s">
        <v>101</v>
      </c>
      <c r="D16992" s="75">
        <v>2693.1</v>
      </c>
      <c r="E16992" s="75">
        <v>2627.09</v>
      </c>
      <c r="F16992" s="73" t="s">
        <v>47</v>
      </c>
    </row>
    <row r="16993" spans="1:6" ht="38.25" x14ac:dyDescent="0.25">
      <c r="A16993" s="73">
        <v>65003464</v>
      </c>
      <c r="B16993" s="74" t="s">
        <v>14909</v>
      </c>
      <c r="C16993" s="73" t="s">
        <v>101</v>
      </c>
      <c r="D16993" s="75">
        <v>1929.76</v>
      </c>
      <c r="E16993" s="75">
        <v>1869.2</v>
      </c>
      <c r="F16993" s="73" t="s">
        <v>47</v>
      </c>
    </row>
    <row r="16994" spans="1:6" ht="38.25" x14ac:dyDescent="0.25">
      <c r="A16994" s="73">
        <v>65003466</v>
      </c>
      <c r="B16994" s="74" t="s">
        <v>14910</v>
      </c>
      <c r="C16994" s="73" t="s">
        <v>101</v>
      </c>
      <c r="D16994" s="75">
        <v>2214.11</v>
      </c>
      <c r="E16994" s="75">
        <v>2151.5700000000002</v>
      </c>
      <c r="F16994" s="73" t="s">
        <v>47</v>
      </c>
    </row>
    <row r="16995" spans="1:6" ht="38.25" x14ac:dyDescent="0.25">
      <c r="A16995" s="73">
        <v>65003468</v>
      </c>
      <c r="B16995" s="74" t="s">
        <v>14911</v>
      </c>
      <c r="C16995" s="73" t="s">
        <v>101</v>
      </c>
      <c r="D16995" s="75">
        <v>1929.76</v>
      </c>
      <c r="E16995" s="75">
        <v>1869.2</v>
      </c>
      <c r="F16995" s="73" t="s">
        <v>47</v>
      </c>
    </row>
    <row r="16996" spans="1:6" ht="38.25" x14ac:dyDescent="0.25">
      <c r="A16996" s="73">
        <v>65003470</v>
      </c>
      <c r="B16996" s="74" t="s">
        <v>14912</v>
      </c>
      <c r="C16996" s="73" t="s">
        <v>101</v>
      </c>
      <c r="D16996" s="75">
        <v>2214.11</v>
      </c>
      <c r="E16996" s="75">
        <v>2151.5700000000002</v>
      </c>
      <c r="F16996" s="73" t="s">
        <v>47</v>
      </c>
    </row>
    <row r="16997" spans="1:6" ht="38.25" x14ac:dyDescent="0.25">
      <c r="A16997" s="73">
        <v>65003472</v>
      </c>
      <c r="B16997" s="74" t="s">
        <v>14913</v>
      </c>
      <c r="C16997" s="73" t="s">
        <v>101</v>
      </c>
      <c r="D16997" s="75">
        <v>1932.16</v>
      </c>
      <c r="E16997" s="75">
        <v>1870.48</v>
      </c>
      <c r="F16997" s="73" t="s">
        <v>47</v>
      </c>
    </row>
    <row r="16998" spans="1:6" ht="38.25" x14ac:dyDescent="0.25">
      <c r="A16998" s="73">
        <v>65003474</v>
      </c>
      <c r="B16998" s="74" t="s">
        <v>14914</v>
      </c>
      <c r="C16998" s="73" t="s">
        <v>101</v>
      </c>
      <c r="D16998" s="75">
        <v>2207.37</v>
      </c>
      <c r="E16998" s="75">
        <v>2144.12</v>
      </c>
      <c r="F16998" s="73" t="s">
        <v>47</v>
      </c>
    </row>
    <row r="16999" spans="1:6" ht="38.25" x14ac:dyDescent="0.25">
      <c r="A16999" s="73">
        <v>65003476</v>
      </c>
      <c r="B16999" s="74" t="s">
        <v>14915</v>
      </c>
      <c r="C16999" s="73" t="s">
        <v>101</v>
      </c>
      <c r="D16999" s="75">
        <v>1405.95</v>
      </c>
      <c r="E16999" s="75">
        <v>1347.17</v>
      </c>
      <c r="F16999" s="73" t="s">
        <v>47</v>
      </c>
    </row>
    <row r="17000" spans="1:6" ht="38.25" x14ac:dyDescent="0.25">
      <c r="A17000" s="73">
        <v>65003478</v>
      </c>
      <c r="B17000" s="74" t="s">
        <v>14916</v>
      </c>
      <c r="C17000" s="73" t="s">
        <v>101</v>
      </c>
      <c r="D17000" s="75">
        <v>1461.13</v>
      </c>
      <c r="E17000" s="75">
        <v>1401.15</v>
      </c>
      <c r="F17000" s="73" t="s">
        <v>47</v>
      </c>
    </row>
    <row r="17001" spans="1:6" ht="25.5" x14ac:dyDescent="0.25">
      <c r="A17001" s="73">
        <v>65003480</v>
      </c>
      <c r="B17001" s="74" t="s">
        <v>14917</v>
      </c>
      <c r="C17001" s="73" t="s">
        <v>101</v>
      </c>
      <c r="D17001" s="75">
        <v>1405.95</v>
      </c>
      <c r="E17001" s="75">
        <v>1347.17</v>
      </c>
      <c r="F17001" s="73" t="s">
        <v>47</v>
      </c>
    </row>
    <row r="17002" spans="1:6" ht="25.5" x14ac:dyDescent="0.25">
      <c r="A17002" s="73">
        <v>65003482</v>
      </c>
      <c r="B17002" s="74" t="s">
        <v>14918</v>
      </c>
      <c r="C17002" s="73" t="s">
        <v>101</v>
      </c>
      <c r="D17002" s="75">
        <v>1461.13</v>
      </c>
      <c r="E17002" s="75">
        <v>1401.15</v>
      </c>
      <c r="F17002" s="73" t="s">
        <v>47</v>
      </c>
    </row>
    <row r="17003" spans="1:6" ht="38.25" x14ac:dyDescent="0.25">
      <c r="A17003" s="73">
        <v>65003484</v>
      </c>
      <c r="B17003" s="74" t="s">
        <v>14919</v>
      </c>
      <c r="C17003" s="73" t="s">
        <v>101</v>
      </c>
      <c r="D17003" s="75">
        <v>1473.82</v>
      </c>
      <c r="E17003" s="75">
        <v>1413.71</v>
      </c>
      <c r="F17003" s="73" t="s">
        <v>47</v>
      </c>
    </row>
    <row r="17004" spans="1:6" ht="38.25" x14ac:dyDescent="0.25">
      <c r="A17004" s="73">
        <v>65003486</v>
      </c>
      <c r="B17004" s="74" t="s">
        <v>14920</v>
      </c>
      <c r="C17004" s="73" t="s">
        <v>101</v>
      </c>
      <c r="D17004" s="75">
        <v>1638.59</v>
      </c>
      <c r="E17004" s="75">
        <v>1572.47</v>
      </c>
      <c r="F17004" s="73" t="s">
        <v>47</v>
      </c>
    </row>
    <row r="17005" spans="1:6" x14ac:dyDescent="0.25">
      <c r="A17005" s="73">
        <v>65003579</v>
      </c>
      <c r="B17005" s="74" t="s">
        <v>14921</v>
      </c>
      <c r="C17005" s="73" t="s">
        <v>101</v>
      </c>
      <c r="D17005" s="75">
        <v>84.67</v>
      </c>
      <c r="E17005" s="75">
        <v>80.52</v>
      </c>
      <c r="F17005" s="73" t="s">
        <v>47</v>
      </c>
    </row>
    <row r="17006" spans="1:6" ht="25.5" x14ac:dyDescent="0.25">
      <c r="A17006" s="73">
        <v>65003580</v>
      </c>
      <c r="B17006" s="74" t="s">
        <v>14922</v>
      </c>
      <c r="C17006" s="73" t="s">
        <v>101</v>
      </c>
      <c r="D17006" s="75">
        <v>579.52</v>
      </c>
      <c r="E17006" s="75">
        <v>576.22</v>
      </c>
      <c r="F17006" s="73" t="s">
        <v>47</v>
      </c>
    </row>
    <row r="17007" spans="1:6" x14ac:dyDescent="0.25">
      <c r="A17007" s="73">
        <v>65003656</v>
      </c>
      <c r="B17007" s="74" t="s">
        <v>14923</v>
      </c>
      <c r="C17007" s="73" t="s">
        <v>101</v>
      </c>
      <c r="D17007" s="75">
        <v>13215.88</v>
      </c>
      <c r="E17007" s="75">
        <v>11912.18</v>
      </c>
      <c r="F17007" s="73" t="s">
        <v>47</v>
      </c>
    </row>
    <row r="17008" spans="1:6" x14ac:dyDescent="0.25">
      <c r="A17008" s="73">
        <v>65003657</v>
      </c>
      <c r="B17008" s="74" t="s">
        <v>14924</v>
      </c>
      <c r="C17008" s="73" t="s">
        <v>101</v>
      </c>
      <c r="D17008" s="75">
        <v>16519.86</v>
      </c>
      <c r="E17008" s="75">
        <v>14890.23</v>
      </c>
      <c r="F17008" s="73" t="s">
        <v>47</v>
      </c>
    </row>
    <row r="17009" spans="1:6" x14ac:dyDescent="0.25">
      <c r="A17009" s="73">
        <v>65003658</v>
      </c>
      <c r="B17009" s="74" t="s">
        <v>14925</v>
      </c>
      <c r="C17009" s="73" t="s">
        <v>101</v>
      </c>
      <c r="D17009" s="75">
        <v>19823.830000000002</v>
      </c>
      <c r="E17009" s="75">
        <v>17868.27</v>
      </c>
      <c r="F17009" s="73" t="s">
        <v>47</v>
      </c>
    </row>
    <row r="17010" spans="1:6" x14ac:dyDescent="0.25">
      <c r="A17010" s="73">
        <v>65003659</v>
      </c>
      <c r="B17010" s="74" t="s">
        <v>14926</v>
      </c>
      <c r="C17010" s="73" t="s">
        <v>101</v>
      </c>
      <c r="D17010" s="75">
        <v>10341.36</v>
      </c>
      <c r="E17010" s="75">
        <v>9314.5300000000007</v>
      </c>
      <c r="F17010" s="73" t="s">
        <v>47</v>
      </c>
    </row>
    <row r="17011" spans="1:6" ht="25.5" x14ac:dyDescent="0.25">
      <c r="A17011" s="73">
        <v>65003660</v>
      </c>
      <c r="B17011" s="74" t="s">
        <v>14927</v>
      </c>
      <c r="C17011" s="73" t="s">
        <v>101</v>
      </c>
      <c r="D17011" s="75">
        <v>35361.019999999997</v>
      </c>
      <c r="E17011" s="75">
        <v>31879.95</v>
      </c>
      <c r="F17011" s="73" t="s">
        <v>47</v>
      </c>
    </row>
    <row r="17012" spans="1:6" ht="25.5" x14ac:dyDescent="0.25">
      <c r="A17012" s="73">
        <v>65003665</v>
      </c>
      <c r="B17012" s="74" t="s">
        <v>14928</v>
      </c>
      <c r="C17012" s="73" t="s">
        <v>101</v>
      </c>
      <c r="D17012" s="75">
        <v>3040.76</v>
      </c>
      <c r="E17012" s="75">
        <v>2739.52</v>
      </c>
      <c r="F17012" s="73" t="s">
        <v>47</v>
      </c>
    </row>
    <row r="17013" spans="1:6" ht="25.5" x14ac:dyDescent="0.25">
      <c r="A17013" s="73">
        <v>65003666</v>
      </c>
      <c r="B17013" s="74" t="s">
        <v>14929</v>
      </c>
      <c r="C17013" s="73" t="s">
        <v>101</v>
      </c>
      <c r="D17013" s="75">
        <v>4701.97</v>
      </c>
      <c r="E17013" s="75">
        <v>4236.29</v>
      </c>
      <c r="F17013" s="73" t="s">
        <v>47</v>
      </c>
    </row>
    <row r="17014" spans="1:6" ht="25.5" x14ac:dyDescent="0.25">
      <c r="A17014" s="73">
        <v>65003667</v>
      </c>
      <c r="B17014" s="74" t="s">
        <v>14930</v>
      </c>
      <c r="C17014" s="73" t="s">
        <v>101</v>
      </c>
      <c r="D17014" s="75">
        <v>4831.04</v>
      </c>
      <c r="E17014" s="75">
        <v>4353.92</v>
      </c>
      <c r="F17014" s="73" t="s">
        <v>47</v>
      </c>
    </row>
    <row r="17015" spans="1:6" x14ac:dyDescent="0.25">
      <c r="A17015" s="73">
        <v>65003668</v>
      </c>
      <c r="B17015" s="74" t="s">
        <v>14931</v>
      </c>
      <c r="C17015" s="73" t="s">
        <v>101</v>
      </c>
      <c r="D17015" s="75">
        <v>5281.09</v>
      </c>
      <c r="E17015" s="75">
        <v>4757.24</v>
      </c>
      <c r="F17015" s="73" t="s">
        <v>47</v>
      </c>
    </row>
    <row r="17016" spans="1:6" x14ac:dyDescent="0.25">
      <c r="A17016" s="73">
        <v>65003669</v>
      </c>
      <c r="B17016" s="74" t="s">
        <v>14932</v>
      </c>
      <c r="C17016" s="73" t="s">
        <v>101</v>
      </c>
      <c r="D17016" s="75">
        <v>6025.1</v>
      </c>
      <c r="E17016" s="75">
        <v>5426.19</v>
      </c>
      <c r="F17016" s="73" t="s">
        <v>47</v>
      </c>
    </row>
    <row r="17017" spans="1:6" x14ac:dyDescent="0.25">
      <c r="A17017" s="73">
        <v>65003670</v>
      </c>
      <c r="B17017" s="74" t="s">
        <v>14933</v>
      </c>
      <c r="C17017" s="73" t="s">
        <v>101</v>
      </c>
      <c r="D17017" s="75">
        <v>5281.09</v>
      </c>
      <c r="E17017" s="75">
        <v>4757.24</v>
      </c>
      <c r="F17017" s="73" t="s">
        <v>47</v>
      </c>
    </row>
    <row r="17018" spans="1:6" ht="25.5" x14ac:dyDescent="0.25">
      <c r="A17018" s="73">
        <v>65003720</v>
      </c>
      <c r="B17018" s="74" t="s">
        <v>14934</v>
      </c>
      <c r="C17018" s="73" t="s">
        <v>101</v>
      </c>
      <c r="D17018" s="75">
        <v>2037.13</v>
      </c>
      <c r="E17018" s="75">
        <v>1902.44</v>
      </c>
      <c r="F17018" s="73" t="s">
        <v>47</v>
      </c>
    </row>
    <row r="17019" spans="1:6" ht="25.5" x14ac:dyDescent="0.25">
      <c r="A17019" s="73">
        <v>65003722</v>
      </c>
      <c r="B17019" s="74" t="s">
        <v>14935</v>
      </c>
      <c r="C17019" s="73" t="s">
        <v>101</v>
      </c>
      <c r="D17019" s="75">
        <v>7024.5</v>
      </c>
      <c r="E17019" s="75">
        <v>6560.05</v>
      </c>
      <c r="F17019" s="73" t="s">
        <v>47</v>
      </c>
    </row>
    <row r="17020" spans="1:6" ht="25.5" x14ac:dyDescent="0.25">
      <c r="A17020" s="73">
        <v>65003724</v>
      </c>
      <c r="B17020" s="74" t="s">
        <v>14936</v>
      </c>
      <c r="C17020" s="73" t="s">
        <v>101</v>
      </c>
      <c r="D17020" s="75">
        <v>19400.98</v>
      </c>
      <c r="E17020" s="75">
        <v>18118.23</v>
      </c>
      <c r="F17020" s="73" t="s">
        <v>47</v>
      </c>
    </row>
    <row r="17021" spans="1:6" x14ac:dyDescent="0.25">
      <c r="A17021" s="73">
        <v>65003726</v>
      </c>
      <c r="B17021" s="74" t="s">
        <v>14937</v>
      </c>
      <c r="C17021" s="73" t="s">
        <v>101</v>
      </c>
      <c r="D17021" s="75">
        <v>318.74</v>
      </c>
      <c r="E17021" s="75">
        <v>287.58</v>
      </c>
      <c r="F17021" s="73" t="s">
        <v>47</v>
      </c>
    </row>
    <row r="17022" spans="1:6" x14ac:dyDescent="0.25">
      <c r="A17022" s="73">
        <v>65003755</v>
      </c>
      <c r="B17022" s="74" t="s">
        <v>14938</v>
      </c>
      <c r="C17022" s="73" t="s">
        <v>101</v>
      </c>
      <c r="D17022" s="75">
        <v>159.41999999999999</v>
      </c>
      <c r="E17022" s="75">
        <v>148.12</v>
      </c>
      <c r="F17022" s="73" t="s">
        <v>47</v>
      </c>
    </row>
    <row r="17023" spans="1:6" ht="38.25" x14ac:dyDescent="0.25">
      <c r="A17023" s="73">
        <v>65003756</v>
      </c>
      <c r="B17023" s="74" t="s">
        <v>14939</v>
      </c>
      <c r="C17023" s="73" t="s">
        <v>101</v>
      </c>
      <c r="D17023" s="75">
        <v>12841.96</v>
      </c>
      <c r="E17023" s="75">
        <v>12291.24</v>
      </c>
      <c r="F17023" s="73" t="s">
        <v>47</v>
      </c>
    </row>
    <row r="17024" spans="1:6" ht="38.25" x14ac:dyDescent="0.25">
      <c r="A17024" s="73">
        <v>65003757</v>
      </c>
      <c r="B17024" s="74" t="s">
        <v>14940</v>
      </c>
      <c r="C17024" s="73" t="s">
        <v>101</v>
      </c>
      <c r="D17024" s="75">
        <v>15040.89</v>
      </c>
      <c r="E17024" s="75">
        <v>14399.31</v>
      </c>
      <c r="F17024" s="73" t="s">
        <v>47</v>
      </c>
    </row>
    <row r="17025" spans="1:6" ht="38.25" x14ac:dyDescent="0.25">
      <c r="A17025" s="73">
        <v>65003758</v>
      </c>
      <c r="B17025" s="74" t="s">
        <v>14941</v>
      </c>
      <c r="C17025" s="73" t="s">
        <v>101</v>
      </c>
      <c r="D17025" s="75">
        <v>20257.63</v>
      </c>
      <c r="E17025" s="75">
        <v>19405.78</v>
      </c>
      <c r="F17025" s="73" t="s">
        <v>47</v>
      </c>
    </row>
    <row r="17026" spans="1:6" ht="38.25" x14ac:dyDescent="0.25">
      <c r="A17026" s="73">
        <v>65003759</v>
      </c>
      <c r="B17026" s="74" t="s">
        <v>14942</v>
      </c>
      <c r="C17026" s="73" t="s">
        <v>101</v>
      </c>
      <c r="D17026" s="75">
        <v>22923.13</v>
      </c>
      <c r="E17026" s="75">
        <v>21964.13</v>
      </c>
      <c r="F17026" s="73" t="s">
        <v>47</v>
      </c>
    </row>
    <row r="17027" spans="1:6" ht="38.25" x14ac:dyDescent="0.25">
      <c r="A17027" s="73">
        <v>65003761</v>
      </c>
      <c r="B17027" s="74" t="s">
        <v>14943</v>
      </c>
      <c r="C17027" s="73" t="s">
        <v>101</v>
      </c>
      <c r="D17027" s="75">
        <v>1856.62</v>
      </c>
      <c r="E17027" s="75">
        <v>1792.49</v>
      </c>
      <c r="F17027" s="73" t="s">
        <v>47</v>
      </c>
    </row>
    <row r="17028" spans="1:6" ht="25.5" x14ac:dyDescent="0.25">
      <c r="A17028" s="73">
        <v>65003796</v>
      </c>
      <c r="B17028" s="74" t="s">
        <v>14944</v>
      </c>
      <c r="C17028" s="73" t="s">
        <v>101</v>
      </c>
      <c r="D17028" s="75">
        <v>4973.34</v>
      </c>
      <c r="E17028" s="75">
        <v>4880.6899999999996</v>
      </c>
      <c r="F17028" s="73" t="s">
        <v>47</v>
      </c>
    </row>
    <row r="17029" spans="1:6" ht="25.5" x14ac:dyDescent="0.25">
      <c r="A17029" s="73">
        <v>65003797</v>
      </c>
      <c r="B17029" s="74" t="s">
        <v>14945</v>
      </c>
      <c r="C17029" s="73" t="s">
        <v>101</v>
      </c>
      <c r="D17029" s="75">
        <v>5107.2</v>
      </c>
      <c r="E17029" s="75">
        <v>5009.76</v>
      </c>
      <c r="F17029" s="73" t="s">
        <v>47</v>
      </c>
    </row>
    <row r="17030" spans="1:6" ht="25.5" x14ac:dyDescent="0.25">
      <c r="A17030" s="73">
        <v>65003798</v>
      </c>
      <c r="B17030" s="74" t="s">
        <v>14946</v>
      </c>
      <c r="C17030" s="73" t="s">
        <v>101</v>
      </c>
      <c r="D17030" s="75">
        <v>6435.58</v>
      </c>
      <c r="E17030" s="75">
        <v>6342.78</v>
      </c>
      <c r="F17030" s="73" t="s">
        <v>47</v>
      </c>
    </row>
    <row r="17031" spans="1:6" ht="25.5" x14ac:dyDescent="0.25">
      <c r="A17031" s="73">
        <v>65003799</v>
      </c>
      <c r="B17031" s="74" t="s">
        <v>14947</v>
      </c>
      <c r="C17031" s="73" t="s">
        <v>101</v>
      </c>
      <c r="D17031" s="75">
        <v>6546.71</v>
      </c>
      <c r="E17031" s="75">
        <v>6449.19</v>
      </c>
      <c r="F17031" s="73" t="s">
        <v>47</v>
      </c>
    </row>
    <row r="17032" spans="1:6" ht="25.5" x14ac:dyDescent="0.25">
      <c r="A17032" s="73">
        <v>65003800</v>
      </c>
      <c r="B17032" s="74" t="s">
        <v>14948</v>
      </c>
      <c r="C17032" s="73" t="s">
        <v>101</v>
      </c>
      <c r="D17032" s="75">
        <v>1476.55</v>
      </c>
      <c r="E17032" s="75">
        <v>1428.15</v>
      </c>
      <c r="F17032" s="73" t="s">
        <v>47</v>
      </c>
    </row>
    <row r="17033" spans="1:6" ht="25.5" x14ac:dyDescent="0.25">
      <c r="A17033" s="73">
        <v>65003801</v>
      </c>
      <c r="B17033" s="74" t="s">
        <v>14949</v>
      </c>
      <c r="C17033" s="73" t="s">
        <v>101</v>
      </c>
      <c r="D17033" s="75">
        <v>1574.08</v>
      </c>
      <c r="E17033" s="75">
        <v>1522.3</v>
      </c>
      <c r="F17033" s="73" t="s">
        <v>47</v>
      </c>
    </row>
    <row r="17034" spans="1:6" ht="38.25" x14ac:dyDescent="0.25">
      <c r="A17034" s="73">
        <v>65003802</v>
      </c>
      <c r="B17034" s="74" t="s">
        <v>14950</v>
      </c>
      <c r="C17034" s="73" t="s">
        <v>101</v>
      </c>
      <c r="D17034" s="75">
        <v>1520.27</v>
      </c>
      <c r="E17034" s="75">
        <v>1494.93</v>
      </c>
      <c r="F17034" s="73" t="s">
        <v>47</v>
      </c>
    </row>
    <row r="17035" spans="1:6" ht="38.25" x14ac:dyDescent="0.25">
      <c r="A17035" s="73">
        <v>65003804</v>
      </c>
      <c r="B17035" s="74" t="s">
        <v>14951</v>
      </c>
      <c r="C17035" s="73" t="s">
        <v>101</v>
      </c>
      <c r="D17035" s="75">
        <v>1590.25</v>
      </c>
      <c r="E17035" s="75">
        <v>1562.28</v>
      </c>
      <c r="F17035" s="73" t="s">
        <v>47</v>
      </c>
    </row>
    <row r="17036" spans="1:6" ht="38.25" x14ac:dyDescent="0.25">
      <c r="A17036" s="73">
        <v>65003806</v>
      </c>
      <c r="B17036" s="74" t="s">
        <v>14952</v>
      </c>
      <c r="C17036" s="73" t="s">
        <v>101</v>
      </c>
      <c r="D17036" s="75">
        <v>1686.69</v>
      </c>
      <c r="E17036" s="75">
        <v>1655.29</v>
      </c>
      <c r="F17036" s="73" t="s">
        <v>47</v>
      </c>
    </row>
    <row r="17037" spans="1:6" ht="38.25" x14ac:dyDescent="0.25">
      <c r="A17037" s="73">
        <v>65003808</v>
      </c>
      <c r="B17037" s="74" t="s">
        <v>14953</v>
      </c>
      <c r="C17037" s="73" t="s">
        <v>101</v>
      </c>
      <c r="D17037" s="75">
        <v>1250.18</v>
      </c>
      <c r="E17037" s="75">
        <v>1225.76</v>
      </c>
      <c r="F17037" s="73" t="s">
        <v>47</v>
      </c>
    </row>
    <row r="17038" spans="1:6" ht="38.25" x14ac:dyDescent="0.25">
      <c r="A17038" s="73">
        <v>65003810</v>
      </c>
      <c r="B17038" s="74" t="s">
        <v>14954</v>
      </c>
      <c r="C17038" s="73" t="s">
        <v>101</v>
      </c>
      <c r="D17038" s="75">
        <v>1320.17</v>
      </c>
      <c r="E17038" s="75">
        <v>1293.1099999999999</v>
      </c>
      <c r="F17038" s="73" t="s">
        <v>47</v>
      </c>
    </row>
    <row r="17039" spans="1:6" ht="38.25" x14ac:dyDescent="0.25">
      <c r="A17039" s="73">
        <v>65003812</v>
      </c>
      <c r="B17039" s="74" t="s">
        <v>14955</v>
      </c>
      <c r="C17039" s="73" t="s">
        <v>101</v>
      </c>
      <c r="D17039" s="75">
        <v>1416.6</v>
      </c>
      <c r="E17039" s="75">
        <v>1386.12</v>
      </c>
      <c r="F17039" s="73" t="s">
        <v>47</v>
      </c>
    </row>
    <row r="17040" spans="1:6" ht="38.25" x14ac:dyDescent="0.25">
      <c r="A17040" s="73">
        <v>65003814</v>
      </c>
      <c r="B17040" s="74" t="s">
        <v>14956</v>
      </c>
      <c r="C17040" s="73" t="s">
        <v>101</v>
      </c>
      <c r="D17040" s="75">
        <v>1070.1199999999999</v>
      </c>
      <c r="E17040" s="75">
        <v>1046.31</v>
      </c>
      <c r="F17040" s="73" t="s">
        <v>47</v>
      </c>
    </row>
    <row r="17041" spans="1:6" ht="38.25" x14ac:dyDescent="0.25">
      <c r="A17041" s="73">
        <v>65003816</v>
      </c>
      <c r="B17041" s="74" t="s">
        <v>14957</v>
      </c>
      <c r="C17041" s="73" t="s">
        <v>101</v>
      </c>
      <c r="D17041" s="75">
        <v>1140.1099999999999</v>
      </c>
      <c r="E17041" s="75">
        <v>1113.6600000000001</v>
      </c>
      <c r="F17041" s="73" t="s">
        <v>47</v>
      </c>
    </row>
    <row r="17042" spans="1:6" ht="38.25" x14ac:dyDescent="0.25">
      <c r="A17042" s="73">
        <v>65003818</v>
      </c>
      <c r="B17042" s="74" t="s">
        <v>14958</v>
      </c>
      <c r="C17042" s="73" t="s">
        <v>101</v>
      </c>
      <c r="D17042" s="75">
        <v>1236.54</v>
      </c>
      <c r="E17042" s="75">
        <v>1206.67</v>
      </c>
      <c r="F17042" s="73" t="s">
        <v>47</v>
      </c>
    </row>
    <row r="17043" spans="1:6" ht="38.25" x14ac:dyDescent="0.25">
      <c r="A17043" s="73">
        <v>65003820</v>
      </c>
      <c r="B17043" s="74" t="s">
        <v>14959</v>
      </c>
      <c r="C17043" s="73" t="s">
        <v>101</v>
      </c>
      <c r="D17043" s="75">
        <v>4169.49</v>
      </c>
      <c r="E17043" s="75">
        <v>4098.59</v>
      </c>
      <c r="F17043" s="73" t="s">
        <v>47</v>
      </c>
    </row>
    <row r="17044" spans="1:6" ht="38.25" x14ac:dyDescent="0.25">
      <c r="A17044" s="73">
        <v>65003822</v>
      </c>
      <c r="B17044" s="74" t="s">
        <v>14960</v>
      </c>
      <c r="C17044" s="73" t="s">
        <v>101</v>
      </c>
      <c r="D17044" s="75">
        <v>4169.49</v>
      </c>
      <c r="E17044" s="75">
        <v>4098.59</v>
      </c>
      <c r="F17044" s="73" t="s">
        <v>47</v>
      </c>
    </row>
    <row r="17045" spans="1:6" ht="38.25" x14ac:dyDescent="0.25">
      <c r="A17045" s="73">
        <v>65003824</v>
      </c>
      <c r="B17045" s="74" t="s">
        <v>14961</v>
      </c>
      <c r="C17045" s="73" t="s">
        <v>101</v>
      </c>
      <c r="D17045" s="75">
        <v>4237.83</v>
      </c>
      <c r="E17045" s="75">
        <v>4161.1499999999996</v>
      </c>
      <c r="F17045" s="73" t="s">
        <v>47</v>
      </c>
    </row>
    <row r="17046" spans="1:6" ht="38.25" x14ac:dyDescent="0.25">
      <c r="A17046" s="73">
        <v>65003826</v>
      </c>
      <c r="B17046" s="74" t="s">
        <v>14962</v>
      </c>
      <c r="C17046" s="73" t="s">
        <v>101</v>
      </c>
      <c r="D17046" s="75">
        <v>3449.25</v>
      </c>
      <c r="E17046" s="75">
        <v>3380.8</v>
      </c>
      <c r="F17046" s="73" t="s">
        <v>47</v>
      </c>
    </row>
    <row r="17047" spans="1:6" ht="38.25" x14ac:dyDescent="0.25">
      <c r="A17047" s="73">
        <v>65003828</v>
      </c>
      <c r="B17047" s="74" t="s">
        <v>14963</v>
      </c>
      <c r="C17047" s="73" t="s">
        <v>101</v>
      </c>
      <c r="D17047" s="75">
        <v>3449.25</v>
      </c>
      <c r="E17047" s="75">
        <v>3380.8</v>
      </c>
      <c r="F17047" s="73" t="s">
        <v>47</v>
      </c>
    </row>
    <row r="17048" spans="1:6" ht="38.25" x14ac:dyDescent="0.25">
      <c r="A17048" s="73">
        <v>65003830</v>
      </c>
      <c r="B17048" s="74" t="s">
        <v>14964</v>
      </c>
      <c r="C17048" s="73" t="s">
        <v>101</v>
      </c>
      <c r="D17048" s="75">
        <v>3451.65</v>
      </c>
      <c r="E17048" s="75">
        <v>3382.07</v>
      </c>
      <c r="F17048" s="73" t="s">
        <v>47</v>
      </c>
    </row>
    <row r="17049" spans="1:6" ht="38.25" x14ac:dyDescent="0.25">
      <c r="A17049" s="73">
        <v>65003832</v>
      </c>
      <c r="B17049" s="74" t="s">
        <v>14965</v>
      </c>
      <c r="C17049" s="73" t="s">
        <v>101</v>
      </c>
      <c r="D17049" s="75">
        <v>2368.9</v>
      </c>
      <c r="E17049" s="75">
        <v>2304.11</v>
      </c>
      <c r="F17049" s="73" t="s">
        <v>47</v>
      </c>
    </row>
    <row r="17050" spans="1:6" ht="25.5" x14ac:dyDescent="0.25">
      <c r="A17050" s="73">
        <v>65003834</v>
      </c>
      <c r="B17050" s="74" t="s">
        <v>14966</v>
      </c>
      <c r="C17050" s="73" t="s">
        <v>101</v>
      </c>
      <c r="D17050" s="75">
        <v>2423.69</v>
      </c>
      <c r="E17050" s="75">
        <v>2356.5</v>
      </c>
      <c r="F17050" s="73" t="s">
        <v>47</v>
      </c>
    </row>
    <row r="17051" spans="1:6" ht="38.25" x14ac:dyDescent="0.25">
      <c r="A17051" s="73">
        <v>65003836</v>
      </c>
      <c r="B17051" s="74" t="s">
        <v>14967</v>
      </c>
      <c r="C17051" s="73" t="s">
        <v>101</v>
      </c>
      <c r="D17051" s="75">
        <v>2729.01</v>
      </c>
      <c r="E17051" s="75">
        <v>2650.08</v>
      </c>
      <c r="F17051" s="73" t="s">
        <v>47</v>
      </c>
    </row>
    <row r="17052" spans="1:6" ht="25.5" x14ac:dyDescent="0.25">
      <c r="A17052" s="73">
        <v>65003860</v>
      </c>
      <c r="B17052" s="74" t="s">
        <v>14968</v>
      </c>
      <c r="C17052" s="73" t="s">
        <v>101</v>
      </c>
      <c r="D17052" s="75">
        <v>221.75</v>
      </c>
      <c r="E17052" s="75">
        <v>219.24</v>
      </c>
      <c r="F17052" s="73" t="s">
        <v>47</v>
      </c>
    </row>
    <row r="17053" spans="1:6" ht="25.5" x14ac:dyDescent="0.25">
      <c r="A17053" s="73">
        <v>65003861</v>
      </c>
      <c r="B17053" s="74" t="s">
        <v>14969</v>
      </c>
      <c r="C17053" s="73" t="s">
        <v>101</v>
      </c>
      <c r="D17053" s="75">
        <v>259.33</v>
      </c>
      <c r="E17053" s="75">
        <v>256.82</v>
      </c>
      <c r="F17053" s="73" t="s">
        <v>47</v>
      </c>
    </row>
    <row r="17054" spans="1:6" x14ac:dyDescent="0.25">
      <c r="A17054" s="73">
        <v>65003863</v>
      </c>
      <c r="B17054" s="74" t="s">
        <v>14971</v>
      </c>
      <c r="C17054" s="73" t="s">
        <v>101</v>
      </c>
      <c r="D17054" s="75">
        <v>1690.22</v>
      </c>
      <c r="E17054" s="75">
        <v>1522.66</v>
      </c>
      <c r="F17054" s="73" t="s">
        <v>47</v>
      </c>
    </row>
    <row r="17055" spans="1:6" ht="25.5" x14ac:dyDescent="0.25">
      <c r="A17055" s="73">
        <v>65003873</v>
      </c>
      <c r="B17055" s="74" t="s">
        <v>14972</v>
      </c>
      <c r="C17055" s="73" t="s">
        <v>101</v>
      </c>
      <c r="D17055" s="75">
        <v>424.12</v>
      </c>
      <c r="E17055" s="75">
        <v>419.97</v>
      </c>
      <c r="F17055" s="73" t="s">
        <v>47</v>
      </c>
    </row>
    <row r="17056" spans="1:6" ht="38.25" x14ac:dyDescent="0.25">
      <c r="A17056" s="73">
        <v>65003874</v>
      </c>
      <c r="B17056" s="74" t="s">
        <v>14973</v>
      </c>
      <c r="C17056" s="73" t="s">
        <v>101</v>
      </c>
      <c r="D17056" s="75">
        <v>927.5</v>
      </c>
      <c r="E17056" s="75">
        <v>924.2</v>
      </c>
      <c r="F17056" s="73" t="s">
        <v>47</v>
      </c>
    </row>
    <row r="17057" spans="1:6" ht="38.25" x14ac:dyDescent="0.25">
      <c r="A17057" s="73">
        <v>65003875</v>
      </c>
      <c r="B17057" s="74" t="s">
        <v>14974</v>
      </c>
      <c r="C17057" s="73" t="s">
        <v>101</v>
      </c>
      <c r="D17057" s="75">
        <v>1139.0999999999999</v>
      </c>
      <c r="E17057" s="75">
        <v>1134.78</v>
      </c>
      <c r="F17057" s="73" t="s">
        <v>47</v>
      </c>
    </row>
    <row r="17058" spans="1:6" ht="38.25" x14ac:dyDescent="0.25">
      <c r="A17058" s="73">
        <v>65003876</v>
      </c>
      <c r="B17058" s="74" t="s">
        <v>14975</v>
      </c>
      <c r="C17058" s="73" t="s">
        <v>101</v>
      </c>
      <c r="D17058" s="75">
        <v>1346.33</v>
      </c>
      <c r="E17058" s="75">
        <v>1341.93</v>
      </c>
      <c r="F17058" s="73" t="s">
        <v>47</v>
      </c>
    </row>
    <row r="17059" spans="1:6" ht="38.25" x14ac:dyDescent="0.25">
      <c r="A17059" s="73">
        <v>65003877</v>
      </c>
      <c r="B17059" s="74" t="s">
        <v>14976</v>
      </c>
      <c r="C17059" s="73" t="s">
        <v>101</v>
      </c>
      <c r="D17059" s="75">
        <v>1846.18</v>
      </c>
      <c r="E17059" s="75">
        <v>1838.7</v>
      </c>
      <c r="F17059" s="73" t="s">
        <v>47</v>
      </c>
    </row>
    <row r="17060" spans="1:6" ht="38.25" x14ac:dyDescent="0.25">
      <c r="A17060" s="73">
        <v>65003878</v>
      </c>
      <c r="B17060" s="74" t="s">
        <v>14977</v>
      </c>
      <c r="C17060" s="73" t="s">
        <v>101</v>
      </c>
      <c r="D17060" s="75">
        <v>2473.67</v>
      </c>
      <c r="E17060" s="75">
        <v>2464.08</v>
      </c>
      <c r="F17060" s="73" t="s">
        <v>47</v>
      </c>
    </row>
    <row r="17061" spans="1:6" ht="38.25" x14ac:dyDescent="0.25">
      <c r="A17061" s="73">
        <v>65003879</v>
      </c>
      <c r="B17061" s="74" t="s">
        <v>14978</v>
      </c>
      <c r="C17061" s="73" t="s">
        <v>101</v>
      </c>
      <c r="D17061" s="75">
        <v>4419.9799999999996</v>
      </c>
      <c r="E17061" s="75">
        <v>4408.1000000000004</v>
      </c>
      <c r="F17061" s="73" t="s">
        <v>47</v>
      </c>
    </row>
    <row r="17062" spans="1:6" ht="38.25" x14ac:dyDescent="0.25">
      <c r="A17062" s="73">
        <v>65003880</v>
      </c>
      <c r="B17062" s="74" t="s">
        <v>14979</v>
      </c>
      <c r="C17062" s="73" t="s">
        <v>101</v>
      </c>
      <c r="D17062" s="75">
        <v>5702.75</v>
      </c>
      <c r="E17062" s="75">
        <v>5688.45</v>
      </c>
      <c r="F17062" s="73" t="s">
        <v>47</v>
      </c>
    </row>
    <row r="17063" spans="1:6" ht="38.25" x14ac:dyDescent="0.25">
      <c r="A17063" s="73">
        <v>65003881</v>
      </c>
      <c r="B17063" s="74" t="s">
        <v>14980</v>
      </c>
      <c r="C17063" s="73" t="s">
        <v>101</v>
      </c>
      <c r="D17063" s="75">
        <v>1032.33</v>
      </c>
      <c r="E17063" s="75">
        <v>1027.49</v>
      </c>
      <c r="F17063" s="73" t="s">
        <v>47</v>
      </c>
    </row>
    <row r="17064" spans="1:6" ht="38.25" x14ac:dyDescent="0.25">
      <c r="A17064" s="73">
        <v>65003882</v>
      </c>
      <c r="B17064" s="74" t="s">
        <v>14981</v>
      </c>
      <c r="C17064" s="73" t="s">
        <v>101</v>
      </c>
      <c r="D17064" s="75">
        <v>1310.82</v>
      </c>
      <c r="E17064" s="75">
        <v>1304.44</v>
      </c>
      <c r="F17064" s="73" t="s">
        <v>47</v>
      </c>
    </row>
    <row r="17065" spans="1:6" ht="38.25" x14ac:dyDescent="0.25">
      <c r="A17065" s="73">
        <v>65003883</v>
      </c>
      <c r="B17065" s="74" t="s">
        <v>14982</v>
      </c>
      <c r="C17065" s="73" t="s">
        <v>101</v>
      </c>
      <c r="D17065" s="75">
        <v>1533.36</v>
      </c>
      <c r="E17065" s="75">
        <v>1525.44</v>
      </c>
      <c r="F17065" s="73" t="s">
        <v>47</v>
      </c>
    </row>
    <row r="17066" spans="1:6" ht="38.25" x14ac:dyDescent="0.25">
      <c r="A17066" s="73">
        <v>65003884</v>
      </c>
      <c r="B17066" s="74" t="s">
        <v>14983</v>
      </c>
      <c r="C17066" s="73" t="s">
        <v>101</v>
      </c>
      <c r="D17066" s="75">
        <v>2146.33</v>
      </c>
      <c r="E17066" s="75">
        <v>2135.11</v>
      </c>
      <c r="F17066" s="73" t="s">
        <v>47</v>
      </c>
    </row>
    <row r="17067" spans="1:6" ht="38.25" x14ac:dyDescent="0.25">
      <c r="A17067" s="73">
        <v>65003885</v>
      </c>
      <c r="B17067" s="74" t="s">
        <v>14984</v>
      </c>
      <c r="C17067" s="73" t="s">
        <v>101</v>
      </c>
      <c r="D17067" s="75">
        <v>2860.78</v>
      </c>
      <c r="E17067" s="75">
        <v>2846.48</v>
      </c>
      <c r="F17067" s="73" t="s">
        <v>47</v>
      </c>
    </row>
    <row r="17068" spans="1:6" ht="38.25" x14ac:dyDescent="0.25">
      <c r="A17068" s="73">
        <v>65003886</v>
      </c>
      <c r="B17068" s="74" t="s">
        <v>14985</v>
      </c>
      <c r="C17068" s="73" t="s">
        <v>101</v>
      </c>
      <c r="D17068" s="75">
        <v>4635.25</v>
      </c>
      <c r="E17068" s="75">
        <v>4619.63</v>
      </c>
      <c r="F17068" s="73" t="s">
        <v>47</v>
      </c>
    </row>
    <row r="17069" spans="1:6" ht="38.25" x14ac:dyDescent="0.25">
      <c r="A17069" s="73">
        <v>65003887</v>
      </c>
      <c r="B17069" s="74" t="s">
        <v>14986</v>
      </c>
      <c r="C17069" s="73" t="s">
        <v>101</v>
      </c>
      <c r="D17069" s="75">
        <v>5959.95</v>
      </c>
      <c r="E17069" s="75">
        <v>5941.25</v>
      </c>
      <c r="F17069" s="73" t="s">
        <v>47</v>
      </c>
    </row>
    <row r="17070" spans="1:6" ht="25.5" x14ac:dyDescent="0.25">
      <c r="A17070" s="73">
        <v>65003895</v>
      </c>
      <c r="B17070" s="74" t="s">
        <v>14987</v>
      </c>
      <c r="C17070" s="73" t="s">
        <v>101</v>
      </c>
      <c r="D17070" s="75">
        <v>575.15</v>
      </c>
      <c r="E17070" s="75">
        <v>525.05999999999995</v>
      </c>
      <c r="F17070" s="73" t="s">
        <v>47</v>
      </c>
    </row>
    <row r="17071" spans="1:6" ht="25.5" x14ac:dyDescent="0.25">
      <c r="A17071" s="73">
        <v>65003896</v>
      </c>
      <c r="B17071" s="74" t="s">
        <v>14988</v>
      </c>
      <c r="C17071" s="73" t="s">
        <v>101</v>
      </c>
      <c r="D17071" s="75">
        <v>903.19</v>
      </c>
      <c r="E17071" s="75">
        <v>827.94</v>
      </c>
      <c r="F17071" s="73" t="s">
        <v>47</v>
      </c>
    </row>
    <row r="17072" spans="1:6" ht="25.5" x14ac:dyDescent="0.25">
      <c r="A17072" s="73">
        <v>65003904</v>
      </c>
      <c r="B17072" s="74" t="s">
        <v>14989</v>
      </c>
      <c r="C17072" s="73" t="s">
        <v>101</v>
      </c>
      <c r="D17072" s="75">
        <v>2746.17</v>
      </c>
      <c r="E17072" s="75">
        <v>2639.33</v>
      </c>
      <c r="F17072" s="73" t="s">
        <v>47</v>
      </c>
    </row>
    <row r="17073" spans="1:6" x14ac:dyDescent="0.25">
      <c r="A17073" s="73">
        <v>65003906</v>
      </c>
      <c r="B17073" s="74" t="s">
        <v>14990</v>
      </c>
      <c r="C17073" s="73" t="s">
        <v>101</v>
      </c>
      <c r="D17073" s="75">
        <v>83.74</v>
      </c>
      <c r="E17073" s="75">
        <v>77.540000000000006</v>
      </c>
      <c r="F17073" s="73" t="s">
        <v>47</v>
      </c>
    </row>
    <row r="17074" spans="1:6" ht="25.5" x14ac:dyDescent="0.25">
      <c r="A17074" s="73">
        <v>65003907</v>
      </c>
      <c r="B17074" s="74" t="s">
        <v>14991</v>
      </c>
      <c r="C17074" s="73" t="s">
        <v>101</v>
      </c>
      <c r="D17074" s="75">
        <v>1841.35</v>
      </c>
      <c r="E17074" s="75">
        <v>1774.18</v>
      </c>
      <c r="F17074" s="73" t="s">
        <v>47</v>
      </c>
    </row>
    <row r="17075" spans="1:6" ht="25.5" x14ac:dyDescent="0.25">
      <c r="A17075" s="73">
        <v>65003908</v>
      </c>
      <c r="B17075" s="74" t="s">
        <v>14992</v>
      </c>
      <c r="C17075" s="73" t="s">
        <v>101</v>
      </c>
      <c r="D17075" s="75">
        <v>1959.4</v>
      </c>
      <c r="E17075" s="75">
        <v>1892.18</v>
      </c>
      <c r="F17075" s="73" t="s">
        <v>47</v>
      </c>
    </row>
    <row r="17076" spans="1:6" ht="25.5" x14ac:dyDescent="0.25">
      <c r="A17076" s="73">
        <v>65003909</v>
      </c>
      <c r="B17076" s="74" t="s">
        <v>14993</v>
      </c>
      <c r="C17076" s="73" t="s">
        <v>101</v>
      </c>
      <c r="D17076" s="75">
        <v>3390.02</v>
      </c>
      <c r="E17076" s="75">
        <v>3294.96</v>
      </c>
      <c r="F17076" s="73" t="s">
        <v>47</v>
      </c>
    </row>
    <row r="17077" spans="1:6" ht="25.5" x14ac:dyDescent="0.25">
      <c r="A17077" s="73">
        <v>65003910</v>
      </c>
      <c r="B17077" s="74" t="s">
        <v>14994</v>
      </c>
      <c r="C17077" s="73" t="s">
        <v>101</v>
      </c>
      <c r="D17077" s="75">
        <v>5893.55</v>
      </c>
      <c r="E17077" s="75">
        <v>5796.66</v>
      </c>
      <c r="F17077" s="73" t="s">
        <v>47</v>
      </c>
    </row>
    <row r="17078" spans="1:6" ht="25.5" x14ac:dyDescent="0.25">
      <c r="A17078" s="73">
        <v>65003911</v>
      </c>
      <c r="B17078" s="74" t="s">
        <v>14995</v>
      </c>
      <c r="C17078" s="73" t="s">
        <v>101</v>
      </c>
      <c r="D17078" s="75">
        <v>8327.5</v>
      </c>
      <c r="E17078" s="75">
        <v>8228.8700000000008</v>
      </c>
      <c r="F17078" s="73" t="s">
        <v>47</v>
      </c>
    </row>
    <row r="17079" spans="1:6" x14ac:dyDescent="0.25">
      <c r="A17079" s="73">
        <v>65004058</v>
      </c>
      <c r="B17079" s="74" t="s">
        <v>14996</v>
      </c>
      <c r="C17079" s="73" t="s">
        <v>101</v>
      </c>
      <c r="D17079" s="75">
        <v>179.59</v>
      </c>
      <c r="E17079" s="75">
        <v>172.32</v>
      </c>
      <c r="F17079" s="73" t="s">
        <v>47</v>
      </c>
    </row>
    <row r="17080" spans="1:6" x14ac:dyDescent="0.25">
      <c r="A17080" s="73">
        <v>65004059</v>
      </c>
      <c r="B17080" s="74" t="s">
        <v>14997</v>
      </c>
      <c r="C17080" s="73" t="s">
        <v>101</v>
      </c>
      <c r="D17080" s="75">
        <v>300.13</v>
      </c>
      <c r="E17080" s="75">
        <v>287.77</v>
      </c>
      <c r="F17080" s="73" t="s">
        <v>47</v>
      </c>
    </row>
    <row r="17081" spans="1:6" x14ac:dyDescent="0.25">
      <c r="A17081" s="73">
        <v>65004060</v>
      </c>
      <c r="B17081" s="74" t="s">
        <v>14998</v>
      </c>
      <c r="C17081" s="73" t="s">
        <v>101</v>
      </c>
      <c r="D17081" s="75">
        <v>439.79</v>
      </c>
      <c r="E17081" s="75">
        <v>421.87</v>
      </c>
      <c r="F17081" s="73" t="s">
        <v>47</v>
      </c>
    </row>
    <row r="17082" spans="1:6" x14ac:dyDescent="0.25">
      <c r="A17082" s="73">
        <v>65004061</v>
      </c>
      <c r="B17082" s="74" t="s">
        <v>14999</v>
      </c>
      <c r="C17082" s="73" t="s">
        <v>101</v>
      </c>
      <c r="D17082" s="75">
        <v>1109.7</v>
      </c>
      <c r="E17082" s="75">
        <v>1068.93</v>
      </c>
      <c r="F17082" s="73" t="s">
        <v>47</v>
      </c>
    </row>
    <row r="17083" spans="1:6" x14ac:dyDescent="0.25">
      <c r="A17083" s="73">
        <v>65004062</v>
      </c>
      <c r="B17083" s="74" t="s">
        <v>15000</v>
      </c>
      <c r="C17083" s="73" t="s">
        <v>101</v>
      </c>
      <c r="D17083" s="75">
        <v>1402.65</v>
      </c>
      <c r="E17083" s="75">
        <v>1350.93</v>
      </c>
      <c r="F17083" s="73" t="s">
        <v>47</v>
      </c>
    </row>
    <row r="17084" spans="1:6" x14ac:dyDescent="0.25">
      <c r="A17084" s="73">
        <v>65004064</v>
      </c>
      <c r="B17084" s="74" t="s">
        <v>15001</v>
      </c>
      <c r="C17084" s="73" t="s">
        <v>101</v>
      </c>
      <c r="D17084" s="75">
        <v>424.42</v>
      </c>
      <c r="E17084" s="75">
        <v>413.71</v>
      </c>
      <c r="F17084" s="73" t="s">
        <v>47</v>
      </c>
    </row>
    <row r="17085" spans="1:6" x14ac:dyDescent="0.25">
      <c r="A17085" s="73">
        <v>65004065</v>
      </c>
      <c r="B17085" s="74" t="s">
        <v>15002</v>
      </c>
      <c r="C17085" s="73" t="s">
        <v>101</v>
      </c>
      <c r="D17085" s="75">
        <v>665.51</v>
      </c>
      <c r="E17085" s="75">
        <v>647.91</v>
      </c>
      <c r="F17085" s="73" t="s">
        <v>47</v>
      </c>
    </row>
    <row r="17086" spans="1:6" x14ac:dyDescent="0.25">
      <c r="A17086" s="73">
        <v>65004067</v>
      </c>
      <c r="B17086" s="74" t="s">
        <v>15003</v>
      </c>
      <c r="C17086" s="73" t="s">
        <v>101</v>
      </c>
      <c r="D17086" s="75">
        <v>56.84</v>
      </c>
      <c r="E17086" s="75">
        <v>54.64</v>
      </c>
      <c r="F17086" s="73" t="s">
        <v>47</v>
      </c>
    </row>
    <row r="17087" spans="1:6" ht="25.5" x14ac:dyDescent="0.25">
      <c r="A17087" s="73">
        <v>65004068</v>
      </c>
      <c r="B17087" s="74" t="s">
        <v>15004</v>
      </c>
      <c r="C17087" s="73" t="s">
        <v>101</v>
      </c>
      <c r="D17087" s="75">
        <v>4636.95</v>
      </c>
      <c r="E17087" s="75">
        <v>4468.97</v>
      </c>
      <c r="F17087" s="73" t="s">
        <v>47</v>
      </c>
    </row>
    <row r="17088" spans="1:6" ht="25.5" x14ac:dyDescent="0.25">
      <c r="A17088" s="73">
        <v>65004069</v>
      </c>
      <c r="B17088" s="74" t="s">
        <v>15005</v>
      </c>
      <c r="C17088" s="73" t="s">
        <v>101</v>
      </c>
      <c r="D17088" s="75">
        <v>4574.72</v>
      </c>
      <c r="E17088" s="75">
        <v>4406.47</v>
      </c>
      <c r="F17088" s="73" t="s">
        <v>47</v>
      </c>
    </row>
    <row r="17089" spans="1:6" ht="25.5" x14ac:dyDescent="0.25">
      <c r="A17089" s="73">
        <v>65004070</v>
      </c>
      <c r="B17089" s="74" t="s">
        <v>15006</v>
      </c>
      <c r="C17089" s="73" t="s">
        <v>101</v>
      </c>
      <c r="D17089" s="75">
        <v>4822.9399999999996</v>
      </c>
      <c r="E17089" s="75">
        <v>4654.6899999999996</v>
      </c>
      <c r="F17089" s="73" t="s">
        <v>47</v>
      </c>
    </row>
    <row r="17090" spans="1:6" ht="25.5" x14ac:dyDescent="0.25">
      <c r="A17090" s="73">
        <v>65004071</v>
      </c>
      <c r="B17090" s="74" t="s">
        <v>15007</v>
      </c>
      <c r="C17090" s="73" t="s">
        <v>101</v>
      </c>
      <c r="D17090" s="75">
        <v>5045.4399999999996</v>
      </c>
      <c r="E17090" s="75">
        <v>4877.1899999999996</v>
      </c>
      <c r="F17090" s="73" t="s">
        <v>47</v>
      </c>
    </row>
    <row r="17091" spans="1:6" ht="25.5" x14ac:dyDescent="0.25">
      <c r="A17091" s="73">
        <v>65004072</v>
      </c>
      <c r="B17091" s="74" t="s">
        <v>15008</v>
      </c>
      <c r="C17091" s="73" t="s">
        <v>101</v>
      </c>
      <c r="D17091" s="75">
        <v>6360.08</v>
      </c>
      <c r="E17091" s="75">
        <v>6187.56</v>
      </c>
      <c r="F17091" s="73" t="s">
        <v>47</v>
      </c>
    </row>
    <row r="17092" spans="1:6" ht="25.5" x14ac:dyDescent="0.25">
      <c r="A17092" s="73">
        <v>65004073</v>
      </c>
      <c r="B17092" s="74" t="s">
        <v>15009</v>
      </c>
      <c r="C17092" s="73" t="s">
        <v>101</v>
      </c>
      <c r="D17092" s="75">
        <v>7459.46</v>
      </c>
      <c r="E17092" s="75">
        <v>7286.94</v>
      </c>
      <c r="F17092" s="73" t="s">
        <v>47</v>
      </c>
    </row>
    <row r="17093" spans="1:6" ht="25.5" x14ac:dyDescent="0.25">
      <c r="A17093" s="73">
        <v>65004074</v>
      </c>
      <c r="B17093" s="74" t="s">
        <v>15010</v>
      </c>
      <c r="C17093" s="73" t="s">
        <v>101</v>
      </c>
      <c r="D17093" s="75">
        <v>8490.5400000000009</v>
      </c>
      <c r="E17093" s="75">
        <v>8317.75</v>
      </c>
      <c r="F17093" s="73" t="s">
        <v>47</v>
      </c>
    </row>
    <row r="17094" spans="1:6" ht="25.5" x14ac:dyDescent="0.25">
      <c r="A17094" s="73">
        <v>65004075</v>
      </c>
      <c r="B17094" s="74" t="s">
        <v>15011</v>
      </c>
      <c r="C17094" s="73" t="s">
        <v>101</v>
      </c>
      <c r="D17094" s="75">
        <v>9516.9500000000007</v>
      </c>
      <c r="E17094" s="75">
        <v>9344.16</v>
      </c>
      <c r="F17094" s="73" t="s">
        <v>47</v>
      </c>
    </row>
    <row r="17095" spans="1:6" ht="25.5" x14ac:dyDescent="0.25">
      <c r="A17095" s="73">
        <v>65004076</v>
      </c>
      <c r="B17095" s="74" t="s">
        <v>15012</v>
      </c>
      <c r="C17095" s="73" t="s">
        <v>101</v>
      </c>
      <c r="D17095" s="75">
        <v>9516.9500000000007</v>
      </c>
      <c r="E17095" s="75">
        <v>9344.16</v>
      </c>
      <c r="F17095" s="73" t="s">
        <v>47</v>
      </c>
    </row>
    <row r="17096" spans="1:6" ht="25.5" x14ac:dyDescent="0.25">
      <c r="A17096" s="73">
        <v>65004077</v>
      </c>
      <c r="B17096" s="74" t="s">
        <v>15013</v>
      </c>
      <c r="C17096" s="73" t="s">
        <v>101</v>
      </c>
      <c r="D17096" s="75">
        <v>2925.57</v>
      </c>
      <c r="E17096" s="75">
        <v>2835.36</v>
      </c>
      <c r="F17096" s="73" t="s">
        <v>47</v>
      </c>
    </row>
    <row r="17097" spans="1:6" ht="25.5" x14ac:dyDescent="0.25">
      <c r="A17097" s="73">
        <v>65004078</v>
      </c>
      <c r="B17097" s="74" t="s">
        <v>15014</v>
      </c>
      <c r="C17097" s="73" t="s">
        <v>101</v>
      </c>
      <c r="D17097" s="75">
        <v>3172.81</v>
      </c>
      <c r="E17097" s="75">
        <v>3082.6</v>
      </c>
      <c r="F17097" s="73" t="s">
        <v>47</v>
      </c>
    </row>
    <row r="17098" spans="1:6" ht="25.5" x14ac:dyDescent="0.25">
      <c r="A17098" s="73">
        <v>65004079</v>
      </c>
      <c r="B17098" s="74" t="s">
        <v>15015</v>
      </c>
      <c r="C17098" s="73" t="s">
        <v>101</v>
      </c>
      <c r="D17098" s="75">
        <v>3374.99</v>
      </c>
      <c r="E17098" s="75">
        <v>3284.78</v>
      </c>
      <c r="F17098" s="73" t="s">
        <v>47</v>
      </c>
    </row>
    <row r="17099" spans="1:6" ht="25.5" x14ac:dyDescent="0.25">
      <c r="A17099" s="73">
        <v>65004080</v>
      </c>
      <c r="B17099" s="74" t="s">
        <v>15016</v>
      </c>
      <c r="C17099" s="73" t="s">
        <v>101</v>
      </c>
      <c r="D17099" s="75">
        <v>3845.17</v>
      </c>
      <c r="E17099" s="75">
        <v>3754.96</v>
      </c>
      <c r="F17099" s="73" t="s">
        <v>47</v>
      </c>
    </row>
    <row r="17100" spans="1:6" ht="38.25" x14ac:dyDescent="0.25">
      <c r="A17100" s="73">
        <v>65004081</v>
      </c>
      <c r="B17100" s="74" t="s">
        <v>15017</v>
      </c>
      <c r="C17100" s="73" t="s">
        <v>101</v>
      </c>
      <c r="D17100" s="75">
        <v>82.64</v>
      </c>
      <c r="E17100" s="75">
        <v>81.099999999999994</v>
      </c>
      <c r="F17100" s="73" t="s">
        <v>47</v>
      </c>
    </row>
    <row r="17101" spans="1:6" ht="38.25" x14ac:dyDescent="0.25">
      <c r="A17101" s="73">
        <v>65004082</v>
      </c>
      <c r="B17101" s="74" t="s">
        <v>15018</v>
      </c>
      <c r="C17101" s="73" t="s">
        <v>101</v>
      </c>
      <c r="D17101" s="75">
        <v>109.74</v>
      </c>
      <c r="E17101" s="75">
        <v>107.76</v>
      </c>
      <c r="F17101" s="73" t="s">
        <v>47</v>
      </c>
    </row>
    <row r="17102" spans="1:6" ht="38.25" x14ac:dyDescent="0.25">
      <c r="A17102" s="73">
        <v>65004083</v>
      </c>
      <c r="B17102" s="74" t="s">
        <v>15019</v>
      </c>
      <c r="C17102" s="73" t="s">
        <v>101</v>
      </c>
      <c r="D17102" s="75">
        <v>160.16</v>
      </c>
      <c r="E17102" s="75">
        <v>157.96</v>
      </c>
      <c r="F17102" s="73" t="s">
        <v>47</v>
      </c>
    </row>
    <row r="17103" spans="1:6" ht="38.25" x14ac:dyDescent="0.25">
      <c r="A17103" s="73">
        <v>65004084</v>
      </c>
      <c r="B17103" s="74" t="s">
        <v>15020</v>
      </c>
      <c r="C17103" s="73" t="s">
        <v>101</v>
      </c>
      <c r="D17103" s="75">
        <v>160.26</v>
      </c>
      <c r="E17103" s="75">
        <v>157.62</v>
      </c>
      <c r="F17103" s="73" t="s">
        <v>47</v>
      </c>
    </row>
    <row r="17104" spans="1:6" ht="38.25" x14ac:dyDescent="0.25">
      <c r="A17104" s="73">
        <v>65004085</v>
      </c>
      <c r="B17104" s="74" t="s">
        <v>15021</v>
      </c>
      <c r="C17104" s="73" t="s">
        <v>101</v>
      </c>
      <c r="D17104" s="75">
        <v>190.82</v>
      </c>
      <c r="E17104" s="75">
        <v>187.74</v>
      </c>
      <c r="F17104" s="73" t="s">
        <v>47</v>
      </c>
    </row>
    <row r="17105" spans="1:6" ht="38.25" x14ac:dyDescent="0.25">
      <c r="A17105" s="73">
        <v>65004086</v>
      </c>
      <c r="B17105" s="74" t="s">
        <v>15022</v>
      </c>
      <c r="C17105" s="73" t="s">
        <v>101</v>
      </c>
      <c r="D17105" s="75">
        <v>240.75</v>
      </c>
      <c r="E17105" s="75">
        <v>236.35</v>
      </c>
      <c r="F17105" s="73" t="s">
        <v>47</v>
      </c>
    </row>
    <row r="17106" spans="1:6" ht="38.25" x14ac:dyDescent="0.25">
      <c r="A17106" s="73">
        <v>65004087</v>
      </c>
      <c r="B17106" s="74" t="s">
        <v>15023</v>
      </c>
      <c r="C17106" s="73" t="s">
        <v>101</v>
      </c>
      <c r="D17106" s="75">
        <v>321.69</v>
      </c>
      <c r="E17106" s="75">
        <v>315.52999999999997</v>
      </c>
      <c r="F17106" s="73" t="s">
        <v>47</v>
      </c>
    </row>
    <row r="17107" spans="1:6" ht="38.25" x14ac:dyDescent="0.25">
      <c r="A17107" s="73">
        <v>65004088</v>
      </c>
      <c r="B17107" s="74" t="s">
        <v>15024</v>
      </c>
      <c r="C17107" s="73" t="s">
        <v>101</v>
      </c>
      <c r="D17107" s="75">
        <v>403.03</v>
      </c>
      <c r="E17107" s="75">
        <v>395.99</v>
      </c>
      <c r="F17107" s="73" t="s">
        <v>47</v>
      </c>
    </row>
    <row r="17108" spans="1:6" ht="38.25" x14ac:dyDescent="0.25">
      <c r="A17108" s="73">
        <v>65004089</v>
      </c>
      <c r="B17108" s="74" t="s">
        <v>15025</v>
      </c>
      <c r="C17108" s="73" t="s">
        <v>101</v>
      </c>
      <c r="D17108" s="75">
        <v>31.95</v>
      </c>
      <c r="E17108" s="75">
        <v>31.07</v>
      </c>
      <c r="F17108" s="73" t="s">
        <v>47</v>
      </c>
    </row>
    <row r="17109" spans="1:6" ht="38.25" x14ac:dyDescent="0.25">
      <c r="A17109" s="73">
        <v>65004090</v>
      </c>
      <c r="B17109" s="74" t="s">
        <v>15026</v>
      </c>
      <c r="C17109" s="73" t="s">
        <v>101</v>
      </c>
      <c r="D17109" s="75">
        <v>40.83</v>
      </c>
      <c r="E17109" s="75">
        <v>39.950000000000003</v>
      </c>
      <c r="F17109" s="73" t="s">
        <v>47</v>
      </c>
    </row>
    <row r="17110" spans="1:6" ht="38.25" x14ac:dyDescent="0.25">
      <c r="A17110" s="73">
        <v>65004091</v>
      </c>
      <c r="B17110" s="74" t="s">
        <v>15027</v>
      </c>
      <c r="C17110" s="73" t="s">
        <v>101</v>
      </c>
      <c r="D17110" s="75">
        <v>72.290000000000006</v>
      </c>
      <c r="E17110" s="75">
        <v>70.97</v>
      </c>
      <c r="F17110" s="73" t="s">
        <v>47</v>
      </c>
    </row>
    <row r="17111" spans="1:6" ht="38.25" x14ac:dyDescent="0.25">
      <c r="A17111" s="73">
        <v>65004092</v>
      </c>
      <c r="B17111" s="74" t="s">
        <v>15028</v>
      </c>
      <c r="C17111" s="73" t="s">
        <v>101</v>
      </c>
      <c r="D17111" s="75">
        <v>78.72</v>
      </c>
      <c r="E17111" s="75">
        <v>77.400000000000006</v>
      </c>
      <c r="F17111" s="73" t="s">
        <v>47</v>
      </c>
    </row>
    <row r="17112" spans="1:6" ht="38.25" x14ac:dyDescent="0.25">
      <c r="A17112" s="73">
        <v>65004093</v>
      </c>
      <c r="B17112" s="74" t="s">
        <v>15029</v>
      </c>
      <c r="C17112" s="73" t="s">
        <v>101</v>
      </c>
      <c r="D17112" s="75">
        <v>90</v>
      </c>
      <c r="E17112" s="75">
        <v>88.68</v>
      </c>
      <c r="F17112" s="73" t="s">
        <v>47</v>
      </c>
    </row>
    <row r="17113" spans="1:6" ht="38.25" x14ac:dyDescent="0.25">
      <c r="A17113" s="73">
        <v>65004094</v>
      </c>
      <c r="B17113" s="74" t="s">
        <v>15030</v>
      </c>
      <c r="C17113" s="73" t="s">
        <v>101</v>
      </c>
      <c r="D17113" s="75">
        <v>128.41999999999999</v>
      </c>
      <c r="E17113" s="75">
        <v>126.66</v>
      </c>
      <c r="F17113" s="73" t="s">
        <v>47</v>
      </c>
    </row>
    <row r="17114" spans="1:6" ht="38.25" x14ac:dyDescent="0.25">
      <c r="A17114" s="73">
        <v>65004095</v>
      </c>
      <c r="B17114" s="74" t="s">
        <v>15031</v>
      </c>
      <c r="C17114" s="73" t="s">
        <v>101</v>
      </c>
      <c r="D17114" s="75">
        <v>173.08</v>
      </c>
      <c r="E17114" s="75">
        <v>170.44</v>
      </c>
      <c r="F17114" s="73" t="s">
        <v>47</v>
      </c>
    </row>
    <row r="17115" spans="1:6" ht="38.25" x14ac:dyDescent="0.25">
      <c r="A17115" s="73">
        <v>65004096</v>
      </c>
      <c r="B17115" s="74" t="s">
        <v>15032</v>
      </c>
      <c r="C17115" s="73" t="s">
        <v>101</v>
      </c>
      <c r="D17115" s="75">
        <v>213.49</v>
      </c>
      <c r="E17115" s="75">
        <v>209.97</v>
      </c>
      <c r="F17115" s="73" t="s">
        <v>47</v>
      </c>
    </row>
    <row r="17116" spans="1:6" ht="38.25" x14ac:dyDescent="0.25">
      <c r="A17116" s="73">
        <v>65004097</v>
      </c>
      <c r="B17116" s="74" t="s">
        <v>15033</v>
      </c>
      <c r="C17116" s="73" t="s">
        <v>101</v>
      </c>
      <c r="D17116" s="75">
        <v>11.12</v>
      </c>
      <c r="E17116" s="75">
        <v>10.68</v>
      </c>
      <c r="F17116" s="73" t="s">
        <v>47</v>
      </c>
    </row>
    <row r="17117" spans="1:6" ht="38.25" x14ac:dyDescent="0.25">
      <c r="A17117" s="73">
        <v>65004098</v>
      </c>
      <c r="B17117" s="74" t="s">
        <v>15034</v>
      </c>
      <c r="C17117" s="73" t="s">
        <v>101</v>
      </c>
      <c r="D17117" s="75">
        <v>15.17</v>
      </c>
      <c r="E17117" s="75">
        <v>14.51</v>
      </c>
      <c r="F17117" s="73" t="s">
        <v>47</v>
      </c>
    </row>
    <row r="17118" spans="1:6" ht="38.25" x14ac:dyDescent="0.25">
      <c r="A17118" s="73">
        <v>65004099</v>
      </c>
      <c r="B17118" s="74" t="s">
        <v>15035</v>
      </c>
      <c r="C17118" s="73" t="s">
        <v>101</v>
      </c>
      <c r="D17118" s="75">
        <v>23.88</v>
      </c>
      <c r="E17118" s="75">
        <v>23.22</v>
      </c>
      <c r="F17118" s="73" t="s">
        <v>47</v>
      </c>
    </row>
    <row r="17119" spans="1:6" ht="38.25" x14ac:dyDescent="0.25">
      <c r="A17119" s="73">
        <v>65004100</v>
      </c>
      <c r="B17119" s="74" t="s">
        <v>15036</v>
      </c>
      <c r="C17119" s="73" t="s">
        <v>101</v>
      </c>
      <c r="D17119" s="75">
        <v>34.83</v>
      </c>
      <c r="E17119" s="75">
        <v>33.950000000000003</v>
      </c>
      <c r="F17119" s="73" t="s">
        <v>47</v>
      </c>
    </row>
    <row r="17120" spans="1:6" ht="38.25" x14ac:dyDescent="0.25">
      <c r="A17120" s="73">
        <v>65004101</v>
      </c>
      <c r="B17120" s="74" t="s">
        <v>15037</v>
      </c>
      <c r="C17120" s="73" t="s">
        <v>101</v>
      </c>
      <c r="D17120" s="75">
        <v>45.33</v>
      </c>
      <c r="E17120" s="75">
        <v>44.23</v>
      </c>
      <c r="F17120" s="73" t="s">
        <v>47</v>
      </c>
    </row>
    <row r="17121" spans="1:6" ht="38.25" x14ac:dyDescent="0.25">
      <c r="A17121" s="73">
        <v>65004102</v>
      </c>
      <c r="B17121" s="74" t="s">
        <v>15038</v>
      </c>
      <c r="C17121" s="73" t="s">
        <v>101</v>
      </c>
      <c r="D17121" s="75">
        <v>126.98</v>
      </c>
      <c r="E17121" s="75">
        <v>125.66</v>
      </c>
      <c r="F17121" s="73" t="s">
        <v>47</v>
      </c>
    </row>
    <row r="17122" spans="1:6" ht="38.25" x14ac:dyDescent="0.25">
      <c r="A17122" s="73">
        <v>65004103</v>
      </c>
      <c r="B17122" s="74" t="s">
        <v>15039</v>
      </c>
      <c r="C17122" s="73" t="s">
        <v>101</v>
      </c>
      <c r="D17122" s="75">
        <v>159.04</v>
      </c>
      <c r="E17122" s="75">
        <v>156.84</v>
      </c>
      <c r="F17122" s="73" t="s">
        <v>47</v>
      </c>
    </row>
    <row r="17123" spans="1:6" ht="38.25" x14ac:dyDescent="0.25">
      <c r="A17123" s="73">
        <v>65004104</v>
      </c>
      <c r="B17123" s="74" t="s">
        <v>15040</v>
      </c>
      <c r="C17123" s="73" t="s">
        <v>101</v>
      </c>
      <c r="D17123" s="75">
        <v>272.60000000000002</v>
      </c>
      <c r="E17123" s="75">
        <v>269.52</v>
      </c>
      <c r="F17123" s="73" t="s">
        <v>47</v>
      </c>
    </row>
    <row r="17124" spans="1:6" ht="25.5" x14ac:dyDescent="0.25">
      <c r="A17124" s="73">
        <v>65004105</v>
      </c>
      <c r="B17124" s="74" t="s">
        <v>15041</v>
      </c>
      <c r="C17124" s="73" t="s">
        <v>101</v>
      </c>
      <c r="D17124" s="75">
        <v>5.0599999999999996</v>
      </c>
      <c r="E17124" s="75">
        <v>4.84</v>
      </c>
      <c r="F17124" s="73" t="s">
        <v>47</v>
      </c>
    </row>
    <row r="17125" spans="1:6" ht="25.5" x14ac:dyDescent="0.25">
      <c r="A17125" s="73">
        <v>65004106</v>
      </c>
      <c r="B17125" s="74" t="s">
        <v>15042</v>
      </c>
      <c r="C17125" s="73" t="s">
        <v>101</v>
      </c>
      <c r="D17125" s="75">
        <v>9.25</v>
      </c>
      <c r="E17125" s="75">
        <v>8.81</v>
      </c>
      <c r="F17125" s="73" t="s">
        <v>47</v>
      </c>
    </row>
    <row r="17126" spans="1:6" ht="25.5" x14ac:dyDescent="0.25">
      <c r="A17126" s="73">
        <v>65004107</v>
      </c>
      <c r="B17126" s="74" t="s">
        <v>15043</v>
      </c>
      <c r="C17126" s="73" t="s">
        <v>101</v>
      </c>
      <c r="D17126" s="75">
        <v>16.690000000000001</v>
      </c>
      <c r="E17126" s="75">
        <v>16.03</v>
      </c>
      <c r="F17126" s="73" t="s">
        <v>47</v>
      </c>
    </row>
    <row r="17127" spans="1:6" ht="25.5" x14ac:dyDescent="0.25">
      <c r="A17127" s="73">
        <v>65004108</v>
      </c>
      <c r="B17127" s="74" t="s">
        <v>15044</v>
      </c>
      <c r="C17127" s="73" t="s">
        <v>101</v>
      </c>
      <c r="D17127" s="75">
        <v>22.92</v>
      </c>
      <c r="E17127" s="75">
        <v>22.04</v>
      </c>
      <c r="F17127" s="73" t="s">
        <v>47</v>
      </c>
    </row>
    <row r="17128" spans="1:6" ht="25.5" x14ac:dyDescent="0.25">
      <c r="A17128" s="73">
        <v>65004109</v>
      </c>
      <c r="B17128" s="74" t="s">
        <v>15045</v>
      </c>
      <c r="C17128" s="73" t="s">
        <v>101</v>
      </c>
      <c r="D17128" s="75">
        <v>25.97</v>
      </c>
      <c r="E17128" s="75">
        <v>25.09</v>
      </c>
      <c r="F17128" s="73" t="s">
        <v>47</v>
      </c>
    </row>
    <row r="17129" spans="1:6" ht="25.5" x14ac:dyDescent="0.25">
      <c r="A17129" s="73">
        <v>65004110</v>
      </c>
      <c r="B17129" s="74" t="s">
        <v>15046</v>
      </c>
      <c r="C17129" s="73" t="s">
        <v>101</v>
      </c>
      <c r="D17129" s="75">
        <v>44.69</v>
      </c>
      <c r="E17129" s="75">
        <v>43.59</v>
      </c>
      <c r="F17129" s="73" t="s">
        <v>47</v>
      </c>
    </row>
    <row r="17130" spans="1:6" ht="25.5" x14ac:dyDescent="0.25">
      <c r="A17130" s="73">
        <v>65004111</v>
      </c>
      <c r="B17130" s="74" t="s">
        <v>15047</v>
      </c>
      <c r="C17130" s="73" t="s">
        <v>101</v>
      </c>
      <c r="D17130" s="75">
        <v>71.91</v>
      </c>
      <c r="E17130" s="75">
        <v>70.37</v>
      </c>
      <c r="F17130" s="73" t="s">
        <v>47</v>
      </c>
    </row>
    <row r="17131" spans="1:6" ht="25.5" x14ac:dyDescent="0.25">
      <c r="A17131" s="73">
        <v>65004112</v>
      </c>
      <c r="B17131" s="74" t="s">
        <v>15048</v>
      </c>
      <c r="C17131" s="73" t="s">
        <v>101</v>
      </c>
      <c r="D17131" s="75">
        <v>94.06</v>
      </c>
      <c r="E17131" s="75">
        <v>92.08</v>
      </c>
      <c r="F17131" s="73" t="s">
        <v>47</v>
      </c>
    </row>
    <row r="17132" spans="1:6" ht="38.25" x14ac:dyDescent="0.25">
      <c r="A17132" s="73">
        <v>65004113</v>
      </c>
      <c r="B17132" s="74" t="s">
        <v>15049</v>
      </c>
      <c r="C17132" s="73" t="s">
        <v>101</v>
      </c>
      <c r="D17132" s="75">
        <v>38.83</v>
      </c>
      <c r="E17132" s="75">
        <v>37.51</v>
      </c>
      <c r="F17132" s="73" t="s">
        <v>47</v>
      </c>
    </row>
    <row r="17133" spans="1:6" ht="38.25" x14ac:dyDescent="0.25">
      <c r="A17133" s="73">
        <v>65004114</v>
      </c>
      <c r="B17133" s="74" t="s">
        <v>15050</v>
      </c>
      <c r="C17133" s="73" t="s">
        <v>101</v>
      </c>
      <c r="D17133" s="75">
        <v>45.48</v>
      </c>
      <c r="E17133" s="75">
        <v>43.72</v>
      </c>
      <c r="F17133" s="73" t="s">
        <v>47</v>
      </c>
    </row>
    <row r="17134" spans="1:6" ht="38.25" x14ac:dyDescent="0.25">
      <c r="A17134" s="73">
        <v>65004115</v>
      </c>
      <c r="B17134" s="74" t="s">
        <v>15051</v>
      </c>
      <c r="C17134" s="73" t="s">
        <v>101</v>
      </c>
      <c r="D17134" s="75">
        <v>36.17</v>
      </c>
      <c r="E17134" s="75">
        <v>34.85</v>
      </c>
      <c r="F17134" s="73" t="s">
        <v>47</v>
      </c>
    </row>
    <row r="17135" spans="1:6" ht="38.25" x14ac:dyDescent="0.25">
      <c r="A17135" s="73">
        <v>65004116</v>
      </c>
      <c r="B17135" s="74" t="s">
        <v>15052</v>
      </c>
      <c r="C17135" s="73" t="s">
        <v>101</v>
      </c>
      <c r="D17135" s="75">
        <v>28.87</v>
      </c>
      <c r="E17135" s="75">
        <v>27.99</v>
      </c>
      <c r="F17135" s="73" t="s">
        <v>47</v>
      </c>
    </row>
    <row r="17136" spans="1:6" ht="38.25" x14ac:dyDescent="0.25">
      <c r="A17136" s="73">
        <v>65004117</v>
      </c>
      <c r="B17136" s="74" t="s">
        <v>15053</v>
      </c>
      <c r="C17136" s="73" t="s">
        <v>101</v>
      </c>
      <c r="D17136" s="75">
        <v>41.93</v>
      </c>
      <c r="E17136" s="75">
        <v>39.729999999999997</v>
      </c>
      <c r="F17136" s="73" t="s">
        <v>47</v>
      </c>
    </row>
    <row r="17137" spans="1:6" ht="38.25" x14ac:dyDescent="0.25">
      <c r="A17137" s="73">
        <v>65004118</v>
      </c>
      <c r="B17137" s="74" t="s">
        <v>15054</v>
      </c>
      <c r="C17137" s="73" t="s">
        <v>101</v>
      </c>
      <c r="D17137" s="75">
        <v>34.020000000000003</v>
      </c>
      <c r="E17137" s="75">
        <v>32.700000000000003</v>
      </c>
      <c r="F17137" s="73" t="s">
        <v>47</v>
      </c>
    </row>
    <row r="17138" spans="1:6" ht="38.25" x14ac:dyDescent="0.25">
      <c r="A17138" s="73">
        <v>65004119</v>
      </c>
      <c r="B17138" s="74" t="s">
        <v>15055</v>
      </c>
      <c r="C17138" s="73" t="s">
        <v>101</v>
      </c>
      <c r="D17138" s="75">
        <v>32.4</v>
      </c>
      <c r="E17138" s="75">
        <v>31.08</v>
      </c>
      <c r="F17138" s="73" t="s">
        <v>47</v>
      </c>
    </row>
    <row r="17139" spans="1:6" ht="38.25" x14ac:dyDescent="0.25">
      <c r="A17139" s="73">
        <v>65004120</v>
      </c>
      <c r="B17139" s="74" t="s">
        <v>15056</v>
      </c>
      <c r="C17139" s="73" t="s">
        <v>101</v>
      </c>
      <c r="D17139" s="75">
        <v>49.57</v>
      </c>
      <c r="E17139" s="75">
        <v>48.25</v>
      </c>
      <c r="F17139" s="73" t="s">
        <v>47</v>
      </c>
    </row>
    <row r="17140" spans="1:6" ht="38.25" x14ac:dyDescent="0.25">
      <c r="A17140" s="73">
        <v>65004121</v>
      </c>
      <c r="B17140" s="74" t="s">
        <v>15057</v>
      </c>
      <c r="C17140" s="73" t="s">
        <v>101</v>
      </c>
      <c r="D17140" s="75">
        <v>55.75</v>
      </c>
      <c r="E17140" s="75">
        <v>53.99</v>
      </c>
      <c r="F17140" s="73" t="s">
        <v>47</v>
      </c>
    </row>
    <row r="17141" spans="1:6" ht="38.25" x14ac:dyDescent="0.25">
      <c r="A17141" s="73">
        <v>65004122</v>
      </c>
      <c r="B17141" s="74" t="s">
        <v>15058</v>
      </c>
      <c r="C17141" s="73" t="s">
        <v>101</v>
      </c>
      <c r="D17141" s="75">
        <v>43.35</v>
      </c>
      <c r="E17141" s="75">
        <v>42.03</v>
      </c>
      <c r="F17141" s="73" t="s">
        <v>47</v>
      </c>
    </row>
    <row r="17142" spans="1:6" ht="38.25" x14ac:dyDescent="0.25">
      <c r="A17142" s="73">
        <v>65004123</v>
      </c>
      <c r="B17142" s="74" t="s">
        <v>15059</v>
      </c>
      <c r="C17142" s="73" t="s">
        <v>101</v>
      </c>
      <c r="D17142" s="75">
        <v>35.4</v>
      </c>
      <c r="E17142" s="75">
        <v>34.520000000000003</v>
      </c>
      <c r="F17142" s="73" t="s">
        <v>47</v>
      </c>
    </row>
    <row r="17143" spans="1:6" ht="38.25" x14ac:dyDescent="0.25">
      <c r="A17143" s="73">
        <v>65004124</v>
      </c>
      <c r="B17143" s="74" t="s">
        <v>15060</v>
      </c>
      <c r="C17143" s="73" t="s">
        <v>101</v>
      </c>
      <c r="D17143" s="75">
        <v>46.87</v>
      </c>
      <c r="E17143" s="75">
        <v>44.67</v>
      </c>
      <c r="F17143" s="73" t="s">
        <v>47</v>
      </c>
    </row>
    <row r="17144" spans="1:6" ht="38.25" x14ac:dyDescent="0.25">
      <c r="A17144" s="73">
        <v>65004125</v>
      </c>
      <c r="B17144" s="74" t="s">
        <v>15061</v>
      </c>
      <c r="C17144" s="73" t="s">
        <v>101</v>
      </c>
      <c r="D17144" s="75">
        <v>41.16</v>
      </c>
      <c r="E17144" s="75">
        <v>39.840000000000003</v>
      </c>
      <c r="F17144" s="73" t="s">
        <v>47</v>
      </c>
    </row>
    <row r="17145" spans="1:6" ht="38.25" x14ac:dyDescent="0.25">
      <c r="A17145" s="73">
        <v>65004126</v>
      </c>
      <c r="B17145" s="74" t="s">
        <v>15062</v>
      </c>
      <c r="C17145" s="73" t="s">
        <v>101</v>
      </c>
      <c r="D17145" s="75">
        <v>38.5</v>
      </c>
      <c r="E17145" s="75">
        <v>37.18</v>
      </c>
      <c r="F17145" s="73" t="s">
        <v>47</v>
      </c>
    </row>
    <row r="17146" spans="1:6" ht="38.25" x14ac:dyDescent="0.25">
      <c r="A17146" s="73">
        <v>65004127</v>
      </c>
      <c r="B17146" s="74" t="s">
        <v>15063</v>
      </c>
      <c r="C17146" s="73" t="s">
        <v>101</v>
      </c>
      <c r="D17146" s="75">
        <v>94.87</v>
      </c>
      <c r="E17146" s="75">
        <v>92.89</v>
      </c>
      <c r="F17146" s="73" t="s">
        <v>47</v>
      </c>
    </row>
    <row r="17147" spans="1:6" ht="38.25" x14ac:dyDescent="0.25">
      <c r="A17147" s="73">
        <v>65004128</v>
      </c>
      <c r="B17147" s="74" t="s">
        <v>15064</v>
      </c>
      <c r="C17147" s="73" t="s">
        <v>101</v>
      </c>
      <c r="D17147" s="75">
        <v>94.44</v>
      </c>
      <c r="E17147" s="75">
        <v>91.8</v>
      </c>
      <c r="F17147" s="73" t="s">
        <v>47</v>
      </c>
    </row>
    <row r="17148" spans="1:6" ht="38.25" x14ac:dyDescent="0.25">
      <c r="A17148" s="73">
        <v>65004129</v>
      </c>
      <c r="B17148" s="74" t="s">
        <v>15065</v>
      </c>
      <c r="C17148" s="73" t="s">
        <v>101</v>
      </c>
      <c r="D17148" s="75">
        <v>80.94</v>
      </c>
      <c r="E17148" s="75">
        <v>78.959999999999994</v>
      </c>
      <c r="F17148" s="73" t="s">
        <v>47</v>
      </c>
    </row>
    <row r="17149" spans="1:6" ht="38.25" x14ac:dyDescent="0.25">
      <c r="A17149" s="73">
        <v>65004130</v>
      </c>
      <c r="B17149" s="74" t="s">
        <v>15066</v>
      </c>
      <c r="C17149" s="73" t="s">
        <v>101</v>
      </c>
      <c r="D17149" s="75">
        <v>58.5</v>
      </c>
      <c r="E17149" s="75">
        <v>57.18</v>
      </c>
      <c r="F17149" s="73" t="s">
        <v>47</v>
      </c>
    </row>
    <row r="17150" spans="1:6" ht="38.25" x14ac:dyDescent="0.25">
      <c r="A17150" s="73">
        <v>65004131</v>
      </c>
      <c r="B17150" s="74" t="s">
        <v>15067</v>
      </c>
      <c r="C17150" s="73" t="s">
        <v>101</v>
      </c>
      <c r="D17150" s="75">
        <v>74.59</v>
      </c>
      <c r="E17150" s="75">
        <v>71.290000000000006</v>
      </c>
      <c r="F17150" s="73" t="s">
        <v>47</v>
      </c>
    </row>
    <row r="17151" spans="1:6" ht="38.25" x14ac:dyDescent="0.25">
      <c r="A17151" s="73">
        <v>65004132</v>
      </c>
      <c r="B17151" s="74" t="s">
        <v>15068</v>
      </c>
      <c r="C17151" s="73" t="s">
        <v>101</v>
      </c>
      <c r="D17151" s="75">
        <v>78.510000000000005</v>
      </c>
      <c r="E17151" s="75">
        <v>76.53</v>
      </c>
      <c r="F17151" s="73" t="s">
        <v>47</v>
      </c>
    </row>
    <row r="17152" spans="1:6" ht="38.25" x14ac:dyDescent="0.25">
      <c r="A17152" s="73">
        <v>65004133</v>
      </c>
      <c r="B17152" s="74" t="s">
        <v>15069</v>
      </c>
      <c r="C17152" s="73" t="s">
        <v>101</v>
      </c>
      <c r="D17152" s="75">
        <v>67.3</v>
      </c>
      <c r="E17152" s="75">
        <v>65.319999999999993</v>
      </c>
      <c r="F17152" s="73" t="s">
        <v>47</v>
      </c>
    </row>
    <row r="17153" spans="1:6" ht="38.25" x14ac:dyDescent="0.25">
      <c r="A17153" s="73">
        <v>65004134</v>
      </c>
      <c r="B17153" s="74" t="s">
        <v>15070</v>
      </c>
      <c r="C17153" s="73" t="s">
        <v>101</v>
      </c>
      <c r="D17153" s="75">
        <v>116.09</v>
      </c>
      <c r="E17153" s="75">
        <v>114.11</v>
      </c>
      <c r="F17153" s="73" t="s">
        <v>47</v>
      </c>
    </row>
    <row r="17154" spans="1:6" ht="38.25" x14ac:dyDescent="0.25">
      <c r="A17154" s="73">
        <v>65004135</v>
      </c>
      <c r="B17154" s="74" t="s">
        <v>15071</v>
      </c>
      <c r="C17154" s="73" t="s">
        <v>101</v>
      </c>
      <c r="D17154" s="75">
        <v>130.81</v>
      </c>
      <c r="E17154" s="75">
        <v>128.16999999999999</v>
      </c>
      <c r="F17154" s="73" t="s">
        <v>47</v>
      </c>
    </row>
    <row r="17155" spans="1:6" ht="38.25" x14ac:dyDescent="0.25">
      <c r="A17155" s="73">
        <v>65004136</v>
      </c>
      <c r="B17155" s="74" t="s">
        <v>15072</v>
      </c>
      <c r="C17155" s="73" t="s">
        <v>101</v>
      </c>
      <c r="D17155" s="75">
        <v>99.95</v>
      </c>
      <c r="E17155" s="75">
        <v>97.97</v>
      </c>
      <c r="F17155" s="73" t="s">
        <v>47</v>
      </c>
    </row>
    <row r="17156" spans="1:6" ht="38.25" x14ac:dyDescent="0.25">
      <c r="A17156" s="73">
        <v>65004137</v>
      </c>
      <c r="B17156" s="74" t="s">
        <v>15073</v>
      </c>
      <c r="C17156" s="73" t="s">
        <v>101</v>
      </c>
      <c r="D17156" s="75">
        <v>83.18</v>
      </c>
      <c r="E17156" s="75">
        <v>81.86</v>
      </c>
      <c r="F17156" s="73" t="s">
        <v>47</v>
      </c>
    </row>
    <row r="17157" spans="1:6" ht="38.25" x14ac:dyDescent="0.25">
      <c r="A17157" s="73">
        <v>65004138</v>
      </c>
      <c r="B17157" s="74" t="s">
        <v>15074</v>
      </c>
      <c r="C17157" s="73" t="s">
        <v>101</v>
      </c>
      <c r="D17157" s="75">
        <v>87.18</v>
      </c>
      <c r="E17157" s="75">
        <v>83.88</v>
      </c>
      <c r="F17157" s="73" t="s">
        <v>47</v>
      </c>
    </row>
    <row r="17158" spans="1:6" ht="38.25" x14ac:dyDescent="0.25">
      <c r="A17158" s="73">
        <v>65004139</v>
      </c>
      <c r="B17158" s="74" t="s">
        <v>15075</v>
      </c>
      <c r="C17158" s="73" t="s">
        <v>101</v>
      </c>
      <c r="D17158" s="75">
        <v>96.16</v>
      </c>
      <c r="E17158" s="75">
        <v>94.18</v>
      </c>
      <c r="F17158" s="73" t="s">
        <v>47</v>
      </c>
    </row>
    <row r="17159" spans="1:6" ht="38.25" x14ac:dyDescent="0.25">
      <c r="A17159" s="73">
        <v>65004140</v>
      </c>
      <c r="B17159" s="74" t="s">
        <v>15076</v>
      </c>
      <c r="C17159" s="73" t="s">
        <v>101</v>
      </c>
      <c r="D17159" s="75">
        <v>85.52</v>
      </c>
      <c r="E17159" s="75">
        <v>83.54</v>
      </c>
      <c r="F17159" s="73" t="s">
        <v>47</v>
      </c>
    </row>
    <row r="17160" spans="1:6" ht="38.25" x14ac:dyDescent="0.25">
      <c r="A17160" s="73">
        <v>65004141</v>
      </c>
      <c r="B17160" s="74" t="s">
        <v>15077</v>
      </c>
      <c r="C17160" s="73" t="s">
        <v>101</v>
      </c>
      <c r="D17160" s="75">
        <v>153.03</v>
      </c>
      <c r="E17160" s="75">
        <v>150.38999999999999</v>
      </c>
      <c r="F17160" s="73" t="s">
        <v>47</v>
      </c>
    </row>
    <row r="17161" spans="1:6" ht="38.25" x14ac:dyDescent="0.25">
      <c r="A17161" s="73">
        <v>65004142</v>
      </c>
      <c r="B17161" s="74" t="s">
        <v>15078</v>
      </c>
      <c r="C17161" s="73" t="s">
        <v>101</v>
      </c>
      <c r="D17161" s="75">
        <v>170.3</v>
      </c>
      <c r="E17161" s="75">
        <v>166.78</v>
      </c>
      <c r="F17161" s="73" t="s">
        <v>47</v>
      </c>
    </row>
    <row r="17162" spans="1:6" ht="38.25" x14ac:dyDescent="0.25">
      <c r="A17162" s="73">
        <v>65004143</v>
      </c>
      <c r="B17162" s="74" t="s">
        <v>15079</v>
      </c>
      <c r="C17162" s="73" t="s">
        <v>101</v>
      </c>
      <c r="D17162" s="75">
        <v>132.16999999999999</v>
      </c>
      <c r="E17162" s="75">
        <v>129.53</v>
      </c>
      <c r="F17162" s="73" t="s">
        <v>47</v>
      </c>
    </row>
    <row r="17163" spans="1:6" ht="38.25" x14ac:dyDescent="0.25">
      <c r="A17163" s="73">
        <v>65004144</v>
      </c>
      <c r="B17163" s="74" t="s">
        <v>15080</v>
      </c>
      <c r="C17163" s="73" t="s">
        <v>101</v>
      </c>
      <c r="D17163" s="75">
        <v>114.51</v>
      </c>
      <c r="E17163" s="75">
        <v>112.75</v>
      </c>
      <c r="F17163" s="73" t="s">
        <v>47</v>
      </c>
    </row>
    <row r="17164" spans="1:6" ht="38.25" x14ac:dyDescent="0.25">
      <c r="A17164" s="73">
        <v>65004145</v>
      </c>
      <c r="B17164" s="74" t="s">
        <v>15081</v>
      </c>
      <c r="C17164" s="73" t="s">
        <v>101</v>
      </c>
      <c r="D17164" s="75">
        <v>136.25</v>
      </c>
      <c r="E17164" s="75">
        <v>130.97</v>
      </c>
      <c r="F17164" s="73" t="s">
        <v>47</v>
      </c>
    </row>
    <row r="17165" spans="1:6" ht="38.25" x14ac:dyDescent="0.25">
      <c r="A17165" s="73">
        <v>65004146</v>
      </c>
      <c r="B17165" s="74" t="s">
        <v>15082</v>
      </c>
      <c r="C17165" s="73" t="s">
        <v>101</v>
      </c>
      <c r="D17165" s="75">
        <v>129.41</v>
      </c>
      <c r="E17165" s="75">
        <v>126.77</v>
      </c>
      <c r="F17165" s="73" t="s">
        <v>47</v>
      </c>
    </row>
    <row r="17166" spans="1:6" ht="38.25" x14ac:dyDescent="0.25">
      <c r="A17166" s="73">
        <v>65004147</v>
      </c>
      <c r="B17166" s="74" t="s">
        <v>15083</v>
      </c>
      <c r="C17166" s="73" t="s">
        <v>101</v>
      </c>
      <c r="D17166" s="75">
        <v>115.8</v>
      </c>
      <c r="E17166" s="75">
        <v>113.16</v>
      </c>
      <c r="F17166" s="73" t="s">
        <v>47</v>
      </c>
    </row>
    <row r="17167" spans="1:6" ht="38.25" x14ac:dyDescent="0.25">
      <c r="A17167" s="73">
        <v>65004148</v>
      </c>
      <c r="B17167" s="74" t="s">
        <v>15084</v>
      </c>
      <c r="C17167" s="73" t="s">
        <v>101</v>
      </c>
      <c r="D17167" s="75">
        <v>87.03</v>
      </c>
      <c r="E17167" s="75">
        <v>84.83</v>
      </c>
      <c r="F17167" s="73" t="s">
        <v>47</v>
      </c>
    </row>
    <row r="17168" spans="1:6" ht="38.25" x14ac:dyDescent="0.25">
      <c r="A17168" s="73">
        <v>65004149</v>
      </c>
      <c r="B17168" s="74" t="s">
        <v>15085</v>
      </c>
      <c r="C17168" s="73" t="s">
        <v>101</v>
      </c>
      <c r="D17168" s="75">
        <v>122.99</v>
      </c>
      <c r="E17168" s="75">
        <v>119.91</v>
      </c>
      <c r="F17168" s="73" t="s">
        <v>47</v>
      </c>
    </row>
    <row r="17169" spans="1:6" ht="38.25" x14ac:dyDescent="0.25">
      <c r="A17169" s="73">
        <v>65004150</v>
      </c>
      <c r="B17169" s="74" t="s">
        <v>15086</v>
      </c>
      <c r="C17169" s="73" t="s">
        <v>101</v>
      </c>
      <c r="D17169" s="75">
        <v>266.75</v>
      </c>
      <c r="E17169" s="75">
        <v>262.35000000000002</v>
      </c>
      <c r="F17169" s="73" t="s">
        <v>47</v>
      </c>
    </row>
    <row r="17170" spans="1:6" ht="38.25" x14ac:dyDescent="0.25">
      <c r="A17170" s="73">
        <v>65004151</v>
      </c>
      <c r="B17170" s="74" t="s">
        <v>15087</v>
      </c>
      <c r="C17170" s="73" t="s">
        <v>101</v>
      </c>
      <c r="D17170" s="75">
        <v>443.5</v>
      </c>
      <c r="E17170" s="75">
        <v>438.22</v>
      </c>
      <c r="F17170" s="73" t="s">
        <v>47</v>
      </c>
    </row>
    <row r="17171" spans="1:6" ht="38.25" x14ac:dyDescent="0.25">
      <c r="A17171" s="73">
        <v>65004158</v>
      </c>
      <c r="B17171" s="74" t="s">
        <v>15088</v>
      </c>
      <c r="C17171" s="73" t="s">
        <v>101</v>
      </c>
      <c r="D17171" s="75">
        <v>31.08</v>
      </c>
      <c r="E17171" s="75">
        <v>29.53</v>
      </c>
      <c r="F17171" s="73" t="s">
        <v>47</v>
      </c>
    </row>
    <row r="17172" spans="1:6" ht="38.25" x14ac:dyDescent="0.25">
      <c r="A17172" s="73">
        <v>65004159</v>
      </c>
      <c r="B17172" s="74" t="s">
        <v>15089</v>
      </c>
      <c r="C17172" s="73" t="s">
        <v>101</v>
      </c>
      <c r="D17172" s="75">
        <v>53.41</v>
      </c>
      <c r="E17172" s="75">
        <v>51.86</v>
      </c>
      <c r="F17172" s="73" t="s">
        <v>47</v>
      </c>
    </row>
    <row r="17173" spans="1:6" ht="38.25" x14ac:dyDescent="0.25">
      <c r="A17173" s="73">
        <v>65004160</v>
      </c>
      <c r="B17173" s="74" t="s">
        <v>15090</v>
      </c>
      <c r="C17173" s="73" t="s">
        <v>101</v>
      </c>
      <c r="D17173" s="75">
        <v>57.35</v>
      </c>
      <c r="E17173" s="75">
        <v>55.8</v>
      </c>
      <c r="F17173" s="73" t="s">
        <v>47</v>
      </c>
    </row>
    <row r="17174" spans="1:6" ht="38.25" x14ac:dyDescent="0.25">
      <c r="A17174" s="73">
        <v>65004161</v>
      </c>
      <c r="B17174" s="74" t="s">
        <v>15091</v>
      </c>
      <c r="C17174" s="73" t="s">
        <v>101</v>
      </c>
      <c r="D17174" s="75">
        <v>101.05</v>
      </c>
      <c r="E17174" s="75">
        <v>97.95</v>
      </c>
      <c r="F17174" s="73" t="s">
        <v>47</v>
      </c>
    </row>
    <row r="17175" spans="1:6" ht="38.25" x14ac:dyDescent="0.25">
      <c r="A17175" s="73">
        <v>65004162</v>
      </c>
      <c r="B17175" s="74" t="s">
        <v>15092</v>
      </c>
      <c r="C17175" s="73" t="s">
        <v>101</v>
      </c>
      <c r="D17175" s="75">
        <v>129.94</v>
      </c>
      <c r="E17175" s="75">
        <v>126.84</v>
      </c>
      <c r="F17175" s="73" t="s">
        <v>47</v>
      </c>
    </row>
    <row r="17176" spans="1:6" ht="25.5" x14ac:dyDescent="0.25">
      <c r="A17176" s="73">
        <v>65004163</v>
      </c>
      <c r="B17176" s="74" t="s">
        <v>15093</v>
      </c>
      <c r="C17176" s="73" t="s">
        <v>101</v>
      </c>
      <c r="D17176" s="75">
        <v>336.84</v>
      </c>
      <c r="E17176" s="75">
        <v>326.86</v>
      </c>
      <c r="F17176" s="73" t="s">
        <v>47</v>
      </c>
    </row>
    <row r="17177" spans="1:6" ht="25.5" x14ac:dyDescent="0.25">
      <c r="A17177" s="73">
        <v>65004164</v>
      </c>
      <c r="B17177" s="74" t="s">
        <v>15094</v>
      </c>
      <c r="C17177" s="73" t="s">
        <v>101</v>
      </c>
      <c r="D17177" s="75">
        <v>308.42</v>
      </c>
      <c r="E17177" s="75">
        <v>298.44</v>
      </c>
      <c r="F17177" s="73" t="s">
        <v>47</v>
      </c>
    </row>
    <row r="17178" spans="1:6" ht="25.5" x14ac:dyDescent="0.25">
      <c r="A17178" s="73">
        <v>65004165</v>
      </c>
      <c r="B17178" s="74" t="s">
        <v>15095</v>
      </c>
      <c r="C17178" s="73" t="s">
        <v>101</v>
      </c>
      <c r="D17178" s="75">
        <v>264.14999999999998</v>
      </c>
      <c r="E17178" s="75">
        <v>254.17</v>
      </c>
      <c r="F17178" s="73" t="s">
        <v>47</v>
      </c>
    </row>
    <row r="17179" spans="1:6" ht="25.5" x14ac:dyDescent="0.25">
      <c r="A17179" s="73">
        <v>65004166</v>
      </c>
      <c r="B17179" s="74" t="s">
        <v>15096</v>
      </c>
      <c r="C17179" s="73" t="s">
        <v>101</v>
      </c>
      <c r="D17179" s="75">
        <v>1307.71</v>
      </c>
      <c r="E17179" s="75">
        <v>1283.6300000000001</v>
      </c>
      <c r="F17179" s="73" t="s">
        <v>47</v>
      </c>
    </row>
    <row r="17180" spans="1:6" ht="38.25" x14ac:dyDescent="0.25">
      <c r="A17180" s="73">
        <v>65004167</v>
      </c>
      <c r="B17180" s="74" t="s">
        <v>15097</v>
      </c>
      <c r="C17180" s="73" t="s">
        <v>101</v>
      </c>
      <c r="D17180" s="75">
        <v>830.46</v>
      </c>
      <c r="E17180" s="75">
        <v>810.5</v>
      </c>
      <c r="F17180" s="73" t="s">
        <v>47</v>
      </c>
    </row>
    <row r="17181" spans="1:6" ht="38.25" x14ac:dyDescent="0.25">
      <c r="A17181" s="73">
        <v>65004168</v>
      </c>
      <c r="B17181" s="74" t="s">
        <v>15098</v>
      </c>
      <c r="C17181" s="73" t="s">
        <v>101</v>
      </c>
      <c r="D17181" s="75">
        <v>1123.8900000000001</v>
      </c>
      <c r="E17181" s="75">
        <v>1103.93</v>
      </c>
      <c r="F17181" s="73" t="s">
        <v>47</v>
      </c>
    </row>
    <row r="17182" spans="1:6" ht="38.25" x14ac:dyDescent="0.25">
      <c r="A17182" s="73">
        <v>65004169</v>
      </c>
      <c r="B17182" s="74" t="s">
        <v>15100</v>
      </c>
      <c r="C17182" s="73" t="s">
        <v>101</v>
      </c>
      <c r="D17182" s="75">
        <v>745.88</v>
      </c>
      <c r="E17182" s="75">
        <v>725.92</v>
      </c>
      <c r="F17182" s="73" t="s">
        <v>47</v>
      </c>
    </row>
    <row r="17183" spans="1:6" ht="38.25" x14ac:dyDescent="0.25">
      <c r="A17183" s="73">
        <v>65004170</v>
      </c>
      <c r="B17183" s="74" t="s">
        <v>15101</v>
      </c>
      <c r="C17183" s="73" t="s">
        <v>101</v>
      </c>
      <c r="D17183" s="75">
        <v>869.59</v>
      </c>
      <c r="E17183" s="75">
        <v>849.63</v>
      </c>
      <c r="F17183" s="73" t="s">
        <v>47</v>
      </c>
    </row>
    <row r="17184" spans="1:6" ht="38.25" x14ac:dyDescent="0.25">
      <c r="A17184" s="73">
        <v>65004171</v>
      </c>
      <c r="B17184" s="74" t="s">
        <v>15102</v>
      </c>
      <c r="C17184" s="73" t="s">
        <v>101</v>
      </c>
      <c r="D17184" s="75">
        <v>1051.24</v>
      </c>
      <c r="E17184" s="75">
        <v>1031.28</v>
      </c>
      <c r="F17184" s="73" t="s">
        <v>47</v>
      </c>
    </row>
    <row r="17185" spans="1:6" x14ac:dyDescent="0.25">
      <c r="A17185" s="73">
        <v>65004172</v>
      </c>
      <c r="B17185" s="74" t="s">
        <v>15103</v>
      </c>
      <c r="C17185" s="73" t="s">
        <v>101</v>
      </c>
      <c r="D17185" s="75">
        <v>674.76</v>
      </c>
      <c r="E17185" s="75">
        <v>634.84</v>
      </c>
      <c r="F17185" s="73" t="s">
        <v>47</v>
      </c>
    </row>
    <row r="17186" spans="1:6" x14ac:dyDescent="0.25">
      <c r="A17186" s="73">
        <v>65004173</v>
      </c>
      <c r="B17186" s="74" t="s">
        <v>15104</v>
      </c>
      <c r="C17186" s="73" t="s">
        <v>101</v>
      </c>
      <c r="D17186" s="75">
        <v>1149.3</v>
      </c>
      <c r="E17186" s="75">
        <v>1089.42</v>
      </c>
      <c r="F17186" s="73" t="s">
        <v>47</v>
      </c>
    </row>
    <row r="17187" spans="1:6" x14ac:dyDescent="0.25">
      <c r="A17187" s="73">
        <v>65004174</v>
      </c>
      <c r="B17187" s="74" t="s">
        <v>15105</v>
      </c>
      <c r="C17187" s="73" t="s">
        <v>101</v>
      </c>
      <c r="D17187" s="75">
        <v>2892.89</v>
      </c>
      <c r="E17187" s="75">
        <v>2807.77</v>
      </c>
      <c r="F17187" s="73" t="s">
        <v>47</v>
      </c>
    </row>
    <row r="17188" spans="1:6" x14ac:dyDescent="0.25">
      <c r="A17188" s="73">
        <v>65004175</v>
      </c>
      <c r="B17188" s="74" t="s">
        <v>15106</v>
      </c>
      <c r="C17188" s="73" t="s">
        <v>101</v>
      </c>
      <c r="D17188" s="75">
        <v>697.12</v>
      </c>
      <c r="E17188" s="75">
        <v>657.2</v>
      </c>
      <c r="F17188" s="73" t="s">
        <v>47</v>
      </c>
    </row>
    <row r="17189" spans="1:6" x14ac:dyDescent="0.25">
      <c r="A17189" s="73">
        <v>65004176</v>
      </c>
      <c r="B17189" s="74" t="s">
        <v>15107</v>
      </c>
      <c r="C17189" s="73" t="s">
        <v>101</v>
      </c>
      <c r="D17189" s="75">
        <v>1123.24</v>
      </c>
      <c r="E17189" s="75">
        <v>1063.3599999999999</v>
      </c>
      <c r="F17189" s="73" t="s">
        <v>47</v>
      </c>
    </row>
    <row r="17190" spans="1:6" x14ac:dyDescent="0.25">
      <c r="A17190" s="73">
        <v>65004177</v>
      </c>
      <c r="B17190" s="74" t="s">
        <v>15108</v>
      </c>
      <c r="C17190" s="73" t="s">
        <v>101</v>
      </c>
      <c r="D17190" s="75">
        <v>2601.8200000000002</v>
      </c>
      <c r="E17190" s="75">
        <v>2516.6999999999998</v>
      </c>
      <c r="F17190" s="73" t="s">
        <v>47</v>
      </c>
    </row>
    <row r="17191" spans="1:6" x14ac:dyDescent="0.25">
      <c r="A17191" s="73">
        <v>65004178</v>
      </c>
      <c r="B17191" s="74" t="s">
        <v>15109</v>
      </c>
      <c r="C17191" s="73" t="s">
        <v>101</v>
      </c>
      <c r="D17191" s="75">
        <v>914.78</v>
      </c>
      <c r="E17191" s="75">
        <v>854.9</v>
      </c>
      <c r="F17191" s="73" t="s">
        <v>47</v>
      </c>
    </row>
    <row r="17192" spans="1:6" x14ac:dyDescent="0.25">
      <c r="A17192" s="73">
        <v>65004179</v>
      </c>
      <c r="B17192" s="74" t="s">
        <v>15110</v>
      </c>
      <c r="C17192" s="73" t="s">
        <v>101</v>
      </c>
      <c r="D17192" s="75">
        <v>1199.18</v>
      </c>
      <c r="E17192" s="75">
        <v>1119.3399999999999</v>
      </c>
      <c r="F17192" s="73" t="s">
        <v>47</v>
      </c>
    </row>
    <row r="17193" spans="1:6" x14ac:dyDescent="0.25">
      <c r="A17193" s="73">
        <v>65004180</v>
      </c>
      <c r="B17193" s="74" t="s">
        <v>15111</v>
      </c>
      <c r="C17193" s="73" t="s">
        <v>101</v>
      </c>
      <c r="D17193" s="75">
        <v>3553.95</v>
      </c>
      <c r="E17193" s="75">
        <v>3212.69</v>
      </c>
      <c r="F17193" s="73" t="s">
        <v>47</v>
      </c>
    </row>
    <row r="17194" spans="1:6" x14ac:dyDescent="0.25">
      <c r="A17194" s="73">
        <v>65004181</v>
      </c>
      <c r="B17194" s="74" t="s">
        <v>15112</v>
      </c>
      <c r="C17194" s="73" t="s">
        <v>101</v>
      </c>
      <c r="D17194" s="75">
        <v>7107.89</v>
      </c>
      <c r="E17194" s="75">
        <v>6425.38</v>
      </c>
      <c r="F17194" s="73" t="s">
        <v>47</v>
      </c>
    </row>
    <row r="17195" spans="1:6" x14ac:dyDescent="0.25">
      <c r="A17195" s="73">
        <v>65004182</v>
      </c>
      <c r="B17195" s="74" t="s">
        <v>15113</v>
      </c>
      <c r="C17195" s="73" t="s">
        <v>101</v>
      </c>
      <c r="D17195" s="75">
        <v>8549.92</v>
      </c>
      <c r="E17195" s="75">
        <v>7721.58</v>
      </c>
      <c r="F17195" s="73" t="s">
        <v>47</v>
      </c>
    </row>
    <row r="17196" spans="1:6" ht="25.5" x14ac:dyDescent="0.25">
      <c r="A17196" s="73">
        <v>65004186</v>
      </c>
      <c r="B17196" s="74" t="s">
        <v>15114</v>
      </c>
      <c r="C17196" s="73" t="s">
        <v>101</v>
      </c>
      <c r="D17196" s="75">
        <v>480.17</v>
      </c>
      <c r="E17196" s="75">
        <v>432.16</v>
      </c>
      <c r="F17196" s="73" t="s">
        <v>47</v>
      </c>
    </row>
    <row r="17197" spans="1:6" ht="38.25" x14ac:dyDescent="0.25">
      <c r="A17197" s="73">
        <v>65004205</v>
      </c>
      <c r="B17197" s="74" t="s">
        <v>15115</v>
      </c>
      <c r="C17197" s="73" t="s">
        <v>101</v>
      </c>
      <c r="D17197" s="75">
        <v>688.97</v>
      </c>
      <c r="E17197" s="75">
        <v>646.41</v>
      </c>
      <c r="F17197" s="73" t="s">
        <v>47</v>
      </c>
    </row>
    <row r="17198" spans="1:6" ht="38.25" x14ac:dyDescent="0.25">
      <c r="A17198" s="73">
        <v>65004206</v>
      </c>
      <c r="B17198" s="74" t="s">
        <v>15116</v>
      </c>
      <c r="C17198" s="73" t="s">
        <v>101</v>
      </c>
      <c r="D17198" s="75">
        <v>730.86</v>
      </c>
      <c r="E17198" s="75">
        <v>685.28</v>
      </c>
      <c r="F17198" s="73" t="s">
        <v>47</v>
      </c>
    </row>
    <row r="17199" spans="1:6" ht="38.25" x14ac:dyDescent="0.25">
      <c r="A17199" s="73">
        <v>65004207</v>
      </c>
      <c r="B17199" s="74" t="s">
        <v>15117</v>
      </c>
      <c r="C17199" s="73" t="s">
        <v>101</v>
      </c>
      <c r="D17199" s="75">
        <v>899.82</v>
      </c>
      <c r="E17199" s="75">
        <v>840.94</v>
      </c>
      <c r="F17199" s="73" t="s">
        <v>47</v>
      </c>
    </row>
    <row r="17200" spans="1:6" ht="38.25" x14ac:dyDescent="0.25">
      <c r="A17200" s="73">
        <v>65004208</v>
      </c>
      <c r="B17200" s="74" t="s">
        <v>15118</v>
      </c>
      <c r="C17200" s="73" t="s">
        <v>101</v>
      </c>
      <c r="D17200" s="75">
        <v>957.17</v>
      </c>
      <c r="E17200" s="75">
        <v>894.02</v>
      </c>
      <c r="F17200" s="73" t="s">
        <v>47</v>
      </c>
    </row>
    <row r="17201" spans="1:6" ht="38.25" x14ac:dyDescent="0.25">
      <c r="A17201" s="73">
        <v>65004209</v>
      </c>
      <c r="B17201" s="74" t="s">
        <v>15119</v>
      </c>
      <c r="C17201" s="73" t="s">
        <v>101</v>
      </c>
      <c r="D17201" s="75">
        <v>1259.92</v>
      </c>
      <c r="E17201" s="75">
        <v>1173.25</v>
      </c>
      <c r="F17201" s="73" t="s">
        <v>47</v>
      </c>
    </row>
    <row r="17202" spans="1:6" ht="38.25" x14ac:dyDescent="0.25">
      <c r="A17202" s="73">
        <v>65004210</v>
      </c>
      <c r="B17202" s="74" t="s">
        <v>15120</v>
      </c>
      <c r="C17202" s="73" t="s">
        <v>101</v>
      </c>
      <c r="D17202" s="75">
        <v>1350.68</v>
      </c>
      <c r="E17202" s="75">
        <v>1257.19</v>
      </c>
      <c r="F17202" s="73" t="s">
        <v>47</v>
      </c>
    </row>
    <row r="17203" spans="1:6" ht="38.25" x14ac:dyDescent="0.25">
      <c r="A17203" s="73">
        <v>65004211</v>
      </c>
      <c r="B17203" s="74" t="s">
        <v>15121</v>
      </c>
      <c r="C17203" s="73" t="s">
        <v>101</v>
      </c>
      <c r="D17203" s="75">
        <v>1627.44</v>
      </c>
      <c r="E17203" s="75">
        <v>1512.99</v>
      </c>
      <c r="F17203" s="73" t="s">
        <v>47</v>
      </c>
    </row>
    <row r="17204" spans="1:6" ht="38.25" x14ac:dyDescent="0.25">
      <c r="A17204" s="73">
        <v>65004212</v>
      </c>
      <c r="B17204" s="74" t="s">
        <v>15122</v>
      </c>
      <c r="C17204" s="73" t="s">
        <v>101</v>
      </c>
      <c r="D17204" s="75">
        <v>1740.76</v>
      </c>
      <c r="E17204" s="75">
        <v>1617.76</v>
      </c>
      <c r="F17204" s="73" t="s">
        <v>47</v>
      </c>
    </row>
    <row r="17205" spans="1:6" ht="25.5" x14ac:dyDescent="0.25">
      <c r="A17205" s="73">
        <v>65004229</v>
      </c>
      <c r="B17205" s="74" t="s">
        <v>15123</v>
      </c>
      <c r="C17205" s="73" t="s">
        <v>101</v>
      </c>
      <c r="D17205" s="75">
        <v>17.52</v>
      </c>
      <c r="E17205" s="75">
        <v>16.420000000000002</v>
      </c>
      <c r="F17205" s="73" t="s">
        <v>47</v>
      </c>
    </row>
    <row r="17206" spans="1:6" x14ac:dyDescent="0.25">
      <c r="A17206" s="73">
        <v>65004231</v>
      </c>
      <c r="B17206" s="74" t="s">
        <v>15124</v>
      </c>
      <c r="C17206" s="73" t="s">
        <v>101</v>
      </c>
      <c r="D17206" s="75">
        <v>7.37</v>
      </c>
      <c r="E17206" s="75">
        <v>6.9</v>
      </c>
      <c r="F17206" s="73" t="s">
        <v>47</v>
      </c>
    </row>
    <row r="17207" spans="1:6" ht="25.5" x14ac:dyDescent="0.25">
      <c r="A17207" s="73">
        <v>65004232</v>
      </c>
      <c r="B17207" s="74" t="s">
        <v>15125</v>
      </c>
      <c r="C17207" s="73" t="s">
        <v>101</v>
      </c>
      <c r="D17207" s="75">
        <v>27.47</v>
      </c>
      <c r="E17207" s="75">
        <v>26.47</v>
      </c>
      <c r="F17207" s="73" t="s">
        <v>47</v>
      </c>
    </row>
    <row r="17208" spans="1:6" x14ac:dyDescent="0.25">
      <c r="A17208" s="73">
        <v>65004233</v>
      </c>
      <c r="B17208" s="74" t="s">
        <v>15126</v>
      </c>
      <c r="C17208" s="73" t="s">
        <v>101</v>
      </c>
      <c r="D17208" s="75">
        <v>15.93</v>
      </c>
      <c r="E17208" s="75">
        <v>14.92</v>
      </c>
      <c r="F17208" s="73" t="s">
        <v>47</v>
      </c>
    </row>
    <row r="17209" spans="1:6" ht="25.5" x14ac:dyDescent="0.25">
      <c r="A17209" s="73">
        <v>65004234</v>
      </c>
      <c r="B17209" s="74" t="s">
        <v>15127</v>
      </c>
      <c r="C17209" s="73" t="s">
        <v>101</v>
      </c>
      <c r="D17209" s="75">
        <v>49.36</v>
      </c>
      <c r="E17209" s="75">
        <v>45.78</v>
      </c>
      <c r="F17209" s="73" t="s">
        <v>47</v>
      </c>
    </row>
    <row r="17210" spans="1:6" ht="38.25" x14ac:dyDescent="0.25">
      <c r="A17210" s="73">
        <v>65004238</v>
      </c>
      <c r="B17210" s="74" t="s">
        <v>15128</v>
      </c>
      <c r="C17210" s="73" t="s">
        <v>101</v>
      </c>
      <c r="D17210" s="75">
        <v>212.86</v>
      </c>
      <c r="E17210" s="75">
        <v>203.05</v>
      </c>
      <c r="F17210" s="73" t="s">
        <v>47</v>
      </c>
    </row>
    <row r="17211" spans="1:6" ht="38.25" x14ac:dyDescent="0.25">
      <c r="A17211" s="73">
        <v>65004239</v>
      </c>
      <c r="B17211" s="74" t="s">
        <v>15129</v>
      </c>
      <c r="C17211" s="73" t="s">
        <v>101</v>
      </c>
      <c r="D17211" s="75">
        <v>428.17</v>
      </c>
      <c r="E17211" s="75">
        <v>411.97</v>
      </c>
      <c r="F17211" s="73" t="s">
        <v>47</v>
      </c>
    </row>
    <row r="17212" spans="1:6" ht="38.25" x14ac:dyDescent="0.25">
      <c r="A17212" s="73">
        <v>65004240</v>
      </c>
      <c r="B17212" s="74" t="s">
        <v>15130</v>
      </c>
      <c r="C17212" s="73" t="s">
        <v>101</v>
      </c>
      <c r="D17212" s="75">
        <v>573.88</v>
      </c>
      <c r="E17212" s="75">
        <v>553.19000000000005</v>
      </c>
      <c r="F17212" s="73" t="s">
        <v>47</v>
      </c>
    </row>
    <row r="17213" spans="1:6" ht="38.25" x14ac:dyDescent="0.25">
      <c r="A17213" s="73">
        <v>65004241</v>
      </c>
      <c r="B17213" s="74" t="s">
        <v>15131</v>
      </c>
      <c r="C17213" s="73" t="s">
        <v>101</v>
      </c>
      <c r="D17213" s="75">
        <v>123.79</v>
      </c>
      <c r="E17213" s="75">
        <v>118.92</v>
      </c>
      <c r="F17213" s="73" t="s">
        <v>47</v>
      </c>
    </row>
    <row r="17214" spans="1:6" ht="38.25" x14ac:dyDescent="0.25">
      <c r="A17214" s="73">
        <v>65004242</v>
      </c>
      <c r="B17214" s="74" t="s">
        <v>15132</v>
      </c>
      <c r="C17214" s="73" t="s">
        <v>101</v>
      </c>
      <c r="D17214" s="75">
        <v>172.63</v>
      </c>
      <c r="E17214" s="75">
        <v>166.54</v>
      </c>
      <c r="F17214" s="73" t="s">
        <v>47</v>
      </c>
    </row>
    <row r="17215" spans="1:6" ht="38.25" x14ac:dyDescent="0.25">
      <c r="A17215" s="73">
        <v>65004243</v>
      </c>
      <c r="B17215" s="74" t="s">
        <v>15133</v>
      </c>
      <c r="C17215" s="73" t="s">
        <v>101</v>
      </c>
      <c r="D17215" s="75">
        <v>239.99</v>
      </c>
      <c r="E17215" s="75">
        <v>231.49</v>
      </c>
      <c r="F17215" s="73" t="s">
        <v>47</v>
      </c>
    </row>
    <row r="17216" spans="1:6" ht="38.25" x14ac:dyDescent="0.25">
      <c r="A17216" s="73">
        <v>65004244</v>
      </c>
      <c r="B17216" s="74" t="s">
        <v>15134</v>
      </c>
      <c r="C17216" s="73" t="s">
        <v>101</v>
      </c>
      <c r="D17216" s="75">
        <v>147.16999999999999</v>
      </c>
      <c r="E17216" s="75">
        <v>140.26</v>
      </c>
      <c r="F17216" s="73" t="s">
        <v>47</v>
      </c>
    </row>
    <row r="17217" spans="1:6" ht="38.25" x14ac:dyDescent="0.25">
      <c r="A17217" s="73">
        <v>65004245</v>
      </c>
      <c r="B17217" s="74" t="s">
        <v>15135</v>
      </c>
      <c r="C17217" s="73" t="s">
        <v>101</v>
      </c>
      <c r="D17217" s="75">
        <v>219.56</v>
      </c>
      <c r="E17217" s="75">
        <v>211</v>
      </c>
      <c r="F17217" s="73" t="s">
        <v>47</v>
      </c>
    </row>
    <row r="17218" spans="1:6" ht="38.25" x14ac:dyDescent="0.25">
      <c r="A17218" s="73">
        <v>65004246</v>
      </c>
      <c r="B17218" s="74" t="s">
        <v>15136</v>
      </c>
      <c r="C17218" s="73" t="s">
        <v>101</v>
      </c>
      <c r="D17218" s="75">
        <v>271.83</v>
      </c>
      <c r="E17218" s="75">
        <v>261.73</v>
      </c>
      <c r="F17218" s="73" t="s">
        <v>47</v>
      </c>
    </row>
    <row r="17219" spans="1:6" ht="38.25" x14ac:dyDescent="0.25">
      <c r="A17219" s="73">
        <v>65004247</v>
      </c>
      <c r="B17219" s="74" t="s">
        <v>15137</v>
      </c>
      <c r="C17219" s="73" t="s">
        <v>101</v>
      </c>
      <c r="D17219" s="75">
        <v>258.68</v>
      </c>
      <c r="E17219" s="75">
        <v>254.28</v>
      </c>
      <c r="F17219" s="73" t="s">
        <v>47</v>
      </c>
    </row>
    <row r="17220" spans="1:6" ht="38.25" x14ac:dyDescent="0.25">
      <c r="A17220" s="73">
        <v>65004248</v>
      </c>
      <c r="B17220" s="74" t="s">
        <v>15138</v>
      </c>
      <c r="C17220" s="73" t="s">
        <v>101</v>
      </c>
      <c r="D17220" s="75">
        <v>342.62</v>
      </c>
      <c r="E17220" s="75">
        <v>337.34</v>
      </c>
      <c r="F17220" s="73" t="s">
        <v>47</v>
      </c>
    </row>
    <row r="17221" spans="1:6" ht="38.25" x14ac:dyDescent="0.25">
      <c r="A17221" s="73">
        <v>65004249</v>
      </c>
      <c r="B17221" s="74" t="s">
        <v>15139</v>
      </c>
      <c r="C17221" s="73" t="s">
        <v>101</v>
      </c>
      <c r="D17221" s="75">
        <v>435.53</v>
      </c>
      <c r="E17221" s="75">
        <v>429.37</v>
      </c>
      <c r="F17221" s="73" t="s">
        <v>47</v>
      </c>
    </row>
    <row r="17222" spans="1:6" ht="38.25" x14ac:dyDescent="0.25">
      <c r="A17222" s="73">
        <v>65004250</v>
      </c>
      <c r="B17222" s="74" t="s">
        <v>15140</v>
      </c>
      <c r="C17222" s="73" t="s">
        <v>101</v>
      </c>
      <c r="D17222" s="75">
        <v>422.81</v>
      </c>
      <c r="E17222" s="75">
        <v>417.53</v>
      </c>
      <c r="F17222" s="73" t="s">
        <v>47</v>
      </c>
    </row>
    <row r="17223" spans="1:6" ht="38.25" x14ac:dyDescent="0.25">
      <c r="A17223" s="73">
        <v>65004251</v>
      </c>
      <c r="B17223" s="74" t="s">
        <v>15141</v>
      </c>
      <c r="C17223" s="73" t="s">
        <v>101</v>
      </c>
      <c r="D17223" s="75">
        <v>503.33</v>
      </c>
      <c r="E17223" s="75">
        <v>497.61</v>
      </c>
      <c r="F17223" s="73" t="s">
        <v>47</v>
      </c>
    </row>
    <row r="17224" spans="1:6" ht="38.25" x14ac:dyDescent="0.25">
      <c r="A17224" s="73">
        <v>65004252</v>
      </c>
      <c r="B17224" s="74" t="s">
        <v>15142</v>
      </c>
      <c r="C17224" s="73" t="s">
        <v>101</v>
      </c>
      <c r="D17224" s="75">
        <v>587.14</v>
      </c>
      <c r="E17224" s="75">
        <v>580.98</v>
      </c>
      <c r="F17224" s="73" t="s">
        <v>47</v>
      </c>
    </row>
    <row r="17225" spans="1:6" ht="38.25" x14ac:dyDescent="0.25">
      <c r="A17225" s="73">
        <v>65004253</v>
      </c>
      <c r="B17225" s="74" t="s">
        <v>15143</v>
      </c>
      <c r="C17225" s="73" t="s">
        <v>101</v>
      </c>
      <c r="D17225" s="75">
        <v>675.33</v>
      </c>
      <c r="E17225" s="75">
        <v>668.73</v>
      </c>
      <c r="F17225" s="73" t="s">
        <v>47</v>
      </c>
    </row>
    <row r="17226" spans="1:6" ht="38.25" x14ac:dyDescent="0.25">
      <c r="A17226" s="73">
        <v>65004254</v>
      </c>
      <c r="B17226" s="74" t="s">
        <v>15144</v>
      </c>
      <c r="C17226" s="73" t="s">
        <v>101</v>
      </c>
      <c r="D17226" s="75">
        <v>757.98</v>
      </c>
      <c r="E17226" s="75">
        <v>750.94</v>
      </c>
      <c r="F17226" s="73" t="s">
        <v>47</v>
      </c>
    </row>
    <row r="17227" spans="1:6" ht="38.25" x14ac:dyDescent="0.25">
      <c r="A17227" s="73">
        <v>65004255</v>
      </c>
      <c r="B17227" s="74" t="s">
        <v>15145</v>
      </c>
      <c r="C17227" s="73" t="s">
        <v>101</v>
      </c>
      <c r="D17227" s="75">
        <v>924.02</v>
      </c>
      <c r="E17227" s="75">
        <v>916.1</v>
      </c>
      <c r="F17227" s="73" t="s">
        <v>47</v>
      </c>
    </row>
    <row r="17228" spans="1:6" ht="38.25" x14ac:dyDescent="0.25">
      <c r="A17228" s="73">
        <v>65004256</v>
      </c>
      <c r="B17228" s="74" t="s">
        <v>15146</v>
      </c>
      <c r="C17228" s="73" t="s">
        <v>101</v>
      </c>
      <c r="D17228" s="75">
        <v>153.80000000000001</v>
      </c>
      <c r="E17228" s="75">
        <v>151.6</v>
      </c>
      <c r="F17228" s="73" t="s">
        <v>47</v>
      </c>
    </row>
    <row r="17229" spans="1:6" ht="38.25" x14ac:dyDescent="0.25">
      <c r="A17229" s="73">
        <v>65004257</v>
      </c>
      <c r="B17229" s="74" t="s">
        <v>15147</v>
      </c>
      <c r="C17229" s="73" t="s">
        <v>101</v>
      </c>
      <c r="D17229" s="75">
        <v>193.24</v>
      </c>
      <c r="E17229" s="75">
        <v>190.38</v>
      </c>
      <c r="F17229" s="73" t="s">
        <v>47</v>
      </c>
    </row>
    <row r="17230" spans="1:6" ht="38.25" x14ac:dyDescent="0.25">
      <c r="A17230" s="73">
        <v>65004258</v>
      </c>
      <c r="B17230" s="74" t="s">
        <v>15148</v>
      </c>
      <c r="C17230" s="73" t="s">
        <v>101</v>
      </c>
      <c r="D17230" s="75">
        <v>289.10000000000002</v>
      </c>
      <c r="E17230" s="75">
        <v>285.58</v>
      </c>
      <c r="F17230" s="73" t="s">
        <v>47</v>
      </c>
    </row>
    <row r="17231" spans="1:6" ht="38.25" x14ac:dyDescent="0.25">
      <c r="A17231" s="73">
        <v>65004259</v>
      </c>
      <c r="B17231" s="74" t="s">
        <v>15149</v>
      </c>
      <c r="C17231" s="73" t="s">
        <v>101</v>
      </c>
      <c r="D17231" s="75">
        <v>365.22</v>
      </c>
      <c r="E17231" s="75">
        <v>361.04</v>
      </c>
      <c r="F17231" s="73" t="s">
        <v>47</v>
      </c>
    </row>
    <row r="17232" spans="1:6" ht="38.25" x14ac:dyDescent="0.25">
      <c r="A17232" s="73">
        <v>65004260</v>
      </c>
      <c r="B17232" s="74" t="s">
        <v>15150</v>
      </c>
      <c r="C17232" s="73" t="s">
        <v>101</v>
      </c>
      <c r="D17232" s="75">
        <v>374.1</v>
      </c>
      <c r="E17232" s="75">
        <v>369.26</v>
      </c>
      <c r="F17232" s="73" t="s">
        <v>47</v>
      </c>
    </row>
    <row r="17233" spans="1:6" ht="38.25" x14ac:dyDescent="0.25">
      <c r="A17233" s="73">
        <v>65004261</v>
      </c>
      <c r="B17233" s="74" t="s">
        <v>15151</v>
      </c>
      <c r="C17233" s="73" t="s">
        <v>101</v>
      </c>
      <c r="D17233" s="75">
        <v>653.72</v>
      </c>
      <c r="E17233" s="75">
        <v>648.22</v>
      </c>
      <c r="F17233" s="73" t="s">
        <v>47</v>
      </c>
    </row>
    <row r="17234" spans="1:6" ht="38.25" x14ac:dyDescent="0.25">
      <c r="A17234" s="73">
        <v>65004262</v>
      </c>
      <c r="B17234" s="74" t="s">
        <v>15152</v>
      </c>
      <c r="C17234" s="73" t="s">
        <v>101</v>
      </c>
      <c r="D17234" s="75">
        <v>108.14</v>
      </c>
      <c r="E17234" s="75">
        <v>106.6</v>
      </c>
      <c r="F17234" s="73" t="s">
        <v>47</v>
      </c>
    </row>
    <row r="17235" spans="1:6" ht="38.25" x14ac:dyDescent="0.25">
      <c r="A17235" s="73">
        <v>65004263</v>
      </c>
      <c r="B17235" s="74" t="s">
        <v>15153</v>
      </c>
      <c r="C17235" s="73" t="s">
        <v>101</v>
      </c>
      <c r="D17235" s="75">
        <v>159.68</v>
      </c>
      <c r="E17235" s="75">
        <v>157.47999999999999</v>
      </c>
      <c r="F17235" s="73" t="s">
        <v>47</v>
      </c>
    </row>
    <row r="17236" spans="1:6" ht="38.25" x14ac:dyDescent="0.25">
      <c r="A17236" s="73">
        <v>65004264</v>
      </c>
      <c r="B17236" s="74" t="s">
        <v>15154</v>
      </c>
      <c r="C17236" s="73" t="s">
        <v>101</v>
      </c>
      <c r="D17236" s="75">
        <v>182.87</v>
      </c>
      <c r="E17236" s="75">
        <v>180.01</v>
      </c>
      <c r="F17236" s="73" t="s">
        <v>47</v>
      </c>
    </row>
    <row r="17237" spans="1:6" ht="38.25" x14ac:dyDescent="0.25">
      <c r="A17237" s="73">
        <v>65004265</v>
      </c>
      <c r="B17237" s="74" t="s">
        <v>15155</v>
      </c>
      <c r="C17237" s="73" t="s">
        <v>101</v>
      </c>
      <c r="D17237" s="75">
        <v>130.44999999999999</v>
      </c>
      <c r="E17237" s="75">
        <v>128.25</v>
      </c>
      <c r="F17237" s="73" t="s">
        <v>47</v>
      </c>
    </row>
    <row r="17238" spans="1:6" ht="38.25" x14ac:dyDescent="0.25">
      <c r="A17238" s="73">
        <v>65004266</v>
      </c>
      <c r="B17238" s="74" t="s">
        <v>15156</v>
      </c>
      <c r="C17238" s="73" t="s">
        <v>101</v>
      </c>
      <c r="D17238" s="75">
        <v>145.99</v>
      </c>
      <c r="E17238" s="75">
        <v>143.13</v>
      </c>
      <c r="F17238" s="73" t="s">
        <v>47</v>
      </c>
    </row>
    <row r="17239" spans="1:6" ht="38.25" x14ac:dyDescent="0.25">
      <c r="A17239" s="73">
        <v>65004267</v>
      </c>
      <c r="B17239" s="74" t="s">
        <v>15157</v>
      </c>
      <c r="C17239" s="73" t="s">
        <v>101</v>
      </c>
      <c r="D17239" s="75">
        <v>160.72999999999999</v>
      </c>
      <c r="E17239" s="75">
        <v>157.21</v>
      </c>
      <c r="F17239" s="73" t="s">
        <v>47</v>
      </c>
    </row>
    <row r="17240" spans="1:6" ht="38.25" x14ac:dyDescent="0.25">
      <c r="A17240" s="73">
        <v>65004268</v>
      </c>
      <c r="B17240" s="74" t="s">
        <v>15158</v>
      </c>
      <c r="C17240" s="73" t="s">
        <v>101</v>
      </c>
      <c r="D17240" s="75">
        <v>185.81</v>
      </c>
      <c r="E17240" s="75">
        <v>181.63</v>
      </c>
      <c r="F17240" s="73" t="s">
        <v>47</v>
      </c>
    </row>
    <row r="17241" spans="1:6" ht="38.25" x14ac:dyDescent="0.25">
      <c r="A17241" s="73">
        <v>65004269</v>
      </c>
      <c r="B17241" s="74" t="s">
        <v>15159</v>
      </c>
      <c r="C17241" s="73" t="s">
        <v>101</v>
      </c>
      <c r="D17241" s="75">
        <v>202.13</v>
      </c>
      <c r="E17241" s="75">
        <v>197.29</v>
      </c>
      <c r="F17241" s="73" t="s">
        <v>47</v>
      </c>
    </row>
    <row r="17242" spans="1:6" ht="38.25" x14ac:dyDescent="0.25">
      <c r="A17242" s="73">
        <v>65004270</v>
      </c>
      <c r="B17242" s="74" t="s">
        <v>15160</v>
      </c>
      <c r="C17242" s="73" t="s">
        <v>101</v>
      </c>
      <c r="D17242" s="75">
        <v>225.42</v>
      </c>
      <c r="E17242" s="75">
        <v>219.92</v>
      </c>
      <c r="F17242" s="73" t="s">
        <v>47</v>
      </c>
    </row>
    <row r="17243" spans="1:6" ht="38.25" x14ac:dyDescent="0.25">
      <c r="A17243" s="73">
        <v>65004271</v>
      </c>
      <c r="B17243" s="74" t="s">
        <v>15161</v>
      </c>
      <c r="C17243" s="73" t="s">
        <v>101</v>
      </c>
      <c r="D17243" s="75">
        <v>103.49</v>
      </c>
      <c r="E17243" s="75">
        <v>101.95</v>
      </c>
      <c r="F17243" s="73" t="s">
        <v>47</v>
      </c>
    </row>
    <row r="17244" spans="1:6" ht="38.25" x14ac:dyDescent="0.25">
      <c r="A17244" s="73">
        <v>65004272</v>
      </c>
      <c r="B17244" s="74" t="s">
        <v>15162</v>
      </c>
      <c r="C17244" s="73" t="s">
        <v>101</v>
      </c>
      <c r="D17244" s="75">
        <v>118.43</v>
      </c>
      <c r="E17244" s="75">
        <v>116.23</v>
      </c>
      <c r="F17244" s="73" t="s">
        <v>47</v>
      </c>
    </row>
    <row r="17245" spans="1:6" ht="38.25" x14ac:dyDescent="0.25">
      <c r="A17245" s="73">
        <v>65004273</v>
      </c>
      <c r="B17245" s="74" t="s">
        <v>15163</v>
      </c>
      <c r="C17245" s="73" t="s">
        <v>101</v>
      </c>
      <c r="D17245" s="75">
        <v>133.97</v>
      </c>
      <c r="E17245" s="75">
        <v>131.11000000000001</v>
      </c>
      <c r="F17245" s="73" t="s">
        <v>47</v>
      </c>
    </row>
    <row r="17246" spans="1:6" ht="38.25" x14ac:dyDescent="0.25">
      <c r="A17246" s="73">
        <v>65004274</v>
      </c>
      <c r="B17246" s="74" t="s">
        <v>15164</v>
      </c>
      <c r="C17246" s="73" t="s">
        <v>101</v>
      </c>
      <c r="D17246" s="75">
        <v>134.38</v>
      </c>
      <c r="E17246" s="75">
        <v>132.18</v>
      </c>
      <c r="F17246" s="73" t="s">
        <v>47</v>
      </c>
    </row>
    <row r="17247" spans="1:6" ht="38.25" x14ac:dyDescent="0.25">
      <c r="A17247" s="73">
        <v>65004275</v>
      </c>
      <c r="B17247" s="74" t="s">
        <v>15165</v>
      </c>
      <c r="C17247" s="73" t="s">
        <v>101</v>
      </c>
      <c r="D17247" s="75">
        <v>155.41</v>
      </c>
      <c r="E17247" s="75">
        <v>152.55000000000001</v>
      </c>
      <c r="F17247" s="73" t="s">
        <v>47</v>
      </c>
    </row>
    <row r="17248" spans="1:6" ht="38.25" x14ac:dyDescent="0.25">
      <c r="A17248" s="73">
        <v>65004276</v>
      </c>
      <c r="B17248" s="74" t="s">
        <v>15166</v>
      </c>
      <c r="C17248" s="73" t="s">
        <v>101</v>
      </c>
      <c r="D17248" s="75">
        <v>176.68</v>
      </c>
      <c r="E17248" s="75">
        <v>173.16</v>
      </c>
      <c r="F17248" s="73" t="s">
        <v>47</v>
      </c>
    </row>
    <row r="17249" spans="1:6" ht="38.25" x14ac:dyDescent="0.25">
      <c r="A17249" s="73">
        <v>65004277</v>
      </c>
      <c r="B17249" s="74" t="s">
        <v>15167</v>
      </c>
      <c r="C17249" s="73" t="s">
        <v>101</v>
      </c>
      <c r="D17249" s="75">
        <v>210.68</v>
      </c>
      <c r="E17249" s="75">
        <v>206.5</v>
      </c>
      <c r="F17249" s="73" t="s">
        <v>47</v>
      </c>
    </row>
    <row r="17250" spans="1:6" ht="38.25" x14ac:dyDescent="0.25">
      <c r="A17250" s="73">
        <v>65004278</v>
      </c>
      <c r="B17250" s="74" t="s">
        <v>15168</v>
      </c>
      <c r="C17250" s="73" t="s">
        <v>101</v>
      </c>
      <c r="D17250" s="75">
        <v>234.35</v>
      </c>
      <c r="E17250" s="75">
        <v>229.51</v>
      </c>
      <c r="F17250" s="73" t="s">
        <v>47</v>
      </c>
    </row>
    <row r="17251" spans="1:6" ht="38.25" x14ac:dyDescent="0.25">
      <c r="A17251" s="73">
        <v>65004279</v>
      </c>
      <c r="B17251" s="74" t="s">
        <v>15169</v>
      </c>
      <c r="C17251" s="73" t="s">
        <v>101</v>
      </c>
      <c r="D17251" s="75">
        <v>269.94</v>
      </c>
      <c r="E17251" s="75">
        <v>264.44</v>
      </c>
      <c r="F17251" s="73" t="s">
        <v>47</v>
      </c>
    </row>
    <row r="17252" spans="1:6" ht="38.25" x14ac:dyDescent="0.25">
      <c r="A17252" s="73">
        <v>65004280</v>
      </c>
      <c r="B17252" s="74" t="s">
        <v>15170</v>
      </c>
      <c r="C17252" s="73" t="s">
        <v>101</v>
      </c>
      <c r="D17252" s="75">
        <v>97.15</v>
      </c>
      <c r="E17252" s="75">
        <v>95.61</v>
      </c>
      <c r="F17252" s="73" t="s">
        <v>47</v>
      </c>
    </row>
    <row r="17253" spans="1:6" ht="38.25" x14ac:dyDescent="0.25">
      <c r="A17253" s="73">
        <v>65004281</v>
      </c>
      <c r="B17253" s="74" t="s">
        <v>15171</v>
      </c>
      <c r="C17253" s="73" t="s">
        <v>101</v>
      </c>
      <c r="D17253" s="75">
        <v>115.37</v>
      </c>
      <c r="E17253" s="75">
        <v>113.17</v>
      </c>
      <c r="F17253" s="73" t="s">
        <v>47</v>
      </c>
    </row>
    <row r="17254" spans="1:6" ht="38.25" x14ac:dyDescent="0.25">
      <c r="A17254" s="73">
        <v>65004282</v>
      </c>
      <c r="B17254" s="74" t="s">
        <v>15172</v>
      </c>
      <c r="C17254" s="73" t="s">
        <v>101</v>
      </c>
      <c r="D17254" s="75">
        <v>134.05000000000001</v>
      </c>
      <c r="E17254" s="75">
        <v>131.19</v>
      </c>
      <c r="F17254" s="73" t="s">
        <v>47</v>
      </c>
    </row>
    <row r="17255" spans="1:6" ht="38.25" x14ac:dyDescent="0.25">
      <c r="A17255" s="73">
        <v>65004283</v>
      </c>
      <c r="B17255" s="74" t="s">
        <v>15173</v>
      </c>
      <c r="C17255" s="73" t="s">
        <v>101</v>
      </c>
      <c r="D17255" s="75">
        <v>236.89</v>
      </c>
      <c r="E17255" s="75">
        <v>233.59</v>
      </c>
      <c r="F17255" s="73" t="s">
        <v>47</v>
      </c>
    </row>
    <row r="17256" spans="1:6" ht="38.25" x14ac:dyDescent="0.25">
      <c r="A17256" s="73">
        <v>65004284</v>
      </c>
      <c r="B17256" s="74" t="s">
        <v>15174</v>
      </c>
      <c r="C17256" s="73" t="s">
        <v>101</v>
      </c>
      <c r="D17256" s="75">
        <v>278.25</v>
      </c>
      <c r="E17256" s="75">
        <v>274.29000000000002</v>
      </c>
      <c r="F17256" s="73" t="s">
        <v>47</v>
      </c>
    </row>
    <row r="17257" spans="1:6" ht="38.25" x14ac:dyDescent="0.25">
      <c r="A17257" s="73">
        <v>65004285</v>
      </c>
      <c r="B17257" s="74" t="s">
        <v>15175</v>
      </c>
      <c r="C17257" s="73" t="s">
        <v>101</v>
      </c>
      <c r="D17257" s="75">
        <v>329.77</v>
      </c>
      <c r="E17257" s="75">
        <v>325.14999999999998</v>
      </c>
      <c r="F17257" s="73" t="s">
        <v>47</v>
      </c>
    </row>
    <row r="17258" spans="1:6" ht="38.25" x14ac:dyDescent="0.25">
      <c r="A17258" s="73">
        <v>65004286</v>
      </c>
      <c r="B17258" s="74" t="s">
        <v>15176</v>
      </c>
      <c r="C17258" s="73" t="s">
        <v>101</v>
      </c>
      <c r="D17258" s="75">
        <v>426.47</v>
      </c>
      <c r="E17258" s="75">
        <v>421.19</v>
      </c>
      <c r="F17258" s="73" t="s">
        <v>47</v>
      </c>
    </row>
    <row r="17259" spans="1:6" ht="38.25" x14ac:dyDescent="0.25">
      <c r="A17259" s="73">
        <v>65004287</v>
      </c>
      <c r="B17259" s="74" t="s">
        <v>15177</v>
      </c>
      <c r="C17259" s="73" t="s">
        <v>101</v>
      </c>
      <c r="D17259" s="75">
        <v>504.33</v>
      </c>
      <c r="E17259" s="75">
        <v>498.39</v>
      </c>
      <c r="F17259" s="73" t="s">
        <v>47</v>
      </c>
    </row>
    <row r="17260" spans="1:6" ht="38.25" x14ac:dyDescent="0.25">
      <c r="A17260" s="73">
        <v>65004288</v>
      </c>
      <c r="B17260" s="74" t="s">
        <v>15178</v>
      </c>
      <c r="C17260" s="73" t="s">
        <v>101</v>
      </c>
      <c r="D17260" s="75">
        <v>672.66</v>
      </c>
      <c r="E17260" s="75">
        <v>666.06</v>
      </c>
      <c r="F17260" s="73" t="s">
        <v>47</v>
      </c>
    </row>
    <row r="17261" spans="1:6" ht="38.25" x14ac:dyDescent="0.25">
      <c r="A17261" s="73">
        <v>65004289</v>
      </c>
      <c r="B17261" s="74" t="s">
        <v>15179</v>
      </c>
      <c r="C17261" s="73" t="s">
        <v>101</v>
      </c>
      <c r="D17261" s="75">
        <v>174.14</v>
      </c>
      <c r="E17261" s="75">
        <v>171.5</v>
      </c>
      <c r="F17261" s="73" t="s">
        <v>47</v>
      </c>
    </row>
    <row r="17262" spans="1:6" ht="38.25" x14ac:dyDescent="0.25">
      <c r="A17262" s="73">
        <v>65004290</v>
      </c>
      <c r="B17262" s="74" t="s">
        <v>15180</v>
      </c>
      <c r="C17262" s="73" t="s">
        <v>101</v>
      </c>
      <c r="D17262" s="75">
        <v>211.31</v>
      </c>
      <c r="E17262" s="75">
        <v>208.01</v>
      </c>
      <c r="F17262" s="73" t="s">
        <v>47</v>
      </c>
    </row>
    <row r="17263" spans="1:6" ht="38.25" x14ac:dyDescent="0.25">
      <c r="A17263" s="73">
        <v>65004291</v>
      </c>
      <c r="B17263" s="74" t="s">
        <v>15181</v>
      </c>
      <c r="C17263" s="73" t="s">
        <v>101</v>
      </c>
      <c r="D17263" s="75">
        <v>256.43</v>
      </c>
      <c r="E17263" s="75">
        <v>252.47</v>
      </c>
      <c r="F17263" s="73" t="s">
        <v>47</v>
      </c>
    </row>
    <row r="17264" spans="1:6" ht="38.25" x14ac:dyDescent="0.25">
      <c r="A17264" s="73">
        <v>65004292</v>
      </c>
      <c r="B17264" s="74" t="s">
        <v>15182</v>
      </c>
      <c r="C17264" s="73" t="s">
        <v>101</v>
      </c>
      <c r="D17264" s="75">
        <v>276.47000000000003</v>
      </c>
      <c r="E17264" s="75">
        <v>272.07</v>
      </c>
      <c r="F17264" s="73" t="s">
        <v>47</v>
      </c>
    </row>
    <row r="17265" spans="1:6" ht="38.25" x14ac:dyDescent="0.25">
      <c r="A17265" s="73">
        <v>65004293</v>
      </c>
      <c r="B17265" s="74" t="s">
        <v>15183</v>
      </c>
      <c r="C17265" s="73" t="s">
        <v>101</v>
      </c>
      <c r="D17265" s="75">
        <v>320.56</v>
      </c>
      <c r="E17265" s="75">
        <v>315.5</v>
      </c>
      <c r="F17265" s="73" t="s">
        <v>47</v>
      </c>
    </row>
    <row r="17266" spans="1:6" ht="38.25" x14ac:dyDescent="0.25">
      <c r="A17266" s="73">
        <v>65004294</v>
      </c>
      <c r="B17266" s="74" t="s">
        <v>15184</v>
      </c>
      <c r="C17266" s="73" t="s">
        <v>101</v>
      </c>
      <c r="D17266" s="75">
        <v>365.63</v>
      </c>
      <c r="E17266" s="75">
        <v>359.91</v>
      </c>
      <c r="F17266" s="73" t="s">
        <v>47</v>
      </c>
    </row>
    <row r="17267" spans="1:6" ht="38.25" x14ac:dyDescent="0.25">
      <c r="A17267" s="73">
        <v>65004295</v>
      </c>
      <c r="B17267" s="74" t="s">
        <v>15185</v>
      </c>
      <c r="C17267" s="73" t="s">
        <v>101</v>
      </c>
      <c r="D17267" s="75">
        <v>452.5</v>
      </c>
      <c r="E17267" s="75">
        <v>446.12</v>
      </c>
      <c r="F17267" s="73" t="s">
        <v>47</v>
      </c>
    </row>
    <row r="17268" spans="1:6" ht="38.25" x14ac:dyDescent="0.25">
      <c r="A17268" s="73">
        <v>65004296</v>
      </c>
      <c r="B17268" s="74" t="s">
        <v>15186</v>
      </c>
      <c r="C17268" s="73" t="s">
        <v>101</v>
      </c>
      <c r="D17268" s="75">
        <v>519.03</v>
      </c>
      <c r="E17268" s="75">
        <v>511.99</v>
      </c>
      <c r="F17268" s="73" t="s">
        <v>47</v>
      </c>
    </row>
    <row r="17269" spans="1:6" ht="38.25" x14ac:dyDescent="0.25">
      <c r="A17269" s="73">
        <v>65004297</v>
      </c>
      <c r="B17269" s="74" t="s">
        <v>15187</v>
      </c>
      <c r="C17269" s="73" t="s">
        <v>101</v>
      </c>
      <c r="D17269" s="75">
        <v>663.19</v>
      </c>
      <c r="E17269" s="75">
        <v>655.49</v>
      </c>
      <c r="F17269" s="73" t="s">
        <v>47</v>
      </c>
    </row>
    <row r="17270" spans="1:6" ht="38.25" x14ac:dyDescent="0.25">
      <c r="A17270" s="73">
        <v>65004298</v>
      </c>
      <c r="B17270" s="74" t="s">
        <v>15188</v>
      </c>
      <c r="C17270" s="73" t="s">
        <v>101</v>
      </c>
      <c r="D17270" s="75">
        <v>219.93</v>
      </c>
      <c r="E17270" s="75">
        <v>216.63</v>
      </c>
      <c r="F17270" s="73" t="s">
        <v>47</v>
      </c>
    </row>
    <row r="17271" spans="1:6" ht="38.25" x14ac:dyDescent="0.25">
      <c r="A17271" s="73">
        <v>65004299</v>
      </c>
      <c r="B17271" s="74" t="s">
        <v>15189</v>
      </c>
      <c r="C17271" s="73" t="s">
        <v>101</v>
      </c>
      <c r="D17271" s="75">
        <v>262.12</v>
      </c>
      <c r="E17271" s="75">
        <v>257.72000000000003</v>
      </c>
      <c r="F17271" s="73" t="s">
        <v>47</v>
      </c>
    </row>
    <row r="17272" spans="1:6" ht="38.25" x14ac:dyDescent="0.25">
      <c r="A17272" s="73">
        <v>65004300</v>
      </c>
      <c r="B17272" s="74" t="s">
        <v>15190</v>
      </c>
      <c r="C17272" s="73" t="s">
        <v>101</v>
      </c>
      <c r="D17272" s="75">
        <v>299.29000000000002</v>
      </c>
      <c r="E17272" s="75">
        <v>294.23</v>
      </c>
      <c r="F17272" s="73" t="s">
        <v>47</v>
      </c>
    </row>
    <row r="17273" spans="1:6" ht="38.25" x14ac:dyDescent="0.25">
      <c r="A17273" s="73">
        <v>65004301</v>
      </c>
      <c r="B17273" s="74" t="s">
        <v>15191</v>
      </c>
      <c r="C17273" s="73" t="s">
        <v>101</v>
      </c>
      <c r="D17273" s="75">
        <v>70.180000000000007</v>
      </c>
      <c r="E17273" s="75">
        <v>69.739999999999995</v>
      </c>
      <c r="F17273" s="73" t="s">
        <v>47</v>
      </c>
    </row>
    <row r="17274" spans="1:6" ht="38.25" x14ac:dyDescent="0.25">
      <c r="A17274" s="73">
        <v>65004302</v>
      </c>
      <c r="B17274" s="74" t="s">
        <v>15192</v>
      </c>
      <c r="C17274" s="73" t="s">
        <v>101</v>
      </c>
      <c r="D17274" s="75">
        <v>123.69</v>
      </c>
      <c r="E17274" s="75">
        <v>123.25</v>
      </c>
      <c r="F17274" s="73" t="s">
        <v>47</v>
      </c>
    </row>
    <row r="17275" spans="1:6" ht="38.25" x14ac:dyDescent="0.25">
      <c r="A17275" s="73">
        <v>65004303</v>
      </c>
      <c r="B17275" s="74" t="s">
        <v>15193</v>
      </c>
      <c r="C17275" s="73" t="s">
        <v>101</v>
      </c>
      <c r="D17275" s="75">
        <v>179.24</v>
      </c>
      <c r="E17275" s="75">
        <v>178.58</v>
      </c>
      <c r="F17275" s="73" t="s">
        <v>47</v>
      </c>
    </row>
    <row r="17276" spans="1:6" ht="38.25" x14ac:dyDescent="0.25">
      <c r="A17276" s="73">
        <v>65004304</v>
      </c>
      <c r="B17276" s="74" t="s">
        <v>15194</v>
      </c>
      <c r="C17276" s="73" t="s">
        <v>101</v>
      </c>
      <c r="D17276" s="75">
        <v>231.76</v>
      </c>
      <c r="E17276" s="75">
        <v>231.1</v>
      </c>
      <c r="F17276" s="73" t="s">
        <v>47</v>
      </c>
    </row>
    <row r="17277" spans="1:6" ht="38.25" x14ac:dyDescent="0.25">
      <c r="A17277" s="73">
        <v>65004305</v>
      </c>
      <c r="B17277" s="74" t="s">
        <v>15195</v>
      </c>
      <c r="C17277" s="73" t="s">
        <v>101</v>
      </c>
      <c r="D17277" s="75">
        <v>287.31</v>
      </c>
      <c r="E17277" s="75">
        <v>286.43</v>
      </c>
      <c r="F17277" s="73" t="s">
        <v>47</v>
      </c>
    </row>
    <row r="17278" spans="1:6" ht="38.25" x14ac:dyDescent="0.25">
      <c r="A17278" s="73">
        <v>65004306</v>
      </c>
      <c r="B17278" s="74" t="s">
        <v>15196</v>
      </c>
      <c r="C17278" s="73" t="s">
        <v>101</v>
      </c>
      <c r="D17278" s="75">
        <v>336.5</v>
      </c>
      <c r="E17278" s="75">
        <v>335.84</v>
      </c>
      <c r="F17278" s="73" t="s">
        <v>47</v>
      </c>
    </row>
    <row r="17279" spans="1:6" ht="38.25" x14ac:dyDescent="0.25">
      <c r="A17279" s="73">
        <v>65004307</v>
      </c>
      <c r="B17279" s="74" t="s">
        <v>15197</v>
      </c>
      <c r="C17279" s="73" t="s">
        <v>101</v>
      </c>
      <c r="D17279" s="75">
        <v>444.47</v>
      </c>
      <c r="E17279" s="75">
        <v>443.59</v>
      </c>
      <c r="F17279" s="73" t="s">
        <v>47</v>
      </c>
    </row>
    <row r="17280" spans="1:6" ht="38.25" x14ac:dyDescent="0.25">
      <c r="A17280" s="73">
        <v>65004308</v>
      </c>
      <c r="B17280" s="74" t="s">
        <v>15198</v>
      </c>
      <c r="C17280" s="73" t="s">
        <v>101</v>
      </c>
      <c r="D17280" s="75">
        <v>27.09</v>
      </c>
      <c r="E17280" s="75">
        <v>26.84</v>
      </c>
      <c r="F17280" s="73" t="s">
        <v>47</v>
      </c>
    </row>
    <row r="17281" spans="1:6" ht="38.25" x14ac:dyDescent="0.25">
      <c r="A17281" s="73">
        <v>65004309</v>
      </c>
      <c r="B17281" s="74" t="s">
        <v>15199</v>
      </c>
      <c r="C17281" s="73" t="s">
        <v>101</v>
      </c>
      <c r="D17281" s="75">
        <v>47.84</v>
      </c>
      <c r="E17281" s="75">
        <v>47.59</v>
      </c>
      <c r="F17281" s="73" t="s">
        <v>47</v>
      </c>
    </row>
    <row r="17282" spans="1:6" ht="38.25" x14ac:dyDescent="0.25">
      <c r="A17282" s="73">
        <v>65004310</v>
      </c>
      <c r="B17282" s="74" t="s">
        <v>15200</v>
      </c>
      <c r="C17282" s="73" t="s">
        <v>101</v>
      </c>
      <c r="D17282" s="75">
        <v>77.37</v>
      </c>
      <c r="E17282" s="75">
        <v>76.989999999999995</v>
      </c>
      <c r="F17282" s="73" t="s">
        <v>47</v>
      </c>
    </row>
    <row r="17283" spans="1:6" ht="38.25" x14ac:dyDescent="0.25">
      <c r="A17283" s="73">
        <v>65004311</v>
      </c>
      <c r="B17283" s="74" t="s">
        <v>15201</v>
      </c>
      <c r="C17283" s="73" t="s">
        <v>101</v>
      </c>
      <c r="D17283" s="75">
        <v>113.81</v>
      </c>
      <c r="E17283" s="75">
        <v>113.43</v>
      </c>
      <c r="F17283" s="73" t="s">
        <v>47</v>
      </c>
    </row>
    <row r="17284" spans="1:6" ht="38.25" x14ac:dyDescent="0.25">
      <c r="A17284" s="73">
        <v>65004312</v>
      </c>
      <c r="B17284" s="74" t="s">
        <v>15202</v>
      </c>
      <c r="C17284" s="73" t="s">
        <v>101</v>
      </c>
      <c r="D17284" s="75">
        <v>157.68</v>
      </c>
      <c r="E17284" s="75">
        <v>157.18</v>
      </c>
      <c r="F17284" s="73" t="s">
        <v>47</v>
      </c>
    </row>
    <row r="17285" spans="1:6" ht="38.25" x14ac:dyDescent="0.25">
      <c r="A17285" s="73">
        <v>65004313</v>
      </c>
      <c r="B17285" s="74" t="s">
        <v>15203</v>
      </c>
      <c r="C17285" s="73" t="s">
        <v>101</v>
      </c>
      <c r="D17285" s="75">
        <v>205.68</v>
      </c>
      <c r="E17285" s="75">
        <v>205.24</v>
      </c>
      <c r="F17285" s="73" t="s">
        <v>47</v>
      </c>
    </row>
    <row r="17286" spans="1:6" ht="38.25" x14ac:dyDescent="0.25">
      <c r="A17286" s="73">
        <v>65004314</v>
      </c>
      <c r="B17286" s="74" t="s">
        <v>15204</v>
      </c>
      <c r="C17286" s="73" t="s">
        <v>101</v>
      </c>
      <c r="D17286" s="75">
        <v>321.73</v>
      </c>
      <c r="E17286" s="75">
        <v>321.07</v>
      </c>
      <c r="F17286" s="73" t="s">
        <v>47</v>
      </c>
    </row>
    <row r="17287" spans="1:6" ht="38.25" x14ac:dyDescent="0.25">
      <c r="A17287" s="73">
        <v>65004315</v>
      </c>
      <c r="B17287" s="74" t="s">
        <v>15205</v>
      </c>
      <c r="C17287" s="73" t="s">
        <v>101</v>
      </c>
      <c r="D17287" s="75">
        <v>43.67</v>
      </c>
      <c r="E17287" s="75">
        <v>43.29</v>
      </c>
      <c r="F17287" s="73" t="s">
        <v>47</v>
      </c>
    </row>
    <row r="17288" spans="1:6" ht="38.25" x14ac:dyDescent="0.25">
      <c r="A17288" s="73">
        <v>65004316</v>
      </c>
      <c r="B17288" s="74" t="s">
        <v>15206</v>
      </c>
      <c r="C17288" s="73" t="s">
        <v>101</v>
      </c>
      <c r="D17288" s="75">
        <v>71.69</v>
      </c>
      <c r="E17288" s="75">
        <v>71.31</v>
      </c>
      <c r="F17288" s="73" t="s">
        <v>47</v>
      </c>
    </row>
    <row r="17289" spans="1:6" ht="38.25" x14ac:dyDescent="0.25">
      <c r="A17289" s="73">
        <v>65004317</v>
      </c>
      <c r="B17289" s="74" t="s">
        <v>15207</v>
      </c>
      <c r="C17289" s="73" t="s">
        <v>101</v>
      </c>
      <c r="D17289" s="75">
        <v>106.72</v>
      </c>
      <c r="E17289" s="75">
        <v>106.34</v>
      </c>
      <c r="F17289" s="73" t="s">
        <v>47</v>
      </c>
    </row>
    <row r="17290" spans="1:6" ht="38.25" x14ac:dyDescent="0.25">
      <c r="A17290" s="73">
        <v>65004318</v>
      </c>
      <c r="B17290" s="74" t="s">
        <v>15208</v>
      </c>
      <c r="C17290" s="73" t="s">
        <v>101</v>
      </c>
      <c r="D17290" s="75">
        <v>151.79</v>
      </c>
      <c r="E17290" s="75">
        <v>151.41</v>
      </c>
      <c r="F17290" s="73" t="s">
        <v>47</v>
      </c>
    </row>
    <row r="17291" spans="1:6" ht="38.25" x14ac:dyDescent="0.25">
      <c r="A17291" s="73">
        <v>65004319</v>
      </c>
      <c r="B17291" s="74" t="s">
        <v>15209</v>
      </c>
      <c r="C17291" s="73" t="s">
        <v>101</v>
      </c>
      <c r="D17291" s="75">
        <v>199.01</v>
      </c>
      <c r="E17291" s="75">
        <v>198.63</v>
      </c>
      <c r="F17291" s="73" t="s">
        <v>47</v>
      </c>
    </row>
    <row r="17292" spans="1:6" ht="38.25" x14ac:dyDescent="0.25">
      <c r="A17292" s="73">
        <v>65004320</v>
      </c>
      <c r="B17292" s="74" t="s">
        <v>15210</v>
      </c>
      <c r="C17292" s="73" t="s">
        <v>101</v>
      </c>
      <c r="D17292" s="75">
        <v>261.61</v>
      </c>
      <c r="E17292" s="75">
        <v>261.17</v>
      </c>
      <c r="F17292" s="73" t="s">
        <v>47</v>
      </c>
    </row>
    <row r="17293" spans="1:6" ht="38.25" x14ac:dyDescent="0.25">
      <c r="A17293" s="73">
        <v>65004321</v>
      </c>
      <c r="B17293" s="74" t="s">
        <v>15211</v>
      </c>
      <c r="C17293" s="73" t="s">
        <v>101</v>
      </c>
      <c r="D17293" s="75">
        <v>393.48</v>
      </c>
      <c r="E17293" s="75">
        <v>393.04</v>
      </c>
      <c r="F17293" s="73" t="s">
        <v>47</v>
      </c>
    </row>
    <row r="17294" spans="1:6" ht="38.25" x14ac:dyDescent="0.25">
      <c r="A17294" s="73">
        <v>65004322</v>
      </c>
      <c r="B17294" s="74" t="s">
        <v>15212</v>
      </c>
      <c r="C17294" s="73" t="s">
        <v>101</v>
      </c>
      <c r="D17294" s="75">
        <v>61.13</v>
      </c>
      <c r="E17294" s="75">
        <v>60.75</v>
      </c>
      <c r="F17294" s="73" t="s">
        <v>47</v>
      </c>
    </row>
    <row r="17295" spans="1:6" ht="38.25" x14ac:dyDescent="0.25">
      <c r="A17295" s="73">
        <v>65004323</v>
      </c>
      <c r="B17295" s="74" t="s">
        <v>15213</v>
      </c>
      <c r="C17295" s="73" t="s">
        <v>101</v>
      </c>
      <c r="D17295" s="75">
        <v>91.2</v>
      </c>
      <c r="E17295" s="75">
        <v>90.82</v>
      </c>
      <c r="F17295" s="73" t="s">
        <v>47</v>
      </c>
    </row>
    <row r="17296" spans="1:6" ht="38.25" x14ac:dyDescent="0.25">
      <c r="A17296" s="73">
        <v>65004324</v>
      </c>
      <c r="B17296" s="74" t="s">
        <v>15214</v>
      </c>
      <c r="C17296" s="73" t="s">
        <v>101</v>
      </c>
      <c r="D17296" s="75">
        <v>129</v>
      </c>
      <c r="E17296" s="75">
        <v>128.62</v>
      </c>
      <c r="F17296" s="73" t="s">
        <v>47</v>
      </c>
    </row>
    <row r="17297" spans="1:6" ht="38.25" x14ac:dyDescent="0.25">
      <c r="A17297" s="73">
        <v>65004325</v>
      </c>
      <c r="B17297" s="74" t="s">
        <v>15215</v>
      </c>
      <c r="C17297" s="73" t="s">
        <v>101</v>
      </c>
      <c r="D17297" s="75">
        <v>173.67</v>
      </c>
      <c r="E17297" s="75">
        <v>173.29</v>
      </c>
      <c r="F17297" s="73" t="s">
        <v>47</v>
      </c>
    </row>
    <row r="17298" spans="1:6" ht="38.25" x14ac:dyDescent="0.25">
      <c r="A17298" s="73">
        <v>65004326</v>
      </c>
      <c r="B17298" s="74" t="s">
        <v>15216</v>
      </c>
      <c r="C17298" s="73" t="s">
        <v>101</v>
      </c>
      <c r="D17298" s="75">
        <v>225.22</v>
      </c>
      <c r="E17298" s="75">
        <v>224.84</v>
      </c>
      <c r="F17298" s="73" t="s">
        <v>47</v>
      </c>
    </row>
    <row r="17299" spans="1:6" ht="38.25" x14ac:dyDescent="0.25">
      <c r="A17299" s="73">
        <v>65004327</v>
      </c>
      <c r="B17299" s="74" t="s">
        <v>15217</v>
      </c>
      <c r="C17299" s="73" t="s">
        <v>101</v>
      </c>
      <c r="D17299" s="75">
        <v>289.57</v>
      </c>
      <c r="E17299" s="75">
        <v>289.13</v>
      </c>
      <c r="F17299" s="73" t="s">
        <v>47</v>
      </c>
    </row>
    <row r="17300" spans="1:6" ht="38.25" x14ac:dyDescent="0.25">
      <c r="A17300" s="73">
        <v>65004328</v>
      </c>
      <c r="B17300" s="74" t="s">
        <v>15218</v>
      </c>
      <c r="C17300" s="73" t="s">
        <v>101</v>
      </c>
      <c r="D17300" s="75">
        <v>432.5</v>
      </c>
      <c r="E17300" s="75">
        <v>431.84</v>
      </c>
      <c r="F17300" s="73" t="s">
        <v>47</v>
      </c>
    </row>
    <row r="17301" spans="1:6" ht="38.25" x14ac:dyDescent="0.25">
      <c r="A17301" s="73">
        <v>65004329</v>
      </c>
      <c r="B17301" s="74" t="s">
        <v>15219</v>
      </c>
      <c r="C17301" s="73" t="s">
        <v>101</v>
      </c>
      <c r="D17301" s="75">
        <v>17.73</v>
      </c>
      <c r="E17301" s="75">
        <v>17.48</v>
      </c>
      <c r="F17301" s="73" t="s">
        <v>47</v>
      </c>
    </row>
    <row r="17302" spans="1:6" ht="38.25" x14ac:dyDescent="0.25">
      <c r="A17302" s="73">
        <v>65004330</v>
      </c>
      <c r="B17302" s="74" t="s">
        <v>15220</v>
      </c>
      <c r="C17302" s="73" t="s">
        <v>101</v>
      </c>
      <c r="D17302" s="75">
        <v>29.24</v>
      </c>
      <c r="E17302" s="75">
        <v>28.99</v>
      </c>
      <c r="F17302" s="73" t="s">
        <v>47</v>
      </c>
    </row>
    <row r="17303" spans="1:6" ht="38.25" x14ac:dyDescent="0.25">
      <c r="A17303" s="73">
        <v>65004331</v>
      </c>
      <c r="B17303" s="74" t="s">
        <v>15221</v>
      </c>
      <c r="C17303" s="73" t="s">
        <v>101</v>
      </c>
      <c r="D17303" s="75">
        <v>40.76</v>
      </c>
      <c r="E17303" s="75">
        <v>40.51</v>
      </c>
      <c r="F17303" s="73" t="s">
        <v>47</v>
      </c>
    </row>
    <row r="17304" spans="1:6" ht="38.25" x14ac:dyDescent="0.25">
      <c r="A17304" s="73">
        <v>65004332</v>
      </c>
      <c r="B17304" s="74" t="s">
        <v>15222</v>
      </c>
      <c r="C17304" s="73" t="s">
        <v>101</v>
      </c>
      <c r="D17304" s="75">
        <v>52.86</v>
      </c>
      <c r="E17304" s="75">
        <v>52.61</v>
      </c>
      <c r="F17304" s="73" t="s">
        <v>47</v>
      </c>
    </row>
    <row r="17305" spans="1:6" ht="38.25" x14ac:dyDescent="0.25">
      <c r="A17305" s="73">
        <v>65004333</v>
      </c>
      <c r="B17305" s="74" t="s">
        <v>15223</v>
      </c>
      <c r="C17305" s="73" t="s">
        <v>101</v>
      </c>
      <c r="D17305" s="75">
        <v>66.290000000000006</v>
      </c>
      <c r="E17305" s="75">
        <v>65.91</v>
      </c>
      <c r="F17305" s="73" t="s">
        <v>47</v>
      </c>
    </row>
    <row r="17306" spans="1:6" ht="38.25" x14ac:dyDescent="0.25">
      <c r="A17306" s="73">
        <v>65004334</v>
      </c>
      <c r="B17306" s="74" t="s">
        <v>15224</v>
      </c>
      <c r="C17306" s="73" t="s">
        <v>101</v>
      </c>
      <c r="D17306" s="75">
        <v>78.95</v>
      </c>
      <c r="E17306" s="75">
        <v>78.510000000000005</v>
      </c>
      <c r="F17306" s="73" t="s">
        <v>47</v>
      </c>
    </row>
    <row r="17307" spans="1:6" ht="38.25" x14ac:dyDescent="0.25">
      <c r="A17307" s="73">
        <v>65004335</v>
      </c>
      <c r="B17307" s="74" t="s">
        <v>15225</v>
      </c>
      <c r="C17307" s="73" t="s">
        <v>101</v>
      </c>
      <c r="D17307" s="75">
        <v>102.28</v>
      </c>
      <c r="E17307" s="75">
        <v>101.84</v>
      </c>
      <c r="F17307" s="73" t="s">
        <v>47</v>
      </c>
    </row>
    <row r="17308" spans="1:6" ht="38.25" x14ac:dyDescent="0.25">
      <c r="A17308" s="73">
        <v>65004336</v>
      </c>
      <c r="B17308" s="74" t="s">
        <v>15226</v>
      </c>
      <c r="C17308" s="73" t="s">
        <v>101</v>
      </c>
      <c r="D17308" s="75">
        <v>342.55</v>
      </c>
      <c r="E17308" s="75">
        <v>337.27</v>
      </c>
      <c r="F17308" s="73" t="s">
        <v>47</v>
      </c>
    </row>
    <row r="17309" spans="1:6" ht="38.25" x14ac:dyDescent="0.25">
      <c r="A17309" s="73">
        <v>65004337</v>
      </c>
      <c r="B17309" s="74" t="s">
        <v>15227</v>
      </c>
      <c r="C17309" s="73" t="s">
        <v>101</v>
      </c>
      <c r="D17309" s="75">
        <v>358.42</v>
      </c>
      <c r="E17309" s="75">
        <v>352.7</v>
      </c>
      <c r="F17309" s="73" t="s">
        <v>47</v>
      </c>
    </row>
    <row r="17310" spans="1:6" ht="38.25" x14ac:dyDescent="0.25">
      <c r="A17310" s="73">
        <v>65004338</v>
      </c>
      <c r="B17310" s="74" t="s">
        <v>15228</v>
      </c>
      <c r="C17310" s="73" t="s">
        <v>101</v>
      </c>
      <c r="D17310" s="75">
        <v>374.3</v>
      </c>
      <c r="E17310" s="75">
        <v>368.14</v>
      </c>
      <c r="F17310" s="73" t="s">
        <v>47</v>
      </c>
    </row>
    <row r="17311" spans="1:6" ht="38.25" x14ac:dyDescent="0.25">
      <c r="A17311" s="73">
        <v>65004339</v>
      </c>
      <c r="B17311" s="74" t="s">
        <v>15229</v>
      </c>
      <c r="C17311" s="73" t="s">
        <v>101</v>
      </c>
      <c r="D17311" s="75">
        <v>395.5</v>
      </c>
      <c r="E17311" s="75">
        <v>388.9</v>
      </c>
      <c r="F17311" s="73" t="s">
        <v>47</v>
      </c>
    </row>
    <row r="17312" spans="1:6" ht="38.25" x14ac:dyDescent="0.25">
      <c r="A17312" s="73">
        <v>65004340</v>
      </c>
      <c r="B17312" s="74" t="s">
        <v>15230</v>
      </c>
      <c r="C17312" s="73" t="s">
        <v>101</v>
      </c>
      <c r="D17312" s="75">
        <v>411.71</v>
      </c>
      <c r="E17312" s="75">
        <v>404.67</v>
      </c>
      <c r="F17312" s="73" t="s">
        <v>47</v>
      </c>
    </row>
    <row r="17313" spans="1:6" ht="38.25" x14ac:dyDescent="0.25">
      <c r="A17313" s="73">
        <v>65004341</v>
      </c>
      <c r="B17313" s="74" t="s">
        <v>15231</v>
      </c>
      <c r="C17313" s="73" t="s">
        <v>101</v>
      </c>
      <c r="D17313" s="75">
        <v>444.15</v>
      </c>
      <c r="E17313" s="75">
        <v>436.23</v>
      </c>
      <c r="F17313" s="73" t="s">
        <v>47</v>
      </c>
    </row>
    <row r="17314" spans="1:6" ht="38.25" x14ac:dyDescent="0.25">
      <c r="A17314" s="73">
        <v>65004342</v>
      </c>
      <c r="B17314" s="74" t="s">
        <v>15232</v>
      </c>
      <c r="C17314" s="73" t="s">
        <v>101</v>
      </c>
      <c r="D17314" s="75">
        <v>476.58</v>
      </c>
      <c r="E17314" s="75">
        <v>467.78</v>
      </c>
      <c r="F17314" s="73" t="s">
        <v>47</v>
      </c>
    </row>
    <row r="17315" spans="1:6" ht="38.25" x14ac:dyDescent="0.25">
      <c r="A17315" s="73">
        <v>65004343</v>
      </c>
      <c r="B17315" s="74" t="s">
        <v>15233</v>
      </c>
      <c r="C17315" s="73" t="s">
        <v>101</v>
      </c>
      <c r="D17315" s="75">
        <v>187.14</v>
      </c>
      <c r="E17315" s="75">
        <v>184.94</v>
      </c>
      <c r="F17315" s="73" t="s">
        <v>47</v>
      </c>
    </row>
    <row r="17316" spans="1:6" ht="38.25" x14ac:dyDescent="0.25">
      <c r="A17316" s="73">
        <v>65004344</v>
      </c>
      <c r="B17316" s="74" t="s">
        <v>15234</v>
      </c>
      <c r="C17316" s="73" t="s">
        <v>101</v>
      </c>
      <c r="D17316" s="75">
        <v>215.39</v>
      </c>
      <c r="E17316" s="75">
        <v>212.53</v>
      </c>
      <c r="F17316" s="73" t="s">
        <v>47</v>
      </c>
    </row>
    <row r="17317" spans="1:6" ht="38.25" x14ac:dyDescent="0.25">
      <c r="A17317" s="73">
        <v>65004345</v>
      </c>
      <c r="B17317" s="74" t="s">
        <v>15235</v>
      </c>
      <c r="C17317" s="73" t="s">
        <v>101</v>
      </c>
      <c r="D17317" s="75">
        <v>243.95</v>
      </c>
      <c r="E17317" s="75">
        <v>240.43</v>
      </c>
      <c r="F17317" s="73" t="s">
        <v>47</v>
      </c>
    </row>
    <row r="17318" spans="1:6" ht="38.25" x14ac:dyDescent="0.25">
      <c r="A17318" s="73">
        <v>65004346</v>
      </c>
      <c r="B17318" s="74" t="s">
        <v>15236</v>
      </c>
      <c r="C17318" s="73" t="s">
        <v>101</v>
      </c>
      <c r="D17318" s="75">
        <v>301.41000000000003</v>
      </c>
      <c r="E17318" s="75">
        <v>297.23</v>
      </c>
      <c r="F17318" s="73" t="s">
        <v>47</v>
      </c>
    </row>
    <row r="17319" spans="1:6" ht="38.25" x14ac:dyDescent="0.25">
      <c r="A17319" s="73">
        <v>65004347</v>
      </c>
      <c r="B17319" s="74" t="s">
        <v>15237</v>
      </c>
      <c r="C17319" s="73" t="s">
        <v>101</v>
      </c>
      <c r="D17319" s="75">
        <v>333.49</v>
      </c>
      <c r="E17319" s="75">
        <v>328.65</v>
      </c>
      <c r="F17319" s="73" t="s">
        <v>47</v>
      </c>
    </row>
    <row r="17320" spans="1:6" ht="38.25" x14ac:dyDescent="0.25">
      <c r="A17320" s="73">
        <v>65004348</v>
      </c>
      <c r="B17320" s="74" t="s">
        <v>15238</v>
      </c>
      <c r="C17320" s="73" t="s">
        <v>101</v>
      </c>
      <c r="D17320" s="75">
        <v>390.47</v>
      </c>
      <c r="E17320" s="75">
        <v>384.97</v>
      </c>
      <c r="F17320" s="73" t="s">
        <v>47</v>
      </c>
    </row>
    <row r="17321" spans="1:6" ht="38.25" x14ac:dyDescent="0.25">
      <c r="A17321" s="73">
        <v>65004349</v>
      </c>
      <c r="B17321" s="74" t="s">
        <v>15239</v>
      </c>
      <c r="C17321" s="73" t="s">
        <v>101</v>
      </c>
      <c r="D17321" s="75">
        <v>435.87</v>
      </c>
      <c r="E17321" s="75">
        <v>430.37</v>
      </c>
      <c r="F17321" s="73" t="s">
        <v>47</v>
      </c>
    </row>
    <row r="17322" spans="1:6" ht="38.25" x14ac:dyDescent="0.25">
      <c r="A17322" s="73">
        <v>65004350</v>
      </c>
      <c r="B17322" s="74" t="s">
        <v>15240</v>
      </c>
      <c r="C17322" s="73" t="s">
        <v>101</v>
      </c>
      <c r="D17322" s="75">
        <v>167.7</v>
      </c>
      <c r="E17322" s="75">
        <v>165.5</v>
      </c>
      <c r="F17322" s="73" t="s">
        <v>47</v>
      </c>
    </row>
    <row r="17323" spans="1:6" ht="38.25" x14ac:dyDescent="0.25">
      <c r="A17323" s="73">
        <v>65004351</v>
      </c>
      <c r="B17323" s="74" t="s">
        <v>15241</v>
      </c>
      <c r="C17323" s="73" t="s">
        <v>101</v>
      </c>
      <c r="D17323" s="75">
        <v>183.29</v>
      </c>
      <c r="E17323" s="75">
        <v>180.43</v>
      </c>
      <c r="F17323" s="73" t="s">
        <v>47</v>
      </c>
    </row>
    <row r="17324" spans="1:6" ht="38.25" x14ac:dyDescent="0.25">
      <c r="A17324" s="73">
        <v>65004352</v>
      </c>
      <c r="B17324" s="74" t="s">
        <v>15242</v>
      </c>
      <c r="C17324" s="73" t="s">
        <v>101</v>
      </c>
      <c r="D17324" s="75">
        <v>197.27</v>
      </c>
      <c r="E17324" s="75">
        <v>193.75</v>
      </c>
      <c r="F17324" s="73" t="s">
        <v>47</v>
      </c>
    </row>
    <row r="17325" spans="1:6" ht="38.25" x14ac:dyDescent="0.25">
      <c r="A17325" s="73">
        <v>65004353</v>
      </c>
      <c r="B17325" s="74" t="s">
        <v>15243</v>
      </c>
      <c r="C17325" s="73" t="s">
        <v>101</v>
      </c>
      <c r="D17325" s="75">
        <v>229.06</v>
      </c>
      <c r="E17325" s="75">
        <v>224.88</v>
      </c>
      <c r="F17325" s="73" t="s">
        <v>47</v>
      </c>
    </row>
    <row r="17326" spans="1:6" ht="38.25" x14ac:dyDescent="0.25">
      <c r="A17326" s="73">
        <v>65004354</v>
      </c>
      <c r="B17326" s="74" t="s">
        <v>15244</v>
      </c>
      <c r="C17326" s="73" t="s">
        <v>101</v>
      </c>
      <c r="D17326" s="75">
        <v>246.19</v>
      </c>
      <c r="E17326" s="75">
        <v>241.35</v>
      </c>
      <c r="F17326" s="73" t="s">
        <v>47</v>
      </c>
    </row>
    <row r="17327" spans="1:6" ht="38.25" x14ac:dyDescent="0.25">
      <c r="A17327" s="73">
        <v>65004355</v>
      </c>
      <c r="B17327" s="74" t="s">
        <v>15245</v>
      </c>
      <c r="C17327" s="73" t="s">
        <v>101</v>
      </c>
      <c r="D17327" s="75">
        <v>270.94</v>
      </c>
      <c r="E17327" s="75">
        <v>265.44</v>
      </c>
      <c r="F17327" s="73" t="s">
        <v>47</v>
      </c>
    </row>
    <row r="17328" spans="1:6" ht="38.25" x14ac:dyDescent="0.25">
      <c r="A17328" s="73">
        <v>65004356</v>
      </c>
      <c r="B17328" s="74" t="s">
        <v>15246</v>
      </c>
      <c r="C17328" s="73" t="s">
        <v>101</v>
      </c>
      <c r="D17328" s="75">
        <v>295.68</v>
      </c>
      <c r="E17328" s="75">
        <v>289.52</v>
      </c>
      <c r="F17328" s="73" t="s">
        <v>47</v>
      </c>
    </row>
    <row r="17329" spans="1:6" ht="38.25" x14ac:dyDescent="0.25">
      <c r="A17329" s="73">
        <v>65004357</v>
      </c>
      <c r="B17329" s="74" t="s">
        <v>15247</v>
      </c>
      <c r="C17329" s="73" t="s">
        <v>101</v>
      </c>
      <c r="D17329" s="75">
        <v>295.19</v>
      </c>
      <c r="E17329" s="75">
        <v>291.89</v>
      </c>
      <c r="F17329" s="73" t="s">
        <v>47</v>
      </c>
    </row>
    <row r="17330" spans="1:6" ht="38.25" x14ac:dyDescent="0.25">
      <c r="A17330" s="73">
        <v>65004358</v>
      </c>
      <c r="B17330" s="74" t="s">
        <v>15248</v>
      </c>
      <c r="C17330" s="73" t="s">
        <v>101</v>
      </c>
      <c r="D17330" s="75">
        <v>326.52</v>
      </c>
      <c r="E17330" s="75">
        <v>322.56</v>
      </c>
      <c r="F17330" s="73" t="s">
        <v>47</v>
      </c>
    </row>
    <row r="17331" spans="1:6" ht="38.25" x14ac:dyDescent="0.25">
      <c r="A17331" s="73">
        <v>65004359</v>
      </c>
      <c r="B17331" s="74" t="s">
        <v>15249</v>
      </c>
      <c r="C17331" s="73" t="s">
        <v>101</v>
      </c>
      <c r="D17331" s="75">
        <v>359.17</v>
      </c>
      <c r="E17331" s="75">
        <v>354.55</v>
      </c>
      <c r="F17331" s="73" t="s">
        <v>47</v>
      </c>
    </row>
    <row r="17332" spans="1:6" ht="38.25" x14ac:dyDescent="0.25">
      <c r="A17332" s="73">
        <v>65004360</v>
      </c>
      <c r="B17332" s="74" t="s">
        <v>15250</v>
      </c>
      <c r="C17332" s="73" t="s">
        <v>101</v>
      </c>
      <c r="D17332" s="75">
        <v>434.39</v>
      </c>
      <c r="E17332" s="75">
        <v>429.11</v>
      </c>
      <c r="F17332" s="73" t="s">
        <v>47</v>
      </c>
    </row>
    <row r="17333" spans="1:6" ht="38.25" x14ac:dyDescent="0.25">
      <c r="A17333" s="73">
        <v>65004361</v>
      </c>
      <c r="B17333" s="74" t="s">
        <v>15251</v>
      </c>
      <c r="C17333" s="73" t="s">
        <v>101</v>
      </c>
      <c r="D17333" s="75">
        <v>451.09</v>
      </c>
      <c r="E17333" s="75">
        <v>445.81</v>
      </c>
      <c r="F17333" s="73" t="s">
        <v>47</v>
      </c>
    </row>
    <row r="17334" spans="1:6" ht="38.25" x14ac:dyDescent="0.25">
      <c r="A17334" s="73">
        <v>65004362</v>
      </c>
      <c r="B17334" s="74" t="s">
        <v>15252</v>
      </c>
      <c r="C17334" s="73" t="s">
        <v>101</v>
      </c>
      <c r="D17334" s="75">
        <v>525.73</v>
      </c>
      <c r="E17334" s="75">
        <v>519.79</v>
      </c>
      <c r="F17334" s="73" t="s">
        <v>47</v>
      </c>
    </row>
    <row r="17335" spans="1:6" ht="38.25" x14ac:dyDescent="0.25">
      <c r="A17335" s="73">
        <v>65004363</v>
      </c>
      <c r="B17335" s="74" t="s">
        <v>15253</v>
      </c>
      <c r="C17335" s="73" t="s">
        <v>101</v>
      </c>
      <c r="D17335" s="75">
        <v>590.36</v>
      </c>
      <c r="E17335" s="75">
        <v>583.76</v>
      </c>
      <c r="F17335" s="73" t="s">
        <v>47</v>
      </c>
    </row>
    <row r="17336" spans="1:6" ht="38.25" x14ac:dyDescent="0.25">
      <c r="A17336" s="73">
        <v>65004364</v>
      </c>
      <c r="B17336" s="74" t="s">
        <v>15254</v>
      </c>
      <c r="C17336" s="73" t="s">
        <v>101</v>
      </c>
      <c r="D17336" s="75">
        <v>346.42</v>
      </c>
      <c r="E17336" s="75">
        <v>342.02</v>
      </c>
      <c r="F17336" s="73" t="s">
        <v>47</v>
      </c>
    </row>
    <row r="17337" spans="1:6" ht="38.25" x14ac:dyDescent="0.25">
      <c r="A17337" s="73">
        <v>65004366</v>
      </c>
      <c r="B17337" s="74" t="s">
        <v>15255</v>
      </c>
      <c r="C17337" s="73" t="s">
        <v>101</v>
      </c>
      <c r="D17337" s="75">
        <v>379.33</v>
      </c>
      <c r="E17337" s="75">
        <v>374.27</v>
      </c>
      <c r="F17337" s="73" t="s">
        <v>47</v>
      </c>
    </row>
    <row r="17338" spans="1:6" ht="38.25" x14ac:dyDescent="0.25">
      <c r="A17338" s="73">
        <v>65004368</v>
      </c>
      <c r="B17338" s="74" t="s">
        <v>15256</v>
      </c>
      <c r="C17338" s="73" t="s">
        <v>101</v>
      </c>
      <c r="D17338" s="75">
        <v>407.54</v>
      </c>
      <c r="E17338" s="75">
        <v>401.82</v>
      </c>
      <c r="F17338" s="73" t="s">
        <v>47</v>
      </c>
    </row>
    <row r="17339" spans="1:6" ht="38.25" x14ac:dyDescent="0.25">
      <c r="A17339" s="73">
        <v>65004369</v>
      </c>
      <c r="B17339" s="74" t="s">
        <v>15257</v>
      </c>
      <c r="C17339" s="73" t="s">
        <v>101</v>
      </c>
      <c r="D17339" s="75">
        <v>470.13</v>
      </c>
      <c r="E17339" s="75">
        <v>463.75</v>
      </c>
      <c r="F17339" s="73" t="s">
        <v>47</v>
      </c>
    </row>
    <row r="17340" spans="1:6" ht="38.25" x14ac:dyDescent="0.25">
      <c r="A17340" s="73">
        <v>65004370</v>
      </c>
      <c r="B17340" s="74" t="s">
        <v>15258</v>
      </c>
      <c r="C17340" s="73" t="s">
        <v>101</v>
      </c>
      <c r="D17340" s="75">
        <v>502.54</v>
      </c>
      <c r="E17340" s="75">
        <v>495.5</v>
      </c>
      <c r="F17340" s="73" t="s">
        <v>47</v>
      </c>
    </row>
    <row r="17341" spans="1:6" ht="38.25" x14ac:dyDescent="0.25">
      <c r="A17341" s="73">
        <v>65004371</v>
      </c>
      <c r="B17341" s="74" t="s">
        <v>15259</v>
      </c>
      <c r="C17341" s="73" t="s">
        <v>101</v>
      </c>
      <c r="D17341" s="75">
        <v>555.5</v>
      </c>
      <c r="E17341" s="75">
        <v>547.79999999999995</v>
      </c>
      <c r="F17341" s="73" t="s">
        <v>47</v>
      </c>
    </row>
    <row r="17342" spans="1:6" ht="38.25" x14ac:dyDescent="0.25">
      <c r="A17342" s="73">
        <v>65004372</v>
      </c>
      <c r="B17342" s="74" t="s">
        <v>15260</v>
      </c>
      <c r="C17342" s="73" t="s">
        <v>101</v>
      </c>
      <c r="D17342" s="75">
        <v>609.5</v>
      </c>
      <c r="E17342" s="75">
        <v>601.14</v>
      </c>
      <c r="F17342" s="73" t="s">
        <v>47</v>
      </c>
    </row>
    <row r="17343" spans="1:6" ht="38.25" x14ac:dyDescent="0.25">
      <c r="A17343" s="73">
        <v>65004373</v>
      </c>
      <c r="B17343" s="74" t="s">
        <v>15261</v>
      </c>
      <c r="C17343" s="73" t="s">
        <v>101</v>
      </c>
      <c r="D17343" s="75">
        <v>63.4</v>
      </c>
      <c r="E17343" s="75">
        <v>62.57</v>
      </c>
      <c r="F17343" s="73" t="s">
        <v>47</v>
      </c>
    </row>
    <row r="17344" spans="1:6" ht="38.25" x14ac:dyDescent="0.25">
      <c r="A17344" s="73">
        <v>65004374</v>
      </c>
      <c r="B17344" s="74" t="s">
        <v>15262</v>
      </c>
      <c r="C17344" s="73" t="s">
        <v>101</v>
      </c>
      <c r="D17344" s="75">
        <v>38.71</v>
      </c>
      <c r="E17344" s="75">
        <v>37.880000000000003</v>
      </c>
      <c r="F17344" s="73" t="s">
        <v>47</v>
      </c>
    </row>
    <row r="17345" spans="1:6" ht="38.25" x14ac:dyDescent="0.25">
      <c r="A17345" s="73">
        <v>65004375</v>
      </c>
      <c r="B17345" s="74" t="s">
        <v>15263</v>
      </c>
      <c r="C17345" s="73" t="s">
        <v>101</v>
      </c>
      <c r="D17345" s="75">
        <v>1357.11</v>
      </c>
      <c r="E17345" s="75">
        <v>1274.43</v>
      </c>
      <c r="F17345" s="73" t="s">
        <v>47</v>
      </c>
    </row>
    <row r="17346" spans="1:6" ht="38.25" x14ac:dyDescent="0.25">
      <c r="A17346" s="73">
        <v>65004376</v>
      </c>
      <c r="B17346" s="74" t="s">
        <v>15264</v>
      </c>
      <c r="C17346" s="73" t="s">
        <v>101</v>
      </c>
      <c r="D17346" s="75">
        <v>5804.95</v>
      </c>
      <c r="E17346" s="75">
        <v>5722.51</v>
      </c>
      <c r="F17346" s="73" t="s">
        <v>47</v>
      </c>
    </row>
    <row r="17347" spans="1:6" ht="38.25" x14ac:dyDescent="0.25">
      <c r="A17347" s="73">
        <v>65004380</v>
      </c>
      <c r="B17347" s="74" t="s">
        <v>15265</v>
      </c>
      <c r="C17347" s="73" t="s">
        <v>101</v>
      </c>
      <c r="D17347" s="75">
        <v>851.8</v>
      </c>
      <c r="E17347" s="75">
        <v>814.54</v>
      </c>
      <c r="F17347" s="73" t="s">
        <v>47</v>
      </c>
    </row>
    <row r="17348" spans="1:6" ht="38.25" x14ac:dyDescent="0.25">
      <c r="A17348" s="73">
        <v>65004381</v>
      </c>
      <c r="B17348" s="74" t="s">
        <v>15266</v>
      </c>
      <c r="C17348" s="73" t="s">
        <v>101</v>
      </c>
      <c r="D17348" s="75">
        <v>737.57</v>
      </c>
      <c r="E17348" s="75">
        <v>709.14</v>
      </c>
      <c r="F17348" s="73" t="s">
        <v>47</v>
      </c>
    </row>
    <row r="17349" spans="1:6" ht="38.25" x14ac:dyDescent="0.25">
      <c r="A17349" s="73">
        <v>65004383</v>
      </c>
      <c r="B17349" s="74" t="s">
        <v>15267</v>
      </c>
      <c r="C17349" s="73" t="s">
        <v>101</v>
      </c>
      <c r="D17349" s="75">
        <v>3061.25</v>
      </c>
      <c r="E17349" s="75">
        <v>2922.11</v>
      </c>
      <c r="F17349" s="73" t="s">
        <v>47</v>
      </c>
    </row>
    <row r="17350" spans="1:6" ht="38.25" x14ac:dyDescent="0.25">
      <c r="A17350" s="73">
        <v>65004386</v>
      </c>
      <c r="B17350" s="74" t="s">
        <v>15268</v>
      </c>
      <c r="C17350" s="73" t="s">
        <v>101</v>
      </c>
      <c r="D17350" s="75">
        <v>93.69</v>
      </c>
      <c r="E17350" s="75">
        <v>92.14</v>
      </c>
      <c r="F17350" s="73" t="s">
        <v>47</v>
      </c>
    </row>
    <row r="17351" spans="1:6" ht="38.25" x14ac:dyDescent="0.25">
      <c r="A17351" s="73">
        <v>65004387</v>
      </c>
      <c r="B17351" s="74" t="s">
        <v>15269</v>
      </c>
      <c r="C17351" s="73" t="s">
        <v>101</v>
      </c>
      <c r="D17351" s="75">
        <v>93.69</v>
      </c>
      <c r="E17351" s="75">
        <v>92.14</v>
      </c>
      <c r="F17351" s="73" t="s">
        <v>47</v>
      </c>
    </row>
    <row r="17352" spans="1:6" ht="38.25" x14ac:dyDescent="0.25">
      <c r="A17352" s="73">
        <v>65004389</v>
      </c>
      <c r="B17352" s="74" t="s">
        <v>15270</v>
      </c>
      <c r="C17352" s="73" t="s">
        <v>101</v>
      </c>
      <c r="D17352" s="75">
        <v>861.5</v>
      </c>
      <c r="E17352" s="75">
        <v>809.18</v>
      </c>
      <c r="F17352" s="73" t="s">
        <v>47</v>
      </c>
    </row>
    <row r="17353" spans="1:6" ht="38.25" x14ac:dyDescent="0.25">
      <c r="A17353" s="73">
        <v>65004390</v>
      </c>
      <c r="B17353" s="74" t="s">
        <v>15271</v>
      </c>
      <c r="C17353" s="73" t="s">
        <v>101</v>
      </c>
      <c r="D17353" s="75">
        <v>810.04</v>
      </c>
      <c r="E17353" s="75">
        <v>757.72</v>
      </c>
      <c r="F17353" s="73" t="s">
        <v>47</v>
      </c>
    </row>
    <row r="17354" spans="1:6" ht="25.5" x14ac:dyDescent="0.25">
      <c r="A17354" s="73">
        <v>65004392</v>
      </c>
      <c r="B17354" s="74" t="s">
        <v>15272</v>
      </c>
      <c r="C17354" s="73" t="s">
        <v>101</v>
      </c>
      <c r="D17354" s="75">
        <v>868.8</v>
      </c>
      <c r="E17354" s="75">
        <v>815.4</v>
      </c>
      <c r="F17354" s="73" t="s">
        <v>47</v>
      </c>
    </row>
    <row r="17355" spans="1:6" ht="38.25" x14ac:dyDescent="0.25">
      <c r="A17355" s="73">
        <v>65004393</v>
      </c>
      <c r="B17355" s="74" t="s">
        <v>15273</v>
      </c>
      <c r="C17355" s="73" t="s">
        <v>101</v>
      </c>
      <c r="D17355" s="75">
        <v>5424.95</v>
      </c>
      <c r="E17355" s="75">
        <v>5228.8500000000004</v>
      </c>
      <c r="F17355" s="73" t="s">
        <v>47</v>
      </c>
    </row>
    <row r="17356" spans="1:6" ht="38.25" x14ac:dyDescent="0.25">
      <c r="A17356" s="73">
        <v>65004394</v>
      </c>
      <c r="B17356" s="74" t="s">
        <v>15274</v>
      </c>
      <c r="C17356" s="73" t="s">
        <v>101</v>
      </c>
      <c r="D17356" s="75">
        <v>4462.9399999999996</v>
      </c>
      <c r="E17356" s="75">
        <v>4343.28</v>
      </c>
      <c r="F17356" s="73" t="s">
        <v>47</v>
      </c>
    </row>
    <row r="17357" spans="1:6" ht="25.5" x14ac:dyDescent="0.25">
      <c r="A17357" s="73">
        <v>65004395</v>
      </c>
      <c r="B17357" s="74" t="s">
        <v>15275</v>
      </c>
      <c r="C17357" s="73" t="s">
        <v>101</v>
      </c>
      <c r="D17357" s="75">
        <v>334.9</v>
      </c>
      <c r="E17357" s="75">
        <v>333.87</v>
      </c>
      <c r="F17357" s="73" t="s">
        <v>47</v>
      </c>
    </row>
    <row r="17358" spans="1:6" ht="25.5" x14ac:dyDescent="0.25">
      <c r="A17358" s="73">
        <v>65004396</v>
      </c>
      <c r="B17358" s="74" t="s">
        <v>15276</v>
      </c>
      <c r="C17358" s="73" t="s">
        <v>101</v>
      </c>
      <c r="D17358" s="75">
        <v>415.06</v>
      </c>
      <c r="E17358" s="75">
        <v>414.03</v>
      </c>
      <c r="F17358" s="73" t="s">
        <v>47</v>
      </c>
    </row>
    <row r="17359" spans="1:6" ht="25.5" x14ac:dyDescent="0.25">
      <c r="A17359" s="73">
        <v>65004397</v>
      </c>
      <c r="B17359" s="74" t="s">
        <v>15277</v>
      </c>
      <c r="C17359" s="73" t="s">
        <v>101</v>
      </c>
      <c r="D17359" s="75">
        <v>525.66</v>
      </c>
      <c r="E17359" s="75">
        <v>524.63</v>
      </c>
      <c r="F17359" s="73" t="s">
        <v>47</v>
      </c>
    </row>
    <row r="17360" spans="1:6" ht="38.25" x14ac:dyDescent="0.25">
      <c r="A17360" s="73">
        <v>65004398</v>
      </c>
      <c r="B17360" s="74" t="s">
        <v>15278</v>
      </c>
      <c r="C17360" s="73" t="s">
        <v>101</v>
      </c>
      <c r="D17360" s="75">
        <v>4474.8500000000004</v>
      </c>
      <c r="E17360" s="75">
        <v>4303.67</v>
      </c>
      <c r="F17360" s="73" t="s">
        <v>47</v>
      </c>
    </row>
    <row r="17361" spans="1:6" ht="25.5" x14ac:dyDescent="0.25">
      <c r="A17361" s="73">
        <v>65004399</v>
      </c>
      <c r="B17361" s="74" t="s">
        <v>15279</v>
      </c>
      <c r="C17361" s="73" t="s">
        <v>101</v>
      </c>
      <c r="D17361" s="75">
        <v>2679.54</v>
      </c>
      <c r="E17361" s="75">
        <v>2553.56</v>
      </c>
      <c r="F17361" s="73" t="s">
        <v>47</v>
      </c>
    </row>
    <row r="17362" spans="1:6" ht="38.25" x14ac:dyDescent="0.25">
      <c r="A17362" s="73">
        <v>65004400</v>
      </c>
      <c r="B17362" s="74" t="s">
        <v>15280</v>
      </c>
      <c r="C17362" s="73" t="s">
        <v>101</v>
      </c>
      <c r="D17362" s="75">
        <v>337.4</v>
      </c>
      <c r="E17362" s="75">
        <v>326.69</v>
      </c>
      <c r="F17362" s="73" t="s">
        <v>47</v>
      </c>
    </row>
    <row r="17363" spans="1:6" ht="38.25" x14ac:dyDescent="0.25">
      <c r="A17363" s="73">
        <v>65004401</v>
      </c>
      <c r="B17363" s="74" t="s">
        <v>15281</v>
      </c>
      <c r="C17363" s="73" t="s">
        <v>101</v>
      </c>
      <c r="D17363" s="75">
        <v>252.78</v>
      </c>
      <c r="E17363" s="75">
        <v>246.18</v>
      </c>
      <c r="F17363" s="73" t="s">
        <v>47</v>
      </c>
    </row>
    <row r="17364" spans="1:6" ht="38.25" x14ac:dyDescent="0.25">
      <c r="A17364" s="73">
        <v>65004402</v>
      </c>
      <c r="B17364" s="74" t="s">
        <v>15282</v>
      </c>
      <c r="C17364" s="73" t="s">
        <v>101</v>
      </c>
      <c r="D17364" s="75">
        <v>425.4</v>
      </c>
      <c r="E17364" s="75">
        <v>417.91</v>
      </c>
      <c r="F17364" s="73" t="s">
        <v>47</v>
      </c>
    </row>
    <row r="17365" spans="1:6" ht="38.25" x14ac:dyDescent="0.25">
      <c r="A17365" s="73">
        <v>65004403</v>
      </c>
      <c r="B17365" s="74" t="s">
        <v>15283</v>
      </c>
      <c r="C17365" s="73" t="s">
        <v>101</v>
      </c>
      <c r="D17365" s="75">
        <v>137.07</v>
      </c>
      <c r="E17365" s="75">
        <v>132.08000000000001</v>
      </c>
      <c r="F17365" s="73" t="s">
        <v>47</v>
      </c>
    </row>
    <row r="17366" spans="1:6" ht="38.25" x14ac:dyDescent="0.25">
      <c r="A17366" s="73">
        <v>65004404</v>
      </c>
      <c r="B17366" s="74" t="s">
        <v>15284</v>
      </c>
      <c r="C17366" s="73" t="s">
        <v>101</v>
      </c>
      <c r="D17366" s="75">
        <v>615.12</v>
      </c>
      <c r="E17366" s="75">
        <v>600.83000000000004</v>
      </c>
      <c r="F17366" s="73" t="s">
        <v>47</v>
      </c>
    </row>
    <row r="17367" spans="1:6" ht="38.25" x14ac:dyDescent="0.25">
      <c r="A17367" s="73">
        <v>65004405</v>
      </c>
      <c r="B17367" s="74" t="s">
        <v>15285</v>
      </c>
      <c r="C17367" s="73" t="s">
        <v>101</v>
      </c>
      <c r="D17367" s="75">
        <v>1156.8399999999999</v>
      </c>
      <c r="E17367" s="75">
        <v>1130.1500000000001</v>
      </c>
      <c r="F17367" s="73" t="s">
        <v>47</v>
      </c>
    </row>
    <row r="17368" spans="1:6" ht="38.25" x14ac:dyDescent="0.25">
      <c r="A17368" s="73">
        <v>65004408</v>
      </c>
      <c r="B17368" s="74" t="s">
        <v>15286</v>
      </c>
      <c r="C17368" s="73" t="s">
        <v>101</v>
      </c>
      <c r="D17368" s="75">
        <v>390.94</v>
      </c>
      <c r="E17368" s="75">
        <v>380.96</v>
      </c>
      <c r="F17368" s="73" t="s">
        <v>47</v>
      </c>
    </row>
    <row r="17369" spans="1:6" ht="38.25" x14ac:dyDescent="0.25">
      <c r="A17369" s="73">
        <v>65004417</v>
      </c>
      <c r="B17369" s="74" t="s">
        <v>15287</v>
      </c>
      <c r="C17369" s="73" t="s">
        <v>101</v>
      </c>
      <c r="D17369" s="75">
        <v>904.63</v>
      </c>
      <c r="E17369" s="75">
        <v>884.67</v>
      </c>
      <c r="F17369" s="73" t="s">
        <v>47</v>
      </c>
    </row>
    <row r="17370" spans="1:6" ht="38.25" x14ac:dyDescent="0.25">
      <c r="A17370" s="73">
        <v>65004418</v>
      </c>
      <c r="B17370" s="74" t="s">
        <v>15288</v>
      </c>
      <c r="C17370" s="73" t="s">
        <v>101</v>
      </c>
      <c r="D17370" s="75">
        <v>456.06</v>
      </c>
      <c r="E17370" s="75">
        <v>436.1</v>
      </c>
      <c r="F17370" s="73" t="s">
        <v>47</v>
      </c>
    </row>
    <row r="17371" spans="1:6" ht="25.5" x14ac:dyDescent="0.25">
      <c r="A17371" s="73">
        <v>65004419</v>
      </c>
      <c r="B17371" s="74" t="s">
        <v>15289</v>
      </c>
      <c r="C17371" s="73" t="s">
        <v>101</v>
      </c>
      <c r="D17371" s="75">
        <v>547.66999999999996</v>
      </c>
      <c r="E17371" s="75">
        <v>515.30999999999995</v>
      </c>
      <c r="F17371" s="73" t="s">
        <v>47</v>
      </c>
    </row>
    <row r="17372" spans="1:6" ht="25.5" x14ac:dyDescent="0.25">
      <c r="A17372" s="73">
        <v>65004420</v>
      </c>
      <c r="B17372" s="74" t="s">
        <v>15290</v>
      </c>
      <c r="C17372" s="73" t="s">
        <v>101</v>
      </c>
      <c r="D17372" s="75">
        <v>257.37</v>
      </c>
      <c r="E17372" s="75">
        <v>241.19</v>
      </c>
      <c r="F17372" s="73" t="s">
        <v>47</v>
      </c>
    </row>
    <row r="17373" spans="1:6" ht="38.25" x14ac:dyDescent="0.25">
      <c r="A17373" s="73">
        <v>65004421</v>
      </c>
      <c r="B17373" s="74" t="s">
        <v>15291</v>
      </c>
      <c r="C17373" s="73" t="s">
        <v>101</v>
      </c>
      <c r="D17373" s="75">
        <v>481.61</v>
      </c>
      <c r="E17373" s="75">
        <v>453.03</v>
      </c>
      <c r="F17373" s="73" t="s">
        <v>47</v>
      </c>
    </row>
    <row r="17374" spans="1:6" ht="38.25" x14ac:dyDescent="0.25">
      <c r="A17374" s="73">
        <v>65004422</v>
      </c>
      <c r="B17374" s="74" t="s">
        <v>15292</v>
      </c>
      <c r="C17374" s="73" t="s">
        <v>101</v>
      </c>
      <c r="D17374" s="75">
        <v>899.23</v>
      </c>
      <c r="E17374" s="75">
        <v>842.07</v>
      </c>
      <c r="F17374" s="73" t="s">
        <v>47</v>
      </c>
    </row>
    <row r="17375" spans="1:6" ht="38.25" x14ac:dyDescent="0.25">
      <c r="A17375" s="73">
        <v>65004423</v>
      </c>
      <c r="B17375" s="74" t="s">
        <v>15293</v>
      </c>
      <c r="C17375" s="73" t="s">
        <v>101</v>
      </c>
      <c r="D17375" s="75">
        <v>1403.22</v>
      </c>
      <c r="E17375" s="75">
        <v>1313.7</v>
      </c>
      <c r="F17375" s="73" t="s">
        <v>47</v>
      </c>
    </row>
    <row r="17376" spans="1:6" ht="38.25" x14ac:dyDescent="0.25">
      <c r="A17376" s="73">
        <v>65004424</v>
      </c>
      <c r="B17376" s="74" t="s">
        <v>15294</v>
      </c>
      <c r="C17376" s="73" t="s">
        <v>101</v>
      </c>
      <c r="D17376" s="75">
        <v>1834.72</v>
      </c>
      <c r="E17376" s="75">
        <v>1720.4</v>
      </c>
      <c r="F17376" s="73" t="s">
        <v>47</v>
      </c>
    </row>
    <row r="17377" spans="1:6" ht="38.25" x14ac:dyDescent="0.25">
      <c r="A17377" s="73">
        <v>65004425</v>
      </c>
      <c r="B17377" s="74" t="s">
        <v>15295</v>
      </c>
      <c r="C17377" s="73" t="s">
        <v>101</v>
      </c>
      <c r="D17377" s="75">
        <v>770.43</v>
      </c>
      <c r="E17377" s="75">
        <v>730.51</v>
      </c>
      <c r="F17377" s="73" t="s">
        <v>47</v>
      </c>
    </row>
    <row r="17378" spans="1:6" ht="38.25" x14ac:dyDescent="0.25">
      <c r="A17378" s="73">
        <v>65004426</v>
      </c>
      <c r="B17378" s="74" t="s">
        <v>15296</v>
      </c>
      <c r="C17378" s="73" t="s">
        <v>101</v>
      </c>
      <c r="D17378" s="75">
        <v>1769.09</v>
      </c>
      <c r="E17378" s="75">
        <v>1689.25</v>
      </c>
      <c r="F17378" s="73" t="s">
        <v>47</v>
      </c>
    </row>
    <row r="17379" spans="1:6" ht="38.25" x14ac:dyDescent="0.25">
      <c r="A17379" s="73">
        <v>65004427</v>
      </c>
      <c r="B17379" s="74" t="s">
        <v>15297</v>
      </c>
      <c r="C17379" s="73" t="s">
        <v>101</v>
      </c>
      <c r="D17379" s="75">
        <v>2943.16</v>
      </c>
      <c r="E17379" s="75">
        <v>2818.12</v>
      </c>
      <c r="F17379" s="73" t="s">
        <v>47</v>
      </c>
    </row>
    <row r="17380" spans="1:6" ht="38.25" x14ac:dyDescent="0.25">
      <c r="A17380" s="73">
        <v>65004428</v>
      </c>
      <c r="B17380" s="74" t="s">
        <v>15298</v>
      </c>
      <c r="C17380" s="73" t="s">
        <v>101</v>
      </c>
      <c r="D17380" s="75">
        <v>3740.98</v>
      </c>
      <c r="E17380" s="75">
        <v>3576.02</v>
      </c>
      <c r="F17380" s="73" t="s">
        <v>47</v>
      </c>
    </row>
    <row r="17381" spans="1:6" ht="25.5" x14ac:dyDescent="0.25">
      <c r="A17381" s="73">
        <v>65004429</v>
      </c>
      <c r="B17381" s="74" t="s">
        <v>15299</v>
      </c>
      <c r="C17381" s="73" t="s">
        <v>101</v>
      </c>
      <c r="D17381" s="75">
        <v>3560.54</v>
      </c>
      <c r="E17381" s="75">
        <v>3435.5</v>
      </c>
      <c r="F17381" s="73" t="s">
        <v>47</v>
      </c>
    </row>
    <row r="17382" spans="1:6" ht="25.5" x14ac:dyDescent="0.25">
      <c r="A17382" s="73">
        <v>65004430</v>
      </c>
      <c r="B17382" s="74" t="s">
        <v>15300</v>
      </c>
      <c r="C17382" s="73" t="s">
        <v>101</v>
      </c>
      <c r="D17382" s="75">
        <v>5248.76</v>
      </c>
      <c r="E17382" s="75">
        <v>5083.8</v>
      </c>
      <c r="F17382" s="73" t="s">
        <v>47</v>
      </c>
    </row>
    <row r="17383" spans="1:6" ht="25.5" x14ac:dyDescent="0.25">
      <c r="A17383" s="73">
        <v>65004431</v>
      </c>
      <c r="B17383" s="74" t="s">
        <v>15301</v>
      </c>
      <c r="C17383" s="73" t="s">
        <v>101</v>
      </c>
      <c r="D17383" s="75">
        <v>6549.6</v>
      </c>
      <c r="E17383" s="75">
        <v>6344.72</v>
      </c>
      <c r="F17383" s="73" t="s">
        <v>47</v>
      </c>
    </row>
    <row r="17384" spans="1:6" ht="38.25" x14ac:dyDescent="0.25">
      <c r="A17384" s="73">
        <v>65004432</v>
      </c>
      <c r="B17384" s="74" t="s">
        <v>15302</v>
      </c>
      <c r="C17384" s="73" t="s">
        <v>101</v>
      </c>
      <c r="D17384" s="75">
        <v>1216.73</v>
      </c>
      <c r="E17384" s="75">
        <v>1174.17</v>
      </c>
      <c r="F17384" s="73" t="s">
        <v>47</v>
      </c>
    </row>
    <row r="17385" spans="1:6" ht="38.25" x14ac:dyDescent="0.25">
      <c r="A17385" s="73">
        <v>65004433</v>
      </c>
      <c r="B17385" s="74" t="s">
        <v>15303</v>
      </c>
      <c r="C17385" s="73" t="s">
        <v>101</v>
      </c>
      <c r="D17385" s="75">
        <v>1968.19</v>
      </c>
      <c r="E17385" s="75">
        <v>1903.03</v>
      </c>
      <c r="F17385" s="73" t="s">
        <v>47</v>
      </c>
    </row>
    <row r="17386" spans="1:6" ht="38.25" x14ac:dyDescent="0.25">
      <c r="A17386" s="73">
        <v>65004434</v>
      </c>
      <c r="B17386" s="74" t="s">
        <v>15304</v>
      </c>
      <c r="C17386" s="73" t="s">
        <v>101</v>
      </c>
      <c r="D17386" s="75">
        <v>2556.2199999999998</v>
      </c>
      <c r="E17386" s="75">
        <v>2471.1</v>
      </c>
      <c r="F17386" s="73" t="s">
        <v>47</v>
      </c>
    </row>
    <row r="17387" spans="1:6" ht="38.25" x14ac:dyDescent="0.25">
      <c r="A17387" s="73">
        <v>65004435</v>
      </c>
      <c r="B17387" s="74" t="s">
        <v>15305</v>
      </c>
      <c r="C17387" s="73" t="s">
        <v>101</v>
      </c>
      <c r="D17387" s="75">
        <v>3078.2</v>
      </c>
      <c r="E17387" s="75">
        <v>2973.12</v>
      </c>
      <c r="F17387" s="73" t="s">
        <v>47</v>
      </c>
    </row>
    <row r="17388" spans="1:6" ht="38.25" x14ac:dyDescent="0.25">
      <c r="A17388" s="73">
        <v>65004436</v>
      </c>
      <c r="B17388" s="74" t="s">
        <v>15306</v>
      </c>
      <c r="C17388" s="73" t="s">
        <v>101</v>
      </c>
      <c r="D17388" s="75">
        <v>3635.7</v>
      </c>
      <c r="E17388" s="75">
        <v>3510.66</v>
      </c>
      <c r="F17388" s="73" t="s">
        <v>47</v>
      </c>
    </row>
    <row r="17389" spans="1:6" ht="38.25" x14ac:dyDescent="0.25">
      <c r="A17389" s="73">
        <v>65004437</v>
      </c>
      <c r="B17389" s="74" t="s">
        <v>15307</v>
      </c>
      <c r="C17389" s="73" t="s">
        <v>101</v>
      </c>
      <c r="D17389" s="75">
        <v>4137.8599999999997</v>
      </c>
      <c r="E17389" s="75">
        <v>3992.86</v>
      </c>
      <c r="F17389" s="73" t="s">
        <v>47</v>
      </c>
    </row>
    <row r="17390" spans="1:6" x14ac:dyDescent="0.25">
      <c r="A17390" s="73">
        <v>65004438</v>
      </c>
      <c r="B17390" s="74" t="s">
        <v>15308</v>
      </c>
      <c r="C17390" s="73" t="s">
        <v>101</v>
      </c>
      <c r="D17390" s="75">
        <v>3549.66</v>
      </c>
      <c r="E17390" s="75">
        <v>3444.58</v>
      </c>
      <c r="F17390" s="73" t="s">
        <v>47</v>
      </c>
    </row>
    <row r="17391" spans="1:6" x14ac:dyDescent="0.25">
      <c r="A17391" s="73">
        <v>65004439</v>
      </c>
      <c r="B17391" s="74" t="s">
        <v>15309</v>
      </c>
      <c r="C17391" s="73" t="s">
        <v>101</v>
      </c>
      <c r="D17391" s="75">
        <v>3891.26</v>
      </c>
      <c r="E17391" s="75">
        <v>3766.22</v>
      </c>
      <c r="F17391" s="73" t="s">
        <v>47</v>
      </c>
    </row>
    <row r="17392" spans="1:6" x14ac:dyDescent="0.25">
      <c r="A17392" s="73">
        <v>65004440</v>
      </c>
      <c r="B17392" s="74" t="s">
        <v>15310</v>
      </c>
      <c r="C17392" s="73" t="s">
        <v>101</v>
      </c>
      <c r="D17392" s="75">
        <v>5338.3</v>
      </c>
      <c r="E17392" s="75">
        <v>5173.34</v>
      </c>
      <c r="F17392" s="73" t="s">
        <v>47</v>
      </c>
    </row>
    <row r="17393" spans="1:6" ht="25.5" x14ac:dyDescent="0.25">
      <c r="A17393" s="73">
        <v>65004442</v>
      </c>
      <c r="B17393" s="74" t="s">
        <v>15311</v>
      </c>
      <c r="C17393" s="73" t="s">
        <v>101</v>
      </c>
      <c r="D17393" s="75">
        <v>17743.03</v>
      </c>
      <c r="E17393" s="75">
        <v>17212.66</v>
      </c>
      <c r="F17393" s="73" t="s">
        <v>47</v>
      </c>
    </row>
    <row r="17394" spans="1:6" ht="38.25" x14ac:dyDescent="0.25">
      <c r="A17394" s="73">
        <v>65004443</v>
      </c>
      <c r="B17394" s="74" t="s">
        <v>15312</v>
      </c>
      <c r="C17394" s="73" t="s">
        <v>101</v>
      </c>
      <c r="D17394" s="75">
        <v>17040.439999999999</v>
      </c>
      <c r="E17394" s="75">
        <v>16427.3</v>
      </c>
      <c r="F17394" s="73" t="s">
        <v>47</v>
      </c>
    </row>
    <row r="17395" spans="1:6" ht="38.25" x14ac:dyDescent="0.25">
      <c r="A17395" s="73">
        <v>65004444</v>
      </c>
      <c r="B17395" s="74" t="s">
        <v>15313</v>
      </c>
      <c r="C17395" s="73" t="s">
        <v>101</v>
      </c>
      <c r="D17395" s="75">
        <v>21727.7</v>
      </c>
      <c r="E17395" s="75">
        <v>20799.71</v>
      </c>
      <c r="F17395" s="73" t="s">
        <v>47</v>
      </c>
    </row>
    <row r="17396" spans="1:6" ht="38.25" x14ac:dyDescent="0.25">
      <c r="A17396" s="73">
        <v>65004445</v>
      </c>
      <c r="B17396" s="74" t="s">
        <v>15314</v>
      </c>
      <c r="C17396" s="73" t="s">
        <v>101</v>
      </c>
      <c r="D17396" s="75">
        <v>14398.23</v>
      </c>
      <c r="E17396" s="75">
        <v>13898.75</v>
      </c>
      <c r="F17396" s="73" t="s">
        <v>47</v>
      </c>
    </row>
    <row r="17397" spans="1:6" ht="38.25" x14ac:dyDescent="0.25">
      <c r="A17397" s="73">
        <v>65004446</v>
      </c>
      <c r="B17397" s="74" t="s">
        <v>15315</v>
      </c>
      <c r="C17397" s="73" t="s">
        <v>101</v>
      </c>
      <c r="D17397" s="75">
        <v>11648.11</v>
      </c>
      <c r="E17397" s="75">
        <v>11255.95</v>
      </c>
      <c r="F17397" s="73" t="s">
        <v>47</v>
      </c>
    </row>
    <row r="17398" spans="1:6" ht="38.25" x14ac:dyDescent="0.25">
      <c r="A17398" s="73">
        <v>65004447</v>
      </c>
      <c r="B17398" s="74" t="s">
        <v>15316</v>
      </c>
      <c r="C17398" s="73" t="s">
        <v>101</v>
      </c>
      <c r="D17398" s="75">
        <v>12104.1</v>
      </c>
      <c r="E17398" s="75">
        <v>11594.35</v>
      </c>
      <c r="F17398" s="73" t="s">
        <v>47</v>
      </c>
    </row>
    <row r="17399" spans="1:6" ht="38.25" x14ac:dyDescent="0.25">
      <c r="A17399" s="73">
        <v>65004448</v>
      </c>
      <c r="B17399" s="74" t="s">
        <v>15317</v>
      </c>
      <c r="C17399" s="73" t="s">
        <v>101</v>
      </c>
      <c r="D17399" s="75">
        <v>8423.9500000000007</v>
      </c>
      <c r="E17399" s="75">
        <v>8084.98</v>
      </c>
      <c r="F17399" s="73" t="s">
        <v>47</v>
      </c>
    </row>
    <row r="17400" spans="1:6" ht="38.25" x14ac:dyDescent="0.25">
      <c r="A17400" s="73">
        <v>65004449</v>
      </c>
      <c r="B17400" s="74" t="s">
        <v>15318</v>
      </c>
      <c r="C17400" s="73" t="s">
        <v>101</v>
      </c>
      <c r="D17400" s="75">
        <v>5523.87</v>
      </c>
      <c r="E17400" s="75">
        <v>5266.27</v>
      </c>
      <c r="F17400" s="73" t="s">
        <v>47</v>
      </c>
    </row>
    <row r="17401" spans="1:6" ht="25.5" x14ac:dyDescent="0.25">
      <c r="A17401" s="73">
        <v>65004450</v>
      </c>
      <c r="B17401" s="74" t="s">
        <v>15319</v>
      </c>
      <c r="C17401" s="73" t="s">
        <v>101</v>
      </c>
      <c r="D17401" s="75">
        <v>3836.73</v>
      </c>
      <c r="E17401" s="75">
        <v>3738.36</v>
      </c>
      <c r="F17401" s="73" t="s">
        <v>47</v>
      </c>
    </row>
    <row r="17402" spans="1:6" ht="25.5" x14ac:dyDescent="0.25">
      <c r="A17402" s="73">
        <v>65004451</v>
      </c>
      <c r="B17402" s="74" t="s">
        <v>15320</v>
      </c>
      <c r="C17402" s="73" t="s">
        <v>101</v>
      </c>
      <c r="D17402" s="75">
        <v>2919.01</v>
      </c>
      <c r="E17402" s="75">
        <v>2844.79</v>
      </c>
      <c r="F17402" s="73" t="s">
        <v>47</v>
      </c>
    </row>
    <row r="17403" spans="1:6" ht="25.5" x14ac:dyDescent="0.25">
      <c r="A17403" s="73">
        <v>65004452</v>
      </c>
      <c r="B17403" s="74" t="s">
        <v>15321</v>
      </c>
      <c r="C17403" s="73" t="s">
        <v>101</v>
      </c>
      <c r="D17403" s="75">
        <v>2107.35</v>
      </c>
      <c r="E17403" s="75">
        <v>2053.1</v>
      </c>
      <c r="F17403" s="73" t="s">
        <v>47</v>
      </c>
    </row>
    <row r="17404" spans="1:6" ht="25.5" x14ac:dyDescent="0.25">
      <c r="A17404" s="73">
        <v>65004453</v>
      </c>
      <c r="B17404" s="74" t="s">
        <v>15322</v>
      </c>
      <c r="C17404" s="73" t="s">
        <v>101</v>
      </c>
      <c r="D17404" s="75">
        <v>37718.410000000003</v>
      </c>
      <c r="E17404" s="75">
        <v>34005.26</v>
      </c>
      <c r="F17404" s="73" t="s">
        <v>47</v>
      </c>
    </row>
    <row r="17405" spans="1:6" ht="25.5" x14ac:dyDescent="0.25">
      <c r="A17405" s="73">
        <v>65004454</v>
      </c>
      <c r="B17405" s="74" t="s">
        <v>15323</v>
      </c>
      <c r="C17405" s="73" t="s">
        <v>101</v>
      </c>
      <c r="D17405" s="75">
        <v>47148.01</v>
      </c>
      <c r="E17405" s="75">
        <v>42506.58</v>
      </c>
      <c r="F17405" s="73" t="s">
        <v>47</v>
      </c>
    </row>
    <row r="17406" spans="1:6" ht="25.5" x14ac:dyDescent="0.25">
      <c r="A17406" s="73">
        <v>65004455</v>
      </c>
      <c r="B17406" s="74" t="s">
        <v>15324</v>
      </c>
      <c r="C17406" s="73" t="s">
        <v>101</v>
      </c>
      <c r="D17406" s="75">
        <v>56577.61</v>
      </c>
      <c r="E17406" s="75">
        <v>51007.9</v>
      </c>
      <c r="F17406" s="73" t="s">
        <v>47</v>
      </c>
    </row>
    <row r="17407" spans="1:6" ht="25.5" x14ac:dyDescent="0.25">
      <c r="A17407" s="73">
        <v>65004456</v>
      </c>
      <c r="B17407" s="74" t="s">
        <v>15325</v>
      </c>
      <c r="C17407" s="73" t="s">
        <v>101</v>
      </c>
      <c r="D17407" s="75">
        <v>67893.13</v>
      </c>
      <c r="E17407" s="75">
        <v>61209.48</v>
      </c>
      <c r="F17407" s="73" t="s">
        <v>47</v>
      </c>
    </row>
    <row r="17408" spans="1:6" x14ac:dyDescent="0.25">
      <c r="A17408" s="73">
        <v>65004457</v>
      </c>
      <c r="B17408" s="74" t="s">
        <v>15326</v>
      </c>
      <c r="C17408" s="73" t="s">
        <v>101</v>
      </c>
      <c r="D17408" s="75">
        <v>10038.39</v>
      </c>
      <c r="E17408" s="75">
        <v>9050.35</v>
      </c>
      <c r="F17408" s="73" t="s">
        <v>47</v>
      </c>
    </row>
    <row r="17409" spans="1:6" x14ac:dyDescent="0.25">
      <c r="A17409" s="73">
        <v>65004458</v>
      </c>
      <c r="B17409" s="74" t="s">
        <v>15327</v>
      </c>
      <c r="C17409" s="73" t="s">
        <v>101</v>
      </c>
      <c r="D17409" s="75">
        <v>12547.99</v>
      </c>
      <c r="E17409" s="75">
        <v>11312.94</v>
      </c>
      <c r="F17409" s="73" t="s">
        <v>47</v>
      </c>
    </row>
    <row r="17410" spans="1:6" x14ac:dyDescent="0.25">
      <c r="A17410" s="73">
        <v>65004459</v>
      </c>
      <c r="B17410" s="74" t="s">
        <v>15328</v>
      </c>
      <c r="C17410" s="73" t="s">
        <v>101</v>
      </c>
      <c r="D17410" s="75">
        <v>15057.58</v>
      </c>
      <c r="E17410" s="75">
        <v>13575.53</v>
      </c>
      <c r="F17410" s="73" t="s">
        <v>47</v>
      </c>
    </row>
    <row r="17411" spans="1:6" x14ac:dyDescent="0.25">
      <c r="A17411" s="73">
        <v>65004460</v>
      </c>
      <c r="B17411" s="74" t="s">
        <v>15329</v>
      </c>
      <c r="C17411" s="73" t="s">
        <v>101</v>
      </c>
      <c r="D17411" s="75">
        <v>18069.099999999999</v>
      </c>
      <c r="E17411" s="75">
        <v>16290.64</v>
      </c>
      <c r="F17411" s="73" t="s">
        <v>47</v>
      </c>
    </row>
    <row r="17412" spans="1:6" ht="25.5" x14ac:dyDescent="0.25">
      <c r="A17412" s="73">
        <v>65004461</v>
      </c>
      <c r="B17412" s="74" t="s">
        <v>15330</v>
      </c>
      <c r="C17412" s="73" t="s">
        <v>101</v>
      </c>
      <c r="D17412" s="75">
        <v>14223.09</v>
      </c>
      <c r="E17412" s="75">
        <v>12817.91</v>
      </c>
      <c r="F17412" s="73" t="s">
        <v>47</v>
      </c>
    </row>
    <row r="17413" spans="1:6" ht="25.5" x14ac:dyDescent="0.25">
      <c r="A17413" s="73">
        <v>65004462</v>
      </c>
      <c r="B17413" s="74" t="s">
        <v>15331</v>
      </c>
      <c r="C17413" s="73" t="s">
        <v>101</v>
      </c>
      <c r="D17413" s="75">
        <v>17778.87</v>
      </c>
      <c r="E17413" s="75">
        <v>16022.38</v>
      </c>
      <c r="F17413" s="73" t="s">
        <v>47</v>
      </c>
    </row>
    <row r="17414" spans="1:6" ht="25.5" x14ac:dyDescent="0.25">
      <c r="A17414" s="73">
        <v>65004463</v>
      </c>
      <c r="B17414" s="74" t="s">
        <v>15332</v>
      </c>
      <c r="C17414" s="73" t="s">
        <v>101</v>
      </c>
      <c r="D17414" s="75">
        <v>21334.639999999999</v>
      </c>
      <c r="E17414" s="75">
        <v>19226.86</v>
      </c>
      <c r="F17414" s="73" t="s">
        <v>47</v>
      </c>
    </row>
    <row r="17415" spans="1:6" ht="25.5" x14ac:dyDescent="0.25">
      <c r="A17415" s="73">
        <v>65004464</v>
      </c>
      <c r="B17415" s="74" t="s">
        <v>15333</v>
      </c>
      <c r="C17415" s="73" t="s">
        <v>101</v>
      </c>
      <c r="D17415" s="75">
        <v>25601.57</v>
      </c>
      <c r="E17415" s="75">
        <v>23072.23</v>
      </c>
      <c r="F17415" s="73" t="s">
        <v>47</v>
      </c>
    </row>
    <row r="17416" spans="1:6" x14ac:dyDescent="0.25">
      <c r="A17416" s="73">
        <v>65004465</v>
      </c>
      <c r="B17416" s="74" t="s">
        <v>15334</v>
      </c>
      <c r="C17416" s="73" t="s">
        <v>101</v>
      </c>
      <c r="D17416" s="75">
        <v>20974.21</v>
      </c>
      <c r="E17416" s="75">
        <v>18907.580000000002</v>
      </c>
      <c r="F17416" s="73" t="s">
        <v>47</v>
      </c>
    </row>
    <row r="17417" spans="1:6" x14ac:dyDescent="0.25">
      <c r="A17417" s="73">
        <v>65004466</v>
      </c>
      <c r="B17417" s="74" t="s">
        <v>15335</v>
      </c>
      <c r="C17417" s="73" t="s">
        <v>101</v>
      </c>
      <c r="D17417" s="75">
        <v>26217.759999999998</v>
      </c>
      <c r="E17417" s="75">
        <v>23634.47</v>
      </c>
      <c r="F17417" s="73" t="s">
        <v>47</v>
      </c>
    </row>
    <row r="17418" spans="1:6" x14ac:dyDescent="0.25">
      <c r="A17418" s="73">
        <v>65004467</v>
      </c>
      <c r="B17418" s="74" t="s">
        <v>15336</v>
      </c>
      <c r="C17418" s="73" t="s">
        <v>101</v>
      </c>
      <c r="D17418" s="75">
        <v>31461.31</v>
      </c>
      <c r="E17418" s="75">
        <v>28361.360000000001</v>
      </c>
      <c r="F17418" s="73" t="s">
        <v>47</v>
      </c>
    </row>
    <row r="17419" spans="1:6" x14ac:dyDescent="0.25">
      <c r="A17419" s="73">
        <v>65004468</v>
      </c>
      <c r="B17419" s="74" t="s">
        <v>15337</v>
      </c>
      <c r="C17419" s="73" t="s">
        <v>101</v>
      </c>
      <c r="D17419" s="75">
        <v>37753.57</v>
      </c>
      <c r="E17419" s="75">
        <v>34033.64</v>
      </c>
      <c r="F17419" s="73" t="s">
        <v>47</v>
      </c>
    </row>
    <row r="17420" spans="1:6" x14ac:dyDescent="0.25">
      <c r="A17420" s="73">
        <v>65004469</v>
      </c>
      <c r="B17420" s="74" t="s">
        <v>15338</v>
      </c>
      <c r="C17420" s="73" t="s">
        <v>101</v>
      </c>
      <c r="D17420" s="75">
        <v>9771.7099999999991</v>
      </c>
      <c r="E17420" s="75">
        <v>8800.7999999999993</v>
      </c>
      <c r="F17420" s="73" t="s">
        <v>47</v>
      </c>
    </row>
    <row r="17421" spans="1:6" x14ac:dyDescent="0.25">
      <c r="A17421" s="73">
        <v>65004470</v>
      </c>
      <c r="B17421" s="74" t="s">
        <v>15339</v>
      </c>
      <c r="C17421" s="73" t="s">
        <v>101</v>
      </c>
      <c r="D17421" s="75">
        <v>12214.64</v>
      </c>
      <c r="E17421" s="75">
        <v>11001</v>
      </c>
      <c r="F17421" s="73" t="s">
        <v>47</v>
      </c>
    </row>
    <row r="17422" spans="1:6" x14ac:dyDescent="0.25">
      <c r="A17422" s="73">
        <v>65004471</v>
      </c>
      <c r="B17422" s="74" t="s">
        <v>15340</v>
      </c>
      <c r="C17422" s="73" t="s">
        <v>101</v>
      </c>
      <c r="D17422" s="75">
        <v>14657.56</v>
      </c>
      <c r="E17422" s="75">
        <v>13201.2</v>
      </c>
      <c r="F17422" s="73" t="s">
        <v>47</v>
      </c>
    </row>
    <row r="17423" spans="1:6" x14ac:dyDescent="0.25">
      <c r="A17423" s="73">
        <v>65004472</v>
      </c>
      <c r="B17423" s="74" t="s">
        <v>15341</v>
      </c>
      <c r="C17423" s="73" t="s">
        <v>101</v>
      </c>
      <c r="D17423" s="75">
        <v>17589.07</v>
      </c>
      <c r="E17423" s="75">
        <v>15841.43</v>
      </c>
      <c r="F17423" s="73" t="s">
        <v>47</v>
      </c>
    </row>
    <row r="17424" spans="1:6" x14ac:dyDescent="0.25">
      <c r="A17424" s="73">
        <v>65004473</v>
      </c>
      <c r="B17424" s="74" t="s">
        <v>15342</v>
      </c>
      <c r="C17424" s="73" t="s">
        <v>101</v>
      </c>
      <c r="D17424" s="75">
        <v>22453.200000000001</v>
      </c>
      <c r="E17424" s="75">
        <v>20237.38</v>
      </c>
      <c r="F17424" s="73" t="s">
        <v>47</v>
      </c>
    </row>
    <row r="17425" spans="1:6" x14ac:dyDescent="0.25">
      <c r="A17425" s="73">
        <v>65004474</v>
      </c>
      <c r="B17425" s="74" t="s">
        <v>15343</v>
      </c>
      <c r="C17425" s="73" t="s">
        <v>101</v>
      </c>
      <c r="D17425" s="75">
        <v>28066.5</v>
      </c>
      <c r="E17425" s="75">
        <v>25296.73</v>
      </c>
      <c r="F17425" s="73" t="s">
        <v>47</v>
      </c>
    </row>
    <row r="17426" spans="1:6" x14ac:dyDescent="0.25">
      <c r="A17426" s="73">
        <v>65004475</v>
      </c>
      <c r="B17426" s="74" t="s">
        <v>15344</v>
      </c>
      <c r="C17426" s="73" t="s">
        <v>101</v>
      </c>
      <c r="D17426" s="75">
        <v>33679.800000000003</v>
      </c>
      <c r="E17426" s="75">
        <v>30356.080000000002</v>
      </c>
      <c r="F17426" s="73" t="s">
        <v>47</v>
      </c>
    </row>
    <row r="17427" spans="1:6" x14ac:dyDescent="0.25">
      <c r="A17427" s="73">
        <v>65004476</v>
      </c>
      <c r="B17427" s="74" t="s">
        <v>15345</v>
      </c>
      <c r="C17427" s="73" t="s">
        <v>101</v>
      </c>
      <c r="D17427" s="75">
        <v>40415.760000000002</v>
      </c>
      <c r="E17427" s="75">
        <v>36427.29</v>
      </c>
      <c r="F17427" s="73" t="s">
        <v>47</v>
      </c>
    </row>
    <row r="17428" spans="1:6" x14ac:dyDescent="0.25">
      <c r="A17428" s="73">
        <v>65004477</v>
      </c>
      <c r="B17428" s="74" t="s">
        <v>15346</v>
      </c>
      <c r="C17428" s="73" t="s">
        <v>101</v>
      </c>
      <c r="D17428" s="75">
        <v>24686.92</v>
      </c>
      <c r="E17428" s="75">
        <v>22391.3</v>
      </c>
      <c r="F17428" s="73" t="s">
        <v>47</v>
      </c>
    </row>
    <row r="17429" spans="1:6" x14ac:dyDescent="0.25">
      <c r="A17429" s="73">
        <v>65004478</v>
      </c>
      <c r="B17429" s="74" t="s">
        <v>15347</v>
      </c>
      <c r="C17429" s="73" t="s">
        <v>101</v>
      </c>
      <c r="D17429" s="75">
        <v>30858.65</v>
      </c>
      <c r="E17429" s="75">
        <v>27989.13</v>
      </c>
      <c r="F17429" s="73" t="s">
        <v>47</v>
      </c>
    </row>
    <row r="17430" spans="1:6" x14ac:dyDescent="0.25">
      <c r="A17430" s="73">
        <v>65004479</v>
      </c>
      <c r="B17430" s="74" t="s">
        <v>15348</v>
      </c>
      <c r="C17430" s="73" t="s">
        <v>101</v>
      </c>
      <c r="D17430" s="75">
        <v>37030.379999999997</v>
      </c>
      <c r="E17430" s="75">
        <v>33586.959999999999</v>
      </c>
      <c r="F17430" s="73" t="s">
        <v>47</v>
      </c>
    </row>
    <row r="17431" spans="1:6" x14ac:dyDescent="0.25">
      <c r="A17431" s="73">
        <v>65004480</v>
      </c>
      <c r="B17431" s="74" t="s">
        <v>15349</v>
      </c>
      <c r="C17431" s="73" t="s">
        <v>101</v>
      </c>
      <c r="D17431" s="75">
        <v>44436.46</v>
      </c>
      <c r="E17431" s="75">
        <v>40304.35</v>
      </c>
      <c r="F17431" s="73" t="s">
        <v>47</v>
      </c>
    </row>
    <row r="17432" spans="1:6" ht="25.5" x14ac:dyDescent="0.25">
      <c r="A17432" s="73">
        <v>65004481</v>
      </c>
      <c r="B17432" s="74" t="s">
        <v>15350</v>
      </c>
      <c r="C17432" s="73" t="s">
        <v>101</v>
      </c>
      <c r="D17432" s="75">
        <v>9057.33</v>
      </c>
      <c r="E17432" s="75">
        <v>8155.16</v>
      </c>
      <c r="F17432" s="73" t="s">
        <v>47</v>
      </c>
    </row>
    <row r="17433" spans="1:6" ht="25.5" x14ac:dyDescent="0.25">
      <c r="A17433" s="73">
        <v>65004482</v>
      </c>
      <c r="B17433" s="74" t="s">
        <v>15351</v>
      </c>
      <c r="C17433" s="73" t="s">
        <v>101</v>
      </c>
      <c r="D17433" s="75">
        <v>11321.66</v>
      </c>
      <c r="E17433" s="75">
        <v>10193.950000000001</v>
      </c>
      <c r="F17433" s="73" t="s">
        <v>47</v>
      </c>
    </row>
    <row r="17434" spans="1:6" ht="25.5" x14ac:dyDescent="0.25">
      <c r="A17434" s="73">
        <v>65004483</v>
      </c>
      <c r="B17434" s="74" t="s">
        <v>15352</v>
      </c>
      <c r="C17434" s="73" t="s">
        <v>101</v>
      </c>
      <c r="D17434" s="75">
        <v>13586</v>
      </c>
      <c r="E17434" s="75">
        <v>12232.74</v>
      </c>
      <c r="F17434" s="73" t="s">
        <v>47</v>
      </c>
    </row>
    <row r="17435" spans="1:6" ht="25.5" x14ac:dyDescent="0.25">
      <c r="A17435" s="73">
        <v>65004484</v>
      </c>
      <c r="B17435" s="74" t="s">
        <v>15353</v>
      </c>
      <c r="C17435" s="73" t="s">
        <v>101</v>
      </c>
      <c r="D17435" s="75">
        <v>16303.2</v>
      </c>
      <c r="E17435" s="75">
        <v>14679.28</v>
      </c>
      <c r="F17435" s="73" t="s">
        <v>47</v>
      </c>
    </row>
    <row r="17436" spans="1:6" ht="25.5" x14ac:dyDescent="0.25">
      <c r="A17436" s="73">
        <v>65004485</v>
      </c>
      <c r="B17436" s="74" t="s">
        <v>15354</v>
      </c>
      <c r="C17436" s="73" t="s">
        <v>101</v>
      </c>
      <c r="D17436" s="75">
        <v>28288.799999999999</v>
      </c>
      <c r="E17436" s="75">
        <v>25503.95</v>
      </c>
      <c r="F17436" s="73" t="s">
        <v>47</v>
      </c>
    </row>
    <row r="17437" spans="1:6" ht="25.5" x14ac:dyDescent="0.25">
      <c r="A17437" s="73">
        <v>65004486</v>
      </c>
      <c r="B17437" s="74" t="s">
        <v>15355</v>
      </c>
      <c r="C17437" s="73" t="s">
        <v>101</v>
      </c>
      <c r="D17437" s="75">
        <v>35361.019999999997</v>
      </c>
      <c r="E17437" s="75">
        <v>31879.95</v>
      </c>
      <c r="F17437" s="73" t="s">
        <v>47</v>
      </c>
    </row>
    <row r="17438" spans="1:6" ht="25.5" x14ac:dyDescent="0.25">
      <c r="A17438" s="73">
        <v>65004487</v>
      </c>
      <c r="B17438" s="74" t="s">
        <v>15356</v>
      </c>
      <c r="C17438" s="73" t="s">
        <v>101</v>
      </c>
      <c r="D17438" s="75">
        <v>42433.24</v>
      </c>
      <c r="E17438" s="75">
        <v>38255.949999999997</v>
      </c>
      <c r="F17438" s="73" t="s">
        <v>47</v>
      </c>
    </row>
    <row r="17439" spans="1:6" ht="25.5" x14ac:dyDescent="0.25">
      <c r="A17439" s="73">
        <v>65004488</v>
      </c>
      <c r="B17439" s="74" t="s">
        <v>15357</v>
      </c>
      <c r="C17439" s="73" t="s">
        <v>101</v>
      </c>
      <c r="D17439" s="75">
        <v>50919.88</v>
      </c>
      <c r="E17439" s="75">
        <v>45907.14</v>
      </c>
      <c r="F17439" s="73" t="s">
        <v>47</v>
      </c>
    </row>
    <row r="17440" spans="1:6" x14ac:dyDescent="0.25">
      <c r="A17440" s="73">
        <v>65004489</v>
      </c>
      <c r="B17440" s="74" t="s">
        <v>15358</v>
      </c>
      <c r="C17440" s="73" t="s">
        <v>101</v>
      </c>
      <c r="D17440" s="75">
        <v>4224.87</v>
      </c>
      <c r="E17440" s="75">
        <v>3805.8</v>
      </c>
      <c r="F17440" s="73" t="s">
        <v>47</v>
      </c>
    </row>
    <row r="17441" spans="1:6" x14ac:dyDescent="0.25">
      <c r="A17441" s="73">
        <v>65004490</v>
      </c>
      <c r="B17441" s="74" t="s">
        <v>15359</v>
      </c>
      <c r="C17441" s="73" t="s">
        <v>101</v>
      </c>
      <c r="D17441" s="75">
        <v>5281.09</v>
      </c>
      <c r="E17441" s="75">
        <v>4757.24</v>
      </c>
      <c r="F17441" s="73" t="s">
        <v>47</v>
      </c>
    </row>
    <row r="17442" spans="1:6" x14ac:dyDescent="0.25">
      <c r="A17442" s="73">
        <v>65004491</v>
      </c>
      <c r="B17442" s="74" t="s">
        <v>15360</v>
      </c>
      <c r="C17442" s="73" t="s">
        <v>101</v>
      </c>
      <c r="D17442" s="75">
        <v>6337.31</v>
      </c>
      <c r="E17442" s="75">
        <v>5708.69</v>
      </c>
      <c r="F17442" s="73" t="s">
        <v>47</v>
      </c>
    </row>
    <row r="17443" spans="1:6" x14ac:dyDescent="0.25">
      <c r="A17443" s="73">
        <v>65004492</v>
      </c>
      <c r="B17443" s="74" t="s">
        <v>15361</v>
      </c>
      <c r="C17443" s="73" t="s">
        <v>101</v>
      </c>
      <c r="D17443" s="75">
        <v>7604.77</v>
      </c>
      <c r="E17443" s="75">
        <v>6850.43</v>
      </c>
      <c r="F17443" s="73" t="s">
        <v>47</v>
      </c>
    </row>
    <row r="17444" spans="1:6" x14ac:dyDescent="0.25">
      <c r="A17444" s="73">
        <v>65004493</v>
      </c>
      <c r="B17444" s="74" t="s">
        <v>15362</v>
      </c>
      <c r="C17444" s="73" t="s">
        <v>101</v>
      </c>
      <c r="D17444" s="75">
        <v>4820.08</v>
      </c>
      <c r="E17444" s="75">
        <v>4340.95</v>
      </c>
      <c r="F17444" s="73" t="s">
        <v>47</v>
      </c>
    </row>
    <row r="17445" spans="1:6" ht="25.5" x14ac:dyDescent="0.25">
      <c r="A17445" s="73">
        <v>65004494</v>
      </c>
      <c r="B17445" s="74" t="s">
        <v>15363</v>
      </c>
      <c r="C17445" s="73" t="s">
        <v>101</v>
      </c>
      <c r="D17445" s="75">
        <v>6025.1</v>
      </c>
      <c r="E17445" s="75">
        <v>5426.19</v>
      </c>
      <c r="F17445" s="73" t="s">
        <v>47</v>
      </c>
    </row>
    <row r="17446" spans="1:6" ht="25.5" x14ac:dyDescent="0.25">
      <c r="A17446" s="73">
        <v>65004495</v>
      </c>
      <c r="B17446" s="74" t="s">
        <v>15364</v>
      </c>
      <c r="C17446" s="73" t="s">
        <v>101</v>
      </c>
      <c r="D17446" s="75">
        <v>7230.12</v>
      </c>
      <c r="E17446" s="75">
        <v>6511.43</v>
      </c>
      <c r="F17446" s="73" t="s">
        <v>47</v>
      </c>
    </row>
    <row r="17447" spans="1:6" ht="25.5" x14ac:dyDescent="0.25">
      <c r="A17447" s="73">
        <v>65004496</v>
      </c>
      <c r="B17447" s="74" t="s">
        <v>15365</v>
      </c>
      <c r="C17447" s="73" t="s">
        <v>101</v>
      </c>
      <c r="D17447" s="75">
        <v>8676.15</v>
      </c>
      <c r="E17447" s="75">
        <v>7813.72</v>
      </c>
      <c r="F17447" s="73" t="s">
        <v>47</v>
      </c>
    </row>
    <row r="17448" spans="1:6" x14ac:dyDescent="0.25">
      <c r="A17448" s="73">
        <v>65004497</v>
      </c>
      <c r="B17448" s="74" t="s">
        <v>15366</v>
      </c>
      <c r="C17448" s="73" t="s">
        <v>101</v>
      </c>
      <c r="D17448" s="75">
        <v>25586.71</v>
      </c>
      <c r="E17448" s="75">
        <v>23061.42</v>
      </c>
      <c r="F17448" s="73" t="s">
        <v>47</v>
      </c>
    </row>
    <row r="17449" spans="1:6" x14ac:dyDescent="0.25">
      <c r="A17449" s="73">
        <v>65004498</v>
      </c>
      <c r="B17449" s="74" t="s">
        <v>15367</v>
      </c>
      <c r="C17449" s="73" t="s">
        <v>101</v>
      </c>
      <c r="D17449" s="75">
        <v>31983.38</v>
      </c>
      <c r="E17449" s="75">
        <v>28826.78</v>
      </c>
      <c r="F17449" s="73" t="s">
        <v>47</v>
      </c>
    </row>
    <row r="17450" spans="1:6" x14ac:dyDescent="0.25">
      <c r="A17450" s="73">
        <v>65004499</v>
      </c>
      <c r="B17450" s="74" t="s">
        <v>15368</v>
      </c>
      <c r="C17450" s="73" t="s">
        <v>101</v>
      </c>
      <c r="D17450" s="75">
        <v>38380.06</v>
      </c>
      <c r="E17450" s="75">
        <v>34592.129999999997</v>
      </c>
      <c r="F17450" s="73" t="s">
        <v>47</v>
      </c>
    </row>
    <row r="17451" spans="1:6" x14ac:dyDescent="0.25">
      <c r="A17451" s="73">
        <v>65004500</v>
      </c>
      <c r="B17451" s="74" t="s">
        <v>15369</v>
      </c>
      <c r="C17451" s="73" t="s">
        <v>101</v>
      </c>
      <c r="D17451" s="75">
        <v>46056.07</v>
      </c>
      <c r="E17451" s="75">
        <v>41510.559999999998</v>
      </c>
      <c r="F17451" s="73" t="s">
        <v>47</v>
      </c>
    </row>
    <row r="17452" spans="1:6" x14ac:dyDescent="0.25">
      <c r="A17452" s="73">
        <v>65004511</v>
      </c>
      <c r="B17452" s="74" t="s">
        <v>15370</v>
      </c>
      <c r="C17452" s="73" t="s">
        <v>101</v>
      </c>
      <c r="D17452" s="75">
        <v>135.59</v>
      </c>
      <c r="E17452" s="75">
        <v>133.41</v>
      </c>
      <c r="F17452" s="73" t="s">
        <v>47</v>
      </c>
    </row>
    <row r="17453" spans="1:6" x14ac:dyDescent="0.25">
      <c r="A17453" s="73">
        <v>65004512</v>
      </c>
      <c r="B17453" s="74" t="s">
        <v>15371</v>
      </c>
      <c r="C17453" s="73" t="s">
        <v>101</v>
      </c>
      <c r="D17453" s="75">
        <v>150.49</v>
      </c>
      <c r="E17453" s="75">
        <v>148.31</v>
      </c>
      <c r="F17453" s="73" t="s">
        <v>47</v>
      </c>
    </row>
    <row r="17454" spans="1:6" x14ac:dyDescent="0.25">
      <c r="A17454" s="73">
        <v>65004513</v>
      </c>
      <c r="B17454" s="74" t="s">
        <v>15372</v>
      </c>
      <c r="C17454" s="73" t="s">
        <v>101</v>
      </c>
      <c r="D17454" s="75">
        <v>12471.25</v>
      </c>
      <c r="E17454" s="75">
        <v>11237.56</v>
      </c>
      <c r="F17454" s="73" t="s">
        <v>47</v>
      </c>
    </row>
    <row r="17455" spans="1:6" x14ac:dyDescent="0.25">
      <c r="A17455" s="73">
        <v>65004514</v>
      </c>
      <c r="B17455" s="74" t="s">
        <v>15373</v>
      </c>
      <c r="C17455" s="73" t="s">
        <v>101</v>
      </c>
      <c r="D17455" s="75">
        <v>15207.84</v>
      </c>
      <c r="E17455" s="75">
        <v>13704.22</v>
      </c>
      <c r="F17455" s="73" t="s">
        <v>47</v>
      </c>
    </row>
    <row r="17456" spans="1:6" x14ac:dyDescent="0.25">
      <c r="A17456" s="73">
        <v>65004515</v>
      </c>
      <c r="B17456" s="74" t="s">
        <v>15374</v>
      </c>
      <c r="C17456" s="73" t="s">
        <v>101</v>
      </c>
      <c r="D17456" s="75">
        <v>18706.88</v>
      </c>
      <c r="E17456" s="75">
        <v>16856.34</v>
      </c>
      <c r="F17456" s="73" t="s">
        <v>47</v>
      </c>
    </row>
    <row r="17457" spans="1:6" x14ac:dyDescent="0.25">
      <c r="A17457" s="73">
        <v>65004516</v>
      </c>
      <c r="B17457" s="74" t="s">
        <v>15375</v>
      </c>
      <c r="C17457" s="73" t="s">
        <v>101</v>
      </c>
      <c r="D17457" s="75">
        <v>22448.25</v>
      </c>
      <c r="E17457" s="75">
        <v>20227.61</v>
      </c>
      <c r="F17457" s="73" t="s">
        <v>47</v>
      </c>
    </row>
    <row r="17458" spans="1:6" x14ac:dyDescent="0.25">
      <c r="A17458" s="73">
        <v>65004517</v>
      </c>
      <c r="B17458" s="74" t="s">
        <v>15376</v>
      </c>
      <c r="C17458" s="73" t="s">
        <v>101</v>
      </c>
      <c r="D17458" s="75">
        <v>12471.25</v>
      </c>
      <c r="E17458" s="75">
        <v>11237.56</v>
      </c>
      <c r="F17458" s="73" t="s">
        <v>47</v>
      </c>
    </row>
    <row r="17459" spans="1:6" ht="25.5" x14ac:dyDescent="0.25">
      <c r="A17459" s="73">
        <v>65004518</v>
      </c>
      <c r="B17459" s="74" t="s">
        <v>15377</v>
      </c>
      <c r="C17459" s="73" t="s">
        <v>101</v>
      </c>
      <c r="D17459" s="75">
        <v>15207.84</v>
      </c>
      <c r="E17459" s="75">
        <v>13704.22</v>
      </c>
      <c r="F17459" s="73" t="s">
        <v>47</v>
      </c>
    </row>
    <row r="17460" spans="1:6" ht="25.5" x14ac:dyDescent="0.25">
      <c r="A17460" s="73">
        <v>65004519</v>
      </c>
      <c r="B17460" s="74" t="s">
        <v>15378</v>
      </c>
      <c r="C17460" s="73" t="s">
        <v>101</v>
      </c>
      <c r="D17460" s="75">
        <v>18706.88</v>
      </c>
      <c r="E17460" s="75">
        <v>16856.34</v>
      </c>
      <c r="F17460" s="73" t="s">
        <v>47</v>
      </c>
    </row>
    <row r="17461" spans="1:6" ht="25.5" x14ac:dyDescent="0.25">
      <c r="A17461" s="73">
        <v>65004520</v>
      </c>
      <c r="B17461" s="74" t="s">
        <v>15379</v>
      </c>
      <c r="C17461" s="73" t="s">
        <v>101</v>
      </c>
      <c r="D17461" s="75">
        <v>22448.25</v>
      </c>
      <c r="E17461" s="75">
        <v>20227.61</v>
      </c>
      <c r="F17461" s="73" t="s">
        <v>47</v>
      </c>
    </row>
    <row r="17462" spans="1:6" ht="25.5" x14ac:dyDescent="0.25">
      <c r="A17462" s="73">
        <v>65004521</v>
      </c>
      <c r="B17462" s="74" t="s">
        <v>15380</v>
      </c>
      <c r="C17462" s="73" t="s">
        <v>101</v>
      </c>
      <c r="D17462" s="75">
        <v>23367.09</v>
      </c>
      <c r="E17462" s="75">
        <v>21046.2</v>
      </c>
      <c r="F17462" s="73" t="s">
        <v>47</v>
      </c>
    </row>
    <row r="17463" spans="1:6" ht="25.5" x14ac:dyDescent="0.25">
      <c r="A17463" s="73">
        <v>65004522</v>
      </c>
      <c r="B17463" s="74" t="s">
        <v>15381</v>
      </c>
      <c r="C17463" s="73" t="s">
        <v>101</v>
      </c>
      <c r="D17463" s="75">
        <v>28636.799999999999</v>
      </c>
      <c r="E17463" s="75">
        <v>25793.46</v>
      </c>
      <c r="F17463" s="73" t="s">
        <v>47</v>
      </c>
    </row>
    <row r="17464" spans="1:6" ht="25.5" x14ac:dyDescent="0.25">
      <c r="A17464" s="73">
        <v>65004523</v>
      </c>
      <c r="B17464" s="74" t="s">
        <v>15382</v>
      </c>
      <c r="C17464" s="73" t="s">
        <v>101</v>
      </c>
      <c r="D17464" s="75">
        <v>35050.67</v>
      </c>
      <c r="E17464" s="75">
        <v>31569.33</v>
      </c>
      <c r="F17464" s="73" t="s">
        <v>47</v>
      </c>
    </row>
    <row r="17465" spans="1:6" ht="25.5" x14ac:dyDescent="0.25">
      <c r="A17465" s="73">
        <v>65004524</v>
      </c>
      <c r="B17465" s="74" t="s">
        <v>15383</v>
      </c>
      <c r="C17465" s="73" t="s">
        <v>101</v>
      </c>
      <c r="D17465" s="75">
        <v>42060.800000000003</v>
      </c>
      <c r="E17465" s="75">
        <v>37883.199999999997</v>
      </c>
      <c r="F17465" s="73" t="s">
        <v>47</v>
      </c>
    </row>
    <row r="17466" spans="1:6" x14ac:dyDescent="0.25">
      <c r="A17466" s="73">
        <v>65004525</v>
      </c>
      <c r="B17466" s="74" t="s">
        <v>15384</v>
      </c>
      <c r="C17466" s="73" t="s">
        <v>101</v>
      </c>
      <c r="D17466" s="75">
        <v>28363.7</v>
      </c>
      <c r="E17466" s="75">
        <v>25835.31</v>
      </c>
      <c r="F17466" s="73" t="s">
        <v>47</v>
      </c>
    </row>
    <row r="17467" spans="1:6" x14ac:dyDescent="0.25">
      <c r="A17467" s="73">
        <v>65004526</v>
      </c>
      <c r="B17467" s="74" t="s">
        <v>15385</v>
      </c>
      <c r="C17467" s="73" t="s">
        <v>101</v>
      </c>
      <c r="D17467" s="75">
        <v>33929.72</v>
      </c>
      <c r="E17467" s="75">
        <v>30923.23</v>
      </c>
      <c r="F17467" s="73" t="s">
        <v>47</v>
      </c>
    </row>
    <row r="17468" spans="1:6" x14ac:dyDescent="0.25">
      <c r="A17468" s="73">
        <v>65004527</v>
      </c>
      <c r="B17468" s="74" t="s">
        <v>15386</v>
      </c>
      <c r="C17468" s="73" t="s">
        <v>101</v>
      </c>
      <c r="D17468" s="75">
        <v>42545.54</v>
      </c>
      <c r="E17468" s="75">
        <v>38752.959999999999</v>
      </c>
      <c r="F17468" s="73" t="s">
        <v>47</v>
      </c>
    </row>
    <row r="17469" spans="1:6" x14ac:dyDescent="0.25">
      <c r="A17469" s="73">
        <v>65004528</v>
      </c>
      <c r="B17469" s="74" t="s">
        <v>15387</v>
      </c>
      <c r="C17469" s="73" t="s">
        <v>101</v>
      </c>
      <c r="D17469" s="75">
        <v>51054.65</v>
      </c>
      <c r="E17469" s="75">
        <v>46503.56</v>
      </c>
      <c r="F17469" s="73" t="s">
        <v>47</v>
      </c>
    </row>
    <row r="17470" spans="1:6" x14ac:dyDescent="0.25">
      <c r="A17470" s="73">
        <v>65004529</v>
      </c>
      <c r="B17470" s="74" t="s">
        <v>15388</v>
      </c>
      <c r="C17470" s="73" t="s">
        <v>101</v>
      </c>
      <c r="D17470" s="75">
        <v>6860.65</v>
      </c>
      <c r="E17470" s="75">
        <v>6183.19</v>
      </c>
      <c r="F17470" s="73" t="s">
        <v>47</v>
      </c>
    </row>
    <row r="17471" spans="1:6" x14ac:dyDescent="0.25">
      <c r="A17471" s="73">
        <v>65004530</v>
      </c>
      <c r="B17471" s="74" t="s">
        <v>15389</v>
      </c>
      <c r="C17471" s="73" t="s">
        <v>101</v>
      </c>
      <c r="D17471" s="75">
        <v>8385.2000000000007</v>
      </c>
      <c r="E17471" s="75">
        <v>7557.62</v>
      </c>
      <c r="F17471" s="73" t="s">
        <v>47</v>
      </c>
    </row>
    <row r="17472" spans="1:6" x14ac:dyDescent="0.25">
      <c r="A17472" s="73">
        <v>65004531</v>
      </c>
      <c r="B17472" s="74" t="s">
        <v>15390</v>
      </c>
      <c r="C17472" s="73" t="s">
        <v>101</v>
      </c>
      <c r="D17472" s="75">
        <v>10290.98</v>
      </c>
      <c r="E17472" s="75">
        <v>9274.7900000000009</v>
      </c>
      <c r="F17472" s="73" t="s">
        <v>47</v>
      </c>
    </row>
    <row r="17473" spans="1:6" x14ac:dyDescent="0.25">
      <c r="A17473" s="73">
        <v>65004532</v>
      </c>
      <c r="B17473" s="74" t="s">
        <v>15391</v>
      </c>
      <c r="C17473" s="73" t="s">
        <v>101</v>
      </c>
      <c r="D17473" s="75">
        <v>12349.17</v>
      </c>
      <c r="E17473" s="75">
        <v>11129.74</v>
      </c>
      <c r="F17473" s="73" t="s">
        <v>47</v>
      </c>
    </row>
    <row r="17474" spans="1:6" x14ac:dyDescent="0.25">
      <c r="A17474" s="73">
        <v>65004533</v>
      </c>
      <c r="B17474" s="74" t="s">
        <v>15392</v>
      </c>
      <c r="C17474" s="73" t="s">
        <v>101</v>
      </c>
      <c r="D17474" s="75">
        <v>25042.6</v>
      </c>
      <c r="E17474" s="75">
        <v>22564.74</v>
      </c>
      <c r="F17474" s="73" t="s">
        <v>47</v>
      </c>
    </row>
    <row r="17475" spans="1:6" ht="25.5" x14ac:dyDescent="0.25">
      <c r="A17475" s="73">
        <v>65004534</v>
      </c>
      <c r="B17475" s="74" t="s">
        <v>15393</v>
      </c>
      <c r="C17475" s="73" t="s">
        <v>101</v>
      </c>
      <c r="D17475" s="75">
        <v>30159.57</v>
      </c>
      <c r="E17475" s="75">
        <v>27177.74</v>
      </c>
      <c r="F17475" s="73" t="s">
        <v>47</v>
      </c>
    </row>
    <row r="17476" spans="1:6" ht="25.5" x14ac:dyDescent="0.25">
      <c r="A17476" s="73">
        <v>65004535</v>
      </c>
      <c r="B17476" s="74" t="s">
        <v>15394</v>
      </c>
      <c r="C17476" s="73" t="s">
        <v>101</v>
      </c>
      <c r="D17476" s="75">
        <v>37563.9</v>
      </c>
      <c r="E17476" s="75">
        <v>33847.1</v>
      </c>
      <c r="F17476" s="73" t="s">
        <v>47</v>
      </c>
    </row>
    <row r="17477" spans="1:6" ht="25.5" x14ac:dyDescent="0.25">
      <c r="A17477" s="73">
        <v>65004536</v>
      </c>
      <c r="B17477" s="74" t="s">
        <v>15395</v>
      </c>
      <c r="C17477" s="73" t="s">
        <v>101</v>
      </c>
      <c r="D17477" s="75">
        <v>45076.67</v>
      </c>
      <c r="E17477" s="75">
        <v>40616.519999999997</v>
      </c>
      <c r="F17477" s="73" t="s">
        <v>47</v>
      </c>
    </row>
    <row r="17478" spans="1:6" ht="25.5" x14ac:dyDescent="0.25">
      <c r="A17478" s="73">
        <v>65004537</v>
      </c>
      <c r="B17478" s="74" t="s">
        <v>15396</v>
      </c>
      <c r="C17478" s="73" t="s">
        <v>101</v>
      </c>
      <c r="D17478" s="75">
        <v>5900.22</v>
      </c>
      <c r="E17478" s="75">
        <v>5310.25</v>
      </c>
      <c r="F17478" s="73" t="s">
        <v>47</v>
      </c>
    </row>
    <row r="17479" spans="1:6" ht="25.5" x14ac:dyDescent="0.25">
      <c r="A17479" s="73">
        <v>65004538</v>
      </c>
      <c r="B17479" s="74" t="s">
        <v>15397</v>
      </c>
      <c r="C17479" s="73" t="s">
        <v>101</v>
      </c>
      <c r="D17479" s="75">
        <v>7184.66</v>
      </c>
      <c r="E17479" s="75">
        <v>6466.45</v>
      </c>
      <c r="F17479" s="73" t="s">
        <v>47</v>
      </c>
    </row>
    <row r="17480" spans="1:6" ht="25.5" x14ac:dyDescent="0.25">
      <c r="A17480" s="73">
        <v>65004539</v>
      </c>
      <c r="B17480" s="74" t="s">
        <v>15398</v>
      </c>
      <c r="C17480" s="73" t="s">
        <v>101</v>
      </c>
      <c r="D17480" s="75">
        <v>8850.33</v>
      </c>
      <c r="E17480" s="75">
        <v>7965.38</v>
      </c>
      <c r="F17480" s="73" t="s">
        <v>47</v>
      </c>
    </row>
    <row r="17481" spans="1:6" ht="25.5" x14ac:dyDescent="0.25">
      <c r="A17481" s="73">
        <v>65004540</v>
      </c>
      <c r="B17481" s="74" t="s">
        <v>15399</v>
      </c>
      <c r="C17481" s="73" t="s">
        <v>101</v>
      </c>
      <c r="D17481" s="75">
        <v>10620.39</v>
      </c>
      <c r="E17481" s="75">
        <v>9558.4500000000007</v>
      </c>
      <c r="F17481" s="73" t="s">
        <v>47</v>
      </c>
    </row>
    <row r="17482" spans="1:6" ht="25.5" x14ac:dyDescent="0.25">
      <c r="A17482" s="73">
        <v>65004541</v>
      </c>
      <c r="B17482" s="74" t="s">
        <v>15400</v>
      </c>
      <c r="C17482" s="73" t="s">
        <v>101</v>
      </c>
      <c r="D17482" s="75">
        <v>35882.870000000003</v>
      </c>
      <c r="E17482" s="75">
        <v>33643.82</v>
      </c>
      <c r="F17482" s="73" t="s">
        <v>47</v>
      </c>
    </row>
    <row r="17483" spans="1:6" x14ac:dyDescent="0.25">
      <c r="A17483" s="73">
        <v>65004542</v>
      </c>
      <c r="B17483" s="74" t="s">
        <v>15401</v>
      </c>
      <c r="C17483" s="73" t="s">
        <v>101</v>
      </c>
      <c r="D17483" s="75">
        <v>43059.44</v>
      </c>
      <c r="E17483" s="75">
        <v>40372.58</v>
      </c>
      <c r="F17483" s="73" t="s">
        <v>47</v>
      </c>
    </row>
    <row r="17484" spans="1:6" x14ac:dyDescent="0.25">
      <c r="A17484" s="73">
        <v>65004543</v>
      </c>
      <c r="B17484" s="74" t="s">
        <v>15402</v>
      </c>
      <c r="C17484" s="73" t="s">
        <v>101</v>
      </c>
      <c r="D17484" s="75">
        <v>51671.33</v>
      </c>
      <c r="E17484" s="75">
        <v>48447.1</v>
      </c>
      <c r="F17484" s="73" t="s">
        <v>47</v>
      </c>
    </row>
    <row r="17485" spans="1:6" x14ac:dyDescent="0.25">
      <c r="A17485" s="73">
        <v>65004544</v>
      </c>
      <c r="B17485" s="74" t="s">
        <v>15403</v>
      </c>
      <c r="C17485" s="73" t="s">
        <v>101</v>
      </c>
      <c r="D17485" s="75">
        <v>19585.64</v>
      </c>
      <c r="E17485" s="75">
        <v>17649.37</v>
      </c>
      <c r="F17485" s="73" t="s">
        <v>47</v>
      </c>
    </row>
    <row r="17486" spans="1:6" x14ac:dyDescent="0.25">
      <c r="A17486" s="73">
        <v>65004545</v>
      </c>
      <c r="B17486" s="74" t="s">
        <v>15404</v>
      </c>
      <c r="C17486" s="73" t="s">
        <v>101</v>
      </c>
      <c r="D17486" s="75">
        <v>23502.76</v>
      </c>
      <c r="E17486" s="75">
        <v>21179.24</v>
      </c>
      <c r="F17486" s="73" t="s">
        <v>47</v>
      </c>
    </row>
    <row r="17487" spans="1:6" x14ac:dyDescent="0.25">
      <c r="A17487" s="73">
        <v>65004546</v>
      </c>
      <c r="B17487" s="74" t="s">
        <v>15405</v>
      </c>
      <c r="C17487" s="73" t="s">
        <v>101</v>
      </c>
      <c r="D17487" s="75">
        <v>28203.32</v>
      </c>
      <c r="E17487" s="75">
        <v>25415.09</v>
      </c>
      <c r="F17487" s="73" t="s">
        <v>47</v>
      </c>
    </row>
    <row r="17488" spans="1:6" ht="25.5" x14ac:dyDescent="0.25">
      <c r="A17488" s="73">
        <v>65004547</v>
      </c>
      <c r="B17488" s="74" t="s">
        <v>15406</v>
      </c>
      <c r="C17488" s="73" t="s">
        <v>101</v>
      </c>
      <c r="D17488" s="75">
        <v>42275.74</v>
      </c>
      <c r="E17488" s="75">
        <v>39391.160000000003</v>
      </c>
      <c r="F17488" s="73" t="s">
        <v>47</v>
      </c>
    </row>
    <row r="17489" spans="1:6" x14ac:dyDescent="0.25">
      <c r="A17489" s="73">
        <v>65004548</v>
      </c>
      <c r="B17489" s="74" t="s">
        <v>15407</v>
      </c>
      <c r="C17489" s="73" t="s">
        <v>101</v>
      </c>
      <c r="D17489" s="75">
        <v>50730.89</v>
      </c>
      <c r="E17489" s="75">
        <v>47269.39</v>
      </c>
      <c r="F17489" s="73" t="s">
        <v>47</v>
      </c>
    </row>
    <row r="17490" spans="1:6" x14ac:dyDescent="0.25">
      <c r="A17490" s="73">
        <v>65004549</v>
      </c>
      <c r="B17490" s="74" t="s">
        <v>15408</v>
      </c>
      <c r="C17490" s="73" t="s">
        <v>101</v>
      </c>
      <c r="D17490" s="75">
        <v>60877.07</v>
      </c>
      <c r="E17490" s="75">
        <v>56723.27</v>
      </c>
      <c r="F17490" s="73" t="s">
        <v>47</v>
      </c>
    </row>
    <row r="17491" spans="1:6" x14ac:dyDescent="0.25">
      <c r="A17491" s="73">
        <v>65004550</v>
      </c>
      <c r="B17491" s="74" t="s">
        <v>15409</v>
      </c>
      <c r="C17491" s="73" t="s">
        <v>101</v>
      </c>
      <c r="D17491" s="75">
        <v>37470.230000000003</v>
      </c>
      <c r="E17491" s="75">
        <v>34746.35</v>
      </c>
      <c r="F17491" s="73" t="s">
        <v>47</v>
      </c>
    </row>
    <row r="17492" spans="1:6" x14ac:dyDescent="0.25">
      <c r="A17492" s="73">
        <v>65004551</v>
      </c>
      <c r="B17492" s="74" t="s">
        <v>15410</v>
      </c>
      <c r="C17492" s="73" t="s">
        <v>101</v>
      </c>
      <c r="D17492" s="75">
        <v>44964.27</v>
      </c>
      <c r="E17492" s="75">
        <v>41695.620000000003</v>
      </c>
      <c r="F17492" s="73" t="s">
        <v>47</v>
      </c>
    </row>
    <row r="17493" spans="1:6" x14ac:dyDescent="0.25">
      <c r="A17493" s="73">
        <v>65004552</v>
      </c>
      <c r="B17493" s="74" t="s">
        <v>15411</v>
      </c>
      <c r="C17493" s="73" t="s">
        <v>101</v>
      </c>
      <c r="D17493" s="75">
        <v>53957.13</v>
      </c>
      <c r="E17493" s="75">
        <v>50034.74</v>
      </c>
      <c r="F17493" s="73" t="s">
        <v>47</v>
      </c>
    </row>
    <row r="17494" spans="1:6" ht="25.5" x14ac:dyDescent="0.25">
      <c r="A17494" s="73">
        <v>65004553</v>
      </c>
      <c r="B17494" s="74" t="s">
        <v>15412</v>
      </c>
      <c r="C17494" s="73" t="s">
        <v>101</v>
      </c>
      <c r="D17494" s="75">
        <v>17209.55</v>
      </c>
      <c r="E17494" s="75">
        <v>15510.73</v>
      </c>
      <c r="F17494" s="73" t="s">
        <v>47</v>
      </c>
    </row>
    <row r="17495" spans="1:6" ht="25.5" x14ac:dyDescent="0.25">
      <c r="A17495" s="73">
        <v>65004554</v>
      </c>
      <c r="B17495" s="74" t="s">
        <v>15413</v>
      </c>
      <c r="C17495" s="73" t="s">
        <v>101</v>
      </c>
      <c r="D17495" s="75">
        <v>21511.94</v>
      </c>
      <c r="E17495" s="75">
        <v>19388.41</v>
      </c>
      <c r="F17495" s="73" t="s">
        <v>47</v>
      </c>
    </row>
    <row r="17496" spans="1:6" ht="25.5" x14ac:dyDescent="0.25">
      <c r="A17496" s="73">
        <v>65004555</v>
      </c>
      <c r="B17496" s="74" t="s">
        <v>15414</v>
      </c>
      <c r="C17496" s="73" t="s">
        <v>101</v>
      </c>
      <c r="D17496" s="75">
        <v>25814.33</v>
      </c>
      <c r="E17496" s="75">
        <v>23266.09</v>
      </c>
      <c r="F17496" s="73" t="s">
        <v>47</v>
      </c>
    </row>
    <row r="17497" spans="1:6" ht="25.5" x14ac:dyDescent="0.25">
      <c r="A17497" s="73">
        <v>65004556</v>
      </c>
      <c r="B17497" s="74" t="s">
        <v>15415</v>
      </c>
      <c r="C17497" s="73" t="s">
        <v>101</v>
      </c>
      <c r="D17497" s="75">
        <v>30977.200000000001</v>
      </c>
      <c r="E17497" s="75">
        <v>27919.31</v>
      </c>
      <c r="F17497" s="73" t="s">
        <v>47</v>
      </c>
    </row>
    <row r="17498" spans="1:6" ht="25.5" x14ac:dyDescent="0.25">
      <c r="A17498" s="73">
        <v>65004557</v>
      </c>
      <c r="B17498" s="74" t="s">
        <v>15416</v>
      </c>
      <c r="C17498" s="73" t="s">
        <v>101</v>
      </c>
      <c r="D17498" s="75">
        <v>37172.639999999999</v>
      </c>
      <c r="E17498" s="75">
        <v>33503.17</v>
      </c>
      <c r="F17498" s="73" t="s">
        <v>47</v>
      </c>
    </row>
    <row r="17499" spans="1:6" ht="25.5" x14ac:dyDescent="0.25">
      <c r="A17499" s="73">
        <v>65004558</v>
      </c>
      <c r="B17499" s="74" t="s">
        <v>15417</v>
      </c>
      <c r="C17499" s="73" t="s">
        <v>101</v>
      </c>
      <c r="D17499" s="75">
        <v>4230.28</v>
      </c>
      <c r="E17499" s="75">
        <v>3809.15</v>
      </c>
      <c r="F17499" s="73" t="s">
        <v>47</v>
      </c>
    </row>
    <row r="17500" spans="1:6" ht="25.5" x14ac:dyDescent="0.25">
      <c r="A17500" s="73">
        <v>65004559</v>
      </c>
      <c r="B17500" s="74" t="s">
        <v>15418</v>
      </c>
      <c r="C17500" s="73" t="s">
        <v>101</v>
      </c>
      <c r="D17500" s="75">
        <v>5287.85</v>
      </c>
      <c r="E17500" s="75">
        <v>4761.4399999999996</v>
      </c>
      <c r="F17500" s="73" t="s">
        <v>47</v>
      </c>
    </row>
    <row r="17501" spans="1:6" ht="25.5" x14ac:dyDescent="0.25">
      <c r="A17501" s="73">
        <v>65004560</v>
      </c>
      <c r="B17501" s="74" t="s">
        <v>15419</v>
      </c>
      <c r="C17501" s="73" t="s">
        <v>101</v>
      </c>
      <c r="D17501" s="75">
        <v>6345.42</v>
      </c>
      <c r="E17501" s="75">
        <v>5713.73</v>
      </c>
      <c r="F17501" s="73" t="s">
        <v>47</v>
      </c>
    </row>
    <row r="17502" spans="1:6" ht="25.5" x14ac:dyDescent="0.25">
      <c r="A17502" s="73">
        <v>65004561</v>
      </c>
      <c r="B17502" s="74" t="s">
        <v>15420</v>
      </c>
      <c r="C17502" s="73" t="s">
        <v>101</v>
      </c>
      <c r="D17502" s="75">
        <v>7614.51</v>
      </c>
      <c r="E17502" s="75">
        <v>6856.47</v>
      </c>
      <c r="F17502" s="73" t="s">
        <v>47</v>
      </c>
    </row>
    <row r="17503" spans="1:6" x14ac:dyDescent="0.25">
      <c r="A17503" s="73">
        <v>65004562</v>
      </c>
      <c r="B17503" s="74" t="s">
        <v>15421</v>
      </c>
      <c r="C17503" s="73" t="s">
        <v>101</v>
      </c>
      <c r="D17503" s="75">
        <v>6831.24</v>
      </c>
      <c r="E17503" s="75">
        <v>6154.74</v>
      </c>
      <c r="F17503" s="73" t="s">
        <v>47</v>
      </c>
    </row>
    <row r="17504" spans="1:6" x14ac:dyDescent="0.25">
      <c r="A17504" s="73">
        <v>65004563</v>
      </c>
      <c r="B17504" s="74" t="s">
        <v>15422</v>
      </c>
      <c r="C17504" s="73" t="s">
        <v>101</v>
      </c>
      <c r="D17504" s="75">
        <v>8539.0499999999993</v>
      </c>
      <c r="E17504" s="75">
        <v>7693.42</v>
      </c>
      <c r="F17504" s="73" t="s">
        <v>47</v>
      </c>
    </row>
    <row r="17505" spans="1:6" x14ac:dyDescent="0.25">
      <c r="A17505" s="73">
        <v>65004564</v>
      </c>
      <c r="B17505" s="74" t="s">
        <v>15423</v>
      </c>
      <c r="C17505" s="73" t="s">
        <v>101</v>
      </c>
      <c r="D17505" s="75">
        <v>4607.13</v>
      </c>
      <c r="E17505" s="75">
        <v>4152</v>
      </c>
      <c r="F17505" s="73" t="s">
        <v>47</v>
      </c>
    </row>
    <row r="17506" spans="1:6" ht="25.5" x14ac:dyDescent="0.25">
      <c r="A17506" s="73">
        <v>65004565</v>
      </c>
      <c r="B17506" s="74" t="s">
        <v>15424</v>
      </c>
      <c r="C17506" s="73" t="s">
        <v>101</v>
      </c>
      <c r="D17506" s="75">
        <v>16744.689999999999</v>
      </c>
      <c r="E17506" s="75">
        <v>15084.78</v>
      </c>
      <c r="F17506" s="73" t="s">
        <v>47</v>
      </c>
    </row>
    <row r="17507" spans="1:6" ht="25.5" x14ac:dyDescent="0.25">
      <c r="A17507" s="73">
        <v>65004566</v>
      </c>
      <c r="B17507" s="74" t="s">
        <v>15425</v>
      </c>
      <c r="C17507" s="73" t="s">
        <v>101</v>
      </c>
      <c r="D17507" s="75">
        <v>20930.86</v>
      </c>
      <c r="E17507" s="75">
        <v>18855.97</v>
      </c>
      <c r="F17507" s="73" t="s">
        <v>47</v>
      </c>
    </row>
    <row r="17508" spans="1:6" ht="25.5" x14ac:dyDescent="0.25">
      <c r="A17508" s="73">
        <v>65004567</v>
      </c>
      <c r="B17508" s="74" t="s">
        <v>15426</v>
      </c>
      <c r="C17508" s="73" t="s">
        <v>101</v>
      </c>
      <c r="D17508" s="75">
        <v>1611.57</v>
      </c>
      <c r="E17508" s="75">
        <v>1453.83</v>
      </c>
      <c r="F17508" s="73" t="s">
        <v>47</v>
      </c>
    </row>
    <row r="17509" spans="1:6" x14ac:dyDescent="0.25">
      <c r="A17509" s="73">
        <v>65004568</v>
      </c>
      <c r="B17509" s="74" t="s">
        <v>15427</v>
      </c>
      <c r="C17509" s="73" t="s">
        <v>101</v>
      </c>
      <c r="D17509" s="75">
        <v>355.46</v>
      </c>
      <c r="E17509" s="75">
        <v>347.56</v>
      </c>
      <c r="F17509" s="73" t="s">
        <v>47</v>
      </c>
    </row>
    <row r="17510" spans="1:6" x14ac:dyDescent="0.25">
      <c r="A17510" s="73">
        <v>65004569</v>
      </c>
      <c r="B17510" s="74" t="s">
        <v>15428</v>
      </c>
      <c r="C17510" s="73" t="s">
        <v>101</v>
      </c>
      <c r="D17510" s="75">
        <v>27533.09</v>
      </c>
      <c r="E17510" s="75">
        <v>24817.05</v>
      </c>
      <c r="F17510" s="73" t="s">
        <v>47</v>
      </c>
    </row>
    <row r="17511" spans="1:6" x14ac:dyDescent="0.25">
      <c r="A17511" s="73">
        <v>65004570</v>
      </c>
      <c r="B17511" s="74" t="s">
        <v>15429</v>
      </c>
      <c r="C17511" s="73" t="s">
        <v>101</v>
      </c>
      <c r="D17511" s="75">
        <v>33039.71</v>
      </c>
      <c r="E17511" s="75">
        <v>29780.46</v>
      </c>
      <c r="F17511" s="73" t="s">
        <v>47</v>
      </c>
    </row>
    <row r="17512" spans="1:6" ht="25.5" x14ac:dyDescent="0.25">
      <c r="A17512" s="73">
        <v>65004572</v>
      </c>
      <c r="B17512" s="74" t="s">
        <v>15430</v>
      </c>
      <c r="C17512" s="73" t="s">
        <v>101</v>
      </c>
      <c r="D17512" s="75">
        <v>3866.18</v>
      </c>
      <c r="E17512" s="75">
        <v>3478.83</v>
      </c>
      <c r="F17512" s="73" t="s">
        <v>47</v>
      </c>
    </row>
    <row r="17513" spans="1:6" x14ac:dyDescent="0.25">
      <c r="A17513" s="73">
        <v>65004577</v>
      </c>
      <c r="B17513" s="74" t="s">
        <v>15431</v>
      </c>
      <c r="C17513" s="73" t="s">
        <v>101</v>
      </c>
      <c r="D17513" s="75">
        <v>27456.13</v>
      </c>
      <c r="E17513" s="75">
        <v>24746.36</v>
      </c>
      <c r="F17513" s="73" t="s">
        <v>47</v>
      </c>
    </row>
    <row r="17514" spans="1:6" x14ac:dyDescent="0.25">
      <c r="A17514" s="73">
        <v>65004578</v>
      </c>
      <c r="B17514" s="74" t="s">
        <v>15432</v>
      </c>
      <c r="C17514" s="73" t="s">
        <v>101</v>
      </c>
      <c r="D17514" s="75">
        <v>32947.360000000001</v>
      </c>
      <c r="E17514" s="75">
        <v>29695.63</v>
      </c>
      <c r="F17514" s="73" t="s">
        <v>47</v>
      </c>
    </row>
    <row r="17515" spans="1:6" x14ac:dyDescent="0.25">
      <c r="A17515" s="73">
        <v>65004579</v>
      </c>
      <c r="B17515" s="74" t="s">
        <v>15433</v>
      </c>
      <c r="C17515" s="73" t="s">
        <v>101</v>
      </c>
      <c r="D17515" s="75">
        <v>27533.09</v>
      </c>
      <c r="E17515" s="75">
        <v>24817.05</v>
      </c>
      <c r="F17515" s="73" t="s">
        <v>47</v>
      </c>
    </row>
    <row r="17516" spans="1:6" x14ac:dyDescent="0.25">
      <c r="A17516" s="73">
        <v>65004580</v>
      </c>
      <c r="B17516" s="74" t="s">
        <v>15434</v>
      </c>
      <c r="C17516" s="73" t="s">
        <v>101</v>
      </c>
      <c r="D17516" s="75">
        <v>33039.71</v>
      </c>
      <c r="E17516" s="75">
        <v>29780.46</v>
      </c>
      <c r="F17516" s="73" t="s">
        <v>47</v>
      </c>
    </row>
    <row r="17517" spans="1:6" ht="25.5" x14ac:dyDescent="0.25">
      <c r="A17517" s="73">
        <v>65004581</v>
      </c>
      <c r="B17517" s="74" t="s">
        <v>15435</v>
      </c>
      <c r="C17517" s="73" t="s">
        <v>101</v>
      </c>
      <c r="D17517" s="75">
        <v>40126.11</v>
      </c>
      <c r="E17517" s="75">
        <v>36177.85</v>
      </c>
      <c r="F17517" s="73" t="s">
        <v>47</v>
      </c>
    </row>
    <row r="17518" spans="1:6" ht="25.5" x14ac:dyDescent="0.25">
      <c r="A17518" s="73">
        <v>65004582</v>
      </c>
      <c r="B17518" s="74" t="s">
        <v>15436</v>
      </c>
      <c r="C17518" s="73" t="s">
        <v>101</v>
      </c>
      <c r="D17518" s="75">
        <v>48151.33</v>
      </c>
      <c r="E17518" s="75">
        <v>43413.42</v>
      </c>
      <c r="F17518" s="73" t="s">
        <v>47</v>
      </c>
    </row>
    <row r="17519" spans="1:6" ht="25.5" x14ac:dyDescent="0.25">
      <c r="A17519" s="73">
        <v>65004583</v>
      </c>
      <c r="B17519" s="74" t="s">
        <v>15437</v>
      </c>
      <c r="C17519" s="73" t="s">
        <v>101</v>
      </c>
      <c r="D17519" s="75">
        <v>57781.59</v>
      </c>
      <c r="E17519" s="75">
        <v>52096.11</v>
      </c>
      <c r="F17519" s="73" t="s">
        <v>47</v>
      </c>
    </row>
    <row r="17520" spans="1:6" x14ac:dyDescent="0.25">
      <c r="A17520" s="73">
        <v>65004584</v>
      </c>
      <c r="B17520" s="74" t="s">
        <v>15438</v>
      </c>
      <c r="C17520" s="73" t="s">
        <v>101</v>
      </c>
      <c r="D17520" s="75">
        <v>102247.19</v>
      </c>
      <c r="E17520" s="75">
        <v>92120.74</v>
      </c>
      <c r="F17520" s="73" t="s">
        <v>47</v>
      </c>
    </row>
    <row r="17521" spans="1:6" x14ac:dyDescent="0.25">
      <c r="A17521" s="73">
        <v>65004585</v>
      </c>
      <c r="B17521" s="74" t="s">
        <v>15439</v>
      </c>
      <c r="C17521" s="73" t="s">
        <v>101</v>
      </c>
      <c r="D17521" s="75">
        <v>122696.63</v>
      </c>
      <c r="E17521" s="75">
        <v>110544.89</v>
      </c>
      <c r="F17521" s="73" t="s">
        <v>47</v>
      </c>
    </row>
    <row r="17522" spans="1:6" x14ac:dyDescent="0.25">
      <c r="A17522" s="73">
        <v>65004586</v>
      </c>
      <c r="B17522" s="74" t="s">
        <v>15440</v>
      </c>
      <c r="C17522" s="73" t="s">
        <v>101</v>
      </c>
      <c r="D17522" s="75">
        <v>147235.96</v>
      </c>
      <c r="E17522" s="75">
        <v>132653.87</v>
      </c>
      <c r="F17522" s="73" t="s">
        <v>47</v>
      </c>
    </row>
    <row r="17523" spans="1:6" ht="25.5" x14ac:dyDescent="0.25">
      <c r="A17523" s="73">
        <v>65004587</v>
      </c>
      <c r="B17523" s="74" t="s">
        <v>15441</v>
      </c>
      <c r="C17523" s="73" t="s">
        <v>101</v>
      </c>
      <c r="D17523" s="75">
        <v>62232.27</v>
      </c>
      <c r="E17523" s="75">
        <v>56087.13</v>
      </c>
      <c r="F17523" s="73" t="s">
        <v>47</v>
      </c>
    </row>
    <row r="17524" spans="1:6" ht="25.5" x14ac:dyDescent="0.25">
      <c r="A17524" s="73">
        <v>65004588</v>
      </c>
      <c r="B17524" s="74" t="s">
        <v>15442</v>
      </c>
      <c r="C17524" s="73" t="s">
        <v>101</v>
      </c>
      <c r="D17524" s="75">
        <v>74678.720000000001</v>
      </c>
      <c r="E17524" s="75">
        <v>67304.55</v>
      </c>
      <c r="F17524" s="73" t="s">
        <v>47</v>
      </c>
    </row>
    <row r="17525" spans="1:6" ht="25.5" x14ac:dyDescent="0.25">
      <c r="A17525" s="73">
        <v>65004589</v>
      </c>
      <c r="B17525" s="74" t="s">
        <v>15443</v>
      </c>
      <c r="C17525" s="73" t="s">
        <v>101</v>
      </c>
      <c r="D17525" s="75">
        <v>40126.11</v>
      </c>
      <c r="E17525" s="75">
        <v>36177.85</v>
      </c>
      <c r="F17525" s="73" t="s">
        <v>47</v>
      </c>
    </row>
    <row r="17526" spans="1:6" ht="25.5" x14ac:dyDescent="0.25">
      <c r="A17526" s="73">
        <v>65004590</v>
      </c>
      <c r="B17526" s="74" t="s">
        <v>15444</v>
      </c>
      <c r="C17526" s="73" t="s">
        <v>101</v>
      </c>
      <c r="D17526" s="75">
        <v>48151.33</v>
      </c>
      <c r="E17526" s="75">
        <v>43413.42</v>
      </c>
      <c r="F17526" s="73" t="s">
        <v>47</v>
      </c>
    </row>
    <row r="17527" spans="1:6" ht="25.5" x14ac:dyDescent="0.25">
      <c r="A17527" s="73">
        <v>65004591</v>
      </c>
      <c r="B17527" s="74" t="s">
        <v>15445</v>
      </c>
      <c r="C17527" s="73" t="s">
        <v>101</v>
      </c>
      <c r="D17527" s="75">
        <v>57781.59</v>
      </c>
      <c r="E17527" s="75">
        <v>52096.11</v>
      </c>
      <c r="F17527" s="73" t="s">
        <v>47</v>
      </c>
    </row>
    <row r="17528" spans="1:6" ht="25.5" x14ac:dyDescent="0.25">
      <c r="A17528" s="73">
        <v>65004592</v>
      </c>
      <c r="B17528" s="74" t="s">
        <v>15446</v>
      </c>
      <c r="C17528" s="73" t="s">
        <v>101</v>
      </c>
      <c r="D17528" s="75">
        <v>40716.31</v>
      </c>
      <c r="E17528" s="75">
        <v>36672.769999999997</v>
      </c>
      <c r="F17528" s="73" t="s">
        <v>47</v>
      </c>
    </row>
    <row r="17529" spans="1:6" ht="25.5" x14ac:dyDescent="0.25">
      <c r="A17529" s="73">
        <v>65004593</v>
      </c>
      <c r="B17529" s="74" t="s">
        <v>15447</v>
      </c>
      <c r="C17529" s="73" t="s">
        <v>101</v>
      </c>
      <c r="D17529" s="75">
        <v>48859.57</v>
      </c>
      <c r="E17529" s="75">
        <v>44007.32</v>
      </c>
      <c r="F17529" s="73" t="s">
        <v>47</v>
      </c>
    </row>
    <row r="17530" spans="1:6" x14ac:dyDescent="0.25">
      <c r="A17530" s="73">
        <v>65004594</v>
      </c>
      <c r="B17530" s="74" t="s">
        <v>15448</v>
      </c>
      <c r="C17530" s="73" t="s">
        <v>101</v>
      </c>
      <c r="D17530" s="75">
        <v>58631.48</v>
      </c>
      <c r="E17530" s="75">
        <v>52808.79</v>
      </c>
      <c r="F17530" s="73" t="s">
        <v>47</v>
      </c>
    </row>
    <row r="17531" spans="1:6" x14ac:dyDescent="0.25">
      <c r="A17531" s="73">
        <v>65004595</v>
      </c>
      <c r="B17531" s="74" t="s">
        <v>15449</v>
      </c>
      <c r="C17531" s="73" t="s">
        <v>101</v>
      </c>
      <c r="D17531" s="75">
        <v>11291.59</v>
      </c>
      <c r="E17531" s="75">
        <v>10168.98</v>
      </c>
      <c r="F17531" s="73" t="s">
        <v>47</v>
      </c>
    </row>
    <row r="17532" spans="1:6" x14ac:dyDescent="0.25">
      <c r="A17532" s="73">
        <v>65004596</v>
      </c>
      <c r="B17532" s="74" t="s">
        <v>15450</v>
      </c>
      <c r="C17532" s="73" t="s">
        <v>101</v>
      </c>
      <c r="D17532" s="75">
        <v>13549.91</v>
      </c>
      <c r="E17532" s="75">
        <v>12202.78</v>
      </c>
      <c r="F17532" s="73" t="s">
        <v>47</v>
      </c>
    </row>
    <row r="17533" spans="1:6" x14ac:dyDescent="0.25">
      <c r="A17533" s="73">
        <v>65004597</v>
      </c>
      <c r="B17533" s="74" t="s">
        <v>15451</v>
      </c>
      <c r="C17533" s="73" t="s">
        <v>101</v>
      </c>
      <c r="D17533" s="75">
        <v>16259.92</v>
      </c>
      <c r="E17533" s="75">
        <v>14643.37</v>
      </c>
      <c r="F17533" s="73" t="s">
        <v>47</v>
      </c>
    </row>
    <row r="17534" spans="1:6" x14ac:dyDescent="0.25">
      <c r="A17534" s="73">
        <v>65004598</v>
      </c>
      <c r="B17534" s="74" t="s">
        <v>15452</v>
      </c>
      <c r="C17534" s="73" t="s">
        <v>101</v>
      </c>
      <c r="D17534" s="75">
        <v>5989.38</v>
      </c>
      <c r="E17534" s="75">
        <v>5397.16</v>
      </c>
      <c r="F17534" s="73" t="s">
        <v>47</v>
      </c>
    </row>
    <row r="17535" spans="1:6" x14ac:dyDescent="0.25">
      <c r="A17535" s="73">
        <v>65004599</v>
      </c>
      <c r="B17535" s="74" t="s">
        <v>15453</v>
      </c>
      <c r="C17535" s="73" t="s">
        <v>101</v>
      </c>
      <c r="D17535" s="75">
        <v>7187.25</v>
      </c>
      <c r="E17535" s="75">
        <v>6476.59</v>
      </c>
      <c r="F17535" s="73" t="s">
        <v>47</v>
      </c>
    </row>
    <row r="17536" spans="1:6" ht="25.5" x14ac:dyDescent="0.25">
      <c r="A17536" s="73">
        <v>65004600</v>
      </c>
      <c r="B17536" s="74" t="s">
        <v>15454</v>
      </c>
      <c r="C17536" s="73" t="s">
        <v>101</v>
      </c>
      <c r="D17536" s="75">
        <v>8624.7000000000007</v>
      </c>
      <c r="E17536" s="75">
        <v>7771.91</v>
      </c>
      <c r="F17536" s="73" t="s">
        <v>47</v>
      </c>
    </row>
    <row r="17537" spans="1:6" ht="25.5" x14ac:dyDescent="0.25">
      <c r="A17537" s="73">
        <v>65004601</v>
      </c>
      <c r="B17537" s="74" t="s">
        <v>15455</v>
      </c>
      <c r="C17537" s="73" t="s">
        <v>101</v>
      </c>
      <c r="D17537" s="75">
        <v>10349.64</v>
      </c>
      <c r="E17537" s="75">
        <v>9326.2900000000009</v>
      </c>
      <c r="F17537" s="73" t="s">
        <v>47</v>
      </c>
    </row>
    <row r="17538" spans="1:6" x14ac:dyDescent="0.25">
      <c r="A17538" s="73">
        <v>65004602</v>
      </c>
      <c r="B17538" s="74" t="s">
        <v>15456</v>
      </c>
      <c r="C17538" s="73" t="s">
        <v>101</v>
      </c>
      <c r="D17538" s="75">
        <v>12419.56</v>
      </c>
      <c r="E17538" s="75">
        <v>11191.53</v>
      </c>
      <c r="F17538" s="73" t="s">
        <v>47</v>
      </c>
    </row>
    <row r="17539" spans="1:6" x14ac:dyDescent="0.25">
      <c r="A17539" s="73">
        <v>65004604</v>
      </c>
      <c r="B17539" s="74" t="s">
        <v>15457</v>
      </c>
      <c r="C17539" s="73" t="s">
        <v>101</v>
      </c>
      <c r="D17539" s="75">
        <v>20405.47</v>
      </c>
      <c r="E17539" s="75">
        <v>18351.12</v>
      </c>
      <c r="F17539" s="73" t="s">
        <v>47</v>
      </c>
    </row>
    <row r="17540" spans="1:6" ht="25.5" x14ac:dyDescent="0.25">
      <c r="A17540" s="73">
        <v>65004610</v>
      </c>
      <c r="B17540" s="74" t="s">
        <v>15458</v>
      </c>
      <c r="C17540" s="73" t="s">
        <v>101</v>
      </c>
      <c r="D17540" s="75">
        <v>749.78</v>
      </c>
      <c r="E17540" s="75">
        <v>746.48</v>
      </c>
      <c r="F17540" s="73" t="s">
        <v>47</v>
      </c>
    </row>
    <row r="17541" spans="1:6" ht="38.25" x14ac:dyDescent="0.25">
      <c r="A17541" s="73">
        <v>65004612</v>
      </c>
      <c r="B17541" s="74" t="s">
        <v>15459</v>
      </c>
      <c r="C17541" s="73" t="s">
        <v>101</v>
      </c>
      <c r="D17541" s="75">
        <v>81.38</v>
      </c>
      <c r="E17541" s="75">
        <v>73.489999999999995</v>
      </c>
      <c r="F17541" s="73" t="s">
        <v>47</v>
      </c>
    </row>
    <row r="17542" spans="1:6" ht="38.25" x14ac:dyDescent="0.25">
      <c r="A17542" s="73">
        <v>65004631</v>
      </c>
      <c r="B17542" s="74" t="s">
        <v>15460</v>
      </c>
      <c r="C17542" s="73" t="s">
        <v>101</v>
      </c>
      <c r="D17542" s="75">
        <v>450.35</v>
      </c>
      <c r="E17542" s="75">
        <v>423.74</v>
      </c>
      <c r="F17542" s="73" t="s">
        <v>47</v>
      </c>
    </row>
    <row r="17543" spans="1:6" ht="25.5" x14ac:dyDescent="0.25">
      <c r="A17543" s="73">
        <v>65004643</v>
      </c>
      <c r="B17543" s="74" t="s">
        <v>15461</v>
      </c>
      <c r="C17543" s="73" t="s">
        <v>101</v>
      </c>
      <c r="D17543" s="75">
        <v>785.01</v>
      </c>
      <c r="E17543" s="75">
        <v>712.93</v>
      </c>
      <c r="F17543" s="73" t="s">
        <v>47</v>
      </c>
    </row>
    <row r="17544" spans="1:6" x14ac:dyDescent="0.25">
      <c r="A17544" s="73">
        <v>65004804</v>
      </c>
      <c r="B17544" s="74" t="s">
        <v>15462</v>
      </c>
      <c r="C17544" s="73" t="s">
        <v>101</v>
      </c>
      <c r="D17544" s="75">
        <v>70.88</v>
      </c>
      <c r="E17544" s="75">
        <v>65.790000000000006</v>
      </c>
      <c r="F17544" s="73" t="s">
        <v>47</v>
      </c>
    </row>
    <row r="17545" spans="1:6" x14ac:dyDescent="0.25">
      <c r="A17545" s="73">
        <v>65004805</v>
      </c>
      <c r="B17545" s="74" t="s">
        <v>15463</v>
      </c>
      <c r="C17545" s="73" t="s">
        <v>101</v>
      </c>
      <c r="D17545" s="75">
        <v>73.94</v>
      </c>
      <c r="E17545" s="75">
        <v>68.61</v>
      </c>
      <c r="F17545" s="73" t="s">
        <v>47</v>
      </c>
    </row>
    <row r="17546" spans="1:6" ht="25.5" x14ac:dyDescent="0.25">
      <c r="A17546" s="73">
        <v>65004806</v>
      </c>
      <c r="B17546" s="74" t="s">
        <v>15464</v>
      </c>
      <c r="C17546" s="73" t="s">
        <v>101</v>
      </c>
      <c r="D17546" s="75">
        <v>149.27000000000001</v>
      </c>
      <c r="E17546" s="75">
        <v>139.97</v>
      </c>
      <c r="F17546" s="73" t="s">
        <v>47</v>
      </c>
    </row>
    <row r="17547" spans="1:6" ht="25.5" x14ac:dyDescent="0.25">
      <c r="A17547" s="73">
        <v>65004807</v>
      </c>
      <c r="B17547" s="74" t="s">
        <v>15465</v>
      </c>
      <c r="C17547" s="73" t="s">
        <v>101</v>
      </c>
      <c r="D17547" s="75">
        <v>170.76</v>
      </c>
      <c r="E17547" s="75">
        <v>159.94</v>
      </c>
      <c r="F17547" s="73" t="s">
        <v>47</v>
      </c>
    </row>
    <row r="17548" spans="1:6" ht="25.5" x14ac:dyDescent="0.25">
      <c r="A17548" s="73">
        <v>65004808</v>
      </c>
      <c r="B17548" s="74" t="s">
        <v>15466</v>
      </c>
      <c r="C17548" s="73" t="s">
        <v>101</v>
      </c>
      <c r="D17548" s="75">
        <v>195.85</v>
      </c>
      <c r="E17548" s="75">
        <v>183.22</v>
      </c>
      <c r="F17548" s="73" t="s">
        <v>47</v>
      </c>
    </row>
    <row r="17549" spans="1:6" x14ac:dyDescent="0.25">
      <c r="A17549" s="73">
        <v>65004809</v>
      </c>
      <c r="B17549" s="74" t="s">
        <v>15467</v>
      </c>
      <c r="C17549" s="73" t="s">
        <v>101</v>
      </c>
      <c r="D17549" s="75">
        <v>385.27</v>
      </c>
      <c r="E17549" s="75">
        <v>366.95</v>
      </c>
      <c r="F17549" s="73" t="s">
        <v>47</v>
      </c>
    </row>
    <row r="17550" spans="1:6" ht="25.5" x14ac:dyDescent="0.25">
      <c r="A17550" s="73">
        <v>65004818</v>
      </c>
      <c r="B17550" s="74" t="s">
        <v>15468</v>
      </c>
      <c r="C17550" s="73" t="s">
        <v>101</v>
      </c>
      <c r="D17550" s="75">
        <v>1.74</v>
      </c>
      <c r="E17550" s="75">
        <v>1.66</v>
      </c>
      <c r="F17550" s="73" t="s">
        <v>47</v>
      </c>
    </row>
    <row r="17551" spans="1:6" ht="25.5" x14ac:dyDescent="0.25">
      <c r="A17551" s="73">
        <v>65004820</v>
      </c>
      <c r="B17551" s="74" t="s">
        <v>15469</v>
      </c>
      <c r="C17551" s="73" t="s">
        <v>101</v>
      </c>
      <c r="D17551" s="75">
        <v>5.8</v>
      </c>
      <c r="E17551" s="75">
        <v>5.63</v>
      </c>
      <c r="F17551" s="73" t="s">
        <v>47</v>
      </c>
    </row>
    <row r="17552" spans="1:6" ht="25.5" x14ac:dyDescent="0.25">
      <c r="A17552" s="73">
        <v>65004821</v>
      </c>
      <c r="B17552" s="74" t="s">
        <v>15470</v>
      </c>
      <c r="C17552" s="73" t="s">
        <v>101</v>
      </c>
      <c r="D17552" s="75">
        <v>3.23</v>
      </c>
      <c r="E17552" s="75">
        <v>3.15</v>
      </c>
      <c r="F17552" s="73" t="s">
        <v>47</v>
      </c>
    </row>
    <row r="17553" spans="1:6" x14ac:dyDescent="0.25">
      <c r="A17553" s="73">
        <v>65004823</v>
      </c>
      <c r="B17553" s="74" t="s">
        <v>15471</v>
      </c>
      <c r="C17553" s="73" t="s">
        <v>101</v>
      </c>
      <c r="D17553" s="75">
        <v>430.04</v>
      </c>
      <c r="E17553" s="75">
        <v>410.92</v>
      </c>
      <c r="F17553" s="73" t="s">
        <v>47</v>
      </c>
    </row>
    <row r="17554" spans="1:6" x14ac:dyDescent="0.25">
      <c r="A17554" s="73">
        <v>65004824</v>
      </c>
      <c r="B17554" s="74" t="s">
        <v>15472</v>
      </c>
      <c r="C17554" s="73" t="s">
        <v>101</v>
      </c>
      <c r="D17554" s="75">
        <v>3.87</v>
      </c>
      <c r="E17554" s="75">
        <v>3.64</v>
      </c>
      <c r="F17554" s="73" t="s">
        <v>47</v>
      </c>
    </row>
    <row r="17555" spans="1:6" ht="25.5" x14ac:dyDescent="0.25">
      <c r="A17555" s="73">
        <v>65004830</v>
      </c>
      <c r="B17555" s="74" t="s">
        <v>15473</v>
      </c>
      <c r="C17555" s="73" t="s">
        <v>101</v>
      </c>
      <c r="D17555" s="75">
        <v>3320.93</v>
      </c>
      <c r="E17555" s="75">
        <v>3171.97</v>
      </c>
      <c r="F17555" s="73" t="s">
        <v>47</v>
      </c>
    </row>
    <row r="17556" spans="1:6" ht="25.5" x14ac:dyDescent="0.25">
      <c r="A17556" s="73">
        <v>65004859</v>
      </c>
      <c r="B17556" s="74" t="s">
        <v>15474</v>
      </c>
      <c r="C17556" s="73" t="s">
        <v>101</v>
      </c>
      <c r="D17556" s="75">
        <v>189.05</v>
      </c>
      <c r="E17556" s="75">
        <v>181.48</v>
      </c>
      <c r="F17556" s="73" t="s">
        <v>47</v>
      </c>
    </row>
    <row r="17557" spans="1:6" x14ac:dyDescent="0.25">
      <c r="A17557" s="73">
        <v>65004861</v>
      </c>
      <c r="B17557" s="74" t="s">
        <v>15475</v>
      </c>
      <c r="C17557" s="73" t="s">
        <v>101</v>
      </c>
      <c r="D17557" s="75">
        <v>39.979999999999997</v>
      </c>
      <c r="E17557" s="75">
        <v>37.46</v>
      </c>
      <c r="F17557" s="73" t="s">
        <v>47</v>
      </c>
    </row>
    <row r="17558" spans="1:6" ht="25.5" x14ac:dyDescent="0.25">
      <c r="A17558" s="73">
        <v>65004862</v>
      </c>
      <c r="B17558" s="74" t="s">
        <v>15476</v>
      </c>
      <c r="C17558" s="73" t="s">
        <v>101</v>
      </c>
      <c r="D17558" s="75">
        <v>9.69</v>
      </c>
      <c r="E17558" s="75">
        <v>9.08</v>
      </c>
      <c r="F17558" s="73" t="s">
        <v>47</v>
      </c>
    </row>
    <row r="17559" spans="1:6" ht="25.5" x14ac:dyDescent="0.25">
      <c r="A17559" s="73">
        <v>65004866</v>
      </c>
      <c r="B17559" s="74" t="s">
        <v>15477</v>
      </c>
      <c r="C17559" s="73" t="s">
        <v>101</v>
      </c>
      <c r="D17559" s="75">
        <v>108.76</v>
      </c>
      <c r="E17559" s="75">
        <v>104.7</v>
      </c>
      <c r="F17559" s="73" t="s">
        <v>47</v>
      </c>
    </row>
    <row r="17560" spans="1:6" ht="38.25" x14ac:dyDescent="0.25">
      <c r="A17560" s="73">
        <v>65004867</v>
      </c>
      <c r="B17560" s="74" t="s">
        <v>15478</v>
      </c>
      <c r="C17560" s="73" t="s">
        <v>101</v>
      </c>
      <c r="D17560" s="75">
        <v>57.16</v>
      </c>
      <c r="E17560" s="75">
        <v>55</v>
      </c>
      <c r="F17560" s="73" t="s">
        <v>47</v>
      </c>
    </row>
    <row r="17561" spans="1:6" ht="38.25" x14ac:dyDescent="0.25">
      <c r="A17561" s="73">
        <v>65004868</v>
      </c>
      <c r="B17561" s="74" t="s">
        <v>15479</v>
      </c>
      <c r="C17561" s="73" t="s">
        <v>101</v>
      </c>
      <c r="D17561" s="75">
        <v>38.56</v>
      </c>
      <c r="E17561" s="75">
        <v>36.130000000000003</v>
      </c>
      <c r="F17561" s="73" t="s">
        <v>47</v>
      </c>
    </row>
    <row r="17562" spans="1:6" ht="25.5" x14ac:dyDescent="0.25">
      <c r="A17562" s="73">
        <v>65004875</v>
      </c>
      <c r="B17562" s="74" t="s">
        <v>15480</v>
      </c>
      <c r="C17562" s="73" t="s">
        <v>101</v>
      </c>
      <c r="D17562" s="75">
        <v>22.55</v>
      </c>
      <c r="E17562" s="75">
        <v>20.82</v>
      </c>
      <c r="F17562" s="73" t="s">
        <v>47</v>
      </c>
    </row>
    <row r="17563" spans="1:6" x14ac:dyDescent="0.25">
      <c r="A17563" s="73">
        <v>65004948</v>
      </c>
      <c r="B17563" s="74" t="s">
        <v>15463</v>
      </c>
      <c r="C17563" s="73" t="s">
        <v>101</v>
      </c>
      <c r="D17563" s="75">
        <v>102.99</v>
      </c>
      <c r="E17563" s="75">
        <v>98.11</v>
      </c>
      <c r="F17563" s="73" t="s">
        <v>47</v>
      </c>
    </row>
    <row r="17564" spans="1:6" ht="25.5" x14ac:dyDescent="0.25">
      <c r="A17564" s="73">
        <v>65004949</v>
      </c>
      <c r="B17564" s="74" t="s">
        <v>15464</v>
      </c>
      <c r="C17564" s="73" t="s">
        <v>101</v>
      </c>
      <c r="D17564" s="75">
        <v>190.48</v>
      </c>
      <c r="E17564" s="75">
        <v>181.84</v>
      </c>
      <c r="F17564" s="73" t="s">
        <v>47</v>
      </c>
    </row>
    <row r="17565" spans="1:6" ht="25.5" x14ac:dyDescent="0.25">
      <c r="A17565" s="73">
        <v>65004950</v>
      </c>
      <c r="B17565" s="74" t="s">
        <v>15465</v>
      </c>
      <c r="C17565" s="73" t="s">
        <v>101</v>
      </c>
      <c r="D17565" s="75">
        <v>220.4</v>
      </c>
      <c r="E17565" s="75">
        <v>210.36</v>
      </c>
      <c r="F17565" s="73" t="s">
        <v>47</v>
      </c>
    </row>
    <row r="17566" spans="1:6" ht="25.5" x14ac:dyDescent="0.25">
      <c r="A17566" s="73">
        <v>65004951</v>
      </c>
      <c r="B17566" s="74" t="s">
        <v>15481</v>
      </c>
      <c r="C17566" s="73" t="s">
        <v>101</v>
      </c>
      <c r="D17566" s="75">
        <v>255.61</v>
      </c>
      <c r="E17566" s="75">
        <v>243.9</v>
      </c>
      <c r="F17566" s="73" t="s">
        <v>47</v>
      </c>
    </row>
    <row r="17567" spans="1:6" ht="25.5" x14ac:dyDescent="0.25">
      <c r="A17567" s="73">
        <v>65004952</v>
      </c>
      <c r="B17567" s="74" t="s">
        <v>15482</v>
      </c>
      <c r="C17567" s="73" t="s">
        <v>101</v>
      </c>
      <c r="D17567" s="75">
        <v>151.80000000000001</v>
      </c>
      <c r="E17567" s="75">
        <v>151.80000000000001</v>
      </c>
      <c r="F17567" s="73" t="s">
        <v>47</v>
      </c>
    </row>
    <row r="17568" spans="1:6" x14ac:dyDescent="0.25">
      <c r="A17568" s="73">
        <v>65004953</v>
      </c>
      <c r="B17568" s="74" t="s">
        <v>15483</v>
      </c>
      <c r="C17568" s="73" t="s">
        <v>101</v>
      </c>
      <c r="D17568" s="75">
        <v>15.93</v>
      </c>
      <c r="E17568" s="75">
        <v>14.92</v>
      </c>
      <c r="F17568" s="73" t="s">
        <v>47</v>
      </c>
    </row>
    <row r="17569" spans="1:6" ht="38.25" x14ac:dyDescent="0.25">
      <c r="A17569" s="73">
        <v>65004954</v>
      </c>
      <c r="B17569" s="74" t="s">
        <v>15484</v>
      </c>
      <c r="C17569" s="73" t="s">
        <v>101</v>
      </c>
      <c r="D17569" s="75">
        <v>12.74</v>
      </c>
      <c r="E17569" s="75">
        <v>11.94</v>
      </c>
      <c r="F17569" s="73" t="s">
        <v>47</v>
      </c>
    </row>
    <row r="17570" spans="1:6" ht="38.25" x14ac:dyDescent="0.25">
      <c r="A17570" s="73">
        <v>65004955</v>
      </c>
      <c r="B17570" s="74" t="s">
        <v>15485</v>
      </c>
      <c r="C17570" s="73" t="s">
        <v>101</v>
      </c>
      <c r="D17570" s="75">
        <v>10.62</v>
      </c>
      <c r="E17570" s="75">
        <v>9.9499999999999993</v>
      </c>
      <c r="F17570" s="73" t="s">
        <v>47</v>
      </c>
    </row>
    <row r="17571" spans="1:6" x14ac:dyDescent="0.25">
      <c r="A17571" s="73">
        <v>65004959</v>
      </c>
      <c r="B17571" s="74" t="s">
        <v>15486</v>
      </c>
      <c r="C17571" s="73" t="s">
        <v>101</v>
      </c>
      <c r="D17571" s="75">
        <v>160.66999999999999</v>
      </c>
      <c r="E17571" s="75">
        <v>154.58000000000001</v>
      </c>
      <c r="F17571" s="73" t="s">
        <v>47</v>
      </c>
    </row>
    <row r="17572" spans="1:6" x14ac:dyDescent="0.25">
      <c r="A17572" s="73">
        <v>65004973</v>
      </c>
      <c r="B17572" s="74" t="s">
        <v>15487</v>
      </c>
      <c r="C17572" s="73" t="s">
        <v>101</v>
      </c>
      <c r="D17572" s="75">
        <v>1426.17</v>
      </c>
      <c r="E17572" s="75">
        <v>1386.46</v>
      </c>
      <c r="F17572" s="73" t="s">
        <v>47</v>
      </c>
    </row>
    <row r="17573" spans="1:6" x14ac:dyDescent="0.25">
      <c r="A17573" s="73">
        <v>65004975</v>
      </c>
      <c r="B17573" s="74" t="s">
        <v>15488</v>
      </c>
      <c r="C17573" s="73" t="s">
        <v>101</v>
      </c>
      <c r="D17573" s="75">
        <v>4044.39</v>
      </c>
      <c r="E17573" s="75">
        <v>3978.21</v>
      </c>
      <c r="F17573" s="73" t="s">
        <v>47</v>
      </c>
    </row>
    <row r="17574" spans="1:6" ht="25.5" x14ac:dyDescent="0.25">
      <c r="A17574" s="73">
        <v>65004976</v>
      </c>
      <c r="B17574" s="74" t="s">
        <v>15489</v>
      </c>
      <c r="C17574" s="73" t="s">
        <v>101</v>
      </c>
      <c r="D17574" s="75">
        <v>1222.24</v>
      </c>
      <c r="E17574" s="75">
        <v>1206.8</v>
      </c>
      <c r="F17574" s="73" t="s">
        <v>47</v>
      </c>
    </row>
    <row r="17575" spans="1:6" ht="25.5" x14ac:dyDescent="0.25">
      <c r="A17575" s="73">
        <v>65004977</v>
      </c>
      <c r="B17575" s="74" t="s">
        <v>15490</v>
      </c>
      <c r="C17575" s="73" t="s">
        <v>101</v>
      </c>
      <c r="D17575" s="75">
        <v>1511.42</v>
      </c>
      <c r="E17575" s="75">
        <v>1471.71</v>
      </c>
      <c r="F17575" s="73" t="s">
        <v>47</v>
      </c>
    </row>
    <row r="17576" spans="1:6" ht="25.5" x14ac:dyDescent="0.25">
      <c r="A17576" s="73">
        <v>65004978</v>
      </c>
      <c r="B17576" s="74" t="s">
        <v>15491</v>
      </c>
      <c r="C17576" s="73" t="s">
        <v>101</v>
      </c>
      <c r="D17576" s="75">
        <v>232.81</v>
      </c>
      <c r="E17576" s="75">
        <v>226.19</v>
      </c>
      <c r="F17576" s="73" t="s">
        <v>47</v>
      </c>
    </row>
    <row r="17577" spans="1:6" ht="38.25" x14ac:dyDescent="0.25">
      <c r="A17577" s="73">
        <v>65004996</v>
      </c>
      <c r="B17577" s="74" t="s">
        <v>32356</v>
      </c>
      <c r="C17577" s="73" t="s">
        <v>101</v>
      </c>
      <c r="D17577" s="75">
        <v>1486.3</v>
      </c>
      <c r="E17577" s="75">
        <v>1444.81</v>
      </c>
      <c r="F17577" s="73" t="s">
        <v>47</v>
      </c>
    </row>
    <row r="17578" spans="1:6" ht="38.25" x14ac:dyDescent="0.25">
      <c r="A17578" s="73">
        <v>65004998</v>
      </c>
      <c r="B17578" s="74" t="s">
        <v>32358</v>
      </c>
      <c r="C17578" s="73" t="s">
        <v>101</v>
      </c>
      <c r="D17578" s="75">
        <v>1660.5</v>
      </c>
      <c r="E17578" s="75">
        <v>1612.07</v>
      </c>
      <c r="F17578" s="73" t="s">
        <v>47</v>
      </c>
    </row>
    <row r="17579" spans="1:6" ht="38.25" x14ac:dyDescent="0.25">
      <c r="A17579" s="73">
        <v>65005000</v>
      </c>
      <c r="B17579" s="74" t="s">
        <v>32360</v>
      </c>
      <c r="C17579" s="73" t="s">
        <v>101</v>
      </c>
      <c r="D17579" s="75">
        <v>2043.83</v>
      </c>
      <c r="E17579" s="75">
        <v>1994.77</v>
      </c>
      <c r="F17579" s="73" t="s">
        <v>47</v>
      </c>
    </row>
    <row r="17580" spans="1:6" ht="38.25" x14ac:dyDescent="0.25">
      <c r="A17580" s="73">
        <v>65005002</v>
      </c>
      <c r="B17580" s="74" t="s">
        <v>32362</v>
      </c>
      <c r="C17580" s="73" t="s">
        <v>101</v>
      </c>
      <c r="D17580" s="75">
        <v>2217.71</v>
      </c>
      <c r="E17580" s="75">
        <v>2161.75</v>
      </c>
      <c r="F17580" s="73" t="s">
        <v>47</v>
      </c>
    </row>
    <row r="17581" spans="1:6" ht="25.5" x14ac:dyDescent="0.25">
      <c r="A17581" s="73">
        <v>65005017</v>
      </c>
      <c r="B17581" s="74" t="s">
        <v>32372</v>
      </c>
      <c r="C17581" s="73" t="s">
        <v>101</v>
      </c>
      <c r="D17581" s="75">
        <v>148.65</v>
      </c>
      <c r="E17581" s="75">
        <v>141.16</v>
      </c>
      <c r="F17581" s="73" t="s">
        <v>47</v>
      </c>
    </row>
    <row r="17582" spans="1:6" ht="25.5" x14ac:dyDescent="0.25">
      <c r="A17582" s="73">
        <v>65005018</v>
      </c>
      <c r="B17582" s="74" t="s">
        <v>32373</v>
      </c>
      <c r="C17582" s="73" t="s">
        <v>101</v>
      </c>
      <c r="D17582" s="75">
        <v>246.69</v>
      </c>
      <c r="E17582" s="75">
        <v>234.25</v>
      </c>
      <c r="F17582" s="73" t="s">
        <v>47</v>
      </c>
    </row>
    <row r="17583" spans="1:6" ht="25.5" x14ac:dyDescent="0.25">
      <c r="A17583" s="73">
        <v>65005019</v>
      </c>
      <c r="B17583" s="74" t="s">
        <v>32374</v>
      </c>
      <c r="C17583" s="73" t="s">
        <v>101</v>
      </c>
      <c r="D17583" s="75">
        <v>325.13</v>
      </c>
      <c r="E17583" s="75">
        <v>308.73</v>
      </c>
      <c r="F17583" s="73" t="s">
        <v>47</v>
      </c>
    </row>
    <row r="17584" spans="1:6" ht="25.5" x14ac:dyDescent="0.25">
      <c r="A17584" s="73">
        <v>65005020</v>
      </c>
      <c r="B17584" s="74" t="s">
        <v>32375</v>
      </c>
      <c r="C17584" s="73" t="s">
        <v>101</v>
      </c>
      <c r="D17584" s="75">
        <v>93.7</v>
      </c>
      <c r="E17584" s="75">
        <v>87.24</v>
      </c>
      <c r="F17584" s="73" t="s">
        <v>47</v>
      </c>
    </row>
    <row r="17585" spans="1:6" ht="25.5" x14ac:dyDescent="0.25">
      <c r="A17585" s="73">
        <v>65005021</v>
      </c>
      <c r="B17585" s="74" t="s">
        <v>32376</v>
      </c>
      <c r="C17585" s="73" t="s">
        <v>101</v>
      </c>
      <c r="D17585" s="75">
        <v>183.9</v>
      </c>
      <c r="E17585" s="75">
        <v>171.23</v>
      </c>
      <c r="F17585" s="73" t="s">
        <v>47</v>
      </c>
    </row>
    <row r="17586" spans="1:6" ht="25.5" x14ac:dyDescent="0.25">
      <c r="A17586" s="73">
        <v>65005022</v>
      </c>
      <c r="B17586" s="74" t="s">
        <v>32377</v>
      </c>
      <c r="C17586" s="73" t="s">
        <v>101</v>
      </c>
      <c r="D17586" s="75">
        <v>417.3</v>
      </c>
      <c r="E17586" s="75">
        <v>398.66</v>
      </c>
      <c r="F17586" s="73" t="s">
        <v>47</v>
      </c>
    </row>
    <row r="17587" spans="1:6" x14ac:dyDescent="0.25">
      <c r="A17587" s="73">
        <v>65005023</v>
      </c>
      <c r="B17587" s="74" t="s">
        <v>32378</v>
      </c>
      <c r="C17587" s="73" t="s">
        <v>101</v>
      </c>
      <c r="D17587" s="75">
        <v>33.549999999999997</v>
      </c>
      <c r="E17587" s="75">
        <v>32.22</v>
      </c>
      <c r="F17587" s="73" t="s">
        <v>47</v>
      </c>
    </row>
    <row r="17588" spans="1:6" ht="25.5" x14ac:dyDescent="0.25">
      <c r="A17588" s="73">
        <v>65005024</v>
      </c>
      <c r="B17588" s="74" t="s">
        <v>32379</v>
      </c>
      <c r="C17588" s="73" t="s">
        <v>101</v>
      </c>
      <c r="D17588" s="75">
        <v>128.51</v>
      </c>
      <c r="E17588" s="75">
        <v>122.44</v>
      </c>
      <c r="F17588" s="73" t="s">
        <v>47</v>
      </c>
    </row>
    <row r="17589" spans="1:6" ht="25.5" x14ac:dyDescent="0.25">
      <c r="A17589" s="73">
        <v>65005025</v>
      </c>
      <c r="B17589" s="74" t="s">
        <v>32380</v>
      </c>
      <c r="C17589" s="73" t="s">
        <v>101</v>
      </c>
      <c r="D17589" s="75">
        <v>354.93</v>
      </c>
      <c r="E17589" s="75">
        <v>338.42</v>
      </c>
      <c r="F17589" s="73" t="s">
        <v>47</v>
      </c>
    </row>
    <row r="17590" spans="1:6" ht="25.5" x14ac:dyDescent="0.25">
      <c r="A17590" s="73">
        <v>65005026</v>
      </c>
      <c r="B17590" s="74" t="s">
        <v>32381</v>
      </c>
      <c r="C17590" s="73" t="s">
        <v>101</v>
      </c>
      <c r="D17590" s="75">
        <v>748.75</v>
      </c>
      <c r="E17590" s="75">
        <v>711.46</v>
      </c>
      <c r="F17590" s="73" t="s">
        <v>47</v>
      </c>
    </row>
    <row r="17591" spans="1:6" x14ac:dyDescent="0.25">
      <c r="A17591" s="73">
        <v>65005028</v>
      </c>
      <c r="B17591" s="74" t="s">
        <v>32383</v>
      </c>
      <c r="C17591" s="73" t="s">
        <v>101</v>
      </c>
      <c r="D17591" s="75">
        <v>41.51</v>
      </c>
      <c r="E17591" s="75">
        <v>41.18</v>
      </c>
      <c r="F17591" s="73" t="s">
        <v>47</v>
      </c>
    </row>
    <row r="17592" spans="1:6" ht="25.5" x14ac:dyDescent="0.25">
      <c r="A17592" s="73">
        <v>65005029</v>
      </c>
      <c r="B17592" s="74" t="s">
        <v>32384</v>
      </c>
      <c r="C17592" s="73" t="s">
        <v>101</v>
      </c>
      <c r="D17592" s="75">
        <v>358.62</v>
      </c>
      <c r="E17592" s="75">
        <v>355.75</v>
      </c>
      <c r="F17592" s="73" t="s">
        <v>47</v>
      </c>
    </row>
    <row r="17593" spans="1:6" x14ac:dyDescent="0.25">
      <c r="A17593" s="73">
        <v>65005030</v>
      </c>
      <c r="B17593" s="74" t="s">
        <v>32385</v>
      </c>
      <c r="C17593" s="73" t="s">
        <v>101</v>
      </c>
      <c r="D17593" s="75">
        <v>68.38</v>
      </c>
      <c r="E17593" s="75">
        <v>67.92</v>
      </c>
      <c r="F17593" s="73" t="s">
        <v>47</v>
      </c>
    </row>
    <row r="17594" spans="1:6" ht="38.25" x14ac:dyDescent="0.25">
      <c r="A17594" s="73">
        <v>65005031</v>
      </c>
      <c r="B17594" s="74" t="s">
        <v>32386</v>
      </c>
      <c r="C17594" s="73" t="s">
        <v>101</v>
      </c>
      <c r="D17594" s="75">
        <v>293.07</v>
      </c>
      <c r="E17594" s="75">
        <v>290.41000000000003</v>
      </c>
      <c r="F17594" s="73" t="s">
        <v>47</v>
      </c>
    </row>
    <row r="17595" spans="1:6" ht="38.25" x14ac:dyDescent="0.25">
      <c r="A17595" s="73">
        <v>65005044</v>
      </c>
      <c r="B17595" s="74" t="s">
        <v>32388</v>
      </c>
      <c r="C17595" s="73" t="s">
        <v>101</v>
      </c>
      <c r="D17595" s="75">
        <v>2240.94</v>
      </c>
      <c r="E17595" s="75">
        <v>2182.9899999999998</v>
      </c>
      <c r="F17595" s="73" t="s">
        <v>47</v>
      </c>
    </row>
    <row r="17596" spans="1:6" ht="38.25" x14ac:dyDescent="0.25">
      <c r="A17596" s="73">
        <v>65005046</v>
      </c>
      <c r="B17596" s="74" t="s">
        <v>32390</v>
      </c>
      <c r="C17596" s="73" t="s">
        <v>101</v>
      </c>
      <c r="D17596" s="75">
        <v>2470.64</v>
      </c>
      <c r="E17596" s="75">
        <v>2403.4699999999998</v>
      </c>
      <c r="F17596" s="73" t="s">
        <v>47</v>
      </c>
    </row>
    <row r="17597" spans="1:6" ht="38.25" x14ac:dyDescent="0.25">
      <c r="A17597" s="73">
        <v>65005048</v>
      </c>
      <c r="B17597" s="74" t="s">
        <v>32392</v>
      </c>
      <c r="C17597" s="73" t="s">
        <v>101</v>
      </c>
      <c r="D17597" s="75">
        <v>4062.25</v>
      </c>
      <c r="E17597" s="75">
        <v>3987.26</v>
      </c>
      <c r="F17597" s="73" t="s">
        <v>47</v>
      </c>
    </row>
    <row r="17598" spans="1:6" ht="38.25" x14ac:dyDescent="0.25">
      <c r="A17598" s="73">
        <v>65005050</v>
      </c>
      <c r="B17598" s="74" t="s">
        <v>32394</v>
      </c>
      <c r="C17598" s="73" t="s">
        <v>101</v>
      </c>
      <c r="D17598" s="75">
        <v>4291.95</v>
      </c>
      <c r="E17598" s="75">
        <v>4207.74</v>
      </c>
      <c r="F17598" s="73" t="s">
        <v>47</v>
      </c>
    </row>
    <row r="17599" spans="1:6" x14ac:dyDescent="0.25">
      <c r="A17599" s="73">
        <v>25001434</v>
      </c>
      <c r="B17599" s="74" t="s">
        <v>15492</v>
      </c>
      <c r="C17599" s="73" t="s">
        <v>59</v>
      </c>
      <c r="D17599" s="75">
        <v>55.22</v>
      </c>
      <c r="E17599" s="75">
        <v>55.22</v>
      </c>
      <c r="F17599" s="73" t="s">
        <v>47</v>
      </c>
    </row>
    <row r="17600" spans="1:6" x14ac:dyDescent="0.25">
      <c r="A17600" s="73">
        <v>25001440</v>
      </c>
      <c r="B17600" s="74" t="s">
        <v>15493</v>
      </c>
      <c r="C17600" s="73" t="s">
        <v>59</v>
      </c>
      <c r="D17600" s="75">
        <v>90.73</v>
      </c>
      <c r="E17600" s="75">
        <v>90.73</v>
      </c>
      <c r="F17600" s="73" t="s">
        <v>47</v>
      </c>
    </row>
    <row r="17601" spans="1:6" x14ac:dyDescent="0.25">
      <c r="A17601" s="73">
        <v>25001441</v>
      </c>
      <c r="B17601" s="74" t="s">
        <v>15494</v>
      </c>
      <c r="C17601" s="73" t="s">
        <v>59</v>
      </c>
      <c r="D17601" s="75">
        <v>136.33000000000001</v>
      </c>
      <c r="E17601" s="75">
        <v>136.33000000000001</v>
      </c>
      <c r="F17601" s="73" t="s">
        <v>47</v>
      </c>
    </row>
    <row r="17602" spans="1:6" x14ac:dyDescent="0.25">
      <c r="A17602" s="73">
        <v>25001536</v>
      </c>
      <c r="B17602" s="74" t="s">
        <v>15495</v>
      </c>
      <c r="C17602" s="73" t="s">
        <v>59</v>
      </c>
      <c r="D17602" s="75">
        <v>19.86</v>
      </c>
      <c r="E17602" s="75">
        <v>19.86</v>
      </c>
      <c r="F17602" s="73" t="s">
        <v>47</v>
      </c>
    </row>
    <row r="17603" spans="1:6" x14ac:dyDescent="0.25">
      <c r="A17603" s="73">
        <v>25001537</v>
      </c>
      <c r="B17603" s="74" t="s">
        <v>15496</v>
      </c>
      <c r="C17603" s="73" t="s">
        <v>59</v>
      </c>
      <c r="D17603" s="75">
        <v>18.5</v>
      </c>
      <c r="E17603" s="75">
        <v>18.5</v>
      </c>
      <c r="F17603" s="73" t="s">
        <v>47</v>
      </c>
    </row>
    <row r="17604" spans="1:6" x14ac:dyDescent="0.25">
      <c r="A17604" s="73">
        <v>25001538</v>
      </c>
      <c r="B17604" s="74" t="s">
        <v>15497</v>
      </c>
      <c r="C17604" s="73" t="s">
        <v>59</v>
      </c>
      <c r="D17604" s="75">
        <v>29.8</v>
      </c>
      <c r="E17604" s="75">
        <v>29.8</v>
      </c>
      <c r="F17604" s="73" t="s">
        <v>47</v>
      </c>
    </row>
    <row r="17605" spans="1:6" x14ac:dyDescent="0.25">
      <c r="A17605" s="73">
        <v>25001539</v>
      </c>
      <c r="B17605" s="74" t="s">
        <v>15498</v>
      </c>
      <c r="C17605" s="73" t="s">
        <v>59</v>
      </c>
      <c r="D17605" s="75">
        <v>37.479999999999997</v>
      </c>
      <c r="E17605" s="75">
        <v>37.479999999999997</v>
      </c>
      <c r="F17605" s="73" t="s">
        <v>47</v>
      </c>
    </row>
    <row r="17606" spans="1:6" x14ac:dyDescent="0.25">
      <c r="A17606" s="73">
        <v>25001540</v>
      </c>
      <c r="B17606" s="74" t="s">
        <v>15499</v>
      </c>
      <c r="C17606" s="73" t="s">
        <v>59</v>
      </c>
      <c r="D17606" s="75">
        <v>42.71</v>
      </c>
      <c r="E17606" s="75">
        <v>42.71</v>
      </c>
      <c r="F17606" s="73" t="s">
        <v>47</v>
      </c>
    </row>
    <row r="17607" spans="1:6" x14ac:dyDescent="0.25">
      <c r="A17607" s="73">
        <v>25001541</v>
      </c>
      <c r="B17607" s="74" t="s">
        <v>15500</v>
      </c>
      <c r="C17607" s="73" t="s">
        <v>59</v>
      </c>
      <c r="D17607" s="75">
        <v>57.74</v>
      </c>
      <c r="E17607" s="75">
        <v>57.74</v>
      </c>
      <c r="F17607" s="73" t="s">
        <v>47</v>
      </c>
    </row>
    <row r="17608" spans="1:6" x14ac:dyDescent="0.25">
      <c r="A17608" s="73">
        <v>25001542</v>
      </c>
      <c r="B17608" s="74" t="s">
        <v>15501</v>
      </c>
      <c r="C17608" s="73" t="s">
        <v>59</v>
      </c>
      <c r="D17608" s="75">
        <v>77.81</v>
      </c>
      <c r="E17608" s="75">
        <v>77.81</v>
      </c>
      <c r="F17608" s="73" t="s">
        <v>47</v>
      </c>
    </row>
    <row r="17609" spans="1:6" x14ac:dyDescent="0.25">
      <c r="A17609" s="73">
        <v>25001543</v>
      </c>
      <c r="B17609" s="74" t="s">
        <v>15502</v>
      </c>
      <c r="C17609" s="73" t="s">
        <v>59</v>
      </c>
      <c r="D17609" s="75">
        <v>95.36</v>
      </c>
      <c r="E17609" s="75">
        <v>95.36</v>
      </c>
      <c r="F17609" s="73" t="s">
        <v>47</v>
      </c>
    </row>
    <row r="17610" spans="1:6" x14ac:dyDescent="0.25">
      <c r="A17610" s="73">
        <v>25001544</v>
      </c>
      <c r="B17610" s="74" t="s">
        <v>15503</v>
      </c>
      <c r="C17610" s="73" t="s">
        <v>59</v>
      </c>
      <c r="D17610" s="75">
        <v>143.29</v>
      </c>
      <c r="E17610" s="75">
        <v>143.29</v>
      </c>
      <c r="F17610" s="73" t="s">
        <v>47</v>
      </c>
    </row>
    <row r="17611" spans="1:6" x14ac:dyDescent="0.25">
      <c r="A17611" s="73">
        <v>25001545</v>
      </c>
      <c r="B17611" s="74" t="s">
        <v>15504</v>
      </c>
      <c r="C17611" s="73" t="s">
        <v>59</v>
      </c>
      <c r="D17611" s="75">
        <v>182.21</v>
      </c>
      <c r="E17611" s="75">
        <v>182.21</v>
      </c>
      <c r="F17611" s="73" t="s">
        <v>47</v>
      </c>
    </row>
    <row r="17612" spans="1:6" x14ac:dyDescent="0.25">
      <c r="A17612" s="73">
        <v>25001546</v>
      </c>
      <c r="B17612" s="74" t="s">
        <v>15505</v>
      </c>
      <c r="C17612" s="73" t="s">
        <v>59</v>
      </c>
      <c r="D17612" s="75">
        <v>174.12</v>
      </c>
      <c r="E17612" s="75">
        <v>174.12</v>
      </c>
      <c r="F17612" s="73" t="s">
        <v>47</v>
      </c>
    </row>
    <row r="17613" spans="1:6" x14ac:dyDescent="0.25">
      <c r="A17613" s="73">
        <v>25001564</v>
      </c>
      <c r="B17613" s="74" t="s">
        <v>31875</v>
      </c>
      <c r="C17613" s="73" t="s">
        <v>59</v>
      </c>
      <c r="D17613" s="75">
        <v>93.23</v>
      </c>
      <c r="E17613" s="75">
        <v>93.23</v>
      </c>
      <c r="F17613" s="73" t="s">
        <v>47</v>
      </c>
    </row>
    <row r="17614" spans="1:6" x14ac:dyDescent="0.25">
      <c r="A17614" s="73">
        <v>25001587</v>
      </c>
      <c r="B17614" s="74" t="s">
        <v>15506</v>
      </c>
      <c r="C17614" s="73" t="s">
        <v>59</v>
      </c>
      <c r="D17614" s="75">
        <v>88.03</v>
      </c>
      <c r="E17614" s="75">
        <v>88.03</v>
      </c>
      <c r="F17614" s="73" t="s">
        <v>47</v>
      </c>
    </row>
    <row r="17615" spans="1:6" x14ac:dyDescent="0.25">
      <c r="A17615" s="73">
        <v>25002137</v>
      </c>
      <c r="B17615" s="74" t="s">
        <v>15507</v>
      </c>
      <c r="C17615" s="73" t="s">
        <v>59</v>
      </c>
      <c r="D17615" s="75">
        <v>9.07</v>
      </c>
      <c r="E17615" s="75">
        <v>9.07</v>
      </c>
      <c r="F17615" s="73" t="s">
        <v>47</v>
      </c>
    </row>
    <row r="17616" spans="1:6" x14ac:dyDescent="0.25">
      <c r="A17616" s="73">
        <v>25002139</v>
      </c>
      <c r="B17616" s="74" t="s">
        <v>15508</v>
      </c>
      <c r="C17616" s="73" t="s">
        <v>59</v>
      </c>
      <c r="D17616" s="75">
        <v>17.57</v>
      </c>
      <c r="E17616" s="75">
        <v>17.57</v>
      </c>
      <c r="F17616" s="73" t="s">
        <v>47</v>
      </c>
    </row>
    <row r="17617" spans="1:6" x14ac:dyDescent="0.25">
      <c r="A17617" s="73">
        <v>25002140</v>
      </c>
      <c r="B17617" s="74" t="s">
        <v>15509</v>
      </c>
      <c r="C17617" s="73" t="s">
        <v>59</v>
      </c>
      <c r="D17617" s="75">
        <v>28.77</v>
      </c>
      <c r="E17617" s="75">
        <v>28.77</v>
      </c>
      <c r="F17617" s="73" t="s">
        <v>47</v>
      </c>
    </row>
    <row r="17618" spans="1:6" x14ac:dyDescent="0.25">
      <c r="A17618" s="73">
        <v>25002146</v>
      </c>
      <c r="B17618" s="74" t="s">
        <v>15510</v>
      </c>
      <c r="C17618" s="73" t="s">
        <v>59</v>
      </c>
      <c r="D17618" s="75">
        <v>11.14</v>
      </c>
      <c r="E17618" s="75">
        <v>11.14</v>
      </c>
      <c r="F17618" s="73" t="s">
        <v>47</v>
      </c>
    </row>
    <row r="17619" spans="1:6" x14ac:dyDescent="0.25">
      <c r="A17619" s="73">
        <v>25002148</v>
      </c>
      <c r="B17619" s="74" t="s">
        <v>15511</v>
      </c>
      <c r="C17619" s="73" t="s">
        <v>59</v>
      </c>
      <c r="D17619" s="75">
        <v>21.91</v>
      </c>
      <c r="E17619" s="75">
        <v>21.91</v>
      </c>
      <c r="F17619" s="73" t="s">
        <v>47</v>
      </c>
    </row>
    <row r="17620" spans="1:6" x14ac:dyDescent="0.25">
      <c r="A17620" s="73">
        <v>25002149</v>
      </c>
      <c r="B17620" s="74" t="s">
        <v>15512</v>
      </c>
      <c r="C17620" s="73" t="s">
        <v>59</v>
      </c>
      <c r="D17620" s="75">
        <v>35.83</v>
      </c>
      <c r="E17620" s="75">
        <v>35.83</v>
      </c>
      <c r="F17620" s="73" t="s">
        <v>47</v>
      </c>
    </row>
    <row r="17621" spans="1:6" x14ac:dyDescent="0.25">
      <c r="A17621" s="73">
        <v>25002162</v>
      </c>
      <c r="B17621" s="74" t="s">
        <v>15513</v>
      </c>
      <c r="C17621" s="73" t="s">
        <v>59</v>
      </c>
      <c r="D17621" s="75">
        <v>1.86</v>
      </c>
      <c r="E17621" s="75">
        <v>1.86</v>
      </c>
      <c r="F17621" s="73" t="s">
        <v>47</v>
      </c>
    </row>
    <row r="17622" spans="1:6" x14ac:dyDescent="0.25">
      <c r="A17622" s="73">
        <v>25002163</v>
      </c>
      <c r="B17622" s="74" t="s">
        <v>15514</v>
      </c>
      <c r="C17622" s="73" t="s">
        <v>59</v>
      </c>
      <c r="D17622" s="75">
        <v>2.5</v>
      </c>
      <c r="E17622" s="75">
        <v>2.5</v>
      </c>
      <c r="F17622" s="73" t="s">
        <v>47</v>
      </c>
    </row>
    <row r="17623" spans="1:6" x14ac:dyDescent="0.25">
      <c r="A17623" s="73">
        <v>25002164</v>
      </c>
      <c r="B17623" s="74" t="s">
        <v>15515</v>
      </c>
      <c r="C17623" s="73" t="s">
        <v>59</v>
      </c>
      <c r="D17623" s="75">
        <v>4.88</v>
      </c>
      <c r="E17623" s="75">
        <v>4.88</v>
      </c>
      <c r="F17623" s="73" t="s">
        <v>47</v>
      </c>
    </row>
    <row r="17624" spans="1:6" x14ac:dyDescent="0.25">
      <c r="A17624" s="73">
        <v>25002165</v>
      </c>
      <c r="B17624" s="74" t="s">
        <v>15516</v>
      </c>
      <c r="C17624" s="73" t="s">
        <v>59</v>
      </c>
      <c r="D17624" s="75">
        <v>6.91</v>
      </c>
      <c r="E17624" s="75">
        <v>6.91</v>
      </c>
      <c r="F17624" s="73" t="s">
        <v>47</v>
      </c>
    </row>
    <row r="17625" spans="1:6" x14ac:dyDescent="0.25">
      <c r="A17625" s="73">
        <v>25002166</v>
      </c>
      <c r="B17625" s="74" t="s">
        <v>15517</v>
      </c>
      <c r="C17625" s="73" t="s">
        <v>59</v>
      </c>
      <c r="D17625" s="75">
        <v>9.81</v>
      </c>
      <c r="E17625" s="75">
        <v>9.81</v>
      </c>
      <c r="F17625" s="73" t="s">
        <v>47</v>
      </c>
    </row>
    <row r="17626" spans="1:6" x14ac:dyDescent="0.25">
      <c r="A17626" s="73">
        <v>25002167</v>
      </c>
      <c r="B17626" s="74" t="s">
        <v>15518</v>
      </c>
      <c r="C17626" s="73" t="s">
        <v>59</v>
      </c>
      <c r="D17626" s="75">
        <v>7.2</v>
      </c>
      <c r="E17626" s="75">
        <v>7.2</v>
      </c>
      <c r="F17626" s="73" t="s">
        <v>47</v>
      </c>
    </row>
    <row r="17627" spans="1:6" x14ac:dyDescent="0.25">
      <c r="A17627" s="73">
        <v>25002169</v>
      </c>
      <c r="B17627" s="74" t="s">
        <v>31882</v>
      </c>
      <c r="C17627" s="73" t="s">
        <v>59</v>
      </c>
      <c r="D17627" s="75">
        <v>47.7</v>
      </c>
      <c r="E17627" s="75">
        <v>47.7</v>
      </c>
      <c r="F17627" s="73" t="s">
        <v>47</v>
      </c>
    </row>
    <row r="17628" spans="1:6" x14ac:dyDescent="0.25">
      <c r="A17628" s="73">
        <v>25002179</v>
      </c>
      <c r="B17628" s="74" t="s">
        <v>15519</v>
      </c>
      <c r="C17628" s="73" t="s">
        <v>59</v>
      </c>
      <c r="D17628" s="75">
        <v>5.84</v>
      </c>
      <c r="E17628" s="75">
        <v>5.84</v>
      </c>
      <c r="F17628" s="73" t="s">
        <v>47</v>
      </c>
    </row>
    <row r="17629" spans="1:6" x14ac:dyDescent="0.25">
      <c r="A17629" s="73">
        <v>25002183</v>
      </c>
      <c r="B17629" s="74" t="s">
        <v>15520</v>
      </c>
      <c r="C17629" s="73" t="s">
        <v>59</v>
      </c>
      <c r="D17629" s="75">
        <v>9.85</v>
      </c>
      <c r="E17629" s="75">
        <v>9.85</v>
      </c>
      <c r="F17629" s="73" t="s">
        <v>47</v>
      </c>
    </row>
    <row r="17630" spans="1:6" x14ac:dyDescent="0.25">
      <c r="A17630" s="73">
        <v>25002186</v>
      </c>
      <c r="B17630" s="74" t="s">
        <v>15521</v>
      </c>
      <c r="C17630" s="73" t="s">
        <v>59</v>
      </c>
      <c r="D17630" s="75">
        <v>3.42</v>
      </c>
      <c r="E17630" s="75">
        <v>3.42</v>
      </c>
      <c r="F17630" s="73" t="s">
        <v>47</v>
      </c>
    </row>
    <row r="17631" spans="1:6" x14ac:dyDescent="0.25">
      <c r="A17631" s="73">
        <v>25002346</v>
      </c>
      <c r="B17631" s="74" t="s">
        <v>15522</v>
      </c>
      <c r="C17631" s="73" t="s">
        <v>59</v>
      </c>
      <c r="D17631" s="75">
        <v>8.94</v>
      </c>
      <c r="E17631" s="75">
        <v>8.94</v>
      </c>
      <c r="F17631" s="73" t="s">
        <v>47</v>
      </c>
    </row>
    <row r="17632" spans="1:6" x14ac:dyDescent="0.25">
      <c r="A17632" s="73">
        <v>25002448</v>
      </c>
      <c r="B17632" s="74" t="s">
        <v>15523</v>
      </c>
      <c r="C17632" s="73" t="s">
        <v>59</v>
      </c>
      <c r="D17632" s="75">
        <v>5.83</v>
      </c>
      <c r="E17632" s="75">
        <v>5.83</v>
      </c>
      <c r="F17632" s="73" t="s">
        <v>47</v>
      </c>
    </row>
    <row r="17633" spans="1:6" x14ac:dyDescent="0.25">
      <c r="A17633" s="73">
        <v>25002450</v>
      </c>
      <c r="B17633" s="74" t="s">
        <v>15524</v>
      </c>
      <c r="C17633" s="73" t="s">
        <v>59</v>
      </c>
      <c r="D17633" s="75">
        <v>11.72</v>
      </c>
      <c r="E17633" s="75">
        <v>11.72</v>
      </c>
      <c r="F17633" s="73" t="s">
        <v>47</v>
      </c>
    </row>
    <row r="17634" spans="1:6" x14ac:dyDescent="0.25">
      <c r="A17634" s="73">
        <v>25002533</v>
      </c>
      <c r="B17634" s="74" t="s">
        <v>15525</v>
      </c>
      <c r="C17634" s="73" t="s">
        <v>59</v>
      </c>
      <c r="D17634" s="75">
        <v>46.27</v>
      </c>
      <c r="E17634" s="75">
        <v>46.27</v>
      </c>
      <c r="F17634" s="73" t="s">
        <v>47</v>
      </c>
    </row>
    <row r="17635" spans="1:6" x14ac:dyDescent="0.25">
      <c r="A17635" s="73">
        <v>25002534</v>
      </c>
      <c r="B17635" s="74" t="s">
        <v>15526</v>
      </c>
      <c r="C17635" s="73" t="s">
        <v>59</v>
      </c>
      <c r="D17635" s="75">
        <v>68.23</v>
      </c>
      <c r="E17635" s="75">
        <v>68.23</v>
      </c>
      <c r="F17635" s="73" t="s">
        <v>47</v>
      </c>
    </row>
    <row r="17636" spans="1:6" x14ac:dyDescent="0.25">
      <c r="A17636" s="73">
        <v>25002535</v>
      </c>
      <c r="B17636" s="74" t="s">
        <v>15527</v>
      </c>
      <c r="C17636" s="73" t="s">
        <v>59</v>
      </c>
      <c r="D17636" s="75">
        <v>27.46</v>
      </c>
      <c r="E17636" s="75">
        <v>27.46</v>
      </c>
      <c r="F17636" s="73" t="s">
        <v>47</v>
      </c>
    </row>
    <row r="17637" spans="1:6" x14ac:dyDescent="0.25">
      <c r="A17637" s="73">
        <v>25002536</v>
      </c>
      <c r="B17637" s="74" t="s">
        <v>15528</v>
      </c>
      <c r="C17637" s="73" t="s">
        <v>59</v>
      </c>
      <c r="D17637" s="75">
        <v>139.91999999999999</v>
      </c>
      <c r="E17637" s="75">
        <v>139.91999999999999</v>
      </c>
      <c r="F17637" s="73" t="s">
        <v>47</v>
      </c>
    </row>
    <row r="17638" spans="1:6" x14ac:dyDescent="0.25">
      <c r="A17638" s="73">
        <v>25002537</v>
      </c>
      <c r="B17638" s="74" t="s">
        <v>15529</v>
      </c>
      <c r="C17638" s="73" t="s">
        <v>59</v>
      </c>
      <c r="D17638" s="75">
        <v>172.52</v>
      </c>
      <c r="E17638" s="75">
        <v>172.52</v>
      </c>
      <c r="F17638" s="73" t="s">
        <v>47</v>
      </c>
    </row>
    <row r="17639" spans="1:6" x14ac:dyDescent="0.25">
      <c r="A17639" s="73">
        <v>25002547</v>
      </c>
      <c r="B17639" s="74" t="s">
        <v>15530</v>
      </c>
      <c r="C17639" s="73" t="s">
        <v>59</v>
      </c>
      <c r="D17639" s="75">
        <v>330.31</v>
      </c>
      <c r="E17639" s="75">
        <v>330.31</v>
      </c>
      <c r="F17639" s="73" t="s">
        <v>47</v>
      </c>
    </row>
    <row r="17640" spans="1:6" x14ac:dyDescent="0.25">
      <c r="A17640" s="73">
        <v>25002609</v>
      </c>
      <c r="B17640" s="74" t="s">
        <v>15531</v>
      </c>
      <c r="C17640" s="73" t="s">
        <v>59</v>
      </c>
      <c r="D17640" s="75">
        <v>27.15</v>
      </c>
      <c r="E17640" s="75">
        <v>27.15</v>
      </c>
      <c r="F17640" s="73" t="s">
        <v>47</v>
      </c>
    </row>
    <row r="17641" spans="1:6" x14ac:dyDescent="0.25">
      <c r="A17641" s="73">
        <v>25002628</v>
      </c>
      <c r="B17641" s="74" t="s">
        <v>15532</v>
      </c>
      <c r="C17641" s="73" t="s">
        <v>59</v>
      </c>
      <c r="D17641" s="75">
        <v>2.4900000000000002</v>
      </c>
      <c r="E17641" s="75">
        <v>2.4900000000000002</v>
      </c>
      <c r="F17641" s="73" t="s">
        <v>47</v>
      </c>
    </row>
    <row r="17642" spans="1:6" x14ac:dyDescent="0.25">
      <c r="A17642" s="73">
        <v>25002661</v>
      </c>
      <c r="B17642" s="74" t="s">
        <v>15533</v>
      </c>
      <c r="C17642" s="73" t="s">
        <v>59</v>
      </c>
      <c r="D17642" s="75">
        <v>13.47</v>
      </c>
      <c r="E17642" s="75">
        <v>13.47</v>
      </c>
      <c r="F17642" s="73" t="s">
        <v>47</v>
      </c>
    </row>
    <row r="17643" spans="1:6" x14ac:dyDescent="0.25">
      <c r="A17643" s="73">
        <v>25002662</v>
      </c>
      <c r="B17643" s="74" t="s">
        <v>15534</v>
      </c>
      <c r="C17643" s="73" t="s">
        <v>59</v>
      </c>
      <c r="D17643" s="75">
        <v>33.090000000000003</v>
      </c>
      <c r="E17643" s="75">
        <v>33.090000000000003</v>
      </c>
      <c r="F17643" s="73" t="s">
        <v>47</v>
      </c>
    </row>
    <row r="17644" spans="1:6" x14ac:dyDescent="0.25">
      <c r="A17644" s="73">
        <v>25002663</v>
      </c>
      <c r="B17644" s="74" t="s">
        <v>15535</v>
      </c>
      <c r="C17644" s="73" t="s">
        <v>59</v>
      </c>
      <c r="D17644" s="75">
        <v>51</v>
      </c>
      <c r="E17644" s="75">
        <v>51</v>
      </c>
      <c r="F17644" s="73" t="s">
        <v>47</v>
      </c>
    </row>
    <row r="17645" spans="1:6" x14ac:dyDescent="0.25">
      <c r="A17645" s="73">
        <v>25002664</v>
      </c>
      <c r="B17645" s="74" t="s">
        <v>15536</v>
      </c>
      <c r="C17645" s="73" t="s">
        <v>59</v>
      </c>
      <c r="D17645" s="75">
        <v>111</v>
      </c>
      <c r="E17645" s="75">
        <v>111</v>
      </c>
      <c r="F17645" s="73" t="s">
        <v>47</v>
      </c>
    </row>
    <row r="17646" spans="1:6" x14ac:dyDescent="0.25">
      <c r="A17646" s="73">
        <v>25002665</v>
      </c>
      <c r="B17646" s="74" t="s">
        <v>15537</v>
      </c>
      <c r="C17646" s="73" t="s">
        <v>59</v>
      </c>
      <c r="D17646" s="75">
        <v>135.09</v>
      </c>
      <c r="E17646" s="75">
        <v>135.09</v>
      </c>
      <c r="F17646" s="73" t="s">
        <v>47</v>
      </c>
    </row>
    <row r="17647" spans="1:6" x14ac:dyDescent="0.25">
      <c r="A17647" s="73">
        <v>25002666</v>
      </c>
      <c r="B17647" s="74" t="s">
        <v>15538</v>
      </c>
      <c r="C17647" s="73" t="s">
        <v>59</v>
      </c>
      <c r="D17647" s="75">
        <v>229.99</v>
      </c>
      <c r="E17647" s="75">
        <v>229.99</v>
      </c>
      <c r="F17647" s="73" t="s">
        <v>47</v>
      </c>
    </row>
    <row r="17648" spans="1:6" x14ac:dyDescent="0.25">
      <c r="A17648" s="73">
        <v>25005015</v>
      </c>
      <c r="B17648" s="74" t="s">
        <v>15539</v>
      </c>
      <c r="C17648" s="73" t="s">
        <v>59</v>
      </c>
      <c r="D17648" s="75">
        <v>5.52</v>
      </c>
      <c r="E17648" s="75">
        <v>5.52</v>
      </c>
      <c r="F17648" s="73" t="s">
        <v>47</v>
      </c>
    </row>
    <row r="17649" spans="1:6" x14ac:dyDescent="0.25">
      <c r="A17649" s="73">
        <v>25005784</v>
      </c>
      <c r="B17649" s="74" t="s">
        <v>15540</v>
      </c>
      <c r="C17649" s="73" t="s">
        <v>59</v>
      </c>
      <c r="D17649" s="75">
        <v>2.8</v>
      </c>
      <c r="E17649" s="75">
        <v>2.8</v>
      </c>
      <c r="F17649" s="73" t="s">
        <v>47</v>
      </c>
    </row>
    <row r="17650" spans="1:6" x14ac:dyDescent="0.25">
      <c r="A17650" s="73">
        <v>25005836</v>
      </c>
      <c r="B17650" s="74" t="s">
        <v>15541</v>
      </c>
      <c r="C17650" s="73" t="s">
        <v>59</v>
      </c>
      <c r="D17650" s="75">
        <v>1.08</v>
      </c>
      <c r="E17650" s="75">
        <v>1.08</v>
      </c>
      <c r="F17650" s="73" t="s">
        <v>47</v>
      </c>
    </row>
    <row r="17651" spans="1:6" x14ac:dyDescent="0.25">
      <c r="A17651" s="73">
        <v>25005837</v>
      </c>
      <c r="B17651" s="74" t="s">
        <v>15542</v>
      </c>
      <c r="C17651" s="73" t="s">
        <v>59</v>
      </c>
      <c r="D17651" s="75">
        <v>1.32</v>
      </c>
      <c r="E17651" s="75">
        <v>1.32</v>
      </c>
      <c r="F17651" s="73" t="s">
        <v>47</v>
      </c>
    </row>
    <row r="17652" spans="1:6" x14ac:dyDescent="0.25">
      <c r="A17652" s="73">
        <v>25005839</v>
      </c>
      <c r="B17652" s="74" t="s">
        <v>15543</v>
      </c>
      <c r="C17652" s="73" t="s">
        <v>59</v>
      </c>
      <c r="D17652" s="75">
        <v>3.11</v>
      </c>
      <c r="E17652" s="75">
        <v>3.11</v>
      </c>
      <c r="F17652" s="73" t="s">
        <v>47</v>
      </c>
    </row>
    <row r="17653" spans="1:6" x14ac:dyDescent="0.25">
      <c r="A17653" s="73">
        <v>25005840</v>
      </c>
      <c r="B17653" s="74" t="s">
        <v>15544</v>
      </c>
      <c r="C17653" s="73" t="s">
        <v>59</v>
      </c>
      <c r="D17653" s="75">
        <v>4.87</v>
      </c>
      <c r="E17653" s="75">
        <v>4.87</v>
      </c>
      <c r="F17653" s="73" t="s">
        <v>47</v>
      </c>
    </row>
    <row r="17654" spans="1:6" x14ac:dyDescent="0.25">
      <c r="A17654" s="73">
        <v>25005841</v>
      </c>
      <c r="B17654" s="74" t="s">
        <v>15545</v>
      </c>
      <c r="C17654" s="73" t="s">
        <v>59</v>
      </c>
      <c r="D17654" s="75">
        <v>8.36</v>
      </c>
      <c r="E17654" s="75">
        <v>8.36</v>
      </c>
      <c r="F17654" s="73" t="s">
        <v>47</v>
      </c>
    </row>
    <row r="17655" spans="1:6" x14ac:dyDescent="0.25">
      <c r="A17655" s="73">
        <v>25005848</v>
      </c>
      <c r="B17655" s="74" t="s">
        <v>15546</v>
      </c>
      <c r="C17655" s="73" t="s">
        <v>59</v>
      </c>
      <c r="D17655" s="75">
        <v>12.57</v>
      </c>
      <c r="E17655" s="75">
        <v>12.57</v>
      </c>
      <c r="F17655" s="73" t="s">
        <v>47</v>
      </c>
    </row>
    <row r="17656" spans="1:6" x14ac:dyDescent="0.25">
      <c r="A17656" s="73">
        <v>25005849</v>
      </c>
      <c r="B17656" s="74" t="s">
        <v>15547</v>
      </c>
      <c r="C17656" s="73" t="s">
        <v>59</v>
      </c>
      <c r="D17656" s="75">
        <v>19.32</v>
      </c>
      <c r="E17656" s="75">
        <v>19.32</v>
      </c>
      <c r="F17656" s="73" t="s">
        <v>47</v>
      </c>
    </row>
    <row r="17657" spans="1:6" x14ac:dyDescent="0.25">
      <c r="A17657" s="73">
        <v>25005856</v>
      </c>
      <c r="B17657" s="74" t="s">
        <v>15548</v>
      </c>
      <c r="C17657" s="73" t="s">
        <v>59</v>
      </c>
      <c r="D17657" s="75">
        <v>1.61</v>
      </c>
      <c r="E17657" s="75">
        <v>1.61</v>
      </c>
      <c r="F17657" s="73" t="s">
        <v>47</v>
      </c>
    </row>
    <row r="17658" spans="1:6" x14ac:dyDescent="0.25">
      <c r="A17658" s="73">
        <v>25005857</v>
      </c>
      <c r="B17658" s="74" t="s">
        <v>15549</v>
      </c>
      <c r="C17658" s="73" t="s">
        <v>59</v>
      </c>
      <c r="D17658" s="75">
        <v>2.67</v>
      </c>
      <c r="E17658" s="75">
        <v>2.67</v>
      </c>
      <c r="F17658" s="73" t="s">
        <v>47</v>
      </c>
    </row>
    <row r="17659" spans="1:6" x14ac:dyDescent="0.25">
      <c r="A17659" s="73">
        <v>25005859</v>
      </c>
      <c r="B17659" s="74" t="s">
        <v>15550</v>
      </c>
      <c r="C17659" s="73" t="s">
        <v>59</v>
      </c>
      <c r="D17659" s="75">
        <v>5.95</v>
      </c>
      <c r="E17659" s="75">
        <v>5.95</v>
      </c>
      <c r="F17659" s="73" t="s">
        <v>47</v>
      </c>
    </row>
    <row r="17660" spans="1:6" x14ac:dyDescent="0.25">
      <c r="A17660" s="73">
        <v>25005862</v>
      </c>
      <c r="B17660" s="74" t="s">
        <v>15551</v>
      </c>
      <c r="C17660" s="73" t="s">
        <v>59</v>
      </c>
      <c r="D17660" s="75">
        <v>20.85</v>
      </c>
      <c r="E17660" s="75">
        <v>20.85</v>
      </c>
      <c r="F17660" s="73" t="s">
        <v>47</v>
      </c>
    </row>
    <row r="17661" spans="1:6" x14ac:dyDescent="0.25">
      <c r="A17661" s="73">
        <v>25005863</v>
      </c>
      <c r="B17661" s="74" t="s">
        <v>37448</v>
      </c>
      <c r="C17661" s="73" t="s">
        <v>59</v>
      </c>
      <c r="D17661" s="75">
        <v>25.38</v>
      </c>
      <c r="E17661" s="75">
        <v>25.38</v>
      </c>
      <c r="F17661" s="73" t="s">
        <v>47</v>
      </c>
    </row>
    <row r="17662" spans="1:6" x14ac:dyDescent="0.25">
      <c r="A17662" s="73">
        <v>25005864</v>
      </c>
      <c r="B17662" s="74" t="s">
        <v>15552</v>
      </c>
      <c r="C17662" s="73" t="s">
        <v>59</v>
      </c>
      <c r="D17662" s="75">
        <v>35.14</v>
      </c>
      <c r="E17662" s="75">
        <v>35.14</v>
      </c>
      <c r="F17662" s="73" t="s">
        <v>47</v>
      </c>
    </row>
    <row r="17663" spans="1:6" x14ac:dyDescent="0.25">
      <c r="A17663" s="73">
        <v>25005865</v>
      </c>
      <c r="B17663" s="74" t="s">
        <v>15553</v>
      </c>
      <c r="C17663" s="73" t="s">
        <v>59</v>
      </c>
      <c r="D17663" s="75">
        <v>50.29</v>
      </c>
      <c r="E17663" s="75">
        <v>50.29</v>
      </c>
      <c r="F17663" s="73" t="s">
        <v>47</v>
      </c>
    </row>
    <row r="17664" spans="1:6" x14ac:dyDescent="0.25">
      <c r="A17664" s="73">
        <v>25005866</v>
      </c>
      <c r="B17664" s="74" t="s">
        <v>15554</v>
      </c>
      <c r="C17664" s="73" t="s">
        <v>59</v>
      </c>
      <c r="D17664" s="75">
        <v>66.959999999999994</v>
      </c>
      <c r="E17664" s="75">
        <v>66.959999999999994</v>
      </c>
      <c r="F17664" s="73" t="s">
        <v>47</v>
      </c>
    </row>
    <row r="17665" spans="1:6" x14ac:dyDescent="0.25">
      <c r="A17665" s="73">
        <v>25005867</v>
      </c>
      <c r="B17665" s="74" t="s">
        <v>15555</v>
      </c>
      <c r="C17665" s="73" t="s">
        <v>59</v>
      </c>
      <c r="D17665" s="75">
        <v>83.81</v>
      </c>
      <c r="E17665" s="75">
        <v>83.81</v>
      </c>
      <c r="F17665" s="73" t="s">
        <v>47</v>
      </c>
    </row>
    <row r="17666" spans="1:6" x14ac:dyDescent="0.25">
      <c r="A17666" s="73">
        <v>25005868</v>
      </c>
      <c r="B17666" s="74" t="s">
        <v>15556</v>
      </c>
      <c r="C17666" s="73" t="s">
        <v>59</v>
      </c>
      <c r="D17666" s="75">
        <v>100.6</v>
      </c>
      <c r="E17666" s="75">
        <v>100.6</v>
      </c>
      <c r="F17666" s="73" t="s">
        <v>47</v>
      </c>
    </row>
    <row r="17667" spans="1:6" x14ac:dyDescent="0.25">
      <c r="A17667" s="73">
        <v>25005869</v>
      </c>
      <c r="B17667" s="74" t="s">
        <v>15557</v>
      </c>
      <c r="C17667" s="73" t="s">
        <v>59</v>
      </c>
      <c r="D17667" s="75">
        <v>128.41</v>
      </c>
      <c r="E17667" s="75">
        <v>128.41</v>
      </c>
      <c r="F17667" s="73" t="s">
        <v>47</v>
      </c>
    </row>
    <row r="17668" spans="1:6" x14ac:dyDescent="0.25">
      <c r="A17668" s="73">
        <v>25005870</v>
      </c>
      <c r="B17668" s="74" t="s">
        <v>15558</v>
      </c>
      <c r="C17668" s="73" t="s">
        <v>59</v>
      </c>
      <c r="D17668" s="75">
        <v>185.05</v>
      </c>
      <c r="E17668" s="75">
        <v>185.05</v>
      </c>
      <c r="F17668" s="73" t="s">
        <v>47</v>
      </c>
    </row>
    <row r="17669" spans="1:6" x14ac:dyDescent="0.25">
      <c r="A17669" s="73">
        <v>25005872</v>
      </c>
      <c r="B17669" s="74" t="s">
        <v>15559</v>
      </c>
      <c r="C17669" s="73" t="s">
        <v>59</v>
      </c>
      <c r="D17669" s="75">
        <v>3.67</v>
      </c>
      <c r="E17669" s="75">
        <v>3.67</v>
      </c>
      <c r="F17669" s="73" t="s">
        <v>47</v>
      </c>
    </row>
    <row r="17670" spans="1:6" x14ac:dyDescent="0.25">
      <c r="A17670" s="73">
        <v>25005873</v>
      </c>
      <c r="B17670" s="74" t="s">
        <v>15560</v>
      </c>
      <c r="C17670" s="73" t="s">
        <v>59</v>
      </c>
      <c r="D17670" s="75">
        <v>5.16</v>
      </c>
      <c r="E17670" s="75">
        <v>5.16</v>
      </c>
      <c r="F17670" s="73" t="s">
        <v>47</v>
      </c>
    </row>
    <row r="17671" spans="1:6" x14ac:dyDescent="0.25">
      <c r="A17671" s="73">
        <v>25005874</v>
      </c>
      <c r="B17671" s="74" t="s">
        <v>15561</v>
      </c>
      <c r="C17671" s="73" t="s">
        <v>59</v>
      </c>
      <c r="D17671" s="75">
        <v>8.83</v>
      </c>
      <c r="E17671" s="75">
        <v>8.83</v>
      </c>
      <c r="F17671" s="73" t="s">
        <v>47</v>
      </c>
    </row>
    <row r="17672" spans="1:6" x14ac:dyDescent="0.25">
      <c r="A17672" s="73">
        <v>25005880</v>
      </c>
      <c r="B17672" s="74" t="s">
        <v>15562</v>
      </c>
      <c r="C17672" s="73" t="s">
        <v>59</v>
      </c>
      <c r="D17672" s="75">
        <v>4.74</v>
      </c>
      <c r="E17672" s="75">
        <v>4.74</v>
      </c>
      <c r="F17672" s="73" t="s">
        <v>47</v>
      </c>
    </row>
    <row r="17673" spans="1:6" x14ac:dyDescent="0.25">
      <c r="A17673" s="73">
        <v>25005881</v>
      </c>
      <c r="B17673" s="74" t="s">
        <v>15563</v>
      </c>
      <c r="C17673" s="73" t="s">
        <v>59</v>
      </c>
      <c r="D17673" s="75">
        <v>8.16</v>
      </c>
      <c r="E17673" s="75">
        <v>8.16</v>
      </c>
      <c r="F17673" s="73" t="s">
        <v>47</v>
      </c>
    </row>
    <row r="17674" spans="1:6" x14ac:dyDescent="0.25">
      <c r="A17674" s="73">
        <v>25005884</v>
      </c>
      <c r="B17674" s="74" t="s">
        <v>15564</v>
      </c>
      <c r="C17674" s="73" t="s">
        <v>59</v>
      </c>
      <c r="D17674" s="75">
        <v>25.86</v>
      </c>
      <c r="E17674" s="75">
        <v>25.86</v>
      </c>
      <c r="F17674" s="73" t="s">
        <v>47</v>
      </c>
    </row>
    <row r="17675" spans="1:6" x14ac:dyDescent="0.25">
      <c r="A17675" s="73">
        <v>25005885</v>
      </c>
      <c r="B17675" s="74" t="s">
        <v>15565</v>
      </c>
      <c r="C17675" s="73" t="s">
        <v>59</v>
      </c>
      <c r="D17675" s="75">
        <v>40.32</v>
      </c>
      <c r="E17675" s="75">
        <v>40.32</v>
      </c>
      <c r="F17675" s="73" t="s">
        <v>47</v>
      </c>
    </row>
    <row r="17676" spans="1:6" x14ac:dyDescent="0.25">
      <c r="A17676" s="73">
        <v>25005886</v>
      </c>
      <c r="B17676" s="74" t="s">
        <v>15566</v>
      </c>
      <c r="C17676" s="73" t="s">
        <v>59</v>
      </c>
      <c r="D17676" s="75">
        <v>70.569999999999993</v>
      </c>
      <c r="E17676" s="75">
        <v>70.569999999999993</v>
      </c>
      <c r="F17676" s="73" t="s">
        <v>47</v>
      </c>
    </row>
    <row r="17677" spans="1:6" x14ac:dyDescent="0.25">
      <c r="A17677" s="73">
        <v>25005891</v>
      </c>
      <c r="B17677" s="74" t="s">
        <v>15567</v>
      </c>
      <c r="C17677" s="73" t="s">
        <v>59</v>
      </c>
      <c r="D17677" s="75">
        <v>10.34</v>
      </c>
      <c r="E17677" s="75">
        <v>10.34</v>
      </c>
      <c r="F17677" s="73" t="s">
        <v>47</v>
      </c>
    </row>
    <row r="17678" spans="1:6" x14ac:dyDescent="0.25">
      <c r="A17678" s="73">
        <v>25005892</v>
      </c>
      <c r="B17678" s="74" t="s">
        <v>15568</v>
      </c>
      <c r="C17678" s="73" t="s">
        <v>59</v>
      </c>
      <c r="D17678" s="75">
        <v>16.010000000000002</v>
      </c>
      <c r="E17678" s="75">
        <v>16.010000000000002</v>
      </c>
      <c r="F17678" s="73" t="s">
        <v>47</v>
      </c>
    </row>
    <row r="17679" spans="1:6" x14ac:dyDescent="0.25">
      <c r="A17679" s="73">
        <v>25006017</v>
      </c>
      <c r="B17679" s="74" t="s">
        <v>15569</v>
      </c>
      <c r="C17679" s="73" t="s">
        <v>59</v>
      </c>
      <c r="D17679" s="75">
        <v>1.32</v>
      </c>
      <c r="E17679" s="75">
        <v>1.32</v>
      </c>
      <c r="F17679" s="73" t="s">
        <v>47</v>
      </c>
    </row>
    <row r="17680" spans="1:6" x14ac:dyDescent="0.25">
      <c r="A17680" s="73">
        <v>25006021</v>
      </c>
      <c r="B17680" s="74" t="s">
        <v>15570</v>
      </c>
      <c r="C17680" s="73" t="s">
        <v>59</v>
      </c>
      <c r="D17680" s="75">
        <v>1.32</v>
      </c>
      <c r="E17680" s="75">
        <v>1.32</v>
      </c>
      <c r="F17680" s="73" t="s">
        <v>47</v>
      </c>
    </row>
    <row r="17681" spans="1:6" x14ac:dyDescent="0.25">
      <c r="A17681" s="73">
        <v>25006094</v>
      </c>
      <c r="B17681" s="74" t="s">
        <v>15571</v>
      </c>
      <c r="C17681" s="73" t="s">
        <v>59</v>
      </c>
      <c r="D17681" s="75">
        <v>4.43</v>
      </c>
      <c r="E17681" s="75">
        <v>4.43</v>
      </c>
      <c r="F17681" s="73" t="s">
        <v>47</v>
      </c>
    </row>
    <row r="17682" spans="1:6" x14ac:dyDescent="0.25">
      <c r="A17682" s="73">
        <v>25006112</v>
      </c>
      <c r="B17682" s="74" t="s">
        <v>15572</v>
      </c>
      <c r="C17682" s="73" t="s">
        <v>59</v>
      </c>
      <c r="D17682" s="75">
        <v>1.32</v>
      </c>
      <c r="E17682" s="75">
        <v>1.32</v>
      </c>
      <c r="F17682" s="73" t="s">
        <v>47</v>
      </c>
    </row>
    <row r="17683" spans="1:6" x14ac:dyDescent="0.25">
      <c r="A17683" s="73">
        <v>25006113</v>
      </c>
      <c r="B17683" s="74" t="s">
        <v>15573</v>
      </c>
      <c r="C17683" s="73" t="s">
        <v>59</v>
      </c>
      <c r="D17683" s="75">
        <v>1.69</v>
      </c>
      <c r="E17683" s="75">
        <v>1.69</v>
      </c>
      <c r="F17683" s="73" t="s">
        <v>47</v>
      </c>
    </row>
    <row r="17684" spans="1:6" x14ac:dyDescent="0.25">
      <c r="A17684" s="73">
        <v>25006173</v>
      </c>
      <c r="B17684" s="74" t="s">
        <v>15574</v>
      </c>
      <c r="C17684" s="73" t="s">
        <v>59</v>
      </c>
      <c r="D17684" s="75">
        <v>2.75</v>
      </c>
      <c r="E17684" s="75">
        <v>2.75</v>
      </c>
      <c r="F17684" s="73" t="s">
        <v>47</v>
      </c>
    </row>
    <row r="17685" spans="1:6" x14ac:dyDescent="0.25">
      <c r="A17685" s="73">
        <v>25006174</v>
      </c>
      <c r="B17685" s="74" t="s">
        <v>15575</v>
      </c>
      <c r="C17685" s="73" t="s">
        <v>59</v>
      </c>
      <c r="D17685" s="75">
        <v>3.36</v>
      </c>
      <c r="E17685" s="75">
        <v>3.36</v>
      </c>
      <c r="F17685" s="73" t="s">
        <v>47</v>
      </c>
    </row>
    <row r="17686" spans="1:6" x14ac:dyDescent="0.25">
      <c r="A17686" s="73">
        <v>25006175</v>
      </c>
      <c r="B17686" s="74" t="s">
        <v>15576</v>
      </c>
      <c r="C17686" s="73" t="s">
        <v>59</v>
      </c>
      <c r="D17686" s="75">
        <v>5.03</v>
      </c>
      <c r="E17686" s="75">
        <v>5.03</v>
      </c>
      <c r="F17686" s="73" t="s">
        <v>47</v>
      </c>
    </row>
    <row r="17687" spans="1:6" x14ac:dyDescent="0.25">
      <c r="A17687" s="73">
        <v>25007070</v>
      </c>
      <c r="B17687" s="74" t="s">
        <v>15577</v>
      </c>
      <c r="C17687" s="73" t="s">
        <v>59</v>
      </c>
      <c r="D17687" s="75">
        <v>13.67</v>
      </c>
      <c r="E17687" s="75">
        <v>13.67</v>
      </c>
      <c r="F17687" s="73" t="s">
        <v>47</v>
      </c>
    </row>
    <row r="17688" spans="1:6" x14ac:dyDescent="0.25">
      <c r="A17688" s="73">
        <v>25007313</v>
      </c>
      <c r="B17688" s="74" t="s">
        <v>15578</v>
      </c>
      <c r="C17688" s="73" t="s">
        <v>59</v>
      </c>
      <c r="D17688" s="75">
        <v>7.38</v>
      </c>
      <c r="E17688" s="75">
        <v>7.38</v>
      </c>
      <c r="F17688" s="73" t="s">
        <v>47</v>
      </c>
    </row>
    <row r="17689" spans="1:6" x14ac:dyDescent="0.25">
      <c r="A17689" s="73">
        <v>25007681</v>
      </c>
      <c r="B17689" s="74" t="s">
        <v>15579</v>
      </c>
      <c r="C17689" s="73" t="s">
        <v>59</v>
      </c>
      <c r="D17689" s="75">
        <v>1.69</v>
      </c>
      <c r="E17689" s="75">
        <v>1.69</v>
      </c>
      <c r="F17689" s="73" t="s">
        <v>47</v>
      </c>
    </row>
    <row r="17690" spans="1:6" x14ac:dyDescent="0.25">
      <c r="A17690" s="73">
        <v>25007682</v>
      </c>
      <c r="B17690" s="74" t="s">
        <v>15580</v>
      </c>
      <c r="C17690" s="73" t="s">
        <v>59</v>
      </c>
      <c r="D17690" s="75">
        <v>1.69</v>
      </c>
      <c r="E17690" s="75">
        <v>1.69</v>
      </c>
      <c r="F17690" s="73" t="s">
        <v>47</v>
      </c>
    </row>
    <row r="17691" spans="1:6" x14ac:dyDescent="0.25">
      <c r="A17691" s="73">
        <v>25007689</v>
      </c>
      <c r="B17691" s="74" t="s">
        <v>15581</v>
      </c>
      <c r="C17691" s="73" t="s">
        <v>59</v>
      </c>
      <c r="D17691" s="75">
        <v>1.69</v>
      </c>
      <c r="E17691" s="75">
        <v>1.69</v>
      </c>
      <c r="F17691" s="73" t="s">
        <v>47</v>
      </c>
    </row>
    <row r="17692" spans="1:6" x14ac:dyDescent="0.25">
      <c r="A17692" s="73">
        <v>25007690</v>
      </c>
      <c r="B17692" s="74" t="s">
        <v>15582</v>
      </c>
      <c r="C17692" s="73" t="s">
        <v>59</v>
      </c>
      <c r="D17692" s="75">
        <v>1.69</v>
      </c>
      <c r="E17692" s="75">
        <v>1.69</v>
      </c>
      <c r="F17692" s="73" t="s">
        <v>47</v>
      </c>
    </row>
    <row r="17693" spans="1:6" x14ac:dyDescent="0.25">
      <c r="A17693" s="73">
        <v>25009338</v>
      </c>
      <c r="B17693" s="74" t="s">
        <v>15583</v>
      </c>
      <c r="C17693" s="73" t="s">
        <v>59</v>
      </c>
      <c r="D17693" s="75">
        <v>3.65</v>
      </c>
      <c r="E17693" s="75">
        <v>3.65</v>
      </c>
      <c r="F17693" s="73" t="s">
        <v>47</v>
      </c>
    </row>
    <row r="17694" spans="1:6" x14ac:dyDescent="0.25">
      <c r="A17694" s="73">
        <v>25009386</v>
      </c>
      <c r="B17694" s="74" t="s">
        <v>31958</v>
      </c>
      <c r="C17694" s="73" t="s">
        <v>59</v>
      </c>
      <c r="D17694" s="75">
        <v>2.2999999999999998</v>
      </c>
      <c r="E17694" s="75">
        <v>2.2999999999999998</v>
      </c>
      <c r="F17694" s="73" t="s">
        <v>47</v>
      </c>
    </row>
    <row r="17695" spans="1:6" x14ac:dyDescent="0.25">
      <c r="A17695" s="73">
        <v>25009394</v>
      </c>
      <c r="B17695" s="74" t="s">
        <v>31959</v>
      </c>
      <c r="C17695" s="73" t="s">
        <v>59</v>
      </c>
      <c r="D17695" s="75">
        <v>2.46</v>
      </c>
      <c r="E17695" s="75">
        <v>2.46</v>
      </c>
      <c r="F17695" s="73" t="s">
        <v>47</v>
      </c>
    </row>
    <row r="17696" spans="1:6" x14ac:dyDescent="0.25">
      <c r="A17696" s="73">
        <v>25009510</v>
      </c>
      <c r="B17696" s="74" t="s">
        <v>15584</v>
      </c>
      <c r="C17696" s="73" t="s">
        <v>59</v>
      </c>
      <c r="D17696" s="75">
        <v>0.98</v>
      </c>
      <c r="E17696" s="75">
        <v>0.98</v>
      </c>
      <c r="F17696" s="73" t="s">
        <v>47</v>
      </c>
    </row>
    <row r="17697" spans="1:6" x14ac:dyDescent="0.25">
      <c r="A17697" s="73">
        <v>25009526</v>
      </c>
      <c r="B17697" s="74" t="s">
        <v>15585</v>
      </c>
      <c r="C17697" s="73" t="s">
        <v>59</v>
      </c>
      <c r="D17697" s="75">
        <v>1.55</v>
      </c>
      <c r="E17697" s="75">
        <v>1.55</v>
      </c>
      <c r="F17697" s="73" t="s">
        <v>47</v>
      </c>
    </row>
    <row r="17698" spans="1:6" x14ac:dyDescent="0.25">
      <c r="A17698" s="73">
        <v>25009598</v>
      </c>
      <c r="B17698" s="74" t="s">
        <v>31961</v>
      </c>
      <c r="C17698" s="73" t="s">
        <v>59</v>
      </c>
      <c r="D17698" s="75">
        <v>6.15</v>
      </c>
      <c r="E17698" s="75">
        <v>6.15</v>
      </c>
      <c r="F17698" s="73" t="s">
        <v>47</v>
      </c>
    </row>
    <row r="17699" spans="1:6" x14ac:dyDescent="0.25">
      <c r="A17699" s="73">
        <v>25009661</v>
      </c>
      <c r="B17699" s="74" t="s">
        <v>31964</v>
      </c>
      <c r="C17699" s="73" t="s">
        <v>59</v>
      </c>
      <c r="D17699" s="75">
        <v>2.2999999999999998</v>
      </c>
      <c r="E17699" s="75">
        <v>2.2999999999999998</v>
      </c>
      <c r="F17699" s="73" t="s">
        <v>47</v>
      </c>
    </row>
    <row r="17700" spans="1:6" x14ac:dyDescent="0.25">
      <c r="A17700" s="73">
        <v>25010448</v>
      </c>
      <c r="B17700" s="74" t="s">
        <v>15586</v>
      </c>
      <c r="C17700" s="73" t="s">
        <v>59</v>
      </c>
      <c r="D17700" s="75">
        <v>5.46</v>
      </c>
      <c r="E17700" s="75">
        <v>5.46</v>
      </c>
      <c r="F17700" s="73" t="s">
        <v>47</v>
      </c>
    </row>
    <row r="17701" spans="1:6" x14ac:dyDescent="0.25">
      <c r="A17701" s="73">
        <v>25013059</v>
      </c>
      <c r="B17701" s="74" t="s">
        <v>15587</v>
      </c>
      <c r="C17701" s="73" t="s">
        <v>59</v>
      </c>
      <c r="D17701" s="75">
        <v>0.85</v>
      </c>
      <c r="E17701" s="75">
        <v>0.85</v>
      </c>
      <c r="F17701" s="73" t="s">
        <v>47</v>
      </c>
    </row>
    <row r="17702" spans="1:6" x14ac:dyDescent="0.25">
      <c r="A17702" s="73">
        <v>25013560</v>
      </c>
      <c r="B17702" s="74" t="s">
        <v>15588</v>
      </c>
      <c r="C17702" s="73" t="s">
        <v>59</v>
      </c>
      <c r="D17702" s="75">
        <v>2.88</v>
      </c>
      <c r="E17702" s="75">
        <v>2.88</v>
      </c>
      <c r="F17702" s="73" t="s">
        <v>47</v>
      </c>
    </row>
    <row r="17703" spans="1:6" x14ac:dyDescent="0.25">
      <c r="A17703" s="73">
        <v>25013934</v>
      </c>
      <c r="B17703" s="74" t="s">
        <v>31969</v>
      </c>
      <c r="C17703" s="73" t="s">
        <v>59</v>
      </c>
      <c r="D17703" s="75">
        <v>21.71</v>
      </c>
      <c r="E17703" s="75">
        <v>21.71</v>
      </c>
      <c r="F17703" s="73" t="s">
        <v>47</v>
      </c>
    </row>
    <row r="17704" spans="1:6" x14ac:dyDescent="0.25">
      <c r="A17704" s="73">
        <v>25013964</v>
      </c>
      <c r="B17704" s="74" t="s">
        <v>31970</v>
      </c>
      <c r="C17704" s="73" t="s">
        <v>59</v>
      </c>
      <c r="D17704" s="75">
        <v>34.54</v>
      </c>
      <c r="E17704" s="75">
        <v>34.54</v>
      </c>
      <c r="F17704" s="73" t="s">
        <v>47</v>
      </c>
    </row>
    <row r="17705" spans="1:6" x14ac:dyDescent="0.25">
      <c r="A17705" s="73">
        <v>25014138</v>
      </c>
      <c r="B17705" s="74" t="s">
        <v>15589</v>
      </c>
      <c r="C17705" s="73" t="s">
        <v>59</v>
      </c>
      <c r="D17705" s="75">
        <v>3.09</v>
      </c>
      <c r="E17705" s="75">
        <v>3.09</v>
      </c>
      <c r="F17705" s="73" t="s">
        <v>47</v>
      </c>
    </row>
    <row r="17706" spans="1:6" x14ac:dyDescent="0.25">
      <c r="A17706" s="73">
        <v>25014139</v>
      </c>
      <c r="B17706" s="74" t="s">
        <v>15590</v>
      </c>
      <c r="C17706" s="73" t="s">
        <v>59</v>
      </c>
      <c r="D17706" s="75">
        <v>4.75</v>
      </c>
      <c r="E17706" s="75">
        <v>4.75</v>
      </c>
      <c r="F17706" s="73" t="s">
        <v>47</v>
      </c>
    </row>
    <row r="17707" spans="1:6" x14ac:dyDescent="0.25">
      <c r="A17707" s="73">
        <v>25014144</v>
      </c>
      <c r="B17707" s="74" t="s">
        <v>15591</v>
      </c>
      <c r="C17707" s="73" t="s">
        <v>59</v>
      </c>
      <c r="D17707" s="75">
        <v>4.09</v>
      </c>
      <c r="E17707" s="75">
        <v>4.09</v>
      </c>
      <c r="F17707" s="73" t="s">
        <v>47</v>
      </c>
    </row>
    <row r="17708" spans="1:6" x14ac:dyDescent="0.25">
      <c r="A17708" s="73">
        <v>25014146</v>
      </c>
      <c r="B17708" s="74" t="s">
        <v>15592</v>
      </c>
      <c r="C17708" s="73" t="s">
        <v>59</v>
      </c>
      <c r="D17708" s="75">
        <v>3.66</v>
      </c>
      <c r="E17708" s="75">
        <v>3.66</v>
      </c>
      <c r="F17708" s="73" t="s">
        <v>47</v>
      </c>
    </row>
    <row r="17709" spans="1:6" x14ac:dyDescent="0.25">
      <c r="A17709" s="73">
        <v>25014151</v>
      </c>
      <c r="B17709" s="74" t="s">
        <v>15593</v>
      </c>
      <c r="C17709" s="73" t="s">
        <v>59</v>
      </c>
      <c r="D17709" s="75">
        <v>7.03</v>
      </c>
      <c r="E17709" s="75">
        <v>7.03</v>
      </c>
      <c r="F17709" s="73" t="s">
        <v>47</v>
      </c>
    </row>
    <row r="17710" spans="1:6" x14ac:dyDescent="0.25">
      <c r="A17710" s="73">
        <v>25014268</v>
      </c>
      <c r="B17710" s="74" t="s">
        <v>15594</v>
      </c>
      <c r="C17710" s="73" t="s">
        <v>59</v>
      </c>
      <c r="D17710" s="75">
        <v>3.08</v>
      </c>
      <c r="E17710" s="75">
        <v>3.08</v>
      </c>
      <c r="F17710" s="73" t="s">
        <v>47</v>
      </c>
    </row>
    <row r="17711" spans="1:6" x14ac:dyDescent="0.25">
      <c r="A17711" s="73">
        <v>25014283</v>
      </c>
      <c r="B17711" s="74" t="s">
        <v>15595</v>
      </c>
      <c r="C17711" s="73" t="s">
        <v>59</v>
      </c>
      <c r="D17711" s="75">
        <v>7.11</v>
      </c>
      <c r="E17711" s="75">
        <v>7.11</v>
      </c>
      <c r="F17711" s="73" t="s">
        <v>47</v>
      </c>
    </row>
    <row r="17712" spans="1:6" x14ac:dyDescent="0.25">
      <c r="A17712" s="73">
        <v>25014313</v>
      </c>
      <c r="B17712" s="74" t="s">
        <v>15596</v>
      </c>
      <c r="C17712" s="73" t="s">
        <v>59</v>
      </c>
      <c r="D17712" s="75">
        <v>160.02000000000001</v>
      </c>
      <c r="E17712" s="75">
        <v>160.02000000000001</v>
      </c>
      <c r="F17712" s="73" t="s">
        <v>47</v>
      </c>
    </row>
    <row r="17713" spans="1:6" x14ac:dyDescent="0.25">
      <c r="A17713" s="73">
        <v>25014403</v>
      </c>
      <c r="B17713" s="74" t="s">
        <v>15597</v>
      </c>
      <c r="C17713" s="73" t="s">
        <v>59</v>
      </c>
      <c r="D17713" s="75">
        <v>16.170000000000002</v>
      </c>
      <c r="E17713" s="75">
        <v>16.170000000000002</v>
      </c>
      <c r="F17713" s="73" t="s">
        <v>47</v>
      </c>
    </row>
    <row r="17714" spans="1:6" x14ac:dyDescent="0.25">
      <c r="A17714" s="73">
        <v>25014629</v>
      </c>
      <c r="B17714" s="74" t="s">
        <v>37449</v>
      </c>
      <c r="C17714" s="73" t="s">
        <v>59</v>
      </c>
      <c r="D17714" s="75">
        <v>170.76</v>
      </c>
      <c r="E17714" s="75">
        <v>170.76</v>
      </c>
      <c r="F17714" s="73" t="s">
        <v>47</v>
      </c>
    </row>
    <row r="17715" spans="1:6" x14ac:dyDescent="0.25">
      <c r="A17715" s="73">
        <v>25016124</v>
      </c>
      <c r="B17715" s="74" t="s">
        <v>15598</v>
      </c>
      <c r="C17715" s="73" t="s">
        <v>59</v>
      </c>
      <c r="D17715" s="75">
        <v>28.29</v>
      </c>
      <c r="E17715" s="75">
        <v>28.29</v>
      </c>
      <c r="F17715" s="73" t="s">
        <v>47</v>
      </c>
    </row>
    <row r="17716" spans="1:6" x14ac:dyDescent="0.25">
      <c r="A17716" s="73">
        <v>25017488</v>
      </c>
      <c r="B17716" s="74" t="s">
        <v>15599</v>
      </c>
      <c r="C17716" s="73" t="s">
        <v>59</v>
      </c>
      <c r="D17716" s="75">
        <v>23.85</v>
      </c>
      <c r="E17716" s="75">
        <v>23.85</v>
      </c>
      <c r="F17716" s="73" t="s">
        <v>47</v>
      </c>
    </row>
    <row r="17717" spans="1:6" x14ac:dyDescent="0.25">
      <c r="A17717" s="73">
        <v>25017496</v>
      </c>
      <c r="B17717" s="74" t="s">
        <v>15600</v>
      </c>
      <c r="C17717" s="73" t="s">
        <v>59</v>
      </c>
      <c r="D17717" s="75">
        <v>5.3</v>
      </c>
      <c r="E17717" s="75">
        <v>5.3</v>
      </c>
      <c r="F17717" s="73" t="s">
        <v>47</v>
      </c>
    </row>
    <row r="17718" spans="1:6" x14ac:dyDescent="0.25">
      <c r="A17718" s="73">
        <v>25019649</v>
      </c>
      <c r="B17718" s="74" t="s">
        <v>15601</v>
      </c>
      <c r="C17718" s="73" t="s">
        <v>59</v>
      </c>
      <c r="D17718" s="75">
        <v>21.08</v>
      </c>
      <c r="E17718" s="75">
        <v>21.08</v>
      </c>
      <c r="F17718" s="73" t="s">
        <v>47</v>
      </c>
    </row>
    <row r="17719" spans="1:6" x14ac:dyDescent="0.25">
      <c r="A17719" s="73">
        <v>25020317</v>
      </c>
      <c r="B17719" s="74" t="s">
        <v>15602</v>
      </c>
      <c r="C17719" s="73" t="s">
        <v>59</v>
      </c>
      <c r="D17719" s="75">
        <v>254.82</v>
      </c>
      <c r="E17719" s="75">
        <v>254.82</v>
      </c>
      <c r="F17719" s="73" t="s">
        <v>47</v>
      </c>
    </row>
    <row r="17720" spans="1:6" x14ac:dyDescent="0.25">
      <c r="A17720" s="73">
        <v>25020406</v>
      </c>
      <c r="B17720" s="74" t="s">
        <v>15603</v>
      </c>
      <c r="C17720" s="73" t="s">
        <v>59</v>
      </c>
      <c r="D17720" s="75">
        <v>57.74</v>
      </c>
      <c r="E17720" s="75">
        <v>57.74</v>
      </c>
      <c r="F17720" s="73" t="s">
        <v>47</v>
      </c>
    </row>
    <row r="17721" spans="1:6" x14ac:dyDescent="0.25">
      <c r="A17721" s="73">
        <v>25021272</v>
      </c>
      <c r="B17721" s="74" t="s">
        <v>15604</v>
      </c>
      <c r="C17721" s="73" t="s">
        <v>59</v>
      </c>
      <c r="D17721" s="75">
        <v>251.94</v>
      </c>
      <c r="E17721" s="75">
        <v>251.94</v>
      </c>
      <c r="F17721" s="73" t="s">
        <v>47</v>
      </c>
    </row>
    <row r="17722" spans="1:6" x14ac:dyDescent="0.25">
      <c r="A17722" s="73">
        <v>25023627</v>
      </c>
      <c r="B17722" s="74" t="s">
        <v>15605</v>
      </c>
      <c r="C17722" s="73" t="s">
        <v>59</v>
      </c>
      <c r="D17722" s="75">
        <v>7.35</v>
      </c>
      <c r="E17722" s="75">
        <v>7.35</v>
      </c>
      <c r="F17722" s="73" t="s">
        <v>47</v>
      </c>
    </row>
    <row r="17723" spans="1:6" x14ac:dyDescent="0.25">
      <c r="A17723" s="73">
        <v>25025059</v>
      </c>
      <c r="B17723" s="74" t="s">
        <v>15606</v>
      </c>
      <c r="C17723" s="73" t="s">
        <v>59</v>
      </c>
      <c r="D17723" s="75">
        <v>83.55</v>
      </c>
      <c r="E17723" s="75">
        <v>83.55</v>
      </c>
      <c r="F17723" s="73" t="s">
        <v>47</v>
      </c>
    </row>
    <row r="17724" spans="1:6" x14ac:dyDescent="0.25">
      <c r="A17724" s="73">
        <v>25025809</v>
      </c>
      <c r="B17724" s="74" t="s">
        <v>32037</v>
      </c>
      <c r="C17724" s="73" t="s">
        <v>59</v>
      </c>
      <c r="D17724" s="75">
        <v>30.68</v>
      </c>
      <c r="E17724" s="75">
        <v>30.68</v>
      </c>
      <c r="F17724" s="73" t="s">
        <v>47</v>
      </c>
    </row>
    <row r="17725" spans="1:6" x14ac:dyDescent="0.25">
      <c r="A17725" s="73">
        <v>25025938</v>
      </c>
      <c r="B17725" s="74" t="s">
        <v>15607</v>
      </c>
      <c r="C17725" s="73" t="s">
        <v>59</v>
      </c>
      <c r="D17725" s="75">
        <v>30.32</v>
      </c>
      <c r="E17725" s="75">
        <v>30.32</v>
      </c>
      <c r="F17725" s="73" t="s">
        <v>47</v>
      </c>
    </row>
    <row r="17726" spans="1:6" x14ac:dyDescent="0.25">
      <c r="A17726" s="73">
        <v>25025944</v>
      </c>
      <c r="B17726" s="74" t="s">
        <v>15608</v>
      </c>
      <c r="C17726" s="73" t="s">
        <v>59</v>
      </c>
      <c r="D17726" s="75">
        <v>16.47</v>
      </c>
      <c r="E17726" s="75">
        <v>16.47</v>
      </c>
      <c r="F17726" s="73" t="s">
        <v>47</v>
      </c>
    </row>
    <row r="17727" spans="1:6" x14ac:dyDescent="0.25">
      <c r="A17727" s="73">
        <v>25025948</v>
      </c>
      <c r="B17727" s="74" t="s">
        <v>15609</v>
      </c>
      <c r="C17727" s="73" t="s">
        <v>59</v>
      </c>
      <c r="D17727" s="75">
        <v>49.29</v>
      </c>
      <c r="E17727" s="75">
        <v>49.29</v>
      </c>
      <c r="F17727" s="73" t="s">
        <v>47</v>
      </c>
    </row>
    <row r="17728" spans="1:6" x14ac:dyDescent="0.25">
      <c r="A17728" s="73">
        <v>25025949</v>
      </c>
      <c r="B17728" s="74" t="s">
        <v>15610</v>
      </c>
      <c r="C17728" s="73" t="s">
        <v>59</v>
      </c>
      <c r="D17728" s="75">
        <v>48.36</v>
      </c>
      <c r="E17728" s="75">
        <v>48.36</v>
      </c>
      <c r="F17728" s="73" t="s">
        <v>47</v>
      </c>
    </row>
    <row r="17729" spans="1:6" x14ac:dyDescent="0.25">
      <c r="A17729" s="73">
        <v>25025951</v>
      </c>
      <c r="B17729" s="74" t="s">
        <v>15611</v>
      </c>
      <c r="C17729" s="73" t="s">
        <v>59</v>
      </c>
      <c r="D17729" s="75">
        <v>57.57</v>
      </c>
      <c r="E17729" s="75">
        <v>57.57</v>
      </c>
      <c r="F17729" s="73" t="s">
        <v>47</v>
      </c>
    </row>
    <row r="17730" spans="1:6" x14ac:dyDescent="0.25">
      <c r="A17730" s="73">
        <v>25027082</v>
      </c>
      <c r="B17730" s="74" t="s">
        <v>15612</v>
      </c>
      <c r="C17730" s="73" t="s">
        <v>59</v>
      </c>
      <c r="D17730" s="75">
        <v>328.71</v>
      </c>
      <c r="E17730" s="75">
        <v>328.71</v>
      </c>
      <c r="F17730" s="73" t="s">
        <v>47</v>
      </c>
    </row>
    <row r="17731" spans="1:6" x14ac:dyDescent="0.25">
      <c r="A17731" s="73">
        <v>25028103</v>
      </c>
      <c r="B17731" s="74" t="s">
        <v>32050</v>
      </c>
      <c r="C17731" s="73" t="s">
        <v>59</v>
      </c>
      <c r="D17731" s="75">
        <v>775.28</v>
      </c>
      <c r="E17731" s="75">
        <v>775.28</v>
      </c>
      <c r="F17731" s="73" t="s">
        <v>47</v>
      </c>
    </row>
    <row r="17732" spans="1:6" x14ac:dyDescent="0.25">
      <c r="A17732" s="73">
        <v>25028625</v>
      </c>
      <c r="B17732" s="74" t="s">
        <v>32052</v>
      </c>
      <c r="C17732" s="73" t="s">
        <v>59</v>
      </c>
      <c r="D17732" s="75">
        <v>91.05</v>
      </c>
      <c r="E17732" s="75">
        <v>91.05</v>
      </c>
      <c r="F17732" s="73" t="s">
        <v>47</v>
      </c>
    </row>
    <row r="17733" spans="1:6" x14ac:dyDescent="0.25">
      <c r="A17733" s="73">
        <v>25030169</v>
      </c>
      <c r="B17733" s="74" t="s">
        <v>37450</v>
      </c>
      <c r="C17733" s="73" t="s">
        <v>59</v>
      </c>
      <c r="D17733" s="75">
        <v>4612.84</v>
      </c>
      <c r="E17733" s="75">
        <v>4612.84</v>
      </c>
      <c r="F17733" s="73" t="s">
        <v>47</v>
      </c>
    </row>
    <row r="17734" spans="1:6" x14ac:dyDescent="0.25">
      <c r="A17734" s="73">
        <v>25031161</v>
      </c>
      <c r="B17734" s="74" t="s">
        <v>15613</v>
      </c>
      <c r="C17734" s="73" t="s">
        <v>59</v>
      </c>
      <c r="D17734" s="75">
        <v>1.59</v>
      </c>
      <c r="E17734" s="75">
        <v>1.59</v>
      </c>
      <c r="F17734" s="73" t="s">
        <v>47</v>
      </c>
    </row>
    <row r="17735" spans="1:6" x14ac:dyDescent="0.25">
      <c r="A17735" s="73">
        <v>25031235</v>
      </c>
      <c r="B17735" s="74" t="s">
        <v>15614</v>
      </c>
      <c r="C17735" s="73" t="s">
        <v>59</v>
      </c>
      <c r="D17735" s="75">
        <v>521.99</v>
      </c>
      <c r="E17735" s="75">
        <v>521.99</v>
      </c>
      <c r="F17735" s="73" t="s">
        <v>47</v>
      </c>
    </row>
    <row r="17736" spans="1:6" x14ac:dyDescent="0.25">
      <c r="A17736" s="73">
        <v>25031236</v>
      </c>
      <c r="B17736" s="74" t="s">
        <v>15615</v>
      </c>
      <c r="C17736" s="73" t="s">
        <v>59</v>
      </c>
      <c r="D17736" s="75">
        <v>357.08</v>
      </c>
      <c r="E17736" s="75">
        <v>357.08</v>
      </c>
      <c r="F17736" s="73" t="s">
        <v>47</v>
      </c>
    </row>
    <row r="17737" spans="1:6" x14ac:dyDescent="0.25">
      <c r="A17737" s="73">
        <v>25032346</v>
      </c>
      <c r="B17737" s="74" t="s">
        <v>37451</v>
      </c>
      <c r="C17737" s="73" t="s">
        <v>59</v>
      </c>
      <c r="D17737" s="75">
        <v>571.42999999999995</v>
      </c>
      <c r="E17737" s="75">
        <v>571.42999999999995</v>
      </c>
      <c r="F17737" s="73" t="s">
        <v>47</v>
      </c>
    </row>
    <row r="17738" spans="1:6" x14ac:dyDescent="0.25">
      <c r="A17738" s="73">
        <v>25037880</v>
      </c>
      <c r="B17738" s="74" t="s">
        <v>15616</v>
      </c>
      <c r="C17738" s="73" t="s">
        <v>59</v>
      </c>
      <c r="D17738" s="75">
        <v>20.52</v>
      </c>
      <c r="E17738" s="75">
        <v>20.52</v>
      </c>
      <c r="F17738" s="73" t="s">
        <v>47</v>
      </c>
    </row>
    <row r="17739" spans="1:6" x14ac:dyDescent="0.25">
      <c r="A17739" s="73">
        <v>25037882</v>
      </c>
      <c r="B17739" s="74" t="s">
        <v>15617</v>
      </c>
      <c r="C17739" s="73" t="s">
        <v>59</v>
      </c>
      <c r="D17739" s="75">
        <v>22.79</v>
      </c>
      <c r="E17739" s="75">
        <v>22.79</v>
      </c>
      <c r="F17739" s="73" t="s">
        <v>47</v>
      </c>
    </row>
    <row r="17740" spans="1:6" x14ac:dyDescent="0.25">
      <c r="A17740" s="73">
        <v>25037883</v>
      </c>
      <c r="B17740" s="74" t="s">
        <v>15618</v>
      </c>
      <c r="C17740" s="73" t="s">
        <v>59</v>
      </c>
      <c r="D17740" s="75">
        <v>35.17</v>
      </c>
      <c r="E17740" s="75">
        <v>35.17</v>
      </c>
      <c r="F17740" s="73" t="s">
        <v>47</v>
      </c>
    </row>
    <row r="17741" spans="1:6" x14ac:dyDescent="0.25">
      <c r="A17741" s="73">
        <v>25037884</v>
      </c>
      <c r="B17741" s="74" t="s">
        <v>15619</v>
      </c>
      <c r="C17741" s="73" t="s">
        <v>59</v>
      </c>
      <c r="D17741" s="75">
        <v>51.76</v>
      </c>
      <c r="E17741" s="75">
        <v>51.76</v>
      </c>
      <c r="F17741" s="73" t="s">
        <v>47</v>
      </c>
    </row>
    <row r="17742" spans="1:6" x14ac:dyDescent="0.25">
      <c r="A17742" s="73">
        <v>25037887</v>
      </c>
      <c r="B17742" s="74" t="s">
        <v>15620</v>
      </c>
      <c r="C17742" s="73" t="s">
        <v>59</v>
      </c>
      <c r="D17742" s="75">
        <v>146.85</v>
      </c>
      <c r="E17742" s="75">
        <v>146.85</v>
      </c>
      <c r="F17742" s="73" t="s">
        <v>47</v>
      </c>
    </row>
    <row r="17743" spans="1:6" x14ac:dyDescent="0.25">
      <c r="A17743" s="73">
        <v>25037910</v>
      </c>
      <c r="B17743" s="74" t="s">
        <v>15621</v>
      </c>
      <c r="C17743" s="73" t="s">
        <v>59</v>
      </c>
      <c r="D17743" s="75">
        <v>276.88</v>
      </c>
      <c r="E17743" s="75">
        <v>276.88</v>
      </c>
      <c r="F17743" s="73" t="s">
        <v>47</v>
      </c>
    </row>
    <row r="17744" spans="1:6" x14ac:dyDescent="0.25">
      <c r="A17744" s="73">
        <v>25037912</v>
      </c>
      <c r="B17744" s="74" t="s">
        <v>15622</v>
      </c>
      <c r="C17744" s="73" t="s">
        <v>59</v>
      </c>
      <c r="D17744" s="75">
        <v>397.69</v>
      </c>
      <c r="E17744" s="75">
        <v>397.69</v>
      </c>
      <c r="F17744" s="73" t="s">
        <v>47</v>
      </c>
    </row>
    <row r="17745" spans="1:6" x14ac:dyDescent="0.25">
      <c r="A17745" s="73">
        <v>25037949</v>
      </c>
      <c r="B17745" s="74" t="s">
        <v>15623</v>
      </c>
      <c r="C17745" s="73" t="s">
        <v>59</v>
      </c>
      <c r="D17745" s="75">
        <v>729.45</v>
      </c>
      <c r="E17745" s="75">
        <v>729.45</v>
      </c>
      <c r="F17745" s="73" t="s">
        <v>47</v>
      </c>
    </row>
    <row r="17746" spans="1:6" x14ac:dyDescent="0.25">
      <c r="A17746" s="73">
        <v>25037950</v>
      </c>
      <c r="B17746" s="74" t="s">
        <v>15624</v>
      </c>
      <c r="C17746" s="73" t="s">
        <v>59</v>
      </c>
      <c r="D17746" s="75">
        <v>1005.33</v>
      </c>
      <c r="E17746" s="75">
        <v>1005.33</v>
      </c>
      <c r="F17746" s="73" t="s">
        <v>47</v>
      </c>
    </row>
    <row r="17747" spans="1:6" x14ac:dyDescent="0.25">
      <c r="A17747" s="73">
        <v>25038274</v>
      </c>
      <c r="B17747" s="74" t="s">
        <v>32090</v>
      </c>
      <c r="C17747" s="73" t="s">
        <v>59</v>
      </c>
      <c r="D17747" s="75">
        <v>108.97</v>
      </c>
      <c r="E17747" s="75">
        <v>108.97</v>
      </c>
      <c r="F17747" s="73" t="s">
        <v>47</v>
      </c>
    </row>
    <row r="17748" spans="1:6" x14ac:dyDescent="0.25">
      <c r="A17748" s="73">
        <v>25040209</v>
      </c>
      <c r="B17748" s="74" t="s">
        <v>32110</v>
      </c>
      <c r="C17748" s="73" t="s">
        <v>59</v>
      </c>
      <c r="D17748" s="75">
        <v>239.92</v>
      </c>
      <c r="E17748" s="75">
        <v>239.92</v>
      </c>
      <c r="F17748" s="73" t="s">
        <v>47</v>
      </c>
    </row>
    <row r="17749" spans="1:6" x14ac:dyDescent="0.25">
      <c r="A17749" s="73">
        <v>25040210</v>
      </c>
      <c r="B17749" s="74" t="s">
        <v>32111</v>
      </c>
      <c r="C17749" s="73" t="s">
        <v>59</v>
      </c>
      <c r="D17749" s="75">
        <v>269.51</v>
      </c>
      <c r="E17749" s="75">
        <v>269.51</v>
      </c>
      <c r="F17749" s="73" t="s">
        <v>47</v>
      </c>
    </row>
    <row r="17750" spans="1:6" x14ac:dyDescent="0.25">
      <c r="A17750" s="73">
        <v>25040212</v>
      </c>
      <c r="B17750" s="74" t="s">
        <v>32112</v>
      </c>
      <c r="C17750" s="73" t="s">
        <v>59</v>
      </c>
      <c r="D17750" s="75">
        <v>325.35000000000002</v>
      </c>
      <c r="E17750" s="75">
        <v>325.35000000000002</v>
      </c>
      <c r="F17750" s="73" t="s">
        <v>47</v>
      </c>
    </row>
    <row r="17751" spans="1:6" x14ac:dyDescent="0.25">
      <c r="A17751" s="73">
        <v>25040213</v>
      </c>
      <c r="B17751" s="74" t="s">
        <v>32113</v>
      </c>
      <c r="C17751" s="73" t="s">
        <v>59</v>
      </c>
      <c r="D17751" s="75">
        <v>395.84</v>
      </c>
      <c r="E17751" s="75">
        <v>395.84</v>
      </c>
      <c r="F17751" s="73" t="s">
        <v>47</v>
      </c>
    </row>
    <row r="17752" spans="1:6" x14ac:dyDescent="0.25">
      <c r="A17752" s="73">
        <v>25040214</v>
      </c>
      <c r="B17752" s="74" t="s">
        <v>32114</v>
      </c>
      <c r="C17752" s="73" t="s">
        <v>59</v>
      </c>
      <c r="D17752" s="75">
        <v>480.35</v>
      </c>
      <c r="E17752" s="75">
        <v>480.35</v>
      </c>
      <c r="F17752" s="73" t="s">
        <v>47</v>
      </c>
    </row>
    <row r="17753" spans="1:6" x14ac:dyDescent="0.25">
      <c r="A17753" s="73">
        <v>25040215</v>
      </c>
      <c r="B17753" s="74" t="s">
        <v>32115</v>
      </c>
      <c r="C17753" s="73" t="s">
        <v>59</v>
      </c>
      <c r="D17753" s="75">
        <v>576.12</v>
      </c>
      <c r="E17753" s="75">
        <v>576.12</v>
      </c>
      <c r="F17753" s="73" t="s">
        <v>47</v>
      </c>
    </row>
    <row r="17754" spans="1:6" x14ac:dyDescent="0.25">
      <c r="A17754" s="73">
        <v>25040217</v>
      </c>
      <c r="B17754" s="74" t="s">
        <v>15625</v>
      </c>
      <c r="C17754" s="73" t="s">
        <v>59</v>
      </c>
      <c r="D17754" s="75">
        <v>924.69</v>
      </c>
      <c r="E17754" s="75">
        <v>924.69</v>
      </c>
      <c r="F17754" s="73" t="s">
        <v>47</v>
      </c>
    </row>
    <row r="17755" spans="1:6" x14ac:dyDescent="0.25">
      <c r="A17755" s="73">
        <v>25040218</v>
      </c>
      <c r="B17755" s="74" t="s">
        <v>32116</v>
      </c>
      <c r="C17755" s="73" t="s">
        <v>59</v>
      </c>
      <c r="D17755" s="75">
        <v>1143.03</v>
      </c>
      <c r="E17755" s="75">
        <v>1143.03</v>
      </c>
      <c r="F17755" s="73" t="s">
        <v>47</v>
      </c>
    </row>
    <row r="17756" spans="1:6" x14ac:dyDescent="0.25">
      <c r="A17756" s="73">
        <v>25040221</v>
      </c>
      <c r="B17756" s="74" t="s">
        <v>15626</v>
      </c>
      <c r="C17756" s="73" t="s">
        <v>59</v>
      </c>
      <c r="D17756" s="75">
        <v>2630.01</v>
      </c>
      <c r="E17756" s="75">
        <v>2630.01</v>
      </c>
      <c r="F17756" s="73" t="s">
        <v>47</v>
      </c>
    </row>
    <row r="17757" spans="1:6" x14ac:dyDescent="0.25">
      <c r="A17757" s="73">
        <v>25040226</v>
      </c>
      <c r="B17757" s="74" t="s">
        <v>15627</v>
      </c>
      <c r="C17757" s="73" t="s">
        <v>59</v>
      </c>
      <c r="D17757" s="75">
        <v>1221.43</v>
      </c>
      <c r="E17757" s="75">
        <v>1221.43</v>
      </c>
      <c r="F17757" s="73" t="s">
        <v>47</v>
      </c>
    </row>
    <row r="17758" spans="1:6" x14ac:dyDescent="0.25">
      <c r="A17758" s="73">
        <v>25040229</v>
      </c>
      <c r="B17758" s="74" t="s">
        <v>32117</v>
      </c>
      <c r="C17758" s="73" t="s">
        <v>59</v>
      </c>
      <c r="D17758" s="75">
        <v>283.11</v>
      </c>
      <c r="E17758" s="75">
        <v>283.11</v>
      </c>
      <c r="F17758" s="73" t="s">
        <v>47</v>
      </c>
    </row>
    <row r="17759" spans="1:6" x14ac:dyDescent="0.25">
      <c r="A17759" s="73">
        <v>25040230</v>
      </c>
      <c r="B17759" s="74" t="s">
        <v>32118</v>
      </c>
      <c r="C17759" s="73" t="s">
        <v>59</v>
      </c>
      <c r="D17759" s="75">
        <v>367.07</v>
      </c>
      <c r="E17759" s="75">
        <v>367.07</v>
      </c>
      <c r="F17759" s="73" t="s">
        <v>47</v>
      </c>
    </row>
    <row r="17760" spans="1:6" x14ac:dyDescent="0.25">
      <c r="A17760" s="73">
        <v>25040231</v>
      </c>
      <c r="B17760" s="74" t="s">
        <v>32119</v>
      </c>
      <c r="C17760" s="73" t="s">
        <v>59</v>
      </c>
      <c r="D17760" s="75">
        <v>434.46</v>
      </c>
      <c r="E17760" s="75">
        <v>434.46</v>
      </c>
      <c r="F17760" s="73" t="s">
        <v>47</v>
      </c>
    </row>
    <row r="17761" spans="1:6" x14ac:dyDescent="0.25">
      <c r="A17761" s="73">
        <v>25040232</v>
      </c>
      <c r="B17761" s="74" t="s">
        <v>32120</v>
      </c>
      <c r="C17761" s="73" t="s">
        <v>59</v>
      </c>
      <c r="D17761" s="75">
        <v>514.64</v>
      </c>
      <c r="E17761" s="75">
        <v>514.64</v>
      </c>
      <c r="F17761" s="73" t="s">
        <v>47</v>
      </c>
    </row>
    <row r="17762" spans="1:6" x14ac:dyDescent="0.25">
      <c r="A17762" s="73">
        <v>25040233</v>
      </c>
      <c r="B17762" s="74" t="s">
        <v>32121</v>
      </c>
      <c r="C17762" s="73" t="s">
        <v>59</v>
      </c>
      <c r="D17762" s="75">
        <v>790.62</v>
      </c>
      <c r="E17762" s="75">
        <v>790.62</v>
      </c>
      <c r="F17762" s="73" t="s">
        <v>47</v>
      </c>
    </row>
    <row r="17763" spans="1:6" x14ac:dyDescent="0.25">
      <c r="A17763" s="73">
        <v>25040234</v>
      </c>
      <c r="B17763" s="74" t="s">
        <v>15628</v>
      </c>
      <c r="C17763" s="73" t="s">
        <v>59</v>
      </c>
      <c r="D17763" s="75">
        <v>827</v>
      </c>
      <c r="E17763" s="75">
        <v>827</v>
      </c>
      <c r="F17763" s="73" t="s">
        <v>47</v>
      </c>
    </row>
    <row r="17764" spans="1:6" x14ac:dyDescent="0.25">
      <c r="A17764" s="73">
        <v>25040235</v>
      </c>
      <c r="B17764" s="74" t="s">
        <v>32122</v>
      </c>
      <c r="C17764" s="73" t="s">
        <v>59</v>
      </c>
      <c r="D17764" s="75">
        <v>1022.28</v>
      </c>
      <c r="E17764" s="75">
        <v>1022.28</v>
      </c>
      <c r="F17764" s="73" t="s">
        <v>47</v>
      </c>
    </row>
    <row r="17765" spans="1:6" x14ac:dyDescent="0.25">
      <c r="A17765" s="73">
        <v>25040236</v>
      </c>
      <c r="B17765" s="74" t="s">
        <v>15629</v>
      </c>
      <c r="C17765" s="73" t="s">
        <v>59</v>
      </c>
      <c r="D17765" s="75">
        <v>1044.73</v>
      </c>
      <c r="E17765" s="75">
        <v>1044.73</v>
      </c>
      <c r="F17765" s="73" t="s">
        <v>47</v>
      </c>
    </row>
    <row r="17766" spans="1:6" x14ac:dyDescent="0.25">
      <c r="A17766" s="73">
        <v>25040237</v>
      </c>
      <c r="B17766" s="74" t="s">
        <v>15630</v>
      </c>
      <c r="C17766" s="73" t="s">
        <v>59</v>
      </c>
      <c r="D17766" s="75">
        <v>1557.88</v>
      </c>
      <c r="E17766" s="75">
        <v>1557.88</v>
      </c>
      <c r="F17766" s="73" t="s">
        <v>47</v>
      </c>
    </row>
    <row r="17767" spans="1:6" x14ac:dyDescent="0.25">
      <c r="A17767" s="73">
        <v>25040238</v>
      </c>
      <c r="B17767" s="74" t="s">
        <v>15631</v>
      </c>
      <c r="C17767" s="73" t="s">
        <v>59</v>
      </c>
      <c r="D17767" s="75">
        <v>2294.84</v>
      </c>
      <c r="E17767" s="75">
        <v>2294.84</v>
      </c>
      <c r="F17767" s="73" t="s">
        <v>47</v>
      </c>
    </row>
    <row r="17768" spans="1:6" x14ac:dyDescent="0.25">
      <c r="A17768" s="73">
        <v>25040239</v>
      </c>
      <c r="B17768" s="74" t="s">
        <v>15632</v>
      </c>
      <c r="C17768" s="73" t="s">
        <v>59</v>
      </c>
      <c r="D17768" s="75">
        <v>3022.12</v>
      </c>
      <c r="E17768" s="75">
        <v>3022.12</v>
      </c>
      <c r="F17768" s="73" t="s">
        <v>47</v>
      </c>
    </row>
    <row r="17769" spans="1:6" x14ac:dyDescent="0.25">
      <c r="A17769" s="73">
        <v>25040285</v>
      </c>
      <c r="B17769" s="74" t="s">
        <v>32123</v>
      </c>
      <c r="C17769" s="73" t="s">
        <v>59</v>
      </c>
      <c r="D17769" s="75">
        <v>3791.29</v>
      </c>
      <c r="E17769" s="75">
        <v>3791.29</v>
      </c>
      <c r="F17769" s="73" t="s">
        <v>47</v>
      </c>
    </row>
    <row r="17770" spans="1:6" x14ac:dyDescent="0.25">
      <c r="A17770" s="73">
        <v>25040286</v>
      </c>
      <c r="B17770" s="74" t="s">
        <v>32124</v>
      </c>
      <c r="C17770" s="73" t="s">
        <v>59</v>
      </c>
      <c r="D17770" s="75">
        <v>4500.34</v>
      </c>
      <c r="E17770" s="75">
        <v>4500.34</v>
      </c>
      <c r="F17770" s="73" t="s">
        <v>47</v>
      </c>
    </row>
    <row r="17771" spans="1:6" x14ac:dyDescent="0.25">
      <c r="A17771" s="73">
        <v>25040294</v>
      </c>
      <c r="B17771" s="74" t="s">
        <v>15633</v>
      </c>
      <c r="C17771" s="73" t="s">
        <v>59</v>
      </c>
      <c r="D17771" s="75">
        <v>262.42</v>
      </c>
      <c r="E17771" s="75">
        <v>262.42</v>
      </c>
      <c r="F17771" s="73" t="s">
        <v>47</v>
      </c>
    </row>
    <row r="17772" spans="1:6" x14ac:dyDescent="0.25">
      <c r="A17772" s="73">
        <v>25040296</v>
      </c>
      <c r="B17772" s="74" t="s">
        <v>15634</v>
      </c>
      <c r="C17772" s="73" t="s">
        <v>59</v>
      </c>
      <c r="D17772" s="75">
        <v>293.81</v>
      </c>
      <c r="E17772" s="75">
        <v>293.81</v>
      </c>
      <c r="F17772" s="73" t="s">
        <v>47</v>
      </c>
    </row>
    <row r="17773" spans="1:6" x14ac:dyDescent="0.25">
      <c r="A17773" s="73">
        <v>25040297</v>
      </c>
      <c r="B17773" s="74" t="s">
        <v>15635</v>
      </c>
      <c r="C17773" s="73" t="s">
        <v>59</v>
      </c>
      <c r="D17773" s="75">
        <v>331.05</v>
      </c>
      <c r="E17773" s="75">
        <v>331.05</v>
      </c>
      <c r="F17773" s="73" t="s">
        <v>47</v>
      </c>
    </row>
    <row r="17774" spans="1:6" x14ac:dyDescent="0.25">
      <c r="A17774" s="73">
        <v>25040298</v>
      </c>
      <c r="B17774" s="74" t="s">
        <v>15636</v>
      </c>
      <c r="C17774" s="73" t="s">
        <v>59</v>
      </c>
      <c r="D17774" s="75">
        <v>394.11</v>
      </c>
      <c r="E17774" s="75">
        <v>394.11</v>
      </c>
      <c r="F17774" s="73" t="s">
        <v>47</v>
      </c>
    </row>
    <row r="17775" spans="1:6" x14ac:dyDescent="0.25">
      <c r="A17775" s="73">
        <v>25040299</v>
      </c>
      <c r="B17775" s="74" t="s">
        <v>15637</v>
      </c>
      <c r="C17775" s="73" t="s">
        <v>59</v>
      </c>
      <c r="D17775" s="75">
        <v>460.07</v>
      </c>
      <c r="E17775" s="75">
        <v>460.07</v>
      </c>
      <c r="F17775" s="73" t="s">
        <v>47</v>
      </c>
    </row>
    <row r="17776" spans="1:6" x14ac:dyDescent="0.25">
      <c r="A17776" s="73">
        <v>25040300</v>
      </c>
      <c r="B17776" s="74" t="s">
        <v>15638</v>
      </c>
      <c r="C17776" s="73" t="s">
        <v>59</v>
      </c>
      <c r="D17776" s="75">
        <v>537.83000000000004</v>
      </c>
      <c r="E17776" s="75">
        <v>537.83000000000004</v>
      </c>
      <c r="F17776" s="73" t="s">
        <v>47</v>
      </c>
    </row>
    <row r="17777" spans="1:6" x14ac:dyDescent="0.25">
      <c r="A17777" s="73">
        <v>25040301</v>
      </c>
      <c r="B17777" s="74" t="s">
        <v>15639</v>
      </c>
      <c r="C17777" s="73" t="s">
        <v>59</v>
      </c>
      <c r="D17777" s="75">
        <v>801.69</v>
      </c>
      <c r="E17777" s="75">
        <v>801.69</v>
      </c>
      <c r="F17777" s="73" t="s">
        <v>47</v>
      </c>
    </row>
    <row r="17778" spans="1:6" x14ac:dyDescent="0.25">
      <c r="A17778" s="73">
        <v>25040302</v>
      </c>
      <c r="B17778" s="74" t="s">
        <v>15640</v>
      </c>
      <c r="C17778" s="73" t="s">
        <v>59</v>
      </c>
      <c r="D17778" s="75">
        <v>841.55</v>
      </c>
      <c r="E17778" s="75">
        <v>841.55</v>
      </c>
      <c r="F17778" s="73" t="s">
        <v>47</v>
      </c>
    </row>
    <row r="17779" spans="1:6" x14ac:dyDescent="0.25">
      <c r="A17779" s="73">
        <v>25040303</v>
      </c>
      <c r="B17779" s="74" t="s">
        <v>15641</v>
      </c>
      <c r="C17779" s="73" t="s">
        <v>59</v>
      </c>
      <c r="D17779" s="75">
        <v>994.59</v>
      </c>
      <c r="E17779" s="75">
        <v>994.59</v>
      </c>
      <c r="F17779" s="73" t="s">
        <v>47</v>
      </c>
    </row>
    <row r="17780" spans="1:6" x14ac:dyDescent="0.25">
      <c r="A17780" s="73">
        <v>25040304</v>
      </c>
      <c r="B17780" s="74" t="s">
        <v>15642</v>
      </c>
      <c r="C17780" s="73" t="s">
        <v>59</v>
      </c>
      <c r="D17780" s="75">
        <v>1049.3</v>
      </c>
      <c r="E17780" s="75">
        <v>1049.3</v>
      </c>
      <c r="F17780" s="73" t="s">
        <v>47</v>
      </c>
    </row>
    <row r="17781" spans="1:6" x14ac:dyDescent="0.25">
      <c r="A17781" s="73">
        <v>25040305</v>
      </c>
      <c r="B17781" s="74" t="s">
        <v>15643</v>
      </c>
      <c r="C17781" s="73" t="s">
        <v>59</v>
      </c>
      <c r="D17781" s="75">
        <v>1522.51</v>
      </c>
      <c r="E17781" s="75">
        <v>1522.51</v>
      </c>
      <c r="F17781" s="73" t="s">
        <v>47</v>
      </c>
    </row>
    <row r="17782" spans="1:6" x14ac:dyDescent="0.25">
      <c r="A17782" s="73">
        <v>25040306</v>
      </c>
      <c r="B17782" s="74" t="s">
        <v>15644</v>
      </c>
      <c r="C17782" s="73" t="s">
        <v>59</v>
      </c>
      <c r="D17782" s="75">
        <v>2497.39</v>
      </c>
      <c r="E17782" s="75">
        <v>2497.39</v>
      </c>
      <c r="F17782" s="73" t="s">
        <v>47</v>
      </c>
    </row>
    <row r="17783" spans="1:6" x14ac:dyDescent="0.25">
      <c r="A17783" s="73">
        <v>25040383</v>
      </c>
      <c r="B17783" s="74" t="s">
        <v>32125</v>
      </c>
      <c r="C17783" s="73" t="s">
        <v>59</v>
      </c>
      <c r="D17783" s="75">
        <v>2004.09</v>
      </c>
      <c r="E17783" s="75">
        <v>2004.09</v>
      </c>
      <c r="F17783" s="73" t="s">
        <v>47</v>
      </c>
    </row>
    <row r="17784" spans="1:6" x14ac:dyDescent="0.25">
      <c r="A17784" s="73">
        <v>25040557</v>
      </c>
      <c r="B17784" s="74" t="s">
        <v>32130</v>
      </c>
      <c r="C17784" s="73" t="s">
        <v>59</v>
      </c>
      <c r="D17784" s="75">
        <v>151.52000000000001</v>
      </c>
      <c r="E17784" s="75">
        <v>151.52000000000001</v>
      </c>
      <c r="F17784" s="73" t="s">
        <v>47</v>
      </c>
    </row>
    <row r="17785" spans="1:6" x14ac:dyDescent="0.25">
      <c r="A17785" s="73">
        <v>25040775</v>
      </c>
      <c r="B17785" s="74" t="s">
        <v>15646</v>
      </c>
      <c r="C17785" s="73" t="s">
        <v>59</v>
      </c>
      <c r="D17785" s="75">
        <v>47.96</v>
      </c>
      <c r="E17785" s="75">
        <v>47.96</v>
      </c>
      <c r="F17785" s="73" t="s">
        <v>47</v>
      </c>
    </row>
    <row r="17786" spans="1:6" x14ac:dyDescent="0.25">
      <c r="A17786" s="73">
        <v>25040776</v>
      </c>
      <c r="B17786" s="74" t="s">
        <v>15647</v>
      </c>
      <c r="C17786" s="73" t="s">
        <v>59</v>
      </c>
      <c r="D17786" s="75">
        <v>101.2</v>
      </c>
      <c r="E17786" s="75">
        <v>101.2</v>
      </c>
      <c r="F17786" s="73" t="s">
        <v>47</v>
      </c>
    </row>
    <row r="17787" spans="1:6" x14ac:dyDescent="0.25">
      <c r="A17787" s="73">
        <v>25040777</v>
      </c>
      <c r="B17787" s="74" t="s">
        <v>15648</v>
      </c>
      <c r="C17787" s="73" t="s">
        <v>59</v>
      </c>
      <c r="D17787" s="75">
        <v>169.53</v>
      </c>
      <c r="E17787" s="75">
        <v>169.53</v>
      </c>
      <c r="F17787" s="73" t="s">
        <v>47</v>
      </c>
    </row>
    <row r="17788" spans="1:6" x14ac:dyDescent="0.25">
      <c r="A17788" s="73">
        <v>25040778</v>
      </c>
      <c r="B17788" s="74" t="s">
        <v>15649</v>
      </c>
      <c r="C17788" s="73" t="s">
        <v>59</v>
      </c>
      <c r="D17788" s="75">
        <v>235.34</v>
      </c>
      <c r="E17788" s="75">
        <v>235.34</v>
      </c>
      <c r="F17788" s="73" t="s">
        <v>47</v>
      </c>
    </row>
    <row r="17789" spans="1:6" x14ac:dyDescent="0.25">
      <c r="A17789" s="73">
        <v>25040785</v>
      </c>
      <c r="B17789" s="74" t="s">
        <v>15650</v>
      </c>
      <c r="C17789" s="73" t="s">
        <v>59</v>
      </c>
      <c r="D17789" s="75">
        <v>101.2</v>
      </c>
      <c r="E17789" s="75">
        <v>101.2</v>
      </c>
      <c r="F17789" s="73" t="s">
        <v>47</v>
      </c>
    </row>
    <row r="17790" spans="1:6" x14ac:dyDescent="0.25">
      <c r="A17790" s="73">
        <v>25042470</v>
      </c>
      <c r="B17790" s="74" t="s">
        <v>15651</v>
      </c>
      <c r="C17790" s="73" t="s">
        <v>59</v>
      </c>
      <c r="D17790" s="75">
        <v>80.680000000000007</v>
      </c>
      <c r="E17790" s="75">
        <v>80.680000000000007</v>
      </c>
      <c r="F17790" s="73" t="s">
        <v>47</v>
      </c>
    </row>
    <row r="17791" spans="1:6" x14ac:dyDescent="0.25">
      <c r="A17791" s="73">
        <v>25043392</v>
      </c>
      <c r="B17791" s="74" t="s">
        <v>15652</v>
      </c>
      <c r="C17791" s="73" t="s">
        <v>59</v>
      </c>
      <c r="D17791" s="75">
        <v>21.46</v>
      </c>
      <c r="E17791" s="75">
        <v>21.46</v>
      </c>
      <c r="F17791" s="73" t="s">
        <v>47</v>
      </c>
    </row>
    <row r="17792" spans="1:6" x14ac:dyDescent="0.25">
      <c r="A17792" s="73">
        <v>25043419</v>
      </c>
      <c r="B17792" s="74" t="s">
        <v>37452</v>
      </c>
      <c r="C17792" s="73" t="s">
        <v>59</v>
      </c>
      <c r="D17792" s="75">
        <v>664.34</v>
      </c>
      <c r="E17792" s="75">
        <v>664.34</v>
      </c>
      <c r="F17792" s="73" t="s">
        <v>47</v>
      </c>
    </row>
    <row r="17793" spans="1:6" x14ac:dyDescent="0.25">
      <c r="A17793" s="73">
        <v>25043480</v>
      </c>
      <c r="B17793" s="74" t="s">
        <v>15653</v>
      </c>
      <c r="C17793" s="73" t="s">
        <v>59</v>
      </c>
      <c r="D17793" s="75">
        <v>141.37</v>
      </c>
      <c r="E17793" s="75">
        <v>141.37</v>
      </c>
      <c r="F17793" s="73" t="s">
        <v>47</v>
      </c>
    </row>
    <row r="17794" spans="1:6" x14ac:dyDescent="0.25">
      <c r="A17794" s="73">
        <v>25044013</v>
      </c>
      <c r="B17794" s="74" t="s">
        <v>15654</v>
      </c>
      <c r="C17794" s="73" t="s">
        <v>59</v>
      </c>
      <c r="D17794" s="75">
        <v>76.12</v>
      </c>
      <c r="E17794" s="75">
        <v>76.12</v>
      </c>
      <c r="F17794" s="73" t="s">
        <v>47</v>
      </c>
    </row>
    <row r="17795" spans="1:6" x14ac:dyDescent="0.25">
      <c r="A17795" s="73">
        <v>25045265</v>
      </c>
      <c r="B17795" s="74" t="s">
        <v>32157</v>
      </c>
      <c r="C17795" s="73" t="s">
        <v>59</v>
      </c>
      <c r="D17795" s="75">
        <v>9.2200000000000006</v>
      </c>
      <c r="E17795" s="75">
        <v>9.2200000000000006</v>
      </c>
      <c r="F17795" s="73" t="s">
        <v>47</v>
      </c>
    </row>
    <row r="17796" spans="1:6" x14ac:dyDescent="0.25">
      <c r="A17796" s="73">
        <v>25047237</v>
      </c>
      <c r="B17796" s="74" t="s">
        <v>32167</v>
      </c>
      <c r="C17796" s="73" t="s">
        <v>59</v>
      </c>
      <c r="D17796" s="75">
        <v>394.72</v>
      </c>
      <c r="E17796" s="75">
        <v>394.72</v>
      </c>
      <c r="F17796" s="73" t="s">
        <v>47</v>
      </c>
    </row>
    <row r="17797" spans="1:6" x14ac:dyDescent="0.25">
      <c r="A17797" s="73">
        <v>25047239</v>
      </c>
      <c r="B17797" s="74" t="s">
        <v>32168</v>
      </c>
      <c r="C17797" s="73" t="s">
        <v>59</v>
      </c>
      <c r="D17797" s="75">
        <v>691.25</v>
      </c>
      <c r="E17797" s="75">
        <v>691.25</v>
      </c>
      <c r="F17797" s="73" t="s">
        <v>47</v>
      </c>
    </row>
    <row r="17798" spans="1:6" x14ac:dyDescent="0.25">
      <c r="A17798" s="73">
        <v>25048760</v>
      </c>
      <c r="B17798" s="74" t="s">
        <v>32177</v>
      </c>
      <c r="C17798" s="73" t="s">
        <v>59</v>
      </c>
      <c r="D17798" s="75">
        <v>313.19</v>
      </c>
      <c r="E17798" s="75">
        <v>313.19</v>
      </c>
      <c r="F17798" s="73" t="s">
        <v>47</v>
      </c>
    </row>
    <row r="17799" spans="1:6" x14ac:dyDescent="0.25">
      <c r="A17799" s="73">
        <v>25052247</v>
      </c>
      <c r="B17799" s="74" t="s">
        <v>32193</v>
      </c>
      <c r="C17799" s="73" t="s">
        <v>59</v>
      </c>
      <c r="D17799" s="75">
        <v>102.41</v>
      </c>
      <c r="E17799" s="75">
        <v>102.41</v>
      </c>
      <c r="F17799" s="73" t="s">
        <v>47</v>
      </c>
    </row>
    <row r="17800" spans="1:6" x14ac:dyDescent="0.25">
      <c r="A17800" s="73">
        <v>25052249</v>
      </c>
      <c r="B17800" s="74" t="s">
        <v>32194</v>
      </c>
      <c r="C17800" s="73" t="s">
        <v>59</v>
      </c>
      <c r="D17800" s="75">
        <v>345.63</v>
      </c>
      <c r="E17800" s="75">
        <v>345.63</v>
      </c>
      <c r="F17800" s="73" t="s">
        <v>47</v>
      </c>
    </row>
    <row r="17801" spans="1:6" x14ac:dyDescent="0.25">
      <c r="A17801" s="73">
        <v>25052335</v>
      </c>
      <c r="B17801" s="74" t="s">
        <v>15655</v>
      </c>
      <c r="C17801" s="73" t="s">
        <v>59</v>
      </c>
      <c r="D17801" s="75">
        <v>24.99</v>
      </c>
      <c r="E17801" s="75">
        <v>24.99</v>
      </c>
      <c r="F17801" s="73" t="s">
        <v>47</v>
      </c>
    </row>
    <row r="17802" spans="1:6" x14ac:dyDescent="0.25">
      <c r="A17802" s="73">
        <v>25052336</v>
      </c>
      <c r="B17802" s="74" t="s">
        <v>15656</v>
      </c>
      <c r="C17802" s="73" t="s">
        <v>59</v>
      </c>
      <c r="D17802" s="75">
        <v>50.31</v>
      </c>
      <c r="E17802" s="75">
        <v>50.31</v>
      </c>
      <c r="F17802" s="73" t="s">
        <v>47</v>
      </c>
    </row>
    <row r="17803" spans="1:6" x14ac:dyDescent="0.25">
      <c r="A17803" s="73">
        <v>25052337</v>
      </c>
      <c r="B17803" s="74" t="s">
        <v>15657</v>
      </c>
      <c r="C17803" s="73" t="s">
        <v>59</v>
      </c>
      <c r="D17803" s="75">
        <v>98.41</v>
      </c>
      <c r="E17803" s="75">
        <v>98.41</v>
      </c>
      <c r="F17803" s="73" t="s">
        <v>47</v>
      </c>
    </row>
    <row r="17804" spans="1:6" x14ac:dyDescent="0.25">
      <c r="A17804" s="73">
        <v>25052338</v>
      </c>
      <c r="B17804" s="74" t="s">
        <v>15658</v>
      </c>
      <c r="C17804" s="73" t="s">
        <v>59</v>
      </c>
      <c r="D17804" s="75">
        <v>157.66</v>
      </c>
      <c r="E17804" s="75">
        <v>157.66</v>
      </c>
      <c r="F17804" s="73" t="s">
        <v>47</v>
      </c>
    </row>
    <row r="17805" spans="1:6" x14ac:dyDescent="0.25">
      <c r="A17805" s="73">
        <v>25052340</v>
      </c>
      <c r="B17805" s="74" t="s">
        <v>32195</v>
      </c>
      <c r="C17805" s="73" t="s">
        <v>59</v>
      </c>
      <c r="D17805" s="75">
        <v>301.7</v>
      </c>
      <c r="E17805" s="75">
        <v>301.7</v>
      </c>
      <c r="F17805" s="73" t="s">
        <v>47</v>
      </c>
    </row>
    <row r="17806" spans="1:6" x14ac:dyDescent="0.25">
      <c r="A17806" s="73">
        <v>25056690</v>
      </c>
      <c r="B17806" s="74" t="s">
        <v>32202</v>
      </c>
      <c r="C17806" s="73" t="s">
        <v>59</v>
      </c>
      <c r="D17806" s="75">
        <v>91.38</v>
      </c>
      <c r="E17806" s="75">
        <v>91.38</v>
      </c>
      <c r="F17806" s="73" t="s">
        <v>47</v>
      </c>
    </row>
    <row r="17807" spans="1:6" x14ac:dyDescent="0.25">
      <c r="A17807" s="73">
        <v>25056703</v>
      </c>
      <c r="B17807" s="74" t="s">
        <v>15659</v>
      </c>
      <c r="C17807" s="73" t="s">
        <v>59</v>
      </c>
      <c r="D17807" s="75">
        <v>181.05</v>
      </c>
      <c r="E17807" s="75">
        <v>181.05</v>
      </c>
      <c r="F17807" s="73" t="s">
        <v>47</v>
      </c>
    </row>
    <row r="17808" spans="1:6" x14ac:dyDescent="0.25">
      <c r="A17808" s="73">
        <v>25056758</v>
      </c>
      <c r="B17808" s="74" t="s">
        <v>15660</v>
      </c>
      <c r="C17808" s="73" t="s">
        <v>59</v>
      </c>
      <c r="D17808" s="75">
        <v>107.16</v>
      </c>
      <c r="E17808" s="75">
        <v>107.16</v>
      </c>
      <c r="F17808" s="73" t="s">
        <v>47</v>
      </c>
    </row>
    <row r="17809" spans="1:6" x14ac:dyDescent="0.25">
      <c r="A17809" s="73">
        <v>25057300</v>
      </c>
      <c r="B17809" s="74" t="s">
        <v>15661</v>
      </c>
      <c r="C17809" s="73" t="s">
        <v>59</v>
      </c>
      <c r="D17809" s="75">
        <v>269.73</v>
      </c>
      <c r="E17809" s="75">
        <v>269.73</v>
      </c>
      <c r="F17809" s="73" t="s">
        <v>47</v>
      </c>
    </row>
    <row r="17810" spans="1:6" x14ac:dyDescent="0.25">
      <c r="A17810" s="73">
        <v>25057571</v>
      </c>
      <c r="B17810" s="74" t="s">
        <v>15662</v>
      </c>
      <c r="C17810" s="73" t="s">
        <v>59</v>
      </c>
      <c r="D17810" s="75">
        <v>163.16999999999999</v>
      </c>
      <c r="E17810" s="75">
        <v>163.16999999999999</v>
      </c>
      <c r="F17810" s="73" t="s">
        <v>47</v>
      </c>
    </row>
    <row r="17811" spans="1:6" x14ac:dyDescent="0.25">
      <c r="A17811" s="73">
        <v>25058212</v>
      </c>
      <c r="B17811" s="74" t="s">
        <v>15663</v>
      </c>
      <c r="C17811" s="73" t="s">
        <v>59</v>
      </c>
      <c r="D17811" s="75">
        <v>170.77</v>
      </c>
      <c r="E17811" s="75">
        <v>170.77</v>
      </c>
      <c r="F17811" s="73" t="s">
        <v>47</v>
      </c>
    </row>
    <row r="17812" spans="1:6" x14ac:dyDescent="0.25">
      <c r="A17812" s="73">
        <v>25058698</v>
      </c>
      <c r="B17812" s="74" t="s">
        <v>15670</v>
      </c>
      <c r="C17812" s="73" t="s">
        <v>59</v>
      </c>
      <c r="D17812" s="75">
        <v>424.51</v>
      </c>
      <c r="E17812" s="75">
        <v>424.51</v>
      </c>
      <c r="F17812" s="73" t="s">
        <v>47</v>
      </c>
    </row>
    <row r="17813" spans="1:6" x14ac:dyDescent="0.25">
      <c r="A17813" s="73">
        <v>25058939</v>
      </c>
      <c r="B17813" s="74" t="s">
        <v>32227</v>
      </c>
      <c r="C17813" s="73" t="s">
        <v>59</v>
      </c>
      <c r="D17813" s="75">
        <v>6.15</v>
      </c>
      <c r="E17813" s="75">
        <v>6.15</v>
      </c>
      <c r="F17813" s="73" t="s">
        <v>47</v>
      </c>
    </row>
    <row r="17814" spans="1:6" x14ac:dyDescent="0.25">
      <c r="A17814" s="73">
        <v>25060696</v>
      </c>
      <c r="B17814" s="74" t="s">
        <v>32237</v>
      </c>
      <c r="C17814" s="73" t="s">
        <v>59</v>
      </c>
      <c r="D17814" s="75">
        <v>888.12</v>
      </c>
      <c r="E17814" s="75">
        <v>888.12</v>
      </c>
      <c r="F17814" s="73" t="s">
        <v>47</v>
      </c>
    </row>
    <row r="17815" spans="1:6" x14ac:dyDescent="0.25">
      <c r="A17815" s="73">
        <v>25062906</v>
      </c>
      <c r="B17815" s="74" t="s">
        <v>15671</v>
      </c>
      <c r="C17815" s="73" t="s">
        <v>59</v>
      </c>
      <c r="D17815" s="75">
        <v>996.2</v>
      </c>
      <c r="E17815" s="75">
        <v>996.2</v>
      </c>
      <c r="F17815" s="73" t="s">
        <v>47</v>
      </c>
    </row>
    <row r="17816" spans="1:6" x14ac:dyDescent="0.25">
      <c r="A17816" s="73">
        <v>25063090</v>
      </c>
      <c r="B17816" s="74" t="s">
        <v>37453</v>
      </c>
      <c r="C17816" s="73" t="s">
        <v>59</v>
      </c>
      <c r="D17816" s="75">
        <v>745.41</v>
      </c>
      <c r="E17816" s="75">
        <v>745.41</v>
      </c>
      <c r="F17816" s="73" t="s">
        <v>47</v>
      </c>
    </row>
    <row r="17817" spans="1:6" x14ac:dyDescent="0.25">
      <c r="A17817" s="73">
        <v>25064166</v>
      </c>
      <c r="B17817" s="74" t="s">
        <v>37454</v>
      </c>
      <c r="C17817" s="73" t="s">
        <v>59</v>
      </c>
      <c r="D17817" s="75">
        <v>534.84</v>
      </c>
      <c r="E17817" s="75">
        <v>534.84</v>
      </c>
      <c r="F17817" s="73" t="s">
        <v>47</v>
      </c>
    </row>
    <row r="17818" spans="1:6" x14ac:dyDescent="0.25">
      <c r="A17818" s="73">
        <v>25064195</v>
      </c>
      <c r="B17818" s="74" t="s">
        <v>15673</v>
      </c>
      <c r="C17818" s="73" t="s">
        <v>59</v>
      </c>
      <c r="D17818" s="75">
        <v>7.67</v>
      </c>
      <c r="E17818" s="75">
        <v>7.67</v>
      </c>
      <c r="F17818" s="73" t="s">
        <v>47</v>
      </c>
    </row>
    <row r="17819" spans="1:6" x14ac:dyDescent="0.25">
      <c r="A17819" s="73">
        <v>25064196</v>
      </c>
      <c r="B17819" s="74" t="s">
        <v>15674</v>
      </c>
      <c r="C17819" s="73" t="s">
        <v>59</v>
      </c>
      <c r="D17819" s="75">
        <v>5.1100000000000003</v>
      </c>
      <c r="E17819" s="75">
        <v>5.1100000000000003</v>
      </c>
      <c r="F17819" s="73" t="s">
        <v>47</v>
      </c>
    </row>
    <row r="17820" spans="1:6" x14ac:dyDescent="0.25">
      <c r="A17820" s="73">
        <v>25064197</v>
      </c>
      <c r="B17820" s="74" t="s">
        <v>15675</v>
      </c>
      <c r="C17820" s="73" t="s">
        <v>59</v>
      </c>
      <c r="D17820" s="75">
        <v>13</v>
      </c>
      <c r="E17820" s="75">
        <v>13</v>
      </c>
      <c r="F17820" s="73" t="s">
        <v>47</v>
      </c>
    </row>
    <row r="17821" spans="1:6" x14ac:dyDescent="0.25">
      <c r="A17821" s="73">
        <v>25064198</v>
      </c>
      <c r="B17821" s="74" t="s">
        <v>15676</v>
      </c>
      <c r="C17821" s="73" t="s">
        <v>59</v>
      </c>
      <c r="D17821" s="75">
        <v>20.239999999999998</v>
      </c>
      <c r="E17821" s="75">
        <v>20.239999999999998</v>
      </c>
      <c r="F17821" s="73" t="s">
        <v>47</v>
      </c>
    </row>
    <row r="17822" spans="1:6" x14ac:dyDescent="0.25">
      <c r="A17822" s="73">
        <v>25064395</v>
      </c>
      <c r="B17822" s="74" t="s">
        <v>32279</v>
      </c>
      <c r="C17822" s="73" t="s">
        <v>59</v>
      </c>
      <c r="D17822" s="75">
        <v>491.95</v>
      </c>
      <c r="E17822" s="75">
        <v>491.95</v>
      </c>
      <c r="F17822" s="73" t="s">
        <v>47</v>
      </c>
    </row>
    <row r="17823" spans="1:6" x14ac:dyDescent="0.25">
      <c r="A17823" s="73">
        <v>25065468</v>
      </c>
      <c r="B17823" s="74" t="s">
        <v>32300</v>
      </c>
      <c r="C17823" s="73" t="s">
        <v>59</v>
      </c>
      <c r="D17823" s="75">
        <v>16560.38</v>
      </c>
      <c r="E17823" s="75">
        <v>16560.38</v>
      </c>
      <c r="F17823" s="73" t="s">
        <v>47</v>
      </c>
    </row>
    <row r="17824" spans="1:6" x14ac:dyDescent="0.25">
      <c r="A17824" s="73">
        <v>25065469</v>
      </c>
      <c r="B17824" s="74" t="s">
        <v>32301</v>
      </c>
      <c r="C17824" s="73" t="s">
        <v>59</v>
      </c>
      <c r="D17824" s="75">
        <v>14429.8</v>
      </c>
      <c r="E17824" s="75">
        <v>14429.8</v>
      </c>
      <c r="F17824" s="73" t="s">
        <v>47</v>
      </c>
    </row>
    <row r="17825" spans="1:6" x14ac:dyDescent="0.25">
      <c r="A17825" s="73">
        <v>25065470</v>
      </c>
      <c r="B17825" s="74" t="s">
        <v>32302</v>
      </c>
      <c r="C17825" s="73" t="s">
        <v>59</v>
      </c>
      <c r="D17825" s="75">
        <v>14914.02</v>
      </c>
      <c r="E17825" s="75">
        <v>14914.02</v>
      </c>
      <c r="F17825" s="73" t="s">
        <v>47</v>
      </c>
    </row>
    <row r="17826" spans="1:6" x14ac:dyDescent="0.25">
      <c r="A17826" s="73">
        <v>25065471</v>
      </c>
      <c r="B17826" s="74" t="s">
        <v>32303</v>
      </c>
      <c r="C17826" s="73" t="s">
        <v>59</v>
      </c>
      <c r="D17826" s="75">
        <v>12880.29</v>
      </c>
      <c r="E17826" s="75">
        <v>12880.29</v>
      </c>
      <c r="F17826" s="73" t="s">
        <v>47</v>
      </c>
    </row>
    <row r="17827" spans="1:6" x14ac:dyDescent="0.25">
      <c r="A17827" s="73">
        <v>25065472</v>
      </c>
      <c r="B17827" s="74" t="s">
        <v>32304</v>
      </c>
      <c r="C17827" s="73" t="s">
        <v>59</v>
      </c>
      <c r="D17827" s="75">
        <v>3150</v>
      </c>
      <c r="E17827" s="75">
        <v>3150</v>
      </c>
      <c r="F17827" s="73" t="s">
        <v>47</v>
      </c>
    </row>
    <row r="17828" spans="1:6" x14ac:dyDescent="0.25">
      <c r="A17828" s="73">
        <v>25065994</v>
      </c>
      <c r="B17828" s="74" t="s">
        <v>12635</v>
      </c>
      <c r="C17828" s="73" t="s">
        <v>59</v>
      </c>
      <c r="D17828" s="75">
        <v>88.23</v>
      </c>
      <c r="E17828" s="75">
        <v>88.23</v>
      </c>
      <c r="F17828" s="73" t="s">
        <v>47</v>
      </c>
    </row>
    <row r="17829" spans="1:6" x14ac:dyDescent="0.25">
      <c r="A17829" s="73">
        <v>25066254</v>
      </c>
      <c r="B17829" s="74" t="s">
        <v>32336</v>
      </c>
      <c r="C17829" s="73" t="s">
        <v>59</v>
      </c>
      <c r="D17829" s="75">
        <v>15.36</v>
      </c>
      <c r="E17829" s="75">
        <v>15.36</v>
      </c>
      <c r="F17829" s="73" t="s">
        <v>47</v>
      </c>
    </row>
    <row r="17830" spans="1:6" x14ac:dyDescent="0.25">
      <c r="A17830" s="73">
        <v>35000059</v>
      </c>
      <c r="B17830" s="74" t="s">
        <v>15677</v>
      </c>
      <c r="C17830" s="73" t="s">
        <v>59</v>
      </c>
      <c r="D17830" s="75">
        <v>0.86</v>
      </c>
      <c r="E17830" s="75">
        <v>0.86</v>
      </c>
      <c r="F17830" s="73" t="s">
        <v>47</v>
      </c>
    </row>
    <row r="17831" spans="1:6" x14ac:dyDescent="0.25">
      <c r="A17831" s="73">
        <v>35000060</v>
      </c>
      <c r="B17831" s="74" t="s">
        <v>15678</v>
      </c>
      <c r="C17831" s="73" t="s">
        <v>59</v>
      </c>
      <c r="D17831" s="75">
        <v>1.68</v>
      </c>
      <c r="E17831" s="75">
        <v>1.68</v>
      </c>
      <c r="F17831" s="73" t="s">
        <v>47</v>
      </c>
    </row>
    <row r="17832" spans="1:6" x14ac:dyDescent="0.25">
      <c r="A17832" s="73">
        <v>35000097</v>
      </c>
      <c r="B17832" s="74" t="s">
        <v>15679</v>
      </c>
      <c r="C17832" s="73" t="s">
        <v>59</v>
      </c>
      <c r="D17832" s="75">
        <v>52.44</v>
      </c>
      <c r="E17832" s="75">
        <v>52.44</v>
      </c>
      <c r="F17832" s="73" t="s">
        <v>47</v>
      </c>
    </row>
    <row r="17833" spans="1:6" x14ac:dyDescent="0.25">
      <c r="A17833" s="73">
        <v>35000098</v>
      </c>
      <c r="B17833" s="74" t="s">
        <v>15680</v>
      </c>
      <c r="C17833" s="73" t="s">
        <v>59</v>
      </c>
      <c r="D17833" s="75">
        <v>66.38</v>
      </c>
      <c r="E17833" s="75">
        <v>66.38</v>
      </c>
      <c r="F17833" s="73" t="s">
        <v>47</v>
      </c>
    </row>
    <row r="17834" spans="1:6" x14ac:dyDescent="0.25">
      <c r="A17834" s="73">
        <v>35000099</v>
      </c>
      <c r="B17834" s="74" t="s">
        <v>15681</v>
      </c>
      <c r="C17834" s="73" t="s">
        <v>59</v>
      </c>
      <c r="D17834" s="75">
        <v>72.38</v>
      </c>
      <c r="E17834" s="75">
        <v>72.38</v>
      </c>
      <c r="F17834" s="73" t="s">
        <v>47</v>
      </c>
    </row>
    <row r="17835" spans="1:6" x14ac:dyDescent="0.25">
      <c r="A17835" s="73">
        <v>35000100</v>
      </c>
      <c r="B17835" s="74" t="s">
        <v>15682</v>
      </c>
      <c r="C17835" s="73" t="s">
        <v>59</v>
      </c>
      <c r="D17835" s="75">
        <v>96.53</v>
      </c>
      <c r="E17835" s="75">
        <v>96.53</v>
      </c>
      <c r="F17835" s="73" t="s">
        <v>47</v>
      </c>
    </row>
    <row r="17836" spans="1:6" x14ac:dyDescent="0.25">
      <c r="A17836" s="73">
        <v>35000101</v>
      </c>
      <c r="B17836" s="74" t="s">
        <v>15683</v>
      </c>
      <c r="C17836" s="73" t="s">
        <v>59</v>
      </c>
      <c r="D17836" s="75">
        <v>2.2400000000000002</v>
      </c>
      <c r="E17836" s="75">
        <v>2.2400000000000002</v>
      </c>
      <c r="F17836" s="73" t="s">
        <v>47</v>
      </c>
    </row>
    <row r="17837" spans="1:6" x14ac:dyDescent="0.25">
      <c r="A17837" s="73">
        <v>35000104</v>
      </c>
      <c r="B17837" s="74" t="s">
        <v>5682</v>
      </c>
      <c r="C17837" s="73" t="s">
        <v>59</v>
      </c>
      <c r="D17837" s="75">
        <v>9.68</v>
      </c>
      <c r="E17837" s="75">
        <v>9.68</v>
      </c>
      <c r="F17837" s="73" t="s">
        <v>47</v>
      </c>
    </row>
    <row r="17838" spans="1:6" x14ac:dyDescent="0.25">
      <c r="A17838" s="73">
        <v>35000148</v>
      </c>
      <c r="B17838" s="74" t="s">
        <v>15684</v>
      </c>
      <c r="C17838" s="73" t="s">
        <v>59</v>
      </c>
      <c r="D17838" s="75">
        <v>17</v>
      </c>
      <c r="E17838" s="75">
        <v>17</v>
      </c>
      <c r="F17838" s="73" t="s">
        <v>47</v>
      </c>
    </row>
    <row r="17839" spans="1:6" x14ac:dyDescent="0.25">
      <c r="A17839" s="73">
        <v>35000149</v>
      </c>
      <c r="B17839" s="74" t="s">
        <v>15685</v>
      </c>
      <c r="C17839" s="73" t="s">
        <v>59</v>
      </c>
      <c r="D17839" s="75">
        <v>31.52</v>
      </c>
      <c r="E17839" s="75">
        <v>31.52</v>
      </c>
      <c r="F17839" s="73" t="s">
        <v>47</v>
      </c>
    </row>
    <row r="17840" spans="1:6" x14ac:dyDescent="0.25">
      <c r="A17840" s="73">
        <v>35000150</v>
      </c>
      <c r="B17840" s="74" t="s">
        <v>15686</v>
      </c>
      <c r="C17840" s="73" t="s">
        <v>59</v>
      </c>
      <c r="D17840" s="75">
        <v>43.8</v>
      </c>
      <c r="E17840" s="75">
        <v>43.8</v>
      </c>
      <c r="F17840" s="73" t="s">
        <v>47</v>
      </c>
    </row>
    <row r="17841" spans="1:6" x14ac:dyDescent="0.25">
      <c r="A17841" s="73">
        <v>35000151</v>
      </c>
      <c r="B17841" s="74" t="s">
        <v>15687</v>
      </c>
      <c r="C17841" s="73" t="s">
        <v>59</v>
      </c>
      <c r="D17841" s="75">
        <v>579.02</v>
      </c>
      <c r="E17841" s="75">
        <v>579.02</v>
      </c>
      <c r="F17841" s="73" t="s">
        <v>47</v>
      </c>
    </row>
    <row r="17842" spans="1:6" x14ac:dyDescent="0.25">
      <c r="A17842" s="73">
        <v>35000152</v>
      </c>
      <c r="B17842" s="74" t="s">
        <v>15688</v>
      </c>
      <c r="C17842" s="73" t="s">
        <v>59</v>
      </c>
      <c r="D17842" s="75">
        <v>195.49</v>
      </c>
      <c r="E17842" s="75">
        <v>195.49</v>
      </c>
      <c r="F17842" s="73" t="s">
        <v>47</v>
      </c>
    </row>
    <row r="17843" spans="1:6" x14ac:dyDescent="0.25">
      <c r="A17843" s="73">
        <v>35000156</v>
      </c>
      <c r="B17843" s="74" t="s">
        <v>15689</v>
      </c>
      <c r="C17843" s="73" t="s">
        <v>59</v>
      </c>
      <c r="D17843" s="75">
        <v>4.75</v>
      </c>
      <c r="E17843" s="75">
        <v>4.75</v>
      </c>
      <c r="F17843" s="73" t="s">
        <v>47</v>
      </c>
    </row>
    <row r="17844" spans="1:6" x14ac:dyDescent="0.25">
      <c r="A17844" s="73">
        <v>35000157</v>
      </c>
      <c r="B17844" s="74" t="s">
        <v>15690</v>
      </c>
      <c r="C17844" s="73" t="s">
        <v>59</v>
      </c>
      <c r="D17844" s="75">
        <v>4.8499999999999996</v>
      </c>
      <c r="E17844" s="75">
        <v>4.8499999999999996</v>
      </c>
      <c r="F17844" s="73" t="s">
        <v>47</v>
      </c>
    </row>
    <row r="17845" spans="1:6" x14ac:dyDescent="0.25">
      <c r="A17845" s="73">
        <v>35000169</v>
      </c>
      <c r="B17845" s="74" t="s">
        <v>15691</v>
      </c>
      <c r="C17845" s="73" t="s">
        <v>59</v>
      </c>
      <c r="D17845" s="75">
        <v>9.07</v>
      </c>
      <c r="E17845" s="75">
        <v>9.07</v>
      </c>
      <c r="F17845" s="73" t="s">
        <v>47</v>
      </c>
    </row>
    <row r="17846" spans="1:6" x14ac:dyDescent="0.25">
      <c r="A17846" s="73">
        <v>35000170</v>
      </c>
      <c r="B17846" s="74" t="s">
        <v>15692</v>
      </c>
      <c r="C17846" s="73" t="s">
        <v>59</v>
      </c>
      <c r="D17846" s="75">
        <v>17.57</v>
      </c>
      <c r="E17846" s="75">
        <v>17.57</v>
      </c>
      <c r="F17846" s="73" t="s">
        <v>47</v>
      </c>
    </row>
    <row r="17847" spans="1:6" x14ac:dyDescent="0.25">
      <c r="A17847" s="73">
        <v>35000171</v>
      </c>
      <c r="B17847" s="74" t="s">
        <v>15693</v>
      </c>
      <c r="C17847" s="73" t="s">
        <v>59</v>
      </c>
      <c r="D17847" s="75">
        <v>28.77</v>
      </c>
      <c r="E17847" s="75">
        <v>28.77</v>
      </c>
      <c r="F17847" s="73" t="s">
        <v>47</v>
      </c>
    </row>
    <row r="17848" spans="1:6" x14ac:dyDescent="0.25">
      <c r="A17848" s="73">
        <v>35000172</v>
      </c>
      <c r="B17848" s="74" t="s">
        <v>15694</v>
      </c>
      <c r="C17848" s="73" t="s">
        <v>59</v>
      </c>
      <c r="D17848" s="75">
        <v>11.14</v>
      </c>
      <c r="E17848" s="75">
        <v>11.14</v>
      </c>
      <c r="F17848" s="73" t="s">
        <v>47</v>
      </c>
    </row>
    <row r="17849" spans="1:6" x14ac:dyDescent="0.25">
      <c r="A17849" s="73">
        <v>35000173</v>
      </c>
      <c r="B17849" s="74" t="s">
        <v>15695</v>
      </c>
      <c r="C17849" s="73" t="s">
        <v>59</v>
      </c>
      <c r="D17849" s="75">
        <v>21.91</v>
      </c>
      <c r="E17849" s="75">
        <v>21.91</v>
      </c>
      <c r="F17849" s="73" t="s">
        <v>47</v>
      </c>
    </row>
    <row r="17850" spans="1:6" x14ac:dyDescent="0.25">
      <c r="A17850" s="73">
        <v>35000174</v>
      </c>
      <c r="B17850" s="74" t="s">
        <v>15696</v>
      </c>
      <c r="C17850" s="73" t="s">
        <v>59</v>
      </c>
      <c r="D17850" s="75">
        <v>35.83</v>
      </c>
      <c r="E17850" s="75">
        <v>35.83</v>
      </c>
      <c r="F17850" s="73" t="s">
        <v>47</v>
      </c>
    </row>
    <row r="17851" spans="1:6" x14ac:dyDescent="0.25">
      <c r="A17851" s="73">
        <v>35000175</v>
      </c>
      <c r="B17851" s="74" t="s">
        <v>15697</v>
      </c>
      <c r="C17851" s="73" t="s">
        <v>59</v>
      </c>
      <c r="D17851" s="75">
        <v>46.27</v>
      </c>
      <c r="E17851" s="75">
        <v>46.27</v>
      </c>
      <c r="F17851" s="73" t="s">
        <v>47</v>
      </c>
    </row>
    <row r="17852" spans="1:6" x14ac:dyDescent="0.25">
      <c r="A17852" s="73">
        <v>35000262</v>
      </c>
      <c r="B17852" s="74" t="s">
        <v>15698</v>
      </c>
      <c r="C17852" s="73" t="s">
        <v>59</v>
      </c>
      <c r="D17852" s="75">
        <v>14.83</v>
      </c>
      <c r="E17852" s="75">
        <v>14.83</v>
      </c>
      <c r="F17852" s="73" t="s">
        <v>47</v>
      </c>
    </row>
    <row r="17853" spans="1:6" x14ac:dyDescent="0.25">
      <c r="A17853" s="73">
        <v>35000263</v>
      </c>
      <c r="B17853" s="74" t="s">
        <v>15699</v>
      </c>
      <c r="C17853" s="73" t="s">
        <v>59</v>
      </c>
      <c r="D17853" s="75">
        <v>26.8</v>
      </c>
      <c r="E17853" s="75">
        <v>26.8</v>
      </c>
      <c r="F17853" s="73" t="s">
        <v>47</v>
      </c>
    </row>
    <row r="17854" spans="1:6" x14ac:dyDescent="0.25">
      <c r="A17854" s="73">
        <v>35000264</v>
      </c>
      <c r="B17854" s="74" t="s">
        <v>15700</v>
      </c>
      <c r="C17854" s="73" t="s">
        <v>59</v>
      </c>
      <c r="D17854" s="75">
        <v>24.93</v>
      </c>
      <c r="E17854" s="75">
        <v>24.93</v>
      </c>
      <c r="F17854" s="73" t="s">
        <v>47</v>
      </c>
    </row>
    <row r="17855" spans="1:6" x14ac:dyDescent="0.25">
      <c r="A17855" s="73">
        <v>35000281</v>
      </c>
      <c r="B17855" s="74" t="s">
        <v>15701</v>
      </c>
      <c r="C17855" s="73" t="s">
        <v>59</v>
      </c>
      <c r="D17855" s="75">
        <v>8.2899999999999991</v>
      </c>
      <c r="E17855" s="75">
        <v>8.2899999999999991</v>
      </c>
      <c r="F17855" s="73" t="s">
        <v>47</v>
      </c>
    </row>
    <row r="17856" spans="1:6" x14ac:dyDescent="0.25">
      <c r="A17856" s="73">
        <v>35000282</v>
      </c>
      <c r="B17856" s="74" t="s">
        <v>15702</v>
      </c>
      <c r="C17856" s="73" t="s">
        <v>59</v>
      </c>
      <c r="D17856" s="75">
        <v>5.77</v>
      </c>
      <c r="E17856" s="75">
        <v>5.77</v>
      </c>
      <c r="F17856" s="73" t="s">
        <v>47</v>
      </c>
    </row>
    <row r="17857" spans="1:6" x14ac:dyDescent="0.25">
      <c r="A17857" s="73">
        <v>35000284</v>
      </c>
      <c r="B17857" s="74" t="s">
        <v>15703</v>
      </c>
      <c r="C17857" s="73" t="s">
        <v>59</v>
      </c>
      <c r="D17857" s="75">
        <v>12.27</v>
      </c>
      <c r="E17857" s="75">
        <v>12.27</v>
      </c>
      <c r="F17857" s="73" t="s">
        <v>47</v>
      </c>
    </row>
    <row r="17858" spans="1:6" x14ac:dyDescent="0.25">
      <c r="A17858" s="73">
        <v>35000300</v>
      </c>
      <c r="B17858" s="74" t="s">
        <v>15704</v>
      </c>
      <c r="C17858" s="73" t="s">
        <v>59</v>
      </c>
      <c r="D17858" s="75">
        <v>147.56</v>
      </c>
      <c r="E17858" s="75">
        <v>147.56</v>
      </c>
      <c r="F17858" s="73" t="s">
        <v>47</v>
      </c>
    </row>
    <row r="17859" spans="1:6" x14ac:dyDescent="0.25">
      <c r="A17859" s="73">
        <v>35000408</v>
      </c>
      <c r="B17859" s="74" t="s">
        <v>15705</v>
      </c>
      <c r="C17859" s="73" t="s">
        <v>59</v>
      </c>
      <c r="D17859" s="75">
        <v>19.86</v>
      </c>
      <c r="E17859" s="75">
        <v>19.86</v>
      </c>
      <c r="F17859" s="73" t="s">
        <v>47</v>
      </c>
    </row>
    <row r="17860" spans="1:6" x14ac:dyDescent="0.25">
      <c r="A17860" s="73">
        <v>35000409</v>
      </c>
      <c r="B17860" s="74" t="s">
        <v>15706</v>
      </c>
      <c r="C17860" s="73" t="s">
        <v>59</v>
      </c>
      <c r="D17860" s="75">
        <v>22.78</v>
      </c>
      <c r="E17860" s="75">
        <v>22.78</v>
      </c>
      <c r="F17860" s="73" t="s">
        <v>47</v>
      </c>
    </row>
    <row r="17861" spans="1:6" x14ac:dyDescent="0.25">
      <c r="A17861" s="73">
        <v>35000410</v>
      </c>
      <c r="B17861" s="74" t="s">
        <v>15707</v>
      </c>
      <c r="C17861" s="73" t="s">
        <v>59</v>
      </c>
      <c r="D17861" s="75">
        <v>29.8</v>
      </c>
      <c r="E17861" s="75">
        <v>29.8</v>
      </c>
      <c r="F17861" s="73" t="s">
        <v>47</v>
      </c>
    </row>
    <row r="17862" spans="1:6" x14ac:dyDescent="0.25">
      <c r="A17862" s="73">
        <v>35000411</v>
      </c>
      <c r="B17862" s="74" t="s">
        <v>15708</v>
      </c>
      <c r="C17862" s="73" t="s">
        <v>59</v>
      </c>
      <c r="D17862" s="75">
        <v>37.479999999999997</v>
      </c>
      <c r="E17862" s="75">
        <v>37.479999999999997</v>
      </c>
      <c r="F17862" s="73" t="s">
        <v>47</v>
      </c>
    </row>
    <row r="17863" spans="1:6" x14ac:dyDescent="0.25">
      <c r="A17863" s="73">
        <v>35000412</v>
      </c>
      <c r="B17863" s="74" t="s">
        <v>15709</v>
      </c>
      <c r="C17863" s="73" t="s">
        <v>59</v>
      </c>
      <c r="D17863" s="75">
        <v>42.71</v>
      </c>
      <c r="E17863" s="75">
        <v>42.71</v>
      </c>
      <c r="F17863" s="73" t="s">
        <v>47</v>
      </c>
    </row>
    <row r="17864" spans="1:6" x14ac:dyDescent="0.25">
      <c r="A17864" s="73">
        <v>35000413</v>
      </c>
      <c r="B17864" s="74" t="s">
        <v>15710</v>
      </c>
      <c r="C17864" s="73" t="s">
        <v>59</v>
      </c>
      <c r="D17864" s="75">
        <v>57.74</v>
      </c>
      <c r="E17864" s="75">
        <v>57.74</v>
      </c>
      <c r="F17864" s="73" t="s">
        <v>47</v>
      </c>
    </row>
    <row r="17865" spans="1:6" x14ac:dyDescent="0.25">
      <c r="A17865" s="73">
        <v>35000414</v>
      </c>
      <c r="B17865" s="74" t="s">
        <v>15711</v>
      </c>
      <c r="C17865" s="73" t="s">
        <v>59</v>
      </c>
      <c r="D17865" s="75">
        <v>77.81</v>
      </c>
      <c r="E17865" s="75">
        <v>77.81</v>
      </c>
      <c r="F17865" s="73" t="s">
        <v>47</v>
      </c>
    </row>
    <row r="17866" spans="1:6" x14ac:dyDescent="0.25">
      <c r="A17866" s="73">
        <v>35000415</v>
      </c>
      <c r="B17866" s="74" t="s">
        <v>15712</v>
      </c>
      <c r="C17866" s="73" t="s">
        <v>59</v>
      </c>
      <c r="D17866" s="75">
        <v>95.36</v>
      </c>
      <c r="E17866" s="75">
        <v>95.36</v>
      </c>
      <c r="F17866" s="73" t="s">
        <v>47</v>
      </c>
    </row>
    <row r="17867" spans="1:6" x14ac:dyDescent="0.25">
      <c r="A17867" s="73">
        <v>35000416</v>
      </c>
      <c r="B17867" s="74" t="s">
        <v>15713</v>
      </c>
      <c r="C17867" s="73" t="s">
        <v>59</v>
      </c>
      <c r="D17867" s="75">
        <v>143.29</v>
      </c>
      <c r="E17867" s="75">
        <v>143.29</v>
      </c>
      <c r="F17867" s="73" t="s">
        <v>47</v>
      </c>
    </row>
    <row r="17868" spans="1:6" x14ac:dyDescent="0.25">
      <c r="A17868" s="73">
        <v>35000456</v>
      </c>
      <c r="B17868" s="74" t="s">
        <v>15714</v>
      </c>
      <c r="C17868" s="73" t="s">
        <v>59</v>
      </c>
      <c r="D17868" s="75">
        <v>7.73</v>
      </c>
      <c r="E17868" s="75">
        <v>7.73</v>
      </c>
      <c r="F17868" s="73" t="s">
        <v>47</v>
      </c>
    </row>
    <row r="17869" spans="1:6" x14ac:dyDescent="0.25">
      <c r="A17869" s="73">
        <v>35000457</v>
      </c>
      <c r="B17869" s="74" t="s">
        <v>15715</v>
      </c>
      <c r="C17869" s="73" t="s">
        <v>59</v>
      </c>
      <c r="D17869" s="75">
        <v>18.22</v>
      </c>
      <c r="E17869" s="75">
        <v>18.22</v>
      </c>
      <c r="F17869" s="73" t="s">
        <v>47</v>
      </c>
    </row>
    <row r="17870" spans="1:6" x14ac:dyDescent="0.25">
      <c r="A17870" s="73">
        <v>35000458</v>
      </c>
      <c r="B17870" s="74" t="s">
        <v>15716</v>
      </c>
      <c r="C17870" s="73" t="s">
        <v>59</v>
      </c>
      <c r="D17870" s="75">
        <v>33.11</v>
      </c>
      <c r="E17870" s="75">
        <v>33.11</v>
      </c>
      <c r="F17870" s="73" t="s">
        <v>47</v>
      </c>
    </row>
    <row r="17871" spans="1:6" x14ac:dyDescent="0.25">
      <c r="A17871" s="73">
        <v>35000459</v>
      </c>
      <c r="B17871" s="74" t="s">
        <v>15717</v>
      </c>
      <c r="C17871" s="73" t="s">
        <v>59</v>
      </c>
      <c r="D17871" s="75">
        <v>55.83</v>
      </c>
      <c r="E17871" s="75">
        <v>55.83</v>
      </c>
      <c r="F17871" s="73" t="s">
        <v>47</v>
      </c>
    </row>
    <row r="17872" spans="1:6" x14ac:dyDescent="0.25">
      <c r="A17872" s="73">
        <v>35000480</v>
      </c>
      <c r="B17872" s="74" t="s">
        <v>15718</v>
      </c>
      <c r="C17872" s="73" t="s">
        <v>59</v>
      </c>
      <c r="D17872" s="75">
        <v>1.86</v>
      </c>
      <c r="E17872" s="75">
        <v>1.86</v>
      </c>
      <c r="F17872" s="73" t="s">
        <v>47</v>
      </c>
    </row>
    <row r="17873" spans="1:6" x14ac:dyDescent="0.25">
      <c r="A17873" s="73">
        <v>35000481</v>
      </c>
      <c r="B17873" s="74" t="s">
        <v>15719</v>
      </c>
      <c r="C17873" s="73" t="s">
        <v>59</v>
      </c>
      <c r="D17873" s="75">
        <v>2.5</v>
      </c>
      <c r="E17873" s="75">
        <v>2.5</v>
      </c>
      <c r="F17873" s="73" t="s">
        <v>47</v>
      </c>
    </row>
    <row r="17874" spans="1:6" x14ac:dyDescent="0.25">
      <c r="A17874" s="73">
        <v>35000482</v>
      </c>
      <c r="B17874" s="74" t="s">
        <v>15720</v>
      </c>
      <c r="C17874" s="73" t="s">
        <v>59</v>
      </c>
      <c r="D17874" s="75">
        <v>4.88</v>
      </c>
      <c r="E17874" s="75">
        <v>4.88</v>
      </c>
      <c r="F17874" s="73" t="s">
        <v>47</v>
      </c>
    </row>
    <row r="17875" spans="1:6" x14ac:dyDescent="0.25">
      <c r="A17875" s="73">
        <v>35000483</v>
      </c>
      <c r="B17875" s="74" t="s">
        <v>15721</v>
      </c>
      <c r="C17875" s="73" t="s">
        <v>59</v>
      </c>
      <c r="D17875" s="75">
        <v>6.91</v>
      </c>
      <c r="E17875" s="75">
        <v>6.91</v>
      </c>
      <c r="F17875" s="73" t="s">
        <v>47</v>
      </c>
    </row>
    <row r="17876" spans="1:6" x14ac:dyDescent="0.25">
      <c r="A17876" s="73">
        <v>35000484</v>
      </c>
      <c r="B17876" s="74" t="s">
        <v>15722</v>
      </c>
      <c r="C17876" s="73" t="s">
        <v>59</v>
      </c>
      <c r="D17876" s="75">
        <v>9.81</v>
      </c>
      <c r="E17876" s="75">
        <v>9.81</v>
      </c>
      <c r="F17876" s="73" t="s">
        <v>47</v>
      </c>
    </row>
    <row r="17877" spans="1:6" x14ac:dyDescent="0.25">
      <c r="A17877" s="73">
        <v>35000532</v>
      </c>
      <c r="B17877" s="74" t="s">
        <v>15723</v>
      </c>
      <c r="C17877" s="73" t="s">
        <v>59</v>
      </c>
      <c r="D17877" s="75">
        <v>5.16</v>
      </c>
      <c r="E17877" s="75">
        <v>5.16</v>
      </c>
      <c r="F17877" s="73" t="s">
        <v>47</v>
      </c>
    </row>
    <row r="17878" spans="1:6" x14ac:dyDescent="0.25">
      <c r="A17878" s="73">
        <v>35000533</v>
      </c>
      <c r="B17878" s="74" t="s">
        <v>15724</v>
      </c>
      <c r="C17878" s="73" t="s">
        <v>59</v>
      </c>
      <c r="D17878" s="75">
        <v>5.84</v>
      </c>
      <c r="E17878" s="75">
        <v>5.84</v>
      </c>
      <c r="F17878" s="73" t="s">
        <v>47</v>
      </c>
    </row>
    <row r="17879" spans="1:6" x14ac:dyDescent="0.25">
      <c r="A17879" s="73">
        <v>35000534</v>
      </c>
      <c r="B17879" s="74" t="s">
        <v>15725</v>
      </c>
      <c r="C17879" s="73" t="s">
        <v>59</v>
      </c>
      <c r="D17879" s="75">
        <v>12.24</v>
      </c>
      <c r="E17879" s="75">
        <v>12.24</v>
      </c>
      <c r="F17879" s="73" t="s">
        <v>47</v>
      </c>
    </row>
    <row r="17880" spans="1:6" x14ac:dyDescent="0.25">
      <c r="A17880" s="73">
        <v>35000535</v>
      </c>
      <c r="B17880" s="74" t="s">
        <v>15726</v>
      </c>
      <c r="C17880" s="73" t="s">
        <v>59</v>
      </c>
      <c r="D17880" s="75">
        <v>9.85</v>
      </c>
      <c r="E17880" s="75">
        <v>9.85</v>
      </c>
      <c r="F17880" s="73" t="s">
        <v>47</v>
      </c>
    </row>
    <row r="17881" spans="1:6" x14ac:dyDescent="0.25">
      <c r="A17881" s="73">
        <v>35000566</v>
      </c>
      <c r="B17881" s="74" t="s">
        <v>15727</v>
      </c>
      <c r="C17881" s="73" t="s">
        <v>59</v>
      </c>
      <c r="D17881" s="75">
        <v>5.97</v>
      </c>
      <c r="E17881" s="75">
        <v>5.97</v>
      </c>
      <c r="F17881" s="73" t="s">
        <v>47</v>
      </c>
    </row>
    <row r="17882" spans="1:6" x14ac:dyDescent="0.25">
      <c r="A17882" s="73">
        <v>35000567</v>
      </c>
      <c r="B17882" s="74" t="s">
        <v>15728</v>
      </c>
      <c r="C17882" s="73" t="s">
        <v>59</v>
      </c>
      <c r="D17882" s="75">
        <v>8.26</v>
      </c>
      <c r="E17882" s="75">
        <v>8.26</v>
      </c>
      <c r="F17882" s="73" t="s">
        <v>47</v>
      </c>
    </row>
    <row r="17883" spans="1:6" x14ac:dyDescent="0.25">
      <c r="A17883" s="73">
        <v>35000568</v>
      </c>
      <c r="B17883" s="74" t="s">
        <v>15729</v>
      </c>
      <c r="C17883" s="73" t="s">
        <v>59</v>
      </c>
      <c r="D17883" s="75">
        <v>10.66</v>
      </c>
      <c r="E17883" s="75">
        <v>10.66</v>
      </c>
      <c r="F17883" s="73" t="s">
        <v>47</v>
      </c>
    </row>
    <row r="17884" spans="1:6" x14ac:dyDescent="0.25">
      <c r="A17884" s="73">
        <v>35000580</v>
      </c>
      <c r="B17884" s="74" t="s">
        <v>15730</v>
      </c>
      <c r="C17884" s="73" t="s">
        <v>59</v>
      </c>
      <c r="D17884" s="75">
        <v>7.56</v>
      </c>
      <c r="E17884" s="75">
        <v>7.56</v>
      </c>
      <c r="F17884" s="73" t="s">
        <v>47</v>
      </c>
    </row>
    <row r="17885" spans="1:6" x14ac:dyDescent="0.25">
      <c r="A17885" s="73">
        <v>35000581</v>
      </c>
      <c r="B17885" s="74" t="s">
        <v>15731</v>
      </c>
      <c r="C17885" s="73" t="s">
        <v>59</v>
      </c>
      <c r="D17885" s="75">
        <v>2.23</v>
      </c>
      <c r="E17885" s="75">
        <v>2.23</v>
      </c>
      <c r="F17885" s="73" t="s">
        <v>47</v>
      </c>
    </row>
    <row r="17886" spans="1:6" x14ac:dyDescent="0.25">
      <c r="A17886" s="73">
        <v>35000582</v>
      </c>
      <c r="B17886" s="74" t="s">
        <v>15732</v>
      </c>
      <c r="C17886" s="73" t="s">
        <v>59</v>
      </c>
      <c r="D17886" s="75">
        <v>10.4</v>
      </c>
      <c r="E17886" s="75">
        <v>10.4</v>
      </c>
      <c r="F17886" s="73" t="s">
        <v>47</v>
      </c>
    </row>
    <row r="17887" spans="1:6" x14ac:dyDescent="0.25">
      <c r="A17887" s="73">
        <v>35000583</v>
      </c>
      <c r="B17887" s="74" t="s">
        <v>15733</v>
      </c>
      <c r="C17887" s="73" t="s">
        <v>59</v>
      </c>
      <c r="D17887" s="75">
        <v>15.7</v>
      </c>
      <c r="E17887" s="75">
        <v>15.7</v>
      </c>
      <c r="F17887" s="73" t="s">
        <v>47</v>
      </c>
    </row>
    <row r="17888" spans="1:6" x14ac:dyDescent="0.25">
      <c r="A17888" s="73">
        <v>35000584</v>
      </c>
      <c r="B17888" s="74" t="s">
        <v>15734</v>
      </c>
      <c r="C17888" s="73" t="s">
        <v>59</v>
      </c>
      <c r="D17888" s="75">
        <v>5.23</v>
      </c>
      <c r="E17888" s="75">
        <v>5.23</v>
      </c>
      <c r="F17888" s="73" t="s">
        <v>47</v>
      </c>
    </row>
    <row r="17889" spans="1:6" x14ac:dyDescent="0.25">
      <c r="A17889" s="73">
        <v>35000585</v>
      </c>
      <c r="B17889" s="74" t="s">
        <v>15735</v>
      </c>
      <c r="C17889" s="73" t="s">
        <v>59</v>
      </c>
      <c r="D17889" s="75">
        <v>3.75</v>
      </c>
      <c r="E17889" s="75">
        <v>3.75</v>
      </c>
      <c r="F17889" s="73" t="s">
        <v>47</v>
      </c>
    </row>
    <row r="17890" spans="1:6" x14ac:dyDescent="0.25">
      <c r="A17890" s="73">
        <v>35000586</v>
      </c>
      <c r="B17890" s="74" t="s">
        <v>15736</v>
      </c>
      <c r="C17890" s="73" t="s">
        <v>59</v>
      </c>
      <c r="D17890" s="75">
        <v>6.63</v>
      </c>
      <c r="E17890" s="75">
        <v>6.63</v>
      </c>
      <c r="F17890" s="73" t="s">
        <v>47</v>
      </c>
    </row>
    <row r="17891" spans="1:6" x14ac:dyDescent="0.25">
      <c r="A17891" s="73">
        <v>35000600</v>
      </c>
      <c r="B17891" s="74" t="s">
        <v>15737</v>
      </c>
      <c r="C17891" s="73" t="s">
        <v>59</v>
      </c>
      <c r="D17891" s="75">
        <v>10.39</v>
      </c>
      <c r="E17891" s="75">
        <v>10.39</v>
      </c>
      <c r="F17891" s="73" t="s">
        <v>47</v>
      </c>
    </row>
    <row r="17892" spans="1:6" x14ac:dyDescent="0.25">
      <c r="A17892" s="73">
        <v>35000601</v>
      </c>
      <c r="B17892" s="74" t="s">
        <v>15738</v>
      </c>
      <c r="C17892" s="73" t="s">
        <v>59</v>
      </c>
      <c r="D17892" s="75">
        <v>18</v>
      </c>
      <c r="E17892" s="75">
        <v>18</v>
      </c>
      <c r="F17892" s="73" t="s">
        <v>47</v>
      </c>
    </row>
    <row r="17893" spans="1:6" x14ac:dyDescent="0.25">
      <c r="A17893" s="73">
        <v>35000607</v>
      </c>
      <c r="B17893" s="74" t="s">
        <v>15739</v>
      </c>
      <c r="C17893" s="73" t="s">
        <v>59</v>
      </c>
      <c r="D17893" s="75">
        <v>5</v>
      </c>
      <c r="E17893" s="75">
        <v>5</v>
      </c>
      <c r="F17893" s="73" t="s">
        <v>47</v>
      </c>
    </row>
    <row r="17894" spans="1:6" x14ac:dyDescent="0.25">
      <c r="A17894" s="73">
        <v>35000609</v>
      </c>
      <c r="B17894" s="74" t="s">
        <v>15740</v>
      </c>
      <c r="C17894" s="73" t="s">
        <v>59</v>
      </c>
      <c r="D17894" s="75">
        <v>4.38</v>
      </c>
      <c r="E17894" s="75">
        <v>4.38</v>
      </c>
      <c r="F17894" s="73" t="s">
        <v>47</v>
      </c>
    </row>
    <row r="17895" spans="1:6" x14ac:dyDescent="0.25">
      <c r="A17895" s="73">
        <v>35000610</v>
      </c>
      <c r="B17895" s="74" t="s">
        <v>15741</v>
      </c>
      <c r="C17895" s="73" t="s">
        <v>59</v>
      </c>
      <c r="D17895" s="75">
        <v>4.4800000000000004</v>
      </c>
      <c r="E17895" s="75">
        <v>4.4800000000000004</v>
      </c>
      <c r="F17895" s="73" t="s">
        <v>47</v>
      </c>
    </row>
    <row r="17896" spans="1:6" x14ac:dyDescent="0.25">
      <c r="A17896" s="73">
        <v>35000611</v>
      </c>
      <c r="B17896" s="74" t="s">
        <v>15742</v>
      </c>
      <c r="C17896" s="73" t="s">
        <v>59</v>
      </c>
      <c r="D17896" s="75">
        <v>6.53</v>
      </c>
      <c r="E17896" s="75">
        <v>6.53</v>
      </c>
      <c r="F17896" s="73" t="s">
        <v>47</v>
      </c>
    </row>
    <row r="17897" spans="1:6" x14ac:dyDescent="0.25">
      <c r="A17897" s="73">
        <v>35000613</v>
      </c>
      <c r="B17897" s="74" t="s">
        <v>15743</v>
      </c>
      <c r="C17897" s="73" t="s">
        <v>59</v>
      </c>
      <c r="D17897" s="75">
        <v>30.61</v>
      </c>
      <c r="E17897" s="75">
        <v>30.61</v>
      </c>
      <c r="F17897" s="73" t="s">
        <v>47</v>
      </c>
    </row>
    <row r="17898" spans="1:6" x14ac:dyDescent="0.25">
      <c r="A17898" s="73">
        <v>35000614</v>
      </c>
      <c r="B17898" s="74" t="s">
        <v>15744</v>
      </c>
      <c r="C17898" s="73" t="s">
        <v>59</v>
      </c>
      <c r="D17898" s="75">
        <v>29.43</v>
      </c>
      <c r="E17898" s="75">
        <v>29.43</v>
      </c>
      <c r="F17898" s="73" t="s">
        <v>47</v>
      </c>
    </row>
    <row r="17899" spans="1:6" x14ac:dyDescent="0.25">
      <c r="A17899" s="73">
        <v>35000615</v>
      </c>
      <c r="B17899" s="74" t="s">
        <v>15745</v>
      </c>
      <c r="C17899" s="73" t="s">
        <v>59</v>
      </c>
      <c r="D17899" s="75">
        <v>1.01</v>
      </c>
      <c r="E17899" s="75">
        <v>1.01</v>
      </c>
      <c r="F17899" s="73" t="s">
        <v>47</v>
      </c>
    </row>
    <row r="17900" spans="1:6" x14ac:dyDescent="0.25">
      <c r="A17900" s="73">
        <v>35000632</v>
      </c>
      <c r="B17900" s="74" t="s">
        <v>15746</v>
      </c>
      <c r="C17900" s="73" t="s">
        <v>59</v>
      </c>
      <c r="D17900" s="75">
        <v>9.1</v>
      </c>
      <c r="E17900" s="75">
        <v>9.1</v>
      </c>
      <c r="F17900" s="73" t="s">
        <v>47</v>
      </c>
    </row>
    <row r="17901" spans="1:6" x14ac:dyDescent="0.25">
      <c r="A17901" s="73">
        <v>35000656</v>
      </c>
      <c r="B17901" s="74" t="s">
        <v>15747</v>
      </c>
      <c r="C17901" s="73" t="s">
        <v>59</v>
      </c>
      <c r="D17901" s="75">
        <v>30.08</v>
      </c>
      <c r="E17901" s="75">
        <v>30.08</v>
      </c>
      <c r="F17901" s="73" t="s">
        <v>47</v>
      </c>
    </row>
    <row r="17902" spans="1:6" x14ac:dyDescent="0.25">
      <c r="A17902" s="73">
        <v>35000679</v>
      </c>
      <c r="B17902" s="74" t="s">
        <v>15748</v>
      </c>
      <c r="C17902" s="73" t="s">
        <v>59</v>
      </c>
      <c r="D17902" s="75">
        <v>89.65</v>
      </c>
      <c r="E17902" s="75">
        <v>89.65</v>
      </c>
      <c r="F17902" s="73" t="s">
        <v>47</v>
      </c>
    </row>
    <row r="17903" spans="1:6" x14ac:dyDescent="0.25">
      <c r="A17903" s="73">
        <v>35000680</v>
      </c>
      <c r="B17903" s="74" t="s">
        <v>15749</v>
      </c>
      <c r="C17903" s="73" t="s">
        <v>59</v>
      </c>
      <c r="D17903" s="75">
        <v>22.5</v>
      </c>
      <c r="E17903" s="75">
        <v>22.5</v>
      </c>
      <c r="F17903" s="73" t="s">
        <v>47</v>
      </c>
    </row>
    <row r="17904" spans="1:6" x14ac:dyDescent="0.25">
      <c r="A17904" s="73">
        <v>35000681</v>
      </c>
      <c r="B17904" s="74" t="s">
        <v>15750</v>
      </c>
      <c r="C17904" s="73" t="s">
        <v>59</v>
      </c>
      <c r="D17904" s="75">
        <v>9.5</v>
      </c>
      <c r="E17904" s="75">
        <v>9.5</v>
      </c>
      <c r="F17904" s="73" t="s">
        <v>47</v>
      </c>
    </row>
    <row r="17905" spans="1:6" x14ac:dyDescent="0.25">
      <c r="A17905" s="73">
        <v>35000730</v>
      </c>
      <c r="B17905" s="74" t="s">
        <v>15751</v>
      </c>
      <c r="C17905" s="73" t="s">
        <v>59</v>
      </c>
      <c r="D17905" s="75">
        <v>16.690000000000001</v>
      </c>
      <c r="E17905" s="75">
        <v>16.690000000000001</v>
      </c>
      <c r="F17905" s="73" t="s">
        <v>47</v>
      </c>
    </row>
    <row r="17906" spans="1:6" x14ac:dyDescent="0.25">
      <c r="A17906" s="73">
        <v>35000731</v>
      </c>
      <c r="B17906" s="74" t="s">
        <v>15752</v>
      </c>
      <c r="C17906" s="73" t="s">
        <v>59</v>
      </c>
      <c r="D17906" s="75">
        <v>25.95</v>
      </c>
      <c r="E17906" s="75">
        <v>25.95</v>
      </c>
      <c r="F17906" s="73" t="s">
        <v>47</v>
      </c>
    </row>
    <row r="17907" spans="1:6" x14ac:dyDescent="0.25">
      <c r="A17907" s="73">
        <v>35000740</v>
      </c>
      <c r="B17907" s="74" t="s">
        <v>15753</v>
      </c>
      <c r="C17907" s="73" t="s">
        <v>59</v>
      </c>
      <c r="D17907" s="75">
        <v>21.64</v>
      </c>
      <c r="E17907" s="75">
        <v>21.64</v>
      </c>
      <c r="F17907" s="73" t="s">
        <v>47</v>
      </c>
    </row>
    <row r="17908" spans="1:6" x14ac:dyDescent="0.25">
      <c r="A17908" s="73">
        <v>35000741</v>
      </c>
      <c r="B17908" s="74" t="s">
        <v>15754</v>
      </c>
      <c r="C17908" s="73" t="s">
        <v>59</v>
      </c>
      <c r="D17908" s="75">
        <v>5.68</v>
      </c>
      <c r="E17908" s="75">
        <v>5.68</v>
      </c>
      <c r="F17908" s="73" t="s">
        <v>47</v>
      </c>
    </row>
    <row r="17909" spans="1:6" x14ac:dyDescent="0.25">
      <c r="A17909" s="73">
        <v>35000812</v>
      </c>
      <c r="B17909" s="74" t="s">
        <v>15755</v>
      </c>
      <c r="C17909" s="73" t="s">
        <v>59</v>
      </c>
      <c r="D17909" s="75">
        <v>95</v>
      </c>
      <c r="E17909" s="75">
        <v>95</v>
      </c>
      <c r="F17909" s="73" t="s">
        <v>47</v>
      </c>
    </row>
    <row r="17910" spans="1:6" x14ac:dyDescent="0.25">
      <c r="A17910" s="73">
        <v>35000815</v>
      </c>
      <c r="B17910" s="74" t="s">
        <v>15756</v>
      </c>
      <c r="C17910" s="73" t="s">
        <v>59</v>
      </c>
      <c r="D17910" s="75">
        <v>880</v>
      </c>
      <c r="E17910" s="75">
        <v>880</v>
      </c>
      <c r="F17910" s="73" t="s">
        <v>47</v>
      </c>
    </row>
    <row r="17911" spans="1:6" x14ac:dyDescent="0.25">
      <c r="A17911" s="73">
        <v>35000816</v>
      </c>
      <c r="B17911" s="74" t="s">
        <v>15757</v>
      </c>
      <c r="C17911" s="73" t="s">
        <v>59</v>
      </c>
      <c r="D17911" s="75">
        <v>294.01</v>
      </c>
      <c r="E17911" s="75">
        <v>294.01</v>
      </c>
      <c r="F17911" s="73" t="s">
        <v>47</v>
      </c>
    </row>
    <row r="17912" spans="1:6" x14ac:dyDescent="0.25">
      <c r="A17912" s="73">
        <v>35001008</v>
      </c>
      <c r="B17912" s="74" t="s">
        <v>15758</v>
      </c>
      <c r="C17912" s="73" t="s">
        <v>59</v>
      </c>
      <c r="D17912" s="75">
        <v>23.05</v>
      </c>
      <c r="E17912" s="75">
        <v>23.05</v>
      </c>
      <c r="F17912" s="73" t="s">
        <v>47</v>
      </c>
    </row>
    <row r="17913" spans="1:6" x14ac:dyDescent="0.25">
      <c r="A17913" s="73">
        <v>35001023</v>
      </c>
      <c r="B17913" s="74" t="s">
        <v>15759</v>
      </c>
      <c r="C17913" s="73" t="s">
        <v>59</v>
      </c>
      <c r="D17913" s="75">
        <v>2.4700000000000002</v>
      </c>
      <c r="E17913" s="75">
        <v>2.4700000000000002</v>
      </c>
      <c r="F17913" s="73" t="s">
        <v>47</v>
      </c>
    </row>
    <row r="17914" spans="1:6" x14ac:dyDescent="0.25">
      <c r="A17914" s="73">
        <v>35001025</v>
      </c>
      <c r="B17914" s="74" t="s">
        <v>15760</v>
      </c>
      <c r="C17914" s="73" t="s">
        <v>59</v>
      </c>
      <c r="D17914" s="75">
        <v>6.38</v>
      </c>
      <c r="E17914" s="75">
        <v>6.38</v>
      </c>
      <c r="F17914" s="73" t="s">
        <v>47</v>
      </c>
    </row>
    <row r="17915" spans="1:6" x14ac:dyDescent="0.25">
      <c r="A17915" s="73">
        <v>35001026</v>
      </c>
      <c r="B17915" s="74" t="s">
        <v>15761</v>
      </c>
      <c r="C17915" s="73" t="s">
        <v>59</v>
      </c>
      <c r="D17915" s="75">
        <v>17.79</v>
      </c>
      <c r="E17915" s="75">
        <v>17.79</v>
      </c>
      <c r="F17915" s="73" t="s">
        <v>47</v>
      </c>
    </row>
    <row r="17916" spans="1:6" x14ac:dyDescent="0.25">
      <c r="A17916" s="73">
        <v>35001031</v>
      </c>
      <c r="B17916" s="74" t="s">
        <v>15762</v>
      </c>
      <c r="C17916" s="73" t="s">
        <v>59</v>
      </c>
      <c r="D17916" s="75">
        <v>30.45</v>
      </c>
      <c r="E17916" s="75">
        <v>30.45</v>
      </c>
      <c r="F17916" s="73" t="s">
        <v>47</v>
      </c>
    </row>
    <row r="17917" spans="1:6" x14ac:dyDescent="0.25">
      <c r="A17917" s="73">
        <v>35001034</v>
      </c>
      <c r="B17917" s="74" t="s">
        <v>15763</v>
      </c>
      <c r="C17917" s="73" t="s">
        <v>59</v>
      </c>
      <c r="D17917" s="75">
        <v>68.23</v>
      </c>
      <c r="E17917" s="75">
        <v>68.23</v>
      </c>
      <c r="F17917" s="73" t="s">
        <v>47</v>
      </c>
    </row>
    <row r="17918" spans="1:6" x14ac:dyDescent="0.25">
      <c r="A17918" s="73">
        <v>35001035</v>
      </c>
      <c r="B17918" s="74" t="s">
        <v>15764</v>
      </c>
      <c r="C17918" s="73" t="s">
        <v>59</v>
      </c>
      <c r="D17918" s="75">
        <v>139.91999999999999</v>
      </c>
      <c r="E17918" s="75">
        <v>139.91999999999999</v>
      </c>
      <c r="F17918" s="73" t="s">
        <v>47</v>
      </c>
    </row>
    <row r="17919" spans="1:6" x14ac:dyDescent="0.25">
      <c r="A17919" s="73">
        <v>35001038</v>
      </c>
      <c r="B17919" s="74" t="s">
        <v>15765</v>
      </c>
      <c r="C17919" s="73" t="s">
        <v>59</v>
      </c>
      <c r="D17919" s="75">
        <v>13.56</v>
      </c>
      <c r="E17919" s="75">
        <v>13.56</v>
      </c>
      <c r="F17919" s="73" t="s">
        <v>47</v>
      </c>
    </row>
    <row r="17920" spans="1:6" x14ac:dyDescent="0.25">
      <c r="A17920" s="73">
        <v>35001039</v>
      </c>
      <c r="B17920" s="74" t="s">
        <v>15766</v>
      </c>
      <c r="C17920" s="73" t="s">
        <v>59</v>
      </c>
      <c r="D17920" s="75">
        <v>12</v>
      </c>
      <c r="E17920" s="75">
        <v>12</v>
      </c>
      <c r="F17920" s="73" t="s">
        <v>47</v>
      </c>
    </row>
    <row r="17921" spans="1:6" x14ac:dyDescent="0.25">
      <c r="A17921" s="73">
        <v>35001041</v>
      </c>
      <c r="B17921" s="74" t="s">
        <v>15767</v>
      </c>
      <c r="C17921" s="73" t="s">
        <v>59</v>
      </c>
      <c r="D17921" s="75">
        <v>40.71</v>
      </c>
      <c r="E17921" s="75">
        <v>40.71</v>
      </c>
      <c r="F17921" s="73" t="s">
        <v>47</v>
      </c>
    </row>
    <row r="17922" spans="1:6" x14ac:dyDescent="0.25">
      <c r="A17922" s="73">
        <v>35001042</v>
      </c>
      <c r="B17922" s="74" t="s">
        <v>15768</v>
      </c>
      <c r="C17922" s="73" t="s">
        <v>59</v>
      </c>
      <c r="D17922" s="75">
        <v>57.33</v>
      </c>
      <c r="E17922" s="75">
        <v>57.33</v>
      </c>
      <c r="F17922" s="73" t="s">
        <v>47</v>
      </c>
    </row>
    <row r="17923" spans="1:6" x14ac:dyDescent="0.25">
      <c r="A17923" s="73">
        <v>35001233</v>
      </c>
      <c r="B17923" s="74" t="s">
        <v>15769</v>
      </c>
      <c r="C17923" s="73" t="s">
        <v>59</v>
      </c>
      <c r="D17923" s="75">
        <v>3.66</v>
      </c>
      <c r="E17923" s="75">
        <v>3.66</v>
      </c>
      <c r="F17923" s="73" t="s">
        <v>47</v>
      </c>
    </row>
    <row r="17924" spans="1:6" x14ac:dyDescent="0.25">
      <c r="A17924" s="73">
        <v>35001321</v>
      </c>
      <c r="B17924" s="74" t="s">
        <v>15770</v>
      </c>
      <c r="C17924" s="73" t="s">
        <v>59</v>
      </c>
      <c r="D17924" s="75">
        <v>47.85</v>
      </c>
      <c r="E17924" s="75">
        <v>47.85</v>
      </c>
      <c r="F17924" s="73" t="s">
        <v>47</v>
      </c>
    </row>
    <row r="17925" spans="1:6" x14ac:dyDescent="0.25">
      <c r="A17925" s="73">
        <v>35001333</v>
      </c>
      <c r="B17925" s="74" t="s">
        <v>15771</v>
      </c>
      <c r="C17925" s="73" t="s">
        <v>59</v>
      </c>
      <c r="D17925" s="75">
        <v>5.51</v>
      </c>
      <c r="E17925" s="75">
        <v>5.51</v>
      </c>
      <c r="F17925" s="73" t="s">
        <v>47</v>
      </c>
    </row>
    <row r="17926" spans="1:6" x14ac:dyDescent="0.25">
      <c r="A17926" s="73">
        <v>35001334</v>
      </c>
      <c r="B17926" s="74" t="s">
        <v>15772</v>
      </c>
      <c r="C17926" s="73" t="s">
        <v>59</v>
      </c>
      <c r="D17926" s="75">
        <v>9.6199999999999992</v>
      </c>
      <c r="E17926" s="75">
        <v>9.6199999999999992</v>
      </c>
      <c r="F17926" s="73" t="s">
        <v>47</v>
      </c>
    </row>
    <row r="17927" spans="1:6" x14ac:dyDescent="0.25">
      <c r="A17927" s="73">
        <v>35001335</v>
      </c>
      <c r="B17927" s="74" t="s">
        <v>15666</v>
      </c>
      <c r="C17927" s="73" t="s">
        <v>59</v>
      </c>
      <c r="D17927" s="75">
        <v>14.6</v>
      </c>
      <c r="E17927" s="75">
        <v>14.6</v>
      </c>
      <c r="F17927" s="73" t="s">
        <v>47</v>
      </c>
    </row>
    <row r="17928" spans="1:6" x14ac:dyDescent="0.25">
      <c r="A17928" s="73">
        <v>35001336</v>
      </c>
      <c r="B17928" s="74" t="s">
        <v>15773</v>
      </c>
      <c r="C17928" s="73" t="s">
        <v>59</v>
      </c>
      <c r="D17928" s="75">
        <v>23.44</v>
      </c>
      <c r="E17928" s="75">
        <v>23.44</v>
      </c>
      <c r="F17928" s="73" t="s">
        <v>47</v>
      </c>
    </row>
    <row r="17929" spans="1:6" x14ac:dyDescent="0.25">
      <c r="A17929" s="73">
        <v>35001337</v>
      </c>
      <c r="B17929" s="74" t="s">
        <v>15668</v>
      </c>
      <c r="C17929" s="73" t="s">
        <v>59</v>
      </c>
      <c r="D17929" s="75">
        <v>32.630000000000003</v>
      </c>
      <c r="E17929" s="75">
        <v>32.630000000000003</v>
      </c>
      <c r="F17929" s="73" t="s">
        <v>47</v>
      </c>
    </row>
    <row r="17930" spans="1:6" x14ac:dyDescent="0.25">
      <c r="A17930" s="73">
        <v>35001338</v>
      </c>
      <c r="B17930" s="74" t="s">
        <v>15669</v>
      </c>
      <c r="C17930" s="73" t="s">
        <v>59</v>
      </c>
      <c r="D17930" s="75">
        <v>46.5</v>
      </c>
      <c r="E17930" s="75">
        <v>46.5</v>
      </c>
      <c r="F17930" s="73" t="s">
        <v>47</v>
      </c>
    </row>
    <row r="17931" spans="1:6" x14ac:dyDescent="0.25">
      <c r="A17931" s="73">
        <v>35001339</v>
      </c>
      <c r="B17931" s="74" t="s">
        <v>15774</v>
      </c>
      <c r="C17931" s="73" t="s">
        <v>59</v>
      </c>
      <c r="D17931" s="75">
        <v>68.77</v>
      </c>
      <c r="E17931" s="75">
        <v>68.77</v>
      </c>
      <c r="F17931" s="73" t="s">
        <v>47</v>
      </c>
    </row>
    <row r="17932" spans="1:6" x14ac:dyDescent="0.25">
      <c r="A17932" s="73">
        <v>35001340</v>
      </c>
      <c r="B17932" s="74" t="s">
        <v>15775</v>
      </c>
      <c r="C17932" s="73" t="s">
        <v>59</v>
      </c>
      <c r="D17932" s="75">
        <v>87.33</v>
      </c>
      <c r="E17932" s="75">
        <v>87.33</v>
      </c>
      <c r="F17932" s="73" t="s">
        <v>47</v>
      </c>
    </row>
    <row r="17933" spans="1:6" x14ac:dyDescent="0.25">
      <c r="A17933" s="73">
        <v>35001341</v>
      </c>
      <c r="B17933" s="74" t="s">
        <v>15776</v>
      </c>
      <c r="C17933" s="73" t="s">
        <v>59</v>
      </c>
      <c r="D17933" s="75">
        <v>111.23</v>
      </c>
      <c r="E17933" s="75">
        <v>111.23</v>
      </c>
      <c r="F17933" s="73" t="s">
        <v>47</v>
      </c>
    </row>
    <row r="17934" spans="1:6" x14ac:dyDescent="0.25">
      <c r="A17934" s="73">
        <v>35001342</v>
      </c>
      <c r="B17934" s="74" t="s">
        <v>15777</v>
      </c>
      <c r="C17934" s="73" t="s">
        <v>59</v>
      </c>
      <c r="D17934" s="75">
        <v>143.5</v>
      </c>
      <c r="E17934" s="75">
        <v>143.5</v>
      </c>
      <c r="F17934" s="73" t="s">
        <v>47</v>
      </c>
    </row>
    <row r="17935" spans="1:6" x14ac:dyDescent="0.25">
      <c r="A17935" s="73">
        <v>35001343</v>
      </c>
      <c r="B17935" s="74" t="s">
        <v>15778</v>
      </c>
      <c r="C17935" s="73" t="s">
        <v>59</v>
      </c>
      <c r="D17935" s="75">
        <v>163.74</v>
      </c>
      <c r="E17935" s="75">
        <v>163.74</v>
      </c>
      <c r="F17935" s="73" t="s">
        <v>47</v>
      </c>
    </row>
    <row r="17936" spans="1:6" x14ac:dyDescent="0.25">
      <c r="A17936" s="73">
        <v>35001344</v>
      </c>
      <c r="B17936" s="74" t="s">
        <v>15779</v>
      </c>
      <c r="C17936" s="73" t="s">
        <v>59</v>
      </c>
      <c r="D17936" s="75">
        <v>215.31</v>
      </c>
      <c r="E17936" s="75">
        <v>215.31</v>
      </c>
      <c r="F17936" s="73" t="s">
        <v>47</v>
      </c>
    </row>
    <row r="17937" spans="1:6" x14ac:dyDescent="0.25">
      <c r="A17937" s="73">
        <v>35001345</v>
      </c>
      <c r="B17937" s="74" t="s">
        <v>15780</v>
      </c>
      <c r="C17937" s="73" t="s">
        <v>59</v>
      </c>
      <c r="D17937" s="75">
        <v>8.4600000000000009</v>
      </c>
      <c r="E17937" s="75">
        <v>8.4600000000000009</v>
      </c>
      <c r="F17937" s="73" t="s">
        <v>47</v>
      </c>
    </row>
    <row r="17938" spans="1:6" x14ac:dyDescent="0.25">
      <c r="A17938" s="73">
        <v>35001346</v>
      </c>
      <c r="B17938" s="74" t="s">
        <v>15781</v>
      </c>
      <c r="C17938" s="73" t="s">
        <v>59</v>
      </c>
      <c r="D17938" s="75">
        <v>12.68</v>
      </c>
      <c r="E17938" s="75">
        <v>12.68</v>
      </c>
      <c r="F17938" s="73" t="s">
        <v>47</v>
      </c>
    </row>
    <row r="17939" spans="1:6" x14ac:dyDescent="0.25">
      <c r="A17939" s="73">
        <v>35001347</v>
      </c>
      <c r="B17939" s="74" t="s">
        <v>15782</v>
      </c>
      <c r="C17939" s="73" t="s">
        <v>59</v>
      </c>
      <c r="D17939" s="75">
        <v>18.07</v>
      </c>
      <c r="E17939" s="75">
        <v>18.07</v>
      </c>
      <c r="F17939" s="73" t="s">
        <v>47</v>
      </c>
    </row>
    <row r="17940" spans="1:6" x14ac:dyDescent="0.25">
      <c r="A17940" s="73">
        <v>35001348</v>
      </c>
      <c r="B17940" s="74" t="s">
        <v>15783</v>
      </c>
      <c r="C17940" s="73" t="s">
        <v>59</v>
      </c>
      <c r="D17940" s="75">
        <v>29.43</v>
      </c>
      <c r="E17940" s="75">
        <v>29.43</v>
      </c>
      <c r="F17940" s="73" t="s">
        <v>47</v>
      </c>
    </row>
    <row r="17941" spans="1:6" x14ac:dyDescent="0.25">
      <c r="A17941" s="73">
        <v>35001349</v>
      </c>
      <c r="B17941" s="74" t="s">
        <v>15784</v>
      </c>
      <c r="C17941" s="73" t="s">
        <v>59</v>
      </c>
      <c r="D17941" s="75">
        <v>46.38</v>
      </c>
      <c r="E17941" s="75">
        <v>46.38</v>
      </c>
      <c r="F17941" s="73" t="s">
        <v>47</v>
      </c>
    </row>
    <row r="17942" spans="1:6" x14ac:dyDescent="0.25">
      <c r="A17942" s="73">
        <v>35001350</v>
      </c>
      <c r="B17942" s="74" t="s">
        <v>15785</v>
      </c>
      <c r="C17942" s="73" t="s">
        <v>59</v>
      </c>
      <c r="D17942" s="75">
        <v>12.45</v>
      </c>
      <c r="E17942" s="75">
        <v>12.45</v>
      </c>
      <c r="F17942" s="73" t="s">
        <v>47</v>
      </c>
    </row>
    <row r="17943" spans="1:6" x14ac:dyDescent="0.25">
      <c r="A17943" s="73">
        <v>35001351</v>
      </c>
      <c r="B17943" s="74" t="s">
        <v>15786</v>
      </c>
      <c r="C17943" s="73" t="s">
        <v>59</v>
      </c>
      <c r="D17943" s="75">
        <v>19.489999999999998</v>
      </c>
      <c r="E17943" s="75">
        <v>19.489999999999998</v>
      </c>
      <c r="F17943" s="73" t="s">
        <v>47</v>
      </c>
    </row>
    <row r="17944" spans="1:6" x14ac:dyDescent="0.25">
      <c r="A17944" s="73">
        <v>35001352</v>
      </c>
      <c r="B17944" s="74" t="s">
        <v>15787</v>
      </c>
      <c r="C17944" s="73" t="s">
        <v>59</v>
      </c>
      <c r="D17944" s="75">
        <v>26.92</v>
      </c>
      <c r="E17944" s="75">
        <v>26.92</v>
      </c>
      <c r="F17944" s="73" t="s">
        <v>47</v>
      </c>
    </row>
    <row r="17945" spans="1:6" x14ac:dyDescent="0.25">
      <c r="A17945" s="73">
        <v>35001353</v>
      </c>
      <c r="B17945" s="74" t="s">
        <v>15788</v>
      </c>
      <c r="C17945" s="73" t="s">
        <v>59</v>
      </c>
      <c r="D17945" s="75">
        <v>45.23</v>
      </c>
      <c r="E17945" s="75">
        <v>45.23</v>
      </c>
      <c r="F17945" s="73" t="s">
        <v>47</v>
      </c>
    </row>
    <row r="17946" spans="1:6" x14ac:dyDescent="0.25">
      <c r="A17946" s="73">
        <v>35001354</v>
      </c>
      <c r="B17946" s="74" t="s">
        <v>15789</v>
      </c>
      <c r="C17946" s="73" t="s">
        <v>59</v>
      </c>
      <c r="D17946" s="75">
        <v>78.3</v>
      </c>
      <c r="E17946" s="75">
        <v>78.3</v>
      </c>
      <c r="F17946" s="73" t="s">
        <v>47</v>
      </c>
    </row>
    <row r="17947" spans="1:6" x14ac:dyDescent="0.25">
      <c r="A17947" s="73">
        <v>35001355</v>
      </c>
      <c r="B17947" s="74" t="s">
        <v>15790</v>
      </c>
      <c r="C17947" s="73" t="s">
        <v>59</v>
      </c>
      <c r="D17947" s="75">
        <v>1.72</v>
      </c>
      <c r="E17947" s="75">
        <v>1.72</v>
      </c>
      <c r="F17947" s="73" t="s">
        <v>47</v>
      </c>
    </row>
    <row r="17948" spans="1:6" x14ac:dyDescent="0.25">
      <c r="A17948" s="73">
        <v>35001356</v>
      </c>
      <c r="B17948" s="74" t="s">
        <v>15791</v>
      </c>
      <c r="C17948" s="73" t="s">
        <v>59</v>
      </c>
      <c r="D17948" s="75">
        <v>2.74</v>
      </c>
      <c r="E17948" s="75">
        <v>2.74</v>
      </c>
      <c r="F17948" s="73" t="s">
        <v>47</v>
      </c>
    </row>
    <row r="17949" spans="1:6" x14ac:dyDescent="0.25">
      <c r="A17949" s="73">
        <v>35001357</v>
      </c>
      <c r="B17949" s="74" t="s">
        <v>15792</v>
      </c>
      <c r="C17949" s="73" t="s">
        <v>59</v>
      </c>
      <c r="D17949" s="75">
        <v>4.32</v>
      </c>
      <c r="E17949" s="75">
        <v>4.32</v>
      </c>
      <c r="F17949" s="73" t="s">
        <v>47</v>
      </c>
    </row>
    <row r="17950" spans="1:6" x14ac:dyDescent="0.25">
      <c r="A17950" s="73">
        <v>35001358</v>
      </c>
      <c r="B17950" s="74" t="s">
        <v>15793</v>
      </c>
      <c r="C17950" s="73" t="s">
        <v>59</v>
      </c>
      <c r="D17950" s="75">
        <v>6.15</v>
      </c>
      <c r="E17950" s="75">
        <v>6.15</v>
      </c>
      <c r="F17950" s="73" t="s">
        <v>47</v>
      </c>
    </row>
    <row r="17951" spans="1:6" x14ac:dyDescent="0.25">
      <c r="A17951" s="73">
        <v>35001359</v>
      </c>
      <c r="B17951" s="74" t="s">
        <v>15794</v>
      </c>
      <c r="C17951" s="73" t="s">
        <v>59</v>
      </c>
      <c r="D17951" s="75">
        <v>15.93</v>
      </c>
      <c r="E17951" s="75">
        <v>15.93</v>
      </c>
      <c r="F17951" s="73" t="s">
        <v>47</v>
      </c>
    </row>
    <row r="17952" spans="1:6" x14ac:dyDescent="0.25">
      <c r="A17952" s="73">
        <v>35001360</v>
      </c>
      <c r="B17952" s="74" t="s">
        <v>15795</v>
      </c>
      <c r="C17952" s="73" t="s">
        <v>59</v>
      </c>
      <c r="D17952" s="75">
        <v>18.260000000000002</v>
      </c>
      <c r="E17952" s="75">
        <v>18.260000000000002</v>
      </c>
      <c r="F17952" s="73" t="s">
        <v>47</v>
      </c>
    </row>
    <row r="17953" spans="1:6" x14ac:dyDescent="0.25">
      <c r="A17953" s="73">
        <v>35001361</v>
      </c>
      <c r="B17953" s="74" t="s">
        <v>15796</v>
      </c>
      <c r="C17953" s="73" t="s">
        <v>59</v>
      </c>
      <c r="D17953" s="75">
        <v>29.4</v>
      </c>
      <c r="E17953" s="75">
        <v>29.4</v>
      </c>
      <c r="F17953" s="73" t="s">
        <v>47</v>
      </c>
    </row>
    <row r="17954" spans="1:6" x14ac:dyDescent="0.25">
      <c r="A17954" s="73">
        <v>35001362</v>
      </c>
      <c r="B17954" s="74" t="s">
        <v>15797</v>
      </c>
      <c r="C17954" s="73" t="s">
        <v>59</v>
      </c>
      <c r="D17954" s="75">
        <v>41.23</v>
      </c>
      <c r="E17954" s="75">
        <v>41.23</v>
      </c>
      <c r="F17954" s="73" t="s">
        <v>47</v>
      </c>
    </row>
    <row r="17955" spans="1:6" x14ac:dyDescent="0.25">
      <c r="A17955" s="73">
        <v>35001363</v>
      </c>
      <c r="B17955" s="74" t="s">
        <v>15798</v>
      </c>
      <c r="C17955" s="73" t="s">
        <v>59</v>
      </c>
      <c r="D17955" s="75">
        <v>74.180000000000007</v>
      </c>
      <c r="E17955" s="75">
        <v>74.180000000000007</v>
      </c>
      <c r="F17955" s="73" t="s">
        <v>47</v>
      </c>
    </row>
    <row r="17956" spans="1:6" x14ac:dyDescent="0.25">
      <c r="A17956" s="73">
        <v>35001364</v>
      </c>
      <c r="B17956" s="74" t="s">
        <v>15799</v>
      </c>
      <c r="C17956" s="73" t="s">
        <v>59</v>
      </c>
      <c r="D17956" s="75">
        <v>77.19</v>
      </c>
      <c r="E17956" s="75">
        <v>77.19</v>
      </c>
      <c r="F17956" s="73" t="s">
        <v>47</v>
      </c>
    </row>
    <row r="17957" spans="1:6" x14ac:dyDescent="0.25">
      <c r="A17957" s="73">
        <v>35001365</v>
      </c>
      <c r="B17957" s="74" t="s">
        <v>15800</v>
      </c>
      <c r="C17957" s="73" t="s">
        <v>59</v>
      </c>
      <c r="D17957" s="75">
        <v>108.4</v>
      </c>
      <c r="E17957" s="75">
        <v>108.4</v>
      </c>
      <c r="F17957" s="73" t="s">
        <v>47</v>
      </c>
    </row>
    <row r="17958" spans="1:6" x14ac:dyDescent="0.25">
      <c r="A17958" s="73">
        <v>35001366</v>
      </c>
      <c r="B17958" s="74" t="s">
        <v>15801</v>
      </c>
      <c r="C17958" s="73" t="s">
        <v>59</v>
      </c>
      <c r="D17958" s="75">
        <v>128.19</v>
      </c>
      <c r="E17958" s="75">
        <v>128.19</v>
      </c>
      <c r="F17958" s="73" t="s">
        <v>47</v>
      </c>
    </row>
    <row r="17959" spans="1:6" x14ac:dyDescent="0.25">
      <c r="A17959" s="73">
        <v>35001367</v>
      </c>
      <c r="B17959" s="74" t="s">
        <v>15802</v>
      </c>
      <c r="C17959" s="73" t="s">
        <v>59</v>
      </c>
      <c r="D17959" s="75">
        <v>160.34</v>
      </c>
      <c r="E17959" s="75">
        <v>160.34</v>
      </c>
      <c r="F17959" s="73" t="s">
        <v>47</v>
      </c>
    </row>
    <row r="17960" spans="1:6" x14ac:dyDescent="0.25">
      <c r="A17960" s="73">
        <v>35001368</v>
      </c>
      <c r="B17960" s="74" t="s">
        <v>15803</v>
      </c>
      <c r="C17960" s="73" t="s">
        <v>59</v>
      </c>
      <c r="D17960" s="75">
        <v>191.91</v>
      </c>
      <c r="E17960" s="75">
        <v>191.91</v>
      </c>
      <c r="F17960" s="73" t="s">
        <v>47</v>
      </c>
    </row>
    <row r="17961" spans="1:6" x14ac:dyDescent="0.25">
      <c r="A17961" s="73">
        <v>35001369</v>
      </c>
      <c r="B17961" s="74" t="s">
        <v>15804</v>
      </c>
      <c r="C17961" s="73" t="s">
        <v>59</v>
      </c>
      <c r="D17961" s="75">
        <v>220.5</v>
      </c>
      <c r="E17961" s="75">
        <v>220.5</v>
      </c>
      <c r="F17961" s="73" t="s">
        <v>47</v>
      </c>
    </row>
    <row r="17962" spans="1:6" x14ac:dyDescent="0.25">
      <c r="A17962" s="73">
        <v>35001370</v>
      </c>
      <c r="B17962" s="74" t="s">
        <v>15805</v>
      </c>
      <c r="C17962" s="73" t="s">
        <v>59</v>
      </c>
      <c r="D17962" s="75">
        <v>8.44</v>
      </c>
      <c r="E17962" s="75">
        <v>8.44</v>
      </c>
      <c r="F17962" s="73" t="s">
        <v>47</v>
      </c>
    </row>
    <row r="17963" spans="1:6" x14ac:dyDescent="0.25">
      <c r="A17963" s="73">
        <v>35001371</v>
      </c>
      <c r="B17963" s="74" t="s">
        <v>15806</v>
      </c>
      <c r="C17963" s="73" t="s">
        <v>59</v>
      </c>
      <c r="D17963" s="75">
        <v>13.17</v>
      </c>
      <c r="E17963" s="75">
        <v>13.17</v>
      </c>
      <c r="F17963" s="73" t="s">
        <v>47</v>
      </c>
    </row>
    <row r="17964" spans="1:6" x14ac:dyDescent="0.25">
      <c r="A17964" s="73">
        <v>35001372</v>
      </c>
      <c r="B17964" s="74" t="s">
        <v>15807</v>
      </c>
      <c r="C17964" s="73" t="s">
        <v>59</v>
      </c>
      <c r="D17964" s="75">
        <v>20.2</v>
      </c>
      <c r="E17964" s="75">
        <v>20.2</v>
      </c>
      <c r="F17964" s="73" t="s">
        <v>47</v>
      </c>
    </row>
    <row r="17965" spans="1:6" x14ac:dyDescent="0.25">
      <c r="A17965" s="73">
        <v>35001373</v>
      </c>
      <c r="B17965" s="74" t="s">
        <v>15808</v>
      </c>
      <c r="C17965" s="73" t="s">
        <v>59</v>
      </c>
      <c r="D17965" s="75">
        <v>30.45</v>
      </c>
      <c r="E17965" s="75">
        <v>30.45</v>
      </c>
      <c r="F17965" s="73" t="s">
        <v>47</v>
      </c>
    </row>
    <row r="17966" spans="1:6" x14ac:dyDescent="0.25">
      <c r="A17966" s="73">
        <v>35001374</v>
      </c>
      <c r="B17966" s="74" t="s">
        <v>15809</v>
      </c>
      <c r="C17966" s="73" t="s">
        <v>59</v>
      </c>
      <c r="D17966" s="75">
        <v>39.11</v>
      </c>
      <c r="E17966" s="75">
        <v>39.11</v>
      </c>
      <c r="F17966" s="73" t="s">
        <v>47</v>
      </c>
    </row>
    <row r="17967" spans="1:6" x14ac:dyDescent="0.25">
      <c r="A17967" s="73">
        <v>35001375</v>
      </c>
      <c r="B17967" s="74" t="s">
        <v>15810</v>
      </c>
      <c r="C17967" s="73" t="s">
        <v>59</v>
      </c>
      <c r="D17967" s="75">
        <v>11.42</v>
      </c>
      <c r="E17967" s="75">
        <v>11.42</v>
      </c>
      <c r="F17967" s="73" t="s">
        <v>47</v>
      </c>
    </row>
    <row r="17968" spans="1:6" x14ac:dyDescent="0.25">
      <c r="A17968" s="73">
        <v>35001376</v>
      </c>
      <c r="B17968" s="74" t="s">
        <v>15811</v>
      </c>
      <c r="C17968" s="73" t="s">
        <v>59</v>
      </c>
      <c r="D17968" s="75">
        <v>15.59</v>
      </c>
      <c r="E17968" s="75">
        <v>15.59</v>
      </c>
      <c r="F17968" s="73" t="s">
        <v>47</v>
      </c>
    </row>
    <row r="17969" spans="1:6" x14ac:dyDescent="0.25">
      <c r="A17969" s="73">
        <v>35001377</v>
      </c>
      <c r="B17969" s="74" t="s">
        <v>15812</v>
      </c>
      <c r="C17969" s="73" t="s">
        <v>59</v>
      </c>
      <c r="D17969" s="75">
        <v>17.489999999999998</v>
      </c>
      <c r="E17969" s="75">
        <v>17.489999999999998</v>
      </c>
      <c r="F17969" s="73" t="s">
        <v>47</v>
      </c>
    </row>
    <row r="17970" spans="1:6" x14ac:dyDescent="0.25">
      <c r="A17970" s="73">
        <v>35001378</v>
      </c>
      <c r="B17970" s="74" t="s">
        <v>15813</v>
      </c>
      <c r="C17970" s="73" t="s">
        <v>59</v>
      </c>
      <c r="D17970" s="75">
        <v>25.17</v>
      </c>
      <c r="E17970" s="75">
        <v>25.17</v>
      </c>
      <c r="F17970" s="73" t="s">
        <v>47</v>
      </c>
    </row>
    <row r="17971" spans="1:6" x14ac:dyDescent="0.25">
      <c r="A17971" s="73">
        <v>35001379</v>
      </c>
      <c r="B17971" s="74" t="s">
        <v>15814</v>
      </c>
      <c r="C17971" s="73" t="s">
        <v>59</v>
      </c>
      <c r="D17971" s="75">
        <v>31.53</v>
      </c>
      <c r="E17971" s="75">
        <v>31.53</v>
      </c>
      <c r="F17971" s="73" t="s">
        <v>47</v>
      </c>
    </row>
    <row r="17972" spans="1:6" x14ac:dyDescent="0.25">
      <c r="A17972" s="73">
        <v>35001380</v>
      </c>
      <c r="B17972" s="74" t="s">
        <v>15815</v>
      </c>
      <c r="C17972" s="73" t="s">
        <v>59</v>
      </c>
      <c r="D17972" s="75">
        <v>39.22</v>
      </c>
      <c r="E17972" s="75">
        <v>39.22</v>
      </c>
      <c r="F17972" s="73" t="s">
        <v>47</v>
      </c>
    </row>
    <row r="17973" spans="1:6" x14ac:dyDescent="0.25">
      <c r="A17973" s="73">
        <v>35001381</v>
      </c>
      <c r="B17973" s="74" t="s">
        <v>15816</v>
      </c>
      <c r="C17973" s="73" t="s">
        <v>59</v>
      </c>
      <c r="D17973" s="75">
        <v>4.74</v>
      </c>
      <c r="E17973" s="75">
        <v>4.74</v>
      </c>
      <c r="F17973" s="73" t="s">
        <v>47</v>
      </c>
    </row>
    <row r="17974" spans="1:6" x14ac:dyDescent="0.25">
      <c r="A17974" s="73">
        <v>35001382</v>
      </c>
      <c r="B17974" s="74" t="s">
        <v>15817</v>
      </c>
      <c r="C17974" s="73" t="s">
        <v>59</v>
      </c>
      <c r="D17974" s="75">
        <v>7.91</v>
      </c>
      <c r="E17974" s="75">
        <v>7.91</v>
      </c>
      <c r="F17974" s="73" t="s">
        <v>47</v>
      </c>
    </row>
    <row r="17975" spans="1:6" x14ac:dyDescent="0.25">
      <c r="A17975" s="73">
        <v>35001383</v>
      </c>
      <c r="B17975" s="74" t="s">
        <v>15818</v>
      </c>
      <c r="C17975" s="73" t="s">
        <v>59</v>
      </c>
      <c r="D17975" s="75">
        <v>13.02</v>
      </c>
      <c r="E17975" s="75">
        <v>13.02</v>
      </c>
      <c r="F17975" s="73" t="s">
        <v>47</v>
      </c>
    </row>
    <row r="17976" spans="1:6" x14ac:dyDescent="0.25">
      <c r="A17976" s="73">
        <v>35001384</v>
      </c>
      <c r="B17976" s="74" t="s">
        <v>15819</v>
      </c>
      <c r="C17976" s="73" t="s">
        <v>59</v>
      </c>
      <c r="D17976" s="75">
        <v>15.92</v>
      </c>
      <c r="E17976" s="75">
        <v>15.92</v>
      </c>
      <c r="F17976" s="73" t="s">
        <v>47</v>
      </c>
    </row>
    <row r="17977" spans="1:6" x14ac:dyDescent="0.25">
      <c r="A17977" s="73">
        <v>35001385</v>
      </c>
      <c r="B17977" s="74" t="s">
        <v>15820</v>
      </c>
      <c r="C17977" s="73" t="s">
        <v>59</v>
      </c>
      <c r="D17977" s="75">
        <v>20.239999999999998</v>
      </c>
      <c r="E17977" s="75">
        <v>20.239999999999998</v>
      </c>
      <c r="F17977" s="73" t="s">
        <v>47</v>
      </c>
    </row>
    <row r="17978" spans="1:6" x14ac:dyDescent="0.25">
      <c r="A17978" s="73">
        <v>35001386</v>
      </c>
      <c r="B17978" s="74" t="s">
        <v>15821</v>
      </c>
      <c r="C17978" s="73" t="s">
        <v>59</v>
      </c>
      <c r="D17978" s="75">
        <v>26.35</v>
      </c>
      <c r="E17978" s="75">
        <v>26.35</v>
      </c>
      <c r="F17978" s="73" t="s">
        <v>47</v>
      </c>
    </row>
    <row r="17979" spans="1:6" x14ac:dyDescent="0.25">
      <c r="A17979" s="73">
        <v>35001387</v>
      </c>
      <c r="B17979" s="74" t="s">
        <v>15822</v>
      </c>
      <c r="C17979" s="73" t="s">
        <v>59</v>
      </c>
      <c r="D17979" s="75">
        <v>29.6</v>
      </c>
      <c r="E17979" s="75">
        <v>29.6</v>
      </c>
      <c r="F17979" s="73" t="s">
        <v>47</v>
      </c>
    </row>
    <row r="17980" spans="1:6" x14ac:dyDescent="0.25">
      <c r="A17980" s="73">
        <v>35001388</v>
      </c>
      <c r="B17980" s="74" t="s">
        <v>15823</v>
      </c>
      <c r="C17980" s="73" t="s">
        <v>59</v>
      </c>
      <c r="D17980" s="75">
        <v>5.84</v>
      </c>
      <c r="E17980" s="75">
        <v>5.84</v>
      </c>
      <c r="F17980" s="73" t="s">
        <v>47</v>
      </c>
    </row>
    <row r="17981" spans="1:6" x14ac:dyDescent="0.25">
      <c r="A17981" s="73">
        <v>35001389</v>
      </c>
      <c r="B17981" s="74" t="s">
        <v>15824</v>
      </c>
      <c r="C17981" s="73" t="s">
        <v>59</v>
      </c>
      <c r="D17981" s="75">
        <v>9.74</v>
      </c>
      <c r="E17981" s="75">
        <v>9.74</v>
      </c>
      <c r="F17981" s="73" t="s">
        <v>47</v>
      </c>
    </row>
    <row r="17982" spans="1:6" x14ac:dyDescent="0.25">
      <c r="A17982" s="73">
        <v>35001390</v>
      </c>
      <c r="B17982" s="74" t="s">
        <v>15825</v>
      </c>
      <c r="C17982" s="73" t="s">
        <v>59</v>
      </c>
      <c r="D17982" s="75">
        <v>16.04</v>
      </c>
      <c r="E17982" s="75">
        <v>16.04</v>
      </c>
      <c r="F17982" s="73" t="s">
        <v>47</v>
      </c>
    </row>
    <row r="17983" spans="1:6" x14ac:dyDescent="0.25">
      <c r="A17983" s="73">
        <v>35001391</v>
      </c>
      <c r="B17983" s="74" t="s">
        <v>15826</v>
      </c>
      <c r="C17983" s="73" t="s">
        <v>59</v>
      </c>
      <c r="D17983" s="75">
        <v>19.62</v>
      </c>
      <c r="E17983" s="75">
        <v>19.62</v>
      </c>
      <c r="F17983" s="73" t="s">
        <v>47</v>
      </c>
    </row>
    <row r="17984" spans="1:6" x14ac:dyDescent="0.25">
      <c r="A17984" s="73">
        <v>35001392</v>
      </c>
      <c r="B17984" s="74" t="s">
        <v>15827</v>
      </c>
      <c r="C17984" s="73" t="s">
        <v>59</v>
      </c>
      <c r="D17984" s="75">
        <v>24.94</v>
      </c>
      <c r="E17984" s="75">
        <v>24.94</v>
      </c>
      <c r="F17984" s="73" t="s">
        <v>47</v>
      </c>
    </row>
    <row r="17985" spans="1:6" x14ac:dyDescent="0.25">
      <c r="A17985" s="73">
        <v>35001393</v>
      </c>
      <c r="B17985" s="74" t="s">
        <v>15828</v>
      </c>
      <c r="C17985" s="73" t="s">
        <v>59</v>
      </c>
      <c r="D17985" s="75">
        <v>32.47</v>
      </c>
      <c r="E17985" s="75">
        <v>32.47</v>
      </c>
      <c r="F17985" s="73" t="s">
        <v>47</v>
      </c>
    </row>
    <row r="17986" spans="1:6" x14ac:dyDescent="0.25">
      <c r="A17986" s="73">
        <v>35001394</v>
      </c>
      <c r="B17986" s="74" t="s">
        <v>15829</v>
      </c>
      <c r="C17986" s="73" t="s">
        <v>59</v>
      </c>
      <c r="D17986" s="75">
        <v>36.46</v>
      </c>
      <c r="E17986" s="75">
        <v>36.46</v>
      </c>
      <c r="F17986" s="73" t="s">
        <v>47</v>
      </c>
    </row>
    <row r="17987" spans="1:6" x14ac:dyDescent="0.25">
      <c r="A17987" s="73">
        <v>35001396</v>
      </c>
      <c r="B17987" s="74" t="s">
        <v>15830</v>
      </c>
      <c r="C17987" s="73" t="s">
        <v>59</v>
      </c>
      <c r="D17987" s="75">
        <v>6.09</v>
      </c>
      <c r="E17987" s="75">
        <v>6.09</v>
      </c>
      <c r="F17987" s="73" t="s">
        <v>47</v>
      </c>
    </row>
    <row r="17988" spans="1:6" x14ac:dyDescent="0.25">
      <c r="A17988" s="73">
        <v>35001397</v>
      </c>
      <c r="B17988" s="74" t="s">
        <v>15831</v>
      </c>
      <c r="C17988" s="73" t="s">
        <v>59</v>
      </c>
      <c r="D17988" s="75">
        <v>17.91</v>
      </c>
      <c r="E17988" s="75">
        <v>17.91</v>
      </c>
      <c r="F17988" s="73" t="s">
        <v>47</v>
      </c>
    </row>
    <row r="17989" spans="1:6" x14ac:dyDescent="0.25">
      <c r="A17989" s="73">
        <v>35001489</v>
      </c>
      <c r="B17989" s="74" t="s">
        <v>15832</v>
      </c>
      <c r="C17989" s="73" t="s">
        <v>59</v>
      </c>
      <c r="D17989" s="75">
        <v>6.82</v>
      </c>
      <c r="E17989" s="75">
        <v>6.82</v>
      </c>
      <c r="F17989" s="73" t="s">
        <v>47</v>
      </c>
    </row>
    <row r="17990" spans="1:6" x14ac:dyDescent="0.25">
      <c r="A17990" s="73">
        <v>35001490</v>
      </c>
      <c r="B17990" s="74" t="s">
        <v>15833</v>
      </c>
      <c r="C17990" s="73" t="s">
        <v>59</v>
      </c>
      <c r="D17990" s="75">
        <v>10.25</v>
      </c>
      <c r="E17990" s="75">
        <v>10.25</v>
      </c>
      <c r="F17990" s="73" t="s">
        <v>47</v>
      </c>
    </row>
    <row r="17991" spans="1:6" x14ac:dyDescent="0.25">
      <c r="A17991" s="73">
        <v>35001491</v>
      </c>
      <c r="B17991" s="74" t="s">
        <v>15834</v>
      </c>
      <c r="C17991" s="73" t="s">
        <v>59</v>
      </c>
      <c r="D17991" s="75">
        <v>13.63</v>
      </c>
      <c r="E17991" s="75">
        <v>13.63</v>
      </c>
      <c r="F17991" s="73" t="s">
        <v>47</v>
      </c>
    </row>
    <row r="17992" spans="1:6" x14ac:dyDescent="0.25">
      <c r="A17992" s="73">
        <v>35001492</v>
      </c>
      <c r="B17992" s="74" t="s">
        <v>15835</v>
      </c>
      <c r="C17992" s="73" t="s">
        <v>59</v>
      </c>
      <c r="D17992" s="75">
        <v>17.02</v>
      </c>
      <c r="E17992" s="75">
        <v>17.02</v>
      </c>
      <c r="F17992" s="73" t="s">
        <v>47</v>
      </c>
    </row>
    <row r="17993" spans="1:6" x14ac:dyDescent="0.25">
      <c r="A17993" s="73">
        <v>35001493</v>
      </c>
      <c r="B17993" s="74" t="s">
        <v>15836</v>
      </c>
      <c r="C17993" s="73" t="s">
        <v>59</v>
      </c>
      <c r="D17993" s="75">
        <v>24.08</v>
      </c>
      <c r="E17993" s="75">
        <v>24.08</v>
      </c>
      <c r="F17993" s="73" t="s">
        <v>47</v>
      </c>
    </row>
    <row r="17994" spans="1:6" x14ac:dyDescent="0.25">
      <c r="A17994" s="73">
        <v>35001494</v>
      </c>
      <c r="B17994" s="74" t="s">
        <v>15837</v>
      </c>
      <c r="C17994" s="73" t="s">
        <v>59</v>
      </c>
      <c r="D17994" s="75">
        <v>32.24</v>
      </c>
      <c r="E17994" s="75">
        <v>32.24</v>
      </c>
      <c r="F17994" s="73" t="s">
        <v>47</v>
      </c>
    </row>
    <row r="17995" spans="1:6" x14ac:dyDescent="0.25">
      <c r="A17995" s="73">
        <v>35001497</v>
      </c>
      <c r="B17995" s="74" t="s">
        <v>15838</v>
      </c>
      <c r="C17995" s="73" t="s">
        <v>59</v>
      </c>
      <c r="D17995" s="75">
        <v>5.55</v>
      </c>
      <c r="E17995" s="75">
        <v>5.55</v>
      </c>
      <c r="F17995" s="73" t="s">
        <v>47</v>
      </c>
    </row>
    <row r="17996" spans="1:6" x14ac:dyDescent="0.25">
      <c r="A17996" s="73">
        <v>35001498</v>
      </c>
      <c r="B17996" s="74" t="s">
        <v>15839</v>
      </c>
      <c r="C17996" s="73" t="s">
        <v>59</v>
      </c>
      <c r="D17996" s="75">
        <v>11.1</v>
      </c>
      <c r="E17996" s="75">
        <v>11.1</v>
      </c>
      <c r="F17996" s="73" t="s">
        <v>47</v>
      </c>
    </row>
    <row r="17997" spans="1:6" x14ac:dyDescent="0.25">
      <c r="A17997" s="73">
        <v>35001520</v>
      </c>
      <c r="B17997" s="74" t="s">
        <v>15840</v>
      </c>
      <c r="C17997" s="73" t="s">
        <v>59</v>
      </c>
      <c r="D17997" s="75">
        <v>0.7</v>
      </c>
      <c r="E17997" s="75">
        <v>0.7</v>
      </c>
      <c r="F17997" s="73" t="s">
        <v>47</v>
      </c>
    </row>
    <row r="17998" spans="1:6" x14ac:dyDescent="0.25">
      <c r="A17998" s="73">
        <v>35001614</v>
      </c>
      <c r="B17998" s="74" t="s">
        <v>15841</v>
      </c>
      <c r="C17998" s="73" t="s">
        <v>59</v>
      </c>
      <c r="D17998" s="75">
        <v>9.9600000000000009</v>
      </c>
      <c r="E17998" s="75">
        <v>9.9600000000000009</v>
      </c>
      <c r="F17998" s="73" t="s">
        <v>47</v>
      </c>
    </row>
    <row r="17999" spans="1:6" x14ac:dyDescent="0.25">
      <c r="A17999" s="73">
        <v>35001646</v>
      </c>
      <c r="B17999" s="74" t="s">
        <v>15842</v>
      </c>
      <c r="C17999" s="73" t="s">
        <v>59</v>
      </c>
      <c r="D17999" s="75">
        <v>15.21</v>
      </c>
      <c r="E17999" s="75">
        <v>15.21</v>
      </c>
      <c r="F17999" s="73" t="s">
        <v>47</v>
      </c>
    </row>
    <row r="18000" spans="1:6" x14ac:dyDescent="0.25">
      <c r="A18000" s="73">
        <v>35001849</v>
      </c>
      <c r="B18000" s="74" t="s">
        <v>15843</v>
      </c>
      <c r="C18000" s="73" t="s">
        <v>59</v>
      </c>
      <c r="D18000" s="75">
        <v>67.260000000000005</v>
      </c>
      <c r="E18000" s="75">
        <v>67.260000000000005</v>
      </c>
      <c r="F18000" s="73" t="s">
        <v>47</v>
      </c>
    </row>
    <row r="18001" spans="1:6" x14ac:dyDescent="0.25">
      <c r="A18001" s="73">
        <v>35001850</v>
      </c>
      <c r="B18001" s="74" t="s">
        <v>15844</v>
      </c>
      <c r="C18001" s="73" t="s">
        <v>59</v>
      </c>
      <c r="D18001" s="75">
        <v>82.03</v>
      </c>
      <c r="E18001" s="75">
        <v>82.03</v>
      </c>
      <c r="F18001" s="73" t="s">
        <v>47</v>
      </c>
    </row>
    <row r="18002" spans="1:6" x14ac:dyDescent="0.25">
      <c r="A18002" s="73">
        <v>35001851</v>
      </c>
      <c r="B18002" s="74" t="s">
        <v>15845</v>
      </c>
      <c r="C18002" s="73" t="s">
        <v>59</v>
      </c>
      <c r="D18002" s="75">
        <v>103.62</v>
      </c>
      <c r="E18002" s="75">
        <v>103.62</v>
      </c>
      <c r="F18002" s="73" t="s">
        <v>47</v>
      </c>
    </row>
    <row r="18003" spans="1:6" x14ac:dyDescent="0.25">
      <c r="A18003" s="73">
        <v>35001872</v>
      </c>
      <c r="B18003" s="74" t="s">
        <v>15846</v>
      </c>
      <c r="C18003" s="73" t="s">
        <v>59</v>
      </c>
      <c r="D18003" s="75">
        <v>45.68</v>
      </c>
      <c r="E18003" s="75">
        <v>45.68</v>
      </c>
      <c r="F18003" s="73" t="s">
        <v>47</v>
      </c>
    </row>
    <row r="18004" spans="1:6" x14ac:dyDescent="0.25">
      <c r="A18004" s="73">
        <v>35002002</v>
      </c>
      <c r="B18004" s="74" t="s">
        <v>15847</v>
      </c>
      <c r="C18004" s="73" t="s">
        <v>59</v>
      </c>
      <c r="D18004" s="75">
        <v>196.06</v>
      </c>
      <c r="E18004" s="75">
        <v>196.06</v>
      </c>
      <c r="F18004" s="73" t="s">
        <v>47</v>
      </c>
    </row>
    <row r="18005" spans="1:6" x14ac:dyDescent="0.25">
      <c r="A18005" s="73">
        <v>35002004</v>
      </c>
      <c r="B18005" s="74" t="s">
        <v>15848</v>
      </c>
      <c r="C18005" s="73" t="s">
        <v>59</v>
      </c>
      <c r="D18005" s="75">
        <v>543.91</v>
      </c>
      <c r="E18005" s="75">
        <v>543.91</v>
      </c>
      <c r="F18005" s="73" t="s">
        <v>47</v>
      </c>
    </row>
    <row r="18006" spans="1:6" x14ac:dyDescent="0.25">
      <c r="A18006" s="73">
        <v>35002018</v>
      </c>
      <c r="B18006" s="74" t="s">
        <v>15849</v>
      </c>
      <c r="C18006" s="73" t="s">
        <v>59</v>
      </c>
      <c r="D18006" s="75">
        <v>836.18</v>
      </c>
      <c r="E18006" s="75">
        <v>836.18</v>
      </c>
      <c r="F18006" s="73" t="s">
        <v>47</v>
      </c>
    </row>
    <row r="18007" spans="1:6" x14ac:dyDescent="0.25">
      <c r="A18007" s="73">
        <v>35002052</v>
      </c>
      <c r="B18007" s="74" t="s">
        <v>15664</v>
      </c>
      <c r="C18007" s="73" t="s">
        <v>59</v>
      </c>
      <c r="D18007" s="75">
        <v>102.37</v>
      </c>
      <c r="E18007" s="75">
        <v>102.37</v>
      </c>
      <c r="F18007" s="73" t="s">
        <v>47</v>
      </c>
    </row>
    <row r="18008" spans="1:6" x14ac:dyDescent="0.25">
      <c r="A18008" s="73">
        <v>35002053</v>
      </c>
      <c r="B18008" s="74" t="s">
        <v>15850</v>
      </c>
      <c r="C18008" s="73" t="s">
        <v>59</v>
      </c>
      <c r="D18008" s="75">
        <v>117.15</v>
      </c>
      <c r="E18008" s="75">
        <v>117.15</v>
      </c>
      <c r="F18008" s="73" t="s">
        <v>47</v>
      </c>
    </row>
    <row r="18009" spans="1:6" x14ac:dyDescent="0.25">
      <c r="A18009" s="73">
        <v>35002054</v>
      </c>
      <c r="B18009" s="74" t="s">
        <v>15851</v>
      </c>
      <c r="C18009" s="73" t="s">
        <v>59</v>
      </c>
      <c r="D18009" s="75">
        <v>163.22999999999999</v>
      </c>
      <c r="E18009" s="75">
        <v>163.22999999999999</v>
      </c>
      <c r="F18009" s="73" t="s">
        <v>47</v>
      </c>
    </row>
    <row r="18010" spans="1:6" x14ac:dyDescent="0.25">
      <c r="A18010" s="73">
        <v>35002055</v>
      </c>
      <c r="B18010" s="74" t="s">
        <v>15852</v>
      </c>
      <c r="C18010" s="73" t="s">
        <v>59</v>
      </c>
      <c r="D18010" s="75">
        <v>239.74</v>
      </c>
      <c r="E18010" s="75">
        <v>239.74</v>
      </c>
      <c r="F18010" s="73" t="s">
        <v>47</v>
      </c>
    </row>
    <row r="18011" spans="1:6" x14ac:dyDescent="0.25">
      <c r="A18011" s="73">
        <v>35002056</v>
      </c>
      <c r="B18011" s="74" t="s">
        <v>15853</v>
      </c>
      <c r="C18011" s="73" t="s">
        <v>59</v>
      </c>
      <c r="D18011" s="75">
        <v>363.02</v>
      </c>
      <c r="E18011" s="75">
        <v>363.02</v>
      </c>
      <c r="F18011" s="73" t="s">
        <v>47</v>
      </c>
    </row>
    <row r="18012" spans="1:6" x14ac:dyDescent="0.25">
      <c r="A18012" s="73">
        <v>35002057</v>
      </c>
      <c r="B18012" s="74" t="s">
        <v>15665</v>
      </c>
      <c r="C18012" s="73" t="s">
        <v>59</v>
      </c>
      <c r="D18012" s="75">
        <v>7.31</v>
      </c>
      <c r="E18012" s="75">
        <v>7.31</v>
      </c>
      <c r="F18012" s="73" t="s">
        <v>47</v>
      </c>
    </row>
    <row r="18013" spans="1:6" x14ac:dyDescent="0.25">
      <c r="A18013" s="73">
        <v>35002058</v>
      </c>
      <c r="B18013" s="74" t="s">
        <v>15854</v>
      </c>
      <c r="C18013" s="73" t="s">
        <v>59</v>
      </c>
      <c r="D18013" s="75">
        <v>21.33</v>
      </c>
      <c r="E18013" s="75">
        <v>21.33</v>
      </c>
      <c r="F18013" s="73" t="s">
        <v>47</v>
      </c>
    </row>
    <row r="18014" spans="1:6" x14ac:dyDescent="0.25">
      <c r="A18014" s="73">
        <v>35002059</v>
      </c>
      <c r="B18014" s="74" t="s">
        <v>15855</v>
      </c>
      <c r="C18014" s="73" t="s">
        <v>59</v>
      </c>
      <c r="D18014" s="75">
        <v>27.34</v>
      </c>
      <c r="E18014" s="75">
        <v>27.34</v>
      </c>
      <c r="F18014" s="73" t="s">
        <v>47</v>
      </c>
    </row>
    <row r="18015" spans="1:6" x14ac:dyDescent="0.25">
      <c r="A18015" s="73">
        <v>35002060</v>
      </c>
      <c r="B18015" s="74" t="s">
        <v>15856</v>
      </c>
      <c r="C18015" s="73" t="s">
        <v>59</v>
      </c>
      <c r="D18015" s="75">
        <v>49.47</v>
      </c>
      <c r="E18015" s="75">
        <v>49.47</v>
      </c>
      <c r="F18015" s="73" t="s">
        <v>47</v>
      </c>
    </row>
    <row r="18016" spans="1:6" x14ac:dyDescent="0.25">
      <c r="A18016" s="73">
        <v>35002061</v>
      </c>
      <c r="B18016" s="74" t="s">
        <v>15857</v>
      </c>
      <c r="C18016" s="73" t="s">
        <v>59</v>
      </c>
      <c r="D18016" s="75">
        <v>77.73</v>
      </c>
      <c r="E18016" s="75">
        <v>77.73</v>
      </c>
      <c r="F18016" s="73" t="s">
        <v>47</v>
      </c>
    </row>
    <row r="18017" spans="1:6" x14ac:dyDescent="0.25">
      <c r="A18017" s="73">
        <v>35002062</v>
      </c>
      <c r="B18017" s="74" t="s">
        <v>15858</v>
      </c>
      <c r="C18017" s="73" t="s">
        <v>59</v>
      </c>
      <c r="D18017" s="75">
        <v>106.54</v>
      </c>
      <c r="E18017" s="75">
        <v>106.54</v>
      </c>
      <c r="F18017" s="73" t="s">
        <v>47</v>
      </c>
    </row>
    <row r="18018" spans="1:6" x14ac:dyDescent="0.25">
      <c r="A18018" s="73">
        <v>35002063</v>
      </c>
      <c r="B18018" s="74" t="s">
        <v>15859</v>
      </c>
      <c r="C18018" s="73" t="s">
        <v>59</v>
      </c>
      <c r="D18018" s="75">
        <v>177.75</v>
      </c>
      <c r="E18018" s="75">
        <v>177.75</v>
      </c>
      <c r="F18018" s="73" t="s">
        <v>47</v>
      </c>
    </row>
    <row r="18019" spans="1:6" x14ac:dyDescent="0.25">
      <c r="A18019" s="73">
        <v>35002064</v>
      </c>
      <c r="B18019" s="74" t="s">
        <v>15860</v>
      </c>
      <c r="C18019" s="73" t="s">
        <v>59</v>
      </c>
      <c r="D18019" s="75">
        <v>219.06</v>
      </c>
      <c r="E18019" s="75">
        <v>219.06</v>
      </c>
      <c r="F18019" s="73" t="s">
        <v>47</v>
      </c>
    </row>
    <row r="18020" spans="1:6" x14ac:dyDescent="0.25">
      <c r="A18020" s="73">
        <v>35002065</v>
      </c>
      <c r="B18020" s="74" t="s">
        <v>15667</v>
      </c>
      <c r="C18020" s="73" t="s">
        <v>59</v>
      </c>
      <c r="D18020" s="75">
        <v>301.14</v>
      </c>
      <c r="E18020" s="75">
        <v>301.14</v>
      </c>
      <c r="F18020" s="73" t="s">
        <v>47</v>
      </c>
    </row>
    <row r="18021" spans="1:6" x14ac:dyDescent="0.25">
      <c r="A18021" s="73">
        <v>35002066</v>
      </c>
      <c r="B18021" s="74" t="s">
        <v>15672</v>
      </c>
      <c r="C18021" s="73" t="s">
        <v>59</v>
      </c>
      <c r="D18021" s="75">
        <v>389.2</v>
      </c>
      <c r="E18021" s="75">
        <v>389.2</v>
      </c>
      <c r="F18021" s="73" t="s">
        <v>47</v>
      </c>
    </row>
    <row r="18022" spans="1:6" x14ac:dyDescent="0.25">
      <c r="A18022" s="73">
        <v>35002097</v>
      </c>
      <c r="B18022" s="74" t="s">
        <v>15861</v>
      </c>
      <c r="C18022" s="73" t="s">
        <v>59</v>
      </c>
      <c r="D18022" s="75">
        <v>8.82</v>
      </c>
      <c r="E18022" s="75">
        <v>8.82</v>
      </c>
      <c r="F18022" s="73" t="s">
        <v>47</v>
      </c>
    </row>
    <row r="18023" spans="1:6" x14ac:dyDescent="0.25">
      <c r="A18023" s="73">
        <v>35002151</v>
      </c>
      <c r="B18023" s="74" t="s">
        <v>15862</v>
      </c>
      <c r="C18023" s="73" t="s">
        <v>59</v>
      </c>
      <c r="D18023" s="75">
        <v>536.86</v>
      </c>
      <c r="E18023" s="75">
        <v>536.86</v>
      </c>
      <c r="F18023" s="73" t="s">
        <v>47</v>
      </c>
    </row>
    <row r="18024" spans="1:6" x14ac:dyDescent="0.25">
      <c r="A18024" s="73">
        <v>35002152</v>
      </c>
      <c r="B18024" s="74" t="s">
        <v>15863</v>
      </c>
      <c r="C18024" s="73" t="s">
        <v>59</v>
      </c>
      <c r="D18024" s="75">
        <v>791.33</v>
      </c>
      <c r="E18024" s="75">
        <v>791.33</v>
      </c>
      <c r="F18024" s="73" t="s">
        <v>47</v>
      </c>
    </row>
    <row r="18025" spans="1:6" x14ac:dyDescent="0.25">
      <c r="A18025" s="73">
        <v>35002153</v>
      </c>
      <c r="B18025" s="74" t="s">
        <v>15864</v>
      </c>
      <c r="C18025" s="73" t="s">
        <v>59</v>
      </c>
      <c r="D18025" s="75">
        <v>92.3</v>
      </c>
      <c r="E18025" s="75">
        <v>92.3</v>
      </c>
      <c r="F18025" s="73" t="s">
        <v>47</v>
      </c>
    </row>
    <row r="18026" spans="1:6" x14ac:dyDescent="0.25">
      <c r="A18026" s="73">
        <v>65000031</v>
      </c>
      <c r="B18026" s="74" t="s">
        <v>15865</v>
      </c>
      <c r="C18026" s="73" t="s">
        <v>59</v>
      </c>
      <c r="D18026" s="75">
        <v>5.19</v>
      </c>
      <c r="E18026" s="75">
        <v>4.8099999999999996</v>
      </c>
      <c r="F18026" s="73" t="s">
        <v>47</v>
      </c>
    </row>
    <row r="18027" spans="1:6" x14ac:dyDescent="0.25">
      <c r="A18027" s="73">
        <v>65000051</v>
      </c>
      <c r="B18027" s="74" t="s">
        <v>15866</v>
      </c>
      <c r="C18027" s="73" t="s">
        <v>59</v>
      </c>
      <c r="D18027" s="75">
        <v>10.27</v>
      </c>
      <c r="E18027" s="75">
        <v>9.5399999999999991</v>
      </c>
      <c r="F18027" s="73" t="s">
        <v>47</v>
      </c>
    </row>
    <row r="18028" spans="1:6" x14ac:dyDescent="0.25">
      <c r="A18028" s="73">
        <v>65000052</v>
      </c>
      <c r="B18028" s="74" t="s">
        <v>15867</v>
      </c>
      <c r="C18028" s="73" t="s">
        <v>59</v>
      </c>
      <c r="D18028" s="75">
        <v>17.12</v>
      </c>
      <c r="E18028" s="75">
        <v>15.89</v>
      </c>
      <c r="F18028" s="73" t="s">
        <v>47</v>
      </c>
    </row>
    <row r="18029" spans="1:6" ht="25.5" x14ac:dyDescent="0.25">
      <c r="A18029" s="73">
        <v>65000075</v>
      </c>
      <c r="B18029" s="74" t="s">
        <v>15868</v>
      </c>
      <c r="C18029" s="73" t="s">
        <v>59</v>
      </c>
      <c r="D18029" s="75">
        <v>88.79</v>
      </c>
      <c r="E18029" s="75">
        <v>85.9</v>
      </c>
      <c r="F18029" s="73" t="s">
        <v>47</v>
      </c>
    </row>
    <row r="18030" spans="1:6" ht="25.5" x14ac:dyDescent="0.25">
      <c r="A18030" s="73">
        <v>65000076</v>
      </c>
      <c r="B18030" s="74" t="s">
        <v>15869</v>
      </c>
      <c r="C18030" s="73" t="s">
        <v>59</v>
      </c>
      <c r="D18030" s="75">
        <v>200.94</v>
      </c>
      <c r="E18030" s="75">
        <v>194.67</v>
      </c>
      <c r="F18030" s="73" t="s">
        <v>47</v>
      </c>
    </row>
    <row r="18031" spans="1:6" x14ac:dyDescent="0.25">
      <c r="A18031" s="73">
        <v>65000077</v>
      </c>
      <c r="B18031" s="74" t="s">
        <v>15870</v>
      </c>
      <c r="C18031" s="73" t="s">
        <v>59</v>
      </c>
      <c r="D18031" s="75">
        <v>52.16</v>
      </c>
      <c r="E18031" s="75">
        <v>49.84</v>
      </c>
      <c r="F18031" s="73" t="s">
        <v>47</v>
      </c>
    </row>
    <row r="18032" spans="1:6" x14ac:dyDescent="0.25">
      <c r="A18032" s="73">
        <v>65000078</v>
      </c>
      <c r="B18032" s="74" t="s">
        <v>15871</v>
      </c>
      <c r="C18032" s="73" t="s">
        <v>59</v>
      </c>
      <c r="D18032" s="75">
        <v>72.680000000000007</v>
      </c>
      <c r="E18032" s="75">
        <v>69.790000000000006</v>
      </c>
      <c r="F18032" s="73" t="s">
        <v>47</v>
      </c>
    </row>
    <row r="18033" spans="1:6" ht="25.5" x14ac:dyDescent="0.25">
      <c r="A18033" s="73">
        <v>65000147</v>
      </c>
      <c r="B18033" s="74" t="s">
        <v>15872</v>
      </c>
      <c r="C18033" s="73" t="s">
        <v>59</v>
      </c>
      <c r="D18033" s="75">
        <v>26.55</v>
      </c>
      <c r="E18033" s="75">
        <v>26.23</v>
      </c>
      <c r="F18033" s="73" t="s">
        <v>47</v>
      </c>
    </row>
    <row r="18034" spans="1:6" ht="25.5" x14ac:dyDescent="0.25">
      <c r="A18034" s="73">
        <v>65000148</v>
      </c>
      <c r="B18034" s="74" t="s">
        <v>15873</v>
      </c>
      <c r="C18034" s="73" t="s">
        <v>59</v>
      </c>
      <c r="D18034" s="75">
        <v>44.66</v>
      </c>
      <c r="E18034" s="75">
        <v>44.24</v>
      </c>
      <c r="F18034" s="73" t="s">
        <v>47</v>
      </c>
    </row>
    <row r="18035" spans="1:6" x14ac:dyDescent="0.25">
      <c r="A18035" s="73">
        <v>65000224</v>
      </c>
      <c r="B18035" s="74" t="s">
        <v>15874</v>
      </c>
      <c r="C18035" s="73" t="s">
        <v>59</v>
      </c>
      <c r="D18035" s="75">
        <v>895.35</v>
      </c>
      <c r="E18035" s="75">
        <v>860.47</v>
      </c>
      <c r="F18035" s="73" t="s">
        <v>47</v>
      </c>
    </row>
    <row r="18036" spans="1:6" ht="25.5" x14ac:dyDescent="0.25">
      <c r="A18036" s="73">
        <v>65000225</v>
      </c>
      <c r="B18036" s="74" t="s">
        <v>15875</v>
      </c>
      <c r="C18036" s="73" t="s">
        <v>59</v>
      </c>
      <c r="D18036" s="75">
        <v>87.15</v>
      </c>
      <c r="E18036" s="75">
        <v>84.67</v>
      </c>
      <c r="F18036" s="73" t="s">
        <v>47</v>
      </c>
    </row>
    <row r="18037" spans="1:6" ht="25.5" x14ac:dyDescent="0.25">
      <c r="A18037" s="73">
        <v>65000226</v>
      </c>
      <c r="B18037" s="74" t="s">
        <v>15876</v>
      </c>
      <c r="C18037" s="73" t="s">
        <v>59</v>
      </c>
      <c r="D18037" s="75">
        <v>110.65</v>
      </c>
      <c r="E18037" s="75">
        <v>107.48</v>
      </c>
      <c r="F18037" s="73" t="s">
        <v>47</v>
      </c>
    </row>
    <row r="18038" spans="1:6" ht="25.5" x14ac:dyDescent="0.25">
      <c r="A18038" s="73">
        <v>65000227</v>
      </c>
      <c r="B18038" s="74" t="s">
        <v>15877</v>
      </c>
      <c r="C18038" s="73" t="s">
        <v>59</v>
      </c>
      <c r="D18038" s="75">
        <v>127.73</v>
      </c>
      <c r="E18038" s="75">
        <v>123.77</v>
      </c>
      <c r="F18038" s="73" t="s">
        <v>47</v>
      </c>
    </row>
    <row r="18039" spans="1:6" ht="25.5" x14ac:dyDescent="0.25">
      <c r="A18039" s="73">
        <v>65000228</v>
      </c>
      <c r="B18039" s="74" t="s">
        <v>15878</v>
      </c>
      <c r="C18039" s="73" t="s">
        <v>59</v>
      </c>
      <c r="D18039" s="75">
        <v>162.56</v>
      </c>
      <c r="E18039" s="75">
        <v>157.86000000000001</v>
      </c>
      <c r="F18039" s="73" t="s">
        <v>47</v>
      </c>
    </row>
    <row r="18040" spans="1:6" x14ac:dyDescent="0.25">
      <c r="A18040" s="73">
        <v>65000229</v>
      </c>
      <c r="B18040" s="74" t="s">
        <v>15879</v>
      </c>
      <c r="C18040" s="73" t="s">
        <v>59</v>
      </c>
      <c r="D18040" s="75">
        <v>55.98</v>
      </c>
      <c r="E18040" s="75">
        <v>54.22</v>
      </c>
      <c r="F18040" s="73" t="s">
        <v>47</v>
      </c>
    </row>
    <row r="18041" spans="1:6" x14ac:dyDescent="0.25">
      <c r="A18041" s="73">
        <v>65000230</v>
      </c>
      <c r="B18041" s="74" t="s">
        <v>15880</v>
      </c>
      <c r="C18041" s="73" t="s">
        <v>59</v>
      </c>
      <c r="D18041" s="75">
        <v>82.82</v>
      </c>
      <c r="E18041" s="75">
        <v>80.47</v>
      </c>
      <c r="F18041" s="73" t="s">
        <v>47</v>
      </c>
    </row>
    <row r="18042" spans="1:6" x14ac:dyDescent="0.25">
      <c r="A18042" s="73">
        <v>65000231</v>
      </c>
      <c r="B18042" s="74" t="s">
        <v>15881</v>
      </c>
      <c r="C18042" s="73" t="s">
        <v>59</v>
      </c>
      <c r="D18042" s="75">
        <v>110.81</v>
      </c>
      <c r="E18042" s="75">
        <v>107.7</v>
      </c>
      <c r="F18042" s="73" t="s">
        <v>47</v>
      </c>
    </row>
    <row r="18043" spans="1:6" x14ac:dyDescent="0.25">
      <c r="A18043" s="73">
        <v>65000234</v>
      </c>
      <c r="B18043" s="74" t="s">
        <v>15882</v>
      </c>
      <c r="C18043" s="73" t="s">
        <v>59</v>
      </c>
      <c r="D18043" s="75">
        <v>49.82</v>
      </c>
      <c r="E18043" s="75">
        <v>47.31</v>
      </c>
      <c r="F18043" s="73" t="s">
        <v>47</v>
      </c>
    </row>
    <row r="18044" spans="1:6" x14ac:dyDescent="0.25">
      <c r="A18044" s="73">
        <v>65000235</v>
      </c>
      <c r="B18044" s="74" t="s">
        <v>15883</v>
      </c>
      <c r="C18044" s="73" t="s">
        <v>59</v>
      </c>
      <c r="D18044" s="75">
        <v>82.73</v>
      </c>
      <c r="E18044" s="75">
        <v>78.989999999999995</v>
      </c>
      <c r="F18044" s="73" t="s">
        <v>47</v>
      </c>
    </row>
    <row r="18045" spans="1:6" x14ac:dyDescent="0.25">
      <c r="A18045" s="73">
        <v>65000236</v>
      </c>
      <c r="B18045" s="74" t="s">
        <v>15884</v>
      </c>
      <c r="C18045" s="73" t="s">
        <v>59</v>
      </c>
      <c r="D18045" s="75">
        <v>73.040000000000006</v>
      </c>
      <c r="E18045" s="75">
        <v>70.55</v>
      </c>
      <c r="F18045" s="73" t="s">
        <v>47</v>
      </c>
    </row>
    <row r="18046" spans="1:6" ht="25.5" x14ac:dyDescent="0.25">
      <c r="A18046" s="73">
        <v>65000254</v>
      </c>
      <c r="B18046" s="74" t="s">
        <v>15885</v>
      </c>
      <c r="C18046" s="73" t="s">
        <v>59</v>
      </c>
      <c r="D18046" s="75">
        <v>33.06</v>
      </c>
      <c r="E18046" s="75">
        <v>32.24</v>
      </c>
      <c r="F18046" s="73" t="s">
        <v>47</v>
      </c>
    </row>
    <row r="18047" spans="1:6" ht="25.5" x14ac:dyDescent="0.25">
      <c r="A18047" s="73">
        <v>65000262</v>
      </c>
      <c r="B18047" s="74" t="s">
        <v>15886</v>
      </c>
      <c r="C18047" s="73" t="s">
        <v>59</v>
      </c>
      <c r="D18047" s="75">
        <v>28.71</v>
      </c>
      <c r="E18047" s="75">
        <v>27.29</v>
      </c>
      <c r="F18047" s="73" t="s">
        <v>47</v>
      </c>
    </row>
    <row r="18048" spans="1:6" ht="25.5" x14ac:dyDescent="0.25">
      <c r="A18048" s="73">
        <v>65000263</v>
      </c>
      <c r="B18048" s="74" t="s">
        <v>15887</v>
      </c>
      <c r="C18048" s="73" t="s">
        <v>59</v>
      </c>
      <c r="D18048" s="75">
        <v>40.79</v>
      </c>
      <c r="E18048" s="75">
        <v>38.82</v>
      </c>
      <c r="F18048" s="73" t="s">
        <v>47</v>
      </c>
    </row>
    <row r="18049" spans="1:6" ht="25.5" x14ac:dyDescent="0.25">
      <c r="A18049" s="73">
        <v>65000264</v>
      </c>
      <c r="B18049" s="74" t="s">
        <v>15888</v>
      </c>
      <c r="C18049" s="73" t="s">
        <v>59</v>
      </c>
      <c r="D18049" s="75">
        <v>60.37</v>
      </c>
      <c r="E18049" s="75">
        <v>57.64</v>
      </c>
      <c r="F18049" s="73" t="s">
        <v>47</v>
      </c>
    </row>
    <row r="18050" spans="1:6" ht="25.5" x14ac:dyDescent="0.25">
      <c r="A18050" s="73">
        <v>65000265</v>
      </c>
      <c r="B18050" s="74" t="s">
        <v>15889</v>
      </c>
      <c r="C18050" s="73" t="s">
        <v>59</v>
      </c>
      <c r="D18050" s="75">
        <v>79.95</v>
      </c>
      <c r="E18050" s="75">
        <v>76.45</v>
      </c>
      <c r="F18050" s="73" t="s">
        <v>47</v>
      </c>
    </row>
    <row r="18051" spans="1:6" ht="25.5" x14ac:dyDescent="0.25">
      <c r="A18051" s="73">
        <v>65000271</v>
      </c>
      <c r="B18051" s="74" t="s">
        <v>15890</v>
      </c>
      <c r="C18051" s="73" t="s">
        <v>59</v>
      </c>
      <c r="D18051" s="75">
        <v>270.85000000000002</v>
      </c>
      <c r="E18051" s="75">
        <v>259.08</v>
      </c>
      <c r="F18051" s="73" t="s">
        <v>47</v>
      </c>
    </row>
    <row r="18052" spans="1:6" ht="25.5" x14ac:dyDescent="0.25">
      <c r="A18052" s="73">
        <v>65000272</v>
      </c>
      <c r="B18052" s="74" t="s">
        <v>15891</v>
      </c>
      <c r="C18052" s="73" t="s">
        <v>59</v>
      </c>
      <c r="D18052" s="75">
        <v>370.05</v>
      </c>
      <c r="E18052" s="75">
        <v>353.97</v>
      </c>
      <c r="F18052" s="73" t="s">
        <v>47</v>
      </c>
    </row>
    <row r="18053" spans="1:6" ht="25.5" x14ac:dyDescent="0.25">
      <c r="A18053" s="73">
        <v>65000273</v>
      </c>
      <c r="B18053" s="74" t="s">
        <v>15892</v>
      </c>
      <c r="C18053" s="73" t="s">
        <v>59</v>
      </c>
      <c r="D18053" s="75">
        <v>477.32</v>
      </c>
      <c r="E18053" s="75">
        <v>456.63</v>
      </c>
      <c r="F18053" s="73" t="s">
        <v>47</v>
      </c>
    </row>
    <row r="18054" spans="1:6" ht="25.5" x14ac:dyDescent="0.25">
      <c r="A18054" s="73">
        <v>65000274</v>
      </c>
      <c r="B18054" s="74" t="s">
        <v>15893</v>
      </c>
      <c r="C18054" s="73" t="s">
        <v>59</v>
      </c>
      <c r="D18054" s="75">
        <v>603.26</v>
      </c>
      <c r="E18054" s="75">
        <v>577.11</v>
      </c>
      <c r="F18054" s="73" t="s">
        <v>47</v>
      </c>
    </row>
    <row r="18055" spans="1:6" ht="25.5" x14ac:dyDescent="0.25">
      <c r="A18055" s="73">
        <v>65000278</v>
      </c>
      <c r="B18055" s="74" t="s">
        <v>15894</v>
      </c>
      <c r="C18055" s="73" t="s">
        <v>59</v>
      </c>
      <c r="D18055" s="75">
        <v>128.15</v>
      </c>
      <c r="E18055" s="75">
        <v>126.14</v>
      </c>
      <c r="F18055" s="73" t="s">
        <v>47</v>
      </c>
    </row>
    <row r="18056" spans="1:6" ht="25.5" x14ac:dyDescent="0.25">
      <c r="A18056" s="73">
        <v>65000314</v>
      </c>
      <c r="B18056" s="74" t="s">
        <v>15895</v>
      </c>
      <c r="C18056" s="73" t="s">
        <v>59</v>
      </c>
      <c r="D18056" s="75">
        <v>1077.3</v>
      </c>
      <c r="E18056" s="75">
        <v>1074.47</v>
      </c>
      <c r="F18056" s="73" t="s">
        <v>47</v>
      </c>
    </row>
    <row r="18057" spans="1:6" ht="25.5" x14ac:dyDescent="0.25">
      <c r="A18057" s="73">
        <v>65000317</v>
      </c>
      <c r="B18057" s="74" t="s">
        <v>15896</v>
      </c>
      <c r="C18057" s="73" t="s">
        <v>59</v>
      </c>
      <c r="D18057" s="75">
        <v>615.88</v>
      </c>
      <c r="E18057" s="75">
        <v>611.39</v>
      </c>
      <c r="F18057" s="73" t="s">
        <v>47</v>
      </c>
    </row>
    <row r="18058" spans="1:6" ht="25.5" x14ac:dyDescent="0.25">
      <c r="A18058" s="73">
        <v>65000320</v>
      </c>
      <c r="B18058" s="74" t="s">
        <v>15897</v>
      </c>
      <c r="C18058" s="73" t="s">
        <v>59</v>
      </c>
      <c r="D18058" s="75">
        <v>104.92</v>
      </c>
      <c r="E18058" s="75">
        <v>99.45</v>
      </c>
      <c r="F18058" s="73" t="s">
        <v>47</v>
      </c>
    </row>
    <row r="18059" spans="1:6" ht="25.5" x14ac:dyDescent="0.25">
      <c r="A18059" s="73">
        <v>65000322</v>
      </c>
      <c r="B18059" s="74" t="s">
        <v>15898</v>
      </c>
      <c r="C18059" s="73" t="s">
        <v>59</v>
      </c>
      <c r="D18059" s="75">
        <v>134.31</v>
      </c>
      <c r="E18059" s="75">
        <v>127.27</v>
      </c>
      <c r="F18059" s="73" t="s">
        <v>47</v>
      </c>
    </row>
    <row r="18060" spans="1:6" ht="25.5" x14ac:dyDescent="0.25">
      <c r="A18060" s="73">
        <v>65000324</v>
      </c>
      <c r="B18060" s="74" t="s">
        <v>15899</v>
      </c>
      <c r="C18060" s="73" t="s">
        <v>59</v>
      </c>
      <c r="D18060" s="75">
        <v>101.78</v>
      </c>
      <c r="E18060" s="75">
        <v>95.49</v>
      </c>
      <c r="F18060" s="73" t="s">
        <v>47</v>
      </c>
    </row>
    <row r="18061" spans="1:6" ht="25.5" x14ac:dyDescent="0.25">
      <c r="A18061" s="73">
        <v>65000326</v>
      </c>
      <c r="B18061" s="74" t="s">
        <v>15900</v>
      </c>
      <c r="C18061" s="73" t="s">
        <v>59</v>
      </c>
      <c r="D18061" s="75">
        <v>131.66999999999999</v>
      </c>
      <c r="E18061" s="75">
        <v>123.5</v>
      </c>
      <c r="F18061" s="73" t="s">
        <v>47</v>
      </c>
    </row>
    <row r="18062" spans="1:6" x14ac:dyDescent="0.25">
      <c r="A18062" s="73">
        <v>65000339</v>
      </c>
      <c r="B18062" s="74" t="s">
        <v>15901</v>
      </c>
      <c r="C18062" s="73" t="s">
        <v>59</v>
      </c>
      <c r="D18062" s="75">
        <v>256.44</v>
      </c>
      <c r="E18062" s="75">
        <v>249.98</v>
      </c>
      <c r="F18062" s="73" t="s">
        <v>47</v>
      </c>
    </row>
    <row r="18063" spans="1:6" x14ac:dyDescent="0.25">
      <c r="A18063" s="73">
        <v>65000340</v>
      </c>
      <c r="B18063" s="74" t="s">
        <v>15902</v>
      </c>
      <c r="C18063" s="73" t="s">
        <v>59</v>
      </c>
      <c r="D18063" s="75">
        <v>283.74</v>
      </c>
      <c r="E18063" s="75">
        <v>274.24</v>
      </c>
      <c r="F18063" s="73" t="s">
        <v>47</v>
      </c>
    </row>
    <row r="18064" spans="1:6" x14ac:dyDescent="0.25">
      <c r="A18064" s="73">
        <v>65000341</v>
      </c>
      <c r="B18064" s="74" t="s">
        <v>15903</v>
      </c>
      <c r="C18064" s="73" t="s">
        <v>59</v>
      </c>
      <c r="D18064" s="75">
        <v>394.76</v>
      </c>
      <c r="E18064" s="75">
        <v>382.09</v>
      </c>
      <c r="F18064" s="73" t="s">
        <v>47</v>
      </c>
    </row>
    <row r="18065" spans="1:6" x14ac:dyDescent="0.25">
      <c r="A18065" s="73">
        <v>65000342</v>
      </c>
      <c r="B18065" s="74" t="s">
        <v>15904</v>
      </c>
      <c r="C18065" s="73" t="s">
        <v>59</v>
      </c>
      <c r="D18065" s="75">
        <v>202.99</v>
      </c>
      <c r="E18065" s="75">
        <v>197.68</v>
      </c>
      <c r="F18065" s="73" t="s">
        <v>47</v>
      </c>
    </row>
    <row r="18066" spans="1:6" x14ac:dyDescent="0.25">
      <c r="A18066" s="73">
        <v>65000343</v>
      </c>
      <c r="B18066" s="74" t="s">
        <v>15905</v>
      </c>
      <c r="C18066" s="73" t="s">
        <v>59</v>
      </c>
      <c r="D18066" s="75">
        <v>286.74</v>
      </c>
      <c r="E18066" s="75">
        <v>278.81</v>
      </c>
      <c r="F18066" s="73" t="s">
        <v>47</v>
      </c>
    </row>
    <row r="18067" spans="1:6" x14ac:dyDescent="0.25">
      <c r="A18067" s="73">
        <v>65000344</v>
      </c>
      <c r="B18067" s="74" t="s">
        <v>15906</v>
      </c>
      <c r="C18067" s="73" t="s">
        <v>59</v>
      </c>
      <c r="D18067" s="75">
        <v>391.44</v>
      </c>
      <c r="E18067" s="75">
        <v>380.15</v>
      </c>
      <c r="F18067" s="73" t="s">
        <v>47</v>
      </c>
    </row>
    <row r="18068" spans="1:6" x14ac:dyDescent="0.25">
      <c r="A18068" s="73">
        <v>65000345</v>
      </c>
      <c r="B18068" s="74" t="s">
        <v>15907</v>
      </c>
      <c r="C18068" s="73" t="s">
        <v>59</v>
      </c>
      <c r="D18068" s="75">
        <v>484</v>
      </c>
      <c r="E18068" s="75">
        <v>469.64</v>
      </c>
      <c r="F18068" s="73" t="s">
        <v>47</v>
      </c>
    </row>
    <row r="18069" spans="1:6" ht="25.5" x14ac:dyDescent="0.25">
      <c r="A18069" s="73">
        <v>65000360</v>
      </c>
      <c r="B18069" s="74" t="s">
        <v>15908</v>
      </c>
      <c r="C18069" s="73" t="s">
        <v>59</v>
      </c>
      <c r="D18069" s="75">
        <v>10.83</v>
      </c>
      <c r="E18069" s="75">
        <v>10.039999999999999</v>
      </c>
      <c r="F18069" s="73" t="s">
        <v>47</v>
      </c>
    </row>
    <row r="18070" spans="1:6" ht="25.5" x14ac:dyDescent="0.25">
      <c r="A18070" s="73">
        <v>65000361</v>
      </c>
      <c r="B18070" s="74" t="s">
        <v>15909</v>
      </c>
      <c r="C18070" s="73" t="s">
        <v>59</v>
      </c>
      <c r="D18070" s="75">
        <v>15.63</v>
      </c>
      <c r="E18070" s="75">
        <v>14.52</v>
      </c>
      <c r="F18070" s="73" t="s">
        <v>47</v>
      </c>
    </row>
    <row r="18071" spans="1:6" ht="25.5" x14ac:dyDescent="0.25">
      <c r="A18071" s="73">
        <v>65000362</v>
      </c>
      <c r="B18071" s="74" t="s">
        <v>15910</v>
      </c>
      <c r="C18071" s="73" t="s">
        <v>59</v>
      </c>
      <c r="D18071" s="75">
        <v>18.57</v>
      </c>
      <c r="E18071" s="75">
        <v>17.28</v>
      </c>
      <c r="F18071" s="73" t="s">
        <v>47</v>
      </c>
    </row>
    <row r="18072" spans="1:6" ht="25.5" x14ac:dyDescent="0.25">
      <c r="A18072" s="73">
        <v>65000369</v>
      </c>
      <c r="B18072" s="74" t="s">
        <v>15911</v>
      </c>
      <c r="C18072" s="73" t="s">
        <v>59</v>
      </c>
      <c r="D18072" s="75">
        <v>8.32</v>
      </c>
      <c r="E18072" s="75">
        <v>7.69</v>
      </c>
      <c r="F18072" s="73" t="s">
        <v>47</v>
      </c>
    </row>
    <row r="18073" spans="1:6" ht="25.5" x14ac:dyDescent="0.25">
      <c r="A18073" s="73">
        <v>65000370</v>
      </c>
      <c r="B18073" s="74" t="s">
        <v>15912</v>
      </c>
      <c r="C18073" s="73" t="s">
        <v>59</v>
      </c>
      <c r="D18073" s="75">
        <v>11.23</v>
      </c>
      <c r="E18073" s="75">
        <v>10.39</v>
      </c>
      <c r="F18073" s="73" t="s">
        <v>47</v>
      </c>
    </row>
    <row r="18074" spans="1:6" ht="25.5" x14ac:dyDescent="0.25">
      <c r="A18074" s="73">
        <v>65000371</v>
      </c>
      <c r="B18074" s="74" t="s">
        <v>15913</v>
      </c>
      <c r="C18074" s="73" t="s">
        <v>59</v>
      </c>
      <c r="D18074" s="75">
        <v>14.77</v>
      </c>
      <c r="E18074" s="75">
        <v>13.66</v>
      </c>
      <c r="F18074" s="73" t="s">
        <v>47</v>
      </c>
    </row>
    <row r="18075" spans="1:6" ht="25.5" x14ac:dyDescent="0.25">
      <c r="A18075" s="73">
        <v>65000372</v>
      </c>
      <c r="B18075" s="74" t="s">
        <v>15914</v>
      </c>
      <c r="C18075" s="73" t="s">
        <v>59</v>
      </c>
      <c r="D18075" s="75">
        <v>18.93</v>
      </c>
      <c r="E18075" s="75">
        <v>17.510000000000002</v>
      </c>
      <c r="F18075" s="73" t="s">
        <v>47</v>
      </c>
    </row>
    <row r="18076" spans="1:6" ht="25.5" x14ac:dyDescent="0.25">
      <c r="A18076" s="73">
        <v>65000373</v>
      </c>
      <c r="B18076" s="74" t="s">
        <v>15915</v>
      </c>
      <c r="C18076" s="73" t="s">
        <v>59</v>
      </c>
      <c r="D18076" s="75">
        <v>23.72</v>
      </c>
      <c r="E18076" s="75">
        <v>21.93</v>
      </c>
      <c r="F18076" s="73" t="s">
        <v>47</v>
      </c>
    </row>
    <row r="18077" spans="1:6" x14ac:dyDescent="0.25">
      <c r="A18077" s="73">
        <v>65000374</v>
      </c>
      <c r="B18077" s="74" t="s">
        <v>15916</v>
      </c>
      <c r="C18077" s="73" t="s">
        <v>59</v>
      </c>
      <c r="D18077" s="75">
        <v>4.62</v>
      </c>
      <c r="E18077" s="75">
        <v>4.2699999999999996</v>
      </c>
      <c r="F18077" s="73" t="s">
        <v>47</v>
      </c>
    </row>
    <row r="18078" spans="1:6" x14ac:dyDescent="0.25">
      <c r="A18078" s="73">
        <v>65000375</v>
      </c>
      <c r="B18078" s="74" t="s">
        <v>15917</v>
      </c>
      <c r="C18078" s="73" t="s">
        <v>59</v>
      </c>
      <c r="D18078" s="75">
        <v>4.68</v>
      </c>
      <c r="E18078" s="75">
        <v>4.33</v>
      </c>
      <c r="F18078" s="73" t="s">
        <v>47</v>
      </c>
    </row>
    <row r="18079" spans="1:6" x14ac:dyDescent="0.25">
      <c r="A18079" s="73">
        <v>65000376</v>
      </c>
      <c r="B18079" s="74" t="s">
        <v>15918</v>
      </c>
      <c r="C18079" s="73" t="s">
        <v>59</v>
      </c>
      <c r="D18079" s="75">
        <v>4.76</v>
      </c>
      <c r="E18079" s="75">
        <v>4.41</v>
      </c>
      <c r="F18079" s="73" t="s">
        <v>47</v>
      </c>
    </row>
    <row r="18080" spans="1:6" x14ac:dyDescent="0.25">
      <c r="A18080" s="73">
        <v>65000377</v>
      </c>
      <c r="B18080" s="74" t="s">
        <v>15919</v>
      </c>
      <c r="C18080" s="73" t="s">
        <v>59</v>
      </c>
      <c r="D18080" s="75">
        <v>7.7</v>
      </c>
      <c r="E18080" s="75">
        <v>7.12</v>
      </c>
      <c r="F18080" s="73" t="s">
        <v>47</v>
      </c>
    </row>
    <row r="18081" spans="1:6" x14ac:dyDescent="0.25">
      <c r="A18081" s="73">
        <v>65000378</v>
      </c>
      <c r="B18081" s="74" t="s">
        <v>15920</v>
      </c>
      <c r="C18081" s="73" t="s">
        <v>59</v>
      </c>
      <c r="D18081" s="75">
        <v>7.96</v>
      </c>
      <c r="E18081" s="75">
        <v>7.39</v>
      </c>
      <c r="F18081" s="73" t="s">
        <v>47</v>
      </c>
    </row>
    <row r="18082" spans="1:6" x14ac:dyDescent="0.25">
      <c r="A18082" s="73">
        <v>65000379</v>
      </c>
      <c r="B18082" s="74" t="s">
        <v>15921</v>
      </c>
      <c r="C18082" s="73" t="s">
        <v>59</v>
      </c>
      <c r="D18082" s="75">
        <v>16.32</v>
      </c>
      <c r="E18082" s="75">
        <v>15.13</v>
      </c>
      <c r="F18082" s="73" t="s">
        <v>47</v>
      </c>
    </row>
    <row r="18083" spans="1:6" x14ac:dyDescent="0.25">
      <c r="A18083" s="73">
        <v>65000380</v>
      </c>
      <c r="B18083" s="74" t="s">
        <v>15922</v>
      </c>
      <c r="C18083" s="73" t="s">
        <v>59</v>
      </c>
      <c r="D18083" s="75">
        <v>16.510000000000002</v>
      </c>
      <c r="E18083" s="75">
        <v>15.32</v>
      </c>
      <c r="F18083" s="73" t="s">
        <v>47</v>
      </c>
    </row>
    <row r="18084" spans="1:6" x14ac:dyDescent="0.25">
      <c r="A18084" s="73">
        <v>65000381</v>
      </c>
      <c r="B18084" s="74" t="s">
        <v>15923</v>
      </c>
      <c r="C18084" s="73" t="s">
        <v>59</v>
      </c>
      <c r="D18084" s="75">
        <v>19.23</v>
      </c>
      <c r="E18084" s="75">
        <v>17.84</v>
      </c>
      <c r="F18084" s="73" t="s">
        <v>47</v>
      </c>
    </row>
    <row r="18085" spans="1:6" x14ac:dyDescent="0.25">
      <c r="A18085" s="73">
        <v>65000382</v>
      </c>
      <c r="B18085" s="74" t="s">
        <v>15924</v>
      </c>
      <c r="C18085" s="73" t="s">
        <v>59</v>
      </c>
      <c r="D18085" s="75">
        <v>1.84</v>
      </c>
      <c r="E18085" s="75">
        <v>1.7</v>
      </c>
      <c r="F18085" s="73" t="s">
        <v>47</v>
      </c>
    </row>
    <row r="18086" spans="1:6" x14ac:dyDescent="0.25">
      <c r="A18086" s="73">
        <v>65000383</v>
      </c>
      <c r="B18086" s="74" t="s">
        <v>15925</v>
      </c>
      <c r="C18086" s="73" t="s">
        <v>59</v>
      </c>
      <c r="D18086" s="75">
        <v>1.85</v>
      </c>
      <c r="E18086" s="75">
        <v>1.71</v>
      </c>
      <c r="F18086" s="73" t="s">
        <v>47</v>
      </c>
    </row>
    <row r="18087" spans="1:6" x14ac:dyDescent="0.25">
      <c r="A18087" s="73">
        <v>65000384</v>
      </c>
      <c r="B18087" s="74" t="s">
        <v>15926</v>
      </c>
      <c r="C18087" s="73" t="s">
        <v>59</v>
      </c>
      <c r="D18087" s="75">
        <v>1.85</v>
      </c>
      <c r="E18087" s="75">
        <v>1.71</v>
      </c>
      <c r="F18087" s="73" t="s">
        <v>47</v>
      </c>
    </row>
    <row r="18088" spans="1:6" x14ac:dyDescent="0.25">
      <c r="A18088" s="73">
        <v>65000385</v>
      </c>
      <c r="B18088" s="74" t="s">
        <v>15927</v>
      </c>
      <c r="C18088" s="73" t="s">
        <v>59</v>
      </c>
      <c r="D18088" s="75">
        <v>2.38</v>
      </c>
      <c r="E18088" s="75">
        <v>2.2000000000000002</v>
      </c>
      <c r="F18088" s="73" t="s">
        <v>47</v>
      </c>
    </row>
    <row r="18089" spans="1:6" x14ac:dyDescent="0.25">
      <c r="A18089" s="73">
        <v>65000386</v>
      </c>
      <c r="B18089" s="74" t="s">
        <v>15928</v>
      </c>
      <c r="C18089" s="73" t="s">
        <v>59</v>
      </c>
      <c r="D18089" s="75">
        <v>2.38</v>
      </c>
      <c r="E18089" s="75">
        <v>2.2000000000000002</v>
      </c>
      <c r="F18089" s="73" t="s">
        <v>47</v>
      </c>
    </row>
    <row r="18090" spans="1:6" x14ac:dyDescent="0.25">
      <c r="A18090" s="73">
        <v>65000387</v>
      </c>
      <c r="B18090" s="74" t="s">
        <v>15929</v>
      </c>
      <c r="C18090" s="73" t="s">
        <v>59</v>
      </c>
      <c r="D18090" s="75">
        <v>2.41</v>
      </c>
      <c r="E18090" s="75">
        <v>2.23</v>
      </c>
      <c r="F18090" s="73" t="s">
        <v>47</v>
      </c>
    </row>
    <row r="18091" spans="1:6" x14ac:dyDescent="0.25">
      <c r="A18091" s="73">
        <v>65000388</v>
      </c>
      <c r="B18091" s="74" t="s">
        <v>15930</v>
      </c>
      <c r="C18091" s="73" t="s">
        <v>59</v>
      </c>
      <c r="D18091" s="75">
        <v>11.73</v>
      </c>
      <c r="E18091" s="75">
        <v>10.84</v>
      </c>
      <c r="F18091" s="73" t="s">
        <v>47</v>
      </c>
    </row>
    <row r="18092" spans="1:6" x14ac:dyDescent="0.25">
      <c r="A18092" s="73">
        <v>65000389</v>
      </c>
      <c r="B18092" s="74" t="s">
        <v>15931</v>
      </c>
      <c r="C18092" s="73" t="s">
        <v>59</v>
      </c>
      <c r="D18092" s="75">
        <v>14.73</v>
      </c>
      <c r="E18092" s="75">
        <v>13.6</v>
      </c>
      <c r="F18092" s="73" t="s">
        <v>47</v>
      </c>
    </row>
    <row r="18093" spans="1:6" ht="25.5" x14ac:dyDescent="0.25">
      <c r="A18093" s="73">
        <v>65000390</v>
      </c>
      <c r="B18093" s="74" t="s">
        <v>15932</v>
      </c>
      <c r="C18093" s="73" t="s">
        <v>59</v>
      </c>
      <c r="D18093" s="75">
        <v>4.49</v>
      </c>
      <c r="E18093" s="75">
        <v>4.16</v>
      </c>
      <c r="F18093" s="73" t="s">
        <v>47</v>
      </c>
    </row>
    <row r="18094" spans="1:6" ht="25.5" x14ac:dyDescent="0.25">
      <c r="A18094" s="73">
        <v>65000391</v>
      </c>
      <c r="B18094" s="74" t="s">
        <v>15933</v>
      </c>
      <c r="C18094" s="73" t="s">
        <v>59</v>
      </c>
      <c r="D18094" s="75">
        <v>6.18</v>
      </c>
      <c r="E18094" s="75">
        <v>5.72</v>
      </c>
      <c r="F18094" s="73" t="s">
        <v>47</v>
      </c>
    </row>
    <row r="18095" spans="1:6" ht="25.5" x14ac:dyDescent="0.25">
      <c r="A18095" s="73">
        <v>65000392</v>
      </c>
      <c r="B18095" s="74" t="s">
        <v>15934</v>
      </c>
      <c r="C18095" s="73" t="s">
        <v>59</v>
      </c>
      <c r="D18095" s="75">
        <v>7.02</v>
      </c>
      <c r="E18095" s="75">
        <v>6.49</v>
      </c>
      <c r="F18095" s="73" t="s">
        <v>47</v>
      </c>
    </row>
    <row r="18096" spans="1:6" ht="25.5" x14ac:dyDescent="0.25">
      <c r="A18096" s="73">
        <v>65000393</v>
      </c>
      <c r="B18096" s="74" t="s">
        <v>15935</v>
      </c>
      <c r="C18096" s="73" t="s">
        <v>59</v>
      </c>
      <c r="D18096" s="75">
        <v>13.16</v>
      </c>
      <c r="E18096" s="75">
        <v>12.34</v>
      </c>
      <c r="F18096" s="73" t="s">
        <v>47</v>
      </c>
    </row>
    <row r="18097" spans="1:6" ht="25.5" x14ac:dyDescent="0.25">
      <c r="A18097" s="73">
        <v>65000394</v>
      </c>
      <c r="B18097" s="74" t="s">
        <v>15936</v>
      </c>
      <c r="C18097" s="73" t="s">
        <v>59</v>
      </c>
      <c r="D18097" s="75">
        <v>17.760000000000002</v>
      </c>
      <c r="E18097" s="75">
        <v>16.649999999999999</v>
      </c>
      <c r="F18097" s="73" t="s">
        <v>47</v>
      </c>
    </row>
    <row r="18098" spans="1:6" ht="25.5" x14ac:dyDescent="0.25">
      <c r="A18098" s="73">
        <v>65000395</v>
      </c>
      <c r="B18098" s="74" t="s">
        <v>15937</v>
      </c>
      <c r="C18098" s="73" t="s">
        <v>59</v>
      </c>
      <c r="D18098" s="75">
        <v>23.8</v>
      </c>
      <c r="E18098" s="75">
        <v>22.29</v>
      </c>
      <c r="F18098" s="73" t="s">
        <v>47</v>
      </c>
    </row>
    <row r="18099" spans="1:6" ht="25.5" x14ac:dyDescent="0.25">
      <c r="A18099" s="73">
        <v>65000396</v>
      </c>
      <c r="B18099" s="74" t="s">
        <v>15938</v>
      </c>
      <c r="C18099" s="73" t="s">
        <v>59</v>
      </c>
      <c r="D18099" s="75">
        <v>26.6</v>
      </c>
      <c r="E18099" s="75">
        <v>24.91</v>
      </c>
      <c r="F18099" s="73" t="s">
        <v>47</v>
      </c>
    </row>
    <row r="18100" spans="1:6" ht="25.5" x14ac:dyDescent="0.25">
      <c r="A18100" s="73">
        <v>65000397</v>
      </c>
      <c r="B18100" s="74" t="s">
        <v>15939</v>
      </c>
      <c r="C18100" s="73" t="s">
        <v>59</v>
      </c>
      <c r="D18100" s="75">
        <v>35.520000000000003</v>
      </c>
      <c r="E18100" s="75">
        <v>33.299999999999997</v>
      </c>
      <c r="F18100" s="73" t="s">
        <v>47</v>
      </c>
    </row>
    <row r="18101" spans="1:6" ht="25.5" x14ac:dyDescent="0.25">
      <c r="A18101" s="73">
        <v>65000398</v>
      </c>
      <c r="B18101" s="74" t="s">
        <v>15940</v>
      </c>
      <c r="C18101" s="73" t="s">
        <v>59</v>
      </c>
      <c r="D18101" s="75">
        <v>40.81</v>
      </c>
      <c r="E18101" s="75">
        <v>38.21</v>
      </c>
      <c r="F18101" s="73" t="s">
        <v>47</v>
      </c>
    </row>
    <row r="18102" spans="1:6" ht="25.5" x14ac:dyDescent="0.25">
      <c r="A18102" s="73">
        <v>65000399</v>
      </c>
      <c r="B18102" s="74" t="s">
        <v>15941</v>
      </c>
      <c r="C18102" s="73" t="s">
        <v>59</v>
      </c>
      <c r="D18102" s="75">
        <v>53.7</v>
      </c>
      <c r="E18102" s="75">
        <v>50.15</v>
      </c>
      <c r="F18102" s="73" t="s">
        <v>47</v>
      </c>
    </row>
    <row r="18103" spans="1:6" ht="25.5" x14ac:dyDescent="0.25">
      <c r="A18103" s="73">
        <v>65000400</v>
      </c>
      <c r="B18103" s="74" t="s">
        <v>15942</v>
      </c>
      <c r="C18103" s="73" t="s">
        <v>59</v>
      </c>
      <c r="D18103" s="75">
        <v>72.67</v>
      </c>
      <c r="E18103" s="75">
        <v>67.91</v>
      </c>
      <c r="F18103" s="73" t="s">
        <v>47</v>
      </c>
    </row>
    <row r="18104" spans="1:6" ht="25.5" x14ac:dyDescent="0.25">
      <c r="A18104" s="73">
        <v>65000401</v>
      </c>
      <c r="B18104" s="74" t="s">
        <v>15943</v>
      </c>
      <c r="C18104" s="73" t="s">
        <v>59</v>
      </c>
      <c r="D18104" s="75">
        <v>90.11</v>
      </c>
      <c r="E18104" s="75">
        <v>84.07</v>
      </c>
      <c r="F18104" s="73" t="s">
        <v>47</v>
      </c>
    </row>
    <row r="18105" spans="1:6" ht="25.5" x14ac:dyDescent="0.25">
      <c r="A18105" s="73">
        <v>65000402</v>
      </c>
      <c r="B18105" s="74" t="s">
        <v>15944</v>
      </c>
      <c r="C18105" s="73" t="s">
        <v>59</v>
      </c>
      <c r="D18105" s="75">
        <v>139.11000000000001</v>
      </c>
      <c r="E18105" s="75">
        <v>129.97999999999999</v>
      </c>
      <c r="F18105" s="73" t="s">
        <v>47</v>
      </c>
    </row>
    <row r="18106" spans="1:6" ht="25.5" x14ac:dyDescent="0.25">
      <c r="A18106" s="73">
        <v>65000404</v>
      </c>
      <c r="B18106" s="74" t="s">
        <v>15945</v>
      </c>
      <c r="C18106" s="73" t="s">
        <v>59</v>
      </c>
      <c r="D18106" s="75">
        <v>27.38</v>
      </c>
      <c r="E18106" s="75">
        <v>25.75</v>
      </c>
      <c r="F18106" s="73" t="s">
        <v>47</v>
      </c>
    </row>
    <row r="18107" spans="1:6" ht="25.5" x14ac:dyDescent="0.25">
      <c r="A18107" s="73">
        <v>65000405</v>
      </c>
      <c r="B18107" s="74" t="s">
        <v>15946</v>
      </c>
      <c r="C18107" s="73" t="s">
        <v>59</v>
      </c>
      <c r="D18107" s="75">
        <v>38.92</v>
      </c>
      <c r="E18107" s="75">
        <v>36.61</v>
      </c>
      <c r="F18107" s="73" t="s">
        <v>47</v>
      </c>
    </row>
    <row r="18108" spans="1:6" ht="25.5" x14ac:dyDescent="0.25">
      <c r="A18108" s="73">
        <v>65000406</v>
      </c>
      <c r="B18108" s="74" t="s">
        <v>15947</v>
      </c>
      <c r="C18108" s="73" t="s">
        <v>59</v>
      </c>
      <c r="D18108" s="75">
        <v>59.07</v>
      </c>
      <c r="E18108" s="75">
        <v>55.55</v>
      </c>
      <c r="F18108" s="73" t="s">
        <v>47</v>
      </c>
    </row>
    <row r="18109" spans="1:6" ht="25.5" x14ac:dyDescent="0.25">
      <c r="A18109" s="73">
        <v>65000407</v>
      </c>
      <c r="B18109" s="74" t="s">
        <v>15948</v>
      </c>
      <c r="C18109" s="73" t="s">
        <v>59</v>
      </c>
      <c r="D18109" s="75">
        <v>74.91</v>
      </c>
      <c r="E18109" s="75">
        <v>70.45</v>
      </c>
      <c r="F18109" s="73" t="s">
        <v>47</v>
      </c>
    </row>
    <row r="18110" spans="1:6" ht="25.5" x14ac:dyDescent="0.25">
      <c r="A18110" s="73">
        <v>65000408</v>
      </c>
      <c r="B18110" s="74" t="s">
        <v>15949</v>
      </c>
      <c r="C18110" s="73" t="s">
        <v>59</v>
      </c>
      <c r="D18110" s="75">
        <v>115.25</v>
      </c>
      <c r="E18110" s="75">
        <v>108.94</v>
      </c>
      <c r="F18110" s="73" t="s">
        <v>47</v>
      </c>
    </row>
    <row r="18111" spans="1:6" ht="25.5" x14ac:dyDescent="0.25">
      <c r="A18111" s="73">
        <v>65000409</v>
      </c>
      <c r="B18111" s="74" t="s">
        <v>15950</v>
      </c>
      <c r="C18111" s="73" t="s">
        <v>59</v>
      </c>
      <c r="D18111" s="75">
        <v>166.87</v>
      </c>
      <c r="E18111" s="75">
        <v>157.94</v>
      </c>
      <c r="F18111" s="73" t="s">
        <v>47</v>
      </c>
    </row>
    <row r="18112" spans="1:6" ht="25.5" x14ac:dyDescent="0.25">
      <c r="A18112" s="73">
        <v>65000410</v>
      </c>
      <c r="B18112" s="74" t="s">
        <v>15951</v>
      </c>
      <c r="C18112" s="73" t="s">
        <v>59</v>
      </c>
      <c r="D18112" s="75">
        <v>232.62</v>
      </c>
      <c r="E18112" s="75">
        <v>219.89</v>
      </c>
      <c r="F18112" s="73" t="s">
        <v>47</v>
      </c>
    </row>
    <row r="18113" spans="1:6" ht="25.5" x14ac:dyDescent="0.25">
      <c r="A18113" s="73">
        <v>65000411</v>
      </c>
      <c r="B18113" s="74" t="s">
        <v>15952</v>
      </c>
      <c r="C18113" s="73" t="s">
        <v>59</v>
      </c>
      <c r="D18113" s="75">
        <v>351.19</v>
      </c>
      <c r="E18113" s="75">
        <v>332.09</v>
      </c>
      <c r="F18113" s="73" t="s">
        <v>47</v>
      </c>
    </row>
    <row r="18114" spans="1:6" ht="25.5" x14ac:dyDescent="0.25">
      <c r="A18114" s="73">
        <v>65000412</v>
      </c>
      <c r="B18114" s="74" t="s">
        <v>15953</v>
      </c>
      <c r="C18114" s="73" t="s">
        <v>59</v>
      </c>
      <c r="D18114" s="75">
        <v>16.23</v>
      </c>
      <c r="E18114" s="75">
        <v>15.36</v>
      </c>
      <c r="F18114" s="73" t="s">
        <v>47</v>
      </c>
    </row>
    <row r="18115" spans="1:6" ht="25.5" x14ac:dyDescent="0.25">
      <c r="A18115" s="73">
        <v>65000413</v>
      </c>
      <c r="B18115" s="74" t="s">
        <v>15954</v>
      </c>
      <c r="C18115" s="73" t="s">
        <v>59</v>
      </c>
      <c r="D18115" s="75">
        <v>18.7</v>
      </c>
      <c r="E18115" s="75">
        <v>17.79</v>
      </c>
      <c r="F18115" s="73" t="s">
        <v>47</v>
      </c>
    </row>
    <row r="18116" spans="1:6" ht="25.5" x14ac:dyDescent="0.25">
      <c r="A18116" s="73">
        <v>65000414</v>
      </c>
      <c r="B18116" s="74" t="s">
        <v>15955</v>
      </c>
      <c r="C18116" s="73" t="s">
        <v>59</v>
      </c>
      <c r="D18116" s="75">
        <v>28.45</v>
      </c>
      <c r="E18116" s="75">
        <v>27.07</v>
      </c>
      <c r="F18116" s="73" t="s">
        <v>47</v>
      </c>
    </row>
    <row r="18117" spans="1:6" ht="25.5" x14ac:dyDescent="0.25">
      <c r="A18117" s="73">
        <v>65000415</v>
      </c>
      <c r="B18117" s="74" t="s">
        <v>15956</v>
      </c>
      <c r="C18117" s="73" t="s">
        <v>59</v>
      </c>
      <c r="D18117" s="75">
        <v>36.42</v>
      </c>
      <c r="E18117" s="75">
        <v>34.65</v>
      </c>
      <c r="F18117" s="73" t="s">
        <v>47</v>
      </c>
    </row>
    <row r="18118" spans="1:6" ht="25.5" x14ac:dyDescent="0.25">
      <c r="A18118" s="73">
        <v>65000416</v>
      </c>
      <c r="B18118" s="74" t="s">
        <v>15957</v>
      </c>
      <c r="C18118" s="73" t="s">
        <v>59</v>
      </c>
      <c r="D18118" s="75">
        <v>75.569999999999993</v>
      </c>
      <c r="E18118" s="75">
        <v>71.849999999999994</v>
      </c>
      <c r="F18118" s="73" t="s">
        <v>47</v>
      </c>
    </row>
    <row r="18119" spans="1:6" ht="25.5" x14ac:dyDescent="0.25">
      <c r="A18119" s="73">
        <v>65000417</v>
      </c>
      <c r="B18119" s="74" t="s">
        <v>15958</v>
      </c>
      <c r="C18119" s="73" t="s">
        <v>59</v>
      </c>
      <c r="D18119" s="75">
        <v>113.22</v>
      </c>
      <c r="E18119" s="75">
        <v>107.57</v>
      </c>
      <c r="F18119" s="73" t="s">
        <v>47</v>
      </c>
    </row>
    <row r="18120" spans="1:6" ht="25.5" x14ac:dyDescent="0.25">
      <c r="A18120" s="73">
        <v>65000418</v>
      </c>
      <c r="B18120" s="74" t="s">
        <v>15959</v>
      </c>
      <c r="C18120" s="73" t="s">
        <v>59</v>
      </c>
      <c r="D18120" s="75">
        <v>140.80000000000001</v>
      </c>
      <c r="E18120" s="75">
        <v>133.72</v>
      </c>
      <c r="F18120" s="73" t="s">
        <v>47</v>
      </c>
    </row>
    <row r="18121" spans="1:6" ht="38.25" x14ac:dyDescent="0.25">
      <c r="A18121" s="73">
        <v>65000419</v>
      </c>
      <c r="B18121" s="74" t="s">
        <v>15960</v>
      </c>
      <c r="C18121" s="73" t="s">
        <v>59</v>
      </c>
      <c r="D18121" s="75">
        <v>61.77</v>
      </c>
      <c r="E18121" s="75">
        <v>60.37</v>
      </c>
      <c r="F18121" s="73" t="s">
        <v>47</v>
      </c>
    </row>
    <row r="18122" spans="1:6" ht="38.25" x14ac:dyDescent="0.25">
      <c r="A18122" s="73">
        <v>65000420</v>
      </c>
      <c r="B18122" s="74" t="s">
        <v>15961</v>
      </c>
      <c r="C18122" s="73" t="s">
        <v>59</v>
      </c>
      <c r="D18122" s="75">
        <v>65.45</v>
      </c>
      <c r="E18122" s="75">
        <v>64</v>
      </c>
      <c r="F18122" s="73" t="s">
        <v>47</v>
      </c>
    </row>
    <row r="18123" spans="1:6" ht="38.25" x14ac:dyDescent="0.25">
      <c r="A18123" s="73">
        <v>65000421</v>
      </c>
      <c r="B18123" s="74" t="s">
        <v>15962</v>
      </c>
      <c r="C18123" s="73" t="s">
        <v>59</v>
      </c>
      <c r="D18123" s="75">
        <v>82.15</v>
      </c>
      <c r="E18123" s="75">
        <v>79.95</v>
      </c>
      <c r="F18123" s="73" t="s">
        <v>47</v>
      </c>
    </row>
    <row r="18124" spans="1:6" ht="38.25" x14ac:dyDescent="0.25">
      <c r="A18124" s="73">
        <v>65000422</v>
      </c>
      <c r="B18124" s="74" t="s">
        <v>15963</v>
      </c>
      <c r="C18124" s="73" t="s">
        <v>59</v>
      </c>
      <c r="D18124" s="75">
        <v>91.32</v>
      </c>
      <c r="E18124" s="75">
        <v>88.99</v>
      </c>
      <c r="F18124" s="73" t="s">
        <v>47</v>
      </c>
    </row>
    <row r="18125" spans="1:6" ht="38.25" x14ac:dyDescent="0.25">
      <c r="A18125" s="73">
        <v>65000423</v>
      </c>
      <c r="B18125" s="74" t="s">
        <v>15964</v>
      </c>
      <c r="C18125" s="73" t="s">
        <v>59</v>
      </c>
      <c r="D18125" s="75">
        <v>100.08</v>
      </c>
      <c r="E18125" s="75">
        <v>97.62</v>
      </c>
      <c r="F18125" s="73" t="s">
        <v>47</v>
      </c>
    </row>
    <row r="18126" spans="1:6" ht="38.25" x14ac:dyDescent="0.25">
      <c r="A18126" s="73">
        <v>65000424</v>
      </c>
      <c r="B18126" s="74" t="s">
        <v>15965</v>
      </c>
      <c r="C18126" s="73" t="s">
        <v>59</v>
      </c>
      <c r="D18126" s="75">
        <v>112.2</v>
      </c>
      <c r="E18126" s="75">
        <v>109.4</v>
      </c>
      <c r="F18126" s="73" t="s">
        <v>47</v>
      </c>
    </row>
    <row r="18127" spans="1:6" ht="38.25" x14ac:dyDescent="0.25">
      <c r="A18127" s="73">
        <v>65000425</v>
      </c>
      <c r="B18127" s="74" t="s">
        <v>15966</v>
      </c>
      <c r="C18127" s="73" t="s">
        <v>59</v>
      </c>
      <c r="D18127" s="75">
        <v>121.6</v>
      </c>
      <c r="E18127" s="75">
        <v>118.66</v>
      </c>
      <c r="F18127" s="73" t="s">
        <v>47</v>
      </c>
    </row>
    <row r="18128" spans="1:6" ht="25.5" x14ac:dyDescent="0.25">
      <c r="A18128" s="73">
        <v>65000426</v>
      </c>
      <c r="B18128" s="74" t="s">
        <v>15967</v>
      </c>
      <c r="C18128" s="73" t="s">
        <v>59</v>
      </c>
      <c r="D18128" s="75">
        <v>11.71</v>
      </c>
      <c r="E18128" s="75">
        <v>10.81</v>
      </c>
      <c r="F18128" s="73" t="s">
        <v>47</v>
      </c>
    </row>
    <row r="18129" spans="1:6" ht="25.5" x14ac:dyDescent="0.25">
      <c r="A18129" s="73">
        <v>65000427</v>
      </c>
      <c r="B18129" s="74" t="s">
        <v>15968</v>
      </c>
      <c r="C18129" s="73" t="s">
        <v>59</v>
      </c>
      <c r="D18129" s="75">
        <v>11.75</v>
      </c>
      <c r="E18129" s="75">
        <v>10.85</v>
      </c>
      <c r="F18129" s="73" t="s">
        <v>47</v>
      </c>
    </row>
    <row r="18130" spans="1:6" ht="25.5" x14ac:dyDescent="0.25">
      <c r="A18130" s="73">
        <v>65000428</v>
      </c>
      <c r="B18130" s="74" t="s">
        <v>15969</v>
      </c>
      <c r="C18130" s="73" t="s">
        <v>59</v>
      </c>
      <c r="D18130" s="75">
        <v>13.8</v>
      </c>
      <c r="E18130" s="75">
        <v>12.75</v>
      </c>
      <c r="F18130" s="73" t="s">
        <v>47</v>
      </c>
    </row>
    <row r="18131" spans="1:6" ht="25.5" x14ac:dyDescent="0.25">
      <c r="A18131" s="73">
        <v>65000429</v>
      </c>
      <c r="B18131" s="74" t="s">
        <v>15970</v>
      </c>
      <c r="C18131" s="73" t="s">
        <v>59</v>
      </c>
      <c r="D18131" s="75">
        <v>14.77</v>
      </c>
      <c r="E18131" s="75">
        <v>13.64</v>
      </c>
      <c r="F18131" s="73" t="s">
        <v>47</v>
      </c>
    </row>
    <row r="18132" spans="1:6" ht="25.5" x14ac:dyDescent="0.25">
      <c r="A18132" s="73">
        <v>65000430</v>
      </c>
      <c r="B18132" s="74" t="s">
        <v>15971</v>
      </c>
      <c r="C18132" s="73" t="s">
        <v>59</v>
      </c>
      <c r="D18132" s="75">
        <v>19.11</v>
      </c>
      <c r="E18132" s="75">
        <v>17.66</v>
      </c>
      <c r="F18132" s="73" t="s">
        <v>47</v>
      </c>
    </row>
    <row r="18133" spans="1:6" ht="25.5" x14ac:dyDescent="0.25">
      <c r="A18133" s="73">
        <v>65000431</v>
      </c>
      <c r="B18133" s="74" t="s">
        <v>15972</v>
      </c>
      <c r="C18133" s="73" t="s">
        <v>59</v>
      </c>
      <c r="D18133" s="75">
        <v>19.77</v>
      </c>
      <c r="E18133" s="75">
        <v>18.28</v>
      </c>
      <c r="F18133" s="73" t="s">
        <v>47</v>
      </c>
    </row>
    <row r="18134" spans="1:6" ht="25.5" x14ac:dyDescent="0.25">
      <c r="A18134" s="73">
        <v>65000432</v>
      </c>
      <c r="B18134" s="74" t="s">
        <v>15973</v>
      </c>
      <c r="C18134" s="73" t="s">
        <v>59</v>
      </c>
      <c r="D18134" s="75">
        <v>20.76</v>
      </c>
      <c r="E18134" s="75">
        <v>19.190000000000001</v>
      </c>
      <c r="F18134" s="73" t="s">
        <v>47</v>
      </c>
    </row>
    <row r="18135" spans="1:6" ht="25.5" x14ac:dyDescent="0.25">
      <c r="A18135" s="73">
        <v>65000433</v>
      </c>
      <c r="B18135" s="74" t="s">
        <v>15974</v>
      </c>
      <c r="C18135" s="73" t="s">
        <v>59</v>
      </c>
      <c r="D18135" s="75">
        <v>20.8</v>
      </c>
      <c r="E18135" s="75">
        <v>19.23</v>
      </c>
      <c r="F18135" s="73" t="s">
        <v>47</v>
      </c>
    </row>
    <row r="18136" spans="1:6" ht="25.5" x14ac:dyDescent="0.25">
      <c r="A18136" s="73">
        <v>65000435</v>
      </c>
      <c r="B18136" s="74" t="s">
        <v>15975</v>
      </c>
      <c r="C18136" s="73" t="s">
        <v>59</v>
      </c>
      <c r="D18136" s="75">
        <v>24.17</v>
      </c>
      <c r="E18136" s="75">
        <v>22.5</v>
      </c>
      <c r="F18136" s="73" t="s">
        <v>47</v>
      </c>
    </row>
    <row r="18137" spans="1:6" ht="25.5" x14ac:dyDescent="0.25">
      <c r="A18137" s="73">
        <v>65000436</v>
      </c>
      <c r="B18137" s="74" t="s">
        <v>15976</v>
      </c>
      <c r="C18137" s="73" t="s">
        <v>59</v>
      </c>
      <c r="D18137" s="75">
        <v>24.19</v>
      </c>
      <c r="E18137" s="75">
        <v>22.53</v>
      </c>
      <c r="F18137" s="73" t="s">
        <v>47</v>
      </c>
    </row>
    <row r="18138" spans="1:6" ht="25.5" x14ac:dyDescent="0.25">
      <c r="A18138" s="73">
        <v>65000437</v>
      </c>
      <c r="B18138" s="74" t="s">
        <v>15977</v>
      </c>
      <c r="C18138" s="73" t="s">
        <v>59</v>
      </c>
      <c r="D18138" s="75">
        <v>26.24</v>
      </c>
      <c r="E18138" s="75">
        <v>24.42</v>
      </c>
      <c r="F18138" s="73" t="s">
        <v>47</v>
      </c>
    </row>
    <row r="18139" spans="1:6" ht="25.5" x14ac:dyDescent="0.25">
      <c r="A18139" s="73">
        <v>65000438</v>
      </c>
      <c r="B18139" s="74" t="s">
        <v>15978</v>
      </c>
      <c r="C18139" s="73" t="s">
        <v>59</v>
      </c>
      <c r="D18139" s="75">
        <v>34.97</v>
      </c>
      <c r="E18139" s="75">
        <v>32.69</v>
      </c>
      <c r="F18139" s="73" t="s">
        <v>47</v>
      </c>
    </row>
    <row r="18140" spans="1:6" ht="25.5" x14ac:dyDescent="0.25">
      <c r="A18140" s="73">
        <v>65000439</v>
      </c>
      <c r="B18140" s="74" t="s">
        <v>15979</v>
      </c>
      <c r="C18140" s="73" t="s">
        <v>59</v>
      </c>
      <c r="D18140" s="75">
        <v>39.299999999999997</v>
      </c>
      <c r="E18140" s="75">
        <v>36.700000000000003</v>
      </c>
      <c r="F18140" s="73" t="s">
        <v>47</v>
      </c>
    </row>
    <row r="18141" spans="1:6" ht="25.5" x14ac:dyDescent="0.25">
      <c r="A18141" s="73">
        <v>65000440</v>
      </c>
      <c r="B18141" s="74" t="s">
        <v>15980</v>
      </c>
      <c r="C18141" s="73" t="s">
        <v>59</v>
      </c>
      <c r="D18141" s="75">
        <v>39.35</v>
      </c>
      <c r="E18141" s="75">
        <v>36.74</v>
      </c>
      <c r="F18141" s="73" t="s">
        <v>47</v>
      </c>
    </row>
    <row r="18142" spans="1:6" ht="25.5" x14ac:dyDescent="0.25">
      <c r="A18142" s="73">
        <v>65000441</v>
      </c>
      <c r="B18142" s="74" t="s">
        <v>15981</v>
      </c>
      <c r="C18142" s="73" t="s">
        <v>59</v>
      </c>
      <c r="D18142" s="75">
        <v>48.72</v>
      </c>
      <c r="E18142" s="75">
        <v>45.61</v>
      </c>
      <c r="F18142" s="73" t="s">
        <v>47</v>
      </c>
    </row>
    <row r="18143" spans="1:6" ht="25.5" x14ac:dyDescent="0.25">
      <c r="A18143" s="73">
        <v>65000442</v>
      </c>
      <c r="B18143" s="74" t="s">
        <v>183</v>
      </c>
      <c r="C18143" s="73" t="s">
        <v>59</v>
      </c>
      <c r="D18143" s="75">
        <v>55.1</v>
      </c>
      <c r="E18143" s="75">
        <v>51.51</v>
      </c>
      <c r="F18143" s="73" t="s">
        <v>47</v>
      </c>
    </row>
    <row r="18144" spans="1:6" ht="25.5" x14ac:dyDescent="0.25">
      <c r="A18144" s="73">
        <v>65000443</v>
      </c>
      <c r="B18144" s="74" t="s">
        <v>15982</v>
      </c>
      <c r="C18144" s="73" t="s">
        <v>59</v>
      </c>
      <c r="D18144" s="75">
        <v>55.15</v>
      </c>
      <c r="E18144" s="75">
        <v>51.56</v>
      </c>
      <c r="F18144" s="73" t="s">
        <v>47</v>
      </c>
    </row>
    <row r="18145" spans="1:6" ht="25.5" x14ac:dyDescent="0.25">
      <c r="A18145" s="73">
        <v>65000444</v>
      </c>
      <c r="B18145" s="74" t="s">
        <v>15983</v>
      </c>
      <c r="C18145" s="73" t="s">
        <v>59</v>
      </c>
      <c r="D18145" s="75">
        <v>57.7</v>
      </c>
      <c r="E18145" s="75">
        <v>53.91</v>
      </c>
      <c r="F18145" s="73" t="s">
        <v>47</v>
      </c>
    </row>
    <row r="18146" spans="1:6" ht="25.5" x14ac:dyDescent="0.25">
      <c r="A18146" s="73">
        <v>65000480</v>
      </c>
      <c r="B18146" s="74" t="s">
        <v>15984</v>
      </c>
      <c r="C18146" s="73" t="s">
        <v>59</v>
      </c>
      <c r="D18146" s="75">
        <v>84.97</v>
      </c>
      <c r="E18146" s="75">
        <v>82.55</v>
      </c>
      <c r="F18146" s="73" t="s">
        <v>47</v>
      </c>
    </row>
    <row r="18147" spans="1:6" ht="25.5" x14ac:dyDescent="0.25">
      <c r="A18147" s="73">
        <v>65000481</v>
      </c>
      <c r="B18147" s="74" t="s">
        <v>15985</v>
      </c>
      <c r="C18147" s="73" t="s">
        <v>59</v>
      </c>
      <c r="D18147" s="75">
        <v>34.549999999999997</v>
      </c>
      <c r="E18147" s="75">
        <v>32.11</v>
      </c>
      <c r="F18147" s="73" t="s">
        <v>47</v>
      </c>
    </row>
    <row r="18148" spans="1:6" ht="25.5" x14ac:dyDescent="0.25">
      <c r="A18148" s="73">
        <v>65000520</v>
      </c>
      <c r="B18148" s="74" t="s">
        <v>15986</v>
      </c>
      <c r="C18148" s="73" t="s">
        <v>59</v>
      </c>
      <c r="D18148" s="75">
        <v>17.79</v>
      </c>
      <c r="E18148" s="75">
        <v>16.53</v>
      </c>
      <c r="F18148" s="73" t="s">
        <v>47</v>
      </c>
    </row>
    <row r="18149" spans="1:6" ht="25.5" x14ac:dyDescent="0.25">
      <c r="A18149" s="73">
        <v>65000521</v>
      </c>
      <c r="B18149" s="74" t="s">
        <v>15987</v>
      </c>
      <c r="C18149" s="73" t="s">
        <v>59</v>
      </c>
      <c r="D18149" s="75">
        <v>76.09</v>
      </c>
      <c r="E18149" s="75">
        <v>73.290000000000006</v>
      </c>
      <c r="F18149" s="73" t="s">
        <v>47</v>
      </c>
    </row>
    <row r="18150" spans="1:6" ht="25.5" x14ac:dyDescent="0.25">
      <c r="A18150" s="73">
        <v>65000522</v>
      </c>
      <c r="B18150" s="74" t="s">
        <v>15988</v>
      </c>
      <c r="C18150" s="73" t="s">
        <v>59</v>
      </c>
      <c r="D18150" s="75">
        <v>82.13</v>
      </c>
      <c r="E18150" s="75">
        <v>79.37</v>
      </c>
      <c r="F18150" s="73" t="s">
        <v>47</v>
      </c>
    </row>
    <row r="18151" spans="1:6" ht="25.5" x14ac:dyDescent="0.25">
      <c r="A18151" s="73">
        <v>65000523</v>
      </c>
      <c r="B18151" s="74" t="s">
        <v>15989</v>
      </c>
      <c r="C18151" s="73" t="s">
        <v>59</v>
      </c>
      <c r="D18151" s="75">
        <v>65.91</v>
      </c>
      <c r="E18151" s="75">
        <v>62.44</v>
      </c>
      <c r="F18151" s="73" t="s">
        <v>47</v>
      </c>
    </row>
    <row r="18152" spans="1:6" ht="25.5" x14ac:dyDescent="0.25">
      <c r="A18152" s="73">
        <v>65000524</v>
      </c>
      <c r="B18152" s="74" t="s">
        <v>15990</v>
      </c>
      <c r="C18152" s="73" t="s">
        <v>59</v>
      </c>
      <c r="D18152" s="75">
        <v>68.77</v>
      </c>
      <c r="E18152" s="75">
        <v>65.31</v>
      </c>
      <c r="F18152" s="73" t="s">
        <v>47</v>
      </c>
    </row>
    <row r="18153" spans="1:6" ht="25.5" x14ac:dyDescent="0.25">
      <c r="A18153" s="73">
        <v>65000525</v>
      </c>
      <c r="B18153" s="74" t="s">
        <v>15991</v>
      </c>
      <c r="C18153" s="73" t="s">
        <v>59</v>
      </c>
      <c r="D18153" s="75">
        <v>71.55</v>
      </c>
      <c r="E18153" s="75">
        <v>68.08</v>
      </c>
      <c r="F18153" s="73" t="s">
        <v>47</v>
      </c>
    </row>
    <row r="18154" spans="1:6" ht="25.5" x14ac:dyDescent="0.25">
      <c r="A18154" s="73">
        <v>65000526</v>
      </c>
      <c r="B18154" s="74" t="s">
        <v>15992</v>
      </c>
      <c r="C18154" s="73" t="s">
        <v>59</v>
      </c>
      <c r="D18154" s="75">
        <v>46.55</v>
      </c>
      <c r="E18154" s="75">
        <v>44.02</v>
      </c>
      <c r="F18154" s="73" t="s">
        <v>47</v>
      </c>
    </row>
    <row r="18155" spans="1:6" ht="25.5" x14ac:dyDescent="0.25">
      <c r="A18155" s="73">
        <v>65000527</v>
      </c>
      <c r="B18155" s="74" t="s">
        <v>15993</v>
      </c>
      <c r="C18155" s="73" t="s">
        <v>59</v>
      </c>
      <c r="D18155" s="75">
        <v>57.15</v>
      </c>
      <c r="E18155" s="75">
        <v>54.3</v>
      </c>
      <c r="F18155" s="73" t="s">
        <v>47</v>
      </c>
    </row>
    <row r="18156" spans="1:6" ht="25.5" x14ac:dyDescent="0.25">
      <c r="A18156" s="73">
        <v>65000528</v>
      </c>
      <c r="B18156" s="74" t="s">
        <v>15994</v>
      </c>
      <c r="C18156" s="73" t="s">
        <v>59</v>
      </c>
      <c r="D18156" s="75">
        <v>63.51</v>
      </c>
      <c r="E18156" s="75">
        <v>60.76</v>
      </c>
      <c r="F18156" s="73" t="s">
        <v>47</v>
      </c>
    </row>
    <row r="18157" spans="1:6" ht="25.5" x14ac:dyDescent="0.25">
      <c r="A18157" s="73">
        <v>65000529</v>
      </c>
      <c r="B18157" s="74" t="s">
        <v>15995</v>
      </c>
      <c r="C18157" s="73" t="s">
        <v>59</v>
      </c>
      <c r="D18157" s="75">
        <v>58.43</v>
      </c>
      <c r="E18157" s="75">
        <v>55.53</v>
      </c>
      <c r="F18157" s="73" t="s">
        <v>47</v>
      </c>
    </row>
    <row r="18158" spans="1:6" ht="25.5" x14ac:dyDescent="0.25">
      <c r="A18158" s="73">
        <v>65000530</v>
      </c>
      <c r="B18158" s="74" t="s">
        <v>15996</v>
      </c>
      <c r="C18158" s="73" t="s">
        <v>59</v>
      </c>
      <c r="D18158" s="75">
        <v>95.42</v>
      </c>
      <c r="E18158" s="75">
        <v>92.52</v>
      </c>
      <c r="F18158" s="73" t="s">
        <v>47</v>
      </c>
    </row>
    <row r="18159" spans="1:6" ht="25.5" x14ac:dyDescent="0.25">
      <c r="A18159" s="73">
        <v>65000531</v>
      </c>
      <c r="B18159" s="74" t="s">
        <v>15997</v>
      </c>
      <c r="C18159" s="73" t="s">
        <v>59</v>
      </c>
      <c r="D18159" s="75">
        <v>138.19</v>
      </c>
      <c r="E18159" s="75">
        <v>135.29</v>
      </c>
      <c r="F18159" s="73" t="s">
        <v>47</v>
      </c>
    </row>
    <row r="18160" spans="1:6" x14ac:dyDescent="0.25">
      <c r="A18160" s="73">
        <v>65000569</v>
      </c>
      <c r="B18160" s="74" t="s">
        <v>15998</v>
      </c>
      <c r="C18160" s="73" t="s">
        <v>59</v>
      </c>
      <c r="D18160" s="75">
        <v>67.16</v>
      </c>
      <c r="E18160" s="75">
        <v>62.43</v>
      </c>
      <c r="F18160" s="73" t="s">
        <v>47</v>
      </c>
    </row>
    <row r="18161" spans="1:6" ht="25.5" x14ac:dyDescent="0.25">
      <c r="A18161" s="73">
        <v>65000570</v>
      </c>
      <c r="B18161" s="74" t="s">
        <v>15999</v>
      </c>
      <c r="C18161" s="73" t="s">
        <v>59</v>
      </c>
      <c r="D18161" s="75">
        <v>93.26</v>
      </c>
      <c r="E18161" s="75">
        <v>86.81</v>
      </c>
      <c r="F18161" s="73" t="s">
        <v>47</v>
      </c>
    </row>
    <row r="18162" spans="1:6" ht="25.5" x14ac:dyDescent="0.25">
      <c r="A18162" s="73">
        <v>65000571</v>
      </c>
      <c r="B18162" s="74" t="s">
        <v>16000</v>
      </c>
      <c r="C18162" s="73" t="s">
        <v>59</v>
      </c>
      <c r="D18162" s="75">
        <v>126.65</v>
      </c>
      <c r="E18162" s="75">
        <v>118.09</v>
      </c>
      <c r="F18162" s="73" t="s">
        <v>47</v>
      </c>
    </row>
    <row r="18163" spans="1:6" ht="25.5" x14ac:dyDescent="0.25">
      <c r="A18163" s="73">
        <v>65000572</v>
      </c>
      <c r="B18163" s="74" t="s">
        <v>16001</v>
      </c>
      <c r="C18163" s="73" t="s">
        <v>59</v>
      </c>
      <c r="D18163" s="75">
        <v>169.53</v>
      </c>
      <c r="E18163" s="75">
        <v>158.26</v>
      </c>
      <c r="F18163" s="73" t="s">
        <v>47</v>
      </c>
    </row>
    <row r="18164" spans="1:6" ht="25.5" x14ac:dyDescent="0.25">
      <c r="A18164" s="73">
        <v>65000573</v>
      </c>
      <c r="B18164" s="74" t="s">
        <v>16002</v>
      </c>
      <c r="C18164" s="73" t="s">
        <v>59</v>
      </c>
      <c r="D18164" s="75">
        <v>238.16</v>
      </c>
      <c r="E18164" s="75">
        <v>224.09</v>
      </c>
      <c r="F18164" s="73" t="s">
        <v>47</v>
      </c>
    </row>
    <row r="18165" spans="1:6" ht="25.5" x14ac:dyDescent="0.25">
      <c r="A18165" s="73">
        <v>65000574</v>
      </c>
      <c r="B18165" s="74" t="s">
        <v>16003</v>
      </c>
      <c r="C18165" s="73" t="s">
        <v>59</v>
      </c>
      <c r="D18165" s="75">
        <v>337.96</v>
      </c>
      <c r="E18165" s="75">
        <v>319</v>
      </c>
      <c r="F18165" s="73" t="s">
        <v>47</v>
      </c>
    </row>
    <row r="18166" spans="1:6" x14ac:dyDescent="0.25">
      <c r="A18166" s="73">
        <v>65000920</v>
      </c>
      <c r="B18166" s="74" t="s">
        <v>16004</v>
      </c>
      <c r="C18166" s="73" t="s">
        <v>59</v>
      </c>
      <c r="D18166" s="75">
        <v>3.42</v>
      </c>
      <c r="E18166" s="75">
        <v>3.31</v>
      </c>
      <c r="F18166" s="73" t="s">
        <v>47</v>
      </c>
    </row>
    <row r="18167" spans="1:6" ht="25.5" x14ac:dyDescent="0.25">
      <c r="A18167" s="73">
        <v>65001090</v>
      </c>
      <c r="B18167" s="74" t="s">
        <v>16005</v>
      </c>
      <c r="C18167" s="73" t="s">
        <v>59</v>
      </c>
      <c r="D18167" s="75">
        <v>234.07</v>
      </c>
      <c r="E18167" s="75">
        <v>232.98</v>
      </c>
      <c r="F18167" s="73" t="s">
        <v>47</v>
      </c>
    </row>
    <row r="18168" spans="1:6" ht="25.5" x14ac:dyDescent="0.25">
      <c r="A18168" s="73">
        <v>65001091</v>
      </c>
      <c r="B18168" s="74" t="s">
        <v>16006</v>
      </c>
      <c r="C18168" s="73" t="s">
        <v>59</v>
      </c>
      <c r="D18168" s="75">
        <v>266.75</v>
      </c>
      <c r="E18168" s="75">
        <v>265.39</v>
      </c>
      <c r="F18168" s="73" t="s">
        <v>47</v>
      </c>
    </row>
    <row r="18169" spans="1:6" ht="25.5" x14ac:dyDescent="0.25">
      <c r="A18169" s="73">
        <v>65001092</v>
      </c>
      <c r="B18169" s="74" t="s">
        <v>16007</v>
      </c>
      <c r="C18169" s="73" t="s">
        <v>59</v>
      </c>
      <c r="D18169" s="75">
        <v>275.86</v>
      </c>
      <c r="E18169" s="75">
        <v>274.36</v>
      </c>
      <c r="F18169" s="73" t="s">
        <v>47</v>
      </c>
    </row>
    <row r="18170" spans="1:6" x14ac:dyDescent="0.25">
      <c r="A18170" s="73">
        <v>65001093</v>
      </c>
      <c r="B18170" s="74" t="s">
        <v>16008</v>
      </c>
      <c r="C18170" s="73" t="s">
        <v>59</v>
      </c>
      <c r="D18170" s="75">
        <v>227.34</v>
      </c>
      <c r="E18170" s="75">
        <v>225.21</v>
      </c>
      <c r="F18170" s="73" t="s">
        <v>47</v>
      </c>
    </row>
    <row r="18171" spans="1:6" x14ac:dyDescent="0.25">
      <c r="A18171" s="73">
        <v>65001094</v>
      </c>
      <c r="B18171" s="74" t="s">
        <v>16009</v>
      </c>
      <c r="C18171" s="73" t="s">
        <v>59</v>
      </c>
      <c r="D18171" s="75">
        <v>229.97</v>
      </c>
      <c r="E18171" s="75">
        <v>227.63</v>
      </c>
      <c r="F18171" s="73" t="s">
        <v>47</v>
      </c>
    </row>
    <row r="18172" spans="1:6" ht="25.5" x14ac:dyDescent="0.25">
      <c r="A18172" s="73">
        <v>65001095</v>
      </c>
      <c r="B18172" s="74" t="s">
        <v>16010</v>
      </c>
      <c r="C18172" s="73" t="s">
        <v>59</v>
      </c>
      <c r="D18172" s="75">
        <v>276.12</v>
      </c>
      <c r="E18172" s="75">
        <v>274.76</v>
      </c>
      <c r="F18172" s="73" t="s">
        <v>47</v>
      </c>
    </row>
    <row r="18173" spans="1:6" ht="25.5" x14ac:dyDescent="0.25">
      <c r="A18173" s="73">
        <v>65001096</v>
      </c>
      <c r="B18173" s="74" t="s">
        <v>16011</v>
      </c>
      <c r="C18173" s="73" t="s">
        <v>59</v>
      </c>
      <c r="D18173" s="75">
        <v>334</v>
      </c>
      <c r="E18173" s="75">
        <v>332.5</v>
      </c>
      <c r="F18173" s="73" t="s">
        <v>47</v>
      </c>
    </row>
    <row r="18174" spans="1:6" ht="25.5" x14ac:dyDescent="0.25">
      <c r="A18174" s="73">
        <v>65001097</v>
      </c>
      <c r="B18174" s="74" t="s">
        <v>16012</v>
      </c>
      <c r="C18174" s="73" t="s">
        <v>59</v>
      </c>
      <c r="D18174" s="75">
        <v>93.13</v>
      </c>
      <c r="E18174" s="75">
        <v>92.58</v>
      </c>
      <c r="F18174" s="73" t="s">
        <v>47</v>
      </c>
    </row>
    <row r="18175" spans="1:6" ht="25.5" x14ac:dyDescent="0.25">
      <c r="A18175" s="73">
        <v>65001099</v>
      </c>
      <c r="B18175" s="74" t="s">
        <v>16013</v>
      </c>
      <c r="C18175" s="73" t="s">
        <v>59</v>
      </c>
      <c r="D18175" s="75">
        <v>93.13</v>
      </c>
      <c r="E18175" s="75">
        <v>92.58</v>
      </c>
      <c r="F18175" s="73" t="s">
        <v>47</v>
      </c>
    </row>
    <row r="18176" spans="1:6" ht="25.5" x14ac:dyDescent="0.25">
      <c r="A18176" s="73">
        <v>65001100</v>
      </c>
      <c r="B18176" s="74" t="s">
        <v>16014</v>
      </c>
      <c r="C18176" s="73" t="s">
        <v>59</v>
      </c>
      <c r="D18176" s="75">
        <v>23.46</v>
      </c>
      <c r="E18176" s="75">
        <v>22.78</v>
      </c>
      <c r="F18176" s="73" t="s">
        <v>47</v>
      </c>
    </row>
    <row r="18177" spans="1:6" ht="25.5" x14ac:dyDescent="0.25">
      <c r="A18177" s="73">
        <v>65001101</v>
      </c>
      <c r="B18177" s="74" t="s">
        <v>16015</v>
      </c>
      <c r="C18177" s="73" t="s">
        <v>59</v>
      </c>
      <c r="D18177" s="75">
        <v>33.53</v>
      </c>
      <c r="E18177" s="75">
        <v>32.5</v>
      </c>
      <c r="F18177" s="73" t="s">
        <v>47</v>
      </c>
    </row>
    <row r="18178" spans="1:6" ht="25.5" x14ac:dyDescent="0.25">
      <c r="A18178" s="73">
        <v>65001102</v>
      </c>
      <c r="B18178" s="74" t="s">
        <v>16016</v>
      </c>
      <c r="C18178" s="73" t="s">
        <v>59</v>
      </c>
      <c r="D18178" s="75">
        <v>9.75</v>
      </c>
      <c r="E18178" s="75">
        <v>9.66</v>
      </c>
      <c r="F18178" s="73" t="s">
        <v>47</v>
      </c>
    </row>
    <row r="18179" spans="1:6" ht="25.5" x14ac:dyDescent="0.25">
      <c r="A18179" s="73">
        <v>65001103</v>
      </c>
      <c r="B18179" s="74" t="s">
        <v>16017</v>
      </c>
      <c r="C18179" s="73" t="s">
        <v>59</v>
      </c>
      <c r="D18179" s="75">
        <v>66.8</v>
      </c>
      <c r="E18179" s="75">
        <v>66.709999999999994</v>
      </c>
      <c r="F18179" s="73" t="s">
        <v>47</v>
      </c>
    </row>
    <row r="18180" spans="1:6" x14ac:dyDescent="0.25">
      <c r="A18180" s="73">
        <v>65001109</v>
      </c>
      <c r="B18180" s="74" t="s">
        <v>16018</v>
      </c>
      <c r="C18180" s="73" t="s">
        <v>59</v>
      </c>
      <c r="D18180" s="75">
        <v>10.4</v>
      </c>
      <c r="E18180" s="75">
        <v>10.23</v>
      </c>
      <c r="F18180" s="73" t="s">
        <v>47</v>
      </c>
    </row>
    <row r="18181" spans="1:6" x14ac:dyDescent="0.25">
      <c r="A18181" s="73">
        <v>65001121</v>
      </c>
      <c r="B18181" s="74" t="s">
        <v>16019</v>
      </c>
      <c r="C18181" s="73" t="s">
        <v>59</v>
      </c>
      <c r="D18181" s="75">
        <v>106.37</v>
      </c>
      <c r="E18181" s="75">
        <v>100.12</v>
      </c>
      <c r="F18181" s="73" t="s">
        <v>47</v>
      </c>
    </row>
    <row r="18182" spans="1:6" x14ac:dyDescent="0.25">
      <c r="A18182" s="73">
        <v>65001123</v>
      </c>
      <c r="B18182" s="74" t="s">
        <v>16020</v>
      </c>
      <c r="C18182" s="73" t="s">
        <v>59</v>
      </c>
      <c r="D18182" s="75">
        <v>35.369999999999997</v>
      </c>
      <c r="E18182" s="75">
        <v>32.94</v>
      </c>
      <c r="F18182" s="73" t="s">
        <v>47</v>
      </c>
    </row>
    <row r="18183" spans="1:6" x14ac:dyDescent="0.25">
      <c r="A18183" s="73">
        <v>65001132</v>
      </c>
      <c r="B18183" s="74" t="s">
        <v>16021</v>
      </c>
      <c r="C18183" s="73" t="s">
        <v>59</v>
      </c>
      <c r="D18183" s="75">
        <v>271.42</v>
      </c>
      <c r="E18183" s="75">
        <v>263.95999999999998</v>
      </c>
      <c r="F18183" s="73" t="s">
        <v>47</v>
      </c>
    </row>
    <row r="18184" spans="1:6" x14ac:dyDescent="0.25">
      <c r="A18184" s="73">
        <v>65001133</v>
      </c>
      <c r="B18184" s="74" t="s">
        <v>16023</v>
      </c>
      <c r="C18184" s="73" t="s">
        <v>59</v>
      </c>
      <c r="D18184" s="75">
        <v>394.38</v>
      </c>
      <c r="E18184" s="75">
        <v>385.06</v>
      </c>
      <c r="F18184" s="73" t="s">
        <v>47</v>
      </c>
    </row>
    <row r="18185" spans="1:6" x14ac:dyDescent="0.25">
      <c r="A18185" s="73">
        <v>65001134</v>
      </c>
      <c r="B18185" s="74" t="s">
        <v>16024</v>
      </c>
      <c r="C18185" s="73" t="s">
        <v>59</v>
      </c>
      <c r="D18185" s="75">
        <v>515.71</v>
      </c>
      <c r="E18185" s="75">
        <v>504.06</v>
      </c>
      <c r="F18185" s="73" t="s">
        <v>47</v>
      </c>
    </row>
    <row r="18186" spans="1:6" x14ac:dyDescent="0.25">
      <c r="A18186" s="73">
        <v>65001135</v>
      </c>
      <c r="B18186" s="74" t="s">
        <v>16025</v>
      </c>
      <c r="C18186" s="73" t="s">
        <v>59</v>
      </c>
      <c r="D18186" s="75">
        <v>81.95</v>
      </c>
      <c r="E18186" s="75">
        <v>77.36</v>
      </c>
      <c r="F18186" s="73" t="s">
        <v>47</v>
      </c>
    </row>
    <row r="18187" spans="1:6" x14ac:dyDescent="0.25">
      <c r="A18187" s="73">
        <v>65001136</v>
      </c>
      <c r="B18187" s="74" t="s">
        <v>16026</v>
      </c>
      <c r="C18187" s="73" t="s">
        <v>59</v>
      </c>
      <c r="D18187" s="75">
        <v>132.31</v>
      </c>
      <c r="E18187" s="75">
        <v>126.1</v>
      </c>
      <c r="F18187" s="73" t="s">
        <v>47</v>
      </c>
    </row>
    <row r="18188" spans="1:6" x14ac:dyDescent="0.25">
      <c r="A18188" s="73">
        <v>65001137</v>
      </c>
      <c r="B18188" s="74" t="s">
        <v>16027</v>
      </c>
      <c r="C18188" s="73" t="s">
        <v>59</v>
      </c>
      <c r="D18188" s="75">
        <v>344.72</v>
      </c>
      <c r="E18188" s="75">
        <v>338.19</v>
      </c>
      <c r="F18188" s="73" t="s">
        <v>47</v>
      </c>
    </row>
    <row r="18189" spans="1:6" x14ac:dyDescent="0.25">
      <c r="A18189" s="73">
        <v>65001138</v>
      </c>
      <c r="B18189" s="74" t="s">
        <v>16028</v>
      </c>
      <c r="C18189" s="73" t="s">
        <v>59</v>
      </c>
      <c r="D18189" s="75">
        <v>176.9</v>
      </c>
      <c r="E18189" s="75">
        <v>171.88</v>
      </c>
      <c r="F18189" s="73" t="s">
        <v>47</v>
      </c>
    </row>
    <row r="18190" spans="1:6" ht="25.5" x14ac:dyDescent="0.25">
      <c r="A18190" s="73">
        <v>65001171</v>
      </c>
      <c r="B18190" s="74" t="s">
        <v>16029</v>
      </c>
      <c r="C18190" s="73" t="s">
        <v>59</v>
      </c>
      <c r="D18190" s="75">
        <v>8.16</v>
      </c>
      <c r="E18190" s="75">
        <v>7.62</v>
      </c>
      <c r="F18190" s="73" t="s">
        <v>47</v>
      </c>
    </row>
    <row r="18191" spans="1:6" x14ac:dyDescent="0.25">
      <c r="A18191" s="73">
        <v>65001194</v>
      </c>
      <c r="B18191" s="74" t="s">
        <v>16030</v>
      </c>
      <c r="C18191" s="73" t="s">
        <v>59</v>
      </c>
      <c r="D18191" s="75">
        <v>42.79</v>
      </c>
      <c r="E18191" s="75">
        <v>40.1</v>
      </c>
      <c r="F18191" s="73" t="s">
        <v>47</v>
      </c>
    </row>
    <row r="18192" spans="1:6" x14ac:dyDescent="0.25">
      <c r="A18192" s="73">
        <v>65001210</v>
      </c>
      <c r="B18192" s="74" t="s">
        <v>16031</v>
      </c>
      <c r="C18192" s="73" t="s">
        <v>59</v>
      </c>
      <c r="D18192" s="75">
        <v>170.36</v>
      </c>
      <c r="E18192" s="75">
        <v>159.97</v>
      </c>
      <c r="F18192" s="73" t="s">
        <v>47</v>
      </c>
    </row>
    <row r="18193" spans="1:6" x14ac:dyDescent="0.25">
      <c r="A18193" s="73">
        <v>65001213</v>
      </c>
      <c r="B18193" s="74" t="s">
        <v>16032</v>
      </c>
      <c r="C18193" s="73" t="s">
        <v>59</v>
      </c>
      <c r="D18193" s="75">
        <v>95</v>
      </c>
      <c r="E18193" s="75">
        <v>95</v>
      </c>
      <c r="F18193" s="73" t="s">
        <v>47</v>
      </c>
    </row>
    <row r="18194" spans="1:6" x14ac:dyDescent="0.25">
      <c r="A18194" s="73">
        <v>65001217</v>
      </c>
      <c r="B18194" s="74" t="s">
        <v>16033</v>
      </c>
      <c r="C18194" s="73" t="s">
        <v>59</v>
      </c>
      <c r="D18194" s="75">
        <v>294.01</v>
      </c>
      <c r="E18194" s="75">
        <v>294.01</v>
      </c>
      <c r="F18194" s="73" t="s">
        <v>47</v>
      </c>
    </row>
    <row r="18195" spans="1:6" x14ac:dyDescent="0.25">
      <c r="A18195" s="73">
        <v>65001218</v>
      </c>
      <c r="B18195" s="74" t="s">
        <v>16034</v>
      </c>
      <c r="C18195" s="73" t="s">
        <v>59</v>
      </c>
      <c r="D18195" s="75">
        <v>880</v>
      </c>
      <c r="E18195" s="75">
        <v>880</v>
      </c>
      <c r="F18195" s="73" t="s">
        <v>47</v>
      </c>
    </row>
    <row r="18196" spans="1:6" ht="25.5" x14ac:dyDescent="0.25">
      <c r="A18196" s="73">
        <v>65001592</v>
      </c>
      <c r="B18196" s="74" t="s">
        <v>16035</v>
      </c>
      <c r="C18196" s="73" t="s">
        <v>59</v>
      </c>
      <c r="D18196" s="75">
        <v>25.05</v>
      </c>
      <c r="E18196" s="75">
        <v>23.04</v>
      </c>
      <c r="F18196" s="73" t="s">
        <v>47</v>
      </c>
    </row>
    <row r="18197" spans="1:6" ht="25.5" x14ac:dyDescent="0.25">
      <c r="A18197" s="73">
        <v>65001593</v>
      </c>
      <c r="B18197" s="74" t="s">
        <v>16036</v>
      </c>
      <c r="C18197" s="73" t="s">
        <v>59</v>
      </c>
      <c r="D18197" s="75">
        <v>56.36</v>
      </c>
      <c r="E18197" s="75">
        <v>51.84</v>
      </c>
      <c r="F18197" s="73" t="s">
        <v>47</v>
      </c>
    </row>
    <row r="18198" spans="1:6" ht="25.5" x14ac:dyDescent="0.25">
      <c r="A18198" s="73">
        <v>65001616</v>
      </c>
      <c r="B18198" s="74" t="s">
        <v>16037</v>
      </c>
      <c r="C18198" s="73" t="s">
        <v>59</v>
      </c>
      <c r="D18198" s="75">
        <v>5.1100000000000003</v>
      </c>
      <c r="E18198" s="75">
        <v>4.76</v>
      </c>
      <c r="F18198" s="73" t="s">
        <v>47</v>
      </c>
    </row>
    <row r="18199" spans="1:6" ht="25.5" x14ac:dyDescent="0.25">
      <c r="A18199" s="73">
        <v>65001617</v>
      </c>
      <c r="B18199" s="74" t="s">
        <v>16038</v>
      </c>
      <c r="C18199" s="73" t="s">
        <v>59</v>
      </c>
      <c r="D18199" s="75">
        <v>13</v>
      </c>
      <c r="E18199" s="75">
        <v>12.12</v>
      </c>
      <c r="F18199" s="73" t="s">
        <v>47</v>
      </c>
    </row>
    <row r="18200" spans="1:6" ht="25.5" x14ac:dyDescent="0.25">
      <c r="A18200" s="73">
        <v>65001618</v>
      </c>
      <c r="B18200" s="74" t="s">
        <v>16039</v>
      </c>
      <c r="C18200" s="73" t="s">
        <v>59</v>
      </c>
      <c r="D18200" s="75">
        <v>11.28</v>
      </c>
      <c r="E18200" s="75">
        <v>10.79</v>
      </c>
      <c r="F18200" s="73" t="s">
        <v>47</v>
      </c>
    </row>
    <row r="18201" spans="1:6" ht="25.5" x14ac:dyDescent="0.25">
      <c r="A18201" s="73">
        <v>65001619</v>
      </c>
      <c r="B18201" s="74" t="s">
        <v>16040</v>
      </c>
      <c r="C18201" s="73" t="s">
        <v>59</v>
      </c>
      <c r="D18201" s="75">
        <v>29.65</v>
      </c>
      <c r="E18201" s="75">
        <v>28.4</v>
      </c>
      <c r="F18201" s="73" t="s">
        <v>47</v>
      </c>
    </row>
    <row r="18202" spans="1:6" ht="25.5" x14ac:dyDescent="0.25">
      <c r="A18202" s="73">
        <v>65001620</v>
      </c>
      <c r="B18202" s="74" t="s">
        <v>16041</v>
      </c>
      <c r="C18202" s="73" t="s">
        <v>59</v>
      </c>
      <c r="D18202" s="75">
        <v>7.33</v>
      </c>
      <c r="E18202" s="75">
        <v>6.82</v>
      </c>
      <c r="F18202" s="73" t="s">
        <v>47</v>
      </c>
    </row>
    <row r="18203" spans="1:6" ht="25.5" x14ac:dyDescent="0.25">
      <c r="A18203" s="73">
        <v>65001621</v>
      </c>
      <c r="B18203" s="74" t="s">
        <v>16042</v>
      </c>
      <c r="C18203" s="73" t="s">
        <v>59</v>
      </c>
      <c r="D18203" s="75">
        <v>18.579999999999998</v>
      </c>
      <c r="E18203" s="75">
        <v>17.29</v>
      </c>
      <c r="F18203" s="73" t="s">
        <v>47</v>
      </c>
    </row>
    <row r="18204" spans="1:6" ht="25.5" x14ac:dyDescent="0.25">
      <c r="A18204" s="73">
        <v>65001622</v>
      </c>
      <c r="B18204" s="74" t="s">
        <v>16043</v>
      </c>
      <c r="C18204" s="73" t="s">
        <v>59</v>
      </c>
      <c r="D18204" s="75">
        <v>48.65</v>
      </c>
      <c r="E18204" s="75">
        <v>47.61</v>
      </c>
      <c r="F18204" s="73" t="s">
        <v>47</v>
      </c>
    </row>
    <row r="18205" spans="1:6" ht="25.5" x14ac:dyDescent="0.25">
      <c r="A18205" s="73">
        <v>65001623</v>
      </c>
      <c r="B18205" s="74" t="s">
        <v>16044</v>
      </c>
      <c r="C18205" s="73" t="s">
        <v>59</v>
      </c>
      <c r="D18205" s="75">
        <v>22.5</v>
      </c>
      <c r="E18205" s="75">
        <v>22.5</v>
      </c>
      <c r="F18205" s="73" t="s">
        <v>47</v>
      </c>
    </row>
    <row r="18206" spans="1:6" ht="25.5" x14ac:dyDescent="0.25">
      <c r="A18206" s="73">
        <v>65001624</v>
      </c>
      <c r="B18206" s="74" t="s">
        <v>16045</v>
      </c>
      <c r="C18206" s="73" t="s">
        <v>59</v>
      </c>
      <c r="D18206" s="75">
        <v>183.48</v>
      </c>
      <c r="E18206" s="75">
        <v>182.86</v>
      </c>
      <c r="F18206" s="73" t="s">
        <v>47</v>
      </c>
    </row>
    <row r="18207" spans="1:6" ht="25.5" x14ac:dyDescent="0.25">
      <c r="A18207" s="73">
        <v>65001634</v>
      </c>
      <c r="B18207" s="74" t="s">
        <v>16046</v>
      </c>
      <c r="C18207" s="73" t="s">
        <v>59</v>
      </c>
      <c r="D18207" s="75">
        <v>601.88</v>
      </c>
      <c r="E18207" s="75">
        <v>594.22</v>
      </c>
      <c r="F18207" s="73" t="s">
        <v>47</v>
      </c>
    </row>
    <row r="18208" spans="1:6" ht="38.25" x14ac:dyDescent="0.25">
      <c r="A18208" s="73">
        <v>65001635</v>
      </c>
      <c r="B18208" s="74" t="s">
        <v>16047</v>
      </c>
      <c r="C18208" s="73" t="s">
        <v>59</v>
      </c>
      <c r="D18208" s="75">
        <v>128.44</v>
      </c>
      <c r="E18208" s="75">
        <v>121.59</v>
      </c>
      <c r="F18208" s="73" t="s">
        <v>47</v>
      </c>
    </row>
    <row r="18209" spans="1:6" ht="25.5" x14ac:dyDescent="0.25">
      <c r="A18209" s="73">
        <v>65001661</v>
      </c>
      <c r="B18209" s="74" t="s">
        <v>16048</v>
      </c>
      <c r="C18209" s="73" t="s">
        <v>59</v>
      </c>
      <c r="D18209" s="75">
        <v>2.27</v>
      </c>
      <c r="E18209" s="75">
        <v>2.09</v>
      </c>
      <c r="F18209" s="73" t="s">
        <v>47</v>
      </c>
    </row>
    <row r="18210" spans="1:6" ht="25.5" x14ac:dyDescent="0.25">
      <c r="A18210" s="73">
        <v>65001662</v>
      </c>
      <c r="B18210" s="74" t="s">
        <v>16049</v>
      </c>
      <c r="C18210" s="73" t="s">
        <v>59</v>
      </c>
      <c r="D18210" s="75">
        <v>3.4</v>
      </c>
      <c r="E18210" s="75">
        <v>3.14</v>
      </c>
      <c r="F18210" s="73" t="s">
        <v>47</v>
      </c>
    </row>
    <row r="18211" spans="1:6" ht="25.5" x14ac:dyDescent="0.25">
      <c r="A18211" s="73">
        <v>65001663</v>
      </c>
      <c r="B18211" s="74" t="s">
        <v>16050</v>
      </c>
      <c r="C18211" s="73" t="s">
        <v>59</v>
      </c>
      <c r="D18211" s="75">
        <v>16.57</v>
      </c>
      <c r="E18211" s="75">
        <v>15.39</v>
      </c>
      <c r="F18211" s="73" t="s">
        <v>47</v>
      </c>
    </row>
    <row r="18212" spans="1:6" ht="25.5" x14ac:dyDescent="0.25">
      <c r="A18212" s="73">
        <v>65001664</v>
      </c>
      <c r="B18212" s="74" t="s">
        <v>16051</v>
      </c>
      <c r="C18212" s="73" t="s">
        <v>59</v>
      </c>
      <c r="D18212" s="75">
        <v>17.84</v>
      </c>
      <c r="E18212" s="75">
        <v>16.57</v>
      </c>
      <c r="F18212" s="73" t="s">
        <v>47</v>
      </c>
    </row>
    <row r="18213" spans="1:6" ht="25.5" x14ac:dyDescent="0.25">
      <c r="A18213" s="73">
        <v>65001665</v>
      </c>
      <c r="B18213" s="74" t="s">
        <v>16052</v>
      </c>
      <c r="C18213" s="73" t="s">
        <v>59</v>
      </c>
      <c r="D18213" s="75">
        <v>19.100000000000001</v>
      </c>
      <c r="E18213" s="75">
        <v>17.739999999999998</v>
      </c>
      <c r="F18213" s="73" t="s">
        <v>47</v>
      </c>
    </row>
    <row r="18214" spans="1:6" ht="25.5" x14ac:dyDescent="0.25">
      <c r="A18214" s="73">
        <v>65002346</v>
      </c>
      <c r="B18214" s="74" t="s">
        <v>16053</v>
      </c>
      <c r="C18214" s="73" t="s">
        <v>59</v>
      </c>
      <c r="D18214" s="75">
        <v>4.25</v>
      </c>
      <c r="E18214" s="75">
        <v>4.0599999999999996</v>
      </c>
      <c r="F18214" s="73" t="s">
        <v>47</v>
      </c>
    </row>
    <row r="18215" spans="1:6" ht="25.5" x14ac:dyDescent="0.25">
      <c r="A18215" s="73">
        <v>65002367</v>
      </c>
      <c r="B18215" s="74" t="s">
        <v>16054</v>
      </c>
      <c r="C18215" s="73" t="s">
        <v>59</v>
      </c>
      <c r="D18215" s="75">
        <v>52.92</v>
      </c>
      <c r="E18215" s="75">
        <v>50.94</v>
      </c>
      <c r="F18215" s="73" t="s">
        <v>47</v>
      </c>
    </row>
    <row r="18216" spans="1:6" ht="25.5" x14ac:dyDescent="0.25">
      <c r="A18216" s="73">
        <v>65002380</v>
      </c>
      <c r="B18216" s="74" t="s">
        <v>16055</v>
      </c>
      <c r="C18216" s="73" t="s">
        <v>59</v>
      </c>
      <c r="D18216" s="75">
        <v>68.73</v>
      </c>
      <c r="E18216" s="75">
        <v>66.33</v>
      </c>
      <c r="F18216" s="73" t="s">
        <v>47</v>
      </c>
    </row>
    <row r="18217" spans="1:6" ht="25.5" x14ac:dyDescent="0.25">
      <c r="A18217" s="73">
        <v>65002382</v>
      </c>
      <c r="B18217" s="74" t="s">
        <v>16056</v>
      </c>
      <c r="C18217" s="73" t="s">
        <v>59</v>
      </c>
      <c r="D18217" s="75">
        <v>38.159999999999997</v>
      </c>
      <c r="E18217" s="75">
        <v>35.75</v>
      </c>
      <c r="F18217" s="73" t="s">
        <v>47</v>
      </c>
    </row>
    <row r="18218" spans="1:6" ht="25.5" x14ac:dyDescent="0.25">
      <c r="A18218" s="73">
        <v>65002430</v>
      </c>
      <c r="B18218" s="74" t="s">
        <v>16057</v>
      </c>
      <c r="C18218" s="73" t="s">
        <v>59</v>
      </c>
      <c r="D18218" s="75">
        <v>281.77999999999997</v>
      </c>
      <c r="E18218" s="75">
        <v>279.69</v>
      </c>
      <c r="F18218" s="73" t="s">
        <v>47</v>
      </c>
    </row>
    <row r="18219" spans="1:6" x14ac:dyDescent="0.25">
      <c r="A18219" s="73">
        <v>65002432</v>
      </c>
      <c r="B18219" s="74" t="s">
        <v>16058</v>
      </c>
      <c r="C18219" s="73" t="s">
        <v>59</v>
      </c>
      <c r="D18219" s="75">
        <v>1.73</v>
      </c>
      <c r="E18219" s="75">
        <v>1.6</v>
      </c>
      <c r="F18219" s="73" t="s">
        <v>47</v>
      </c>
    </row>
    <row r="18220" spans="1:6" x14ac:dyDescent="0.25">
      <c r="A18220" s="73">
        <v>65002433</v>
      </c>
      <c r="B18220" s="74" t="s">
        <v>16059</v>
      </c>
      <c r="C18220" s="73" t="s">
        <v>59</v>
      </c>
      <c r="D18220" s="75">
        <v>3.14</v>
      </c>
      <c r="E18220" s="75">
        <v>2.9</v>
      </c>
      <c r="F18220" s="73" t="s">
        <v>47</v>
      </c>
    </row>
    <row r="18221" spans="1:6" ht="25.5" x14ac:dyDescent="0.25">
      <c r="A18221" s="73">
        <v>65002435</v>
      </c>
      <c r="B18221" s="74" t="s">
        <v>16060</v>
      </c>
      <c r="C18221" s="73" t="s">
        <v>59</v>
      </c>
      <c r="D18221" s="75">
        <v>148.12</v>
      </c>
      <c r="E18221" s="75">
        <v>146.03</v>
      </c>
      <c r="F18221" s="73" t="s">
        <v>47</v>
      </c>
    </row>
    <row r="18222" spans="1:6" ht="25.5" x14ac:dyDescent="0.25">
      <c r="A18222" s="73">
        <v>65002437</v>
      </c>
      <c r="B18222" s="74" t="s">
        <v>16061</v>
      </c>
      <c r="C18222" s="73" t="s">
        <v>59</v>
      </c>
      <c r="D18222" s="75">
        <v>217.36</v>
      </c>
      <c r="E18222" s="75">
        <v>215.27</v>
      </c>
      <c r="F18222" s="73" t="s">
        <v>47</v>
      </c>
    </row>
    <row r="18223" spans="1:6" ht="25.5" x14ac:dyDescent="0.25">
      <c r="A18223" s="73">
        <v>65002439</v>
      </c>
      <c r="B18223" s="74" t="s">
        <v>16062</v>
      </c>
      <c r="C18223" s="73" t="s">
        <v>59</v>
      </c>
      <c r="D18223" s="75">
        <v>283.94</v>
      </c>
      <c r="E18223" s="75">
        <v>281.85000000000002</v>
      </c>
      <c r="F18223" s="73" t="s">
        <v>47</v>
      </c>
    </row>
    <row r="18224" spans="1:6" ht="25.5" x14ac:dyDescent="0.25">
      <c r="A18224" s="73">
        <v>65002817</v>
      </c>
      <c r="B18224" s="74" t="s">
        <v>16063</v>
      </c>
      <c r="C18224" s="73" t="s">
        <v>59</v>
      </c>
      <c r="D18224" s="75">
        <v>29.09</v>
      </c>
      <c r="E18224" s="75">
        <v>27.26</v>
      </c>
      <c r="F18224" s="73" t="s">
        <v>47</v>
      </c>
    </row>
    <row r="18225" spans="1:6" ht="25.5" x14ac:dyDescent="0.25">
      <c r="A18225" s="73">
        <v>65002824</v>
      </c>
      <c r="B18225" s="74" t="s">
        <v>16064</v>
      </c>
      <c r="C18225" s="73" t="s">
        <v>59</v>
      </c>
      <c r="D18225" s="75">
        <v>351.72</v>
      </c>
      <c r="E18225" s="75">
        <v>349.53</v>
      </c>
      <c r="F18225" s="73" t="s">
        <v>47</v>
      </c>
    </row>
    <row r="18226" spans="1:6" ht="25.5" x14ac:dyDescent="0.25">
      <c r="A18226" s="73">
        <v>65002826</v>
      </c>
      <c r="B18226" s="74" t="s">
        <v>16065</v>
      </c>
      <c r="C18226" s="73" t="s">
        <v>59</v>
      </c>
      <c r="D18226" s="75">
        <v>409.74</v>
      </c>
      <c r="E18226" s="75">
        <v>407.52</v>
      </c>
      <c r="F18226" s="73" t="s">
        <v>47</v>
      </c>
    </row>
    <row r="18227" spans="1:6" ht="25.5" x14ac:dyDescent="0.25">
      <c r="A18227" s="73">
        <v>65002832</v>
      </c>
      <c r="B18227" s="74" t="s">
        <v>16066</v>
      </c>
      <c r="C18227" s="73" t="s">
        <v>59</v>
      </c>
      <c r="D18227" s="75">
        <v>7.96</v>
      </c>
      <c r="E18227" s="75">
        <v>7.39</v>
      </c>
      <c r="F18227" s="73" t="s">
        <v>47</v>
      </c>
    </row>
    <row r="18228" spans="1:6" ht="25.5" x14ac:dyDescent="0.25">
      <c r="A18228" s="73">
        <v>65002838</v>
      </c>
      <c r="B18228" s="74" t="s">
        <v>16067</v>
      </c>
      <c r="C18228" s="73" t="s">
        <v>59</v>
      </c>
      <c r="D18228" s="75">
        <v>503.1</v>
      </c>
      <c r="E18228" s="75">
        <v>500.65</v>
      </c>
      <c r="F18228" s="73" t="s">
        <v>47</v>
      </c>
    </row>
    <row r="18229" spans="1:6" ht="25.5" x14ac:dyDescent="0.25">
      <c r="A18229" s="73">
        <v>65002842</v>
      </c>
      <c r="B18229" s="74" t="s">
        <v>16068</v>
      </c>
      <c r="C18229" s="73" t="s">
        <v>59</v>
      </c>
      <c r="D18229" s="75">
        <v>8.6999999999999993</v>
      </c>
      <c r="E18229" s="75">
        <v>8.32</v>
      </c>
      <c r="F18229" s="73" t="s">
        <v>47</v>
      </c>
    </row>
    <row r="18230" spans="1:6" x14ac:dyDescent="0.25">
      <c r="A18230" s="73">
        <v>65002886</v>
      </c>
      <c r="B18230" s="74" t="s">
        <v>16069</v>
      </c>
      <c r="C18230" s="73" t="s">
        <v>59</v>
      </c>
      <c r="D18230" s="75">
        <v>3.39</v>
      </c>
      <c r="E18230" s="75">
        <v>3.22</v>
      </c>
      <c r="F18230" s="73" t="s">
        <v>47</v>
      </c>
    </row>
    <row r="18231" spans="1:6" x14ac:dyDescent="0.25">
      <c r="A18231" s="73">
        <v>65002887</v>
      </c>
      <c r="B18231" s="74" t="s">
        <v>16070</v>
      </c>
      <c r="C18231" s="73" t="s">
        <v>59</v>
      </c>
      <c r="D18231" s="75">
        <v>5.08</v>
      </c>
      <c r="E18231" s="75">
        <v>4.83</v>
      </c>
      <c r="F18231" s="73" t="s">
        <v>47</v>
      </c>
    </row>
    <row r="18232" spans="1:6" ht="25.5" x14ac:dyDescent="0.25">
      <c r="A18232" s="73">
        <v>65002918</v>
      </c>
      <c r="B18232" s="74" t="s">
        <v>16071</v>
      </c>
      <c r="C18232" s="73" t="s">
        <v>59</v>
      </c>
      <c r="D18232" s="75">
        <v>33.950000000000003</v>
      </c>
      <c r="E18232" s="75">
        <v>32.22</v>
      </c>
      <c r="F18232" s="73" t="s">
        <v>47</v>
      </c>
    </row>
    <row r="18233" spans="1:6" ht="25.5" x14ac:dyDescent="0.25">
      <c r="A18233" s="73">
        <v>65002956</v>
      </c>
      <c r="B18233" s="74" t="s">
        <v>16072</v>
      </c>
      <c r="C18233" s="73" t="s">
        <v>59</v>
      </c>
      <c r="D18233" s="75">
        <v>5.7</v>
      </c>
      <c r="E18233" s="75">
        <v>5.41</v>
      </c>
      <c r="F18233" s="73" t="s">
        <v>47</v>
      </c>
    </row>
    <row r="18234" spans="1:6" ht="25.5" x14ac:dyDescent="0.25">
      <c r="A18234" s="73">
        <v>65002979</v>
      </c>
      <c r="B18234" s="74" t="s">
        <v>16073</v>
      </c>
      <c r="C18234" s="73" t="s">
        <v>59</v>
      </c>
      <c r="D18234" s="75">
        <v>68.010000000000005</v>
      </c>
      <c r="E18234" s="75">
        <v>64.97</v>
      </c>
      <c r="F18234" s="73" t="s">
        <v>47</v>
      </c>
    </row>
    <row r="18235" spans="1:6" ht="25.5" x14ac:dyDescent="0.25">
      <c r="A18235" s="73">
        <v>65002983</v>
      </c>
      <c r="B18235" s="74" t="s">
        <v>16074</v>
      </c>
      <c r="C18235" s="73" t="s">
        <v>59</v>
      </c>
      <c r="D18235" s="75">
        <v>95.23</v>
      </c>
      <c r="E18235" s="75">
        <v>91.19</v>
      </c>
      <c r="F18235" s="73" t="s">
        <v>47</v>
      </c>
    </row>
    <row r="18236" spans="1:6" ht="25.5" x14ac:dyDescent="0.25">
      <c r="A18236" s="73">
        <v>65002984</v>
      </c>
      <c r="B18236" s="74" t="s">
        <v>16075</v>
      </c>
      <c r="C18236" s="73" t="s">
        <v>59</v>
      </c>
      <c r="D18236" s="75">
        <v>100.01</v>
      </c>
      <c r="E18236" s="75">
        <v>95.92</v>
      </c>
      <c r="F18236" s="73" t="s">
        <v>47</v>
      </c>
    </row>
    <row r="18237" spans="1:6" ht="25.5" x14ac:dyDescent="0.25">
      <c r="A18237" s="73">
        <v>65002985</v>
      </c>
      <c r="B18237" s="74" t="s">
        <v>16076</v>
      </c>
      <c r="C18237" s="73" t="s">
        <v>59</v>
      </c>
      <c r="D18237" s="75">
        <v>55.9</v>
      </c>
      <c r="E18237" s="75">
        <v>53.66</v>
      </c>
      <c r="F18237" s="73" t="s">
        <v>47</v>
      </c>
    </row>
    <row r="18238" spans="1:6" ht="25.5" x14ac:dyDescent="0.25">
      <c r="A18238" s="73">
        <v>65002987</v>
      </c>
      <c r="B18238" s="74" t="s">
        <v>16077</v>
      </c>
      <c r="C18238" s="73" t="s">
        <v>59</v>
      </c>
      <c r="D18238" s="75">
        <v>27.25</v>
      </c>
      <c r="E18238" s="75">
        <v>26.01</v>
      </c>
      <c r="F18238" s="73" t="s">
        <v>47</v>
      </c>
    </row>
    <row r="18239" spans="1:6" ht="25.5" x14ac:dyDescent="0.25">
      <c r="A18239" s="73">
        <v>65002989</v>
      </c>
      <c r="B18239" s="74" t="s">
        <v>16078</v>
      </c>
      <c r="C18239" s="73" t="s">
        <v>59</v>
      </c>
      <c r="D18239" s="75">
        <v>36.53</v>
      </c>
      <c r="E18239" s="75">
        <v>34.869999999999997</v>
      </c>
      <c r="F18239" s="73" t="s">
        <v>47</v>
      </c>
    </row>
    <row r="18240" spans="1:6" ht="25.5" x14ac:dyDescent="0.25">
      <c r="A18240" s="73">
        <v>65002991</v>
      </c>
      <c r="B18240" s="74" t="s">
        <v>16079</v>
      </c>
      <c r="C18240" s="73" t="s">
        <v>59</v>
      </c>
      <c r="D18240" s="75">
        <v>47.49</v>
      </c>
      <c r="E18240" s="75">
        <v>45.43</v>
      </c>
      <c r="F18240" s="73" t="s">
        <v>47</v>
      </c>
    </row>
    <row r="18241" spans="1:6" ht="25.5" x14ac:dyDescent="0.25">
      <c r="A18241" s="73">
        <v>65002993</v>
      </c>
      <c r="B18241" s="74" t="s">
        <v>16080</v>
      </c>
      <c r="C18241" s="73" t="s">
        <v>59</v>
      </c>
      <c r="D18241" s="75">
        <v>59.39</v>
      </c>
      <c r="E18241" s="75">
        <v>56.82</v>
      </c>
      <c r="F18241" s="73" t="s">
        <v>47</v>
      </c>
    </row>
    <row r="18242" spans="1:6" ht="25.5" x14ac:dyDescent="0.25">
      <c r="A18242" s="73">
        <v>65002995</v>
      </c>
      <c r="B18242" s="74" t="s">
        <v>16081</v>
      </c>
      <c r="C18242" s="73" t="s">
        <v>59</v>
      </c>
      <c r="D18242" s="75">
        <v>45.68</v>
      </c>
      <c r="E18242" s="75">
        <v>43.61</v>
      </c>
      <c r="F18242" s="73" t="s">
        <v>47</v>
      </c>
    </row>
    <row r="18243" spans="1:6" ht="25.5" x14ac:dyDescent="0.25">
      <c r="A18243" s="73">
        <v>65002997</v>
      </c>
      <c r="B18243" s="74" t="s">
        <v>16082</v>
      </c>
      <c r="C18243" s="73" t="s">
        <v>59</v>
      </c>
      <c r="D18243" s="75">
        <v>54.86</v>
      </c>
      <c r="E18243" s="75">
        <v>52.37</v>
      </c>
      <c r="F18243" s="73" t="s">
        <v>47</v>
      </c>
    </row>
    <row r="18244" spans="1:6" ht="25.5" x14ac:dyDescent="0.25">
      <c r="A18244" s="73">
        <v>65002999</v>
      </c>
      <c r="B18244" s="74" t="s">
        <v>16083</v>
      </c>
      <c r="C18244" s="73" t="s">
        <v>59</v>
      </c>
      <c r="D18244" s="75">
        <v>83.35</v>
      </c>
      <c r="E18244" s="75">
        <v>80.099999999999994</v>
      </c>
      <c r="F18244" s="73" t="s">
        <v>47</v>
      </c>
    </row>
    <row r="18245" spans="1:6" ht="25.5" x14ac:dyDescent="0.25">
      <c r="A18245" s="73">
        <v>65003001</v>
      </c>
      <c r="B18245" s="74" t="s">
        <v>16084</v>
      </c>
      <c r="C18245" s="73" t="s">
        <v>59</v>
      </c>
      <c r="D18245" s="75">
        <v>109.55</v>
      </c>
      <c r="E18245" s="75">
        <v>105.18</v>
      </c>
      <c r="F18245" s="73" t="s">
        <v>47</v>
      </c>
    </row>
    <row r="18246" spans="1:6" ht="25.5" x14ac:dyDescent="0.25">
      <c r="A18246" s="73">
        <v>65003024</v>
      </c>
      <c r="B18246" s="74" t="s">
        <v>16085</v>
      </c>
      <c r="C18246" s="73" t="s">
        <v>59</v>
      </c>
      <c r="D18246" s="75">
        <v>45.05</v>
      </c>
      <c r="E18246" s="75">
        <v>43.04</v>
      </c>
      <c r="F18246" s="73" t="s">
        <v>47</v>
      </c>
    </row>
    <row r="18247" spans="1:6" ht="25.5" x14ac:dyDescent="0.25">
      <c r="A18247" s="73">
        <v>65003026</v>
      </c>
      <c r="B18247" s="74" t="s">
        <v>16086</v>
      </c>
      <c r="C18247" s="73" t="s">
        <v>59</v>
      </c>
      <c r="D18247" s="75">
        <v>51.49</v>
      </c>
      <c r="E18247" s="75">
        <v>49.19</v>
      </c>
      <c r="F18247" s="73" t="s">
        <v>47</v>
      </c>
    </row>
    <row r="18248" spans="1:6" ht="25.5" x14ac:dyDescent="0.25">
      <c r="A18248" s="73">
        <v>65003071</v>
      </c>
      <c r="B18248" s="74" t="s">
        <v>16087</v>
      </c>
      <c r="C18248" s="73" t="s">
        <v>59</v>
      </c>
      <c r="D18248" s="75">
        <v>786.23</v>
      </c>
      <c r="E18248" s="75">
        <v>780.63</v>
      </c>
      <c r="F18248" s="73" t="s">
        <v>47</v>
      </c>
    </row>
    <row r="18249" spans="1:6" ht="25.5" x14ac:dyDescent="0.25">
      <c r="A18249" s="73">
        <v>65003072</v>
      </c>
      <c r="B18249" s="74" t="s">
        <v>16088</v>
      </c>
      <c r="C18249" s="73" t="s">
        <v>59</v>
      </c>
      <c r="D18249" s="75">
        <v>1595.84</v>
      </c>
      <c r="E18249" s="75">
        <v>1590.07</v>
      </c>
      <c r="F18249" s="73" t="s">
        <v>47</v>
      </c>
    </row>
    <row r="18250" spans="1:6" ht="38.25" x14ac:dyDescent="0.25">
      <c r="A18250" s="73">
        <v>65003082</v>
      </c>
      <c r="B18250" s="74" t="s">
        <v>16089</v>
      </c>
      <c r="C18250" s="73" t="s">
        <v>59</v>
      </c>
      <c r="D18250" s="75">
        <v>378.25</v>
      </c>
      <c r="E18250" s="75">
        <v>368.05</v>
      </c>
      <c r="F18250" s="73" t="s">
        <v>47</v>
      </c>
    </row>
    <row r="18251" spans="1:6" ht="38.25" x14ac:dyDescent="0.25">
      <c r="A18251" s="73">
        <v>65003088</v>
      </c>
      <c r="B18251" s="74" t="s">
        <v>16090</v>
      </c>
      <c r="C18251" s="73" t="s">
        <v>59</v>
      </c>
      <c r="D18251" s="75">
        <v>378.25</v>
      </c>
      <c r="E18251" s="75">
        <v>368.05</v>
      </c>
      <c r="F18251" s="73" t="s">
        <v>47</v>
      </c>
    </row>
    <row r="18252" spans="1:6" ht="38.25" x14ac:dyDescent="0.25">
      <c r="A18252" s="73">
        <v>65003094</v>
      </c>
      <c r="B18252" s="74" t="s">
        <v>16091</v>
      </c>
      <c r="C18252" s="73" t="s">
        <v>59</v>
      </c>
      <c r="D18252" s="75">
        <v>362.77</v>
      </c>
      <c r="E18252" s="75">
        <v>352.5</v>
      </c>
      <c r="F18252" s="73" t="s">
        <v>47</v>
      </c>
    </row>
    <row r="18253" spans="1:6" ht="38.25" x14ac:dyDescent="0.25">
      <c r="A18253" s="73">
        <v>65003100</v>
      </c>
      <c r="B18253" s="74" t="s">
        <v>16092</v>
      </c>
      <c r="C18253" s="73" t="s">
        <v>59</v>
      </c>
      <c r="D18253" s="75">
        <v>315.23</v>
      </c>
      <c r="E18253" s="75">
        <v>305.24</v>
      </c>
      <c r="F18253" s="73" t="s">
        <v>47</v>
      </c>
    </row>
    <row r="18254" spans="1:6" ht="38.25" x14ac:dyDescent="0.25">
      <c r="A18254" s="73">
        <v>65003106</v>
      </c>
      <c r="B18254" s="74" t="s">
        <v>16093</v>
      </c>
      <c r="C18254" s="73" t="s">
        <v>59</v>
      </c>
      <c r="D18254" s="75">
        <v>315.23</v>
      </c>
      <c r="E18254" s="75">
        <v>305.24</v>
      </c>
      <c r="F18254" s="73" t="s">
        <v>47</v>
      </c>
    </row>
    <row r="18255" spans="1:6" ht="38.25" x14ac:dyDescent="0.25">
      <c r="A18255" s="73">
        <v>65003112</v>
      </c>
      <c r="B18255" s="74" t="s">
        <v>16094</v>
      </c>
      <c r="C18255" s="73" t="s">
        <v>59</v>
      </c>
      <c r="D18255" s="75">
        <v>311.2</v>
      </c>
      <c r="E18255" s="75">
        <v>301.11</v>
      </c>
      <c r="F18255" s="73" t="s">
        <v>47</v>
      </c>
    </row>
    <row r="18256" spans="1:6" ht="38.25" x14ac:dyDescent="0.25">
      <c r="A18256" s="73">
        <v>65003118</v>
      </c>
      <c r="B18256" s="74" t="s">
        <v>16095</v>
      </c>
      <c r="C18256" s="73" t="s">
        <v>59</v>
      </c>
      <c r="D18256" s="75">
        <v>220.7</v>
      </c>
      <c r="E18256" s="75">
        <v>211.03</v>
      </c>
      <c r="F18256" s="73" t="s">
        <v>47</v>
      </c>
    </row>
    <row r="18257" spans="1:6" ht="25.5" x14ac:dyDescent="0.25">
      <c r="A18257" s="73">
        <v>65003124</v>
      </c>
      <c r="B18257" s="74" t="s">
        <v>16096</v>
      </c>
      <c r="C18257" s="73" t="s">
        <v>59</v>
      </c>
      <c r="D18257" s="75">
        <v>220.7</v>
      </c>
      <c r="E18257" s="75">
        <v>211.03</v>
      </c>
      <c r="F18257" s="73" t="s">
        <v>47</v>
      </c>
    </row>
    <row r="18258" spans="1:6" ht="38.25" x14ac:dyDescent="0.25">
      <c r="A18258" s="73">
        <v>65003130</v>
      </c>
      <c r="B18258" s="74" t="s">
        <v>16097</v>
      </c>
      <c r="C18258" s="73" t="s">
        <v>59</v>
      </c>
      <c r="D18258" s="75">
        <v>233.86</v>
      </c>
      <c r="E18258" s="75">
        <v>224.03</v>
      </c>
      <c r="F18258" s="73" t="s">
        <v>47</v>
      </c>
    </row>
    <row r="18259" spans="1:6" ht="38.25" x14ac:dyDescent="0.25">
      <c r="A18259" s="73">
        <v>65003136</v>
      </c>
      <c r="B18259" s="74" t="s">
        <v>16098</v>
      </c>
      <c r="C18259" s="73" t="s">
        <v>59</v>
      </c>
      <c r="D18259" s="75">
        <v>222</v>
      </c>
      <c r="E18259" s="75">
        <v>216.2</v>
      </c>
      <c r="F18259" s="73" t="s">
        <v>47</v>
      </c>
    </row>
    <row r="18260" spans="1:6" ht="38.25" x14ac:dyDescent="0.25">
      <c r="A18260" s="73">
        <v>65003142</v>
      </c>
      <c r="B18260" s="74" t="s">
        <v>16099</v>
      </c>
      <c r="C18260" s="73" t="s">
        <v>59</v>
      </c>
      <c r="D18260" s="75">
        <v>235.36</v>
      </c>
      <c r="E18260" s="75">
        <v>229.05</v>
      </c>
      <c r="F18260" s="73" t="s">
        <v>47</v>
      </c>
    </row>
    <row r="18261" spans="1:6" ht="38.25" x14ac:dyDescent="0.25">
      <c r="A18261" s="73">
        <v>65003148</v>
      </c>
      <c r="B18261" s="74" t="s">
        <v>16100</v>
      </c>
      <c r="C18261" s="73" t="s">
        <v>59</v>
      </c>
      <c r="D18261" s="75">
        <v>256</v>
      </c>
      <c r="E18261" s="75">
        <v>249.07</v>
      </c>
      <c r="F18261" s="73" t="s">
        <v>47</v>
      </c>
    </row>
    <row r="18262" spans="1:6" ht="38.25" x14ac:dyDescent="0.25">
      <c r="A18262" s="73">
        <v>65003154</v>
      </c>
      <c r="B18262" s="74" t="s">
        <v>16101</v>
      </c>
      <c r="C18262" s="73" t="s">
        <v>59</v>
      </c>
      <c r="D18262" s="75">
        <v>176.99</v>
      </c>
      <c r="E18262" s="75">
        <v>171.33</v>
      </c>
      <c r="F18262" s="73" t="s">
        <v>47</v>
      </c>
    </row>
    <row r="18263" spans="1:6" ht="38.25" x14ac:dyDescent="0.25">
      <c r="A18263" s="73">
        <v>65003160</v>
      </c>
      <c r="B18263" s="74" t="s">
        <v>16102</v>
      </c>
      <c r="C18263" s="73" t="s">
        <v>59</v>
      </c>
      <c r="D18263" s="75">
        <v>190.35</v>
      </c>
      <c r="E18263" s="75">
        <v>184.19</v>
      </c>
      <c r="F18263" s="73" t="s">
        <v>47</v>
      </c>
    </row>
    <row r="18264" spans="1:6" ht="38.25" x14ac:dyDescent="0.25">
      <c r="A18264" s="73">
        <v>65003166</v>
      </c>
      <c r="B18264" s="74" t="s">
        <v>16103</v>
      </c>
      <c r="C18264" s="73" t="s">
        <v>59</v>
      </c>
      <c r="D18264" s="75">
        <v>210.99</v>
      </c>
      <c r="E18264" s="75">
        <v>204.21</v>
      </c>
      <c r="F18264" s="73" t="s">
        <v>47</v>
      </c>
    </row>
    <row r="18265" spans="1:6" ht="38.25" x14ac:dyDescent="0.25">
      <c r="A18265" s="73">
        <v>65003172</v>
      </c>
      <c r="B18265" s="74" t="s">
        <v>16104</v>
      </c>
      <c r="C18265" s="73" t="s">
        <v>59</v>
      </c>
      <c r="D18265" s="75">
        <v>146.97999999999999</v>
      </c>
      <c r="E18265" s="75">
        <v>141.43</v>
      </c>
      <c r="F18265" s="73" t="s">
        <v>47</v>
      </c>
    </row>
    <row r="18266" spans="1:6" ht="38.25" x14ac:dyDescent="0.25">
      <c r="A18266" s="73">
        <v>65003178</v>
      </c>
      <c r="B18266" s="74" t="s">
        <v>16105</v>
      </c>
      <c r="C18266" s="73" t="s">
        <v>59</v>
      </c>
      <c r="D18266" s="75">
        <v>160.34</v>
      </c>
      <c r="E18266" s="75">
        <v>154.28</v>
      </c>
      <c r="F18266" s="73" t="s">
        <v>47</v>
      </c>
    </row>
    <row r="18267" spans="1:6" ht="38.25" x14ac:dyDescent="0.25">
      <c r="A18267" s="73">
        <v>65003184</v>
      </c>
      <c r="B18267" s="74" t="s">
        <v>16106</v>
      </c>
      <c r="C18267" s="73" t="s">
        <v>59</v>
      </c>
      <c r="D18267" s="75">
        <v>180.98</v>
      </c>
      <c r="E18267" s="75">
        <v>174.3</v>
      </c>
      <c r="F18267" s="73" t="s">
        <v>47</v>
      </c>
    </row>
    <row r="18268" spans="1:6" ht="25.5" x14ac:dyDescent="0.25">
      <c r="A18268" s="73">
        <v>65003355</v>
      </c>
      <c r="B18268" s="74" t="s">
        <v>16107</v>
      </c>
      <c r="C18268" s="73" t="s">
        <v>59</v>
      </c>
      <c r="D18268" s="75">
        <v>51.49</v>
      </c>
      <c r="E18268" s="75">
        <v>49.19</v>
      </c>
      <c r="F18268" s="73" t="s">
        <v>47</v>
      </c>
    </row>
    <row r="18269" spans="1:6" ht="25.5" x14ac:dyDescent="0.25">
      <c r="A18269" s="73">
        <v>65003357</v>
      </c>
      <c r="B18269" s="74" t="s">
        <v>16108</v>
      </c>
      <c r="C18269" s="73" t="s">
        <v>59</v>
      </c>
      <c r="D18269" s="75">
        <v>60.08</v>
      </c>
      <c r="E18269" s="75">
        <v>57.4</v>
      </c>
      <c r="F18269" s="73" t="s">
        <v>47</v>
      </c>
    </row>
    <row r="18270" spans="1:6" ht="25.5" x14ac:dyDescent="0.25">
      <c r="A18270" s="73">
        <v>65003359</v>
      </c>
      <c r="B18270" s="74" t="s">
        <v>16109</v>
      </c>
      <c r="C18270" s="73" t="s">
        <v>59</v>
      </c>
      <c r="D18270" s="75">
        <v>58.96</v>
      </c>
      <c r="E18270" s="75">
        <v>56.32</v>
      </c>
      <c r="F18270" s="73" t="s">
        <v>47</v>
      </c>
    </row>
    <row r="18271" spans="1:6" ht="25.5" x14ac:dyDescent="0.25">
      <c r="A18271" s="73">
        <v>65003361</v>
      </c>
      <c r="B18271" s="74" t="s">
        <v>16110</v>
      </c>
      <c r="C18271" s="73" t="s">
        <v>59</v>
      </c>
      <c r="D18271" s="75">
        <v>68.34</v>
      </c>
      <c r="E18271" s="75">
        <v>65.290000000000006</v>
      </c>
      <c r="F18271" s="73" t="s">
        <v>47</v>
      </c>
    </row>
    <row r="18272" spans="1:6" ht="38.25" x14ac:dyDescent="0.25">
      <c r="A18272" s="73">
        <v>65003363</v>
      </c>
      <c r="B18272" s="74" t="s">
        <v>16111</v>
      </c>
      <c r="C18272" s="73" t="s">
        <v>59</v>
      </c>
      <c r="D18272" s="75">
        <v>78.36</v>
      </c>
      <c r="E18272" s="75">
        <v>74.86</v>
      </c>
      <c r="F18272" s="73" t="s">
        <v>47</v>
      </c>
    </row>
    <row r="18273" spans="1:6" ht="38.25" x14ac:dyDescent="0.25">
      <c r="A18273" s="73">
        <v>65003365</v>
      </c>
      <c r="B18273" s="74" t="s">
        <v>16112</v>
      </c>
      <c r="C18273" s="73" t="s">
        <v>59</v>
      </c>
      <c r="D18273" s="75">
        <v>87.77</v>
      </c>
      <c r="E18273" s="75">
        <v>83.86</v>
      </c>
      <c r="F18273" s="73" t="s">
        <v>47</v>
      </c>
    </row>
    <row r="18274" spans="1:6" ht="25.5" x14ac:dyDescent="0.25">
      <c r="A18274" s="73">
        <v>65003367</v>
      </c>
      <c r="B18274" s="74" t="s">
        <v>16113</v>
      </c>
      <c r="C18274" s="73" t="s">
        <v>59</v>
      </c>
      <c r="D18274" s="75">
        <v>114.34</v>
      </c>
      <c r="E18274" s="75">
        <v>109.45</v>
      </c>
      <c r="F18274" s="73" t="s">
        <v>47</v>
      </c>
    </row>
    <row r="18275" spans="1:6" ht="25.5" x14ac:dyDescent="0.25">
      <c r="A18275" s="73">
        <v>65003369</v>
      </c>
      <c r="B18275" s="74" t="s">
        <v>16114</v>
      </c>
      <c r="C18275" s="73" t="s">
        <v>59</v>
      </c>
      <c r="D18275" s="75">
        <v>136.4</v>
      </c>
      <c r="E18275" s="75">
        <v>130.63</v>
      </c>
      <c r="F18275" s="73" t="s">
        <v>47</v>
      </c>
    </row>
    <row r="18276" spans="1:6" ht="38.25" x14ac:dyDescent="0.25">
      <c r="A18276" s="73">
        <v>65003416</v>
      </c>
      <c r="B18276" s="74" t="s">
        <v>16115</v>
      </c>
      <c r="C18276" s="73" t="s">
        <v>59</v>
      </c>
      <c r="D18276" s="75">
        <v>287.85000000000002</v>
      </c>
      <c r="E18276" s="75">
        <v>281.26</v>
      </c>
      <c r="F18276" s="73" t="s">
        <v>47</v>
      </c>
    </row>
    <row r="18277" spans="1:6" ht="38.25" x14ac:dyDescent="0.25">
      <c r="A18277" s="73">
        <v>65003418</v>
      </c>
      <c r="B18277" s="74" t="s">
        <v>16116</v>
      </c>
      <c r="C18277" s="73" t="s">
        <v>59</v>
      </c>
      <c r="D18277" s="75">
        <v>353.21</v>
      </c>
      <c r="E18277" s="75">
        <v>346.02</v>
      </c>
      <c r="F18277" s="73" t="s">
        <v>47</v>
      </c>
    </row>
    <row r="18278" spans="1:6" ht="38.25" x14ac:dyDescent="0.25">
      <c r="A18278" s="73">
        <v>65003420</v>
      </c>
      <c r="B18278" s="74" t="s">
        <v>16117</v>
      </c>
      <c r="C18278" s="73" t="s">
        <v>59</v>
      </c>
      <c r="D18278" s="75">
        <v>304.83999999999997</v>
      </c>
      <c r="E18278" s="75">
        <v>297.61</v>
      </c>
      <c r="F18278" s="73" t="s">
        <v>47</v>
      </c>
    </row>
    <row r="18279" spans="1:6" ht="38.25" x14ac:dyDescent="0.25">
      <c r="A18279" s="73">
        <v>65003422</v>
      </c>
      <c r="B18279" s="74" t="s">
        <v>16118</v>
      </c>
      <c r="C18279" s="73" t="s">
        <v>59</v>
      </c>
      <c r="D18279" s="75">
        <v>372.81</v>
      </c>
      <c r="E18279" s="75">
        <v>364.87</v>
      </c>
      <c r="F18279" s="73" t="s">
        <v>47</v>
      </c>
    </row>
    <row r="18280" spans="1:6" ht="38.25" x14ac:dyDescent="0.25">
      <c r="A18280" s="73">
        <v>65003424</v>
      </c>
      <c r="B18280" s="74" t="s">
        <v>16119</v>
      </c>
      <c r="C18280" s="73" t="s">
        <v>59</v>
      </c>
      <c r="D18280" s="75">
        <v>330.35</v>
      </c>
      <c r="E18280" s="75">
        <v>322.31</v>
      </c>
      <c r="F18280" s="73" t="s">
        <v>47</v>
      </c>
    </row>
    <row r="18281" spans="1:6" ht="38.25" x14ac:dyDescent="0.25">
      <c r="A18281" s="73">
        <v>65003426</v>
      </c>
      <c r="B18281" s="74" t="s">
        <v>16120</v>
      </c>
      <c r="C18281" s="73" t="s">
        <v>59</v>
      </c>
      <c r="D18281" s="75">
        <v>401.91</v>
      </c>
      <c r="E18281" s="75">
        <v>393.04</v>
      </c>
      <c r="F18281" s="73" t="s">
        <v>47</v>
      </c>
    </row>
    <row r="18282" spans="1:6" ht="38.25" x14ac:dyDescent="0.25">
      <c r="A18282" s="73">
        <v>65003428</v>
      </c>
      <c r="B18282" s="74" t="s">
        <v>16121</v>
      </c>
      <c r="C18282" s="73" t="s">
        <v>59</v>
      </c>
      <c r="D18282" s="75">
        <v>222.39</v>
      </c>
      <c r="E18282" s="75">
        <v>216.01</v>
      </c>
      <c r="F18282" s="73" t="s">
        <v>47</v>
      </c>
    </row>
    <row r="18283" spans="1:6" ht="38.25" x14ac:dyDescent="0.25">
      <c r="A18283" s="73">
        <v>65003430</v>
      </c>
      <c r="B18283" s="74" t="s">
        <v>16122</v>
      </c>
      <c r="C18283" s="73" t="s">
        <v>59</v>
      </c>
      <c r="D18283" s="75">
        <v>259.08999999999997</v>
      </c>
      <c r="E18283" s="75">
        <v>252.21</v>
      </c>
      <c r="F18283" s="73" t="s">
        <v>47</v>
      </c>
    </row>
    <row r="18284" spans="1:6" ht="38.25" x14ac:dyDescent="0.25">
      <c r="A18284" s="73">
        <v>65003432</v>
      </c>
      <c r="B18284" s="74" t="s">
        <v>16123</v>
      </c>
      <c r="C18284" s="73" t="s">
        <v>59</v>
      </c>
      <c r="D18284" s="75">
        <v>239.37</v>
      </c>
      <c r="E18284" s="75">
        <v>232.35</v>
      </c>
      <c r="F18284" s="73" t="s">
        <v>47</v>
      </c>
    </row>
    <row r="18285" spans="1:6" ht="38.25" x14ac:dyDescent="0.25">
      <c r="A18285" s="73">
        <v>65003434</v>
      </c>
      <c r="B18285" s="74" t="s">
        <v>16124</v>
      </c>
      <c r="C18285" s="73" t="s">
        <v>59</v>
      </c>
      <c r="D18285" s="75">
        <v>278.68</v>
      </c>
      <c r="E18285" s="75">
        <v>271.07</v>
      </c>
      <c r="F18285" s="73" t="s">
        <v>47</v>
      </c>
    </row>
    <row r="18286" spans="1:6" ht="38.25" x14ac:dyDescent="0.25">
      <c r="A18286" s="73">
        <v>65003436</v>
      </c>
      <c r="B18286" s="74" t="s">
        <v>16125</v>
      </c>
      <c r="C18286" s="73" t="s">
        <v>59</v>
      </c>
      <c r="D18286" s="75">
        <v>264.87</v>
      </c>
      <c r="E18286" s="75">
        <v>257.06</v>
      </c>
      <c r="F18286" s="73" t="s">
        <v>47</v>
      </c>
    </row>
    <row r="18287" spans="1:6" ht="38.25" x14ac:dyDescent="0.25">
      <c r="A18287" s="73">
        <v>65003438</v>
      </c>
      <c r="B18287" s="74" t="s">
        <v>16126</v>
      </c>
      <c r="C18287" s="73" t="s">
        <v>59</v>
      </c>
      <c r="D18287" s="75">
        <v>307.79000000000002</v>
      </c>
      <c r="E18287" s="75">
        <v>299.23</v>
      </c>
      <c r="F18287" s="73" t="s">
        <v>47</v>
      </c>
    </row>
    <row r="18288" spans="1:6" ht="38.25" x14ac:dyDescent="0.25">
      <c r="A18288" s="73">
        <v>65003440</v>
      </c>
      <c r="B18288" s="74" t="s">
        <v>16127</v>
      </c>
      <c r="C18288" s="73" t="s">
        <v>59</v>
      </c>
      <c r="D18288" s="75">
        <v>178.72</v>
      </c>
      <c r="E18288" s="75">
        <v>172.5</v>
      </c>
      <c r="F18288" s="73" t="s">
        <v>47</v>
      </c>
    </row>
    <row r="18289" spans="1:6" ht="38.25" x14ac:dyDescent="0.25">
      <c r="A18289" s="73">
        <v>65003442</v>
      </c>
      <c r="B18289" s="74" t="s">
        <v>16128</v>
      </c>
      <c r="C18289" s="73" t="s">
        <v>59</v>
      </c>
      <c r="D18289" s="75">
        <v>196.34</v>
      </c>
      <c r="E18289" s="75">
        <v>189.68</v>
      </c>
      <c r="F18289" s="73" t="s">
        <v>47</v>
      </c>
    </row>
    <row r="18290" spans="1:6" ht="38.25" x14ac:dyDescent="0.25">
      <c r="A18290" s="73">
        <v>65003444</v>
      </c>
      <c r="B18290" s="74" t="s">
        <v>16129</v>
      </c>
      <c r="C18290" s="73" t="s">
        <v>59</v>
      </c>
      <c r="D18290" s="75">
        <v>195.72</v>
      </c>
      <c r="E18290" s="75">
        <v>188.85</v>
      </c>
      <c r="F18290" s="73" t="s">
        <v>47</v>
      </c>
    </row>
    <row r="18291" spans="1:6" ht="38.25" x14ac:dyDescent="0.25">
      <c r="A18291" s="73">
        <v>65003446</v>
      </c>
      <c r="B18291" s="74" t="s">
        <v>16130</v>
      </c>
      <c r="C18291" s="73" t="s">
        <v>59</v>
      </c>
      <c r="D18291" s="75">
        <v>215.94</v>
      </c>
      <c r="E18291" s="75">
        <v>208.54</v>
      </c>
      <c r="F18291" s="73" t="s">
        <v>47</v>
      </c>
    </row>
    <row r="18292" spans="1:6" ht="38.25" x14ac:dyDescent="0.25">
      <c r="A18292" s="73">
        <v>65003448</v>
      </c>
      <c r="B18292" s="74" t="s">
        <v>16131</v>
      </c>
      <c r="C18292" s="73" t="s">
        <v>59</v>
      </c>
      <c r="D18292" s="75">
        <v>221.22</v>
      </c>
      <c r="E18292" s="75">
        <v>213.55</v>
      </c>
      <c r="F18292" s="73" t="s">
        <v>47</v>
      </c>
    </row>
    <row r="18293" spans="1:6" ht="38.25" x14ac:dyDescent="0.25">
      <c r="A18293" s="73">
        <v>65003450</v>
      </c>
      <c r="B18293" s="74" t="s">
        <v>16132</v>
      </c>
      <c r="C18293" s="73" t="s">
        <v>59</v>
      </c>
      <c r="D18293" s="75">
        <v>245.04</v>
      </c>
      <c r="E18293" s="75">
        <v>236.7</v>
      </c>
      <c r="F18293" s="73" t="s">
        <v>47</v>
      </c>
    </row>
    <row r="18294" spans="1:6" ht="38.25" x14ac:dyDescent="0.25">
      <c r="A18294" s="73">
        <v>65003452</v>
      </c>
      <c r="B18294" s="74" t="s">
        <v>16133</v>
      </c>
      <c r="C18294" s="73" t="s">
        <v>59</v>
      </c>
      <c r="D18294" s="75">
        <v>468.78</v>
      </c>
      <c r="E18294" s="75">
        <v>458.21</v>
      </c>
      <c r="F18294" s="73" t="s">
        <v>47</v>
      </c>
    </row>
    <row r="18295" spans="1:6" ht="38.25" x14ac:dyDescent="0.25">
      <c r="A18295" s="73">
        <v>65003454</v>
      </c>
      <c r="B18295" s="74" t="s">
        <v>16134</v>
      </c>
      <c r="C18295" s="73" t="s">
        <v>59</v>
      </c>
      <c r="D18295" s="75">
        <v>580.55999999999995</v>
      </c>
      <c r="E18295" s="75">
        <v>569.44000000000005</v>
      </c>
      <c r="F18295" s="73" t="s">
        <v>47</v>
      </c>
    </row>
    <row r="18296" spans="1:6" ht="38.25" x14ac:dyDescent="0.25">
      <c r="A18296" s="73">
        <v>65003456</v>
      </c>
      <c r="B18296" s="74" t="s">
        <v>16135</v>
      </c>
      <c r="C18296" s="73" t="s">
        <v>59</v>
      </c>
      <c r="D18296" s="75">
        <v>468.78</v>
      </c>
      <c r="E18296" s="75">
        <v>458.21</v>
      </c>
      <c r="F18296" s="73" t="s">
        <v>47</v>
      </c>
    </row>
    <row r="18297" spans="1:6" ht="38.25" x14ac:dyDescent="0.25">
      <c r="A18297" s="73">
        <v>65003458</v>
      </c>
      <c r="B18297" s="74" t="s">
        <v>16136</v>
      </c>
      <c r="C18297" s="73" t="s">
        <v>59</v>
      </c>
      <c r="D18297" s="75">
        <v>580.55999999999995</v>
      </c>
      <c r="E18297" s="75">
        <v>569.44000000000005</v>
      </c>
      <c r="F18297" s="73" t="s">
        <v>47</v>
      </c>
    </row>
    <row r="18298" spans="1:6" ht="38.25" x14ac:dyDescent="0.25">
      <c r="A18298" s="73">
        <v>65003460</v>
      </c>
      <c r="B18298" s="74" t="s">
        <v>16137</v>
      </c>
      <c r="C18298" s="73" t="s">
        <v>59</v>
      </c>
      <c r="D18298" s="75">
        <v>454.82</v>
      </c>
      <c r="E18298" s="75">
        <v>444.11</v>
      </c>
      <c r="F18298" s="73" t="s">
        <v>47</v>
      </c>
    </row>
    <row r="18299" spans="1:6" ht="38.25" x14ac:dyDescent="0.25">
      <c r="A18299" s="73">
        <v>65003463</v>
      </c>
      <c r="B18299" s="74" t="s">
        <v>16138</v>
      </c>
      <c r="C18299" s="73" t="s">
        <v>59</v>
      </c>
      <c r="D18299" s="75">
        <v>569.64</v>
      </c>
      <c r="E18299" s="75">
        <v>558.25</v>
      </c>
      <c r="F18299" s="73" t="s">
        <v>47</v>
      </c>
    </row>
    <row r="18300" spans="1:6" ht="38.25" x14ac:dyDescent="0.25">
      <c r="A18300" s="73">
        <v>65003465</v>
      </c>
      <c r="B18300" s="74" t="s">
        <v>16139</v>
      </c>
      <c r="C18300" s="73" t="s">
        <v>59</v>
      </c>
      <c r="D18300" s="75">
        <v>377.12</v>
      </c>
      <c r="E18300" s="75">
        <v>366.85</v>
      </c>
      <c r="F18300" s="73" t="s">
        <v>47</v>
      </c>
    </row>
    <row r="18301" spans="1:6" ht="38.25" x14ac:dyDescent="0.25">
      <c r="A18301" s="73">
        <v>65003467</v>
      </c>
      <c r="B18301" s="74" t="s">
        <v>16140</v>
      </c>
      <c r="C18301" s="73" t="s">
        <v>59</v>
      </c>
      <c r="D18301" s="75">
        <v>448.79</v>
      </c>
      <c r="E18301" s="75">
        <v>438.12</v>
      </c>
      <c r="F18301" s="73" t="s">
        <v>47</v>
      </c>
    </row>
    <row r="18302" spans="1:6" ht="38.25" x14ac:dyDescent="0.25">
      <c r="A18302" s="73">
        <v>65003469</v>
      </c>
      <c r="B18302" s="74" t="s">
        <v>16141</v>
      </c>
      <c r="C18302" s="73" t="s">
        <v>59</v>
      </c>
      <c r="D18302" s="75">
        <v>377.12</v>
      </c>
      <c r="E18302" s="75">
        <v>366.85</v>
      </c>
      <c r="F18302" s="73" t="s">
        <v>47</v>
      </c>
    </row>
    <row r="18303" spans="1:6" ht="38.25" x14ac:dyDescent="0.25">
      <c r="A18303" s="73">
        <v>65003471</v>
      </c>
      <c r="B18303" s="74" t="s">
        <v>16142</v>
      </c>
      <c r="C18303" s="73" t="s">
        <v>59</v>
      </c>
      <c r="D18303" s="75">
        <v>448.79</v>
      </c>
      <c r="E18303" s="75">
        <v>438.12</v>
      </c>
      <c r="F18303" s="73" t="s">
        <v>47</v>
      </c>
    </row>
    <row r="18304" spans="1:6" ht="38.25" x14ac:dyDescent="0.25">
      <c r="A18304" s="73">
        <v>65003473</v>
      </c>
      <c r="B18304" s="74" t="s">
        <v>16143</v>
      </c>
      <c r="C18304" s="73" t="s">
        <v>59</v>
      </c>
      <c r="D18304" s="75">
        <v>374.61</v>
      </c>
      <c r="E18304" s="75">
        <v>364.18</v>
      </c>
      <c r="F18304" s="73" t="s">
        <v>47</v>
      </c>
    </row>
    <row r="18305" spans="1:6" ht="38.25" x14ac:dyDescent="0.25">
      <c r="A18305" s="73">
        <v>65003475</v>
      </c>
      <c r="B18305" s="74" t="s">
        <v>16144</v>
      </c>
      <c r="C18305" s="73" t="s">
        <v>59</v>
      </c>
      <c r="D18305" s="75">
        <v>444.76</v>
      </c>
      <c r="E18305" s="75">
        <v>433.98</v>
      </c>
      <c r="F18305" s="73" t="s">
        <v>47</v>
      </c>
    </row>
    <row r="18306" spans="1:6" ht="38.25" x14ac:dyDescent="0.25">
      <c r="A18306" s="73">
        <v>65003477</v>
      </c>
      <c r="B18306" s="74" t="s">
        <v>16145</v>
      </c>
      <c r="C18306" s="73" t="s">
        <v>59</v>
      </c>
      <c r="D18306" s="75">
        <v>239.62</v>
      </c>
      <c r="E18306" s="75">
        <v>229.82</v>
      </c>
      <c r="F18306" s="73" t="s">
        <v>47</v>
      </c>
    </row>
    <row r="18307" spans="1:6" ht="38.25" x14ac:dyDescent="0.25">
      <c r="A18307" s="73">
        <v>65003479</v>
      </c>
      <c r="B18307" s="74" t="s">
        <v>16146</v>
      </c>
      <c r="C18307" s="73" t="s">
        <v>59</v>
      </c>
      <c r="D18307" s="75">
        <v>251.13</v>
      </c>
      <c r="E18307" s="75">
        <v>241.13</v>
      </c>
      <c r="F18307" s="73" t="s">
        <v>47</v>
      </c>
    </row>
    <row r="18308" spans="1:6" ht="38.25" x14ac:dyDescent="0.25">
      <c r="A18308" s="73">
        <v>65003481</v>
      </c>
      <c r="B18308" s="74" t="s">
        <v>16147</v>
      </c>
      <c r="C18308" s="73" t="s">
        <v>59</v>
      </c>
      <c r="D18308" s="75">
        <v>239.62</v>
      </c>
      <c r="E18308" s="75">
        <v>229.82</v>
      </c>
      <c r="F18308" s="73" t="s">
        <v>47</v>
      </c>
    </row>
    <row r="18309" spans="1:6" ht="38.25" x14ac:dyDescent="0.25">
      <c r="A18309" s="73">
        <v>65003483</v>
      </c>
      <c r="B18309" s="74" t="s">
        <v>16148</v>
      </c>
      <c r="C18309" s="73" t="s">
        <v>59</v>
      </c>
      <c r="D18309" s="75">
        <v>251.13</v>
      </c>
      <c r="E18309" s="75">
        <v>241.13</v>
      </c>
      <c r="F18309" s="73" t="s">
        <v>47</v>
      </c>
    </row>
    <row r="18310" spans="1:6" ht="38.25" x14ac:dyDescent="0.25">
      <c r="A18310" s="73">
        <v>65003485</v>
      </c>
      <c r="B18310" s="74" t="s">
        <v>16149</v>
      </c>
      <c r="C18310" s="73" t="s">
        <v>59</v>
      </c>
      <c r="D18310" s="75">
        <v>254.3</v>
      </c>
      <c r="E18310" s="75">
        <v>244.27</v>
      </c>
      <c r="F18310" s="73" t="s">
        <v>47</v>
      </c>
    </row>
    <row r="18311" spans="1:6" ht="38.25" x14ac:dyDescent="0.25">
      <c r="A18311" s="73">
        <v>65003487</v>
      </c>
      <c r="B18311" s="74" t="s">
        <v>16150</v>
      </c>
      <c r="C18311" s="73" t="s">
        <v>59</v>
      </c>
      <c r="D18311" s="75">
        <v>284.08</v>
      </c>
      <c r="E18311" s="75">
        <v>273.05</v>
      </c>
      <c r="F18311" s="73" t="s">
        <v>47</v>
      </c>
    </row>
    <row r="18312" spans="1:6" x14ac:dyDescent="0.25">
      <c r="A18312" s="73">
        <v>65003577</v>
      </c>
      <c r="B18312" s="74" t="s">
        <v>16151</v>
      </c>
      <c r="C18312" s="73" t="s">
        <v>59</v>
      </c>
      <c r="D18312" s="75">
        <v>354.17</v>
      </c>
      <c r="E18312" s="75">
        <v>342.03</v>
      </c>
      <c r="F18312" s="73" t="s">
        <v>47</v>
      </c>
    </row>
    <row r="18313" spans="1:6" ht="25.5" x14ac:dyDescent="0.25">
      <c r="A18313" s="73">
        <v>65003581</v>
      </c>
      <c r="B18313" s="74" t="s">
        <v>16152</v>
      </c>
      <c r="C18313" s="73" t="s">
        <v>59</v>
      </c>
      <c r="D18313" s="75">
        <v>69.819999999999993</v>
      </c>
      <c r="E18313" s="75">
        <v>67.400000000000006</v>
      </c>
      <c r="F18313" s="73" t="s">
        <v>47</v>
      </c>
    </row>
    <row r="18314" spans="1:6" x14ac:dyDescent="0.25">
      <c r="A18314" s="73">
        <v>65003646</v>
      </c>
      <c r="B18314" s="74" t="s">
        <v>16153</v>
      </c>
      <c r="C18314" s="73" t="s">
        <v>59</v>
      </c>
      <c r="D18314" s="75">
        <v>18.079999999999998</v>
      </c>
      <c r="E18314" s="75">
        <v>16.78</v>
      </c>
      <c r="F18314" s="73" t="s">
        <v>47</v>
      </c>
    </row>
    <row r="18315" spans="1:6" ht="25.5" x14ac:dyDescent="0.25">
      <c r="A18315" s="73">
        <v>65003647</v>
      </c>
      <c r="B18315" s="74" t="s">
        <v>16154</v>
      </c>
      <c r="C18315" s="73" t="s">
        <v>59</v>
      </c>
      <c r="D18315" s="75">
        <v>97.49</v>
      </c>
      <c r="E18315" s="75">
        <v>92.08</v>
      </c>
      <c r="F18315" s="73" t="s">
        <v>47</v>
      </c>
    </row>
    <row r="18316" spans="1:6" ht="25.5" x14ac:dyDescent="0.25">
      <c r="A18316" s="73">
        <v>65003648</v>
      </c>
      <c r="B18316" s="74" t="s">
        <v>16155</v>
      </c>
      <c r="C18316" s="73" t="s">
        <v>59</v>
      </c>
      <c r="D18316" s="75">
        <v>57.42</v>
      </c>
      <c r="E18316" s="75">
        <v>54.71</v>
      </c>
      <c r="F18316" s="73" t="s">
        <v>47</v>
      </c>
    </row>
    <row r="18317" spans="1:6" ht="38.25" x14ac:dyDescent="0.25">
      <c r="A18317" s="73">
        <v>65003803</v>
      </c>
      <c r="B18317" s="74" t="s">
        <v>16156</v>
      </c>
      <c r="C18317" s="73" t="s">
        <v>59</v>
      </c>
      <c r="D18317" s="75">
        <v>589.19000000000005</v>
      </c>
      <c r="E18317" s="75">
        <v>580.58000000000004</v>
      </c>
      <c r="F18317" s="73" t="s">
        <v>47</v>
      </c>
    </row>
    <row r="18318" spans="1:6" ht="38.25" x14ac:dyDescent="0.25">
      <c r="A18318" s="73">
        <v>65003805</v>
      </c>
      <c r="B18318" s="74" t="s">
        <v>16157</v>
      </c>
      <c r="C18318" s="73" t="s">
        <v>59</v>
      </c>
      <c r="D18318" s="75">
        <v>613.69000000000005</v>
      </c>
      <c r="E18318" s="75">
        <v>604.15</v>
      </c>
      <c r="F18318" s="73" t="s">
        <v>47</v>
      </c>
    </row>
    <row r="18319" spans="1:6" ht="38.25" x14ac:dyDescent="0.25">
      <c r="A18319" s="73">
        <v>65003807</v>
      </c>
      <c r="B18319" s="74" t="s">
        <v>16158</v>
      </c>
      <c r="C18319" s="73" t="s">
        <v>59</v>
      </c>
      <c r="D18319" s="75">
        <v>649.79</v>
      </c>
      <c r="E18319" s="75">
        <v>639.04999999999995</v>
      </c>
      <c r="F18319" s="73" t="s">
        <v>47</v>
      </c>
    </row>
    <row r="18320" spans="1:6" ht="38.25" x14ac:dyDescent="0.25">
      <c r="A18320" s="73">
        <v>65003809</v>
      </c>
      <c r="B18320" s="74" t="s">
        <v>16159</v>
      </c>
      <c r="C18320" s="73" t="s">
        <v>59</v>
      </c>
      <c r="D18320" s="75">
        <v>454.15</v>
      </c>
      <c r="E18320" s="75">
        <v>445.99</v>
      </c>
      <c r="F18320" s="73" t="s">
        <v>47</v>
      </c>
    </row>
    <row r="18321" spans="1:6" ht="38.25" x14ac:dyDescent="0.25">
      <c r="A18321" s="73">
        <v>65003811</v>
      </c>
      <c r="B18321" s="74" t="s">
        <v>16160</v>
      </c>
      <c r="C18321" s="73" t="s">
        <v>59</v>
      </c>
      <c r="D18321" s="75">
        <v>478.64</v>
      </c>
      <c r="E18321" s="75">
        <v>469.56</v>
      </c>
      <c r="F18321" s="73" t="s">
        <v>47</v>
      </c>
    </row>
    <row r="18322" spans="1:6" ht="38.25" x14ac:dyDescent="0.25">
      <c r="A18322" s="73">
        <v>65003813</v>
      </c>
      <c r="B18322" s="74" t="s">
        <v>16161</v>
      </c>
      <c r="C18322" s="73" t="s">
        <v>59</v>
      </c>
      <c r="D18322" s="75">
        <v>514.75</v>
      </c>
      <c r="E18322" s="75">
        <v>504.46</v>
      </c>
      <c r="F18322" s="73" t="s">
        <v>47</v>
      </c>
    </row>
    <row r="18323" spans="1:6" ht="38.25" x14ac:dyDescent="0.25">
      <c r="A18323" s="73">
        <v>65003815</v>
      </c>
      <c r="B18323" s="74" t="s">
        <v>16162</v>
      </c>
      <c r="C18323" s="73" t="s">
        <v>59</v>
      </c>
      <c r="D18323" s="75">
        <v>364.12</v>
      </c>
      <c r="E18323" s="75">
        <v>356.27</v>
      </c>
      <c r="F18323" s="73" t="s">
        <v>47</v>
      </c>
    </row>
    <row r="18324" spans="1:6" ht="38.25" x14ac:dyDescent="0.25">
      <c r="A18324" s="73">
        <v>65003817</v>
      </c>
      <c r="B18324" s="74" t="s">
        <v>16163</v>
      </c>
      <c r="C18324" s="73" t="s">
        <v>59</v>
      </c>
      <c r="D18324" s="75">
        <v>388.61</v>
      </c>
      <c r="E18324" s="75">
        <v>379.84</v>
      </c>
      <c r="F18324" s="73" t="s">
        <v>47</v>
      </c>
    </row>
    <row r="18325" spans="1:6" ht="38.25" x14ac:dyDescent="0.25">
      <c r="A18325" s="73">
        <v>65003819</v>
      </c>
      <c r="B18325" s="74" t="s">
        <v>16164</v>
      </c>
      <c r="C18325" s="73" t="s">
        <v>59</v>
      </c>
      <c r="D18325" s="75">
        <v>424.72</v>
      </c>
      <c r="E18325" s="75">
        <v>414.74</v>
      </c>
      <c r="F18325" s="73" t="s">
        <v>47</v>
      </c>
    </row>
    <row r="18326" spans="1:6" ht="38.25" x14ac:dyDescent="0.25">
      <c r="A18326" s="73">
        <v>65003821</v>
      </c>
      <c r="B18326" s="74" t="s">
        <v>16165</v>
      </c>
      <c r="C18326" s="73" t="s">
        <v>59</v>
      </c>
      <c r="D18326" s="75">
        <v>905.73</v>
      </c>
      <c r="E18326" s="75">
        <v>893.43</v>
      </c>
      <c r="F18326" s="73" t="s">
        <v>47</v>
      </c>
    </row>
    <row r="18327" spans="1:6" ht="38.25" x14ac:dyDescent="0.25">
      <c r="A18327" s="73">
        <v>65003823</v>
      </c>
      <c r="B18327" s="74" t="s">
        <v>16166</v>
      </c>
      <c r="C18327" s="73" t="s">
        <v>59</v>
      </c>
      <c r="D18327" s="75">
        <v>905.73</v>
      </c>
      <c r="E18327" s="75">
        <v>893.43</v>
      </c>
      <c r="F18327" s="73" t="s">
        <v>47</v>
      </c>
    </row>
    <row r="18328" spans="1:6" ht="38.25" x14ac:dyDescent="0.25">
      <c r="A18328" s="73">
        <v>65003825</v>
      </c>
      <c r="B18328" s="74" t="s">
        <v>16167</v>
      </c>
      <c r="C18328" s="73" t="s">
        <v>59</v>
      </c>
      <c r="D18328" s="75">
        <v>910.03</v>
      </c>
      <c r="E18328" s="75">
        <v>896.8</v>
      </c>
      <c r="F18328" s="73" t="s">
        <v>47</v>
      </c>
    </row>
    <row r="18329" spans="1:6" ht="38.25" x14ac:dyDescent="0.25">
      <c r="A18329" s="73">
        <v>65003827</v>
      </c>
      <c r="B18329" s="74" t="s">
        <v>16168</v>
      </c>
      <c r="C18329" s="73" t="s">
        <v>59</v>
      </c>
      <c r="D18329" s="75">
        <v>716.67</v>
      </c>
      <c r="E18329" s="75">
        <v>705.01</v>
      </c>
      <c r="F18329" s="73" t="s">
        <v>47</v>
      </c>
    </row>
    <row r="18330" spans="1:6" ht="38.25" x14ac:dyDescent="0.25">
      <c r="A18330" s="73">
        <v>65003829</v>
      </c>
      <c r="B18330" s="74" t="s">
        <v>16169</v>
      </c>
      <c r="C18330" s="73" t="s">
        <v>59</v>
      </c>
      <c r="D18330" s="75">
        <v>716.67</v>
      </c>
      <c r="E18330" s="75">
        <v>705.01</v>
      </c>
      <c r="F18330" s="73" t="s">
        <v>47</v>
      </c>
    </row>
    <row r="18331" spans="1:6" ht="38.25" x14ac:dyDescent="0.25">
      <c r="A18331" s="73">
        <v>65003831</v>
      </c>
      <c r="B18331" s="74" t="s">
        <v>16170</v>
      </c>
      <c r="C18331" s="73" t="s">
        <v>59</v>
      </c>
      <c r="D18331" s="75">
        <v>714.16</v>
      </c>
      <c r="E18331" s="75">
        <v>702.33</v>
      </c>
      <c r="F18331" s="73" t="s">
        <v>47</v>
      </c>
    </row>
    <row r="18332" spans="1:6" ht="38.25" x14ac:dyDescent="0.25">
      <c r="A18332" s="73">
        <v>65003833</v>
      </c>
      <c r="B18332" s="74" t="s">
        <v>16171</v>
      </c>
      <c r="C18332" s="73" t="s">
        <v>59</v>
      </c>
      <c r="D18332" s="75">
        <v>433.07</v>
      </c>
      <c r="E18332" s="75">
        <v>422.38</v>
      </c>
      <c r="F18332" s="73" t="s">
        <v>47</v>
      </c>
    </row>
    <row r="18333" spans="1:6" ht="25.5" x14ac:dyDescent="0.25">
      <c r="A18333" s="73">
        <v>65003835</v>
      </c>
      <c r="B18333" s="74" t="s">
        <v>16172</v>
      </c>
      <c r="C18333" s="73" t="s">
        <v>59</v>
      </c>
      <c r="D18333" s="75">
        <v>442.2</v>
      </c>
      <c r="E18333" s="75">
        <v>431.11</v>
      </c>
      <c r="F18333" s="73" t="s">
        <v>47</v>
      </c>
    </row>
    <row r="18334" spans="1:6" ht="38.25" x14ac:dyDescent="0.25">
      <c r="A18334" s="73">
        <v>65003837</v>
      </c>
      <c r="B18334" s="74" t="s">
        <v>16173</v>
      </c>
      <c r="C18334" s="73" t="s">
        <v>59</v>
      </c>
      <c r="D18334" s="75">
        <v>496.46</v>
      </c>
      <c r="E18334" s="75">
        <v>483.4</v>
      </c>
      <c r="F18334" s="73" t="s">
        <v>47</v>
      </c>
    </row>
    <row r="18335" spans="1:6" ht="25.5" x14ac:dyDescent="0.25">
      <c r="A18335" s="73">
        <v>65003899</v>
      </c>
      <c r="B18335" s="74" t="s">
        <v>16174</v>
      </c>
      <c r="C18335" s="73" t="s">
        <v>59</v>
      </c>
      <c r="D18335" s="75">
        <v>533.69000000000005</v>
      </c>
      <c r="E18335" s="75">
        <v>507.5</v>
      </c>
      <c r="F18335" s="73" t="s">
        <v>47</v>
      </c>
    </row>
    <row r="18336" spans="1:6" ht="25.5" x14ac:dyDescent="0.25">
      <c r="A18336" s="73">
        <v>65003905</v>
      </c>
      <c r="B18336" s="74" t="s">
        <v>16175</v>
      </c>
      <c r="C18336" s="73" t="s">
        <v>59</v>
      </c>
      <c r="D18336" s="75">
        <v>1357.75</v>
      </c>
      <c r="E18336" s="75">
        <v>1314.39</v>
      </c>
      <c r="F18336" s="73" t="s">
        <v>47</v>
      </c>
    </row>
    <row r="18337" spans="1:6" ht="38.25" x14ac:dyDescent="0.25">
      <c r="A18337" s="73">
        <v>65003962</v>
      </c>
      <c r="B18337" s="74" t="s">
        <v>16176</v>
      </c>
      <c r="C18337" s="73" t="s">
        <v>59</v>
      </c>
      <c r="D18337" s="75">
        <v>10.28</v>
      </c>
      <c r="E18337" s="75">
        <v>9.9499999999999993</v>
      </c>
      <c r="F18337" s="73" t="s">
        <v>47</v>
      </c>
    </row>
    <row r="18338" spans="1:6" ht="38.25" x14ac:dyDescent="0.25">
      <c r="A18338" s="73">
        <v>65003963</v>
      </c>
      <c r="B18338" s="74" t="s">
        <v>16177</v>
      </c>
      <c r="C18338" s="73" t="s">
        <v>59</v>
      </c>
      <c r="D18338" s="75">
        <v>14.39</v>
      </c>
      <c r="E18338" s="75">
        <v>14.06</v>
      </c>
      <c r="F18338" s="73" t="s">
        <v>47</v>
      </c>
    </row>
    <row r="18339" spans="1:6" ht="38.25" x14ac:dyDescent="0.25">
      <c r="A18339" s="73">
        <v>65003964</v>
      </c>
      <c r="B18339" s="74" t="s">
        <v>16178</v>
      </c>
      <c r="C18339" s="73" t="s">
        <v>59</v>
      </c>
      <c r="D18339" s="75">
        <v>19.37</v>
      </c>
      <c r="E18339" s="75">
        <v>19.04</v>
      </c>
      <c r="F18339" s="73" t="s">
        <v>47</v>
      </c>
    </row>
    <row r="18340" spans="1:6" ht="38.25" x14ac:dyDescent="0.25">
      <c r="A18340" s="73">
        <v>65003965</v>
      </c>
      <c r="B18340" s="74" t="s">
        <v>16179</v>
      </c>
      <c r="C18340" s="73" t="s">
        <v>59</v>
      </c>
      <c r="D18340" s="75">
        <v>29.8</v>
      </c>
      <c r="E18340" s="75">
        <v>29.36</v>
      </c>
      <c r="F18340" s="73" t="s">
        <v>47</v>
      </c>
    </row>
    <row r="18341" spans="1:6" ht="38.25" x14ac:dyDescent="0.25">
      <c r="A18341" s="73">
        <v>65003966</v>
      </c>
      <c r="B18341" s="74" t="s">
        <v>16180</v>
      </c>
      <c r="C18341" s="73" t="s">
        <v>59</v>
      </c>
      <c r="D18341" s="75">
        <v>38.99</v>
      </c>
      <c r="E18341" s="75">
        <v>38.549999999999997</v>
      </c>
      <c r="F18341" s="73" t="s">
        <v>47</v>
      </c>
    </row>
    <row r="18342" spans="1:6" ht="38.25" x14ac:dyDescent="0.25">
      <c r="A18342" s="73">
        <v>65003967</v>
      </c>
      <c r="B18342" s="74" t="s">
        <v>16181</v>
      </c>
      <c r="C18342" s="73" t="s">
        <v>59</v>
      </c>
      <c r="D18342" s="75">
        <v>52.86</v>
      </c>
      <c r="E18342" s="75">
        <v>52.42</v>
      </c>
      <c r="F18342" s="73" t="s">
        <v>47</v>
      </c>
    </row>
    <row r="18343" spans="1:6" ht="38.25" x14ac:dyDescent="0.25">
      <c r="A18343" s="73">
        <v>65003968</v>
      </c>
      <c r="B18343" s="74" t="s">
        <v>16182</v>
      </c>
      <c r="C18343" s="73" t="s">
        <v>59</v>
      </c>
      <c r="D18343" s="75">
        <v>78.31</v>
      </c>
      <c r="E18343" s="75">
        <v>77.650000000000006</v>
      </c>
      <c r="F18343" s="73" t="s">
        <v>47</v>
      </c>
    </row>
    <row r="18344" spans="1:6" ht="38.25" x14ac:dyDescent="0.25">
      <c r="A18344" s="73">
        <v>65003969</v>
      </c>
      <c r="B18344" s="74" t="s">
        <v>16183</v>
      </c>
      <c r="C18344" s="73" t="s">
        <v>59</v>
      </c>
      <c r="D18344" s="75">
        <v>96.87</v>
      </c>
      <c r="E18344" s="75">
        <v>96.21</v>
      </c>
      <c r="F18344" s="73" t="s">
        <v>47</v>
      </c>
    </row>
    <row r="18345" spans="1:6" ht="38.25" x14ac:dyDescent="0.25">
      <c r="A18345" s="73">
        <v>65003970</v>
      </c>
      <c r="B18345" s="74" t="s">
        <v>16184</v>
      </c>
      <c r="C18345" s="73" t="s">
        <v>59</v>
      </c>
      <c r="D18345" s="75">
        <v>123.95</v>
      </c>
      <c r="E18345" s="75">
        <v>123.07</v>
      </c>
      <c r="F18345" s="73" t="s">
        <v>47</v>
      </c>
    </row>
    <row r="18346" spans="1:6" ht="38.25" x14ac:dyDescent="0.25">
      <c r="A18346" s="73">
        <v>65003971</v>
      </c>
      <c r="B18346" s="74" t="s">
        <v>16185</v>
      </c>
      <c r="C18346" s="73" t="s">
        <v>59</v>
      </c>
      <c r="D18346" s="75">
        <v>156.22</v>
      </c>
      <c r="E18346" s="75">
        <v>155.34</v>
      </c>
      <c r="F18346" s="73" t="s">
        <v>47</v>
      </c>
    </row>
    <row r="18347" spans="1:6" ht="38.25" x14ac:dyDescent="0.25">
      <c r="A18347" s="73">
        <v>65003972</v>
      </c>
      <c r="B18347" s="74" t="s">
        <v>16186</v>
      </c>
      <c r="C18347" s="73" t="s">
        <v>59</v>
      </c>
      <c r="D18347" s="75">
        <v>178.05</v>
      </c>
      <c r="E18347" s="75">
        <v>177.06</v>
      </c>
      <c r="F18347" s="73" t="s">
        <v>47</v>
      </c>
    </row>
    <row r="18348" spans="1:6" ht="38.25" x14ac:dyDescent="0.25">
      <c r="A18348" s="73">
        <v>65003973</v>
      </c>
      <c r="B18348" s="74" t="s">
        <v>16187</v>
      </c>
      <c r="C18348" s="73" t="s">
        <v>59</v>
      </c>
      <c r="D18348" s="75">
        <v>231.21</v>
      </c>
      <c r="E18348" s="75">
        <v>230.11</v>
      </c>
      <c r="F18348" s="73" t="s">
        <v>47</v>
      </c>
    </row>
    <row r="18349" spans="1:6" ht="38.25" x14ac:dyDescent="0.25">
      <c r="A18349" s="73">
        <v>65003974</v>
      </c>
      <c r="B18349" s="74" t="s">
        <v>16188</v>
      </c>
      <c r="C18349" s="73" t="s">
        <v>59</v>
      </c>
      <c r="D18349" s="75">
        <v>14.82</v>
      </c>
      <c r="E18349" s="75">
        <v>14.38</v>
      </c>
      <c r="F18349" s="73" t="s">
        <v>47</v>
      </c>
    </row>
    <row r="18350" spans="1:6" ht="38.25" x14ac:dyDescent="0.25">
      <c r="A18350" s="73">
        <v>65003975</v>
      </c>
      <c r="B18350" s="74" t="s">
        <v>16189</v>
      </c>
      <c r="C18350" s="73" t="s">
        <v>59</v>
      </c>
      <c r="D18350" s="75">
        <v>19.04</v>
      </c>
      <c r="E18350" s="75">
        <v>18.600000000000001</v>
      </c>
      <c r="F18350" s="73" t="s">
        <v>47</v>
      </c>
    </row>
    <row r="18351" spans="1:6" ht="38.25" x14ac:dyDescent="0.25">
      <c r="A18351" s="73">
        <v>65003976</v>
      </c>
      <c r="B18351" s="74" t="s">
        <v>16190</v>
      </c>
      <c r="C18351" s="73" t="s">
        <v>59</v>
      </c>
      <c r="D18351" s="75">
        <v>24.43</v>
      </c>
      <c r="E18351" s="75">
        <v>23.99</v>
      </c>
      <c r="F18351" s="73" t="s">
        <v>47</v>
      </c>
    </row>
    <row r="18352" spans="1:6" ht="38.25" x14ac:dyDescent="0.25">
      <c r="A18352" s="73">
        <v>65003977</v>
      </c>
      <c r="B18352" s="74" t="s">
        <v>16191</v>
      </c>
      <c r="C18352" s="73" t="s">
        <v>59</v>
      </c>
      <c r="D18352" s="75">
        <v>38.97</v>
      </c>
      <c r="E18352" s="75">
        <v>38.31</v>
      </c>
      <c r="F18352" s="73" t="s">
        <v>47</v>
      </c>
    </row>
    <row r="18353" spans="1:6" ht="38.25" x14ac:dyDescent="0.25">
      <c r="A18353" s="73">
        <v>65003978</v>
      </c>
      <c r="B18353" s="74" t="s">
        <v>16192</v>
      </c>
      <c r="C18353" s="73" t="s">
        <v>59</v>
      </c>
      <c r="D18353" s="75">
        <v>59.1</v>
      </c>
      <c r="E18353" s="75">
        <v>58.22</v>
      </c>
      <c r="F18353" s="73" t="s">
        <v>47</v>
      </c>
    </row>
    <row r="18354" spans="1:6" ht="38.25" x14ac:dyDescent="0.25">
      <c r="A18354" s="73">
        <v>65003979</v>
      </c>
      <c r="B18354" s="74" t="s">
        <v>16193</v>
      </c>
      <c r="C18354" s="73" t="s">
        <v>59</v>
      </c>
      <c r="D18354" s="75">
        <v>18.809999999999999</v>
      </c>
      <c r="E18354" s="75">
        <v>18.37</v>
      </c>
      <c r="F18354" s="73" t="s">
        <v>47</v>
      </c>
    </row>
    <row r="18355" spans="1:6" ht="38.25" x14ac:dyDescent="0.25">
      <c r="A18355" s="73">
        <v>65003980</v>
      </c>
      <c r="B18355" s="74" t="s">
        <v>16194</v>
      </c>
      <c r="C18355" s="73" t="s">
        <v>59</v>
      </c>
      <c r="D18355" s="75">
        <v>25.85</v>
      </c>
      <c r="E18355" s="75">
        <v>25.41</v>
      </c>
      <c r="F18355" s="73" t="s">
        <v>47</v>
      </c>
    </row>
    <row r="18356" spans="1:6" ht="38.25" x14ac:dyDescent="0.25">
      <c r="A18356" s="73">
        <v>65003981</v>
      </c>
      <c r="B18356" s="74" t="s">
        <v>16195</v>
      </c>
      <c r="C18356" s="73" t="s">
        <v>59</v>
      </c>
      <c r="D18356" s="75">
        <v>36.46</v>
      </c>
      <c r="E18356" s="75">
        <v>35.799999999999997</v>
      </c>
      <c r="F18356" s="73" t="s">
        <v>47</v>
      </c>
    </row>
    <row r="18357" spans="1:6" ht="38.25" x14ac:dyDescent="0.25">
      <c r="A18357" s="73">
        <v>65003982</v>
      </c>
      <c r="B18357" s="74" t="s">
        <v>16196</v>
      </c>
      <c r="C18357" s="73" t="s">
        <v>59</v>
      </c>
      <c r="D18357" s="75">
        <v>57.95</v>
      </c>
      <c r="E18357" s="75">
        <v>57.07</v>
      </c>
      <c r="F18357" s="73" t="s">
        <v>47</v>
      </c>
    </row>
    <row r="18358" spans="1:6" ht="38.25" x14ac:dyDescent="0.25">
      <c r="A18358" s="73">
        <v>65003983</v>
      </c>
      <c r="B18358" s="74" t="s">
        <v>16197</v>
      </c>
      <c r="C18358" s="73" t="s">
        <v>59</v>
      </c>
      <c r="D18358" s="75">
        <v>92.61</v>
      </c>
      <c r="E18358" s="75">
        <v>91.62</v>
      </c>
      <c r="F18358" s="73" t="s">
        <v>47</v>
      </c>
    </row>
    <row r="18359" spans="1:6" ht="38.25" x14ac:dyDescent="0.25">
      <c r="A18359" s="73">
        <v>65003984</v>
      </c>
      <c r="B18359" s="74" t="s">
        <v>16198</v>
      </c>
      <c r="C18359" s="73" t="s">
        <v>59</v>
      </c>
      <c r="D18359" s="75">
        <v>3.31</v>
      </c>
      <c r="E18359" s="75">
        <v>3.2</v>
      </c>
      <c r="F18359" s="73" t="s">
        <v>47</v>
      </c>
    </row>
    <row r="18360" spans="1:6" ht="38.25" x14ac:dyDescent="0.25">
      <c r="A18360" s="73">
        <v>65003985</v>
      </c>
      <c r="B18360" s="74" t="s">
        <v>16199</v>
      </c>
      <c r="C18360" s="73" t="s">
        <v>59</v>
      </c>
      <c r="D18360" s="75">
        <v>4.97</v>
      </c>
      <c r="E18360" s="75">
        <v>4.8099999999999996</v>
      </c>
      <c r="F18360" s="73" t="s">
        <v>47</v>
      </c>
    </row>
    <row r="18361" spans="1:6" ht="38.25" x14ac:dyDescent="0.25">
      <c r="A18361" s="73">
        <v>65003986</v>
      </c>
      <c r="B18361" s="74" t="s">
        <v>16200</v>
      </c>
      <c r="C18361" s="73" t="s">
        <v>59</v>
      </c>
      <c r="D18361" s="75">
        <v>7.5</v>
      </c>
      <c r="E18361" s="75">
        <v>7.28</v>
      </c>
      <c r="F18361" s="73" t="s">
        <v>47</v>
      </c>
    </row>
    <row r="18362" spans="1:6" ht="38.25" x14ac:dyDescent="0.25">
      <c r="A18362" s="73">
        <v>65003987</v>
      </c>
      <c r="B18362" s="74" t="s">
        <v>16201</v>
      </c>
      <c r="C18362" s="73" t="s">
        <v>59</v>
      </c>
      <c r="D18362" s="75">
        <v>10.92</v>
      </c>
      <c r="E18362" s="75">
        <v>10.59</v>
      </c>
      <c r="F18362" s="73" t="s">
        <v>47</v>
      </c>
    </row>
    <row r="18363" spans="1:6" ht="38.25" x14ac:dyDescent="0.25">
      <c r="A18363" s="73">
        <v>65003988</v>
      </c>
      <c r="B18363" s="74" t="s">
        <v>16202</v>
      </c>
      <c r="C18363" s="73" t="s">
        <v>59</v>
      </c>
      <c r="D18363" s="75">
        <v>20.7</v>
      </c>
      <c r="E18363" s="75">
        <v>20.37</v>
      </c>
      <c r="F18363" s="73" t="s">
        <v>47</v>
      </c>
    </row>
    <row r="18364" spans="1:6" ht="38.25" x14ac:dyDescent="0.25">
      <c r="A18364" s="73">
        <v>65003989</v>
      </c>
      <c r="B18364" s="74" t="s">
        <v>16203</v>
      </c>
      <c r="C18364" s="73" t="s">
        <v>59</v>
      </c>
      <c r="D18364" s="75">
        <v>23.03</v>
      </c>
      <c r="E18364" s="75">
        <v>22.7</v>
      </c>
      <c r="F18364" s="73" t="s">
        <v>47</v>
      </c>
    </row>
    <row r="18365" spans="1:6" ht="38.25" x14ac:dyDescent="0.25">
      <c r="A18365" s="73">
        <v>65003990</v>
      </c>
      <c r="B18365" s="74" t="s">
        <v>16204</v>
      </c>
      <c r="C18365" s="73" t="s">
        <v>59</v>
      </c>
      <c r="D18365" s="75">
        <v>35.76</v>
      </c>
      <c r="E18365" s="75">
        <v>35.32</v>
      </c>
      <c r="F18365" s="73" t="s">
        <v>47</v>
      </c>
    </row>
    <row r="18366" spans="1:6" ht="38.25" x14ac:dyDescent="0.25">
      <c r="A18366" s="73">
        <v>65003991</v>
      </c>
      <c r="B18366" s="74" t="s">
        <v>16205</v>
      </c>
      <c r="C18366" s="73" t="s">
        <v>59</v>
      </c>
      <c r="D18366" s="75">
        <v>47.59</v>
      </c>
      <c r="E18366" s="75">
        <v>47.15</v>
      </c>
      <c r="F18366" s="73" t="s">
        <v>47</v>
      </c>
    </row>
    <row r="18367" spans="1:6" ht="38.25" x14ac:dyDescent="0.25">
      <c r="A18367" s="73">
        <v>65003992</v>
      </c>
      <c r="B18367" s="74" t="s">
        <v>16206</v>
      </c>
      <c r="C18367" s="73" t="s">
        <v>59</v>
      </c>
      <c r="D18367" s="75">
        <v>80.540000000000006</v>
      </c>
      <c r="E18367" s="75">
        <v>80.099999999999994</v>
      </c>
      <c r="F18367" s="73" t="s">
        <v>47</v>
      </c>
    </row>
    <row r="18368" spans="1:6" ht="38.25" x14ac:dyDescent="0.25">
      <c r="A18368" s="73">
        <v>65003993</v>
      </c>
      <c r="B18368" s="74" t="s">
        <v>16207</v>
      </c>
      <c r="C18368" s="73" t="s">
        <v>59</v>
      </c>
      <c r="D18368" s="75">
        <v>86.73</v>
      </c>
      <c r="E18368" s="75">
        <v>86.07</v>
      </c>
      <c r="F18368" s="73" t="s">
        <v>47</v>
      </c>
    </row>
    <row r="18369" spans="1:6" ht="38.25" x14ac:dyDescent="0.25">
      <c r="A18369" s="73">
        <v>65003994</v>
      </c>
      <c r="B18369" s="74" t="s">
        <v>16208</v>
      </c>
      <c r="C18369" s="73" t="s">
        <v>59</v>
      </c>
      <c r="D18369" s="75">
        <v>117.94</v>
      </c>
      <c r="E18369" s="75">
        <v>117.28</v>
      </c>
      <c r="F18369" s="73" t="s">
        <v>47</v>
      </c>
    </row>
    <row r="18370" spans="1:6" ht="38.25" x14ac:dyDescent="0.25">
      <c r="A18370" s="73">
        <v>65003995</v>
      </c>
      <c r="B18370" s="74" t="s">
        <v>16209</v>
      </c>
      <c r="C18370" s="73" t="s">
        <v>59</v>
      </c>
      <c r="D18370" s="75">
        <v>140.91</v>
      </c>
      <c r="E18370" s="75">
        <v>140.03</v>
      </c>
      <c r="F18370" s="73" t="s">
        <v>47</v>
      </c>
    </row>
    <row r="18371" spans="1:6" ht="38.25" x14ac:dyDescent="0.25">
      <c r="A18371" s="73">
        <v>65003996</v>
      </c>
      <c r="B18371" s="74" t="s">
        <v>16210</v>
      </c>
      <c r="C18371" s="73" t="s">
        <v>59</v>
      </c>
      <c r="D18371" s="75">
        <v>173.06</v>
      </c>
      <c r="E18371" s="75">
        <v>172.18</v>
      </c>
      <c r="F18371" s="73" t="s">
        <v>47</v>
      </c>
    </row>
    <row r="18372" spans="1:6" ht="38.25" x14ac:dyDescent="0.25">
      <c r="A18372" s="73">
        <v>65003997</v>
      </c>
      <c r="B18372" s="74" t="s">
        <v>16211</v>
      </c>
      <c r="C18372" s="73" t="s">
        <v>59</v>
      </c>
      <c r="D18372" s="75">
        <v>206.22</v>
      </c>
      <c r="E18372" s="75">
        <v>205.23</v>
      </c>
      <c r="F18372" s="73" t="s">
        <v>47</v>
      </c>
    </row>
    <row r="18373" spans="1:6" ht="38.25" x14ac:dyDescent="0.25">
      <c r="A18373" s="73">
        <v>65003998</v>
      </c>
      <c r="B18373" s="74" t="s">
        <v>16212</v>
      </c>
      <c r="C18373" s="73" t="s">
        <v>59</v>
      </c>
      <c r="D18373" s="75">
        <v>236.4</v>
      </c>
      <c r="E18373" s="75">
        <v>235.3</v>
      </c>
      <c r="F18373" s="73" t="s">
        <v>47</v>
      </c>
    </row>
    <row r="18374" spans="1:6" ht="25.5" x14ac:dyDescent="0.25">
      <c r="A18374" s="73">
        <v>65003999</v>
      </c>
      <c r="B18374" s="74" t="s">
        <v>16213</v>
      </c>
      <c r="C18374" s="73" t="s">
        <v>59</v>
      </c>
      <c r="D18374" s="75">
        <v>14.8</v>
      </c>
      <c r="E18374" s="75">
        <v>14.36</v>
      </c>
      <c r="F18374" s="73" t="s">
        <v>47</v>
      </c>
    </row>
    <row r="18375" spans="1:6" ht="25.5" x14ac:dyDescent="0.25">
      <c r="A18375" s="73">
        <v>65004000</v>
      </c>
      <c r="B18375" s="74" t="s">
        <v>16214</v>
      </c>
      <c r="C18375" s="73" t="s">
        <v>59</v>
      </c>
      <c r="D18375" s="75">
        <v>22.71</v>
      </c>
      <c r="E18375" s="75">
        <v>22.05</v>
      </c>
      <c r="F18375" s="73" t="s">
        <v>47</v>
      </c>
    </row>
    <row r="18376" spans="1:6" ht="25.5" x14ac:dyDescent="0.25">
      <c r="A18376" s="73">
        <v>65004001</v>
      </c>
      <c r="B18376" s="74" t="s">
        <v>16215</v>
      </c>
      <c r="C18376" s="73" t="s">
        <v>59</v>
      </c>
      <c r="D18376" s="75">
        <v>29.74</v>
      </c>
      <c r="E18376" s="75">
        <v>29.08</v>
      </c>
      <c r="F18376" s="73" t="s">
        <v>47</v>
      </c>
    </row>
    <row r="18377" spans="1:6" ht="25.5" x14ac:dyDescent="0.25">
      <c r="A18377" s="73">
        <v>65004002</v>
      </c>
      <c r="B18377" s="74" t="s">
        <v>16216</v>
      </c>
      <c r="C18377" s="73" t="s">
        <v>59</v>
      </c>
      <c r="D18377" s="75">
        <v>43.17</v>
      </c>
      <c r="E18377" s="75">
        <v>42.29</v>
      </c>
      <c r="F18377" s="73" t="s">
        <v>47</v>
      </c>
    </row>
    <row r="18378" spans="1:6" ht="25.5" x14ac:dyDescent="0.25">
      <c r="A18378" s="73">
        <v>65004003</v>
      </c>
      <c r="B18378" s="74" t="s">
        <v>16217</v>
      </c>
      <c r="C18378" s="73" t="s">
        <v>59</v>
      </c>
      <c r="D18378" s="75">
        <v>55.01</v>
      </c>
      <c r="E18378" s="75">
        <v>53.91</v>
      </c>
      <c r="F18378" s="73" t="s">
        <v>47</v>
      </c>
    </row>
    <row r="18379" spans="1:6" ht="38.25" x14ac:dyDescent="0.25">
      <c r="A18379" s="73">
        <v>65004004</v>
      </c>
      <c r="B18379" s="74" t="s">
        <v>16218</v>
      </c>
      <c r="C18379" s="73" t="s">
        <v>59</v>
      </c>
      <c r="D18379" s="75">
        <v>17.78</v>
      </c>
      <c r="E18379" s="75">
        <v>17.34</v>
      </c>
      <c r="F18379" s="73" t="s">
        <v>47</v>
      </c>
    </row>
    <row r="18380" spans="1:6" ht="38.25" x14ac:dyDescent="0.25">
      <c r="A18380" s="73">
        <v>65004005</v>
      </c>
      <c r="B18380" s="74" t="s">
        <v>16219</v>
      </c>
      <c r="C18380" s="73" t="s">
        <v>59</v>
      </c>
      <c r="D18380" s="75">
        <v>21.95</v>
      </c>
      <c r="E18380" s="75">
        <v>21.51</v>
      </c>
      <c r="F18380" s="73" t="s">
        <v>47</v>
      </c>
    </row>
    <row r="18381" spans="1:6" ht="38.25" x14ac:dyDescent="0.25">
      <c r="A18381" s="73">
        <v>65004006</v>
      </c>
      <c r="B18381" s="74" t="s">
        <v>16220</v>
      </c>
      <c r="C18381" s="73" t="s">
        <v>59</v>
      </c>
      <c r="D18381" s="75">
        <v>27.03</v>
      </c>
      <c r="E18381" s="75">
        <v>26.37</v>
      </c>
      <c r="F18381" s="73" t="s">
        <v>47</v>
      </c>
    </row>
    <row r="18382" spans="1:6" ht="38.25" x14ac:dyDescent="0.25">
      <c r="A18382" s="73">
        <v>65004007</v>
      </c>
      <c r="B18382" s="74" t="s">
        <v>16221</v>
      </c>
      <c r="C18382" s="73" t="s">
        <v>59</v>
      </c>
      <c r="D18382" s="75">
        <v>34.71</v>
      </c>
      <c r="E18382" s="75">
        <v>34.049999999999997</v>
      </c>
      <c r="F18382" s="73" t="s">
        <v>47</v>
      </c>
    </row>
    <row r="18383" spans="1:6" ht="38.25" x14ac:dyDescent="0.25">
      <c r="A18383" s="73">
        <v>65004008</v>
      </c>
      <c r="B18383" s="74" t="s">
        <v>16222</v>
      </c>
      <c r="C18383" s="73" t="s">
        <v>59</v>
      </c>
      <c r="D18383" s="75">
        <v>44.25</v>
      </c>
      <c r="E18383" s="75">
        <v>43.37</v>
      </c>
      <c r="F18383" s="73" t="s">
        <v>47</v>
      </c>
    </row>
    <row r="18384" spans="1:6" ht="38.25" x14ac:dyDescent="0.25">
      <c r="A18384" s="73">
        <v>65004009</v>
      </c>
      <c r="B18384" s="74" t="s">
        <v>16223</v>
      </c>
      <c r="C18384" s="73" t="s">
        <v>59</v>
      </c>
      <c r="D18384" s="75">
        <v>51.94</v>
      </c>
      <c r="E18384" s="75">
        <v>51.06</v>
      </c>
      <c r="F18384" s="73" t="s">
        <v>47</v>
      </c>
    </row>
    <row r="18385" spans="1:6" ht="38.25" x14ac:dyDescent="0.25">
      <c r="A18385" s="73">
        <v>65004010</v>
      </c>
      <c r="B18385" s="74" t="s">
        <v>16224</v>
      </c>
      <c r="C18385" s="73" t="s">
        <v>59</v>
      </c>
      <c r="D18385" s="75">
        <v>9.51</v>
      </c>
      <c r="E18385" s="75">
        <v>9.18</v>
      </c>
      <c r="F18385" s="73" t="s">
        <v>47</v>
      </c>
    </row>
    <row r="18386" spans="1:6" ht="38.25" x14ac:dyDescent="0.25">
      <c r="A18386" s="73">
        <v>65004011</v>
      </c>
      <c r="B18386" s="74" t="s">
        <v>16225</v>
      </c>
      <c r="C18386" s="73" t="s">
        <v>59</v>
      </c>
      <c r="D18386" s="75">
        <v>14.27</v>
      </c>
      <c r="E18386" s="75">
        <v>13.83</v>
      </c>
      <c r="F18386" s="73" t="s">
        <v>47</v>
      </c>
    </row>
    <row r="18387" spans="1:6" ht="38.25" x14ac:dyDescent="0.25">
      <c r="A18387" s="73">
        <v>65004012</v>
      </c>
      <c r="B18387" s="74" t="s">
        <v>16226</v>
      </c>
      <c r="C18387" s="73" t="s">
        <v>59</v>
      </c>
      <c r="D18387" s="75">
        <v>19.38</v>
      </c>
      <c r="E18387" s="75">
        <v>18.940000000000001</v>
      </c>
      <c r="F18387" s="73" t="s">
        <v>47</v>
      </c>
    </row>
    <row r="18388" spans="1:6" ht="38.25" x14ac:dyDescent="0.25">
      <c r="A18388" s="73">
        <v>65004013</v>
      </c>
      <c r="B18388" s="74" t="s">
        <v>16227</v>
      </c>
      <c r="C18388" s="73" t="s">
        <v>59</v>
      </c>
      <c r="D18388" s="75">
        <v>25.46</v>
      </c>
      <c r="E18388" s="75">
        <v>24.8</v>
      </c>
      <c r="F18388" s="73" t="s">
        <v>47</v>
      </c>
    </row>
    <row r="18389" spans="1:6" ht="38.25" x14ac:dyDescent="0.25">
      <c r="A18389" s="73">
        <v>65004014</v>
      </c>
      <c r="B18389" s="74" t="s">
        <v>16228</v>
      </c>
      <c r="C18389" s="73" t="s">
        <v>59</v>
      </c>
      <c r="D18389" s="75">
        <v>29.78</v>
      </c>
      <c r="E18389" s="75">
        <v>29.12</v>
      </c>
      <c r="F18389" s="73" t="s">
        <v>47</v>
      </c>
    </row>
    <row r="18390" spans="1:6" ht="38.25" x14ac:dyDescent="0.25">
      <c r="A18390" s="73">
        <v>65004015</v>
      </c>
      <c r="B18390" s="74" t="s">
        <v>16229</v>
      </c>
      <c r="C18390" s="73" t="s">
        <v>59</v>
      </c>
      <c r="D18390" s="75">
        <v>39.07</v>
      </c>
      <c r="E18390" s="75">
        <v>38.19</v>
      </c>
      <c r="F18390" s="73" t="s">
        <v>47</v>
      </c>
    </row>
    <row r="18391" spans="1:6" ht="38.25" x14ac:dyDescent="0.25">
      <c r="A18391" s="73">
        <v>65004016</v>
      </c>
      <c r="B18391" s="74" t="s">
        <v>16231</v>
      </c>
      <c r="C18391" s="73" t="s">
        <v>59</v>
      </c>
      <c r="D18391" s="75">
        <v>42.32</v>
      </c>
      <c r="E18391" s="75">
        <v>41.44</v>
      </c>
      <c r="F18391" s="73" t="s">
        <v>47</v>
      </c>
    </row>
    <row r="18392" spans="1:6" ht="38.25" x14ac:dyDescent="0.25">
      <c r="A18392" s="73">
        <v>65004017</v>
      </c>
      <c r="B18392" s="74" t="s">
        <v>16232</v>
      </c>
      <c r="C18392" s="73" t="s">
        <v>59</v>
      </c>
      <c r="D18392" s="75">
        <v>10.61</v>
      </c>
      <c r="E18392" s="75">
        <v>10.28</v>
      </c>
      <c r="F18392" s="73" t="s">
        <v>47</v>
      </c>
    </row>
    <row r="18393" spans="1:6" ht="38.25" x14ac:dyDescent="0.25">
      <c r="A18393" s="73">
        <v>65004018</v>
      </c>
      <c r="B18393" s="74" t="s">
        <v>16233</v>
      </c>
      <c r="C18393" s="73" t="s">
        <v>59</v>
      </c>
      <c r="D18393" s="75">
        <v>16.100000000000001</v>
      </c>
      <c r="E18393" s="75">
        <v>15.66</v>
      </c>
      <c r="F18393" s="73" t="s">
        <v>47</v>
      </c>
    </row>
    <row r="18394" spans="1:6" ht="38.25" x14ac:dyDescent="0.25">
      <c r="A18394" s="73">
        <v>65004019</v>
      </c>
      <c r="B18394" s="74" t="s">
        <v>16234</v>
      </c>
      <c r="C18394" s="73" t="s">
        <v>59</v>
      </c>
      <c r="D18394" s="75">
        <v>22.4</v>
      </c>
      <c r="E18394" s="75">
        <v>21.96</v>
      </c>
      <c r="F18394" s="73" t="s">
        <v>47</v>
      </c>
    </row>
    <row r="18395" spans="1:6" ht="38.25" x14ac:dyDescent="0.25">
      <c r="A18395" s="73">
        <v>65004020</v>
      </c>
      <c r="B18395" s="74" t="s">
        <v>16236</v>
      </c>
      <c r="C18395" s="73" t="s">
        <v>59</v>
      </c>
      <c r="D18395" s="75">
        <v>29.16</v>
      </c>
      <c r="E18395" s="75">
        <v>28.5</v>
      </c>
      <c r="F18395" s="73" t="s">
        <v>47</v>
      </c>
    </row>
    <row r="18396" spans="1:6" ht="38.25" x14ac:dyDescent="0.25">
      <c r="A18396" s="73">
        <v>65004021</v>
      </c>
      <c r="B18396" s="74" t="s">
        <v>16237</v>
      </c>
      <c r="C18396" s="73" t="s">
        <v>59</v>
      </c>
      <c r="D18396" s="75">
        <v>37.659999999999997</v>
      </c>
      <c r="E18396" s="75">
        <v>36.78</v>
      </c>
      <c r="F18396" s="73" t="s">
        <v>47</v>
      </c>
    </row>
    <row r="18397" spans="1:6" ht="38.25" x14ac:dyDescent="0.25">
      <c r="A18397" s="73">
        <v>65004022</v>
      </c>
      <c r="B18397" s="74" t="s">
        <v>16238</v>
      </c>
      <c r="C18397" s="73" t="s">
        <v>59</v>
      </c>
      <c r="D18397" s="75">
        <v>45.19</v>
      </c>
      <c r="E18397" s="75">
        <v>44.31</v>
      </c>
      <c r="F18397" s="73" t="s">
        <v>47</v>
      </c>
    </row>
    <row r="18398" spans="1:6" ht="38.25" x14ac:dyDescent="0.25">
      <c r="A18398" s="73">
        <v>65004023</v>
      </c>
      <c r="B18398" s="74" t="s">
        <v>16239</v>
      </c>
      <c r="C18398" s="73" t="s">
        <v>59</v>
      </c>
      <c r="D18398" s="75">
        <v>49.18</v>
      </c>
      <c r="E18398" s="75">
        <v>48.3</v>
      </c>
      <c r="F18398" s="73" t="s">
        <v>47</v>
      </c>
    </row>
    <row r="18399" spans="1:6" ht="38.25" x14ac:dyDescent="0.25">
      <c r="A18399" s="73">
        <v>65004024</v>
      </c>
      <c r="B18399" s="74" t="s">
        <v>16240</v>
      </c>
      <c r="C18399" s="73" t="s">
        <v>59</v>
      </c>
      <c r="D18399" s="75">
        <v>10.86</v>
      </c>
      <c r="E18399" s="75">
        <v>10.53</v>
      </c>
      <c r="F18399" s="73" t="s">
        <v>47</v>
      </c>
    </row>
    <row r="18400" spans="1:6" ht="38.25" x14ac:dyDescent="0.25">
      <c r="A18400" s="73">
        <v>65004025</v>
      </c>
      <c r="B18400" s="74" t="s">
        <v>16241</v>
      </c>
      <c r="C18400" s="73" t="s">
        <v>59</v>
      </c>
      <c r="D18400" s="75">
        <v>24.27</v>
      </c>
      <c r="E18400" s="75">
        <v>23.83</v>
      </c>
      <c r="F18400" s="73" t="s">
        <v>47</v>
      </c>
    </row>
    <row r="18401" spans="1:6" x14ac:dyDescent="0.25">
      <c r="A18401" s="73">
        <v>65004026</v>
      </c>
      <c r="B18401" s="74" t="s">
        <v>16242</v>
      </c>
      <c r="C18401" s="73" t="s">
        <v>59</v>
      </c>
      <c r="D18401" s="75">
        <v>15.77</v>
      </c>
      <c r="E18401" s="75">
        <v>15.22</v>
      </c>
      <c r="F18401" s="73" t="s">
        <v>47</v>
      </c>
    </row>
    <row r="18402" spans="1:6" ht="25.5" x14ac:dyDescent="0.25">
      <c r="A18402" s="73">
        <v>65004027</v>
      </c>
      <c r="B18402" s="74" t="s">
        <v>16243</v>
      </c>
      <c r="C18402" s="73" t="s">
        <v>59</v>
      </c>
      <c r="D18402" s="75">
        <v>44.9</v>
      </c>
      <c r="E18402" s="75">
        <v>43.36</v>
      </c>
      <c r="F18402" s="73" t="s">
        <v>47</v>
      </c>
    </row>
    <row r="18403" spans="1:6" x14ac:dyDescent="0.25">
      <c r="A18403" s="73">
        <v>65004028</v>
      </c>
      <c r="B18403" s="74" t="s">
        <v>16244</v>
      </c>
      <c r="C18403" s="73" t="s">
        <v>59</v>
      </c>
      <c r="D18403" s="75">
        <v>27.75</v>
      </c>
      <c r="E18403" s="75">
        <v>26.81</v>
      </c>
      <c r="F18403" s="73" t="s">
        <v>47</v>
      </c>
    </row>
    <row r="18404" spans="1:6" ht="25.5" x14ac:dyDescent="0.25">
      <c r="A18404" s="73">
        <v>65004029</v>
      </c>
      <c r="B18404" s="74" t="s">
        <v>16245</v>
      </c>
      <c r="C18404" s="73" t="s">
        <v>59</v>
      </c>
      <c r="D18404" s="75">
        <v>66.86</v>
      </c>
      <c r="E18404" s="75">
        <v>65.92</v>
      </c>
      <c r="F18404" s="73" t="s">
        <v>47</v>
      </c>
    </row>
    <row r="18405" spans="1:6" ht="25.5" x14ac:dyDescent="0.25">
      <c r="A18405" s="73">
        <v>65004030</v>
      </c>
      <c r="B18405" s="74" t="s">
        <v>16246</v>
      </c>
      <c r="C18405" s="73" t="s">
        <v>59</v>
      </c>
      <c r="D18405" s="75">
        <v>68.650000000000006</v>
      </c>
      <c r="E18405" s="75">
        <v>66.430000000000007</v>
      </c>
      <c r="F18405" s="73" t="s">
        <v>47</v>
      </c>
    </row>
    <row r="18406" spans="1:6" ht="38.25" x14ac:dyDescent="0.25">
      <c r="A18406" s="73">
        <v>65004031</v>
      </c>
      <c r="B18406" s="74" t="s">
        <v>16247</v>
      </c>
      <c r="C18406" s="73" t="s">
        <v>59</v>
      </c>
      <c r="D18406" s="75">
        <v>107.76</v>
      </c>
      <c r="E18406" s="75">
        <v>105.54</v>
      </c>
      <c r="F18406" s="73" t="s">
        <v>47</v>
      </c>
    </row>
    <row r="18407" spans="1:6" x14ac:dyDescent="0.25">
      <c r="A18407" s="73">
        <v>65004032</v>
      </c>
      <c r="B18407" s="74" t="s">
        <v>16248</v>
      </c>
      <c r="C18407" s="73" t="s">
        <v>59</v>
      </c>
      <c r="D18407" s="75">
        <v>47.16</v>
      </c>
      <c r="E18407" s="75">
        <v>45.72</v>
      </c>
      <c r="F18407" s="73" t="s">
        <v>47</v>
      </c>
    </row>
    <row r="18408" spans="1:6" ht="25.5" x14ac:dyDescent="0.25">
      <c r="A18408" s="73">
        <v>65004033</v>
      </c>
      <c r="B18408" s="74" t="s">
        <v>16249</v>
      </c>
      <c r="C18408" s="73" t="s">
        <v>59</v>
      </c>
      <c r="D18408" s="75">
        <v>86.27</v>
      </c>
      <c r="E18408" s="75">
        <v>84.83</v>
      </c>
      <c r="F18408" s="73" t="s">
        <v>47</v>
      </c>
    </row>
    <row r="18409" spans="1:6" ht="25.5" x14ac:dyDescent="0.25">
      <c r="A18409" s="73">
        <v>65004034</v>
      </c>
      <c r="B18409" s="74" t="s">
        <v>16250</v>
      </c>
      <c r="C18409" s="73" t="s">
        <v>59</v>
      </c>
      <c r="D18409" s="75">
        <v>116.39</v>
      </c>
      <c r="E18409" s="75">
        <v>112.71</v>
      </c>
      <c r="F18409" s="73" t="s">
        <v>47</v>
      </c>
    </row>
    <row r="18410" spans="1:6" ht="38.25" x14ac:dyDescent="0.25">
      <c r="A18410" s="73">
        <v>65004035</v>
      </c>
      <c r="B18410" s="74" t="s">
        <v>16251</v>
      </c>
      <c r="C18410" s="73" t="s">
        <v>59</v>
      </c>
      <c r="D18410" s="75">
        <v>155.5</v>
      </c>
      <c r="E18410" s="75">
        <v>151.82</v>
      </c>
      <c r="F18410" s="73" t="s">
        <v>47</v>
      </c>
    </row>
    <row r="18411" spans="1:6" x14ac:dyDescent="0.25">
      <c r="A18411" s="73">
        <v>65004036</v>
      </c>
      <c r="B18411" s="74" t="s">
        <v>16252</v>
      </c>
      <c r="C18411" s="73" t="s">
        <v>59</v>
      </c>
      <c r="D18411" s="75">
        <v>68.290000000000006</v>
      </c>
      <c r="E18411" s="75">
        <v>66.22</v>
      </c>
      <c r="F18411" s="73" t="s">
        <v>47</v>
      </c>
    </row>
    <row r="18412" spans="1:6" ht="25.5" x14ac:dyDescent="0.25">
      <c r="A18412" s="73">
        <v>65004037</v>
      </c>
      <c r="B18412" s="74" t="s">
        <v>16253</v>
      </c>
      <c r="C18412" s="73" t="s">
        <v>59</v>
      </c>
      <c r="D18412" s="75">
        <v>107.4</v>
      </c>
      <c r="E18412" s="75">
        <v>105.33</v>
      </c>
      <c r="F18412" s="73" t="s">
        <v>47</v>
      </c>
    </row>
    <row r="18413" spans="1:6" ht="25.5" x14ac:dyDescent="0.25">
      <c r="A18413" s="73">
        <v>65004038</v>
      </c>
      <c r="B18413" s="74" t="s">
        <v>16254</v>
      </c>
      <c r="C18413" s="73" t="s">
        <v>59</v>
      </c>
      <c r="D18413" s="75">
        <v>156.80000000000001</v>
      </c>
      <c r="E18413" s="75">
        <v>152.03</v>
      </c>
      <c r="F18413" s="73" t="s">
        <v>47</v>
      </c>
    </row>
    <row r="18414" spans="1:6" ht="38.25" x14ac:dyDescent="0.25">
      <c r="A18414" s="73">
        <v>65004039</v>
      </c>
      <c r="B18414" s="74" t="s">
        <v>16255</v>
      </c>
      <c r="C18414" s="73" t="s">
        <v>59</v>
      </c>
      <c r="D18414" s="75">
        <v>195.91</v>
      </c>
      <c r="E18414" s="75">
        <v>191.14</v>
      </c>
      <c r="F18414" s="73" t="s">
        <v>47</v>
      </c>
    </row>
    <row r="18415" spans="1:6" x14ac:dyDescent="0.25">
      <c r="A18415" s="73">
        <v>65004040</v>
      </c>
      <c r="B18415" s="74" t="s">
        <v>16256</v>
      </c>
      <c r="C18415" s="73" t="s">
        <v>59</v>
      </c>
      <c r="D18415" s="75">
        <v>24.22</v>
      </c>
      <c r="E18415" s="75">
        <v>23.53</v>
      </c>
      <c r="F18415" s="73" t="s">
        <v>47</v>
      </c>
    </row>
    <row r="18416" spans="1:6" ht="25.5" x14ac:dyDescent="0.25">
      <c r="A18416" s="73">
        <v>65004041</v>
      </c>
      <c r="B18416" s="74" t="s">
        <v>16257</v>
      </c>
      <c r="C18416" s="73" t="s">
        <v>59</v>
      </c>
      <c r="D18416" s="75">
        <v>73.58</v>
      </c>
      <c r="E18416" s="75">
        <v>71.41</v>
      </c>
      <c r="F18416" s="73" t="s">
        <v>47</v>
      </c>
    </row>
    <row r="18417" spans="1:6" x14ac:dyDescent="0.25">
      <c r="A18417" s="73">
        <v>65004042</v>
      </c>
      <c r="B18417" s="74" t="s">
        <v>16258</v>
      </c>
      <c r="C18417" s="73" t="s">
        <v>59</v>
      </c>
      <c r="D18417" s="75">
        <v>44.39</v>
      </c>
      <c r="E18417" s="75">
        <v>43.17</v>
      </c>
      <c r="F18417" s="73" t="s">
        <v>47</v>
      </c>
    </row>
    <row r="18418" spans="1:6" ht="25.5" x14ac:dyDescent="0.25">
      <c r="A18418" s="73">
        <v>65004043</v>
      </c>
      <c r="B18418" s="74" t="s">
        <v>16259</v>
      </c>
      <c r="C18418" s="73" t="s">
        <v>59</v>
      </c>
      <c r="D18418" s="75">
        <v>83.5</v>
      </c>
      <c r="E18418" s="75">
        <v>82.28</v>
      </c>
      <c r="F18418" s="73" t="s">
        <v>47</v>
      </c>
    </row>
    <row r="18419" spans="1:6" ht="25.5" x14ac:dyDescent="0.25">
      <c r="A18419" s="73">
        <v>65004044</v>
      </c>
      <c r="B18419" s="74" t="s">
        <v>16260</v>
      </c>
      <c r="C18419" s="73" t="s">
        <v>59</v>
      </c>
      <c r="D18419" s="75">
        <v>119.95</v>
      </c>
      <c r="E18419" s="75">
        <v>116.62</v>
      </c>
      <c r="F18419" s="73" t="s">
        <v>47</v>
      </c>
    </row>
    <row r="18420" spans="1:6" ht="38.25" x14ac:dyDescent="0.25">
      <c r="A18420" s="73">
        <v>65004045</v>
      </c>
      <c r="B18420" s="74" t="s">
        <v>16261</v>
      </c>
      <c r="C18420" s="73" t="s">
        <v>59</v>
      </c>
      <c r="D18420" s="75">
        <v>159.06</v>
      </c>
      <c r="E18420" s="75">
        <v>155.72999999999999</v>
      </c>
      <c r="F18420" s="73" t="s">
        <v>47</v>
      </c>
    </row>
    <row r="18421" spans="1:6" x14ac:dyDescent="0.25">
      <c r="A18421" s="73">
        <v>65004046</v>
      </c>
      <c r="B18421" s="74" t="s">
        <v>16262</v>
      </c>
      <c r="C18421" s="73" t="s">
        <v>59</v>
      </c>
      <c r="D18421" s="75">
        <v>76.67</v>
      </c>
      <c r="E18421" s="75">
        <v>74.86</v>
      </c>
      <c r="F18421" s="73" t="s">
        <v>47</v>
      </c>
    </row>
    <row r="18422" spans="1:6" ht="25.5" x14ac:dyDescent="0.25">
      <c r="A18422" s="73">
        <v>65004047</v>
      </c>
      <c r="B18422" s="74" t="s">
        <v>16263</v>
      </c>
      <c r="C18422" s="73" t="s">
        <v>59</v>
      </c>
      <c r="D18422" s="75">
        <v>115.78</v>
      </c>
      <c r="E18422" s="75">
        <v>113.97</v>
      </c>
      <c r="F18422" s="73" t="s">
        <v>47</v>
      </c>
    </row>
    <row r="18423" spans="1:6" ht="25.5" x14ac:dyDescent="0.25">
      <c r="A18423" s="73">
        <v>65004048</v>
      </c>
      <c r="B18423" s="74" t="s">
        <v>16264</v>
      </c>
      <c r="C18423" s="73" t="s">
        <v>59</v>
      </c>
      <c r="D18423" s="75">
        <v>209.55</v>
      </c>
      <c r="E18423" s="75">
        <v>203.98</v>
      </c>
      <c r="F18423" s="73" t="s">
        <v>47</v>
      </c>
    </row>
    <row r="18424" spans="1:6" ht="38.25" x14ac:dyDescent="0.25">
      <c r="A18424" s="73">
        <v>65004049</v>
      </c>
      <c r="B18424" s="74" t="s">
        <v>16265</v>
      </c>
      <c r="C18424" s="73" t="s">
        <v>59</v>
      </c>
      <c r="D18424" s="75">
        <v>248.66</v>
      </c>
      <c r="E18424" s="75">
        <v>243.09</v>
      </c>
      <c r="F18424" s="73" t="s">
        <v>47</v>
      </c>
    </row>
    <row r="18425" spans="1:6" x14ac:dyDescent="0.25">
      <c r="A18425" s="73">
        <v>65004050</v>
      </c>
      <c r="B18425" s="74" t="s">
        <v>16266</v>
      </c>
      <c r="C18425" s="73" t="s">
        <v>59</v>
      </c>
      <c r="D18425" s="75">
        <v>112.29</v>
      </c>
      <c r="E18425" s="75">
        <v>109.67</v>
      </c>
      <c r="F18425" s="73" t="s">
        <v>47</v>
      </c>
    </row>
    <row r="18426" spans="1:6" ht="25.5" x14ac:dyDescent="0.25">
      <c r="A18426" s="73">
        <v>65004051</v>
      </c>
      <c r="B18426" s="74" t="s">
        <v>16267</v>
      </c>
      <c r="C18426" s="73" t="s">
        <v>59</v>
      </c>
      <c r="D18426" s="75">
        <v>151.4</v>
      </c>
      <c r="E18426" s="75">
        <v>148.78</v>
      </c>
      <c r="F18426" s="73" t="s">
        <v>47</v>
      </c>
    </row>
    <row r="18427" spans="1:6" ht="25.5" x14ac:dyDescent="0.25">
      <c r="A18427" s="73">
        <v>65004052</v>
      </c>
      <c r="B18427" s="74" t="s">
        <v>16268</v>
      </c>
      <c r="C18427" s="73" t="s">
        <v>59</v>
      </c>
      <c r="D18427" s="75">
        <v>290.48</v>
      </c>
      <c r="E18427" s="75">
        <v>283.02</v>
      </c>
      <c r="F18427" s="73" t="s">
        <v>47</v>
      </c>
    </row>
    <row r="18428" spans="1:6" ht="38.25" x14ac:dyDescent="0.25">
      <c r="A18428" s="73">
        <v>65004053</v>
      </c>
      <c r="B18428" s="74" t="s">
        <v>16269</v>
      </c>
      <c r="C18428" s="73" t="s">
        <v>59</v>
      </c>
      <c r="D18428" s="75">
        <v>329.59</v>
      </c>
      <c r="E18428" s="75">
        <v>322.13</v>
      </c>
      <c r="F18428" s="73" t="s">
        <v>47</v>
      </c>
    </row>
    <row r="18429" spans="1:6" x14ac:dyDescent="0.25">
      <c r="A18429" s="73">
        <v>65004054</v>
      </c>
      <c r="B18429" s="74" t="s">
        <v>16270</v>
      </c>
      <c r="C18429" s="73" t="s">
        <v>59</v>
      </c>
      <c r="D18429" s="75">
        <v>147.91</v>
      </c>
      <c r="E18429" s="75">
        <v>144.49</v>
      </c>
      <c r="F18429" s="73" t="s">
        <v>47</v>
      </c>
    </row>
    <row r="18430" spans="1:6" ht="25.5" x14ac:dyDescent="0.25">
      <c r="A18430" s="73">
        <v>65004055</v>
      </c>
      <c r="B18430" s="74" t="s">
        <v>16271</v>
      </c>
      <c r="C18430" s="73" t="s">
        <v>59</v>
      </c>
      <c r="D18430" s="75">
        <v>187.02</v>
      </c>
      <c r="E18430" s="75">
        <v>183.6</v>
      </c>
      <c r="F18430" s="73" t="s">
        <v>47</v>
      </c>
    </row>
    <row r="18431" spans="1:6" ht="25.5" x14ac:dyDescent="0.25">
      <c r="A18431" s="73">
        <v>65004056</v>
      </c>
      <c r="B18431" s="74" t="s">
        <v>16272</v>
      </c>
      <c r="C18431" s="73" t="s">
        <v>59</v>
      </c>
      <c r="D18431" s="75">
        <v>371.42</v>
      </c>
      <c r="E18431" s="75">
        <v>362.06</v>
      </c>
      <c r="F18431" s="73" t="s">
        <v>47</v>
      </c>
    </row>
    <row r="18432" spans="1:6" ht="38.25" x14ac:dyDescent="0.25">
      <c r="A18432" s="73">
        <v>65004057</v>
      </c>
      <c r="B18432" s="74" t="s">
        <v>16273</v>
      </c>
      <c r="C18432" s="73" t="s">
        <v>59</v>
      </c>
      <c r="D18432" s="75">
        <v>410.53</v>
      </c>
      <c r="E18432" s="75">
        <v>401.17</v>
      </c>
      <c r="F18432" s="73" t="s">
        <v>47</v>
      </c>
    </row>
    <row r="18433" spans="1:6" x14ac:dyDescent="0.25">
      <c r="A18433" s="73">
        <v>65004063</v>
      </c>
      <c r="B18433" s="74" t="s">
        <v>16274</v>
      </c>
      <c r="C18433" s="73" t="s">
        <v>59</v>
      </c>
      <c r="D18433" s="75">
        <v>60.66</v>
      </c>
      <c r="E18433" s="75">
        <v>59.26</v>
      </c>
      <c r="F18433" s="73" t="s">
        <v>47</v>
      </c>
    </row>
    <row r="18434" spans="1:6" x14ac:dyDescent="0.25">
      <c r="A18434" s="73">
        <v>65004066</v>
      </c>
      <c r="B18434" s="74" t="s">
        <v>16275</v>
      </c>
      <c r="C18434" s="73" t="s">
        <v>59</v>
      </c>
      <c r="D18434" s="75">
        <v>97.61</v>
      </c>
      <c r="E18434" s="75">
        <v>93.21</v>
      </c>
      <c r="F18434" s="73" t="s">
        <v>47</v>
      </c>
    </row>
    <row r="18435" spans="1:6" ht="38.25" x14ac:dyDescent="0.25">
      <c r="A18435" s="73">
        <v>65004152</v>
      </c>
      <c r="B18435" s="74" t="s">
        <v>16276</v>
      </c>
      <c r="C18435" s="73" t="s">
        <v>59</v>
      </c>
      <c r="D18435" s="75">
        <v>16.12</v>
      </c>
      <c r="E18435" s="75">
        <v>15.48</v>
      </c>
      <c r="F18435" s="73" t="s">
        <v>47</v>
      </c>
    </row>
    <row r="18436" spans="1:6" ht="38.25" x14ac:dyDescent="0.25">
      <c r="A18436" s="73">
        <v>65004153</v>
      </c>
      <c r="B18436" s="74" t="s">
        <v>16277</v>
      </c>
      <c r="C18436" s="73" t="s">
        <v>59</v>
      </c>
      <c r="D18436" s="75">
        <v>23.29</v>
      </c>
      <c r="E18436" s="75">
        <v>22.39</v>
      </c>
      <c r="F18436" s="73" t="s">
        <v>47</v>
      </c>
    </row>
    <row r="18437" spans="1:6" ht="38.25" x14ac:dyDescent="0.25">
      <c r="A18437" s="73">
        <v>65004154</v>
      </c>
      <c r="B18437" s="74" t="s">
        <v>16278</v>
      </c>
      <c r="C18437" s="73" t="s">
        <v>59</v>
      </c>
      <c r="D18437" s="75">
        <v>31.31</v>
      </c>
      <c r="E18437" s="75">
        <v>30.09</v>
      </c>
      <c r="F18437" s="73" t="s">
        <v>47</v>
      </c>
    </row>
    <row r="18438" spans="1:6" ht="38.25" x14ac:dyDescent="0.25">
      <c r="A18438" s="73">
        <v>65004155</v>
      </c>
      <c r="B18438" s="74" t="s">
        <v>16279</v>
      </c>
      <c r="C18438" s="73" t="s">
        <v>59</v>
      </c>
      <c r="D18438" s="75">
        <v>45.34</v>
      </c>
      <c r="E18438" s="75">
        <v>43.38</v>
      </c>
      <c r="F18438" s="73" t="s">
        <v>47</v>
      </c>
    </row>
    <row r="18439" spans="1:6" ht="38.25" x14ac:dyDescent="0.25">
      <c r="A18439" s="73">
        <v>65004156</v>
      </c>
      <c r="B18439" s="74" t="s">
        <v>16280</v>
      </c>
      <c r="C18439" s="73" t="s">
        <v>59</v>
      </c>
      <c r="D18439" s="75">
        <v>63.15</v>
      </c>
      <c r="E18439" s="75">
        <v>60.45</v>
      </c>
      <c r="F18439" s="73" t="s">
        <v>47</v>
      </c>
    </row>
    <row r="18440" spans="1:6" ht="38.25" x14ac:dyDescent="0.25">
      <c r="A18440" s="73">
        <v>65004157</v>
      </c>
      <c r="B18440" s="74" t="s">
        <v>16281</v>
      </c>
      <c r="C18440" s="73" t="s">
        <v>59</v>
      </c>
      <c r="D18440" s="75">
        <v>76.489999999999995</v>
      </c>
      <c r="E18440" s="75">
        <v>73.430000000000007</v>
      </c>
      <c r="F18440" s="73" t="s">
        <v>47</v>
      </c>
    </row>
    <row r="18441" spans="1:6" ht="38.25" x14ac:dyDescent="0.25">
      <c r="A18441" s="73">
        <v>65004377</v>
      </c>
      <c r="B18441" s="74" t="s">
        <v>16282</v>
      </c>
      <c r="C18441" s="73" t="s">
        <v>59</v>
      </c>
      <c r="D18441" s="75">
        <v>116.34</v>
      </c>
      <c r="E18441" s="75">
        <v>115.46</v>
      </c>
      <c r="F18441" s="73" t="s">
        <v>47</v>
      </c>
    </row>
    <row r="18442" spans="1:6" ht="38.25" x14ac:dyDescent="0.25">
      <c r="A18442" s="73">
        <v>65004378</v>
      </c>
      <c r="B18442" s="74" t="s">
        <v>16283</v>
      </c>
      <c r="C18442" s="73" t="s">
        <v>59</v>
      </c>
      <c r="D18442" s="75">
        <v>93.48</v>
      </c>
      <c r="E18442" s="75">
        <v>92.68</v>
      </c>
      <c r="F18442" s="73" t="s">
        <v>47</v>
      </c>
    </row>
    <row r="18443" spans="1:6" ht="38.25" x14ac:dyDescent="0.25">
      <c r="A18443" s="73">
        <v>65004379</v>
      </c>
      <c r="B18443" s="74" t="s">
        <v>16284</v>
      </c>
      <c r="C18443" s="73" t="s">
        <v>59</v>
      </c>
      <c r="D18443" s="75">
        <v>76.8</v>
      </c>
      <c r="E18443" s="75">
        <v>76.14</v>
      </c>
      <c r="F18443" s="73" t="s">
        <v>47</v>
      </c>
    </row>
    <row r="18444" spans="1:6" ht="38.25" x14ac:dyDescent="0.25">
      <c r="A18444" s="73">
        <v>65004384</v>
      </c>
      <c r="B18444" s="74" t="s">
        <v>16285</v>
      </c>
      <c r="C18444" s="73" t="s">
        <v>59</v>
      </c>
      <c r="D18444" s="75">
        <v>233.86</v>
      </c>
      <c r="E18444" s="75">
        <v>224.3</v>
      </c>
      <c r="F18444" s="73" t="s">
        <v>47</v>
      </c>
    </row>
    <row r="18445" spans="1:6" ht="38.25" x14ac:dyDescent="0.25">
      <c r="A18445" s="73">
        <v>65004385</v>
      </c>
      <c r="B18445" s="74" t="s">
        <v>16286</v>
      </c>
      <c r="C18445" s="73" t="s">
        <v>59</v>
      </c>
      <c r="D18445" s="75">
        <v>216.47</v>
      </c>
      <c r="E18445" s="75">
        <v>206.99</v>
      </c>
      <c r="F18445" s="73" t="s">
        <v>47</v>
      </c>
    </row>
    <row r="18446" spans="1:6" ht="25.5" x14ac:dyDescent="0.25">
      <c r="A18446" s="73">
        <v>65004441</v>
      </c>
      <c r="B18446" s="74" t="s">
        <v>16287</v>
      </c>
      <c r="C18446" s="73" t="s">
        <v>59</v>
      </c>
      <c r="D18446" s="75">
        <v>66.739999999999995</v>
      </c>
      <c r="E18446" s="75">
        <v>65.239999999999995</v>
      </c>
      <c r="F18446" s="73" t="s">
        <v>47</v>
      </c>
    </row>
    <row r="18447" spans="1:6" ht="38.25" x14ac:dyDescent="0.25">
      <c r="A18447" s="73">
        <v>65004615</v>
      </c>
      <c r="B18447" s="74" t="s">
        <v>16288</v>
      </c>
      <c r="C18447" s="73" t="s">
        <v>59</v>
      </c>
      <c r="D18447" s="75">
        <v>115.09</v>
      </c>
      <c r="E18447" s="75">
        <v>114.21</v>
      </c>
      <c r="F18447" s="73" t="s">
        <v>47</v>
      </c>
    </row>
    <row r="18448" spans="1:6" ht="38.25" x14ac:dyDescent="0.25">
      <c r="A18448" s="73">
        <v>65004616</v>
      </c>
      <c r="B18448" s="74" t="s">
        <v>16289</v>
      </c>
      <c r="C18448" s="73" t="s">
        <v>59</v>
      </c>
      <c r="D18448" s="75">
        <v>129.87</v>
      </c>
      <c r="E18448" s="75">
        <v>128.99</v>
      </c>
      <c r="F18448" s="73" t="s">
        <v>47</v>
      </c>
    </row>
    <row r="18449" spans="1:6" ht="38.25" x14ac:dyDescent="0.25">
      <c r="A18449" s="73">
        <v>65004618</v>
      </c>
      <c r="B18449" s="74" t="s">
        <v>16290</v>
      </c>
      <c r="C18449" s="73" t="s">
        <v>59</v>
      </c>
      <c r="D18449" s="75">
        <v>175.95</v>
      </c>
      <c r="E18449" s="75">
        <v>175.07</v>
      </c>
      <c r="F18449" s="73" t="s">
        <v>47</v>
      </c>
    </row>
    <row r="18450" spans="1:6" ht="38.25" x14ac:dyDescent="0.25">
      <c r="A18450" s="73">
        <v>65004619</v>
      </c>
      <c r="B18450" s="74" t="s">
        <v>16291</v>
      </c>
      <c r="C18450" s="73" t="s">
        <v>59</v>
      </c>
      <c r="D18450" s="75">
        <v>252.46</v>
      </c>
      <c r="E18450" s="75">
        <v>251.58</v>
      </c>
      <c r="F18450" s="73" t="s">
        <v>47</v>
      </c>
    </row>
    <row r="18451" spans="1:6" ht="38.25" x14ac:dyDescent="0.25">
      <c r="A18451" s="73">
        <v>65004620</v>
      </c>
      <c r="B18451" s="74" t="s">
        <v>16292</v>
      </c>
      <c r="C18451" s="73" t="s">
        <v>59</v>
      </c>
      <c r="D18451" s="75">
        <v>375.74</v>
      </c>
      <c r="E18451" s="75">
        <v>374.86</v>
      </c>
      <c r="F18451" s="73" t="s">
        <v>47</v>
      </c>
    </row>
    <row r="18452" spans="1:6" ht="38.25" x14ac:dyDescent="0.25">
      <c r="A18452" s="73">
        <v>65004621</v>
      </c>
      <c r="B18452" s="74" t="s">
        <v>16293</v>
      </c>
      <c r="C18452" s="73" t="s">
        <v>59</v>
      </c>
      <c r="D18452" s="75">
        <v>13.67</v>
      </c>
      <c r="E18452" s="75">
        <v>13.23</v>
      </c>
      <c r="F18452" s="73" t="s">
        <v>47</v>
      </c>
    </row>
    <row r="18453" spans="1:6" ht="38.25" x14ac:dyDescent="0.25">
      <c r="A18453" s="73">
        <v>65004622</v>
      </c>
      <c r="B18453" s="74" t="s">
        <v>16294</v>
      </c>
      <c r="C18453" s="73" t="s">
        <v>59</v>
      </c>
      <c r="D18453" s="75">
        <v>27.69</v>
      </c>
      <c r="E18453" s="75">
        <v>27.25</v>
      </c>
      <c r="F18453" s="73" t="s">
        <v>47</v>
      </c>
    </row>
    <row r="18454" spans="1:6" ht="38.25" x14ac:dyDescent="0.25">
      <c r="A18454" s="73">
        <v>65004623</v>
      </c>
      <c r="B18454" s="74" t="s">
        <v>16295</v>
      </c>
      <c r="C18454" s="73" t="s">
        <v>59</v>
      </c>
      <c r="D18454" s="75">
        <v>33.700000000000003</v>
      </c>
      <c r="E18454" s="75">
        <v>33.26</v>
      </c>
      <c r="F18454" s="73" t="s">
        <v>47</v>
      </c>
    </row>
    <row r="18455" spans="1:6" ht="38.25" x14ac:dyDescent="0.25">
      <c r="A18455" s="73">
        <v>65004624</v>
      </c>
      <c r="B18455" s="74" t="s">
        <v>16296</v>
      </c>
      <c r="C18455" s="73" t="s">
        <v>59</v>
      </c>
      <c r="D18455" s="75">
        <v>59.01</v>
      </c>
      <c r="E18455" s="75">
        <v>58.35</v>
      </c>
      <c r="F18455" s="73" t="s">
        <v>47</v>
      </c>
    </row>
    <row r="18456" spans="1:6" ht="38.25" x14ac:dyDescent="0.25">
      <c r="A18456" s="73">
        <v>65004625</v>
      </c>
      <c r="B18456" s="74" t="s">
        <v>16297</v>
      </c>
      <c r="C18456" s="73" t="s">
        <v>59</v>
      </c>
      <c r="D18456" s="75">
        <v>90.45</v>
      </c>
      <c r="E18456" s="75">
        <v>89.57</v>
      </c>
      <c r="F18456" s="73" t="s">
        <v>47</v>
      </c>
    </row>
    <row r="18457" spans="1:6" ht="38.25" x14ac:dyDescent="0.25">
      <c r="A18457" s="73">
        <v>65004626</v>
      </c>
      <c r="B18457" s="74" t="s">
        <v>16298</v>
      </c>
      <c r="C18457" s="73" t="s">
        <v>59</v>
      </c>
      <c r="D18457" s="75">
        <v>119.26</v>
      </c>
      <c r="E18457" s="75">
        <v>118.38</v>
      </c>
      <c r="F18457" s="73" t="s">
        <v>47</v>
      </c>
    </row>
    <row r="18458" spans="1:6" ht="38.25" x14ac:dyDescent="0.25">
      <c r="A18458" s="73">
        <v>65004627</v>
      </c>
      <c r="B18458" s="74" t="s">
        <v>16299</v>
      </c>
      <c r="C18458" s="73" t="s">
        <v>59</v>
      </c>
      <c r="D18458" s="75">
        <v>190.47</v>
      </c>
      <c r="E18458" s="75">
        <v>189.59</v>
      </c>
      <c r="F18458" s="73" t="s">
        <v>47</v>
      </c>
    </row>
    <row r="18459" spans="1:6" ht="38.25" x14ac:dyDescent="0.25">
      <c r="A18459" s="73">
        <v>65004628</v>
      </c>
      <c r="B18459" s="74" t="s">
        <v>16300</v>
      </c>
      <c r="C18459" s="73" t="s">
        <v>59</v>
      </c>
      <c r="D18459" s="75">
        <v>231.78</v>
      </c>
      <c r="E18459" s="75">
        <v>230.9</v>
      </c>
      <c r="F18459" s="73" t="s">
        <v>47</v>
      </c>
    </row>
    <row r="18460" spans="1:6" ht="38.25" x14ac:dyDescent="0.25">
      <c r="A18460" s="73">
        <v>65004629</v>
      </c>
      <c r="B18460" s="74" t="s">
        <v>16301</v>
      </c>
      <c r="C18460" s="73" t="s">
        <v>59</v>
      </c>
      <c r="D18460" s="75">
        <v>313.86</v>
      </c>
      <c r="E18460" s="75">
        <v>312.98</v>
      </c>
      <c r="F18460" s="73" t="s">
        <v>47</v>
      </c>
    </row>
    <row r="18461" spans="1:6" ht="38.25" x14ac:dyDescent="0.25">
      <c r="A18461" s="73">
        <v>65004630</v>
      </c>
      <c r="B18461" s="74" t="s">
        <v>16302</v>
      </c>
      <c r="C18461" s="73" t="s">
        <v>59</v>
      </c>
      <c r="D18461" s="75">
        <v>401.92</v>
      </c>
      <c r="E18461" s="75">
        <v>401.04</v>
      </c>
      <c r="F18461" s="73" t="s">
        <v>47</v>
      </c>
    </row>
    <row r="18462" spans="1:6" ht="38.25" x14ac:dyDescent="0.25">
      <c r="A18462" s="73">
        <v>65004819</v>
      </c>
      <c r="B18462" s="74" t="s">
        <v>16303</v>
      </c>
      <c r="C18462" s="73" t="s">
        <v>59</v>
      </c>
      <c r="D18462" s="75">
        <v>5.16</v>
      </c>
      <c r="E18462" s="75">
        <v>5</v>
      </c>
      <c r="F18462" s="73" t="s">
        <v>47</v>
      </c>
    </row>
    <row r="18463" spans="1:6" x14ac:dyDescent="0.25">
      <c r="A18463" s="73">
        <v>65004822</v>
      </c>
      <c r="B18463" s="74" t="s">
        <v>16304</v>
      </c>
      <c r="C18463" s="73" t="s">
        <v>59</v>
      </c>
      <c r="D18463" s="75">
        <v>0.28999999999999998</v>
      </c>
      <c r="E18463" s="75">
        <v>0.28000000000000003</v>
      </c>
      <c r="F18463" s="73" t="s">
        <v>47</v>
      </c>
    </row>
    <row r="18464" spans="1:6" ht="25.5" x14ac:dyDescent="0.25">
      <c r="A18464" s="73">
        <v>65004831</v>
      </c>
      <c r="B18464" s="74" t="s">
        <v>16305</v>
      </c>
      <c r="C18464" s="73" t="s">
        <v>59</v>
      </c>
      <c r="D18464" s="75">
        <v>24.7</v>
      </c>
      <c r="E18464" s="75">
        <v>23.59</v>
      </c>
      <c r="F18464" s="73" t="s">
        <v>47</v>
      </c>
    </row>
    <row r="18465" spans="1:6" ht="25.5" x14ac:dyDescent="0.25">
      <c r="A18465" s="73">
        <v>65004832</v>
      </c>
      <c r="B18465" s="74" t="s">
        <v>16306</v>
      </c>
      <c r="C18465" s="73" t="s">
        <v>59</v>
      </c>
      <c r="D18465" s="75">
        <v>26.08</v>
      </c>
      <c r="E18465" s="75">
        <v>24.9</v>
      </c>
      <c r="F18465" s="73" t="s">
        <v>47</v>
      </c>
    </row>
    <row r="18466" spans="1:6" ht="25.5" x14ac:dyDescent="0.25">
      <c r="A18466" s="73">
        <v>65004833</v>
      </c>
      <c r="B18466" s="74" t="s">
        <v>16307</v>
      </c>
      <c r="C18466" s="73" t="s">
        <v>59</v>
      </c>
      <c r="D18466" s="75">
        <v>34.19</v>
      </c>
      <c r="E18466" s="75">
        <v>32.57</v>
      </c>
      <c r="F18466" s="73" t="s">
        <v>47</v>
      </c>
    </row>
    <row r="18467" spans="1:6" x14ac:dyDescent="0.25">
      <c r="A18467" s="73">
        <v>65004974</v>
      </c>
      <c r="B18467" s="74" t="s">
        <v>16308</v>
      </c>
      <c r="C18467" s="73" t="s">
        <v>59</v>
      </c>
      <c r="D18467" s="75">
        <v>28.25</v>
      </c>
      <c r="E18467" s="75">
        <v>27.32</v>
      </c>
      <c r="F18467" s="73" t="s">
        <v>47</v>
      </c>
    </row>
    <row r="18468" spans="1:6" ht="38.25" x14ac:dyDescent="0.25">
      <c r="A18468" s="73">
        <v>65004997</v>
      </c>
      <c r="B18468" s="74" t="s">
        <v>32357</v>
      </c>
      <c r="C18468" s="73" t="s">
        <v>59</v>
      </c>
      <c r="D18468" s="75">
        <v>502.76</v>
      </c>
      <c r="E18468" s="75">
        <v>491.6</v>
      </c>
      <c r="F18468" s="73" t="s">
        <v>47</v>
      </c>
    </row>
    <row r="18469" spans="1:6" ht="38.25" x14ac:dyDescent="0.25">
      <c r="A18469" s="73">
        <v>65004999</v>
      </c>
      <c r="B18469" s="74" t="s">
        <v>32359</v>
      </c>
      <c r="C18469" s="73" t="s">
        <v>59</v>
      </c>
      <c r="D18469" s="75">
        <v>542.12</v>
      </c>
      <c r="E18469" s="75">
        <v>529.21</v>
      </c>
      <c r="F18469" s="73" t="s">
        <v>47</v>
      </c>
    </row>
    <row r="18470" spans="1:6" ht="38.25" x14ac:dyDescent="0.25">
      <c r="A18470" s="73">
        <v>65005001</v>
      </c>
      <c r="B18470" s="74" t="s">
        <v>32361</v>
      </c>
      <c r="C18470" s="73" t="s">
        <v>59</v>
      </c>
      <c r="D18470" s="75">
        <v>741.82</v>
      </c>
      <c r="E18470" s="75">
        <v>728.4</v>
      </c>
      <c r="F18470" s="73" t="s">
        <v>47</v>
      </c>
    </row>
    <row r="18471" spans="1:6" ht="38.25" x14ac:dyDescent="0.25">
      <c r="A18471" s="73">
        <v>65005003</v>
      </c>
      <c r="B18471" s="74" t="s">
        <v>32363</v>
      </c>
      <c r="C18471" s="73" t="s">
        <v>59</v>
      </c>
      <c r="D18471" s="75">
        <v>788.16</v>
      </c>
      <c r="E18471" s="75">
        <v>772.9</v>
      </c>
      <c r="F18471" s="73" t="s">
        <v>47</v>
      </c>
    </row>
    <row r="18472" spans="1:6" ht="38.25" x14ac:dyDescent="0.25">
      <c r="A18472" s="73">
        <v>65005045</v>
      </c>
      <c r="B18472" s="74" t="s">
        <v>32389</v>
      </c>
      <c r="C18472" s="73" t="s">
        <v>59</v>
      </c>
      <c r="D18472" s="75">
        <v>615.91</v>
      </c>
      <c r="E18472" s="75">
        <v>601.79</v>
      </c>
      <c r="F18472" s="73" t="s">
        <v>47</v>
      </c>
    </row>
    <row r="18473" spans="1:6" ht="38.25" x14ac:dyDescent="0.25">
      <c r="A18473" s="73">
        <v>65005047</v>
      </c>
      <c r="B18473" s="74" t="s">
        <v>32391</v>
      </c>
      <c r="C18473" s="73" t="s">
        <v>59</v>
      </c>
      <c r="D18473" s="75">
        <v>679.71</v>
      </c>
      <c r="E18473" s="75">
        <v>663.04</v>
      </c>
      <c r="F18473" s="73" t="s">
        <v>47</v>
      </c>
    </row>
    <row r="18474" spans="1:6" ht="38.25" x14ac:dyDescent="0.25">
      <c r="A18474" s="73">
        <v>65005049</v>
      </c>
      <c r="B18474" s="74" t="s">
        <v>32393</v>
      </c>
      <c r="C18474" s="73" t="s">
        <v>59</v>
      </c>
      <c r="D18474" s="75">
        <v>1205.99</v>
      </c>
      <c r="E18474" s="75">
        <v>1186.8900000000001</v>
      </c>
      <c r="F18474" s="73" t="s">
        <v>47</v>
      </c>
    </row>
    <row r="18475" spans="1:6" ht="38.25" x14ac:dyDescent="0.25">
      <c r="A18475" s="73">
        <v>65005051</v>
      </c>
      <c r="B18475" s="74" t="s">
        <v>32395</v>
      </c>
      <c r="C18475" s="73" t="s">
        <v>59</v>
      </c>
      <c r="D18475" s="75">
        <v>1269.8</v>
      </c>
      <c r="E18475" s="75">
        <v>1248.1300000000001</v>
      </c>
      <c r="F18475" s="73" t="s">
        <v>47</v>
      </c>
    </row>
    <row r="18476" spans="1:6" x14ac:dyDescent="0.25">
      <c r="A18476" s="73">
        <v>25023983</v>
      </c>
      <c r="B18476" s="74" t="s">
        <v>16309</v>
      </c>
      <c r="C18476" s="73" t="s">
        <v>852</v>
      </c>
      <c r="D18476" s="75">
        <v>399.59</v>
      </c>
      <c r="E18476" s="75">
        <v>399.59</v>
      </c>
      <c r="F18476" s="73" t="s">
        <v>47</v>
      </c>
    </row>
    <row r="18477" spans="1:6" x14ac:dyDescent="0.25">
      <c r="A18477" s="73">
        <v>25031071</v>
      </c>
      <c r="B18477" s="74" t="s">
        <v>37455</v>
      </c>
      <c r="C18477" s="73" t="s">
        <v>852</v>
      </c>
      <c r="D18477" s="75">
        <v>7360.57</v>
      </c>
      <c r="E18477" s="75">
        <v>7360.57</v>
      </c>
      <c r="F18477" s="73" t="s">
        <v>47</v>
      </c>
    </row>
    <row r="18478" spans="1:6" x14ac:dyDescent="0.25">
      <c r="A18478" s="73">
        <v>25057392</v>
      </c>
      <c r="B18478" s="74" t="s">
        <v>16310</v>
      </c>
      <c r="C18478" s="73" t="s">
        <v>852</v>
      </c>
      <c r="D18478" s="75">
        <v>518.91999999999996</v>
      </c>
      <c r="E18478" s="75">
        <v>518.91999999999996</v>
      </c>
      <c r="F18478" s="73" t="s">
        <v>47</v>
      </c>
    </row>
    <row r="18479" spans="1:6" x14ac:dyDescent="0.25">
      <c r="A18479" s="73">
        <v>25063754</v>
      </c>
      <c r="B18479" s="74" t="s">
        <v>16311</v>
      </c>
      <c r="C18479" s="73" t="s">
        <v>852</v>
      </c>
      <c r="D18479" s="75">
        <v>10446.040000000001</v>
      </c>
      <c r="E18479" s="75">
        <v>10446.040000000001</v>
      </c>
      <c r="F18479" s="73" t="s">
        <v>47</v>
      </c>
    </row>
    <row r="18480" spans="1:6" x14ac:dyDescent="0.25">
      <c r="A18480" s="73">
        <v>25063755</v>
      </c>
      <c r="B18480" s="74" t="s">
        <v>16312</v>
      </c>
      <c r="C18480" s="73" t="s">
        <v>852</v>
      </c>
      <c r="D18480" s="75">
        <v>13127.02</v>
      </c>
      <c r="E18480" s="75">
        <v>13127.02</v>
      </c>
      <c r="F18480" s="73" t="s">
        <v>47</v>
      </c>
    </row>
    <row r="18481" spans="1:6" x14ac:dyDescent="0.25">
      <c r="A18481" s="73">
        <v>25063770</v>
      </c>
      <c r="B18481" s="74" t="s">
        <v>16313</v>
      </c>
      <c r="C18481" s="73" t="s">
        <v>852</v>
      </c>
      <c r="D18481" s="75">
        <v>6851.76</v>
      </c>
      <c r="E18481" s="75">
        <v>6851.76</v>
      </c>
      <c r="F18481" s="73" t="s">
        <v>47</v>
      </c>
    </row>
    <row r="18482" spans="1:6" x14ac:dyDescent="0.25">
      <c r="A18482" s="73">
        <v>25063771</v>
      </c>
      <c r="B18482" s="74" t="s">
        <v>16314</v>
      </c>
      <c r="C18482" s="73" t="s">
        <v>852</v>
      </c>
      <c r="D18482" s="75">
        <v>4133.51</v>
      </c>
      <c r="E18482" s="75">
        <v>4133.51</v>
      </c>
      <c r="F18482" s="73" t="s">
        <v>47</v>
      </c>
    </row>
    <row r="18483" spans="1:6" x14ac:dyDescent="0.25">
      <c r="A18483" s="73">
        <v>25063808</v>
      </c>
      <c r="B18483" s="74" t="s">
        <v>16315</v>
      </c>
      <c r="C18483" s="73" t="s">
        <v>852</v>
      </c>
      <c r="D18483" s="75">
        <v>13147.02</v>
      </c>
      <c r="E18483" s="75">
        <v>13147.02</v>
      </c>
      <c r="F18483" s="73" t="s">
        <v>47</v>
      </c>
    </row>
    <row r="18484" spans="1:6" x14ac:dyDescent="0.25">
      <c r="A18484" s="73">
        <v>35000056</v>
      </c>
      <c r="B18484" s="74" t="s">
        <v>16316</v>
      </c>
      <c r="C18484" s="73" t="s">
        <v>852</v>
      </c>
      <c r="D18484" s="75">
        <v>4.5599999999999996</v>
      </c>
      <c r="E18484" s="75">
        <v>4.5599999999999996</v>
      </c>
      <c r="F18484" s="73" t="s">
        <v>47</v>
      </c>
    </row>
    <row r="18485" spans="1:6" x14ac:dyDescent="0.25">
      <c r="A18485" s="73">
        <v>35000095</v>
      </c>
      <c r="B18485" s="74" t="s">
        <v>16317</v>
      </c>
      <c r="C18485" s="73" t="s">
        <v>852</v>
      </c>
      <c r="D18485" s="75">
        <v>242.38</v>
      </c>
      <c r="E18485" s="75">
        <v>242.38</v>
      </c>
      <c r="F18485" s="73" t="s">
        <v>47</v>
      </c>
    </row>
    <row r="18486" spans="1:6" x14ac:dyDescent="0.25">
      <c r="A18486" s="73">
        <v>35000116</v>
      </c>
      <c r="B18486" s="74" t="s">
        <v>16318</v>
      </c>
      <c r="C18486" s="73" t="s">
        <v>852</v>
      </c>
      <c r="D18486" s="75">
        <v>69.19</v>
      </c>
      <c r="E18486" s="75">
        <v>69.19</v>
      </c>
      <c r="F18486" s="73" t="s">
        <v>47</v>
      </c>
    </row>
    <row r="18487" spans="1:6" x14ac:dyDescent="0.25">
      <c r="A18487" s="73">
        <v>35000120</v>
      </c>
      <c r="B18487" s="74" t="s">
        <v>16319</v>
      </c>
      <c r="C18487" s="73" t="s">
        <v>852</v>
      </c>
      <c r="D18487" s="75">
        <v>60.83</v>
      </c>
      <c r="E18487" s="75">
        <v>60.83</v>
      </c>
      <c r="F18487" s="73" t="s">
        <v>47</v>
      </c>
    </row>
    <row r="18488" spans="1:6" x14ac:dyDescent="0.25">
      <c r="A18488" s="73">
        <v>35000125</v>
      </c>
      <c r="B18488" s="74" t="s">
        <v>16320</v>
      </c>
      <c r="C18488" s="73" t="s">
        <v>852</v>
      </c>
      <c r="D18488" s="75">
        <v>13</v>
      </c>
      <c r="E18488" s="75">
        <v>13</v>
      </c>
      <c r="F18488" s="73" t="s">
        <v>47</v>
      </c>
    </row>
    <row r="18489" spans="1:6" x14ac:dyDescent="0.25">
      <c r="A18489" s="73">
        <v>35000131</v>
      </c>
      <c r="B18489" s="74" t="s">
        <v>16321</v>
      </c>
      <c r="C18489" s="73" t="s">
        <v>852</v>
      </c>
      <c r="D18489" s="75">
        <v>505.89</v>
      </c>
      <c r="E18489" s="75">
        <v>505.89</v>
      </c>
      <c r="F18489" s="73" t="s">
        <v>47</v>
      </c>
    </row>
    <row r="18490" spans="1:6" x14ac:dyDescent="0.25">
      <c r="A18490" s="73">
        <v>35000280</v>
      </c>
      <c r="B18490" s="74" t="s">
        <v>16322</v>
      </c>
      <c r="C18490" s="73" t="s">
        <v>852</v>
      </c>
      <c r="D18490" s="75">
        <v>23.14</v>
      </c>
      <c r="E18490" s="75">
        <v>23.14</v>
      </c>
      <c r="F18490" s="73" t="s">
        <v>47</v>
      </c>
    </row>
    <row r="18491" spans="1:6" x14ac:dyDescent="0.25">
      <c r="A18491" s="73">
        <v>35000283</v>
      </c>
      <c r="B18491" s="74" t="s">
        <v>16323</v>
      </c>
      <c r="C18491" s="73" t="s">
        <v>852</v>
      </c>
      <c r="D18491" s="75">
        <v>109.06</v>
      </c>
      <c r="E18491" s="75">
        <v>109.06</v>
      </c>
      <c r="F18491" s="73" t="s">
        <v>47</v>
      </c>
    </row>
    <row r="18492" spans="1:6" x14ac:dyDescent="0.25">
      <c r="A18492" s="73">
        <v>35000295</v>
      </c>
      <c r="B18492" s="74" t="s">
        <v>16324</v>
      </c>
      <c r="C18492" s="73" t="s">
        <v>852</v>
      </c>
      <c r="D18492" s="75">
        <v>750</v>
      </c>
      <c r="E18492" s="75">
        <v>750</v>
      </c>
      <c r="F18492" s="73" t="s">
        <v>47</v>
      </c>
    </row>
    <row r="18493" spans="1:6" x14ac:dyDescent="0.25">
      <c r="A18493" s="73">
        <v>35000318</v>
      </c>
      <c r="B18493" s="74" t="s">
        <v>16325</v>
      </c>
      <c r="C18493" s="73" t="s">
        <v>852</v>
      </c>
      <c r="D18493" s="75">
        <v>51.02</v>
      </c>
      <c r="E18493" s="75">
        <v>51.02</v>
      </c>
      <c r="F18493" s="73" t="s">
        <v>47</v>
      </c>
    </row>
    <row r="18494" spans="1:6" x14ac:dyDescent="0.25">
      <c r="A18494" s="73">
        <v>35000319</v>
      </c>
      <c r="B18494" s="74" t="s">
        <v>16326</v>
      </c>
      <c r="C18494" s="73" t="s">
        <v>852</v>
      </c>
      <c r="D18494" s="75">
        <v>46.38</v>
      </c>
      <c r="E18494" s="75">
        <v>46.38</v>
      </c>
      <c r="F18494" s="73" t="s">
        <v>47</v>
      </c>
    </row>
    <row r="18495" spans="1:6" x14ac:dyDescent="0.25">
      <c r="A18495" s="73">
        <v>35000320</v>
      </c>
      <c r="B18495" s="74" t="s">
        <v>16327</v>
      </c>
      <c r="C18495" s="73" t="s">
        <v>852</v>
      </c>
      <c r="D18495" s="75">
        <v>23.72</v>
      </c>
      <c r="E18495" s="75">
        <v>23.72</v>
      </c>
      <c r="F18495" s="73" t="s">
        <v>47</v>
      </c>
    </row>
    <row r="18496" spans="1:6" x14ac:dyDescent="0.25">
      <c r="A18496" s="73">
        <v>35000321</v>
      </c>
      <c r="B18496" s="74" t="s">
        <v>16328</v>
      </c>
      <c r="C18496" s="73" t="s">
        <v>852</v>
      </c>
      <c r="D18496" s="75">
        <v>17.46</v>
      </c>
      <c r="E18496" s="75">
        <v>17.46</v>
      </c>
      <c r="F18496" s="73" t="s">
        <v>47</v>
      </c>
    </row>
    <row r="18497" spans="1:6" x14ac:dyDescent="0.25">
      <c r="A18497" s="73">
        <v>35000322</v>
      </c>
      <c r="B18497" s="74" t="s">
        <v>16329</v>
      </c>
      <c r="C18497" s="73" t="s">
        <v>852</v>
      </c>
      <c r="D18497" s="75">
        <v>400</v>
      </c>
      <c r="E18497" s="75">
        <v>400</v>
      </c>
      <c r="F18497" s="73" t="s">
        <v>47</v>
      </c>
    </row>
    <row r="18498" spans="1:6" x14ac:dyDescent="0.25">
      <c r="A18498" s="73">
        <v>35000323</v>
      </c>
      <c r="B18498" s="74" t="s">
        <v>16330</v>
      </c>
      <c r="C18498" s="73" t="s">
        <v>852</v>
      </c>
      <c r="D18498" s="75">
        <v>141.13999999999999</v>
      </c>
      <c r="E18498" s="75">
        <v>141.13999999999999</v>
      </c>
      <c r="F18498" s="73" t="s">
        <v>47</v>
      </c>
    </row>
    <row r="18499" spans="1:6" x14ac:dyDescent="0.25">
      <c r="A18499" s="73">
        <v>35000324</v>
      </c>
      <c r="B18499" s="74" t="s">
        <v>16331</v>
      </c>
      <c r="C18499" s="73" t="s">
        <v>852</v>
      </c>
      <c r="D18499" s="75">
        <v>136.83000000000001</v>
      </c>
      <c r="E18499" s="75">
        <v>136.83000000000001</v>
      </c>
      <c r="F18499" s="73" t="s">
        <v>47</v>
      </c>
    </row>
    <row r="18500" spans="1:6" x14ac:dyDescent="0.25">
      <c r="A18500" s="73">
        <v>35000325</v>
      </c>
      <c r="B18500" s="74" t="s">
        <v>16332</v>
      </c>
      <c r="C18500" s="73" t="s">
        <v>852</v>
      </c>
      <c r="D18500" s="75">
        <v>138.25</v>
      </c>
      <c r="E18500" s="75">
        <v>138.25</v>
      </c>
      <c r="F18500" s="73" t="s">
        <v>47</v>
      </c>
    </row>
    <row r="18501" spans="1:6" x14ac:dyDescent="0.25">
      <c r="A18501" s="73">
        <v>35000326</v>
      </c>
      <c r="B18501" s="74" t="s">
        <v>16333</v>
      </c>
      <c r="C18501" s="73" t="s">
        <v>852</v>
      </c>
      <c r="D18501" s="75">
        <v>106.84</v>
      </c>
      <c r="E18501" s="75">
        <v>106.84</v>
      </c>
      <c r="F18501" s="73" t="s">
        <v>47</v>
      </c>
    </row>
    <row r="18502" spans="1:6" x14ac:dyDescent="0.25">
      <c r="A18502" s="73">
        <v>35000327</v>
      </c>
      <c r="B18502" s="74" t="s">
        <v>16334</v>
      </c>
      <c r="C18502" s="73" t="s">
        <v>852</v>
      </c>
      <c r="D18502" s="75">
        <v>163.92</v>
      </c>
      <c r="E18502" s="75">
        <v>163.92</v>
      </c>
      <c r="F18502" s="73" t="s">
        <v>47</v>
      </c>
    </row>
    <row r="18503" spans="1:6" x14ac:dyDescent="0.25">
      <c r="A18503" s="73">
        <v>35000328</v>
      </c>
      <c r="B18503" s="74" t="s">
        <v>16335</v>
      </c>
      <c r="C18503" s="73" t="s">
        <v>852</v>
      </c>
      <c r="D18503" s="75">
        <v>276.93</v>
      </c>
      <c r="E18503" s="75">
        <v>276.93</v>
      </c>
      <c r="F18503" s="73" t="s">
        <v>47</v>
      </c>
    </row>
    <row r="18504" spans="1:6" x14ac:dyDescent="0.25">
      <c r="A18504" s="73">
        <v>35000330</v>
      </c>
      <c r="B18504" s="74" t="s">
        <v>16336</v>
      </c>
      <c r="C18504" s="73" t="s">
        <v>852</v>
      </c>
      <c r="D18504" s="75">
        <v>114.41</v>
      </c>
      <c r="E18504" s="75">
        <v>114.41</v>
      </c>
      <c r="F18504" s="73" t="s">
        <v>47</v>
      </c>
    </row>
    <row r="18505" spans="1:6" x14ac:dyDescent="0.25">
      <c r="A18505" s="73">
        <v>35000331</v>
      </c>
      <c r="B18505" s="74" t="s">
        <v>16337</v>
      </c>
      <c r="C18505" s="73" t="s">
        <v>852</v>
      </c>
      <c r="D18505" s="75">
        <v>128.6</v>
      </c>
      <c r="E18505" s="75">
        <v>128.6</v>
      </c>
      <c r="F18505" s="73" t="s">
        <v>47</v>
      </c>
    </row>
    <row r="18506" spans="1:6" x14ac:dyDescent="0.25">
      <c r="A18506" s="73">
        <v>35000332</v>
      </c>
      <c r="B18506" s="74" t="s">
        <v>16338</v>
      </c>
      <c r="C18506" s="73" t="s">
        <v>852</v>
      </c>
      <c r="D18506" s="75">
        <v>49.7</v>
      </c>
      <c r="E18506" s="75">
        <v>49.7</v>
      </c>
      <c r="F18506" s="73" t="s">
        <v>47</v>
      </c>
    </row>
    <row r="18507" spans="1:6" x14ac:dyDescent="0.25">
      <c r="A18507" s="73">
        <v>35000333</v>
      </c>
      <c r="B18507" s="74" t="s">
        <v>16339</v>
      </c>
      <c r="C18507" s="73" t="s">
        <v>852</v>
      </c>
      <c r="D18507" s="75">
        <v>56.1</v>
      </c>
      <c r="E18507" s="75">
        <v>56.1</v>
      </c>
      <c r="F18507" s="73" t="s">
        <v>47</v>
      </c>
    </row>
    <row r="18508" spans="1:6" x14ac:dyDescent="0.25">
      <c r="A18508" s="73">
        <v>35000334</v>
      </c>
      <c r="B18508" s="74" t="s">
        <v>16340</v>
      </c>
      <c r="C18508" s="73" t="s">
        <v>852</v>
      </c>
      <c r="D18508" s="75">
        <v>63.74</v>
      </c>
      <c r="E18508" s="75">
        <v>63.74</v>
      </c>
      <c r="F18508" s="73" t="s">
        <v>47</v>
      </c>
    </row>
    <row r="18509" spans="1:6" x14ac:dyDescent="0.25">
      <c r="A18509" s="73">
        <v>35000335</v>
      </c>
      <c r="B18509" s="74" t="s">
        <v>16341</v>
      </c>
      <c r="C18509" s="73" t="s">
        <v>852</v>
      </c>
      <c r="D18509" s="75">
        <v>53.64</v>
      </c>
      <c r="E18509" s="75">
        <v>53.64</v>
      </c>
      <c r="F18509" s="73" t="s">
        <v>47</v>
      </c>
    </row>
    <row r="18510" spans="1:6" x14ac:dyDescent="0.25">
      <c r="A18510" s="73">
        <v>35000336</v>
      </c>
      <c r="B18510" s="74" t="s">
        <v>16342</v>
      </c>
      <c r="C18510" s="73" t="s">
        <v>852</v>
      </c>
      <c r="D18510" s="75">
        <v>60.07</v>
      </c>
      <c r="E18510" s="75">
        <v>60.07</v>
      </c>
      <c r="F18510" s="73" t="s">
        <v>47</v>
      </c>
    </row>
    <row r="18511" spans="1:6" x14ac:dyDescent="0.25">
      <c r="A18511" s="73">
        <v>35000337</v>
      </c>
      <c r="B18511" s="74" t="s">
        <v>16343</v>
      </c>
      <c r="C18511" s="73" t="s">
        <v>852</v>
      </c>
      <c r="D18511" s="75">
        <v>69.45</v>
      </c>
      <c r="E18511" s="75">
        <v>69.45</v>
      </c>
      <c r="F18511" s="73" t="s">
        <v>47</v>
      </c>
    </row>
    <row r="18512" spans="1:6" x14ac:dyDescent="0.25">
      <c r="A18512" s="73">
        <v>35000608</v>
      </c>
      <c r="B18512" s="74" t="s">
        <v>16344</v>
      </c>
      <c r="C18512" s="73" t="s">
        <v>852</v>
      </c>
      <c r="D18512" s="75">
        <v>172.35</v>
      </c>
      <c r="E18512" s="75">
        <v>172.35</v>
      </c>
      <c r="F18512" s="73" t="s">
        <v>47</v>
      </c>
    </row>
    <row r="18513" spans="1:6" x14ac:dyDescent="0.25">
      <c r="A18513" s="73">
        <v>35000612</v>
      </c>
      <c r="B18513" s="74" t="s">
        <v>16345</v>
      </c>
      <c r="C18513" s="73" t="s">
        <v>852</v>
      </c>
      <c r="D18513" s="75">
        <v>37.46</v>
      </c>
      <c r="E18513" s="75">
        <v>37.46</v>
      </c>
      <c r="F18513" s="73" t="s">
        <v>47</v>
      </c>
    </row>
    <row r="18514" spans="1:6" x14ac:dyDescent="0.25">
      <c r="A18514" s="73">
        <v>35000627</v>
      </c>
      <c r="B18514" s="74" t="s">
        <v>16346</v>
      </c>
      <c r="C18514" s="73" t="s">
        <v>852</v>
      </c>
      <c r="D18514" s="75">
        <v>349.22</v>
      </c>
      <c r="E18514" s="75">
        <v>349.22</v>
      </c>
      <c r="F18514" s="73" t="s">
        <v>47</v>
      </c>
    </row>
    <row r="18515" spans="1:6" x14ac:dyDescent="0.25">
      <c r="A18515" s="73">
        <v>35000628</v>
      </c>
      <c r="B18515" s="74" t="s">
        <v>16347</v>
      </c>
      <c r="C18515" s="73" t="s">
        <v>852</v>
      </c>
      <c r="D18515" s="75">
        <v>162.44999999999999</v>
      </c>
      <c r="E18515" s="75">
        <v>162.44999999999999</v>
      </c>
      <c r="F18515" s="73" t="s">
        <v>47</v>
      </c>
    </row>
    <row r="18516" spans="1:6" x14ac:dyDescent="0.25">
      <c r="A18516" s="73">
        <v>35000629</v>
      </c>
      <c r="B18516" s="74" t="s">
        <v>16348</v>
      </c>
      <c r="C18516" s="73" t="s">
        <v>852</v>
      </c>
      <c r="D18516" s="75">
        <v>1891.35</v>
      </c>
      <c r="E18516" s="75">
        <v>1891.35</v>
      </c>
      <c r="F18516" s="73" t="s">
        <v>47</v>
      </c>
    </row>
    <row r="18517" spans="1:6" x14ac:dyDescent="0.25">
      <c r="A18517" s="73">
        <v>35000630</v>
      </c>
      <c r="B18517" s="74" t="s">
        <v>16349</v>
      </c>
      <c r="C18517" s="73" t="s">
        <v>852</v>
      </c>
      <c r="D18517" s="75">
        <v>933.32</v>
      </c>
      <c r="E18517" s="75">
        <v>933.32</v>
      </c>
      <c r="F18517" s="73" t="s">
        <v>47</v>
      </c>
    </row>
    <row r="18518" spans="1:6" x14ac:dyDescent="0.25">
      <c r="A18518" s="73">
        <v>35000631</v>
      </c>
      <c r="B18518" s="74" t="s">
        <v>16350</v>
      </c>
      <c r="C18518" s="73" t="s">
        <v>852</v>
      </c>
      <c r="D18518" s="75">
        <v>349.13</v>
      </c>
      <c r="E18518" s="75">
        <v>349.13</v>
      </c>
      <c r="F18518" s="73" t="s">
        <v>47</v>
      </c>
    </row>
    <row r="18519" spans="1:6" x14ac:dyDescent="0.25">
      <c r="A18519" s="73">
        <v>35000646</v>
      </c>
      <c r="B18519" s="74" t="s">
        <v>16351</v>
      </c>
      <c r="C18519" s="73" t="s">
        <v>852</v>
      </c>
      <c r="D18519" s="75">
        <v>26.91</v>
      </c>
      <c r="E18519" s="75">
        <v>26.91</v>
      </c>
      <c r="F18519" s="73" t="s">
        <v>47</v>
      </c>
    </row>
    <row r="18520" spans="1:6" x14ac:dyDescent="0.25">
      <c r="A18520" s="73">
        <v>35000647</v>
      </c>
      <c r="B18520" s="74" t="s">
        <v>16352</v>
      </c>
      <c r="C18520" s="73" t="s">
        <v>852</v>
      </c>
      <c r="D18520" s="75">
        <v>14.76</v>
      </c>
      <c r="E18520" s="75">
        <v>14.76</v>
      </c>
      <c r="F18520" s="73" t="s">
        <v>47</v>
      </c>
    </row>
    <row r="18521" spans="1:6" x14ac:dyDescent="0.25">
      <c r="A18521" s="73">
        <v>35000648</v>
      </c>
      <c r="B18521" s="74" t="s">
        <v>16353</v>
      </c>
      <c r="C18521" s="73" t="s">
        <v>852</v>
      </c>
      <c r="D18521" s="75">
        <v>14.01</v>
      </c>
      <c r="E18521" s="75">
        <v>14.01</v>
      </c>
      <c r="F18521" s="73" t="s">
        <v>47</v>
      </c>
    </row>
    <row r="18522" spans="1:6" x14ac:dyDescent="0.25">
      <c r="A18522" s="73">
        <v>35000649</v>
      </c>
      <c r="B18522" s="74" t="s">
        <v>16354</v>
      </c>
      <c r="C18522" s="73" t="s">
        <v>852</v>
      </c>
      <c r="D18522" s="75">
        <v>20.91</v>
      </c>
      <c r="E18522" s="75">
        <v>20.91</v>
      </c>
      <c r="F18522" s="73" t="s">
        <v>47</v>
      </c>
    </row>
    <row r="18523" spans="1:6" x14ac:dyDescent="0.25">
      <c r="A18523" s="73">
        <v>35000650</v>
      </c>
      <c r="B18523" s="74" t="s">
        <v>16355</v>
      </c>
      <c r="C18523" s="73" t="s">
        <v>852</v>
      </c>
      <c r="D18523" s="75">
        <v>13.28</v>
      </c>
      <c r="E18523" s="75">
        <v>13.28</v>
      </c>
      <c r="F18523" s="73" t="s">
        <v>47</v>
      </c>
    </row>
    <row r="18524" spans="1:6" x14ac:dyDescent="0.25">
      <c r="A18524" s="73">
        <v>35000651</v>
      </c>
      <c r="B18524" s="74" t="s">
        <v>16356</v>
      </c>
      <c r="C18524" s="73" t="s">
        <v>852</v>
      </c>
      <c r="D18524" s="75">
        <v>22.13</v>
      </c>
      <c r="E18524" s="75">
        <v>22.13</v>
      </c>
      <c r="F18524" s="73" t="s">
        <v>47</v>
      </c>
    </row>
    <row r="18525" spans="1:6" x14ac:dyDescent="0.25">
      <c r="A18525" s="73">
        <v>35000659</v>
      </c>
      <c r="B18525" s="74" t="s">
        <v>16357</v>
      </c>
      <c r="C18525" s="73" t="s">
        <v>852</v>
      </c>
      <c r="D18525" s="75">
        <v>3.94</v>
      </c>
      <c r="E18525" s="75">
        <v>3.94</v>
      </c>
      <c r="F18525" s="73" t="s">
        <v>47</v>
      </c>
    </row>
    <row r="18526" spans="1:6" x14ac:dyDescent="0.25">
      <c r="A18526" s="73">
        <v>35000660</v>
      </c>
      <c r="B18526" s="74" t="s">
        <v>16358</v>
      </c>
      <c r="C18526" s="73" t="s">
        <v>852</v>
      </c>
      <c r="D18526" s="75">
        <v>5.13</v>
      </c>
      <c r="E18526" s="75">
        <v>5.13</v>
      </c>
      <c r="F18526" s="73" t="s">
        <v>47</v>
      </c>
    </row>
    <row r="18527" spans="1:6" x14ac:dyDescent="0.25">
      <c r="A18527" s="73">
        <v>35000739</v>
      </c>
      <c r="B18527" s="74" t="s">
        <v>16359</v>
      </c>
      <c r="C18527" s="73" t="s">
        <v>852</v>
      </c>
      <c r="D18527" s="75">
        <v>9.3000000000000007</v>
      </c>
      <c r="E18527" s="75">
        <v>9.3000000000000007</v>
      </c>
      <c r="F18527" s="73" t="s">
        <v>47</v>
      </c>
    </row>
    <row r="18528" spans="1:6" x14ac:dyDescent="0.25">
      <c r="A18528" s="73">
        <v>35001053</v>
      </c>
      <c r="B18528" s="74" t="s">
        <v>16360</v>
      </c>
      <c r="C18528" s="73" t="s">
        <v>852</v>
      </c>
      <c r="D18528" s="75">
        <v>47.57</v>
      </c>
      <c r="E18528" s="75">
        <v>47.57</v>
      </c>
      <c r="F18528" s="73" t="s">
        <v>47</v>
      </c>
    </row>
    <row r="18529" spans="1:6" x14ac:dyDescent="0.25">
      <c r="A18529" s="73">
        <v>35001101</v>
      </c>
      <c r="B18529" s="74" t="s">
        <v>16361</v>
      </c>
      <c r="C18529" s="73" t="s">
        <v>852</v>
      </c>
      <c r="D18529" s="75">
        <v>64.22</v>
      </c>
      <c r="E18529" s="75">
        <v>64.22</v>
      </c>
      <c r="F18529" s="73" t="s">
        <v>47</v>
      </c>
    </row>
    <row r="18530" spans="1:6" x14ac:dyDescent="0.25">
      <c r="A18530" s="73">
        <v>35001102</v>
      </c>
      <c r="B18530" s="74" t="s">
        <v>16362</v>
      </c>
      <c r="C18530" s="73" t="s">
        <v>852</v>
      </c>
      <c r="D18530" s="75">
        <v>16.25</v>
      </c>
      <c r="E18530" s="75">
        <v>16.25</v>
      </c>
      <c r="F18530" s="73" t="s">
        <v>47</v>
      </c>
    </row>
    <row r="18531" spans="1:6" x14ac:dyDescent="0.25">
      <c r="A18531" s="73">
        <v>35001260</v>
      </c>
      <c r="B18531" s="74" t="s">
        <v>16363</v>
      </c>
      <c r="C18531" s="73" t="s">
        <v>852</v>
      </c>
      <c r="D18531" s="75">
        <v>362.5</v>
      </c>
      <c r="E18531" s="75">
        <v>362.5</v>
      </c>
      <c r="F18531" s="73" t="s">
        <v>47</v>
      </c>
    </row>
    <row r="18532" spans="1:6" x14ac:dyDescent="0.25">
      <c r="A18532" s="73">
        <v>35001269</v>
      </c>
      <c r="B18532" s="74" t="s">
        <v>16364</v>
      </c>
      <c r="C18532" s="73" t="s">
        <v>852</v>
      </c>
      <c r="D18532" s="75">
        <v>264.27</v>
      </c>
      <c r="E18532" s="75">
        <v>264.27</v>
      </c>
      <c r="F18532" s="73" t="s">
        <v>47</v>
      </c>
    </row>
    <row r="18533" spans="1:6" x14ac:dyDescent="0.25">
      <c r="A18533" s="73">
        <v>35001275</v>
      </c>
      <c r="B18533" s="74" t="s">
        <v>16365</v>
      </c>
      <c r="C18533" s="73" t="s">
        <v>852</v>
      </c>
      <c r="D18533" s="75">
        <v>602.79</v>
      </c>
      <c r="E18533" s="75">
        <v>602.79</v>
      </c>
      <c r="F18533" s="73" t="s">
        <v>47</v>
      </c>
    </row>
    <row r="18534" spans="1:6" x14ac:dyDescent="0.25">
      <c r="A18534" s="73">
        <v>35001276</v>
      </c>
      <c r="B18534" s="74" t="s">
        <v>16366</v>
      </c>
      <c r="C18534" s="73" t="s">
        <v>852</v>
      </c>
      <c r="D18534" s="75">
        <v>801.81</v>
      </c>
      <c r="E18534" s="75">
        <v>801.81</v>
      </c>
      <c r="F18534" s="73" t="s">
        <v>47</v>
      </c>
    </row>
    <row r="18535" spans="1:6" x14ac:dyDescent="0.25">
      <c r="A18535" s="73">
        <v>35001278</v>
      </c>
      <c r="B18535" s="74" t="s">
        <v>16367</v>
      </c>
      <c r="C18535" s="73" t="s">
        <v>852</v>
      </c>
      <c r="D18535" s="75">
        <v>51.2</v>
      </c>
      <c r="E18535" s="75">
        <v>51.2</v>
      </c>
      <c r="F18535" s="73" t="s">
        <v>47</v>
      </c>
    </row>
    <row r="18536" spans="1:6" x14ac:dyDescent="0.25">
      <c r="A18536" s="73">
        <v>35001280</v>
      </c>
      <c r="B18536" s="74" t="s">
        <v>16368</v>
      </c>
      <c r="C18536" s="73" t="s">
        <v>852</v>
      </c>
      <c r="D18536" s="75">
        <v>70.39</v>
      </c>
      <c r="E18536" s="75">
        <v>70.39</v>
      </c>
      <c r="F18536" s="73" t="s">
        <v>47</v>
      </c>
    </row>
    <row r="18537" spans="1:6" x14ac:dyDescent="0.25">
      <c r="A18537" s="73">
        <v>35001281</v>
      </c>
      <c r="B18537" s="74" t="s">
        <v>16369</v>
      </c>
      <c r="C18537" s="73" t="s">
        <v>852</v>
      </c>
      <c r="D18537" s="75">
        <v>456.05</v>
      </c>
      <c r="E18537" s="75">
        <v>456.05</v>
      </c>
      <c r="F18537" s="73" t="s">
        <v>47</v>
      </c>
    </row>
    <row r="18538" spans="1:6" x14ac:dyDescent="0.25">
      <c r="A18538" s="73">
        <v>35001282</v>
      </c>
      <c r="B18538" s="74" t="s">
        <v>16370</v>
      </c>
      <c r="C18538" s="73" t="s">
        <v>852</v>
      </c>
      <c r="D18538" s="75">
        <v>415.85</v>
      </c>
      <c r="E18538" s="75">
        <v>415.85</v>
      </c>
      <c r="F18538" s="73" t="s">
        <v>47</v>
      </c>
    </row>
    <row r="18539" spans="1:6" x14ac:dyDescent="0.25">
      <c r="A18539" s="73">
        <v>35001285</v>
      </c>
      <c r="B18539" s="74" t="s">
        <v>16371</v>
      </c>
      <c r="C18539" s="73" t="s">
        <v>852</v>
      </c>
      <c r="D18539" s="75">
        <v>31.9</v>
      </c>
      <c r="E18539" s="75">
        <v>31.9</v>
      </c>
      <c r="F18539" s="73" t="s">
        <v>47</v>
      </c>
    </row>
    <row r="18540" spans="1:6" x14ac:dyDescent="0.25">
      <c r="A18540" s="73">
        <v>35002003</v>
      </c>
      <c r="B18540" s="74" t="s">
        <v>16372</v>
      </c>
      <c r="C18540" s="73" t="s">
        <v>852</v>
      </c>
      <c r="D18540" s="75">
        <v>1487</v>
      </c>
      <c r="E18540" s="75">
        <v>1487</v>
      </c>
      <c r="F18540" s="73" t="s">
        <v>47</v>
      </c>
    </row>
    <row r="18541" spans="1:6" x14ac:dyDescent="0.25">
      <c r="A18541" s="73">
        <v>35002006</v>
      </c>
      <c r="B18541" s="74" t="s">
        <v>16373</v>
      </c>
      <c r="C18541" s="73" t="s">
        <v>852</v>
      </c>
      <c r="D18541" s="75">
        <v>5.05</v>
      </c>
      <c r="E18541" s="75">
        <v>5.05</v>
      </c>
      <c r="F18541" s="73" t="s">
        <v>47</v>
      </c>
    </row>
    <row r="18542" spans="1:6" x14ac:dyDescent="0.25">
      <c r="A18542" s="73">
        <v>35002007</v>
      </c>
      <c r="B18542" s="74" t="s">
        <v>16374</v>
      </c>
      <c r="C18542" s="73" t="s">
        <v>852</v>
      </c>
      <c r="D18542" s="75">
        <v>6.12</v>
      </c>
      <c r="E18542" s="75">
        <v>6.12</v>
      </c>
      <c r="F18542" s="73" t="s">
        <v>47</v>
      </c>
    </row>
    <row r="18543" spans="1:6" x14ac:dyDescent="0.25">
      <c r="A18543" s="73">
        <v>35002008</v>
      </c>
      <c r="B18543" s="74" t="s">
        <v>16375</v>
      </c>
      <c r="C18543" s="73" t="s">
        <v>852</v>
      </c>
      <c r="D18543" s="75">
        <v>9.18</v>
      </c>
      <c r="E18543" s="75">
        <v>9.18</v>
      </c>
      <c r="F18543" s="73" t="s">
        <v>47</v>
      </c>
    </row>
    <row r="18544" spans="1:6" x14ac:dyDescent="0.25">
      <c r="A18544" s="73">
        <v>35002009</v>
      </c>
      <c r="B18544" s="74" t="s">
        <v>16376</v>
      </c>
      <c r="C18544" s="73" t="s">
        <v>852</v>
      </c>
      <c r="D18544" s="75">
        <v>11.51</v>
      </c>
      <c r="E18544" s="75">
        <v>11.51</v>
      </c>
      <c r="F18544" s="73" t="s">
        <v>47</v>
      </c>
    </row>
    <row r="18545" spans="1:6" x14ac:dyDescent="0.25">
      <c r="A18545" s="73">
        <v>35002010</v>
      </c>
      <c r="B18545" s="74" t="s">
        <v>16377</v>
      </c>
      <c r="C18545" s="73" t="s">
        <v>852</v>
      </c>
      <c r="D18545" s="75">
        <v>26.68</v>
      </c>
      <c r="E18545" s="75">
        <v>26.68</v>
      </c>
      <c r="F18545" s="73" t="s">
        <v>47</v>
      </c>
    </row>
    <row r="18546" spans="1:6" x14ac:dyDescent="0.25">
      <c r="A18546" s="73">
        <v>35002011</v>
      </c>
      <c r="B18546" s="74" t="s">
        <v>16378</v>
      </c>
      <c r="C18546" s="73" t="s">
        <v>852</v>
      </c>
      <c r="D18546" s="75">
        <v>39.020000000000003</v>
      </c>
      <c r="E18546" s="75">
        <v>39.020000000000003</v>
      </c>
      <c r="F18546" s="73" t="s">
        <v>47</v>
      </c>
    </row>
    <row r="18547" spans="1:6" x14ac:dyDescent="0.25">
      <c r="A18547" s="73">
        <v>35002012</v>
      </c>
      <c r="B18547" s="74" t="s">
        <v>16379</v>
      </c>
      <c r="C18547" s="73" t="s">
        <v>852</v>
      </c>
      <c r="D18547" s="75">
        <v>50.39</v>
      </c>
      <c r="E18547" s="75">
        <v>50.39</v>
      </c>
      <c r="F18547" s="73" t="s">
        <v>47</v>
      </c>
    </row>
    <row r="18548" spans="1:6" x14ac:dyDescent="0.25">
      <c r="A18548" s="73">
        <v>35002019</v>
      </c>
      <c r="B18548" s="74" t="s">
        <v>16380</v>
      </c>
      <c r="C18548" s="73" t="s">
        <v>852</v>
      </c>
      <c r="D18548" s="75">
        <v>1258.04</v>
      </c>
      <c r="E18548" s="75">
        <v>1258.04</v>
      </c>
      <c r="F18548" s="73" t="s">
        <v>47</v>
      </c>
    </row>
    <row r="18549" spans="1:6" x14ac:dyDescent="0.25">
      <c r="A18549" s="73">
        <v>35002149</v>
      </c>
      <c r="B18549" s="74" t="s">
        <v>32338</v>
      </c>
      <c r="C18549" s="73" t="s">
        <v>852</v>
      </c>
      <c r="D18549" s="75">
        <v>30.68</v>
      </c>
      <c r="E18549" s="75">
        <v>30.68</v>
      </c>
      <c r="F18549" s="73" t="s">
        <v>47</v>
      </c>
    </row>
    <row r="18550" spans="1:6" x14ac:dyDescent="0.25">
      <c r="A18550" s="73">
        <v>35002216</v>
      </c>
      <c r="B18550" s="74" t="s">
        <v>37456</v>
      </c>
      <c r="C18550" s="73" t="s">
        <v>852</v>
      </c>
      <c r="D18550" s="75">
        <v>94.99</v>
      </c>
      <c r="E18550" s="75">
        <v>94.99</v>
      </c>
      <c r="F18550" s="73" t="s">
        <v>47</v>
      </c>
    </row>
    <row r="18551" spans="1:6" ht="25.5" x14ac:dyDescent="0.25">
      <c r="A18551" s="73">
        <v>65000007</v>
      </c>
      <c r="B18551" s="74" t="s">
        <v>16381</v>
      </c>
      <c r="C18551" s="73" t="s">
        <v>852</v>
      </c>
      <c r="D18551" s="75">
        <v>605.44000000000005</v>
      </c>
      <c r="E18551" s="75">
        <v>603.65</v>
      </c>
      <c r="F18551" s="73" t="s">
        <v>47</v>
      </c>
    </row>
    <row r="18552" spans="1:6" ht="25.5" x14ac:dyDescent="0.25">
      <c r="A18552" s="73">
        <v>65000014</v>
      </c>
      <c r="B18552" s="74" t="s">
        <v>16382</v>
      </c>
      <c r="C18552" s="73" t="s">
        <v>852</v>
      </c>
      <c r="D18552" s="75">
        <v>14.08</v>
      </c>
      <c r="E18552" s="75">
        <v>13.77</v>
      </c>
      <c r="F18552" s="73" t="s">
        <v>47</v>
      </c>
    </row>
    <row r="18553" spans="1:6" ht="25.5" x14ac:dyDescent="0.25">
      <c r="A18553" s="73">
        <v>65000015</v>
      </c>
      <c r="B18553" s="74" t="s">
        <v>16383</v>
      </c>
      <c r="C18553" s="73" t="s">
        <v>852</v>
      </c>
      <c r="D18553" s="75">
        <v>5.05</v>
      </c>
      <c r="E18553" s="75">
        <v>4.7</v>
      </c>
      <c r="F18553" s="73" t="s">
        <v>47</v>
      </c>
    </row>
    <row r="18554" spans="1:6" ht="25.5" x14ac:dyDescent="0.25">
      <c r="A18554" s="73">
        <v>65000016</v>
      </c>
      <c r="B18554" s="74" t="s">
        <v>16384</v>
      </c>
      <c r="C18554" s="73" t="s">
        <v>852</v>
      </c>
      <c r="D18554" s="75">
        <v>261.10000000000002</v>
      </c>
      <c r="E18554" s="75">
        <v>253.43</v>
      </c>
      <c r="F18554" s="73" t="s">
        <v>47</v>
      </c>
    </row>
    <row r="18555" spans="1:6" x14ac:dyDescent="0.25">
      <c r="A18555" s="73">
        <v>65000017</v>
      </c>
      <c r="B18555" s="74" t="s">
        <v>16385</v>
      </c>
      <c r="C18555" s="73" t="s">
        <v>852</v>
      </c>
      <c r="D18555" s="75">
        <v>6.28</v>
      </c>
      <c r="E18555" s="75">
        <v>5.86</v>
      </c>
      <c r="F18555" s="73" t="s">
        <v>47</v>
      </c>
    </row>
    <row r="18556" spans="1:6" x14ac:dyDescent="0.25">
      <c r="A18556" s="73">
        <v>65000019</v>
      </c>
      <c r="B18556" s="74" t="s">
        <v>16386</v>
      </c>
      <c r="C18556" s="73" t="s">
        <v>852</v>
      </c>
      <c r="D18556" s="75">
        <v>14.28</v>
      </c>
      <c r="E18556" s="75">
        <v>13.24</v>
      </c>
      <c r="F18556" s="73" t="s">
        <v>47</v>
      </c>
    </row>
    <row r="18557" spans="1:6" x14ac:dyDescent="0.25">
      <c r="A18557" s="73">
        <v>65000020</v>
      </c>
      <c r="B18557" s="74" t="s">
        <v>16387</v>
      </c>
      <c r="C18557" s="73" t="s">
        <v>852</v>
      </c>
      <c r="D18557" s="75">
        <v>38.94</v>
      </c>
      <c r="E18557" s="75">
        <v>36.11</v>
      </c>
      <c r="F18557" s="73" t="s">
        <v>47</v>
      </c>
    </row>
    <row r="18558" spans="1:6" x14ac:dyDescent="0.25">
      <c r="A18558" s="73">
        <v>65000021</v>
      </c>
      <c r="B18558" s="74" t="s">
        <v>16388</v>
      </c>
      <c r="C18558" s="73" t="s">
        <v>852</v>
      </c>
      <c r="D18558" s="75">
        <v>44.13</v>
      </c>
      <c r="E18558" s="75">
        <v>40.92</v>
      </c>
      <c r="F18558" s="73" t="s">
        <v>47</v>
      </c>
    </row>
    <row r="18559" spans="1:6" x14ac:dyDescent="0.25">
      <c r="A18559" s="73">
        <v>65000023</v>
      </c>
      <c r="B18559" s="74" t="s">
        <v>16389</v>
      </c>
      <c r="C18559" s="73" t="s">
        <v>852</v>
      </c>
      <c r="D18559" s="75">
        <v>7.79</v>
      </c>
      <c r="E18559" s="75">
        <v>7.22</v>
      </c>
      <c r="F18559" s="73" t="s">
        <v>47</v>
      </c>
    </row>
    <row r="18560" spans="1:6" x14ac:dyDescent="0.25">
      <c r="A18560" s="73">
        <v>65000024</v>
      </c>
      <c r="B18560" s="74" t="s">
        <v>16390</v>
      </c>
      <c r="C18560" s="73" t="s">
        <v>852</v>
      </c>
      <c r="D18560" s="75">
        <v>5.0599999999999996</v>
      </c>
      <c r="E18560" s="75">
        <v>4.74</v>
      </c>
      <c r="F18560" s="73" t="s">
        <v>47</v>
      </c>
    </row>
    <row r="18561" spans="1:6" x14ac:dyDescent="0.25">
      <c r="A18561" s="73">
        <v>65000025</v>
      </c>
      <c r="B18561" s="74" t="s">
        <v>16391</v>
      </c>
      <c r="C18561" s="73" t="s">
        <v>852</v>
      </c>
      <c r="D18561" s="75">
        <v>14.64</v>
      </c>
      <c r="E18561" s="75">
        <v>13.82</v>
      </c>
      <c r="F18561" s="73" t="s">
        <v>47</v>
      </c>
    </row>
    <row r="18562" spans="1:6" x14ac:dyDescent="0.25">
      <c r="A18562" s="73">
        <v>65000026</v>
      </c>
      <c r="B18562" s="74" t="s">
        <v>16392</v>
      </c>
      <c r="C18562" s="73" t="s">
        <v>852</v>
      </c>
      <c r="D18562" s="75">
        <v>9.6300000000000008</v>
      </c>
      <c r="E18562" s="75">
        <v>8.9700000000000006</v>
      </c>
      <c r="F18562" s="73" t="s">
        <v>47</v>
      </c>
    </row>
    <row r="18563" spans="1:6" x14ac:dyDescent="0.25">
      <c r="A18563" s="73">
        <v>65000027</v>
      </c>
      <c r="B18563" s="74" t="s">
        <v>16393</v>
      </c>
      <c r="C18563" s="73" t="s">
        <v>852</v>
      </c>
      <c r="D18563" s="75">
        <v>13.54</v>
      </c>
      <c r="E18563" s="75">
        <v>12.5</v>
      </c>
      <c r="F18563" s="73" t="s">
        <v>47</v>
      </c>
    </row>
    <row r="18564" spans="1:6" x14ac:dyDescent="0.25">
      <c r="A18564" s="73">
        <v>65000028</v>
      </c>
      <c r="B18564" s="74" t="s">
        <v>16394</v>
      </c>
      <c r="C18564" s="73" t="s">
        <v>852</v>
      </c>
      <c r="D18564" s="75">
        <v>15.58</v>
      </c>
      <c r="E18564" s="75">
        <v>14.44</v>
      </c>
      <c r="F18564" s="73" t="s">
        <v>47</v>
      </c>
    </row>
    <row r="18565" spans="1:6" x14ac:dyDescent="0.25">
      <c r="A18565" s="73">
        <v>65000029</v>
      </c>
      <c r="B18565" s="74" t="s">
        <v>16395</v>
      </c>
      <c r="C18565" s="73" t="s">
        <v>852</v>
      </c>
      <c r="D18565" s="75">
        <v>10.38</v>
      </c>
      <c r="E18565" s="75">
        <v>9.6300000000000008</v>
      </c>
      <c r="F18565" s="73" t="s">
        <v>47</v>
      </c>
    </row>
    <row r="18566" spans="1:6" x14ac:dyDescent="0.25">
      <c r="A18566" s="73">
        <v>65000030</v>
      </c>
      <c r="B18566" s="74" t="s">
        <v>16396</v>
      </c>
      <c r="C18566" s="73" t="s">
        <v>852</v>
      </c>
      <c r="D18566" s="75">
        <v>23.36</v>
      </c>
      <c r="E18566" s="75">
        <v>21.66</v>
      </c>
      <c r="F18566" s="73" t="s">
        <v>47</v>
      </c>
    </row>
    <row r="18567" spans="1:6" x14ac:dyDescent="0.25">
      <c r="A18567" s="73">
        <v>65000032</v>
      </c>
      <c r="B18567" s="74" t="s">
        <v>16397</v>
      </c>
      <c r="C18567" s="73" t="s">
        <v>852</v>
      </c>
      <c r="D18567" s="75">
        <v>7.79</v>
      </c>
      <c r="E18567" s="75">
        <v>7.22</v>
      </c>
      <c r="F18567" s="73" t="s">
        <v>47</v>
      </c>
    </row>
    <row r="18568" spans="1:6" x14ac:dyDescent="0.25">
      <c r="A18568" s="73">
        <v>65000033</v>
      </c>
      <c r="B18568" s="74" t="s">
        <v>16398</v>
      </c>
      <c r="C18568" s="73" t="s">
        <v>852</v>
      </c>
      <c r="D18568" s="75">
        <v>6.49</v>
      </c>
      <c r="E18568" s="75">
        <v>6.02</v>
      </c>
      <c r="F18568" s="73" t="s">
        <v>47</v>
      </c>
    </row>
    <row r="18569" spans="1:6" x14ac:dyDescent="0.25">
      <c r="A18569" s="73">
        <v>65000035</v>
      </c>
      <c r="B18569" s="74" t="s">
        <v>16399</v>
      </c>
      <c r="C18569" s="73" t="s">
        <v>852</v>
      </c>
      <c r="D18569" s="75">
        <v>20.77</v>
      </c>
      <c r="E18569" s="75">
        <v>19.260000000000002</v>
      </c>
      <c r="F18569" s="73" t="s">
        <v>47</v>
      </c>
    </row>
    <row r="18570" spans="1:6" x14ac:dyDescent="0.25">
      <c r="A18570" s="73">
        <v>65000036</v>
      </c>
      <c r="B18570" s="74" t="s">
        <v>16400</v>
      </c>
      <c r="C18570" s="73" t="s">
        <v>852</v>
      </c>
      <c r="D18570" s="75">
        <v>15.58</v>
      </c>
      <c r="E18570" s="75">
        <v>14.44</v>
      </c>
      <c r="F18570" s="73" t="s">
        <v>47</v>
      </c>
    </row>
    <row r="18571" spans="1:6" x14ac:dyDescent="0.25">
      <c r="A18571" s="73">
        <v>65000037</v>
      </c>
      <c r="B18571" s="74" t="s">
        <v>16401</v>
      </c>
      <c r="C18571" s="73" t="s">
        <v>852</v>
      </c>
      <c r="D18571" s="75">
        <v>16.2</v>
      </c>
      <c r="E18571" s="75">
        <v>15.75</v>
      </c>
      <c r="F18571" s="73" t="s">
        <v>47</v>
      </c>
    </row>
    <row r="18572" spans="1:6" ht="25.5" x14ac:dyDescent="0.25">
      <c r="A18572" s="73">
        <v>65000038</v>
      </c>
      <c r="B18572" s="74" t="s">
        <v>16402</v>
      </c>
      <c r="C18572" s="73" t="s">
        <v>852</v>
      </c>
      <c r="D18572" s="75">
        <v>20.149999999999999</v>
      </c>
      <c r="E18572" s="75">
        <v>18.760000000000002</v>
      </c>
      <c r="F18572" s="73" t="s">
        <v>47</v>
      </c>
    </row>
    <row r="18573" spans="1:6" x14ac:dyDescent="0.25">
      <c r="A18573" s="73">
        <v>65000039</v>
      </c>
      <c r="B18573" s="74" t="s">
        <v>16403</v>
      </c>
      <c r="C18573" s="73" t="s">
        <v>852</v>
      </c>
      <c r="D18573" s="75">
        <v>24.92</v>
      </c>
      <c r="E18573" s="75">
        <v>23.15</v>
      </c>
      <c r="F18573" s="73" t="s">
        <v>47</v>
      </c>
    </row>
    <row r="18574" spans="1:6" x14ac:dyDescent="0.25">
      <c r="A18574" s="73">
        <v>65000040</v>
      </c>
      <c r="B18574" s="74" t="s">
        <v>16404</v>
      </c>
      <c r="C18574" s="73" t="s">
        <v>852</v>
      </c>
      <c r="D18574" s="75">
        <v>31.76</v>
      </c>
      <c r="E18574" s="75">
        <v>29.51</v>
      </c>
      <c r="F18574" s="73" t="s">
        <v>47</v>
      </c>
    </row>
    <row r="18575" spans="1:6" x14ac:dyDescent="0.25">
      <c r="A18575" s="73">
        <v>65000041</v>
      </c>
      <c r="B18575" s="74" t="s">
        <v>16405</v>
      </c>
      <c r="C18575" s="73" t="s">
        <v>852</v>
      </c>
      <c r="D18575" s="75">
        <v>27.2</v>
      </c>
      <c r="E18575" s="75">
        <v>25.27</v>
      </c>
      <c r="F18575" s="73" t="s">
        <v>47</v>
      </c>
    </row>
    <row r="18576" spans="1:6" x14ac:dyDescent="0.25">
      <c r="A18576" s="73">
        <v>65000042</v>
      </c>
      <c r="B18576" s="74" t="s">
        <v>16406</v>
      </c>
      <c r="C18576" s="73" t="s">
        <v>852</v>
      </c>
      <c r="D18576" s="75">
        <v>18.170000000000002</v>
      </c>
      <c r="E18576" s="75">
        <v>16.850000000000001</v>
      </c>
      <c r="F18576" s="73" t="s">
        <v>47</v>
      </c>
    </row>
    <row r="18577" spans="1:6" x14ac:dyDescent="0.25">
      <c r="A18577" s="73">
        <v>65000043</v>
      </c>
      <c r="B18577" s="74" t="s">
        <v>16407</v>
      </c>
      <c r="C18577" s="73" t="s">
        <v>852</v>
      </c>
      <c r="D18577" s="75">
        <v>25.96</v>
      </c>
      <c r="E18577" s="75">
        <v>24.07</v>
      </c>
      <c r="F18577" s="73" t="s">
        <v>47</v>
      </c>
    </row>
    <row r="18578" spans="1:6" x14ac:dyDescent="0.25">
      <c r="A18578" s="73">
        <v>65000044</v>
      </c>
      <c r="B18578" s="74" t="s">
        <v>16408</v>
      </c>
      <c r="C18578" s="73" t="s">
        <v>852</v>
      </c>
      <c r="D18578" s="75">
        <v>10.38</v>
      </c>
      <c r="E18578" s="75">
        <v>9.6300000000000008</v>
      </c>
      <c r="F18578" s="73" t="s">
        <v>47</v>
      </c>
    </row>
    <row r="18579" spans="1:6" x14ac:dyDescent="0.25">
      <c r="A18579" s="73">
        <v>65000045</v>
      </c>
      <c r="B18579" s="74" t="s">
        <v>16409</v>
      </c>
      <c r="C18579" s="73" t="s">
        <v>852</v>
      </c>
      <c r="D18579" s="75">
        <v>22.63</v>
      </c>
      <c r="E18579" s="75">
        <v>21.03</v>
      </c>
      <c r="F18579" s="73" t="s">
        <v>47</v>
      </c>
    </row>
    <row r="18580" spans="1:6" x14ac:dyDescent="0.25">
      <c r="A18580" s="73">
        <v>65000047</v>
      </c>
      <c r="B18580" s="74" t="s">
        <v>16410</v>
      </c>
      <c r="C18580" s="73" t="s">
        <v>852</v>
      </c>
      <c r="D18580" s="75">
        <v>25.96</v>
      </c>
      <c r="E18580" s="75">
        <v>24.07</v>
      </c>
      <c r="F18580" s="73" t="s">
        <v>47</v>
      </c>
    </row>
    <row r="18581" spans="1:6" x14ac:dyDescent="0.25">
      <c r="A18581" s="73">
        <v>65000053</v>
      </c>
      <c r="B18581" s="74" t="s">
        <v>16411</v>
      </c>
      <c r="C18581" s="73" t="s">
        <v>852</v>
      </c>
      <c r="D18581" s="75">
        <v>1.35</v>
      </c>
      <c r="E18581" s="75">
        <v>1.33</v>
      </c>
      <c r="F18581" s="73" t="s">
        <v>47</v>
      </c>
    </row>
    <row r="18582" spans="1:6" x14ac:dyDescent="0.25">
      <c r="A18582" s="73">
        <v>65000054</v>
      </c>
      <c r="B18582" s="74" t="s">
        <v>16412</v>
      </c>
      <c r="C18582" s="73" t="s">
        <v>852</v>
      </c>
      <c r="D18582" s="75">
        <v>6.85</v>
      </c>
      <c r="E18582" s="75">
        <v>6.36</v>
      </c>
      <c r="F18582" s="73" t="s">
        <v>47</v>
      </c>
    </row>
    <row r="18583" spans="1:6" x14ac:dyDescent="0.25">
      <c r="A18583" s="73">
        <v>65000055</v>
      </c>
      <c r="B18583" s="74" t="s">
        <v>16413</v>
      </c>
      <c r="C18583" s="73" t="s">
        <v>852</v>
      </c>
      <c r="D18583" s="75">
        <v>0.68</v>
      </c>
      <c r="E18583" s="75">
        <v>0.63</v>
      </c>
      <c r="F18583" s="73" t="s">
        <v>47</v>
      </c>
    </row>
    <row r="18584" spans="1:6" x14ac:dyDescent="0.25">
      <c r="A18584" s="73">
        <v>65000068</v>
      </c>
      <c r="B18584" s="74" t="s">
        <v>16414</v>
      </c>
      <c r="C18584" s="73" t="s">
        <v>852</v>
      </c>
      <c r="D18584" s="75">
        <v>1.37</v>
      </c>
      <c r="E18584" s="75">
        <v>1.27</v>
      </c>
      <c r="F18584" s="73" t="s">
        <v>47</v>
      </c>
    </row>
    <row r="18585" spans="1:6" x14ac:dyDescent="0.25">
      <c r="A18585" s="73">
        <v>65000069</v>
      </c>
      <c r="B18585" s="74" t="s">
        <v>16415</v>
      </c>
      <c r="C18585" s="73" t="s">
        <v>852</v>
      </c>
      <c r="D18585" s="75">
        <v>1.38</v>
      </c>
      <c r="E18585" s="75">
        <v>1.35</v>
      </c>
      <c r="F18585" s="73" t="s">
        <v>47</v>
      </c>
    </row>
    <row r="18586" spans="1:6" ht="25.5" x14ac:dyDescent="0.25">
      <c r="A18586" s="73">
        <v>65000071</v>
      </c>
      <c r="B18586" s="74" t="s">
        <v>16416</v>
      </c>
      <c r="C18586" s="73" t="s">
        <v>852</v>
      </c>
      <c r="D18586" s="75">
        <v>27.84</v>
      </c>
      <c r="E18586" s="75">
        <v>26.2</v>
      </c>
      <c r="F18586" s="73" t="s">
        <v>47</v>
      </c>
    </row>
    <row r="18587" spans="1:6" ht="25.5" x14ac:dyDescent="0.25">
      <c r="A18587" s="73">
        <v>65000072</v>
      </c>
      <c r="B18587" s="74" t="s">
        <v>16417</v>
      </c>
      <c r="C18587" s="73" t="s">
        <v>852</v>
      </c>
      <c r="D18587" s="75">
        <v>2.62</v>
      </c>
      <c r="E18587" s="75">
        <v>2.4500000000000002</v>
      </c>
      <c r="F18587" s="73" t="s">
        <v>47</v>
      </c>
    </row>
    <row r="18588" spans="1:6" x14ac:dyDescent="0.25">
      <c r="A18588" s="73">
        <v>65000073</v>
      </c>
      <c r="B18588" s="74" t="s">
        <v>16418</v>
      </c>
      <c r="C18588" s="73" t="s">
        <v>852</v>
      </c>
      <c r="D18588" s="75">
        <v>7.8</v>
      </c>
      <c r="E18588" s="75">
        <v>7.31</v>
      </c>
      <c r="F18588" s="73" t="s">
        <v>47</v>
      </c>
    </row>
    <row r="18589" spans="1:6" ht="38.25" x14ac:dyDescent="0.25">
      <c r="A18589" s="73">
        <v>65000074</v>
      </c>
      <c r="B18589" s="74" t="s">
        <v>16419</v>
      </c>
      <c r="C18589" s="73" t="s">
        <v>852</v>
      </c>
      <c r="D18589" s="75">
        <v>5.93</v>
      </c>
      <c r="E18589" s="75">
        <v>5.58</v>
      </c>
      <c r="F18589" s="73" t="s">
        <v>47</v>
      </c>
    </row>
    <row r="18590" spans="1:6" x14ac:dyDescent="0.25">
      <c r="A18590" s="73">
        <v>65000081</v>
      </c>
      <c r="B18590" s="74" t="s">
        <v>16420</v>
      </c>
      <c r="C18590" s="73" t="s">
        <v>852</v>
      </c>
      <c r="D18590" s="75">
        <v>23.21</v>
      </c>
      <c r="E18590" s="75">
        <v>22.64</v>
      </c>
      <c r="F18590" s="73" t="s">
        <v>47</v>
      </c>
    </row>
    <row r="18591" spans="1:6" ht="25.5" x14ac:dyDescent="0.25">
      <c r="A18591" s="73">
        <v>65000088</v>
      </c>
      <c r="B18591" s="74" t="s">
        <v>16421</v>
      </c>
      <c r="C18591" s="73" t="s">
        <v>852</v>
      </c>
      <c r="D18591" s="75">
        <v>184.36</v>
      </c>
      <c r="E18591" s="75">
        <v>177.23</v>
      </c>
      <c r="F18591" s="73" t="s">
        <v>47</v>
      </c>
    </row>
    <row r="18592" spans="1:6" ht="25.5" x14ac:dyDescent="0.25">
      <c r="A18592" s="73">
        <v>65000089</v>
      </c>
      <c r="B18592" s="74" t="s">
        <v>16422</v>
      </c>
      <c r="C18592" s="73" t="s">
        <v>852</v>
      </c>
      <c r="D18592" s="75">
        <v>336.02</v>
      </c>
      <c r="E18592" s="75">
        <v>324.45999999999998</v>
      </c>
      <c r="F18592" s="73" t="s">
        <v>47</v>
      </c>
    </row>
    <row r="18593" spans="1:6" x14ac:dyDescent="0.25">
      <c r="A18593" s="73">
        <v>65000090</v>
      </c>
      <c r="B18593" s="74" t="s">
        <v>16423</v>
      </c>
      <c r="C18593" s="73" t="s">
        <v>852</v>
      </c>
      <c r="D18593" s="75">
        <v>194.33</v>
      </c>
      <c r="E18593" s="75">
        <v>185.52</v>
      </c>
      <c r="F18593" s="73" t="s">
        <v>47</v>
      </c>
    </row>
    <row r="18594" spans="1:6" x14ac:dyDescent="0.25">
      <c r="A18594" s="73">
        <v>65000091</v>
      </c>
      <c r="B18594" s="74" t="s">
        <v>16424</v>
      </c>
      <c r="C18594" s="73" t="s">
        <v>852</v>
      </c>
      <c r="D18594" s="75">
        <v>346.06</v>
      </c>
      <c r="E18594" s="75">
        <v>331.94</v>
      </c>
      <c r="F18594" s="73" t="s">
        <v>47</v>
      </c>
    </row>
    <row r="18595" spans="1:6" x14ac:dyDescent="0.25">
      <c r="A18595" s="73">
        <v>65000092</v>
      </c>
      <c r="B18595" s="74" t="s">
        <v>16425</v>
      </c>
      <c r="C18595" s="73" t="s">
        <v>852</v>
      </c>
      <c r="D18595" s="75">
        <v>82.91</v>
      </c>
      <c r="E18595" s="75">
        <v>78.510000000000005</v>
      </c>
      <c r="F18595" s="73" t="s">
        <v>47</v>
      </c>
    </row>
    <row r="18596" spans="1:6" x14ac:dyDescent="0.25">
      <c r="A18596" s="73">
        <v>65000093</v>
      </c>
      <c r="B18596" s="74" t="s">
        <v>16426</v>
      </c>
      <c r="C18596" s="73" t="s">
        <v>852</v>
      </c>
      <c r="D18596" s="75">
        <v>143.59</v>
      </c>
      <c r="E18596" s="75">
        <v>136.69999999999999</v>
      </c>
      <c r="F18596" s="73" t="s">
        <v>47</v>
      </c>
    </row>
    <row r="18597" spans="1:6" x14ac:dyDescent="0.25">
      <c r="A18597" s="73">
        <v>65000094</v>
      </c>
      <c r="B18597" s="74" t="s">
        <v>16427</v>
      </c>
      <c r="C18597" s="73" t="s">
        <v>852</v>
      </c>
      <c r="D18597" s="75">
        <v>61.64</v>
      </c>
      <c r="E18597" s="75">
        <v>59.16</v>
      </c>
      <c r="F18597" s="73" t="s">
        <v>47</v>
      </c>
    </row>
    <row r="18598" spans="1:6" x14ac:dyDescent="0.25">
      <c r="A18598" s="73">
        <v>65000095</v>
      </c>
      <c r="B18598" s="74" t="s">
        <v>16428</v>
      </c>
      <c r="C18598" s="73" t="s">
        <v>852</v>
      </c>
      <c r="D18598" s="75">
        <v>78.27</v>
      </c>
      <c r="E18598" s="75">
        <v>75.5</v>
      </c>
      <c r="F18598" s="73" t="s">
        <v>47</v>
      </c>
    </row>
    <row r="18599" spans="1:6" x14ac:dyDescent="0.25">
      <c r="A18599" s="73">
        <v>65000096</v>
      </c>
      <c r="B18599" s="74" t="s">
        <v>16429</v>
      </c>
      <c r="C18599" s="73" t="s">
        <v>852</v>
      </c>
      <c r="D18599" s="75">
        <v>85.47</v>
      </c>
      <c r="E18599" s="75">
        <v>82.69</v>
      </c>
      <c r="F18599" s="73" t="s">
        <v>47</v>
      </c>
    </row>
    <row r="18600" spans="1:6" x14ac:dyDescent="0.25">
      <c r="A18600" s="73">
        <v>65000097</v>
      </c>
      <c r="B18600" s="74" t="s">
        <v>16430</v>
      </c>
      <c r="C18600" s="73" t="s">
        <v>852</v>
      </c>
      <c r="D18600" s="75">
        <v>187.73</v>
      </c>
      <c r="E18600" s="75">
        <v>180.6</v>
      </c>
      <c r="F18600" s="73" t="s">
        <v>47</v>
      </c>
    </row>
    <row r="18601" spans="1:6" x14ac:dyDescent="0.25">
      <c r="A18601" s="73">
        <v>65000098</v>
      </c>
      <c r="B18601" s="74" t="s">
        <v>16431</v>
      </c>
      <c r="C18601" s="73" t="s">
        <v>852</v>
      </c>
      <c r="D18601" s="75">
        <v>344.05</v>
      </c>
      <c r="E18601" s="75">
        <v>332.5</v>
      </c>
      <c r="F18601" s="73" t="s">
        <v>47</v>
      </c>
    </row>
    <row r="18602" spans="1:6" x14ac:dyDescent="0.25">
      <c r="A18602" s="73">
        <v>65000099</v>
      </c>
      <c r="B18602" s="74" t="s">
        <v>16432</v>
      </c>
      <c r="C18602" s="73" t="s">
        <v>852</v>
      </c>
      <c r="D18602" s="75">
        <v>513.78</v>
      </c>
      <c r="E18602" s="75">
        <v>497.39</v>
      </c>
      <c r="F18602" s="73" t="s">
        <v>47</v>
      </c>
    </row>
    <row r="18603" spans="1:6" x14ac:dyDescent="0.25">
      <c r="A18603" s="73">
        <v>65000100</v>
      </c>
      <c r="B18603" s="74" t="s">
        <v>16433</v>
      </c>
      <c r="C18603" s="73" t="s">
        <v>852</v>
      </c>
      <c r="D18603" s="75">
        <v>80.53</v>
      </c>
      <c r="E18603" s="75">
        <v>75.84</v>
      </c>
      <c r="F18603" s="73" t="s">
        <v>47</v>
      </c>
    </row>
    <row r="18604" spans="1:6" x14ac:dyDescent="0.25">
      <c r="A18604" s="73">
        <v>65000101</v>
      </c>
      <c r="B18604" s="74" t="s">
        <v>16434</v>
      </c>
      <c r="C18604" s="73" t="s">
        <v>852</v>
      </c>
      <c r="D18604" s="75">
        <v>61.07</v>
      </c>
      <c r="E18604" s="75">
        <v>58.58</v>
      </c>
      <c r="F18604" s="73" t="s">
        <v>47</v>
      </c>
    </row>
    <row r="18605" spans="1:6" x14ac:dyDescent="0.25">
      <c r="A18605" s="73">
        <v>65000102</v>
      </c>
      <c r="B18605" s="74" t="s">
        <v>16435</v>
      </c>
      <c r="C18605" s="73" t="s">
        <v>852</v>
      </c>
      <c r="D18605" s="75">
        <v>26.57</v>
      </c>
      <c r="E18605" s="75">
        <v>25.37</v>
      </c>
      <c r="F18605" s="73" t="s">
        <v>47</v>
      </c>
    </row>
    <row r="18606" spans="1:6" x14ac:dyDescent="0.25">
      <c r="A18606" s="73">
        <v>65000103</v>
      </c>
      <c r="B18606" s="74" t="s">
        <v>16436</v>
      </c>
      <c r="C18606" s="73" t="s">
        <v>852</v>
      </c>
      <c r="D18606" s="75">
        <v>47.05</v>
      </c>
      <c r="E18606" s="75">
        <v>43.91</v>
      </c>
      <c r="F18606" s="73" t="s">
        <v>47</v>
      </c>
    </row>
    <row r="18607" spans="1:6" x14ac:dyDescent="0.25">
      <c r="A18607" s="73">
        <v>65000105</v>
      </c>
      <c r="B18607" s="74" t="s">
        <v>16437</v>
      </c>
      <c r="C18607" s="73" t="s">
        <v>852</v>
      </c>
      <c r="D18607" s="75">
        <v>231.48</v>
      </c>
      <c r="E18607" s="75">
        <v>224.92</v>
      </c>
      <c r="F18607" s="73" t="s">
        <v>47</v>
      </c>
    </row>
    <row r="18608" spans="1:6" x14ac:dyDescent="0.25">
      <c r="A18608" s="73">
        <v>65000106</v>
      </c>
      <c r="B18608" s="74" t="s">
        <v>16438</v>
      </c>
      <c r="C18608" s="73" t="s">
        <v>852</v>
      </c>
      <c r="D18608" s="75">
        <v>244.11</v>
      </c>
      <c r="E18608" s="75">
        <v>239.58</v>
      </c>
      <c r="F18608" s="73" t="s">
        <v>47</v>
      </c>
    </row>
    <row r="18609" spans="1:6" x14ac:dyDescent="0.25">
      <c r="A18609" s="73">
        <v>65000107</v>
      </c>
      <c r="B18609" s="74" t="s">
        <v>16439</v>
      </c>
      <c r="C18609" s="73" t="s">
        <v>852</v>
      </c>
      <c r="D18609" s="75">
        <v>268.06</v>
      </c>
      <c r="E18609" s="75">
        <v>263.52999999999997</v>
      </c>
      <c r="F18609" s="73" t="s">
        <v>47</v>
      </c>
    </row>
    <row r="18610" spans="1:6" ht="25.5" x14ac:dyDescent="0.25">
      <c r="A18610" s="73">
        <v>65000108</v>
      </c>
      <c r="B18610" s="74" t="s">
        <v>16440</v>
      </c>
      <c r="C18610" s="73" t="s">
        <v>852</v>
      </c>
      <c r="D18610" s="75">
        <v>152.91</v>
      </c>
      <c r="E18610" s="75">
        <v>148.37</v>
      </c>
      <c r="F18610" s="73" t="s">
        <v>47</v>
      </c>
    </row>
    <row r="18611" spans="1:6" ht="25.5" x14ac:dyDescent="0.25">
      <c r="A18611" s="73">
        <v>65000109</v>
      </c>
      <c r="B18611" s="74" t="s">
        <v>16441</v>
      </c>
      <c r="C18611" s="73" t="s">
        <v>852</v>
      </c>
      <c r="D18611" s="75">
        <v>119.11</v>
      </c>
      <c r="E18611" s="75">
        <v>115.48</v>
      </c>
      <c r="F18611" s="73" t="s">
        <v>47</v>
      </c>
    </row>
    <row r="18612" spans="1:6" x14ac:dyDescent="0.25">
      <c r="A18612" s="73">
        <v>65000110</v>
      </c>
      <c r="B18612" s="74" t="s">
        <v>16442</v>
      </c>
      <c r="C18612" s="73" t="s">
        <v>852</v>
      </c>
      <c r="D18612" s="75">
        <v>87.02</v>
      </c>
      <c r="E18612" s="75">
        <v>83.94</v>
      </c>
      <c r="F18612" s="73" t="s">
        <v>47</v>
      </c>
    </row>
    <row r="18613" spans="1:6" x14ac:dyDescent="0.25">
      <c r="A18613" s="73">
        <v>65000111</v>
      </c>
      <c r="B18613" s="74" t="s">
        <v>16443</v>
      </c>
      <c r="C18613" s="73" t="s">
        <v>852</v>
      </c>
      <c r="D18613" s="75">
        <v>213.14</v>
      </c>
      <c r="E18613" s="75">
        <v>208.16</v>
      </c>
      <c r="F18613" s="73" t="s">
        <v>47</v>
      </c>
    </row>
    <row r="18614" spans="1:6" x14ac:dyDescent="0.25">
      <c r="A18614" s="73">
        <v>65000112</v>
      </c>
      <c r="B18614" s="74" t="s">
        <v>16444</v>
      </c>
      <c r="C18614" s="73" t="s">
        <v>852</v>
      </c>
      <c r="D18614" s="75">
        <v>117.06</v>
      </c>
      <c r="E18614" s="75">
        <v>113.54</v>
      </c>
      <c r="F18614" s="73" t="s">
        <v>47</v>
      </c>
    </row>
    <row r="18615" spans="1:6" x14ac:dyDescent="0.25">
      <c r="A18615" s="73">
        <v>65000117</v>
      </c>
      <c r="B18615" s="74" t="s">
        <v>16445</v>
      </c>
      <c r="C18615" s="73" t="s">
        <v>852</v>
      </c>
      <c r="D18615" s="75">
        <v>808.86</v>
      </c>
      <c r="E18615" s="75">
        <v>804.55</v>
      </c>
      <c r="F18615" s="73" t="s">
        <v>47</v>
      </c>
    </row>
    <row r="18616" spans="1:6" x14ac:dyDescent="0.25">
      <c r="A18616" s="73">
        <v>65000118</v>
      </c>
      <c r="B18616" s="74" t="s">
        <v>16446</v>
      </c>
      <c r="C18616" s="73" t="s">
        <v>852</v>
      </c>
      <c r="D18616" s="75">
        <v>409.68</v>
      </c>
      <c r="E18616" s="75">
        <v>400.91</v>
      </c>
      <c r="F18616" s="73" t="s">
        <v>47</v>
      </c>
    </row>
    <row r="18617" spans="1:6" x14ac:dyDescent="0.25">
      <c r="A18617" s="73">
        <v>65000119</v>
      </c>
      <c r="B18617" s="74" t="s">
        <v>16447</v>
      </c>
      <c r="C18617" s="73" t="s">
        <v>852</v>
      </c>
      <c r="D18617" s="75">
        <v>9.3000000000000007</v>
      </c>
      <c r="E18617" s="75">
        <v>8.8000000000000007</v>
      </c>
      <c r="F18617" s="73" t="s">
        <v>47</v>
      </c>
    </row>
    <row r="18618" spans="1:6" x14ac:dyDescent="0.25">
      <c r="A18618" s="73">
        <v>65000120</v>
      </c>
      <c r="B18618" s="74" t="s">
        <v>16448</v>
      </c>
      <c r="C18618" s="73" t="s">
        <v>852</v>
      </c>
      <c r="D18618" s="75">
        <v>13.88</v>
      </c>
      <c r="E18618" s="75">
        <v>13.04</v>
      </c>
      <c r="F18618" s="73" t="s">
        <v>47</v>
      </c>
    </row>
    <row r="18619" spans="1:6" x14ac:dyDescent="0.25">
      <c r="A18619" s="73">
        <v>65000121</v>
      </c>
      <c r="B18619" s="74" t="s">
        <v>16449</v>
      </c>
      <c r="C18619" s="73" t="s">
        <v>852</v>
      </c>
      <c r="D18619" s="75">
        <v>45.69</v>
      </c>
      <c r="E18619" s="75">
        <v>42.86</v>
      </c>
      <c r="F18619" s="73" t="s">
        <v>47</v>
      </c>
    </row>
    <row r="18620" spans="1:6" x14ac:dyDescent="0.25">
      <c r="A18620" s="73">
        <v>65000122</v>
      </c>
      <c r="B18620" s="74" t="s">
        <v>16450</v>
      </c>
      <c r="C18620" s="73" t="s">
        <v>852</v>
      </c>
      <c r="D18620" s="75">
        <v>48.99</v>
      </c>
      <c r="E18620" s="75">
        <v>46.07</v>
      </c>
      <c r="F18620" s="73" t="s">
        <v>47</v>
      </c>
    </row>
    <row r="18621" spans="1:6" x14ac:dyDescent="0.25">
      <c r="A18621" s="73">
        <v>65000123</v>
      </c>
      <c r="B18621" s="74" t="s">
        <v>16451</v>
      </c>
      <c r="C18621" s="73" t="s">
        <v>852</v>
      </c>
      <c r="D18621" s="75">
        <v>37.19</v>
      </c>
      <c r="E18621" s="75">
        <v>35.19</v>
      </c>
      <c r="F18621" s="73" t="s">
        <v>47</v>
      </c>
    </row>
    <row r="18622" spans="1:6" x14ac:dyDescent="0.25">
      <c r="A18622" s="73">
        <v>65000124</v>
      </c>
      <c r="B18622" s="74" t="s">
        <v>16452</v>
      </c>
      <c r="C18622" s="73" t="s">
        <v>852</v>
      </c>
      <c r="D18622" s="75">
        <v>144.87</v>
      </c>
      <c r="E18622" s="75">
        <v>138.61000000000001</v>
      </c>
      <c r="F18622" s="73" t="s">
        <v>47</v>
      </c>
    </row>
    <row r="18623" spans="1:6" x14ac:dyDescent="0.25">
      <c r="A18623" s="73">
        <v>65000125</v>
      </c>
      <c r="B18623" s="74" t="s">
        <v>16453</v>
      </c>
      <c r="C18623" s="73" t="s">
        <v>852</v>
      </c>
      <c r="D18623" s="75">
        <v>104.75</v>
      </c>
      <c r="E18623" s="75">
        <v>99.01</v>
      </c>
      <c r="F18623" s="73" t="s">
        <v>47</v>
      </c>
    </row>
    <row r="18624" spans="1:6" x14ac:dyDescent="0.25">
      <c r="A18624" s="73">
        <v>65000126</v>
      </c>
      <c r="B18624" s="74" t="s">
        <v>16454</v>
      </c>
      <c r="C18624" s="73" t="s">
        <v>852</v>
      </c>
      <c r="D18624" s="75">
        <v>41.28</v>
      </c>
      <c r="E18624" s="75">
        <v>39.19</v>
      </c>
      <c r="F18624" s="73" t="s">
        <v>47</v>
      </c>
    </row>
    <row r="18625" spans="1:6" x14ac:dyDescent="0.25">
      <c r="A18625" s="73">
        <v>65000127</v>
      </c>
      <c r="B18625" s="74" t="s">
        <v>16455</v>
      </c>
      <c r="C18625" s="73" t="s">
        <v>852</v>
      </c>
      <c r="D18625" s="75">
        <v>133.46</v>
      </c>
      <c r="E18625" s="75">
        <v>127.63</v>
      </c>
      <c r="F18625" s="73" t="s">
        <v>47</v>
      </c>
    </row>
    <row r="18626" spans="1:6" x14ac:dyDescent="0.25">
      <c r="A18626" s="73">
        <v>65000128</v>
      </c>
      <c r="B18626" s="74" t="s">
        <v>16456</v>
      </c>
      <c r="C18626" s="73" t="s">
        <v>852</v>
      </c>
      <c r="D18626" s="75">
        <v>149.22</v>
      </c>
      <c r="E18626" s="75">
        <v>147.97</v>
      </c>
      <c r="F18626" s="73" t="s">
        <v>47</v>
      </c>
    </row>
    <row r="18627" spans="1:6" x14ac:dyDescent="0.25">
      <c r="A18627" s="73">
        <v>65000129</v>
      </c>
      <c r="B18627" s="74" t="s">
        <v>16457</v>
      </c>
      <c r="C18627" s="73" t="s">
        <v>852</v>
      </c>
      <c r="D18627" s="75">
        <v>163.41</v>
      </c>
      <c r="E18627" s="75">
        <v>162.16</v>
      </c>
      <c r="F18627" s="73" t="s">
        <v>47</v>
      </c>
    </row>
    <row r="18628" spans="1:6" x14ac:dyDescent="0.25">
      <c r="A18628" s="73">
        <v>65000130</v>
      </c>
      <c r="B18628" s="74" t="s">
        <v>16458</v>
      </c>
      <c r="C18628" s="73" t="s">
        <v>852</v>
      </c>
      <c r="D18628" s="75">
        <v>7.91</v>
      </c>
      <c r="E18628" s="75">
        <v>7.39</v>
      </c>
      <c r="F18628" s="73" t="s">
        <v>47</v>
      </c>
    </row>
    <row r="18629" spans="1:6" x14ac:dyDescent="0.25">
      <c r="A18629" s="73">
        <v>65000131</v>
      </c>
      <c r="B18629" s="74" t="s">
        <v>16459</v>
      </c>
      <c r="C18629" s="73" t="s">
        <v>852</v>
      </c>
      <c r="D18629" s="75">
        <v>30.06</v>
      </c>
      <c r="E18629" s="75">
        <v>29.02</v>
      </c>
      <c r="F18629" s="73" t="s">
        <v>47</v>
      </c>
    </row>
    <row r="18630" spans="1:6" x14ac:dyDescent="0.25">
      <c r="A18630" s="73">
        <v>65000132</v>
      </c>
      <c r="B18630" s="74" t="s">
        <v>16460</v>
      </c>
      <c r="C18630" s="73" t="s">
        <v>852</v>
      </c>
      <c r="D18630" s="75">
        <v>61.62</v>
      </c>
      <c r="E18630" s="75">
        <v>59.05</v>
      </c>
      <c r="F18630" s="73" t="s">
        <v>47</v>
      </c>
    </row>
    <row r="18631" spans="1:6" x14ac:dyDescent="0.25">
      <c r="A18631" s="73">
        <v>65000133</v>
      </c>
      <c r="B18631" s="74" t="s">
        <v>16461</v>
      </c>
      <c r="C18631" s="73" t="s">
        <v>852</v>
      </c>
      <c r="D18631" s="75">
        <v>23.99</v>
      </c>
      <c r="E18631" s="75">
        <v>22.92</v>
      </c>
      <c r="F18631" s="73" t="s">
        <v>47</v>
      </c>
    </row>
    <row r="18632" spans="1:6" x14ac:dyDescent="0.25">
      <c r="A18632" s="73">
        <v>65000134</v>
      </c>
      <c r="B18632" s="74" t="s">
        <v>16462</v>
      </c>
      <c r="C18632" s="73" t="s">
        <v>852</v>
      </c>
      <c r="D18632" s="75">
        <v>30.79</v>
      </c>
      <c r="E18632" s="75">
        <v>29.29</v>
      </c>
      <c r="F18632" s="73" t="s">
        <v>47</v>
      </c>
    </row>
    <row r="18633" spans="1:6" x14ac:dyDescent="0.25">
      <c r="A18633" s="73">
        <v>65000135</v>
      </c>
      <c r="B18633" s="74" t="s">
        <v>16463</v>
      </c>
      <c r="C18633" s="73" t="s">
        <v>852</v>
      </c>
      <c r="D18633" s="75">
        <v>42.17</v>
      </c>
      <c r="E18633" s="75">
        <v>40.729999999999997</v>
      </c>
      <c r="F18633" s="73" t="s">
        <v>47</v>
      </c>
    </row>
    <row r="18634" spans="1:6" x14ac:dyDescent="0.25">
      <c r="A18634" s="73">
        <v>65000136</v>
      </c>
      <c r="B18634" s="74" t="s">
        <v>16464</v>
      </c>
      <c r="C18634" s="73" t="s">
        <v>852</v>
      </c>
      <c r="D18634" s="75">
        <v>27.09</v>
      </c>
      <c r="E18634" s="75">
        <v>25.64</v>
      </c>
      <c r="F18634" s="73" t="s">
        <v>47</v>
      </c>
    </row>
    <row r="18635" spans="1:6" x14ac:dyDescent="0.25">
      <c r="A18635" s="73">
        <v>65000137</v>
      </c>
      <c r="B18635" s="74" t="s">
        <v>16465</v>
      </c>
      <c r="C18635" s="73" t="s">
        <v>852</v>
      </c>
      <c r="D18635" s="75">
        <v>25.97</v>
      </c>
      <c r="E18635" s="75">
        <v>24.53</v>
      </c>
      <c r="F18635" s="73" t="s">
        <v>47</v>
      </c>
    </row>
    <row r="18636" spans="1:6" x14ac:dyDescent="0.25">
      <c r="A18636" s="73">
        <v>65000138</v>
      </c>
      <c r="B18636" s="74" t="s">
        <v>16466</v>
      </c>
      <c r="C18636" s="73" t="s">
        <v>852</v>
      </c>
      <c r="D18636" s="75">
        <v>30.53</v>
      </c>
      <c r="E18636" s="75">
        <v>29.08</v>
      </c>
      <c r="F18636" s="73" t="s">
        <v>47</v>
      </c>
    </row>
    <row r="18637" spans="1:6" x14ac:dyDescent="0.25">
      <c r="A18637" s="73">
        <v>65000139</v>
      </c>
      <c r="B18637" s="74" t="s">
        <v>16467</v>
      </c>
      <c r="C18637" s="73" t="s">
        <v>852</v>
      </c>
      <c r="D18637" s="75">
        <v>35.17</v>
      </c>
      <c r="E18637" s="75">
        <v>33.35</v>
      </c>
      <c r="F18637" s="73" t="s">
        <v>47</v>
      </c>
    </row>
    <row r="18638" spans="1:6" x14ac:dyDescent="0.25">
      <c r="A18638" s="73">
        <v>65000140</v>
      </c>
      <c r="B18638" s="74" t="s">
        <v>16468</v>
      </c>
      <c r="C18638" s="73" t="s">
        <v>852</v>
      </c>
      <c r="D18638" s="75">
        <v>198.2</v>
      </c>
      <c r="E18638" s="75">
        <v>183.14</v>
      </c>
      <c r="F18638" s="73" t="s">
        <v>47</v>
      </c>
    </row>
    <row r="18639" spans="1:6" ht="25.5" x14ac:dyDescent="0.25">
      <c r="A18639" s="73">
        <v>65000141</v>
      </c>
      <c r="B18639" s="74" t="s">
        <v>16469</v>
      </c>
      <c r="C18639" s="73" t="s">
        <v>852</v>
      </c>
      <c r="D18639" s="75">
        <v>139.57</v>
      </c>
      <c r="E18639" s="75">
        <v>134.97</v>
      </c>
      <c r="F18639" s="73" t="s">
        <v>47</v>
      </c>
    </row>
    <row r="18640" spans="1:6" ht="25.5" x14ac:dyDescent="0.25">
      <c r="A18640" s="73">
        <v>65000142</v>
      </c>
      <c r="B18640" s="74" t="s">
        <v>16470</v>
      </c>
      <c r="C18640" s="73" t="s">
        <v>852</v>
      </c>
      <c r="D18640" s="75">
        <v>146.41999999999999</v>
      </c>
      <c r="E18640" s="75">
        <v>141.82</v>
      </c>
      <c r="F18640" s="73" t="s">
        <v>47</v>
      </c>
    </row>
    <row r="18641" spans="1:6" ht="25.5" x14ac:dyDescent="0.25">
      <c r="A18641" s="73">
        <v>65000143</v>
      </c>
      <c r="B18641" s="74" t="s">
        <v>16471</v>
      </c>
      <c r="C18641" s="73" t="s">
        <v>852</v>
      </c>
      <c r="D18641" s="75">
        <v>154.06</v>
      </c>
      <c r="E18641" s="75">
        <v>149.46</v>
      </c>
      <c r="F18641" s="73" t="s">
        <v>47</v>
      </c>
    </row>
    <row r="18642" spans="1:6" ht="25.5" x14ac:dyDescent="0.25">
      <c r="A18642" s="73">
        <v>65000144</v>
      </c>
      <c r="B18642" s="74" t="s">
        <v>16472</v>
      </c>
      <c r="C18642" s="73" t="s">
        <v>852</v>
      </c>
      <c r="D18642" s="75">
        <v>143.51</v>
      </c>
      <c r="E18642" s="75">
        <v>138.91</v>
      </c>
      <c r="F18642" s="73" t="s">
        <v>47</v>
      </c>
    </row>
    <row r="18643" spans="1:6" ht="25.5" x14ac:dyDescent="0.25">
      <c r="A18643" s="73">
        <v>65000145</v>
      </c>
      <c r="B18643" s="74" t="s">
        <v>16473</v>
      </c>
      <c r="C18643" s="73" t="s">
        <v>852</v>
      </c>
      <c r="D18643" s="75">
        <v>150.38999999999999</v>
      </c>
      <c r="E18643" s="75">
        <v>145.79</v>
      </c>
      <c r="F18643" s="73" t="s">
        <v>47</v>
      </c>
    </row>
    <row r="18644" spans="1:6" ht="25.5" x14ac:dyDescent="0.25">
      <c r="A18644" s="73">
        <v>65000146</v>
      </c>
      <c r="B18644" s="74" t="s">
        <v>16474</v>
      </c>
      <c r="C18644" s="73" t="s">
        <v>852</v>
      </c>
      <c r="D18644" s="75">
        <v>159.77000000000001</v>
      </c>
      <c r="E18644" s="75">
        <v>155.16999999999999</v>
      </c>
      <c r="F18644" s="73" t="s">
        <v>47</v>
      </c>
    </row>
    <row r="18645" spans="1:6" x14ac:dyDescent="0.25">
      <c r="A18645" s="73">
        <v>65000172</v>
      </c>
      <c r="B18645" s="74" t="s">
        <v>16475</v>
      </c>
      <c r="C18645" s="73" t="s">
        <v>852</v>
      </c>
      <c r="D18645" s="75">
        <v>11.01</v>
      </c>
      <c r="E18645" s="75">
        <v>10.199999999999999</v>
      </c>
      <c r="F18645" s="73" t="s">
        <v>47</v>
      </c>
    </row>
    <row r="18646" spans="1:6" x14ac:dyDescent="0.25">
      <c r="A18646" s="73">
        <v>65000214</v>
      </c>
      <c r="B18646" s="74" t="s">
        <v>16476</v>
      </c>
      <c r="C18646" s="73" t="s">
        <v>852</v>
      </c>
      <c r="D18646" s="75">
        <v>353.85</v>
      </c>
      <c r="E18646" s="75">
        <v>350.44</v>
      </c>
      <c r="F18646" s="73" t="s">
        <v>47</v>
      </c>
    </row>
    <row r="18647" spans="1:6" x14ac:dyDescent="0.25">
      <c r="A18647" s="73">
        <v>65000238</v>
      </c>
      <c r="B18647" s="74" t="s">
        <v>16477</v>
      </c>
      <c r="C18647" s="73" t="s">
        <v>852</v>
      </c>
      <c r="D18647" s="75">
        <v>75.459999999999994</v>
      </c>
      <c r="E18647" s="75">
        <v>71.31</v>
      </c>
      <c r="F18647" s="73" t="s">
        <v>47</v>
      </c>
    </row>
    <row r="18648" spans="1:6" ht="25.5" x14ac:dyDescent="0.25">
      <c r="A18648" s="73">
        <v>65000239</v>
      </c>
      <c r="B18648" s="74" t="s">
        <v>16478</v>
      </c>
      <c r="C18648" s="73" t="s">
        <v>852</v>
      </c>
      <c r="D18648" s="75">
        <v>84.27</v>
      </c>
      <c r="E18648" s="75">
        <v>80.12</v>
      </c>
      <c r="F18648" s="73" t="s">
        <v>47</v>
      </c>
    </row>
    <row r="18649" spans="1:6" x14ac:dyDescent="0.25">
      <c r="A18649" s="73">
        <v>65000240</v>
      </c>
      <c r="B18649" s="74" t="s">
        <v>16480</v>
      </c>
      <c r="C18649" s="73" t="s">
        <v>852</v>
      </c>
      <c r="D18649" s="75">
        <v>79.319999999999993</v>
      </c>
      <c r="E18649" s="75">
        <v>75.17</v>
      </c>
      <c r="F18649" s="73" t="s">
        <v>47</v>
      </c>
    </row>
    <row r="18650" spans="1:6" x14ac:dyDescent="0.25">
      <c r="A18650" s="73">
        <v>65000241</v>
      </c>
      <c r="B18650" s="74" t="s">
        <v>16481</v>
      </c>
      <c r="C18650" s="73" t="s">
        <v>852</v>
      </c>
      <c r="D18650" s="75">
        <v>100.17</v>
      </c>
      <c r="E18650" s="75">
        <v>93.95</v>
      </c>
      <c r="F18650" s="73" t="s">
        <v>47</v>
      </c>
    </row>
    <row r="18651" spans="1:6" x14ac:dyDescent="0.25">
      <c r="A18651" s="73">
        <v>65000242</v>
      </c>
      <c r="B18651" s="74" t="s">
        <v>16482</v>
      </c>
      <c r="C18651" s="73" t="s">
        <v>852</v>
      </c>
      <c r="D18651" s="75">
        <v>125.93</v>
      </c>
      <c r="E18651" s="75">
        <v>118.46</v>
      </c>
      <c r="F18651" s="73" t="s">
        <v>47</v>
      </c>
    </row>
    <row r="18652" spans="1:6" ht="25.5" x14ac:dyDescent="0.25">
      <c r="A18652" s="73">
        <v>65000243</v>
      </c>
      <c r="B18652" s="74" t="s">
        <v>16483</v>
      </c>
      <c r="C18652" s="73" t="s">
        <v>852</v>
      </c>
      <c r="D18652" s="75">
        <v>106.96</v>
      </c>
      <c r="E18652" s="75">
        <v>100.73</v>
      </c>
      <c r="F18652" s="73" t="s">
        <v>47</v>
      </c>
    </row>
    <row r="18653" spans="1:6" ht="25.5" x14ac:dyDescent="0.25">
      <c r="A18653" s="73">
        <v>65000244</v>
      </c>
      <c r="B18653" s="74" t="s">
        <v>16484</v>
      </c>
      <c r="C18653" s="73" t="s">
        <v>852</v>
      </c>
      <c r="D18653" s="75">
        <v>107.07</v>
      </c>
      <c r="E18653" s="75">
        <v>100.85</v>
      </c>
      <c r="F18653" s="73" t="s">
        <v>47</v>
      </c>
    </row>
    <row r="18654" spans="1:6" ht="25.5" x14ac:dyDescent="0.25">
      <c r="A18654" s="73">
        <v>65000245</v>
      </c>
      <c r="B18654" s="74" t="s">
        <v>16485</v>
      </c>
      <c r="C18654" s="73" t="s">
        <v>852</v>
      </c>
      <c r="D18654" s="75">
        <v>135.09</v>
      </c>
      <c r="E18654" s="75">
        <v>126.79</v>
      </c>
      <c r="F18654" s="73" t="s">
        <v>47</v>
      </c>
    </row>
    <row r="18655" spans="1:6" ht="25.5" x14ac:dyDescent="0.25">
      <c r="A18655" s="73">
        <v>65000246</v>
      </c>
      <c r="B18655" s="74" t="s">
        <v>16486</v>
      </c>
      <c r="C18655" s="73" t="s">
        <v>852</v>
      </c>
      <c r="D18655" s="75">
        <v>134.05000000000001</v>
      </c>
      <c r="E18655" s="75">
        <v>125.75</v>
      </c>
      <c r="F18655" s="73" t="s">
        <v>47</v>
      </c>
    </row>
    <row r="18656" spans="1:6" ht="25.5" x14ac:dyDescent="0.25">
      <c r="A18656" s="73">
        <v>65000247</v>
      </c>
      <c r="B18656" s="74" t="s">
        <v>16487</v>
      </c>
      <c r="C18656" s="73" t="s">
        <v>852</v>
      </c>
      <c r="D18656" s="75">
        <v>81.34</v>
      </c>
      <c r="E18656" s="75">
        <v>76.36</v>
      </c>
      <c r="F18656" s="73" t="s">
        <v>47</v>
      </c>
    </row>
    <row r="18657" spans="1:6" ht="25.5" x14ac:dyDescent="0.25">
      <c r="A18657" s="73">
        <v>65000248</v>
      </c>
      <c r="B18657" s="74" t="s">
        <v>16488</v>
      </c>
      <c r="C18657" s="73" t="s">
        <v>852</v>
      </c>
      <c r="D18657" s="75">
        <v>79.86</v>
      </c>
      <c r="E18657" s="75">
        <v>74.88</v>
      </c>
      <c r="F18657" s="73" t="s">
        <v>47</v>
      </c>
    </row>
    <row r="18658" spans="1:6" x14ac:dyDescent="0.25">
      <c r="A18658" s="73">
        <v>65000249</v>
      </c>
      <c r="B18658" s="74" t="s">
        <v>16489</v>
      </c>
      <c r="C18658" s="73" t="s">
        <v>852</v>
      </c>
      <c r="D18658" s="75">
        <v>181.61</v>
      </c>
      <c r="E18658" s="75">
        <v>169.99</v>
      </c>
      <c r="F18658" s="73" t="s">
        <v>47</v>
      </c>
    </row>
    <row r="18659" spans="1:6" ht="25.5" x14ac:dyDescent="0.25">
      <c r="A18659" s="73">
        <v>65000250</v>
      </c>
      <c r="B18659" s="74" t="s">
        <v>16490</v>
      </c>
      <c r="C18659" s="73" t="s">
        <v>852</v>
      </c>
      <c r="D18659" s="75">
        <v>231.46</v>
      </c>
      <c r="E18659" s="75">
        <v>216.93</v>
      </c>
      <c r="F18659" s="73" t="s">
        <v>47</v>
      </c>
    </row>
    <row r="18660" spans="1:6" x14ac:dyDescent="0.25">
      <c r="A18660" s="73">
        <v>65000253</v>
      </c>
      <c r="B18660" s="74" t="s">
        <v>16491</v>
      </c>
      <c r="C18660" s="73" t="s">
        <v>852</v>
      </c>
      <c r="D18660" s="75">
        <v>39.85</v>
      </c>
      <c r="E18660" s="75">
        <v>37.79</v>
      </c>
      <c r="F18660" s="73" t="s">
        <v>47</v>
      </c>
    </row>
    <row r="18661" spans="1:6" ht="25.5" x14ac:dyDescent="0.25">
      <c r="A18661" s="73">
        <v>65000256</v>
      </c>
      <c r="B18661" s="74" t="s">
        <v>16492</v>
      </c>
      <c r="C18661" s="73" t="s">
        <v>852</v>
      </c>
      <c r="D18661" s="75">
        <v>231.65</v>
      </c>
      <c r="E18661" s="75">
        <v>218.45</v>
      </c>
      <c r="F18661" s="73" t="s">
        <v>47</v>
      </c>
    </row>
    <row r="18662" spans="1:6" ht="25.5" x14ac:dyDescent="0.25">
      <c r="A18662" s="73">
        <v>65000346</v>
      </c>
      <c r="B18662" s="74" t="s">
        <v>16493</v>
      </c>
      <c r="C18662" s="73" t="s">
        <v>852</v>
      </c>
      <c r="D18662" s="75">
        <v>614.22</v>
      </c>
      <c r="E18662" s="75">
        <v>579.51</v>
      </c>
      <c r="F18662" s="73" t="s">
        <v>47</v>
      </c>
    </row>
    <row r="18663" spans="1:6" ht="25.5" x14ac:dyDescent="0.25">
      <c r="A18663" s="73">
        <v>65000456</v>
      </c>
      <c r="B18663" s="74" t="s">
        <v>16495</v>
      </c>
      <c r="C18663" s="73" t="s">
        <v>852</v>
      </c>
      <c r="D18663" s="75">
        <v>167.62</v>
      </c>
      <c r="E18663" s="75">
        <v>163.79</v>
      </c>
      <c r="F18663" s="73" t="s">
        <v>47</v>
      </c>
    </row>
    <row r="18664" spans="1:6" ht="25.5" x14ac:dyDescent="0.25">
      <c r="A18664" s="73">
        <v>65000457</v>
      </c>
      <c r="B18664" s="74" t="s">
        <v>16496</v>
      </c>
      <c r="C18664" s="73" t="s">
        <v>852</v>
      </c>
      <c r="D18664" s="75">
        <v>90.82</v>
      </c>
      <c r="E18664" s="75">
        <v>88.99</v>
      </c>
      <c r="F18664" s="73" t="s">
        <v>47</v>
      </c>
    </row>
    <row r="18665" spans="1:6" ht="25.5" x14ac:dyDescent="0.25">
      <c r="A18665" s="73">
        <v>65000458</v>
      </c>
      <c r="B18665" s="74" t="s">
        <v>16497</v>
      </c>
      <c r="C18665" s="73" t="s">
        <v>852</v>
      </c>
      <c r="D18665" s="75">
        <v>109.93</v>
      </c>
      <c r="E18665" s="75">
        <v>108.1</v>
      </c>
      <c r="F18665" s="73" t="s">
        <v>47</v>
      </c>
    </row>
    <row r="18666" spans="1:6" x14ac:dyDescent="0.25">
      <c r="A18666" s="73">
        <v>65000459</v>
      </c>
      <c r="B18666" s="74" t="s">
        <v>16498</v>
      </c>
      <c r="C18666" s="73" t="s">
        <v>852</v>
      </c>
      <c r="D18666" s="75">
        <v>265.61</v>
      </c>
      <c r="E18666" s="75">
        <v>263.5</v>
      </c>
      <c r="F18666" s="73" t="s">
        <v>47</v>
      </c>
    </row>
    <row r="18667" spans="1:6" x14ac:dyDescent="0.25">
      <c r="A18667" s="73">
        <v>65000460</v>
      </c>
      <c r="B18667" s="74" t="s">
        <v>16499</v>
      </c>
      <c r="C18667" s="73" t="s">
        <v>852</v>
      </c>
      <c r="D18667" s="75">
        <v>57.84</v>
      </c>
      <c r="E18667" s="75">
        <v>55.71</v>
      </c>
      <c r="F18667" s="73" t="s">
        <v>47</v>
      </c>
    </row>
    <row r="18668" spans="1:6" x14ac:dyDescent="0.25">
      <c r="A18668" s="73">
        <v>65000461</v>
      </c>
      <c r="B18668" s="74" t="s">
        <v>16500</v>
      </c>
      <c r="C18668" s="73" t="s">
        <v>852</v>
      </c>
      <c r="D18668" s="75">
        <v>122.31</v>
      </c>
      <c r="E18668" s="75">
        <v>120.15</v>
      </c>
      <c r="F18668" s="73" t="s">
        <v>47</v>
      </c>
    </row>
    <row r="18669" spans="1:6" ht="25.5" x14ac:dyDescent="0.25">
      <c r="A18669" s="73">
        <v>65000463</v>
      </c>
      <c r="B18669" s="74" t="s">
        <v>16501</v>
      </c>
      <c r="C18669" s="73" t="s">
        <v>852</v>
      </c>
      <c r="D18669" s="75">
        <v>79.64</v>
      </c>
      <c r="E18669" s="75">
        <v>77.7</v>
      </c>
      <c r="F18669" s="73" t="s">
        <v>47</v>
      </c>
    </row>
    <row r="18670" spans="1:6" ht="25.5" x14ac:dyDescent="0.25">
      <c r="A18670" s="73">
        <v>65000464</v>
      </c>
      <c r="B18670" s="74" t="s">
        <v>16502</v>
      </c>
      <c r="C18670" s="73" t="s">
        <v>852</v>
      </c>
      <c r="D18670" s="75">
        <v>92.69</v>
      </c>
      <c r="E18670" s="75">
        <v>90.72</v>
      </c>
      <c r="F18670" s="73" t="s">
        <v>47</v>
      </c>
    </row>
    <row r="18671" spans="1:6" ht="25.5" x14ac:dyDescent="0.25">
      <c r="A18671" s="73">
        <v>65000465</v>
      </c>
      <c r="B18671" s="74" t="s">
        <v>16503</v>
      </c>
      <c r="C18671" s="73" t="s">
        <v>852</v>
      </c>
      <c r="D18671" s="75">
        <v>60.75</v>
      </c>
      <c r="E18671" s="75">
        <v>57.77</v>
      </c>
      <c r="F18671" s="73" t="s">
        <v>47</v>
      </c>
    </row>
    <row r="18672" spans="1:6" ht="38.25" x14ac:dyDescent="0.25">
      <c r="A18672" s="73">
        <v>65000466</v>
      </c>
      <c r="B18672" s="74" t="s">
        <v>16504</v>
      </c>
      <c r="C18672" s="73" t="s">
        <v>852</v>
      </c>
      <c r="D18672" s="75">
        <v>96.05</v>
      </c>
      <c r="E18672" s="75">
        <v>91.8</v>
      </c>
      <c r="F18672" s="73" t="s">
        <v>47</v>
      </c>
    </row>
    <row r="18673" spans="1:6" ht="25.5" x14ac:dyDescent="0.25">
      <c r="A18673" s="73">
        <v>65000467</v>
      </c>
      <c r="B18673" s="74" t="s">
        <v>16505</v>
      </c>
      <c r="C18673" s="73" t="s">
        <v>852</v>
      </c>
      <c r="D18673" s="75">
        <v>183.6</v>
      </c>
      <c r="E18673" s="75">
        <v>175.56</v>
      </c>
      <c r="F18673" s="73" t="s">
        <v>47</v>
      </c>
    </row>
    <row r="18674" spans="1:6" ht="25.5" x14ac:dyDescent="0.25">
      <c r="A18674" s="73">
        <v>65000468</v>
      </c>
      <c r="B18674" s="74" t="s">
        <v>16506</v>
      </c>
      <c r="C18674" s="73" t="s">
        <v>852</v>
      </c>
      <c r="D18674" s="75">
        <v>152.59</v>
      </c>
      <c r="E18674" s="75">
        <v>147.62</v>
      </c>
      <c r="F18674" s="73" t="s">
        <v>47</v>
      </c>
    </row>
    <row r="18675" spans="1:6" ht="25.5" x14ac:dyDescent="0.25">
      <c r="A18675" s="73">
        <v>65000469</v>
      </c>
      <c r="B18675" s="74" t="s">
        <v>16507</v>
      </c>
      <c r="C18675" s="73" t="s">
        <v>852</v>
      </c>
      <c r="D18675" s="75">
        <v>128.79</v>
      </c>
      <c r="E18675" s="75">
        <v>123.83</v>
      </c>
      <c r="F18675" s="73" t="s">
        <v>47</v>
      </c>
    </row>
    <row r="18676" spans="1:6" ht="25.5" x14ac:dyDescent="0.25">
      <c r="A18676" s="73">
        <v>65000470</v>
      </c>
      <c r="B18676" s="74" t="s">
        <v>16508</v>
      </c>
      <c r="C18676" s="73" t="s">
        <v>852</v>
      </c>
      <c r="D18676" s="75">
        <v>129.11000000000001</v>
      </c>
      <c r="E18676" s="75">
        <v>123.98</v>
      </c>
      <c r="F18676" s="73" t="s">
        <v>47</v>
      </c>
    </row>
    <row r="18677" spans="1:6" ht="25.5" x14ac:dyDescent="0.25">
      <c r="A18677" s="73">
        <v>65000471</v>
      </c>
      <c r="B18677" s="74" t="s">
        <v>16509</v>
      </c>
      <c r="C18677" s="73" t="s">
        <v>852</v>
      </c>
      <c r="D18677" s="75">
        <v>523.89</v>
      </c>
      <c r="E18677" s="75">
        <v>518.91999999999996</v>
      </c>
      <c r="F18677" s="73" t="s">
        <v>47</v>
      </c>
    </row>
    <row r="18678" spans="1:6" ht="25.5" x14ac:dyDescent="0.25">
      <c r="A18678" s="73">
        <v>65000472</v>
      </c>
      <c r="B18678" s="74" t="s">
        <v>16510</v>
      </c>
      <c r="C18678" s="73" t="s">
        <v>852</v>
      </c>
      <c r="D18678" s="75">
        <v>252.08</v>
      </c>
      <c r="E18678" s="75">
        <v>247.12</v>
      </c>
      <c r="F18678" s="73" t="s">
        <v>47</v>
      </c>
    </row>
    <row r="18679" spans="1:6" x14ac:dyDescent="0.25">
      <c r="A18679" s="73">
        <v>65000473</v>
      </c>
      <c r="B18679" s="74" t="s">
        <v>16511</v>
      </c>
      <c r="C18679" s="73" t="s">
        <v>852</v>
      </c>
      <c r="D18679" s="75">
        <v>20.64</v>
      </c>
      <c r="E18679" s="75">
        <v>19.98</v>
      </c>
      <c r="F18679" s="73" t="s">
        <v>47</v>
      </c>
    </row>
    <row r="18680" spans="1:6" ht="25.5" x14ac:dyDescent="0.25">
      <c r="A18680" s="73">
        <v>65000474</v>
      </c>
      <c r="B18680" s="74" t="s">
        <v>16512</v>
      </c>
      <c r="C18680" s="73" t="s">
        <v>852</v>
      </c>
      <c r="D18680" s="75">
        <v>247.56</v>
      </c>
      <c r="E18680" s="75">
        <v>242.59</v>
      </c>
      <c r="F18680" s="73" t="s">
        <v>47</v>
      </c>
    </row>
    <row r="18681" spans="1:6" ht="25.5" x14ac:dyDescent="0.25">
      <c r="A18681" s="73">
        <v>65000475</v>
      </c>
      <c r="B18681" s="74" t="s">
        <v>16513</v>
      </c>
      <c r="C18681" s="73" t="s">
        <v>852</v>
      </c>
      <c r="D18681" s="75">
        <v>137.58000000000001</v>
      </c>
      <c r="E18681" s="75">
        <v>132.58000000000001</v>
      </c>
      <c r="F18681" s="73" t="s">
        <v>47</v>
      </c>
    </row>
    <row r="18682" spans="1:6" ht="25.5" x14ac:dyDescent="0.25">
      <c r="A18682" s="73">
        <v>65000476</v>
      </c>
      <c r="B18682" s="74" t="s">
        <v>16514</v>
      </c>
      <c r="C18682" s="73" t="s">
        <v>852</v>
      </c>
      <c r="D18682" s="75">
        <v>249.05</v>
      </c>
      <c r="E18682" s="75">
        <v>244.08</v>
      </c>
      <c r="F18682" s="73" t="s">
        <v>47</v>
      </c>
    </row>
    <row r="18683" spans="1:6" ht="25.5" x14ac:dyDescent="0.25">
      <c r="A18683" s="73">
        <v>65000478</v>
      </c>
      <c r="B18683" s="74" t="s">
        <v>16515</v>
      </c>
      <c r="C18683" s="73" t="s">
        <v>852</v>
      </c>
      <c r="D18683" s="75">
        <v>276</v>
      </c>
      <c r="E18683" s="75">
        <v>271.04000000000002</v>
      </c>
      <c r="F18683" s="73" t="s">
        <v>47</v>
      </c>
    </row>
    <row r="18684" spans="1:6" ht="25.5" x14ac:dyDescent="0.25">
      <c r="A18684" s="73">
        <v>65000479</v>
      </c>
      <c r="B18684" s="74" t="s">
        <v>16516</v>
      </c>
      <c r="C18684" s="73" t="s">
        <v>852</v>
      </c>
      <c r="D18684" s="75">
        <v>394.66</v>
      </c>
      <c r="E18684" s="75">
        <v>389.7</v>
      </c>
      <c r="F18684" s="73" t="s">
        <v>47</v>
      </c>
    </row>
    <row r="18685" spans="1:6" ht="25.5" x14ac:dyDescent="0.25">
      <c r="A18685" s="73">
        <v>65000482</v>
      </c>
      <c r="B18685" s="74" t="s">
        <v>16517</v>
      </c>
      <c r="C18685" s="73" t="s">
        <v>852</v>
      </c>
      <c r="D18685" s="75">
        <v>88.55</v>
      </c>
      <c r="E18685" s="75">
        <v>85.09</v>
      </c>
      <c r="F18685" s="73" t="s">
        <v>47</v>
      </c>
    </row>
    <row r="18686" spans="1:6" ht="25.5" x14ac:dyDescent="0.25">
      <c r="A18686" s="73">
        <v>65000483</v>
      </c>
      <c r="B18686" s="74" t="s">
        <v>16518</v>
      </c>
      <c r="C18686" s="73" t="s">
        <v>852</v>
      </c>
      <c r="D18686" s="75">
        <v>49.61</v>
      </c>
      <c r="E18686" s="75">
        <v>47.5</v>
      </c>
      <c r="F18686" s="73" t="s">
        <v>47</v>
      </c>
    </row>
    <row r="18687" spans="1:6" ht="25.5" x14ac:dyDescent="0.25">
      <c r="A18687" s="73">
        <v>65000484</v>
      </c>
      <c r="B18687" s="74" t="s">
        <v>16519</v>
      </c>
      <c r="C18687" s="73" t="s">
        <v>852</v>
      </c>
      <c r="D18687" s="75">
        <v>120.73</v>
      </c>
      <c r="E18687" s="75">
        <v>114.27</v>
      </c>
      <c r="F18687" s="73" t="s">
        <v>47</v>
      </c>
    </row>
    <row r="18688" spans="1:6" ht="25.5" x14ac:dyDescent="0.25">
      <c r="A18688" s="73">
        <v>65000485</v>
      </c>
      <c r="B18688" s="74" t="s">
        <v>16520</v>
      </c>
      <c r="C18688" s="73" t="s">
        <v>852</v>
      </c>
      <c r="D18688" s="75">
        <v>42.46</v>
      </c>
      <c r="E18688" s="75">
        <v>40.32</v>
      </c>
      <c r="F18688" s="73" t="s">
        <v>47</v>
      </c>
    </row>
    <row r="18689" spans="1:6" ht="25.5" x14ac:dyDescent="0.25">
      <c r="A18689" s="73">
        <v>65000486</v>
      </c>
      <c r="B18689" s="74" t="s">
        <v>16522</v>
      </c>
      <c r="C18689" s="73" t="s">
        <v>852</v>
      </c>
      <c r="D18689" s="75">
        <v>95.52</v>
      </c>
      <c r="E18689" s="75">
        <v>92.01</v>
      </c>
      <c r="F18689" s="73" t="s">
        <v>47</v>
      </c>
    </row>
    <row r="18690" spans="1:6" ht="25.5" x14ac:dyDescent="0.25">
      <c r="A18690" s="73">
        <v>65000487</v>
      </c>
      <c r="B18690" s="74" t="s">
        <v>16523</v>
      </c>
      <c r="C18690" s="73" t="s">
        <v>852</v>
      </c>
      <c r="D18690" s="75">
        <v>56.58</v>
      </c>
      <c r="E18690" s="75">
        <v>54.42</v>
      </c>
      <c r="F18690" s="73" t="s">
        <v>47</v>
      </c>
    </row>
    <row r="18691" spans="1:6" ht="38.25" x14ac:dyDescent="0.25">
      <c r="A18691" s="73">
        <v>65000488</v>
      </c>
      <c r="B18691" s="74" t="s">
        <v>16524</v>
      </c>
      <c r="C18691" s="73" t="s">
        <v>852</v>
      </c>
      <c r="D18691" s="75">
        <v>46.09</v>
      </c>
      <c r="E18691" s="75">
        <v>43.95</v>
      </c>
      <c r="F18691" s="73" t="s">
        <v>47</v>
      </c>
    </row>
    <row r="18692" spans="1:6" ht="25.5" x14ac:dyDescent="0.25">
      <c r="A18692" s="73">
        <v>65000489</v>
      </c>
      <c r="B18692" s="74" t="s">
        <v>16525</v>
      </c>
      <c r="C18692" s="73" t="s">
        <v>852</v>
      </c>
      <c r="D18692" s="75">
        <v>130.4</v>
      </c>
      <c r="E18692" s="75">
        <v>122.36</v>
      </c>
      <c r="F18692" s="73" t="s">
        <v>47</v>
      </c>
    </row>
    <row r="18693" spans="1:6" ht="25.5" x14ac:dyDescent="0.25">
      <c r="A18693" s="73">
        <v>65000496</v>
      </c>
      <c r="B18693" s="74" t="s">
        <v>16526</v>
      </c>
      <c r="C18693" s="73" t="s">
        <v>852</v>
      </c>
      <c r="D18693" s="75">
        <v>2.62</v>
      </c>
      <c r="E18693" s="75">
        <v>2.5299999999999998</v>
      </c>
      <c r="F18693" s="73" t="s">
        <v>47</v>
      </c>
    </row>
    <row r="18694" spans="1:6" x14ac:dyDescent="0.25">
      <c r="A18694" s="73">
        <v>65000500</v>
      </c>
      <c r="B18694" s="74" t="s">
        <v>16527</v>
      </c>
      <c r="C18694" s="73" t="s">
        <v>852</v>
      </c>
      <c r="D18694" s="75">
        <v>13.34</v>
      </c>
      <c r="E18694" s="75">
        <v>13.3</v>
      </c>
      <c r="F18694" s="73" t="s">
        <v>47</v>
      </c>
    </row>
    <row r="18695" spans="1:6" x14ac:dyDescent="0.25">
      <c r="A18695" s="73">
        <v>65000501</v>
      </c>
      <c r="B18695" s="74" t="s">
        <v>16528</v>
      </c>
      <c r="C18695" s="73" t="s">
        <v>852</v>
      </c>
      <c r="D18695" s="75">
        <v>4.3099999999999996</v>
      </c>
      <c r="E18695" s="75">
        <v>4.26</v>
      </c>
      <c r="F18695" s="73" t="s">
        <v>47</v>
      </c>
    </row>
    <row r="18696" spans="1:6" ht="25.5" x14ac:dyDescent="0.25">
      <c r="A18696" s="73">
        <v>65000503</v>
      </c>
      <c r="B18696" s="74" t="s">
        <v>16529</v>
      </c>
      <c r="C18696" s="73" t="s">
        <v>852</v>
      </c>
      <c r="D18696" s="75">
        <v>92.6</v>
      </c>
      <c r="E18696" s="75">
        <v>91.65</v>
      </c>
      <c r="F18696" s="73" t="s">
        <v>47</v>
      </c>
    </row>
    <row r="18697" spans="1:6" x14ac:dyDescent="0.25">
      <c r="A18697" s="73">
        <v>65000504</v>
      </c>
      <c r="B18697" s="74" t="s">
        <v>16530</v>
      </c>
      <c r="C18697" s="73" t="s">
        <v>852</v>
      </c>
      <c r="D18697" s="75">
        <v>92.75</v>
      </c>
      <c r="E18697" s="75">
        <v>89.38</v>
      </c>
      <c r="F18697" s="73" t="s">
        <v>47</v>
      </c>
    </row>
    <row r="18698" spans="1:6" x14ac:dyDescent="0.25">
      <c r="A18698" s="73">
        <v>65000505</v>
      </c>
      <c r="B18698" s="74" t="s">
        <v>16531</v>
      </c>
      <c r="C18698" s="73" t="s">
        <v>852</v>
      </c>
      <c r="D18698" s="75">
        <v>300.52</v>
      </c>
      <c r="E18698" s="75">
        <v>297.16000000000003</v>
      </c>
      <c r="F18698" s="73" t="s">
        <v>47</v>
      </c>
    </row>
    <row r="18699" spans="1:6" x14ac:dyDescent="0.25">
      <c r="A18699" s="73">
        <v>65001118</v>
      </c>
      <c r="B18699" s="74" t="s">
        <v>16532</v>
      </c>
      <c r="C18699" s="73" t="s">
        <v>852</v>
      </c>
      <c r="D18699" s="75">
        <v>127.32</v>
      </c>
      <c r="E18699" s="75">
        <v>122.04</v>
      </c>
      <c r="F18699" s="73" t="s">
        <v>47</v>
      </c>
    </row>
    <row r="18700" spans="1:6" x14ac:dyDescent="0.25">
      <c r="A18700" s="73">
        <v>65001119</v>
      </c>
      <c r="B18700" s="74" t="s">
        <v>16533</v>
      </c>
      <c r="C18700" s="73" t="s">
        <v>852</v>
      </c>
      <c r="D18700" s="75">
        <v>512.5</v>
      </c>
      <c r="E18700" s="75">
        <v>479.82</v>
      </c>
      <c r="F18700" s="73" t="s">
        <v>47</v>
      </c>
    </row>
    <row r="18701" spans="1:6" x14ac:dyDescent="0.25">
      <c r="A18701" s="73">
        <v>65001126</v>
      </c>
      <c r="B18701" s="74" t="s">
        <v>16534</v>
      </c>
      <c r="C18701" s="73" t="s">
        <v>852</v>
      </c>
      <c r="D18701" s="75">
        <v>31.23</v>
      </c>
      <c r="E18701" s="75">
        <v>29.54</v>
      </c>
      <c r="F18701" s="73" t="s">
        <v>47</v>
      </c>
    </row>
    <row r="18702" spans="1:6" x14ac:dyDescent="0.25">
      <c r="A18702" s="73">
        <v>65001146</v>
      </c>
      <c r="B18702" s="74" t="s">
        <v>16535</v>
      </c>
      <c r="C18702" s="73" t="s">
        <v>852</v>
      </c>
      <c r="D18702" s="75">
        <v>5.42</v>
      </c>
      <c r="E18702" s="75">
        <v>5.0599999999999996</v>
      </c>
      <c r="F18702" s="73" t="s">
        <v>47</v>
      </c>
    </row>
    <row r="18703" spans="1:6" x14ac:dyDescent="0.25">
      <c r="A18703" s="73">
        <v>65001172</v>
      </c>
      <c r="B18703" s="74" t="s">
        <v>16536</v>
      </c>
      <c r="C18703" s="73" t="s">
        <v>852</v>
      </c>
      <c r="D18703" s="75">
        <v>0.84</v>
      </c>
      <c r="E18703" s="75">
        <v>0.79</v>
      </c>
      <c r="F18703" s="73" t="s">
        <v>47</v>
      </c>
    </row>
    <row r="18704" spans="1:6" ht="25.5" x14ac:dyDescent="0.25">
      <c r="A18704" s="73">
        <v>65001596</v>
      </c>
      <c r="B18704" s="74" t="s">
        <v>16537</v>
      </c>
      <c r="C18704" s="73" t="s">
        <v>852</v>
      </c>
      <c r="D18704" s="75">
        <v>73.06</v>
      </c>
      <c r="E18704" s="75">
        <v>67.81</v>
      </c>
      <c r="F18704" s="73" t="s">
        <v>47</v>
      </c>
    </row>
    <row r="18705" spans="1:6" ht="25.5" x14ac:dyDescent="0.25">
      <c r="A18705" s="73">
        <v>65001597</v>
      </c>
      <c r="B18705" s="74" t="s">
        <v>16538</v>
      </c>
      <c r="C18705" s="73" t="s">
        <v>852</v>
      </c>
      <c r="D18705" s="75">
        <v>91.32</v>
      </c>
      <c r="E18705" s="75">
        <v>84.76</v>
      </c>
      <c r="F18705" s="73" t="s">
        <v>47</v>
      </c>
    </row>
    <row r="18706" spans="1:6" ht="25.5" x14ac:dyDescent="0.25">
      <c r="A18706" s="73">
        <v>65001598</v>
      </c>
      <c r="B18706" s="74" t="s">
        <v>16539</v>
      </c>
      <c r="C18706" s="73" t="s">
        <v>852</v>
      </c>
      <c r="D18706" s="75">
        <v>102.9</v>
      </c>
      <c r="E18706" s="75">
        <v>100.34</v>
      </c>
      <c r="F18706" s="73" t="s">
        <v>47</v>
      </c>
    </row>
    <row r="18707" spans="1:6" x14ac:dyDescent="0.25">
      <c r="A18707" s="73">
        <v>65001606</v>
      </c>
      <c r="B18707" s="74" t="s">
        <v>16540</v>
      </c>
      <c r="C18707" s="73" t="s">
        <v>852</v>
      </c>
      <c r="D18707" s="75">
        <v>21.66</v>
      </c>
      <c r="E18707" s="75">
        <v>20</v>
      </c>
      <c r="F18707" s="73" t="s">
        <v>47</v>
      </c>
    </row>
    <row r="18708" spans="1:6" ht="25.5" x14ac:dyDescent="0.25">
      <c r="A18708" s="73">
        <v>65001608</v>
      </c>
      <c r="B18708" s="74" t="s">
        <v>16541</v>
      </c>
      <c r="C18708" s="73" t="s">
        <v>852</v>
      </c>
      <c r="D18708" s="75">
        <v>79.239999999999995</v>
      </c>
      <c r="E18708" s="75">
        <v>74.66</v>
      </c>
      <c r="F18708" s="73" t="s">
        <v>47</v>
      </c>
    </row>
    <row r="18709" spans="1:6" ht="25.5" x14ac:dyDescent="0.25">
      <c r="A18709" s="73">
        <v>65001609</v>
      </c>
      <c r="B18709" s="74" t="s">
        <v>16542</v>
      </c>
      <c r="C18709" s="73" t="s">
        <v>852</v>
      </c>
      <c r="D18709" s="75">
        <v>78.78</v>
      </c>
      <c r="E18709" s="75">
        <v>74.38</v>
      </c>
      <c r="F18709" s="73" t="s">
        <v>47</v>
      </c>
    </row>
    <row r="18710" spans="1:6" ht="25.5" x14ac:dyDescent="0.25">
      <c r="A18710" s="73">
        <v>65001610</v>
      </c>
      <c r="B18710" s="74" t="s">
        <v>16543</v>
      </c>
      <c r="C18710" s="73" t="s">
        <v>852</v>
      </c>
      <c r="D18710" s="75">
        <v>73.55</v>
      </c>
      <c r="E18710" s="75">
        <v>68.98</v>
      </c>
      <c r="F18710" s="73" t="s">
        <v>47</v>
      </c>
    </row>
    <row r="18711" spans="1:6" ht="25.5" x14ac:dyDescent="0.25">
      <c r="A18711" s="73">
        <v>65001613</v>
      </c>
      <c r="B18711" s="74" t="s">
        <v>16544</v>
      </c>
      <c r="C18711" s="73" t="s">
        <v>852</v>
      </c>
      <c r="D18711" s="75">
        <v>74.569999999999993</v>
      </c>
      <c r="E18711" s="75">
        <v>70.42</v>
      </c>
      <c r="F18711" s="73" t="s">
        <v>47</v>
      </c>
    </row>
    <row r="18712" spans="1:6" ht="25.5" x14ac:dyDescent="0.25">
      <c r="A18712" s="73">
        <v>65001614</v>
      </c>
      <c r="B18712" s="74" t="s">
        <v>16545</v>
      </c>
      <c r="C18712" s="73" t="s">
        <v>852</v>
      </c>
      <c r="D18712" s="75">
        <v>91.97</v>
      </c>
      <c r="E18712" s="75">
        <v>87.19</v>
      </c>
      <c r="F18712" s="73" t="s">
        <v>47</v>
      </c>
    </row>
    <row r="18713" spans="1:6" ht="25.5" x14ac:dyDescent="0.25">
      <c r="A18713" s="73">
        <v>65001615</v>
      </c>
      <c r="B18713" s="74" t="s">
        <v>16546</v>
      </c>
      <c r="C18713" s="73" t="s">
        <v>852</v>
      </c>
      <c r="D18713" s="75">
        <v>126.17</v>
      </c>
      <c r="E18713" s="75">
        <v>120.76</v>
      </c>
      <c r="F18713" s="73" t="s">
        <v>47</v>
      </c>
    </row>
    <row r="18714" spans="1:6" ht="25.5" x14ac:dyDescent="0.25">
      <c r="A18714" s="73">
        <v>65001626</v>
      </c>
      <c r="B18714" s="74" t="s">
        <v>16547</v>
      </c>
      <c r="C18714" s="73" t="s">
        <v>852</v>
      </c>
      <c r="D18714" s="75">
        <v>109.76</v>
      </c>
      <c r="E18714" s="75">
        <v>107.59</v>
      </c>
      <c r="F18714" s="73" t="s">
        <v>47</v>
      </c>
    </row>
    <row r="18715" spans="1:6" x14ac:dyDescent="0.25">
      <c r="A18715" s="73">
        <v>65001628</v>
      </c>
      <c r="B18715" s="74" t="s">
        <v>16548</v>
      </c>
      <c r="C18715" s="73" t="s">
        <v>852</v>
      </c>
      <c r="D18715" s="75">
        <v>91.71</v>
      </c>
      <c r="E18715" s="75">
        <v>87.35</v>
      </c>
      <c r="F18715" s="73" t="s">
        <v>47</v>
      </c>
    </row>
    <row r="18716" spans="1:6" x14ac:dyDescent="0.25">
      <c r="A18716" s="73">
        <v>65001708</v>
      </c>
      <c r="B18716" s="74" t="s">
        <v>16549</v>
      </c>
      <c r="C18716" s="73" t="s">
        <v>852</v>
      </c>
      <c r="D18716" s="75">
        <v>626.86</v>
      </c>
      <c r="E18716" s="75">
        <v>603.04</v>
      </c>
      <c r="F18716" s="73" t="s">
        <v>47</v>
      </c>
    </row>
    <row r="18717" spans="1:6" ht="25.5" x14ac:dyDescent="0.25">
      <c r="A18717" s="73">
        <v>65002359</v>
      </c>
      <c r="B18717" s="74" t="s">
        <v>16550</v>
      </c>
      <c r="C18717" s="73" t="s">
        <v>852</v>
      </c>
      <c r="D18717" s="75">
        <v>190.25</v>
      </c>
      <c r="E18717" s="75">
        <v>178.33</v>
      </c>
      <c r="F18717" s="73" t="s">
        <v>47</v>
      </c>
    </row>
    <row r="18718" spans="1:6" x14ac:dyDescent="0.25">
      <c r="A18718" s="73">
        <v>65002360</v>
      </c>
      <c r="B18718" s="74" t="s">
        <v>16551</v>
      </c>
      <c r="C18718" s="73" t="s">
        <v>852</v>
      </c>
      <c r="D18718" s="75">
        <v>404.99</v>
      </c>
      <c r="E18718" s="75">
        <v>381.81</v>
      </c>
      <c r="F18718" s="73" t="s">
        <v>47</v>
      </c>
    </row>
    <row r="18719" spans="1:6" ht="25.5" x14ac:dyDescent="0.25">
      <c r="A18719" s="73">
        <v>65002362</v>
      </c>
      <c r="B18719" s="74" t="s">
        <v>16552</v>
      </c>
      <c r="C18719" s="73" t="s">
        <v>852</v>
      </c>
      <c r="D18719" s="75">
        <v>113.47</v>
      </c>
      <c r="E18719" s="75">
        <v>108.83</v>
      </c>
      <c r="F18719" s="73" t="s">
        <v>47</v>
      </c>
    </row>
    <row r="18720" spans="1:6" x14ac:dyDescent="0.25">
      <c r="A18720" s="73">
        <v>65002372</v>
      </c>
      <c r="B18720" s="74" t="s">
        <v>16553</v>
      </c>
      <c r="C18720" s="73" t="s">
        <v>852</v>
      </c>
      <c r="D18720" s="75">
        <v>158.74</v>
      </c>
      <c r="E18720" s="75">
        <v>156.02000000000001</v>
      </c>
      <c r="F18720" s="73" t="s">
        <v>47</v>
      </c>
    </row>
    <row r="18721" spans="1:6" x14ac:dyDescent="0.25">
      <c r="A18721" s="73">
        <v>65002384</v>
      </c>
      <c r="B18721" s="74" t="s">
        <v>16554</v>
      </c>
      <c r="C18721" s="73" t="s">
        <v>852</v>
      </c>
      <c r="D18721" s="75">
        <v>0.54</v>
      </c>
      <c r="E18721" s="75">
        <v>0.51</v>
      </c>
      <c r="F18721" s="73" t="s">
        <v>47</v>
      </c>
    </row>
    <row r="18722" spans="1:6" ht="25.5" x14ac:dyDescent="0.25">
      <c r="A18722" s="73">
        <v>65002442</v>
      </c>
      <c r="B18722" s="74" t="s">
        <v>16555</v>
      </c>
      <c r="C18722" s="73" t="s">
        <v>852</v>
      </c>
      <c r="D18722" s="75">
        <v>205.74</v>
      </c>
      <c r="E18722" s="75">
        <v>200.77</v>
      </c>
      <c r="F18722" s="73" t="s">
        <v>47</v>
      </c>
    </row>
    <row r="18723" spans="1:6" x14ac:dyDescent="0.25">
      <c r="A18723" s="73">
        <v>65002509</v>
      </c>
      <c r="B18723" s="74" t="s">
        <v>16556</v>
      </c>
      <c r="C18723" s="73" t="s">
        <v>852</v>
      </c>
      <c r="D18723" s="75">
        <v>34.99</v>
      </c>
      <c r="E18723" s="75">
        <v>33.44</v>
      </c>
      <c r="F18723" s="73" t="s">
        <v>47</v>
      </c>
    </row>
    <row r="18724" spans="1:6" x14ac:dyDescent="0.25">
      <c r="A18724" s="73">
        <v>65002510</v>
      </c>
      <c r="B18724" s="74" t="s">
        <v>16557</v>
      </c>
      <c r="C18724" s="73" t="s">
        <v>852</v>
      </c>
      <c r="D18724" s="75">
        <v>1125.98</v>
      </c>
      <c r="E18724" s="75">
        <v>1081.73</v>
      </c>
      <c r="F18724" s="73" t="s">
        <v>47</v>
      </c>
    </row>
    <row r="18725" spans="1:6" x14ac:dyDescent="0.25">
      <c r="A18725" s="73">
        <v>65002511</v>
      </c>
      <c r="B18725" s="74" t="s">
        <v>16558</v>
      </c>
      <c r="C18725" s="73" t="s">
        <v>852</v>
      </c>
      <c r="D18725" s="75">
        <v>241.25</v>
      </c>
      <c r="E18725" s="75">
        <v>232.85</v>
      </c>
      <c r="F18725" s="73" t="s">
        <v>47</v>
      </c>
    </row>
    <row r="18726" spans="1:6" ht="25.5" x14ac:dyDescent="0.25">
      <c r="A18726" s="73">
        <v>65002516</v>
      </c>
      <c r="B18726" s="74" t="s">
        <v>16559</v>
      </c>
      <c r="C18726" s="73" t="s">
        <v>852</v>
      </c>
      <c r="D18726" s="75">
        <v>110.5</v>
      </c>
      <c r="E18726" s="75">
        <v>109.33</v>
      </c>
      <c r="F18726" s="73" t="s">
        <v>47</v>
      </c>
    </row>
    <row r="18727" spans="1:6" ht="25.5" x14ac:dyDescent="0.25">
      <c r="A18727" s="73">
        <v>65002517</v>
      </c>
      <c r="B18727" s="74" t="s">
        <v>16560</v>
      </c>
      <c r="C18727" s="73" t="s">
        <v>852</v>
      </c>
      <c r="D18727" s="75">
        <v>161.19999999999999</v>
      </c>
      <c r="E18727" s="75">
        <v>159.81</v>
      </c>
      <c r="F18727" s="73" t="s">
        <v>47</v>
      </c>
    </row>
    <row r="18728" spans="1:6" ht="25.5" x14ac:dyDescent="0.25">
      <c r="A18728" s="73">
        <v>65002518</v>
      </c>
      <c r="B18728" s="74" t="s">
        <v>16561</v>
      </c>
      <c r="C18728" s="73" t="s">
        <v>852</v>
      </c>
      <c r="D18728" s="75">
        <v>209.61</v>
      </c>
      <c r="E18728" s="75">
        <v>208.18</v>
      </c>
      <c r="F18728" s="73" t="s">
        <v>47</v>
      </c>
    </row>
    <row r="18729" spans="1:6" x14ac:dyDescent="0.25">
      <c r="A18729" s="73">
        <v>65002519</v>
      </c>
      <c r="B18729" s="74" t="s">
        <v>16562</v>
      </c>
      <c r="C18729" s="73" t="s">
        <v>852</v>
      </c>
      <c r="D18729" s="75">
        <v>23.2</v>
      </c>
      <c r="E18729" s="75">
        <v>21.79</v>
      </c>
      <c r="F18729" s="73" t="s">
        <v>47</v>
      </c>
    </row>
    <row r="18730" spans="1:6" x14ac:dyDescent="0.25">
      <c r="A18730" s="73">
        <v>65002520</v>
      </c>
      <c r="B18730" s="74" t="s">
        <v>16563</v>
      </c>
      <c r="C18730" s="73" t="s">
        <v>852</v>
      </c>
      <c r="D18730" s="75">
        <v>14.98</v>
      </c>
      <c r="E18730" s="75">
        <v>14.89</v>
      </c>
      <c r="F18730" s="73" t="s">
        <v>47</v>
      </c>
    </row>
    <row r="18731" spans="1:6" ht="25.5" x14ac:dyDescent="0.25">
      <c r="A18731" s="73">
        <v>65002540</v>
      </c>
      <c r="B18731" s="74" t="s">
        <v>16564</v>
      </c>
      <c r="C18731" s="73" t="s">
        <v>852</v>
      </c>
      <c r="D18731" s="75">
        <v>79.78</v>
      </c>
      <c r="E18731" s="75">
        <v>79.459999999999994</v>
      </c>
      <c r="F18731" s="73" t="s">
        <v>47</v>
      </c>
    </row>
    <row r="18732" spans="1:6" ht="25.5" x14ac:dyDescent="0.25">
      <c r="A18732" s="73">
        <v>65002541</v>
      </c>
      <c r="B18732" s="74" t="s">
        <v>16565</v>
      </c>
      <c r="C18732" s="73" t="s">
        <v>852</v>
      </c>
      <c r="D18732" s="75">
        <v>40.53</v>
      </c>
      <c r="E18732" s="75">
        <v>39.5</v>
      </c>
      <c r="F18732" s="73" t="s">
        <v>47</v>
      </c>
    </row>
    <row r="18733" spans="1:6" x14ac:dyDescent="0.25">
      <c r="A18733" s="73">
        <v>65002965</v>
      </c>
      <c r="B18733" s="74" t="s">
        <v>16566</v>
      </c>
      <c r="C18733" s="73" t="s">
        <v>852</v>
      </c>
      <c r="D18733" s="75">
        <v>117.08</v>
      </c>
      <c r="E18733" s="75">
        <v>113.98</v>
      </c>
      <c r="F18733" s="73" t="s">
        <v>47</v>
      </c>
    </row>
    <row r="18734" spans="1:6" x14ac:dyDescent="0.25">
      <c r="A18734" s="73">
        <v>65002967</v>
      </c>
      <c r="B18734" s="74" t="s">
        <v>16567</v>
      </c>
      <c r="C18734" s="73" t="s">
        <v>852</v>
      </c>
      <c r="D18734" s="75">
        <v>103.8</v>
      </c>
      <c r="E18734" s="75">
        <v>101.33</v>
      </c>
      <c r="F18734" s="73" t="s">
        <v>47</v>
      </c>
    </row>
    <row r="18735" spans="1:6" ht="25.5" x14ac:dyDescent="0.25">
      <c r="A18735" s="73">
        <v>65002969</v>
      </c>
      <c r="B18735" s="74" t="s">
        <v>16568</v>
      </c>
      <c r="C18735" s="73" t="s">
        <v>852</v>
      </c>
      <c r="D18735" s="75">
        <v>188.27</v>
      </c>
      <c r="E18735" s="75">
        <v>182.03</v>
      </c>
      <c r="F18735" s="73" t="s">
        <v>47</v>
      </c>
    </row>
    <row r="18736" spans="1:6" ht="25.5" x14ac:dyDescent="0.25">
      <c r="A18736" s="73">
        <v>65002971</v>
      </c>
      <c r="B18736" s="74" t="s">
        <v>16569</v>
      </c>
      <c r="C18736" s="73" t="s">
        <v>852</v>
      </c>
      <c r="D18736" s="75">
        <v>208.63</v>
      </c>
      <c r="E18736" s="75">
        <v>204.08</v>
      </c>
      <c r="F18736" s="73" t="s">
        <v>47</v>
      </c>
    </row>
    <row r="18737" spans="1:6" ht="38.25" x14ac:dyDescent="0.25">
      <c r="A18737" s="73">
        <v>65002973</v>
      </c>
      <c r="B18737" s="74" t="s">
        <v>16570</v>
      </c>
      <c r="C18737" s="73" t="s">
        <v>852</v>
      </c>
      <c r="D18737" s="75">
        <v>227.08</v>
      </c>
      <c r="E18737" s="75">
        <v>222.53</v>
      </c>
      <c r="F18737" s="73" t="s">
        <v>47</v>
      </c>
    </row>
    <row r="18738" spans="1:6" ht="25.5" x14ac:dyDescent="0.25">
      <c r="A18738" s="73">
        <v>65002975</v>
      </c>
      <c r="B18738" s="74" t="s">
        <v>16571</v>
      </c>
      <c r="C18738" s="73" t="s">
        <v>852</v>
      </c>
      <c r="D18738" s="75">
        <v>299.66000000000003</v>
      </c>
      <c r="E18738" s="75">
        <v>295.11</v>
      </c>
      <c r="F18738" s="73" t="s">
        <v>47</v>
      </c>
    </row>
    <row r="18739" spans="1:6" x14ac:dyDescent="0.25">
      <c r="A18739" s="73">
        <v>65003321</v>
      </c>
      <c r="B18739" s="74" t="s">
        <v>16572</v>
      </c>
      <c r="C18739" s="73" t="s">
        <v>852</v>
      </c>
      <c r="D18739" s="75">
        <v>8.57</v>
      </c>
      <c r="E18739" s="75">
        <v>7.94</v>
      </c>
      <c r="F18739" s="73" t="s">
        <v>47</v>
      </c>
    </row>
    <row r="18740" spans="1:6" ht="25.5" x14ac:dyDescent="0.25">
      <c r="A18740" s="73">
        <v>65003721</v>
      </c>
      <c r="B18740" s="74" t="s">
        <v>16573</v>
      </c>
      <c r="C18740" s="73" t="s">
        <v>852</v>
      </c>
      <c r="D18740" s="75">
        <v>0.21</v>
      </c>
      <c r="E18740" s="75">
        <v>0.2</v>
      </c>
      <c r="F18740" s="73" t="s">
        <v>47</v>
      </c>
    </row>
    <row r="18741" spans="1:6" ht="25.5" x14ac:dyDescent="0.25">
      <c r="A18741" s="73">
        <v>65003723</v>
      </c>
      <c r="B18741" s="74" t="s">
        <v>16574</v>
      </c>
      <c r="C18741" s="73" t="s">
        <v>852</v>
      </c>
      <c r="D18741" s="75">
        <v>0.15</v>
      </c>
      <c r="E18741" s="75">
        <v>0.14000000000000001</v>
      </c>
      <c r="F18741" s="73" t="s">
        <v>47</v>
      </c>
    </row>
    <row r="18742" spans="1:6" x14ac:dyDescent="0.25">
      <c r="A18742" s="73">
        <v>65003743</v>
      </c>
      <c r="B18742" s="74" t="s">
        <v>16576</v>
      </c>
      <c r="C18742" s="73" t="s">
        <v>852</v>
      </c>
      <c r="D18742" s="75">
        <v>29.29</v>
      </c>
      <c r="E18742" s="75">
        <v>27.05</v>
      </c>
      <c r="F18742" s="73" t="s">
        <v>47</v>
      </c>
    </row>
    <row r="18743" spans="1:6" ht="25.5" x14ac:dyDescent="0.25">
      <c r="A18743" s="73">
        <v>65003838</v>
      </c>
      <c r="B18743" s="74" t="s">
        <v>16577</v>
      </c>
      <c r="C18743" s="73" t="s">
        <v>852</v>
      </c>
      <c r="D18743" s="75">
        <v>362.5</v>
      </c>
      <c r="E18743" s="75">
        <v>362.5</v>
      </c>
      <c r="F18743" s="73" t="s">
        <v>47</v>
      </c>
    </row>
    <row r="18744" spans="1:6" x14ac:dyDescent="0.25">
      <c r="A18744" s="73">
        <v>65003858</v>
      </c>
      <c r="B18744" s="74" t="s">
        <v>16578</v>
      </c>
      <c r="C18744" s="73" t="s">
        <v>852</v>
      </c>
      <c r="D18744" s="75">
        <v>135.63</v>
      </c>
      <c r="E18744" s="75">
        <v>132.88</v>
      </c>
      <c r="F18744" s="73" t="s">
        <v>47</v>
      </c>
    </row>
    <row r="18745" spans="1:6" ht="25.5" x14ac:dyDescent="0.25">
      <c r="A18745" s="73">
        <v>65003859</v>
      </c>
      <c r="B18745" s="74" t="s">
        <v>16579</v>
      </c>
      <c r="C18745" s="73" t="s">
        <v>852</v>
      </c>
      <c r="D18745" s="75">
        <v>458.04</v>
      </c>
      <c r="E18745" s="75">
        <v>449.61</v>
      </c>
      <c r="F18745" s="73" t="s">
        <v>47</v>
      </c>
    </row>
    <row r="18746" spans="1:6" ht="25.5" x14ac:dyDescent="0.25">
      <c r="A18746" s="73">
        <v>65003865</v>
      </c>
      <c r="B18746" s="74" t="s">
        <v>16580</v>
      </c>
      <c r="C18746" s="73" t="s">
        <v>852</v>
      </c>
      <c r="D18746" s="75">
        <v>956.11</v>
      </c>
      <c r="E18746" s="75">
        <v>944.28</v>
      </c>
      <c r="F18746" s="73" t="s">
        <v>47</v>
      </c>
    </row>
    <row r="18747" spans="1:6" x14ac:dyDescent="0.25">
      <c r="A18747" s="73">
        <v>65003867</v>
      </c>
      <c r="B18747" s="74" t="s">
        <v>16581</v>
      </c>
      <c r="C18747" s="73" t="s">
        <v>852</v>
      </c>
      <c r="D18747" s="75">
        <v>133.34</v>
      </c>
      <c r="E18747" s="75">
        <v>127.12</v>
      </c>
      <c r="F18747" s="73" t="s">
        <v>47</v>
      </c>
    </row>
    <row r="18748" spans="1:6" x14ac:dyDescent="0.25">
      <c r="A18748" s="73">
        <v>65003868</v>
      </c>
      <c r="B18748" s="74" t="s">
        <v>16582</v>
      </c>
      <c r="C18748" s="73" t="s">
        <v>852</v>
      </c>
      <c r="D18748" s="75">
        <v>205.47</v>
      </c>
      <c r="E18748" s="75">
        <v>196.67</v>
      </c>
      <c r="F18748" s="73" t="s">
        <v>47</v>
      </c>
    </row>
    <row r="18749" spans="1:6" ht="25.5" x14ac:dyDescent="0.25">
      <c r="A18749" s="73">
        <v>65003870</v>
      </c>
      <c r="B18749" s="74" t="s">
        <v>16583</v>
      </c>
      <c r="C18749" s="73" t="s">
        <v>852</v>
      </c>
      <c r="D18749" s="75">
        <v>570.15</v>
      </c>
      <c r="E18749" s="75">
        <v>558.32000000000005</v>
      </c>
      <c r="F18749" s="73" t="s">
        <v>47</v>
      </c>
    </row>
    <row r="18750" spans="1:6" x14ac:dyDescent="0.25">
      <c r="A18750" s="73">
        <v>65003871</v>
      </c>
      <c r="B18750" s="74" t="s">
        <v>16584</v>
      </c>
      <c r="C18750" s="73" t="s">
        <v>852</v>
      </c>
      <c r="D18750" s="75">
        <v>121.23</v>
      </c>
      <c r="E18750" s="75">
        <v>114.8</v>
      </c>
      <c r="F18750" s="73" t="s">
        <v>47</v>
      </c>
    </row>
    <row r="18751" spans="1:6" ht="25.5" x14ac:dyDescent="0.25">
      <c r="A18751" s="73">
        <v>65003872</v>
      </c>
      <c r="B18751" s="74" t="s">
        <v>16585</v>
      </c>
      <c r="C18751" s="73" t="s">
        <v>852</v>
      </c>
      <c r="D18751" s="75">
        <v>364.26</v>
      </c>
      <c r="E18751" s="75">
        <v>359.98</v>
      </c>
      <c r="F18751" s="73" t="s">
        <v>47</v>
      </c>
    </row>
    <row r="18752" spans="1:6" ht="25.5" x14ac:dyDescent="0.25">
      <c r="A18752" s="73">
        <v>65003893</v>
      </c>
      <c r="B18752" s="74" t="s">
        <v>16586</v>
      </c>
      <c r="C18752" s="73" t="s">
        <v>852</v>
      </c>
      <c r="D18752" s="75">
        <v>681.95</v>
      </c>
      <c r="E18752" s="75">
        <v>655.8</v>
      </c>
      <c r="F18752" s="73" t="s">
        <v>47</v>
      </c>
    </row>
    <row r="18753" spans="1:6" ht="25.5" x14ac:dyDescent="0.25">
      <c r="A18753" s="73">
        <v>65003894</v>
      </c>
      <c r="B18753" s="74" t="s">
        <v>16587</v>
      </c>
      <c r="C18753" s="73" t="s">
        <v>852</v>
      </c>
      <c r="D18753" s="75">
        <v>678.2</v>
      </c>
      <c r="E18753" s="75">
        <v>652.04999999999995</v>
      </c>
      <c r="F18753" s="73" t="s">
        <v>47</v>
      </c>
    </row>
    <row r="18754" spans="1:6" ht="25.5" x14ac:dyDescent="0.25">
      <c r="A18754" s="73">
        <v>65003897</v>
      </c>
      <c r="B18754" s="74" t="s">
        <v>16588</v>
      </c>
      <c r="C18754" s="73" t="s">
        <v>852</v>
      </c>
      <c r="D18754" s="75">
        <v>397.07</v>
      </c>
      <c r="E18754" s="75">
        <v>390.4</v>
      </c>
      <c r="F18754" s="73" t="s">
        <v>47</v>
      </c>
    </row>
    <row r="18755" spans="1:6" ht="25.5" x14ac:dyDescent="0.25">
      <c r="A18755" s="73">
        <v>65003898</v>
      </c>
      <c r="B18755" s="74" t="s">
        <v>16589</v>
      </c>
      <c r="C18755" s="73" t="s">
        <v>852</v>
      </c>
      <c r="D18755" s="75">
        <v>757.09</v>
      </c>
      <c r="E18755" s="75">
        <v>745.26</v>
      </c>
      <c r="F18755" s="73" t="s">
        <v>47</v>
      </c>
    </row>
    <row r="18756" spans="1:6" ht="25.5" x14ac:dyDescent="0.25">
      <c r="A18756" s="73">
        <v>65003900</v>
      </c>
      <c r="B18756" s="74" t="s">
        <v>16590</v>
      </c>
      <c r="C18756" s="73" t="s">
        <v>852</v>
      </c>
      <c r="D18756" s="75">
        <v>610.35</v>
      </c>
      <c r="E18756" s="75">
        <v>598.52</v>
      </c>
      <c r="F18756" s="73" t="s">
        <v>47</v>
      </c>
    </row>
    <row r="18757" spans="1:6" ht="25.5" x14ac:dyDescent="0.25">
      <c r="A18757" s="73">
        <v>65003901</v>
      </c>
      <c r="B18757" s="74" t="s">
        <v>16591</v>
      </c>
      <c r="C18757" s="73" t="s">
        <v>852</v>
      </c>
      <c r="D18757" s="75">
        <v>364.26</v>
      </c>
      <c r="E18757" s="75">
        <v>359.98</v>
      </c>
      <c r="F18757" s="73" t="s">
        <v>47</v>
      </c>
    </row>
    <row r="18758" spans="1:6" ht="25.5" x14ac:dyDescent="0.25">
      <c r="A18758" s="73">
        <v>65003902</v>
      </c>
      <c r="B18758" s="74" t="s">
        <v>16592</v>
      </c>
      <c r="C18758" s="73" t="s">
        <v>852</v>
      </c>
      <c r="D18758" s="75">
        <v>364.26</v>
      </c>
      <c r="E18758" s="75">
        <v>359.98</v>
      </c>
      <c r="F18758" s="73" t="s">
        <v>47</v>
      </c>
    </row>
    <row r="18759" spans="1:6" ht="25.5" x14ac:dyDescent="0.25">
      <c r="A18759" s="73">
        <v>65003903</v>
      </c>
      <c r="B18759" s="74" t="s">
        <v>16593</v>
      </c>
      <c r="C18759" s="73" t="s">
        <v>852</v>
      </c>
      <c r="D18759" s="75">
        <v>178.65</v>
      </c>
      <c r="E18759" s="75">
        <v>172.95</v>
      </c>
      <c r="F18759" s="73" t="s">
        <v>47</v>
      </c>
    </row>
    <row r="18760" spans="1:6" x14ac:dyDescent="0.25">
      <c r="A18760" s="73">
        <v>65004188</v>
      </c>
      <c r="B18760" s="74" t="s">
        <v>16594</v>
      </c>
      <c r="C18760" s="73" t="s">
        <v>852</v>
      </c>
      <c r="D18760" s="75">
        <v>18.43</v>
      </c>
      <c r="E18760" s="75">
        <v>18.100000000000001</v>
      </c>
      <c r="F18760" s="73" t="s">
        <v>47</v>
      </c>
    </row>
    <row r="18761" spans="1:6" ht="25.5" x14ac:dyDescent="0.25">
      <c r="A18761" s="73">
        <v>65004416</v>
      </c>
      <c r="B18761" s="74" t="s">
        <v>16595</v>
      </c>
      <c r="C18761" s="73" t="s">
        <v>852</v>
      </c>
      <c r="D18761" s="75">
        <v>290.88</v>
      </c>
      <c r="E18761" s="75">
        <v>280.60000000000002</v>
      </c>
      <c r="F18761" s="73" t="s">
        <v>47</v>
      </c>
    </row>
    <row r="18762" spans="1:6" x14ac:dyDescent="0.25">
      <c r="A18762" s="73">
        <v>65004502</v>
      </c>
      <c r="B18762" s="74" t="s">
        <v>16596</v>
      </c>
      <c r="C18762" s="73" t="s">
        <v>852</v>
      </c>
      <c r="D18762" s="75">
        <v>6.14</v>
      </c>
      <c r="E18762" s="75">
        <v>6.09</v>
      </c>
      <c r="F18762" s="73" t="s">
        <v>47</v>
      </c>
    </row>
    <row r="18763" spans="1:6" x14ac:dyDescent="0.25">
      <c r="A18763" s="73">
        <v>65004503</v>
      </c>
      <c r="B18763" s="74" t="s">
        <v>16597</v>
      </c>
      <c r="C18763" s="73" t="s">
        <v>852</v>
      </c>
      <c r="D18763" s="75">
        <v>7.29</v>
      </c>
      <c r="E18763" s="75">
        <v>7.25</v>
      </c>
      <c r="F18763" s="73" t="s">
        <v>47</v>
      </c>
    </row>
    <row r="18764" spans="1:6" x14ac:dyDescent="0.25">
      <c r="A18764" s="73">
        <v>65004504</v>
      </c>
      <c r="B18764" s="74" t="s">
        <v>16598</v>
      </c>
      <c r="C18764" s="73" t="s">
        <v>852</v>
      </c>
      <c r="D18764" s="75">
        <v>10.6</v>
      </c>
      <c r="E18764" s="75">
        <v>10.55</v>
      </c>
      <c r="F18764" s="73" t="s">
        <v>47</v>
      </c>
    </row>
    <row r="18765" spans="1:6" x14ac:dyDescent="0.25">
      <c r="A18765" s="73">
        <v>65004505</v>
      </c>
      <c r="B18765" s="74" t="s">
        <v>16599</v>
      </c>
      <c r="C18765" s="73" t="s">
        <v>852</v>
      </c>
      <c r="D18765" s="75">
        <v>13.12</v>
      </c>
      <c r="E18765" s="75">
        <v>13.07</v>
      </c>
      <c r="F18765" s="73" t="s">
        <v>47</v>
      </c>
    </row>
    <row r="18766" spans="1:6" x14ac:dyDescent="0.25">
      <c r="A18766" s="73">
        <v>65004506</v>
      </c>
      <c r="B18766" s="74" t="s">
        <v>16600</v>
      </c>
      <c r="C18766" s="73" t="s">
        <v>852</v>
      </c>
      <c r="D18766" s="75">
        <v>27.44</v>
      </c>
      <c r="E18766" s="75">
        <v>27.43</v>
      </c>
      <c r="F18766" s="73" t="s">
        <v>47</v>
      </c>
    </row>
    <row r="18767" spans="1:6" x14ac:dyDescent="0.25">
      <c r="A18767" s="73">
        <v>65004507</v>
      </c>
      <c r="B18767" s="74" t="s">
        <v>16601</v>
      </c>
      <c r="C18767" s="73" t="s">
        <v>852</v>
      </c>
      <c r="D18767" s="75">
        <v>40.14</v>
      </c>
      <c r="E18767" s="75">
        <v>40.119999999999997</v>
      </c>
      <c r="F18767" s="73" t="s">
        <v>47</v>
      </c>
    </row>
    <row r="18768" spans="1:6" x14ac:dyDescent="0.25">
      <c r="A18768" s="73">
        <v>65004508</v>
      </c>
      <c r="B18768" s="74" t="s">
        <v>16602</v>
      </c>
      <c r="C18768" s="73" t="s">
        <v>852</v>
      </c>
      <c r="D18768" s="75">
        <v>51.85</v>
      </c>
      <c r="E18768" s="75">
        <v>51.82</v>
      </c>
      <c r="F18768" s="73" t="s">
        <v>47</v>
      </c>
    </row>
    <row r="18769" spans="1:6" x14ac:dyDescent="0.25">
      <c r="A18769" s="73">
        <v>65004614</v>
      </c>
      <c r="B18769" s="74" t="s">
        <v>16603</v>
      </c>
      <c r="C18769" s="73" t="s">
        <v>852</v>
      </c>
      <c r="D18769" s="75">
        <v>79.92</v>
      </c>
      <c r="E18769" s="75">
        <v>76.849999999999994</v>
      </c>
      <c r="F18769" s="73" t="s">
        <v>47</v>
      </c>
    </row>
    <row r="18770" spans="1:6" ht="25.5" x14ac:dyDescent="0.25">
      <c r="A18770" s="73">
        <v>65004834</v>
      </c>
      <c r="B18770" s="74" t="s">
        <v>16604</v>
      </c>
      <c r="C18770" s="73" t="s">
        <v>852</v>
      </c>
      <c r="D18770" s="75">
        <v>35.44</v>
      </c>
      <c r="E18770" s="75">
        <v>33.49</v>
      </c>
      <c r="F18770" s="73" t="s">
        <v>47</v>
      </c>
    </row>
    <row r="18771" spans="1:6" ht="25.5" x14ac:dyDescent="0.25">
      <c r="A18771" s="73">
        <v>65004960</v>
      </c>
      <c r="B18771" s="74" t="s">
        <v>16605</v>
      </c>
      <c r="C18771" s="73" t="s">
        <v>852</v>
      </c>
      <c r="D18771" s="75">
        <v>105.9</v>
      </c>
      <c r="E18771" s="75">
        <v>102.7</v>
      </c>
      <c r="F18771" s="73" t="s">
        <v>47</v>
      </c>
    </row>
    <row r="18772" spans="1:6" ht="25.5" x14ac:dyDescent="0.25">
      <c r="A18772" s="73">
        <v>65004981</v>
      </c>
      <c r="B18772" s="74" t="s">
        <v>32351</v>
      </c>
      <c r="C18772" s="73" t="s">
        <v>852</v>
      </c>
      <c r="D18772" s="75">
        <v>47.66</v>
      </c>
      <c r="E18772" s="75">
        <v>46.44</v>
      </c>
      <c r="F18772" s="73" t="s">
        <v>47</v>
      </c>
    </row>
    <row r="18773" spans="1:6" ht="25.5" x14ac:dyDescent="0.25">
      <c r="A18773" s="73">
        <v>65004986</v>
      </c>
      <c r="B18773" s="74" t="s">
        <v>16606</v>
      </c>
      <c r="C18773" s="73" t="s">
        <v>852</v>
      </c>
      <c r="D18773" s="75">
        <v>14.32</v>
      </c>
      <c r="E18773" s="75">
        <v>13.7</v>
      </c>
      <c r="F18773" s="73" t="s">
        <v>47</v>
      </c>
    </row>
    <row r="18774" spans="1:6" ht="25.5" x14ac:dyDescent="0.25">
      <c r="A18774" s="73">
        <v>65004987</v>
      </c>
      <c r="B18774" s="74" t="s">
        <v>16607</v>
      </c>
      <c r="C18774" s="73" t="s">
        <v>852</v>
      </c>
      <c r="D18774" s="75">
        <v>6.2</v>
      </c>
      <c r="E18774" s="75">
        <v>6.2</v>
      </c>
      <c r="F18774" s="73" t="s">
        <v>47</v>
      </c>
    </row>
    <row r="18775" spans="1:6" ht="25.5" x14ac:dyDescent="0.25">
      <c r="A18775" s="73">
        <v>65004992</v>
      </c>
      <c r="B18775" s="74" t="s">
        <v>32352</v>
      </c>
      <c r="C18775" s="73" t="s">
        <v>852</v>
      </c>
      <c r="D18775" s="75">
        <v>8.84</v>
      </c>
      <c r="E18775" s="75">
        <v>8.84</v>
      </c>
      <c r="F18775" s="73" t="s">
        <v>47</v>
      </c>
    </row>
    <row r="18776" spans="1:6" ht="25.5" x14ac:dyDescent="0.25">
      <c r="A18776" s="73">
        <v>65004993</v>
      </c>
      <c r="B18776" s="74" t="s">
        <v>32353</v>
      </c>
      <c r="C18776" s="73" t="s">
        <v>852</v>
      </c>
      <c r="D18776" s="75">
        <v>28.59</v>
      </c>
      <c r="E18776" s="75">
        <v>27.53</v>
      </c>
      <c r="F18776" s="73" t="s">
        <v>47</v>
      </c>
    </row>
    <row r="18777" spans="1:6" ht="25.5" x14ac:dyDescent="0.25">
      <c r="A18777" s="73">
        <v>65004994</v>
      </c>
      <c r="B18777" s="74" t="s">
        <v>32354</v>
      </c>
      <c r="C18777" s="73" t="s">
        <v>852</v>
      </c>
      <c r="D18777" s="75">
        <v>9.5</v>
      </c>
      <c r="E18777" s="75">
        <v>9.5</v>
      </c>
      <c r="F18777" s="73" t="s">
        <v>47</v>
      </c>
    </row>
    <row r="18778" spans="1:6" ht="25.5" x14ac:dyDescent="0.25">
      <c r="A18778" s="73">
        <v>65004995</v>
      </c>
      <c r="B18778" s="74" t="s">
        <v>32355</v>
      </c>
      <c r="C18778" s="73" t="s">
        <v>852</v>
      </c>
      <c r="D18778" s="75">
        <v>36.909999999999997</v>
      </c>
      <c r="E18778" s="75">
        <v>35.61</v>
      </c>
      <c r="F18778" s="73" t="s">
        <v>47</v>
      </c>
    </row>
    <row r="18779" spans="1:6" x14ac:dyDescent="0.25">
      <c r="A18779" s="73">
        <v>65005013</v>
      </c>
      <c r="B18779" s="74" t="s">
        <v>32368</v>
      </c>
      <c r="C18779" s="73" t="s">
        <v>852</v>
      </c>
      <c r="D18779" s="75">
        <v>29.76</v>
      </c>
      <c r="E18779" s="75">
        <v>27.61</v>
      </c>
      <c r="F18779" s="73" t="s">
        <v>47</v>
      </c>
    </row>
    <row r="18780" spans="1:6" ht="25.5" x14ac:dyDescent="0.25">
      <c r="A18780" s="73">
        <v>65005027</v>
      </c>
      <c r="B18780" s="74" t="s">
        <v>32382</v>
      </c>
      <c r="C18780" s="73" t="s">
        <v>852</v>
      </c>
      <c r="D18780" s="75">
        <v>128.99</v>
      </c>
      <c r="E18780" s="75">
        <v>125.05</v>
      </c>
      <c r="F18780" s="73" t="s">
        <v>47</v>
      </c>
    </row>
    <row r="18781" spans="1:6" ht="38.25" x14ac:dyDescent="0.25">
      <c r="A18781" s="73">
        <v>65005032</v>
      </c>
      <c r="B18781" s="74" t="s">
        <v>32387</v>
      </c>
      <c r="C18781" s="73" t="s">
        <v>852</v>
      </c>
      <c r="D18781" s="75">
        <v>91.45</v>
      </c>
      <c r="E18781" s="75">
        <v>86.73</v>
      </c>
      <c r="F18781" s="73" t="s">
        <v>47</v>
      </c>
    </row>
    <row r="18782" spans="1:6" ht="25.5" x14ac:dyDescent="0.25">
      <c r="A18782" s="73">
        <v>65005041</v>
      </c>
      <c r="B18782" s="74" t="s">
        <v>32396</v>
      </c>
      <c r="C18782" s="73" t="s">
        <v>852</v>
      </c>
      <c r="D18782" s="75">
        <v>16.13</v>
      </c>
      <c r="E18782" s="75">
        <v>16.13</v>
      </c>
      <c r="F18782" s="73" t="s">
        <v>47</v>
      </c>
    </row>
    <row r="18783" spans="1:6" ht="25.5" x14ac:dyDescent="0.25">
      <c r="A18783" s="73">
        <v>65005042</v>
      </c>
      <c r="B18783" s="74" t="s">
        <v>32397</v>
      </c>
      <c r="C18783" s="73" t="s">
        <v>852</v>
      </c>
      <c r="D18783" s="75">
        <v>48.52</v>
      </c>
      <c r="E18783" s="75">
        <v>46.99</v>
      </c>
      <c r="F18783" s="73" t="s">
        <v>47</v>
      </c>
    </row>
    <row r="18784" spans="1:6" ht="25.5" x14ac:dyDescent="0.25">
      <c r="A18784" s="73">
        <v>65005043</v>
      </c>
      <c r="B18784" s="74" t="s">
        <v>32398</v>
      </c>
      <c r="C18784" s="73" t="s">
        <v>852</v>
      </c>
      <c r="D18784" s="75">
        <v>60.69</v>
      </c>
      <c r="E18784" s="75">
        <v>58.69</v>
      </c>
      <c r="F18784" s="73" t="s">
        <v>47</v>
      </c>
    </row>
    <row r="18785" spans="1:6" x14ac:dyDescent="0.25">
      <c r="A18785" s="73">
        <v>65005078</v>
      </c>
      <c r="B18785" s="74" t="s">
        <v>37457</v>
      </c>
      <c r="C18785" s="73" t="s">
        <v>852</v>
      </c>
      <c r="D18785" s="75">
        <v>153.9</v>
      </c>
      <c r="E18785" s="75">
        <v>142.6</v>
      </c>
      <c r="F18785" s="73" t="s">
        <v>47</v>
      </c>
    </row>
    <row r="18786" spans="1:6" x14ac:dyDescent="0.25">
      <c r="A18786" s="73">
        <v>35000000</v>
      </c>
      <c r="B18786" s="74" t="s">
        <v>16752</v>
      </c>
      <c r="C18786" s="73" t="s">
        <v>19</v>
      </c>
      <c r="D18786" s="75">
        <v>21</v>
      </c>
      <c r="E18786" s="75">
        <v>18.850000000000001</v>
      </c>
      <c r="F18786" s="73" t="s">
        <v>47</v>
      </c>
    </row>
    <row r="18787" spans="1:6" x14ac:dyDescent="0.25">
      <c r="A18787" s="73">
        <v>35000001</v>
      </c>
      <c r="B18787" s="74" t="s">
        <v>16753</v>
      </c>
      <c r="C18787" s="73" t="s">
        <v>19</v>
      </c>
      <c r="D18787" s="75">
        <v>21</v>
      </c>
      <c r="E18787" s="75">
        <v>18.850000000000001</v>
      </c>
      <c r="F18787" s="73" t="s">
        <v>47</v>
      </c>
    </row>
    <row r="18788" spans="1:6" x14ac:dyDescent="0.25">
      <c r="A18788" s="73">
        <v>35000002</v>
      </c>
      <c r="B18788" s="74" t="s">
        <v>16754</v>
      </c>
      <c r="C18788" s="73" t="s">
        <v>19</v>
      </c>
      <c r="D18788" s="75">
        <v>21</v>
      </c>
      <c r="E18788" s="75">
        <v>18.850000000000001</v>
      </c>
      <c r="F18788" s="73" t="s">
        <v>47</v>
      </c>
    </row>
    <row r="18789" spans="1:6" x14ac:dyDescent="0.25">
      <c r="A18789" s="73">
        <v>35000003</v>
      </c>
      <c r="B18789" s="74" t="s">
        <v>16755</v>
      </c>
      <c r="C18789" s="73" t="s">
        <v>19</v>
      </c>
      <c r="D18789" s="75">
        <v>21.42</v>
      </c>
      <c r="E18789" s="75">
        <v>19.23</v>
      </c>
      <c r="F18789" s="73" t="s">
        <v>47</v>
      </c>
    </row>
    <row r="18790" spans="1:6" x14ac:dyDescent="0.25">
      <c r="A18790" s="73">
        <v>35000004</v>
      </c>
      <c r="B18790" s="74" t="s">
        <v>16756</v>
      </c>
      <c r="C18790" s="73" t="s">
        <v>19</v>
      </c>
      <c r="D18790" s="75">
        <v>27.55</v>
      </c>
      <c r="E18790" s="75">
        <v>25.36</v>
      </c>
      <c r="F18790" s="73" t="s">
        <v>47</v>
      </c>
    </row>
    <row r="18791" spans="1:6" x14ac:dyDescent="0.25">
      <c r="A18791" s="73">
        <v>35000005</v>
      </c>
      <c r="B18791" s="74" t="s">
        <v>16757</v>
      </c>
      <c r="C18791" s="73" t="s">
        <v>19</v>
      </c>
      <c r="D18791" s="75">
        <v>28.81</v>
      </c>
      <c r="E18791" s="75">
        <v>25.87</v>
      </c>
      <c r="F18791" s="73" t="s">
        <v>47</v>
      </c>
    </row>
    <row r="18792" spans="1:6" x14ac:dyDescent="0.25">
      <c r="A18792" s="73">
        <v>35000006</v>
      </c>
      <c r="B18792" s="74" t="s">
        <v>16758</v>
      </c>
      <c r="C18792" s="73" t="s">
        <v>19</v>
      </c>
      <c r="D18792" s="75">
        <v>35.130000000000003</v>
      </c>
      <c r="E18792" s="75">
        <v>31.54</v>
      </c>
      <c r="F18792" s="73" t="s">
        <v>47</v>
      </c>
    </row>
    <row r="18793" spans="1:6" x14ac:dyDescent="0.25">
      <c r="A18793" s="73">
        <v>35000007</v>
      </c>
      <c r="B18793" s="74" t="s">
        <v>16759</v>
      </c>
      <c r="C18793" s="73" t="s">
        <v>19</v>
      </c>
      <c r="D18793" s="75">
        <v>95.02</v>
      </c>
      <c r="E18793" s="75">
        <v>85.31</v>
      </c>
      <c r="F18793" s="73" t="s">
        <v>47</v>
      </c>
    </row>
    <row r="18794" spans="1:6" x14ac:dyDescent="0.25">
      <c r="A18794" s="73">
        <v>35000008</v>
      </c>
      <c r="B18794" s="74" t="s">
        <v>16760</v>
      </c>
      <c r="C18794" s="73" t="s">
        <v>19</v>
      </c>
      <c r="D18794" s="75">
        <v>48.37</v>
      </c>
      <c r="E18794" s="75">
        <v>43.99</v>
      </c>
      <c r="F18794" s="73" t="s">
        <v>47</v>
      </c>
    </row>
    <row r="18795" spans="1:6" x14ac:dyDescent="0.25">
      <c r="A18795" s="73">
        <v>35000009</v>
      </c>
      <c r="B18795" s="74" t="s">
        <v>16761</v>
      </c>
      <c r="C18795" s="73" t="s">
        <v>19</v>
      </c>
      <c r="D18795" s="75">
        <v>28.81</v>
      </c>
      <c r="E18795" s="75">
        <v>25.87</v>
      </c>
      <c r="F18795" s="73" t="s">
        <v>47</v>
      </c>
    </row>
    <row r="18796" spans="1:6" x14ac:dyDescent="0.25">
      <c r="A18796" s="73">
        <v>35000010</v>
      </c>
      <c r="B18796" s="74" t="s">
        <v>16762</v>
      </c>
      <c r="C18796" s="73" t="s">
        <v>19</v>
      </c>
      <c r="D18796" s="75">
        <v>28.81</v>
      </c>
      <c r="E18796" s="75">
        <v>25.87</v>
      </c>
      <c r="F18796" s="73" t="s">
        <v>47</v>
      </c>
    </row>
    <row r="18797" spans="1:6" x14ac:dyDescent="0.25">
      <c r="A18797" s="73">
        <v>35000011</v>
      </c>
      <c r="B18797" s="74" t="s">
        <v>16763</v>
      </c>
      <c r="C18797" s="73" t="s">
        <v>19</v>
      </c>
      <c r="D18797" s="75">
        <v>28.81</v>
      </c>
      <c r="E18797" s="75">
        <v>25.87</v>
      </c>
      <c r="F18797" s="73" t="s">
        <v>47</v>
      </c>
    </row>
    <row r="18798" spans="1:6" x14ac:dyDescent="0.25">
      <c r="A18798" s="73">
        <v>35000012</v>
      </c>
      <c r="B18798" s="74" t="s">
        <v>16764</v>
      </c>
      <c r="C18798" s="73" t="s">
        <v>19</v>
      </c>
      <c r="D18798" s="75">
        <v>54.32</v>
      </c>
      <c r="E18798" s="75">
        <v>48.77</v>
      </c>
      <c r="F18798" s="73" t="s">
        <v>47</v>
      </c>
    </row>
    <row r="18799" spans="1:6" x14ac:dyDescent="0.25">
      <c r="A18799" s="73">
        <v>35000013</v>
      </c>
      <c r="B18799" s="74" t="s">
        <v>16765</v>
      </c>
      <c r="C18799" s="73" t="s">
        <v>19</v>
      </c>
      <c r="D18799" s="75">
        <v>48.44</v>
      </c>
      <c r="E18799" s="75">
        <v>44.06</v>
      </c>
      <c r="F18799" s="73" t="s">
        <v>47</v>
      </c>
    </row>
    <row r="18800" spans="1:6" x14ac:dyDescent="0.25">
      <c r="A18800" s="73">
        <v>35000014</v>
      </c>
      <c r="B18800" s="74" t="s">
        <v>16766</v>
      </c>
      <c r="C18800" s="73" t="s">
        <v>19</v>
      </c>
      <c r="D18800" s="75">
        <v>48.44</v>
      </c>
      <c r="E18800" s="75">
        <v>44.06</v>
      </c>
      <c r="F18800" s="73" t="s">
        <v>47</v>
      </c>
    </row>
    <row r="18801" spans="1:6" x14ac:dyDescent="0.25">
      <c r="A18801" s="73">
        <v>35000015</v>
      </c>
      <c r="B18801" s="74" t="s">
        <v>16767</v>
      </c>
      <c r="C18801" s="73" t="s">
        <v>19</v>
      </c>
      <c r="D18801" s="75">
        <v>54.32</v>
      </c>
      <c r="E18801" s="75">
        <v>48.77</v>
      </c>
      <c r="F18801" s="73" t="s">
        <v>47</v>
      </c>
    </row>
    <row r="18802" spans="1:6" x14ac:dyDescent="0.25">
      <c r="A18802" s="73">
        <v>35000016</v>
      </c>
      <c r="B18802" s="74" t="s">
        <v>16768</v>
      </c>
      <c r="C18802" s="73" t="s">
        <v>19</v>
      </c>
      <c r="D18802" s="75">
        <v>37</v>
      </c>
      <c r="E18802" s="75">
        <v>33.9</v>
      </c>
      <c r="F18802" s="73" t="s">
        <v>47</v>
      </c>
    </row>
    <row r="18803" spans="1:6" x14ac:dyDescent="0.25">
      <c r="A18803" s="73">
        <v>35000017</v>
      </c>
      <c r="B18803" s="74" t="s">
        <v>16769</v>
      </c>
      <c r="C18803" s="73" t="s">
        <v>19</v>
      </c>
      <c r="D18803" s="75">
        <v>48.44</v>
      </c>
      <c r="E18803" s="75">
        <v>44.06</v>
      </c>
      <c r="F18803" s="73" t="s">
        <v>47</v>
      </c>
    </row>
    <row r="18804" spans="1:6" x14ac:dyDescent="0.25">
      <c r="A18804" s="73">
        <v>35000018</v>
      </c>
      <c r="B18804" s="74" t="s">
        <v>16770</v>
      </c>
      <c r="C18804" s="73" t="s">
        <v>19</v>
      </c>
      <c r="D18804" s="75">
        <v>455.4</v>
      </c>
      <c r="E18804" s="75">
        <v>455.4</v>
      </c>
      <c r="F18804" s="73" t="s">
        <v>47</v>
      </c>
    </row>
    <row r="18805" spans="1:6" x14ac:dyDescent="0.25">
      <c r="A18805" s="73">
        <v>35000039</v>
      </c>
      <c r="B18805" s="74" t="s">
        <v>16771</v>
      </c>
      <c r="C18805" s="73" t="s">
        <v>19</v>
      </c>
      <c r="D18805" s="75">
        <v>39.630000000000003</v>
      </c>
      <c r="E18805" s="75">
        <v>36.18</v>
      </c>
      <c r="F18805" s="73" t="s">
        <v>47</v>
      </c>
    </row>
    <row r="18806" spans="1:6" x14ac:dyDescent="0.25">
      <c r="A18806" s="73">
        <v>35000040</v>
      </c>
      <c r="B18806" s="74" t="s">
        <v>16772</v>
      </c>
      <c r="C18806" s="73" t="s">
        <v>19</v>
      </c>
      <c r="D18806" s="75">
        <v>32.18</v>
      </c>
      <c r="E18806" s="75">
        <v>29.51</v>
      </c>
      <c r="F18806" s="73" t="s">
        <v>47</v>
      </c>
    </row>
    <row r="18807" spans="1:6" x14ac:dyDescent="0.25">
      <c r="A18807" s="73">
        <v>35000041</v>
      </c>
      <c r="B18807" s="74" t="s">
        <v>16773</v>
      </c>
      <c r="C18807" s="73" t="s">
        <v>19</v>
      </c>
      <c r="D18807" s="75">
        <v>31.31</v>
      </c>
      <c r="E18807" s="75">
        <v>28.8</v>
      </c>
      <c r="F18807" s="73" t="s">
        <v>47</v>
      </c>
    </row>
    <row r="18808" spans="1:6" x14ac:dyDescent="0.25">
      <c r="A18808" s="73">
        <v>35000042</v>
      </c>
      <c r="B18808" s="74" t="s">
        <v>16774</v>
      </c>
      <c r="C18808" s="73" t="s">
        <v>19</v>
      </c>
      <c r="D18808" s="75">
        <v>39.630000000000003</v>
      </c>
      <c r="E18808" s="75">
        <v>36.18</v>
      </c>
      <c r="F18808" s="73" t="s">
        <v>47</v>
      </c>
    </row>
    <row r="18809" spans="1:6" x14ac:dyDescent="0.25">
      <c r="A18809" s="73">
        <v>35000043</v>
      </c>
      <c r="B18809" s="74" t="s">
        <v>16775</v>
      </c>
      <c r="C18809" s="73" t="s">
        <v>19</v>
      </c>
      <c r="D18809" s="75">
        <v>25.35</v>
      </c>
      <c r="E18809" s="75">
        <v>23.46</v>
      </c>
      <c r="F18809" s="73" t="s">
        <v>47</v>
      </c>
    </row>
    <row r="18810" spans="1:6" x14ac:dyDescent="0.25">
      <c r="A18810" s="73">
        <v>35000044</v>
      </c>
      <c r="B18810" s="74" t="s">
        <v>16776</v>
      </c>
      <c r="C18810" s="73" t="s">
        <v>19</v>
      </c>
      <c r="D18810" s="75">
        <v>22.83</v>
      </c>
      <c r="E18810" s="75">
        <v>21.19</v>
      </c>
      <c r="F18810" s="73" t="s">
        <v>47</v>
      </c>
    </row>
    <row r="18811" spans="1:6" x14ac:dyDescent="0.25">
      <c r="A18811" s="73">
        <v>35000045</v>
      </c>
      <c r="B18811" s="74" t="s">
        <v>16777</v>
      </c>
      <c r="C18811" s="73" t="s">
        <v>19</v>
      </c>
      <c r="D18811" s="75">
        <v>52.79</v>
      </c>
      <c r="E18811" s="75">
        <v>47.95</v>
      </c>
      <c r="F18811" s="73" t="s">
        <v>47</v>
      </c>
    </row>
    <row r="18812" spans="1:6" x14ac:dyDescent="0.25">
      <c r="A18812" s="73">
        <v>35000046</v>
      </c>
      <c r="B18812" s="74" t="s">
        <v>16778</v>
      </c>
      <c r="C18812" s="73" t="s">
        <v>19</v>
      </c>
      <c r="D18812" s="75">
        <v>32.18</v>
      </c>
      <c r="E18812" s="75">
        <v>29.51</v>
      </c>
      <c r="F18812" s="73" t="s">
        <v>47</v>
      </c>
    </row>
    <row r="18813" spans="1:6" x14ac:dyDescent="0.25">
      <c r="A18813" s="73">
        <v>35000047</v>
      </c>
      <c r="B18813" s="74" t="s">
        <v>16779</v>
      </c>
      <c r="C18813" s="73" t="s">
        <v>19</v>
      </c>
      <c r="D18813" s="75">
        <v>24.95</v>
      </c>
      <c r="E18813" s="75">
        <v>23.07</v>
      </c>
      <c r="F18813" s="73" t="s">
        <v>47</v>
      </c>
    </row>
    <row r="18814" spans="1:6" x14ac:dyDescent="0.25">
      <c r="A18814" s="73">
        <v>35000048</v>
      </c>
      <c r="B18814" s="74" t="s">
        <v>16780</v>
      </c>
      <c r="C18814" s="73" t="s">
        <v>19</v>
      </c>
      <c r="D18814" s="75">
        <v>32.18</v>
      </c>
      <c r="E18814" s="75">
        <v>29.54</v>
      </c>
      <c r="F18814" s="73" t="s">
        <v>47</v>
      </c>
    </row>
    <row r="18815" spans="1:6" x14ac:dyDescent="0.25">
      <c r="A18815" s="73">
        <v>35000049</v>
      </c>
      <c r="B18815" s="74" t="s">
        <v>16781</v>
      </c>
      <c r="C18815" s="73" t="s">
        <v>19</v>
      </c>
      <c r="D18815" s="75">
        <v>34.76</v>
      </c>
      <c r="E18815" s="75">
        <v>31.85</v>
      </c>
      <c r="F18815" s="73" t="s">
        <v>47</v>
      </c>
    </row>
    <row r="18816" spans="1:6" x14ac:dyDescent="0.25">
      <c r="A18816" s="73">
        <v>35000050</v>
      </c>
      <c r="B18816" s="74" t="s">
        <v>16782</v>
      </c>
      <c r="C18816" s="73" t="s">
        <v>19</v>
      </c>
      <c r="D18816" s="75">
        <v>23.18</v>
      </c>
      <c r="E18816" s="75">
        <v>20.82</v>
      </c>
      <c r="F18816" s="73" t="s">
        <v>47</v>
      </c>
    </row>
    <row r="18817" spans="1:6" x14ac:dyDescent="0.25">
      <c r="A18817" s="73">
        <v>35000051</v>
      </c>
      <c r="B18817" s="74" t="s">
        <v>16783</v>
      </c>
      <c r="C18817" s="73" t="s">
        <v>19</v>
      </c>
      <c r="D18817" s="75">
        <v>28.81</v>
      </c>
      <c r="E18817" s="75">
        <v>25.87</v>
      </c>
      <c r="F18817" s="73" t="s">
        <v>47</v>
      </c>
    </row>
    <row r="18818" spans="1:6" x14ac:dyDescent="0.25">
      <c r="A18818" s="73">
        <v>35001094</v>
      </c>
      <c r="B18818" s="74" t="s">
        <v>16784</v>
      </c>
      <c r="C18818" s="73" t="s">
        <v>19</v>
      </c>
      <c r="D18818" s="75">
        <v>400</v>
      </c>
      <c r="E18818" s="75">
        <v>400</v>
      </c>
      <c r="F18818" s="73" t="s">
        <v>47</v>
      </c>
    </row>
    <row r="18819" spans="1:6" x14ac:dyDescent="0.25">
      <c r="A18819" s="73">
        <v>35001103</v>
      </c>
      <c r="B18819" s="74" t="s">
        <v>16785</v>
      </c>
      <c r="C18819" s="73" t="s">
        <v>19</v>
      </c>
      <c r="D18819" s="75">
        <v>22.83</v>
      </c>
      <c r="E18819" s="75">
        <v>21.19</v>
      </c>
      <c r="F18819" s="73" t="s">
        <v>47</v>
      </c>
    </row>
    <row r="18820" spans="1:6" x14ac:dyDescent="0.25">
      <c r="A18820" s="73">
        <v>35001104</v>
      </c>
      <c r="B18820" s="74" t="s">
        <v>16786</v>
      </c>
      <c r="C18820" s="73" t="s">
        <v>19</v>
      </c>
      <c r="D18820" s="75">
        <v>25.35</v>
      </c>
      <c r="E18820" s="75">
        <v>23.46</v>
      </c>
      <c r="F18820" s="73" t="s">
        <v>47</v>
      </c>
    </row>
    <row r="18821" spans="1:6" x14ac:dyDescent="0.25">
      <c r="A18821" s="73">
        <v>35001105</v>
      </c>
      <c r="B18821" s="74" t="s">
        <v>16787</v>
      </c>
      <c r="C18821" s="73" t="s">
        <v>19</v>
      </c>
      <c r="D18821" s="75">
        <v>31.31</v>
      </c>
      <c r="E18821" s="75">
        <v>28.8</v>
      </c>
      <c r="F18821" s="73" t="s">
        <v>47</v>
      </c>
    </row>
    <row r="18822" spans="1:6" x14ac:dyDescent="0.25">
      <c r="A18822" s="73">
        <v>35001188</v>
      </c>
      <c r="B18822" s="74" t="s">
        <v>16788</v>
      </c>
      <c r="C18822" s="73" t="s">
        <v>19</v>
      </c>
      <c r="D18822" s="75">
        <v>37</v>
      </c>
      <c r="E18822" s="75">
        <v>33.9</v>
      </c>
      <c r="F18822" s="73" t="s">
        <v>47</v>
      </c>
    </row>
    <row r="18823" spans="1:6" x14ac:dyDescent="0.25">
      <c r="A18823" s="73">
        <v>35001193</v>
      </c>
      <c r="B18823" s="74" t="s">
        <v>16789</v>
      </c>
      <c r="C18823" s="73" t="s">
        <v>19</v>
      </c>
      <c r="D18823" s="75">
        <v>37</v>
      </c>
      <c r="E18823" s="75">
        <v>33.9</v>
      </c>
      <c r="F18823" s="73" t="s">
        <v>47</v>
      </c>
    </row>
    <row r="18824" spans="1:6" x14ac:dyDescent="0.25">
      <c r="A18824" s="73">
        <v>35001201</v>
      </c>
      <c r="B18824" s="74" t="s">
        <v>16790</v>
      </c>
      <c r="C18824" s="73" t="s">
        <v>19</v>
      </c>
      <c r="D18824" s="75">
        <v>25.65</v>
      </c>
      <c r="E18824" s="75">
        <v>23.7</v>
      </c>
      <c r="F18824" s="73" t="s">
        <v>47</v>
      </c>
    </row>
    <row r="18825" spans="1:6" x14ac:dyDescent="0.25">
      <c r="A18825" s="73">
        <v>35001202</v>
      </c>
      <c r="B18825" s="74" t="s">
        <v>16791</v>
      </c>
      <c r="C18825" s="73" t="s">
        <v>19</v>
      </c>
      <c r="D18825" s="75">
        <v>22.59</v>
      </c>
      <c r="E18825" s="75">
        <v>20.96</v>
      </c>
      <c r="F18825" s="73" t="s">
        <v>47</v>
      </c>
    </row>
    <row r="18826" spans="1:6" x14ac:dyDescent="0.25">
      <c r="A18826" s="73">
        <v>35001223</v>
      </c>
      <c r="B18826" s="74" t="s">
        <v>16792</v>
      </c>
      <c r="C18826" s="73" t="s">
        <v>19</v>
      </c>
      <c r="D18826" s="75">
        <v>0.38</v>
      </c>
      <c r="E18826" s="75">
        <v>0.34</v>
      </c>
      <c r="F18826" s="73" t="s">
        <v>47</v>
      </c>
    </row>
    <row r="18827" spans="1:6" x14ac:dyDescent="0.25">
      <c r="A18827" s="73">
        <v>35001236</v>
      </c>
      <c r="B18827" s="74" t="s">
        <v>16793</v>
      </c>
      <c r="C18827" s="73" t="s">
        <v>19</v>
      </c>
      <c r="D18827" s="75">
        <v>3.08</v>
      </c>
      <c r="E18827" s="75">
        <v>2.77</v>
      </c>
      <c r="F18827" s="73" t="s">
        <v>47</v>
      </c>
    </row>
    <row r="18828" spans="1:6" x14ac:dyDescent="0.25">
      <c r="A18828" s="73">
        <v>35001256</v>
      </c>
      <c r="B18828" s="74" t="s">
        <v>16794</v>
      </c>
      <c r="C18828" s="73" t="s">
        <v>19</v>
      </c>
      <c r="D18828" s="75">
        <v>2.0699999999999998</v>
      </c>
      <c r="E18828" s="75">
        <v>2.0699999999999998</v>
      </c>
      <c r="F18828" s="73" t="s">
        <v>47</v>
      </c>
    </row>
    <row r="18829" spans="1:6" x14ac:dyDescent="0.25">
      <c r="A18829" s="73">
        <v>35001265</v>
      </c>
      <c r="B18829" s="74" t="s">
        <v>16795</v>
      </c>
      <c r="C18829" s="73" t="s">
        <v>19</v>
      </c>
      <c r="D18829" s="75">
        <v>28.33</v>
      </c>
      <c r="E18829" s="75">
        <v>26.44</v>
      </c>
      <c r="F18829" s="73" t="s">
        <v>47</v>
      </c>
    </row>
    <row r="18830" spans="1:6" x14ac:dyDescent="0.25">
      <c r="A18830" s="73">
        <v>35001266</v>
      </c>
      <c r="B18830" s="74" t="s">
        <v>16796</v>
      </c>
      <c r="C18830" s="73" t="s">
        <v>19</v>
      </c>
      <c r="D18830" s="75">
        <v>35.26</v>
      </c>
      <c r="E18830" s="75">
        <v>32.75</v>
      </c>
      <c r="F18830" s="73" t="s">
        <v>47</v>
      </c>
    </row>
    <row r="18831" spans="1:6" x14ac:dyDescent="0.25">
      <c r="A18831" s="73">
        <v>35001267</v>
      </c>
      <c r="B18831" s="74" t="s">
        <v>16797</v>
      </c>
      <c r="C18831" s="73" t="s">
        <v>19</v>
      </c>
      <c r="D18831" s="75">
        <v>41.87</v>
      </c>
      <c r="E18831" s="75">
        <v>38.770000000000003</v>
      </c>
      <c r="F18831" s="73" t="s">
        <v>47</v>
      </c>
    </row>
    <row r="18832" spans="1:6" x14ac:dyDescent="0.25">
      <c r="A18832" s="73">
        <v>35002113</v>
      </c>
      <c r="B18832" s="74" t="s">
        <v>16798</v>
      </c>
      <c r="C18832" s="73" t="s">
        <v>19</v>
      </c>
      <c r="D18832" s="75">
        <v>22.83</v>
      </c>
      <c r="E18832" s="75">
        <v>21.19</v>
      </c>
      <c r="F18832" s="73" t="s">
        <v>47</v>
      </c>
    </row>
    <row r="18833" spans="1:6" x14ac:dyDescent="0.25">
      <c r="A18833" s="73">
        <v>35002114</v>
      </c>
      <c r="B18833" s="74" t="s">
        <v>16799</v>
      </c>
      <c r="C18833" s="73" t="s">
        <v>19</v>
      </c>
      <c r="D18833" s="75">
        <v>25.35</v>
      </c>
      <c r="E18833" s="75">
        <v>23.46</v>
      </c>
      <c r="F18833" s="73" t="s">
        <v>47</v>
      </c>
    </row>
    <row r="18834" spans="1:6" x14ac:dyDescent="0.25">
      <c r="A18834" s="73">
        <v>35002115</v>
      </c>
      <c r="B18834" s="74" t="s">
        <v>16800</v>
      </c>
      <c r="C18834" s="73" t="s">
        <v>19</v>
      </c>
      <c r="D18834" s="75">
        <v>31.31</v>
      </c>
      <c r="E18834" s="75">
        <v>28.8</v>
      </c>
      <c r="F18834" s="73" t="s">
        <v>47</v>
      </c>
    </row>
    <row r="18835" spans="1:6" x14ac:dyDescent="0.25">
      <c r="A18835" s="73">
        <v>65000221</v>
      </c>
      <c r="B18835" s="74" t="s">
        <v>16801</v>
      </c>
      <c r="C18835" s="73" t="s">
        <v>19</v>
      </c>
      <c r="D18835" s="75">
        <v>2.95</v>
      </c>
      <c r="E18835" s="75">
        <v>2.89</v>
      </c>
      <c r="F18835" s="73" t="s">
        <v>47</v>
      </c>
    </row>
    <row r="18836" spans="1:6" x14ac:dyDescent="0.25">
      <c r="A18836" s="73">
        <v>65000222</v>
      </c>
      <c r="B18836" s="74" t="s">
        <v>16802</v>
      </c>
      <c r="C18836" s="73" t="s">
        <v>19</v>
      </c>
      <c r="D18836" s="75">
        <v>3.86</v>
      </c>
      <c r="E18836" s="75">
        <v>3.8</v>
      </c>
      <c r="F18836" s="73" t="s">
        <v>47</v>
      </c>
    </row>
    <row r="18837" spans="1:6" x14ac:dyDescent="0.25">
      <c r="A18837" s="73">
        <v>65000223</v>
      </c>
      <c r="B18837" s="74" t="s">
        <v>16803</v>
      </c>
      <c r="C18837" s="73" t="s">
        <v>19</v>
      </c>
      <c r="D18837" s="75">
        <v>6.78</v>
      </c>
      <c r="E18837" s="75">
        <v>6.72</v>
      </c>
      <c r="F18837" s="73" t="s">
        <v>47</v>
      </c>
    </row>
    <row r="18838" spans="1:6" x14ac:dyDescent="0.25">
      <c r="A18838" s="73">
        <v>65000921</v>
      </c>
      <c r="B18838" s="74" t="s">
        <v>16804</v>
      </c>
      <c r="C18838" s="73" t="s">
        <v>19</v>
      </c>
      <c r="D18838" s="75">
        <v>181.94</v>
      </c>
      <c r="E18838" s="75">
        <v>179.03</v>
      </c>
      <c r="F18838" s="73" t="s">
        <v>47</v>
      </c>
    </row>
    <row r="18839" spans="1:6" x14ac:dyDescent="0.25">
      <c r="A18839" s="73">
        <v>65000922</v>
      </c>
      <c r="B18839" s="74" t="s">
        <v>16805</v>
      </c>
      <c r="C18839" s="73" t="s">
        <v>19</v>
      </c>
      <c r="D18839" s="75">
        <v>62.99</v>
      </c>
      <c r="E18839" s="75">
        <v>60.08</v>
      </c>
      <c r="F18839" s="73" t="s">
        <v>47</v>
      </c>
    </row>
    <row r="18840" spans="1:6" ht="25.5" x14ac:dyDescent="0.25">
      <c r="A18840" s="73">
        <v>65000923</v>
      </c>
      <c r="B18840" s="74" t="s">
        <v>16806</v>
      </c>
      <c r="C18840" s="73" t="s">
        <v>19</v>
      </c>
      <c r="D18840" s="75">
        <v>465.82</v>
      </c>
      <c r="E18840" s="75">
        <v>462.91</v>
      </c>
      <c r="F18840" s="73" t="s">
        <v>47</v>
      </c>
    </row>
    <row r="18841" spans="1:6" ht="25.5" x14ac:dyDescent="0.25">
      <c r="A18841" s="73">
        <v>65000924</v>
      </c>
      <c r="B18841" s="74" t="s">
        <v>16807</v>
      </c>
      <c r="C18841" s="73" t="s">
        <v>19</v>
      </c>
      <c r="D18841" s="75">
        <v>225.83</v>
      </c>
      <c r="E18841" s="75">
        <v>222.92</v>
      </c>
      <c r="F18841" s="73" t="s">
        <v>47</v>
      </c>
    </row>
    <row r="18842" spans="1:6" x14ac:dyDescent="0.25">
      <c r="A18842" s="73">
        <v>65000925</v>
      </c>
      <c r="B18842" s="74" t="s">
        <v>16808</v>
      </c>
      <c r="C18842" s="73" t="s">
        <v>19</v>
      </c>
      <c r="D18842" s="75">
        <v>214.61</v>
      </c>
      <c r="E18842" s="75">
        <v>211.7</v>
      </c>
      <c r="F18842" s="73" t="s">
        <v>47</v>
      </c>
    </row>
    <row r="18843" spans="1:6" x14ac:dyDescent="0.25">
      <c r="A18843" s="73">
        <v>65000926</v>
      </c>
      <c r="B18843" s="74" t="s">
        <v>16809</v>
      </c>
      <c r="C18843" s="73" t="s">
        <v>19</v>
      </c>
      <c r="D18843" s="75">
        <v>90.95</v>
      </c>
      <c r="E18843" s="75">
        <v>88.04</v>
      </c>
      <c r="F18843" s="73" t="s">
        <v>47</v>
      </c>
    </row>
    <row r="18844" spans="1:6" x14ac:dyDescent="0.25">
      <c r="A18844" s="73">
        <v>65000927</v>
      </c>
      <c r="B18844" s="74" t="s">
        <v>16810</v>
      </c>
      <c r="C18844" s="73" t="s">
        <v>19</v>
      </c>
      <c r="D18844" s="75">
        <v>303.31</v>
      </c>
      <c r="E18844" s="75">
        <v>300.39999999999998</v>
      </c>
      <c r="F18844" s="73" t="s">
        <v>47</v>
      </c>
    </row>
    <row r="18845" spans="1:6" ht="25.5" x14ac:dyDescent="0.25">
      <c r="A18845" s="73">
        <v>65000928</v>
      </c>
      <c r="B18845" s="74" t="s">
        <v>16811</v>
      </c>
      <c r="C18845" s="73" t="s">
        <v>19</v>
      </c>
      <c r="D18845" s="75">
        <v>157.68</v>
      </c>
      <c r="E18845" s="75">
        <v>154.77000000000001</v>
      </c>
      <c r="F18845" s="73" t="s">
        <v>47</v>
      </c>
    </row>
    <row r="18846" spans="1:6" ht="25.5" x14ac:dyDescent="0.25">
      <c r="A18846" s="73">
        <v>65000929</v>
      </c>
      <c r="B18846" s="74" t="s">
        <v>16812</v>
      </c>
      <c r="C18846" s="73" t="s">
        <v>19</v>
      </c>
      <c r="D18846" s="75">
        <v>68.650000000000006</v>
      </c>
      <c r="E18846" s="75">
        <v>65.739999999999995</v>
      </c>
      <c r="F18846" s="73" t="s">
        <v>47</v>
      </c>
    </row>
    <row r="18847" spans="1:6" ht="25.5" x14ac:dyDescent="0.25">
      <c r="A18847" s="73">
        <v>65000930</v>
      </c>
      <c r="B18847" s="74" t="s">
        <v>16813</v>
      </c>
      <c r="C18847" s="73" t="s">
        <v>19</v>
      </c>
      <c r="D18847" s="75">
        <v>230.93</v>
      </c>
      <c r="E18847" s="75">
        <v>228.02</v>
      </c>
      <c r="F18847" s="73" t="s">
        <v>47</v>
      </c>
    </row>
    <row r="18848" spans="1:6" ht="25.5" x14ac:dyDescent="0.25">
      <c r="A18848" s="73">
        <v>65000931</v>
      </c>
      <c r="B18848" s="74" t="s">
        <v>16814</v>
      </c>
      <c r="C18848" s="73" t="s">
        <v>19</v>
      </c>
      <c r="D18848" s="75">
        <v>101.46</v>
      </c>
      <c r="E18848" s="75">
        <v>98.55</v>
      </c>
      <c r="F18848" s="73" t="s">
        <v>47</v>
      </c>
    </row>
    <row r="18849" spans="1:6" x14ac:dyDescent="0.25">
      <c r="A18849" s="73">
        <v>65000932</v>
      </c>
      <c r="B18849" s="74" t="s">
        <v>16815</v>
      </c>
      <c r="C18849" s="73" t="s">
        <v>19</v>
      </c>
      <c r="D18849" s="75">
        <v>359.21</v>
      </c>
      <c r="E18849" s="75">
        <v>356.3</v>
      </c>
      <c r="F18849" s="73" t="s">
        <v>47</v>
      </c>
    </row>
    <row r="18850" spans="1:6" x14ac:dyDescent="0.25">
      <c r="A18850" s="73">
        <v>65000933</v>
      </c>
      <c r="B18850" s="74" t="s">
        <v>16816</v>
      </c>
      <c r="C18850" s="73" t="s">
        <v>19</v>
      </c>
      <c r="D18850" s="75">
        <v>159.38999999999999</v>
      </c>
      <c r="E18850" s="75">
        <v>156.47999999999999</v>
      </c>
      <c r="F18850" s="73" t="s">
        <v>47</v>
      </c>
    </row>
    <row r="18851" spans="1:6" ht="25.5" x14ac:dyDescent="0.25">
      <c r="A18851" s="73">
        <v>65000934</v>
      </c>
      <c r="B18851" s="74" t="s">
        <v>16817</v>
      </c>
      <c r="C18851" s="73" t="s">
        <v>19</v>
      </c>
      <c r="D18851" s="75">
        <v>281.24</v>
      </c>
      <c r="E18851" s="75">
        <v>278.33</v>
      </c>
      <c r="F18851" s="73" t="s">
        <v>47</v>
      </c>
    </row>
    <row r="18852" spans="1:6" ht="25.5" x14ac:dyDescent="0.25">
      <c r="A18852" s="73">
        <v>65000935</v>
      </c>
      <c r="B18852" s="74" t="s">
        <v>16818</v>
      </c>
      <c r="C18852" s="73" t="s">
        <v>19</v>
      </c>
      <c r="D18852" s="75">
        <v>124.06</v>
      </c>
      <c r="E18852" s="75">
        <v>121.15</v>
      </c>
      <c r="F18852" s="73" t="s">
        <v>47</v>
      </c>
    </row>
    <row r="18853" spans="1:6" ht="25.5" x14ac:dyDescent="0.25">
      <c r="A18853" s="73">
        <v>65000936</v>
      </c>
      <c r="B18853" s="74" t="s">
        <v>16819</v>
      </c>
      <c r="C18853" s="73" t="s">
        <v>19</v>
      </c>
      <c r="D18853" s="75">
        <v>239.96</v>
      </c>
      <c r="E18853" s="75">
        <v>237.05</v>
      </c>
      <c r="F18853" s="73" t="s">
        <v>47</v>
      </c>
    </row>
    <row r="18854" spans="1:6" ht="25.5" x14ac:dyDescent="0.25">
      <c r="A18854" s="73">
        <v>65000937</v>
      </c>
      <c r="B18854" s="74" t="s">
        <v>16820</v>
      </c>
      <c r="C18854" s="73" t="s">
        <v>19</v>
      </c>
      <c r="D18854" s="75">
        <v>93.24</v>
      </c>
      <c r="E18854" s="75">
        <v>90.33</v>
      </c>
      <c r="F18854" s="73" t="s">
        <v>47</v>
      </c>
    </row>
    <row r="18855" spans="1:6" ht="25.5" x14ac:dyDescent="0.25">
      <c r="A18855" s="73">
        <v>65000938</v>
      </c>
      <c r="B18855" s="74" t="s">
        <v>16821</v>
      </c>
      <c r="C18855" s="73" t="s">
        <v>19</v>
      </c>
      <c r="D18855" s="75">
        <v>112.81</v>
      </c>
      <c r="E18855" s="75">
        <v>109.9</v>
      </c>
      <c r="F18855" s="73" t="s">
        <v>47</v>
      </c>
    </row>
    <row r="18856" spans="1:6" ht="25.5" x14ac:dyDescent="0.25">
      <c r="A18856" s="73">
        <v>65000939</v>
      </c>
      <c r="B18856" s="74" t="s">
        <v>16822</v>
      </c>
      <c r="C18856" s="73" t="s">
        <v>19</v>
      </c>
      <c r="D18856" s="75">
        <v>265.22000000000003</v>
      </c>
      <c r="E18856" s="75">
        <v>262.31</v>
      </c>
      <c r="F18856" s="73" t="s">
        <v>47</v>
      </c>
    </row>
    <row r="18857" spans="1:6" ht="25.5" x14ac:dyDescent="0.25">
      <c r="A18857" s="73">
        <v>65000940</v>
      </c>
      <c r="B18857" s="74" t="s">
        <v>16823</v>
      </c>
      <c r="C18857" s="73" t="s">
        <v>19</v>
      </c>
      <c r="D18857" s="75">
        <v>103.16</v>
      </c>
      <c r="E18857" s="75">
        <v>100.25</v>
      </c>
      <c r="F18857" s="73" t="s">
        <v>47</v>
      </c>
    </row>
    <row r="18858" spans="1:6" ht="25.5" x14ac:dyDescent="0.25">
      <c r="A18858" s="73">
        <v>65000941</v>
      </c>
      <c r="B18858" s="74" t="s">
        <v>16824</v>
      </c>
      <c r="C18858" s="73" t="s">
        <v>19</v>
      </c>
      <c r="D18858" s="75">
        <v>16.61</v>
      </c>
      <c r="E18858" s="75">
        <v>16.61</v>
      </c>
      <c r="F18858" s="73" t="s">
        <v>47</v>
      </c>
    </row>
    <row r="18859" spans="1:6" ht="25.5" x14ac:dyDescent="0.25">
      <c r="A18859" s="73">
        <v>65000942</v>
      </c>
      <c r="B18859" s="74" t="s">
        <v>16825</v>
      </c>
      <c r="C18859" s="73" t="s">
        <v>19</v>
      </c>
      <c r="D18859" s="75">
        <v>7.54</v>
      </c>
      <c r="E18859" s="75">
        <v>7.54</v>
      </c>
      <c r="F18859" s="73" t="s">
        <v>47</v>
      </c>
    </row>
    <row r="18860" spans="1:6" ht="25.5" x14ac:dyDescent="0.25">
      <c r="A18860" s="73">
        <v>65000943</v>
      </c>
      <c r="B18860" s="74" t="s">
        <v>16826</v>
      </c>
      <c r="C18860" s="73" t="s">
        <v>19</v>
      </c>
      <c r="D18860" s="75">
        <v>8.01</v>
      </c>
      <c r="E18860" s="75">
        <v>8.01</v>
      </c>
      <c r="F18860" s="73" t="s">
        <v>47</v>
      </c>
    </row>
    <row r="18861" spans="1:6" ht="25.5" x14ac:dyDescent="0.25">
      <c r="A18861" s="73">
        <v>65000944</v>
      </c>
      <c r="B18861" s="74" t="s">
        <v>16827</v>
      </c>
      <c r="C18861" s="73" t="s">
        <v>19</v>
      </c>
      <c r="D18861" s="75">
        <v>1.54</v>
      </c>
      <c r="E18861" s="75">
        <v>1.54</v>
      </c>
      <c r="F18861" s="73" t="s">
        <v>47</v>
      </c>
    </row>
    <row r="18862" spans="1:6" x14ac:dyDescent="0.25">
      <c r="A18862" s="73">
        <v>65000945</v>
      </c>
      <c r="B18862" s="74" t="s">
        <v>16828</v>
      </c>
      <c r="C18862" s="73" t="s">
        <v>19</v>
      </c>
      <c r="D18862" s="75">
        <v>13.02</v>
      </c>
      <c r="E18862" s="75">
        <v>13.02</v>
      </c>
      <c r="F18862" s="73" t="s">
        <v>47</v>
      </c>
    </row>
    <row r="18863" spans="1:6" x14ac:dyDescent="0.25">
      <c r="A18863" s="73">
        <v>65000946</v>
      </c>
      <c r="B18863" s="74" t="s">
        <v>16829</v>
      </c>
      <c r="C18863" s="73" t="s">
        <v>19</v>
      </c>
      <c r="D18863" s="75">
        <v>8.82</v>
      </c>
      <c r="E18863" s="75">
        <v>8.82</v>
      </c>
      <c r="F18863" s="73" t="s">
        <v>47</v>
      </c>
    </row>
    <row r="18864" spans="1:6" ht="25.5" x14ac:dyDescent="0.25">
      <c r="A18864" s="73">
        <v>65000947</v>
      </c>
      <c r="B18864" s="74" t="s">
        <v>16830</v>
      </c>
      <c r="C18864" s="73" t="s">
        <v>19</v>
      </c>
      <c r="D18864" s="75">
        <v>0.73</v>
      </c>
      <c r="E18864" s="75">
        <v>0.73</v>
      </c>
      <c r="F18864" s="73" t="s">
        <v>47</v>
      </c>
    </row>
    <row r="18865" spans="1:6" ht="25.5" x14ac:dyDescent="0.25">
      <c r="A18865" s="73">
        <v>65000948</v>
      </c>
      <c r="B18865" s="74" t="s">
        <v>16831</v>
      </c>
      <c r="C18865" s="73" t="s">
        <v>19</v>
      </c>
      <c r="D18865" s="75">
        <v>0.47</v>
      </c>
      <c r="E18865" s="75">
        <v>0.47</v>
      </c>
      <c r="F18865" s="73" t="s">
        <v>47</v>
      </c>
    </row>
    <row r="18866" spans="1:6" ht="25.5" x14ac:dyDescent="0.25">
      <c r="A18866" s="73">
        <v>65000949</v>
      </c>
      <c r="B18866" s="74" t="s">
        <v>16832</v>
      </c>
      <c r="C18866" s="73" t="s">
        <v>19</v>
      </c>
      <c r="D18866" s="75">
        <v>0.68</v>
      </c>
      <c r="E18866" s="75">
        <v>0.68</v>
      </c>
      <c r="F18866" s="73" t="s">
        <v>47</v>
      </c>
    </row>
    <row r="18867" spans="1:6" ht="25.5" x14ac:dyDescent="0.25">
      <c r="A18867" s="73">
        <v>65000950</v>
      </c>
      <c r="B18867" s="74" t="s">
        <v>16833</v>
      </c>
      <c r="C18867" s="73" t="s">
        <v>19</v>
      </c>
      <c r="D18867" s="75">
        <v>0.44</v>
      </c>
      <c r="E18867" s="75">
        <v>0.44</v>
      </c>
      <c r="F18867" s="73" t="s">
        <v>47</v>
      </c>
    </row>
    <row r="18868" spans="1:6" ht="25.5" x14ac:dyDescent="0.25">
      <c r="A18868" s="73">
        <v>65000951</v>
      </c>
      <c r="B18868" s="74" t="s">
        <v>16834</v>
      </c>
      <c r="C18868" s="73" t="s">
        <v>19</v>
      </c>
      <c r="D18868" s="75">
        <v>2.17</v>
      </c>
      <c r="E18868" s="75">
        <v>2.17</v>
      </c>
      <c r="F18868" s="73" t="s">
        <v>47</v>
      </c>
    </row>
    <row r="18869" spans="1:6" ht="25.5" x14ac:dyDescent="0.25">
      <c r="A18869" s="73">
        <v>65000952</v>
      </c>
      <c r="B18869" s="74" t="s">
        <v>16835</v>
      </c>
      <c r="C18869" s="73" t="s">
        <v>19</v>
      </c>
      <c r="D18869" s="75">
        <v>1.4</v>
      </c>
      <c r="E18869" s="75">
        <v>1.4</v>
      </c>
      <c r="F18869" s="73" t="s">
        <v>47</v>
      </c>
    </row>
    <row r="18870" spans="1:6" x14ac:dyDescent="0.25">
      <c r="A18870" s="73">
        <v>65000959</v>
      </c>
      <c r="B18870" s="74" t="s">
        <v>16836</v>
      </c>
      <c r="C18870" s="73" t="s">
        <v>19</v>
      </c>
      <c r="D18870" s="75">
        <v>8.41</v>
      </c>
      <c r="E18870" s="75">
        <v>8.41</v>
      </c>
      <c r="F18870" s="73" t="s">
        <v>47</v>
      </c>
    </row>
    <row r="18871" spans="1:6" x14ac:dyDescent="0.25">
      <c r="A18871" s="73">
        <v>65000960</v>
      </c>
      <c r="B18871" s="74" t="s">
        <v>16837</v>
      </c>
      <c r="C18871" s="73" t="s">
        <v>19</v>
      </c>
      <c r="D18871" s="75">
        <v>1.1200000000000001</v>
      </c>
      <c r="E18871" s="75">
        <v>1.1200000000000001</v>
      </c>
      <c r="F18871" s="73" t="s">
        <v>47</v>
      </c>
    </row>
    <row r="18872" spans="1:6" x14ac:dyDescent="0.25">
      <c r="A18872" s="73">
        <v>65000961</v>
      </c>
      <c r="B18872" s="74" t="s">
        <v>16838</v>
      </c>
      <c r="C18872" s="73" t="s">
        <v>19</v>
      </c>
      <c r="D18872" s="75">
        <v>37.67</v>
      </c>
      <c r="E18872" s="75">
        <v>37.67</v>
      </c>
      <c r="F18872" s="73" t="s">
        <v>47</v>
      </c>
    </row>
    <row r="18873" spans="1:6" x14ac:dyDescent="0.25">
      <c r="A18873" s="73">
        <v>65000962</v>
      </c>
      <c r="B18873" s="74" t="s">
        <v>16839</v>
      </c>
      <c r="C18873" s="73" t="s">
        <v>19</v>
      </c>
      <c r="D18873" s="75">
        <v>16.96</v>
      </c>
      <c r="E18873" s="75">
        <v>16.96</v>
      </c>
      <c r="F18873" s="73" t="s">
        <v>47</v>
      </c>
    </row>
    <row r="18874" spans="1:6" x14ac:dyDescent="0.25">
      <c r="A18874" s="73">
        <v>65000963</v>
      </c>
      <c r="B18874" s="74" t="s">
        <v>16840</v>
      </c>
      <c r="C18874" s="73" t="s">
        <v>19</v>
      </c>
      <c r="D18874" s="75">
        <v>12.76</v>
      </c>
      <c r="E18874" s="75">
        <v>12.06</v>
      </c>
      <c r="F18874" s="73" t="s">
        <v>47</v>
      </c>
    </row>
    <row r="18875" spans="1:6" ht="25.5" x14ac:dyDescent="0.25">
      <c r="A18875" s="73">
        <v>65000964</v>
      </c>
      <c r="B18875" s="74" t="s">
        <v>16841</v>
      </c>
      <c r="C18875" s="73" t="s">
        <v>19</v>
      </c>
      <c r="D18875" s="75">
        <v>8.5399999999999991</v>
      </c>
      <c r="E18875" s="75">
        <v>8.5399999999999991</v>
      </c>
      <c r="F18875" s="73" t="s">
        <v>47</v>
      </c>
    </row>
    <row r="18876" spans="1:6" ht="25.5" x14ac:dyDescent="0.25">
      <c r="A18876" s="73">
        <v>65000965</v>
      </c>
      <c r="B18876" s="74" t="s">
        <v>16842</v>
      </c>
      <c r="C18876" s="73" t="s">
        <v>19</v>
      </c>
      <c r="D18876" s="75">
        <v>0.53</v>
      </c>
      <c r="E18876" s="75">
        <v>0.53</v>
      </c>
      <c r="F18876" s="73" t="s">
        <v>47</v>
      </c>
    </row>
    <row r="18877" spans="1:6" ht="25.5" x14ac:dyDescent="0.25">
      <c r="A18877" s="73">
        <v>65000966</v>
      </c>
      <c r="B18877" s="74" t="s">
        <v>16843</v>
      </c>
      <c r="C18877" s="73" t="s">
        <v>19</v>
      </c>
      <c r="D18877" s="75">
        <v>8.2899999999999991</v>
      </c>
      <c r="E18877" s="75">
        <v>8.2899999999999991</v>
      </c>
      <c r="F18877" s="73" t="s">
        <v>47</v>
      </c>
    </row>
    <row r="18878" spans="1:6" ht="25.5" x14ac:dyDescent="0.25">
      <c r="A18878" s="73">
        <v>65000967</v>
      </c>
      <c r="B18878" s="74" t="s">
        <v>16844</v>
      </c>
      <c r="C18878" s="73" t="s">
        <v>19</v>
      </c>
      <c r="D18878" s="75">
        <v>102.69</v>
      </c>
      <c r="E18878" s="75">
        <v>99.78</v>
      </c>
      <c r="F18878" s="73" t="s">
        <v>47</v>
      </c>
    </row>
    <row r="18879" spans="1:6" ht="25.5" x14ac:dyDescent="0.25">
      <c r="A18879" s="73">
        <v>65000968</v>
      </c>
      <c r="B18879" s="74" t="s">
        <v>16845</v>
      </c>
      <c r="C18879" s="73" t="s">
        <v>19</v>
      </c>
      <c r="D18879" s="75">
        <v>55.26</v>
      </c>
      <c r="E18879" s="75">
        <v>52.35</v>
      </c>
      <c r="F18879" s="73" t="s">
        <v>47</v>
      </c>
    </row>
    <row r="18880" spans="1:6" ht="25.5" x14ac:dyDescent="0.25">
      <c r="A18880" s="73">
        <v>65000969</v>
      </c>
      <c r="B18880" s="74" t="s">
        <v>16846</v>
      </c>
      <c r="C18880" s="73" t="s">
        <v>19</v>
      </c>
      <c r="D18880" s="75">
        <v>260.87</v>
      </c>
      <c r="E18880" s="75">
        <v>258.23</v>
      </c>
      <c r="F18880" s="73" t="s">
        <v>47</v>
      </c>
    </row>
    <row r="18881" spans="1:6" ht="25.5" x14ac:dyDescent="0.25">
      <c r="A18881" s="73">
        <v>65000970</v>
      </c>
      <c r="B18881" s="74" t="s">
        <v>16847</v>
      </c>
      <c r="C18881" s="73" t="s">
        <v>19</v>
      </c>
      <c r="D18881" s="75">
        <v>106.11</v>
      </c>
      <c r="E18881" s="75">
        <v>103.47</v>
      </c>
      <c r="F18881" s="73" t="s">
        <v>47</v>
      </c>
    </row>
    <row r="18882" spans="1:6" ht="25.5" x14ac:dyDescent="0.25">
      <c r="A18882" s="73">
        <v>65000971</v>
      </c>
      <c r="B18882" s="74" t="s">
        <v>16848</v>
      </c>
      <c r="C18882" s="73" t="s">
        <v>19</v>
      </c>
      <c r="D18882" s="75">
        <v>434.05</v>
      </c>
      <c r="E18882" s="75">
        <v>434.05</v>
      </c>
      <c r="F18882" s="73" t="s">
        <v>47</v>
      </c>
    </row>
    <row r="18883" spans="1:6" ht="25.5" x14ac:dyDescent="0.25">
      <c r="A18883" s="73">
        <v>65000972</v>
      </c>
      <c r="B18883" s="74" t="s">
        <v>16849</v>
      </c>
      <c r="C18883" s="73" t="s">
        <v>19</v>
      </c>
      <c r="D18883" s="75">
        <v>265.33999999999997</v>
      </c>
      <c r="E18883" s="75">
        <v>265.33999999999997</v>
      </c>
      <c r="F18883" s="73" t="s">
        <v>47</v>
      </c>
    </row>
    <row r="18884" spans="1:6" ht="25.5" x14ac:dyDescent="0.25">
      <c r="A18884" s="73">
        <v>65000973</v>
      </c>
      <c r="B18884" s="74" t="s">
        <v>853</v>
      </c>
      <c r="C18884" s="73" t="s">
        <v>19</v>
      </c>
      <c r="D18884" s="75">
        <v>26.32</v>
      </c>
      <c r="E18884" s="75">
        <v>24.43</v>
      </c>
      <c r="F18884" s="73" t="s">
        <v>47</v>
      </c>
    </row>
    <row r="18885" spans="1:6" ht="25.5" x14ac:dyDescent="0.25">
      <c r="A18885" s="73">
        <v>65000974</v>
      </c>
      <c r="B18885" s="74" t="s">
        <v>16850</v>
      </c>
      <c r="C18885" s="73" t="s">
        <v>19</v>
      </c>
      <c r="D18885" s="75">
        <v>26.04</v>
      </c>
      <c r="E18885" s="75">
        <v>24.15</v>
      </c>
      <c r="F18885" s="73" t="s">
        <v>47</v>
      </c>
    </row>
    <row r="18886" spans="1:6" ht="25.5" x14ac:dyDescent="0.25">
      <c r="A18886" s="73">
        <v>65000975</v>
      </c>
      <c r="B18886" s="74" t="s">
        <v>16851</v>
      </c>
      <c r="C18886" s="73" t="s">
        <v>19</v>
      </c>
      <c r="D18886" s="75">
        <v>167.2</v>
      </c>
      <c r="E18886" s="75">
        <v>167.2</v>
      </c>
      <c r="F18886" s="73" t="s">
        <v>47</v>
      </c>
    </row>
    <row r="18887" spans="1:6" ht="25.5" x14ac:dyDescent="0.25">
      <c r="A18887" s="73">
        <v>65000976</v>
      </c>
      <c r="B18887" s="74" t="s">
        <v>16852</v>
      </c>
      <c r="C18887" s="73" t="s">
        <v>19</v>
      </c>
      <c r="D18887" s="75">
        <v>34.729999999999997</v>
      </c>
      <c r="E18887" s="75">
        <v>34.729999999999997</v>
      </c>
      <c r="F18887" s="73" t="s">
        <v>47</v>
      </c>
    </row>
    <row r="18888" spans="1:6" ht="25.5" x14ac:dyDescent="0.25">
      <c r="A18888" s="73">
        <v>65000977</v>
      </c>
      <c r="B18888" s="74" t="s">
        <v>16853</v>
      </c>
      <c r="C18888" s="73" t="s">
        <v>19</v>
      </c>
      <c r="D18888" s="75">
        <v>175.32</v>
      </c>
      <c r="E18888" s="75">
        <v>175.32</v>
      </c>
      <c r="F18888" s="73" t="s">
        <v>47</v>
      </c>
    </row>
    <row r="18889" spans="1:6" ht="25.5" x14ac:dyDescent="0.25">
      <c r="A18889" s="73">
        <v>65000978</v>
      </c>
      <c r="B18889" s="74" t="s">
        <v>16854</v>
      </c>
      <c r="C18889" s="73" t="s">
        <v>19</v>
      </c>
      <c r="D18889" s="75">
        <v>39.71</v>
      </c>
      <c r="E18889" s="75">
        <v>39.71</v>
      </c>
      <c r="F18889" s="73" t="s">
        <v>47</v>
      </c>
    </row>
    <row r="18890" spans="1:6" ht="25.5" x14ac:dyDescent="0.25">
      <c r="A18890" s="73">
        <v>65000979</v>
      </c>
      <c r="B18890" s="74" t="s">
        <v>16855</v>
      </c>
      <c r="C18890" s="73" t="s">
        <v>19</v>
      </c>
      <c r="D18890" s="75">
        <v>205.33</v>
      </c>
      <c r="E18890" s="75">
        <v>202.69</v>
      </c>
      <c r="F18890" s="73" t="s">
        <v>47</v>
      </c>
    </row>
    <row r="18891" spans="1:6" ht="25.5" x14ac:dyDescent="0.25">
      <c r="A18891" s="73">
        <v>65000980</v>
      </c>
      <c r="B18891" s="74" t="s">
        <v>16856</v>
      </c>
      <c r="C18891" s="73" t="s">
        <v>19</v>
      </c>
      <c r="D18891" s="75">
        <v>69.95</v>
      </c>
      <c r="E18891" s="75">
        <v>67.31</v>
      </c>
      <c r="F18891" s="73" t="s">
        <v>47</v>
      </c>
    </row>
    <row r="18892" spans="1:6" ht="25.5" x14ac:dyDescent="0.25">
      <c r="A18892" s="73">
        <v>65000981</v>
      </c>
      <c r="B18892" s="74" t="s">
        <v>16857</v>
      </c>
      <c r="C18892" s="73" t="s">
        <v>19</v>
      </c>
      <c r="D18892" s="75">
        <v>229.48</v>
      </c>
      <c r="E18892" s="75">
        <v>226.84</v>
      </c>
      <c r="F18892" s="73" t="s">
        <v>47</v>
      </c>
    </row>
    <row r="18893" spans="1:6" ht="25.5" x14ac:dyDescent="0.25">
      <c r="A18893" s="73">
        <v>65000982</v>
      </c>
      <c r="B18893" s="74" t="s">
        <v>16858</v>
      </c>
      <c r="C18893" s="73" t="s">
        <v>19</v>
      </c>
      <c r="D18893" s="75">
        <v>86.03</v>
      </c>
      <c r="E18893" s="75">
        <v>83.39</v>
      </c>
      <c r="F18893" s="73" t="s">
        <v>47</v>
      </c>
    </row>
    <row r="18894" spans="1:6" ht="25.5" x14ac:dyDescent="0.25">
      <c r="A18894" s="73">
        <v>65000983</v>
      </c>
      <c r="B18894" s="74" t="s">
        <v>16859</v>
      </c>
      <c r="C18894" s="73" t="s">
        <v>19</v>
      </c>
      <c r="D18894" s="75">
        <v>197.3</v>
      </c>
      <c r="E18894" s="75">
        <v>197.3</v>
      </c>
      <c r="F18894" s="73" t="s">
        <v>47</v>
      </c>
    </row>
    <row r="18895" spans="1:6" ht="25.5" x14ac:dyDescent="0.25">
      <c r="A18895" s="73">
        <v>65000984</v>
      </c>
      <c r="B18895" s="74" t="s">
        <v>16860</v>
      </c>
      <c r="C18895" s="73" t="s">
        <v>19</v>
      </c>
      <c r="D18895" s="75">
        <v>53.85</v>
      </c>
      <c r="E18895" s="75">
        <v>53.85</v>
      </c>
      <c r="F18895" s="73" t="s">
        <v>47</v>
      </c>
    </row>
    <row r="18896" spans="1:6" ht="25.5" x14ac:dyDescent="0.25">
      <c r="A18896" s="73">
        <v>65000985</v>
      </c>
      <c r="B18896" s="74" t="s">
        <v>16861</v>
      </c>
      <c r="C18896" s="73" t="s">
        <v>19</v>
      </c>
      <c r="D18896" s="75">
        <v>208.3</v>
      </c>
      <c r="E18896" s="75">
        <v>205.66</v>
      </c>
      <c r="F18896" s="73" t="s">
        <v>47</v>
      </c>
    </row>
    <row r="18897" spans="1:6" ht="25.5" x14ac:dyDescent="0.25">
      <c r="A18897" s="73">
        <v>65000986</v>
      </c>
      <c r="B18897" s="74" t="s">
        <v>16862</v>
      </c>
      <c r="C18897" s="73" t="s">
        <v>19</v>
      </c>
      <c r="D18897" s="75">
        <v>73.430000000000007</v>
      </c>
      <c r="E18897" s="75">
        <v>70.790000000000006</v>
      </c>
      <c r="F18897" s="73" t="s">
        <v>47</v>
      </c>
    </row>
    <row r="18898" spans="1:6" ht="25.5" x14ac:dyDescent="0.25">
      <c r="A18898" s="73">
        <v>65000987</v>
      </c>
      <c r="B18898" s="74" t="s">
        <v>16863</v>
      </c>
      <c r="C18898" s="73" t="s">
        <v>19</v>
      </c>
      <c r="D18898" s="75">
        <v>230.18</v>
      </c>
      <c r="E18898" s="75">
        <v>227.54</v>
      </c>
      <c r="F18898" s="73" t="s">
        <v>47</v>
      </c>
    </row>
    <row r="18899" spans="1:6" ht="25.5" x14ac:dyDescent="0.25">
      <c r="A18899" s="73">
        <v>65000988</v>
      </c>
      <c r="B18899" s="74" t="s">
        <v>16864</v>
      </c>
      <c r="C18899" s="73" t="s">
        <v>19</v>
      </c>
      <c r="D18899" s="75">
        <v>84.83</v>
      </c>
      <c r="E18899" s="75">
        <v>82.19</v>
      </c>
      <c r="F18899" s="73" t="s">
        <v>47</v>
      </c>
    </row>
    <row r="18900" spans="1:6" ht="25.5" x14ac:dyDescent="0.25">
      <c r="A18900" s="73">
        <v>65000989</v>
      </c>
      <c r="B18900" s="74" t="s">
        <v>16865</v>
      </c>
      <c r="C18900" s="73" t="s">
        <v>19</v>
      </c>
      <c r="D18900" s="75">
        <v>238.12</v>
      </c>
      <c r="E18900" s="75">
        <v>235.48</v>
      </c>
      <c r="F18900" s="73" t="s">
        <v>47</v>
      </c>
    </row>
    <row r="18901" spans="1:6" ht="25.5" x14ac:dyDescent="0.25">
      <c r="A18901" s="73">
        <v>65000990</v>
      </c>
      <c r="B18901" s="74" t="s">
        <v>16866</v>
      </c>
      <c r="C18901" s="73" t="s">
        <v>19</v>
      </c>
      <c r="D18901" s="75">
        <v>116.89</v>
      </c>
      <c r="E18901" s="75">
        <v>114.25</v>
      </c>
      <c r="F18901" s="73" t="s">
        <v>47</v>
      </c>
    </row>
    <row r="18902" spans="1:6" ht="25.5" x14ac:dyDescent="0.25">
      <c r="A18902" s="73">
        <v>65000991</v>
      </c>
      <c r="B18902" s="74" t="s">
        <v>16867</v>
      </c>
      <c r="C18902" s="73" t="s">
        <v>19</v>
      </c>
      <c r="D18902" s="75">
        <v>45.58</v>
      </c>
      <c r="E18902" s="75">
        <v>42.94</v>
      </c>
      <c r="F18902" s="73" t="s">
        <v>47</v>
      </c>
    </row>
    <row r="18903" spans="1:6" ht="25.5" x14ac:dyDescent="0.25">
      <c r="A18903" s="73">
        <v>65001019</v>
      </c>
      <c r="B18903" s="74" t="s">
        <v>16868</v>
      </c>
      <c r="C18903" s="73" t="s">
        <v>19</v>
      </c>
      <c r="D18903" s="75">
        <v>0.92</v>
      </c>
      <c r="E18903" s="75">
        <v>0.92</v>
      </c>
      <c r="F18903" s="73" t="s">
        <v>47</v>
      </c>
    </row>
    <row r="18904" spans="1:6" x14ac:dyDescent="0.25">
      <c r="A18904" s="73">
        <v>65001020</v>
      </c>
      <c r="B18904" s="74" t="s">
        <v>16869</v>
      </c>
      <c r="C18904" s="73" t="s">
        <v>19</v>
      </c>
      <c r="D18904" s="75">
        <v>79.78</v>
      </c>
      <c r="E18904" s="75">
        <v>79.78</v>
      </c>
      <c r="F18904" s="73" t="s">
        <v>47</v>
      </c>
    </row>
    <row r="18905" spans="1:6" x14ac:dyDescent="0.25">
      <c r="A18905" s="73">
        <v>65001021</v>
      </c>
      <c r="B18905" s="74" t="s">
        <v>16870</v>
      </c>
      <c r="C18905" s="73" t="s">
        <v>19</v>
      </c>
      <c r="D18905" s="75">
        <v>14.08</v>
      </c>
      <c r="E18905" s="75">
        <v>14.08</v>
      </c>
      <c r="F18905" s="73" t="s">
        <v>47</v>
      </c>
    </row>
    <row r="18906" spans="1:6" x14ac:dyDescent="0.25">
      <c r="A18906" s="73">
        <v>65001022</v>
      </c>
      <c r="B18906" s="74" t="s">
        <v>16871</v>
      </c>
      <c r="C18906" s="73" t="s">
        <v>19</v>
      </c>
      <c r="D18906" s="75">
        <v>89.74</v>
      </c>
      <c r="E18906" s="75">
        <v>89.74</v>
      </c>
      <c r="F18906" s="73" t="s">
        <v>47</v>
      </c>
    </row>
    <row r="18907" spans="1:6" x14ac:dyDescent="0.25">
      <c r="A18907" s="73">
        <v>65001023</v>
      </c>
      <c r="B18907" s="74" t="s">
        <v>16872</v>
      </c>
      <c r="C18907" s="73" t="s">
        <v>19</v>
      </c>
      <c r="D18907" s="75">
        <v>11.93</v>
      </c>
      <c r="E18907" s="75">
        <v>11.93</v>
      </c>
      <c r="F18907" s="73" t="s">
        <v>47</v>
      </c>
    </row>
    <row r="18908" spans="1:6" x14ac:dyDescent="0.25">
      <c r="A18908" s="73">
        <v>65001024</v>
      </c>
      <c r="B18908" s="74" t="s">
        <v>16873</v>
      </c>
      <c r="C18908" s="73" t="s">
        <v>19</v>
      </c>
      <c r="D18908" s="75">
        <v>93.14</v>
      </c>
      <c r="E18908" s="75">
        <v>93.14</v>
      </c>
      <c r="F18908" s="73" t="s">
        <v>47</v>
      </c>
    </row>
    <row r="18909" spans="1:6" ht="25.5" x14ac:dyDescent="0.25">
      <c r="A18909" s="73">
        <v>65001025</v>
      </c>
      <c r="B18909" s="74" t="s">
        <v>16874</v>
      </c>
      <c r="C18909" s="73" t="s">
        <v>19</v>
      </c>
      <c r="D18909" s="75">
        <v>129.77000000000001</v>
      </c>
      <c r="E18909" s="75">
        <v>129.77000000000001</v>
      </c>
      <c r="F18909" s="73" t="s">
        <v>47</v>
      </c>
    </row>
    <row r="18910" spans="1:6" ht="25.5" x14ac:dyDescent="0.25">
      <c r="A18910" s="73">
        <v>65001026</v>
      </c>
      <c r="B18910" s="74" t="s">
        <v>16875</v>
      </c>
      <c r="C18910" s="73" t="s">
        <v>19</v>
      </c>
      <c r="D18910" s="75">
        <v>21.4</v>
      </c>
      <c r="E18910" s="75">
        <v>21.4</v>
      </c>
      <c r="F18910" s="73" t="s">
        <v>47</v>
      </c>
    </row>
    <row r="18911" spans="1:6" ht="25.5" x14ac:dyDescent="0.25">
      <c r="A18911" s="73">
        <v>65001027</v>
      </c>
      <c r="B18911" s="74" t="s">
        <v>16876</v>
      </c>
      <c r="C18911" s="73" t="s">
        <v>19</v>
      </c>
      <c r="D18911" s="75">
        <v>0.03</v>
      </c>
      <c r="E18911" s="75">
        <v>0.03</v>
      </c>
      <c r="F18911" s="73" t="s">
        <v>47</v>
      </c>
    </row>
    <row r="18912" spans="1:6" ht="25.5" x14ac:dyDescent="0.25">
      <c r="A18912" s="73">
        <v>65001028</v>
      </c>
      <c r="B18912" s="74" t="s">
        <v>16877</v>
      </c>
      <c r="C18912" s="73" t="s">
        <v>19</v>
      </c>
      <c r="D18912" s="75">
        <v>0.02</v>
      </c>
      <c r="E18912" s="75">
        <v>0.02</v>
      </c>
      <c r="F18912" s="73" t="s">
        <v>47</v>
      </c>
    </row>
    <row r="18913" spans="1:6" x14ac:dyDescent="0.25">
      <c r="A18913" s="73">
        <v>65001029</v>
      </c>
      <c r="B18913" s="74" t="s">
        <v>16878</v>
      </c>
      <c r="C18913" s="73" t="s">
        <v>19</v>
      </c>
      <c r="D18913" s="75">
        <v>464.18</v>
      </c>
      <c r="E18913" s="75">
        <v>464.18</v>
      </c>
      <c r="F18913" s="73" t="s">
        <v>47</v>
      </c>
    </row>
    <row r="18914" spans="1:6" ht="25.5" x14ac:dyDescent="0.25">
      <c r="A18914" s="73">
        <v>65001030</v>
      </c>
      <c r="B18914" s="74" t="s">
        <v>16879</v>
      </c>
      <c r="C18914" s="73" t="s">
        <v>19</v>
      </c>
      <c r="D18914" s="75">
        <v>99.32</v>
      </c>
      <c r="E18914" s="75">
        <v>99.32</v>
      </c>
      <c r="F18914" s="73" t="s">
        <v>47</v>
      </c>
    </row>
    <row r="18915" spans="1:6" x14ac:dyDescent="0.25">
      <c r="A18915" s="73">
        <v>65001031</v>
      </c>
      <c r="B18915" s="74" t="s">
        <v>16880</v>
      </c>
      <c r="C18915" s="73" t="s">
        <v>19</v>
      </c>
      <c r="D18915" s="75">
        <v>274.20999999999998</v>
      </c>
      <c r="E18915" s="75">
        <v>274.20999999999998</v>
      </c>
      <c r="F18915" s="73" t="s">
        <v>47</v>
      </c>
    </row>
    <row r="18916" spans="1:6" x14ac:dyDescent="0.25">
      <c r="A18916" s="73">
        <v>65001032</v>
      </c>
      <c r="B18916" s="74" t="s">
        <v>16881</v>
      </c>
      <c r="C18916" s="73" t="s">
        <v>19</v>
      </c>
      <c r="D18916" s="75">
        <v>40.57</v>
      </c>
      <c r="E18916" s="75">
        <v>40.57</v>
      </c>
      <c r="F18916" s="73" t="s">
        <v>47</v>
      </c>
    </row>
    <row r="18917" spans="1:6" x14ac:dyDescent="0.25">
      <c r="A18917" s="73">
        <v>65001033</v>
      </c>
      <c r="B18917" s="74" t="s">
        <v>16882</v>
      </c>
      <c r="C18917" s="73" t="s">
        <v>19</v>
      </c>
      <c r="D18917" s="75">
        <v>285.42</v>
      </c>
      <c r="E18917" s="75">
        <v>285.42</v>
      </c>
      <c r="F18917" s="73" t="s">
        <v>47</v>
      </c>
    </row>
    <row r="18918" spans="1:6" x14ac:dyDescent="0.25">
      <c r="A18918" s="73">
        <v>65001034</v>
      </c>
      <c r="B18918" s="74" t="s">
        <v>16883</v>
      </c>
      <c r="C18918" s="73" t="s">
        <v>19</v>
      </c>
      <c r="D18918" s="75">
        <v>47.82</v>
      </c>
      <c r="E18918" s="75">
        <v>47.82</v>
      </c>
      <c r="F18918" s="73" t="s">
        <v>47</v>
      </c>
    </row>
    <row r="18919" spans="1:6" x14ac:dyDescent="0.25">
      <c r="A18919" s="73">
        <v>65001035</v>
      </c>
      <c r="B18919" s="74" t="s">
        <v>16884</v>
      </c>
      <c r="C18919" s="73" t="s">
        <v>19</v>
      </c>
      <c r="D18919" s="75">
        <v>52.59</v>
      </c>
      <c r="E18919" s="75">
        <v>52.59</v>
      </c>
      <c r="F18919" s="73" t="s">
        <v>47</v>
      </c>
    </row>
    <row r="18920" spans="1:6" x14ac:dyDescent="0.25">
      <c r="A18920" s="73">
        <v>65001036</v>
      </c>
      <c r="B18920" s="74" t="s">
        <v>16885</v>
      </c>
      <c r="C18920" s="73" t="s">
        <v>19</v>
      </c>
      <c r="D18920" s="75">
        <v>4.63</v>
      </c>
      <c r="E18920" s="75">
        <v>4.63</v>
      </c>
      <c r="F18920" s="73" t="s">
        <v>47</v>
      </c>
    </row>
    <row r="18921" spans="1:6" x14ac:dyDescent="0.25">
      <c r="A18921" s="73">
        <v>65001037</v>
      </c>
      <c r="B18921" s="74" t="s">
        <v>16886</v>
      </c>
      <c r="C18921" s="73" t="s">
        <v>19</v>
      </c>
      <c r="D18921" s="75">
        <v>180.32</v>
      </c>
      <c r="E18921" s="75">
        <v>180.32</v>
      </c>
      <c r="F18921" s="73" t="s">
        <v>47</v>
      </c>
    </row>
    <row r="18922" spans="1:6" x14ac:dyDescent="0.25">
      <c r="A18922" s="73">
        <v>65001038</v>
      </c>
      <c r="B18922" s="74" t="s">
        <v>16887</v>
      </c>
      <c r="C18922" s="73" t="s">
        <v>19</v>
      </c>
      <c r="D18922" s="75">
        <v>23.84</v>
      </c>
      <c r="E18922" s="75">
        <v>22.2</v>
      </c>
      <c r="F18922" s="73" t="s">
        <v>47</v>
      </c>
    </row>
    <row r="18923" spans="1:6" x14ac:dyDescent="0.25">
      <c r="A18923" s="73">
        <v>65001039</v>
      </c>
      <c r="B18923" s="74" t="s">
        <v>16888</v>
      </c>
      <c r="C18923" s="73" t="s">
        <v>19</v>
      </c>
      <c r="D18923" s="75">
        <v>23.45</v>
      </c>
      <c r="E18923" s="75">
        <v>21.81</v>
      </c>
      <c r="F18923" s="73" t="s">
        <v>47</v>
      </c>
    </row>
    <row r="18924" spans="1:6" x14ac:dyDescent="0.25">
      <c r="A18924" s="73">
        <v>65001040</v>
      </c>
      <c r="B18924" s="74" t="s">
        <v>16889</v>
      </c>
      <c r="C18924" s="73" t="s">
        <v>19</v>
      </c>
      <c r="D18924" s="75">
        <v>25.72</v>
      </c>
      <c r="E18924" s="75">
        <v>24.08</v>
      </c>
      <c r="F18924" s="73" t="s">
        <v>47</v>
      </c>
    </row>
    <row r="18925" spans="1:6" x14ac:dyDescent="0.25">
      <c r="A18925" s="73">
        <v>65001041</v>
      </c>
      <c r="B18925" s="74" t="s">
        <v>16890</v>
      </c>
      <c r="C18925" s="73" t="s">
        <v>19</v>
      </c>
      <c r="D18925" s="75">
        <v>30.38</v>
      </c>
      <c r="E18925" s="75">
        <v>28.74</v>
      </c>
      <c r="F18925" s="73" t="s">
        <v>47</v>
      </c>
    </row>
    <row r="18926" spans="1:6" x14ac:dyDescent="0.25">
      <c r="A18926" s="73">
        <v>65001042</v>
      </c>
      <c r="B18926" s="74" t="s">
        <v>16891</v>
      </c>
      <c r="C18926" s="73" t="s">
        <v>19</v>
      </c>
      <c r="D18926" s="75">
        <v>4.45</v>
      </c>
      <c r="E18926" s="75">
        <v>4.45</v>
      </c>
      <c r="F18926" s="73" t="s">
        <v>47</v>
      </c>
    </row>
    <row r="18927" spans="1:6" x14ac:dyDescent="0.25">
      <c r="A18927" s="73">
        <v>65001043</v>
      </c>
      <c r="B18927" s="74" t="s">
        <v>16892</v>
      </c>
      <c r="C18927" s="73" t="s">
        <v>19</v>
      </c>
      <c r="D18927" s="75">
        <v>25.18</v>
      </c>
      <c r="E18927" s="75">
        <v>23.54</v>
      </c>
      <c r="F18927" s="73" t="s">
        <v>47</v>
      </c>
    </row>
    <row r="18928" spans="1:6" ht="25.5" x14ac:dyDescent="0.25">
      <c r="A18928" s="73">
        <v>65001044</v>
      </c>
      <c r="B18928" s="74" t="s">
        <v>16893</v>
      </c>
      <c r="C18928" s="73" t="s">
        <v>19</v>
      </c>
      <c r="D18928" s="75">
        <v>3.31</v>
      </c>
      <c r="E18928" s="75">
        <v>3.31</v>
      </c>
      <c r="F18928" s="73" t="s">
        <v>47</v>
      </c>
    </row>
    <row r="18929" spans="1:6" ht="25.5" x14ac:dyDescent="0.25">
      <c r="A18929" s="73">
        <v>65001045</v>
      </c>
      <c r="B18929" s="74" t="s">
        <v>16894</v>
      </c>
      <c r="C18929" s="73" t="s">
        <v>19</v>
      </c>
      <c r="D18929" s="75">
        <v>1.94</v>
      </c>
      <c r="E18929" s="75">
        <v>1.94</v>
      </c>
      <c r="F18929" s="73" t="s">
        <v>47</v>
      </c>
    </row>
    <row r="18930" spans="1:6" x14ac:dyDescent="0.25">
      <c r="A18930" s="73">
        <v>65001046</v>
      </c>
      <c r="B18930" s="74" t="s">
        <v>16895</v>
      </c>
      <c r="C18930" s="73" t="s">
        <v>19</v>
      </c>
      <c r="D18930" s="75">
        <v>0.12</v>
      </c>
      <c r="E18930" s="75">
        <v>0.12</v>
      </c>
      <c r="F18930" s="73" t="s">
        <v>47</v>
      </c>
    </row>
    <row r="18931" spans="1:6" ht="25.5" x14ac:dyDescent="0.25">
      <c r="A18931" s="73">
        <v>65001047</v>
      </c>
      <c r="B18931" s="74" t="s">
        <v>16896</v>
      </c>
      <c r="C18931" s="73" t="s">
        <v>19</v>
      </c>
      <c r="D18931" s="75">
        <v>63.76</v>
      </c>
      <c r="E18931" s="75">
        <v>62.12</v>
      </c>
      <c r="F18931" s="73" t="s">
        <v>47</v>
      </c>
    </row>
    <row r="18932" spans="1:6" ht="25.5" x14ac:dyDescent="0.25">
      <c r="A18932" s="73">
        <v>65001048</v>
      </c>
      <c r="B18932" s="74" t="s">
        <v>16897</v>
      </c>
      <c r="C18932" s="73" t="s">
        <v>19</v>
      </c>
      <c r="D18932" s="75">
        <v>24.4</v>
      </c>
      <c r="E18932" s="75">
        <v>22.76</v>
      </c>
      <c r="F18932" s="73" t="s">
        <v>47</v>
      </c>
    </row>
    <row r="18933" spans="1:6" x14ac:dyDescent="0.25">
      <c r="A18933" s="73">
        <v>65001049</v>
      </c>
      <c r="B18933" s="74" t="s">
        <v>16898</v>
      </c>
      <c r="C18933" s="73" t="s">
        <v>19</v>
      </c>
      <c r="D18933" s="75">
        <v>119.06</v>
      </c>
      <c r="E18933" s="75">
        <v>113.27</v>
      </c>
      <c r="F18933" s="73" t="s">
        <v>47</v>
      </c>
    </row>
    <row r="18934" spans="1:6" x14ac:dyDescent="0.25">
      <c r="A18934" s="73">
        <v>65001050</v>
      </c>
      <c r="B18934" s="74" t="s">
        <v>16899</v>
      </c>
      <c r="C18934" s="73" t="s">
        <v>19</v>
      </c>
      <c r="D18934" s="75">
        <v>101.85</v>
      </c>
      <c r="E18934" s="75">
        <v>96.06</v>
      </c>
      <c r="F18934" s="73" t="s">
        <v>47</v>
      </c>
    </row>
    <row r="18935" spans="1:6" ht="25.5" x14ac:dyDescent="0.25">
      <c r="A18935" s="73">
        <v>65001051</v>
      </c>
      <c r="B18935" s="74" t="s">
        <v>16900</v>
      </c>
      <c r="C18935" s="73" t="s">
        <v>19</v>
      </c>
      <c r="D18935" s="75">
        <v>477.51</v>
      </c>
      <c r="E18935" s="75">
        <v>474.6</v>
      </c>
      <c r="F18935" s="73" t="s">
        <v>47</v>
      </c>
    </row>
    <row r="18936" spans="1:6" ht="25.5" x14ac:dyDescent="0.25">
      <c r="A18936" s="73">
        <v>65001052</v>
      </c>
      <c r="B18936" s="74" t="s">
        <v>16901</v>
      </c>
      <c r="C18936" s="73" t="s">
        <v>19</v>
      </c>
      <c r="D18936" s="75">
        <v>21.03</v>
      </c>
      <c r="E18936" s="75">
        <v>21.03</v>
      </c>
      <c r="F18936" s="73" t="s">
        <v>47</v>
      </c>
    </row>
    <row r="18937" spans="1:6" x14ac:dyDescent="0.25">
      <c r="A18937" s="73">
        <v>65001054</v>
      </c>
      <c r="B18937" s="74" t="s">
        <v>16902</v>
      </c>
      <c r="C18937" s="73" t="s">
        <v>19</v>
      </c>
      <c r="D18937" s="75">
        <v>25.93</v>
      </c>
      <c r="E18937" s="75">
        <v>25.93</v>
      </c>
      <c r="F18937" s="73" t="s">
        <v>47</v>
      </c>
    </row>
    <row r="18938" spans="1:6" x14ac:dyDescent="0.25">
      <c r="A18938" s="73">
        <v>65001057</v>
      </c>
      <c r="B18938" s="74" t="s">
        <v>16903</v>
      </c>
      <c r="C18938" s="73" t="s">
        <v>19</v>
      </c>
      <c r="D18938" s="75">
        <v>17.37</v>
      </c>
      <c r="E18938" s="75">
        <v>17.37</v>
      </c>
      <c r="F18938" s="73" t="s">
        <v>47</v>
      </c>
    </row>
    <row r="18939" spans="1:6" ht="25.5" x14ac:dyDescent="0.25">
      <c r="A18939" s="73">
        <v>65001059</v>
      </c>
      <c r="B18939" s="74" t="s">
        <v>16904</v>
      </c>
      <c r="C18939" s="73" t="s">
        <v>19</v>
      </c>
      <c r="D18939" s="75">
        <v>4.6399999999999997</v>
      </c>
      <c r="E18939" s="75">
        <v>4.6399999999999997</v>
      </c>
      <c r="F18939" s="73" t="s">
        <v>47</v>
      </c>
    </row>
    <row r="18940" spans="1:6" ht="25.5" x14ac:dyDescent="0.25">
      <c r="A18940" s="73">
        <v>65001061</v>
      </c>
      <c r="B18940" s="74" t="s">
        <v>16905</v>
      </c>
      <c r="C18940" s="73" t="s">
        <v>19</v>
      </c>
      <c r="D18940" s="75">
        <v>246.86</v>
      </c>
      <c r="E18940" s="75">
        <v>240.94</v>
      </c>
      <c r="F18940" s="73" t="s">
        <v>47</v>
      </c>
    </row>
    <row r="18941" spans="1:6" ht="25.5" x14ac:dyDescent="0.25">
      <c r="A18941" s="73">
        <v>65001062</v>
      </c>
      <c r="B18941" s="74" t="s">
        <v>16906</v>
      </c>
      <c r="C18941" s="73" t="s">
        <v>19</v>
      </c>
      <c r="D18941" s="75">
        <v>290.12</v>
      </c>
      <c r="E18941" s="75">
        <v>284.2</v>
      </c>
      <c r="F18941" s="73" t="s">
        <v>47</v>
      </c>
    </row>
    <row r="18942" spans="1:6" ht="25.5" x14ac:dyDescent="0.25">
      <c r="A18942" s="73">
        <v>65001063</v>
      </c>
      <c r="B18942" s="74" t="s">
        <v>16907</v>
      </c>
      <c r="C18942" s="73" t="s">
        <v>19</v>
      </c>
      <c r="D18942" s="75">
        <v>196.48</v>
      </c>
      <c r="E18942" s="75">
        <v>190.56</v>
      </c>
      <c r="F18942" s="73" t="s">
        <v>47</v>
      </c>
    </row>
    <row r="18943" spans="1:6" ht="25.5" x14ac:dyDescent="0.25">
      <c r="A18943" s="73">
        <v>65001064</v>
      </c>
      <c r="B18943" s="74" t="s">
        <v>16908</v>
      </c>
      <c r="C18943" s="73" t="s">
        <v>19</v>
      </c>
      <c r="D18943" s="75">
        <v>154.25</v>
      </c>
      <c r="E18943" s="75">
        <v>148.33000000000001</v>
      </c>
      <c r="F18943" s="73" t="s">
        <v>47</v>
      </c>
    </row>
    <row r="18944" spans="1:6" ht="25.5" x14ac:dyDescent="0.25">
      <c r="A18944" s="73">
        <v>65001067</v>
      </c>
      <c r="B18944" s="74" t="s">
        <v>16909</v>
      </c>
      <c r="C18944" s="73" t="s">
        <v>19</v>
      </c>
      <c r="D18944" s="75">
        <v>146.26</v>
      </c>
      <c r="E18944" s="75">
        <v>146.26</v>
      </c>
      <c r="F18944" s="73" t="s">
        <v>47</v>
      </c>
    </row>
    <row r="18945" spans="1:6" ht="25.5" x14ac:dyDescent="0.25">
      <c r="A18945" s="73">
        <v>65001068</v>
      </c>
      <c r="B18945" s="74" t="s">
        <v>16910</v>
      </c>
      <c r="C18945" s="73" t="s">
        <v>19</v>
      </c>
      <c r="D18945" s="75">
        <v>96.54</v>
      </c>
      <c r="E18945" s="75">
        <v>96.54</v>
      </c>
      <c r="F18945" s="73" t="s">
        <v>47</v>
      </c>
    </row>
    <row r="18946" spans="1:6" x14ac:dyDescent="0.25">
      <c r="A18946" s="73">
        <v>65001110</v>
      </c>
      <c r="B18946" s="74" t="s">
        <v>16911</v>
      </c>
      <c r="C18946" s="73" t="s">
        <v>19</v>
      </c>
      <c r="D18946" s="75">
        <v>130.86000000000001</v>
      </c>
      <c r="E18946" s="75">
        <v>126.61</v>
      </c>
      <c r="F18946" s="73" t="s">
        <v>47</v>
      </c>
    </row>
    <row r="18947" spans="1:6" ht="25.5" x14ac:dyDescent="0.25">
      <c r="A18947" s="73">
        <v>65001111</v>
      </c>
      <c r="B18947" s="74" t="s">
        <v>16912</v>
      </c>
      <c r="C18947" s="73" t="s">
        <v>19</v>
      </c>
      <c r="D18947" s="75">
        <v>180.85</v>
      </c>
      <c r="E18947" s="75">
        <v>176.6</v>
      </c>
      <c r="F18947" s="73" t="s">
        <v>47</v>
      </c>
    </row>
    <row r="18948" spans="1:6" ht="25.5" x14ac:dyDescent="0.25">
      <c r="A18948" s="73">
        <v>65001112</v>
      </c>
      <c r="B18948" s="74" t="s">
        <v>16913</v>
      </c>
      <c r="C18948" s="73" t="s">
        <v>19</v>
      </c>
      <c r="D18948" s="75">
        <v>325.29000000000002</v>
      </c>
      <c r="E18948" s="75">
        <v>321.04000000000002</v>
      </c>
      <c r="F18948" s="73" t="s">
        <v>47</v>
      </c>
    </row>
    <row r="18949" spans="1:6" ht="25.5" x14ac:dyDescent="0.25">
      <c r="A18949" s="73">
        <v>65001113</v>
      </c>
      <c r="B18949" s="74" t="s">
        <v>16914</v>
      </c>
      <c r="C18949" s="73" t="s">
        <v>19</v>
      </c>
      <c r="D18949" s="75">
        <v>336.5</v>
      </c>
      <c r="E18949" s="75">
        <v>332.25</v>
      </c>
      <c r="F18949" s="73" t="s">
        <v>47</v>
      </c>
    </row>
    <row r="18950" spans="1:6" x14ac:dyDescent="0.25">
      <c r="A18950" s="73">
        <v>65001669</v>
      </c>
      <c r="B18950" s="74" t="s">
        <v>16915</v>
      </c>
      <c r="C18950" s="73" t="s">
        <v>19</v>
      </c>
      <c r="D18950" s="75">
        <v>39.82</v>
      </c>
      <c r="E18950" s="75">
        <v>37.31</v>
      </c>
      <c r="F18950" s="73" t="s">
        <v>47</v>
      </c>
    </row>
    <row r="18951" spans="1:6" x14ac:dyDescent="0.25">
      <c r="A18951" s="73">
        <v>65001670</v>
      </c>
      <c r="B18951" s="74" t="s">
        <v>16916</v>
      </c>
      <c r="C18951" s="73" t="s">
        <v>19</v>
      </c>
      <c r="D18951" s="75">
        <v>38.630000000000003</v>
      </c>
      <c r="E18951" s="75">
        <v>36.119999999999997</v>
      </c>
      <c r="F18951" s="73" t="s">
        <v>47</v>
      </c>
    </row>
    <row r="18952" spans="1:6" x14ac:dyDescent="0.25">
      <c r="A18952" s="73">
        <v>65001671</v>
      </c>
      <c r="B18952" s="74" t="s">
        <v>16917</v>
      </c>
      <c r="C18952" s="73" t="s">
        <v>19</v>
      </c>
      <c r="D18952" s="75">
        <v>57.28</v>
      </c>
      <c r="E18952" s="75">
        <v>54.77</v>
      </c>
      <c r="F18952" s="73" t="s">
        <v>47</v>
      </c>
    </row>
    <row r="18953" spans="1:6" x14ac:dyDescent="0.25">
      <c r="A18953" s="73">
        <v>65001672</v>
      </c>
      <c r="B18953" s="74" t="s">
        <v>16918</v>
      </c>
      <c r="C18953" s="73" t="s">
        <v>19</v>
      </c>
      <c r="D18953" s="75">
        <v>84.67</v>
      </c>
      <c r="E18953" s="75">
        <v>80.52</v>
      </c>
      <c r="F18953" s="73" t="s">
        <v>47</v>
      </c>
    </row>
    <row r="18954" spans="1:6" x14ac:dyDescent="0.25">
      <c r="A18954" s="73">
        <v>65001673</v>
      </c>
      <c r="B18954" s="74" t="s">
        <v>16919</v>
      </c>
      <c r="C18954" s="73" t="s">
        <v>19</v>
      </c>
      <c r="D18954" s="75">
        <v>191.34</v>
      </c>
      <c r="E18954" s="75">
        <v>182.45</v>
      </c>
      <c r="F18954" s="73" t="s">
        <v>47</v>
      </c>
    </row>
    <row r="18955" spans="1:6" x14ac:dyDescent="0.25">
      <c r="A18955" s="73">
        <v>65001674</v>
      </c>
      <c r="B18955" s="74" t="s">
        <v>16920</v>
      </c>
      <c r="C18955" s="73" t="s">
        <v>19</v>
      </c>
      <c r="D18955" s="75">
        <v>181.13</v>
      </c>
      <c r="E18955" s="75">
        <v>172.24</v>
      </c>
      <c r="F18955" s="73" t="s">
        <v>47</v>
      </c>
    </row>
    <row r="18956" spans="1:6" x14ac:dyDescent="0.25">
      <c r="A18956" s="73">
        <v>65001675</v>
      </c>
      <c r="B18956" s="74" t="s">
        <v>16921</v>
      </c>
      <c r="C18956" s="73" t="s">
        <v>19</v>
      </c>
      <c r="D18956" s="75">
        <v>272.89999999999998</v>
      </c>
      <c r="E18956" s="75">
        <v>262.79000000000002</v>
      </c>
      <c r="F18956" s="73" t="s">
        <v>47</v>
      </c>
    </row>
    <row r="18957" spans="1:6" x14ac:dyDescent="0.25">
      <c r="A18957" s="73">
        <v>65001676</v>
      </c>
      <c r="B18957" s="74" t="s">
        <v>16922</v>
      </c>
      <c r="C18957" s="73" t="s">
        <v>19</v>
      </c>
      <c r="D18957" s="75">
        <v>272.89999999999998</v>
      </c>
      <c r="E18957" s="75">
        <v>262.79000000000002</v>
      </c>
      <c r="F18957" s="73" t="s">
        <v>47</v>
      </c>
    </row>
    <row r="18958" spans="1:6" x14ac:dyDescent="0.25">
      <c r="A18958" s="73">
        <v>65001677</v>
      </c>
      <c r="B18958" s="74" t="s">
        <v>16923</v>
      </c>
      <c r="C18958" s="73" t="s">
        <v>19</v>
      </c>
      <c r="D18958" s="75">
        <v>184.73</v>
      </c>
      <c r="E18958" s="75">
        <v>177.69</v>
      </c>
      <c r="F18958" s="73" t="s">
        <v>47</v>
      </c>
    </row>
    <row r="18959" spans="1:6" x14ac:dyDescent="0.25">
      <c r="A18959" s="73">
        <v>65001678</v>
      </c>
      <c r="B18959" s="74" t="s">
        <v>16924</v>
      </c>
      <c r="C18959" s="73" t="s">
        <v>19</v>
      </c>
      <c r="D18959" s="75">
        <v>184.73</v>
      </c>
      <c r="E18959" s="75">
        <v>177.69</v>
      </c>
      <c r="F18959" s="73" t="s">
        <v>47</v>
      </c>
    </row>
    <row r="18960" spans="1:6" x14ac:dyDescent="0.25">
      <c r="A18960" s="73">
        <v>65001679</v>
      </c>
      <c r="B18960" s="74" t="s">
        <v>16925</v>
      </c>
      <c r="C18960" s="73" t="s">
        <v>19</v>
      </c>
      <c r="D18960" s="75">
        <v>87.1</v>
      </c>
      <c r="E18960" s="75">
        <v>81.92</v>
      </c>
      <c r="F18960" s="73" t="s">
        <v>47</v>
      </c>
    </row>
    <row r="18961" spans="1:6" x14ac:dyDescent="0.25">
      <c r="A18961" s="73">
        <v>65001680</v>
      </c>
      <c r="B18961" s="74" t="s">
        <v>16926</v>
      </c>
      <c r="C18961" s="73" t="s">
        <v>19</v>
      </c>
      <c r="D18961" s="75">
        <v>224.17</v>
      </c>
      <c r="E18961" s="75">
        <v>215.15</v>
      </c>
      <c r="F18961" s="73" t="s">
        <v>47</v>
      </c>
    </row>
    <row r="18962" spans="1:6" x14ac:dyDescent="0.25">
      <c r="A18962" s="73">
        <v>65001681</v>
      </c>
      <c r="B18962" s="74" t="s">
        <v>16927</v>
      </c>
      <c r="C18962" s="73" t="s">
        <v>19</v>
      </c>
      <c r="D18962" s="75">
        <v>154.79</v>
      </c>
      <c r="E18962" s="75">
        <v>147.54</v>
      </c>
      <c r="F18962" s="73" t="s">
        <v>47</v>
      </c>
    </row>
    <row r="18963" spans="1:6" ht="25.5" x14ac:dyDescent="0.25">
      <c r="A18963" s="73">
        <v>65002538</v>
      </c>
      <c r="B18963" s="74" t="s">
        <v>16928</v>
      </c>
      <c r="C18963" s="73" t="s">
        <v>19</v>
      </c>
      <c r="D18963" s="75">
        <v>292.45999999999998</v>
      </c>
      <c r="E18963" s="75">
        <v>289.55</v>
      </c>
      <c r="F18963" s="73" t="s">
        <v>47</v>
      </c>
    </row>
    <row r="18964" spans="1:6" ht="25.5" x14ac:dyDescent="0.25">
      <c r="A18964" s="73">
        <v>65002539</v>
      </c>
      <c r="B18964" s="74" t="s">
        <v>16929</v>
      </c>
      <c r="C18964" s="73" t="s">
        <v>19</v>
      </c>
      <c r="D18964" s="75">
        <v>112.16</v>
      </c>
      <c r="E18964" s="75">
        <v>109.25</v>
      </c>
      <c r="F18964" s="73" t="s">
        <v>47</v>
      </c>
    </row>
    <row r="18965" spans="1:6" x14ac:dyDescent="0.25">
      <c r="A18965" s="73">
        <v>65002549</v>
      </c>
      <c r="B18965" s="74" t="s">
        <v>16930</v>
      </c>
      <c r="C18965" s="73" t="s">
        <v>19</v>
      </c>
      <c r="D18965" s="75">
        <v>62.83</v>
      </c>
      <c r="E18965" s="75">
        <v>60.44</v>
      </c>
      <c r="F18965" s="73" t="s">
        <v>47</v>
      </c>
    </row>
    <row r="18966" spans="1:6" ht="25.5" x14ac:dyDescent="0.25">
      <c r="A18966" s="73">
        <v>65002555</v>
      </c>
      <c r="B18966" s="74" t="s">
        <v>49</v>
      </c>
      <c r="C18966" s="73" t="s">
        <v>19</v>
      </c>
      <c r="D18966" s="75">
        <v>9.2799999999999994</v>
      </c>
      <c r="E18966" s="75">
        <v>9.2799999999999994</v>
      </c>
      <c r="F18966" s="73" t="s">
        <v>47</v>
      </c>
    </row>
    <row r="18967" spans="1:6" ht="25.5" x14ac:dyDescent="0.25">
      <c r="A18967" s="73">
        <v>65002556</v>
      </c>
      <c r="B18967" s="74" t="s">
        <v>52</v>
      </c>
      <c r="C18967" s="73" t="s">
        <v>19</v>
      </c>
      <c r="D18967" s="75">
        <v>0.82</v>
      </c>
      <c r="E18967" s="75">
        <v>0.82</v>
      </c>
      <c r="F18967" s="73" t="s">
        <v>47</v>
      </c>
    </row>
    <row r="18968" spans="1:6" x14ac:dyDescent="0.25">
      <c r="A18968" s="73">
        <v>65002819</v>
      </c>
      <c r="B18968" s="74" t="s">
        <v>16931</v>
      </c>
      <c r="C18968" s="73" t="s">
        <v>19</v>
      </c>
      <c r="D18968" s="75">
        <v>37.770000000000003</v>
      </c>
      <c r="E18968" s="75">
        <v>37.770000000000003</v>
      </c>
      <c r="F18968" s="73" t="s">
        <v>47</v>
      </c>
    </row>
    <row r="18969" spans="1:6" ht="25.5" x14ac:dyDescent="0.25">
      <c r="A18969" s="73">
        <v>65002851</v>
      </c>
      <c r="B18969" s="74" t="s">
        <v>16932</v>
      </c>
      <c r="C18969" s="73" t="s">
        <v>19</v>
      </c>
      <c r="D18969" s="75">
        <v>84.67</v>
      </c>
      <c r="E18969" s="75">
        <v>80.52</v>
      </c>
      <c r="F18969" s="73" t="s">
        <v>47</v>
      </c>
    </row>
    <row r="18970" spans="1:6" ht="25.5" x14ac:dyDescent="0.25">
      <c r="A18970" s="73">
        <v>65002858</v>
      </c>
      <c r="B18970" s="74" t="s">
        <v>16933</v>
      </c>
      <c r="C18970" s="73" t="s">
        <v>19</v>
      </c>
      <c r="D18970" s="75">
        <v>57.28</v>
      </c>
      <c r="E18970" s="75">
        <v>54.77</v>
      </c>
      <c r="F18970" s="73" t="s">
        <v>47</v>
      </c>
    </row>
    <row r="18971" spans="1:6" x14ac:dyDescent="0.25">
      <c r="A18971" s="73">
        <v>65002866</v>
      </c>
      <c r="B18971" s="74" t="s">
        <v>16934</v>
      </c>
      <c r="C18971" s="73" t="s">
        <v>19</v>
      </c>
      <c r="D18971" s="75">
        <v>195.86</v>
      </c>
      <c r="E18971" s="75">
        <v>186.97</v>
      </c>
      <c r="F18971" s="73" t="s">
        <v>47</v>
      </c>
    </row>
    <row r="18972" spans="1:6" ht="25.5" x14ac:dyDescent="0.25">
      <c r="A18972" s="73">
        <v>65003035</v>
      </c>
      <c r="B18972" s="74" t="s">
        <v>16935</v>
      </c>
      <c r="C18972" s="73" t="s">
        <v>19</v>
      </c>
      <c r="D18972" s="75">
        <v>177.88</v>
      </c>
      <c r="E18972" s="75">
        <v>171.96</v>
      </c>
      <c r="F18972" s="73" t="s">
        <v>47</v>
      </c>
    </row>
    <row r="18973" spans="1:6" ht="25.5" x14ac:dyDescent="0.25">
      <c r="A18973" s="73">
        <v>65003036</v>
      </c>
      <c r="B18973" s="74" t="s">
        <v>16936</v>
      </c>
      <c r="C18973" s="73" t="s">
        <v>19</v>
      </c>
      <c r="D18973" s="75">
        <v>198.79</v>
      </c>
      <c r="E18973" s="75">
        <v>192.87</v>
      </c>
      <c r="F18973" s="73" t="s">
        <v>47</v>
      </c>
    </row>
    <row r="18974" spans="1:6" ht="38.25" x14ac:dyDescent="0.25">
      <c r="A18974" s="73">
        <v>65003037</v>
      </c>
      <c r="B18974" s="74" t="s">
        <v>16937</v>
      </c>
      <c r="C18974" s="73" t="s">
        <v>19</v>
      </c>
      <c r="D18974" s="75">
        <v>319.43</v>
      </c>
      <c r="E18974" s="75">
        <v>311.25</v>
      </c>
      <c r="F18974" s="73" t="s">
        <v>47</v>
      </c>
    </row>
    <row r="18975" spans="1:6" ht="38.25" x14ac:dyDescent="0.25">
      <c r="A18975" s="73">
        <v>65003038</v>
      </c>
      <c r="B18975" s="74" t="s">
        <v>16938</v>
      </c>
      <c r="C18975" s="73" t="s">
        <v>19</v>
      </c>
      <c r="D18975" s="75">
        <v>409.35</v>
      </c>
      <c r="E18975" s="75">
        <v>401.17</v>
      </c>
      <c r="F18975" s="73" t="s">
        <v>47</v>
      </c>
    </row>
    <row r="18976" spans="1:6" ht="38.25" x14ac:dyDescent="0.25">
      <c r="A18976" s="73">
        <v>65003039</v>
      </c>
      <c r="B18976" s="74" t="s">
        <v>16939</v>
      </c>
      <c r="C18976" s="73" t="s">
        <v>19</v>
      </c>
      <c r="D18976" s="75">
        <v>259.01</v>
      </c>
      <c r="E18976" s="75">
        <v>253.65</v>
      </c>
      <c r="F18976" s="73" t="s">
        <v>47</v>
      </c>
    </row>
    <row r="18977" spans="1:6" ht="25.5" x14ac:dyDescent="0.25">
      <c r="A18977" s="73">
        <v>65003257</v>
      </c>
      <c r="B18977" s="74" t="s">
        <v>16940</v>
      </c>
      <c r="C18977" s="73" t="s">
        <v>19</v>
      </c>
      <c r="D18977" s="75">
        <v>89.23</v>
      </c>
      <c r="E18977" s="75">
        <v>89.23</v>
      </c>
      <c r="F18977" s="73" t="s">
        <v>47</v>
      </c>
    </row>
    <row r="18978" spans="1:6" ht="25.5" x14ac:dyDescent="0.25">
      <c r="A18978" s="73">
        <v>65003261</v>
      </c>
      <c r="B18978" s="74" t="s">
        <v>16941</v>
      </c>
      <c r="C18978" s="73" t="s">
        <v>19</v>
      </c>
      <c r="D18978" s="75">
        <v>231.19</v>
      </c>
      <c r="E18978" s="75">
        <v>228.28</v>
      </c>
      <c r="F18978" s="73" t="s">
        <v>47</v>
      </c>
    </row>
    <row r="18979" spans="1:6" x14ac:dyDescent="0.25">
      <c r="A18979" s="73">
        <v>65003300</v>
      </c>
      <c r="B18979" s="74" t="s">
        <v>16942</v>
      </c>
      <c r="C18979" s="73" t="s">
        <v>19</v>
      </c>
      <c r="D18979" s="75">
        <v>130.31</v>
      </c>
      <c r="E18979" s="75">
        <v>124.7</v>
      </c>
      <c r="F18979" s="73" t="s">
        <v>47</v>
      </c>
    </row>
    <row r="18980" spans="1:6" x14ac:dyDescent="0.25">
      <c r="A18980" s="73">
        <v>65003301</v>
      </c>
      <c r="B18980" s="74" t="s">
        <v>16943</v>
      </c>
      <c r="C18980" s="73" t="s">
        <v>19</v>
      </c>
      <c r="D18980" s="75">
        <v>171.64</v>
      </c>
      <c r="E18980" s="75">
        <v>164.39</v>
      </c>
      <c r="F18980" s="73" t="s">
        <v>47</v>
      </c>
    </row>
    <row r="18981" spans="1:6" ht="25.5" x14ac:dyDescent="0.25">
      <c r="A18981" s="73">
        <v>65003319</v>
      </c>
      <c r="B18981" s="74" t="s">
        <v>16944</v>
      </c>
      <c r="C18981" s="73" t="s">
        <v>19</v>
      </c>
      <c r="D18981" s="75">
        <v>166.54</v>
      </c>
      <c r="E18981" s="75">
        <v>163.63</v>
      </c>
      <c r="F18981" s="73" t="s">
        <v>47</v>
      </c>
    </row>
    <row r="18982" spans="1:6" ht="25.5" x14ac:dyDescent="0.25">
      <c r="A18982" s="73">
        <v>65003320</v>
      </c>
      <c r="B18982" s="74" t="s">
        <v>16945</v>
      </c>
      <c r="C18982" s="73" t="s">
        <v>19</v>
      </c>
      <c r="D18982" s="75">
        <v>71.3</v>
      </c>
      <c r="E18982" s="75">
        <v>68.39</v>
      </c>
      <c r="F18982" s="73" t="s">
        <v>47</v>
      </c>
    </row>
    <row r="18983" spans="1:6" ht="25.5" x14ac:dyDescent="0.25">
      <c r="A18983" s="73">
        <v>65003498</v>
      </c>
      <c r="B18983" s="74" t="s">
        <v>16946</v>
      </c>
      <c r="C18983" s="73" t="s">
        <v>19</v>
      </c>
      <c r="D18983" s="75">
        <v>250.92</v>
      </c>
      <c r="E18983" s="75">
        <v>248.01</v>
      </c>
      <c r="F18983" s="73" t="s">
        <v>47</v>
      </c>
    </row>
    <row r="18984" spans="1:6" ht="25.5" x14ac:dyDescent="0.25">
      <c r="A18984" s="73">
        <v>65003499</v>
      </c>
      <c r="B18984" s="74" t="s">
        <v>16947</v>
      </c>
      <c r="C18984" s="73" t="s">
        <v>19</v>
      </c>
      <c r="D18984" s="75">
        <v>126.64</v>
      </c>
      <c r="E18984" s="75">
        <v>123.73</v>
      </c>
      <c r="F18984" s="73" t="s">
        <v>47</v>
      </c>
    </row>
    <row r="18985" spans="1:6" ht="25.5" x14ac:dyDescent="0.25">
      <c r="A18985" s="73">
        <v>65003500</v>
      </c>
      <c r="B18985" s="74" t="s">
        <v>16948</v>
      </c>
      <c r="C18985" s="73" t="s">
        <v>19</v>
      </c>
      <c r="D18985" s="75">
        <v>272.66000000000003</v>
      </c>
      <c r="E18985" s="75">
        <v>269.75</v>
      </c>
      <c r="F18985" s="73" t="s">
        <v>47</v>
      </c>
    </row>
    <row r="18986" spans="1:6" ht="25.5" x14ac:dyDescent="0.25">
      <c r="A18986" s="73">
        <v>65003501</v>
      </c>
      <c r="B18986" s="74" t="s">
        <v>16949</v>
      </c>
      <c r="C18986" s="73" t="s">
        <v>19</v>
      </c>
      <c r="D18986" s="75">
        <v>126.64</v>
      </c>
      <c r="E18986" s="75">
        <v>123.73</v>
      </c>
      <c r="F18986" s="73" t="s">
        <v>47</v>
      </c>
    </row>
    <row r="18987" spans="1:6" ht="25.5" x14ac:dyDescent="0.25">
      <c r="A18987" s="73">
        <v>65003502</v>
      </c>
      <c r="B18987" s="74" t="s">
        <v>16950</v>
      </c>
      <c r="C18987" s="73" t="s">
        <v>19</v>
      </c>
      <c r="D18987" s="75">
        <v>325.95</v>
      </c>
      <c r="E18987" s="75">
        <v>323.04000000000002</v>
      </c>
      <c r="F18987" s="73" t="s">
        <v>47</v>
      </c>
    </row>
    <row r="18988" spans="1:6" ht="25.5" x14ac:dyDescent="0.25">
      <c r="A18988" s="73">
        <v>65003503</v>
      </c>
      <c r="B18988" s="74" t="s">
        <v>16951</v>
      </c>
      <c r="C18988" s="73" t="s">
        <v>19</v>
      </c>
      <c r="D18988" s="75">
        <v>133.68</v>
      </c>
      <c r="E18988" s="75">
        <v>130.77000000000001</v>
      </c>
      <c r="F18988" s="73" t="s">
        <v>47</v>
      </c>
    </row>
    <row r="18989" spans="1:6" ht="25.5" x14ac:dyDescent="0.25">
      <c r="A18989" s="73">
        <v>65003504</v>
      </c>
      <c r="B18989" s="74" t="s">
        <v>16952</v>
      </c>
      <c r="C18989" s="73" t="s">
        <v>19</v>
      </c>
      <c r="D18989" s="75">
        <v>422.2</v>
      </c>
      <c r="E18989" s="75">
        <v>419.29</v>
      </c>
      <c r="F18989" s="73" t="s">
        <v>47</v>
      </c>
    </row>
    <row r="18990" spans="1:6" ht="25.5" x14ac:dyDescent="0.25">
      <c r="A18990" s="73">
        <v>65003505</v>
      </c>
      <c r="B18990" s="74" t="s">
        <v>16953</v>
      </c>
      <c r="C18990" s="73" t="s">
        <v>19</v>
      </c>
      <c r="D18990" s="75">
        <v>172.68</v>
      </c>
      <c r="E18990" s="75">
        <v>169.77</v>
      </c>
      <c r="F18990" s="73" t="s">
        <v>47</v>
      </c>
    </row>
    <row r="18991" spans="1:6" ht="25.5" x14ac:dyDescent="0.25">
      <c r="A18991" s="73">
        <v>65003506</v>
      </c>
      <c r="B18991" s="74" t="s">
        <v>16954</v>
      </c>
      <c r="C18991" s="73" t="s">
        <v>19</v>
      </c>
      <c r="D18991" s="75">
        <v>753.6</v>
      </c>
      <c r="E18991" s="75">
        <v>750.69</v>
      </c>
      <c r="F18991" s="73" t="s">
        <v>47</v>
      </c>
    </row>
    <row r="18992" spans="1:6" ht="25.5" x14ac:dyDescent="0.25">
      <c r="A18992" s="73">
        <v>65003507</v>
      </c>
      <c r="B18992" s="74" t="s">
        <v>16955</v>
      </c>
      <c r="C18992" s="73" t="s">
        <v>19</v>
      </c>
      <c r="D18992" s="75">
        <v>336.2</v>
      </c>
      <c r="E18992" s="75">
        <v>333.29</v>
      </c>
      <c r="F18992" s="73" t="s">
        <v>47</v>
      </c>
    </row>
    <row r="18993" spans="1:6" x14ac:dyDescent="0.25">
      <c r="A18993" s="73">
        <v>65004827</v>
      </c>
      <c r="B18993" s="74" t="s">
        <v>16956</v>
      </c>
      <c r="C18993" s="73" t="s">
        <v>19</v>
      </c>
      <c r="D18993" s="75">
        <v>82.01</v>
      </c>
      <c r="E18993" s="75">
        <v>75.72</v>
      </c>
      <c r="F18993" s="73" t="s">
        <v>47</v>
      </c>
    </row>
    <row r="18994" spans="1:6" ht="25.5" x14ac:dyDescent="0.25">
      <c r="A18994" s="73">
        <v>65004828</v>
      </c>
      <c r="B18994" s="74" t="s">
        <v>16957</v>
      </c>
      <c r="C18994" s="73" t="s">
        <v>19</v>
      </c>
      <c r="D18994" s="75">
        <v>121.02</v>
      </c>
      <c r="E18994" s="75">
        <v>114.35</v>
      </c>
      <c r="F18994" s="73" t="s">
        <v>47</v>
      </c>
    </row>
    <row r="18995" spans="1:6" ht="25.5" x14ac:dyDescent="0.25">
      <c r="A18995" s="73">
        <v>65004829</v>
      </c>
      <c r="B18995" s="74" t="s">
        <v>16958</v>
      </c>
      <c r="C18995" s="73" t="s">
        <v>19</v>
      </c>
      <c r="D18995" s="75">
        <v>244.26</v>
      </c>
      <c r="E18995" s="75">
        <v>237.59</v>
      </c>
      <c r="F18995" s="73" t="s">
        <v>47</v>
      </c>
    </row>
    <row r="18996" spans="1:6" ht="25.5" x14ac:dyDescent="0.25">
      <c r="A18996" s="73">
        <v>65004879</v>
      </c>
      <c r="B18996" s="74" t="s">
        <v>16959</v>
      </c>
      <c r="C18996" s="73" t="s">
        <v>19</v>
      </c>
      <c r="D18996" s="75">
        <v>84.67</v>
      </c>
      <c r="E18996" s="75">
        <v>80.52</v>
      </c>
      <c r="F18996" s="73" t="s">
        <v>47</v>
      </c>
    </row>
    <row r="18997" spans="1:6" ht="25.5" x14ac:dyDescent="0.25">
      <c r="A18997" s="73">
        <v>65004880</v>
      </c>
      <c r="B18997" s="74" t="s">
        <v>16960</v>
      </c>
      <c r="C18997" s="73" t="s">
        <v>19</v>
      </c>
      <c r="D18997" s="75">
        <v>39.82</v>
      </c>
      <c r="E18997" s="75">
        <v>37.31</v>
      </c>
      <c r="F18997" s="73" t="s">
        <v>47</v>
      </c>
    </row>
    <row r="18998" spans="1:6" ht="25.5" x14ac:dyDescent="0.25">
      <c r="A18998" s="73">
        <v>65004881</v>
      </c>
      <c r="B18998" s="74" t="s">
        <v>16961</v>
      </c>
      <c r="C18998" s="73" t="s">
        <v>19</v>
      </c>
      <c r="D18998" s="75">
        <v>57.28</v>
      </c>
      <c r="E18998" s="75">
        <v>54.77</v>
      </c>
      <c r="F18998" s="73" t="s">
        <v>47</v>
      </c>
    </row>
    <row r="18999" spans="1:6" ht="25.5" x14ac:dyDescent="0.25">
      <c r="A18999" s="73">
        <v>65004883</v>
      </c>
      <c r="B18999" s="74" t="s">
        <v>16962</v>
      </c>
      <c r="C18999" s="73" t="s">
        <v>19</v>
      </c>
      <c r="D18999" s="75">
        <v>168.37</v>
      </c>
      <c r="E18999" s="75">
        <v>161.12</v>
      </c>
      <c r="F18999" s="73" t="s">
        <v>47</v>
      </c>
    </row>
    <row r="19000" spans="1:6" x14ac:dyDescent="0.25">
      <c r="A19000" s="73">
        <v>65004885</v>
      </c>
      <c r="B19000" s="74" t="s">
        <v>16963</v>
      </c>
      <c r="C19000" s="73" t="s">
        <v>19</v>
      </c>
      <c r="D19000" s="75">
        <v>176.23</v>
      </c>
      <c r="E19000" s="75">
        <v>169.85</v>
      </c>
      <c r="F19000" s="73" t="s">
        <v>47</v>
      </c>
    </row>
    <row r="19001" spans="1:6" x14ac:dyDescent="0.25">
      <c r="A19001" s="73">
        <v>65004890</v>
      </c>
      <c r="B19001" s="74" t="s">
        <v>16964</v>
      </c>
      <c r="C19001" s="73" t="s">
        <v>19</v>
      </c>
      <c r="D19001" s="75">
        <v>207.02</v>
      </c>
      <c r="E19001" s="75">
        <v>199.77</v>
      </c>
      <c r="F19001" s="73" t="s">
        <v>47</v>
      </c>
    </row>
    <row r="19002" spans="1:6" ht="25.5" x14ac:dyDescent="0.25">
      <c r="A19002" s="73">
        <v>65004935</v>
      </c>
      <c r="B19002" s="74" t="s">
        <v>16965</v>
      </c>
      <c r="C19002" s="73" t="s">
        <v>19</v>
      </c>
      <c r="D19002" s="75">
        <v>195.64</v>
      </c>
      <c r="E19002" s="75">
        <v>186.75</v>
      </c>
      <c r="F19002" s="73" t="s">
        <v>47</v>
      </c>
    </row>
    <row r="19003" spans="1:6" x14ac:dyDescent="0.25">
      <c r="A19003" s="73">
        <v>65004945</v>
      </c>
      <c r="B19003" s="74" t="s">
        <v>16966</v>
      </c>
      <c r="C19003" s="73" t="s">
        <v>19</v>
      </c>
      <c r="D19003" s="75">
        <v>506.29</v>
      </c>
      <c r="E19003" s="75">
        <v>486.06</v>
      </c>
      <c r="F19003" s="73" t="s">
        <v>47</v>
      </c>
    </row>
    <row r="19004" spans="1:6" x14ac:dyDescent="0.25">
      <c r="A19004" s="73">
        <v>65004946</v>
      </c>
      <c r="B19004" s="74" t="s">
        <v>16967</v>
      </c>
      <c r="C19004" s="73" t="s">
        <v>19</v>
      </c>
      <c r="D19004" s="75">
        <v>295.14</v>
      </c>
      <c r="E19004" s="75">
        <v>285.02999999999997</v>
      </c>
      <c r="F19004" s="73" t="s">
        <v>47</v>
      </c>
    </row>
    <row r="19005" spans="1:6" x14ac:dyDescent="0.25">
      <c r="A19005" s="73">
        <v>65004947</v>
      </c>
      <c r="B19005" s="74" t="s">
        <v>16968</v>
      </c>
      <c r="C19005" s="73" t="s">
        <v>19</v>
      </c>
      <c r="D19005" s="75">
        <v>224.16</v>
      </c>
      <c r="E19005" s="75">
        <v>216.91</v>
      </c>
      <c r="F19005" s="73" t="s">
        <v>47</v>
      </c>
    </row>
    <row r="19006" spans="1:6" x14ac:dyDescent="0.25">
      <c r="A19006" s="73">
        <v>65004961</v>
      </c>
      <c r="B19006" s="74" t="s">
        <v>16969</v>
      </c>
      <c r="C19006" s="73" t="s">
        <v>19</v>
      </c>
      <c r="D19006" s="75">
        <v>24.68</v>
      </c>
      <c r="E19006" s="75">
        <v>24.68</v>
      </c>
      <c r="F19006" s="73" t="s">
        <v>47</v>
      </c>
    </row>
    <row r="19007" spans="1:6" x14ac:dyDescent="0.25">
      <c r="A19007" s="73">
        <v>65004962</v>
      </c>
      <c r="B19007" s="74" t="s">
        <v>16970</v>
      </c>
      <c r="C19007" s="73" t="s">
        <v>19</v>
      </c>
      <c r="D19007" s="75">
        <v>72.180000000000007</v>
      </c>
      <c r="E19007" s="75">
        <v>69.540000000000006</v>
      </c>
      <c r="F19007" s="73" t="s">
        <v>47</v>
      </c>
    </row>
    <row r="19008" spans="1:6" ht="25.5" x14ac:dyDescent="0.25">
      <c r="A19008" s="73">
        <v>65004963</v>
      </c>
      <c r="B19008" s="74" t="s">
        <v>16971</v>
      </c>
      <c r="C19008" s="73" t="s">
        <v>19</v>
      </c>
      <c r="D19008" s="75">
        <v>75</v>
      </c>
      <c r="E19008" s="75">
        <v>72.36</v>
      </c>
      <c r="F19008" s="73" t="s">
        <v>47</v>
      </c>
    </row>
    <row r="19009" spans="1:6" ht="25.5" x14ac:dyDescent="0.25">
      <c r="A19009" s="73">
        <v>65004964</v>
      </c>
      <c r="B19009" s="74" t="s">
        <v>16972</v>
      </c>
      <c r="C19009" s="73" t="s">
        <v>19</v>
      </c>
      <c r="D19009" s="75">
        <v>50.49</v>
      </c>
      <c r="E19009" s="75">
        <v>50.49</v>
      </c>
      <c r="F19009" s="73" t="s">
        <v>47</v>
      </c>
    </row>
    <row r="19010" spans="1:6" ht="25.5" x14ac:dyDescent="0.25">
      <c r="A19010" s="73">
        <v>65005015</v>
      </c>
      <c r="B19010" s="74" t="s">
        <v>32370</v>
      </c>
      <c r="C19010" s="73" t="s">
        <v>19</v>
      </c>
      <c r="D19010" s="75">
        <v>8.64</v>
      </c>
      <c r="E19010" s="75">
        <v>8.64</v>
      </c>
      <c r="F19010" s="73" t="s">
        <v>47</v>
      </c>
    </row>
    <row r="19011" spans="1:6" ht="25.5" x14ac:dyDescent="0.25">
      <c r="A19011" s="73">
        <v>65005016</v>
      </c>
      <c r="B19011" s="74" t="s">
        <v>32371</v>
      </c>
      <c r="C19011" s="73" t="s">
        <v>19</v>
      </c>
      <c r="D19011" s="75">
        <v>0.42</v>
      </c>
      <c r="E19011" s="75">
        <v>0.42</v>
      </c>
      <c r="F19011" s="73" t="s">
        <v>47</v>
      </c>
    </row>
    <row r="19012" spans="1:6" x14ac:dyDescent="0.25">
      <c r="A19012" s="73">
        <v>35000019</v>
      </c>
      <c r="B19012" s="74" t="s">
        <v>16973</v>
      </c>
      <c r="C19012" s="73" t="s">
        <v>792</v>
      </c>
      <c r="D19012" s="75">
        <v>24104.87</v>
      </c>
      <c r="E19012" s="75">
        <v>21694.59</v>
      </c>
      <c r="F19012" s="73" t="s">
        <v>47</v>
      </c>
    </row>
    <row r="19013" spans="1:6" x14ac:dyDescent="0.25">
      <c r="A19013" s="73">
        <v>35000021</v>
      </c>
      <c r="B19013" s="74" t="s">
        <v>16974</v>
      </c>
      <c r="C19013" s="73" t="s">
        <v>792</v>
      </c>
      <c r="D19013" s="75">
        <v>27105.78</v>
      </c>
      <c r="E19013" s="75">
        <v>24381.23</v>
      </c>
      <c r="F19013" s="73" t="s">
        <v>47</v>
      </c>
    </row>
    <row r="19014" spans="1:6" x14ac:dyDescent="0.25">
      <c r="A19014" s="73">
        <v>35000022</v>
      </c>
      <c r="B19014" s="74" t="s">
        <v>16975</v>
      </c>
      <c r="C19014" s="73" t="s">
        <v>792</v>
      </c>
      <c r="D19014" s="75">
        <v>34332.5</v>
      </c>
      <c r="E19014" s="75">
        <v>30851.119999999999</v>
      </c>
      <c r="F19014" s="73" t="s">
        <v>47</v>
      </c>
    </row>
    <row r="19015" spans="1:6" x14ac:dyDescent="0.25">
      <c r="A19015" s="73">
        <v>35000023</v>
      </c>
      <c r="B19015" s="74" t="s">
        <v>16976</v>
      </c>
      <c r="C19015" s="73" t="s">
        <v>792</v>
      </c>
      <c r="D19015" s="75">
        <v>30497.99</v>
      </c>
      <c r="E19015" s="75">
        <v>27418.18</v>
      </c>
      <c r="F19015" s="73" t="s">
        <v>47</v>
      </c>
    </row>
    <row r="19016" spans="1:6" x14ac:dyDescent="0.25">
      <c r="A19016" s="73">
        <v>35000024</v>
      </c>
      <c r="B19016" s="74" t="s">
        <v>16977</v>
      </c>
      <c r="C19016" s="73" t="s">
        <v>792</v>
      </c>
      <c r="D19016" s="75">
        <v>28190.65</v>
      </c>
      <c r="E19016" s="75">
        <v>25352.48</v>
      </c>
      <c r="F19016" s="73" t="s">
        <v>47</v>
      </c>
    </row>
    <row r="19017" spans="1:6" x14ac:dyDescent="0.25">
      <c r="A19017" s="73">
        <v>35000025</v>
      </c>
      <c r="B19017" s="74" t="s">
        <v>16978</v>
      </c>
      <c r="C19017" s="73" t="s">
        <v>792</v>
      </c>
      <c r="D19017" s="75">
        <v>22673.49</v>
      </c>
      <c r="E19017" s="75">
        <v>20411.849999999999</v>
      </c>
      <c r="F19017" s="73" t="s">
        <v>47</v>
      </c>
    </row>
    <row r="19018" spans="1:6" x14ac:dyDescent="0.25">
      <c r="A19018" s="73">
        <v>35000026</v>
      </c>
      <c r="B19018" s="74" t="s">
        <v>16979</v>
      </c>
      <c r="C19018" s="73" t="s">
        <v>792</v>
      </c>
      <c r="D19018" s="75">
        <v>16809.07</v>
      </c>
      <c r="E19018" s="75">
        <v>15161.59</v>
      </c>
      <c r="F19018" s="73" t="s">
        <v>47</v>
      </c>
    </row>
    <row r="19019" spans="1:6" x14ac:dyDescent="0.25">
      <c r="A19019" s="73">
        <v>35000027</v>
      </c>
      <c r="B19019" s="74" t="s">
        <v>16980</v>
      </c>
      <c r="C19019" s="73" t="s">
        <v>792</v>
      </c>
      <c r="D19019" s="75">
        <v>12430.01</v>
      </c>
      <c r="E19019" s="75">
        <v>11224.42</v>
      </c>
      <c r="F19019" s="73" t="s">
        <v>47</v>
      </c>
    </row>
    <row r="19020" spans="1:6" x14ac:dyDescent="0.25">
      <c r="A19020" s="73">
        <v>35000028</v>
      </c>
      <c r="B19020" s="74" t="s">
        <v>16981</v>
      </c>
      <c r="C19020" s="73" t="s">
        <v>792</v>
      </c>
      <c r="D19020" s="75">
        <v>6893.87</v>
      </c>
      <c r="E19020" s="75">
        <v>6272.55</v>
      </c>
      <c r="F19020" s="73" t="s">
        <v>47</v>
      </c>
    </row>
    <row r="19021" spans="1:6" x14ac:dyDescent="0.25">
      <c r="A19021" s="73">
        <v>35000029</v>
      </c>
      <c r="B19021" s="74" t="s">
        <v>16771</v>
      </c>
      <c r="C19021" s="73" t="s">
        <v>792</v>
      </c>
      <c r="D19021" s="75">
        <v>6905.92</v>
      </c>
      <c r="E19021" s="75">
        <v>6284.6</v>
      </c>
      <c r="F19021" s="73" t="s">
        <v>47</v>
      </c>
    </row>
    <row r="19022" spans="1:6" x14ac:dyDescent="0.25">
      <c r="A19022" s="73">
        <v>35000030</v>
      </c>
      <c r="B19022" s="74" t="s">
        <v>16772</v>
      </c>
      <c r="C19022" s="73" t="s">
        <v>792</v>
      </c>
      <c r="D19022" s="75">
        <v>5604.7</v>
      </c>
      <c r="E19022" s="75">
        <v>5124.3999999999996</v>
      </c>
      <c r="F19022" s="73" t="s">
        <v>47</v>
      </c>
    </row>
    <row r="19023" spans="1:6" x14ac:dyDescent="0.25">
      <c r="A19023" s="73">
        <v>35000032</v>
      </c>
      <c r="B19023" s="74" t="s">
        <v>16777</v>
      </c>
      <c r="C19023" s="73" t="s">
        <v>792</v>
      </c>
      <c r="D19023" s="75">
        <v>9200.6</v>
      </c>
      <c r="E19023" s="75">
        <v>8330.6</v>
      </c>
      <c r="F19023" s="73" t="s">
        <v>47</v>
      </c>
    </row>
    <row r="19024" spans="1:6" x14ac:dyDescent="0.25">
      <c r="A19024" s="73">
        <v>35000033</v>
      </c>
      <c r="B19024" s="74" t="s">
        <v>16982</v>
      </c>
      <c r="C19024" s="73" t="s">
        <v>792</v>
      </c>
      <c r="D19024" s="75">
        <v>9188.5400000000009</v>
      </c>
      <c r="E19024" s="75">
        <v>8318.5400000000009</v>
      </c>
      <c r="F19024" s="73" t="s">
        <v>47</v>
      </c>
    </row>
    <row r="19025" spans="1:6" x14ac:dyDescent="0.25">
      <c r="A19025" s="73">
        <v>35000034</v>
      </c>
      <c r="B19025" s="74" t="s">
        <v>16774</v>
      </c>
      <c r="C19025" s="73" t="s">
        <v>792</v>
      </c>
      <c r="D19025" s="75">
        <v>6905.92</v>
      </c>
      <c r="E19025" s="75">
        <v>6284.6</v>
      </c>
      <c r="F19025" s="73" t="s">
        <v>47</v>
      </c>
    </row>
    <row r="19026" spans="1:6" x14ac:dyDescent="0.25">
      <c r="A19026" s="73">
        <v>35000035</v>
      </c>
      <c r="B19026" s="74" t="s">
        <v>16778</v>
      </c>
      <c r="C19026" s="73" t="s">
        <v>792</v>
      </c>
      <c r="D19026" s="75">
        <v>5604.7</v>
      </c>
      <c r="E19026" s="75">
        <v>5124.3999999999996</v>
      </c>
      <c r="F19026" s="73" t="s">
        <v>47</v>
      </c>
    </row>
    <row r="19027" spans="1:6" x14ac:dyDescent="0.25">
      <c r="A19027" s="73">
        <v>35000037</v>
      </c>
      <c r="B19027" s="74" t="s">
        <v>16983</v>
      </c>
      <c r="C19027" s="73" t="s">
        <v>792</v>
      </c>
      <c r="D19027" s="75">
        <v>9188.5400000000009</v>
      </c>
      <c r="E19027" s="75">
        <v>8318.5400000000009</v>
      </c>
      <c r="F19027" s="73" t="s">
        <v>47</v>
      </c>
    </row>
    <row r="19028" spans="1:6" x14ac:dyDescent="0.25">
      <c r="A19028" s="73">
        <v>35000038</v>
      </c>
      <c r="B19028" s="74" t="s">
        <v>16984</v>
      </c>
      <c r="C19028" s="73" t="s">
        <v>792</v>
      </c>
      <c r="D19028" s="75">
        <v>6893.87</v>
      </c>
      <c r="E19028" s="75">
        <v>6272.55</v>
      </c>
      <c r="F19028" s="73" t="s">
        <v>47</v>
      </c>
    </row>
    <row r="19029" spans="1:6" x14ac:dyDescent="0.25">
      <c r="A19029" s="73">
        <v>35000817</v>
      </c>
      <c r="B19029" s="74" t="s">
        <v>16985</v>
      </c>
      <c r="C19029" s="73" t="s">
        <v>792</v>
      </c>
      <c r="D19029" s="75">
        <v>949.57</v>
      </c>
      <c r="E19029" s="75">
        <v>949.57</v>
      </c>
      <c r="F19029" s="73" t="s">
        <v>47</v>
      </c>
    </row>
    <row r="19030" spans="1:6" x14ac:dyDescent="0.25">
      <c r="A19030" s="73">
        <v>35000819</v>
      </c>
      <c r="B19030" s="74" t="s">
        <v>16986</v>
      </c>
      <c r="C19030" s="73" t="s">
        <v>792</v>
      </c>
      <c r="D19030" s="75">
        <v>1861.11</v>
      </c>
      <c r="E19030" s="75">
        <v>1861.11</v>
      </c>
      <c r="F19030" s="73" t="s">
        <v>47</v>
      </c>
    </row>
    <row r="19031" spans="1:6" x14ac:dyDescent="0.25">
      <c r="A19031" s="73">
        <v>35000824</v>
      </c>
      <c r="B19031" s="74" t="s">
        <v>16987</v>
      </c>
      <c r="C19031" s="73" t="s">
        <v>792</v>
      </c>
      <c r="D19031" s="75">
        <v>375</v>
      </c>
      <c r="E19031" s="75">
        <v>375</v>
      </c>
      <c r="F19031" s="73" t="s">
        <v>47</v>
      </c>
    </row>
    <row r="19032" spans="1:6" x14ac:dyDescent="0.25">
      <c r="A19032" s="73">
        <v>35000825</v>
      </c>
      <c r="B19032" s="74" t="s">
        <v>16988</v>
      </c>
      <c r="C19032" s="73" t="s">
        <v>792</v>
      </c>
      <c r="D19032" s="75">
        <v>262.5</v>
      </c>
      <c r="E19032" s="75">
        <v>262.5</v>
      </c>
      <c r="F19032" s="73" t="s">
        <v>47</v>
      </c>
    </row>
    <row r="19033" spans="1:6" x14ac:dyDescent="0.25">
      <c r="A19033" s="73">
        <v>35000826</v>
      </c>
      <c r="B19033" s="74" t="s">
        <v>16989</v>
      </c>
      <c r="C19033" s="73" t="s">
        <v>792</v>
      </c>
      <c r="D19033" s="75">
        <v>775</v>
      </c>
      <c r="E19033" s="75">
        <v>775</v>
      </c>
      <c r="F19033" s="73" t="s">
        <v>47</v>
      </c>
    </row>
    <row r="19034" spans="1:6" x14ac:dyDescent="0.25">
      <c r="A19034" s="73">
        <v>35000827</v>
      </c>
      <c r="B19034" s="74" t="s">
        <v>16990</v>
      </c>
      <c r="C19034" s="73" t="s">
        <v>792</v>
      </c>
      <c r="D19034" s="75">
        <v>382.92</v>
      </c>
      <c r="E19034" s="75">
        <v>382.92</v>
      </c>
      <c r="F19034" s="73" t="s">
        <v>47</v>
      </c>
    </row>
    <row r="19035" spans="1:6" x14ac:dyDescent="0.25">
      <c r="A19035" s="73">
        <v>35000828</v>
      </c>
      <c r="B19035" s="74" t="s">
        <v>16991</v>
      </c>
      <c r="C19035" s="73" t="s">
        <v>792</v>
      </c>
      <c r="D19035" s="75">
        <v>369.17</v>
      </c>
      <c r="E19035" s="75">
        <v>369.17</v>
      </c>
      <c r="F19035" s="73" t="s">
        <v>47</v>
      </c>
    </row>
    <row r="19036" spans="1:6" x14ac:dyDescent="0.25">
      <c r="A19036" s="73">
        <v>35000983</v>
      </c>
      <c r="B19036" s="74" t="s">
        <v>16992</v>
      </c>
      <c r="C19036" s="73" t="s">
        <v>792</v>
      </c>
      <c r="D19036" s="75">
        <v>121.62</v>
      </c>
      <c r="E19036" s="75">
        <v>121.62</v>
      </c>
      <c r="F19036" s="73" t="s">
        <v>47</v>
      </c>
    </row>
    <row r="19037" spans="1:6" x14ac:dyDescent="0.25">
      <c r="A19037" s="73">
        <v>35000985</v>
      </c>
      <c r="B19037" s="74" t="s">
        <v>16993</v>
      </c>
      <c r="C19037" s="73" t="s">
        <v>792</v>
      </c>
      <c r="D19037" s="75">
        <v>111.13</v>
      </c>
      <c r="E19037" s="75">
        <v>111.13</v>
      </c>
      <c r="F19037" s="73" t="s">
        <v>47</v>
      </c>
    </row>
    <row r="19038" spans="1:6" x14ac:dyDescent="0.25">
      <c r="A19038" s="73">
        <v>35000991</v>
      </c>
      <c r="B19038" s="74" t="s">
        <v>16994</v>
      </c>
      <c r="C19038" s="73" t="s">
        <v>792</v>
      </c>
      <c r="D19038" s="75">
        <v>217</v>
      </c>
      <c r="E19038" s="75">
        <v>217</v>
      </c>
      <c r="F19038" s="73" t="s">
        <v>47</v>
      </c>
    </row>
    <row r="19039" spans="1:6" x14ac:dyDescent="0.25">
      <c r="A19039" s="73">
        <v>35000996</v>
      </c>
      <c r="B19039" s="74" t="s">
        <v>16995</v>
      </c>
      <c r="C19039" s="73" t="s">
        <v>792</v>
      </c>
      <c r="D19039" s="75">
        <v>1518</v>
      </c>
      <c r="E19039" s="75">
        <v>1518</v>
      </c>
      <c r="F19039" s="73" t="s">
        <v>47</v>
      </c>
    </row>
    <row r="19040" spans="1:6" x14ac:dyDescent="0.25">
      <c r="A19040" s="73">
        <v>35001043</v>
      </c>
      <c r="B19040" s="74" t="s">
        <v>16996</v>
      </c>
      <c r="C19040" s="73" t="s">
        <v>792</v>
      </c>
      <c r="D19040" s="75">
        <v>26064.35</v>
      </c>
      <c r="E19040" s="75">
        <v>23448.86</v>
      </c>
      <c r="F19040" s="73" t="s">
        <v>47</v>
      </c>
    </row>
    <row r="19041" spans="1:6" x14ac:dyDescent="0.25">
      <c r="A19041" s="73">
        <v>35001044</v>
      </c>
      <c r="B19041" s="74" t="s">
        <v>16997</v>
      </c>
      <c r="C19041" s="73" t="s">
        <v>792</v>
      </c>
      <c r="D19041" s="75">
        <v>9200.6</v>
      </c>
      <c r="E19041" s="75">
        <v>8330.6</v>
      </c>
      <c r="F19041" s="73" t="s">
        <v>47</v>
      </c>
    </row>
    <row r="19042" spans="1:6" x14ac:dyDescent="0.25">
      <c r="A19042" s="73">
        <v>35001045</v>
      </c>
      <c r="B19042" s="74" t="s">
        <v>16998</v>
      </c>
      <c r="C19042" s="73" t="s">
        <v>792</v>
      </c>
      <c r="D19042" s="75">
        <v>12442.07</v>
      </c>
      <c r="E19042" s="75">
        <v>11223.86</v>
      </c>
      <c r="F19042" s="73" t="s">
        <v>47</v>
      </c>
    </row>
    <row r="19043" spans="1:6" x14ac:dyDescent="0.25">
      <c r="A19043" s="73">
        <v>35001046</v>
      </c>
      <c r="B19043" s="74" t="s">
        <v>16999</v>
      </c>
      <c r="C19043" s="73" t="s">
        <v>792</v>
      </c>
      <c r="D19043" s="75">
        <v>6905.92</v>
      </c>
      <c r="E19043" s="75">
        <v>6284.6</v>
      </c>
      <c r="F19043" s="73" t="s">
        <v>47</v>
      </c>
    </row>
    <row r="19044" spans="1:6" x14ac:dyDescent="0.25">
      <c r="A19044" s="73">
        <v>35001047</v>
      </c>
      <c r="B19044" s="74" t="s">
        <v>17000</v>
      </c>
      <c r="C19044" s="73" t="s">
        <v>792</v>
      </c>
      <c r="D19044" s="75">
        <v>5604.7</v>
      </c>
      <c r="E19044" s="75">
        <v>5124.3999999999996</v>
      </c>
      <c r="F19044" s="73" t="s">
        <v>47</v>
      </c>
    </row>
    <row r="19045" spans="1:6" x14ac:dyDescent="0.25">
      <c r="A19045" s="73">
        <v>35001048</v>
      </c>
      <c r="B19045" s="74" t="s">
        <v>17001</v>
      </c>
      <c r="C19045" s="73" t="s">
        <v>792</v>
      </c>
      <c r="D19045" s="75">
        <v>6905.92</v>
      </c>
      <c r="E19045" s="75">
        <v>6284.6</v>
      </c>
      <c r="F19045" s="73" t="s">
        <v>47</v>
      </c>
    </row>
    <row r="19046" spans="1:6" x14ac:dyDescent="0.25">
      <c r="A19046" s="73">
        <v>35001049</v>
      </c>
      <c r="B19046" s="74" t="s">
        <v>17002</v>
      </c>
      <c r="C19046" s="73" t="s">
        <v>792</v>
      </c>
      <c r="D19046" s="75">
        <v>9200.6</v>
      </c>
      <c r="E19046" s="75">
        <v>8330.6</v>
      </c>
      <c r="F19046" s="73" t="s">
        <v>47</v>
      </c>
    </row>
    <row r="19047" spans="1:6" x14ac:dyDescent="0.25">
      <c r="A19047" s="73">
        <v>35001050</v>
      </c>
      <c r="B19047" s="74" t="s">
        <v>17003</v>
      </c>
      <c r="C19047" s="73" t="s">
        <v>792</v>
      </c>
      <c r="D19047" s="75">
        <v>10566.65</v>
      </c>
      <c r="E19047" s="75">
        <v>9547.31</v>
      </c>
      <c r="F19047" s="73" t="s">
        <v>47</v>
      </c>
    </row>
    <row r="19048" spans="1:6" x14ac:dyDescent="0.25">
      <c r="A19048" s="73">
        <v>35001051</v>
      </c>
      <c r="B19048" s="74" t="s">
        <v>17004</v>
      </c>
      <c r="C19048" s="73" t="s">
        <v>792</v>
      </c>
      <c r="D19048" s="75">
        <v>5592.64</v>
      </c>
      <c r="E19048" s="75">
        <v>5112.34</v>
      </c>
      <c r="F19048" s="73" t="s">
        <v>47</v>
      </c>
    </row>
    <row r="19049" spans="1:6" x14ac:dyDescent="0.25">
      <c r="A19049" s="73">
        <v>35001052</v>
      </c>
      <c r="B19049" s="74" t="s">
        <v>17005</v>
      </c>
      <c r="C19049" s="73" t="s">
        <v>792</v>
      </c>
      <c r="D19049" s="75">
        <v>6893.87</v>
      </c>
      <c r="E19049" s="75">
        <v>6272.55</v>
      </c>
      <c r="F19049" s="73" t="s">
        <v>47</v>
      </c>
    </row>
    <row r="19050" spans="1:6" x14ac:dyDescent="0.25">
      <c r="A19050" s="73">
        <v>35001074</v>
      </c>
      <c r="B19050" s="74" t="s">
        <v>17006</v>
      </c>
      <c r="C19050" s="73" t="s">
        <v>792</v>
      </c>
      <c r="D19050" s="75">
        <v>10578.71</v>
      </c>
      <c r="E19050" s="75">
        <v>9559.3700000000008</v>
      </c>
      <c r="F19050" s="73" t="s">
        <v>47</v>
      </c>
    </row>
    <row r="19051" spans="1:6" x14ac:dyDescent="0.25">
      <c r="A19051" s="73">
        <v>35001075</v>
      </c>
      <c r="B19051" s="74" t="s">
        <v>17007</v>
      </c>
      <c r="C19051" s="73" t="s">
        <v>792</v>
      </c>
      <c r="D19051" s="75">
        <v>6905.92</v>
      </c>
      <c r="E19051" s="75">
        <v>6284.6</v>
      </c>
      <c r="F19051" s="73" t="s">
        <v>47</v>
      </c>
    </row>
    <row r="19052" spans="1:6" x14ac:dyDescent="0.25">
      <c r="A19052" s="73">
        <v>35001076</v>
      </c>
      <c r="B19052" s="74" t="s">
        <v>17008</v>
      </c>
      <c r="C19052" s="73" t="s">
        <v>792</v>
      </c>
      <c r="D19052" s="75">
        <v>8024.45</v>
      </c>
      <c r="E19052" s="75">
        <v>7281.91</v>
      </c>
      <c r="F19052" s="73" t="s">
        <v>47</v>
      </c>
    </row>
    <row r="19053" spans="1:6" x14ac:dyDescent="0.25">
      <c r="A19053" s="73">
        <v>35001082</v>
      </c>
      <c r="B19053" s="74" t="s">
        <v>17009</v>
      </c>
      <c r="C19053" s="73" t="s">
        <v>792</v>
      </c>
      <c r="D19053" s="75">
        <v>1076</v>
      </c>
      <c r="E19053" s="75">
        <v>1076</v>
      </c>
      <c r="F19053" s="73" t="s">
        <v>47</v>
      </c>
    </row>
    <row r="19054" spans="1:6" x14ac:dyDescent="0.25">
      <c r="A19054" s="73">
        <v>35001138</v>
      </c>
      <c r="B19054" s="74" t="s">
        <v>17010</v>
      </c>
      <c r="C19054" s="73" t="s">
        <v>792</v>
      </c>
      <c r="D19054" s="75">
        <v>25064.6</v>
      </c>
      <c r="E19054" s="75">
        <v>22553.81</v>
      </c>
      <c r="F19054" s="73" t="s">
        <v>47</v>
      </c>
    </row>
    <row r="19055" spans="1:6" x14ac:dyDescent="0.25">
      <c r="A19055" s="73">
        <v>35001139</v>
      </c>
      <c r="B19055" s="74" t="s">
        <v>17011</v>
      </c>
      <c r="C19055" s="73" t="s">
        <v>792</v>
      </c>
      <c r="D19055" s="75">
        <v>29320.76</v>
      </c>
      <c r="E19055" s="75">
        <v>26364.240000000002</v>
      </c>
      <c r="F19055" s="73" t="s">
        <v>47</v>
      </c>
    </row>
    <row r="19056" spans="1:6" x14ac:dyDescent="0.25">
      <c r="A19056" s="73">
        <v>35001140</v>
      </c>
      <c r="B19056" s="74" t="s">
        <v>17012</v>
      </c>
      <c r="C19056" s="73" t="s">
        <v>792</v>
      </c>
      <c r="D19056" s="75">
        <v>31724.32</v>
      </c>
      <c r="E19056" s="75">
        <v>28516.080000000002</v>
      </c>
      <c r="F19056" s="73" t="s">
        <v>47</v>
      </c>
    </row>
    <row r="19057" spans="1:6" x14ac:dyDescent="0.25">
      <c r="A19057" s="73">
        <v>35001141</v>
      </c>
      <c r="B19057" s="74" t="s">
        <v>17013</v>
      </c>
      <c r="C19057" s="73" t="s">
        <v>792</v>
      </c>
      <c r="D19057" s="75">
        <v>33001.769999999997</v>
      </c>
      <c r="E19057" s="75">
        <v>29659.75</v>
      </c>
      <c r="F19057" s="73" t="s">
        <v>47</v>
      </c>
    </row>
    <row r="19058" spans="1:6" x14ac:dyDescent="0.25">
      <c r="A19058" s="73">
        <v>35001142</v>
      </c>
      <c r="B19058" s="74" t="s">
        <v>17014</v>
      </c>
      <c r="C19058" s="73" t="s">
        <v>792</v>
      </c>
      <c r="D19058" s="75">
        <v>35718.720000000001</v>
      </c>
      <c r="E19058" s="75">
        <v>32092.16</v>
      </c>
      <c r="F19058" s="73" t="s">
        <v>47</v>
      </c>
    </row>
    <row r="19059" spans="1:6" x14ac:dyDescent="0.25">
      <c r="A19059" s="73">
        <v>35001143</v>
      </c>
      <c r="B19059" s="74" t="s">
        <v>17015</v>
      </c>
      <c r="C19059" s="73" t="s">
        <v>792</v>
      </c>
      <c r="D19059" s="75">
        <v>37162.75</v>
      </c>
      <c r="E19059" s="75">
        <v>33384.959999999999</v>
      </c>
      <c r="F19059" s="73" t="s">
        <v>47</v>
      </c>
    </row>
    <row r="19060" spans="1:6" x14ac:dyDescent="0.25">
      <c r="A19060" s="73">
        <v>35001144</v>
      </c>
      <c r="B19060" s="74" t="s">
        <v>17016</v>
      </c>
      <c r="C19060" s="73" t="s">
        <v>792</v>
      </c>
      <c r="D19060" s="75">
        <v>38666.99</v>
      </c>
      <c r="E19060" s="75">
        <v>34731.68</v>
      </c>
      <c r="F19060" s="73" t="s">
        <v>47</v>
      </c>
    </row>
    <row r="19061" spans="1:6" x14ac:dyDescent="0.25">
      <c r="A19061" s="73">
        <v>35001145</v>
      </c>
      <c r="B19061" s="74" t="s">
        <v>17017</v>
      </c>
      <c r="C19061" s="73" t="s">
        <v>792</v>
      </c>
      <c r="D19061" s="75">
        <v>40233.96</v>
      </c>
      <c r="E19061" s="75">
        <v>36134.54</v>
      </c>
      <c r="F19061" s="73" t="s">
        <v>47</v>
      </c>
    </row>
    <row r="19062" spans="1:6" x14ac:dyDescent="0.25">
      <c r="A19062" s="73">
        <v>35001146</v>
      </c>
      <c r="B19062" s="74" t="s">
        <v>17018</v>
      </c>
      <c r="C19062" s="73" t="s">
        <v>792</v>
      </c>
      <c r="D19062" s="75">
        <v>41866.269999999997</v>
      </c>
      <c r="E19062" s="75">
        <v>37595.910000000003</v>
      </c>
      <c r="F19062" s="73" t="s">
        <v>47</v>
      </c>
    </row>
    <row r="19063" spans="1:6" x14ac:dyDescent="0.25">
      <c r="A19063" s="73">
        <v>35001165</v>
      </c>
      <c r="B19063" s="74" t="s">
        <v>17019</v>
      </c>
      <c r="C19063" s="73" t="s">
        <v>792</v>
      </c>
      <c r="D19063" s="75">
        <v>3750</v>
      </c>
      <c r="E19063" s="75">
        <v>3750</v>
      </c>
      <c r="F19063" s="73" t="s">
        <v>47</v>
      </c>
    </row>
    <row r="19064" spans="1:6" x14ac:dyDescent="0.25">
      <c r="A19064" s="73">
        <v>35001194</v>
      </c>
      <c r="B19064" s="74" t="s">
        <v>17020</v>
      </c>
      <c r="C19064" s="73" t="s">
        <v>792</v>
      </c>
      <c r="D19064" s="75">
        <v>609.85</v>
      </c>
      <c r="E19064" s="75">
        <v>609.85</v>
      </c>
      <c r="F19064" s="73" t="s">
        <v>47</v>
      </c>
    </row>
    <row r="19065" spans="1:6" x14ac:dyDescent="0.25">
      <c r="A19065" s="73">
        <v>35001239</v>
      </c>
      <c r="B19065" s="74" t="s">
        <v>17021</v>
      </c>
      <c r="C19065" s="73" t="s">
        <v>792</v>
      </c>
      <c r="D19065" s="75">
        <v>10578.71</v>
      </c>
      <c r="E19065" s="75">
        <v>9559.3700000000008</v>
      </c>
      <c r="F19065" s="73" t="s">
        <v>47</v>
      </c>
    </row>
    <row r="19066" spans="1:6" x14ac:dyDescent="0.25">
      <c r="A19066" s="73">
        <v>35001240</v>
      </c>
      <c r="B19066" s="74" t="s">
        <v>17022</v>
      </c>
      <c r="C19066" s="73" t="s">
        <v>792</v>
      </c>
      <c r="D19066" s="75">
        <v>11354.09</v>
      </c>
      <c r="E19066" s="75">
        <v>10250.709999999999</v>
      </c>
      <c r="F19066" s="73" t="s">
        <v>47</v>
      </c>
    </row>
    <row r="19067" spans="1:6" x14ac:dyDescent="0.25">
      <c r="A19067" s="73">
        <v>35001241</v>
      </c>
      <c r="B19067" s="74" t="s">
        <v>17023</v>
      </c>
      <c r="C19067" s="73" t="s">
        <v>792</v>
      </c>
      <c r="D19067" s="75">
        <v>13714.92</v>
      </c>
      <c r="E19067" s="75">
        <v>12363.41</v>
      </c>
      <c r="F19067" s="73" t="s">
        <v>47</v>
      </c>
    </row>
    <row r="19068" spans="1:6" x14ac:dyDescent="0.25">
      <c r="A19068" s="73">
        <v>35001242</v>
      </c>
      <c r="B19068" s="74" t="s">
        <v>17024</v>
      </c>
      <c r="C19068" s="73" t="s">
        <v>792</v>
      </c>
      <c r="D19068" s="75">
        <v>15058.1</v>
      </c>
      <c r="E19068" s="75">
        <v>13565.92</v>
      </c>
      <c r="F19068" s="73" t="s">
        <v>47</v>
      </c>
    </row>
    <row r="19069" spans="1:6" x14ac:dyDescent="0.25">
      <c r="A19069" s="73">
        <v>35001243</v>
      </c>
      <c r="B19069" s="74" t="s">
        <v>17025</v>
      </c>
      <c r="C19069" s="73" t="s">
        <v>792</v>
      </c>
      <c r="D19069" s="75">
        <v>9200.6</v>
      </c>
      <c r="E19069" s="75">
        <v>8330.6</v>
      </c>
      <c r="F19069" s="73" t="s">
        <v>47</v>
      </c>
    </row>
    <row r="19070" spans="1:6" x14ac:dyDescent="0.25">
      <c r="A19070" s="73">
        <v>35001318</v>
      </c>
      <c r="B19070" s="74" t="s">
        <v>17026</v>
      </c>
      <c r="C19070" s="73" t="s">
        <v>792</v>
      </c>
      <c r="D19070" s="75">
        <v>858.19</v>
      </c>
      <c r="E19070" s="75">
        <v>858.19</v>
      </c>
      <c r="F19070" s="73" t="s">
        <v>47</v>
      </c>
    </row>
    <row r="19071" spans="1:6" x14ac:dyDescent="0.25">
      <c r="A19071" s="73">
        <v>35001319</v>
      </c>
      <c r="B19071" s="74" t="s">
        <v>17027</v>
      </c>
      <c r="C19071" s="73" t="s">
        <v>792</v>
      </c>
      <c r="D19071" s="75">
        <v>1276.67</v>
      </c>
      <c r="E19071" s="75">
        <v>1276.67</v>
      </c>
      <c r="F19071" s="73" t="s">
        <v>47</v>
      </c>
    </row>
    <row r="19072" spans="1:6" x14ac:dyDescent="0.25">
      <c r="A19072" s="73">
        <v>35001320</v>
      </c>
      <c r="B19072" s="74" t="s">
        <v>17028</v>
      </c>
      <c r="C19072" s="73" t="s">
        <v>792</v>
      </c>
      <c r="D19072" s="75">
        <v>588.01</v>
      </c>
      <c r="E19072" s="75">
        <v>588.01</v>
      </c>
      <c r="F19072" s="73" t="s">
        <v>47</v>
      </c>
    </row>
    <row r="19073" spans="1:6" x14ac:dyDescent="0.25">
      <c r="A19073" s="73">
        <v>35001329</v>
      </c>
      <c r="B19073" s="74" t="s">
        <v>17029</v>
      </c>
      <c r="C19073" s="73" t="s">
        <v>792</v>
      </c>
      <c r="D19073" s="75">
        <v>17783.990000000002</v>
      </c>
      <c r="E19073" s="75">
        <v>16035.67</v>
      </c>
      <c r="F19073" s="73" t="s">
        <v>47</v>
      </c>
    </row>
    <row r="19074" spans="1:6" x14ac:dyDescent="0.25">
      <c r="A19074" s="73">
        <v>35001332</v>
      </c>
      <c r="B19074" s="74" t="s">
        <v>17030</v>
      </c>
      <c r="C19074" s="73" t="s">
        <v>792</v>
      </c>
      <c r="D19074" s="75">
        <v>24565.17</v>
      </c>
      <c r="E19074" s="75">
        <v>22106.69</v>
      </c>
      <c r="F19074" s="73" t="s">
        <v>47</v>
      </c>
    </row>
    <row r="19075" spans="1:6" x14ac:dyDescent="0.25">
      <c r="A19075" s="73">
        <v>35002067</v>
      </c>
      <c r="B19075" s="74" t="s">
        <v>17031</v>
      </c>
      <c r="C19075" s="73" t="s">
        <v>792</v>
      </c>
      <c r="D19075" s="75">
        <v>22685.55</v>
      </c>
      <c r="E19075" s="75">
        <v>20423.91</v>
      </c>
      <c r="F19075" s="73" t="s">
        <v>47</v>
      </c>
    </row>
    <row r="19076" spans="1:6" x14ac:dyDescent="0.25">
      <c r="A19076" s="73">
        <v>35002068</v>
      </c>
      <c r="B19076" s="74" t="s">
        <v>17032</v>
      </c>
      <c r="C19076" s="73" t="s">
        <v>792</v>
      </c>
      <c r="D19076" s="75">
        <v>29026.19</v>
      </c>
      <c r="E19076" s="75">
        <v>26100.52</v>
      </c>
      <c r="F19076" s="73" t="s">
        <v>47</v>
      </c>
    </row>
    <row r="19077" spans="1:6" x14ac:dyDescent="0.25">
      <c r="A19077" s="73">
        <v>35002069</v>
      </c>
      <c r="B19077" s="74" t="s">
        <v>17033</v>
      </c>
      <c r="C19077" s="73" t="s">
        <v>792</v>
      </c>
      <c r="D19077" s="75">
        <v>17783.990000000002</v>
      </c>
      <c r="E19077" s="75">
        <v>16035.67</v>
      </c>
      <c r="F19077" s="73" t="s">
        <v>47</v>
      </c>
    </row>
    <row r="19078" spans="1:6" x14ac:dyDescent="0.25">
      <c r="A19078" s="73">
        <v>35002070</v>
      </c>
      <c r="B19078" s="74" t="s">
        <v>17034</v>
      </c>
      <c r="C19078" s="73" t="s">
        <v>792</v>
      </c>
      <c r="D19078" s="75">
        <v>22685.55</v>
      </c>
      <c r="E19078" s="75">
        <v>20423.91</v>
      </c>
      <c r="F19078" s="73" t="s">
        <v>47</v>
      </c>
    </row>
    <row r="19079" spans="1:6" x14ac:dyDescent="0.25">
      <c r="A19079" s="73">
        <v>35002071</v>
      </c>
      <c r="B19079" s="74" t="s">
        <v>17035</v>
      </c>
      <c r="C19079" s="73" t="s">
        <v>792</v>
      </c>
      <c r="D19079" s="75">
        <v>29026.19</v>
      </c>
      <c r="E19079" s="75">
        <v>26100.52</v>
      </c>
      <c r="F19079" s="73" t="s">
        <v>47</v>
      </c>
    </row>
    <row r="19080" spans="1:6" x14ac:dyDescent="0.25">
      <c r="A19080" s="73">
        <v>35002072</v>
      </c>
      <c r="B19080" s="74" t="s">
        <v>17036</v>
      </c>
      <c r="C19080" s="73" t="s">
        <v>792</v>
      </c>
      <c r="D19080" s="75">
        <v>37228.5</v>
      </c>
      <c r="E19080" s="75">
        <v>33443.83</v>
      </c>
      <c r="F19080" s="73" t="s">
        <v>47</v>
      </c>
    </row>
    <row r="19081" spans="1:6" x14ac:dyDescent="0.25">
      <c r="A19081" s="73">
        <v>35002073</v>
      </c>
      <c r="B19081" s="74" t="s">
        <v>17037</v>
      </c>
      <c r="C19081" s="73" t="s">
        <v>792</v>
      </c>
      <c r="D19081" s="75">
        <v>40989.839999999997</v>
      </c>
      <c r="E19081" s="75">
        <v>36811.26</v>
      </c>
      <c r="F19081" s="73" t="s">
        <v>47</v>
      </c>
    </row>
    <row r="19082" spans="1:6" x14ac:dyDescent="0.25">
      <c r="A19082" s="73">
        <v>35002074</v>
      </c>
      <c r="B19082" s="74" t="s">
        <v>17038</v>
      </c>
      <c r="C19082" s="73" t="s">
        <v>792</v>
      </c>
      <c r="D19082" s="75">
        <v>29026.19</v>
      </c>
      <c r="E19082" s="75">
        <v>26100.52</v>
      </c>
      <c r="F19082" s="73" t="s">
        <v>47</v>
      </c>
    </row>
    <row r="19083" spans="1:6" x14ac:dyDescent="0.25">
      <c r="A19083" s="73">
        <v>35002075</v>
      </c>
      <c r="B19083" s="74" t="s">
        <v>17039</v>
      </c>
      <c r="C19083" s="73" t="s">
        <v>792</v>
      </c>
      <c r="D19083" s="75">
        <v>37228.5</v>
      </c>
      <c r="E19083" s="75">
        <v>33443.83</v>
      </c>
      <c r="F19083" s="73" t="s">
        <v>47</v>
      </c>
    </row>
    <row r="19084" spans="1:6" x14ac:dyDescent="0.25">
      <c r="A19084" s="73">
        <v>35002076</v>
      </c>
      <c r="B19084" s="74" t="s">
        <v>17040</v>
      </c>
      <c r="C19084" s="73" t="s">
        <v>792</v>
      </c>
      <c r="D19084" s="75">
        <v>40989.839999999997</v>
      </c>
      <c r="E19084" s="75">
        <v>36811.26</v>
      </c>
      <c r="F19084" s="73" t="s">
        <v>47</v>
      </c>
    </row>
    <row r="19085" spans="1:6" x14ac:dyDescent="0.25">
      <c r="A19085" s="73">
        <v>35002117</v>
      </c>
      <c r="B19085" s="74" t="s">
        <v>17041</v>
      </c>
      <c r="C19085" s="73" t="s">
        <v>792</v>
      </c>
      <c r="D19085" s="75">
        <v>24104.87</v>
      </c>
      <c r="E19085" s="75">
        <v>21694.59</v>
      </c>
      <c r="F19085" s="73" t="s">
        <v>47</v>
      </c>
    </row>
    <row r="19086" spans="1:6" x14ac:dyDescent="0.25">
      <c r="A19086" s="73">
        <v>35002118</v>
      </c>
      <c r="B19086" s="74" t="s">
        <v>17042</v>
      </c>
      <c r="C19086" s="73" t="s">
        <v>792</v>
      </c>
      <c r="D19086" s="75">
        <v>25064.6</v>
      </c>
      <c r="E19086" s="75">
        <v>22553.81</v>
      </c>
      <c r="F19086" s="73" t="s">
        <v>47</v>
      </c>
    </row>
    <row r="19087" spans="1:6" x14ac:dyDescent="0.25">
      <c r="A19087" s="73">
        <v>35002119</v>
      </c>
      <c r="B19087" s="74" t="s">
        <v>17043</v>
      </c>
      <c r="C19087" s="73" t="s">
        <v>792</v>
      </c>
      <c r="D19087" s="75">
        <v>26064.35</v>
      </c>
      <c r="E19087" s="75">
        <v>23448.86</v>
      </c>
      <c r="F19087" s="73" t="s">
        <v>47</v>
      </c>
    </row>
    <row r="19088" spans="1:6" x14ac:dyDescent="0.25">
      <c r="A19088" s="73">
        <v>35002191</v>
      </c>
      <c r="B19088" s="74" t="s">
        <v>37458</v>
      </c>
      <c r="C19088" s="73" t="s">
        <v>792</v>
      </c>
      <c r="D19088" s="75">
        <v>106.63</v>
      </c>
      <c r="E19088" s="75">
        <v>106.63</v>
      </c>
      <c r="F19088" s="73" t="s">
        <v>47</v>
      </c>
    </row>
    <row r="19089" spans="1:6" x14ac:dyDescent="0.25">
      <c r="A19089" s="73">
        <v>35002192</v>
      </c>
      <c r="B19089" s="74" t="s">
        <v>37459</v>
      </c>
      <c r="C19089" s="73" t="s">
        <v>792</v>
      </c>
      <c r="D19089" s="75">
        <v>45.78</v>
      </c>
      <c r="E19089" s="75">
        <v>45.78</v>
      </c>
      <c r="F19089" s="73" t="s">
        <v>47</v>
      </c>
    </row>
    <row r="19090" spans="1:6" x14ac:dyDescent="0.25">
      <c r="A19090" s="73">
        <v>65000992</v>
      </c>
      <c r="B19090" s="74" t="s">
        <v>17044</v>
      </c>
      <c r="C19090" s="73" t="s">
        <v>792</v>
      </c>
      <c r="D19090" s="75">
        <v>350.51</v>
      </c>
      <c r="E19090" s="75">
        <v>350.51</v>
      </c>
      <c r="F19090" s="73" t="s">
        <v>47</v>
      </c>
    </row>
    <row r="19091" spans="1:6" x14ac:dyDescent="0.25">
      <c r="A19091" s="73">
        <v>65000994</v>
      </c>
      <c r="B19091" s="74" t="s">
        <v>17045</v>
      </c>
      <c r="C19091" s="73" t="s">
        <v>792</v>
      </c>
      <c r="D19091" s="75">
        <v>3023.67</v>
      </c>
      <c r="E19091" s="75">
        <v>3023.67</v>
      </c>
      <c r="F19091" s="73" t="s">
        <v>47</v>
      </c>
    </row>
    <row r="19092" spans="1:6" ht="25.5" x14ac:dyDescent="0.25">
      <c r="A19092" s="73">
        <v>65000997</v>
      </c>
      <c r="B19092" s="74" t="s">
        <v>17046</v>
      </c>
      <c r="C19092" s="73" t="s">
        <v>792</v>
      </c>
      <c r="D19092" s="75">
        <v>7052.2</v>
      </c>
      <c r="E19092" s="75">
        <v>7052.2</v>
      </c>
      <c r="F19092" s="73" t="s">
        <v>47</v>
      </c>
    </row>
    <row r="19093" spans="1:6" x14ac:dyDescent="0.25">
      <c r="A19093" s="73">
        <v>65000998</v>
      </c>
      <c r="B19093" s="74" t="s">
        <v>17047</v>
      </c>
      <c r="C19093" s="73" t="s">
        <v>792</v>
      </c>
      <c r="D19093" s="75">
        <v>6294.75</v>
      </c>
      <c r="E19093" s="75">
        <v>6294.75</v>
      </c>
      <c r="F19093" s="73" t="s">
        <v>47</v>
      </c>
    </row>
    <row r="19094" spans="1:6" x14ac:dyDescent="0.25">
      <c r="A19094" s="73">
        <v>65001001</v>
      </c>
      <c r="B19094" s="74" t="s">
        <v>17049</v>
      </c>
      <c r="C19094" s="73" t="s">
        <v>792</v>
      </c>
      <c r="D19094" s="75">
        <v>2638.99</v>
      </c>
      <c r="E19094" s="75">
        <v>2638.99</v>
      </c>
      <c r="F19094" s="73" t="s">
        <v>47</v>
      </c>
    </row>
    <row r="19095" spans="1:6" x14ac:dyDescent="0.25">
      <c r="A19095" s="73">
        <v>65001003</v>
      </c>
      <c r="B19095" s="74" t="s">
        <v>17050</v>
      </c>
      <c r="C19095" s="73" t="s">
        <v>792</v>
      </c>
      <c r="D19095" s="75">
        <v>2010.36</v>
      </c>
      <c r="E19095" s="75">
        <v>2010.36</v>
      </c>
      <c r="F19095" s="73" t="s">
        <v>47</v>
      </c>
    </row>
    <row r="19096" spans="1:6" ht="25.5" x14ac:dyDescent="0.25">
      <c r="A19096" s="73">
        <v>65001005</v>
      </c>
      <c r="B19096" s="74" t="s">
        <v>17051</v>
      </c>
      <c r="C19096" s="73" t="s">
        <v>792</v>
      </c>
      <c r="D19096" s="75">
        <v>3475.9</v>
      </c>
      <c r="E19096" s="75">
        <v>3475.9</v>
      </c>
      <c r="F19096" s="73" t="s">
        <v>47</v>
      </c>
    </row>
    <row r="19097" spans="1:6" x14ac:dyDescent="0.25">
      <c r="A19097" s="73">
        <v>65001006</v>
      </c>
      <c r="B19097" s="74" t="s">
        <v>17052</v>
      </c>
      <c r="C19097" s="73" t="s">
        <v>792</v>
      </c>
      <c r="D19097" s="75">
        <v>9459.67</v>
      </c>
      <c r="E19097" s="75">
        <v>8931.67</v>
      </c>
      <c r="F19097" s="73" t="s">
        <v>47</v>
      </c>
    </row>
    <row r="19098" spans="1:6" x14ac:dyDescent="0.25">
      <c r="A19098" s="73">
        <v>65001007</v>
      </c>
      <c r="B19098" s="74" t="s">
        <v>17053</v>
      </c>
      <c r="C19098" s="73" t="s">
        <v>792</v>
      </c>
      <c r="D19098" s="75">
        <v>12730.75</v>
      </c>
      <c r="E19098" s="75">
        <v>12202.75</v>
      </c>
      <c r="F19098" s="73" t="s">
        <v>47</v>
      </c>
    </row>
    <row r="19099" spans="1:6" x14ac:dyDescent="0.25">
      <c r="A19099" s="73">
        <v>65001008</v>
      </c>
      <c r="B19099" s="74" t="s">
        <v>17054</v>
      </c>
      <c r="C19099" s="73" t="s">
        <v>792</v>
      </c>
      <c r="D19099" s="75">
        <v>8446.36</v>
      </c>
      <c r="E19099" s="75">
        <v>7918.36</v>
      </c>
      <c r="F19099" s="73" t="s">
        <v>47</v>
      </c>
    </row>
    <row r="19100" spans="1:6" ht="25.5" x14ac:dyDescent="0.25">
      <c r="A19100" s="73">
        <v>65001009</v>
      </c>
      <c r="B19100" s="74" t="s">
        <v>17055</v>
      </c>
      <c r="C19100" s="73" t="s">
        <v>792</v>
      </c>
      <c r="D19100" s="75">
        <v>15864.3</v>
      </c>
      <c r="E19100" s="75">
        <v>15336.3</v>
      </c>
      <c r="F19100" s="73" t="s">
        <v>47</v>
      </c>
    </row>
    <row r="19101" spans="1:6" ht="25.5" x14ac:dyDescent="0.25">
      <c r="A19101" s="73">
        <v>65001011</v>
      </c>
      <c r="B19101" s="74" t="s">
        <v>17056</v>
      </c>
      <c r="C19101" s="73" t="s">
        <v>792</v>
      </c>
      <c r="D19101" s="75">
        <v>21502.86</v>
      </c>
      <c r="E19101" s="75">
        <v>20974.86</v>
      </c>
      <c r="F19101" s="73" t="s">
        <v>47</v>
      </c>
    </row>
    <row r="19102" spans="1:6" ht="25.5" x14ac:dyDescent="0.25">
      <c r="A19102" s="73">
        <v>65001013</v>
      </c>
      <c r="B19102" s="74" t="s">
        <v>17057</v>
      </c>
      <c r="C19102" s="73" t="s">
        <v>792</v>
      </c>
      <c r="D19102" s="75">
        <v>14367.09</v>
      </c>
      <c r="E19102" s="75">
        <v>13839.09</v>
      </c>
      <c r="F19102" s="73" t="s">
        <v>47</v>
      </c>
    </row>
    <row r="19103" spans="1:6" ht="25.5" x14ac:dyDescent="0.25">
      <c r="A19103" s="73">
        <v>65001015</v>
      </c>
      <c r="B19103" s="74" t="s">
        <v>17058</v>
      </c>
      <c r="C19103" s="73" t="s">
        <v>792</v>
      </c>
      <c r="D19103" s="75">
        <v>7931.09</v>
      </c>
      <c r="E19103" s="75">
        <v>7931.09</v>
      </c>
      <c r="F19103" s="73" t="s">
        <v>47</v>
      </c>
    </row>
    <row r="19104" spans="1:6" x14ac:dyDescent="0.25">
      <c r="A19104" s="73">
        <v>65001017</v>
      </c>
      <c r="B19104" s="74" t="s">
        <v>17059</v>
      </c>
      <c r="C19104" s="73" t="s">
        <v>792</v>
      </c>
      <c r="D19104" s="75">
        <v>16294.8</v>
      </c>
      <c r="E19104" s="75">
        <v>15766.8</v>
      </c>
      <c r="F19104" s="73" t="s">
        <v>47</v>
      </c>
    </row>
    <row r="19105" spans="1:6" ht="25.5" x14ac:dyDescent="0.25">
      <c r="A19105" s="73">
        <v>65001053</v>
      </c>
      <c r="B19105" s="74" t="s">
        <v>17060</v>
      </c>
      <c r="C19105" s="73" t="s">
        <v>792</v>
      </c>
      <c r="D19105" s="75">
        <v>281.63</v>
      </c>
      <c r="E19105" s="75">
        <v>281.63</v>
      </c>
      <c r="F19105" s="73" t="s">
        <v>47</v>
      </c>
    </row>
    <row r="19106" spans="1:6" ht="25.5" x14ac:dyDescent="0.25">
      <c r="A19106" s="73">
        <v>65001055</v>
      </c>
      <c r="B19106" s="74" t="s">
        <v>17061</v>
      </c>
      <c r="C19106" s="73" t="s">
        <v>792</v>
      </c>
      <c r="D19106" s="75">
        <v>224.99</v>
      </c>
      <c r="E19106" s="75">
        <v>224.99</v>
      </c>
      <c r="F19106" s="73" t="s">
        <v>47</v>
      </c>
    </row>
    <row r="19107" spans="1:6" x14ac:dyDescent="0.25">
      <c r="A19107" s="73">
        <v>65001056</v>
      </c>
      <c r="B19107" s="74" t="s">
        <v>17062</v>
      </c>
      <c r="C19107" s="73" t="s">
        <v>792</v>
      </c>
      <c r="D19107" s="75">
        <v>3071.64</v>
      </c>
      <c r="E19107" s="75">
        <v>3071.64</v>
      </c>
      <c r="F19107" s="73" t="s">
        <v>47</v>
      </c>
    </row>
    <row r="19108" spans="1:6" x14ac:dyDescent="0.25">
      <c r="A19108" s="73">
        <v>65001058</v>
      </c>
      <c r="B19108" s="74" t="s">
        <v>17063</v>
      </c>
      <c r="C19108" s="73" t="s">
        <v>792</v>
      </c>
      <c r="D19108" s="75">
        <v>1861.11</v>
      </c>
      <c r="E19108" s="75">
        <v>1861.11</v>
      </c>
      <c r="F19108" s="73" t="s">
        <v>47</v>
      </c>
    </row>
    <row r="19109" spans="1:6" ht="25.5" x14ac:dyDescent="0.25">
      <c r="A19109" s="73">
        <v>65001060</v>
      </c>
      <c r="B19109" s="74" t="s">
        <v>17064</v>
      </c>
      <c r="C19109" s="73" t="s">
        <v>792</v>
      </c>
      <c r="D19109" s="75">
        <v>369.17</v>
      </c>
      <c r="E19109" s="75">
        <v>369.17</v>
      </c>
      <c r="F19109" s="73" t="s">
        <v>47</v>
      </c>
    </row>
    <row r="19110" spans="1:6" ht="25.5" x14ac:dyDescent="0.25">
      <c r="A19110" s="73">
        <v>65001065</v>
      </c>
      <c r="B19110" s="74" t="s">
        <v>17065</v>
      </c>
      <c r="C19110" s="73" t="s">
        <v>792</v>
      </c>
      <c r="D19110" s="75">
        <v>153.06</v>
      </c>
      <c r="E19110" s="75">
        <v>153.06</v>
      </c>
      <c r="F19110" s="73" t="s">
        <v>47</v>
      </c>
    </row>
    <row r="19111" spans="1:6" x14ac:dyDescent="0.25">
      <c r="A19111" s="73">
        <v>65001124</v>
      </c>
      <c r="B19111" s="74" t="s">
        <v>17066</v>
      </c>
      <c r="C19111" s="73" t="s">
        <v>792</v>
      </c>
      <c r="D19111" s="75">
        <v>218.05</v>
      </c>
      <c r="E19111" s="75">
        <v>218.05</v>
      </c>
      <c r="F19111" s="73" t="s">
        <v>47</v>
      </c>
    </row>
    <row r="19112" spans="1:6" x14ac:dyDescent="0.25">
      <c r="A19112" s="73">
        <v>65001139</v>
      </c>
      <c r="B19112" s="74" t="s">
        <v>17067</v>
      </c>
      <c r="C19112" s="73" t="s">
        <v>792</v>
      </c>
      <c r="D19112" s="75">
        <v>41878.660000000003</v>
      </c>
      <c r="E19112" s="75">
        <v>38302.57</v>
      </c>
      <c r="F19112" s="73" t="s">
        <v>47</v>
      </c>
    </row>
    <row r="19113" spans="1:6" x14ac:dyDescent="0.25">
      <c r="A19113" s="73">
        <v>65001140</v>
      </c>
      <c r="B19113" s="74" t="s">
        <v>17068</v>
      </c>
      <c r="C19113" s="73" t="s">
        <v>792</v>
      </c>
      <c r="D19113" s="75">
        <v>439.2</v>
      </c>
      <c r="E19113" s="75">
        <v>439.2</v>
      </c>
      <c r="F19113" s="73" t="s">
        <v>47</v>
      </c>
    </row>
    <row r="19114" spans="1:6" x14ac:dyDescent="0.25">
      <c r="A19114" s="73">
        <v>65001201</v>
      </c>
      <c r="B19114" s="74" t="s">
        <v>17069</v>
      </c>
      <c r="C19114" s="73" t="s">
        <v>792</v>
      </c>
      <c r="D19114" s="75">
        <v>59328.84</v>
      </c>
      <c r="E19114" s="75">
        <v>55720.47</v>
      </c>
      <c r="F19114" s="73" t="s">
        <v>47</v>
      </c>
    </row>
    <row r="19115" spans="1:6" x14ac:dyDescent="0.25">
      <c r="A19115" s="73">
        <v>65001667</v>
      </c>
      <c r="B19115" s="74" t="s">
        <v>17070</v>
      </c>
      <c r="C19115" s="73" t="s">
        <v>792</v>
      </c>
      <c r="D19115" s="75">
        <v>59328.84</v>
      </c>
      <c r="E19115" s="75">
        <v>55720.47</v>
      </c>
      <c r="F19115" s="73" t="s">
        <v>47</v>
      </c>
    </row>
    <row r="19116" spans="1:6" x14ac:dyDescent="0.25">
      <c r="A19116" s="73">
        <v>65001668</v>
      </c>
      <c r="B19116" s="74" t="s">
        <v>17071</v>
      </c>
      <c r="C19116" s="73" t="s">
        <v>792</v>
      </c>
      <c r="D19116" s="75">
        <v>33108.76</v>
      </c>
      <c r="E19116" s="75">
        <v>29871.95</v>
      </c>
      <c r="F19116" s="73" t="s">
        <v>47</v>
      </c>
    </row>
    <row r="19117" spans="1:6" x14ac:dyDescent="0.25">
      <c r="A19117" s="73">
        <v>65001682</v>
      </c>
      <c r="B19117" s="74" t="s">
        <v>17072</v>
      </c>
      <c r="C19117" s="73" t="s">
        <v>792</v>
      </c>
      <c r="D19117" s="75">
        <v>7287.34</v>
      </c>
      <c r="E19117" s="75">
        <v>6828.01</v>
      </c>
      <c r="F19117" s="73" t="s">
        <v>47</v>
      </c>
    </row>
    <row r="19118" spans="1:6" x14ac:dyDescent="0.25">
      <c r="A19118" s="73">
        <v>65001683</v>
      </c>
      <c r="B19118" s="74" t="s">
        <v>17073</v>
      </c>
      <c r="C19118" s="73" t="s">
        <v>792</v>
      </c>
      <c r="D19118" s="75">
        <v>7069.29</v>
      </c>
      <c r="E19118" s="75">
        <v>6609.96</v>
      </c>
      <c r="F19118" s="73" t="s">
        <v>47</v>
      </c>
    </row>
    <row r="19119" spans="1:6" x14ac:dyDescent="0.25">
      <c r="A19119" s="73">
        <v>65001684</v>
      </c>
      <c r="B19119" s="74" t="s">
        <v>17074</v>
      </c>
      <c r="C19119" s="73" t="s">
        <v>792</v>
      </c>
      <c r="D19119" s="75">
        <v>10483.58</v>
      </c>
      <c r="E19119" s="75">
        <v>10024.25</v>
      </c>
      <c r="F19119" s="73" t="s">
        <v>47</v>
      </c>
    </row>
    <row r="19120" spans="1:6" x14ac:dyDescent="0.25">
      <c r="A19120" s="73">
        <v>65001685</v>
      </c>
      <c r="B19120" s="74" t="s">
        <v>16918</v>
      </c>
      <c r="C19120" s="73" t="s">
        <v>792</v>
      </c>
      <c r="D19120" s="75">
        <v>15495.47</v>
      </c>
      <c r="E19120" s="75">
        <v>14736.02</v>
      </c>
      <c r="F19120" s="73" t="s">
        <v>47</v>
      </c>
    </row>
    <row r="19121" spans="1:6" x14ac:dyDescent="0.25">
      <c r="A19121" s="73">
        <v>65001686</v>
      </c>
      <c r="B19121" s="74" t="s">
        <v>16919</v>
      </c>
      <c r="C19121" s="73" t="s">
        <v>792</v>
      </c>
      <c r="D19121" s="75">
        <v>35018.730000000003</v>
      </c>
      <c r="E19121" s="75">
        <v>33391.86</v>
      </c>
      <c r="F19121" s="73" t="s">
        <v>47</v>
      </c>
    </row>
    <row r="19122" spans="1:6" x14ac:dyDescent="0.25">
      <c r="A19122" s="73">
        <v>65001687</v>
      </c>
      <c r="B19122" s="74" t="s">
        <v>16920</v>
      </c>
      <c r="C19122" s="73" t="s">
        <v>792</v>
      </c>
      <c r="D19122" s="75">
        <v>33150.43</v>
      </c>
      <c r="E19122" s="75">
        <v>31523.56</v>
      </c>
      <c r="F19122" s="73" t="s">
        <v>47</v>
      </c>
    </row>
    <row r="19123" spans="1:6" x14ac:dyDescent="0.25">
      <c r="A19123" s="73">
        <v>65001688</v>
      </c>
      <c r="B19123" s="74" t="s">
        <v>16921</v>
      </c>
      <c r="C19123" s="73" t="s">
        <v>792</v>
      </c>
      <c r="D19123" s="75">
        <v>99890.08</v>
      </c>
      <c r="E19123" s="75">
        <v>96187.99</v>
      </c>
      <c r="F19123" s="73" t="s">
        <v>47</v>
      </c>
    </row>
    <row r="19124" spans="1:6" x14ac:dyDescent="0.25">
      <c r="A19124" s="73">
        <v>65001689</v>
      </c>
      <c r="B19124" s="74" t="s">
        <v>16922</v>
      </c>
      <c r="C19124" s="73" t="s">
        <v>792</v>
      </c>
      <c r="D19124" s="75">
        <v>99890.08</v>
      </c>
      <c r="E19124" s="75">
        <v>96187.99</v>
      </c>
      <c r="F19124" s="73" t="s">
        <v>47</v>
      </c>
    </row>
    <row r="19125" spans="1:6" x14ac:dyDescent="0.25">
      <c r="A19125" s="73">
        <v>65001690</v>
      </c>
      <c r="B19125" s="74" t="s">
        <v>16923</v>
      </c>
      <c r="C19125" s="73" t="s">
        <v>792</v>
      </c>
      <c r="D19125" s="75">
        <v>101441.92</v>
      </c>
      <c r="E19125" s="75">
        <v>97580.62</v>
      </c>
      <c r="F19125" s="73" t="s">
        <v>47</v>
      </c>
    </row>
    <row r="19126" spans="1:6" x14ac:dyDescent="0.25">
      <c r="A19126" s="73">
        <v>65001691</v>
      </c>
      <c r="B19126" s="74" t="s">
        <v>16924</v>
      </c>
      <c r="C19126" s="73" t="s">
        <v>792</v>
      </c>
      <c r="D19126" s="75">
        <v>101441.92</v>
      </c>
      <c r="E19126" s="75">
        <v>97580.62</v>
      </c>
      <c r="F19126" s="73" t="s">
        <v>47</v>
      </c>
    </row>
    <row r="19127" spans="1:6" x14ac:dyDescent="0.25">
      <c r="A19127" s="73">
        <v>65001692</v>
      </c>
      <c r="B19127" s="74" t="s">
        <v>16925</v>
      </c>
      <c r="C19127" s="73" t="s">
        <v>792</v>
      </c>
      <c r="D19127" s="75">
        <v>47830.239999999998</v>
      </c>
      <c r="E19127" s="75">
        <v>44984.59</v>
      </c>
      <c r="F19127" s="73" t="s">
        <v>47</v>
      </c>
    </row>
    <row r="19128" spans="1:6" x14ac:dyDescent="0.25">
      <c r="A19128" s="73">
        <v>65001693</v>
      </c>
      <c r="B19128" s="74" t="s">
        <v>16926</v>
      </c>
      <c r="C19128" s="73" t="s">
        <v>792</v>
      </c>
      <c r="D19128" s="75">
        <v>41026.15</v>
      </c>
      <c r="E19128" s="75">
        <v>39375.49</v>
      </c>
      <c r="F19128" s="73" t="s">
        <v>47</v>
      </c>
    </row>
    <row r="19129" spans="1:6" x14ac:dyDescent="0.25">
      <c r="A19129" s="73">
        <v>65001694</v>
      </c>
      <c r="B19129" s="74" t="s">
        <v>16927</v>
      </c>
      <c r="C19129" s="73" t="s">
        <v>792</v>
      </c>
      <c r="D19129" s="75">
        <v>28328.85</v>
      </c>
      <c r="E19129" s="75">
        <v>27002.1</v>
      </c>
      <c r="F19129" s="73" t="s">
        <v>47</v>
      </c>
    </row>
    <row r="19130" spans="1:6" x14ac:dyDescent="0.25">
      <c r="A19130" s="73">
        <v>65001695</v>
      </c>
      <c r="B19130" s="74" t="s">
        <v>17075</v>
      </c>
      <c r="C19130" s="73" t="s">
        <v>792</v>
      </c>
      <c r="D19130" s="75">
        <v>12.59</v>
      </c>
      <c r="E19130" s="75">
        <v>12.59</v>
      </c>
      <c r="F19130" s="73" t="s">
        <v>47</v>
      </c>
    </row>
    <row r="19131" spans="1:6" x14ac:dyDescent="0.25">
      <c r="A19131" s="73">
        <v>65001696</v>
      </c>
      <c r="B19131" s="74" t="s">
        <v>17076</v>
      </c>
      <c r="C19131" s="73" t="s">
        <v>792</v>
      </c>
      <c r="D19131" s="75">
        <v>209.49</v>
      </c>
      <c r="E19131" s="75">
        <v>209.49</v>
      </c>
      <c r="F19131" s="73" t="s">
        <v>47</v>
      </c>
    </row>
    <row r="19132" spans="1:6" x14ac:dyDescent="0.25">
      <c r="A19132" s="73">
        <v>65001697</v>
      </c>
      <c r="B19132" s="74" t="s">
        <v>17077</v>
      </c>
      <c r="C19132" s="73" t="s">
        <v>792</v>
      </c>
      <c r="D19132" s="75">
        <v>390.65</v>
      </c>
      <c r="E19132" s="75">
        <v>390.65</v>
      </c>
      <c r="F19132" s="73" t="s">
        <v>47</v>
      </c>
    </row>
    <row r="19133" spans="1:6" x14ac:dyDescent="0.25">
      <c r="A19133" s="73">
        <v>65001698</v>
      </c>
      <c r="B19133" s="74" t="s">
        <v>17078</v>
      </c>
      <c r="C19133" s="73" t="s">
        <v>792</v>
      </c>
      <c r="D19133" s="75">
        <v>376.49</v>
      </c>
      <c r="E19133" s="75">
        <v>376.49</v>
      </c>
      <c r="F19133" s="73" t="s">
        <v>47</v>
      </c>
    </row>
    <row r="19134" spans="1:6" ht="25.5" x14ac:dyDescent="0.25">
      <c r="A19134" s="73">
        <v>65001699</v>
      </c>
      <c r="B19134" s="74" t="s">
        <v>17079</v>
      </c>
      <c r="C19134" s="73" t="s">
        <v>792</v>
      </c>
      <c r="D19134" s="75">
        <v>365.14</v>
      </c>
      <c r="E19134" s="75">
        <v>365.14</v>
      </c>
      <c r="F19134" s="73" t="s">
        <v>47</v>
      </c>
    </row>
    <row r="19135" spans="1:6" x14ac:dyDescent="0.25">
      <c r="A19135" s="73">
        <v>65001700</v>
      </c>
      <c r="B19135" s="74" t="s">
        <v>17080</v>
      </c>
      <c r="C19135" s="73" t="s">
        <v>792</v>
      </c>
      <c r="D19135" s="75">
        <v>128.16</v>
      </c>
      <c r="E19135" s="75">
        <v>128.16</v>
      </c>
      <c r="F19135" s="73" t="s">
        <v>47</v>
      </c>
    </row>
    <row r="19136" spans="1:6" x14ac:dyDescent="0.25">
      <c r="A19136" s="73">
        <v>65001701</v>
      </c>
      <c r="B19136" s="74" t="s">
        <v>17081</v>
      </c>
      <c r="C19136" s="73" t="s">
        <v>792</v>
      </c>
      <c r="D19136" s="75">
        <v>91.27</v>
      </c>
      <c r="E19136" s="75">
        <v>91.27</v>
      </c>
      <c r="F19136" s="73" t="s">
        <v>47</v>
      </c>
    </row>
    <row r="19137" spans="1:6" x14ac:dyDescent="0.25">
      <c r="A19137" s="73">
        <v>65001702</v>
      </c>
      <c r="B19137" s="74" t="s">
        <v>17082</v>
      </c>
      <c r="C19137" s="73" t="s">
        <v>792</v>
      </c>
      <c r="D19137" s="75">
        <v>637.09</v>
      </c>
      <c r="E19137" s="75">
        <v>637.09</v>
      </c>
      <c r="F19137" s="73" t="s">
        <v>47</v>
      </c>
    </row>
    <row r="19138" spans="1:6" x14ac:dyDescent="0.25">
      <c r="A19138" s="73">
        <v>65001703</v>
      </c>
      <c r="B19138" s="74" t="s">
        <v>17083</v>
      </c>
      <c r="C19138" s="73" t="s">
        <v>792</v>
      </c>
      <c r="D19138" s="75">
        <v>2800.33</v>
      </c>
      <c r="E19138" s="75">
        <v>2800.33</v>
      </c>
      <c r="F19138" s="73" t="s">
        <v>47</v>
      </c>
    </row>
    <row r="19139" spans="1:6" x14ac:dyDescent="0.25">
      <c r="A19139" s="73">
        <v>65001704</v>
      </c>
      <c r="B19139" s="74" t="s">
        <v>17084</v>
      </c>
      <c r="C19139" s="73" t="s">
        <v>792</v>
      </c>
      <c r="D19139" s="75">
        <v>946.2</v>
      </c>
      <c r="E19139" s="75">
        <v>946.2</v>
      </c>
      <c r="F19139" s="73" t="s">
        <v>47</v>
      </c>
    </row>
    <row r="19140" spans="1:6" x14ac:dyDescent="0.25">
      <c r="A19140" s="73">
        <v>65001705</v>
      </c>
      <c r="B19140" s="74" t="s">
        <v>17085</v>
      </c>
      <c r="C19140" s="73" t="s">
        <v>792</v>
      </c>
      <c r="D19140" s="75">
        <v>2862.93</v>
      </c>
      <c r="E19140" s="75">
        <v>2862.93</v>
      </c>
      <c r="F19140" s="73" t="s">
        <v>47</v>
      </c>
    </row>
    <row r="19141" spans="1:6" x14ac:dyDescent="0.25">
      <c r="A19141" s="73">
        <v>65001706</v>
      </c>
      <c r="B19141" s="74" t="s">
        <v>17086</v>
      </c>
      <c r="C19141" s="73" t="s">
        <v>792</v>
      </c>
      <c r="D19141" s="75">
        <v>365.03</v>
      </c>
      <c r="E19141" s="75">
        <v>365.03</v>
      </c>
      <c r="F19141" s="73" t="s">
        <v>47</v>
      </c>
    </row>
    <row r="19142" spans="1:6" x14ac:dyDescent="0.25">
      <c r="A19142" s="73">
        <v>65001707</v>
      </c>
      <c r="B19142" s="74" t="s">
        <v>17087</v>
      </c>
      <c r="C19142" s="73" t="s">
        <v>792</v>
      </c>
      <c r="D19142" s="75">
        <v>2100</v>
      </c>
      <c r="E19142" s="75">
        <v>2100</v>
      </c>
      <c r="F19142" s="73" t="s">
        <v>47</v>
      </c>
    </row>
    <row r="19143" spans="1:6" x14ac:dyDescent="0.25">
      <c r="A19143" s="73">
        <v>65002383</v>
      </c>
      <c r="B19143" s="74" t="s">
        <v>17088</v>
      </c>
      <c r="C19143" s="73" t="s">
        <v>792</v>
      </c>
      <c r="D19143" s="75">
        <v>48118.2</v>
      </c>
      <c r="E19143" s="75">
        <v>45022.41</v>
      </c>
      <c r="F19143" s="73" t="s">
        <v>47</v>
      </c>
    </row>
    <row r="19144" spans="1:6" x14ac:dyDescent="0.25">
      <c r="A19144" s="73">
        <v>65002386</v>
      </c>
      <c r="B19144" s="74" t="s">
        <v>17089</v>
      </c>
      <c r="C19144" s="73" t="s">
        <v>792</v>
      </c>
      <c r="D19144" s="75">
        <v>22823.91</v>
      </c>
      <c r="E19144" s="75">
        <v>21953.91</v>
      </c>
      <c r="F19144" s="73" t="s">
        <v>47</v>
      </c>
    </row>
    <row r="19145" spans="1:6" ht="51" x14ac:dyDescent="0.25">
      <c r="A19145" s="73">
        <v>65002504</v>
      </c>
      <c r="B19145" s="74" t="s">
        <v>17090</v>
      </c>
      <c r="C19145" s="73" t="s">
        <v>792</v>
      </c>
      <c r="D19145" s="75">
        <v>1611.04</v>
      </c>
      <c r="E19145" s="75">
        <v>1574.96</v>
      </c>
      <c r="F19145" s="73" t="s">
        <v>47</v>
      </c>
    </row>
    <row r="19146" spans="1:6" x14ac:dyDescent="0.25">
      <c r="A19146" s="73">
        <v>65002505</v>
      </c>
      <c r="B19146" s="74" t="s">
        <v>17092</v>
      </c>
      <c r="C19146" s="73" t="s">
        <v>792</v>
      </c>
      <c r="D19146" s="75">
        <v>821.91</v>
      </c>
      <c r="E19146" s="75">
        <v>759.78</v>
      </c>
      <c r="F19146" s="73" t="s">
        <v>47</v>
      </c>
    </row>
    <row r="19147" spans="1:6" x14ac:dyDescent="0.25">
      <c r="A19147" s="73">
        <v>65002548</v>
      </c>
      <c r="B19147" s="74" t="s">
        <v>17093</v>
      </c>
      <c r="C19147" s="73" t="s">
        <v>792</v>
      </c>
      <c r="D19147" s="75">
        <v>22997.16</v>
      </c>
      <c r="E19147" s="75">
        <v>22122.36</v>
      </c>
      <c r="F19147" s="73" t="s">
        <v>47</v>
      </c>
    </row>
    <row r="19148" spans="1:6" ht="25.5" x14ac:dyDescent="0.25">
      <c r="A19148" s="73">
        <v>65002843</v>
      </c>
      <c r="B19148" s="74" t="s">
        <v>17094</v>
      </c>
      <c r="C19148" s="73" t="s">
        <v>792</v>
      </c>
      <c r="D19148" s="75">
        <v>6139.42</v>
      </c>
      <c r="E19148" s="75">
        <v>6139.42</v>
      </c>
      <c r="F19148" s="73" t="s">
        <v>47</v>
      </c>
    </row>
    <row r="19149" spans="1:6" x14ac:dyDescent="0.25">
      <c r="A19149" s="73">
        <v>65002852</v>
      </c>
      <c r="B19149" s="74" t="s">
        <v>17095</v>
      </c>
      <c r="C19149" s="73" t="s">
        <v>792</v>
      </c>
      <c r="D19149" s="75">
        <v>363.9</v>
      </c>
      <c r="E19149" s="75">
        <v>363.9</v>
      </c>
      <c r="F19149" s="73" t="s">
        <v>47</v>
      </c>
    </row>
    <row r="19150" spans="1:6" ht="25.5" x14ac:dyDescent="0.25">
      <c r="A19150" s="73">
        <v>65002853</v>
      </c>
      <c r="B19150" s="74" t="s">
        <v>17096</v>
      </c>
      <c r="C19150" s="73" t="s">
        <v>792</v>
      </c>
      <c r="D19150" s="75">
        <v>8629.64</v>
      </c>
      <c r="E19150" s="75">
        <v>8629.64</v>
      </c>
      <c r="F19150" s="73" t="s">
        <v>47</v>
      </c>
    </row>
    <row r="19151" spans="1:6" ht="25.5" x14ac:dyDescent="0.25">
      <c r="A19151" s="73">
        <v>65002855</v>
      </c>
      <c r="B19151" s="74" t="s">
        <v>17097</v>
      </c>
      <c r="C19151" s="73" t="s">
        <v>792</v>
      </c>
      <c r="D19151" s="75">
        <v>9858.7999999999993</v>
      </c>
      <c r="E19151" s="75">
        <v>9858.7999999999993</v>
      </c>
      <c r="F19151" s="73" t="s">
        <v>47</v>
      </c>
    </row>
    <row r="19152" spans="1:6" x14ac:dyDescent="0.25">
      <c r="A19152" s="73">
        <v>65002856</v>
      </c>
      <c r="B19152" s="74" t="s">
        <v>17098</v>
      </c>
      <c r="C19152" s="73" t="s">
        <v>792</v>
      </c>
      <c r="D19152" s="75">
        <v>3243.76</v>
      </c>
      <c r="E19152" s="75">
        <v>3243.76</v>
      </c>
      <c r="F19152" s="73" t="s">
        <v>47</v>
      </c>
    </row>
    <row r="19153" spans="1:6" x14ac:dyDescent="0.25">
      <c r="A19153" s="73">
        <v>65002865</v>
      </c>
      <c r="B19153" s="74" t="s">
        <v>17099</v>
      </c>
      <c r="C19153" s="73" t="s">
        <v>792</v>
      </c>
      <c r="D19153" s="75">
        <v>35845.699999999997</v>
      </c>
      <c r="E19153" s="75">
        <v>34218.83</v>
      </c>
      <c r="F19153" s="73" t="s">
        <v>47</v>
      </c>
    </row>
    <row r="19154" spans="1:6" ht="25.5" x14ac:dyDescent="0.25">
      <c r="A19154" s="73">
        <v>65003004</v>
      </c>
      <c r="B19154" s="74" t="s">
        <v>17100</v>
      </c>
      <c r="C19154" s="73" t="s">
        <v>792</v>
      </c>
      <c r="D19154" s="75">
        <v>7123.97</v>
      </c>
      <c r="E19154" s="75">
        <v>6502.65</v>
      </c>
      <c r="F19154" s="73" t="s">
        <v>47</v>
      </c>
    </row>
    <row r="19155" spans="1:6" ht="25.5" x14ac:dyDescent="0.25">
      <c r="A19155" s="73">
        <v>65003005</v>
      </c>
      <c r="B19155" s="74" t="s">
        <v>17101</v>
      </c>
      <c r="C19155" s="73" t="s">
        <v>792</v>
      </c>
      <c r="D19155" s="75">
        <v>5592.64</v>
      </c>
      <c r="E19155" s="75">
        <v>5112.34</v>
      </c>
      <c r="F19155" s="73" t="s">
        <v>47</v>
      </c>
    </row>
    <row r="19156" spans="1:6" ht="25.5" x14ac:dyDescent="0.25">
      <c r="A19156" s="73">
        <v>65003006</v>
      </c>
      <c r="B19156" s="74" t="s">
        <v>17102</v>
      </c>
      <c r="C19156" s="73" t="s">
        <v>792</v>
      </c>
      <c r="D19156" s="75">
        <v>5604.7</v>
      </c>
      <c r="E19156" s="75">
        <v>5124.3999999999996</v>
      </c>
      <c r="F19156" s="73" t="s">
        <v>47</v>
      </c>
    </row>
    <row r="19157" spans="1:6" ht="25.5" x14ac:dyDescent="0.25">
      <c r="A19157" s="73">
        <v>65003007</v>
      </c>
      <c r="B19157" s="74" t="s">
        <v>17103</v>
      </c>
      <c r="C19157" s="73" t="s">
        <v>792</v>
      </c>
      <c r="D19157" s="75">
        <v>5592.64</v>
      </c>
      <c r="E19157" s="75">
        <v>5112.34</v>
      </c>
      <c r="F19157" s="73" t="s">
        <v>47</v>
      </c>
    </row>
    <row r="19158" spans="1:6" ht="25.5" x14ac:dyDescent="0.25">
      <c r="A19158" s="73">
        <v>65003008</v>
      </c>
      <c r="B19158" s="74" t="s">
        <v>17104</v>
      </c>
      <c r="C19158" s="73" t="s">
        <v>792</v>
      </c>
      <c r="D19158" s="75">
        <v>29025.54</v>
      </c>
      <c r="E19158" s="75">
        <v>26410.05</v>
      </c>
      <c r="F19158" s="73" t="s">
        <v>47</v>
      </c>
    </row>
    <row r="19159" spans="1:6" ht="25.5" x14ac:dyDescent="0.25">
      <c r="A19159" s="73">
        <v>65003009</v>
      </c>
      <c r="B19159" s="74" t="s">
        <v>17105</v>
      </c>
      <c r="C19159" s="73" t="s">
        <v>792</v>
      </c>
      <c r="D19159" s="75">
        <v>10784.7</v>
      </c>
      <c r="E19159" s="75">
        <v>9765.36</v>
      </c>
      <c r="F19159" s="73" t="s">
        <v>47</v>
      </c>
    </row>
    <row r="19160" spans="1:6" ht="25.5" x14ac:dyDescent="0.25">
      <c r="A19160" s="73">
        <v>65003010</v>
      </c>
      <c r="B19160" s="74" t="s">
        <v>17106</v>
      </c>
      <c r="C19160" s="73" t="s">
        <v>792</v>
      </c>
      <c r="D19160" s="75">
        <v>12711.36</v>
      </c>
      <c r="E19160" s="75">
        <v>11841.36</v>
      </c>
      <c r="F19160" s="73" t="s">
        <v>47</v>
      </c>
    </row>
    <row r="19161" spans="1:6" ht="25.5" x14ac:dyDescent="0.25">
      <c r="A19161" s="73">
        <v>65003011</v>
      </c>
      <c r="B19161" s="74" t="s">
        <v>17107</v>
      </c>
      <c r="C19161" s="73" t="s">
        <v>792</v>
      </c>
      <c r="D19161" s="75">
        <v>12161.79</v>
      </c>
      <c r="E19161" s="75">
        <v>11291.79</v>
      </c>
      <c r="F19161" s="73" t="s">
        <v>47</v>
      </c>
    </row>
    <row r="19162" spans="1:6" ht="25.5" x14ac:dyDescent="0.25">
      <c r="A19162" s="73">
        <v>65003012</v>
      </c>
      <c r="B19162" s="74" t="s">
        <v>17108</v>
      </c>
      <c r="C19162" s="73" t="s">
        <v>792</v>
      </c>
      <c r="D19162" s="75">
        <v>11819.14</v>
      </c>
      <c r="E19162" s="75">
        <v>10799.8</v>
      </c>
      <c r="F19162" s="73" t="s">
        <v>47</v>
      </c>
    </row>
    <row r="19163" spans="1:6" x14ac:dyDescent="0.25">
      <c r="A19163" s="73">
        <v>65003296</v>
      </c>
      <c r="B19163" s="74" t="s">
        <v>17109</v>
      </c>
      <c r="C19163" s="73" t="s">
        <v>792</v>
      </c>
      <c r="D19163" s="75">
        <v>215</v>
      </c>
      <c r="E19163" s="75">
        <v>215</v>
      </c>
      <c r="F19163" s="73" t="s">
        <v>47</v>
      </c>
    </row>
    <row r="19164" spans="1:6" x14ac:dyDescent="0.25">
      <c r="A19164" s="73">
        <v>65003297</v>
      </c>
      <c r="B19164" s="74" t="s">
        <v>17110</v>
      </c>
      <c r="C19164" s="73" t="s">
        <v>792</v>
      </c>
      <c r="D19164" s="75">
        <v>3399.17</v>
      </c>
      <c r="E19164" s="75">
        <v>3399.17</v>
      </c>
      <c r="F19164" s="73" t="s">
        <v>47</v>
      </c>
    </row>
    <row r="19165" spans="1:6" x14ac:dyDescent="0.25">
      <c r="A19165" s="73">
        <v>65003298</v>
      </c>
      <c r="B19165" s="74" t="s">
        <v>17111</v>
      </c>
      <c r="C19165" s="73" t="s">
        <v>792</v>
      </c>
      <c r="D19165" s="75">
        <v>23848.46</v>
      </c>
      <c r="E19165" s="75">
        <v>22821.83</v>
      </c>
      <c r="F19165" s="73" t="s">
        <v>47</v>
      </c>
    </row>
    <row r="19166" spans="1:6" x14ac:dyDescent="0.25">
      <c r="A19166" s="73">
        <v>65003299</v>
      </c>
      <c r="B19166" s="74" t="s">
        <v>17112</v>
      </c>
      <c r="C19166" s="73" t="s">
        <v>792</v>
      </c>
      <c r="D19166" s="75">
        <v>31412.93</v>
      </c>
      <c r="E19166" s="75">
        <v>30086.18</v>
      </c>
      <c r="F19166" s="73" t="s">
        <v>47</v>
      </c>
    </row>
    <row r="19167" spans="1:6" ht="38.25" x14ac:dyDescent="0.25">
      <c r="A19167" s="73">
        <v>65003351</v>
      </c>
      <c r="B19167" s="74" t="s">
        <v>17113</v>
      </c>
      <c r="C19167" s="73" t="s">
        <v>792</v>
      </c>
      <c r="D19167" s="75">
        <v>10670.74</v>
      </c>
      <c r="E19167" s="75">
        <v>10670.74</v>
      </c>
      <c r="F19167" s="73" t="s">
        <v>47</v>
      </c>
    </row>
    <row r="19168" spans="1:6" ht="38.25" x14ac:dyDescent="0.25">
      <c r="A19168" s="73">
        <v>65003645</v>
      </c>
      <c r="B19168" s="74" t="s">
        <v>17114</v>
      </c>
      <c r="C19168" s="73" t="s">
        <v>792</v>
      </c>
      <c r="D19168" s="75">
        <v>27974.04</v>
      </c>
      <c r="E19168" s="75">
        <v>27392.04</v>
      </c>
      <c r="F19168" s="73" t="s">
        <v>47</v>
      </c>
    </row>
    <row r="19169" spans="1:6" x14ac:dyDescent="0.25">
      <c r="A19169" s="73">
        <v>65003890</v>
      </c>
      <c r="B19169" s="74" t="s">
        <v>17115</v>
      </c>
      <c r="C19169" s="73" t="s">
        <v>792</v>
      </c>
      <c r="D19169" s="75">
        <v>858.19</v>
      </c>
      <c r="E19169" s="75">
        <v>858.19</v>
      </c>
      <c r="F19169" s="73" t="s">
        <v>47</v>
      </c>
    </row>
    <row r="19170" spans="1:6" x14ac:dyDescent="0.25">
      <c r="A19170" s="73">
        <v>65003891</v>
      </c>
      <c r="B19170" s="74" t="s">
        <v>17116</v>
      </c>
      <c r="C19170" s="73" t="s">
        <v>792</v>
      </c>
      <c r="D19170" s="75">
        <v>1276.67</v>
      </c>
      <c r="E19170" s="75">
        <v>1276.67</v>
      </c>
      <c r="F19170" s="73" t="s">
        <v>47</v>
      </c>
    </row>
    <row r="19171" spans="1:6" x14ac:dyDescent="0.25">
      <c r="A19171" s="73">
        <v>65003892</v>
      </c>
      <c r="B19171" s="74" t="s">
        <v>17117</v>
      </c>
      <c r="C19171" s="73" t="s">
        <v>792</v>
      </c>
      <c r="D19171" s="75">
        <v>588.01</v>
      </c>
      <c r="E19171" s="75">
        <v>588.01</v>
      </c>
      <c r="F19171" s="73" t="s">
        <v>47</v>
      </c>
    </row>
    <row r="19172" spans="1:6" ht="38.25" x14ac:dyDescent="0.25">
      <c r="A19172" s="73">
        <v>65004221</v>
      </c>
      <c r="B19172" s="74" t="s">
        <v>17118</v>
      </c>
      <c r="C19172" s="73" t="s">
        <v>792</v>
      </c>
      <c r="D19172" s="75">
        <v>4763.74</v>
      </c>
      <c r="E19172" s="75">
        <v>4405.22</v>
      </c>
      <c r="F19172" s="73" t="s">
        <v>47</v>
      </c>
    </row>
    <row r="19173" spans="1:6" ht="25.5" x14ac:dyDescent="0.25">
      <c r="A19173" s="73">
        <v>65004609</v>
      </c>
      <c r="B19173" s="74" t="s">
        <v>17119</v>
      </c>
      <c r="C19173" s="73" t="s">
        <v>792</v>
      </c>
      <c r="D19173" s="75">
        <v>14786.2</v>
      </c>
      <c r="E19173" s="75">
        <v>14786.2</v>
      </c>
      <c r="F19173" s="73" t="s">
        <v>47</v>
      </c>
    </row>
    <row r="19174" spans="1:6" ht="25.5" x14ac:dyDescent="0.25">
      <c r="A19174" s="73">
        <v>65004876</v>
      </c>
      <c r="B19174" s="74" t="s">
        <v>17120</v>
      </c>
      <c r="C19174" s="73" t="s">
        <v>792</v>
      </c>
      <c r="D19174" s="75">
        <v>7287.34</v>
      </c>
      <c r="E19174" s="75">
        <v>6828.01</v>
      </c>
      <c r="F19174" s="73" t="s">
        <v>47</v>
      </c>
    </row>
    <row r="19175" spans="1:6" ht="25.5" x14ac:dyDescent="0.25">
      <c r="A19175" s="73">
        <v>65004877</v>
      </c>
      <c r="B19175" s="74" t="s">
        <v>17121</v>
      </c>
      <c r="C19175" s="73" t="s">
        <v>792</v>
      </c>
      <c r="D19175" s="75">
        <v>10483.58</v>
      </c>
      <c r="E19175" s="75">
        <v>10024.25</v>
      </c>
      <c r="F19175" s="73" t="s">
        <v>47</v>
      </c>
    </row>
    <row r="19176" spans="1:6" ht="25.5" x14ac:dyDescent="0.25">
      <c r="A19176" s="73">
        <v>65004878</v>
      </c>
      <c r="B19176" s="74" t="s">
        <v>17122</v>
      </c>
      <c r="C19176" s="73" t="s">
        <v>792</v>
      </c>
      <c r="D19176" s="75">
        <v>15495.47</v>
      </c>
      <c r="E19176" s="75">
        <v>14736.02</v>
      </c>
      <c r="F19176" s="73" t="s">
        <v>47</v>
      </c>
    </row>
    <row r="19177" spans="1:6" ht="25.5" x14ac:dyDescent="0.25">
      <c r="A19177" s="73">
        <v>65004882</v>
      </c>
      <c r="B19177" s="74" t="s">
        <v>17123</v>
      </c>
      <c r="C19177" s="73" t="s">
        <v>792</v>
      </c>
      <c r="D19177" s="75">
        <v>30814.09</v>
      </c>
      <c r="E19177" s="75">
        <v>29487.34</v>
      </c>
      <c r="F19177" s="73" t="s">
        <v>47</v>
      </c>
    </row>
    <row r="19178" spans="1:6" x14ac:dyDescent="0.25">
      <c r="A19178" s="73">
        <v>65004884</v>
      </c>
      <c r="B19178" s="74" t="s">
        <v>17124</v>
      </c>
      <c r="C19178" s="73" t="s">
        <v>792</v>
      </c>
      <c r="D19178" s="75">
        <v>32252.04</v>
      </c>
      <c r="E19178" s="75">
        <v>31084.5</v>
      </c>
      <c r="F19178" s="73" t="s">
        <v>47</v>
      </c>
    </row>
    <row r="19179" spans="1:6" x14ac:dyDescent="0.25">
      <c r="A19179" s="73">
        <v>65004889</v>
      </c>
      <c r="B19179" s="74" t="s">
        <v>17125</v>
      </c>
      <c r="C19179" s="73" t="s">
        <v>792</v>
      </c>
      <c r="D19179" s="75">
        <v>37888.22</v>
      </c>
      <c r="E19179" s="75">
        <v>36561.47</v>
      </c>
      <c r="F19179" s="73" t="s">
        <v>47</v>
      </c>
    </row>
    <row r="19180" spans="1:6" ht="25.5" x14ac:dyDescent="0.25">
      <c r="A19180" s="73">
        <v>65004934</v>
      </c>
      <c r="B19180" s="74" t="s">
        <v>17126</v>
      </c>
      <c r="C19180" s="73" t="s">
        <v>792</v>
      </c>
      <c r="D19180" s="75">
        <v>35805.480000000003</v>
      </c>
      <c r="E19180" s="75">
        <v>34178.61</v>
      </c>
      <c r="F19180" s="73" t="s">
        <v>47</v>
      </c>
    </row>
    <row r="19181" spans="1:6" x14ac:dyDescent="0.25">
      <c r="A19181" s="73">
        <v>65004937</v>
      </c>
      <c r="B19181" s="74" t="s">
        <v>17127</v>
      </c>
      <c r="C19181" s="73" t="s">
        <v>792</v>
      </c>
      <c r="D19181" s="75">
        <v>92658.65</v>
      </c>
      <c r="E19181" s="75">
        <v>88956.56</v>
      </c>
      <c r="F19181" s="73" t="s">
        <v>47</v>
      </c>
    </row>
    <row r="19182" spans="1:6" x14ac:dyDescent="0.25">
      <c r="A19182" s="73">
        <v>65004939</v>
      </c>
      <c r="B19182" s="74" t="s">
        <v>17128</v>
      </c>
      <c r="C19182" s="73" t="s">
        <v>792</v>
      </c>
      <c r="D19182" s="75">
        <v>54015.62</v>
      </c>
      <c r="E19182" s="75">
        <v>52164.58</v>
      </c>
      <c r="F19182" s="73" t="s">
        <v>47</v>
      </c>
    </row>
    <row r="19183" spans="1:6" x14ac:dyDescent="0.25">
      <c r="A19183" s="73">
        <v>65004940</v>
      </c>
      <c r="B19183" s="74" t="s">
        <v>17129</v>
      </c>
      <c r="C19183" s="73" t="s">
        <v>792</v>
      </c>
      <c r="D19183" s="75">
        <v>41025.019999999997</v>
      </c>
      <c r="E19183" s="75">
        <v>39698.269999999997</v>
      </c>
      <c r="F19183" s="73" t="s">
        <v>47</v>
      </c>
    </row>
    <row r="19184" spans="1:6" ht="25.5" x14ac:dyDescent="0.25">
      <c r="A19184" s="73">
        <v>65004971</v>
      </c>
      <c r="B19184" s="74" t="s">
        <v>17130</v>
      </c>
      <c r="C19184" s="73" t="s">
        <v>792</v>
      </c>
      <c r="D19184" s="75">
        <v>18077.64</v>
      </c>
      <c r="E19184" s="75">
        <v>16791.84</v>
      </c>
      <c r="F19184" s="73" t="s">
        <v>47</v>
      </c>
    </row>
    <row r="19185" spans="1:6" x14ac:dyDescent="0.25">
      <c r="A19185" s="73">
        <v>25005139</v>
      </c>
      <c r="B19185" s="74" t="s">
        <v>17131</v>
      </c>
      <c r="C19185" s="73" t="s">
        <v>763</v>
      </c>
      <c r="D19185" s="75">
        <v>159.79</v>
      </c>
      <c r="E19185" s="75">
        <v>159.79</v>
      </c>
      <c r="F19185" s="73" t="s">
        <v>47</v>
      </c>
    </row>
    <row r="19186" spans="1:6" x14ac:dyDescent="0.25">
      <c r="A19186" s="73">
        <v>25009656</v>
      </c>
      <c r="B19186" s="74" t="s">
        <v>17132</v>
      </c>
      <c r="C19186" s="73" t="s">
        <v>763</v>
      </c>
      <c r="D19186" s="75">
        <v>350.89</v>
      </c>
      <c r="E19186" s="75">
        <v>350.89</v>
      </c>
      <c r="F19186" s="73" t="s">
        <v>47</v>
      </c>
    </row>
    <row r="19187" spans="1:6" x14ac:dyDescent="0.25">
      <c r="A19187" s="73">
        <v>25020628</v>
      </c>
      <c r="B19187" s="74" t="s">
        <v>17133</v>
      </c>
      <c r="C19187" s="73" t="s">
        <v>763</v>
      </c>
      <c r="D19187" s="75">
        <v>35.270000000000003</v>
      </c>
      <c r="E19187" s="75">
        <v>35.270000000000003</v>
      </c>
      <c r="F19187" s="73" t="s">
        <v>47</v>
      </c>
    </row>
    <row r="19188" spans="1:6" x14ac:dyDescent="0.25">
      <c r="A19188" s="73">
        <v>25020629</v>
      </c>
      <c r="B19188" s="74" t="s">
        <v>17134</v>
      </c>
      <c r="C19188" s="73" t="s">
        <v>763</v>
      </c>
      <c r="D19188" s="75">
        <v>42.49</v>
      </c>
      <c r="E19188" s="75">
        <v>42.49</v>
      </c>
      <c r="F19188" s="73" t="s">
        <v>47</v>
      </c>
    </row>
    <row r="19189" spans="1:6" x14ac:dyDescent="0.25">
      <c r="A19189" s="73">
        <v>25064670</v>
      </c>
      <c r="B19189" s="74" t="s">
        <v>17135</v>
      </c>
      <c r="C19189" s="73" t="s">
        <v>763</v>
      </c>
      <c r="D19189" s="75">
        <v>1429.52</v>
      </c>
      <c r="E19189" s="75">
        <v>1429.52</v>
      </c>
      <c r="F19189" s="73" t="s">
        <v>47</v>
      </c>
    </row>
    <row r="19190" spans="1:6" x14ac:dyDescent="0.25">
      <c r="A19190" s="73">
        <v>35000085</v>
      </c>
      <c r="B19190" s="74" t="s">
        <v>17136</v>
      </c>
      <c r="C19190" s="73" t="s">
        <v>763</v>
      </c>
      <c r="D19190" s="75">
        <v>417.63</v>
      </c>
      <c r="E19190" s="75">
        <v>417.63</v>
      </c>
      <c r="F19190" s="73" t="s">
        <v>47</v>
      </c>
    </row>
    <row r="19191" spans="1:6" x14ac:dyDescent="0.25">
      <c r="A19191" s="73">
        <v>35000086</v>
      </c>
      <c r="B19191" s="74" t="s">
        <v>17137</v>
      </c>
      <c r="C19191" s="73" t="s">
        <v>763</v>
      </c>
      <c r="D19191" s="75">
        <v>453.15</v>
      </c>
      <c r="E19191" s="75">
        <v>453.15</v>
      </c>
      <c r="F19191" s="73" t="s">
        <v>47</v>
      </c>
    </row>
    <row r="19192" spans="1:6" x14ac:dyDescent="0.25">
      <c r="A19192" s="73">
        <v>35000087</v>
      </c>
      <c r="B19192" s="74" t="s">
        <v>17138</v>
      </c>
      <c r="C19192" s="73" t="s">
        <v>763</v>
      </c>
      <c r="D19192" s="75">
        <v>473.13</v>
      </c>
      <c r="E19192" s="75">
        <v>473.13</v>
      </c>
      <c r="F19192" s="73" t="s">
        <v>47</v>
      </c>
    </row>
    <row r="19193" spans="1:6" x14ac:dyDescent="0.25">
      <c r="A19193" s="73">
        <v>35000088</v>
      </c>
      <c r="B19193" s="74" t="s">
        <v>17139</v>
      </c>
      <c r="C19193" s="73" t="s">
        <v>763</v>
      </c>
      <c r="D19193" s="75">
        <v>496.77</v>
      </c>
      <c r="E19193" s="75">
        <v>496.77</v>
      </c>
      <c r="F19193" s="73" t="s">
        <v>47</v>
      </c>
    </row>
    <row r="19194" spans="1:6" x14ac:dyDescent="0.25">
      <c r="A19194" s="73">
        <v>35000089</v>
      </c>
      <c r="B19194" s="74" t="s">
        <v>17140</v>
      </c>
      <c r="C19194" s="73" t="s">
        <v>763</v>
      </c>
      <c r="D19194" s="75">
        <v>613.87</v>
      </c>
      <c r="E19194" s="75">
        <v>613.87</v>
      </c>
      <c r="F19194" s="73" t="s">
        <v>47</v>
      </c>
    </row>
    <row r="19195" spans="1:6" x14ac:dyDescent="0.25">
      <c r="A19195" s="73">
        <v>35000090</v>
      </c>
      <c r="B19195" s="74" t="s">
        <v>17141</v>
      </c>
      <c r="C19195" s="73" t="s">
        <v>763</v>
      </c>
      <c r="D19195" s="75">
        <v>628.66</v>
      </c>
      <c r="E19195" s="75">
        <v>628.66</v>
      </c>
      <c r="F19195" s="73" t="s">
        <v>47</v>
      </c>
    </row>
    <row r="19196" spans="1:6" x14ac:dyDescent="0.25">
      <c r="A19196" s="73">
        <v>35000091</v>
      </c>
      <c r="B19196" s="74" t="s">
        <v>17142</v>
      </c>
      <c r="C19196" s="73" t="s">
        <v>763</v>
      </c>
      <c r="D19196" s="75">
        <v>692.41</v>
      </c>
      <c r="E19196" s="75">
        <v>692.41</v>
      </c>
      <c r="F19196" s="73" t="s">
        <v>47</v>
      </c>
    </row>
    <row r="19197" spans="1:6" x14ac:dyDescent="0.25">
      <c r="A19197" s="73">
        <v>35000093</v>
      </c>
      <c r="B19197" s="74" t="s">
        <v>17143</v>
      </c>
      <c r="C19197" s="73" t="s">
        <v>763</v>
      </c>
      <c r="D19197" s="75">
        <v>571.66999999999996</v>
      </c>
      <c r="E19197" s="75">
        <v>571.66999999999996</v>
      </c>
      <c r="F19197" s="73" t="s">
        <v>47</v>
      </c>
    </row>
    <row r="19198" spans="1:6" x14ac:dyDescent="0.25">
      <c r="A19198" s="73">
        <v>35000094</v>
      </c>
      <c r="B19198" s="74" t="s">
        <v>17144</v>
      </c>
      <c r="C19198" s="73" t="s">
        <v>763</v>
      </c>
      <c r="D19198" s="75">
        <v>416.77</v>
      </c>
      <c r="E19198" s="75">
        <v>416.77</v>
      </c>
      <c r="F19198" s="73" t="s">
        <v>47</v>
      </c>
    </row>
    <row r="19199" spans="1:6" x14ac:dyDescent="0.25">
      <c r="A19199" s="73">
        <v>35000096</v>
      </c>
      <c r="B19199" s="74" t="s">
        <v>17145</v>
      </c>
      <c r="C19199" s="73" t="s">
        <v>763</v>
      </c>
      <c r="D19199" s="75">
        <v>538.76</v>
      </c>
      <c r="E19199" s="75">
        <v>538.76</v>
      </c>
      <c r="F19199" s="73" t="s">
        <v>47</v>
      </c>
    </row>
    <row r="19200" spans="1:6" x14ac:dyDescent="0.25">
      <c r="A19200" s="73">
        <v>35000119</v>
      </c>
      <c r="B19200" s="74" t="s">
        <v>17146</v>
      </c>
      <c r="C19200" s="73" t="s">
        <v>763</v>
      </c>
      <c r="D19200" s="75">
        <v>106.12</v>
      </c>
      <c r="E19200" s="75">
        <v>106.12</v>
      </c>
      <c r="F19200" s="73" t="s">
        <v>47</v>
      </c>
    </row>
    <row r="19201" spans="1:6" x14ac:dyDescent="0.25">
      <c r="A19201" s="73">
        <v>35000126</v>
      </c>
      <c r="B19201" s="74" t="s">
        <v>17147</v>
      </c>
      <c r="C19201" s="73" t="s">
        <v>763</v>
      </c>
      <c r="D19201" s="75">
        <v>111.01</v>
      </c>
      <c r="E19201" s="75">
        <v>111.01</v>
      </c>
      <c r="F19201" s="73" t="s">
        <v>47</v>
      </c>
    </row>
    <row r="19202" spans="1:6" x14ac:dyDescent="0.25">
      <c r="A19202" s="73">
        <v>35000142</v>
      </c>
      <c r="B19202" s="74" t="s">
        <v>17148</v>
      </c>
      <c r="C19202" s="73" t="s">
        <v>763</v>
      </c>
      <c r="D19202" s="75">
        <v>11.66</v>
      </c>
      <c r="E19202" s="75">
        <v>11.66</v>
      </c>
      <c r="F19202" s="73" t="s">
        <v>47</v>
      </c>
    </row>
    <row r="19203" spans="1:6" x14ac:dyDescent="0.25">
      <c r="A19203" s="73">
        <v>35000258</v>
      </c>
      <c r="B19203" s="74" t="s">
        <v>17149</v>
      </c>
      <c r="C19203" s="73" t="s">
        <v>763</v>
      </c>
      <c r="D19203" s="75">
        <v>838.98</v>
      </c>
      <c r="E19203" s="75">
        <v>838.98</v>
      </c>
      <c r="F19203" s="73" t="s">
        <v>47</v>
      </c>
    </row>
    <row r="19204" spans="1:6" x14ac:dyDescent="0.25">
      <c r="A19204" s="73">
        <v>35000592</v>
      </c>
      <c r="B19204" s="74" t="s">
        <v>17150</v>
      </c>
      <c r="C19204" s="73" t="s">
        <v>763</v>
      </c>
      <c r="D19204" s="75">
        <v>180.17</v>
      </c>
      <c r="E19204" s="75">
        <v>180.17</v>
      </c>
      <c r="F19204" s="73" t="s">
        <v>47</v>
      </c>
    </row>
    <row r="19205" spans="1:6" x14ac:dyDescent="0.25">
      <c r="A19205" s="73">
        <v>35000593</v>
      </c>
      <c r="B19205" s="74" t="s">
        <v>17151</v>
      </c>
      <c r="C19205" s="73" t="s">
        <v>763</v>
      </c>
      <c r="D19205" s="75">
        <v>143.37</v>
      </c>
      <c r="E19205" s="75">
        <v>143.37</v>
      </c>
      <c r="F19205" s="73" t="s">
        <v>47</v>
      </c>
    </row>
    <row r="19206" spans="1:6" x14ac:dyDescent="0.25">
      <c r="A19206" s="73">
        <v>35000594</v>
      </c>
      <c r="B19206" s="74" t="s">
        <v>17152</v>
      </c>
      <c r="C19206" s="73" t="s">
        <v>763</v>
      </c>
      <c r="D19206" s="75">
        <v>114.92</v>
      </c>
      <c r="E19206" s="75">
        <v>114.92</v>
      </c>
      <c r="F19206" s="73" t="s">
        <v>47</v>
      </c>
    </row>
    <row r="19207" spans="1:6" x14ac:dyDescent="0.25">
      <c r="A19207" s="73">
        <v>35000595</v>
      </c>
      <c r="B19207" s="74" t="s">
        <v>17153</v>
      </c>
      <c r="C19207" s="73" t="s">
        <v>763</v>
      </c>
      <c r="D19207" s="75">
        <v>188.69</v>
      </c>
      <c r="E19207" s="75">
        <v>188.69</v>
      </c>
      <c r="F19207" s="73" t="s">
        <v>47</v>
      </c>
    </row>
    <row r="19208" spans="1:6" x14ac:dyDescent="0.25">
      <c r="A19208" s="73">
        <v>35000596</v>
      </c>
      <c r="B19208" s="74" t="s">
        <v>17154</v>
      </c>
      <c r="C19208" s="73" t="s">
        <v>763</v>
      </c>
      <c r="D19208" s="75">
        <v>188.69</v>
      </c>
      <c r="E19208" s="75">
        <v>188.69</v>
      </c>
      <c r="F19208" s="73" t="s">
        <v>47</v>
      </c>
    </row>
    <row r="19209" spans="1:6" x14ac:dyDescent="0.25">
      <c r="A19209" s="73">
        <v>35000597</v>
      </c>
      <c r="B19209" s="74" t="s">
        <v>17155</v>
      </c>
      <c r="C19209" s="73" t="s">
        <v>763</v>
      </c>
      <c r="D19209" s="75">
        <v>188.69</v>
      </c>
      <c r="E19209" s="75">
        <v>188.69</v>
      </c>
      <c r="F19209" s="73" t="s">
        <v>47</v>
      </c>
    </row>
    <row r="19210" spans="1:6" x14ac:dyDescent="0.25">
      <c r="A19210" s="73">
        <v>35000598</v>
      </c>
      <c r="B19210" s="74" t="s">
        <v>17156</v>
      </c>
      <c r="C19210" s="73" t="s">
        <v>763</v>
      </c>
      <c r="D19210" s="75">
        <v>118.73</v>
      </c>
      <c r="E19210" s="75">
        <v>118.73</v>
      </c>
      <c r="F19210" s="73" t="s">
        <v>47</v>
      </c>
    </row>
    <row r="19211" spans="1:6" x14ac:dyDescent="0.25">
      <c r="A19211" s="73">
        <v>35000599</v>
      </c>
      <c r="B19211" s="74" t="s">
        <v>17157</v>
      </c>
      <c r="C19211" s="73" t="s">
        <v>763</v>
      </c>
      <c r="D19211" s="75">
        <v>119</v>
      </c>
      <c r="E19211" s="75">
        <v>119</v>
      </c>
      <c r="F19211" s="73" t="s">
        <v>47</v>
      </c>
    </row>
    <row r="19212" spans="1:6" x14ac:dyDescent="0.25">
      <c r="A19212" s="73">
        <v>35001090</v>
      </c>
      <c r="B19212" s="74" t="s">
        <v>17158</v>
      </c>
      <c r="C19212" s="73" t="s">
        <v>763</v>
      </c>
      <c r="D19212" s="75">
        <v>884.45</v>
      </c>
      <c r="E19212" s="75">
        <v>884.45</v>
      </c>
      <c r="F19212" s="73" t="s">
        <v>47</v>
      </c>
    </row>
    <row r="19213" spans="1:6" x14ac:dyDescent="0.25">
      <c r="A19213" s="73">
        <v>35001091</v>
      </c>
      <c r="B19213" s="74" t="s">
        <v>17159</v>
      </c>
      <c r="C19213" s="73" t="s">
        <v>763</v>
      </c>
      <c r="D19213" s="75">
        <v>884.45</v>
      </c>
      <c r="E19213" s="75">
        <v>884.45</v>
      </c>
      <c r="F19213" s="73" t="s">
        <v>47</v>
      </c>
    </row>
    <row r="19214" spans="1:6" x14ac:dyDescent="0.25">
      <c r="A19214" s="73">
        <v>35001092</v>
      </c>
      <c r="B19214" s="74" t="s">
        <v>17160</v>
      </c>
      <c r="C19214" s="73" t="s">
        <v>763</v>
      </c>
      <c r="D19214" s="75">
        <v>884.45</v>
      </c>
      <c r="E19214" s="75">
        <v>884.45</v>
      </c>
      <c r="F19214" s="73" t="s">
        <v>47</v>
      </c>
    </row>
    <row r="19215" spans="1:6" x14ac:dyDescent="0.25">
      <c r="A19215" s="73">
        <v>35001119</v>
      </c>
      <c r="B19215" s="74" t="s">
        <v>17161</v>
      </c>
      <c r="C19215" s="73" t="s">
        <v>763</v>
      </c>
      <c r="D19215" s="75">
        <v>744.34</v>
      </c>
      <c r="E19215" s="75">
        <v>744.34</v>
      </c>
      <c r="F19215" s="73" t="s">
        <v>47</v>
      </c>
    </row>
    <row r="19216" spans="1:6" x14ac:dyDescent="0.25">
      <c r="A19216" s="73">
        <v>35001120</v>
      </c>
      <c r="B19216" s="74" t="s">
        <v>17162</v>
      </c>
      <c r="C19216" s="73" t="s">
        <v>763</v>
      </c>
      <c r="D19216" s="75">
        <v>540.66</v>
      </c>
      <c r="E19216" s="75">
        <v>540.66</v>
      </c>
      <c r="F19216" s="73" t="s">
        <v>47</v>
      </c>
    </row>
    <row r="19217" spans="1:6" x14ac:dyDescent="0.25">
      <c r="A19217" s="73">
        <v>35001136</v>
      </c>
      <c r="B19217" s="74" t="s">
        <v>17163</v>
      </c>
      <c r="C19217" s="73" t="s">
        <v>763</v>
      </c>
      <c r="D19217" s="75">
        <v>105.27</v>
      </c>
      <c r="E19217" s="75">
        <v>105.27</v>
      </c>
      <c r="F19217" s="73" t="s">
        <v>47</v>
      </c>
    </row>
    <row r="19218" spans="1:6" x14ac:dyDescent="0.25">
      <c r="A19218" s="73">
        <v>35001206</v>
      </c>
      <c r="B19218" s="74" t="s">
        <v>17164</v>
      </c>
      <c r="C19218" s="73" t="s">
        <v>763</v>
      </c>
      <c r="D19218" s="75">
        <v>142.19999999999999</v>
      </c>
      <c r="E19218" s="75">
        <v>142.19999999999999</v>
      </c>
      <c r="F19218" s="73" t="s">
        <v>47</v>
      </c>
    </row>
    <row r="19219" spans="1:6" x14ac:dyDescent="0.25">
      <c r="A19219" s="73">
        <v>35001215</v>
      </c>
      <c r="B19219" s="74" t="s">
        <v>17165</v>
      </c>
      <c r="C19219" s="73" t="s">
        <v>763</v>
      </c>
      <c r="D19219" s="75">
        <v>144.03</v>
      </c>
      <c r="E19219" s="75">
        <v>144.03</v>
      </c>
      <c r="F19219" s="73" t="s">
        <v>47</v>
      </c>
    </row>
    <row r="19220" spans="1:6" x14ac:dyDescent="0.25">
      <c r="A19220" s="73">
        <v>65000018</v>
      </c>
      <c r="B19220" s="74" t="s">
        <v>17166</v>
      </c>
      <c r="C19220" s="73" t="s">
        <v>763</v>
      </c>
      <c r="D19220" s="75">
        <v>150.66</v>
      </c>
      <c r="E19220" s="75">
        <v>139.97999999999999</v>
      </c>
      <c r="F19220" s="73" t="s">
        <v>47</v>
      </c>
    </row>
    <row r="19221" spans="1:6" x14ac:dyDescent="0.25">
      <c r="A19221" s="73">
        <v>65000049</v>
      </c>
      <c r="B19221" s="74" t="s">
        <v>17167</v>
      </c>
      <c r="C19221" s="73" t="s">
        <v>763</v>
      </c>
      <c r="D19221" s="75">
        <v>337.49</v>
      </c>
      <c r="E19221" s="75">
        <v>312.91000000000003</v>
      </c>
      <c r="F19221" s="73" t="s">
        <v>47</v>
      </c>
    </row>
    <row r="19222" spans="1:6" x14ac:dyDescent="0.25">
      <c r="A19222" s="73">
        <v>65000050</v>
      </c>
      <c r="B19222" s="74" t="s">
        <v>17168</v>
      </c>
      <c r="C19222" s="73" t="s">
        <v>763</v>
      </c>
      <c r="D19222" s="75">
        <v>529.07000000000005</v>
      </c>
      <c r="E19222" s="75">
        <v>511.8</v>
      </c>
      <c r="F19222" s="73" t="s">
        <v>47</v>
      </c>
    </row>
    <row r="19223" spans="1:6" ht="25.5" x14ac:dyDescent="0.25">
      <c r="A19223" s="73">
        <v>65000070</v>
      </c>
      <c r="B19223" s="74" t="s">
        <v>17169</v>
      </c>
      <c r="C19223" s="73" t="s">
        <v>763</v>
      </c>
      <c r="D19223" s="75">
        <v>126.08</v>
      </c>
      <c r="E19223" s="75">
        <v>117.02</v>
      </c>
      <c r="F19223" s="73" t="s">
        <v>47</v>
      </c>
    </row>
    <row r="19224" spans="1:6" x14ac:dyDescent="0.25">
      <c r="A19224" s="73">
        <v>65000083</v>
      </c>
      <c r="B19224" s="74" t="s">
        <v>17170</v>
      </c>
      <c r="C19224" s="73" t="s">
        <v>763</v>
      </c>
      <c r="D19224" s="75">
        <v>836.16</v>
      </c>
      <c r="E19224" s="75">
        <v>819.29</v>
      </c>
      <c r="F19224" s="73" t="s">
        <v>47</v>
      </c>
    </row>
    <row r="19225" spans="1:6" x14ac:dyDescent="0.25">
      <c r="A19225" s="73">
        <v>65000084</v>
      </c>
      <c r="B19225" s="74" t="s">
        <v>17171</v>
      </c>
      <c r="C19225" s="73" t="s">
        <v>763</v>
      </c>
      <c r="D19225" s="75">
        <v>776.52</v>
      </c>
      <c r="E19225" s="75">
        <v>759.54</v>
      </c>
      <c r="F19225" s="73" t="s">
        <v>47</v>
      </c>
    </row>
    <row r="19226" spans="1:6" x14ac:dyDescent="0.25">
      <c r="A19226" s="73">
        <v>65000085</v>
      </c>
      <c r="B19226" s="74" t="s">
        <v>17172</v>
      </c>
      <c r="C19226" s="73" t="s">
        <v>763</v>
      </c>
      <c r="D19226" s="75">
        <v>729.31</v>
      </c>
      <c r="E19226" s="75">
        <v>712.27</v>
      </c>
      <c r="F19226" s="73" t="s">
        <v>47</v>
      </c>
    </row>
    <row r="19227" spans="1:6" x14ac:dyDescent="0.25">
      <c r="A19227" s="73">
        <v>65000086</v>
      </c>
      <c r="B19227" s="74" t="s">
        <v>17173</v>
      </c>
      <c r="C19227" s="73" t="s">
        <v>763</v>
      </c>
      <c r="D19227" s="75">
        <v>693.87</v>
      </c>
      <c r="E19227" s="75">
        <v>676.8</v>
      </c>
      <c r="F19227" s="73" t="s">
        <v>47</v>
      </c>
    </row>
    <row r="19228" spans="1:6" x14ac:dyDescent="0.25">
      <c r="A19228" s="73">
        <v>65000087</v>
      </c>
      <c r="B19228" s="74" t="s">
        <v>17174</v>
      </c>
      <c r="C19228" s="73" t="s">
        <v>763</v>
      </c>
      <c r="D19228" s="75">
        <v>660.16</v>
      </c>
      <c r="E19228" s="75">
        <v>643.11</v>
      </c>
      <c r="F19228" s="73" t="s">
        <v>47</v>
      </c>
    </row>
    <row r="19229" spans="1:6" x14ac:dyDescent="0.25">
      <c r="A19229" s="73">
        <v>65000113</v>
      </c>
      <c r="B19229" s="74" t="s">
        <v>17175</v>
      </c>
      <c r="C19229" s="73" t="s">
        <v>763</v>
      </c>
      <c r="D19229" s="75">
        <v>387.15</v>
      </c>
      <c r="E19229" s="75">
        <v>376.29</v>
      </c>
      <c r="F19229" s="73" t="s">
        <v>47</v>
      </c>
    </row>
    <row r="19230" spans="1:6" x14ac:dyDescent="0.25">
      <c r="A19230" s="73">
        <v>65000149</v>
      </c>
      <c r="B19230" s="74" t="s">
        <v>17176</v>
      </c>
      <c r="C19230" s="73" t="s">
        <v>763</v>
      </c>
      <c r="D19230" s="75">
        <v>45.66</v>
      </c>
      <c r="E19230" s="75">
        <v>42.38</v>
      </c>
      <c r="F19230" s="73" t="s">
        <v>47</v>
      </c>
    </row>
    <row r="19231" spans="1:6" x14ac:dyDescent="0.25">
      <c r="A19231" s="73">
        <v>65000150</v>
      </c>
      <c r="B19231" s="74" t="s">
        <v>17177</v>
      </c>
      <c r="C19231" s="73" t="s">
        <v>763</v>
      </c>
      <c r="D19231" s="75">
        <v>73.06</v>
      </c>
      <c r="E19231" s="75">
        <v>67.81</v>
      </c>
      <c r="F19231" s="73" t="s">
        <v>47</v>
      </c>
    </row>
    <row r="19232" spans="1:6" x14ac:dyDescent="0.25">
      <c r="A19232" s="73">
        <v>65000151</v>
      </c>
      <c r="B19232" s="74" t="s">
        <v>17178</v>
      </c>
      <c r="C19232" s="73" t="s">
        <v>763</v>
      </c>
      <c r="D19232" s="75">
        <v>11.33</v>
      </c>
      <c r="E19232" s="75">
        <v>11.12</v>
      </c>
      <c r="F19232" s="73" t="s">
        <v>47</v>
      </c>
    </row>
    <row r="19233" spans="1:6" x14ac:dyDescent="0.25">
      <c r="A19233" s="73">
        <v>65000152</v>
      </c>
      <c r="B19233" s="74" t="s">
        <v>17179</v>
      </c>
      <c r="C19233" s="73" t="s">
        <v>763</v>
      </c>
      <c r="D19233" s="75">
        <v>68.489999999999995</v>
      </c>
      <c r="E19233" s="75">
        <v>63.57</v>
      </c>
      <c r="F19233" s="73" t="s">
        <v>47</v>
      </c>
    </row>
    <row r="19234" spans="1:6" ht="25.5" x14ac:dyDescent="0.25">
      <c r="A19234" s="73">
        <v>65000153</v>
      </c>
      <c r="B19234" s="74" t="s">
        <v>17180</v>
      </c>
      <c r="C19234" s="73" t="s">
        <v>763</v>
      </c>
      <c r="D19234" s="75">
        <v>91.32</v>
      </c>
      <c r="E19234" s="75">
        <v>84.76</v>
      </c>
      <c r="F19234" s="73" t="s">
        <v>47</v>
      </c>
    </row>
    <row r="19235" spans="1:6" ht="25.5" x14ac:dyDescent="0.25">
      <c r="A19235" s="73">
        <v>65000154</v>
      </c>
      <c r="B19235" s="74" t="s">
        <v>17181</v>
      </c>
      <c r="C19235" s="73" t="s">
        <v>763</v>
      </c>
      <c r="D19235" s="75">
        <v>125.57</v>
      </c>
      <c r="E19235" s="75">
        <v>116.55</v>
      </c>
      <c r="F19235" s="73" t="s">
        <v>47</v>
      </c>
    </row>
    <row r="19236" spans="1:6" ht="25.5" x14ac:dyDescent="0.25">
      <c r="A19236" s="73">
        <v>65000155</v>
      </c>
      <c r="B19236" s="74" t="s">
        <v>17182</v>
      </c>
      <c r="C19236" s="73" t="s">
        <v>763</v>
      </c>
      <c r="D19236" s="75">
        <v>159.81</v>
      </c>
      <c r="E19236" s="75">
        <v>148.33000000000001</v>
      </c>
      <c r="F19236" s="73" t="s">
        <v>47</v>
      </c>
    </row>
    <row r="19237" spans="1:6" x14ac:dyDescent="0.25">
      <c r="A19237" s="73">
        <v>65000156</v>
      </c>
      <c r="B19237" s="74" t="s">
        <v>17183</v>
      </c>
      <c r="C19237" s="73" t="s">
        <v>763</v>
      </c>
      <c r="D19237" s="75">
        <v>85.61</v>
      </c>
      <c r="E19237" s="75">
        <v>79.459999999999994</v>
      </c>
      <c r="F19237" s="73" t="s">
        <v>47</v>
      </c>
    </row>
    <row r="19238" spans="1:6" ht="25.5" x14ac:dyDescent="0.25">
      <c r="A19238" s="73">
        <v>65000157</v>
      </c>
      <c r="B19238" s="74" t="s">
        <v>17184</v>
      </c>
      <c r="C19238" s="73" t="s">
        <v>763</v>
      </c>
      <c r="D19238" s="75">
        <v>114.15</v>
      </c>
      <c r="E19238" s="75">
        <v>105.95</v>
      </c>
      <c r="F19238" s="73" t="s">
        <v>47</v>
      </c>
    </row>
    <row r="19239" spans="1:6" ht="25.5" x14ac:dyDescent="0.25">
      <c r="A19239" s="73">
        <v>65000158</v>
      </c>
      <c r="B19239" s="74" t="s">
        <v>17185</v>
      </c>
      <c r="C19239" s="73" t="s">
        <v>763</v>
      </c>
      <c r="D19239" s="75">
        <v>157.53</v>
      </c>
      <c r="E19239" s="75">
        <v>146.21</v>
      </c>
      <c r="F19239" s="73" t="s">
        <v>47</v>
      </c>
    </row>
    <row r="19240" spans="1:6" ht="25.5" x14ac:dyDescent="0.25">
      <c r="A19240" s="73">
        <v>65000159</v>
      </c>
      <c r="B19240" s="74" t="s">
        <v>17186</v>
      </c>
      <c r="C19240" s="73" t="s">
        <v>763</v>
      </c>
      <c r="D19240" s="75">
        <v>199.76</v>
      </c>
      <c r="E19240" s="75">
        <v>185.41</v>
      </c>
      <c r="F19240" s="73" t="s">
        <v>47</v>
      </c>
    </row>
    <row r="19241" spans="1:6" x14ac:dyDescent="0.25">
      <c r="A19241" s="73">
        <v>65000160</v>
      </c>
      <c r="B19241" s="74" t="s">
        <v>17187</v>
      </c>
      <c r="C19241" s="73" t="s">
        <v>763</v>
      </c>
      <c r="D19241" s="75">
        <v>13.36</v>
      </c>
      <c r="E19241" s="75">
        <v>13.02</v>
      </c>
      <c r="F19241" s="73" t="s">
        <v>47</v>
      </c>
    </row>
    <row r="19242" spans="1:6" ht="25.5" x14ac:dyDescent="0.25">
      <c r="A19242" s="73">
        <v>65000161</v>
      </c>
      <c r="B19242" s="74" t="s">
        <v>17188</v>
      </c>
      <c r="C19242" s="73" t="s">
        <v>763</v>
      </c>
      <c r="D19242" s="75">
        <v>18.05</v>
      </c>
      <c r="E19242" s="75">
        <v>17.600000000000001</v>
      </c>
      <c r="F19242" s="73" t="s">
        <v>47</v>
      </c>
    </row>
    <row r="19243" spans="1:6" ht="25.5" x14ac:dyDescent="0.25">
      <c r="A19243" s="73">
        <v>65000162</v>
      </c>
      <c r="B19243" s="74" t="s">
        <v>17189</v>
      </c>
      <c r="C19243" s="73" t="s">
        <v>763</v>
      </c>
      <c r="D19243" s="75">
        <v>23.86</v>
      </c>
      <c r="E19243" s="75">
        <v>23.29</v>
      </c>
      <c r="F19243" s="73" t="s">
        <v>47</v>
      </c>
    </row>
    <row r="19244" spans="1:6" ht="25.5" x14ac:dyDescent="0.25">
      <c r="A19244" s="73">
        <v>65000163</v>
      </c>
      <c r="B19244" s="74" t="s">
        <v>17190</v>
      </c>
      <c r="C19244" s="73" t="s">
        <v>763</v>
      </c>
      <c r="D19244" s="75">
        <v>16.059999999999999</v>
      </c>
      <c r="E19244" s="75">
        <v>15.66</v>
      </c>
      <c r="F19244" s="73" t="s">
        <v>47</v>
      </c>
    </row>
    <row r="19245" spans="1:6" ht="25.5" x14ac:dyDescent="0.25">
      <c r="A19245" s="73">
        <v>65000164</v>
      </c>
      <c r="B19245" s="74" t="s">
        <v>17191</v>
      </c>
      <c r="C19245" s="73" t="s">
        <v>763</v>
      </c>
      <c r="D19245" s="75">
        <v>21.66</v>
      </c>
      <c r="E19245" s="75">
        <v>21.11</v>
      </c>
      <c r="F19245" s="73" t="s">
        <v>47</v>
      </c>
    </row>
    <row r="19246" spans="1:6" ht="25.5" x14ac:dyDescent="0.25">
      <c r="A19246" s="73">
        <v>65000165</v>
      </c>
      <c r="B19246" s="74" t="s">
        <v>17192</v>
      </c>
      <c r="C19246" s="73" t="s">
        <v>763</v>
      </c>
      <c r="D19246" s="75">
        <v>28.41</v>
      </c>
      <c r="E19246" s="75">
        <v>27.72</v>
      </c>
      <c r="F19246" s="73" t="s">
        <v>47</v>
      </c>
    </row>
    <row r="19247" spans="1:6" x14ac:dyDescent="0.25">
      <c r="A19247" s="73">
        <v>65000166</v>
      </c>
      <c r="B19247" s="74" t="s">
        <v>17193</v>
      </c>
      <c r="C19247" s="73" t="s">
        <v>763</v>
      </c>
      <c r="D19247" s="75">
        <v>220.22</v>
      </c>
      <c r="E19247" s="75">
        <v>213.61</v>
      </c>
      <c r="F19247" s="73" t="s">
        <v>47</v>
      </c>
    </row>
    <row r="19248" spans="1:6" x14ac:dyDescent="0.25">
      <c r="A19248" s="73">
        <v>65000167</v>
      </c>
      <c r="B19248" s="74" t="s">
        <v>17194</v>
      </c>
      <c r="C19248" s="73" t="s">
        <v>763</v>
      </c>
      <c r="D19248" s="75">
        <v>288.89</v>
      </c>
      <c r="E19248" s="75">
        <v>281.95999999999998</v>
      </c>
      <c r="F19248" s="73" t="s">
        <v>47</v>
      </c>
    </row>
    <row r="19249" spans="1:6" x14ac:dyDescent="0.25">
      <c r="A19249" s="73">
        <v>65000168</v>
      </c>
      <c r="B19249" s="74" t="s">
        <v>17195</v>
      </c>
      <c r="C19249" s="73" t="s">
        <v>763</v>
      </c>
      <c r="D19249" s="75">
        <v>332.22</v>
      </c>
      <c r="E19249" s="75">
        <v>325.63</v>
      </c>
      <c r="F19249" s="73" t="s">
        <v>47</v>
      </c>
    </row>
    <row r="19250" spans="1:6" x14ac:dyDescent="0.25">
      <c r="A19250" s="73">
        <v>65000169</v>
      </c>
      <c r="B19250" s="74" t="s">
        <v>17196</v>
      </c>
      <c r="C19250" s="73" t="s">
        <v>763</v>
      </c>
      <c r="D19250" s="75">
        <v>507.99</v>
      </c>
      <c r="E19250" s="75">
        <v>499.37</v>
      </c>
      <c r="F19250" s="73" t="s">
        <v>47</v>
      </c>
    </row>
    <row r="19251" spans="1:6" ht="25.5" x14ac:dyDescent="0.25">
      <c r="A19251" s="73">
        <v>65000170</v>
      </c>
      <c r="B19251" s="74" t="s">
        <v>17197</v>
      </c>
      <c r="C19251" s="73" t="s">
        <v>763</v>
      </c>
      <c r="D19251" s="75">
        <v>16.190000000000001</v>
      </c>
      <c r="E19251" s="75">
        <v>15.83</v>
      </c>
      <c r="F19251" s="73" t="s">
        <v>47</v>
      </c>
    </row>
    <row r="19252" spans="1:6" ht="25.5" x14ac:dyDescent="0.25">
      <c r="A19252" s="73">
        <v>65000171</v>
      </c>
      <c r="B19252" s="74" t="s">
        <v>17198</v>
      </c>
      <c r="C19252" s="73" t="s">
        <v>763</v>
      </c>
      <c r="D19252" s="75">
        <v>30.7</v>
      </c>
      <c r="E19252" s="75">
        <v>29.61</v>
      </c>
      <c r="F19252" s="73" t="s">
        <v>47</v>
      </c>
    </row>
    <row r="19253" spans="1:6" ht="25.5" x14ac:dyDescent="0.25">
      <c r="A19253" s="73">
        <v>65000173</v>
      </c>
      <c r="B19253" s="74" t="s">
        <v>17199</v>
      </c>
      <c r="C19253" s="73" t="s">
        <v>763</v>
      </c>
      <c r="D19253" s="75">
        <v>25.06</v>
      </c>
      <c r="E19253" s="75">
        <v>23.42</v>
      </c>
      <c r="F19253" s="73" t="s">
        <v>47</v>
      </c>
    </row>
    <row r="19254" spans="1:6" ht="25.5" x14ac:dyDescent="0.25">
      <c r="A19254" s="73">
        <v>65000174</v>
      </c>
      <c r="B19254" s="74" t="s">
        <v>17200</v>
      </c>
      <c r="C19254" s="73" t="s">
        <v>763</v>
      </c>
      <c r="D19254" s="75">
        <v>37.81</v>
      </c>
      <c r="E19254" s="75">
        <v>35.31</v>
      </c>
      <c r="F19254" s="73" t="s">
        <v>47</v>
      </c>
    </row>
    <row r="19255" spans="1:6" x14ac:dyDescent="0.25">
      <c r="A19255" s="73">
        <v>65000176</v>
      </c>
      <c r="B19255" s="74" t="s">
        <v>17202</v>
      </c>
      <c r="C19255" s="73" t="s">
        <v>763</v>
      </c>
      <c r="D19255" s="75">
        <v>3.26</v>
      </c>
      <c r="E19255" s="75">
        <v>3.24</v>
      </c>
      <c r="F19255" s="73" t="s">
        <v>47</v>
      </c>
    </row>
    <row r="19256" spans="1:6" x14ac:dyDescent="0.25">
      <c r="A19256" s="73">
        <v>65000177</v>
      </c>
      <c r="B19256" s="74" t="s">
        <v>17203</v>
      </c>
      <c r="C19256" s="73" t="s">
        <v>763</v>
      </c>
      <c r="D19256" s="75">
        <v>4.4000000000000004</v>
      </c>
      <c r="E19256" s="75">
        <v>4.37</v>
      </c>
      <c r="F19256" s="73" t="s">
        <v>47</v>
      </c>
    </row>
    <row r="19257" spans="1:6" ht="25.5" x14ac:dyDescent="0.25">
      <c r="A19257" s="73">
        <v>65000178</v>
      </c>
      <c r="B19257" s="74" t="s">
        <v>17204</v>
      </c>
      <c r="C19257" s="73" t="s">
        <v>763</v>
      </c>
      <c r="D19257" s="75">
        <v>20.85</v>
      </c>
      <c r="E19257" s="75">
        <v>19.63</v>
      </c>
      <c r="F19257" s="73" t="s">
        <v>47</v>
      </c>
    </row>
    <row r="19258" spans="1:6" x14ac:dyDescent="0.25">
      <c r="A19258" s="73">
        <v>65000180</v>
      </c>
      <c r="B19258" s="74" t="s">
        <v>17205</v>
      </c>
      <c r="C19258" s="73" t="s">
        <v>763</v>
      </c>
      <c r="D19258" s="75">
        <v>31.99</v>
      </c>
      <c r="E19258" s="75">
        <v>29.97</v>
      </c>
      <c r="F19258" s="73" t="s">
        <v>47</v>
      </c>
    </row>
    <row r="19259" spans="1:6" ht="25.5" x14ac:dyDescent="0.25">
      <c r="A19259" s="73">
        <v>65000181</v>
      </c>
      <c r="B19259" s="74" t="s">
        <v>17206</v>
      </c>
      <c r="C19259" s="73" t="s">
        <v>763</v>
      </c>
      <c r="D19259" s="75">
        <v>2.56</v>
      </c>
      <c r="E19259" s="75">
        <v>2.5099999999999998</v>
      </c>
      <c r="F19259" s="73" t="s">
        <v>47</v>
      </c>
    </row>
    <row r="19260" spans="1:6" x14ac:dyDescent="0.25">
      <c r="A19260" s="73">
        <v>65000182</v>
      </c>
      <c r="B19260" s="74" t="s">
        <v>17207</v>
      </c>
      <c r="C19260" s="73" t="s">
        <v>763</v>
      </c>
      <c r="D19260" s="75">
        <v>0.62</v>
      </c>
      <c r="E19260" s="75">
        <v>0.61</v>
      </c>
      <c r="F19260" s="73" t="s">
        <v>47</v>
      </c>
    </row>
    <row r="19261" spans="1:6" ht="25.5" x14ac:dyDescent="0.25">
      <c r="A19261" s="73">
        <v>65000183</v>
      </c>
      <c r="B19261" s="74" t="s">
        <v>17208</v>
      </c>
      <c r="C19261" s="73" t="s">
        <v>763</v>
      </c>
      <c r="D19261" s="75">
        <v>39.69</v>
      </c>
      <c r="E19261" s="75">
        <v>38.04</v>
      </c>
      <c r="F19261" s="73" t="s">
        <v>47</v>
      </c>
    </row>
    <row r="19262" spans="1:6" x14ac:dyDescent="0.25">
      <c r="A19262" s="73">
        <v>65000184</v>
      </c>
      <c r="B19262" s="74" t="s">
        <v>17209</v>
      </c>
      <c r="C19262" s="73" t="s">
        <v>763</v>
      </c>
      <c r="D19262" s="75">
        <v>45.66</v>
      </c>
      <c r="E19262" s="75">
        <v>42.38</v>
      </c>
      <c r="F19262" s="73" t="s">
        <v>47</v>
      </c>
    </row>
    <row r="19263" spans="1:6" x14ac:dyDescent="0.25">
      <c r="A19263" s="73">
        <v>65000185</v>
      </c>
      <c r="B19263" s="74" t="s">
        <v>17210</v>
      </c>
      <c r="C19263" s="73" t="s">
        <v>763</v>
      </c>
      <c r="D19263" s="75">
        <v>63.92</v>
      </c>
      <c r="E19263" s="75">
        <v>59.33</v>
      </c>
      <c r="F19263" s="73" t="s">
        <v>47</v>
      </c>
    </row>
    <row r="19264" spans="1:6" x14ac:dyDescent="0.25">
      <c r="A19264" s="73">
        <v>65000186</v>
      </c>
      <c r="B19264" s="74" t="s">
        <v>17211</v>
      </c>
      <c r="C19264" s="73" t="s">
        <v>763</v>
      </c>
      <c r="D19264" s="75">
        <v>86.75</v>
      </c>
      <c r="E19264" s="75">
        <v>80.52</v>
      </c>
      <c r="F19264" s="73" t="s">
        <v>47</v>
      </c>
    </row>
    <row r="19265" spans="1:6" x14ac:dyDescent="0.25">
      <c r="A19265" s="73">
        <v>65000187</v>
      </c>
      <c r="B19265" s="74" t="s">
        <v>17212</v>
      </c>
      <c r="C19265" s="73" t="s">
        <v>763</v>
      </c>
      <c r="D19265" s="75">
        <v>50.23</v>
      </c>
      <c r="E19265" s="75">
        <v>46.62</v>
      </c>
      <c r="F19265" s="73" t="s">
        <v>47</v>
      </c>
    </row>
    <row r="19266" spans="1:6" ht="25.5" x14ac:dyDescent="0.25">
      <c r="A19266" s="73">
        <v>65000188</v>
      </c>
      <c r="B19266" s="74" t="s">
        <v>17213</v>
      </c>
      <c r="C19266" s="73" t="s">
        <v>763</v>
      </c>
      <c r="D19266" s="75">
        <v>68.489999999999995</v>
      </c>
      <c r="E19266" s="75">
        <v>63.57</v>
      </c>
      <c r="F19266" s="73" t="s">
        <v>47</v>
      </c>
    </row>
    <row r="19267" spans="1:6" ht="25.5" x14ac:dyDescent="0.25">
      <c r="A19267" s="73">
        <v>65000189</v>
      </c>
      <c r="B19267" s="74" t="s">
        <v>17214</v>
      </c>
      <c r="C19267" s="73" t="s">
        <v>763</v>
      </c>
      <c r="D19267" s="75">
        <v>91.32</v>
      </c>
      <c r="E19267" s="75">
        <v>84.76</v>
      </c>
      <c r="F19267" s="73" t="s">
        <v>47</v>
      </c>
    </row>
    <row r="19268" spans="1:6" ht="25.5" x14ac:dyDescent="0.25">
      <c r="A19268" s="73">
        <v>65000195</v>
      </c>
      <c r="B19268" s="74" t="s">
        <v>17215</v>
      </c>
      <c r="C19268" s="73" t="s">
        <v>763</v>
      </c>
      <c r="D19268" s="75">
        <v>65.540000000000006</v>
      </c>
      <c r="E19268" s="75">
        <v>65.209999999999994</v>
      </c>
      <c r="F19268" s="73" t="s">
        <v>47</v>
      </c>
    </row>
    <row r="19269" spans="1:6" x14ac:dyDescent="0.25">
      <c r="A19269" s="73">
        <v>65000196</v>
      </c>
      <c r="B19269" s="74" t="s">
        <v>17216</v>
      </c>
      <c r="C19269" s="73" t="s">
        <v>763</v>
      </c>
      <c r="D19269" s="75">
        <v>6.74</v>
      </c>
      <c r="E19269" s="75">
        <v>6.68</v>
      </c>
      <c r="F19269" s="73" t="s">
        <v>47</v>
      </c>
    </row>
    <row r="19270" spans="1:6" x14ac:dyDescent="0.25">
      <c r="A19270" s="73">
        <v>65000197</v>
      </c>
      <c r="B19270" s="74" t="s">
        <v>17217</v>
      </c>
      <c r="C19270" s="73" t="s">
        <v>763</v>
      </c>
      <c r="D19270" s="75">
        <v>10.75</v>
      </c>
      <c r="E19270" s="75">
        <v>10.65</v>
      </c>
      <c r="F19270" s="73" t="s">
        <v>47</v>
      </c>
    </row>
    <row r="19271" spans="1:6" x14ac:dyDescent="0.25">
      <c r="A19271" s="73">
        <v>65000198</v>
      </c>
      <c r="B19271" s="74" t="s">
        <v>17218</v>
      </c>
      <c r="C19271" s="73" t="s">
        <v>763</v>
      </c>
      <c r="D19271" s="75">
        <v>149.33000000000001</v>
      </c>
      <c r="E19271" s="75">
        <v>146.47</v>
      </c>
      <c r="F19271" s="73" t="s">
        <v>47</v>
      </c>
    </row>
    <row r="19272" spans="1:6" x14ac:dyDescent="0.25">
      <c r="A19272" s="73">
        <v>65000199</v>
      </c>
      <c r="B19272" s="74" t="s">
        <v>17219</v>
      </c>
      <c r="C19272" s="73" t="s">
        <v>763</v>
      </c>
      <c r="D19272" s="75">
        <v>241.55</v>
      </c>
      <c r="E19272" s="75">
        <v>235.09</v>
      </c>
      <c r="F19272" s="73" t="s">
        <v>47</v>
      </c>
    </row>
    <row r="19273" spans="1:6" x14ac:dyDescent="0.25">
      <c r="A19273" s="73">
        <v>65000200</v>
      </c>
      <c r="B19273" s="74" t="s">
        <v>17220</v>
      </c>
      <c r="C19273" s="73" t="s">
        <v>763</v>
      </c>
      <c r="D19273" s="75">
        <v>12.69</v>
      </c>
      <c r="E19273" s="75">
        <v>12.46</v>
      </c>
      <c r="F19273" s="73" t="s">
        <v>47</v>
      </c>
    </row>
    <row r="19274" spans="1:6" x14ac:dyDescent="0.25">
      <c r="A19274" s="73">
        <v>65000201</v>
      </c>
      <c r="B19274" s="74" t="s">
        <v>17221</v>
      </c>
      <c r="C19274" s="73" t="s">
        <v>763</v>
      </c>
      <c r="D19274" s="75">
        <v>3.36</v>
      </c>
      <c r="E19274" s="75">
        <v>3.32</v>
      </c>
      <c r="F19274" s="73" t="s">
        <v>47</v>
      </c>
    </row>
    <row r="19275" spans="1:6" x14ac:dyDescent="0.25">
      <c r="A19275" s="73">
        <v>65000202</v>
      </c>
      <c r="B19275" s="74" t="s">
        <v>17222</v>
      </c>
      <c r="C19275" s="73" t="s">
        <v>763</v>
      </c>
      <c r="D19275" s="75">
        <v>3.63</v>
      </c>
      <c r="E19275" s="75">
        <v>3.59</v>
      </c>
      <c r="F19275" s="73" t="s">
        <v>47</v>
      </c>
    </row>
    <row r="19276" spans="1:6" x14ac:dyDescent="0.25">
      <c r="A19276" s="73">
        <v>65000203</v>
      </c>
      <c r="B19276" s="74" t="s">
        <v>17223</v>
      </c>
      <c r="C19276" s="73" t="s">
        <v>763</v>
      </c>
      <c r="D19276" s="75">
        <v>57.08</v>
      </c>
      <c r="E19276" s="75">
        <v>52.98</v>
      </c>
      <c r="F19276" s="73" t="s">
        <v>47</v>
      </c>
    </row>
    <row r="19277" spans="1:6" x14ac:dyDescent="0.25">
      <c r="A19277" s="73">
        <v>65000204</v>
      </c>
      <c r="B19277" s="74" t="s">
        <v>17224</v>
      </c>
      <c r="C19277" s="73" t="s">
        <v>763</v>
      </c>
      <c r="D19277" s="75">
        <v>79.91</v>
      </c>
      <c r="E19277" s="75">
        <v>74.17</v>
      </c>
      <c r="F19277" s="73" t="s">
        <v>47</v>
      </c>
    </row>
    <row r="19278" spans="1:6" x14ac:dyDescent="0.25">
      <c r="A19278" s="73">
        <v>65000205</v>
      </c>
      <c r="B19278" s="74" t="s">
        <v>17225</v>
      </c>
      <c r="C19278" s="73" t="s">
        <v>763</v>
      </c>
      <c r="D19278" s="75">
        <v>102.74</v>
      </c>
      <c r="E19278" s="75">
        <v>95.36</v>
      </c>
      <c r="F19278" s="73" t="s">
        <v>47</v>
      </c>
    </row>
    <row r="19279" spans="1:6" ht="25.5" x14ac:dyDescent="0.25">
      <c r="A19279" s="73">
        <v>65000212</v>
      </c>
      <c r="B19279" s="74" t="s">
        <v>17226</v>
      </c>
      <c r="C19279" s="73" t="s">
        <v>763</v>
      </c>
      <c r="D19279" s="75">
        <v>910.14</v>
      </c>
      <c r="E19279" s="75">
        <v>889.57</v>
      </c>
      <c r="F19279" s="73" t="s">
        <v>47</v>
      </c>
    </row>
    <row r="19280" spans="1:6" ht="25.5" x14ac:dyDescent="0.25">
      <c r="A19280" s="73">
        <v>65000213</v>
      </c>
      <c r="B19280" s="74" t="s">
        <v>17227</v>
      </c>
      <c r="C19280" s="73" t="s">
        <v>763</v>
      </c>
      <c r="D19280" s="75">
        <v>1066.9000000000001</v>
      </c>
      <c r="E19280" s="75">
        <v>1046.33</v>
      </c>
      <c r="F19280" s="73" t="s">
        <v>47</v>
      </c>
    </row>
    <row r="19281" spans="1:6" x14ac:dyDescent="0.25">
      <c r="A19281" s="73">
        <v>65000215</v>
      </c>
      <c r="B19281" s="74" t="s">
        <v>17228</v>
      </c>
      <c r="C19281" s="73" t="s">
        <v>763</v>
      </c>
      <c r="D19281" s="75">
        <v>924.25</v>
      </c>
      <c r="E19281" s="75">
        <v>910.53</v>
      </c>
      <c r="F19281" s="73" t="s">
        <v>47</v>
      </c>
    </row>
    <row r="19282" spans="1:6" x14ac:dyDescent="0.25">
      <c r="A19282" s="73">
        <v>65000216</v>
      </c>
      <c r="B19282" s="74" t="s">
        <v>17229</v>
      </c>
      <c r="C19282" s="73" t="s">
        <v>763</v>
      </c>
      <c r="D19282" s="75">
        <v>398.42</v>
      </c>
      <c r="E19282" s="75">
        <v>381.27</v>
      </c>
      <c r="F19282" s="73" t="s">
        <v>47</v>
      </c>
    </row>
    <row r="19283" spans="1:6" x14ac:dyDescent="0.25">
      <c r="A19283" s="73">
        <v>65000217</v>
      </c>
      <c r="B19283" s="74" t="s">
        <v>17230</v>
      </c>
      <c r="C19283" s="73" t="s">
        <v>763</v>
      </c>
      <c r="D19283" s="75">
        <v>327.29000000000002</v>
      </c>
      <c r="E19283" s="75">
        <v>315.36</v>
      </c>
      <c r="F19283" s="73" t="s">
        <v>47</v>
      </c>
    </row>
    <row r="19284" spans="1:6" x14ac:dyDescent="0.25">
      <c r="A19284" s="73">
        <v>65000218</v>
      </c>
      <c r="B19284" s="74" t="s">
        <v>17231</v>
      </c>
      <c r="C19284" s="73" t="s">
        <v>763</v>
      </c>
      <c r="D19284" s="75">
        <v>671.35</v>
      </c>
      <c r="E19284" s="75">
        <v>644.94000000000005</v>
      </c>
      <c r="F19284" s="73" t="s">
        <v>47</v>
      </c>
    </row>
    <row r="19285" spans="1:6" x14ac:dyDescent="0.25">
      <c r="A19285" s="73">
        <v>65000219</v>
      </c>
      <c r="B19285" s="74" t="s">
        <v>17232</v>
      </c>
      <c r="C19285" s="73" t="s">
        <v>763</v>
      </c>
      <c r="D19285" s="75">
        <v>355.56</v>
      </c>
      <c r="E19285" s="75">
        <v>335.8</v>
      </c>
      <c r="F19285" s="73" t="s">
        <v>47</v>
      </c>
    </row>
    <row r="19286" spans="1:6" x14ac:dyDescent="0.25">
      <c r="A19286" s="73">
        <v>65000232</v>
      </c>
      <c r="B19286" s="74" t="s">
        <v>17233</v>
      </c>
      <c r="C19286" s="73" t="s">
        <v>763</v>
      </c>
      <c r="D19286" s="75">
        <v>317.36</v>
      </c>
      <c r="E19286" s="75">
        <v>312.05</v>
      </c>
      <c r="F19286" s="73" t="s">
        <v>47</v>
      </c>
    </row>
    <row r="19287" spans="1:6" x14ac:dyDescent="0.25">
      <c r="A19287" s="73">
        <v>65000233</v>
      </c>
      <c r="B19287" s="74" t="s">
        <v>17234</v>
      </c>
      <c r="C19287" s="73" t="s">
        <v>763</v>
      </c>
      <c r="D19287" s="75">
        <v>243.9</v>
      </c>
      <c r="E19287" s="75">
        <v>238.6</v>
      </c>
      <c r="F19287" s="73" t="s">
        <v>47</v>
      </c>
    </row>
    <row r="19288" spans="1:6" x14ac:dyDescent="0.25">
      <c r="A19288" s="73">
        <v>65000237</v>
      </c>
      <c r="B19288" s="74" t="s">
        <v>17235</v>
      </c>
      <c r="C19288" s="73" t="s">
        <v>763</v>
      </c>
      <c r="D19288" s="75">
        <v>49.12</v>
      </c>
      <c r="E19288" s="75">
        <v>46.92</v>
      </c>
      <c r="F19288" s="73" t="s">
        <v>47</v>
      </c>
    </row>
    <row r="19289" spans="1:6" x14ac:dyDescent="0.25">
      <c r="A19289" s="73">
        <v>65000258</v>
      </c>
      <c r="B19289" s="74" t="s">
        <v>17236</v>
      </c>
      <c r="C19289" s="73" t="s">
        <v>763</v>
      </c>
      <c r="D19289" s="75">
        <v>250.48</v>
      </c>
      <c r="E19289" s="75">
        <v>230.4</v>
      </c>
      <c r="F19289" s="73" t="s">
        <v>47</v>
      </c>
    </row>
    <row r="19290" spans="1:6" x14ac:dyDescent="0.25">
      <c r="A19290" s="73">
        <v>65000259</v>
      </c>
      <c r="B19290" s="74" t="s">
        <v>17237</v>
      </c>
      <c r="C19290" s="73" t="s">
        <v>763</v>
      </c>
      <c r="D19290" s="75">
        <v>284.33999999999997</v>
      </c>
      <c r="E19290" s="75">
        <v>281</v>
      </c>
      <c r="F19290" s="73" t="s">
        <v>47</v>
      </c>
    </row>
    <row r="19291" spans="1:6" x14ac:dyDescent="0.25">
      <c r="A19291" s="73">
        <v>65000260</v>
      </c>
      <c r="B19291" s="74" t="s">
        <v>17238</v>
      </c>
      <c r="C19291" s="73" t="s">
        <v>763</v>
      </c>
      <c r="D19291" s="75">
        <v>289.63</v>
      </c>
      <c r="E19291" s="75">
        <v>285.77</v>
      </c>
      <c r="F19291" s="73" t="s">
        <v>47</v>
      </c>
    </row>
    <row r="19292" spans="1:6" ht="25.5" x14ac:dyDescent="0.25">
      <c r="A19292" s="73">
        <v>65000279</v>
      </c>
      <c r="B19292" s="74" t="s">
        <v>17239</v>
      </c>
      <c r="C19292" s="73" t="s">
        <v>763</v>
      </c>
      <c r="D19292" s="75">
        <v>620</v>
      </c>
      <c r="E19292" s="75">
        <v>603.45000000000005</v>
      </c>
      <c r="F19292" s="73" t="s">
        <v>47</v>
      </c>
    </row>
    <row r="19293" spans="1:6" x14ac:dyDescent="0.25">
      <c r="A19293" s="73">
        <v>65000492</v>
      </c>
      <c r="B19293" s="74" t="s">
        <v>17240</v>
      </c>
      <c r="C19293" s="73" t="s">
        <v>763</v>
      </c>
      <c r="D19293" s="75">
        <v>288.44</v>
      </c>
      <c r="E19293" s="75">
        <v>278.45</v>
      </c>
      <c r="F19293" s="73" t="s">
        <v>47</v>
      </c>
    </row>
    <row r="19294" spans="1:6" x14ac:dyDescent="0.25">
      <c r="A19294" s="73">
        <v>65000493</v>
      </c>
      <c r="B19294" s="74" t="s">
        <v>17241</v>
      </c>
      <c r="C19294" s="73" t="s">
        <v>763</v>
      </c>
      <c r="D19294" s="75">
        <v>292.72000000000003</v>
      </c>
      <c r="E19294" s="75">
        <v>282.73</v>
      </c>
      <c r="F19294" s="73" t="s">
        <v>47</v>
      </c>
    </row>
    <row r="19295" spans="1:6" x14ac:dyDescent="0.25">
      <c r="A19295" s="73">
        <v>65000494</v>
      </c>
      <c r="B19295" s="74" t="s">
        <v>17242</v>
      </c>
      <c r="C19295" s="73" t="s">
        <v>763</v>
      </c>
      <c r="D19295" s="75">
        <v>473.91</v>
      </c>
      <c r="E19295" s="75">
        <v>463.95</v>
      </c>
      <c r="F19295" s="73" t="s">
        <v>47</v>
      </c>
    </row>
    <row r="19296" spans="1:6" ht="25.5" x14ac:dyDescent="0.25">
      <c r="A19296" s="73">
        <v>65000495</v>
      </c>
      <c r="B19296" s="74" t="s">
        <v>17243</v>
      </c>
      <c r="C19296" s="73" t="s">
        <v>763</v>
      </c>
      <c r="D19296" s="75">
        <v>130.33000000000001</v>
      </c>
      <c r="E19296" s="75">
        <v>120.89</v>
      </c>
      <c r="F19296" s="73" t="s">
        <v>47</v>
      </c>
    </row>
    <row r="19297" spans="1:6" ht="25.5" x14ac:dyDescent="0.25">
      <c r="A19297" s="73">
        <v>65000497</v>
      </c>
      <c r="B19297" s="74" t="s">
        <v>17244</v>
      </c>
      <c r="C19297" s="73" t="s">
        <v>763</v>
      </c>
      <c r="D19297" s="75">
        <v>18.760000000000002</v>
      </c>
      <c r="E19297" s="75">
        <v>18.45</v>
      </c>
      <c r="F19297" s="73" t="s">
        <v>47</v>
      </c>
    </row>
    <row r="19298" spans="1:6" ht="38.25" x14ac:dyDescent="0.25">
      <c r="A19298" s="73">
        <v>65000498</v>
      </c>
      <c r="B19298" s="74" t="s">
        <v>17245</v>
      </c>
      <c r="C19298" s="73" t="s">
        <v>763</v>
      </c>
      <c r="D19298" s="75">
        <v>22.54</v>
      </c>
      <c r="E19298" s="75">
        <v>22.03</v>
      </c>
      <c r="F19298" s="73" t="s">
        <v>47</v>
      </c>
    </row>
    <row r="19299" spans="1:6" x14ac:dyDescent="0.25">
      <c r="A19299" s="73">
        <v>65001105</v>
      </c>
      <c r="B19299" s="74" t="s">
        <v>17246</v>
      </c>
      <c r="C19299" s="73" t="s">
        <v>763</v>
      </c>
      <c r="D19299" s="75">
        <v>313.47000000000003</v>
      </c>
      <c r="E19299" s="75">
        <v>306.87</v>
      </c>
      <c r="F19299" s="73" t="s">
        <v>47</v>
      </c>
    </row>
    <row r="19300" spans="1:6" x14ac:dyDescent="0.25">
      <c r="A19300" s="73">
        <v>65001120</v>
      </c>
      <c r="B19300" s="74" t="s">
        <v>17247</v>
      </c>
      <c r="C19300" s="73" t="s">
        <v>763</v>
      </c>
      <c r="D19300" s="75">
        <v>490.52</v>
      </c>
      <c r="E19300" s="75">
        <v>454.24</v>
      </c>
      <c r="F19300" s="73" t="s">
        <v>47</v>
      </c>
    </row>
    <row r="19301" spans="1:6" ht="25.5" x14ac:dyDescent="0.25">
      <c r="A19301" s="73">
        <v>65001594</v>
      </c>
      <c r="B19301" s="74" t="s">
        <v>17248</v>
      </c>
      <c r="C19301" s="73" t="s">
        <v>763</v>
      </c>
      <c r="D19301" s="75">
        <v>1226.3</v>
      </c>
      <c r="E19301" s="75">
        <v>1135.5999999999999</v>
      </c>
      <c r="F19301" s="73" t="s">
        <v>47</v>
      </c>
    </row>
    <row r="19302" spans="1:6" ht="25.5" x14ac:dyDescent="0.25">
      <c r="A19302" s="73">
        <v>65001595</v>
      </c>
      <c r="B19302" s="74" t="s">
        <v>17249</v>
      </c>
      <c r="C19302" s="73" t="s">
        <v>763</v>
      </c>
      <c r="D19302" s="75">
        <v>560.23</v>
      </c>
      <c r="E19302" s="75">
        <v>542.1</v>
      </c>
      <c r="F19302" s="73" t="s">
        <v>47</v>
      </c>
    </row>
    <row r="19303" spans="1:6" ht="25.5" x14ac:dyDescent="0.25">
      <c r="A19303" s="73">
        <v>65001602</v>
      </c>
      <c r="B19303" s="74" t="s">
        <v>17250</v>
      </c>
      <c r="C19303" s="73" t="s">
        <v>763</v>
      </c>
      <c r="D19303" s="75">
        <v>4107.1400000000003</v>
      </c>
      <c r="E19303" s="75">
        <v>4062.4</v>
      </c>
      <c r="F19303" s="73" t="s">
        <v>47</v>
      </c>
    </row>
    <row r="19304" spans="1:6" ht="25.5" x14ac:dyDescent="0.25">
      <c r="A19304" s="73">
        <v>65001603</v>
      </c>
      <c r="B19304" s="74" t="s">
        <v>17251</v>
      </c>
      <c r="C19304" s="73" t="s">
        <v>763</v>
      </c>
      <c r="D19304" s="75">
        <v>5403.75</v>
      </c>
      <c r="E19304" s="75">
        <v>5359.17</v>
      </c>
      <c r="F19304" s="73" t="s">
        <v>47</v>
      </c>
    </row>
    <row r="19305" spans="1:6" ht="25.5" x14ac:dyDescent="0.25">
      <c r="A19305" s="73">
        <v>65001604</v>
      </c>
      <c r="B19305" s="74" t="s">
        <v>17252</v>
      </c>
      <c r="C19305" s="73" t="s">
        <v>763</v>
      </c>
      <c r="D19305" s="75">
        <v>2652.07</v>
      </c>
      <c r="E19305" s="75">
        <v>2591.65</v>
      </c>
      <c r="F19305" s="73" t="s">
        <v>47</v>
      </c>
    </row>
    <row r="19306" spans="1:6" ht="25.5" x14ac:dyDescent="0.25">
      <c r="A19306" s="73">
        <v>65001611</v>
      </c>
      <c r="B19306" s="74" t="s">
        <v>17253</v>
      </c>
      <c r="C19306" s="73" t="s">
        <v>763</v>
      </c>
      <c r="D19306" s="75">
        <v>1092.6199999999999</v>
      </c>
      <c r="E19306" s="75">
        <v>1054.74</v>
      </c>
      <c r="F19306" s="73" t="s">
        <v>47</v>
      </c>
    </row>
    <row r="19307" spans="1:6" x14ac:dyDescent="0.25">
      <c r="A19307" s="73">
        <v>65002349</v>
      </c>
      <c r="B19307" s="74" t="s">
        <v>17254</v>
      </c>
      <c r="C19307" s="73" t="s">
        <v>763</v>
      </c>
      <c r="D19307" s="75">
        <v>279</v>
      </c>
      <c r="E19307" s="75">
        <v>267.93</v>
      </c>
      <c r="F19307" s="73" t="s">
        <v>47</v>
      </c>
    </row>
    <row r="19308" spans="1:6" ht="25.5" x14ac:dyDescent="0.25">
      <c r="A19308" s="73">
        <v>65002373</v>
      </c>
      <c r="B19308" s="74" t="s">
        <v>17255</v>
      </c>
      <c r="C19308" s="73" t="s">
        <v>763</v>
      </c>
      <c r="D19308" s="75">
        <v>1428.28</v>
      </c>
      <c r="E19308" s="75">
        <v>1376.28</v>
      </c>
      <c r="F19308" s="73" t="s">
        <v>47</v>
      </c>
    </row>
    <row r="19309" spans="1:6" ht="25.5" x14ac:dyDescent="0.25">
      <c r="A19309" s="73">
        <v>65002374</v>
      </c>
      <c r="B19309" s="74" t="s">
        <v>17256</v>
      </c>
      <c r="C19309" s="73" t="s">
        <v>763</v>
      </c>
      <c r="D19309" s="75">
        <v>2520.0100000000002</v>
      </c>
      <c r="E19309" s="75">
        <v>2432.8200000000002</v>
      </c>
      <c r="F19309" s="73" t="s">
        <v>47</v>
      </c>
    </row>
    <row r="19310" spans="1:6" x14ac:dyDescent="0.25">
      <c r="A19310" s="73">
        <v>65002376</v>
      </c>
      <c r="B19310" s="74" t="s">
        <v>17257</v>
      </c>
      <c r="C19310" s="73" t="s">
        <v>763</v>
      </c>
      <c r="D19310" s="75">
        <v>2718.32</v>
      </c>
      <c r="E19310" s="75">
        <v>2622.51</v>
      </c>
      <c r="F19310" s="73" t="s">
        <v>47</v>
      </c>
    </row>
    <row r="19311" spans="1:6" x14ac:dyDescent="0.25">
      <c r="A19311" s="73">
        <v>65002474</v>
      </c>
      <c r="B19311" s="74" t="s">
        <v>17258</v>
      </c>
      <c r="C19311" s="73" t="s">
        <v>763</v>
      </c>
      <c r="D19311" s="75">
        <v>70.489999999999995</v>
      </c>
      <c r="E19311" s="75">
        <v>66.05</v>
      </c>
      <c r="F19311" s="73" t="s">
        <v>47</v>
      </c>
    </row>
    <row r="19312" spans="1:6" x14ac:dyDescent="0.25">
      <c r="A19312" s="73">
        <v>65002494</v>
      </c>
      <c r="B19312" s="74" t="s">
        <v>17259</v>
      </c>
      <c r="C19312" s="73" t="s">
        <v>763</v>
      </c>
      <c r="D19312" s="75">
        <v>49.59</v>
      </c>
      <c r="E19312" s="75">
        <v>46.41</v>
      </c>
      <c r="F19312" s="73" t="s">
        <v>47</v>
      </c>
    </row>
    <row r="19313" spans="1:6" x14ac:dyDescent="0.25">
      <c r="A19313" s="73">
        <v>65002545</v>
      </c>
      <c r="B19313" s="74" t="s">
        <v>17260</v>
      </c>
      <c r="C19313" s="73" t="s">
        <v>763</v>
      </c>
      <c r="D19313" s="75">
        <v>4.59</v>
      </c>
      <c r="E19313" s="75">
        <v>4.54</v>
      </c>
      <c r="F19313" s="73" t="s">
        <v>47</v>
      </c>
    </row>
    <row r="19314" spans="1:6" ht="25.5" x14ac:dyDescent="0.25">
      <c r="A19314" s="73">
        <v>65002636</v>
      </c>
      <c r="B19314" s="74" t="s">
        <v>17261</v>
      </c>
      <c r="C19314" s="73" t="s">
        <v>763</v>
      </c>
      <c r="D19314" s="75">
        <v>1239.57</v>
      </c>
      <c r="E19314" s="75">
        <v>1219</v>
      </c>
      <c r="F19314" s="73" t="s">
        <v>47</v>
      </c>
    </row>
    <row r="19315" spans="1:6" ht="25.5" x14ac:dyDescent="0.25">
      <c r="A19315" s="73">
        <v>65002637</v>
      </c>
      <c r="B19315" s="74" t="s">
        <v>17262</v>
      </c>
      <c r="C19315" s="73" t="s">
        <v>763</v>
      </c>
      <c r="D19315" s="75">
        <v>1034.03</v>
      </c>
      <c r="E19315" s="75">
        <v>1013.46</v>
      </c>
      <c r="F19315" s="73" t="s">
        <v>47</v>
      </c>
    </row>
    <row r="19316" spans="1:6" ht="25.5" x14ac:dyDescent="0.25">
      <c r="A19316" s="73">
        <v>65002818</v>
      </c>
      <c r="B19316" s="74" t="s">
        <v>17263</v>
      </c>
      <c r="C19316" s="73" t="s">
        <v>763</v>
      </c>
      <c r="D19316" s="75">
        <v>213.72</v>
      </c>
      <c r="E19316" s="75">
        <v>210.48</v>
      </c>
      <c r="F19316" s="73" t="s">
        <v>47</v>
      </c>
    </row>
    <row r="19317" spans="1:6" ht="25.5" x14ac:dyDescent="0.25">
      <c r="A19317" s="73">
        <v>65003019</v>
      </c>
      <c r="B19317" s="74" t="s">
        <v>17264</v>
      </c>
      <c r="C19317" s="73" t="s">
        <v>763</v>
      </c>
      <c r="D19317" s="75">
        <v>485.6</v>
      </c>
      <c r="E19317" s="75">
        <v>472.51</v>
      </c>
      <c r="F19317" s="73" t="s">
        <v>47</v>
      </c>
    </row>
    <row r="19318" spans="1:6" ht="25.5" x14ac:dyDescent="0.25">
      <c r="A19318" s="73">
        <v>65003046</v>
      </c>
      <c r="B19318" s="74" t="s">
        <v>17265</v>
      </c>
      <c r="C19318" s="73" t="s">
        <v>763</v>
      </c>
      <c r="D19318" s="75">
        <v>339.69</v>
      </c>
      <c r="E19318" s="75">
        <v>332.98</v>
      </c>
      <c r="F19318" s="73" t="s">
        <v>47</v>
      </c>
    </row>
    <row r="19319" spans="1:6" ht="25.5" x14ac:dyDescent="0.25">
      <c r="A19319" s="73">
        <v>65003189</v>
      </c>
      <c r="B19319" s="74" t="s">
        <v>17266</v>
      </c>
      <c r="C19319" s="73" t="s">
        <v>763</v>
      </c>
      <c r="D19319" s="75">
        <v>90.98</v>
      </c>
      <c r="E19319" s="75">
        <v>87.6</v>
      </c>
      <c r="F19319" s="73" t="s">
        <v>47</v>
      </c>
    </row>
    <row r="19320" spans="1:6" ht="25.5" x14ac:dyDescent="0.25">
      <c r="A19320" s="73">
        <v>65003389</v>
      </c>
      <c r="B19320" s="74" t="s">
        <v>17267</v>
      </c>
      <c r="C19320" s="73" t="s">
        <v>763</v>
      </c>
      <c r="D19320" s="75">
        <v>82.37</v>
      </c>
      <c r="E19320" s="75">
        <v>78.89</v>
      </c>
      <c r="F19320" s="73" t="s">
        <v>47</v>
      </c>
    </row>
    <row r="19321" spans="1:6" ht="25.5" x14ac:dyDescent="0.25">
      <c r="A19321" s="73">
        <v>65003391</v>
      </c>
      <c r="B19321" s="74" t="s">
        <v>17268</v>
      </c>
      <c r="C19321" s="73" t="s">
        <v>763</v>
      </c>
      <c r="D19321" s="75">
        <v>91.35</v>
      </c>
      <c r="E19321" s="75">
        <v>87.48</v>
      </c>
      <c r="F19321" s="73" t="s">
        <v>47</v>
      </c>
    </row>
    <row r="19322" spans="1:6" ht="25.5" x14ac:dyDescent="0.25">
      <c r="A19322" s="73">
        <v>65003393</v>
      </c>
      <c r="B19322" s="74" t="s">
        <v>17269</v>
      </c>
      <c r="C19322" s="73" t="s">
        <v>763</v>
      </c>
      <c r="D19322" s="75">
        <v>129.80000000000001</v>
      </c>
      <c r="E19322" s="75">
        <v>124.79</v>
      </c>
      <c r="F19322" s="73" t="s">
        <v>47</v>
      </c>
    </row>
    <row r="19323" spans="1:6" ht="25.5" x14ac:dyDescent="0.25">
      <c r="A19323" s="73">
        <v>65003395</v>
      </c>
      <c r="B19323" s="74" t="s">
        <v>17270</v>
      </c>
      <c r="C19323" s="73" t="s">
        <v>763</v>
      </c>
      <c r="D19323" s="75">
        <v>63.81</v>
      </c>
      <c r="E19323" s="75">
        <v>62.12</v>
      </c>
      <c r="F19323" s="73" t="s">
        <v>47</v>
      </c>
    </row>
    <row r="19324" spans="1:6" ht="25.5" x14ac:dyDescent="0.25">
      <c r="A19324" s="73">
        <v>65003397</v>
      </c>
      <c r="B19324" s="74" t="s">
        <v>17271</v>
      </c>
      <c r="C19324" s="73" t="s">
        <v>763</v>
      </c>
      <c r="D19324" s="75">
        <v>81.77</v>
      </c>
      <c r="E19324" s="75">
        <v>79.52</v>
      </c>
      <c r="F19324" s="73" t="s">
        <v>47</v>
      </c>
    </row>
    <row r="19325" spans="1:6" ht="25.5" x14ac:dyDescent="0.25">
      <c r="A19325" s="73">
        <v>65003399</v>
      </c>
      <c r="B19325" s="74" t="s">
        <v>17272</v>
      </c>
      <c r="C19325" s="73" t="s">
        <v>763</v>
      </c>
      <c r="D19325" s="75">
        <v>130.5</v>
      </c>
      <c r="E19325" s="75">
        <v>127.07</v>
      </c>
      <c r="F19325" s="73" t="s">
        <v>47</v>
      </c>
    </row>
    <row r="19326" spans="1:6" ht="25.5" x14ac:dyDescent="0.25">
      <c r="A19326" s="73">
        <v>65003649</v>
      </c>
      <c r="B19326" s="74" t="s">
        <v>17273</v>
      </c>
      <c r="C19326" s="73" t="s">
        <v>763</v>
      </c>
      <c r="D19326" s="75">
        <v>649.62</v>
      </c>
      <c r="E19326" s="75">
        <v>633.96</v>
      </c>
      <c r="F19326" s="73" t="s">
        <v>47</v>
      </c>
    </row>
    <row r="19327" spans="1:6" ht="25.5" x14ac:dyDescent="0.25">
      <c r="A19327" s="73">
        <v>65003650</v>
      </c>
      <c r="B19327" s="74" t="s">
        <v>17274</v>
      </c>
      <c r="C19327" s="73" t="s">
        <v>763</v>
      </c>
      <c r="D19327" s="75">
        <v>685.85</v>
      </c>
      <c r="E19327" s="75">
        <v>670.19</v>
      </c>
      <c r="F19327" s="73" t="s">
        <v>47</v>
      </c>
    </row>
    <row r="19328" spans="1:6" ht="25.5" x14ac:dyDescent="0.25">
      <c r="A19328" s="73">
        <v>65003651</v>
      </c>
      <c r="B19328" s="74" t="s">
        <v>17275</v>
      </c>
      <c r="C19328" s="73" t="s">
        <v>763</v>
      </c>
      <c r="D19328" s="75">
        <v>706.23</v>
      </c>
      <c r="E19328" s="75">
        <v>690.57</v>
      </c>
      <c r="F19328" s="73" t="s">
        <v>47</v>
      </c>
    </row>
    <row r="19329" spans="1:6" ht="25.5" x14ac:dyDescent="0.25">
      <c r="A19329" s="73">
        <v>65003652</v>
      </c>
      <c r="B19329" s="74" t="s">
        <v>17276</v>
      </c>
      <c r="C19329" s="73" t="s">
        <v>763</v>
      </c>
      <c r="D19329" s="75">
        <v>730.34</v>
      </c>
      <c r="E19329" s="75">
        <v>714.69</v>
      </c>
      <c r="F19329" s="73" t="s">
        <v>47</v>
      </c>
    </row>
    <row r="19330" spans="1:6" ht="25.5" x14ac:dyDescent="0.25">
      <c r="A19330" s="73">
        <v>65003653</v>
      </c>
      <c r="B19330" s="74" t="s">
        <v>17277</v>
      </c>
      <c r="C19330" s="73" t="s">
        <v>763</v>
      </c>
      <c r="D19330" s="75">
        <v>849.79</v>
      </c>
      <c r="E19330" s="75">
        <v>834.13</v>
      </c>
      <c r="F19330" s="73" t="s">
        <v>47</v>
      </c>
    </row>
    <row r="19331" spans="1:6" ht="25.5" x14ac:dyDescent="0.25">
      <c r="A19331" s="73">
        <v>65003654</v>
      </c>
      <c r="B19331" s="74" t="s">
        <v>17278</v>
      </c>
      <c r="C19331" s="73" t="s">
        <v>763</v>
      </c>
      <c r="D19331" s="75">
        <v>864.87</v>
      </c>
      <c r="E19331" s="75">
        <v>849.21</v>
      </c>
      <c r="F19331" s="73" t="s">
        <v>47</v>
      </c>
    </row>
    <row r="19332" spans="1:6" ht="25.5" x14ac:dyDescent="0.25">
      <c r="A19332" s="73">
        <v>65003655</v>
      </c>
      <c r="B19332" s="74" t="s">
        <v>17279</v>
      </c>
      <c r="C19332" s="73" t="s">
        <v>763</v>
      </c>
      <c r="D19332" s="75">
        <v>929.9</v>
      </c>
      <c r="E19332" s="75">
        <v>914.24</v>
      </c>
      <c r="F19332" s="73" t="s">
        <v>47</v>
      </c>
    </row>
    <row r="19333" spans="1:6" ht="25.5" x14ac:dyDescent="0.25">
      <c r="A19333" s="73">
        <v>65003744</v>
      </c>
      <c r="B19333" s="74" t="s">
        <v>17280</v>
      </c>
      <c r="C19333" s="73" t="s">
        <v>763</v>
      </c>
      <c r="D19333" s="75">
        <v>915.47</v>
      </c>
      <c r="E19333" s="75">
        <v>882.08</v>
      </c>
      <c r="F19333" s="73" t="s">
        <v>47</v>
      </c>
    </row>
    <row r="19334" spans="1:6" ht="25.5" x14ac:dyDescent="0.25">
      <c r="A19334" s="73">
        <v>65003745</v>
      </c>
      <c r="B19334" s="74" t="s">
        <v>17281</v>
      </c>
      <c r="C19334" s="73" t="s">
        <v>763</v>
      </c>
      <c r="D19334" s="75">
        <v>750.76</v>
      </c>
      <c r="E19334" s="75">
        <v>728.95</v>
      </c>
      <c r="F19334" s="73" t="s">
        <v>47</v>
      </c>
    </row>
    <row r="19335" spans="1:6" ht="25.5" x14ac:dyDescent="0.25">
      <c r="A19335" s="73">
        <v>65003746</v>
      </c>
      <c r="B19335" s="74" t="s">
        <v>17282</v>
      </c>
      <c r="C19335" s="73" t="s">
        <v>763</v>
      </c>
      <c r="D19335" s="75">
        <v>917.56</v>
      </c>
      <c r="E19335" s="75">
        <v>889.25</v>
      </c>
      <c r="F19335" s="73" t="s">
        <v>47</v>
      </c>
    </row>
    <row r="19336" spans="1:6" ht="25.5" x14ac:dyDescent="0.25">
      <c r="A19336" s="73">
        <v>65003747</v>
      </c>
      <c r="B19336" s="74" t="s">
        <v>17283</v>
      </c>
      <c r="C19336" s="73" t="s">
        <v>763</v>
      </c>
      <c r="D19336" s="75">
        <v>878.34</v>
      </c>
      <c r="E19336" s="75">
        <v>846.69</v>
      </c>
      <c r="F19336" s="73" t="s">
        <v>47</v>
      </c>
    </row>
    <row r="19337" spans="1:6" ht="25.5" x14ac:dyDescent="0.25">
      <c r="A19337" s="73">
        <v>65003748</v>
      </c>
      <c r="B19337" s="74" t="s">
        <v>17284</v>
      </c>
      <c r="C19337" s="73" t="s">
        <v>763</v>
      </c>
      <c r="D19337" s="75">
        <v>925.8</v>
      </c>
      <c r="E19337" s="75">
        <v>897.51</v>
      </c>
      <c r="F19337" s="73" t="s">
        <v>47</v>
      </c>
    </row>
    <row r="19338" spans="1:6" ht="25.5" x14ac:dyDescent="0.25">
      <c r="A19338" s="73">
        <v>65003749</v>
      </c>
      <c r="B19338" s="74" t="s">
        <v>17285</v>
      </c>
      <c r="C19338" s="73" t="s">
        <v>763</v>
      </c>
      <c r="D19338" s="75">
        <v>900.31</v>
      </c>
      <c r="E19338" s="75">
        <v>872</v>
      </c>
      <c r="F19338" s="73" t="s">
        <v>47</v>
      </c>
    </row>
    <row r="19339" spans="1:6" ht="25.5" x14ac:dyDescent="0.25">
      <c r="A19339" s="73">
        <v>65003750</v>
      </c>
      <c r="B19339" s="74" t="s">
        <v>17286</v>
      </c>
      <c r="C19339" s="73" t="s">
        <v>763</v>
      </c>
      <c r="D19339" s="75">
        <v>864.81</v>
      </c>
      <c r="E19339" s="75">
        <v>836.48</v>
      </c>
      <c r="F19339" s="73" t="s">
        <v>47</v>
      </c>
    </row>
    <row r="19340" spans="1:6" ht="25.5" x14ac:dyDescent="0.25">
      <c r="A19340" s="73">
        <v>65003751</v>
      </c>
      <c r="B19340" s="74" t="s">
        <v>17287</v>
      </c>
      <c r="C19340" s="73" t="s">
        <v>763</v>
      </c>
      <c r="D19340" s="75">
        <v>853.94</v>
      </c>
      <c r="E19340" s="75">
        <v>825.6</v>
      </c>
      <c r="F19340" s="73" t="s">
        <v>47</v>
      </c>
    </row>
    <row r="19341" spans="1:6" ht="25.5" x14ac:dyDescent="0.25">
      <c r="A19341" s="73">
        <v>65003752</v>
      </c>
      <c r="B19341" s="74" t="s">
        <v>17288</v>
      </c>
      <c r="C19341" s="73" t="s">
        <v>763</v>
      </c>
      <c r="D19341" s="75">
        <v>919.21</v>
      </c>
      <c r="E19341" s="75">
        <v>892.97</v>
      </c>
      <c r="F19341" s="73" t="s">
        <v>47</v>
      </c>
    </row>
    <row r="19342" spans="1:6" ht="25.5" x14ac:dyDescent="0.25">
      <c r="A19342" s="73">
        <v>65003753</v>
      </c>
      <c r="B19342" s="74" t="s">
        <v>17289</v>
      </c>
      <c r="C19342" s="73" t="s">
        <v>763</v>
      </c>
      <c r="D19342" s="75">
        <v>993.84</v>
      </c>
      <c r="E19342" s="75">
        <v>967.4</v>
      </c>
      <c r="F19342" s="73" t="s">
        <v>47</v>
      </c>
    </row>
    <row r="19343" spans="1:6" ht="25.5" x14ac:dyDescent="0.25">
      <c r="A19343" s="73">
        <v>65003754</v>
      </c>
      <c r="B19343" s="74" t="s">
        <v>17290</v>
      </c>
      <c r="C19343" s="73" t="s">
        <v>763</v>
      </c>
      <c r="D19343" s="75">
        <v>219.25</v>
      </c>
      <c r="E19343" s="75">
        <v>203.9</v>
      </c>
      <c r="F19343" s="73" t="s">
        <v>47</v>
      </c>
    </row>
    <row r="19344" spans="1:6" x14ac:dyDescent="0.25">
      <c r="A19344" s="73">
        <v>65003958</v>
      </c>
      <c r="B19344" s="74" t="s">
        <v>17291</v>
      </c>
      <c r="C19344" s="73" t="s">
        <v>763</v>
      </c>
      <c r="D19344" s="75">
        <v>2050.36</v>
      </c>
      <c r="E19344" s="75">
        <v>1959.37</v>
      </c>
      <c r="F19344" s="73" t="s">
        <v>47</v>
      </c>
    </row>
    <row r="19345" spans="1:6" x14ac:dyDescent="0.25">
      <c r="A19345" s="73">
        <v>65004858</v>
      </c>
      <c r="B19345" s="74" t="s">
        <v>17292</v>
      </c>
      <c r="C19345" s="73" t="s">
        <v>763</v>
      </c>
      <c r="D19345" s="75">
        <v>225.11</v>
      </c>
      <c r="E19345" s="75">
        <v>215.12</v>
      </c>
      <c r="F19345" s="73" t="s">
        <v>47</v>
      </c>
    </row>
    <row r="19346" spans="1:6" x14ac:dyDescent="0.25">
      <c r="A19346" s="73">
        <v>65005009</v>
      </c>
      <c r="B19346" s="74" t="s">
        <v>32364</v>
      </c>
      <c r="C19346" s="73" t="s">
        <v>763</v>
      </c>
      <c r="D19346" s="75">
        <v>122.66</v>
      </c>
      <c r="E19346" s="75">
        <v>113.69</v>
      </c>
      <c r="F19346" s="73" t="s">
        <v>47</v>
      </c>
    </row>
    <row r="19347" spans="1:6" x14ac:dyDescent="0.25">
      <c r="A19347" s="73">
        <v>65005010</v>
      </c>
      <c r="B19347" s="74" t="s">
        <v>32365</v>
      </c>
      <c r="C19347" s="73" t="s">
        <v>763</v>
      </c>
      <c r="D19347" s="75">
        <v>136.36000000000001</v>
      </c>
      <c r="E19347" s="75">
        <v>126.41</v>
      </c>
      <c r="F19347" s="73" t="s">
        <v>47</v>
      </c>
    </row>
    <row r="19348" spans="1:6" x14ac:dyDescent="0.25">
      <c r="A19348" s="73">
        <v>65005011</v>
      </c>
      <c r="B19348" s="74" t="s">
        <v>32366</v>
      </c>
      <c r="C19348" s="73" t="s">
        <v>763</v>
      </c>
      <c r="D19348" s="75">
        <v>102.7</v>
      </c>
      <c r="E19348" s="75">
        <v>95.22</v>
      </c>
      <c r="F19348" s="73" t="s">
        <v>47</v>
      </c>
    </row>
    <row r="19349" spans="1:6" x14ac:dyDescent="0.25">
      <c r="A19349" s="73">
        <v>65005012</v>
      </c>
      <c r="B19349" s="74" t="s">
        <v>32367</v>
      </c>
      <c r="C19349" s="73" t="s">
        <v>763</v>
      </c>
      <c r="D19349" s="75">
        <v>143.80000000000001</v>
      </c>
      <c r="E19349" s="75">
        <v>133.36000000000001</v>
      </c>
      <c r="F19349" s="73" t="s">
        <v>47</v>
      </c>
    </row>
    <row r="19350" spans="1:6" x14ac:dyDescent="0.25">
      <c r="A19350" s="73">
        <v>65005014</v>
      </c>
      <c r="B19350" s="74" t="s">
        <v>32369</v>
      </c>
      <c r="C19350" s="73" t="s">
        <v>763</v>
      </c>
      <c r="D19350" s="75">
        <v>124.58</v>
      </c>
      <c r="E19350" s="75">
        <v>115.45</v>
      </c>
      <c r="F19350" s="73" t="s">
        <v>47</v>
      </c>
    </row>
    <row r="19351" spans="1:6" x14ac:dyDescent="0.25">
      <c r="A19351" s="73">
        <v>25016517</v>
      </c>
      <c r="B19351" s="74" t="s">
        <v>16608</v>
      </c>
      <c r="C19351" s="73" t="s">
        <v>16609</v>
      </c>
      <c r="D19351" s="75">
        <v>5.66</v>
      </c>
      <c r="E19351" s="75">
        <v>5.66</v>
      </c>
      <c r="F19351" s="73" t="s">
        <v>47</v>
      </c>
    </row>
    <row r="19352" spans="1:6" x14ac:dyDescent="0.25">
      <c r="A19352" s="73">
        <v>25016761</v>
      </c>
      <c r="B19352" s="74" t="s">
        <v>16610</v>
      </c>
      <c r="C19352" s="73" t="s">
        <v>16609</v>
      </c>
      <c r="D19352" s="75">
        <v>123.52</v>
      </c>
      <c r="E19352" s="75">
        <v>123.52</v>
      </c>
      <c r="F19352" s="73" t="s">
        <v>47</v>
      </c>
    </row>
    <row r="19353" spans="1:6" x14ac:dyDescent="0.25">
      <c r="A19353" s="73">
        <v>25016765</v>
      </c>
      <c r="B19353" s="74" t="s">
        <v>16611</v>
      </c>
      <c r="C19353" s="73" t="s">
        <v>16609</v>
      </c>
      <c r="D19353" s="75">
        <v>1445</v>
      </c>
      <c r="E19353" s="75">
        <v>1445</v>
      </c>
      <c r="F19353" s="73" t="s">
        <v>47</v>
      </c>
    </row>
    <row r="19354" spans="1:6" x14ac:dyDescent="0.25">
      <c r="A19354" s="73">
        <v>25016766</v>
      </c>
      <c r="B19354" s="74" t="s">
        <v>16612</v>
      </c>
      <c r="C19354" s="73" t="s">
        <v>16609</v>
      </c>
      <c r="D19354" s="75">
        <v>34.590000000000003</v>
      </c>
      <c r="E19354" s="75">
        <v>34.590000000000003</v>
      </c>
      <c r="F19354" s="73" t="s">
        <v>47</v>
      </c>
    </row>
    <row r="19355" spans="1:6" x14ac:dyDescent="0.25">
      <c r="A19355" s="73">
        <v>25016767</v>
      </c>
      <c r="B19355" s="74" t="s">
        <v>16613</v>
      </c>
      <c r="C19355" s="73" t="s">
        <v>16609</v>
      </c>
      <c r="D19355" s="75">
        <v>39.53</v>
      </c>
      <c r="E19355" s="75">
        <v>39.53</v>
      </c>
      <c r="F19355" s="73" t="s">
        <v>47</v>
      </c>
    </row>
    <row r="19356" spans="1:6" x14ac:dyDescent="0.25">
      <c r="A19356" s="73">
        <v>25016768</v>
      </c>
      <c r="B19356" s="74" t="s">
        <v>16614</v>
      </c>
      <c r="C19356" s="73" t="s">
        <v>16609</v>
      </c>
      <c r="D19356" s="75">
        <v>43.06</v>
      </c>
      <c r="E19356" s="75">
        <v>43.06</v>
      </c>
      <c r="F19356" s="73" t="s">
        <v>47</v>
      </c>
    </row>
    <row r="19357" spans="1:6" x14ac:dyDescent="0.25">
      <c r="A19357" s="73">
        <v>25016769</v>
      </c>
      <c r="B19357" s="74" t="s">
        <v>16615</v>
      </c>
      <c r="C19357" s="73" t="s">
        <v>16609</v>
      </c>
      <c r="D19357" s="75">
        <v>70.06</v>
      </c>
      <c r="E19357" s="75">
        <v>70.06</v>
      </c>
      <c r="F19357" s="73" t="s">
        <v>47</v>
      </c>
    </row>
    <row r="19358" spans="1:6" x14ac:dyDescent="0.25">
      <c r="A19358" s="73">
        <v>25016771</v>
      </c>
      <c r="B19358" s="74" t="s">
        <v>16616</v>
      </c>
      <c r="C19358" s="73" t="s">
        <v>16609</v>
      </c>
      <c r="D19358" s="75">
        <v>52.42</v>
      </c>
      <c r="E19358" s="75">
        <v>52.42</v>
      </c>
      <c r="F19358" s="73" t="s">
        <v>47</v>
      </c>
    </row>
    <row r="19359" spans="1:6" x14ac:dyDescent="0.25">
      <c r="A19359" s="73">
        <v>25016772</v>
      </c>
      <c r="B19359" s="74" t="s">
        <v>16617</v>
      </c>
      <c r="C19359" s="73" t="s">
        <v>16609</v>
      </c>
      <c r="D19359" s="75">
        <v>103.98</v>
      </c>
      <c r="E19359" s="75">
        <v>103.98</v>
      </c>
      <c r="F19359" s="73" t="s">
        <v>47</v>
      </c>
    </row>
    <row r="19360" spans="1:6" x14ac:dyDescent="0.25">
      <c r="A19360" s="73">
        <v>25016775</v>
      </c>
      <c r="B19360" s="74" t="s">
        <v>16618</v>
      </c>
      <c r="C19360" s="73" t="s">
        <v>16609</v>
      </c>
      <c r="D19360" s="75">
        <v>72.75</v>
      </c>
      <c r="E19360" s="75">
        <v>72.75</v>
      </c>
      <c r="F19360" s="73" t="s">
        <v>47</v>
      </c>
    </row>
    <row r="19361" spans="1:6" x14ac:dyDescent="0.25">
      <c r="A19361" s="73">
        <v>25016779</v>
      </c>
      <c r="B19361" s="74" t="s">
        <v>16619</v>
      </c>
      <c r="C19361" s="73" t="s">
        <v>16609</v>
      </c>
      <c r="D19361" s="75">
        <v>24.7</v>
      </c>
      <c r="E19361" s="75">
        <v>24.7</v>
      </c>
      <c r="F19361" s="73" t="s">
        <v>47</v>
      </c>
    </row>
    <row r="19362" spans="1:6" x14ac:dyDescent="0.25">
      <c r="A19362" s="73">
        <v>25016780</v>
      </c>
      <c r="B19362" s="74" t="s">
        <v>16620</v>
      </c>
      <c r="C19362" s="73" t="s">
        <v>16609</v>
      </c>
      <c r="D19362" s="75">
        <v>51.23</v>
      </c>
      <c r="E19362" s="75">
        <v>51.23</v>
      </c>
      <c r="F19362" s="73" t="s">
        <v>47</v>
      </c>
    </row>
    <row r="19363" spans="1:6" x14ac:dyDescent="0.25">
      <c r="A19363" s="73">
        <v>25016784</v>
      </c>
      <c r="B19363" s="74" t="s">
        <v>16621</v>
      </c>
      <c r="C19363" s="73" t="s">
        <v>16609</v>
      </c>
      <c r="D19363" s="75">
        <v>330.29</v>
      </c>
      <c r="E19363" s="75">
        <v>330.29</v>
      </c>
      <c r="F19363" s="73" t="s">
        <v>47</v>
      </c>
    </row>
    <row r="19364" spans="1:6" x14ac:dyDescent="0.25">
      <c r="A19364" s="73">
        <v>25016786</v>
      </c>
      <c r="B19364" s="74" t="s">
        <v>16622</v>
      </c>
      <c r="C19364" s="73" t="s">
        <v>16609</v>
      </c>
      <c r="D19364" s="75">
        <v>48.22</v>
      </c>
      <c r="E19364" s="75">
        <v>48.22</v>
      </c>
      <c r="F19364" s="73" t="s">
        <v>47</v>
      </c>
    </row>
    <row r="19365" spans="1:6" x14ac:dyDescent="0.25">
      <c r="A19365" s="73">
        <v>25016788</v>
      </c>
      <c r="B19365" s="74" t="s">
        <v>16623</v>
      </c>
      <c r="C19365" s="73" t="s">
        <v>16609</v>
      </c>
      <c r="D19365" s="75">
        <v>49.92</v>
      </c>
      <c r="E19365" s="75">
        <v>49.92</v>
      </c>
      <c r="F19365" s="73" t="s">
        <v>47</v>
      </c>
    </row>
    <row r="19366" spans="1:6" x14ac:dyDescent="0.25">
      <c r="A19366" s="73">
        <v>25016789</v>
      </c>
      <c r="B19366" s="74" t="s">
        <v>16624</v>
      </c>
      <c r="C19366" s="73" t="s">
        <v>16609</v>
      </c>
      <c r="D19366" s="75">
        <v>82.59</v>
      </c>
      <c r="E19366" s="75">
        <v>82.59</v>
      </c>
      <c r="F19366" s="73" t="s">
        <v>47</v>
      </c>
    </row>
    <row r="19367" spans="1:6" x14ac:dyDescent="0.25">
      <c r="A19367" s="73">
        <v>25016790</v>
      </c>
      <c r="B19367" s="74" t="s">
        <v>16625</v>
      </c>
      <c r="C19367" s="73" t="s">
        <v>16609</v>
      </c>
      <c r="D19367" s="75">
        <v>40.880000000000003</v>
      </c>
      <c r="E19367" s="75">
        <v>40.880000000000003</v>
      </c>
      <c r="F19367" s="73" t="s">
        <v>47</v>
      </c>
    </row>
    <row r="19368" spans="1:6" x14ac:dyDescent="0.25">
      <c r="A19368" s="73">
        <v>25016794</v>
      </c>
      <c r="B19368" s="74" t="s">
        <v>16626</v>
      </c>
      <c r="C19368" s="73" t="s">
        <v>16609</v>
      </c>
      <c r="D19368" s="75">
        <v>3082.68</v>
      </c>
      <c r="E19368" s="75">
        <v>3082.68</v>
      </c>
      <c r="F19368" s="73" t="s">
        <v>47</v>
      </c>
    </row>
    <row r="19369" spans="1:6" x14ac:dyDescent="0.25">
      <c r="A19369" s="73">
        <v>25016797</v>
      </c>
      <c r="B19369" s="74" t="s">
        <v>16627</v>
      </c>
      <c r="C19369" s="73" t="s">
        <v>16609</v>
      </c>
      <c r="D19369" s="75">
        <v>90.28</v>
      </c>
      <c r="E19369" s="75">
        <v>90.28</v>
      </c>
      <c r="F19369" s="73" t="s">
        <v>47</v>
      </c>
    </row>
    <row r="19370" spans="1:6" x14ac:dyDescent="0.25">
      <c r="A19370" s="73">
        <v>25016798</v>
      </c>
      <c r="B19370" s="74" t="s">
        <v>16628</v>
      </c>
      <c r="C19370" s="73" t="s">
        <v>16609</v>
      </c>
      <c r="D19370" s="75">
        <v>41.17</v>
      </c>
      <c r="E19370" s="75">
        <v>41.17</v>
      </c>
      <c r="F19370" s="73" t="s">
        <v>47</v>
      </c>
    </row>
    <row r="19371" spans="1:6" x14ac:dyDescent="0.25">
      <c r="A19371" s="73">
        <v>25016804</v>
      </c>
      <c r="B19371" s="74" t="s">
        <v>16630</v>
      </c>
      <c r="C19371" s="73" t="s">
        <v>16609</v>
      </c>
      <c r="D19371" s="75">
        <v>22</v>
      </c>
      <c r="E19371" s="75">
        <v>22</v>
      </c>
      <c r="F19371" s="73" t="s">
        <v>47</v>
      </c>
    </row>
    <row r="19372" spans="1:6" x14ac:dyDescent="0.25">
      <c r="A19372" s="73">
        <v>25016805</v>
      </c>
      <c r="B19372" s="74" t="s">
        <v>16631</v>
      </c>
      <c r="C19372" s="73" t="s">
        <v>16609</v>
      </c>
      <c r="D19372" s="75">
        <v>93.05</v>
      </c>
      <c r="E19372" s="75">
        <v>93.05</v>
      </c>
      <c r="F19372" s="73" t="s">
        <v>47</v>
      </c>
    </row>
    <row r="19373" spans="1:6" x14ac:dyDescent="0.25">
      <c r="A19373" s="73">
        <v>25016807</v>
      </c>
      <c r="B19373" s="74" t="s">
        <v>16632</v>
      </c>
      <c r="C19373" s="73" t="s">
        <v>16609</v>
      </c>
      <c r="D19373" s="75">
        <v>93.5</v>
      </c>
      <c r="E19373" s="75">
        <v>93.5</v>
      </c>
      <c r="F19373" s="73" t="s">
        <v>47</v>
      </c>
    </row>
    <row r="19374" spans="1:6" x14ac:dyDescent="0.25">
      <c r="A19374" s="73">
        <v>25016808</v>
      </c>
      <c r="B19374" s="74" t="s">
        <v>16633</v>
      </c>
      <c r="C19374" s="73" t="s">
        <v>16609</v>
      </c>
      <c r="D19374" s="75">
        <v>85.88</v>
      </c>
      <c r="E19374" s="75">
        <v>85.88</v>
      </c>
      <c r="F19374" s="73" t="s">
        <v>47</v>
      </c>
    </row>
    <row r="19375" spans="1:6" x14ac:dyDescent="0.25">
      <c r="A19375" s="73">
        <v>25016816</v>
      </c>
      <c r="B19375" s="74" t="s">
        <v>16634</v>
      </c>
      <c r="C19375" s="73" t="s">
        <v>16609</v>
      </c>
      <c r="D19375" s="75">
        <v>50.54</v>
      </c>
      <c r="E19375" s="75">
        <v>50.54</v>
      </c>
      <c r="F19375" s="73" t="s">
        <v>47</v>
      </c>
    </row>
    <row r="19376" spans="1:6" x14ac:dyDescent="0.25">
      <c r="A19376" s="73">
        <v>25016817</v>
      </c>
      <c r="B19376" s="74" t="s">
        <v>16635</v>
      </c>
      <c r="C19376" s="73" t="s">
        <v>16609</v>
      </c>
      <c r="D19376" s="75">
        <v>35</v>
      </c>
      <c r="E19376" s="75">
        <v>35</v>
      </c>
      <c r="F19376" s="73" t="s">
        <v>47</v>
      </c>
    </row>
    <row r="19377" spans="1:6" x14ac:dyDescent="0.25">
      <c r="A19377" s="73">
        <v>25016818</v>
      </c>
      <c r="B19377" s="74" t="s">
        <v>16636</v>
      </c>
      <c r="C19377" s="73" t="s">
        <v>16609</v>
      </c>
      <c r="D19377" s="75">
        <v>62.09</v>
      </c>
      <c r="E19377" s="75">
        <v>62.09</v>
      </c>
      <c r="F19377" s="73" t="s">
        <v>47</v>
      </c>
    </row>
    <row r="19378" spans="1:6" x14ac:dyDescent="0.25">
      <c r="A19378" s="73">
        <v>25016819</v>
      </c>
      <c r="B19378" s="74" t="s">
        <v>16637</v>
      </c>
      <c r="C19378" s="73" t="s">
        <v>16609</v>
      </c>
      <c r="D19378" s="75">
        <v>566.13</v>
      </c>
      <c r="E19378" s="75">
        <v>566.13</v>
      </c>
      <c r="F19378" s="73" t="s">
        <v>47</v>
      </c>
    </row>
    <row r="19379" spans="1:6" x14ac:dyDescent="0.25">
      <c r="A19379" s="73">
        <v>25016821</v>
      </c>
      <c r="B19379" s="74" t="s">
        <v>16638</v>
      </c>
      <c r="C19379" s="73" t="s">
        <v>16609</v>
      </c>
      <c r="D19379" s="75">
        <v>191.49</v>
      </c>
      <c r="E19379" s="75">
        <v>191.49</v>
      </c>
      <c r="F19379" s="73" t="s">
        <v>47</v>
      </c>
    </row>
    <row r="19380" spans="1:6" x14ac:dyDescent="0.25">
      <c r="A19380" s="73">
        <v>25016829</v>
      </c>
      <c r="B19380" s="74" t="s">
        <v>16639</v>
      </c>
      <c r="C19380" s="73" t="s">
        <v>16609</v>
      </c>
      <c r="D19380" s="75">
        <v>104.54</v>
      </c>
      <c r="E19380" s="75">
        <v>104.54</v>
      </c>
      <c r="F19380" s="73" t="s">
        <v>47</v>
      </c>
    </row>
    <row r="19381" spans="1:6" x14ac:dyDescent="0.25">
      <c r="A19381" s="73">
        <v>25016830</v>
      </c>
      <c r="B19381" s="74" t="s">
        <v>16640</v>
      </c>
      <c r="C19381" s="73" t="s">
        <v>16609</v>
      </c>
      <c r="D19381" s="75">
        <v>25.87</v>
      </c>
      <c r="E19381" s="75">
        <v>25.87</v>
      </c>
      <c r="F19381" s="73" t="s">
        <v>47</v>
      </c>
    </row>
    <row r="19382" spans="1:6" x14ac:dyDescent="0.25">
      <c r="A19382" s="73">
        <v>25016834</v>
      </c>
      <c r="B19382" s="74" t="s">
        <v>16641</v>
      </c>
      <c r="C19382" s="73" t="s">
        <v>16609</v>
      </c>
      <c r="D19382" s="75">
        <v>48.01</v>
      </c>
      <c r="E19382" s="75">
        <v>48.01</v>
      </c>
      <c r="F19382" s="73" t="s">
        <v>47</v>
      </c>
    </row>
    <row r="19383" spans="1:6" x14ac:dyDescent="0.25">
      <c r="A19383" s="73">
        <v>25016835</v>
      </c>
      <c r="B19383" s="74" t="s">
        <v>16642</v>
      </c>
      <c r="C19383" s="73" t="s">
        <v>16609</v>
      </c>
      <c r="D19383" s="75">
        <v>54.08</v>
      </c>
      <c r="E19383" s="75">
        <v>54.08</v>
      </c>
      <c r="F19383" s="73" t="s">
        <v>47</v>
      </c>
    </row>
    <row r="19384" spans="1:6" x14ac:dyDescent="0.25">
      <c r="A19384" s="73">
        <v>25016836</v>
      </c>
      <c r="B19384" s="74" t="s">
        <v>16643</v>
      </c>
      <c r="C19384" s="73" t="s">
        <v>16609</v>
      </c>
      <c r="D19384" s="75">
        <v>52.28</v>
      </c>
      <c r="E19384" s="75">
        <v>52.28</v>
      </c>
      <c r="F19384" s="73" t="s">
        <v>47</v>
      </c>
    </row>
    <row r="19385" spans="1:6" x14ac:dyDescent="0.25">
      <c r="A19385" s="73">
        <v>25016837</v>
      </c>
      <c r="B19385" s="74" t="s">
        <v>16644</v>
      </c>
      <c r="C19385" s="73" t="s">
        <v>16609</v>
      </c>
      <c r="D19385" s="75">
        <v>29.17</v>
      </c>
      <c r="E19385" s="75">
        <v>29.17</v>
      </c>
      <c r="F19385" s="73" t="s">
        <v>47</v>
      </c>
    </row>
    <row r="19386" spans="1:6" x14ac:dyDescent="0.25">
      <c r="A19386" s="73">
        <v>25016838</v>
      </c>
      <c r="B19386" s="74" t="s">
        <v>16645</v>
      </c>
      <c r="C19386" s="73" t="s">
        <v>16609</v>
      </c>
      <c r="D19386" s="75">
        <v>45.43</v>
      </c>
      <c r="E19386" s="75">
        <v>45.43</v>
      </c>
      <c r="F19386" s="73" t="s">
        <v>47</v>
      </c>
    </row>
    <row r="19387" spans="1:6" x14ac:dyDescent="0.25">
      <c r="A19387" s="73">
        <v>25016839</v>
      </c>
      <c r="B19387" s="74" t="s">
        <v>16646</v>
      </c>
      <c r="C19387" s="73" t="s">
        <v>16609</v>
      </c>
      <c r="D19387" s="75">
        <v>310.02999999999997</v>
      </c>
      <c r="E19387" s="75">
        <v>310.02999999999997</v>
      </c>
      <c r="F19387" s="73" t="s">
        <v>47</v>
      </c>
    </row>
    <row r="19388" spans="1:6" x14ac:dyDescent="0.25">
      <c r="A19388" s="73">
        <v>25016847</v>
      </c>
      <c r="B19388" s="74" t="s">
        <v>16647</v>
      </c>
      <c r="C19388" s="73" t="s">
        <v>16609</v>
      </c>
      <c r="D19388" s="75">
        <v>38.67</v>
      </c>
      <c r="E19388" s="75">
        <v>38.67</v>
      </c>
      <c r="F19388" s="73" t="s">
        <v>47</v>
      </c>
    </row>
    <row r="19389" spans="1:6" x14ac:dyDescent="0.25">
      <c r="A19389" s="73">
        <v>25016849</v>
      </c>
      <c r="B19389" s="74" t="s">
        <v>16648</v>
      </c>
      <c r="C19389" s="73" t="s">
        <v>16609</v>
      </c>
      <c r="D19389" s="75">
        <v>28.19</v>
      </c>
      <c r="E19389" s="75">
        <v>28.19</v>
      </c>
      <c r="F19389" s="73" t="s">
        <v>47</v>
      </c>
    </row>
    <row r="19390" spans="1:6" x14ac:dyDescent="0.25">
      <c r="A19390" s="73">
        <v>25016852</v>
      </c>
      <c r="B19390" s="74" t="s">
        <v>16649</v>
      </c>
      <c r="C19390" s="73" t="s">
        <v>16609</v>
      </c>
      <c r="D19390" s="75">
        <v>112.33</v>
      </c>
      <c r="E19390" s="75">
        <v>112.33</v>
      </c>
      <c r="F19390" s="73" t="s">
        <v>47</v>
      </c>
    </row>
    <row r="19391" spans="1:6" x14ac:dyDescent="0.25">
      <c r="A19391" s="73">
        <v>25016855</v>
      </c>
      <c r="B19391" s="74" t="s">
        <v>16650</v>
      </c>
      <c r="C19391" s="73" t="s">
        <v>16609</v>
      </c>
      <c r="D19391" s="75">
        <v>31.39</v>
      </c>
      <c r="E19391" s="75">
        <v>31.39</v>
      </c>
      <c r="F19391" s="73" t="s">
        <v>47</v>
      </c>
    </row>
    <row r="19392" spans="1:6" x14ac:dyDescent="0.25">
      <c r="A19392" s="73">
        <v>25016858</v>
      </c>
      <c r="B19392" s="74" t="s">
        <v>16651</v>
      </c>
      <c r="C19392" s="73" t="s">
        <v>16609</v>
      </c>
      <c r="D19392" s="75">
        <v>44.61</v>
      </c>
      <c r="E19392" s="75">
        <v>44.61</v>
      </c>
      <c r="F19392" s="73" t="s">
        <v>47</v>
      </c>
    </row>
    <row r="19393" spans="1:6" x14ac:dyDescent="0.25">
      <c r="A19393" s="73">
        <v>25016862</v>
      </c>
      <c r="B19393" s="74" t="s">
        <v>16652</v>
      </c>
      <c r="C19393" s="73" t="s">
        <v>16609</v>
      </c>
      <c r="D19393" s="75">
        <v>26.4</v>
      </c>
      <c r="E19393" s="75">
        <v>26.4</v>
      </c>
      <c r="F19393" s="73" t="s">
        <v>47</v>
      </c>
    </row>
    <row r="19394" spans="1:6" x14ac:dyDescent="0.25">
      <c r="A19394" s="73">
        <v>25016869</v>
      </c>
      <c r="B19394" s="74" t="s">
        <v>16653</v>
      </c>
      <c r="C19394" s="73" t="s">
        <v>16609</v>
      </c>
      <c r="D19394" s="75">
        <v>31.31</v>
      </c>
      <c r="E19394" s="75">
        <v>31.31</v>
      </c>
      <c r="F19394" s="73" t="s">
        <v>47</v>
      </c>
    </row>
    <row r="19395" spans="1:6" x14ac:dyDescent="0.25">
      <c r="A19395" s="73">
        <v>25016874</v>
      </c>
      <c r="B19395" s="74" t="s">
        <v>16654</v>
      </c>
      <c r="C19395" s="73" t="s">
        <v>16609</v>
      </c>
      <c r="D19395" s="75">
        <v>36.11</v>
      </c>
      <c r="E19395" s="75">
        <v>36.11</v>
      </c>
      <c r="F19395" s="73" t="s">
        <v>47</v>
      </c>
    </row>
    <row r="19396" spans="1:6" x14ac:dyDescent="0.25">
      <c r="A19396" s="73">
        <v>25016882</v>
      </c>
      <c r="B19396" s="74" t="s">
        <v>16655</v>
      </c>
      <c r="C19396" s="73" t="s">
        <v>16609</v>
      </c>
      <c r="D19396" s="75">
        <v>58.4</v>
      </c>
      <c r="E19396" s="75">
        <v>58.4</v>
      </c>
      <c r="F19396" s="73" t="s">
        <v>47</v>
      </c>
    </row>
    <row r="19397" spans="1:6" x14ac:dyDescent="0.25">
      <c r="A19397" s="73">
        <v>25016892</v>
      </c>
      <c r="B19397" s="74" t="s">
        <v>16656</v>
      </c>
      <c r="C19397" s="73" t="s">
        <v>16609</v>
      </c>
      <c r="D19397" s="75">
        <v>23.77</v>
      </c>
      <c r="E19397" s="75">
        <v>23.77</v>
      </c>
      <c r="F19397" s="73" t="s">
        <v>47</v>
      </c>
    </row>
    <row r="19398" spans="1:6" x14ac:dyDescent="0.25">
      <c r="A19398" s="73">
        <v>25016893</v>
      </c>
      <c r="B19398" s="74" t="s">
        <v>16657</v>
      </c>
      <c r="C19398" s="73" t="s">
        <v>16609</v>
      </c>
      <c r="D19398" s="75">
        <v>1169.92</v>
      </c>
      <c r="E19398" s="75">
        <v>1169.92</v>
      </c>
      <c r="F19398" s="73" t="s">
        <v>47</v>
      </c>
    </row>
    <row r="19399" spans="1:6" x14ac:dyDescent="0.25">
      <c r="A19399" s="73">
        <v>25016895</v>
      </c>
      <c r="B19399" s="74" t="s">
        <v>16658</v>
      </c>
      <c r="C19399" s="73" t="s">
        <v>16609</v>
      </c>
      <c r="D19399" s="75">
        <v>701.02</v>
      </c>
      <c r="E19399" s="75">
        <v>701.02</v>
      </c>
      <c r="F19399" s="73" t="s">
        <v>47</v>
      </c>
    </row>
    <row r="19400" spans="1:6" x14ac:dyDescent="0.25">
      <c r="A19400" s="73">
        <v>25016896</v>
      </c>
      <c r="B19400" s="74" t="s">
        <v>16659</v>
      </c>
      <c r="C19400" s="73" t="s">
        <v>16609</v>
      </c>
      <c r="D19400" s="75">
        <v>123.9</v>
      </c>
      <c r="E19400" s="75">
        <v>123.9</v>
      </c>
      <c r="F19400" s="73" t="s">
        <v>47</v>
      </c>
    </row>
    <row r="19401" spans="1:6" x14ac:dyDescent="0.25">
      <c r="A19401" s="73">
        <v>25016897</v>
      </c>
      <c r="B19401" s="74" t="s">
        <v>16660</v>
      </c>
      <c r="C19401" s="73" t="s">
        <v>16609</v>
      </c>
      <c r="D19401" s="75">
        <v>39.75</v>
      </c>
      <c r="E19401" s="75">
        <v>39.75</v>
      </c>
      <c r="F19401" s="73" t="s">
        <v>47</v>
      </c>
    </row>
    <row r="19402" spans="1:6" x14ac:dyDescent="0.25">
      <c r="A19402" s="73">
        <v>25016916</v>
      </c>
      <c r="B19402" s="74" t="s">
        <v>16661</v>
      </c>
      <c r="C19402" s="73" t="s">
        <v>16609</v>
      </c>
      <c r="D19402" s="75">
        <v>67.39</v>
      </c>
      <c r="E19402" s="75">
        <v>67.39</v>
      </c>
      <c r="F19402" s="73" t="s">
        <v>47</v>
      </c>
    </row>
    <row r="19403" spans="1:6" x14ac:dyDescent="0.25">
      <c r="A19403" s="73">
        <v>25016924</v>
      </c>
      <c r="B19403" s="74" t="s">
        <v>16662</v>
      </c>
      <c r="C19403" s="73" t="s">
        <v>16609</v>
      </c>
      <c r="D19403" s="75">
        <v>47.74</v>
      </c>
      <c r="E19403" s="75">
        <v>47.74</v>
      </c>
      <c r="F19403" s="73" t="s">
        <v>47</v>
      </c>
    </row>
    <row r="19404" spans="1:6" x14ac:dyDescent="0.25">
      <c r="A19404" s="73">
        <v>25016928</v>
      </c>
      <c r="B19404" s="74" t="s">
        <v>16663</v>
      </c>
      <c r="C19404" s="73" t="s">
        <v>16609</v>
      </c>
      <c r="D19404" s="75">
        <v>159.55000000000001</v>
      </c>
      <c r="E19404" s="75">
        <v>159.55000000000001</v>
      </c>
      <c r="F19404" s="73" t="s">
        <v>47</v>
      </c>
    </row>
    <row r="19405" spans="1:6" x14ac:dyDescent="0.25">
      <c r="A19405" s="73">
        <v>25016934</v>
      </c>
      <c r="B19405" s="74" t="s">
        <v>16664</v>
      </c>
      <c r="C19405" s="73" t="s">
        <v>16609</v>
      </c>
      <c r="D19405" s="75">
        <v>38.17</v>
      </c>
      <c r="E19405" s="75">
        <v>38.17</v>
      </c>
      <c r="F19405" s="73" t="s">
        <v>47</v>
      </c>
    </row>
    <row r="19406" spans="1:6" x14ac:dyDescent="0.25">
      <c r="A19406" s="73">
        <v>25016935</v>
      </c>
      <c r="B19406" s="74" t="s">
        <v>16665</v>
      </c>
      <c r="C19406" s="73" t="s">
        <v>16609</v>
      </c>
      <c r="D19406" s="75">
        <v>33.369999999999997</v>
      </c>
      <c r="E19406" s="75">
        <v>33.369999999999997</v>
      </c>
      <c r="F19406" s="73" t="s">
        <v>47</v>
      </c>
    </row>
    <row r="19407" spans="1:6" x14ac:dyDescent="0.25">
      <c r="A19407" s="73">
        <v>25016939</v>
      </c>
      <c r="B19407" s="74" t="s">
        <v>16666</v>
      </c>
      <c r="C19407" s="73" t="s">
        <v>16609</v>
      </c>
      <c r="D19407" s="75">
        <v>49.41</v>
      </c>
      <c r="E19407" s="75">
        <v>49.41</v>
      </c>
      <c r="F19407" s="73" t="s">
        <v>47</v>
      </c>
    </row>
    <row r="19408" spans="1:6" x14ac:dyDescent="0.25">
      <c r="A19408" s="73">
        <v>25016940</v>
      </c>
      <c r="B19408" s="74" t="s">
        <v>16667</v>
      </c>
      <c r="C19408" s="73" t="s">
        <v>16609</v>
      </c>
      <c r="D19408" s="75">
        <v>59.48</v>
      </c>
      <c r="E19408" s="75">
        <v>59.48</v>
      </c>
      <c r="F19408" s="73" t="s">
        <v>47</v>
      </c>
    </row>
    <row r="19409" spans="1:6" x14ac:dyDescent="0.25">
      <c r="A19409" s="73">
        <v>25016941</v>
      </c>
      <c r="B19409" s="74" t="s">
        <v>16668</v>
      </c>
      <c r="C19409" s="73" t="s">
        <v>16609</v>
      </c>
      <c r="D19409" s="75">
        <v>65.59</v>
      </c>
      <c r="E19409" s="75">
        <v>65.59</v>
      </c>
      <c r="F19409" s="73" t="s">
        <v>47</v>
      </c>
    </row>
    <row r="19410" spans="1:6" x14ac:dyDescent="0.25">
      <c r="A19410" s="73">
        <v>25016948</v>
      </c>
      <c r="B19410" s="74" t="s">
        <v>16669</v>
      </c>
      <c r="C19410" s="73" t="s">
        <v>16609</v>
      </c>
      <c r="D19410" s="75">
        <v>76.23</v>
      </c>
      <c r="E19410" s="75">
        <v>76.23</v>
      </c>
      <c r="F19410" s="73" t="s">
        <v>47</v>
      </c>
    </row>
    <row r="19411" spans="1:6" x14ac:dyDescent="0.25">
      <c r="A19411" s="73">
        <v>25016951</v>
      </c>
      <c r="B19411" s="74" t="s">
        <v>16670</v>
      </c>
      <c r="C19411" s="73" t="s">
        <v>16609</v>
      </c>
      <c r="D19411" s="75">
        <v>52.13</v>
      </c>
      <c r="E19411" s="75">
        <v>52.13</v>
      </c>
      <c r="F19411" s="73" t="s">
        <v>47</v>
      </c>
    </row>
    <row r="19412" spans="1:6" x14ac:dyDescent="0.25">
      <c r="A19412" s="73">
        <v>25016954</v>
      </c>
      <c r="B19412" s="74" t="s">
        <v>16671</v>
      </c>
      <c r="C19412" s="73" t="s">
        <v>16609</v>
      </c>
      <c r="D19412" s="75">
        <v>66.02</v>
      </c>
      <c r="E19412" s="75">
        <v>66.02</v>
      </c>
      <c r="F19412" s="73" t="s">
        <v>47</v>
      </c>
    </row>
    <row r="19413" spans="1:6" x14ac:dyDescent="0.25">
      <c r="A19413" s="73">
        <v>25016959</v>
      </c>
      <c r="B19413" s="74" t="s">
        <v>31980</v>
      </c>
      <c r="C19413" s="73" t="s">
        <v>16609</v>
      </c>
      <c r="D19413" s="75">
        <v>13.54</v>
      </c>
      <c r="E19413" s="75">
        <v>13.54</v>
      </c>
      <c r="F19413" s="73" t="s">
        <v>47</v>
      </c>
    </row>
    <row r="19414" spans="1:6" x14ac:dyDescent="0.25">
      <c r="A19414" s="73">
        <v>25016960</v>
      </c>
      <c r="B19414" s="74" t="s">
        <v>16672</v>
      </c>
      <c r="C19414" s="73" t="s">
        <v>16609</v>
      </c>
      <c r="D19414" s="75">
        <v>35.700000000000003</v>
      </c>
      <c r="E19414" s="75">
        <v>35.700000000000003</v>
      </c>
      <c r="F19414" s="73" t="s">
        <v>47</v>
      </c>
    </row>
    <row r="19415" spans="1:6" x14ac:dyDescent="0.25">
      <c r="A19415" s="73">
        <v>25016961</v>
      </c>
      <c r="B19415" s="74" t="s">
        <v>16673</v>
      </c>
      <c r="C19415" s="73" t="s">
        <v>16609</v>
      </c>
      <c r="D19415" s="75">
        <v>64.73</v>
      </c>
      <c r="E19415" s="75">
        <v>64.73</v>
      </c>
      <c r="F19415" s="73" t="s">
        <v>47</v>
      </c>
    </row>
    <row r="19416" spans="1:6" x14ac:dyDescent="0.25">
      <c r="A19416" s="73">
        <v>25016962</v>
      </c>
      <c r="B19416" s="74" t="s">
        <v>16674</v>
      </c>
      <c r="C19416" s="73" t="s">
        <v>16609</v>
      </c>
      <c r="D19416" s="75">
        <v>36.520000000000003</v>
      </c>
      <c r="E19416" s="75">
        <v>36.520000000000003</v>
      </c>
      <c r="F19416" s="73" t="s">
        <v>47</v>
      </c>
    </row>
    <row r="19417" spans="1:6" x14ac:dyDescent="0.25">
      <c r="A19417" s="73">
        <v>25016964</v>
      </c>
      <c r="B19417" s="74" t="s">
        <v>16675</v>
      </c>
      <c r="C19417" s="73" t="s">
        <v>16609</v>
      </c>
      <c r="D19417" s="75">
        <v>22.85</v>
      </c>
      <c r="E19417" s="75">
        <v>22.85</v>
      </c>
      <c r="F19417" s="73" t="s">
        <v>47</v>
      </c>
    </row>
    <row r="19418" spans="1:6" x14ac:dyDescent="0.25">
      <c r="A19418" s="73">
        <v>25016965</v>
      </c>
      <c r="B19418" s="74" t="s">
        <v>16676</v>
      </c>
      <c r="C19418" s="73" t="s">
        <v>16609</v>
      </c>
      <c r="D19418" s="75">
        <v>27.5</v>
      </c>
      <c r="E19418" s="75">
        <v>27.5</v>
      </c>
      <c r="F19418" s="73" t="s">
        <v>47</v>
      </c>
    </row>
    <row r="19419" spans="1:6" x14ac:dyDescent="0.25">
      <c r="A19419" s="73">
        <v>25016966</v>
      </c>
      <c r="B19419" s="74" t="s">
        <v>16677</v>
      </c>
      <c r="C19419" s="73" t="s">
        <v>16609</v>
      </c>
      <c r="D19419" s="75">
        <v>19.190000000000001</v>
      </c>
      <c r="E19419" s="75">
        <v>19.190000000000001</v>
      </c>
      <c r="F19419" s="73" t="s">
        <v>47</v>
      </c>
    </row>
    <row r="19420" spans="1:6" x14ac:dyDescent="0.25">
      <c r="A19420" s="73">
        <v>25016967</v>
      </c>
      <c r="B19420" s="74" t="s">
        <v>16678</v>
      </c>
      <c r="C19420" s="73" t="s">
        <v>16609</v>
      </c>
      <c r="D19420" s="75">
        <v>32.31</v>
      </c>
      <c r="E19420" s="75">
        <v>32.31</v>
      </c>
      <c r="F19420" s="73" t="s">
        <v>47</v>
      </c>
    </row>
    <row r="19421" spans="1:6" x14ac:dyDescent="0.25">
      <c r="A19421" s="73">
        <v>25016969</v>
      </c>
      <c r="B19421" s="74" t="s">
        <v>37460</v>
      </c>
      <c r="C19421" s="73" t="s">
        <v>16609</v>
      </c>
      <c r="D19421" s="75">
        <v>34.99</v>
      </c>
      <c r="E19421" s="75">
        <v>34.99</v>
      </c>
      <c r="F19421" s="73" t="s">
        <v>47</v>
      </c>
    </row>
    <row r="19422" spans="1:6" x14ac:dyDescent="0.25">
      <c r="A19422" s="73">
        <v>25016970</v>
      </c>
      <c r="B19422" s="74" t="s">
        <v>16679</v>
      </c>
      <c r="C19422" s="73" t="s">
        <v>16609</v>
      </c>
      <c r="D19422" s="75">
        <v>14.27</v>
      </c>
      <c r="E19422" s="75">
        <v>14.27</v>
      </c>
      <c r="F19422" s="73" t="s">
        <v>47</v>
      </c>
    </row>
    <row r="19423" spans="1:6" x14ac:dyDescent="0.25">
      <c r="A19423" s="73">
        <v>25016973</v>
      </c>
      <c r="B19423" s="74" t="s">
        <v>16680</v>
      </c>
      <c r="C19423" s="73" t="s">
        <v>16609</v>
      </c>
      <c r="D19423" s="75">
        <v>17.32</v>
      </c>
      <c r="E19423" s="75">
        <v>17.32</v>
      </c>
      <c r="F19423" s="73" t="s">
        <v>47</v>
      </c>
    </row>
    <row r="19424" spans="1:6" x14ac:dyDescent="0.25">
      <c r="A19424" s="73">
        <v>25016974</v>
      </c>
      <c r="B19424" s="74" t="s">
        <v>16681</v>
      </c>
      <c r="C19424" s="73" t="s">
        <v>16609</v>
      </c>
      <c r="D19424" s="75">
        <v>37.090000000000003</v>
      </c>
      <c r="E19424" s="75">
        <v>37.090000000000003</v>
      </c>
      <c r="F19424" s="73" t="s">
        <v>47</v>
      </c>
    </row>
    <row r="19425" spans="1:6" x14ac:dyDescent="0.25">
      <c r="A19425" s="73">
        <v>25016975</v>
      </c>
      <c r="B19425" s="74" t="s">
        <v>16682</v>
      </c>
      <c r="C19425" s="73" t="s">
        <v>16609</v>
      </c>
      <c r="D19425" s="75">
        <v>17.32</v>
      </c>
      <c r="E19425" s="75">
        <v>17.32</v>
      </c>
      <c r="F19425" s="73" t="s">
        <v>47</v>
      </c>
    </row>
    <row r="19426" spans="1:6" x14ac:dyDescent="0.25">
      <c r="A19426" s="73">
        <v>25016976</v>
      </c>
      <c r="B19426" s="74" t="s">
        <v>31981</v>
      </c>
      <c r="C19426" s="73" t="s">
        <v>16609</v>
      </c>
      <c r="D19426" s="75">
        <v>22.39</v>
      </c>
      <c r="E19426" s="75">
        <v>22.39</v>
      </c>
      <c r="F19426" s="73" t="s">
        <v>47</v>
      </c>
    </row>
    <row r="19427" spans="1:6" x14ac:dyDescent="0.25">
      <c r="A19427" s="73">
        <v>25016977</v>
      </c>
      <c r="B19427" s="74" t="s">
        <v>16683</v>
      </c>
      <c r="C19427" s="73" t="s">
        <v>16609</v>
      </c>
      <c r="D19427" s="75">
        <v>19.170000000000002</v>
      </c>
      <c r="E19427" s="75">
        <v>19.170000000000002</v>
      </c>
      <c r="F19427" s="73" t="s">
        <v>47</v>
      </c>
    </row>
    <row r="19428" spans="1:6" x14ac:dyDescent="0.25">
      <c r="A19428" s="73">
        <v>25016978</v>
      </c>
      <c r="B19428" s="74" t="s">
        <v>31982</v>
      </c>
      <c r="C19428" s="73" t="s">
        <v>16609</v>
      </c>
      <c r="D19428" s="75">
        <v>18.079999999999998</v>
      </c>
      <c r="E19428" s="75">
        <v>18.079999999999998</v>
      </c>
      <c r="F19428" s="73" t="s">
        <v>47</v>
      </c>
    </row>
    <row r="19429" spans="1:6" x14ac:dyDescent="0.25">
      <c r="A19429" s="73">
        <v>25016979</v>
      </c>
      <c r="B19429" s="74" t="s">
        <v>16684</v>
      </c>
      <c r="C19429" s="73" t="s">
        <v>16609</v>
      </c>
      <c r="D19429" s="75">
        <v>17.850000000000001</v>
      </c>
      <c r="E19429" s="75">
        <v>17.850000000000001</v>
      </c>
      <c r="F19429" s="73" t="s">
        <v>47</v>
      </c>
    </row>
    <row r="19430" spans="1:6" x14ac:dyDescent="0.25">
      <c r="A19430" s="73">
        <v>25016980</v>
      </c>
      <c r="B19430" s="74" t="s">
        <v>31983</v>
      </c>
      <c r="C19430" s="73" t="s">
        <v>16609</v>
      </c>
      <c r="D19430" s="75">
        <v>54.38</v>
      </c>
      <c r="E19430" s="75">
        <v>54.38</v>
      </c>
      <c r="F19430" s="73" t="s">
        <v>47</v>
      </c>
    </row>
    <row r="19431" spans="1:6" x14ac:dyDescent="0.25">
      <c r="A19431" s="73">
        <v>25016981</v>
      </c>
      <c r="B19431" s="74" t="s">
        <v>16685</v>
      </c>
      <c r="C19431" s="73" t="s">
        <v>16609</v>
      </c>
      <c r="D19431" s="75">
        <v>38.29</v>
      </c>
      <c r="E19431" s="75">
        <v>38.29</v>
      </c>
      <c r="F19431" s="73" t="s">
        <v>47</v>
      </c>
    </row>
    <row r="19432" spans="1:6" x14ac:dyDescent="0.25">
      <c r="A19432" s="73">
        <v>25016982</v>
      </c>
      <c r="B19432" s="74" t="s">
        <v>16686</v>
      </c>
      <c r="C19432" s="73" t="s">
        <v>16609</v>
      </c>
      <c r="D19432" s="75">
        <v>20.52</v>
      </c>
      <c r="E19432" s="75">
        <v>20.52</v>
      </c>
      <c r="F19432" s="73" t="s">
        <v>47</v>
      </c>
    </row>
    <row r="19433" spans="1:6" x14ac:dyDescent="0.25">
      <c r="A19433" s="73">
        <v>25016983</v>
      </c>
      <c r="B19433" s="74" t="s">
        <v>16687</v>
      </c>
      <c r="C19433" s="73" t="s">
        <v>16609</v>
      </c>
      <c r="D19433" s="75">
        <v>41.88</v>
      </c>
      <c r="E19433" s="75">
        <v>41.88</v>
      </c>
      <c r="F19433" s="73" t="s">
        <v>47</v>
      </c>
    </row>
    <row r="19434" spans="1:6" x14ac:dyDescent="0.25">
      <c r="A19434" s="73">
        <v>25016984</v>
      </c>
      <c r="B19434" s="74" t="s">
        <v>16688</v>
      </c>
      <c r="C19434" s="73" t="s">
        <v>16609</v>
      </c>
      <c r="D19434" s="75">
        <v>41.88</v>
      </c>
      <c r="E19434" s="75">
        <v>41.88</v>
      </c>
      <c r="F19434" s="73" t="s">
        <v>47</v>
      </c>
    </row>
    <row r="19435" spans="1:6" x14ac:dyDescent="0.25">
      <c r="A19435" s="73">
        <v>25016985</v>
      </c>
      <c r="B19435" s="74" t="s">
        <v>16689</v>
      </c>
      <c r="C19435" s="73" t="s">
        <v>16609</v>
      </c>
      <c r="D19435" s="75">
        <v>41.88</v>
      </c>
      <c r="E19435" s="75">
        <v>41.88</v>
      </c>
      <c r="F19435" s="73" t="s">
        <v>47</v>
      </c>
    </row>
    <row r="19436" spans="1:6" x14ac:dyDescent="0.25">
      <c r="A19436" s="73">
        <v>25016987</v>
      </c>
      <c r="B19436" s="74" t="s">
        <v>16690</v>
      </c>
      <c r="C19436" s="73" t="s">
        <v>16609</v>
      </c>
      <c r="D19436" s="75">
        <v>26.55</v>
      </c>
      <c r="E19436" s="75">
        <v>26.55</v>
      </c>
      <c r="F19436" s="73" t="s">
        <v>47</v>
      </c>
    </row>
    <row r="19437" spans="1:6" x14ac:dyDescent="0.25">
      <c r="A19437" s="73">
        <v>25016988</v>
      </c>
      <c r="B19437" s="74" t="s">
        <v>31984</v>
      </c>
      <c r="C19437" s="73" t="s">
        <v>16609</v>
      </c>
      <c r="D19437" s="75">
        <v>26.66</v>
      </c>
      <c r="E19437" s="75">
        <v>26.66</v>
      </c>
      <c r="F19437" s="73" t="s">
        <v>47</v>
      </c>
    </row>
    <row r="19438" spans="1:6" x14ac:dyDescent="0.25">
      <c r="A19438" s="73">
        <v>25016996</v>
      </c>
      <c r="B19438" s="74" t="s">
        <v>16691</v>
      </c>
      <c r="C19438" s="73" t="s">
        <v>16609</v>
      </c>
      <c r="D19438" s="75">
        <v>86.03</v>
      </c>
      <c r="E19438" s="75">
        <v>86.03</v>
      </c>
      <c r="F19438" s="73" t="s">
        <v>47</v>
      </c>
    </row>
    <row r="19439" spans="1:6" x14ac:dyDescent="0.25">
      <c r="A19439" s="73">
        <v>25016998</v>
      </c>
      <c r="B19439" s="74" t="s">
        <v>16692</v>
      </c>
      <c r="C19439" s="73" t="s">
        <v>16609</v>
      </c>
      <c r="D19439" s="75">
        <v>161.66999999999999</v>
      </c>
      <c r="E19439" s="75">
        <v>161.66999999999999</v>
      </c>
      <c r="F19439" s="73" t="s">
        <v>47</v>
      </c>
    </row>
    <row r="19440" spans="1:6" x14ac:dyDescent="0.25">
      <c r="A19440" s="73">
        <v>25017000</v>
      </c>
      <c r="B19440" s="74" t="s">
        <v>16693</v>
      </c>
      <c r="C19440" s="73" t="s">
        <v>16609</v>
      </c>
      <c r="D19440" s="75">
        <v>14.1</v>
      </c>
      <c r="E19440" s="75">
        <v>14.1</v>
      </c>
      <c r="F19440" s="73" t="s">
        <v>47</v>
      </c>
    </row>
    <row r="19441" spans="1:6" x14ac:dyDescent="0.25">
      <c r="A19441" s="73">
        <v>25017001</v>
      </c>
      <c r="B19441" s="74" t="s">
        <v>16694</v>
      </c>
      <c r="C19441" s="73" t="s">
        <v>16609</v>
      </c>
      <c r="D19441" s="75">
        <v>19.14</v>
      </c>
      <c r="E19441" s="75">
        <v>19.14</v>
      </c>
      <c r="F19441" s="73" t="s">
        <v>47</v>
      </c>
    </row>
    <row r="19442" spans="1:6" x14ac:dyDescent="0.25">
      <c r="A19442" s="73">
        <v>25017002</v>
      </c>
      <c r="B19442" s="74" t="s">
        <v>16695</v>
      </c>
      <c r="C19442" s="73" t="s">
        <v>16609</v>
      </c>
      <c r="D19442" s="75">
        <v>15.19</v>
      </c>
      <c r="E19442" s="75">
        <v>15.19</v>
      </c>
      <c r="F19442" s="73" t="s">
        <v>47</v>
      </c>
    </row>
    <row r="19443" spans="1:6" x14ac:dyDescent="0.25">
      <c r="A19443" s="73">
        <v>25017005</v>
      </c>
      <c r="B19443" s="74" t="s">
        <v>16696</v>
      </c>
      <c r="C19443" s="73" t="s">
        <v>16609</v>
      </c>
      <c r="D19443" s="75">
        <v>13.15</v>
      </c>
      <c r="E19443" s="75">
        <v>13.15</v>
      </c>
      <c r="F19443" s="73" t="s">
        <v>47</v>
      </c>
    </row>
    <row r="19444" spans="1:6" x14ac:dyDescent="0.25">
      <c r="A19444" s="73">
        <v>25017006</v>
      </c>
      <c r="B19444" s="74" t="s">
        <v>16697</v>
      </c>
      <c r="C19444" s="73" t="s">
        <v>16609</v>
      </c>
      <c r="D19444" s="75">
        <v>12.09</v>
      </c>
      <c r="E19444" s="75">
        <v>12.09</v>
      </c>
      <c r="F19444" s="73" t="s">
        <v>47</v>
      </c>
    </row>
    <row r="19445" spans="1:6" x14ac:dyDescent="0.25">
      <c r="A19445" s="73">
        <v>25017011</v>
      </c>
      <c r="B19445" s="74" t="s">
        <v>16698</v>
      </c>
      <c r="C19445" s="73" t="s">
        <v>16609</v>
      </c>
      <c r="D19445" s="75">
        <v>35.049999999999997</v>
      </c>
      <c r="E19445" s="75">
        <v>35.049999999999997</v>
      </c>
      <c r="F19445" s="73" t="s">
        <v>47</v>
      </c>
    </row>
    <row r="19446" spans="1:6" x14ac:dyDescent="0.25">
      <c r="A19446" s="73">
        <v>25017015</v>
      </c>
      <c r="B19446" s="74" t="s">
        <v>16699</v>
      </c>
      <c r="C19446" s="73" t="s">
        <v>16609</v>
      </c>
      <c r="D19446" s="75">
        <v>309.51</v>
      </c>
      <c r="E19446" s="75">
        <v>309.51</v>
      </c>
      <c r="F19446" s="73" t="s">
        <v>47</v>
      </c>
    </row>
    <row r="19447" spans="1:6" x14ac:dyDescent="0.25">
      <c r="A19447" s="73">
        <v>25017017</v>
      </c>
      <c r="B19447" s="74" t="s">
        <v>16700</v>
      </c>
      <c r="C19447" s="73" t="s">
        <v>16609</v>
      </c>
      <c r="D19447" s="75">
        <v>97.06</v>
      </c>
      <c r="E19447" s="75">
        <v>97.06</v>
      </c>
      <c r="F19447" s="73" t="s">
        <v>47</v>
      </c>
    </row>
    <row r="19448" spans="1:6" x14ac:dyDescent="0.25">
      <c r="A19448" s="73">
        <v>25017019</v>
      </c>
      <c r="B19448" s="74" t="s">
        <v>16701</v>
      </c>
      <c r="C19448" s="73" t="s">
        <v>16609</v>
      </c>
      <c r="D19448" s="75">
        <v>1260.67</v>
      </c>
      <c r="E19448" s="75">
        <v>1260.67</v>
      </c>
      <c r="F19448" s="73" t="s">
        <v>47</v>
      </c>
    </row>
    <row r="19449" spans="1:6" x14ac:dyDescent="0.25">
      <c r="A19449" s="73">
        <v>25017022</v>
      </c>
      <c r="B19449" s="74" t="s">
        <v>16702</v>
      </c>
      <c r="C19449" s="73" t="s">
        <v>16609</v>
      </c>
      <c r="D19449" s="75">
        <v>237.23</v>
      </c>
      <c r="E19449" s="75">
        <v>237.23</v>
      </c>
      <c r="F19449" s="73" t="s">
        <v>47</v>
      </c>
    </row>
    <row r="19450" spans="1:6" x14ac:dyDescent="0.25">
      <c r="A19450" s="73">
        <v>25017025</v>
      </c>
      <c r="B19450" s="74" t="s">
        <v>16703</v>
      </c>
      <c r="C19450" s="73" t="s">
        <v>16609</v>
      </c>
      <c r="D19450" s="75">
        <v>9.5399999999999991</v>
      </c>
      <c r="E19450" s="75">
        <v>9.5399999999999991</v>
      </c>
      <c r="F19450" s="73" t="s">
        <v>47</v>
      </c>
    </row>
    <row r="19451" spans="1:6" x14ac:dyDescent="0.25">
      <c r="A19451" s="73">
        <v>25017026</v>
      </c>
      <c r="B19451" s="74" t="s">
        <v>16704</v>
      </c>
      <c r="C19451" s="73" t="s">
        <v>16609</v>
      </c>
      <c r="D19451" s="75">
        <v>11.41</v>
      </c>
      <c r="E19451" s="75">
        <v>11.41</v>
      </c>
      <c r="F19451" s="73" t="s">
        <v>47</v>
      </c>
    </row>
    <row r="19452" spans="1:6" x14ac:dyDescent="0.25">
      <c r="A19452" s="73">
        <v>25017027</v>
      </c>
      <c r="B19452" s="74" t="s">
        <v>16705</v>
      </c>
      <c r="C19452" s="73" t="s">
        <v>16609</v>
      </c>
      <c r="D19452" s="75">
        <v>33.32</v>
      </c>
      <c r="E19452" s="75">
        <v>33.32</v>
      </c>
      <c r="F19452" s="73" t="s">
        <v>47</v>
      </c>
    </row>
    <row r="19453" spans="1:6" x14ac:dyDescent="0.25">
      <c r="A19453" s="73">
        <v>25017046</v>
      </c>
      <c r="B19453" s="74" t="s">
        <v>16706</v>
      </c>
      <c r="C19453" s="73" t="s">
        <v>16609</v>
      </c>
      <c r="D19453" s="75">
        <v>27.74</v>
      </c>
      <c r="E19453" s="75">
        <v>27.74</v>
      </c>
      <c r="F19453" s="73" t="s">
        <v>47</v>
      </c>
    </row>
    <row r="19454" spans="1:6" x14ac:dyDescent="0.25">
      <c r="A19454" s="73">
        <v>25017048</v>
      </c>
      <c r="B19454" s="74" t="s">
        <v>16707</v>
      </c>
      <c r="C19454" s="73" t="s">
        <v>16609</v>
      </c>
      <c r="D19454" s="75">
        <v>65.849999999999994</v>
      </c>
      <c r="E19454" s="75">
        <v>65.849999999999994</v>
      </c>
      <c r="F19454" s="73" t="s">
        <v>47</v>
      </c>
    </row>
    <row r="19455" spans="1:6" x14ac:dyDescent="0.25">
      <c r="A19455" s="73">
        <v>25017061</v>
      </c>
      <c r="B19455" s="74" t="s">
        <v>16708</v>
      </c>
      <c r="C19455" s="73" t="s">
        <v>16609</v>
      </c>
      <c r="D19455" s="75">
        <v>57.04</v>
      </c>
      <c r="E19455" s="75">
        <v>57.04</v>
      </c>
      <c r="F19455" s="73" t="s">
        <v>47</v>
      </c>
    </row>
    <row r="19456" spans="1:6" x14ac:dyDescent="0.25">
      <c r="A19456" s="73">
        <v>25017066</v>
      </c>
      <c r="B19456" s="74" t="s">
        <v>16709</v>
      </c>
      <c r="C19456" s="73" t="s">
        <v>16609</v>
      </c>
      <c r="D19456" s="75">
        <v>64.790000000000006</v>
      </c>
      <c r="E19456" s="75">
        <v>64.790000000000006</v>
      </c>
      <c r="F19456" s="73" t="s">
        <v>47</v>
      </c>
    </row>
    <row r="19457" spans="1:6" x14ac:dyDescent="0.25">
      <c r="A19457" s="73">
        <v>25017080</v>
      </c>
      <c r="B19457" s="74" t="s">
        <v>16710</v>
      </c>
      <c r="C19457" s="73" t="s">
        <v>16609</v>
      </c>
      <c r="D19457" s="75">
        <v>21.62</v>
      </c>
      <c r="E19457" s="75">
        <v>21.62</v>
      </c>
      <c r="F19457" s="73" t="s">
        <v>47</v>
      </c>
    </row>
    <row r="19458" spans="1:6" x14ac:dyDescent="0.25">
      <c r="A19458" s="73">
        <v>25017084</v>
      </c>
      <c r="B19458" s="74" t="s">
        <v>16711</v>
      </c>
      <c r="C19458" s="73" t="s">
        <v>16609</v>
      </c>
      <c r="D19458" s="75">
        <v>68.25</v>
      </c>
      <c r="E19458" s="75">
        <v>68.25</v>
      </c>
      <c r="F19458" s="73" t="s">
        <v>47</v>
      </c>
    </row>
    <row r="19459" spans="1:6" x14ac:dyDescent="0.25">
      <c r="A19459" s="73">
        <v>25017117</v>
      </c>
      <c r="B19459" s="74" t="s">
        <v>16629</v>
      </c>
      <c r="C19459" s="73" t="s">
        <v>16609</v>
      </c>
      <c r="D19459" s="75">
        <v>28.84</v>
      </c>
      <c r="E19459" s="75">
        <v>28.84</v>
      </c>
      <c r="F19459" s="73" t="s">
        <v>47</v>
      </c>
    </row>
    <row r="19460" spans="1:6" x14ac:dyDescent="0.25">
      <c r="A19460" s="73">
        <v>25017747</v>
      </c>
      <c r="B19460" s="74" t="s">
        <v>16712</v>
      </c>
      <c r="C19460" s="73" t="s">
        <v>16609</v>
      </c>
      <c r="D19460" s="75">
        <v>821.82</v>
      </c>
      <c r="E19460" s="75">
        <v>821.82</v>
      </c>
      <c r="F19460" s="73" t="s">
        <v>47</v>
      </c>
    </row>
    <row r="19461" spans="1:6" x14ac:dyDescent="0.25">
      <c r="A19461" s="73">
        <v>25018610</v>
      </c>
      <c r="B19461" s="74" t="s">
        <v>16713</v>
      </c>
      <c r="C19461" s="73" t="s">
        <v>16609</v>
      </c>
      <c r="D19461" s="75">
        <v>53.74</v>
      </c>
      <c r="E19461" s="75">
        <v>53.74</v>
      </c>
      <c r="F19461" s="73" t="s">
        <v>47</v>
      </c>
    </row>
    <row r="19462" spans="1:6" x14ac:dyDescent="0.25">
      <c r="A19462" s="73">
        <v>25019063</v>
      </c>
      <c r="B19462" s="74" t="s">
        <v>16714</v>
      </c>
      <c r="C19462" s="73" t="s">
        <v>16609</v>
      </c>
      <c r="D19462" s="75">
        <v>38.24</v>
      </c>
      <c r="E19462" s="75">
        <v>38.24</v>
      </c>
      <c r="F19462" s="73" t="s">
        <v>47</v>
      </c>
    </row>
    <row r="19463" spans="1:6" x14ac:dyDescent="0.25">
      <c r="A19463" s="73">
        <v>25019246</v>
      </c>
      <c r="B19463" s="74" t="s">
        <v>16715</v>
      </c>
      <c r="C19463" s="73" t="s">
        <v>16609</v>
      </c>
      <c r="D19463" s="75">
        <v>281.2</v>
      </c>
      <c r="E19463" s="75">
        <v>281.2</v>
      </c>
      <c r="F19463" s="73" t="s">
        <v>47</v>
      </c>
    </row>
    <row r="19464" spans="1:6" x14ac:dyDescent="0.25">
      <c r="A19464" s="73">
        <v>25019248</v>
      </c>
      <c r="B19464" s="74" t="s">
        <v>16716</v>
      </c>
      <c r="C19464" s="73" t="s">
        <v>16609</v>
      </c>
      <c r="D19464" s="75">
        <v>253.01</v>
      </c>
      <c r="E19464" s="75">
        <v>253.01</v>
      </c>
      <c r="F19464" s="73" t="s">
        <v>47</v>
      </c>
    </row>
    <row r="19465" spans="1:6" x14ac:dyDescent="0.25">
      <c r="A19465" s="73">
        <v>25022444</v>
      </c>
      <c r="B19465" s="74" t="s">
        <v>16717</v>
      </c>
      <c r="C19465" s="73" t="s">
        <v>16609</v>
      </c>
      <c r="D19465" s="75">
        <v>73.47</v>
      </c>
      <c r="E19465" s="75">
        <v>73.47</v>
      </c>
      <c r="F19465" s="73" t="s">
        <v>47</v>
      </c>
    </row>
    <row r="19466" spans="1:6" x14ac:dyDescent="0.25">
      <c r="A19466" s="73">
        <v>25023178</v>
      </c>
      <c r="B19466" s="74" t="s">
        <v>16718</v>
      </c>
      <c r="C19466" s="73" t="s">
        <v>16609</v>
      </c>
      <c r="D19466" s="75">
        <v>734.57</v>
      </c>
      <c r="E19466" s="75">
        <v>734.57</v>
      </c>
      <c r="F19466" s="73" t="s">
        <v>47</v>
      </c>
    </row>
    <row r="19467" spans="1:6" x14ac:dyDescent="0.25">
      <c r="A19467" s="73">
        <v>25027392</v>
      </c>
      <c r="B19467" s="74" t="s">
        <v>16719</v>
      </c>
      <c r="C19467" s="73" t="s">
        <v>16609</v>
      </c>
      <c r="D19467" s="75">
        <v>295.66000000000003</v>
      </c>
      <c r="E19467" s="75">
        <v>295.66000000000003</v>
      </c>
      <c r="F19467" s="73" t="s">
        <v>47</v>
      </c>
    </row>
    <row r="19468" spans="1:6" x14ac:dyDescent="0.25">
      <c r="A19468" s="73">
        <v>25029461</v>
      </c>
      <c r="B19468" s="74" t="s">
        <v>16720</v>
      </c>
      <c r="C19468" s="73" t="s">
        <v>16609</v>
      </c>
      <c r="D19468" s="75">
        <v>106.16</v>
      </c>
      <c r="E19468" s="75">
        <v>106.16</v>
      </c>
      <c r="F19468" s="73" t="s">
        <v>47</v>
      </c>
    </row>
    <row r="19469" spans="1:6" x14ac:dyDescent="0.25">
      <c r="A19469" s="73">
        <v>25035182</v>
      </c>
      <c r="B19469" s="74" t="s">
        <v>16721</v>
      </c>
      <c r="C19469" s="73" t="s">
        <v>16609</v>
      </c>
      <c r="D19469" s="75">
        <v>2076.17</v>
      </c>
      <c r="E19469" s="75">
        <v>2076.17</v>
      </c>
      <c r="F19469" s="73" t="s">
        <v>47</v>
      </c>
    </row>
    <row r="19470" spans="1:6" x14ac:dyDescent="0.25">
      <c r="A19470" s="73">
        <v>25035183</v>
      </c>
      <c r="B19470" s="74" t="s">
        <v>16722</v>
      </c>
      <c r="C19470" s="73" t="s">
        <v>16609</v>
      </c>
      <c r="D19470" s="75">
        <v>1223.75</v>
      </c>
      <c r="E19470" s="75">
        <v>1223.75</v>
      </c>
      <c r="F19470" s="73" t="s">
        <v>47</v>
      </c>
    </row>
    <row r="19471" spans="1:6" x14ac:dyDescent="0.25">
      <c r="A19471" s="73">
        <v>25035187</v>
      </c>
      <c r="B19471" s="74" t="s">
        <v>16723</v>
      </c>
      <c r="C19471" s="73" t="s">
        <v>16609</v>
      </c>
      <c r="D19471" s="75">
        <v>2540.2600000000002</v>
      </c>
      <c r="E19471" s="75">
        <v>2540.2600000000002</v>
      </c>
      <c r="F19471" s="73" t="s">
        <v>47</v>
      </c>
    </row>
    <row r="19472" spans="1:6" x14ac:dyDescent="0.25">
      <c r="A19472" s="73">
        <v>25035188</v>
      </c>
      <c r="B19472" s="74" t="s">
        <v>16724</v>
      </c>
      <c r="C19472" s="73" t="s">
        <v>16609</v>
      </c>
      <c r="D19472" s="75">
        <v>7304.72</v>
      </c>
      <c r="E19472" s="75">
        <v>7304.72</v>
      </c>
      <c r="F19472" s="73" t="s">
        <v>47</v>
      </c>
    </row>
    <row r="19473" spans="1:6" x14ac:dyDescent="0.25">
      <c r="A19473" s="73">
        <v>25039086</v>
      </c>
      <c r="B19473" s="74" t="s">
        <v>16725</v>
      </c>
      <c r="C19473" s="73" t="s">
        <v>16609</v>
      </c>
      <c r="D19473" s="75">
        <v>935.27</v>
      </c>
      <c r="E19473" s="75">
        <v>935.27</v>
      </c>
      <c r="F19473" s="73" t="s">
        <v>47</v>
      </c>
    </row>
    <row r="19474" spans="1:6" x14ac:dyDescent="0.25">
      <c r="A19474" s="73">
        <v>25039501</v>
      </c>
      <c r="B19474" s="74" t="s">
        <v>16726</v>
      </c>
      <c r="C19474" s="73" t="s">
        <v>16609</v>
      </c>
      <c r="D19474" s="75">
        <v>20.39</v>
      </c>
      <c r="E19474" s="75">
        <v>20.39</v>
      </c>
      <c r="F19474" s="73" t="s">
        <v>47</v>
      </c>
    </row>
    <row r="19475" spans="1:6" x14ac:dyDescent="0.25">
      <c r="A19475" s="73">
        <v>25040130</v>
      </c>
      <c r="B19475" s="74" t="s">
        <v>16727</v>
      </c>
      <c r="C19475" s="73" t="s">
        <v>16609</v>
      </c>
      <c r="D19475" s="75">
        <v>565.66999999999996</v>
      </c>
      <c r="E19475" s="75">
        <v>565.66999999999996</v>
      </c>
      <c r="F19475" s="73" t="s">
        <v>47</v>
      </c>
    </row>
    <row r="19476" spans="1:6" x14ac:dyDescent="0.25">
      <c r="A19476" s="73">
        <v>25040909</v>
      </c>
      <c r="B19476" s="74" t="s">
        <v>16728</v>
      </c>
      <c r="C19476" s="73" t="s">
        <v>16609</v>
      </c>
      <c r="D19476" s="75">
        <v>1040.2</v>
      </c>
      <c r="E19476" s="75">
        <v>1040.2</v>
      </c>
      <c r="F19476" s="73" t="s">
        <v>47</v>
      </c>
    </row>
    <row r="19477" spans="1:6" x14ac:dyDescent="0.25">
      <c r="A19477" s="73">
        <v>25042254</v>
      </c>
      <c r="B19477" s="74" t="s">
        <v>16729</v>
      </c>
      <c r="C19477" s="73" t="s">
        <v>16609</v>
      </c>
      <c r="D19477" s="75">
        <v>155.71</v>
      </c>
      <c r="E19477" s="75">
        <v>155.71</v>
      </c>
      <c r="F19477" s="73" t="s">
        <v>47</v>
      </c>
    </row>
    <row r="19478" spans="1:6" x14ac:dyDescent="0.25">
      <c r="A19478" s="73">
        <v>25042360</v>
      </c>
      <c r="B19478" s="74" t="s">
        <v>16730</v>
      </c>
      <c r="C19478" s="73" t="s">
        <v>16609</v>
      </c>
      <c r="D19478" s="75">
        <v>5887.93</v>
      </c>
      <c r="E19478" s="75">
        <v>5887.93</v>
      </c>
      <c r="F19478" s="73" t="s">
        <v>47</v>
      </c>
    </row>
    <row r="19479" spans="1:6" x14ac:dyDescent="0.25">
      <c r="A19479" s="73">
        <v>25042772</v>
      </c>
      <c r="B19479" s="74" t="s">
        <v>16731</v>
      </c>
      <c r="C19479" s="73" t="s">
        <v>16609</v>
      </c>
      <c r="D19479" s="75">
        <v>1165.3900000000001</v>
      </c>
      <c r="E19479" s="75">
        <v>1165.3900000000001</v>
      </c>
      <c r="F19479" s="73" t="s">
        <v>47</v>
      </c>
    </row>
    <row r="19480" spans="1:6" x14ac:dyDescent="0.25">
      <c r="A19480" s="73">
        <v>25045137</v>
      </c>
      <c r="B19480" s="74" t="s">
        <v>16732</v>
      </c>
      <c r="C19480" s="73" t="s">
        <v>16609</v>
      </c>
      <c r="D19480" s="75">
        <v>358.7</v>
      </c>
      <c r="E19480" s="75">
        <v>358.7</v>
      </c>
      <c r="F19480" s="73" t="s">
        <v>47</v>
      </c>
    </row>
    <row r="19481" spans="1:6" x14ac:dyDescent="0.25">
      <c r="A19481" s="73">
        <v>25045990</v>
      </c>
      <c r="B19481" s="74" t="s">
        <v>16733</v>
      </c>
      <c r="C19481" s="73" t="s">
        <v>16609</v>
      </c>
      <c r="D19481" s="75">
        <v>1040.2</v>
      </c>
      <c r="E19481" s="75">
        <v>1040.2</v>
      </c>
      <c r="F19481" s="73" t="s">
        <v>47</v>
      </c>
    </row>
    <row r="19482" spans="1:6" x14ac:dyDescent="0.25">
      <c r="A19482" s="73">
        <v>25047243</v>
      </c>
      <c r="B19482" s="74" t="s">
        <v>16734</v>
      </c>
      <c r="C19482" s="73" t="s">
        <v>16609</v>
      </c>
      <c r="D19482" s="75">
        <v>1068.72</v>
      </c>
      <c r="E19482" s="75">
        <v>1068.72</v>
      </c>
      <c r="F19482" s="73" t="s">
        <v>47</v>
      </c>
    </row>
    <row r="19483" spans="1:6" x14ac:dyDescent="0.25">
      <c r="A19483" s="73">
        <v>25047249</v>
      </c>
      <c r="B19483" s="74" t="s">
        <v>16735</v>
      </c>
      <c r="C19483" s="73" t="s">
        <v>16609</v>
      </c>
      <c r="D19483" s="75">
        <v>22.31</v>
      </c>
      <c r="E19483" s="75">
        <v>22.31</v>
      </c>
      <c r="F19483" s="73" t="s">
        <v>47</v>
      </c>
    </row>
    <row r="19484" spans="1:6" x14ac:dyDescent="0.25">
      <c r="A19484" s="73">
        <v>25047643</v>
      </c>
      <c r="B19484" s="74" t="s">
        <v>16736</v>
      </c>
      <c r="C19484" s="73" t="s">
        <v>16609</v>
      </c>
      <c r="D19484" s="75">
        <v>105.4</v>
      </c>
      <c r="E19484" s="75">
        <v>105.4</v>
      </c>
      <c r="F19484" s="73" t="s">
        <v>47</v>
      </c>
    </row>
    <row r="19485" spans="1:6" x14ac:dyDescent="0.25">
      <c r="A19485" s="73">
        <v>25048176</v>
      </c>
      <c r="B19485" s="74" t="s">
        <v>16737</v>
      </c>
      <c r="C19485" s="73" t="s">
        <v>16609</v>
      </c>
      <c r="D19485" s="75">
        <v>1051.31</v>
      </c>
      <c r="E19485" s="75">
        <v>1051.31</v>
      </c>
      <c r="F19485" s="73" t="s">
        <v>47</v>
      </c>
    </row>
    <row r="19486" spans="1:6" x14ac:dyDescent="0.25">
      <c r="A19486" s="73">
        <v>25048516</v>
      </c>
      <c r="B19486" s="74" t="s">
        <v>16738</v>
      </c>
      <c r="C19486" s="73" t="s">
        <v>16609</v>
      </c>
      <c r="D19486" s="75">
        <v>3080.25</v>
      </c>
      <c r="E19486" s="75">
        <v>3080.25</v>
      </c>
      <c r="F19486" s="73" t="s">
        <v>47</v>
      </c>
    </row>
    <row r="19487" spans="1:6" x14ac:dyDescent="0.25">
      <c r="A19487" s="73">
        <v>25049397</v>
      </c>
      <c r="B19487" s="74" t="s">
        <v>16739</v>
      </c>
      <c r="C19487" s="73" t="s">
        <v>16609</v>
      </c>
      <c r="D19487" s="75">
        <v>86.17</v>
      </c>
      <c r="E19487" s="75">
        <v>86.17</v>
      </c>
      <c r="F19487" s="73" t="s">
        <v>47</v>
      </c>
    </row>
    <row r="19488" spans="1:6" x14ac:dyDescent="0.25">
      <c r="A19488" s="73">
        <v>25057550</v>
      </c>
      <c r="B19488" s="74" t="s">
        <v>16740</v>
      </c>
      <c r="C19488" s="73" t="s">
        <v>16609</v>
      </c>
      <c r="D19488" s="75">
        <v>641.19000000000005</v>
      </c>
      <c r="E19488" s="75">
        <v>641.19000000000005</v>
      </c>
      <c r="F19488" s="73" t="s">
        <v>47</v>
      </c>
    </row>
    <row r="19489" spans="1:6" x14ac:dyDescent="0.25">
      <c r="A19489" s="73">
        <v>25057552</v>
      </c>
      <c r="B19489" s="74" t="s">
        <v>16741</v>
      </c>
      <c r="C19489" s="73" t="s">
        <v>16609</v>
      </c>
      <c r="D19489" s="75">
        <v>840.23</v>
      </c>
      <c r="E19489" s="75">
        <v>840.23</v>
      </c>
      <c r="F19489" s="73" t="s">
        <v>47</v>
      </c>
    </row>
    <row r="19490" spans="1:6" x14ac:dyDescent="0.25">
      <c r="A19490" s="73">
        <v>25058237</v>
      </c>
      <c r="B19490" s="74" t="s">
        <v>16742</v>
      </c>
      <c r="C19490" s="73" t="s">
        <v>16609</v>
      </c>
      <c r="D19490" s="75">
        <v>4847.5200000000004</v>
      </c>
      <c r="E19490" s="75">
        <v>4847.5200000000004</v>
      </c>
      <c r="F19490" s="73" t="s">
        <v>47</v>
      </c>
    </row>
    <row r="19491" spans="1:6" x14ac:dyDescent="0.25">
      <c r="A19491" s="73">
        <v>25061055</v>
      </c>
      <c r="B19491" s="74" t="s">
        <v>16743</v>
      </c>
      <c r="C19491" s="73" t="s">
        <v>16609</v>
      </c>
      <c r="D19491" s="75">
        <v>25.49</v>
      </c>
      <c r="E19491" s="75">
        <v>25.49</v>
      </c>
      <c r="F19491" s="73" t="s">
        <v>47</v>
      </c>
    </row>
    <row r="19492" spans="1:6" x14ac:dyDescent="0.25">
      <c r="A19492" s="73">
        <v>25061826</v>
      </c>
      <c r="B19492" s="74" t="s">
        <v>16744</v>
      </c>
      <c r="C19492" s="73" t="s">
        <v>16609</v>
      </c>
      <c r="D19492" s="75">
        <v>41.52</v>
      </c>
      <c r="E19492" s="75">
        <v>41.52</v>
      </c>
      <c r="F19492" s="73" t="s">
        <v>47</v>
      </c>
    </row>
    <row r="19493" spans="1:6" x14ac:dyDescent="0.25">
      <c r="A19493" s="73">
        <v>25062498</v>
      </c>
      <c r="B19493" s="74" t="s">
        <v>16745</v>
      </c>
      <c r="C19493" s="73" t="s">
        <v>16609</v>
      </c>
      <c r="D19493" s="75">
        <v>7009.34</v>
      </c>
      <c r="E19493" s="75">
        <v>7009.34</v>
      </c>
      <c r="F19493" s="73" t="s">
        <v>47</v>
      </c>
    </row>
    <row r="19494" spans="1:6" x14ac:dyDescent="0.25">
      <c r="A19494" s="73">
        <v>25062499</v>
      </c>
      <c r="B19494" s="74" t="s">
        <v>16746</v>
      </c>
      <c r="C19494" s="73" t="s">
        <v>16609</v>
      </c>
      <c r="D19494" s="75">
        <v>4658.21</v>
      </c>
      <c r="E19494" s="75">
        <v>4658.21</v>
      </c>
      <c r="F19494" s="73" t="s">
        <v>47</v>
      </c>
    </row>
    <row r="19495" spans="1:6" x14ac:dyDescent="0.25">
      <c r="A19495" s="73">
        <v>25062500</v>
      </c>
      <c r="B19495" s="74" t="s">
        <v>16747</v>
      </c>
      <c r="C19495" s="73" t="s">
        <v>16609</v>
      </c>
      <c r="D19495" s="75">
        <v>7478.09</v>
      </c>
      <c r="E19495" s="75">
        <v>7478.09</v>
      </c>
      <c r="F19495" s="73" t="s">
        <v>47</v>
      </c>
    </row>
    <row r="19496" spans="1:6" x14ac:dyDescent="0.25">
      <c r="A19496" s="73">
        <v>25062501</v>
      </c>
      <c r="B19496" s="74" t="s">
        <v>16748</v>
      </c>
      <c r="C19496" s="73" t="s">
        <v>16609</v>
      </c>
      <c r="D19496" s="75">
        <v>3711.13</v>
      </c>
      <c r="E19496" s="75">
        <v>3711.13</v>
      </c>
      <c r="F19496" s="73" t="s">
        <v>47</v>
      </c>
    </row>
    <row r="19497" spans="1:6" x14ac:dyDescent="0.25">
      <c r="A19497" s="73">
        <v>25063137</v>
      </c>
      <c r="B19497" s="74" t="s">
        <v>16749</v>
      </c>
      <c r="C19497" s="73" t="s">
        <v>16609</v>
      </c>
      <c r="D19497" s="75">
        <v>90.28</v>
      </c>
      <c r="E19497" s="75">
        <v>90.28</v>
      </c>
      <c r="F19497" s="73" t="s">
        <v>47</v>
      </c>
    </row>
    <row r="19498" spans="1:6" x14ac:dyDescent="0.25">
      <c r="A19498" s="73">
        <v>25064325</v>
      </c>
      <c r="B19498" s="74" t="s">
        <v>16750</v>
      </c>
      <c r="C19498" s="73" t="s">
        <v>16609</v>
      </c>
      <c r="D19498" s="75">
        <v>1087.8</v>
      </c>
      <c r="E19498" s="75">
        <v>1087.8</v>
      </c>
      <c r="F19498" s="73" t="s">
        <v>47</v>
      </c>
    </row>
    <row r="19499" spans="1:6" x14ac:dyDescent="0.25">
      <c r="A19499" s="73">
        <v>25065146</v>
      </c>
      <c r="B19499" s="74" t="s">
        <v>32289</v>
      </c>
      <c r="C19499" s="73" t="s">
        <v>16609</v>
      </c>
      <c r="D19499" s="75">
        <v>2133.4699999999998</v>
      </c>
      <c r="E19499" s="75">
        <v>2133.4699999999998</v>
      </c>
      <c r="F19499" s="73" t="s">
        <v>47</v>
      </c>
    </row>
    <row r="19500" spans="1:6" x14ac:dyDescent="0.25">
      <c r="A19500" s="73">
        <v>35001220</v>
      </c>
      <c r="B19500" s="74" t="s">
        <v>16751</v>
      </c>
      <c r="C19500" s="73" t="s">
        <v>16609</v>
      </c>
      <c r="D19500" s="75">
        <v>19.5</v>
      </c>
      <c r="E19500" s="75">
        <v>19.5</v>
      </c>
      <c r="F19500" s="73" t="s">
        <v>47</v>
      </c>
    </row>
    <row r="19501" spans="1:6" x14ac:dyDescent="0.25">
      <c r="A19501" s="73">
        <v>35002160</v>
      </c>
      <c r="B19501" s="74" t="s">
        <v>32342</v>
      </c>
      <c r="C19501" s="73" t="s">
        <v>16609</v>
      </c>
      <c r="D19501" s="75">
        <v>36.270000000000003</v>
      </c>
      <c r="E19501" s="75">
        <v>36.270000000000003</v>
      </c>
      <c r="F19501" s="73" t="s">
        <v>47</v>
      </c>
    </row>
    <row r="19502" spans="1:6" x14ac:dyDescent="0.25">
      <c r="A19502" s="73">
        <v>25004482</v>
      </c>
      <c r="B19502" s="74" t="s">
        <v>17293</v>
      </c>
      <c r="C19502" s="73" t="s">
        <v>116</v>
      </c>
      <c r="D19502" s="75">
        <v>22.57</v>
      </c>
      <c r="E19502" s="75">
        <v>22.57</v>
      </c>
      <c r="F19502" s="73" t="s">
        <v>47</v>
      </c>
    </row>
    <row r="19503" spans="1:6" x14ac:dyDescent="0.25">
      <c r="A19503" s="73">
        <v>25004493</v>
      </c>
      <c r="B19503" s="74" t="s">
        <v>17294</v>
      </c>
      <c r="C19503" s="73" t="s">
        <v>116</v>
      </c>
      <c r="D19503" s="75">
        <v>7.18</v>
      </c>
      <c r="E19503" s="75">
        <v>7.18</v>
      </c>
      <c r="F19503" s="73" t="s">
        <v>47</v>
      </c>
    </row>
    <row r="19504" spans="1:6" x14ac:dyDescent="0.25">
      <c r="A19504" s="73">
        <v>25004536</v>
      </c>
      <c r="B19504" s="74" t="s">
        <v>17295</v>
      </c>
      <c r="C19504" s="73" t="s">
        <v>116</v>
      </c>
      <c r="D19504" s="75">
        <v>2</v>
      </c>
      <c r="E19504" s="75">
        <v>2</v>
      </c>
      <c r="F19504" s="73" t="s">
        <v>47</v>
      </c>
    </row>
    <row r="19505" spans="1:6" x14ac:dyDescent="0.25">
      <c r="A19505" s="73">
        <v>25004861</v>
      </c>
      <c r="B19505" s="74" t="s">
        <v>17296</v>
      </c>
      <c r="C19505" s="73" t="s">
        <v>116</v>
      </c>
      <c r="D19505" s="75">
        <v>21.75</v>
      </c>
      <c r="E19505" s="75">
        <v>21.75</v>
      </c>
      <c r="F19505" s="73" t="s">
        <v>47</v>
      </c>
    </row>
    <row r="19506" spans="1:6" x14ac:dyDescent="0.25">
      <c r="A19506" s="73">
        <v>25004913</v>
      </c>
      <c r="B19506" s="74" t="s">
        <v>17297</v>
      </c>
      <c r="C19506" s="73" t="s">
        <v>116</v>
      </c>
      <c r="D19506" s="75">
        <v>14.01</v>
      </c>
      <c r="E19506" s="75">
        <v>14.01</v>
      </c>
      <c r="F19506" s="73" t="s">
        <v>47</v>
      </c>
    </row>
    <row r="19507" spans="1:6" x14ac:dyDescent="0.25">
      <c r="A19507" s="73">
        <v>25004914</v>
      </c>
      <c r="B19507" s="74" t="s">
        <v>17298</v>
      </c>
      <c r="C19507" s="73" t="s">
        <v>116</v>
      </c>
      <c r="D19507" s="75">
        <v>14.01</v>
      </c>
      <c r="E19507" s="75">
        <v>14.01</v>
      </c>
      <c r="F19507" s="73" t="s">
        <v>47</v>
      </c>
    </row>
    <row r="19508" spans="1:6" x14ac:dyDescent="0.25">
      <c r="A19508" s="73">
        <v>25005195</v>
      </c>
      <c r="B19508" s="74" t="s">
        <v>17299</v>
      </c>
      <c r="C19508" s="73" t="s">
        <v>116</v>
      </c>
      <c r="D19508" s="75">
        <v>25.83</v>
      </c>
      <c r="E19508" s="75">
        <v>25.83</v>
      </c>
      <c r="F19508" s="73" t="s">
        <v>47</v>
      </c>
    </row>
    <row r="19509" spans="1:6" x14ac:dyDescent="0.25">
      <c r="A19509" s="73">
        <v>25005403</v>
      </c>
      <c r="B19509" s="74" t="s">
        <v>17300</v>
      </c>
      <c r="C19509" s="73" t="s">
        <v>116</v>
      </c>
      <c r="D19509" s="75">
        <v>1.58</v>
      </c>
      <c r="E19509" s="75">
        <v>1.58</v>
      </c>
      <c r="F19509" s="73" t="s">
        <v>47</v>
      </c>
    </row>
    <row r="19510" spans="1:6" x14ac:dyDescent="0.25">
      <c r="A19510" s="73">
        <v>25017779</v>
      </c>
      <c r="B19510" s="74" t="s">
        <v>17301</v>
      </c>
      <c r="C19510" s="73" t="s">
        <v>116</v>
      </c>
      <c r="D19510" s="75">
        <v>5.09</v>
      </c>
      <c r="E19510" s="75">
        <v>5.09</v>
      </c>
      <c r="F19510" s="73" t="s">
        <v>47</v>
      </c>
    </row>
    <row r="19511" spans="1:6" x14ac:dyDescent="0.25">
      <c r="A19511" s="73">
        <v>25020657</v>
      </c>
      <c r="B19511" s="74" t="s">
        <v>17302</v>
      </c>
      <c r="C19511" s="73" t="s">
        <v>116</v>
      </c>
      <c r="D19511" s="75">
        <v>7.12</v>
      </c>
      <c r="E19511" s="75">
        <v>7.12</v>
      </c>
      <c r="F19511" s="73" t="s">
        <v>47</v>
      </c>
    </row>
    <row r="19512" spans="1:6" x14ac:dyDescent="0.25">
      <c r="A19512" s="73">
        <v>25027959</v>
      </c>
      <c r="B19512" s="74" t="s">
        <v>17303</v>
      </c>
      <c r="C19512" s="73" t="s">
        <v>116</v>
      </c>
      <c r="D19512" s="75">
        <v>8.6</v>
      </c>
      <c r="E19512" s="75">
        <v>8.6</v>
      </c>
      <c r="F19512" s="73" t="s">
        <v>47</v>
      </c>
    </row>
    <row r="19513" spans="1:6" x14ac:dyDescent="0.25">
      <c r="A19513" s="73">
        <v>25030621</v>
      </c>
      <c r="B19513" s="74" t="s">
        <v>17304</v>
      </c>
      <c r="C19513" s="73" t="s">
        <v>116</v>
      </c>
      <c r="D19513" s="75">
        <v>74.78</v>
      </c>
      <c r="E19513" s="75">
        <v>74.78</v>
      </c>
      <c r="F19513" s="73" t="s">
        <v>47</v>
      </c>
    </row>
    <row r="19514" spans="1:6" x14ac:dyDescent="0.25">
      <c r="A19514" s="73">
        <v>25041949</v>
      </c>
      <c r="B19514" s="74" t="s">
        <v>17305</v>
      </c>
      <c r="C19514" s="73" t="s">
        <v>116</v>
      </c>
      <c r="D19514" s="75">
        <v>5.03</v>
      </c>
      <c r="E19514" s="75">
        <v>5.03</v>
      </c>
      <c r="F19514" s="73" t="s">
        <v>47</v>
      </c>
    </row>
    <row r="19515" spans="1:6" x14ac:dyDescent="0.25">
      <c r="A19515" s="73">
        <v>25042316</v>
      </c>
      <c r="B19515" s="74" t="s">
        <v>17306</v>
      </c>
      <c r="C19515" s="73" t="s">
        <v>116</v>
      </c>
      <c r="D19515" s="75">
        <v>20</v>
      </c>
      <c r="E19515" s="75">
        <v>20</v>
      </c>
      <c r="F19515" s="73" t="s">
        <v>47</v>
      </c>
    </row>
    <row r="19516" spans="1:6" x14ac:dyDescent="0.25">
      <c r="A19516" s="73">
        <v>25060682</v>
      </c>
      <c r="B19516" s="74" t="s">
        <v>17307</v>
      </c>
      <c r="C19516" s="73" t="s">
        <v>116</v>
      </c>
      <c r="D19516" s="75">
        <v>13.42</v>
      </c>
      <c r="E19516" s="75">
        <v>13.42</v>
      </c>
      <c r="F19516" s="73" t="s">
        <v>47</v>
      </c>
    </row>
    <row r="19517" spans="1:6" x14ac:dyDescent="0.25">
      <c r="A19517" s="73">
        <v>25062017</v>
      </c>
      <c r="B19517" s="74" t="s">
        <v>17308</v>
      </c>
      <c r="C19517" s="73" t="s">
        <v>116</v>
      </c>
      <c r="D19517" s="75">
        <v>5.5</v>
      </c>
      <c r="E19517" s="75">
        <v>5.5</v>
      </c>
      <c r="F19517" s="73" t="s">
        <v>47</v>
      </c>
    </row>
    <row r="19518" spans="1:6" x14ac:dyDescent="0.25">
      <c r="A19518" s="73">
        <v>25062763</v>
      </c>
      <c r="B19518" s="74" t="s">
        <v>17309</v>
      </c>
      <c r="C19518" s="73" t="s">
        <v>116</v>
      </c>
      <c r="D19518" s="75">
        <v>2.89</v>
      </c>
      <c r="E19518" s="75">
        <v>2.89</v>
      </c>
      <c r="F19518" s="73" t="s">
        <v>47</v>
      </c>
    </row>
    <row r="19519" spans="1:6" x14ac:dyDescent="0.25">
      <c r="A19519" s="73">
        <v>25062776</v>
      </c>
      <c r="B19519" s="74" t="s">
        <v>17310</v>
      </c>
      <c r="C19519" s="73" t="s">
        <v>116</v>
      </c>
      <c r="D19519" s="75">
        <v>1.86</v>
      </c>
      <c r="E19519" s="75">
        <v>1.86</v>
      </c>
      <c r="F19519" s="73" t="s">
        <v>47</v>
      </c>
    </row>
    <row r="19520" spans="1:6" x14ac:dyDescent="0.25">
      <c r="A19520" s="73">
        <v>25063259</v>
      </c>
      <c r="B19520" s="74" t="s">
        <v>17311</v>
      </c>
      <c r="C19520" s="73" t="s">
        <v>116</v>
      </c>
      <c r="D19520" s="75">
        <v>10.1</v>
      </c>
      <c r="E19520" s="75">
        <v>10.1</v>
      </c>
      <c r="F19520" s="73" t="s">
        <v>47</v>
      </c>
    </row>
    <row r="19521" spans="1:6" x14ac:dyDescent="0.25">
      <c r="A19521" s="73">
        <v>25064818</v>
      </c>
      <c r="B19521" s="74" t="s">
        <v>17312</v>
      </c>
      <c r="C19521" s="73" t="s">
        <v>116</v>
      </c>
      <c r="D19521" s="75">
        <v>9.4499999999999993</v>
      </c>
      <c r="E19521" s="75">
        <v>9.4499999999999993</v>
      </c>
      <c r="F19521" s="73" t="s">
        <v>47</v>
      </c>
    </row>
    <row r="19522" spans="1:6" x14ac:dyDescent="0.25">
      <c r="A19522" s="73">
        <v>25064820</v>
      </c>
      <c r="B19522" s="74" t="s">
        <v>17307</v>
      </c>
      <c r="C19522" s="73" t="s">
        <v>116</v>
      </c>
      <c r="D19522" s="75">
        <v>20.62</v>
      </c>
      <c r="E19522" s="75">
        <v>20.62</v>
      </c>
      <c r="F19522" s="73" t="s">
        <v>47</v>
      </c>
    </row>
    <row r="19523" spans="1:6" x14ac:dyDescent="0.25">
      <c r="A19523" s="73">
        <v>25066112</v>
      </c>
      <c r="B19523" s="74" t="s">
        <v>37461</v>
      </c>
      <c r="C19523" s="73" t="s">
        <v>116</v>
      </c>
      <c r="D19523" s="75">
        <v>11.25</v>
      </c>
      <c r="E19523" s="75">
        <v>11.25</v>
      </c>
      <c r="F19523" s="73" t="s">
        <v>47</v>
      </c>
    </row>
    <row r="19524" spans="1:6" x14ac:dyDescent="0.25">
      <c r="A19524" s="73">
        <v>35000062</v>
      </c>
      <c r="B19524" s="74" t="s">
        <v>17313</v>
      </c>
      <c r="C19524" s="73" t="s">
        <v>116</v>
      </c>
      <c r="D19524" s="75">
        <v>10.67</v>
      </c>
      <c r="E19524" s="75">
        <v>10.67</v>
      </c>
      <c r="F19524" s="73" t="s">
        <v>47</v>
      </c>
    </row>
    <row r="19525" spans="1:6" x14ac:dyDescent="0.25">
      <c r="A19525" s="73">
        <v>35000065</v>
      </c>
      <c r="B19525" s="74" t="s">
        <v>17314</v>
      </c>
      <c r="C19525" s="73" t="s">
        <v>116</v>
      </c>
      <c r="D19525" s="75">
        <v>21</v>
      </c>
      <c r="E19525" s="75">
        <v>21</v>
      </c>
      <c r="F19525" s="73" t="s">
        <v>47</v>
      </c>
    </row>
    <row r="19526" spans="1:6" x14ac:dyDescent="0.25">
      <c r="A19526" s="73">
        <v>35000066</v>
      </c>
      <c r="B19526" s="74" t="s">
        <v>17315</v>
      </c>
      <c r="C19526" s="73" t="s">
        <v>116</v>
      </c>
      <c r="D19526" s="75">
        <v>21</v>
      </c>
      <c r="E19526" s="75">
        <v>21</v>
      </c>
      <c r="F19526" s="73" t="s">
        <v>47</v>
      </c>
    </row>
    <row r="19527" spans="1:6" x14ac:dyDescent="0.25">
      <c r="A19527" s="73">
        <v>35000067</v>
      </c>
      <c r="B19527" s="74" t="s">
        <v>17316</v>
      </c>
      <c r="C19527" s="73" t="s">
        <v>116</v>
      </c>
      <c r="D19527" s="75">
        <v>10.54</v>
      </c>
      <c r="E19527" s="75">
        <v>10.54</v>
      </c>
      <c r="F19527" s="73" t="s">
        <v>47</v>
      </c>
    </row>
    <row r="19528" spans="1:6" x14ac:dyDescent="0.25">
      <c r="A19528" s="73">
        <v>35000068</v>
      </c>
      <c r="B19528" s="74" t="s">
        <v>17317</v>
      </c>
      <c r="C19528" s="73" t="s">
        <v>116</v>
      </c>
      <c r="D19528" s="75">
        <v>43.52</v>
      </c>
      <c r="E19528" s="75">
        <v>43.52</v>
      </c>
      <c r="F19528" s="73" t="s">
        <v>47</v>
      </c>
    </row>
    <row r="19529" spans="1:6" x14ac:dyDescent="0.25">
      <c r="A19529" s="73">
        <v>35000072</v>
      </c>
      <c r="B19529" s="74" t="s">
        <v>17318</v>
      </c>
      <c r="C19529" s="73" t="s">
        <v>116</v>
      </c>
      <c r="D19529" s="75">
        <v>11.25</v>
      </c>
      <c r="E19529" s="75">
        <v>11.25</v>
      </c>
      <c r="F19529" s="73" t="s">
        <v>47</v>
      </c>
    </row>
    <row r="19530" spans="1:6" x14ac:dyDescent="0.25">
      <c r="A19530" s="73">
        <v>35000073</v>
      </c>
      <c r="B19530" s="74" t="s">
        <v>17319</v>
      </c>
      <c r="C19530" s="73" t="s">
        <v>116</v>
      </c>
      <c r="D19530" s="75">
        <v>12.59</v>
      </c>
      <c r="E19530" s="75">
        <v>12.59</v>
      </c>
      <c r="F19530" s="73" t="s">
        <v>47</v>
      </c>
    </row>
    <row r="19531" spans="1:6" x14ac:dyDescent="0.25">
      <c r="A19531" s="73">
        <v>35000074</v>
      </c>
      <c r="B19531" s="74" t="s">
        <v>17320</v>
      </c>
      <c r="C19531" s="73" t="s">
        <v>116</v>
      </c>
      <c r="D19531" s="75">
        <v>28.03</v>
      </c>
      <c r="E19531" s="75">
        <v>28.03</v>
      </c>
      <c r="F19531" s="73" t="s">
        <v>47</v>
      </c>
    </row>
    <row r="19532" spans="1:6" x14ac:dyDescent="0.25">
      <c r="A19532" s="73">
        <v>35000075</v>
      </c>
      <c r="B19532" s="74" t="s">
        <v>17321</v>
      </c>
      <c r="C19532" s="73" t="s">
        <v>116</v>
      </c>
      <c r="D19532" s="75">
        <v>120.26</v>
      </c>
      <c r="E19532" s="75">
        <v>120.26</v>
      </c>
      <c r="F19532" s="73" t="s">
        <v>47</v>
      </c>
    </row>
    <row r="19533" spans="1:6" x14ac:dyDescent="0.25">
      <c r="A19533" s="73">
        <v>35000076</v>
      </c>
      <c r="B19533" s="74" t="s">
        <v>17322</v>
      </c>
      <c r="C19533" s="73" t="s">
        <v>116</v>
      </c>
      <c r="D19533" s="75">
        <v>115.82</v>
      </c>
      <c r="E19533" s="75">
        <v>115.82</v>
      </c>
      <c r="F19533" s="73" t="s">
        <v>47</v>
      </c>
    </row>
    <row r="19534" spans="1:6" x14ac:dyDescent="0.25">
      <c r="A19534" s="73">
        <v>35000077</v>
      </c>
      <c r="B19534" s="74" t="s">
        <v>17323</v>
      </c>
      <c r="C19534" s="73" t="s">
        <v>116</v>
      </c>
      <c r="D19534" s="75">
        <v>2.2799999999999998</v>
      </c>
      <c r="E19534" s="75">
        <v>2.2799999999999998</v>
      </c>
      <c r="F19534" s="73" t="s">
        <v>47</v>
      </c>
    </row>
    <row r="19535" spans="1:6" x14ac:dyDescent="0.25">
      <c r="A19535" s="73">
        <v>35000082</v>
      </c>
      <c r="B19535" s="74" t="s">
        <v>17324</v>
      </c>
      <c r="C19535" s="73" t="s">
        <v>116</v>
      </c>
      <c r="D19535" s="75">
        <v>9.5299999999999994</v>
      </c>
      <c r="E19535" s="75">
        <v>9.5299999999999994</v>
      </c>
      <c r="F19535" s="73" t="s">
        <v>47</v>
      </c>
    </row>
    <row r="19536" spans="1:6" x14ac:dyDescent="0.25">
      <c r="A19536" s="73">
        <v>35000083</v>
      </c>
      <c r="B19536" s="74" t="s">
        <v>17325</v>
      </c>
      <c r="C19536" s="73" t="s">
        <v>116</v>
      </c>
      <c r="D19536" s="75">
        <v>39.299999999999997</v>
      </c>
      <c r="E19536" s="75">
        <v>39.299999999999997</v>
      </c>
      <c r="F19536" s="73" t="s">
        <v>47</v>
      </c>
    </row>
    <row r="19537" spans="1:6" x14ac:dyDescent="0.25">
      <c r="A19537" s="73">
        <v>35000092</v>
      </c>
      <c r="B19537" s="74" t="s">
        <v>17326</v>
      </c>
      <c r="C19537" s="73" t="s">
        <v>116</v>
      </c>
      <c r="D19537" s="75">
        <v>37.1</v>
      </c>
      <c r="E19537" s="75">
        <v>37.1</v>
      </c>
      <c r="F19537" s="73" t="s">
        <v>47</v>
      </c>
    </row>
    <row r="19538" spans="1:6" x14ac:dyDescent="0.25">
      <c r="A19538" s="73">
        <v>35000102</v>
      </c>
      <c r="B19538" s="74" t="s">
        <v>17327</v>
      </c>
      <c r="C19538" s="73" t="s">
        <v>116</v>
      </c>
      <c r="D19538" s="75">
        <v>18.190000000000001</v>
      </c>
      <c r="E19538" s="75">
        <v>18.190000000000001</v>
      </c>
      <c r="F19538" s="73" t="s">
        <v>47</v>
      </c>
    </row>
    <row r="19539" spans="1:6" x14ac:dyDescent="0.25">
      <c r="A19539" s="73">
        <v>35000111</v>
      </c>
      <c r="B19539" s="74" t="s">
        <v>17328</v>
      </c>
      <c r="C19539" s="73" t="s">
        <v>116</v>
      </c>
      <c r="D19539" s="75">
        <v>4.29</v>
      </c>
      <c r="E19539" s="75">
        <v>4.29</v>
      </c>
      <c r="F19539" s="73" t="s">
        <v>47</v>
      </c>
    </row>
    <row r="19540" spans="1:6" x14ac:dyDescent="0.25">
      <c r="A19540" s="73">
        <v>35000112</v>
      </c>
      <c r="B19540" s="74" t="s">
        <v>17329</v>
      </c>
      <c r="C19540" s="73" t="s">
        <v>116</v>
      </c>
      <c r="D19540" s="75">
        <v>4.46</v>
      </c>
      <c r="E19540" s="75">
        <v>4.46</v>
      </c>
      <c r="F19540" s="73" t="s">
        <v>47</v>
      </c>
    </row>
    <row r="19541" spans="1:6" x14ac:dyDescent="0.25">
      <c r="A19541" s="73">
        <v>35000113</v>
      </c>
      <c r="B19541" s="74" t="s">
        <v>17330</v>
      </c>
      <c r="C19541" s="73" t="s">
        <v>116</v>
      </c>
      <c r="D19541" s="75">
        <v>7.39</v>
      </c>
      <c r="E19541" s="75">
        <v>7.39</v>
      </c>
      <c r="F19541" s="73" t="s">
        <v>47</v>
      </c>
    </row>
    <row r="19542" spans="1:6" x14ac:dyDescent="0.25">
      <c r="A19542" s="73">
        <v>35000115</v>
      </c>
      <c r="B19542" s="74" t="s">
        <v>17331</v>
      </c>
      <c r="C19542" s="73" t="s">
        <v>116</v>
      </c>
      <c r="D19542" s="75">
        <v>0.7</v>
      </c>
      <c r="E19542" s="75">
        <v>0.7</v>
      </c>
      <c r="F19542" s="73" t="s">
        <v>47</v>
      </c>
    </row>
    <row r="19543" spans="1:6" x14ac:dyDescent="0.25">
      <c r="A19543" s="73">
        <v>35000124</v>
      </c>
      <c r="B19543" s="74" t="s">
        <v>17332</v>
      </c>
      <c r="C19543" s="73" t="s">
        <v>116</v>
      </c>
      <c r="D19543" s="75">
        <v>46.3</v>
      </c>
      <c r="E19543" s="75">
        <v>46.3</v>
      </c>
      <c r="F19543" s="73" t="s">
        <v>47</v>
      </c>
    </row>
    <row r="19544" spans="1:6" x14ac:dyDescent="0.25">
      <c r="A19544" s="73">
        <v>35000140</v>
      </c>
      <c r="B19544" s="74" t="s">
        <v>17333</v>
      </c>
      <c r="C19544" s="73" t="s">
        <v>116</v>
      </c>
      <c r="D19544" s="75">
        <v>27.01</v>
      </c>
      <c r="E19544" s="75">
        <v>27.01</v>
      </c>
      <c r="F19544" s="73" t="s">
        <v>47</v>
      </c>
    </row>
    <row r="19545" spans="1:6" x14ac:dyDescent="0.25">
      <c r="A19545" s="73">
        <v>35000141</v>
      </c>
      <c r="B19545" s="74" t="s">
        <v>17334</v>
      </c>
      <c r="C19545" s="73" t="s">
        <v>116</v>
      </c>
      <c r="D19545" s="75">
        <v>73.400000000000006</v>
      </c>
      <c r="E19545" s="75">
        <v>73.400000000000006</v>
      </c>
      <c r="F19545" s="73" t="s">
        <v>47</v>
      </c>
    </row>
    <row r="19546" spans="1:6" x14ac:dyDescent="0.25">
      <c r="A19546" s="73">
        <v>35000158</v>
      </c>
      <c r="B19546" s="74" t="s">
        <v>17335</v>
      </c>
      <c r="C19546" s="73" t="s">
        <v>116</v>
      </c>
      <c r="D19546" s="75">
        <v>53.43</v>
      </c>
      <c r="E19546" s="75">
        <v>53.43</v>
      </c>
      <c r="F19546" s="73" t="s">
        <v>47</v>
      </c>
    </row>
    <row r="19547" spans="1:6" x14ac:dyDescent="0.25">
      <c r="A19547" s="73">
        <v>35000159</v>
      </c>
      <c r="B19547" s="74" t="s">
        <v>17336</v>
      </c>
      <c r="C19547" s="73" t="s">
        <v>116</v>
      </c>
      <c r="D19547" s="75">
        <v>30.07</v>
      </c>
      <c r="E19547" s="75">
        <v>30.07</v>
      </c>
      <c r="F19547" s="73" t="s">
        <v>47</v>
      </c>
    </row>
    <row r="19548" spans="1:6" x14ac:dyDescent="0.25">
      <c r="A19548" s="73">
        <v>35000177</v>
      </c>
      <c r="B19548" s="74" t="s">
        <v>17337</v>
      </c>
      <c r="C19548" s="73" t="s">
        <v>116</v>
      </c>
      <c r="D19548" s="75">
        <v>1.36</v>
      </c>
      <c r="E19548" s="75">
        <v>1.36</v>
      </c>
      <c r="F19548" s="73" t="s">
        <v>47</v>
      </c>
    </row>
    <row r="19549" spans="1:6" x14ac:dyDescent="0.25">
      <c r="A19549" s="73">
        <v>35000178</v>
      </c>
      <c r="B19549" s="74" t="s">
        <v>17338</v>
      </c>
      <c r="C19549" s="73" t="s">
        <v>116</v>
      </c>
      <c r="D19549" s="75">
        <v>34.409999999999997</v>
      </c>
      <c r="E19549" s="75">
        <v>34.409999999999997</v>
      </c>
      <c r="F19549" s="73" t="s">
        <v>47</v>
      </c>
    </row>
    <row r="19550" spans="1:6" x14ac:dyDescent="0.25">
      <c r="A19550" s="73">
        <v>35000179</v>
      </c>
      <c r="B19550" s="74" t="s">
        <v>17339</v>
      </c>
      <c r="C19550" s="73" t="s">
        <v>116</v>
      </c>
      <c r="D19550" s="75">
        <v>2.19</v>
      </c>
      <c r="E19550" s="75">
        <v>2.19</v>
      </c>
      <c r="F19550" s="73" t="s">
        <v>47</v>
      </c>
    </row>
    <row r="19551" spans="1:6" x14ac:dyDescent="0.25">
      <c r="A19551" s="73">
        <v>35000241</v>
      </c>
      <c r="B19551" s="74" t="s">
        <v>17340</v>
      </c>
      <c r="C19551" s="73" t="s">
        <v>116</v>
      </c>
      <c r="D19551" s="75">
        <v>126.43</v>
      </c>
      <c r="E19551" s="75">
        <v>126.43</v>
      </c>
      <c r="F19551" s="73" t="s">
        <v>47</v>
      </c>
    </row>
    <row r="19552" spans="1:6" x14ac:dyDescent="0.25">
      <c r="A19552" s="73">
        <v>35000329</v>
      </c>
      <c r="B19552" s="74" t="s">
        <v>17341</v>
      </c>
      <c r="C19552" s="73" t="s">
        <v>116</v>
      </c>
      <c r="D19552" s="75">
        <v>12.77</v>
      </c>
      <c r="E19552" s="75">
        <v>12.77</v>
      </c>
      <c r="F19552" s="73" t="s">
        <v>47</v>
      </c>
    </row>
    <row r="19553" spans="1:6" x14ac:dyDescent="0.25">
      <c r="A19553" s="73">
        <v>35000588</v>
      </c>
      <c r="B19553" s="74" t="s">
        <v>17342</v>
      </c>
      <c r="C19553" s="73" t="s">
        <v>116</v>
      </c>
      <c r="D19553" s="75">
        <v>0.87</v>
      </c>
      <c r="E19553" s="75">
        <v>0.87</v>
      </c>
      <c r="F19553" s="73" t="s">
        <v>47</v>
      </c>
    </row>
    <row r="19554" spans="1:6" x14ac:dyDescent="0.25">
      <c r="A19554" s="73">
        <v>35000589</v>
      </c>
      <c r="B19554" s="74" t="s">
        <v>17343</v>
      </c>
      <c r="C19554" s="73" t="s">
        <v>116</v>
      </c>
      <c r="D19554" s="75">
        <v>0.78</v>
      </c>
      <c r="E19554" s="75">
        <v>0.78</v>
      </c>
      <c r="F19554" s="73" t="s">
        <v>47</v>
      </c>
    </row>
    <row r="19555" spans="1:6" x14ac:dyDescent="0.25">
      <c r="A19555" s="73">
        <v>35000616</v>
      </c>
      <c r="B19555" s="74" t="s">
        <v>17344</v>
      </c>
      <c r="C19555" s="73" t="s">
        <v>116</v>
      </c>
      <c r="D19555" s="75">
        <v>18.170000000000002</v>
      </c>
      <c r="E19555" s="75">
        <v>18.170000000000002</v>
      </c>
      <c r="F19555" s="73" t="s">
        <v>47</v>
      </c>
    </row>
    <row r="19556" spans="1:6" x14ac:dyDescent="0.25">
      <c r="A19556" s="73">
        <v>35000617</v>
      </c>
      <c r="B19556" s="74" t="s">
        <v>17345</v>
      </c>
      <c r="C19556" s="73" t="s">
        <v>116</v>
      </c>
      <c r="D19556" s="75">
        <v>24.76</v>
      </c>
      <c r="E19556" s="75">
        <v>24.76</v>
      </c>
      <c r="F19556" s="73" t="s">
        <v>47</v>
      </c>
    </row>
    <row r="19557" spans="1:6" x14ac:dyDescent="0.25">
      <c r="A19557" s="73">
        <v>35000618</v>
      </c>
      <c r="B19557" s="74" t="s">
        <v>17346</v>
      </c>
      <c r="C19557" s="73" t="s">
        <v>116</v>
      </c>
      <c r="D19557" s="75">
        <v>16.78</v>
      </c>
      <c r="E19557" s="75">
        <v>16.78</v>
      </c>
      <c r="F19557" s="73" t="s">
        <v>47</v>
      </c>
    </row>
    <row r="19558" spans="1:6" x14ac:dyDescent="0.25">
      <c r="A19558" s="73">
        <v>35000634</v>
      </c>
      <c r="B19558" s="74" t="s">
        <v>17347</v>
      </c>
      <c r="C19558" s="73" t="s">
        <v>116</v>
      </c>
      <c r="D19558" s="75">
        <v>8.98</v>
      </c>
      <c r="E19558" s="75">
        <v>8.98</v>
      </c>
      <c r="F19558" s="73" t="s">
        <v>47</v>
      </c>
    </row>
    <row r="19559" spans="1:6" x14ac:dyDescent="0.25">
      <c r="A19559" s="73">
        <v>35000635</v>
      </c>
      <c r="B19559" s="74" t="s">
        <v>17348</v>
      </c>
      <c r="C19559" s="73" t="s">
        <v>116</v>
      </c>
      <c r="D19559" s="75">
        <v>9.67</v>
      </c>
      <c r="E19559" s="75">
        <v>9.67</v>
      </c>
      <c r="F19559" s="73" t="s">
        <v>47</v>
      </c>
    </row>
    <row r="19560" spans="1:6" x14ac:dyDescent="0.25">
      <c r="A19560" s="73">
        <v>35000636</v>
      </c>
      <c r="B19560" s="74" t="s">
        <v>17349</v>
      </c>
      <c r="C19560" s="73" t="s">
        <v>116</v>
      </c>
      <c r="D19560" s="75">
        <v>9.3800000000000008</v>
      </c>
      <c r="E19560" s="75">
        <v>9.3800000000000008</v>
      </c>
      <c r="F19560" s="73" t="s">
        <v>47</v>
      </c>
    </row>
    <row r="19561" spans="1:6" x14ac:dyDescent="0.25">
      <c r="A19561" s="73">
        <v>35000638</v>
      </c>
      <c r="B19561" s="74" t="s">
        <v>17350</v>
      </c>
      <c r="C19561" s="73" t="s">
        <v>116</v>
      </c>
      <c r="D19561" s="75">
        <v>29.12</v>
      </c>
      <c r="E19561" s="75">
        <v>29.12</v>
      </c>
      <c r="F19561" s="73" t="s">
        <v>47</v>
      </c>
    </row>
    <row r="19562" spans="1:6" x14ac:dyDescent="0.25">
      <c r="A19562" s="73">
        <v>35000639</v>
      </c>
      <c r="B19562" s="74" t="s">
        <v>17351</v>
      </c>
      <c r="C19562" s="73" t="s">
        <v>116</v>
      </c>
      <c r="D19562" s="75">
        <v>23.04</v>
      </c>
      <c r="E19562" s="75">
        <v>23.04</v>
      </c>
      <c r="F19562" s="73" t="s">
        <v>47</v>
      </c>
    </row>
    <row r="19563" spans="1:6" x14ac:dyDescent="0.25">
      <c r="A19563" s="73">
        <v>35000640</v>
      </c>
      <c r="B19563" s="74" t="s">
        <v>17352</v>
      </c>
      <c r="C19563" s="73" t="s">
        <v>116</v>
      </c>
      <c r="D19563" s="75">
        <v>18.91</v>
      </c>
      <c r="E19563" s="75">
        <v>18.91</v>
      </c>
      <c r="F19563" s="73" t="s">
        <v>47</v>
      </c>
    </row>
    <row r="19564" spans="1:6" x14ac:dyDescent="0.25">
      <c r="A19564" s="73">
        <v>35000641</v>
      </c>
      <c r="B19564" s="74" t="s">
        <v>17353</v>
      </c>
      <c r="C19564" s="73" t="s">
        <v>116</v>
      </c>
      <c r="D19564" s="75">
        <v>22.07</v>
      </c>
      <c r="E19564" s="75">
        <v>22.07</v>
      </c>
      <c r="F19564" s="73" t="s">
        <v>47</v>
      </c>
    </row>
    <row r="19565" spans="1:6" x14ac:dyDescent="0.25">
      <c r="A19565" s="73">
        <v>35000644</v>
      </c>
      <c r="B19565" s="74" t="s">
        <v>17354</v>
      </c>
      <c r="C19565" s="73" t="s">
        <v>116</v>
      </c>
      <c r="D19565" s="75">
        <v>8.6</v>
      </c>
      <c r="E19565" s="75">
        <v>8.6</v>
      </c>
      <c r="F19565" s="73" t="s">
        <v>47</v>
      </c>
    </row>
    <row r="19566" spans="1:6" x14ac:dyDescent="0.25">
      <c r="A19566" s="73">
        <v>35000645</v>
      </c>
      <c r="B19566" s="74" t="s">
        <v>17355</v>
      </c>
      <c r="C19566" s="73" t="s">
        <v>116</v>
      </c>
      <c r="D19566" s="75">
        <v>9.33</v>
      </c>
      <c r="E19566" s="75">
        <v>9.33</v>
      </c>
      <c r="F19566" s="73" t="s">
        <v>47</v>
      </c>
    </row>
    <row r="19567" spans="1:6" x14ac:dyDescent="0.25">
      <c r="A19567" s="73">
        <v>35000677</v>
      </c>
      <c r="B19567" s="74" t="s">
        <v>9829</v>
      </c>
      <c r="C19567" s="73" t="s">
        <v>116</v>
      </c>
      <c r="D19567" s="75">
        <v>12.25</v>
      </c>
      <c r="E19567" s="75">
        <v>12.25</v>
      </c>
      <c r="F19567" s="73" t="s">
        <v>47</v>
      </c>
    </row>
    <row r="19568" spans="1:6" x14ac:dyDescent="0.25">
      <c r="A19568" s="73">
        <v>35001077</v>
      </c>
      <c r="B19568" s="74" t="s">
        <v>17356</v>
      </c>
      <c r="C19568" s="73" t="s">
        <v>116</v>
      </c>
      <c r="D19568" s="75">
        <v>1.32</v>
      </c>
      <c r="E19568" s="75">
        <v>1.32</v>
      </c>
      <c r="F19568" s="73" t="s">
        <v>47</v>
      </c>
    </row>
    <row r="19569" spans="1:6" x14ac:dyDescent="0.25">
      <c r="A19569" s="73">
        <v>35001093</v>
      </c>
      <c r="B19569" s="74" t="s">
        <v>17357</v>
      </c>
      <c r="C19569" s="73" t="s">
        <v>116</v>
      </c>
      <c r="D19569" s="75">
        <v>0.71</v>
      </c>
      <c r="E19569" s="75">
        <v>0.71</v>
      </c>
      <c r="F19569" s="73" t="s">
        <v>47</v>
      </c>
    </row>
    <row r="19570" spans="1:6" x14ac:dyDescent="0.25">
      <c r="A19570" s="73">
        <v>35001271</v>
      </c>
      <c r="B19570" s="74" t="s">
        <v>17358</v>
      </c>
      <c r="C19570" s="73" t="s">
        <v>116</v>
      </c>
      <c r="D19570" s="75">
        <v>0.75</v>
      </c>
      <c r="E19570" s="75">
        <v>0.75</v>
      </c>
      <c r="F19570" s="73" t="s">
        <v>47</v>
      </c>
    </row>
    <row r="19571" spans="1:6" x14ac:dyDescent="0.25">
      <c r="A19571" s="73">
        <v>35001272</v>
      </c>
      <c r="B19571" s="74" t="s">
        <v>17359</v>
      </c>
      <c r="C19571" s="73" t="s">
        <v>116</v>
      </c>
      <c r="D19571" s="75">
        <v>1.58</v>
      </c>
      <c r="E19571" s="75">
        <v>1.58</v>
      </c>
      <c r="F19571" s="73" t="s">
        <v>47</v>
      </c>
    </row>
    <row r="19572" spans="1:6" x14ac:dyDescent="0.25">
      <c r="A19572" s="73">
        <v>35001283</v>
      </c>
      <c r="B19572" s="74" t="s">
        <v>17360</v>
      </c>
      <c r="C19572" s="73" t="s">
        <v>116</v>
      </c>
      <c r="D19572" s="75">
        <v>10.15</v>
      </c>
      <c r="E19572" s="75">
        <v>10.15</v>
      </c>
      <c r="F19572" s="73" t="s">
        <v>47</v>
      </c>
    </row>
    <row r="19573" spans="1:6" x14ac:dyDescent="0.25">
      <c r="A19573" s="73">
        <v>35001284</v>
      </c>
      <c r="B19573" s="74" t="s">
        <v>17361</v>
      </c>
      <c r="C19573" s="73" t="s">
        <v>116</v>
      </c>
      <c r="D19573" s="75">
        <v>19.38</v>
      </c>
      <c r="E19573" s="75">
        <v>19.38</v>
      </c>
      <c r="F19573" s="73" t="s">
        <v>47</v>
      </c>
    </row>
    <row r="19574" spans="1:6" x14ac:dyDescent="0.25">
      <c r="A19574" s="73">
        <v>35001322</v>
      </c>
      <c r="B19574" s="74" t="s">
        <v>17362</v>
      </c>
      <c r="C19574" s="73" t="s">
        <v>116</v>
      </c>
      <c r="D19574" s="75">
        <v>8.31</v>
      </c>
      <c r="E19574" s="75">
        <v>8.31</v>
      </c>
      <c r="F19574" s="73" t="s">
        <v>47</v>
      </c>
    </row>
    <row r="19575" spans="1:6" x14ac:dyDescent="0.25">
      <c r="A19575" s="73">
        <v>35001323</v>
      </c>
      <c r="B19575" s="74" t="s">
        <v>17363</v>
      </c>
      <c r="C19575" s="73" t="s">
        <v>116</v>
      </c>
      <c r="D19575" s="75">
        <v>8.06</v>
      </c>
      <c r="E19575" s="75">
        <v>8.06</v>
      </c>
      <c r="F19575" s="73" t="s">
        <v>47</v>
      </c>
    </row>
    <row r="19576" spans="1:6" x14ac:dyDescent="0.25">
      <c r="A19576" s="73">
        <v>35001860</v>
      </c>
      <c r="B19576" s="74" t="s">
        <v>17364</v>
      </c>
      <c r="C19576" s="73" t="s">
        <v>116</v>
      </c>
      <c r="D19576" s="75">
        <v>190.04</v>
      </c>
      <c r="E19576" s="75">
        <v>190.04</v>
      </c>
      <c r="F19576" s="73" t="s">
        <v>47</v>
      </c>
    </row>
    <row r="19577" spans="1:6" x14ac:dyDescent="0.25">
      <c r="A19577" s="73">
        <v>35002096</v>
      </c>
      <c r="B19577" s="74" t="s">
        <v>17365</v>
      </c>
      <c r="C19577" s="73" t="s">
        <v>116</v>
      </c>
      <c r="D19577" s="75">
        <v>7.64</v>
      </c>
      <c r="E19577" s="75">
        <v>7.64</v>
      </c>
      <c r="F19577" s="73" t="s">
        <v>47</v>
      </c>
    </row>
    <row r="19578" spans="1:6" x14ac:dyDescent="0.25">
      <c r="A19578" s="73">
        <v>35002100</v>
      </c>
      <c r="B19578" s="74" t="s">
        <v>17366</v>
      </c>
      <c r="C19578" s="73" t="s">
        <v>116</v>
      </c>
      <c r="D19578" s="75">
        <v>3.1</v>
      </c>
      <c r="E19578" s="75">
        <v>3.1</v>
      </c>
      <c r="F19578" s="73" t="s">
        <v>47</v>
      </c>
    </row>
    <row r="19579" spans="1:6" x14ac:dyDescent="0.25">
      <c r="A19579" s="73">
        <v>35002106</v>
      </c>
      <c r="B19579" s="74" t="s">
        <v>17367</v>
      </c>
      <c r="C19579" s="73" t="s">
        <v>116</v>
      </c>
      <c r="D19579" s="75">
        <v>62.55</v>
      </c>
      <c r="E19579" s="75">
        <v>62.55</v>
      </c>
      <c r="F19579" s="73" t="s">
        <v>47</v>
      </c>
    </row>
    <row r="19580" spans="1:6" x14ac:dyDescent="0.25">
      <c r="A19580" s="73">
        <v>35002107</v>
      </c>
      <c r="B19580" s="74" t="s">
        <v>17368</v>
      </c>
      <c r="C19580" s="73" t="s">
        <v>116</v>
      </c>
      <c r="D19580" s="75">
        <v>10.09</v>
      </c>
      <c r="E19580" s="75">
        <v>10.09</v>
      </c>
      <c r="F19580" s="73" t="s">
        <v>47</v>
      </c>
    </row>
    <row r="19581" spans="1:6" x14ac:dyDescent="0.25">
      <c r="A19581" s="73">
        <v>35002111</v>
      </c>
      <c r="B19581" s="74" t="s">
        <v>17369</v>
      </c>
      <c r="C19581" s="73" t="s">
        <v>116</v>
      </c>
      <c r="D19581" s="75">
        <v>4.54</v>
      </c>
      <c r="E19581" s="75">
        <v>4.54</v>
      </c>
      <c r="F19581" s="73" t="s">
        <v>47</v>
      </c>
    </row>
    <row r="19582" spans="1:6" x14ac:dyDescent="0.25">
      <c r="A19582" s="73">
        <v>35002112</v>
      </c>
      <c r="B19582" s="74" t="s">
        <v>17370</v>
      </c>
      <c r="C19582" s="73" t="s">
        <v>116</v>
      </c>
      <c r="D19582" s="75">
        <v>5.72</v>
      </c>
      <c r="E19582" s="75">
        <v>5.72</v>
      </c>
      <c r="F19582" s="73" t="s">
        <v>47</v>
      </c>
    </row>
    <row r="19583" spans="1:6" x14ac:dyDescent="0.25">
      <c r="A19583" s="73">
        <v>35002169</v>
      </c>
      <c r="B19583" s="74" t="s">
        <v>9942</v>
      </c>
      <c r="C19583" s="73" t="s">
        <v>116</v>
      </c>
      <c r="D19583" s="75">
        <v>85.33</v>
      </c>
      <c r="E19583" s="75">
        <v>85.33</v>
      </c>
      <c r="F19583" s="73" t="s">
        <v>47</v>
      </c>
    </row>
    <row r="19584" spans="1:6" x14ac:dyDescent="0.25">
      <c r="A19584" s="73">
        <v>65000275</v>
      </c>
      <c r="B19584" s="74" t="s">
        <v>17371</v>
      </c>
      <c r="C19584" s="73" t="s">
        <v>116</v>
      </c>
      <c r="D19584" s="75">
        <v>5.67</v>
      </c>
      <c r="E19584" s="75">
        <v>5.23</v>
      </c>
      <c r="F19584" s="73" t="s">
        <v>47</v>
      </c>
    </row>
    <row r="19585" spans="1:6" x14ac:dyDescent="0.25">
      <c r="A19585" s="73">
        <v>65000276</v>
      </c>
      <c r="B19585" s="74" t="s">
        <v>17372</v>
      </c>
      <c r="C19585" s="73" t="s">
        <v>116</v>
      </c>
      <c r="D19585" s="75">
        <v>13.65</v>
      </c>
      <c r="E19585" s="75">
        <v>13.21</v>
      </c>
      <c r="F19585" s="73" t="s">
        <v>47</v>
      </c>
    </row>
    <row r="19586" spans="1:6" x14ac:dyDescent="0.25">
      <c r="A19586" s="73">
        <v>65000277</v>
      </c>
      <c r="B19586" s="74" t="s">
        <v>17373</v>
      </c>
      <c r="C19586" s="73" t="s">
        <v>116</v>
      </c>
      <c r="D19586" s="75">
        <v>13.65</v>
      </c>
      <c r="E19586" s="75">
        <v>13.21</v>
      </c>
      <c r="F19586" s="73" t="s">
        <v>47</v>
      </c>
    </row>
    <row r="19587" spans="1:6" x14ac:dyDescent="0.25">
      <c r="A19587" s="73">
        <v>65000403</v>
      </c>
      <c r="B19587" s="74" t="s">
        <v>115</v>
      </c>
      <c r="C19587" s="73" t="s">
        <v>116</v>
      </c>
      <c r="D19587" s="75">
        <v>4.92</v>
      </c>
      <c r="E19587" s="75">
        <v>4.54</v>
      </c>
      <c r="F19587" s="73" t="s">
        <v>47</v>
      </c>
    </row>
    <row r="19588" spans="1:6" ht="25.5" x14ac:dyDescent="0.25">
      <c r="A19588" s="73">
        <v>65001098</v>
      </c>
      <c r="B19588" s="74" t="s">
        <v>17374</v>
      </c>
      <c r="C19588" s="73" t="s">
        <v>116</v>
      </c>
      <c r="D19588" s="75">
        <v>34.49</v>
      </c>
      <c r="E19588" s="75">
        <v>34.49</v>
      </c>
      <c r="F19588" s="73" t="s">
        <v>47</v>
      </c>
    </row>
    <row r="19589" spans="1:6" ht="25.5" x14ac:dyDescent="0.25">
      <c r="A19589" s="73">
        <v>65001599</v>
      </c>
      <c r="B19589" s="74" t="s">
        <v>17375</v>
      </c>
      <c r="C19589" s="73" t="s">
        <v>116</v>
      </c>
      <c r="D19589" s="75">
        <v>20.059999999999999</v>
      </c>
      <c r="E19589" s="75">
        <v>19.18</v>
      </c>
      <c r="F19589" s="73" t="s">
        <v>47</v>
      </c>
    </row>
    <row r="19590" spans="1:6" x14ac:dyDescent="0.25">
      <c r="A19590" s="73">
        <v>65001600</v>
      </c>
      <c r="B19590" s="74" t="s">
        <v>17376</v>
      </c>
      <c r="C19590" s="73" t="s">
        <v>116</v>
      </c>
      <c r="D19590" s="75">
        <v>13.81</v>
      </c>
      <c r="E19590" s="75">
        <v>13.55</v>
      </c>
      <c r="F19590" s="73" t="s">
        <v>47</v>
      </c>
    </row>
    <row r="19591" spans="1:6" ht="25.5" x14ac:dyDescent="0.25">
      <c r="A19591" s="73">
        <v>65001607</v>
      </c>
      <c r="B19591" s="74" t="s">
        <v>17377</v>
      </c>
      <c r="C19591" s="73" t="s">
        <v>116</v>
      </c>
      <c r="D19591" s="75">
        <v>16.559999999999999</v>
      </c>
      <c r="E19591" s="75">
        <v>16.350000000000001</v>
      </c>
      <c r="F19591" s="73" t="s">
        <v>47</v>
      </c>
    </row>
    <row r="19592" spans="1:6" x14ac:dyDescent="0.25">
      <c r="A19592" s="73">
        <v>65001612</v>
      </c>
      <c r="B19592" s="74" t="s">
        <v>17378</v>
      </c>
      <c r="C19592" s="73" t="s">
        <v>116</v>
      </c>
      <c r="D19592" s="75">
        <v>151.24</v>
      </c>
      <c r="E19592" s="75">
        <v>149.78</v>
      </c>
      <c r="F19592" s="73" t="s">
        <v>47</v>
      </c>
    </row>
    <row r="19593" spans="1:6" x14ac:dyDescent="0.25">
      <c r="A19593" s="73">
        <v>65003252</v>
      </c>
      <c r="B19593" s="74" t="s">
        <v>17379</v>
      </c>
      <c r="C19593" s="73" t="s">
        <v>116</v>
      </c>
      <c r="D19593" s="75">
        <v>6.86</v>
      </c>
      <c r="E19593" s="75">
        <v>6.63</v>
      </c>
      <c r="F19593" s="73" t="s">
        <v>47</v>
      </c>
    </row>
    <row r="19594" spans="1:6" x14ac:dyDescent="0.25">
      <c r="A19594" s="73">
        <v>35001261</v>
      </c>
      <c r="B19594" s="74" t="s">
        <v>17436</v>
      </c>
      <c r="C19594" s="73" t="s">
        <v>17437</v>
      </c>
      <c r="D19594" s="75">
        <v>15.7</v>
      </c>
      <c r="E19594" s="75">
        <v>15.7</v>
      </c>
      <c r="F19594" s="73" t="s">
        <v>47</v>
      </c>
    </row>
    <row r="19595" spans="1:6" x14ac:dyDescent="0.25">
      <c r="A19595" s="73">
        <v>35001316</v>
      </c>
      <c r="B19595" s="74" t="s">
        <v>17438</v>
      </c>
      <c r="C19595" s="73" t="s">
        <v>17437</v>
      </c>
      <c r="D19595" s="75">
        <v>7.65</v>
      </c>
      <c r="E19595" s="75">
        <v>7.65</v>
      </c>
      <c r="F19595" s="73" t="s">
        <v>47</v>
      </c>
    </row>
    <row r="19596" spans="1:6" x14ac:dyDescent="0.25">
      <c r="A19596" s="73">
        <v>35001317</v>
      </c>
      <c r="B19596" s="74" t="s">
        <v>17439</v>
      </c>
      <c r="C19596" s="73" t="s">
        <v>17437</v>
      </c>
      <c r="D19596" s="75">
        <v>9</v>
      </c>
      <c r="E19596" s="75">
        <v>9</v>
      </c>
      <c r="F19596" s="73" t="s">
        <v>47</v>
      </c>
    </row>
    <row r="19597" spans="1:6" x14ac:dyDescent="0.25">
      <c r="A19597" s="73">
        <v>35002013</v>
      </c>
      <c r="B19597" s="74" t="s">
        <v>17440</v>
      </c>
      <c r="C19597" s="73" t="s">
        <v>17437</v>
      </c>
      <c r="D19597" s="75">
        <v>3.5</v>
      </c>
      <c r="E19597" s="75">
        <v>3.5</v>
      </c>
      <c r="F19597" s="73" t="s">
        <v>47</v>
      </c>
    </row>
    <row r="19598" spans="1:6" ht="25.5" x14ac:dyDescent="0.25">
      <c r="A19598" s="73">
        <v>65000061</v>
      </c>
      <c r="B19598" s="74" t="s">
        <v>17441</v>
      </c>
      <c r="C19598" s="73" t="s">
        <v>17437</v>
      </c>
      <c r="D19598" s="75">
        <v>2.3199999999999998</v>
      </c>
      <c r="E19598" s="75">
        <v>2.2799999999999998</v>
      </c>
      <c r="F19598" s="73" t="s">
        <v>47</v>
      </c>
    </row>
    <row r="19599" spans="1:6" ht="25.5" x14ac:dyDescent="0.25">
      <c r="A19599" s="73">
        <v>65000063</v>
      </c>
      <c r="B19599" s="74" t="s">
        <v>17442</v>
      </c>
      <c r="C19599" s="73" t="s">
        <v>17437</v>
      </c>
      <c r="D19599" s="75">
        <v>8.1199999999999992</v>
      </c>
      <c r="E19599" s="75">
        <v>7.92</v>
      </c>
      <c r="F19599" s="73" t="s">
        <v>47</v>
      </c>
    </row>
    <row r="19600" spans="1:6" ht="25.5" x14ac:dyDescent="0.25">
      <c r="A19600" s="73">
        <v>65000064</v>
      </c>
      <c r="B19600" s="74" t="s">
        <v>17443</v>
      </c>
      <c r="C19600" s="73" t="s">
        <v>17437</v>
      </c>
      <c r="D19600" s="75">
        <v>8.73</v>
      </c>
      <c r="E19600" s="75">
        <v>8.5299999999999994</v>
      </c>
      <c r="F19600" s="73" t="s">
        <v>47</v>
      </c>
    </row>
    <row r="19601" spans="1:6" ht="25.5" x14ac:dyDescent="0.25">
      <c r="A19601" s="73">
        <v>65000065</v>
      </c>
      <c r="B19601" s="74" t="s">
        <v>17444</v>
      </c>
      <c r="C19601" s="73" t="s">
        <v>17437</v>
      </c>
      <c r="D19601" s="75">
        <v>9.58</v>
      </c>
      <c r="E19601" s="75">
        <v>9.39</v>
      </c>
      <c r="F19601" s="73" t="s">
        <v>47</v>
      </c>
    </row>
    <row r="19602" spans="1:6" x14ac:dyDescent="0.25">
      <c r="A19602" s="73">
        <v>65000993</v>
      </c>
      <c r="B19602" s="74" t="s">
        <v>17445</v>
      </c>
      <c r="C19602" s="73" t="s">
        <v>17437</v>
      </c>
      <c r="D19602" s="75">
        <v>0.31</v>
      </c>
      <c r="E19602" s="75">
        <v>0.31</v>
      </c>
      <c r="F19602" s="73" t="s">
        <v>47</v>
      </c>
    </row>
    <row r="19603" spans="1:6" x14ac:dyDescent="0.25">
      <c r="A19603" s="73">
        <v>65000996</v>
      </c>
      <c r="B19603" s="74" t="s">
        <v>17045</v>
      </c>
      <c r="C19603" s="73" t="s">
        <v>17437</v>
      </c>
      <c r="D19603" s="75">
        <v>1.1499999999999999</v>
      </c>
      <c r="E19603" s="75">
        <v>1.1499999999999999</v>
      </c>
      <c r="F19603" s="73" t="s">
        <v>47</v>
      </c>
    </row>
    <row r="19604" spans="1:6" x14ac:dyDescent="0.25">
      <c r="A19604" s="73">
        <v>65001000</v>
      </c>
      <c r="B19604" s="74" t="s">
        <v>17047</v>
      </c>
      <c r="C19604" s="73" t="s">
        <v>17437</v>
      </c>
      <c r="D19604" s="75">
        <v>1.47</v>
      </c>
      <c r="E19604" s="75">
        <v>1.47</v>
      </c>
      <c r="F19604" s="73" t="s">
        <v>47</v>
      </c>
    </row>
    <row r="19605" spans="1:6" x14ac:dyDescent="0.25">
      <c r="A19605" s="73">
        <v>65001002</v>
      </c>
      <c r="B19605" s="74" t="s">
        <v>17049</v>
      </c>
      <c r="C19605" s="73" t="s">
        <v>17437</v>
      </c>
      <c r="D19605" s="75">
        <v>0.94</v>
      </c>
      <c r="E19605" s="75">
        <v>0.94</v>
      </c>
      <c r="F19605" s="73" t="s">
        <v>47</v>
      </c>
    </row>
    <row r="19606" spans="1:6" x14ac:dyDescent="0.25">
      <c r="A19606" s="73">
        <v>65001004</v>
      </c>
      <c r="B19606" s="74" t="s">
        <v>17050</v>
      </c>
      <c r="C19606" s="73" t="s">
        <v>17437</v>
      </c>
      <c r="D19606" s="75">
        <v>0.73</v>
      </c>
      <c r="E19606" s="75">
        <v>0.73</v>
      </c>
      <c r="F19606" s="73" t="s">
        <v>47</v>
      </c>
    </row>
    <row r="19607" spans="1:6" ht="25.5" x14ac:dyDescent="0.25">
      <c r="A19607" s="73">
        <v>65001010</v>
      </c>
      <c r="B19607" s="74" t="s">
        <v>17446</v>
      </c>
      <c r="C19607" s="73" t="s">
        <v>17437</v>
      </c>
      <c r="D19607" s="75">
        <v>2.42</v>
      </c>
      <c r="E19607" s="75">
        <v>2.42</v>
      </c>
      <c r="F19607" s="73" t="s">
        <v>47</v>
      </c>
    </row>
    <row r="19608" spans="1:6" ht="25.5" x14ac:dyDescent="0.25">
      <c r="A19608" s="73">
        <v>65001012</v>
      </c>
      <c r="B19608" s="74" t="s">
        <v>17447</v>
      </c>
      <c r="C19608" s="73" t="s">
        <v>17437</v>
      </c>
      <c r="D19608" s="75">
        <v>4.01</v>
      </c>
      <c r="E19608" s="75">
        <v>4.01</v>
      </c>
      <c r="F19608" s="73" t="s">
        <v>47</v>
      </c>
    </row>
    <row r="19609" spans="1:6" ht="25.5" x14ac:dyDescent="0.25">
      <c r="A19609" s="73">
        <v>65001016</v>
      </c>
      <c r="B19609" s="74" t="s">
        <v>17058</v>
      </c>
      <c r="C19609" s="73" t="s">
        <v>17437</v>
      </c>
      <c r="D19609" s="75">
        <v>1.88</v>
      </c>
      <c r="E19609" s="75">
        <v>1.88</v>
      </c>
      <c r="F19609" s="73" t="s">
        <v>47</v>
      </c>
    </row>
    <row r="19610" spans="1:6" x14ac:dyDescent="0.25">
      <c r="A19610" s="73">
        <v>65001018</v>
      </c>
      <c r="B19610" s="74" t="s">
        <v>17448</v>
      </c>
      <c r="C19610" s="73" t="s">
        <v>17437</v>
      </c>
      <c r="D19610" s="75">
        <v>2.39</v>
      </c>
      <c r="E19610" s="75">
        <v>2.39</v>
      </c>
      <c r="F19610" s="73" t="s">
        <v>47</v>
      </c>
    </row>
    <row r="19611" spans="1:6" ht="25.5" x14ac:dyDescent="0.25">
      <c r="A19611" s="73">
        <v>65001070</v>
      </c>
      <c r="B19611" s="74" t="s">
        <v>17449</v>
      </c>
      <c r="C19611" s="73" t="s">
        <v>17437</v>
      </c>
      <c r="D19611" s="75">
        <v>25.2</v>
      </c>
      <c r="E19611" s="75">
        <v>24.86</v>
      </c>
      <c r="F19611" s="73" t="s">
        <v>47</v>
      </c>
    </row>
    <row r="19612" spans="1:6" ht="38.25" x14ac:dyDescent="0.25">
      <c r="A19612" s="73">
        <v>65001071</v>
      </c>
      <c r="B19612" s="74" t="s">
        <v>17450</v>
      </c>
      <c r="C19612" s="73" t="s">
        <v>17437</v>
      </c>
      <c r="D19612" s="75">
        <v>6.53</v>
      </c>
      <c r="E19612" s="75">
        <v>6.43</v>
      </c>
      <c r="F19612" s="73" t="s">
        <v>47</v>
      </c>
    </row>
    <row r="19613" spans="1:6" ht="25.5" x14ac:dyDescent="0.25">
      <c r="A19613" s="73">
        <v>65001072</v>
      </c>
      <c r="B19613" s="74" t="s">
        <v>17451</v>
      </c>
      <c r="C19613" s="73" t="s">
        <v>17437</v>
      </c>
      <c r="D19613" s="75">
        <v>3.5</v>
      </c>
      <c r="E19613" s="75">
        <v>3.25</v>
      </c>
      <c r="F19613" s="73" t="s">
        <v>47</v>
      </c>
    </row>
    <row r="19614" spans="1:6" ht="25.5" x14ac:dyDescent="0.25">
      <c r="A19614" s="73">
        <v>65001117</v>
      </c>
      <c r="B19614" s="74" t="s">
        <v>17452</v>
      </c>
      <c r="C19614" s="73" t="s">
        <v>17437</v>
      </c>
      <c r="D19614" s="75">
        <v>6.56</v>
      </c>
      <c r="E19614" s="75">
        <v>6.44</v>
      </c>
      <c r="F19614" s="73" t="s">
        <v>47</v>
      </c>
    </row>
    <row r="19615" spans="1:6" x14ac:dyDescent="0.25">
      <c r="A19615" s="73">
        <v>65001143</v>
      </c>
      <c r="B19615" s="74" t="s">
        <v>17453</v>
      </c>
      <c r="C19615" s="73" t="s">
        <v>17437</v>
      </c>
      <c r="D19615" s="75">
        <v>1018.57</v>
      </c>
      <c r="E19615" s="75">
        <v>951.22</v>
      </c>
      <c r="F19615" s="73" t="s">
        <v>47</v>
      </c>
    </row>
    <row r="19616" spans="1:6" x14ac:dyDescent="0.25">
      <c r="A19616" s="73">
        <v>65001145</v>
      </c>
      <c r="B19616" s="74" t="s">
        <v>17454</v>
      </c>
      <c r="C19616" s="73" t="s">
        <v>17437</v>
      </c>
      <c r="D19616" s="75">
        <v>775.91</v>
      </c>
      <c r="E19616" s="75">
        <v>725.84</v>
      </c>
      <c r="F19616" s="73" t="s">
        <v>47</v>
      </c>
    </row>
    <row r="19617" spans="1:6" x14ac:dyDescent="0.25">
      <c r="A19617" s="73">
        <v>65001147</v>
      </c>
      <c r="B19617" s="74" t="s">
        <v>17455</v>
      </c>
      <c r="C19617" s="73" t="s">
        <v>17437</v>
      </c>
      <c r="D19617" s="75">
        <v>546.27</v>
      </c>
      <c r="E19617" s="75">
        <v>509.94</v>
      </c>
      <c r="F19617" s="73" t="s">
        <v>47</v>
      </c>
    </row>
    <row r="19618" spans="1:6" x14ac:dyDescent="0.25">
      <c r="A19618" s="73">
        <v>65001148</v>
      </c>
      <c r="B19618" s="74" t="s">
        <v>17456</v>
      </c>
      <c r="C19618" s="73" t="s">
        <v>17437</v>
      </c>
      <c r="D19618" s="75">
        <v>873.97</v>
      </c>
      <c r="E19618" s="75">
        <v>815.85</v>
      </c>
      <c r="F19618" s="73" t="s">
        <v>47</v>
      </c>
    </row>
    <row r="19619" spans="1:6" x14ac:dyDescent="0.25">
      <c r="A19619" s="73">
        <v>65001149</v>
      </c>
      <c r="B19619" s="74" t="s">
        <v>17457</v>
      </c>
      <c r="C19619" s="73" t="s">
        <v>17437</v>
      </c>
      <c r="D19619" s="75">
        <v>1063.07</v>
      </c>
      <c r="E19619" s="75">
        <v>993.29</v>
      </c>
      <c r="F19619" s="73" t="s">
        <v>47</v>
      </c>
    </row>
    <row r="19620" spans="1:6" x14ac:dyDescent="0.25">
      <c r="A19620" s="73">
        <v>65001150</v>
      </c>
      <c r="B19620" s="74" t="s">
        <v>17458</v>
      </c>
      <c r="C19620" s="73" t="s">
        <v>17437</v>
      </c>
      <c r="D19620" s="75">
        <v>1521.39</v>
      </c>
      <c r="E19620" s="75">
        <v>1418.18</v>
      </c>
      <c r="F19620" s="73" t="s">
        <v>47</v>
      </c>
    </row>
    <row r="19621" spans="1:6" x14ac:dyDescent="0.25">
      <c r="A19621" s="73">
        <v>65001156</v>
      </c>
      <c r="B19621" s="74" t="s">
        <v>17459</v>
      </c>
      <c r="C19621" s="73" t="s">
        <v>17437</v>
      </c>
      <c r="D19621" s="75">
        <v>1358.07</v>
      </c>
      <c r="E19621" s="75">
        <v>1268.27</v>
      </c>
      <c r="F19621" s="73" t="s">
        <v>47</v>
      </c>
    </row>
    <row r="19622" spans="1:6" ht="25.5" x14ac:dyDescent="0.25">
      <c r="A19622" s="73">
        <v>65001159</v>
      </c>
      <c r="B19622" s="74" t="s">
        <v>17460</v>
      </c>
      <c r="C19622" s="73" t="s">
        <v>17437</v>
      </c>
      <c r="D19622" s="75">
        <v>2716.16</v>
      </c>
      <c r="E19622" s="75">
        <v>2536.58</v>
      </c>
      <c r="F19622" s="73" t="s">
        <v>47</v>
      </c>
    </row>
    <row r="19623" spans="1:6" ht="38.25" x14ac:dyDescent="0.25">
      <c r="A19623" s="73">
        <v>65001160</v>
      </c>
      <c r="B19623" s="74" t="s">
        <v>17461</v>
      </c>
      <c r="C19623" s="73" t="s">
        <v>17437</v>
      </c>
      <c r="D19623" s="75">
        <v>5432.24</v>
      </c>
      <c r="E19623" s="75">
        <v>5073.07</v>
      </c>
      <c r="F19623" s="73" t="s">
        <v>47</v>
      </c>
    </row>
    <row r="19624" spans="1:6" x14ac:dyDescent="0.25">
      <c r="A19624" s="73">
        <v>65001166</v>
      </c>
      <c r="B19624" s="74" t="s">
        <v>17462</v>
      </c>
      <c r="C19624" s="73" t="s">
        <v>17437</v>
      </c>
      <c r="D19624" s="75">
        <v>2037.13</v>
      </c>
      <c r="E19624" s="75">
        <v>1902.44</v>
      </c>
      <c r="F19624" s="73" t="s">
        <v>47</v>
      </c>
    </row>
    <row r="19625" spans="1:6" x14ac:dyDescent="0.25">
      <c r="A19625" s="73">
        <v>65001167</v>
      </c>
      <c r="B19625" s="74" t="s">
        <v>17463</v>
      </c>
      <c r="C19625" s="73" t="s">
        <v>17437</v>
      </c>
      <c r="D19625" s="75">
        <v>4074.23</v>
      </c>
      <c r="E19625" s="75">
        <v>3804.85</v>
      </c>
      <c r="F19625" s="73" t="s">
        <v>47</v>
      </c>
    </row>
    <row r="19626" spans="1:6" x14ac:dyDescent="0.25">
      <c r="A19626" s="73">
        <v>65001168</v>
      </c>
      <c r="B19626" s="74" t="s">
        <v>17464</v>
      </c>
      <c r="C19626" s="73" t="s">
        <v>17437</v>
      </c>
      <c r="D19626" s="75">
        <v>2037.13</v>
      </c>
      <c r="E19626" s="75">
        <v>1902.44</v>
      </c>
      <c r="F19626" s="73" t="s">
        <v>47</v>
      </c>
    </row>
    <row r="19627" spans="1:6" x14ac:dyDescent="0.25">
      <c r="A19627" s="73">
        <v>65001169</v>
      </c>
      <c r="B19627" s="74" t="s">
        <v>17465</v>
      </c>
      <c r="C19627" s="73" t="s">
        <v>17437</v>
      </c>
      <c r="D19627" s="75">
        <v>1697.6</v>
      </c>
      <c r="E19627" s="75">
        <v>1585.36</v>
      </c>
      <c r="F19627" s="73" t="s">
        <v>47</v>
      </c>
    </row>
    <row r="19628" spans="1:6" x14ac:dyDescent="0.25">
      <c r="A19628" s="73">
        <v>65001170</v>
      </c>
      <c r="B19628" s="74" t="s">
        <v>17466</v>
      </c>
      <c r="C19628" s="73" t="s">
        <v>17437</v>
      </c>
      <c r="D19628" s="75">
        <v>3259.39</v>
      </c>
      <c r="E19628" s="75">
        <v>3043.88</v>
      </c>
      <c r="F19628" s="73" t="s">
        <v>47</v>
      </c>
    </row>
    <row r="19629" spans="1:6" x14ac:dyDescent="0.25">
      <c r="A19629" s="73">
        <v>65001173</v>
      </c>
      <c r="B19629" s="74" t="s">
        <v>17467</v>
      </c>
      <c r="C19629" s="73" t="s">
        <v>17437</v>
      </c>
      <c r="D19629" s="75">
        <v>2034.06</v>
      </c>
      <c r="E19629" s="75">
        <v>1899.57</v>
      </c>
      <c r="F19629" s="73" t="s">
        <v>47</v>
      </c>
    </row>
    <row r="19630" spans="1:6" x14ac:dyDescent="0.25">
      <c r="A19630" s="73">
        <v>65001174</v>
      </c>
      <c r="B19630" s="74" t="s">
        <v>17468</v>
      </c>
      <c r="C19630" s="73" t="s">
        <v>17437</v>
      </c>
      <c r="D19630" s="75">
        <v>1697.6</v>
      </c>
      <c r="E19630" s="75">
        <v>1585.36</v>
      </c>
      <c r="F19630" s="73" t="s">
        <v>47</v>
      </c>
    </row>
    <row r="19631" spans="1:6" x14ac:dyDescent="0.25">
      <c r="A19631" s="73">
        <v>65001175</v>
      </c>
      <c r="B19631" s="74" t="s">
        <v>17469</v>
      </c>
      <c r="C19631" s="73" t="s">
        <v>17437</v>
      </c>
      <c r="D19631" s="75">
        <v>4074.23</v>
      </c>
      <c r="E19631" s="75">
        <v>3804.85</v>
      </c>
      <c r="F19631" s="73" t="s">
        <v>47</v>
      </c>
    </row>
    <row r="19632" spans="1:6" x14ac:dyDescent="0.25">
      <c r="A19632" s="73">
        <v>65001176</v>
      </c>
      <c r="B19632" s="74" t="s">
        <v>17470</v>
      </c>
      <c r="C19632" s="73" t="s">
        <v>17437</v>
      </c>
      <c r="D19632" s="75">
        <v>2396.6</v>
      </c>
      <c r="E19632" s="75">
        <v>2238.14</v>
      </c>
      <c r="F19632" s="73" t="s">
        <v>47</v>
      </c>
    </row>
    <row r="19633" spans="1:6" ht="25.5" x14ac:dyDescent="0.25">
      <c r="A19633" s="73">
        <v>65001177</v>
      </c>
      <c r="B19633" s="74" t="s">
        <v>17471</v>
      </c>
      <c r="C19633" s="73" t="s">
        <v>17437</v>
      </c>
      <c r="D19633" s="75">
        <v>3395.2</v>
      </c>
      <c r="E19633" s="75">
        <v>3170.71</v>
      </c>
      <c r="F19633" s="73" t="s">
        <v>47</v>
      </c>
    </row>
    <row r="19634" spans="1:6" ht="25.5" x14ac:dyDescent="0.25">
      <c r="A19634" s="73">
        <v>65001195</v>
      </c>
      <c r="B19634" s="74" t="s">
        <v>17472</v>
      </c>
      <c r="C19634" s="73" t="s">
        <v>17437</v>
      </c>
      <c r="D19634" s="75">
        <v>5432.24</v>
      </c>
      <c r="E19634" s="75">
        <v>5073.07</v>
      </c>
      <c r="F19634" s="73" t="s">
        <v>47</v>
      </c>
    </row>
    <row r="19635" spans="1:6" ht="25.5" x14ac:dyDescent="0.25">
      <c r="A19635" s="73">
        <v>65001197</v>
      </c>
      <c r="B19635" s="74" t="s">
        <v>17473</v>
      </c>
      <c r="C19635" s="73" t="s">
        <v>17437</v>
      </c>
      <c r="D19635" s="75">
        <v>1018.57</v>
      </c>
      <c r="E19635" s="75">
        <v>951.22</v>
      </c>
      <c r="F19635" s="73" t="s">
        <v>47</v>
      </c>
    </row>
    <row r="19636" spans="1:6" ht="25.5" x14ac:dyDescent="0.25">
      <c r="A19636" s="73">
        <v>65001199</v>
      </c>
      <c r="B19636" s="74" t="s">
        <v>17474</v>
      </c>
      <c r="C19636" s="73" t="s">
        <v>17437</v>
      </c>
      <c r="D19636" s="75">
        <v>4074.23</v>
      </c>
      <c r="E19636" s="75">
        <v>3804.85</v>
      </c>
      <c r="F19636" s="73" t="s">
        <v>47</v>
      </c>
    </row>
    <row r="19637" spans="1:6" ht="25.5" x14ac:dyDescent="0.25">
      <c r="A19637" s="73">
        <v>65001200</v>
      </c>
      <c r="B19637" s="74" t="s">
        <v>17475</v>
      </c>
      <c r="C19637" s="73" t="s">
        <v>17437</v>
      </c>
      <c r="D19637" s="75">
        <v>973.79</v>
      </c>
      <c r="E19637" s="75">
        <v>878.59</v>
      </c>
      <c r="F19637" s="73" t="s">
        <v>47</v>
      </c>
    </row>
    <row r="19638" spans="1:6" ht="25.5" x14ac:dyDescent="0.25">
      <c r="A19638" s="73">
        <v>65001206</v>
      </c>
      <c r="B19638" s="74" t="s">
        <v>17476</v>
      </c>
      <c r="C19638" s="73" t="s">
        <v>17437</v>
      </c>
      <c r="D19638" s="75">
        <v>678.02</v>
      </c>
      <c r="E19638" s="75">
        <v>634.55999999999995</v>
      </c>
      <c r="F19638" s="73" t="s">
        <v>47</v>
      </c>
    </row>
    <row r="19639" spans="1:6" x14ac:dyDescent="0.25">
      <c r="A19639" s="73">
        <v>65001208</v>
      </c>
      <c r="B19639" s="74" t="s">
        <v>17477</v>
      </c>
      <c r="C19639" s="73" t="s">
        <v>17437</v>
      </c>
      <c r="D19639" s="75">
        <v>10.220000000000001</v>
      </c>
      <c r="E19639" s="75">
        <v>9.99</v>
      </c>
      <c r="F19639" s="73" t="s">
        <v>47</v>
      </c>
    </row>
    <row r="19640" spans="1:6" x14ac:dyDescent="0.25">
      <c r="A19640" s="73">
        <v>65001212</v>
      </c>
      <c r="B19640" s="74" t="s">
        <v>17478</v>
      </c>
      <c r="C19640" s="73" t="s">
        <v>17437</v>
      </c>
      <c r="D19640" s="75">
        <v>6.35</v>
      </c>
      <c r="E19640" s="75">
        <v>6.21</v>
      </c>
      <c r="F19640" s="73" t="s">
        <v>47</v>
      </c>
    </row>
    <row r="19641" spans="1:6" ht="25.5" x14ac:dyDescent="0.25">
      <c r="A19641" s="73">
        <v>65001215</v>
      </c>
      <c r="B19641" s="74" t="s">
        <v>17479</v>
      </c>
      <c r="C19641" s="73" t="s">
        <v>17437</v>
      </c>
      <c r="D19641" s="75">
        <v>10.220000000000001</v>
      </c>
      <c r="E19641" s="75">
        <v>9.99</v>
      </c>
      <c r="F19641" s="73" t="s">
        <v>47</v>
      </c>
    </row>
    <row r="19642" spans="1:6" x14ac:dyDescent="0.25">
      <c r="A19642" s="73">
        <v>65002385</v>
      </c>
      <c r="B19642" s="74" t="s">
        <v>17480</v>
      </c>
      <c r="C19642" s="73" t="s">
        <v>17437</v>
      </c>
      <c r="D19642" s="75">
        <v>4.38</v>
      </c>
      <c r="E19642" s="75">
        <v>4.0999999999999996</v>
      </c>
      <c r="F19642" s="73" t="s">
        <v>47</v>
      </c>
    </row>
    <row r="19643" spans="1:6" ht="25.5" x14ac:dyDescent="0.25">
      <c r="A19643" s="73">
        <v>65002542</v>
      </c>
      <c r="B19643" s="74" t="s">
        <v>17481</v>
      </c>
      <c r="C19643" s="73" t="s">
        <v>17437</v>
      </c>
      <c r="D19643" s="75">
        <v>8.6999999999999993</v>
      </c>
      <c r="E19643" s="75">
        <v>8.61</v>
      </c>
      <c r="F19643" s="73" t="s">
        <v>47</v>
      </c>
    </row>
    <row r="19644" spans="1:6" ht="25.5" x14ac:dyDescent="0.25">
      <c r="A19644" s="73">
        <v>65002543</v>
      </c>
      <c r="B19644" s="74" t="s">
        <v>17482</v>
      </c>
      <c r="C19644" s="73" t="s">
        <v>17437</v>
      </c>
      <c r="D19644" s="75">
        <v>4.87</v>
      </c>
      <c r="E19644" s="75">
        <v>4.8099999999999996</v>
      </c>
      <c r="F19644" s="73" t="s">
        <v>47</v>
      </c>
    </row>
    <row r="19645" spans="1:6" ht="38.25" x14ac:dyDescent="0.25">
      <c r="A19645" s="73">
        <v>65002559</v>
      </c>
      <c r="B19645" s="74" t="s">
        <v>17483</v>
      </c>
      <c r="C19645" s="73" t="s">
        <v>17437</v>
      </c>
      <c r="D19645" s="75">
        <v>2.5499999999999998</v>
      </c>
      <c r="E19645" s="75">
        <v>2.41</v>
      </c>
      <c r="F19645" s="73" t="s">
        <v>47</v>
      </c>
    </row>
    <row r="19646" spans="1:6" ht="25.5" x14ac:dyDescent="0.25">
      <c r="A19646" s="73">
        <v>65002844</v>
      </c>
      <c r="B19646" s="74" t="s">
        <v>17484</v>
      </c>
      <c r="C19646" s="73" t="s">
        <v>17437</v>
      </c>
      <c r="D19646" s="75">
        <v>1.56</v>
      </c>
      <c r="E19646" s="75">
        <v>1.56</v>
      </c>
      <c r="F19646" s="73" t="s">
        <v>47</v>
      </c>
    </row>
    <row r="19647" spans="1:6" ht="25.5" x14ac:dyDescent="0.25">
      <c r="A19647" s="73">
        <v>65002854</v>
      </c>
      <c r="B19647" s="74" t="s">
        <v>17485</v>
      </c>
      <c r="C19647" s="73" t="s">
        <v>17437</v>
      </c>
      <c r="D19647" s="75">
        <v>1.94</v>
      </c>
      <c r="E19647" s="75">
        <v>1.94</v>
      </c>
      <c r="F19647" s="73" t="s">
        <v>47</v>
      </c>
    </row>
    <row r="19648" spans="1:6" ht="25.5" x14ac:dyDescent="0.25">
      <c r="A19648" s="73">
        <v>65003260</v>
      </c>
      <c r="B19648" s="74" t="s">
        <v>17486</v>
      </c>
      <c r="C19648" s="73" t="s">
        <v>17437</v>
      </c>
      <c r="D19648" s="75">
        <v>5.82</v>
      </c>
      <c r="E19648" s="75">
        <v>5.74</v>
      </c>
      <c r="F19648" s="73" t="s">
        <v>47</v>
      </c>
    </row>
    <row r="19649" spans="1:6" ht="25.5" x14ac:dyDescent="0.25">
      <c r="A19649" s="73">
        <v>65003352</v>
      </c>
      <c r="B19649" s="74" t="s">
        <v>17487</v>
      </c>
      <c r="C19649" s="73" t="s">
        <v>17437</v>
      </c>
      <c r="D19649" s="75">
        <v>3.05</v>
      </c>
      <c r="E19649" s="75">
        <v>2.98</v>
      </c>
      <c r="F19649" s="73" t="s">
        <v>47</v>
      </c>
    </row>
    <row r="19650" spans="1:6" x14ac:dyDescent="0.25">
      <c r="A19650" s="73">
        <v>65003710</v>
      </c>
      <c r="B19650" s="74" t="s">
        <v>17488</v>
      </c>
      <c r="C19650" s="73" t="s">
        <v>17437</v>
      </c>
      <c r="D19650" s="75">
        <v>5.4</v>
      </c>
      <c r="E19650" s="75">
        <v>5.07</v>
      </c>
      <c r="F19650" s="73" t="s">
        <v>47</v>
      </c>
    </row>
    <row r="19651" spans="1:6" x14ac:dyDescent="0.25">
      <c r="A19651" s="73">
        <v>65003711</v>
      </c>
      <c r="B19651" s="74" t="s">
        <v>17489</v>
      </c>
      <c r="C19651" s="73" t="s">
        <v>17437</v>
      </c>
      <c r="D19651" s="75">
        <v>2546.38</v>
      </c>
      <c r="E19651" s="75">
        <v>2378.02</v>
      </c>
      <c r="F19651" s="73" t="s">
        <v>47</v>
      </c>
    </row>
    <row r="19652" spans="1:6" ht="38.25" x14ac:dyDescent="0.25">
      <c r="A19652" s="73">
        <v>65003712</v>
      </c>
      <c r="B19652" s="74" t="s">
        <v>17490</v>
      </c>
      <c r="C19652" s="73" t="s">
        <v>17437</v>
      </c>
      <c r="D19652" s="75">
        <v>4074.23</v>
      </c>
      <c r="E19652" s="75">
        <v>3804.85</v>
      </c>
      <c r="F19652" s="73" t="s">
        <v>47</v>
      </c>
    </row>
    <row r="19653" spans="1:6" ht="38.25" x14ac:dyDescent="0.25">
      <c r="A19653" s="73">
        <v>65003713</v>
      </c>
      <c r="B19653" s="74" t="s">
        <v>17491</v>
      </c>
      <c r="C19653" s="73" t="s">
        <v>17437</v>
      </c>
      <c r="D19653" s="75">
        <v>3703.83</v>
      </c>
      <c r="E19653" s="75">
        <v>3458.94</v>
      </c>
      <c r="F19653" s="73" t="s">
        <v>47</v>
      </c>
    </row>
    <row r="19654" spans="1:6" ht="38.25" x14ac:dyDescent="0.25">
      <c r="A19654" s="73">
        <v>65003714</v>
      </c>
      <c r="B19654" s="74" t="s">
        <v>17492</v>
      </c>
      <c r="C19654" s="73" t="s">
        <v>17437</v>
      </c>
      <c r="D19654" s="75">
        <v>3395.2</v>
      </c>
      <c r="E19654" s="75">
        <v>3170.71</v>
      </c>
      <c r="F19654" s="73" t="s">
        <v>47</v>
      </c>
    </row>
    <row r="19655" spans="1:6" ht="38.25" x14ac:dyDescent="0.25">
      <c r="A19655" s="73">
        <v>65003715</v>
      </c>
      <c r="B19655" s="74" t="s">
        <v>17493</v>
      </c>
      <c r="C19655" s="73" t="s">
        <v>17437</v>
      </c>
      <c r="D19655" s="75">
        <v>2910.16</v>
      </c>
      <c r="E19655" s="75">
        <v>2717.74</v>
      </c>
      <c r="F19655" s="73" t="s">
        <v>47</v>
      </c>
    </row>
    <row r="19656" spans="1:6" ht="38.25" x14ac:dyDescent="0.25">
      <c r="A19656" s="73">
        <v>65003716</v>
      </c>
      <c r="B19656" s="74" t="s">
        <v>17494</v>
      </c>
      <c r="C19656" s="73" t="s">
        <v>17437</v>
      </c>
      <c r="D19656" s="75">
        <v>8148.4</v>
      </c>
      <c r="E19656" s="75">
        <v>7609.65</v>
      </c>
      <c r="F19656" s="73" t="s">
        <v>47</v>
      </c>
    </row>
    <row r="19657" spans="1:6" ht="38.25" x14ac:dyDescent="0.25">
      <c r="A19657" s="73">
        <v>65003717</v>
      </c>
      <c r="B19657" s="74" t="s">
        <v>17495</v>
      </c>
      <c r="C19657" s="73" t="s">
        <v>17437</v>
      </c>
      <c r="D19657" s="75">
        <v>6790.33</v>
      </c>
      <c r="E19657" s="75">
        <v>6341.37</v>
      </c>
      <c r="F19657" s="73" t="s">
        <v>47</v>
      </c>
    </row>
    <row r="19658" spans="1:6" ht="38.25" x14ac:dyDescent="0.25">
      <c r="A19658" s="73">
        <v>65003718</v>
      </c>
      <c r="B19658" s="74" t="s">
        <v>17496</v>
      </c>
      <c r="C19658" s="73" t="s">
        <v>17437</v>
      </c>
      <c r="D19658" s="75">
        <v>5820.31</v>
      </c>
      <c r="E19658" s="75">
        <v>5435.49</v>
      </c>
      <c r="F19658" s="73" t="s">
        <v>47</v>
      </c>
    </row>
    <row r="19659" spans="1:6" ht="38.25" x14ac:dyDescent="0.25">
      <c r="A19659" s="73">
        <v>65003719</v>
      </c>
      <c r="B19659" s="74" t="s">
        <v>17497</v>
      </c>
      <c r="C19659" s="73" t="s">
        <v>17437</v>
      </c>
      <c r="D19659" s="75">
        <v>5092.74</v>
      </c>
      <c r="E19659" s="75">
        <v>4756.0200000000004</v>
      </c>
      <c r="F19659" s="73" t="s">
        <v>47</v>
      </c>
    </row>
    <row r="19660" spans="1:6" ht="38.25" x14ac:dyDescent="0.25">
      <c r="A19660" s="73">
        <v>65003839</v>
      </c>
      <c r="B19660" s="74" t="s">
        <v>17498</v>
      </c>
      <c r="C19660" s="73" t="s">
        <v>17437</v>
      </c>
      <c r="D19660" s="75">
        <v>15.7</v>
      </c>
      <c r="E19660" s="75">
        <v>15.7</v>
      </c>
      <c r="F19660" s="73" t="s">
        <v>47</v>
      </c>
    </row>
    <row r="19661" spans="1:6" ht="25.5" x14ac:dyDescent="0.25">
      <c r="A19661" s="73">
        <v>65003888</v>
      </c>
      <c r="B19661" s="74" t="s">
        <v>17499</v>
      </c>
      <c r="C19661" s="73" t="s">
        <v>17437</v>
      </c>
      <c r="D19661" s="75">
        <v>7.65</v>
      </c>
      <c r="E19661" s="75">
        <v>7.65</v>
      </c>
      <c r="F19661" s="73" t="s">
        <v>47</v>
      </c>
    </row>
    <row r="19662" spans="1:6" ht="25.5" x14ac:dyDescent="0.25">
      <c r="A19662" s="73">
        <v>65003889</v>
      </c>
      <c r="B19662" s="74" t="s">
        <v>17500</v>
      </c>
      <c r="C19662" s="73" t="s">
        <v>17437</v>
      </c>
      <c r="D19662" s="75">
        <v>9</v>
      </c>
      <c r="E19662" s="75">
        <v>9</v>
      </c>
      <c r="F19662" s="73" t="s">
        <v>47</v>
      </c>
    </row>
    <row r="19663" spans="1:6" ht="25.5" x14ac:dyDescent="0.25">
      <c r="A19663" s="73">
        <v>65004185</v>
      </c>
      <c r="B19663" s="74" t="s">
        <v>17501</v>
      </c>
      <c r="C19663" s="73" t="s">
        <v>17437</v>
      </c>
      <c r="D19663" s="75">
        <v>2.63</v>
      </c>
      <c r="E19663" s="75">
        <v>2.46</v>
      </c>
      <c r="F19663" s="73" t="s">
        <v>47</v>
      </c>
    </row>
    <row r="19664" spans="1:6" ht="25.5" x14ac:dyDescent="0.25">
      <c r="A19664" s="73">
        <v>65004222</v>
      </c>
      <c r="B19664" s="74" t="s">
        <v>17502</v>
      </c>
      <c r="C19664" s="73" t="s">
        <v>17437</v>
      </c>
      <c r="D19664" s="75">
        <v>4.8099999999999996</v>
      </c>
      <c r="E19664" s="75">
        <v>4.8099999999999996</v>
      </c>
      <c r="F19664" s="73" t="s">
        <v>47</v>
      </c>
    </row>
    <row r="19665" spans="1:6" ht="25.5" x14ac:dyDescent="0.25">
      <c r="A19665" s="73">
        <v>65004224</v>
      </c>
      <c r="B19665" s="74" t="s">
        <v>17503</v>
      </c>
      <c r="C19665" s="73" t="s">
        <v>17437</v>
      </c>
      <c r="D19665" s="75">
        <v>6.64</v>
      </c>
      <c r="E19665" s="75">
        <v>6.64</v>
      </c>
      <c r="F19665" s="73" t="s">
        <v>47</v>
      </c>
    </row>
    <row r="19666" spans="1:6" ht="25.5" x14ac:dyDescent="0.25">
      <c r="A19666" s="73">
        <v>65004226</v>
      </c>
      <c r="B19666" s="74" t="s">
        <v>17504</v>
      </c>
      <c r="C19666" s="73" t="s">
        <v>17437</v>
      </c>
      <c r="D19666" s="75">
        <v>9</v>
      </c>
      <c r="E19666" s="75">
        <v>9</v>
      </c>
      <c r="F19666" s="73" t="s">
        <v>47</v>
      </c>
    </row>
    <row r="19667" spans="1:6" x14ac:dyDescent="0.25">
      <c r="A19667" s="73">
        <v>65004235</v>
      </c>
      <c r="B19667" s="74" t="s">
        <v>17505</v>
      </c>
      <c r="C19667" s="73" t="s">
        <v>17437</v>
      </c>
      <c r="D19667" s="75">
        <v>2034.06</v>
      </c>
      <c r="E19667" s="75">
        <v>1899.57</v>
      </c>
      <c r="F19667" s="73" t="s">
        <v>47</v>
      </c>
    </row>
    <row r="19668" spans="1:6" x14ac:dyDescent="0.25">
      <c r="A19668" s="73">
        <v>65004236</v>
      </c>
      <c r="B19668" s="74" t="s">
        <v>17506</v>
      </c>
      <c r="C19668" s="73" t="s">
        <v>17437</v>
      </c>
      <c r="D19668" s="75">
        <v>1697.6</v>
      </c>
      <c r="E19668" s="75">
        <v>1585.36</v>
      </c>
      <c r="F19668" s="73" t="s">
        <v>47</v>
      </c>
    </row>
    <row r="19669" spans="1:6" x14ac:dyDescent="0.25">
      <c r="A19669" s="73">
        <v>65004237</v>
      </c>
      <c r="B19669" s="74" t="s">
        <v>17507</v>
      </c>
      <c r="C19669" s="73" t="s">
        <v>17437</v>
      </c>
      <c r="D19669" s="75">
        <v>2396.6</v>
      </c>
      <c r="E19669" s="75">
        <v>2238.14</v>
      </c>
      <c r="F19669" s="73" t="s">
        <v>47</v>
      </c>
    </row>
    <row r="19670" spans="1:6" x14ac:dyDescent="0.25">
      <c r="A19670" s="73">
        <v>65004509</v>
      </c>
      <c r="B19670" s="74" t="s">
        <v>17508</v>
      </c>
      <c r="C19670" s="73" t="s">
        <v>17437</v>
      </c>
      <c r="D19670" s="75">
        <v>3.5</v>
      </c>
      <c r="E19670" s="75">
        <v>3.5</v>
      </c>
      <c r="F19670" s="73" t="s">
        <v>47</v>
      </c>
    </row>
    <row r="19671" spans="1:6" x14ac:dyDescent="0.25">
      <c r="A19671" s="73">
        <v>65004573</v>
      </c>
      <c r="B19671" s="74" t="s">
        <v>17509</v>
      </c>
      <c r="C19671" s="73" t="s">
        <v>17437</v>
      </c>
      <c r="D19671" s="75">
        <v>3966.56</v>
      </c>
      <c r="E19671" s="75">
        <v>3571.23</v>
      </c>
      <c r="F19671" s="73" t="s">
        <v>47</v>
      </c>
    </row>
    <row r="19672" spans="1:6" x14ac:dyDescent="0.25">
      <c r="A19672" s="73">
        <v>65004574</v>
      </c>
      <c r="B19672" s="74" t="s">
        <v>17510</v>
      </c>
      <c r="C19672" s="73" t="s">
        <v>17437</v>
      </c>
      <c r="D19672" s="75">
        <v>4958.2</v>
      </c>
      <c r="E19672" s="75">
        <v>4464.03</v>
      </c>
      <c r="F19672" s="73" t="s">
        <v>47</v>
      </c>
    </row>
    <row r="19673" spans="1:6" x14ac:dyDescent="0.25">
      <c r="A19673" s="73">
        <v>65004575</v>
      </c>
      <c r="B19673" s="74" t="s">
        <v>17511</v>
      </c>
      <c r="C19673" s="73" t="s">
        <v>17437</v>
      </c>
      <c r="D19673" s="75">
        <v>5949.84</v>
      </c>
      <c r="E19673" s="75">
        <v>5356.84</v>
      </c>
      <c r="F19673" s="73" t="s">
        <v>47</v>
      </c>
    </row>
    <row r="19674" spans="1:6" x14ac:dyDescent="0.25">
      <c r="A19674" s="73">
        <v>65004576</v>
      </c>
      <c r="B19674" s="74" t="s">
        <v>17512</v>
      </c>
      <c r="C19674" s="73" t="s">
        <v>17437</v>
      </c>
      <c r="D19674" s="75">
        <v>7139.81</v>
      </c>
      <c r="E19674" s="75">
        <v>6428.21</v>
      </c>
      <c r="F19674" s="73" t="s">
        <v>47</v>
      </c>
    </row>
    <row r="19675" spans="1:6" ht="38.25" x14ac:dyDescent="0.25">
      <c r="A19675" s="73">
        <v>65004611</v>
      </c>
      <c r="B19675" s="74" t="s">
        <v>17513</v>
      </c>
      <c r="C19675" s="73" t="s">
        <v>17437</v>
      </c>
      <c r="D19675" s="75">
        <v>3.16</v>
      </c>
      <c r="E19675" s="75">
        <v>3.09</v>
      </c>
      <c r="F19675" s="73" t="s">
        <v>47</v>
      </c>
    </row>
    <row r="19676" spans="1:6" ht="38.25" x14ac:dyDescent="0.25">
      <c r="A19676" s="73">
        <v>65004835</v>
      </c>
      <c r="B19676" s="74" t="s">
        <v>17514</v>
      </c>
      <c r="C19676" s="73" t="s">
        <v>17437</v>
      </c>
      <c r="D19676" s="75">
        <v>297.26</v>
      </c>
      <c r="E19676" s="75">
        <v>278.51</v>
      </c>
      <c r="F19676" s="73" t="s">
        <v>47</v>
      </c>
    </row>
    <row r="19677" spans="1:6" ht="25.5" x14ac:dyDescent="0.25">
      <c r="A19677" s="73">
        <v>65004965</v>
      </c>
      <c r="B19677" s="74" t="s">
        <v>17515</v>
      </c>
      <c r="C19677" s="73" t="s">
        <v>17437</v>
      </c>
      <c r="D19677" s="75">
        <v>1.8</v>
      </c>
      <c r="E19677" s="75">
        <v>1.75</v>
      </c>
      <c r="F19677" s="73" t="s">
        <v>47</v>
      </c>
    </row>
    <row r="19678" spans="1:6" ht="25.5" x14ac:dyDescent="0.25">
      <c r="A19678" s="73">
        <v>65004966</v>
      </c>
      <c r="B19678" s="74" t="s">
        <v>17516</v>
      </c>
      <c r="C19678" s="73" t="s">
        <v>17437</v>
      </c>
      <c r="D19678" s="75">
        <v>3.82</v>
      </c>
      <c r="E19678" s="75">
        <v>3.7</v>
      </c>
      <c r="F19678" s="73" t="s">
        <v>47</v>
      </c>
    </row>
    <row r="19679" spans="1:6" ht="25.5" x14ac:dyDescent="0.25">
      <c r="A19679" s="73">
        <v>65004967</v>
      </c>
      <c r="B19679" s="74" t="s">
        <v>17517</v>
      </c>
      <c r="C19679" s="73" t="s">
        <v>17437</v>
      </c>
      <c r="D19679" s="75">
        <v>5.73</v>
      </c>
      <c r="E19679" s="75">
        <v>5.47</v>
      </c>
      <c r="F19679" s="73" t="s">
        <v>47</v>
      </c>
    </row>
    <row r="19680" spans="1:6" ht="25.5" x14ac:dyDescent="0.25">
      <c r="A19680" s="73">
        <v>65004968</v>
      </c>
      <c r="B19680" s="74" t="s">
        <v>17518</v>
      </c>
      <c r="C19680" s="73" t="s">
        <v>17437</v>
      </c>
      <c r="D19680" s="75">
        <v>0.9</v>
      </c>
      <c r="E19680" s="75">
        <v>0.86</v>
      </c>
      <c r="F19680" s="73" t="s">
        <v>47</v>
      </c>
    </row>
    <row r="19681" spans="1:6" ht="25.5" x14ac:dyDescent="0.25">
      <c r="A19681" s="73">
        <v>65004969</v>
      </c>
      <c r="B19681" s="74" t="s">
        <v>17519</v>
      </c>
      <c r="C19681" s="73" t="s">
        <v>17437</v>
      </c>
      <c r="D19681" s="75">
        <v>2.94</v>
      </c>
      <c r="E19681" s="75">
        <v>2.86</v>
      </c>
      <c r="F19681" s="73" t="s">
        <v>47</v>
      </c>
    </row>
    <row r="19682" spans="1:6" ht="25.5" x14ac:dyDescent="0.25">
      <c r="A19682" s="73">
        <v>65004972</v>
      </c>
      <c r="B19682" s="74" t="s">
        <v>17520</v>
      </c>
      <c r="C19682" s="73" t="s">
        <v>17437</v>
      </c>
      <c r="D19682" s="75">
        <v>2.06</v>
      </c>
      <c r="E19682" s="75">
        <v>1.91</v>
      </c>
      <c r="F19682" s="73" t="s">
        <v>47</v>
      </c>
    </row>
    <row r="19683" spans="1:6" x14ac:dyDescent="0.25">
      <c r="A19683" s="73">
        <v>25020854</v>
      </c>
      <c r="B19683" s="74" t="s">
        <v>32005</v>
      </c>
      <c r="C19683" s="73" t="s">
        <v>10746</v>
      </c>
      <c r="D19683" s="75">
        <v>67.87</v>
      </c>
      <c r="E19683" s="75">
        <v>67.87</v>
      </c>
      <c r="F19683" s="73" t="s">
        <v>47</v>
      </c>
    </row>
    <row r="19684" spans="1:6" x14ac:dyDescent="0.25">
      <c r="A19684" s="73">
        <v>25025989</v>
      </c>
      <c r="B19684" s="74" t="s">
        <v>17380</v>
      </c>
      <c r="C19684" s="73" t="s">
        <v>10746</v>
      </c>
      <c r="D19684" s="75">
        <v>5376.91</v>
      </c>
      <c r="E19684" s="75">
        <v>5376.91</v>
      </c>
      <c r="F19684" s="73" t="s">
        <v>47</v>
      </c>
    </row>
    <row r="19685" spans="1:6" x14ac:dyDescent="0.25">
      <c r="A19685" s="73">
        <v>25029242</v>
      </c>
      <c r="B19685" s="74" t="s">
        <v>17381</v>
      </c>
      <c r="C19685" s="73" t="s">
        <v>10746</v>
      </c>
      <c r="D19685" s="75">
        <v>37.94</v>
      </c>
      <c r="E19685" s="75">
        <v>37.94</v>
      </c>
      <c r="F19685" s="73" t="s">
        <v>47</v>
      </c>
    </row>
    <row r="19686" spans="1:6" x14ac:dyDescent="0.25">
      <c r="A19686" s="73">
        <v>25029243</v>
      </c>
      <c r="B19686" s="74" t="s">
        <v>17382</v>
      </c>
      <c r="C19686" s="73" t="s">
        <v>10746</v>
      </c>
      <c r="D19686" s="75">
        <v>49.57</v>
      </c>
      <c r="E19686" s="75">
        <v>49.57</v>
      </c>
      <c r="F19686" s="73" t="s">
        <v>47</v>
      </c>
    </row>
    <row r="19687" spans="1:6" x14ac:dyDescent="0.25">
      <c r="A19687" s="73">
        <v>25038450</v>
      </c>
      <c r="B19687" s="74" t="s">
        <v>17383</v>
      </c>
      <c r="C19687" s="73" t="s">
        <v>10746</v>
      </c>
      <c r="D19687" s="75">
        <v>1400</v>
      </c>
      <c r="E19687" s="75">
        <v>1400</v>
      </c>
      <c r="F19687" s="73" t="s">
        <v>47</v>
      </c>
    </row>
    <row r="19688" spans="1:6" x14ac:dyDescent="0.25">
      <c r="A19688" s="73">
        <v>25040600</v>
      </c>
      <c r="B19688" s="74" t="s">
        <v>17384</v>
      </c>
      <c r="C19688" s="73" t="s">
        <v>10746</v>
      </c>
      <c r="D19688" s="75">
        <v>1973.88</v>
      </c>
      <c r="E19688" s="75">
        <v>1973.88</v>
      </c>
      <c r="F19688" s="73" t="s">
        <v>47</v>
      </c>
    </row>
    <row r="19689" spans="1:6" x14ac:dyDescent="0.25">
      <c r="A19689" s="73">
        <v>25046398</v>
      </c>
      <c r="B19689" s="74" t="s">
        <v>17385</v>
      </c>
      <c r="C19689" s="73" t="s">
        <v>10746</v>
      </c>
      <c r="D19689" s="75">
        <v>713.77</v>
      </c>
      <c r="E19689" s="75">
        <v>713.77</v>
      </c>
      <c r="F19689" s="73" t="s">
        <v>47</v>
      </c>
    </row>
    <row r="19690" spans="1:6" x14ac:dyDescent="0.25">
      <c r="A19690" s="73">
        <v>25047184</v>
      </c>
      <c r="B19690" s="74" t="s">
        <v>17386</v>
      </c>
      <c r="C19690" s="73" t="s">
        <v>10746</v>
      </c>
      <c r="D19690" s="75">
        <v>2117.12</v>
      </c>
      <c r="E19690" s="75">
        <v>2117.12</v>
      </c>
      <c r="F19690" s="73" t="s">
        <v>47</v>
      </c>
    </row>
    <row r="19691" spans="1:6" x14ac:dyDescent="0.25">
      <c r="A19691" s="73">
        <v>25047269</v>
      </c>
      <c r="B19691" s="74" t="s">
        <v>37462</v>
      </c>
      <c r="C19691" s="73" t="s">
        <v>10746</v>
      </c>
      <c r="D19691" s="75">
        <v>4996</v>
      </c>
      <c r="E19691" s="75">
        <v>4996</v>
      </c>
      <c r="F19691" s="73" t="s">
        <v>47</v>
      </c>
    </row>
    <row r="19692" spans="1:6" x14ac:dyDescent="0.25">
      <c r="A19692" s="73">
        <v>25048479</v>
      </c>
      <c r="B19692" s="74" t="s">
        <v>17387</v>
      </c>
      <c r="C19692" s="73" t="s">
        <v>10746</v>
      </c>
      <c r="D19692" s="75">
        <v>107</v>
      </c>
      <c r="E19692" s="75">
        <v>107</v>
      </c>
      <c r="F19692" s="73" t="s">
        <v>47</v>
      </c>
    </row>
    <row r="19693" spans="1:6" x14ac:dyDescent="0.25">
      <c r="A19693" s="73">
        <v>25057209</v>
      </c>
      <c r="B19693" s="74" t="s">
        <v>37463</v>
      </c>
      <c r="C19693" s="73" t="s">
        <v>10746</v>
      </c>
      <c r="D19693" s="75">
        <v>1180</v>
      </c>
      <c r="E19693" s="75">
        <v>1180</v>
      </c>
      <c r="F19693" s="73" t="s">
        <v>47</v>
      </c>
    </row>
    <row r="19694" spans="1:6" x14ac:dyDescent="0.25">
      <c r="A19694" s="73">
        <v>25058793</v>
      </c>
      <c r="B19694" s="74" t="s">
        <v>17388</v>
      </c>
      <c r="C19694" s="73" t="s">
        <v>10746</v>
      </c>
      <c r="D19694" s="75">
        <v>8948.19</v>
      </c>
      <c r="E19694" s="75">
        <v>8948.19</v>
      </c>
      <c r="F19694" s="73" t="s">
        <v>47</v>
      </c>
    </row>
    <row r="19695" spans="1:6" x14ac:dyDescent="0.25">
      <c r="A19695" s="73">
        <v>25058794</v>
      </c>
      <c r="B19695" s="74" t="s">
        <v>17389</v>
      </c>
      <c r="C19695" s="73" t="s">
        <v>10746</v>
      </c>
      <c r="D19695" s="75">
        <v>5468.34</v>
      </c>
      <c r="E19695" s="75">
        <v>5468.34</v>
      </c>
      <c r="F19695" s="73" t="s">
        <v>47</v>
      </c>
    </row>
    <row r="19696" spans="1:6" x14ac:dyDescent="0.25">
      <c r="A19696" s="73">
        <v>25058864</v>
      </c>
      <c r="B19696" s="74" t="s">
        <v>17390</v>
      </c>
      <c r="C19696" s="73" t="s">
        <v>10746</v>
      </c>
      <c r="D19696" s="75">
        <v>33012.410000000003</v>
      </c>
      <c r="E19696" s="75">
        <v>33012.410000000003</v>
      </c>
      <c r="F19696" s="73" t="s">
        <v>47</v>
      </c>
    </row>
    <row r="19697" spans="1:6" x14ac:dyDescent="0.25">
      <c r="A19697" s="73">
        <v>25061288</v>
      </c>
      <c r="B19697" s="74" t="s">
        <v>17391</v>
      </c>
      <c r="C19697" s="73" t="s">
        <v>10746</v>
      </c>
      <c r="D19697" s="75">
        <v>498.15</v>
      </c>
      <c r="E19697" s="75">
        <v>498.15</v>
      </c>
      <c r="F19697" s="73" t="s">
        <v>47</v>
      </c>
    </row>
    <row r="19698" spans="1:6" x14ac:dyDescent="0.25">
      <c r="A19698" s="73">
        <v>25062033</v>
      </c>
      <c r="B19698" s="74" t="s">
        <v>17392</v>
      </c>
      <c r="C19698" s="73" t="s">
        <v>10746</v>
      </c>
      <c r="D19698" s="75">
        <v>3310.48</v>
      </c>
      <c r="E19698" s="75">
        <v>3310.48</v>
      </c>
      <c r="F19698" s="73" t="s">
        <v>47</v>
      </c>
    </row>
    <row r="19699" spans="1:6" x14ac:dyDescent="0.25">
      <c r="A19699" s="73">
        <v>25063556</v>
      </c>
      <c r="B19699" s="74" t="s">
        <v>17393</v>
      </c>
      <c r="C19699" s="73" t="s">
        <v>10746</v>
      </c>
      <c r="D19699" s="75">
        <v>2644.89</v>
      </c>
      <c r="E19699" s="75">
        <v>2644.89</v>
      </c>
      <c r="F19699" s="73" t="s">
        <v>47</v>
      </c>
    </row>
    <row r="19700" spans="1:6" x14ac:dyDescent="0.25">
      <c r="A19700" s="73">
        <v>25063694</v>
      </c>
      <c r="B19700" s="74" t="s">
        <v>32277</v>
      </c>
      <c r="C19700" s="73" t="s">
        <v>10746</v>
      </c>
      <c r="D19700" s="75">
        <v>1600.37</v>
      </c>
      <c r="E19700" s="75">
        <v>1600.37</v>
      </c>
      <c r="F19700" s="73" t="s">
        <v>47</v>
      </c>
    </row>
    <row r="19701" spans="1:6" x14ac:dyDescent="0.25">
      <c r="A19701" s="73">
        <v>25063978</v>
      </c>
      <c r="B19701" s="74" t="s">
        <v>32278</v>
      </c>
      <c r="C19701" s="73" t="s">
        <v>10746</v>
      </c>
      <c r="D19701" s="75">
        <v>6550.73</v>
      </c>
      <c r="E19701" s="75">
        <v>6550.73</v>
      </c>
      <c r="F19701" s="73" t="s">
        <v>47</v>
      </c>
    </row>
    <row r="19702" spans="1:6" x14ac:dyDescent="0.25">
      <c r="A19702" s="73">
        <v>25064744</v>
      </c>
      <c r="B19702" s="74" t="s">
        <v>17394</v>
      </c>
      <c r="C19702" s="73" t="s">
        <v>10746</v>
      </c>
      <c r="D19702" s="75">
        <v>1449</v>
      </c>
      <c r="E19702" s="75">
        <v>1449</v>
      </c>
      <c r="F19702" s="73" t="s">
        <v>47</v>
      </c>
    </row>
    <row r="19703" spans="1:6" x14ac:dyDescent="0.25">
      <c r="A19703" s="73">
        <v>25065000</v>
      </c>
      <c r="B19703" s="74" t="s">
        <v>32287</v>
      </c>
      <c r="C19703" s="73" t="s">
        <v>10746</v>
      </c>
      <c r="D19703" s="75">
        <v>2358</v>
      </c>
      <c r="E19703" s="75">
        <v>2358</v>
      </c>
      <c r="F19703" s="73" t="s">
        <v>47</v>
      </c>
    </row>
    <row r="19704" spans="1:6" x14ac:dyDescent="0.25">
      <c r="A19704" s="73">
        <v>25065298</v>
      </c>
      <c r="B19704" s="74" t="s">
        <v>17395</v>
      </c>
      <c r="C19704" s="73" t="s">
        <v>10746</v>
      </c>
      <c r="D19704" s="75">
        <v>1125.31</v>
      </c>
      <c r="E19704" s="75">
        <v>1125.31</v>
      </c>
      <c r="F19704" s="73" t="s">
        <v>47</v>
      </c>
    </row>
    <row r="19705" spans="1:6" x14ac:dyDescent="0.25">
      <c r="A19705" s="73">
        <v>35000279</v>
      </c>
      <c r="B19705" s="74" t="s">
        <v>17396</v>
      </c>
      <c r="C19705" s="73" t="s">
        <v>10746</v>
      </c>
      <c r="D19705" s="75">
        <v>2.4700000000000002</v>
      </c>
      <c r="E19705" s="75">
        <v>2.4700000000000002</v>
      </c>
      <c r="F19705" s="73" t="s">
        <v>47</v>
      </c>
    </row>
    <row r="19706" spans="1:6" x14ac:dyDescent="0.25">
      <c r="A19706" s="73">
        <v>35000642</v>
      </c>
      <c r="B19706" s="74" t="s">
        <v>17397</v>
      </c>
      <c r="C19706" s="73" t="s">
        <v>10746</v>
      </c>
      <c r="D19706" s="75">
        <v>1.4</v>
      </c>
      <c r="E19706" s="75">
        <v>1.4</v>
      </c>
      <c r="F19706" s="73" t="s">
        <v>47</v>
      </c>
    </row>
    <row r="19707" spans="1:6" x14ac:dyDescent="0.25">
      <c r="A19707" s="73">
        <v>35000769</v>
      </c>
      <c r="B19707" s="74" t="s">
        <v>17398</v>
      </c>
      <c r="C19707" s="73" t="s">
        <v>10746</v>
      </c>
      <c r="D19707" s="75">
        <v>848.28</v>
      </c>
      <c r="E19707" s="75">
        <v>848.28</v>
      </c>
      <c r="F19707" s="73" t="s">
        <v>47</v>
      </c>
    </row>
    <row r="19708" spans="1:6" x14ac:dyDescent="0.25">
      <c r="A19708" s="73">
        <v>35000774</v>
      </c>
      <c r="B19708" s="74" t="s">
        <v>17399</v>
      </c>
      <c r="C19708" s="73" t="s">
        <v>10746</v>
      </c>
      <c r="D19708" s="75">
        <v>88646.69</v>
      </c>
      <c r="E19708" s="75">
        <v>88646.69</v>
      </c>
      <c r="F19708" s="73" t="s">
        <v>47</v>
      </c>
    </row>
    <row r="19709" spans="1:6" x14ac:dyDescent="0.25">
      <c r="A19709" s="73">
        <v>35001400</v>
      </c>
      <c r="B19709" s="74" t="s">
        <v>17400</v>
      </c>
      <c r="C19709" s="73" t="s">
        <v>10746</v>
      </c>
      <c r="D19709" s="75">
        <v>0.62</v>
      </c>
      <c r="E19709" s="75">
        <v>0.62</v>
      </c>
      <c r="F19709" s="73" t="s">
        <v>47</v>
      </c>
    </row>
    <row r="19710" spans="1:6" x14ac:dyDescent="0.25">
      <c r="A19710" s="73">
        <v>35001406</v>
      </c>
      <c r="B19710" s="74" t="s">
        <v>17401</v>
      </c>
      <c r="C19710" s="73" t="s">
        <v>10746</v>
      </c>
      <c r="D19710" s="75">
        <v>7.17</v>
      </c>
      <c r="E19710" s="75">
        <v>7.17</v>
      </c>
      <c r="F19710" s="73" t="s">
        <v>47</v>
      </c>
    </row>
    <row r="19711" spans="1:6" x14ac:dyDescent="0.25">
      <c r="A19711" s="73">
        <v>35001415</v>
      </c>
      <c r="B19711" s="74" t="s">
        <v>17402</v>
      </c>
      <c r="C19711" s="73" t="s">
        <v>10746</v>
      </c>
      <c r="D19711" s="75">
        <v>10.119999999999999</v>
      </c>
      <c r="E19711" s="75">
        <v>10.119999999999999</v>
      </c>
      <c r="F19711" s="73" t="s">
        <v>47</v>
      </c>
    </row>
    <row r="19712" spans="1:6" x14ac:dyDescent="0.25">
      <c r="A19712" s="73">
        <v>35001532</v>
      </c>
      <c r="B19712" s="74" t="s">
        <v>17403</v>
      </c>
      <c r="C19712" s="73" t="s">
        <v>10746</v>
      </c>
      <c r="D19712" s="75">
        <v>3.25</v>
      </c>
      <c r="E19712" s="75">
        <v>3.25</v>
      </c>
      <c r="F19712" s="73" t="s">
        <v>47</v>
      </c>
    </row>
    <row r="19713" spans="1:6" x14ac:dyDescent="0.25">
      <c r="A19713" s="73">
        <v>35001533</v>
      </c>
      <c r="B19713" s="74" t="s">
        <v>17404</v>
      </c>
      <c r="C19713" s="73" t="s">
        <v>10746</v>
      </c>
      <c r="D19713" s="75">
        <v>3.25</v>
      </c>
      <c r="E19713" s="75">
        <v>3.25</v>
      </c>
      <c r="F19713" s="73" t="s">
        <v>47</v>
      </c>
    </row>
    <row r="19714" spans="1:6" x14ac:dyDescent="0.25">
      <c r="A19714" s="73">
        <v>35001534</v>
      </c>
      <c r="B19714" s="74" t="s">
        <v>17405</v>
      </c>
      <c r="C19714" s="73" t="s">
        <v>10746</v>
      </c>
      <c r="D19714" s="75">
        <v>3.25</v>
      </c>
      <c r="E19714" s="75">
        <v>3.25</v>
      </c>
      <c r="F19714" s="73" t="s">
        <v>47</v>
      </c>
    </row>
    <row r="19715" spans="1:6" x14ac:dyDescent="0.25">
      <c r="A19715" s="73">
        <v>35001535</v>
      </c>
      <c r="B19715" s="74" t="s">
        <v>17406</v>
      </c>
      <c r="C19715" s="73" t="s">
        <v>10746</v>
      </c>
      <c r="D19715" s="75">
        <v>3.25</v>
      </c>
      <c r="E19715" s="75">
        <v>3.25</v>
      </c>
      <c r="F19715" s="73" t="s">
        <v>47</v>
      </c>
    </row>
    <row r="19716" spans="1:6" x14ac:dyDescent="0.25">
      <c r="A19716" s="73">
        <v>35001536</v>
      </c>
      <c r="B19716" s="74" t="s">
        <v>17407</v>
      </c>
      <c r="C19716" s="73" t="s">
        <v>10746</v>
      </c>
      <c r="D19716" s="75">
        <v>3.25</v>
      </c>
      <c r="E19716" s="75">
        <v>3.25</v>
      </c>
      <c r="F19716" s="73" t="s">
        <v>47</v>
      </c>
    </row>
    <row r="19717" spans="1:6" x14ac:dyDescent="0.25">
      <c r="A19717" s="73">
        <v>35001548</v>
      </c>
      <c r="B19717" s="74" t="s">
        <v>17408</v>
      </c>
      <c r="C19717" s="73" t="s">
        <v>10746</v>
      </c>
      <c r="D19717" s="75">
        <v>21.59</v>
      </c>
      <c r="E19717" s="75">
        <v>21.59</v>
      </c>
      <c r="F19717" s="73" t="s">
        <v>47</v>
      </c>
    </row>
    <row r="19718" spans="1:6" x14ac:dyDescent="0.25">
      <c r="A19718" s="73">
        <v>35001553</v>
      </c>
      <c r="B19718" s="74" t="s">
        <v>17409</v>
      </c>
      <c r="C19718" s="73" t="s">
        <v>10746</v>
      </c>
      <c r="D19718" s="75">
        <v>2.1</v>
      </c>
      <c r="E19718" s="75">
        <v>2.1</v>
      </c>
      <c r="F19718" s="73" t="s">
        <v>47</v>
      </c>
    </row>
    <row r="19719" spans="1:6" x14ac:dyDescent="0.25">
      <c r="A19719" s="73">
        <v>35001555</v>
      </c>
      <c r="B19719" s="74" t="s">
        <v>17410</v>
      </c>
      <c r="C19719" s="73" t="s">
        <v>10746</v>
      </c>
      <c r="D19719" s="75">
        <v>138.16999999999999</v>
      </c>
      <c r="E19719" s="75">
        <v>138.16999999999999</v>
      </c>
      <c r="F19719" s="73" t="s">
        <v>47</v>
      </c>
    </row>
    <row r="19720" spans="1:6" x14ac:dyDescent="0.25">
      <c r="A19720" s="73">
        <v>35001556</v>
      </c>
      <c r="B19720" s="74" t="s">
        <v>17411</v>
      </c>
      <c r="C19720" s="73" t="s">
        <v>10746</v>
      </c>
      <c r="D19720" s="75">
        <v>108.83</v>
      </c>
      <c r="E19720" s="75">
        <v>108.83</v>
      </c>
      <c r="F19720" s="73" t="s">
        <v>47</v>
      </c>
    </row>
    <row r="19721" spans="1:6" x14ac:dyDescent="0.25">
      <c r="A19721" s="73">
        <v>35001571</v>
      </c>
      <c r="B19721" s="74" t="s">
        <v>17412</v>
      </c>
      <c r="C19721" s="73" t="s">
        <v>10746</v>
      </c>
      <c r="D19721" s="75">
        <v>1.1200000000000001</v>
      </c>
      <c r="E19721" s="75">
        <v>1.1200000000000001</v>
      </c>
      <c r="F19721" s="73" t="s">
        <v>47</v>
      </c>
    </row>
    <row r="19722" spans="1:6" x14ac:dyDescent="0.25">
      <c r="A19722" s="73">
        <v>35001572</v>
      </c>
      <c r="B19722" s="74" t="s">
        <v>17413</v>
      </c>
      <c r="C19722" s="73" t="s">
        <v>10746</v>
      </c>
      <c r="D19722" s="75">
        <v>10.14</v>
      </c>
      <c r="E19722" s="75">
        <v>10.14</v>
      </c>
      <c r="F19722" s="73" t="s">
        <v>47</v>
      </c>
    </row>
    <row r="19723" spans="1:6" x14ac:dyDescent="0.25">
      <c r="A19723" s="73">
        <v>35001573</v>
      </c>
      <c r="B19723" s="74" t="s">
        <v>17414</v>
      </c>
      <c r="C19723" s="73" t="s">
        <v>10746</v>
      </c>
      <c r="D19723" s="75">
        <v>10.14</v>
      </c>
      <c r="E19723" s="75">
        <v>10.14</v>
      </c>
      <c r="F19723" s="73" t="s">
        <v>47</v>
      </c>
    </row>
    <row r="19724" spans="1:6" x14ac:dyDescent="0.25">
      <c r="A19724" s="73">
        <v>35001577</v>
      </c>
      <c r="B19724" s="74" t="s">
        <v>17416</v>
      </c>
      <c r="C19724" s="73" t="s">
        <v>10746</v>
      </c>
      <c r="D19724" s="75">
        <v>7.49</v>
      </c>
      <c r="E19724" s="75">
        <v>7.49</v>
      </c>
      <c r="F19724" s="73" t="s">
        <v>47</v>
      </c>
    </row>
    <row r="19725" spans="1:6" x14ac:dyDescent="0.25">
      <c r="A19725" s="73">
        <v>35001580</v>
      </c>
      <c r="B19725" s="74" t="s">
        <v>17410</v>
      </c>
      <c r="C19725" s="73" t="s">
        <v>10746</v>
      </c>
      <c r="D19725" s="75">
        <v>138.16999999999999</v>
      </c>
      <c r="E19725" s="75">
        <v>138.16999999999999</v>
      </c>
      <c r="F19725" s="73" t="s">
        <v>47</v>
      </c>
    </row>
    <row r="19726" spans="1:6" x14ac:dyDescent="0.25">
      <c r="A19726" s="73">
        <v>35001581</v>
      </c>
      <c r="B19726" s="74" t="s">
        <v>17411</v>
      </c>
      <c r="C19726" s="73" t="s">
        <v>10746</v>
      </c>
      <c r="D19726" s="75">
        <v>108.83</v>
      </c>
      <c r="E19726" s="75">
        <v>108.83</v>
      </c>
      <c r="F19726" s="73" t="s">
        <v>47</v>
      </c>
    </row>
    <row r="19727" spans="1:6" x14ac:dyDescent="0.25">
      <c r="A19727" s="73">
        <v>35001589</v>
      </c>
      <c r="B19727" s="74" t="s">
        <v>17412</v>
      </c>
      <c r="C19727" s="73" t="s">
        <v>10746</v>
      </c>
      <c r="D19727" s="75">
        <v>0.49</v>
      </c>
      <c r="E19727" s="75">
        <v>0.49</v>
      </c>
      <c r="F19727" s="73" t="s">
        <v>47</v>
      </c>
    </row>
    <row r="19728" spans="1:6" x14ac:dyDescent="0.25">
      <c r="A19728" s="73">
        <v>35001590</v>
      </c>
      <c r="B19728" s="74" t="s">
        <v>17413</v>
      </c>
      <c r="C19728" s="73" t="s">
        <v>10746</v>
      </c>
      <c r="D19728" s="75">
        <v>10.14</v>
      </c>
      <c r="E19728" s="75">
        <v>10.14</v>
      </c>
      <c r="F19728" s="73" t="s">
        <v>47</v>
      </c>
    </row>
    <row r="19729" spans="1:6" x14ac:dyDescent="0.25">
      <c r="A19729" s="73">
        <v>35001591</v>
      </c>
      <c r="B19729" s="74" t="s">
        <v>17414</v>
      </c>
      <c r="C19729" s="73" t="s">
        <v>10746</v>
      </c>
      <c r="D19729" s="75">
        <v>32.47</v>
      </c>
      <c r="E19729" s="75">
        <v>32.47</v>
      </c>
      <c r="F19729" s="73" t="s">
        <v>47</v>
      </c>
    </row>
    <row r="19730" spans="1:6" x14ac:dyDescent="0.25">
      <c r="A19730" s="73">
        <v>35001595</v>
      </c>
      <c r="B19730" s="74" t="s">
        <v>17416</v>
      </c>
      <c r="C19730" s="73" t="s">
        <v>10746</v>
      </c>
      <c r="D19730" s="75">
        <v>7.49</v>
      </c>
      <c r="E19730" s="75">
        <v>7.49</v>
      </c>
      <c r="F19730" s="73" t="s">
        <v>47</v>
      </c>
    </row>
    <row r="19731" spans="1:6" x14ac:dyDescent="0.25">
      <c r="A19731" s="73">
        <v>35001606</v>
      </c>
      <c r="B19731" s="74" t="s">
        <v>17417</v>
      </c>
      <c r="C19731" s="73" t="s">
        <v>10746</v>
      </c>
      <c r="D19731" s="75">
        <v>8.43</v>
      </c>
      <c r="E19731" s="75">
        <v>8.43</v>
      </c>
      <c r="F19731" s="73" t="s">
        <v>47</v>
      </c>
    </row>
    <row r="19732" spans="1:6" x14ac:dyDescent="0.25">
      <c r="A19732" s="73">
        <v>35001837</v>
      </c>
      <c r="B19732" s="74" t="s">
        <v>17418</v>
      </c>
      <c r="C19732" s="73" t="s">
        <v>10746</v>
      </c>
      <c r="D19732" s="75">
        <v>985.64</v>
      </c>
      <c r="E19732" s="75">
        <v>985.64</v>
      </c>
      <c r="F19732" s="73" t="s">
        <v>47</v>
      </c>
    </row>
    <row r="19733" spans="1:6" x14ac:dyDescent="0.25">
      <c r="A19733" s="73">
        <v>35002154</v>
      </c>
      <c r="B19733" s="74" t="s">
        <v>17419</v>
      </c>
      <c r="C19733" s="73" t="s">
        <v>10746</v>
      </c>
      <c r="D19733" s="75">
        <v>2620</v>
      </c>
      <c r="E19733" s="75">
        <v>2620</v>
      </c>
      <c r="F19733" s="73" t="s">
        <v>47</v>
      </c>
    </row>
    <row r="19734" spans="1:6" x14ac:dyDescent="0.25">
      <c r="A19734" s="73">
        <v>35002156</v>
      </c>
      <c r="B19734" s="74" t="s">
        <v>32339</v>
      </c>
      <c r="C19734" s="73" t="s">
        <v>10746</v>
      </c>
      <c r="D19734" s="75">
        <v>4480</v>
      </c>
      <c r="E19734" s="75">
        <v>4480</v>
      </c>
      <c r="F19734" s="73" t="s">
        <v>47</v>
      </c>
    </row>
    <row r="19735" spans="1:6" x14ac:dyDescent="0.25">
      <c r="A19735" s="73">
        <v>35002157</v>
      </c>
      <c r="B19735" s="74" t="s">
        <v>32340</v>
      </c>
      <c r="C19735" s="73" t="s">
        <v>10746</v>
      </c>
      <c r="D19735" s="75">
        <v>12040</v>
      </c>
      <c r="E19735" s="75">
        <v>12040</v>
      </c>
      <c r="F19735" s="73" t="s">
        <v>47</v>
      </c>
    </row>
    <row r="19736" spans="1:6" x14ac:dyDescent="0.25">
      <c r="A19736" s="73">
        <v>35002163</v>
      </c>
      <c r="B19736" s="74" t="s">
        <v>32344</v>
      </c>
      <c r="C19736" s="73" t="s">
        <v>10746</v>
      </c>
      <c r="D19736" s="75">
        <v>22.72</v>
      </c>
      <c r="E19736" s="75">
        <v>22.72</v>
      </c>
      <c r="F19736" s="73" t="s">
        <v>47</v>
      </c>
    </row>
    <row r="19737" spans="1:6" x14ac:dyDescent="0.25">
      <c r="A19737" s="73">
        <v>35002171</v>
      </c>
      <c r="B19737" s="74" t="s">
        <v>32349</v>
      </c>
      <c r="C19737" s="73" t="s">
        <v>10746</v>
      </c>
      <c r="D19737" s="75">
        <v>24513.21</v>
      </c>
      <c r="E19737" s="75">
        <v>24513.21</v>
      </c>
      <c r="F19737" s="73" t="s">
        <v>47</v>
      </c>
    </row>
    <row r="19738" spans="1:6" x14ac:dyDescent="0.25">
      <c r="A19738" s="73">
        <v>35002172</v>
      </c>
      <c r="B19738" s="74" t="s">
        <v>32350</v>
      </c>
      <c r="C19738" s="73" t="s">
        <v>10746</v>
      </c>
      <c r="D19738" s="75">
        <v>24703.08</v>
      </c>
      <c r="E19738" s="75">
        <v>24703.08</v>
      </c>
      <c r="F19738" s="73" t="s">
        <v>47</v>
      </c>
    </row>
    <row r="19739" spans="1:6" ht="25.5" x14ac:dyDescent="0.25">
      <c r="A19739" s="73">
        <v>65001130</v>
      </c>
      <c r="B19739" s="74" t="s">
        <v>17421</v>
      </c>
      <c r="C19739" s="73" t="s">
        <v>10746</v>
      </c>
      <c r="D19739" s="75">
        <v>1421.41</v>
      </c>
      <c r="E19739" s="75">
        <v>1417.26</v>
      </c>
      <c r="F19739" s="73" t="s">
        <v>47</v>
      </c>
    </row>
    <row r="19740" spans="1:6" ht="25.5" x14ac:dyDescent="0.25">
      <c r="A19740" s="73">
        <v>65001131</v>
      </c>
      <c r="B19740" s="74" t="s">
        <v>17422</v>
      </c>
      <c r="C19740" s="73" t="s">
        <v>10746</v>
      </c>
      <c r="D19740" s="75">
        <v>1414.53</v>
      </c>
      <c r="E19740" s="75">
        <v>1402.08</v>
      </c>
      <c r="F19740" s="73" t="s">
        <v>47</v>
      </c>
    </row>
    <row r="19741" spans="1:6" ht="25.5" x14ac:dyDescent="0.25">
      <c r="A19741" s="73">
        <v>65004213</v>
      </c>
      <c r="B19741" s="74" t="s">
        <v>17423</v>
      </c>
      <c r="C19741" s="73" t="s">
        <v>10746</v>
      </c>
      <c r="D19741" s="75">
        <v>0.54</v>
      </c>
      <c r="E19741" s="75">
        <v>0.54</v>
      </c>
      <c r="F19741" s="73" t="s">
        <v>47</v>
      </c>
    </row>
    <row r="19742" spans="1:6" ht="38.25" x14ac:dyDescent="0.25">
      <c r="A19742" s="73">
        <v>65004382</v>
      </c>
      <c r="B19742" s="74" t="s">
        <v>17424</v>
      </c>
      <c r="C19742" s="73" t="s">
        <v>10746</v>
      </c>
      <c r="D19742" s="75">
        <v>619.91</v>
      </c>
      <c r="E19742" s="75">
        <v>596.30999999999995</v>
      </c>
      <c r="F19742" s="73" t="s">
        <v>47</v>
      </c>
    </row>
    <row r="19743" spans="1:6" ht="38.25" x14ac:dyDescent="0.25">
      <c r="A19743" s="73">
        <v>65004388</v>
      </c>
      <c r="B19743" s="74" t="s">
        <v>17425</v>
      </c>
      <c r="C19743" s="73" t="s">
        <v>10746</v>
      </c>
      <c r="D19743" s="75">
        <v>3173.43</v>
      </c>
      <c r="E19743" s="75">
        <v>3130.47</v>
      </c>
      <c r="F19743" s="73" t="s">
        <v>47</v>
      </c>
    </row>
    <row r="19744" spans="1:6" ht="38.25" x14ac:dyDescent="0.25">
      <c r="A19744" s="73">
        <v>65004391</v>
      </c>
      <c r="B19744" s="74" t="s">
        <v>17426</v>
      </c>
      <c r="C19744" s="73" t="s">
        <v>10746</v>
      </c>
      <c r="D19744" s="75">
        <v>1086.0999999999999</v>
      </c>
      <c r="E19744" s="75">
        <v>1018.94</v>
      </c>
      <c r="F19744" s="73" t="s">
        <v>47</v>
      </c>
    </row>
    <row r="19745" spans="1:6" ht="38.25" x14ac:dyDescent="0.25">
      <c r="A19745" s="73">
        <v>65004406</v>
      </c>
      <c r="B19745" s="74" t="s">
        <v>17427</v>
      </c>
      <c r="C19745" s="73" t="s">
        <v>10746</v>
      </c>
      <c r="D19745" s="75">
        <v>814.63</v>
      </c>
      <c r="E19745" s="75">
        <v>810.23</v>
      </c>
      <c r="F19745" s="73" t="s">
        <v>47</v>
      </c>
    </row>
    <row r="19746" spans="1:6" ht="38.25" x14ac:dyDescent="0.25">
      <c r="A19746" s="73">
        <v>65004407</v>
      </c>
      <c r="B19746" s="74" t="s">
        <v>17428</v>
      </c>
      <c r="C19746" s="73" t="s">
        <v>10746</v>
      </c>
      <c r="D19746" s="75">
        <v>1116.54</v>
      </c>
      <c r="E19746" s="75">
        <v>1107.74</v>
      </c>
      <c r="F19746" s="73" t="s">
        <v>47</v>
      </c>
    </row>
    <row r="19747" spans="1:6" ht="38.25" x14ac:dyDescent="0.25">
      <c r="A19747" s="73">
        <v>65004409</v>
      </c>
      <c r="B19747" s="74" t="s">
        <v>17429</v>
      </c>
      <c r="C19747" s="73" t="s">
        <v>10746</v>
      </c>
      <c r="D19747" s="75">
        <v>9131.61</v>
      </c>
      <c r="E19747" s="75">
        <v>8995.66</v>
      </c>
      <c r="F19747" s="73" t="s">
        <v>47</v>
      </c>
    </row>
    <row r="19748" spans="1:6" ht="38.25" x14ac:dyDescent="0.25">
      <c r="A19748" s="73">
        <v>65004410</v>
      </c>
      <c r="B19748" s="74" t="s">
        <v>17430</v>
      </c>
      <c r="C19748" s="73" t="s">
        <v>10746</v>
      </c>
      <c r="D19748" s="75">
        <v>12109.02</v>
      </c>
      <c r="E19748" s="75">
        <v>11963.73</v>
      </c>
      <c r="F19748" s="73" t="s">
        <v>47</v>
      </c>
    </row>
    <row r="19749" spans="1:6" ht="38.25" x14ac:dyDescent="0.25">
      <c r="A19749" s="73">
        <v>65004411</v>
      </c>
      <c r="B19749" s="74" t="s">
        <v>17431</v>
      </c>
      <c r="C19749" s="73" t="s">
        <v>10746</v>
      </c>
      <c r="D19749" s="75">
        <v>10688.1</v>
      </c>
      <c r="E19749" s="75">
        <v>10546.32</v>
      </c>
      <c r="F19749" s="73" t="s">
        <v>47</v>
      </c>
    </row>
    <row r="19750" spans="1:6" ht="38.25" x14ac:dyDescent="0.25">
      <c r="A19750" s="73">
        <v>65004412</v>
      </c>
      <c r="B19750" s="74" t="s">
        <v>17432</v>
      </c>
      <c r="C19750" s="73" t="s">
        <v>10746</v>
      </c>
      <c r="D19750" s="75">
        <v>18123.43</v>
      </c>
      <c r="E19750" s="75">
        <v>17957.02</v>
      </c>
      <c r="F19750" s="73" t="s">
        <v>47</v>
      </c>
    </row>
    <row r="19751" spans="1:6" ht="38.25" x14ac:dyDescent="0.25">
      <c r="A19751" s="73">
        <v>65004413</v>
      </c>
      <c r="B19751" s="74" t="s">
        <v>17433</v>
      </c>
      <c r="C19751" s="73" t="s">
        <v>10746</v>
      </c>
      <c r="D19751" s="75">
        <v>12109.02</v>
      </c>
      <c r="E19751" s="75">
        <v>11963.73</v>
      </c>
      <c r="F19751" s="73" t="s">
        <v>47</v>
      </c>
    </row>
    <row r="19752" spans="1:6" ht="38.25" x14ac:dyDescent="0.25">
      <c r="A19752" s="73">
        <v>65004414</v>
      </c>
      <c r="B19752" s="74" t="s">
        <v>17434</v>
      </c>
      <c r="C19752" s="73" t="s">
        <v>10746</v>
      </c>
      <c r="D19752" s="75">
        <v>18404.23</v>
      </c>
      <c r="E19752" s="75">
        <v>18217.86</v>
      </c>
      <c r="F19752" s="73" t="s">
        <v>47</v>
      </c>
    </row>
    <row r="19753" spans="1:6" ht="38.25" x14ac:dyDescent="0.25">
      <c r="A19753" s="73">
        <v>65004415</v>
      </c>
      <c r="B19753" s="74" t="s">
        <v>17435</v>
      </c>
      <c r="C19753" s="73" t="s">
        <v>10746</v>
      </c>
      <c r="D19753" s="75">
        <v>19981.759999999998</v>
      </c>
      <c r="E19753" s="75">
        <v>19743.3</v>
      </c>
      <c r="F19753" s="73" t="s">
        <v>47</v>
      </c>
    </row>
    <row r="19754" spans="1:6" x14ac:dyDescent="0.25">
      <c r="A19754" s="73">
        <v>25009970</v>
      </c>
      <c r="B19754" s="74" t="s">
        <v>17521</v>
      </c>
      <c r="C19754" s="73" t="s">
        <v>10761</v>
      </c>
      <c r="D19754" s="75">
        <v>32.9</v>
      </c>
      <c r="E19754" s="75">
        <v>32.9</v>
      </c>
      <c r="F19754" s="73" t="s">
        <v>47</v>
      </c>
    </row>
    <row r="19755" spans="1:6" x14ac:dyDescent="0.25">
      <c r="A19755" s="73">
        <v>25009992</v>
      </c>
      <c r="B19755" s="74" t="s">
        <v>17522</v>
      </c>
      <c r="C19755" s="73" t="s">
        <v>10761</v>
      </c>
      <c r="D19755" s="75">
        <v>17.32</v>
      </c>
      <c r="E19755" s="75">
        <v>17.32</v>
      </c>
      <c r="F19755" s="73" t="s">
        <v>47</v>
      </c>
    </row>
    <row r="19756" spans="1:6" x14ac:dyDescent="0.25">
      <c r="A19756" s="73">
        <v>25010043</v>
      </c>
      <c r="B19756" s="74" t="s">
        <v>17523</v>
      </c>
      <c r="C19756" s="73" t="s">
        <v>10761</v>
      </c>
      <c r="D19756" s="75">
        <v>4.7300000000000004</v>
      </c>
      <c r="E19756" s="75">
        <v>4.7300000000000004</v>
      </c>
      <c r="F19756" s="73" t="s">
        <v>47</v>
      </c>
    </row>
    <row r="19757" spans="1:6" x14ac:dyDescent="0.25">
      <c r="A19757" s="73">
        <v>25010044</v>
      </c>
      <c r="B19757" s="74" t="s">
        <v>17524</v>
      </c>
      <c r="C19757" s="73" t="s">
        <v>10761</v>
      </c>
      <c r="D19757" s="75">
        <v>4.7300000000000004</v>
      </c>
      <c r="E19757" s="75">
        <v>4.7300000000000004</v>
      </c>
      <c r="F19757" s="73" t="s">
        <v>47</v>
      </c>
    </row>
    <row r="19758" spans="1:6" x14ac:dyDescent="0.25">
      <c r="A19758" s="73">
        <v>25010045</v>
      </c>
      <c r="B19758" s="74" t="s">
        <v>17525</v>
      </c>
      <c r="C19758" s="73" t="s">
        <v>10761</v>
      </c>
      <c r="D19758" s="75">
        <v>3.03</v>
      </c>
      <c r="E19758" s="75">
        <v>3.03</v>
      </c>
      <c r="F19758" s="73" t="s">
        <v>47</v>
      </c>
    </row>
    <row r="19759" spans="1:6" x14ac:dyDescent="0.25">
      <c r="A19759" s="73">
        <v>25010046</v>
      </c>
      <c r="B19759" s="74" t="s">
        <v>17526</v>
      </c>
      <c r="C19759" s="73" t="s">
        <v>10761</v>
      </c>
      <c r="D19759" s="75">
        <v>3.03</v>
      </c>
      <c r="E19759" s="75">
        <v>3.03</v>
      </c>
      <c r="F19759" s="73" t="s">
        <v>47</v>
      </c>
    </row>
    <row r="19760" spans="1:6" x14ac:dyDescent="0.25">
      <c r="A19760" s="73">
        <v>25010051</v>
      </c>
      <c r="B19760" s="74" t="s">
        <v>17527</v>
      </c>
      <c r="C19760" s="73" t="s">
        <v>10761</v>
      </c>
      <c r="D19760" s="75">
        <v>26.61</v>
      </c>
      <c r="E19760" s="75">
        <v>26.61</v>
      </c>
      <c r="F19760" s="73" t="s">
        <v>47</v>
      </c>
    </row>
    <row r="19761" spans="1:6" x14ac:dyDescent="0.25">
      <c r="A19761" s="73">
        <v>25010078</v>
      </c>
      <c r="B19761" s="74" t="s">
        <v>17528</v>
      </c>
      <c r="C19761" s="73" t="s">
        <v>10761</v>
      </c>
      <c r="D19761" s="75">
        <v>9.25</v>
      </c>
      <c r="E19761" s="75">
        <v>9.25</v>
      </c>
      <c r="F19761" s="73" t="s">
        <v>47</v>
      </c>
    </row>
    <row r="19762" spans="1:6" x14ac:dyDescent="0.25">
      <c r="A19762" s="73">
        <v>25010083</v>
      </c>
      <c r="B19762" s="74" t="s">
        <v>17529</v>
      </c>
      <c r="C19762" s="73" t="s">
        <v>10761</v>
      </c>
      <c r="D19762" s="75">
        <v>11.86</v>
      </c>
      <c r="E19762" s="75">
        <v>11.86</v>
      </c>
      <c r="F19762" s="73" t="s">
        <v>47</v>
      </c>
    </row>
    <row r="19763" spans="1:6" x14ac:dyDescent="0.25">
      <c r="A19763" s="73">
        <v>25010112</v>
      </c>
      <c r="B19763" s="74" t="s">
        <v>37464</v>
      </c>
      <c r="C19763" s="73" t="s">
        <v>10761</v>
      </c>
      <c r="D19763" s="75">
        <v>37.6</v>
      </c>
      <c r="E19763" s="75">
        <v>37.6</v>
      </c>
      <c r="F19763" s="73" t="s">
        <v>47</v>
      </c>
    </row>
    <row r="19764" spans="1:6" x14ac:dyDescent="0.25">
      <c r="A19764" s="73">
        <v>25026323</v>
      </c>
      <c r="B19764" s="74" t="s">
        <v>17530</v>
      </c>
      <c r="C19764" s="73" t="s">
        <v>10761</v>
      </c>
      <c r="D19764" s="75">
        <v>15.14</v>
      </c>
      <c r="E19764" s="75">
        <v>15.14</v>
      </c>
      <c r="F19764" s="73" t="s">
        <v>47</v>
      </c>
    </row>
    <row r="19765" spans="1:6" x14ac:dyDescent="0.25">
      <c r="A19765" s="73">
        <v>25026329</v>
      </c>
      <c r="B19765" s="74" t="s">
        <v>37465</v>
      </c>
      <c r="C19765" s="73" t="s">
        <v>10761</v>
      </c>
      <c r="D19765" s="75">
        <v>13.21</v>
      </c>
      <c r="E19765" s="75">
        <v>13.21</v>
      </c>
      <c r="F19765" s="73" t="s">
        <v>47</v>
      </c>
    </row>
    <row r="19766" spans="1:6" x14ac:dyDescent="0.25">
      <c r="A19766" s="73">
        <v>25027179</v>
      </c>
      <c r="B19766" s="74" t="s">
        <v>17531</v>
      </c>
      <c r="C19766" s="73" t="s">
        <v>10761</v>
      </c>
      <c r="D19766" s="75">
        <v>78.209999999999994</v>
      </c>
      <c r="E19766" s="75">
        <v>78.209999999999994</v>
      </c>
      <c r="F19766" s="73" t="s">
        <v>47</v>
      </c>
    </row>
    <row r="19767" spans="1:6" x14ac:dyDescent="0.25">
      <c r="A19767" s="73">
        <v>25027180</v>
      </c>
      <c r="B19767" s="74" t="s">
        <v>17532</v>
      </c>
      <c r="C19767" s="73" t="s">
        <v>10761</v>
      </c>
      <c r="D19767" s="75">
        <v>78.209999999999994</v>
      </c>
      <c r="E19767" s="75">
        <v>78.209999999999994</v>
      </c>
      <c r="F19767" s="73" t="s">
        <v>47</v>
      </c>
    </row>
    <row r="19768" spans="1:6" x14ac:dyDescent="0.25">
      <c r="A19768" s="73">
        <v>25027181</v>
      </c>
      <c r="B19768" s="74" t="s">
        <v>17533</v>
      </c>
      <c r="C19768" s="73" t="s">
        <v>10761</v>
      </c>
      <c r="D19768" s="75">
        <v>78.209999999999994</v>
      </c>
      <c r="E19768" s="75">
        <v>78.209999999999994</v>
      </c>
      <c r="F19768" s="73" t="s">
        <v>47</v>
      </c>
    </row>
    <row r="19769" spans="1:6" x14ac:dyDescent="0.25">
      <c r="A19769" s="73">
        <v>25027182</v>
      </c>
      <c r="B19769" s="74" t="s">
        <v>17534</v>
      </c>
      <c r="C19769" s="73" t="s">
        <v>10761</v>
      </c>
      <c r="D19769" s="75">
        <v>78.209999999999994</v>
      </c>
      <c r="E19769" s="75">
        <v>78.209999999999994</v>
      </c>
      <c r="F19769" s="73" t="s">
        <v>47</v>
      </c>
    </row>
    <row r="19770" spans="1:6" x14ac:dyDescent="0.25">
      <c r="A19770" s="73">
        <v>25027183</v>
      </c>
      <c r="B19770" s="74" t="s">
        <v>17535</v>
      </c>
      <c r="C19770" s="73" t="s">
        <v>10761</v>
      </c>
      <c r="D19770" s="75">
        <v>78.209999999999994</v>
      </c>
      <c r="E19770" s="75">
        <v>78.209999999999994</v>
      </c>
      <c r="F19770" s="73" t="s">
        <v>47</v>
      </c>
    </row>
    <row r="19771" spans="1:6" x14ac:dyDescent="0.25">
      <c r="A19771" s="73">
        <v>25027184</v>
      </c>
      <c r="B19771" s="74" t="s">
        <v>17536</v>
      </c>
      <c r="C19771" s="73" t="s">
        <v>10761</v>
      </c>
      <c r="D19771" s="75">
        <v>78.209999999999994</v>
      </c>
      <c r="E19771" s="75">
        <v>78.209999999999994</v>
      </c>
      <c r="F19771" s="73" t="s">
        <v>47</v>
      </c>
    </row>
    <row r="19772" spans="1:6" x14ac:dyDescent="0.25">
      <c r="A19772" s="73">
        <v>25027185</v>
      </c>
      <c r="B19772" s="74" t="s">
        <v>17537</v>
      </c>
      <c r="C19772" s="73" t="s">
        <v>10761</v>
      </c>
      <c r="D19772" s="75">
        <v>78.209999999999994</v>
      </c>
      <c r="E19772" s="75">
        <v>78.209999999999994</v>
      </c>
      <c r="F19772" s="73" t="s">
        <v>47</v>
      </c>
    </row>
    <row r="19773" spans="1:6" x14ac:dyDescent="0.25">
      <c r="A19773" s="73">
        <v>25027207</v>
      </c>
      <c r="B19773" s="74" t="s">
        <v>17538</v>
      </c>
      <c r="C19773" s="73" t="s">
        <v>10761</v>
      </c>
      <c r="D19773" s="75">
        <v>78.209999999999994</v>
      </c>
      <c r="E19773" s="75">
        <v>78.209999999999994</v>
      </c>
      <c r="F19773" s="73" t="s">
        <v>47</v>
      </c>
    </row>
    <row r="19774" spans="1:6" x14ac:dyDescent="0.25">
      <c r="A19774" s="73">
        <v>25027208</v>
      </c>
      <c r="B19774" s="74" t="s">
        <v>17539</v>
      </c>
      <c r="C19774" s="73" t="s">
        <v>10761</v>
      </c>
      <c r="D19774" s="75">
        <v>78.209999999999994</v>
      </c>
      <c r="E19774" s="75">
        <v>78.209999999999994</v>
      </c>
      <c r="F19774" s="73" t="s">
        <v>47</v>
      </c>
    </row>
    <row r="19775" spans="1:6" x14ac:dyDescent="0.25">
      <c r="A19775" s="73">
        <v>25027209</v>
      </c>
      <c r="B19775" s="74" t="s">
        <v>17540</v>
      </c>
      <c r="C19775" s="73" t="s">
        <v>10761</v>
      </c>
      <c r="D19775" s="75">
        <v>78.209999999999994</v>
      </c>
      <c r="E19775" s="75">
        <v>78.209999999999994</v>
      </c>
      <c r="F19775" s="73" t="s">
        <v>47</v>
      </c>
    </row>
    <row r="19776" spans="1:6" x14ac:dyDescent="0.25">
      <c r="A19776" s="73">
        <v>25027210</v>
      </c>
      <c r="B19776" s="74" t="s">
        <v>17541</v>
      </c>
      <c r="C19776" s="73" t="s">
        <v>10761</v>
      </c>
      <c r="D19776" s="75">
        <v>78.209999999999994</v>
      </c>
      <c r="E19776" s="75">
        <v>78.209999999999994</v>
      </c>
      <c r="F19776" s="73" t="s">
        <v>47</v>
      </c>
    </row>
    <row r="19777" spans="1:6" x14ac:dyDescent="0.25">
      <c r="A19777" s="73">
        <v>25027213</v>
      </c>
      <c r="B19777" s="74" t="s">
        <v>17542</v>
      </c>
      <c r="C19777" s="73" t="s">
        <v>10761</v>
      </c>
      <c r="D19777" s="75">
        <v>69.5</v>
      </c>
      <c r="E19777" s="75">
        <v>69.5</v>
      </c>
      <c r="F19777" s="73" t="s">
        <v>47</v>
      </c>
    </row>
    <row r="19778" spans="1:6" x14ac:dyDescent="0.25">
      <c r="A19778" s="73">
        <v>25027214</v>
      </c>
      <c r="B19778" s="74" t="s">
        <v>17543</v>
      </c>
      <c r="C19778" s="73" t="s">
        <v>10761</v>
      </c>
      <c r="D19778" s="75">
        <v>69.5</v>
      </c>
      <c r="E19778" s="75">
        <v>69.5</v>
      </c>
      <c r="F19778" s="73" t="s">
        <v>47</v>
      </c>
    </row>
    <row r="19779" spans="1:6" x14ac:dyDescent="0.25">
      <c r="A19779" s="73">
        <v>25027215</v>
      </c>
      <c r="B19779" s="74" t="s">
        <v>17544</v>
      </c>
      <c r="C19779" s="73" t="s">
        <v>10761</v>
      </c>
      <c r="D19779" s="75">
        <v>69.5</v>
      </c>
      <c r="E19779" s="75">
        <v>69.5</v>
      </c>
      <c r="F19779" s="73" t="s">
        <v>47</v>
      </c>
    </row>
    <row r="19780" spans="1:6" x14ac:dyDescent="0.25">
      <c r="A19780" s="73">
        <v>25027216</v>
      </c>
      <c r="B19780" s="74" t="s">
        <v>17545</v>
      </c>
      <c r="C19780" s="73" t="s">
        <v>10761</v>
      </c>
      <c r="D19780" s="75">
        <v>69.5</v>
      </c>
      <c r="E19780" s="75">
        <v>69.5</v>
      </c>
      <c r="F19780" s="73" t="s">
        <v>47</v>
      </c>
    </row>
    <row r="19781" spans="1:6" x14ac:dyDescent="0.25">
      <c r="A19781" s="73">
        <v>25027217</v>
      </c>
      <c r="B19781" s="74" t="s">
        <v>17546</v>
      </c>
      <c r="C19781" s="73" t="s">
        <v>10761</v>
      </c>
      <c r="D19781" s="75">
        <v>69.5</v>
      </c>
      <c r="E19781" s="75">
        <v>69.5</v>
      </c>
      <c r="F19781" s="73" t="s">
        <v>47</v>
      </c>
    </row>
    <row r="19782" spans="1:6" x14ac:dyDescent="0.25">
      <c r="A19782" s="73">
        <v>25027218</v>
      </c>
      <c r="B19782" s="74" t="s">
        <v>17547</v>
      </c>
      <c r="C19782" s="73" t="s">
        <v>10761</v>
      </c>
      <c r="D19782" s="75">
        <v>69.5</v>
      </c>
      <c r="E19782" s="75">
        <v>69.5</v>
      </c>
      <c r="F19782" s="73" t="s">
        <v>47</v>
      </c>
    </row>
    <row r="19783" spans="1:6" x14ac:dyDescent="0.25">
      <c r="A19783" s="73">
        <v>25027219</v>
      </c>
      <c r="B19783" s="74" t="s">
        <v>17548</v>
      </c>
      <c r="C19783" s="73" t="s">
        <v>10761</v>
      </c>
      <c r="D19783" s="75">
        <v>69.5</v>
      </c>
      <c r="E19783" s="75">
        <v>69.5</v>
      </c>
      <c r="F19783" s="73" t="s">
        <v>47</v>
      </c>
    </row>
    <row r="19784" spans="1:6" x14ac:dyDescent="0.25">
      <c r="A19784" s="73">
        <v>25027220</v>
      </c>
      <c r="B19784" s="74" t="s">
        <v>17549</v>
      </c>
      <c r="C19784" s="73" t="s">
        <v>10761</v>
      </c>
      <c r="D19784" s="75">
        <v>69.5</v>
      </c>
      <c r="E19784" s="75">
        <v>69.5</v>
      </c>
      <c r="F19784" s="73" t="s">
        <v>47</v>
      </c>
    </row>
    <row r="19785" spans="1:6" x14ac:dyDescent="0.25">
      <c r="A19785" s="73">
        <v>25027223</v>
      </c>
      <c r="B19785" s="74" t="s">
        <v>17550</v>
      </c>
      <c r="C19785" s="73" t="s">
        <v>10761</v>
      </c>
      <c r="D19785" s="75">
        <v>69.5</v>
      </c>
      <c r="E19785" s="75">
        <v>69.5</v>
      </c>
      <c r="F19785" s="73" t="s">
        <v>47</v>
      </c>
    </row>
    <row r="19786" spans="1:6" x14ac:dyDescent="0.25">
      <c r="A19786" s="73">
        <v>25027225</v>
      </c>
      <c r="B19786" s="74" t="s">
        <v>17551</v>
      </c>
      <c r="C19786" s="73" t="s">
        <v>10761</v>
      </c>
      <c r="D19786" s="75">
        <v>69.5</v>
      </c>
      <c r="E19786" s="75">
        <v>69.5</v>
      </c>
      <c r="F19786" s="73" t="s">
        <v>47</v>
      </c>
    </row>
    <row r="19787" spans="1:6" x14ac:dyDescent="0.25">
      <c r="A19787" s="73">
        <v>25027226</v>
      </c>
      <c r="B19787" s="74" t="s">
        <v>17552</v>
      </c>
      <c r="C19787" s="73" t="s">
        <v>10761</v>
      </c>
      <c r="D19787" s="75">
        <v>69.5</v>
      </c>
      <c r="E19787" s="75">
        <v>69.5</v>
      </c>
      <c r="F19787" s="73" t="s">
        <v>47</v>
      </c>
    </row>
    <row r="19788" spans="1:6" x14ac:dyDescent="0.25">
      <c r="A19788" s="73">
        <v>25027232</v>
      </c>
      <c r="B19788" s="74" t="s">
        <v>17553</v>
      </c>
      <c r="C19788" s="73" t="s">
        <v>10761</v>
      </c>
      <c r="D19788" s="75">
        <v>89.72</v>
      </c>
      <c r="E19788" s="75">
        <v>89.72</v>
      </c>
      <c r="F19788" s="73" t="s">
        <v>47</v>
      </c>
    </row>
    <row r="19789" spans="1:6" x14ac:dyDescent="0.25">
      <c r="A19789" s="73">
        <v>25027234</v>
      </c>
      <c r="B19789" s="74" t="s">
        <v>17554</v>
      </c>
      <c r="C19789" s="73" t="s">
        <v>10761</v>
      </c>
      <c r="D19789" s="75">
        <v>89.72</v>
      </c>
      <c r="E19789" s="75">
        <v>89.72</v>
      </c>
      <c r="F19789" s="73" t="s">
        <v>47</v>
      </c>
    </row>
    <row r="19790" spans="1:6" x14ac:dyDescent="0.25">
      <c r="A19790" s="73">
        <v>25027235</v>
      </c>
      <c r="B19790" s="74" t="s">
        <v>17555</v>
      </c>
      <c r="C19790" s="73" t="s">
        <v>10761</v>
      </c>
      <c r="D19790" s="75">
        <v>89.72</v>
      </c>
      <c r="E19790" s="75">
        <v>89.72</v>
      </c>
      <c r="F19790" s="73" t="s">
        <v>47</v>
      </c>
    </row>
    <row r="19791" spans="1:6" x14ac:dyDescent="0.25">
      <c r="A19791" s="73">
        <v>25027236</v>
      </c>
      <c r="B19791" s="74" t="s">
        <v>32046</v>
      </c>
      <c r="C19791" s="73" t="s">
        <v>10761</v>
      </c>
      <c r="D19791" s="75">
        <v>89.72</v>
      </c>
      <c r="E19791" s="75">
        <v>89.72</v>
      </c>
      <c r="F19791" s="73" t="s">
        <v>47</v>
      </c>
    </row>
    <row r="19792" spans="1:6" x14ac:dyDescent="0.25">
      <c r="A19792" s="73">
        <v>25027237</v>
      </c>
      <c r="B19792" s="74" t="s">
        <v>17556</v>
      </c>
      <c r="C19792" s="73" t="s">
        <v>10761</v>
      </c>
      <c r="D19792" s="75">
        <v>89.72</v>
      </c>
      <c r="E19792" s="75">
        <v>89.72</v>
      </c>
      <c r="F19792" s="73" t="s">
        <v>47</v>
      </c>
    </row>
    <row r="19793" spans="1:6" x14ac:dyDescent="0.25">
      <c r="A19793" s="73">
        <v>25027238</v>
      </c>
      <c r="B19793" s="74" t="s">
        <v>17557</v>
      </c>
      <c r="C19793" s="73" t="s">
        <v>10761</v>
      </c>
      <c r="D19793" s="75">
        <v>89.72</v>
      </c>
      <c r="E19793" s="75">
        <v>89.72</v>
      </c>
      <c r="F19793" s="73" t="s">
        <v>47</v>
      </c>
    </row>
    <row r="19794" spans="1:6" x14ac:dyDescent="0.25">
      <c r="A19794" s="73">
        <v>25027239</v>
      </c>
      <c r="B19794" s="74" t="s">
        <v>17558</v>
      </c>
      <c r="C19794" s="73" t="s">
        <v>10761</v>
      </c>
      <c r="D19794" s="75">
        <v>89.72</v>
      </c>
      <c r="E19794" s="75">
        <v>89.72</v>
      </c>
      <c r="F19794" s="73" t="s">
        <v>47</v>
      </c>
    </row>
    <row r="19795" spans="1:6" x14ac:dyDescent="0.25">
      <c r="A19795" s="73">
        <v>25027240</v>
      </c>
      <c r="B19795" s="74" t="s">
        <v>17559</v>
      </c>
      <c r="C19795" s="73" t="s">
        <v>10761</v>
      </c>
      <c r="D19795" s="75">
        <v>89.72</v>
      </c>
      <c r="E19795" s="75">
        <v>89.72</v>
      </c>
      <c r="F19795" s="73" t="s">
        <v>47</v>
      </c>
    </row>
    <row r="19796" spans="1:6" x14ac:dyDescent="0.25">
      <c r="A19796" s="73">
        <v>25057702</v>
      </c>
      <c r="B19796" s="74" t="s">
        <v>17560</v>
      </c>
      <c r="C19796" s="73" t="s">
        <v>10761</v>
      </c>
      <c r="D19796" s="75">
        <v>114.91</v>
      </c>
      <c r="E19796" s="75">
        <v>114.91</v>
      </c>
      <c r="F19796" s="73" t="s">
        <v>47</v>
      </c>
    </row>
    <row r="19797" spans="1:6" x14ac:dyDescent="0.25">
      <c r="A19797" s="73">
        <v>25057703</v>
      </c>
      <c r="B19797" s="74" t="s">
        <v>17561</v>
      </c>
      <c r="C19797" s="73" t="s">
        <v>10761</v>
      </c>
      <c r="D19797" s="75">
        <v>114.91</v>
      </c>
      <c r="E19797" s="75">
        <v>114.91</v>
      </c>
      <c r="F19797" s="73" t="s">
        <v>47</v>
      </c>
    </row>
    <row r="19798" spans="1:6" x14ac:dyDescent="0.25">
      <c r="A19798" s="73">
        <v>25057704</v>
      </c>
      <c r="B19798" s="74" t="s">
        <v>17562</v>
      </c>
      <c r="C19798" s="73" t="s">
        <v>10761</v>
      </c>
      <c r="D19798" s="75">
        <v>114.91</v>
      </c>
      <c r="E19798" s="75">
        <v>114.91</v>
      </c>
      <c r="F19798" s="73" t="s">
        <v>47</v>
      </c>
    </row>
    <row r="19799" spans="1:6" x14ac:dyDescent="0.25">
      <c r="A19799" s="73">
        <v>25057705</v>
      </c>
      <c r="B19799" s="74" t="s">
        <v>17563</v>
      </c>
      <c r="C19799" s="73" t="s">
        <v>10761</v>
      </c>
      <c r="D19799" s="75">
        <v>114.91</v>
      </c>
      <c r="E19799" s="75">
        <v>114.91</v>
      </c>
      <c r="F19799" s="73" t="s">
        <v>47</v>
      </c>
    </row>
    <row r="19800" spans="1:6" x14ac:dyDescent="0.25">
      <c r="A19800" s="73">
        <v>25057706</v>
      </c>
      <c r="B19800" s="74" t="s">
        <v>17564</v>
      </c>
      <c r="C19800" s="73" t="s">
        <v>10761</v>
      </c>
      <c r="D19800" s="75">
        <v>114.91</v>
      </c>
      <c r="E19800" s="75">
        <v>114.91</v>
      </c>
      <c r="F19800" s="73" t="s">
        <v>47</v>
      </c>
    </row>
    <row r="19801" spans="1:6" x14ac:dyDescent="0.25">
      <c r="A19801" s="73">
        <v>25060280</v>
      </c>
      <c r="B19801" s="74" t="s">
        <v>17565</v>
      </c>
      <c r="C19801" s="73" t="s">
        <v>10761</v>
      </c>
      <c r="D19801" s="75">
        <v>119.67</v>
      </c>
      <c r="E19801" s="75">
        <v>119.67</v>
      </c>
      <c r="F19801" s="73" t="s">
        <v>47</v>
      </c>
    </row>
    <row r="19802" spans="1:6" x14ac:dyDescent="0.25">
      <c r="A19802" s="73">
        <v>25060281</v>
      </c>
      <c r="B19802" s="74" t="s">
        <v>17566</v>
      </c>
      <c r="C19802" s="73" t="s">
        <v>10761</v>
      </c>
      <c r="D19802" s="75">
        <v>119.67</v>
      </c>
      <c r="E19802" s="75">
        <v>119.67</v>
      </c>
      <c r="F19802" s="73" t="s">
        <v>47</v>
      </c>
    </row>
    <row r="19803" spans="1:6" x14ac:dyDescent="0.25">
      <c r="A19803" s="73">
        <v>25060282</v>
      </c>
      <c r="B19803" s="74" t="s">
        <v>17567</v>
      </c>
      <c r="C19803" s="73" t="s">
        <v>10761</v>
      </c>
      <c r="D19803" s="75">
        <v>119.67</v>
      </c>
      <c r="E19803" s="75">
        <v>119.67</v>
      </c>
      <c r="F19803" s="73" t="s">
        <v>47</v>
      </c>
    </row>
    <row r="19804" spans="1:6" x14ac:dyDescent="0.25">
      <c r="A19804" s="73">
        <v>25060283</v>
      </c>
      <c r="B19804" s="74" t="s">
        <v>17568</v>
      </c>
      <c r="C19804" s="73" t="s">
        <v>10761</v>
      </c>
      <c r="D19804" s="75">
        <v>119.67</v>
      </c>
      <c r="E19804" s="75">
        <v>119.67</v>
      </c>
      <c r="F19804" s="73" t="s">
        <v>47</v>
      </c>
    </row>
    <row r="19805" spans="1:6" x14ac:dyDescent="0.25">
      <c r="A19805" s="73">
        <v>25060284</v>
      </c>
      <c r="B19805" s="74" t="s">
        <v>17569</v>
      </c>
      <c r="C19805" s="73" t="s">
        <v>10761</v>
      </c>
      <c r="D19805" s="75">
        <v>119.67</v>
      </c>
      <c r="E19805" s="75">
        <v>119.67</v>
      </c>
      <c r="F19805" s="73" t="s">
        <v>47</v>
      </c>
    </row>
    <row r="19806" spans="1:6" x14ac:dyDescent="0.25">
      <c r="A19806" s="73">
        <v>25060285</v>
      </c>
      <c r="B19806" s="74" t="s">
        <v>17570</v>
      </c>
      <c r="C19806" s="73" t="s">
        <v>10761</v>
      </c>
      <c r="D19806" s="75">
        <v>119.67</v>
      </c>
      <c r="E19806" s="75">
        <v>119.67</v>
      </c>
      <c r="F19806" s="73" t="s">
        <v>47</v>
      </c>
    </row>
    <row r="19807" spans="1:6" x14ac:dyDescent="0.25">
      <c r="A19807" s="73">
        <v>25060286</v>
      </c>
      <c r="B19807" s="74" t="s">
        <v>17571</v>
      </c>
      <c r="C19807" s="73" t="s">
        <v>10761</v>
      </c>
      <c r="D19807" s="75">
        <v>119.67</v>
      </c>
      <c r="E19807" s="75">
        <v>119.67</v>
      </c>
      <c r="F19807" s="73" t="s">
        <v>47</v>
      </c>
    </row>
    <row r="19808" spans="1:6" x14ac:dyDescent="0.25">
      <c r="A19808" s="73">
        <v>25060287</v>
      </c>
      <c r="B19808" s="74" t="s">
        <v>17572</v>
      </c>
      <c r="C19808" s="73" t="s">
        <v>10761</v>
      </c>
      <c r="D19808" s="75">
        <v>119.67</v>
      </c>
      <c r="E19808" s="75">
        <v>119.67</v>
      </c>
      <c r="F19808" s="73" t="s">
        <v>47</v>
      </c>
    </row>
    <row r="19809" spans="1:6" x14ac:dyDescent="0.25">
      <c r="A19809" s="73">
        <v>25060288</v>
      </c>
      <c r="B19809" s="74" t="s">
        <v>17573</v>
      </c>
      <c r="C19809" s="73" t="s">
        <v>10761</v>
      </c>
      <c r="D19809" s="75">
        <v>119.67</v>
      </c>
      <c r="E19809" s="75">
        <v>119.67</v>
      </c>
      <c r="F19809" s="73" t="s">
        <v>47</v>
      </c>
    </row>
    <row r="19810" spans="1:6" x14ac:dyDescent="0.25">
      <c r="A19810" s="73">
        <v>25060296</v>
      </c>
      <c r="B19810" s="74" t="s">
        <v>17574</v>
      </c>
      <c r="C19810" s="73" t="s">
        <v>10761</v>
      </c>
      <c r="D19810" s="75">
        <v>119.67</v>
      </c>
      <c r="E19810" s="75">
        <v>119.67</v>
      </c>
      <c r="F19810" s="73" t="s">
        <v>47</v>
      </c>
    </row>
    <row r="19811" spans="1:6" x14ac:dyDescent="0.25">
      <c r="A19811" s="73">
        <v>25060297</v>
      </c>
      <c r="B19811" s="74" t="s">
        <v>17575</v>
      </c>
      <c r="C19811" s="73" t="s">
        <v>10761</v>
      </c>
      <c r="D19811" s="75">
        <v>119.67</v>
      </c>
      <c r="E19811" s="75">
        <v>119.67</v>
      </c>
      <c r="F19811" s="73" t="s">
        <v>47</v>
      </c>
    </row>
    <row r="19812" spans="1:6" x14ac:dyDescent="0.25">
      <c r="A19812" s="73">
        <v>25060932</v>
      </c>
      <c r="B19812" s="74" t="s">
        <v>17576</v>
      </c>
      <c r="C19812" s="73" t="s">
        <v>10761</v>
      </c>
      <c r="D19812" s="75">
        <v>182.6</v>
      </c>
      <c r="E19812" s="75">
        <v>182.6</v>
      </c>
      <c r="F19812" s="73" t="s">
        <v>47</v>
      </c>
    </row>
    <row r="19813" spans="1:6" x14ac:dyDescent="0.25">
      <c r="A19813" s="73">
        <v>25060933</v>
      </c>
      <c r="B19813" s="74" t="s">
        <v>17577</v>
      </c>
      <c r="C19813" s="73" t="s">
        <v>10761</v>
      </c>
      <c r="D19813" s="75">
        <v>182.6</v>
      </c>
      <c r="E19813" s="75">
        <v>182.6</v>
      </c>
      <c r="F19813" s="73" t="s">
        <v>47</v>
      </c>
    </row>
    <row r="19814" spans="1:6" x14ac:dyDescent="0.25">
      <c r="A19814" s="73">
        <v>25060934</v>
      </c>
      <c r="B19814" s="74" t="s">
        <v>17578</v>
      </c>
      <c r="C19814" s="73" t="s">
        <v>10761</v>
      </c>
      <c r="D19814" s="75">
        <v>182.6</v>
      </c>
      <c r="E19814" s="75">
        <v>182.6</v>
      </c>
      <c r="F19814" s="73" t="s">
        <v>47</v>
      </c>
    </row>
    <row r="19815" spans="1:6" x14ac:dyDescent="0.25">
      <c r="A19815" s="73">
        <v>25065270</v>
      </c>
      <c r="B19815" s="74" t="s">
        <v>17579</v>
      </c>
      <c r="C19815" s="73" t="s">
        <v>10761</v>
      </c>
      <c r="D19815" s="75">
        <v>3.59</v>
      </c>
      <c r="E19815" s="75">
        <v>3.59</v>
      </c>
      <c r="F19815" s="73" t="s">
        <v>47</v>
      </c>
    </row>
    <row r="19816" spans="1:6" x14ac:dyDescent="0.25">
      <c r="A19816" s="73">
        <v>25065271</v>
      </c>
      <c r="B19816" s="74" t="s">
        <v>17580</v>
      </c>
      <c r="C19816" s="73" t="s">
        <v>10761</v>
      </c>
      <c r="D19816" s="75">
        <v>3.59</v>
      </c>
      <c r="E19816" s="75">
        <v>3.59</v>
      </c>
      <c r="F19816" s="73" t="s">
        <v>47</v>
      </c>
    </row>
    <row r="19817" spans="1:6" x14ac:dyDescent="0.25">
      <c r="A19817" s="73">
        <v>25065272</v>
      </c>
      <c r="B19817" s="74" t="s">
        <v>17581</v>
      </c>
      <c r="C19817" s="73" t="s">
        <v>10761</v>
      </c>
      <c r="D19817" s="75">
        <v>3.59</v>
      </c>
      <c r="E19817" s="75">
        <v>3.59</v>
      </c>
      <c r="F19817" s="73" t="s">
        <v>47</v>
      </c>
    </row>
    <row r="19818" spans="1:6" x14ac:dyDescent="0.25">
      <c r="A19818" s="73">
        <v>35001128</v>
      </c>
      <c r="B19818" s="74" t="s">
        <v>17582</v>
      </c>
      <c r="C19818" s="73" t="s">
        <v>10761</v>
      </c>
      <c r="D19818" s="75">
        <v>19.07</v>
      </c>
      <c r="E19818" s="75">
        <v>19.07</v>
      </c>
      <c r="F19818" s="73" t="s">
        <v>47</v>
      </c>
    </row>
    <row r="19819" spans="1:6" x14ac:dyDescent="0.25">
      <c r="A19819" s="73">
        <v>35001130</v>
      </c>
      <c r="B19819" s="74" t="s">
        <v>17583</v>
      </c>
      <c r="C19819" s="73" t="s">
        <v>10761</v>
      </c>
      <c r="D19819" s="75">
        <v>75.7</v>
      </c>
      <c r="E19819" s="75">
        <v>75.7</v>
      </c>
      <c r="F19819" s="73" t="s">
        <v>47</v>
      </c>
    </row>
    <row r="19820" spans="1:6" x14ac:dyDescent="0.25">
      <c r="A19820" s="73">
        <v>25004474</v>
      </c>
      <c r="B19820" s="74" t="s">
        <v>17584</v>
      </c>
      <c r="C19820" s="73" t="s">
        <v>778</v>
      </c>
      <c r="D19820" s="75">
        <v>1.96</v>
      </c>
      <c r="E19820" s="75">
        <v>1.96</v>
      </c>
      <c r="F19820" s="73" t="s">
        <v>47</v>
      </c>
    </row>
    <row r="19821" spans="1:6" x14ac:dyDescent="0.25">
      <c r="A19821" s="73">
        <v>25004475</v>
      </c>
      <c r="B19821" s="74" t="s">
        <v>17585</v>
      </c>
      <c r="C19821" s="73" t="s">
        <v>17586</v>
      </c>
      <c r="D19821" s="75">
        <v>27.92</v>
      </c>
      <c r="E19821" s="75">
        <v>27.92</v>
      </c>
      <c r="F19821" s="73" t="s">
        <v>47</v>
      </c>
    </row>
    <row r="19822" spans="1:6" x14ac:dyDescent="0.25">
      <c r="A19822" s="73">
        <v>25004476</v>
      </c>
      <c r="B19822" s="74" t="s">
        <v>17587</v>
      </c>
      <c r="C19822" s="73" t="s">
        <v>778</v>
      </c>
      <c r="D19822" s="75">
        <v>1.7</v>
      </c>
      <c r="E19822" s="75">
        <v>1.7</v>
      </c>
      <c r="F19822" s="73" t="s">
        <v>47</v>
      </c>
    </row>
    <row r="19823" spans="1:6" x14ac:dyDescent="0.25">
      <c r="A19823" s="73">
        <v>25004483</v>
      </c>
      <c r="B19823" s="74" t="s">
        <v>17588</v>
      </c>
      <c r="C19823" s="73" t="s">
        <v>778</v>
      </c>
      <c r="D19823" s="75">
        <v>1.59</v>
      </c>
      <c r="E19823" s="75">
        <v>1.59</v>
      </c>
      <c r="F19823" s="73" t="s">
        <v>47</v>
      </c>
    </row>
    <row r="19824" spans="1:6" x14ac:dyDescent="0.25">
      <c r="A19824" s="73">
        <v>25004484</v>
      </c>
      <c r="B19824" s="74" t="s">
        <v>17589</v>
      </c>
      <c r="C19824" s="73" t="s">
        <v>17590</v>
      </c>
      <c r="D19824" s="75">
        <v>3753.25</v>
      </c>
      <c r="E19824" s="75">
        <v>3753.25</v>
      </c>
      <c r="F19824" s="73" t="s">
        <v>47</v>
      </c>
    </row>
    <row r="19825" spans="1:6" x14ac:dyDescent="0.25">
      <c r="A19825" s="73">
        <v>25004504</v>
      </c>
      <c r="B19825" s="74" t="s">
        <v>17591</v>
      </c>
      <c r="C19825" s="73" t="s">
        <v>17586</v>
      </c>
      <c r="D19825" s="75">
        <v>251.5</v>
      </c>
      <c r="E19825" s="75">
        <v>251.5</v>
      </c>
      <c r="F19825" s="73" t="s">
        <v>47</v>
      </c>
    </row>
    <row r="19826" spans="1:6" x14ac:dyDescent="0.25">
      <c r="A19826" s="73">
        <v>25004532</v>
      </c>
      <c r="B19826" s="74" t="s">
        <v>31932</v>
      </c>
      <c r="C19826" s="73" t="s">
        <v>17586</v>
      </c>
      <c r="D19826" s="75">
        <v>516</v>
      </c>
      <c r="E19826" s="75">
        <v>516</v>
      </c>
      <c r="F19826" s="73" t="s">
        <v>47</v>
      </c>
    </row>
    <row r="19827" spans="1:6" x14ac:dyDescent="0.25">
      <c r="A19827" s="73">
        <v>25004602</v>
      </c>
      <c r="B19827" s="74" t="s">
        <v>17593</v>
      </c>
      <c r="C19827" s="73" t="s">
        <v>17592</v>
      </c>
      <c r="D19827" s="75">
        <v>237.92</v>
      </c>
      <c r="E19827" s="75">
        <v>237.92</v>
      </c>
      <c r="F19827" s="73" t="s">
        <v>47</v>
      </c>
    </row>
    <row r="19828" spans="1:6" x14ac:dyDescent="0.25">
      <c r="A19828" s="73">
        <v>25004613</v>
      </c>
      <c r="B19828" s="74" t="s">
        <v>31933</v>
      </c>
      <c r="C19828" s="73" t="s">
        <v>778</v>
      </c>
      <c r="D19828" s="75">
        <v>24.43</v>
      </c>
      <c r="E19828" s="75">
        <v>24.43</v>
      </c>
      <c r="F19828" s="73" t="s">
        <v>47</v>
      </c>
    </row>
    <row r="19829" spans="1:6" x14ac:dyDescent="0.25">
      <c r="A19829" s="73">
        <v>25004623</v>
      </c>
      <c r="B19829" s="74" t="s">
        <v>17594</v>
      </c>
      <c r="C19829" s="73" t="s">
        <v>17592</v>
      </c>
      <c r="D19829" s="75">
        <v>342.71</v>
      </c>
      <c r="E19829" s="75">
        <v>342.71</v>
      </c>
      <c r="F19829" s="73" t="s">
        <v>47</v>
      </c>
    </row>
    <row r="19830" spans="1:6" x14ac:dyDescent="0.25">
      <c r="A19830" s="73">
        <v>25004977</v>
      </c>
      <c r="B19830" s="74" t="s">
        <v>17596</v>
      </c>
      <c r="C19830" s="73" t="s">
        <v>17597</v>
      </c>
      <c r="D19830" s="75">
        <v>557.69000000000005</v>
      </c>
      <c r="E19830" s="75">
        <v>557.69000000000005</v>
      </c>
      <c r="F19830" s="73" t="s">
        <v>47</v>
      </c>
    </row>
    <row r="19831" spans="1:6" x14ac:dyDescent="0.25">
      <c r="A19831" s="73">
        <v>25008399</v>
      </c>
      <c r="B19831" s="74" t="s">
        <v>17598</v>
      </c>
      <c r="C19831" s="73" t="s">
        <v>10740</v>
      </c>
      <c r="D19831" s="75">
        <v>66.599999999999994</v>
      </c>
      <c r="E19831" s="75">
        <v>66.599999999999994</v>
      </c>
      <c r="F19831" s="73" t="s">
        <v>47</v>
      </c>
    </row>
    <row r="19832" spans="1:6" x14ac:dyDescent="0.25">
      <c r="A19832" s="73">
        <v>25008516</v>
      </c>
      <c r="B19832" s="74" t="s">
        <v>17599</v>
      </c>
      <c r="C19832" s="73" t="s">
        <v>10740</v>
      </c>
      <c r="D19832" s="75">
        <v>149.76</v>
      </c>
      <c r="E19832" s="75">
        <v>149.76</v>
      </c>
      <c r="F19832" s="73" t="s">
        <v>47</v>
      </c>
    </row>
    <row r="19833" spans="1:6" x14ac:dyDescent="0.25">
      <c r="A19833" s="73">
        <v>25008743</v>
      </c>
      <c r="B19833" s="74" t="s">
        <v>17600</v>
      </c>
      <c r="C19833" s="73" t="s">
        <v>10740</v>
      </c>
      <c r="D19833" s="75">
        <v>68.75</v>
      </c>
      <c r="E19833" s="75">
        <v>68.75</v>
      </c>
      <c r="F19833" s="73" t="s">
        <v>47</v>
      </c>
    </row>
    <row r="19834" spans="1:6" x14ac:dyDescent="0.25">
      <c r="A19834" s="73">
        <v>25008815</v>
      </c>
      <c r="B19834" s="74" t="s">
        <v>17601</v>
      </c>
      <c r="C19834" s="73" t="s">
        <v>10740</v>
      </c>
      <c r="D19834" s="75">
        <v>209.71</v>
      </c>
      <c r="E19834" s="75">
        <v>209.71</v>
      </c>
      <c r="F19834" s="73" t="s">
        <v>47</v>
      </c>
    </row>
    <row r="19835" spans="1:6" x14ac:dyDescent="0.25">
      <c r="A19835" s="73">
        <v>25008930</v>
      </c>
      <c r="B19835" s="74" t="s">
        <v>17602</v>
      </c>
      <c r="C19835" s="73" t="s">
        <v>10740</v>
      </c>
      <c r="D19835" s="75">
        <v>24.99</v>
      </c>
      <c r="E19835" s="75">
        <v>24.99</v>
      </c>
      <c r="F19835" s="73" t="s">
        <v>47</v>
      </c>
    </row>
    <row r="19836" spans="1:6" x14ac:dyDescent="0.25">
      <c r="A19836" s="73">
        <v>25009502</v>
      </c>
      <c r="B19836" s="74" t="s">
        <v>17603</v>
      </c>
      <c r="C19836" s="73" t="s">
        <v>10759</v>
      </c>
      <c r="D19836" s="75">
        <v>47.39</v>
      </c>
      <c r="E19836" s="75">
        <v>47.39</v>
      </c>
      <c r="F19836" s="73" t="s">
        <v>47</v>
      </c>
    </row>
    <row r="19837" spans="1:6" x14ac:dyDescent="0.25">
      <c r="A19837" s="73">
        <v>25009514</v>
      </c>
      <c r="B19837" s="74" t="s">
        <v>17604</v>
      </c>
      <c r="C19837" s="73" t="s">
        <v>17597</v>
      </c>
      <c r="D19837" s="75">
        <v>16.88</v>
      </c>
      <c r="E19837" s="75">
        <v>16.88</v>
      </c>
      <c r="F19837" s="73" t="s">
        <v>47</v>
      </c>
    </row>
    <row r="19838" spans="1:6" x14ac:dyDescent="0.25">
      <c r="A19838" s="73">
        <v>25009650</v>
      </c>
      <c r="B19838" s="74" t="s">
        <v>31963</v>
      </c>
      <c r="C19838" s="73" t="s">
        <v>10759</v>
      </c>
      <c r="D19838" s="75">
        <v>41.46</v>
      </c>
      <c r="E19838" s="75">
        <v>41.46</v>
      </c>
      <c r="F19838" s="73" t="s">
        <v>47</v>
      </c>
    </row>
    <row r="19839" spans="1:6" x14ac:dyDescent="0.25">
      <c r="A19839" s="73">
        <v>25016140</v>
      </c>
      <c r="B19839" s="74" t="s">
        <v>17605</v>
      </c>
      <c r="C19839" s="73" t="s">
        <v>17595</v>
      </c>
      <c r="D19839" s="75">
        <v>221.18</v>
      </c>
      <c r="E19839" s="75">
        <v>221.18</v>
      </c>
      <c r="F19839" s="73" t="s">
        <v>47</v>
      </c>
    </row>
    <row r="19840" spans="1:6" x14ac:dyDescent="0.25">
      <c r="A19840" s="73">
        <v>25016382</v>
      </c>
      <c r="B19840" s="74" t="s">
        <v>37466</v>
      </c>
      <c r="C19840" s="73" t="s">
        <v>17595</v>
      </c>
      <c r="D19840" s="75">
        <v>598.42999999999995</v>
      </c>
      <c r="E19840" s="75">
        <v>598.42999999999995</v>
      </c>
      <c r="F19840" s="73" t="s">
        <v>47</v>
      </c>
    </row>
    <row r="19841" spans="1:6" x14ac:dyDescent="0.25">
      <c r="A19841" s="73">
        <v>25017797</v>
      </c>
      <c r="B19841" s="74" t="s">
        <v>17607</v>
      </c>
      <c r="C19841" s="73" t="s">
        <v>17606</v>
      </c>
      <c r="D19841" s="75">
        <v>1435.33</v>
      </c>
      <c r="E19841" s="75">
        <v>1435.33</v>
      </c>
      <c r="F19841" s="73" t="s">
        <v>47</v>
      </c>
    </row>
    <row r="19842" spans="1:6" x14ac:dyDescent="0.25">
      <c r="A19842" s="73">
        <v>25017829</v>
      </c>
      <c r="B19842" s="74" t="s">
        <v>17608</v>
      </c>
      <c r="C19842" s="73" t="s">
        <v>17606</v>
      </c>
      <c r="D19842" s="75">
        <v>813.35</v>
      </c>
      <c r="E19842" s="75">
        <v>813.35</v>
      </c>
      <c r="F19842" s="73" t="s">
        <v>47</v>
      </c>
    </row>
    <row r="19843" spans="1:6" x14ac:dyDescent="0.25">
      <c r="A19843" s="73">
        <v>25019455</v>
      </c>
      <c r="B19843" s="74" t="s">
        <v>37467</v>
      </c>
      <c r="C19843" s="73" t="s">
        <v>17595</v>
      </c>
      <c r="D19843" s="75">
        <v>200</v>
      </c>
      <c r="E19843" s="75">
        <v>200</v>
      </c>
      <c r="F19843" s="73" t="s">
        <v>47</v>
      </c>
    </row>
    <row r="19844" spans="1:6" x14ac:dyDescent="0.25">
      <c r="A19844" s="73">
        <v>25022324</v>
      </c>
      <c r="B19844" s="74" t="s">
        <v>17610</v>
      </c>
      <c r="C19844" s="73" t="s">
        <v>17595</v>
      </c>
      <c r="D19844" s="75">
        <v>43.93</v>
      </c>
      <c r="E19844" s="75">
        <v>43.93</v>
      </c>
      <c r="F19844" s="73" t="s">
        <v>47</v>
      </c>
    </row>
    <row r="19845" spans="1:6" x14ac:dyDescent="0.25">
      <c r="A19845" s="73">
        <v>25023611</v>
      </c>
      <c r="B19845" s="74" t="s">
        <v>17611</v>
      </c>
      <c r="C19845" s="73" t="s">
        <v>17612</v>
      </c>
      <c r="D19845" s="75">
        <v>1052.74</v>
      </c>
      <c r="E19845" s="75">
        <v>1052.74</v>
      </c>
      <c r="F19845" s="73" t="s">
        <v>47</v>
      </c>
    </row>
    <row r="19846" spans="1:6" x14ac:dyDescent="0.25">
      <c r="A19846" s="73">
        <v>25023902</v>
      </c>
      <c r="B19846" s="74" t="s">
        <v>17613</v>
      </c>
      <c r="C19846" s="73" t="s">
        <v>17609</v>
      </c>
      <c r="D19846" s="75">
        <v>603.9</v>
      </c>
      <c r="E19846" s="75">
        <v>603.9</v>
      </c>
      <c r="F19846" s="73" t="s">
        <v>47</v>
      </c>
    </row>
    <row r="19847" spans="1:6" x14ac:dyDescent="0.25">
      <c r="A19847" s="73">
        <v>25023933</v>
      </c>
      <c r="B19847" s="74" t="s">
        <v>17614</v>
      </c>
      <c r="C19847" s="73" t="s">
        <v>17606</v>
      </c>
      <c r="D19847" s="75">
        <v>103.83</v>
      </c>
      <c r="E19847" s="75">
        <v>103.83</v>
      </c>
      <c r="F19847" s="73" t="s">
        <v>47</v>
      </c>
    </row>
    <row r="19848" spans="1:6" x14ac:dyDescent="0.25">
      <c r="A19848" s="73">
        <v>25024272</v>
      </c>
      <c r="B19848" s="74" t="s">
        <v>17615</v>
      </c>
      <c r="C19848" s="73" t="s">
        <v>17595</v>
      </c>
      <c r="D19848" s="75">
        <v>16.190000000000001</v>
      </c>
      <c r="E19848" s="75">
        <v>16.190000000000001</v>
      </c>
      <c r="F19848" s="73" t="s">
        <v>47</v>
      </c>
    </row>
    <row r="19849" spans="1:6" x14ac:dyDescent="0.25">
      <c r="A19849" s="73">
        <v>25026362</v>
      </c>
      <c r="B19849" s="74" t="s">
        <v>17616</v>
      </c>
      <c r="C19849" s="73" t="s">
        <v>10759</v>
      </c>
      <c r="D19849" s="75">
        <v>224.79</v>
      </c>
      <c r="E19849" s="75">
        <v>224.79</v>
      </c>
      <c r="F19849" s="73" t="s">
        <v>47</v>
      </c>
    </row>
    <row r="19850" spans="1:6" x14ac:dyDescent="0.25">
      <c r="A19850" s="73">
        <v>25027966</v>
      </c>
      <c r="B19850" s="74" t="s">
        <v>17617</v>
      </c>
      <c r="C19850" s="73" t="s">
        <v>17618</v>
      </c>
      <c r="D19850" s="75">
        <v>412.11</v>
      </c>
      <c r="E19850" s="75">
        <v>412.11</v>
      </c>
      <c r="F19850" s="73" t="s">
        <v>47</v>
      </c>
    </row>
    <row r="19851" spans="1:6" x14ac:dyDescent="0.25">
      <c r="A19851" s="73">
        <v>25027968</v>
      </c>
      <c r="B19851" s="74" t="s">
        <v>17619</v>
      </c>
      <c r="C19851" s="73" t="s">
        <v>17618</v>
      </c>
      <c r="D19851" s="75">
        <v>7163.83</v>
      </c>
      <c r="E19851" s="75">
        <v>7163.83</v>
      </c>
      <c r="F19851" s="73" t="s">
        <v>47</v>
      </c>
    </row>
    <row r="19852" spans="1:6" x14ac:dyDescent="0.25">
      <c r="A19852" s="73">
        <v>25039730</v>
      </c>
      <c r="B19852" s="74" t="s">
        <v>17620</v>
      </c>
      <c r="C19852" s="73" t="s">
        <v>17595</v>
      </c>
      <c r="D19852" s="75">
        <v>160.99</v>
      </c>
      <c r="E19852" s="75">
        <v>160.99</v>
      </c>
      <c r="F19852" s="73" t="s">
        <v>47</v>
      </c>
    </row>
    <row r="19853" spans="1:6" x14ac:dyDescent="0.25">
      <c r="A19853" s="73">
        <v>25040606</v>
      </c>
      <c r="B19853" s="74" t="s">
        <v>17621</v>
      </c>
      <c r="C19853" s="73" t="s">
        <v>17606</v>
      </c>
      <c r="D19853" s="75">
        <v>1914.33</v>
      </c>
      <c r="E19853" s="75">
        <v>1914.33</v>
      </c>
      <c r="F19853" s="73" t="s">
        <v>47</v>
      </c>
    </row>
    <row r="19854" spans="1:6" x14ac:dyDescent="0.25">
      <c r="A19854" s="73">
        <v>25041079</v>
      </c>
      <c r="B19854" s="74" t="s">
        <v>17622</v>
      </c>
      <c r="C19854" s="73" t="s">
        <v>17595</v>
      </c>
      <c r="D19854" s="75">
        <v>4546.18</v>
      </c>
      <c r="E19854" s="75">
        <v>4546.18</v>
      </c>
      <c r="F19854" s="73" t="s">
        <v>47</v>
      </c>
    </row>
    <row r="19855" spans="1:6" x14ac:dyDescent="0.25">
      <c r="A19855" s="73">
        <v>25042323</v>
      </c>
      <c r="B19855" s="74" t="s">
        <v>17623</v>
      </c>
      <c r="C19855" s="73" t="s">
        <v>17595</v>
      </c>
      <c r="D19855" s="75">
        <v>2785.97</v>
      </c>
      <c r="E19855" s="75">
        <v>2785.97</v>
      </c>
      <c r="F19855" s="73" t="s">
        <v>47</v>
      </c>
    </row>
    <row r="19856" spans="1:6" x14ac:dyDescent="0.25">
      <c r="A19856" s="73">
        <v>25043896</v>
      </c>
      <c r="B19856" s="74" t="s">
        <v>17624</v>
      </c>
      <c r="C19856" s="73" t="s">
        <v>17609</v>
      </c>
      <c r="D19856" s="75">
        <v>540.05999999999995</v>
      </c>
      <c r="E19856" s="75">
        <v>540.05999999999995</v>
      </c>
      <c r="F19856" s="73" t="s">
        <v>47</v>
      </c>
    </row>
    <row r="19857" spans="1:6" x14ac:dyDescent="0.25">
      <c r="A19857" s="73">
        <v>25044629</v>
      </c>
      <c r="B19857" s="74" t="s">
        <v>37468</v>
      </c>
      <c r="C19857" s="73" t="s">
        <v>17595</v>
      </c>
      <c r="D19857" s="75">
        <v>16.190000000000001</v>
      </c>
      <c r="E19857" s="75">
        <v>16.190000000000001</v>
      </c>
      <c r="F19857" s="73" t="s">
        <v>47</v>
      </c>
    </row>
    <row r="19858" spans="1:6" x14ac:dyDescent="0.25">
      <c r="A19858" s="73">
        <v>25044630</v>
      </c>
      <c r="B19858" s="74" t="s">
        <v>37469</v>
      </c>
      <c r="C19858" s="73" t="s">
        <v>17595</v>
      </c>
      <c r="D19858" s="75">
        <v>16.190000000000001</v>
      </c>
      <c r="E19858" s="75">
        <v>16.190000000000001</v>
      </c>
      <c r="F19858" s="73" t="s">
        <v>47</v>
      </c>
    </row>
    <row r="19859" spans="1:6" x14ac:dyDescent="0.25">
      <c r="A19859" s="73">
        <v>25045756</v>
      </c>
      <c r="B19859" s="74" t="s">
        <v>17625</v>
      </c>
      <c r="C19859" s="73" t="s">
        <v>17586</v>
      </c>
      <c r="D19859" s="75">
        <v>20.13</v>
      </c>
      <c r="E19859" s="75">
        <v>20.13</v>
      </c>
      <c r="F19859" s="73" t="s">
        <v>47</v>
      </c>
    </row>
    <row r="19860" spans="1:6" x14ac:dyDescent="0.25">
      <c r="A19860" s="73">
        <v>25052369</v>
      </c>
      <c r="B19860" s="74" t="s">
        <v>17626</v>
      </c>
      <c r="C19860" s="73" t="s">
        <v>17627</v>
      </c>
      <c r="D19860" s="75">
        <v>17.149999999999999</v>
      </c>
      <c r="E19860" s="75">
        <v>17.149999999999999</v>
      </c>
      <c r="F19860" s="73" t="s">
        <v>47</v>
      </c>
    </row>
    <row r="19861" spans="1:6" x14ac:dyDescent="0.25">
      <c r="A19861" s="73">
        <v>25056433</v>
      </c>
      <c r="B19861" s="74" t="s">
        <v>17628</v>
      </c>
      <c r="C19861" s="73" t="s">
        <v>17595</v>
      </c>
      <c r="D19861" s="75">
        <v>180.57</v>
      </c>
      <c r="E19861" s="75">
        <v>180.57</v>
      </c>
      <c r="F19861" s="73" t="s">
        <v>47</v>
      </c>
    </row>
    <row r="19862" spans="1:6" x14ac:dyDescent="0.25">
      <c r="A19862" s="73">
        <v>25058579</v>
      </c>
      <c r="B19862" s="74" t="s">
        <v>17629</v>
      </c>
      <c r="C19862" s="73" t="s">
        <v>17609</v>
      </c>
      <c r="D19862" s="75">
        <v>9437.0300000000007</v>
      </c>
      <c r="E19862" s="75">
        <v>9437.0300000000007</v>
      </c>
      <c r="F19862" s="73" t="s">
        <v>47</v>
      </c>
    </row>
    <row r="19863" spans="1:6" x14ac:dyDescent="0.25">
      <c r="A19863" s="73">
        <v>25059299</v>
      </c>
      <c r="B19863" s="74" t="s">
        <v>17630</v>
      </c>
      <c r="C19863" s="73" t="s">
        <v>778</v>
      </c>
      <c r="D19863" s="75">
        <v>1.8</v>
      </c>
      <c r="E19863" s="75">
        <v>1.8</v>
      </c>
      <c r="F19863" s="73" t="s">
        <v>47</v>
      </c>
    </row>
    <row r="19864" spans="1:6" x14ac:dyDescent="0.25">
      <c r="A19864" s="73">
        <v>25060041</v>
      </c>
      <c r="B19864" s="74" t="s">
        <v>17631</v>
      </c>
      <c r="C19864" s="73" t="s">
        <v>17595</v>
      </c>
      <c r="D19864" s="75">
        <v>742.87</v>
      </c>
      <c r="E19864" s="75">
        <v>742.87</v>
      </c>
      <c r="F19864" s="73" t="s">
        <v>47</v>
      </c>
    </row>
    <row r="19865" spans="1:6" x14ac:dyDescent="0.25">
      <c r="A19865" s="73">
        <v>25060525</v>
      </c>
      <c r="B19865" s="74" t="s">
        <v>17632</v>
      </c>
      <c r="C19865" s="73" t="s">
        <v>17606</v>
      </c>
      <c r="D19865" s="75">
        <v>200.33</v>
      </c>
      <c r="E19865" s="75">
        <v>200.33</v>
      </c>
      <c r="F19865" s="73" t="s">
        <v>47</v>
      </c>
    </row>
    <row r="19866" spans="1:6" x14ac:dyDescent="0.25">
      <c r="A19866" s="73">
        <v>25061330</v>
      </c>
      <c r="B19866" s="74" t="s">
        <v>17633</v>
      </c>
      <c r="C19866" s="73" t="s">
        <v>17590</v>
      </c>
      <c r="D19866" s="75">
        <v>620.79999999999995</v>
      </c>
      <c r="E19866" s="75">
        <v>620.79999999999995</v>
      </c>
      <c r="F19866" s="73" t="s">
        <v>47</v>
      </c>
    </row>
    <row r="19867" spans="1:6" x14ac:dyDescent="0.25">
      <c r="A19867" s="73">
        <v>25062197</v>
      </c>
      <c r="B19867" s="74" t="s">
        <v>17634</v>
      </c>
      <c r="C19867" s="73" t="s">
        <v>17606</v>
      </c>
      <c r="D19867" s="75">
        <v>173.56</v>
      </c>
      <c r="E19867" s="75">
        <v>173.56</v>
      </c>
      <c r="F19867" s="73" t="s">
        <v>47</v>
      </c>
    </row>
    <row r="19868" spans="1:6" x14ac:dyDescent="0.25">
      <c r="A19868" s="73">
        <v>25063900</v>
      </c>
      <c r="B19868" s="74" t="s">
        <v>17635</v>
      </c>
      <c r="C19868" s="73" t="s">
        <v>17595</v>
      </c>
      <c r="D19868" s="75">
        <v>50.3</v>
      </c>
      <c r="E19868" s="75">
        <v>50.3</v>
      </c>
      <c r="F19868" s="73" t="s">
        <v>47</v>
      </c>
    </row>
    <row r="19869" spans="1:6" x14ac:dyDescent="0.25">
      <c r="A19869" s="73">
        <v>25063901</v>
      </c>
      <c r="B19869" s="74" t="s">
        <v>17636</v>
      </c>
      <c r="C19869" s="73" t="s">
        <v>17595</v>
      </c>
      <c r="D19869" s="75">
        <v>24.65</v>
      </c>
      <c r="E19869" s="75">
        <v>24.65</v>
      </c>
      <c r="F19869" s="73" t="s">
        <v>47</v>
      </c>
    </row>
    <row r="19870" spans="1:6" x14ac:dyDescent="0.25">
      <c r="A19870" s="73">
        <v>25065086</v>
      </c>
      <c r="B19870" s="74" t="s">
        <v>32288</v>
      </c>
      <c r="C19870" s="73" t="s">
        <v>10740</v>
      </c>
      <c r="D19870" s="75">
        <v>2037.58</v>
      </c>
      <c r="E19870" s="75">
        <v>2037.58</v>
      </c>
      <c r="F19870" s="73" t="s">
        <v>47</v>
      </c>
    </row>
    <row r="19871" spans="1:6" x14ac:dyDescent="0.25">
      <c r="A19871" s="73">
        <v>35000052</v>
      </c>
      <c r="B19871" s="74" t="s">
        <v>17637</v>
      </c>
      <c r="C19871" s="73" t="s">
        <v>17590</v>
      </c>
      <c r="D19871" s="75">
        <v>7477.33</v>
      </c>
      <c r="E19871" s="75">
        <v>7477.33</v>
      </c>
      <c r="F19871" s="73" t="s">
        <v>47</v>
      </c>
    </row>
    <row r="19872" spans="1:6" x14ac:dyDescent="0.25">
      <c r="A19872" s="73">
        <v>35000053</v>
      </c>
      <c r="B19872" s="74" t="s">
        <v>17638</v>
      </c>
      <c r="C19872" s="73" t="s">
        <v>17590</v>
      </c>
      <c r="D19872" s="75">
        <v>7477.33</v>
      </c>
      <c r="E19872" s="75">
        <v>7477.33</v>
      </c>
      <c r="F19872" s="73" t="s">
        <v>47</v>
      </c>
    </row>
    <row r="19873" spans="1:6" x14ac:dyDescent="0.25">
      <c r="A19873" s="73">
        <v>35000063</v>
      </c>
      <c r="B19873" s="74" t="s">
        <v>17639</v>
      </c>
      <c r="C19873" s="73" t="s">
        <v>778</v>
      </c>
      <c r="D19873" s="75">
        <v>112.61</v>
      </c>
      <c r="E19873" s="75">
        <v>112.61</v>
      </c>
      <c r="F19873" s="73" t="s">
        <v>47</v>
      </c>
    </row>
    <row r="19874" spans="1:6" x14ac:dyDescent="0.25">
      <c r="A19874" s="73">
        <v>35000064</v>
      </c>
      <c r="B19874" s="74" t="s">
        <v>17640</v>
      </c>
      <c r="C19874" s="73" t="s">
        <v>778</v>
      </c>
      <c r="D19874" s="75">
        <v>112.61</v>
      </c>
      <c r="E19874" s="75">
        <v>112.61</v>
      </c>
      <c r="F19874" s="73" t="s">
        <v>47</v>
      </c>
    </row>
    <row r="19875" spans="1:6" x14ac:dyDescent="0.25">
      <c r="A19875" s="73">
        <v>35000069</v>
      </c>
      <c r="B19875" s="74" t="s">
        <v>17641</v>
      </c>
      <c r="C19875" s="73" t="s">
        <v>778</v>
      </c>
      <c r="D19875" s="75">
        <v>59.64</v>
      </c>
      <c r="E19875" s="75">
        <v>59.64</v>
      </c>
      <c r="F19875" s="73" t="s">
        <v>47</v>
      </c>
    </row>
    <row r="19876" spans="1:6" x14ac:dyDescent="0.25">
      <c r="A19876" s="73">
        <v>35000071</v>
      </c>
      <c r="B19876" s="74" t="s">
        <v>17642</v>
      </c>
      <c r="C19876" s="73" t="s">
        <v>778</v>
      </c>
      <c r="D19876" s="75">
        <v>6.93</v>
      </c>
      <c r="E19876" s="75">
        <v>6.93</v>
      </c>
      <c r="F19876" s="73" t="s">
        <v>47</v>
      </c>
    </row>
    <row r="19877" spans="1:6" x14ac:dyDescent="0.25">
      <c r="A19877" s="73">
        <v>35000084</v>
      </c>
      <c r="B19877" s="74" t="s">
        <v>17643</v>
      </c>
      <c r="C19877" s="73" t="s">
        <v>778</v>
      </c>
      <c r="D19877" s="75">
        <v>12.03</v>
      </c>
      <c r="E19877" s="75">
        <v>12.03</v>
      </c>
      <c r="F19877" s="73" t="s">
        <v>47</v>
      </c>
    </row>
    <row r="19878" spans="1:6" x14ac:dyDescent="0.25">
      <c r="A19878" s="73">
        <v>35000109</v>
      </c>
      <c r="B19878" s="74" t="s">
        <v>17644</v>
      </c>
      <c r="C19878" s="73" t="s">
        <v>17590</v>
      </c>
      <c r="D19878" s="75">
        <v>54.5</v>
      </c>
      <c r="E19878" s="75">
        <v>54.5</v>
      </c>
      <c r="F19878" s="73" t="s">
        <v>47</v>
      </c>
    </row>
    <row r="19879" spans="1:6" x14ac:dyDescent="0.25">
      <c r="A19879" s="73">
        <v>35000110</v>
      </c>
      <c r="B19879" s="74" t="s">
        <v>17645</v>
      </c>
      <c r="C19879" s="73" t="s">
        <v>17590</v>
      </c>
      <c r="D19879" s="75">
        <v>151</v>
      </c>
      <c r="E19879" s="75">
        <v>151</v>
      </c>
      <c r="F19879" s="73" t="s">
        <v>47</v>
      </c>
    </row>
    <row r="19880" spans="1:6" x14ac:dyDescent="0.25">
      <c r="A19880" s="73">
        <v>35000117</v>
      </c>
      <c r="B19880" s="74" t="s">
        <v>17646</v>
      </c>
      <c r="C19880" s="73" t="s">
        <v>17590</v>
      </c>
      <c r="D19880" s="75">
        <v>554.04</v>
      </c>
      <c r="E19880" s="75">
        <v>554.04</v>
      </c>
      <c r="F19880" s="73" t="s">
        <v>47</v>
      </c>
    </row>
    <row r="19881" spans="1:6" x14ac:dyDescent="0.25">
      <c r="A19881" s="73">
        <v>35000121</v>
      </c>
      <c r="B19881" s="74" t="s">
        <v>17647</v>
      </c>
      <c r="C19881" s="73" t="s">
        <v>778</v>
      </c>
      <c r="D19881" s="75">
        <v>6.49</v>
      </c>
      <c r="E19881" s="75">
        <v>6.49</v>
      </c>
      <c r="F19881" s="73" t="s">
        <v>47</v>
      </c>
    </row>
    <row r="19882" spans="1:6" x14ac:dyDescent="0.25">
      <c r="A19882" s="73">
        <v>35000122</v>
      </c>
      <c r="B19882" s="74" t="s">
        <v>17648</v>
      </c>
      <c r="C19882" s="73" t="s">
        <v>778</v>
      </c>
      <c r="D19882" s="75">
        <v>6.04</v>
      </c>
      <c r="E19882" s="75">
        <v>6.04</v>
      </c>
      <c r="F19882" s="73" t="s">
        <v>47</v>
      </c>
    </row>
    <row r="19883" spans="1:6" x14ac:dyDescent="0.25">
      <c r="A19883" s="73">
        <v>35000123</v>
      </c>
      <c r="B19883" s="74" t="s">
        <v>17649</v>
      </c>
      <c r="C19883" s="73" t="s">
        <v>778</v>
      </c>
      <c r="D19883" s="75">
        <v>20.059999999999999</v>
      </c>
      <c r="E19883" s="75">
        <v>20.059999999999999</v>
      </c>
      <c r="F19883" s="73" t="s">
        <v>47</v>
      </c>
    </row>
    <row r="19884" spans="1:6" x14ac:dyDescent="0.25">
      <c r="A19884" s="73">
        <v>35000160</v>
      </c>
      <c r="B19884" s="74" t="s">
        <v>17650</v>
      </c>
      <c r="C19884" s="73" t="s">
        <v>778</v>
      </c>
      <c r="D19884" s="75">
        <v>63.86</v>
      </c>
      <c r="E19884" s="75">
        <v>63.86</v>
      </c>
      <c r="F19884" s="73" t="s">
        <v>47</v>
      </c>
    </row>
    <row r="19885" spans="1:6" x14ac:dyDescent="0.25">
      <c r="A19885" s="73">
        <v>35000176</v>
      </c>
      <c r="B19885" s="74" t="s">
        <v>17651</v>
      </c>
      <c r="C19885" s="73" t="s">
        <v>778</v>
      </c>
      <c r="D19885" s="75">
        <v>27</v>
      </c>
      <c r="E19885" s="75">
        <v>27</v>
      </c>
      <c r="F19885" s="73" t="s">
        <v>47</v>
      </c>
    </row>
    <row r="19886" spans="1:6" x14ac:dyDescent="0.25">
      <c r="A19886" s="73">
        <v>35000255</v>
      </c>
      <c r="B19886" s="74" t="s">
        <v>17652</v>
      </c>
      <c r="C19886" s="73" t="s">
        <v>10759</v>
      </c>
      <c r="D19886" s="75">
        <v>2012.47</v>
      </c>
      <c r="E19886" s="75">
        <v>2012.47</v>
      </c>
      <c r="F19886" s="73" t="s">
        <v>47</v>
      </c>
    </row>
    <row r="19887" spans="1:6" x14ac:dyDescent="0.25">
      <c r="A19887" s="73">
        <v>35000256</v>
      </c>
      <c r="B19887" s="74" t="s">
        <v>17653</v>
      </c>
      <c r="C19887" s="73" t="s">
        <v>10759</v>
      </c>
      <c r="D19887" s="75">
        <v>2940.05</v>
      </c>
      <c r="E19887" s="75">
        <v>2940.05</v>
      </c>
      <c r="F19887" s="73" t="s">
        <v>47</v>
      </c>
    </row>
    <row r="19888" spans="1:6" x14ac:dyDescent="0.25">
      <c r="A19888" s="73">
        <v>35000257</v>
      </c>
      <c r="B19888" s="74" t="s">
        <v>17654</v>
      </c>
      <c r="C19888" s="73" t="s">
        <v>10759</v>
      </c>
      <c r="D19888" s="75">
        <v>3443.1</v>
      </c>
      <c r="E19888" s="75">
        <v>3443.1</v>
      </c>
      <c r="F19888" s="73" t="s">
        <v>47</v>
      </c>
    </row>
    <row r="19889" spans="1:6" x14ac:dyDescent="0.25">
      <c r="A19889" s="73">
        <v>35000259</v>
      </c>
      <c r="B19889" s="74" t="s">
        <v>17655</v>
      </c>
      <c r="C19889" s="73" t="s">
        <v>10759</v>
      </c>
      <c r="D19889" s="75">
        <v>1110.1500000000001</v>
      </c>
      <c r="E19889" s="75">
        <v>1110.1500000000001</v>
      </c>
      <c r="F19889" s="73" t="s">
        <v>47</v>
      </c>
    </row>
    <row r="19890" spans="1:6" x14ac:dyDescent="0.25">
      <c r="A19890" s="73">
        <v>35000260</v>
      </c>
      <c r="B19890" s="74" t="s">
        <v>17656</v>
      </c>
      <c r="C19890" s="73" t="s">
        <v>10759</v>
      </c>
      <c r="D19890" s="75">
        <v>1034.0999999999999</v>
      </c>
      <c r="E19890" s="75">
        <v>1034.0999999999999</v>
      </c>
      <c r="F19890" s="73" t="s">
        <v>47</v>
      </c>
    </row>
    <row r="19891" spans="1:6" x14ac:dyDescent="0.25">
      <c r="A19891" s="73">
        <v>35000261</v>
      </c>
      <c r="B19891" s="74" t="s">
        <v>17657</v>
      </c>
      <c r="C19891" s="73" t="s">
        <v>10759</v>
      </c>
      <c r="D19891" s="75">
        <v>1018.53</v>
      </c>
      <c r="E19891" s="75">
        <v>1018.53</v>
      </c>
      <c r="F19891" s="73" t="s">
        <v>47</v>
      </c>
    </row>
    <row r="19892" spans="1:6" x14ac:dyDescent="0.25">
      <c r="A19892" s="73">
        <v>35000266</v>
      </c>
      <c r="B19892" s="74" t="s">
        <v>17658</v>
      </c>
      <c r="C19892" s="73" t="s">
        <v>10759</v>
      </c>
      <c r="D19892" s="75">
        <v>2160.21</v>
      </c>
      <c r="E19892" s="75">
        <v>2160.21</v>
      </c>
      <c r="F19892" s="73" t="s">
        <v>47</v>
      </c>
    </row>
    <row r="19893" spans="1:6" x14ac:dyDescent="0.25">
      <c r="A19893" s="73">
        <v>35000267</v>
      </c>
      <c r="B19893" s="74" t="s">
        <v>17659</v>
      </c>
      <c r="C19893" s="73" t="s">
        <v>10759</v>
      </c>
      <c r="D19893" s="75">
        <v>4505.1499999999996</v>
      </c>
      <c r="E19893" s="75">
        <v>4505.1499999999996</v>
      </c>
      <c r="F19893" s="73" t="s">
        <v>47</v>
      </c>
    </row>
    <row r="19894" spans="1:6" x14ac:dyDescent="0.25">
      <c r="A19894" s="73">
        <v>35000296</v>
      </c>
      <c r="B19894" s="74" t="s">
        <v>17660</v>
      </c>
      <c r="C19894" s="73" t="s">
        <v>778</v>
      </c>
      <c r="D19894" s="75">
        <v>48.32</v>
      </c>
      <c r="E19894" s="75">
        <v>48.32</v>
      </c>
      <c r="F19894" s="73" t="s">
        <v>47</v>
      </c>
    </row>
    <row r="19895" spans="1:6" x14ac:dyDescent="0.25">
      <c r="A19895" s="73">
        <v>35000297</v>
      </c>
      <c r="B19895" s="74" t="s">
        <v>17661</v>
      </c>
      <c r="C19895" s="73" t="s">
        <v>778</v>
      </c>
      <c r="D19895" s="75">
        <v>5.37</v>
      </c>
      <c r="E19895" s="75">
        <v>5.37</v>
      </c>
      <c r="F19895" s="73" t="s">
        <v>47</v>
      </c>
    </row>
    <row r="19896" spans="1:6" x14ac:dyDescent="0.25">
      <c r="A19896" s="73">
        <v>35000298</v>
      </c>
      <c r="B19896" s="74" t="s">
        <v>17662</v>
      </c>
      <c r="C19896" s="73" t="s">
        <v>778</v>
      </c>
      <c r="D19896" s="75">
        <v>29.97</v>
      </c>
      <c r="E19896" s="75">
        <v>29.97</v>
      </c>
      <c r="F19896" s="73" t="s">
        <v>47</v>
      </c>
    </row>
    <row r="19897" spans="1:6" x14ac:dyDescent="0.25">
      <c r="A19897" s="73">
        <v>35000299</v>
      </c>
      <c r="B19897" s="74" t="s">
        <v>17663</v>
      </c>
      <c r="C19897" s="73" t="s">
        <v>778</v>
      </c>
      <c r="D19897" s="75">
        <v>24.05</v>
      </c>
      <c r="E19897" s="75">
        <v>24.05</v>
      </c>
      <c r="F19897" s="73" t="s">
        <v>47</v>
      </c>
    </row>
    <row r="19898" spans="1:6" x14ac:dyDescent="0.25">
      <c r="A19898" s="73">
        <v>35000301</v>
      </c>
      <c r="B19898" s="74" t="s">
        <v>17664</v>
      </c>
      <c r="C19898" s="73" t="s">
        <v>778</v>
      </c>
      <c r="D19898" s="75">
        <v>37.03</v>
      </c>
      <c r="E19898" s="75">
        <v>37.03</v>
      </c>
      <c r="F19898" s="73" t="s">
        <v>47</v>
      </c>
    </row>
    <row r="19899" spans="1:6" x14ac:dyDescent="0.25">
      <c r="A19899" s="73">
        <v>35000302</v>
      </c>
      <c r="B19899" s="74" t="s">
        <v>17665</v>
      </c>
      <c r="C19899" s="73" t="s">
        <v>778</v>
      </c>
      <c r="D19899" s="75">
        <v>29.18</v>
      </c>
      <c r="E19899" s="75">
        <v>29.18</v>
      </c>
      <c r="F19899" s="73" t="s">
        <v>47</v>
      </c>
    </row>
    <row r="19900" spans="1:6" x14ac:dyDescent="0.25">
      <c r="A19900" s="73">
        <v>35000308</v>
      </c>
      <c r="B19900" s="74" t="s">
        <v>17666</v>
      </c>
      <c r="C19900" s="73" t="s">
        <v>778</v>
      </c>
      <c r="D19900" s="75">
        <v>47.41</v>
      </c>
      <c r="E19900" s="75">
        <v>47.41</v>
      </c>
      <c r="F19900" s="73" t="s">
        <v>47</v>
      </c>
    </row>
    <row r="19901" spans="1:6" x14ac:dyDescent="0.25">
      <c r="A19901" s="73">
        <v>35000309</v>
      </c>
      <c r="B19901" s="74" t="s">
        <v>17667</v>
      </c>
      <c r="C19901" s="73" t="s">
        <v>778</v>
      </c>
      <c r="D19901" s="75">
        <v>36.53</v>
      </c>
      <c r="E19901" s="75">
        <v>36.53</v>
      </c>
      <c r="F19901" s="73" t="s">
        <v>47</v>
      </c>
    </row>
    <row r="19902" spans="1:6" x14ac:dyDescent="0.25">
      <c r="A19902" s="73">
        <v>35000310</v>
      </c>
      <c r="B19902" s="74" t="s">
        <v>17668</v>
      </c>
      <c r="C19902" s="73" t="s">
        <v>778</v>
      </c>
      <c r="D19902" s="75">
        <v>18.18</v>
      </c>
      <c r="E19902" s="75">
        <v>18.18</v>
      </c>
      <c r="F19902" s="73" t="s">
        <v>47</v>
      </c>
    </row>
    <row r="19903" spans="1:6" x14ac:dyDescent="0.25">
      <c r="A19903" s="73">
        <v>35000311</v>
      </c>
      <c r="B19903" s="74" t="s">
        <v>17669</v>
      </c>
      <c r="C19903" s="73" t="s">
        <v>778</v>
      </c>
      <c r="D19903" s="75">
        <v>49.56</v>
      </c>
      <c r="E19903" s="75">
        <v>49.56</v>
      </c>
      <c r="F19903" s="73" t="s">
        <v>47</v>
      </c>
    </row>
    <row r="19904" spans="1:6" x14ac:dyDescent="0.25">
      <c r="A19904" s="73">
        <v>35000312</v>
      </c>
      <c r="B19904" s="74" t="s">
        <v>17670</v>
      </c>
      <c r="C19904" s="73" t="s">
        <v>778</v>
      </c>
      <c r="D19904" s="75">
        <v>44.49</v>
      </c>
      <c r="E19904" s="75">
        <v>44.49</v>
      </c>
      <c r="F19904" s="73" t="s">
        <v>47</v>
      </c>
    </row>
    <row r="19905" spans="1:6" x14ac:dyDescent="0.25">
      <c r="A19905" s="73">
        <v>35000313</v>
      </c>
      <c r="B19905" s="74" t="s">
        <v>17671</v>
      </c>
      <c r="C19905" s="73" t="s">
        <v>778</v>
      </c>
      <c r="D19905" s="75">
        <v>44.49</v>
      </c>
      <c r="E19905" s="75">
        <v>44.49</v>
      </c>
      <c r="F19905" s="73" t="s">
        <v>47</v>
      </c>
    </row>
    <row r="19906" spans="1:6" x14ac:dyDescent="0.25">
      <c r="A19906" s="73">
        <v>35000314</v>
      </c>
      <c r="B19906" s="74" t="s">
        <v>17672</v>
      </c>
      <c r="C19906" s="73" t="s">
        <v>778</v>
      </c>
      <c r="D19906" s="75">
        <v>41.58</v>
      </c>
      <c r="E19906" s="75">
        <v>41.58</v>
      </c>
      <c r="F19906" s="73" t="s">
        <v>47</v>
      </c>
    </row>
    <row r="19907" spans="1:6" x14ac:dyDescent="0.25">
      <c r="A19907" s="73">
        <v>35000315</v>
      </c>
      <c r="B19907" s="74" t="s">
        <v>17673</v>
      </c>
      <c r="C19907" s="73" t="s">
        <v>778</v>
      </c>
      <c r="D19907" s="75">
        <v>38.01</v>
      </c>
      <c r="E19907" s="75">
        <v>38.01</v>
      </c>
      <c r="F19907" s="73" t="s">
        <v>47</v>
      </c>
    </row>
    <row r="19908" spans="1:6" x14ac:dyDescent="0.25">
      <c r="A19908" s="73">
        <v>35000316</v>
      </c>
      <c r="B19908" s="74" t="s">
        <v>17674</v>
      </c>
      <c r="C19908" s="73" t="s">
        <v>778</v>
      </c>
      <c r="D19908" s="75">
        <v>36.06</v>
      </c>
      <c r="E19908" s="75">
        <v>36.06</v>
      </c>
      <c r="F19908" s="73" t="s">
        <v>47</v>
      </c>
    </row>
    <row r="19909" spans="1:6" x14ac:dyDescent="0.25">
      <c r="A19909" s="73">
        <v>35000317</v>
      </c>
      <c r="B19909" s="74" t="s">
        <v>17675</v>
      </c>
      <c r="C19909" s="73" t="s">
        <v>17676</v>
      </c>
      <c r="D19909" s="75">
        <v>129.72</v>
      </c>
      <c r="E19909" s="75">
        <v>129.72</v>
      </c>
      <c r="F19909" s="73" t="s">
        <v>47</v>
      </c>
    </row>
    <row r="19910" spans="1:6" x14ac:dyDescent="0.25">
      <c r="A19910" s="73">
        <v>35000590</v>
      </c>
      <c r="B19910" s="74" t="s">
        <v>17677</v>
      </c>
      <c r="C19910" s="73" t="s">
        <v>17586</v>
      </c>
      <c r="D19910" s="75">
        <v>74.260000000000005</v>
      </c>
      <c r="E19910" s="75">
        <v>74.260000000000005</v>
      </c>
      <c r="F19910" s="73" t="s">
        <v>47</v>
      </c>
    </row>
    <row r="19911" spans="1:6" x14ac:dyDescent="0.25">
      <c r="A19911" s="73">
        <v>35000591</v>
      </c>
      <c r="B19911" s="74" t="s">
        <v>17678</v>
      </c>
      <c r="C19911" s="73" t="s">
        <v>17586</v>
      </c>
      <c r="D19911" s="75">
        <v>34.799999999999997</v>
      </c>
      <c r="E19911" s="75">
        <v>34.799999999999997</v>
      </c>
      <c r="F19911" s="73" t="s">
        <v>47</v>
      </c>
    </row>
    <row r="19912" spans="1:6" x14ac:dyDescent="0.25">
      <c r="A19912" s="73">
        <v>35000662</v>
      </c>
      <c r="B19912" s="74" t="s">
        <v>17679</v>
      </c>
      <c r="C19912" s="73" t="s">
        <v>778</v>
      </c>
      <c r="D19912" s="75">
        <v>3.24</v>
      </c>
      <c r="E19912" s="75">
        <v>3.24</v>
      </c>
      <c r="F19912" s="73" t="s">
        <v>47</v>
      </c>
    </row>
    <row r="19913" spans="1:6" x14ac:dyDescent="0.25">
      <c r="A19913" s="73">
        <v>35000665</v>
      </c>
      <c r="B19913" s="74" t="s">
        <v>17680</v>
      </c>
      <c r="C19913" s="73" t="s">
        <v>10759</v>
      </c>
      <c r="D19913" s="75">
        <v>44.82</v>
      </c>
      <c r="E19913" s="75">
        <v>44.82</v>
      </c>
      <c r="F19913" s="73" t="s">
        <v>47</v>
      </c>
    </row>
    <row r="19914" spans="1:6" x14ac:dyDescent="0.25">
      <c r="A19914" s="73">
        <v>35001079</v>
      </c>
      <c r="B19914" s="74" t="s">
        <v>17681</v>
      </c>
      <c r="C19914" s="73" t="s">
        <v>17682</v>
      </c>
      <c r="D19914" s="75">
        <v>6.4</v>
      </c>
      <c r="E19914" s="75">
        <v>6.4</v>
      </c>
      <c r="F19914" s="73" t="s">
        <v>47</v>
      </c>
    </row>
    <row r="19915" spans="1:6" x14ac:dyDescent="0.25">
      <c r="A19915" s="73">
        <v>35001080</v>
      </c>
      <c r="B19915" s="74" t="s">
        <v>17683</v>
      </c>
      <c r="C19915" s="73" t="s">
        <v>778</v>
      </c>
      <c r="D19915" s="75">
        <v>44.91</v>
      </c>
      <c r="E19915" s="75">
        <v>44.91</v>
      </c>
      <c r="F19915" s="73" t="s">
        <v>47</v>
      </c>
    </row>
    <row r="19916" spans="1:6" x14ac:dyDescent="0.25">
      <c r="A19916" s="73">
        <v>35001081</v>
      </c>
      <c r="B19916" s="74" t="s">
        <v>17684</v>
      </c>
      <c r="C19916" s="73" t="s">
        <v>778</v>
      </c>
      <c r="D19916" s="75">
        <v>56.25</v>
      </c>
      <c r="E19916" s="75">
        <v>56.25</v>
      </c>
      <c r="F19916" s="73" t="s">
        <v>47</v>
      </c>
    </row>
    <row r="19917" spans="1:6" x14ac:dyDescent="0.25">
      <c r="A19917" s="73">
        <v>35001109</v>
      </c>
      <c r="B19917" s="74" t="s">
        <v>17685</v>
      </c>
      <c r="C19917" s="73" t="s">
        <v>10748</v>
      </c>
      <c r="D19917" s="75">
        <v>0.94</v>
      </c>
      <c r="E19917" s="75">
        <v>0.94</v>
      </c>
      <c r="F19917" s="73" t="s">
        <v>47</v>
      </c>
    </row>
    <row r="19918" spans="1:6" x14ac:dyDescent="0.25">
      <c r="A19918" s="73">
        <v>35001110</v>
      </c>
      <c r="B19918" s="74" t="s">
        <v>17686</v>
      </c>
      <c r="C19918" s="73" t="s">
        <v>10759</v>
      </c>
      <c r="D19918" s="75">
        <v>139.97999999999999</v>
      </c>
      <c r="E19918" s="75">
        <v>139.97999999999999</v>
      </c>
      <c r="F19918" s="73" t="s">
        <v>47</v>
      </c>
    </row>
    <row r="19919" spans="1:6" x14ac:dyDescent="0.25">
      <c r="A19919" s="73">
        <v>35001180</v>
      </c>
      <c r="B19919" s="74" t="s">
        <v>17687</v>
      </c>
      <c r="C19919" s="73" t="s">
        <v>17688</v>
      </c>
      <c r="D19919" s="75">
        <v>280</v>
      </c>
      <c r="E19919" s="75">
        <v>280</v>
      </c>
      <c r="F19919" s="73" t="s">
        <v>47</v>
      </c>
    </row>
    <row r="19920" spans="1:6" x14ac:dyDescent="0.25">
      <c r="A19920" s="73">
        <v>35001181</v>
      </c>
      <c r="B19920" s="74" t="s">
        <v>17689</v>
      </c>
      <c r="C19920" s="73" t="s">
        <v>17688</v>
      </c>
      <c r="D19920" s="75">
        <v>350</v>
      </c>
      <c r="E19920" s="75">
        <v>350</v>
      </c>
      <c r="F19920" s="73" t="s">
        <v>47</v>
      </c>
    </row>
    <row r="19921" spans="1:6" x14ac:dyDescent="0.25">
      <c r="A19921" s="73">
        <v>35001182</v>
      </c>
      <c r="B19921" s="74" t="s">
        <v>17690</v>
      </c>
      <c r="C19921" s="73" t="s">
        <v>17688</v>
      </c>
      <c r="D19921" s="75">
        <v>933</v>
      </c>
      <c r="E19921" s="75">
        <v>933</v>
      </c>
      <c r="F19921" s="73" t="s">
        <v>47</v>
      </c>
    </row>
    <row r="19922" spans="1:6" x14ac:dyDescent="0.25">
      <c r="A19922" s="73">
        <v>35001207</v>
      </c>
      <c r="B19922" s="74" t="s">
        <v>17691</v>
      </c>
      <c r="C19922" s="73" t="s">
        <v>17692</v>
      </c>
      <c r="D19922" s="75">
        <v>995.78</v>
      </c>
      <c r="E19922" s="75">
        <v>860.16</v>
      </c>
      <c r="F19922" s="73" t="s">
        <v>47</v>
      </c>
    </row>
    <row r="19923" spans="1:6" x14ac:dyDescent="0.25">
      <c r="A19923" s="73">
        <v>35001208</v>
      </c>
      <c r="B19923" s="74" t="s">
        <v>17693</v>
      </c>
      <c r="C19923" s="73" t="s">
        <v>17692</v>
      </c>
      <c r="D19923" s="75">
        <v>1021.28</v>
      </c>
      <c r="E19923" s="75">
        <v>882.19</v>
      </c>
      <c r="F19923" s="73" t="s">
        <v>47</v>
      </c>
    </row>
    <row r="19924" spans="1:6" x14ac:dyDescent="0.25">
      <c r="A19924" s="73">
        <v>35001209</v>
      </c>
      <c r="B19924" s="74" t="s">
        <v>17694</v>
      </c>
      <c r="C19924" s="73" t="s">
        <v>17692</v>
      </c>
      <c r="D19924" s="75">
        <v>1254</v>
      </c>
      <c r="E19924" s="75">
        <v>1083.22</v>
      </c>
      <c r="F19924" s="73" t="s">
        <v>47</v>
      </c>
    </row>
    <row r="19925" spans="1:6" x14ac:dyDescent="0.25">
      <c r="A19925" s="73">
        <v>35001210</v>
      </c>
      <c r="B19925" s="74" t="s">
        <v>17695</v>
      </c>
      <c r="C19925" s="73" t="s">
        <v>17692</v>
      </c>
      <c r="D19925" s="75">
        <v>1665.18</v>
      </c>
      <c r="E19925" s="75">
        <v>1438.4</v>
      </c>
      <c r="F19925" s="73" t="s">
        <v>47</v>
      </c>
    </row>
    <row r="19926" spans="1:6" x14ac:dyDescent="0.25">
      <c r="A19926" s="73">
        <v>35001211</v>
      </c>
      <c r="B19926" s="74" t="s">
        <v>17696</v>
      </c>
      <c r="C19926" s="73" t="s">
        <v>17692</v>
      </c>
      <c r="D19926" s="75">
        <v>817.82</v>
      </c>
      <c r="E19926" s="75">
        <v>817.82</v>
      </c>
      <c r="F19926" s="73" t="s">
        <v>47</v>
      </c>
    </row>
    <row r="19927" spans="1:6" x14ac:dyDescent="0.25">
      <c r="A19927" s="73">
        <v>35001212</v>
      </c>
      <c r="B19927" s="74" t="s">
        <v>17697</v>
      </c>
      <c r="C19927" s="73" t="s">
        <v>17692</v>
      </c>
      <c r="D19927" s="75">
        <v>825.96</v>
      </c>
      <c r="E19927" s="75">
        <v>825.96</v>
      </c>
      <c r="F19927" s="73" t="s">
        <v>47</v>
      </c>
    </row>
    <row r="19928" spans="1:6" x14ac:dyDescent="0.25">
      <c r="A19928" s="73">
        <v>35001213</v>
      </c>
      <c r="B19928" s="74" t="s">
        <v>17698</v>
      </c>
      <c r="C19928" s="73" t="s">
        <v>17692</v>
      </c>
      <c r="D19928" s="75">
        <v>955.18</v>
      </c>
      <c r="E19928" s="75">
        <v>955.18</v>
      </c>
      <c r="F19928" s="73" t="s">
        <v>47</v>
      </c>
    </row>
    <row r="19929" spans="1:6" x14ac:dyDescent="0.25">
      <c r="A19929" s="73">
        <v>35001214</v>
      </c>
      <c r="B19929" s="74" t="s">
        <v>17699</v>
      </c>
      <c r="C19929" s="73" t="s">
        <v>17692</v>
      </c>
      <c r="D19929" s="75">
        <v>1228.1199999999999</v>
      </c>
      <c r="E19929" s="75">
        <v>1228.1199999999999</v>
      </c>
      <c r="F19929" s="73" t="s">
        <v>47</v>
      </c>
    </row>
    <row r="19930" spans="1:6" x14ac:dyDescent="0.25">
      <c r="A19930" s="73">
        <v>35001259</v>
      </c>
      <c r="B19930" s="74" t="s">
        <v>17700</v>
      </c>
      <c r="C19930" s="73" t="s">
        <v>17692</v>
      </c>
      <c r="D19930" s="75">
        <v>96.18</v>
      </c>
      <c r="E19930" s="75">
        <v>96.18</v>
      </c>
      <c r="F19930" s="73" t="s">
        <v>47</v>
      </c>
    </row>
    <row r="19931" spans="1:6" x14ac:dyDescent="0.25">
      <c r="A19931" s="73">
        <v>35001274</v>
      </c>
      <c r="B19931" s="74" t="s">
        <v>17701</v>
      </c>
      <c r="C19931" s="73" t="s">
        <v>17586</v>
      </c>
      <c r="D19931" s="75">
        <v>9.02</v>
      </c>
      <c r="E19931" s="75">
        <v>9.02</v>
      </c>
      <c r="F19931" s="73" t="s">
        <v>47</v>
      </c>
    </row>
    <row r="19932" spans="1:6" x14ac:dyDescent="0.25">
      <c r="A19932" s="73">
        <v>35002014</v>
      </c>
      <c r="B19932" s="74" t="s">
        <v>17702</v>
      </c>
      <c r="C19932" s="73" t="s">
        <v>17688</v>
      </c>
      <c r="D19932" s="75">
        <v>3198.32</v>
      </c>
      <c r="E19932" s="75">
        <v>3198.32</v>
      </c>
      <c r="F19932" s="73" t="s">
        <v>47</v>
      </c>
    </row>
    <row r="19933" spans="1:6" x14ac:dyDescent="0.25">
      <c r="A19933" s="73">
        <v>35002015</v>
      </c>
      <c r="B19933" s="74" t="s">
        <v>17703</v>
      </c>
      <c r="C19933" s="73" t="s">
        <v>17692</v>
      </c>
      <c r="D19933" s="75">
        <v>194.45</v>
      </c>
      <c r="E19933" s="75">
        <v>194.45</v>
      </c>
      <c r="F19933" s="73" t="s">
        <v>47</v>
      </c>
    </row>
    <row r="19934" spans="1:6" x14ac:dyDescent="0.25">
      <c r="A19934" s="73">
        <v>35002104</v>
      </c>
      <c r="B19934" s="74" t="s">
        <v>17704</v>
      </c>
      <c r="C19934" s="73" t="s">
        <v>17590</v>
      </c>
      <c r="D19934" s="75">
        <v>14</v>
      </c>
      <c r="E19934" s="75">
        <v>14</v>
      </c>
      <c r="F19934" s="73" t="s">
        <v>47</v>
      </c>
    </row>
    <row r="19935" spans="1:6" x14ac:dyDescent="0.25">
      <c r="A19935" s="73">
        <v>35002193</v>
      </c>
      <c r="B19935" s="74" t="s">
        <v>17679</v>
      </c>
      <c r="C19935" s="73" t="s">
        <v>778</v>
      </c>
      <c r="D19935" s="75">
        <v>2.1800000000000002</v>
      </c>
      <c r="E19935" s="75">
        <v>2.1800000000000002</v>
      </c>
      <c r="F19935" s="73" t="s">
        <v>47</v>
      </c>
    </row>
    <row r="19936" spans="1:6" x14ac:dyDescent="0.25">
      <c r="A19936" s="73">
        <v>35002194</v>
      </c>
      <c r="B19936" s="74" t="s">
        <v>37470</v>
      </c>
      <c r="C19936" s="73" t="s">
        <v>778</v>
      </c>
      <c r="D19936" s="75">
        <v>9.36</v>
      </c>
      <c r="E19936" s="75">
        <v>9.36</v>
      </c>
      <c r="F19936" s="73" t="s">
        <v>47</v>
      </c>
    </row>
    <row r="19937" spans="1:6" x14ac:dyDescent="0.25">
      <c r="A19937" s="73">
        <v>35002195</v>
      </c>
      <c r="B19937" s="74" t="s">
        <v>37471</v>
      </c>
      <c r="C19937" s="73" t="s">
        <v>778</v>
      </c>
      <c r="D19937" s="75">
        <v>3.68</v>
      </c>
      <c r="E19937" s="75">
        <v>3.68</v>
      </c>
      <c r="F19937" s="73" t="s">
        <v>47</v>
      </c>
    </row>
    <row r="19938" spans="1:6" x14ac:dyDescent="0.25">
      <c r="A19938" s="73">
        <v>35002200</v>
      </c>
      <c r="B19938" s="74" t="s">
        <v>37472</v>
      </c>
      <c r="C19938" s="73" t="s">
        <v>778</v>
      </c>
      <c r="D19938" s="75">
        <v>2.73</v>
      </c>
      <c r="E19938" s="75">
        <v>2.73</v>
      </c>
      <c r="F19938" s="73" t="s">
        <v>47</v>
      </c>
    </row>
    <row r="19939" spans="1:6" x14ac:dyDescent="0.25">
      <c r="A19939" s="73">
        <v>35002202</v>
      </c>
      <c r="B19939" s="74" t="s">
        <v>37473</v>
      </c>
      <c r="C19939" s="73" t="s">
        <v>17606</v>
      </c>
      <c r="D19939" s="75">
        <v>10.37</v>
      </c>
      <c r="E19939" s="75">
        <v>10.37</v>
      </c>
      <c r="F19939" s="73" t="s">
        <v>47</v>
      </c>
    </row>
    <row r="19940" spans="1:6" x14ac:dyDescent="0.25">
      <c r="A19940" s="73">
        <v>35002203</v>
      </c>
      <c r="B19940" s="74" t="s">
        <v>37474</v>
      </c>
      <c r="C19940" s="73" t="s">
        <v>778</v>
      </c>
      <c r="D19940" s="75">
        <v>5.37</v>
      </c>
      <c r="E19940" s="75">
        <v>5.37</v>
      </c>
      <c r="F19940" s="73" t="s">
        <v>47</v>
      </c>
    </row>
    <row r="19941" spans="1:6" x14ac:dyDescent="0.25">
      <c r="A19941" s="73">
        <v>35002204</v>
      </c>
      <c r="B19941" s="74" t="s">
        <v>37475</v>
      </c>
      <c r="C19941" s="73" t="s">
        <v>17606</v>
      </c>
      <c r="D19941" s="75">
        <v>32.9</v>
      </c>
      <c r="E19941" s="75">
        <v>32.9</v>
      </c>
      <c r="F19941" s="73" t="s">
        <v>47</v>
      </c>
    </row>
    <row r="19942" spans="1:6" ht="25.5" x14ac:dyDescent="0.25">
      <c r="A19942" s="73">
        <v>65000179</v>
      </c>
      <c r="B19942" s="74" t="s">
        <v>17705</v>
      </c>
      <c r="C19942" s="73" t="s">
        <v>17590</v>
      </c>
      <c r="D19942" s="75">
        <v>55.03</v>
      </c>
      <c r="E19942" s="75">
        <v>53.84</v>
      </c>
      <c r="F19942" s="73" t="s">
        <v>47</v>
      </c>
    </row>
    <row r="19943" spans="1:6" ht="25.5" x14ac:dyDescent="0.25">
      <c r="A19943" s="73">
        <v>65000190</v>
      </c>
      <c r="B19943" s="74" t="s">
        <v>17706</v>
      </c>
      <c r="C19943" s="73" t="s">
        <v>17707</v>
      </c>
      <c r="D19943" s="75">
        <v>1.89</v>
      </c>
      <c r="E19943" s="75">
        <v>1.84</v>
      </c>
      <c r="F19943" s="73" t="s">
        <v>47</v>
      </c>
    </row>
    <row r="19944" spans="1:6" ht="25.5" x14ac:dyDescent="0.25">
      <c r="A19944" s="73">
        <v>65000191</v>
      </c>
      <c r="B19944" s="74" t="s">
        <v>17708</v>
      </c>
      <c r="C19944" s="73" t="s">
        <v>17707</v>
      </c>
      <c r="D19944" s="75">
        <v>0.59</v>
      </c>
      <c r="E19944" s="75">
        <v>0.57999999999999996</v>
      </c>
      <c r="F19944" s="73" t="s">
        <v>47</v>
      </c>
    </row>
    <row r="19945" spans="1:6" x14ac:dyDescent="0.25">
      <c r="A19945" s="73">
        <v>65000193</v>
      </c>
      <c r="B19945" s="74" t="s">
        <v>17709</v>
      </c>
      <c r="C19945" s="73" t="s">
        <v>17710</v>
      </c>
      <c r="D19945" s="75">
        <v>1.28</v>
      </c>
      <c r="E19945" s="75">
        <v>1.26</v>
      </c>
      <c r="F19945" s="73" t="s">
        <v>47</v>
      </c>
    </row>
    <row r="19946" spans="1:6" x14ac:dyDescent="0.25">
      <c r="A19946" s="73">
        <v>65000455</v>
      </c>
      <c r="B19946" s="74" t="s">
        <v>17711</v>
      </c>
      <c r="C19946" s="73" t="s">
        <v>17590</v>
      </c>
      <c r="D19946" s="75">
        <v>435.04</v>
      </c>
      <c r="E19946" s="75">
        <v>433.81</v>
      </c>
      <c r="F19946" s="73" t="s">
        <v>47</v>
      </c>
    </row>
    <row r="19947" spans="1:6" ht="25.5" x14ac:dyDescent="0.25">
      <c r="A19947" s="73">
        <v>65000502</v>
      </c>
      <c r="B19947" s="74" t="s">
        <v>17712</v>
      </c>
      <c r="C19947" s="73" t="s">
        <v>17590</v>
      </c>
      <c r="D19947" s="75">
        <v>617.12</v>
      </c>
      <c r="E19947" s="75">
        <v>615.52</v>
      </c>
      <c r="F19947" s="73" t="s">
        <v>47</v>
      </c>
    </row>
    <row r="19948" spans="1:6" x14ac:dyDescent="0.25">
      <c r="A19948" s="73">
        <v>65000995</v>
      </c>
      <c r="B19948" s="74" t="s">
        <v>17052</v>
      </c>
      <c r="C19948" s="73" t="s">
        <v>17688</v>
      </c>
      <c r="D19948" s="75">
        <v>383.63</v>
      </c>
      <c r="E19948" s="75">
        <v>364.28</v>
      </c>
      <c r="F19948" s="73" t="s">
        <v>47</v>
      </c>
    </row>
    <row r="19949" spans="1:6" x14ac:dyDescent="0.25">
      <c r="A19949" s="73">
        <v>65000999</v>
      </c>
      <c r="B19949" s="74" t="s">
        <v>17053</v>
      </c>
      <c r="C19949" s="73" t="s">
        <v>17688</v>
      </c>
      <c r="D19949" s="75">
        <v>583.84</v>
      </c>
      <c r="E19949" s="75">
        <v>564.49</v>
      </c>
      <c r="F19949" s="73" t="s">
        <v>47</v>
      </c>
    </row>
    <row r="19950" spans="1:6" ht="25.5" x14ac:dyDescent="0.25">
      <c r="A19950" s="73">
        <v>65001014</v>
      </c>
      <c r="B19950" s="74" t="s">
        <v>17057</v>
      </c>
      <c r="C19950" s="73" t="s">
        <v>17688</v>
      </c>
      <c r="D19950" s="75">
        <v>416.4</v>
      </c>
      <c r="E19950" s="75">
        <v>397.05</v>
      </c>
      <c r="F19950" s="73" t="s">
        <v>47</v>
      </c>
    </row>
    <row r="19951" spans="1:6" x14ac:dyDescent="0.25">
      <c r="A19951" s="73">
        <v>65001104</v>
      </c>
      <c r="B19951" s="74" t="s">
        <v>17713</v>
      </c>
      <c r="C19951" s="73" t="s">
        <v>17590</v>
      </c>
      <c r="D19951" s="75">
        <v>1438.03</v>
      </c>
      <c r="E19951" s="75">
        <v>1434.02</v>
      </c>
      <c r="F19951" s="73" t="s">
        <v>47</v>
      </c>
    </row>
    <row r="19952" spans="1:6" x14ac:dyDescent="0.25">
      <c r="A19952" s="73">
        <v>65001125</v>
      </c>
      <c r="B19952" s="74" t="s">
        <v>17714</v>
      </c>
      <c r="C19952" s="73" t="s">
        <v>17715</v>
      </c>
      <c r="D19952" s="75">
        <v>9.09</v>
      </c>
      <c r="E19952" s="75">
        <v>8.3699999999999992</v>
      </c>
      <c r="F19952" s="73" t="s">
        <v>47</v>
      </c>
    </row>
    <row r="19953" spans="1:6" ht="25.5" x14ac:dyDescent="0.25">
      <c r="A19953" s="73">
        <v>65001153</v>
      </c>
      <c r="B19953" s="74" t="s">
        <v>17716</v>
      </c>
      <c r="C19953" s="73" t="s">
        <v>17717</v>
      </c>
      <c r="D19953" s="75">
        <v>20371.03</v>
      </c>
      <c r="E19953" s="75">
        <v>19024.14</v>
      </c>
      <c r="F19953" s="73" t="s">
        <v>47</v>
      </c>
    </row>
    <row r="19954" spans="1:6" ht="25.5" x14ac:dyDescent="0.25">
      <c r="A19954" s="73">
        <v>65001154</v>
      </c>
      <c r="B19954" s="74" t="s">
        <v>17718</v>
      </c>
      <c r="C19954" s="73" t="s">
        <v>17717</v>
      </c>
      <c r="D19954" s="75">
        <v>16296.8</v>
      </c>
      <c r="E19954" s="75">
        <v>15219.29</v>
      </c>
      <c r="F19954" s="73" t="s">
        <v>47</v>
      </c>
    </row>
    <row r="19955" spans="1:6" ht="25.5" x14ac:dyDescent="0.25">
      <c r="A19955" s="73">
        <v>65001155</v>
      </c>
      <c r="B19955" s="74" t="s">
        <v>17719</v>
      </c>
      <c r="C19955" s="73" t="s">
        <v>17717</v>
      </c>
      <c r="D19955" s="75">
        <v>27161.37</v>
      </c>
      <c r="E19955" s="75">
        <v>25365.52</v>
      </c>
      <c r="F19955" s="73" t="s">
        <v>47</v>
      </c>
    </row>
    <row r="19956" spans="1:6" x14ac:dyDescent="0.25">
      <c r="A19956" s="73">
        <v>65001157</v>
      </c>
      <c r="B19956" s="74" t="s">
        <v>17720</v>
      </c>
      <c r="C19956" s="73" t="s">
        <v>17721</v>
      </c>
      <c r="D19956" s="75">
        <v>271.62</v>
      </c>
      <c r="E19956" s="75">
        <v>253.67</v>
      </c>
      <c r="F19956" s="73" t="s">
        <v>47</v>
      </c>
    </row>
    <row r="19957" spans="1:6" ht="25.5" x14ac:dyDescent="0.25">
      <c r="A19957" s="73">
        <v>65001158</v>
      </c>
      <c r="B19957" s="74" t="s">
        <v>17722</v>
      </c>
      <c r="C19957" s="73" t="s">
        <v>17717</v>
      </c>
      <c r="D19957" s="75">
        <v>4074.23</v>
      </c>
      <c r="E19957" s="75">
        <v>3804.85</v>
      </c>
      <c r="F19957" s="73" t="s">
        <v>47</v>
      </c>
    </row>
    <row r="19958" spans="1:6" ht="25.5" x14ac:dyDescent="0.25">
      <c r="A19958" s="73">
        <v>65001161</v>
      </c>
      <c r="B19958" s="74" t="s">
        <v>17723</v>
      </c>
      <c r="C19958" s="73" t="s">
        <v>17717</v>
      </c>
      <c r="D19958" s="75">
        <v>11640.56</v>
      </c>
      <c r="E19958" s="75">
        <v>10870.92</v>
      </c>
      <c r="F19958" s="73" t="s">
        <v>47</v>
      </c>
    </row>
    <row r="19959" spans="1:6" ht="25.5" x14ac:dyDescent="0.25">
      <c r="A19959" s="73">
        <v>65001162</v>
      </c>
      <c r="B19959" s="74" t="s">
        <v>17724</v>
      </c>
      <c r="C19959" s="73" t="s">
        <v>17717</v>
      </c>
      <c r="D19959" s="75">
        <v>1217.24</v>
      </c>
      <c r="E19959" s="75">
        <v>1098.24</v>
      </c>
      <c r="F19959" s="73" t="s">
        <v>47</v>
      </c>
    </row>
    <row r="19960" spans="1:6" x14ac:dyDescent="0.25">
      <c r="A19960" s="73">
        <v>65001202</v>
      </c>
      <c r="B19960" s="74" t="s">
        <v>17725</v>
      </c>
      <c r="C19960" s="73" t="s">
        <v>17688</v>
      </c>
      <c r="D19960" s="75">
        <v>2570.9</v>
      </c>
      <c r="E19960" s="75">
        <v>2414.54</v>
      </c>
      <c r="F19960" s="73" t="s">
        <v>47</v>
      </c>
    </row>
    <row r="19961" spans="1:6" ht="38.25" x14ac:dyDescent="0.25">
      <c r="A19961" s="73">
        <v>65002501</v>
      </c>
      <c r="B19961" s="74" t="s">
        <v>17726</v>
      </c>
      <c r="C19961" s="73" t="s">
        <v>17682</v>
      </c>
      <c r="D19961" s="75">
        <v>20.76</v>
      </c>
      <c r="E19961" s="75">
        <v>19.809999999999999</v>
      </c>
      <c r="F19961" s="73" t="s">
        <v>47</v>
      </c>
    </row>
    <row r="19962" spans="1:6" ht="38.25" x14ac:dyDescent="0.25">
      <c r="A19962" s="73">
        <v>65002507</v>
      </c>
      <c r="B19962" s="74" t="s">
        <v>17727</v>
      </c>
      <c r="C19962" s="73" t="s">
        <v>778</v>
      </c>
      <c r="D19962" s="75">
        <v>44.99</v>
      </c>
      <c r="E19962" s="75">
        <v>44.99</v>
      </c>
      <c r="F19962" s="73" t="s">
        <v>47</v>
      </c>
    </row>
    <row r="19963" spans="1:6" ht="38.25" x14ac:dyDescent="0.25">
      <c r="A19963" s="73">
        <v>65002508</v>
      </c>
      <c r="B19963" s="74" t="s">
        <v>17728</v>
      </c>
      <c r="C19963" s="73" t="s">
        <v>778</v>
      </c>
      <c r="D19963" s="75">
        <v>56.33</v>
      </c>
      <c r="E19963" s="75">
        <v>56.33</v>
      </c>
      <c r="F19963" s="73" t="s">
        <v>47</v>
      </c>
    </row>
    <row r="19964" spans="1:6" ht="25.5" x14ac:dyDescent="0.25">
      <c r="A19964" s="73">
        <v>65002544</v>
      </c>
      <c r="B19964" s="74" t="s">
        <v>17729</v>
      </c>
      <c r="C19964" s="73" t="s">
        <v>17688</v>
      </c>
      <c r="D19964" s="75">
        <v>1265.22</v>
      </c>
      <c r="E19964" s="75">
        <v>1182.01</v>
      </c>
      <c r="F19964" s="73" t="s">
        <v>47</v>
      </c>
    </row>
    <row r="19965" spans="1:6" ht="25.5" x14ac:dyDescent="0.25">
      <c r="A19965" s="73">
        <v>65002546</v>
      </c>
      <c r="B19965" s="74" t="s">
        <v>17730</v>
      </c>
      <c r="C19965" s="73" t="s">
        <v>17710</v>
      </c>
      <c r="D19965" s="75">
        <v>2.2999999999999998</v>
      </c>
      <c r="E19965" s="75">
        <v>2.27</v>
      </c>
      <c r="F19965" s="73" t="s">
        <v>47</v>
      </c>
    </row>
    <row r="19966" spans="1:6" ht="25.5" x14ac:dyDescent="0.25">
      <c r="A19966" s="73">
        <v>65002547</v>
      </c>
      <c r="B19966" s="74" t="s">
        <v>17731</v>
      </c>
      <c r="C19966" s="73" t="s">
        <v>17688</v>
      </c>
      <c r="D19966" s="75">
        <v>566.72</v>
      </c>
      <c r="E19966" s="75">
        <v>566.72</v>
      </c>
      <c r="F19966" s="73" t="s">
        <v>47</v>
      </c>
    </row>
    <row r="19967" spans="1:6" ht="38.25" x14ac:dyDescent="0.25">
      <c r="A19967" s="73">
        <v>65002553</v>
      </c>
      <c r="B19967" s="74" t="s">
        <v>17732</v>
      </c>
      <c r="C19967" s="73" t="s">
        <v>778</v>
      </c>
      <c r="D19967" s="75">
        <v>208.08</v>
      </c>
      <c r="E19967" s="75">
        <v>203.52</v>
      </c>
      <c r="F19967" s="73" t="s">
        <v>47</v>
      </c>
    </row>
    <row r="19968" spans="1:6" ht="25.5" x14ac:dyDescent="0.25">
      <c r="A19968" s="73">
        <v>65002557</v>
      </c>
      <c r="B19968" s="74" t="s">
        <v>17733</v>
      </c>
      <c r="C19968" s="73" t="s">
        <v>17688</v>
      </c>
      <c r="D19968" s="75">
        <v>1118.54</v>
      </c>
      <c r="E19968" s="75">
        <v>1037.49</v>
      </c>
      <c r="F19968" s="73" t="s">
        <v>47</v>
      </c>
    </row>
    <row r="19969" spans="1:6" x14ac:dyDescent="0.25">
      <c r="A19969" s="73">
        <v>65002840</v>
      </c>
      <c r="B19969" s="74" t="s">
        <v>17734</v>
      </c>
      <c r="C19969" s="73" t="s">
        <v>17688</v>
      </c>
      <c r="D19969" s="75">
        <v>3479.61</v>
      </c>
      <c r="E19969" s="75">
        <v>3327.12</v>
      </c>
      <c r="F19969" s="73" t="s">
        <v>47</v>
      </c>
    </row>
    <row r="19970" spans="1:6" x14ac:dyDescent="0.25">
      <c r="A19970" s="73">
        <v>65002845</v>
      </c>
      <c r="B19970" s="74" t="s">
        <v>17735</v>
      </c>
      <c r="C19970" s="73" t="s">
        <v>17688</v>
      </c>
      <c r="D19970" s="75">
        <v>7277.66</v>
      </c>
      <c r="E19970" s="75">
        <v>7013.98</v>
      </c>
      <c r="F19970" s="73" t="s">
        <v>47</v>
      </c>
    </row>
    <row r="19971" spans="1:6" ht="38.25" x14ac:dyDescent="0.25">
      <c r="A19971" s="73">
        <v>65002847</v>
      </c>
      <c r="B19971" s="74" t="s">
        <v>17736</v>
      </c>
      <c r="C19971" s="73" t="s">
        <v>17721</v>
      </c>
      <c r="D19971" s="75">
        <v>382.1</v>
      </c>
      <c r="E19971" s="75">
        <v>368.25</v>
      </c>
      <c r="F19971" s="73" t="s">
        <v>47</v>
      </c>
    </row>
    <row r="19972" spans="1:6" ht="25.5" x14ac:dyDescent="0.25">
      <c r="A19972" s="73">
        <v>65003661</v>
      </c>
      <c r="B19972" s="74" t="s">
        <v>17737</v>
      </c>
      <c r="C19972" s="73" t="s">
        <v>17738</v>
      </c>
      <c r="D19972" s="75">
        <v>1633.7</v>
      </c>
      <c r="E19972" s="75">
        <v>1475.07</v>
      </c>
      <c r="F19972" s="73" t="s">
        <v>47</v>
      </c>
    </row>
    <row r="19973" spans="1:6" x14ac:dyDescent="0.25">
      <c r="A19973" s="73">
        <v>65003662</v>
      </c>
      <c r="B19973" s="74" t="s">
        <v>17739</v>
      </c>
      <c r="C19973" s="73" t="s">
        <v>17738</v>
      </c>
      <c r="D19973" s="75">
        <v>2624.81</v>
      </c>
      <c r="E19973" s="75">
        <v>2368.7399999999998</v>
      </c>
      <c r="F19973" s="73" t="s">
        <v>47</v>
      </c>
    </row>
    <row r="19974" spans="1:6" ht="25.5" x14ac:dyDescent="0.25">
      <c r="A19974" s="73">
        <v>65003663</v>
      </c>
      <c r="B19974" s="74" t="s">
        <v>17740</v>
      </c>
      <c r="C19974" s="73" t="s">
        <v>17738</v>
      </c>
      <c r="D19974" s="75">
        <v>2935.15</v>
      </c>
      <c r="E19974" s="75">
        <v>2649.94</v>
      </c>
      <c r="F19974" s="73" t="s">
        <v>47</v>
      </c>
    </row>
    <row r="19975" spans="1:6" ht="25.5" x14ac:dyDescent="0.25">
      <c r="A19975" s="73">
        <v>65003664</v>
      </c>
      <c r="B19975" s="74" t="s">
        <v>17741</v>
      </c>
      <c r="C19975" s="73" t="s">
        <v>17738</v>
      </c>
      <c r="D19975" s="75">
        <v>1606.99</v>
      </c>
      <c r="E19975" s="75">
        <v>1450.59</v>
      </c>
      <c r="F19975" s="73" t="s">
        <v>47</v>
      </c>
    </row>
    <row r="19976" spans="1:6" ht="25.5" x14ac:dyDescent="0.25">
      <c r="A19976" s="73">
        <v>65003725</v>
      </c>
      <c r="B19976" s="74" t="s">
        <v>17742</v>
      </c>
      <c r="C19976" s="73" t="s">
        <v>17721</v>
      </c>
      <c r="D19976" s="75">
        <v>1018.57</v>
      </c>
      <c r="E19976" s="75">
        <v>951.22</v>
      </c>
      <c r="F19976" s="73" t="s">
        <v>47</v>
      </c>
    </row>
    <row r="19977" spans="1:6" ht="25.5" x14ac:dyDescent="0.25">
      <c r="A19977" s="73">
        <v>65003938</v>
      </c>
      <c r="B19977" s="74" t="s">
        <v>17743</v>
      </c>
      <c r="C19977" s="73" t="s">
        <v>17688</v>
      </c>
      <c r="D19977" s="75">
        <v>433.6</v>
      </c>
      <c r="E19977" s="75">
        <v>414.25</v>
      </c>
      <c r="F19977" s="73" t="s">
        <v>47</v>
      </c>
    </row>
    <row r="19978" spans="1:6" x14ac:dyDescent="0.25">
      <c r="A19978" s="73">
        <v>65003939</v>
      </c>
      <c r="B19978" s="74" t="s">
        <v>17059</v>
      </c>
      <c r="C19978" s="73" t="s">
        <v>17688</v>
      </c>
      <c r="D19978" s="75">
        <v>478.37</v>
      </c>
      <c r="E19978" s="75">
        <v>459.01</v>
      </c>
      <c r="F19978" s="73" t="s">
        <v>47</v>
      </c>
    </row>
    <row r="19979" spans="1:6" ht="25.5" x14ac:dyDescent="0.25">
      <c r="A19979" s="73">
        <v>65003945</v>
      </c>
      <c r="B19979" s="74" t="s">
        <v>17744</v>
      </c>
      <c r="C19979" s="73" t="s">
        <v>17710</v>
      </c>
      <c r="D19979" s="75">
        <v>0.84</v>
      </c>
      <c r="E19979" s="75">
        <v>0.82</v>
      </c>
      <c r="F19979" s="73" t="s">
        <v>47</v>
      </c>
    </row>
    <row r="19980" spans="1:6" ht="25.5" x14ac:dyDescent="0.25">
      <c r="A19980" s="73">
        <v>65004187</v>
      </c>
      <c r="B19980" s="74" t="s">
        <v>17745</v>
      </c>
      <c r="C19980" s="73" t="s">
        <v>17688</v>
      </c>
      <c r="D19980" s="75">
        <v>868.28</v>
      </c>
      <c r="E19980" s="75">
        <v>812.32</v>
      </c>
      <c r="F19980" s="73" t="s">
        <v>47</v>
      </c>
    </row>
    <row r="19981" spans="1:6" ht="25.5" x14ac:dyDescent="0.25">
      <c r="A19981" s="73">
        <v>65004218</v>
      </c>
      <c r="B19981" s="74" t="s">
        <v>17746</v>
      </c>
      <c r="C19981" s="73" t="s">
        <v>17710</v>
      </c>
      <c r="D19981" s="75">
        <v>0.51</v>
      </c>
      <c r="E19981" s="75">
        <v>0.5</v>
      </c>
      <c r="F19981" s="73" t="s">
        <v>47</v>
      </c>
    </row>
    <row r="19982" spans="1:6" ht="25.5" x14ac:dyDescent="0.25">
      <c r="A19982" s="73">
        <v>65004219</v>
      </c>
      <c r="B19982" s="74" t="s">
        <v>17747</v>
      </c>
      <c r="C19982" s="73" t="s">
        <v>17710</v>
      </c>
      <c r="D19982" s="75">
        <v>0.68</v>
      </c>
      <c r="E19982" s="75">
        <v>0.67</v>
      </c>
      <c r="F19982" s="73" t="s">
        <v>47</v>
      </c>
    </row>
    <row r="19983" spans="1:6" ht="25.5" x14ac:dyDescent="0.25">
      <c r="A19983" s="73">
        <v>65004223</v>
      </c>
      <c r="B19983" s="74" t="s">
        <v>17502</v>
      </c>
      <c r="C19983" s="73" t="s">
        <v>17688</v>
      </c>
      <c r="D19983" s="75">
        <v>980.5</v>
      </c>
      <c r="E19983" s="75">
        <v>954.54</v>
      </c>
      <c r="F19983" s="73" t="s">
        <v>47</v>
      </c>
    </row>
    <row r="19984" spans="1:6" ht="25.5" x14ac:dyDescent="0.25">
      <c r="A19984" s="73">
        <v>65004225</v>
      </c>
      <c r="B19984" s="74" t="s">
        <v>17503</v>
      </c>
      <c r="C19984" s="73" t="s">
        <v>17688</v>
      </c>
      <c r="D19984" s="75">
        <v>1170.1300000000001</v>
      </c>
      <c r="E19984" s="75">
        <v>1144.17</v>
      </c>
      <c r="F19984" s="73" t="s">
        <v>47</v>
      </c>
    </row>
    <row r="19985" spans="1:6" ht="25.5" x14ac:dyDescent="0.25">
      <c r="A19985" s="73">
        <v>65004227</v>
      </c>
      <c r="B19985" s="74" t="s">
        <v>17504</v>
      </c>
      <c r="C19985" s="73" t="s">
        <v>17688</v>
      </c>
      <c r="D19985" s="75">
        <v>1892.26</v>
      </c>
      <c r="E19985" s="75">
        <v>1866.3</v>
      </c>
      <c r="F19985" s="73" t="s">
        <v>47</v>
      </c>
    </row>
    <row r="19986" spans="1:6" ht="25.5" x14ac:dyDescent="0.25">
      <c r="A19986" s="73">
        <v>65004510</v>
      </c>
      <c r="B19986" s="74" t="s">
        <v>17748</v>
      </c>
      <c r="C19986" s="73" t="s">
        <v>17688</v>
      </c>
      <c r="D19986" s="75">
        <v>3392.77</v>
      </c>
      <c r="E19986" s="75">
        <v>3392.77</v>
      </c>
      <c r="F19986" s="73" t="s">
        <v>47</v>
      </c>
    </row>
    <row r="19987" spans="1:6" ht="25.5" x14ac:dyDescent="0.25">
      <c r="A19987" s="73">
        <v>65004603</v>
      </c>
      <c r="B19987" s="74" t="s">
        <v>17749</v>
      </c>
      <c r="C19987" s="73" t="s">
        <v>17738</v>
      </c>
      <c r="D19987" s="75">
        <v>4164.5200000000004</v>
      </c>
      <c r="E19987" s="75">
        <v>3756.87</v>
      </c>
      <c r="F19987" s="73" t="s">
        <v>47</v>
      </c>
    </row>
    <row r="19988" spans="1:6" x14ac:dyDescent="0.25">
      <c r="A19988" s="73">
        <v>65004929</v>
      </c>
      <c r="B19988" s="74" t="s">
        <v>17750</v>
      </c>
      <c r="C19988" s="73" t="s">
        <v>17710</v>
      </c>
      <c r="D19988" s="75">
        <v>43.66</v>
      </c>
      <c r="E19988" s="75">
        <v>43.11</v>
      </c>
      <c r="F19988" s="73" t="s">
        <v>47</v>
      </c>
    </row>
    <row r="19989" spans="1:6" ht="25.5" x14ac:dyDescent="0.25">
      <c r="A19989" s="73">
        <v>65004970</v>
      </c>
      <c r="B19989" s="74" t="s">
        <v>17751</v>
      </c>
      <c r="C19989" s="73" t="s">
        <v>17710</v>
      </c>
      <c r="D19989" s="75">
        <v>1.1100000000000001</v>
      </c>
      <c r="E19989" s="75">
        <v>1.07</v>
      </c>
      <c r="F19989" s="73" t="s">
        <v>47</v>
      </c>
    </row>
    <row r="19990" spans="1:6" ht="38.25" x14ac:dyDescent="0.25">
      <c r="A19990" s="73">
        <v>65004341</v>
      </c>
      <c r="B19990" s="74" t="s">
        <v>15231</v>
      </c>
      <c r="C19990" s="73" t="s">
        <v>101</v>
      </c>
      <c r="D19990" s="75">
        <v>417.27</v>
      </c>
      <c r="E19990" s="75">
        <v>409.35</v>
      </c>
      <c r="F19990" s="73" t="s">
        <v>47</v>
      </c>
    </row>
    <row r="19991" spans="1:6" ht="38.25" x14ac:dyDescent="0.25">
      <c r="A19991" s="73">
        <v>65004342</v>
      </c>
      <c r="B19991" s="74" t="s">
        <v>15232</v>
      </c>
      <c r="C19991" s="73" t="s">
        <v>101</v>
      </c>
      <c r="D19991" s="75">
        <v>448.08</v>
      </c>
      <c r="E19991" s="75">
        <v>439.28</v>
      </c>
      <c r="F19991" s="73" t="s">
        <v>47</v>
      </c>
    </row>
    <row r="19992" spans="1:6" ht="38.25" x14ac:dyDescent="0.25">
      <c r="A19992" s="73">
        <v>65004343</v>
      </c>
      <c r="B19992" s="74" t="s">
        <v>15233</v>
      </c>
      <c r="C19992" s="73" t="s">
        <v>101</v>
      </c>
      <c r="D19992" s="75">
        <v>171.46</v>
      </c>
      <c r="E19992" s="75">
        <v>169.26</v>
      </c>
      <c r="F19992" s="73" t="s">
        <v>47</v>
      </c>
    </row>
    <row r="19993" spans="1:6" ht="38.25" x14ac:dyDescent="0.25">
      <c r="A19993" s="73">
        <v>65004344</v>
      </c>
      <c r="B19993" s="74" t="s">
        <v>15234</v>
      </c>
      <c r="C19993" s="73" t="s">
        <v>101</v>
      </c>
      <c r="D19993" s="75">
        <v>196.08</v>
      </c>
      <c r="E19993" s="75">
        <v>193.22</v>
      </c>
      <c r="F19993" s="73" t="s">
        <v>47</v>
      </c>
    </row>
    <row r="19994" spans="1:6" ht="38.25" x14ac:dyDescent="0.25">
      <c r="A19994" s="73">
        <v>65004345</v>
      </c>
      <c r="B19994" s="74" t="s">
        <v>15235</v>
      </c>
      <c r="C19994" s="73" t="s">
        <v>101</v>
      </c>
      <c r="D19994" s="75">
        <v>220.95</v>
      </c>
      <c r="E19994" s="75">
        <v>217.43</v>
      </c>
      <c r="F19994" s="73" t="s">
        <v>47</v>
      </c>
    </row>
    <row r="19995" spans="1:6" ht="38.25" x14ac:dyDescent="0.25">
      <c r="A19995" s="73">
        <v>65004346</v>
      </c>
      <c r="B19995" s="74" t="s">
        <v>15236</v>
      </c>
      <c r="C19995" s="73" t="s">
        <v>101</v>
      </c>
      <c r="D19995" s="75">
        <v>269.08999999999997</v>
      </c>
      <c r="E19995" s="75">
        <v>264.91000000000003</v>
      </c>
      <c r="F19995" s="73" t="s">
        <v>47</v>
      </c>
    </row>
    <row r="19996" spans="1:6" ht="38.25" x14ac:dyDescent="0.25">
      <c r="A19996" s="73">
        <v>65004347</v>
      </c>
      <c r="B19996" s="74" t="s">
        <v>15237</v>
      </c>
      <c r="C19996" s="73" t="s">
        <v>101</v>
      </c>
      <c r="D19996" s="75">
        <v>296.8</v>
      </c>
      <c r="E19996" s="75">
        <v>291.95999999999998</v>
      </c>
      <c r="F19996" s="73" t="s">
        <v>47</v>
      </c>
    </row>
    <row r="19997" spans="1:6" ht="38.25" x14ac:dyDescent="0.25">
      <c r="A19997" s="73">
        <v>65004348</v>
      </c>
      <c r="B19997" s="74" t="s">
        <v>15238</v>
      </c>
      <c r="C19997" s="73" t="s">
        <v>101</v>
      </c>
      <c r="D19997" s="75">
        <v>344.56</v>
      </c>
      <c r="E19997" s="75">
        <v>339.06</v>
      </c>
      <c r="F19997" s="73" t="s">
        <v>47</v>
      </c>
    </row>
    <row r="19998" spans="1:6" ht="38.25" x14ac:dyDescent="0.25">
      <c r="A19998" s="73">
        <v>65004349</v>
      </c>
      <c r="B19998" s="74" t="s">
        <v>15239</v>
      </c>
      <c r="C19998" s="73" t="s">
        <v>101</v>
      </c>
      <c r="D19998" s="75">
        <v>381.15</v>
      </c>
      <c r="E19998" s="75">
        <v>375.65</v>
      </c>
      <c r="F19998" s="73" t="s">
        <v>47</v>
      </c>
    </row>
    <row r="19999" spans="1:6" ht="38.25" x14ac:dyDescent="0.25">
      <c r="A19999" s="73">
        <v>65004350</v>
      </c>
      <c r="B19999" s="74" t="s">
        <v>15240</v>
      </c>
      <c r="C19999" s="73" t="s">
        <v>101</v>
      </c>
      <c r="D19999" s="75">
        <v>163.72</v>
      </c>
      <c r="E19999" s="75">
        <v>161.52000000000001</v>
      </c>
      <c r="F19999" s="73" t="s">
        <v>47</v>
      </c>
    </row>
    <row r="20000" spans="1:6" ht="38.25" x14ac:dyDescent="0.25">
      <c r="A20000" s="73">
        <v>65004351</v>
      </c>
      <c r="B20000" s="74" t="s">
        <v>15241</v>
      </c>
      <c r="C20000" s="73" t="s">
        <v>101</v>
      </c>
      <c r="D20000" s="75">
        <v>178.72</v>
      </c>
      <c r="E20000" s="75">
        <v>175.86</v>
      </c>
      <c r="F20000" s="73" t="s">
        <v>47</v>
      </c>
    </row>
    <row r="20001" spans="1:6" ht="38.25" x14ac:dyDescent="0.25">
      <c r="A20001" s="73">
        <v>65004352</v>
      </c>
      <c r="B20001" s="74" t="s">
        <v>15242</v>
      </c>
      <c r="C20001" s="73" t="s">
        <v>101</v>
      </c>
      <c r="D20001" s="75">
        <v>192.26</v>
      </c>
      <c r="E20001" s="75">
        <v>188.74</v>
      </c>
      <c r="F20001" s="73" t="s">
        <v>47</v>
      </c>
    </row>
    <row r="20002" spans="1:6" ht="38.25" x14ac:dyDescent="0.25">
      <c r="A20002" s="73">
        <v>65004353</v>
      </c>
      <c r="B20002" s="74" t="s">
        <v>15243</v>
      </c>
      <c r="C20002" s="73" t="s">
        <v>101</v>
      </c>
      <c r="D20002" s="75">
        <v>221.89</v>
      </c>
      <c r="E20002" s="75">
        <v>217.71</v>
      </c>
      <c r="F20002" s="73" t="s">
        <v>47</v>
      </c>
    </row>
    <row r="20003" spans="1:6" ht="38.25" x14ac:dyDescent="0.25">
      <c r="A20003" s="73">
        <v>65004354</v>
      </c>
      <c r="B20003" s="74" t="s">
        <v>15244</v>
      </c>
      <c r="C20003" s="73" t="s">
        <v>101</v>
      </c>
      <c r="D20003" s="75">
        <v>238.28</v>
      </c>
      <c r="E20003" s="75">
        <v>233.44</v>
      </c>
      <c r="F20003" s="73" t="s">
        <v>47</v>
      </c>
    </row>
    <row r="20004" spans="1:6" ht="38.25" x14ac:dyDescent="0.25">
      <c r="A20004" s="73">
        <v>65004355</v>
      </c>
      <c r="B20004" s="74" t="s">
        <v>15245</v>
      </c>
      <c r="C20004" s="73" t="s">
        <v>101</v>
      </c>
      <c r="D20004" s="75">
        <v>261.54000000000002</v>
      </c>
      <c r="E20004" s="75">
        <v>256.04000000000002</v>
      </c>
      <c r="F20004" s="73" t="s">
        <v>47</v>
      </c>
    </row>
    <row r="20005" spans="1:6" ht="38.25" x14ac:dyDescent="0.25">
      <c r="A20005" s="73">
        <v>65004356</v>
      </c>
      <c r="B20005" s="74" t="s">
        <v>15246</v>
      </c>
      <c r="C20005" s="73" t="s">
        <v>101</v>
      </c>
      <c r="D20005" s="75">
        <v>284.8</v>
      </c>
      <c r="E20005" s="75">
        <v>278.64</v>
      </c>
      <c r="F20005" s="73" t="s">
        <v>47</v>
      </c>
    </row>
    <row r="20006" spans="1:6" ht="38.25" x14ac:dyDescent="0.25">
      <c r="A20006" s="73">
        <v>65004357</v>
      </c>
      <c r="B20006" s="74" t="s">
        <v>15247</v>
      </c>
      <c r="C20006" s="73" t="s">
        <v>101</v>
      </c>
      <c r="D20006" s="75">
        <v>269.38</v>
      </c>
      <c r="E20006" s="75">
        <v>266.08</v>
      </c>
      <c r="F20006" s="73" t="s">
        <v>47</v>
      </c>
    </row>
    <row r="20007" spans="1:6" ht="38.25" x14ac:dyDescent="0.25">
      <c r="A20007" s="73">
        <v>65004358</v>
      </c>
      <c r="B20007" s="74" t="s">
        <v>15248</v>
      </c>
      <c r="C20007" s="73" t="s">
        <v>101</v>
      </c>
      <c r="D20007" s="75">
        <v>296.55</v>
      </c>
      <c r="E20007" s="75">
        <v>292.58999999999997</v>
      </c>
      <c r="F20007" s="73" t="s">
        <v>47</v>
      </c>
    </row>
    <row r="20008" spans="1:6" ht="38.25" x14ac:dyDescent="0.25">
      <c r="A20008" s="73">
        <v>65004359</v>
      </c>
      <c r="B20008" s="74" t="s">
        <v>15249</v>
      </c>
      <c r="C20008" s="73" t="s">
        <v>101</v>
      </c>
      <c r="D20008" s="75">
        <v>324.79000000000002</v>
      </c>
      <c r="E20008" s="75">
        <v>320.17</v>
      </c>
      <c r="F20008" s="73" t="s">
        <v>47</v>
      </c>
    </row>
    <row r="20009" spans="1:6" ht="38.25" x14ac:dyDescent="0.25">
      <c r="A20009" s="73">
        <v>65004360</v>
      </c>
      <c r="B20009" s="74" t="s">
        <v>15250</v>
      </c>
      <c r="C20009" s="73" t="s">
        <v>101</v>
      </c>
      <c r="D20009" s="75">
        <v>387.46</v>
      </c>
      <c r="E20009" s="75">
        <v>382.18</v>
      </c>
      <c r="F20009" s="73" t="s">
        <v>47</v>
      </c>
    </row>
    <row r="20010" spans="1:6" ht="38.25" x14ac:dyDescent="0.25">
      <c r="A20010" s="73">
        <v>65004361</v>
      </c>
      <c r="B20010" s="74" t="s">
        <v>15251</v>
      </c>
      <c r="C20010" s="73" t="s">
        <v>101</v>
      </c>
      <c r="D20010" s="75">
        <v>400.97</v>
      </c>
      <c r="E20010" s="75">
        <v>395.69</v>
      </c>
      <c r="F20010" s="73" t="s">
        <v>47</v>
      </c>
    </row>
    <row r="20011" spans="1:6" ht="38.25" x14ac:dyDescent="0.25">
      <c r="A20011" s="73">
        <v>65004362</v>
      </c>
      <c r="B20011" s="74" t="s">
        <v>15252</v>
      </c>
      <c r="C20011" s="73" t="s">
        <v>101</v>
      </c>
      <c r="D20011" s="75">
        <v>463.17</v>
      </c>
      <c r="E20011" s="75">
        <v>457.23</v>
      </c>
      <c r="F20011" s="73" t="s">
        <v>47</v>
      </c>
    </row>
    <row r="20012" spans="1:6" ht="38.25" x14ac:dyDescent="0.25">
      <c r="A20012" s="73">
        <v>65004363</v>
      </c>
      <c r="B20012" s="74" t="s">
        <v>15253</v>
      </c>
      <c r="C20012" s="73" t="s">
        <v>101</v>
      </c>
      <c r="D20012" s="75">
        <v>517.27</v>
      </c>
      <c r="E20012" s="75">
        <v>510.67</v>
      </c>
      <c r="F20012" s="73" t="s">
        <v>47</v>
      </c>
    </row>
    <row r="20013" spans="1:6" ht="38.25" x14ac:dyDescent="0.25">
      <c r="A20013" s="73">
        <v>65004364</v>
      </c>
      <c r="B20013" s="74" t="s">
        <v>15254</v>
      </c>
      <c r="C20013" s="73" t="s">
        <v>101</v>
      </c>
      <c r="D20013" s="75">
        <v>367.09</v>
      </c>
      <c r="E20013" s="75">
        <v>362.69</v>
      </c>
      <c r="F20013" s="73" t="s">
        <v>47</v>
      </c>
    </row>
    <row r="20014" spans="1:6" ht="38.25" x14ac:dyDescent="0.25">
      <c r="A20014" s="73">
        <v>65004366</v>
      </c>
      <c r="B20014" s="74" t="s">
        <v>15255</v>
      </c>
      <c r="C20014" s="73" t="s">
        <v>101</v>
      </c>
      <c r="D20014" s="75">
        <v>401.69</v>
      </c>
      <c r="E20014" s="75">
        <v>396.63</v>
      </c>
      <c r="F20014" s="73" t="s">
        <v>47</v>
      </c>
    </row>
    <row r="20015" spans="1:6" ht="38.25" x14ac:dyDescent="0.25">
      <c r="A20015" s="73">
        <v>65004368</v>
      </c>
      <c r="B20015" s="74" t="s">
        <v>15256</v>
      </c>
      <c r="C20015" s="73" t="s">
        <v>101</v>
      </c>
      <c r="D20015" s="75">
        <v>431.25</v>
      </c>
      <c r="E20015" s="75">
        <v>425.53</v>
      </c>
      <c r="F20015" s="73" t="s">
        <v>47</v>
      </c>
    </row>
    <row r="20016" spans="1:6" ht="38.25" x14ac:dyDescent="0.25">
      <c r="A20016" s="73">
        <v>65004369</v>
      </c>
      <c r="B20016" s="74" t="s">
        <v>15257</v>
      </c>
      <c r="C20016" s="73" t="s">
        <v>101</v>
      </c>
      <c r="D20016" s="75">
        <v>497.69</v>
      </c>
      <c r="E20016" s="75">
        <v>491.31</v>
      </c>
      <c r="F20016" s="73" t="s">
        <v>47</v>
      </c>
    </row>
    <row r="20017" spans="1:6" ht="38.25" x14ac:dyDescent="0.25">
      <c r="A20017" s="73">
        <v>65004370</v>
      </c>
      <c r="B20017" s="74" t="s">
        <v>15258</v>
      </c>
      <c r="C20017" s="73" t="s">
        <v>101</v>
      </c>
      <c r="D20017" s="75">
        <v>531.76</v>
      </c>
      <c r="E20017" s="75">
        <v>524.72</v>
      </c>
      <c r="F20017" s="73" t="s">
        <v>47</v>
      </c>
    </row>
    <row r="20018" spans="1:6" ht="38.25" x14ac:dyDescent="0.25">
      <c r="A20018" s="73">
        <v>65004371</v>
      </c>
      <c r="B20018" s="74" t="s">
        <v>15259</v>
      </c>
      <c r="C20018" s="73" t="s">
        <v>101</v>
      </c>
      <c r="D20018" s="75">
        <v>587.86</v>
      </c>
      <c r="E20018" s="75">
        <v>580.16</v>
      </c>
      <c r="F20018" s="73" t="s">
        <v>47</v>
      </c>
    </row>
    <row r="20019" spans="1:6" ht="38.25" x14ac:dyDescent="0.25">
      <c r="A20019" s="73">
        <v>65004372</v>
      </c>
      <c r="B20019" s="74" t="s">
        <v>15260</v>
      </c>
      <c r="C20019" s="73" t="s">
        <v>101</v>
      </c>
      <c r="D20019" s="75">
        <v>645.09</v>
      </c>
      <c r="E20019" s="75">
        <v>636.73</v>
      </c>
      <c r="F20019" s="73" t="s">
        <v>47</v>
      </c>
    </row>
    <row r="20020" spans="1:6" ht="38.25" x14ac:dyDescent="0.25">
      <c r="A20020" s="73">
        <v>65004373</v>
      </c>
      <c r="B20020" s="74" t="s">
        <v>15261</v>
      </c>
      <c r="C20020" s="73" t="s">
        <v>101</v>
      </c>
      <c r="D20020" s="75">
        <v>75.040000000000006</v>
      </c>
      <c r="E20020" s="75">
        <v>74.209999999999994</v>
      </c>
      <c r="F20020" s="73" t="s">
        <v>47</v>
      </c>
    </row>
    <row r="20021" spans="1:6" ht="38.25" x14ac:dyDescent="0.25">
      <c r="A20021" s="73">
        <v>65004374</v>
      </c>
      <c r="B20021" s="74" t="s">
        <v>15262</v>
      </c>
      <c r="C20021" s="73" t="s">
        <v>101</v>
      </c>
      <c r="D20021" s="75">
        <v>43.86</v>
      </c>
      <c r="E20021" s="75">
        <v>43.03</v>
      </c>
      <c r="F20021" s="73" t="s">
        <v>47</v>
      </c>
    </row>
    <row r="20022" spans="1:6" ht="38.25" x14ac:dyDescent="0.25">
      <c r="A20022" s="73">
        <v>65004375</v>
      </c>
      <c r="B20022" s="74" t="s">
        <v>15263</v>
      </c>
      <c r="C20022" s="73" t="s">
        <v>101</v>
      </c>
      <c r="D20022" s="75">
        <v>1355.53</v>
      </c>
      <c r="E20022" s="75">
        <v>1272.8499999999999</v>
      </c>
      <c r="F20022" s="73" t="s">
        <v>47</v>
      </c>
    </row>
    <row r="20023" spans="1:6" ht="38.25" x14ac:dyDescent="0.25">
      <c r="A20023" s="73">
        <v>65004376</v>
      </c>
      <c r="B20023" s="74" t="s">
        <v>15264</v>
      </c>
      <c r="C20023" s="73" t="s">
        <v>101</v>
      </c>
      <c r="D20023" s="75">
        <v>6213.22</v>
      </c>
      <c r="E20023" s="75">
        <v>6130.78</v>
      </c>
      <c r="F20023" s="73" t="s">
        <v>47</v>
      </c>
    </row>
    <row r="20024" spans="1:6" ht="38.25" x14ac:dyDescent="0.25">
      <c r="A20024" s="73">
        <v>65004377</v>
      </c>
      <c r="B20024" s="74" t="s">
        <v>16282</v>
      </c>
      <c r="C20024" s="73" t="s">
        <v>59</v>
      </c>
      <c r="D20024" s="75">
        <v>104.91</v>
      </c>
      <c r="E20024" s="75">
        <v>104.03</v>
      </c>
      <c r="F20024" s="73" t="s">
        <v>47</v>
      </c>
    </row>
    <row r="20025" spans="1:6" ht="38.25" x14ac:dyDescent="0.25">
      <c r="A20025" s="73">
        <v>65004378</v>
      </c>
      <c r="B20025" s="74" t="s">
        <v>16283</v>
      </c>
      <c r="C20025" s="73" t="s">
        <v>59</v>
      </c>
      <c r="D20025" s="75">
        <v>84.43</v>
      </c>
      <c r="E20025" s="75">
        <v>83.63</v>
      </c>
      <c r="F20025" s="73" t="s">
        <v>47</v>
      </c>
    </row>
    <row r="20026" spans="1:6" ht="38.25" x14ac:dyDescent="0.25">
      <c r="A20026" s="73">
        <v>65004379</v>
      </c>
      <c r="B20026" s="74" t="s">
        <v>16284</v>
      </c>
      <c r="C20026" s="73" t="s">
        <v>59</v>
      </c>
      <c r="D20026" s="75">
        <v>69.38</v>
      </c>
      <c r="E20026" s="75">
        <v>68.72</v>
      </c>
      <c r="F20026" s="73" t="s">
        <v>47</v>
      </c>
    </row>
    <row r="20027" spans="1:6" ht="38.25" x14ac:dyDescent="0.25">
      <c r="A20027" s="73">
        <v>65004380</v>
      </c>
      <c r="B20027" s="74" t="s">
        <v>15265</v>
      </c>
      <c r="C20027" s="73" t="s">
        <v>101</v>
      </c>
      <c r="D20027" s="75">
        <v>858.61</v>
      </c>
      <c r="E20027" s="75">
        <v>821.35</v>
      </c>
      <c r="F20027" s="73" t="s">
        <v>47</v>
      </c>
    </row>
    <row r="20028" spans="1:6" ht="38.25" x14ac:dyDescent="0.25">
      <c r="A20028" s="73">
        <v>65004381</v>
      </c>
      <c r="B20028" s="74" t="s">
        <v>15266</v>
      </c>
      <c r="C20028" s="73" t="s">
        <v>101</v>
      </c>
      <c r="D20028" s="75">
        <v>668.46</v>
      </c>
      <c r="E20028" s="75">
        <v>640.03</v>
      </c>
      <c r="F20028" s="73" t="s">
        <v>47</v>
      </c>
    </row>
    <row r="20029" spans="1:6" ht="38.25" x14ac:dyDescent="0.25">
      <c r="A20029" s="73">
        <v>65004382</v>
      </c>
      <c r="B20029" s="74" t="s">
        <v>17424</v>
      </c>
      <c r="C20029" s="73" t="s">
        <v>10746</v>
      </c>
      <c r="D20029" s="75">
        <v>632.45000000000005</v>
      </c>
      <c r="E20029" s="75">
        <v>608.85</v>
      </c>
      <c r="F20029" s="73" t="s">
        <v>47</v>
      </c>
    </row>
    <row r="20030" spans="1:6" ht="38.25" x14ac:dyDescent="0.25">
      <c r="A20030" s="73">
        <v>65004383</v>
      </c>
      <c r="B20030" s="74" t="s">
        <v>15267</v>
      </c>
      <c r="C20030" s="73" t="s">
        <v>101</v>
      </c>
      <c r="D20030" s="75">
        <v>2989.58</v>
      </c>
      <c r="E20030" s="75">
        <v>2850.44</v>
      </c>
      <c r="F20030" s="73" t="s">
        <v>47</v>
      </c>
    </row>
    <row r="20031" spans="1:6" ht="38.25" x14ac:dyDescent="0.25">
      <c r="A20031" s="73">
        <v>65004384</v>
      </c>
      <c r="B20031" s="74" t="s">
        <v>16285</v>
      </c>
      <c r="C20031" s="73" t="s">
        <v>59</v>
      </c>
      <c r="D20031" s="75">
        <v>236.29</v>
      </c>
      <c r="E20031" s="75">
        <v>226.74</v>
      </c>
      <c r="F20031" s="73" t="s">
        <v>47</v>
      </c>
    </row>
    <row r="20032" spans="1:6" ht="38.25" x14ac:dyDescent="0.25">
      <c r="A20032" s="73">
        <v>65004385</v>
      </c>
      <c r="B20032" s="74" t="s">
        <v>16286</v>
      </c>
      <c r="C20032" s="73" t="s">
        <v>59</v>
      </c>
      <c r="D20032" s="75">
        <v>218.58</v>
      </c>
      <c r="E20032" s="75">
        <v>209.11</v>
      </c>
      <c r="F20032" s="73" t="s">
        <v>47</v>
      </c>
    </row>
    <row r="20033" spans="1:6" ht="38.25" x14ac:dyDescent="0.25">
      <c r="A20033" s="73">
        <v>65004386</v>
      </c>
      <c r="B20033" s="74" t="s">
        <v>15268</v>
      </c>
      <c r="C20033" s="73" t="s">
        <v>101</v>
      </c>
      <c r="D20033" s="75">
        <v>88.88</v>
      </c>
      <c r="E20033" s="75">
        <v>87.33</v>
      </c>
      <c r="F20033" s="73" t="s">
        <v>47</v>
      </c>
    </row>
    <row r="20034" spans="1:6" ht="38.25" x14ac:dyDescent="0.25">
      <c r="A20034" s="73">
        <v>65004387</v>
      </c>
      <c r="B20034" s="74" t="s">
        <v>15269</v>
      </c>
      <c r="C20034" s="73" t="s">
        <v>101</v>
      </c>
      <c r="D20034" s="75">
        <v>88.88</v>
      </c>
      <c r="E20034" s="75">
        <v>87.33</v>
      </c>
      <c r="F20034" s="73" t="s">
        <v>47</v>
      </c>
    </row>
    <row r="20035" spans="1:6" ht="38.25" x14ac:dyDescent="0.25">
      <c r="A20035" s="73">
        <v>65004388</v>
      </c>
      <c r="B20035" s="74" t="s">
        <v>17425</v>
      </c>
      <c r="C20035" s="73" t="s">
        <v>10746</v>
      </c>
      <c r="D20035" s="75">
        <v>2728.31</v>
      </c>
      <c r="E20035" s="75">
        <v>2685.35</v>
      </c>
      <c r="F20035" s="73" t="s">
        <v>47</v>
      </c>
    </row>
    <row r="20036" spans="1:6" ht="38.25" x14ac:dyDescent="0.25">
      <c r="A20036" s="73">
        <v>65004389</v>
      </c>
      <c r="B20036" s="74" t="s">
        <v>15270</v>
      </c>
      <c r="C20036" s="73" t="s">
        <v>101</v>
      </c>
      <c r="D20036" s="75">
        <v>835.2</v>
      </c>
      <c r="E20036" s="75">
        <v>782.88</v>
      </c>
      <c r="F20036" s="73" t="s">
        <v>47</v>
      </c>
    </row>
    <row r="20037" spans="1:6" ht="38.25" x14ac:dyDescent="0.25">
      <c r="A20037" s="73">
        <v>65004390</v>
      </c>
      <c r="B20037" s="74" t="s">
        <v>15271</v>
      </c>
      <c r="C20037" s="73" t="s">
        <v>101</v>
      </c>
      <c r="D20037" s="75">
        <v>812.04</v>
      </c>
      <c r="E20037" s="75">
        <v>759.72</v>
      </c>
      <c r="F20037" s="73" t="s">
        <v>47</v>
      </c>
    </row>
    <row r="20038" spans="1:6" ht="38.25" x14ac:dyDescent="0.25">
      <c r="A20038" s="73">
        <v>65004391</v>
      </c>
      <c r="B20038" s="74" t="s">
        <v>17426</v>
      </c>
      <c r="C20038" s="73" t="s">
        <v>10746</v>
      </c>
      <c r="D20038" s="75">
        <v>1074.97</v>
      </c>
      <c r="E20038" s="75">
        <v>1007.81</v>
      </c>
      <c r="F20038" s="73" t="s">
        <v>47</v>
      </c>
    </row>
    <row r="20039" spans="1:6" ht="25.5" x14ac:dyDescent="0.25">
      <c r="A20039" s="73">
        <v>65004392</v>
      </c>
      <c r="B20039" s="74" t="s">
        <v>15272</v>
      </c>
      <c r="C20039" s="73" t="s">
        <v>101</v>
      </c>
      <c r="D20039" s="75">
        <v>857.17</v>
      </c>
      <c r="E20039" s="75">
        <v>803.77</v>
      </c>
      <c r="F20039" s="73" t="s">
        <v>47</v>
      </c>
    </row>
    <row r="20040" spans="1:6" ht="38.25" x14ac:dyDescent="0.25">
      <c r="A20040" s="73">
        <v>65004393</v>
      </c>
      <c r="B20040" s="74" t="s">
        <v>15273</v>
      </c>
      <c r="C20040" s="73" t="s">
        <v>101</v>
      </c>
      <c r="D20040" s="75">
        <v>5254.49</v>
      </c>
      <c r="E20040" s="75">
        <v>5058.3900000000003</v>
      </c>
      <c r="F20040" s="73" t="s">
        <v>47</v>
      </c>
    </row>
    <row r="20041" spans="1:6" ht="38.25" x14ac:dyDescent="0.25">
      <c r="A20041" s="73">
        <v>65004394</v>
      </c>
      <c r="B20041" s="74" t="s">
        <v>15274</v>
      </c>
      <c r="C20041" s="73" t="s">
        <v>101</v>
      </c>
      <c r="D20041" s="75">
        <v>4349.42</v>
      </c>
      <c r="E20041" s="75">
        <v>4229.76</v>
      </c>
      <c r="F20041" s="73" t="s">
        <v>47</v>
      </c>
    </row>
    <row r="20042" spans="1:6" ht="25.5" x14ac:dyDescent="0.25">
      <c r="A20042" s="73">
        <v>65004395</v>
      </c>
      <c r="B20042" s="74" t="s">
        <v>15275</v>
      </c>
      <c r="C20042" s="73" t="s">
        <v>101</v>
      </c>
      <c r="D20042" s="75">
        <v>321.76</v>
      </c>
      <c r="E20042" s="75">
        <v>320.73</v>
      </c>
      <c r="F20042" s="73" t="s">
        <v>47</v>
      </c>
    </row>
    <row r="20043" spans="1:6" ht="25.5" x14ac:dyDescent="0.25">
      <c r="A20043" s="73">
        <v>65004396</v>
      </c>
      <c r="B20043" s="74" t="s">
        <v>15276</v>
      </c>
      <c r="C20043" s="73" t="s">
        <v>101</v>
      </c>
      <c r="D20043" s="75">
        <v>398.64</v>
      </c>
      <c r="E20043" s="75">
        <v>397.61</v>
      </c>
      <c r="F20043" s="73" t="s">
        <v>47</v>
      </c>
    </row>
    <row r="20044" spans="1:6" ht="25.5" x14ac:dyDescent="0.25">
      <c r="A20044" s="73">
        <v>65004397</v>
      </c>
      <c r="B20044" s="74" t="s">
        <v>15277</v>
      </c>
      <c r="C20044" s="73" t="s">
        <v>101</v>
      </c>
      <c r="D20044" s="75">
        <v>504.71</v>
      </c>
      <c r="E20044" s="75">
        <v>503.68</v>
      </c>
      <c r="F20044" s="73" t="s">
        <v>47</v>
      </c>
    </row>
    <row r="20045" spans="1:6" ht="38.25" x14ac:dyDescent="0.25">
      <c r="A20045" s="73">
        <v>65004398</v>
      </c>
      <c r="B20045" s="74" t="s">
        <v>15278</v>
      </c>
      <c r="C20045" s="73" t="s">
        <v>101</v>
      </c>
      <c r="D20045" s="75">
        <v>4613.29</v>
      </c>
      <c r="E20045" s="75">
        <v>4442.1099999999997</v>
      </c>
      <c r="F20045" s="73" t="s">
        <v>47</v>
      </c>
    </row>
    <row r="20046" spans="1:6" ht="25.5" x14ac:dyDescent="0.25">
      <c r="A20046" s="73">
        <v>65004399</v>
      </c>
      <c r="B20046" s="74" t="s">
        <v>15279</v>
      </c>
      <c r="C20046" s="73" t="s">
        <v>101</v>
      </c>
      <c r="D20046" s="75">
        <v>2736.83</v>
      </c>
      <c r="E20046" s="75">
        <v>2610.85</v>
      </c>
      <c r="F20046" s="73" t="s">
        <v>47</v>
      </c>
    </row>
    <row r="20047" spans="1:6" ht="38.25" x14ac:dyDescent="0.25">
      <c r="A20047" s="73">
        <v>65004400</v>
      </c>
      <c r="B20047" s="74" t="s">
        <v>15280</v>
      </c>
      <c r="C20047" s="73" t="s">
        <v>101</v>
      </c>
      <c r="D20047" s="75">
        <v>329.78</v>
      </c>
      <c r="E20047" s="75">
        <v>319.07</v>
      </c>
      <c r="F20047" s="73" t="s">
        <v>47</v>
      </c>
    </row>
    <row r="20048" spans="1:6" ht="38.25" x14ac:dyDescent="0.25">
      <c r="A20048" s="73">
        <v>65004401</v>
      </c>
      <c r="B20048" s="74" t="s">
        <v>15281</v>
      </c>
      <c r="C20048" s="73" t="s">
        <v>101</v>
      </c>
      <c r="D20048" s="75">
        <v>249.16</v>
      </c>
      <c r="E20048" s="75">
        <v>242.56</v>
      </c>
      <c r="F20048" s="73" t="s">
        <v>47</v>
      </c>
    </row>
    <row r="20049" spans="1:6" ht="38.25" x14ac:dyDescent="0.25">
      <c r="A20049" s="73">
        <v>65004402</v>
      </c>
      <c r="B20049" s="74" t="s">
        <v>15282</v>
      </c>
      <c r="C20049" s="73" t="s">
        <v>101</v>
      </c>
      <c r="D20049" s="75">
        <v>385.01</v>
      </c>
      <c r="E20049" s="75">
        <v>377.53</v>
      </c>
      <c r="F20049" s="73" t="s">
        <v>47</v>
      </c>
    </row>
    <row r="20050" spans="1:6" ht="38.25" x14ac:dyDescent="0.25">
      <c r="A20050" s="73">
        <v>65004403</v>
      </c>
      <c r="B20050" s="74" t="s">
        <v>15283</v>
      </c>
      <c r="C20050" s="73" t="s">
        <v>101</v>
      </c>
      <c r="D20050" s="75">
        <v>133.05000000000001</v>
      </c>
      <c r="E20050" s="75">
        <v>128.06</v>
      </c>
      <c r="F20050" s="73" t="s">
        <v>47</v>
      </c>
    </row>
    <row r="20051" spans="1:6" ht="38.25" x14ac:dyDescent="0.25">
      <c r="A20051" s="73">
        <v>65004404</v>
      </c>
      <c r="B20051" s="74" t="s">
        <v>15284</v>
      </c>
      <c r="C20051" s="73" t="s">
        <v>101</v>
      </c>
      <c r="D20051" s="75">
        <v>652.14</v>
      </c>
      <c r="E20051" s="75">
        <v>637.85</v>
      </c>
      <c r="F20051" s="73" t="s">
        <v>47</v>
      </c>
    </row>
    <row r="20052" spans="1:6" ht="38.25" x14ac:dyDescent="0.25">
      <c r="A20052" s="73">
        <v>65004405</v>
      </c>
      <c r="B20052" s="74" t="s">
        <v>15285</v>
      </c>
      <c r="C20052" s="73" t="s">
        <v>101</v>
      </c>
      <c r="D20052" s="75">
        <v>1227.28</v>
      </c>
      <c r="E20052" s="75">
        <v>1200.5899999999999</v>
      </c>
      <c r="F20052" s="73" t="s">
        <v>47</v>
      </c>
    </row>
    <row r="20053" spans="1:6" ht="38.25" x14ac:dyDescent="0.25">
      <c r="A20053" s="73">
        <v>65004406</v>
      </c>
      <c r="B20053" s="74" t="s">
        <v>17427</v>
      </c>
      <c r="C20053" s="73" t="s">
        <v>10746</v>
      </c>
      <c r="D20053" s="75">
        <v>782.39</v>
      </c>
      <c r="E20053" s="75">
        <v>777.99</v>
      </c>
      <c r="F20053" s="73" t="s">
        <v>47</v>
      </c>
    </row>
    <row r="20054" spans="1:6" ht="38.25" x14ac:dyDescent="0.25">
      <c r="A20054" s="73">
        <v>65004407</v>
      </c>
      <c r="B20054" s="74" t="s">
        <v>17428</v>
      </c>
      <c r="C20054" s="73" t="s">
        <v>10746</v>
      </c>
      <c r="D20054" s="75">
        <v>1105.8499999999999</v>
      </c>
      <c r="E20054" s="75">
        <v>1097.05</v>
      </c>
      <c r="F20054" s="73" t="s">
        <v>47</v>
      </c>
    </row>
    <row r="20055" spans="1:6" ht="38.25" x14ac:dyDescent="0.25">
      <c r="A20055" s="73">
        <v>65004408</v>
      </c>
      <c r="B20055" s="74" t="s">
        <v>15286</v>
      </c>
      <c r="C20055" s="73" t="s">
        <v>101</v>
      </c>
      <c r="D20055" s="75">
        <v>373.6</v>
      </c>
      <c r="E20055" s="75">
        <v>363.62</v>
      </c>
      <c r="F20055" s="73" t="s">
        <v>47</v>
      </c>
    </row>
    <row r="20056" spans="1:6" ht="38.25" x14ac:dyDescent="0.25">
      <c r="A20056" s="73">
        <v>65004409</v>
      </c>
      <c r="B20056" s="74" t="s">
        <v>17429</v>
      </c>
      <c r="C20056" s="73" t="s">
        <v>10746</v>
      </c>
      <c r="D20056" s="75">
        <v>9494.2000000000007</v>
      </c>
      <c r="E20056" s="75">
        <v>9358.26</v>
      </c>
      <c r="F20056" s="73" t="s">
        <v>47</v>
      </c>
    </row>
    <row r="20057" spans="1:6" ht="38.25" x14ac:dyDescent="0.25">
      <c r="A20057" s="73">
        <v>65004410</v>
      </c>
      <c r="B20057" s="74" t="s">
        <v>17430</v>
      </c>
      <c r="C20057" s="73" t="s">
        <v>10746</v>
      </c>
      <c r="D20057" s="75">
        <v>12560</v>
      </c>
      <c r="E20057" s="75">
        <v>12414.7</v>
      </c>
      <c r="F20057" s="73" t="s">
        <v>47</v>
      </c>
    </row>
    <row r="20058" spans="1:6" ht="38.25" x14ac:dyDescent="0.25">
      <c r="A20058" s="73">
        <v>65004411</v>
      </c>
      <c r="B20058" s="74" t="s">
        <v>17431</v>
      </c>
      <c r="C20058" s="73" t="s">
        <v>10746</v>
      </c>
      <c r="D20058" s="75">
        <v>11073.83</v>
      </c>
      <c r="E20058" s="75">
        <v>10932.05</v>
      </c>
      <c r="F20058" s="73" t="s">
        <v>47</v>
      </c>
    </row>
    <row r="20059" spans="1:6" ht="38.25" x14ac:dyDescent="0.25">
      <c r="A20059" s="73">
        <v>65004412</v>
      </c>
      <c r="B20059" s="74" t="s">
        <v>17432</v>
      </c>
      <c r="C20059" s="73" t="s">
        <v>10746</v>
      </c>
      <c r="D20059" s="75">
        <v>18621.11</v>
      </c>
      <c r="E20059" s="75">
        <v>18454.7</v>
      </c>
      <c r="F20059" s="73" t="s">
        <v>47</v>
      </c>
    </row>
    <row r="20060" spans="1:6" ht="38.25" x14ac:dyDescent="0.25">
      <c r="A20060" s="73">
        <v>65004413</v>
      </c>
      <c r="B20060" s="74" t="s">
        <v>17433</v>
      </c>
      <c r="C20060" s="73" t="s">
        <v>10746</v>
      </c>
      <c r="D20060" s="75">
        <v>12560</v>
      </c>
      <c r="E20060" s="75">
        <v>12414.7</v>
      </c>
      <c r="F20060" s="73" t="s">
        <v>47</v>
      </c>
    </row>
    <row r="20061" spans="1:6" ht="38.25" x14ac:dyDescent="0.25">
      <c r="A20061" s="73">
        <v>65004414</v>
      </c>
      <c r="B20061" s="74" t="s">
        <v>17434</v>
      </c>
      <c r="C20061" s="73" t="s">
        <v>10746</v>
      </c>
      <c r="D20061" s="75">
        <v>18901.91</v>
      </c>
      <c r="E20061" s="75">
        <v>18715.54</v>
      </c>
      <c r="F20061" s="73" t="s">
        <v>47</v>
      </c>
    </row>
    <row r="20062" spans="1:6" ht="38.25" x14ac:dyDescent="0.25">
      <c r="A20062" s="73">
        <v>65004415</v>
      </c>
      <c r="B20062" s="74" t="s">
        <v>17435</v>
      </c>
      <c r="C20062" s="73" t="s">
        <v>10746</v>
      </c>
      <c r="D20062" s="75">
        <v>20529.11</v>
      </c>
      <c r="E20062" s="75">
        <v>20290.650000000001</v>
      </c>
      <c r="F20062" s="73" t="s">
        <v>47</v>
      </c>
    </row>
    <row r="20063" spans="1:6" ht="25.5" x14ac:dyDescent="0.25">
      <c r="A20063" s="73">
        <v>65004416</v>
      </c>
      <c r="B20063" s="74" t="s">
        <v>16595</v>
      </c>
      <c r="C20063" s="73" t="s">
        <v>852</v>
      </c>
      <c r="D20063" s="75">
        <v>304.39</v>
      </c>
      <c r="E20063" s="75">
        <v>294.12</v>
      </c>
      <c r="F20063" s="73" t="s">
        <v>47</v>
      </c>
    </row>
    <row r="20064" spans="1:6" ht="38.25" x14ac:dyDescent="0.25">
      <c r="A20064" s="73">
        <v>65004417</v>
      </c>
      <c r="B20064" s="74" t="s">
        <v>15287</v>
      </c>
      <c r="C20064" s="73" t="s">
        <v>101</v>
      </c>
      <c r="D20064" s="75">
        <v>891.88</v>
      </c>
      <c r="E20064" s="75">
        <v>871.92</v>
      </c>
      <c r="F20064" s="73" t="s">
        <v>47</v>
      </c>
    </row>
    <row r="20065" spans="1:6" ht="38.25" x14ac:dyDescent="0.25">
      <c r="A20065" s="73">
        <v>65004418</v>
      </c>
      <c r="B20065" s="74" t="s">
        <v>15288</v>
      </c>
      <c r="C20065" s="73" t="s">
        <v>101</v>
      </c>
      <c r="D20065" s="75">
        <v>466.67</v>
      </c>
      <c r="E20065" s="75">
        <v>446.71</v>
      </c>
      <c r="F20065" s="73" t="s">
        <v>47</v>
      </c>
    </row>
    <row r="20066" spans="1:6" ht="25.5" x14ac:dyDescent="0.25">
      <c r="A20066" s="73">
        <v>65004419</v>
      </c>
      <c r="B20066" s="74" t="s">
        <v>15289</v>
      </c>
      <c r="C20066" s="73" t="s">
        <v>101</v>
      </c>
      <c r="D20066" s="75">
        <v>558.16</v>
      </c>
      <c r="E20066" s="75">
        <v>525.79999999999995</v>
      </c>
      <c r="F20066" s="73" t="s">
        <v>47</v>
      </c>
    </row>
    <row r="20067" spans="1:6" ht="25.5" x14ac:dyDescent="0.25">
      <c r="A20067" s="73">
        <v>65004420</v>
      </c>
      <c r="B20067" s="74" t="s">
        <v>15290</v>
      </c>
      <c r="C20067" s="73" t="s">
        <v>101</v>
      </c>
      <c r="D20067" s="75">
        <v>262.26</v>
      </c>
      <c r="E20067" s="75">
        <v>246.08</v>
      </c>
      <c r="F20067" s="73" t="s">
        <v>47</v>
      </c>
    </row>
    <row r="20068" spans="1:6" ht="38.25" x14ac:dyDescent="0.25">
      <c r="A20068" s="73">
        <v>65004421</v>
      </c>
      <c r="B20068" s="74" t="s">
        <v>15291</v>
      </c>
      <c r="C20068" s="73" t="s">
        <v>101</v>
      </c>
      <c r="D20068" s="75">
        <v>479.1</v>
      </c>
      <c r="E20068" s="75">
        <v>450.52</v>
      </c>
      <c r="F20068" s="73" t="s">
        <v>47</v>
      </c>
    </row>
    <row r="20069" spans="1:6" ht="38.25" x14ac:dyDescent="0.25">
      <c r="A20069" s="73">
        <v>65004422</v>
      </c>
      <c r="B20069" s="74" t="s">
        <v>15292</v>
      </c>
      <c r="C20069" s="73" t="s">
        <v>101</v>
      </c>
      <c r="D20069" s="75">
        <v>898.21</v>
      </c>
      <c r="E20069" s="75">
        <v>841.05</v>
      </c>
      <c r="F20069" s="73" t="s">
        <v>47</v>
      </c>
    </row>
    <row r="20070" spans="1:6" ht="38.25" x14ac:dyDescent="0.25">
      <c r="A20070" s="73">
        <v>65004423</v>
      </c>
      <c r="B20070" s="74" t="s">
        <v>15293</v>
      </c>
      <c r="C20070" s="73" t="s">
        <v>101</v>
      </c>
      <c r="D20070" s="75">
        <v>1395.63</v>
      </c>
      <c r="E20070" s="75">
        <v>1306.1099999999999</v>
      </c>
      <c r="F20070" s="73" t="s">
        <v>47</v>
      </c>
    </row>
    <row r="20071" spans="1:6" ht="38.25" x14ac:dyDescent="0.25">
      <c r="A20071" s="73">
        <v>65004424</v>
      </c>
      <c r="B20071" s="74" t="s">
        <v>15294</v>
      </c>
      <c r="C20071" s="73" t="s">
        <v>101</v>
      </c>
      <c r="D20071" s="75">
        <v>1838.28</v>
      </c>
      <c r="E20071" s="75">
        <v>1723.96</v>
      </c>
      <c r="F20071" s="73" t="s">
        <v>47</v>
      </c>
    </row>
    <row r="20072" spans="1:6" ht="38.25" x14ac:dyDescent="0.25">
      <c r="A20072" s="73">
        <v>65004425</v>
      </c>
      <c r="B20072" s="74" t="s">
        <v>15295</v>
      </c>
      <c r="C20072" s="73" t="s">
        <v>101</v>
      </c>
      <c r="D20072" s="75">
        <v>774.91</v>
      </c>
      <c r="E20072" s="75">
        <v>734.99</v>
      </c>
      <c r="F20072" s="73" t="s">
        <v>47</v>
      </c>
    </row>
    <row r="20073" spans="1:6" ht="38.25" x14ac:dyDescent="0.25">
      <c r="A20073" s="73">
        <v>65004426</v>
      </c>
      <c r="B20073" s="74" t="s">
        <v>15296</v>
      </c>
      <c r="C20073" s="73" t="s">
        <v>101</v>
      </c>
      <c r="D20073" s="75">
        <v>1802.26</v>
      </c>
      <c r="E20073" s="75">
        <v>1722.42</v>
      </c>
      <c r="F20073" s="73" t="s">
        <v>47</v>
      </c>
    </row>
    <row r="20074" spans="1:6" ht="38.25" x14ac:dyDescent="0.25">
      <c r="A20074" s="73">
        <v>65004427</v>
      </c>
      <c r="B20074" s="74" t="s">
        <v>15297</v>
      </c>
      <c r="C20074" s="73" t="s">
        <v>101</v>
      </c>
      <c r="D20074" s="75">
        <v>3023.68</v>
      </c>
      <c r="E20074" s="75">
        <v>2898.64</v>
      </c>
      <c r="F20074" s="73" t="s">
        <v>47</v>
      </c>
    </row>
    <row r="20075" spans="1:6" ht="38.25" x14ac:dyDescent="0.25">
      <c r="A20075" s="73">
        <v>65004428</v>
      </c>
      <c r="B20075" s="74" t="s">
        <v>15298</v>
      </c>
      <c r="C20075" s="73" t="s">
        <v>101</v>
      </c>
      <c r="D20075" s="75">
        <v>3839.45</v>
      </c>
      <c r="E20075" s="75">
        <v>3674.49</v>
      </c>
      <c r="F20075" s="73" t="s">
        <v>47</v>
      </c>
    </row>
    <row r="20076" spans="1:6" ht="25.5" x14ac:dyDescent="0.25">
      <c r="A20076" s="73">
        <v>65004429</v>
      </c>
      <c r="B20076" s="74" t="s">
        <v>15299</v>
      </c>
      <c r="C20076" s="73" t="s">
        <v>101</v>
      </c>
      <c r="D20076" s="75">
        <v>3699.65</v>
      </c>
      <c r="E20076" s="75">
        <v>3574.61</v>
      </c>
      <c r="F20076" s="73" t="s">
        <v>47</v>
      </c>
    </row>
    <row r="20077" spans="1:6" ht="25.5" x14ac:dyDescent="0.25">
      <c r="A20077" s="73">
        <v>65004430</v>
      </c>
      <c r="B20077" s="74" t="s">
        <v>15300</v>
      </c>
      <c r="C20077" s="73" t="s">
        <v>101</v>
      </c>
      <c r="D20077" s="75">
        <v>5481.82</v>
      </c>
      <c r="E20077" s="75">
        <v>5316.86</v>
      </c>
      <c r="F20077" s="73" t="s">
        <v>47</v>
      </c>
    </row>
    <row r="20078" spans="1:6" ht="25.5" x14ac:dyDescent="0.25">
      <c r="A20078" s="73">
        <v>65004431</v>
      </c>
      <c r="B20078" s="74" t="s">
        <v>15301</v>
      </c>
      <c r="C20078" s="73" t="s">
        <v>101</v>
      </c>
      <c r="D20078" s="75">
        <v>6843.99</v>
      </c>
      <c r="E20078" s="75">
        <v>6639.11</v>
      </c>
      <c r="F20078" s="73" t="s">
        <v>47</v>
      </c>
    </row>
    <row r="20079" spans="1:6" ht="38.25" x14ac:dyDescent="0.25">
      <c r="A20079" s="73">
        <v>65004432</v>
      </c>
      <c r="B20079" s="74" t="s">
        <v>15302</v>
      </c>
      <c r="C20079" s="73" t="s">
        <v>101</v>
      </c>
      <c r="D20079" s="75">
        <v>1259.25</v>
      </c>
      <c r="E20079" s="75">
        <v>1216.69</v>
      </c>
      <c r="F20079" s="73" t="s">
        <v>47</v>
      </c>
    </row>
    <row r="20080" spans="1:6" ht="38.25" x14ac:dyDescent="0.25">
      <c r="A20080" s="73">
        <v>65004433</v>
      </c>
      <c r="B20080" s="74" t="s">
        <v>15303</v>
      </c>
      <c r="C20080" s="73" t="s">
        <v>101</v>
      </c>
      <c r="D20080" s="75">
        <v>2038.05</v>
      </c>
      <c r="E20080" s="75">
        <v>1972.89</v>
      </c>
      <c r="F20080" s="73" t="s">
        <v>47</v>
      </c>
    </row>
    <row r="20081" spans="1:6" ht="38.25" x14ac:dyDescent="0.25">
      <c r="A20081" s="73">
        <v>65004434</v>
      </c>
      <c r="B20081" s="74" t="s">
        <v>15304</v>
      </c>
      <c r="C20081" s="73" t="s">
        <v>101</v>
      </c>
      <c r="D20081" s="75">
        <v>2658.05</v>
      </c>
      <c r="E20081" s="75">
        <v>2572.9299999999998</v>
      </c>
      <c r="F20081" s="73" t="s">
        <v>47</v>
      </c>
    </row>
    <row r="20082" spans="1:6" ht="38.25" x14ac:dyDescent="0.25">
      <c r="A20082" s="73">
        <v>65004435</v>
      </c>
      <c r="B20082" s="74" t="s">
        <v>15305</v>
      </c>
      <c r="C20082" s="73" t="s">
        <v>101</v>
      </c>
      <c r="D20082" s="75">
        <v>3199.42</v>
      </c>
      <c r="E20082" s="75">
        <v>3094.34</v>
      </c>
      <c r="F20082" s="73" t="s">
        <v>47</v>
      </c>
    </row>
    <row r="20083" spans="1:6" ht="38.25" x14ac:dyDescent="0.25">
      <c r="A20083" s="73">
        <v>65004436</v>
      </c>
      <c r="B20083" s="74" t="s">
        <v>15306</v>
      </c>
      <c r="C20083" s="73" t="s">
        <v>101</v>
      </c>
      <c r="D20083" s="75">
        <v>3780.22</v>
      </c>
      <c r="E20083" s="75">
        <v>3655.18</v>
      </c>
      <c r="F20083" s="73" t="s">
        <v>47</v>
      </c>
    </row>
    <row r="20084" spans="1:6" ht="38.25" x14ac:dyDescent="0.25">
      <c r="A20084" s="73">
        <v>65004437</v>
      </c>
      <c r="B20084" s="74" t="s">
        <v>15307</v>
      </c>
      <c r="C20084" s="73" t="s">
        <v>101</v>
      </c>
      <c r="D20084" s="75">
        <v>4301.0200000000004</v>
      </c>
      <c r="E20084" s="75">
        <v>4156.0200000000004</v>
      </c>
      <c r="F20084" s="73" t="s">
        <v>47</v>
      </c>
    </row>
    <row r="20085" spans="1:6" x14ac:dyDescent="0.25">
      <c r="A20085" s="73">
        <v>65004438</v>
      </c>
      <c r="B20085" s="74" t="s">
        <v>15308</v>
      </c>
      <c r="C20085" s="73" t="s">
        <v>101</v>
      </c>
      <c r="D20085" s="75">
        <v>3700.53</v>
      </c>
      <c r="E20085" s="75">
        <v>3595.45</v>
      </c>
      <c r="F20085" s="73" t="s">
        <v>47</v>
      </c>
    </row>
    <row r="20086" spans="1:6" x14ac:dyDescent="0.25">
      <c r="A20086" s="73">
        <v>65004439</v>
      </c>
      <c r="B20086" s="74" t="s">
        <v>15309</v>
      </c>
      <c r="C20086" s="73" t="s">
        <v>101</v>
      </c>
      <c r="D20086" s="75">
        <v>4044.42</v>
      </c>
      <c r="E20086" s="75">
        <v>3919.38</v>
      </c>
      <c r="F20086" s="73" t="s">
        <v>47</v>
      </c>
    </row>
    <row r="20087" spans="1:6" x14ac:dyDescent="0.25">
      <c r="A20087" s="73">
        <v>65004440</v>
      </c>
      <c r="B20087" s="74" t="s">
        <v>15310</v>
      </c>
      <c r="C20087" s="73" t="s">
        <v>101</v>
      </c>
      <c r="D20087" s="75">
        <v>5566.02</v>
      </c>
      <c r="E20087" s="75">
        <v>5401.06</v>
      </c>
      <c r="F20087" s="73" t="s">
        <v>47</v>
      </c>
    </row>
    <row r="20088" spans="1:6" ht="25.5" x14ac:dyDescent="0.25">
      <c r="A20088" s="73">
        <v>65004441</v>
      </c>
      <c r="B20088" s="74" t="s">
        <v>16287</v>
      </c>
      <c r="C20088" s="73" t="s">
        <v>59</v>
      </c>
      <c r="D20088" s="75">
        <v>72.2</v>
      </c>
      <c r="E20088" s="75">
        <v>70.7</v>
      </c>
      <c r="F20088" s="73" t="s">
        <v>47</v>
      </c>
    </row>
    <row r="20089" spans="1:6" ht="25.5" x14ac:dyDescent="0.25">
      <c r="A20089" s="73">
        <v>65004442</v>
      </c>
      <c r="B20089" s="74" t="s">
        <v>15311</v>
      </c>
      <c r="C20089" s="73" t="s">
        <v>101</v>
      </c>
      <c r="D20089" s="75">
        <v>17981.72</v>
      </c>
      <c r="E20089" s="75">
        <v>17451.349999999999</v>
      </c>
      <c r="F20089" s="73" t="s">
        <v>47</v>
      </c>
    </row>
    <row r="20090" spans="1:6" ht="38.25" x14ac:dyDescent="0.25">
      <c r="A20090" s="73">
        <v>65004443</v>
      </c>
      <c r="B20090" s="74" t="s">
        <v>15312</v>
      </c>
      <c r="C20090" s="73" t="s">
        <v>101</v>
      </c>
      <c r="D20090" s="75">
        <v>16393.86</v>
      </c>
      <c r="E20090" s="75">
        <v>15780.72</v>
      </c>
      <c r="F20090" s="73" t="s">
        <v>47</v>
      </c>
    </row>
    <row r="20091" spans="1:6" ht="38.25" x14ac:dyDescent="0.25">
      <c r="A20091" s="73">
        <v>65004444</v>
      </c>
      <c r="B20091" s="74" t="s">
        <v>15313</v>
      </c>
      <c r="C20091" s="73" t="s">
        <v>101</v>
      </c>
      <c r="D20091" s="75">
        <v>20734.439999999999</v>
      </c>
      <c r="E20091" s="75">
        <v>19806.46</v>
      </c>
      <c r="F20091" s="73" t="s">
        <v>47</v>
      </c>
    </row>
    <row r="20092" spans="1:6" ht="38.25" x14ac:dyDescent="0.25">
      <c r="A20092" s="73">
        <v>65004445</v>
      </c>
      <c r="B20092" s="74" t="s">
        <v>15314</v>
      </c>
      <c r="C20092" s="73" t="s">
        <v>101</v>
      </c>
      <c r="D20092" s="75">
        <v>13816.82</v>
      </c>
      <c r="E20092" s="75">
        <v>13317.35</v>
      </c>
      <c r="F20092" s="73" t="s">
        <v>47</v>
      </c>
    </row>
    <row r="20093" spans="1:6" ht="38.25" x14ac:dyDescent="0.25">
      <c r="A20093" s="73">
        <v>65004446</v>
      </c>
      <c r="B20093" s="74" t="s">
        <v>15315</v>
      </c>
      <c r="C20093" s="73" t="s">
        <v>101</v>
      </c>
      <c r="D20093" s="75">
        <v>10993.47</v>
      </c>
      <c r="E20093" s="75">
        <v>10601.31</v>
      </c>
      <c r="F20093" s="73" t="s">
        <v>47</v>
      </c>
    </row>
    <row r="20094" spans="1:6" ht="38.25" x14ac:dyDescent="0.25">
      <c r="A20094" s="73">
        <v>65004447</v>
      </c>
      <c r="B20094" s="74" t="s">
        <v>15316</v>
      </c>
      <c r="C20094" s="73" t="s">
        <v>101</v>
      </c>
      <c r="D20094" s="75">
        <v>12392.78</v>
      </c>
      <c r="E20094" s="75">
        <v>11883.03</v>
      </c>
      <c r="F20094" s="73" t="s">
        <v>47</v>
      </c>
    </row>
    <row r="20095" spans="1:6" ht="38.25" x14ac:dyDescent="0.25">
      <c r="A20095" s="73">
        <v>65004448</v>
      </c>
      <c r="B20095" s="74" t="s">
        <v>15317</v>
      </c>
      <c r="C20095" s="73" t="s">
        <v>101</v>
      </c>
      <c r="D20095" s="75">
        <v>8626.15</v>
      </c>
      <c r="E20095" s="75">
        <v>8287.19</v>
      </c>
      <c r="F20095" s="73" t="s">
        <v>47</v>
      </c>
    </row>
    <row r="20096" spans="1:6" ht="38.25" x14ac:dyDescent="0.25">
      <c r="A20096" s="73">
        <v>65004449</v>
      </c>
      <c r="B20096" s="74" t="s">
        <v>15318</v>
      </c>
      <c r="C20096" s="73" t="s">
        <v>101</v>
      </c>
      <c r="D20096" s="75">
        <v>5669.16</v>
      </c>
      <c r="E20096" s="75">
        <v>5411.56</v>
      </c>
      <c r="F20096" s="73" t="s">
        <v>47</v>
      </c>
    </row>
    <row r="20097" spans="1:6" ht="25.5" x14ac:dyDescent="0.25">
      <c r="A20097" s="73">
        <v>65004450</v>
      </c>
      <c r="B20097" s="74" t="s">
        <v>15319</v>
      </c>
      <c r="C20097" s="73" t="s">
        <v>101</v>
      </c>
      <c r="D20097" s="75">
        <v>3659.14</v>
      </c>
      <c r="E20097" s="75">
        <v>3560.77</v>
      </c>
      <c r="F20097" s="73" t="s">
        <v>47</v>
      </c>
    </row>
    <row r="20098" spans="1:6" ht="25.5" x14ac:dyDescent="0.25">
      <c r="A20098" s="73">
        <v>65004451</v>
      </c>
      <c r="B20098" s="74" t="s">
        <v>15320</v>
      </c>
      <c r="C20098" s="73" t="s">
        <v>101</v>
      </c>
      <c r="D20098" s="75">
        <v>2791.97</v>
      </c>
      <c r="E20098" s="75">
        <v>2717.76</v>
      </c>
      <c r="F20098" s="73" t="s">
        <v>47</v>
      </c>
    </row>
    <row r="20099" spans="1:6" ht="25.5" x14ac:dyDescent="0.25">
      <c r="A20099" s="73">
        <v>65004452</v>
      </c>
      <c r="B20099" s="74" t="s">
        <v>15321</v>
      </c>
      <c r="C20099" s="73" t="s">
        <v>101</v>
      </c>
      <c r="D20099" s="75">
        <v>2023.7</v>
      </c>
      <c r="E20099" s="75">
        <v>1969.45</v>
      </c>
      <c r="F20099" s="73" t="s">
        <v>47</v>
      </c>
    </row>
    <row r="20100" spans="1:6" ht="25.5" x14ac:dyDescent="0.25">
      <c r="A20100" s="73">
        <v>65004453</v>
      </c>
      <c r="B20100" s="74" t="s">
        <v>15322</v>
      </c>
      <c r="C20100" s="73" t="s">
        <v>101</v>
      </c>
      <c r="D20100" s="75">
        <v>37718.410000000003</v>
      </c>
      <c r="E20100" s="75">
        <v>34005.26</v>
      </c>
      <c r="F20100" s="73" t="s">
        <v>47</v>
      </c>
    </row>
    <row r="20101" spans="1:6" ht="25.5" x14ac:dyDescent="0.25">
      <c r="A20101" s="73">
        <v>65004454</v>
      </c>
      <c r="B20101" s="74" t="s">
        <v>15323</v>
      </c>
      <c r="C20101" s="73" t="s">
        <v>101</v>
      </c>
      <c r="D20101" s="75">
        <v>47148.01</v>
      </c>
      <c r="E20101" s="75">
        <v>42506.58</v>
      </c>
      <c r="F20101" s="73" t="s">
        <v>47</v>
      </c>
    </row>
    <row r="20102" spans="1:6" ht="25.5" x14ac:dyDescent="0.25">
      <c r="A20102" s="73">
        <v>65004455</v>
      </c>
      <c r="B20102" s="74" t="s">
        <v>15324</v>
      </c>
      <c r="C20102" s="73" t="s">
        <v>101</v>
      </c>
      <c r="D20102" s="75">
        <v>56577.61</v>
      </c>
      <c r="E20102" s="75">
        <v>51007.9</v>
      </c>
      <c r="F20102" s="73" t="s">
        <v>47</v>
      </c>
    </row>
    <row r="20103" spans="1:6" ht="25.5" x14ac:dyDescent="0.25">
      <c r="A20103" s="73">
        <v>65004456</v>
      </c>
      <c r="B20103" s="74" t="s">
        <v>15325</v>
      </c>
      <c r="C20103" s="73" t="s">
        <v>101</v>
      </c>
      <c r="D20103" s="75">
        <v>67893.13</v>
      </c>
      <c r="E20103" s="75">
        <v>61209.48</v>
      </c>
      <c r="F20103" s="73" t="s">
        <v>47</v>
      </c>
    </row>
    <row r="20104" spans="1:6" x14ac:dyDescent="0.25">
      <c r="A20104" s="73">
        <v>65004457</v>
      </c>
      <c r="B20104" s="74" t="s">
        <v>15326</v>
      </c>
      <c r="C20104" s="73" t="s">
        <v>101</v>
      </c>
      <c r="D20104" s="75">
        <v>10038.39</v>
      </c>
      <c r="E20104" s="75">
        <v>9050.35</v>
      </c>
      <c r="F20104" s="73" t="s">
        <v>47</v>
      </c>
    </row>
    <row r="20105" spans="1:6" x14ac:dyDescent="0.25">
      <c r="A20105" s="73">
        <v>65004458</v>
      </c>
      <c r="B20105" s="74" t="s">
        <v>15327</v>
      </c>
      <c r="C20105" s="73" t="s">
        <v>101</v>
      </c>
      <c r="D20105" s="75">
        <v>12547.99</v>
      </c>
      <c r="E20105" s="75">
        <v>11312.94</v>
      </c>
      <c r="F20105" s="73" t="s">
        <v>47</v>
      </c>
    </row>
    <row r="20106" spans="1:6" x14ac:dyDescent="0.25">
      <c r="A20106" s="73">
        <v>65004459</v>
      </c>
      <c r="B20106" s="74" t="s">
        <v>15328</v>
      </c>
      <c r="C20106" s="73" t="s">
        <v>101</v>
      </c>
      <c r="D20106" s="75">
        <v>15057.58</v>
      </c>
      <c r="E20106" s="75">
        <v>13575.53</v>
      </c>
      <c r="F20106" s="73" t="s">
        <v>47</v>
      </c>
    </row>
    <row r="20107" spans="1:6" x14ac:dyDescent="0.25">
      <c r="A20107" s="73">
        <v>65004460</v>
      </c>
      <c r="B20107" s="74" t="s">
        <v>15329</v>
      </c>
      <c r="C20107" s="73" t="s">
        <v>101</v>
      </c>
      <c r="D20107" s="75">
        <v>18069.099999999999</v>
      </c>
      <c r="E20107" s="75">
        <v>16290.64</v>
      </c>
      <c r="F20107" s="73" t="s">
        <v>47</v>
      </c>
    </row>
    <row r="20108" spans="1:6" ht="25.5" x14ac:dyDescent="0.25">
      <c r="A20108" s="73">
        <v>65004461</v>
      </c>
      <c r="B20108" s="74" t="s">
        <v>15330</v>
      </c>
      <c r="C20108" s="73" t="s">
        <v>101</v>
      </c>
      <c r="D20108" s="75">
        <v>14223.09</v>
      </c>
      <c r="E20108" s="75">
        <v>12817.91</v>
      </c>
      <c r="F20108" s="73" t="s">
        <v>47</v>
      </c>
    </row>
    <row r="20109" spans="1:6" ht="25.5" x14ac:dyDescent="0.25">
      <c r="A20109" s="73">
        <v>65004462</v>
      </c>
      <c r="B20109" s="74" t="s">
        <v>15331</v>
      </c>
      <c r="C20109" s="73" t="s">
        <v>101</v>
      </c>
      <c r="D20109" s="75">
        <v>17778.87</v>
      </c>
      <c r="E20109" s="75">
        <v>16022.38</v>
      </c>
      <c r="F20109" s="73" t="s">
        <v>47</v>
      </c>
    </row>
    <row r="20110" spans="1:6" ht="25.5" x14ac:dyDescent="0.25">
      <c r="A20110" s="73">
        <v>65004463</v>
      </c>
      <c r="B20110" s="74" t="s">
        <v>15332</v>
      </c>
      <c r="C20110" s="73" t="s">
        <v>101</v>
      </c>
      <c r="D20110" s="75">
        <v>21334.639999999999</v>
      </c>
      <c r="E20110" s="75">
        <v>19226.86</v>
      </c>
      <c r="F20110" s="73" t="s">
        <v>47</v>
      </c>
    </row>
    <row r="20111" spans="1:6" ht="25.5" x14ac:dyDescent="0.25">
      <c r="A20111" s="73">
        <v>65004464</v>
      </c>
      <c r="B20111" s="74" t="s">
        <v>15333</v>
      </c>
      <c r="C20111" s="73" t="s">
        <v>101</v>
      </c>
      <c r="D20111" s="75">
        <v>25601.57</v>
      </c>
      <c r="E20111" s="75">
        <v>23072.23</v>
      </c>
      <c r="F20111" s="73" t="s">
        <v>47</v>
      </c>
    </row>
    <row r="20112" spans="1:6" x14ac:dyDescent="0.25">
      <c r="A20112" s="73">
        <v>65004465</v>
      </c>
      <c r="B20112" s="74" t="s">
        <v>15334</v>
      </c>
      <c r="C20112" s="73" t="s">
        <v>101</v>
      </c>
      <c r="D20112" s="75">
        <v>20974.21</v>
      </c>
      <c r="E20112" s="75">
        <v>18907.580000000002</v>
      </c>
      <c r="F20112" s="73" t="s">
        <v>47</v>
      </c>
    </row>
    <row r="20113" spans="1:6" x14ac:dyDescent="0.25">
      <c r="A20113" s="73">
        <v>65004466</v>
      </c>
      <c r="B20113" s="74" t="s">
        <v>15335</v>
      </c>
      <c r="C20113" s="73" t="s">
        <v>101</v>
      </c>
      <c r="D20113" s="75">
        <v>26217.759999999998</v>
      </c>
      <c r="E20113" s="75">
        <v>23634.47</v>
      </c>
      <c r="F20113" s="73" t="s">
        <v>47</v>
      </c>
    </row>
    <row r="20114" spans="1:6" x14ac:dyDescent="0.25">
      <c r="A20114" s="73">
        <v>65004467</v>
      </c>
      <c r="B20114" s="74" t="s">
        <v>15336</v>
      </c>
      <c r="C20114" s="73" t="s">
        <v>101</v>
      </c>
      <c r="D20114" s="75">
        <v>31461.31</v>
      </c>
      <c r="E20114" s="75">
        <v>28361.360000000001</v>
      </c>
      <c r="F20114" s="73" t="s">
        <v>47</v>
      </c>
    </row>
    <row r="20115" spans="1:6" x14ac:dyDescent="0.25">
      <c r="A20115" s="73">
        <v>65004468</v>
      </c>
      <c r="B20115" s="74" t="s">
        <v>15337</v>
      </c>
      <c r="C20115" s="73" t="s">
        <v>101</v>
      </c>
      <c r="D20115" s="75">
        <v>37753.57</v>
      </c>
      <c r="E20115" s="75">
        <v>34033.64</v>
      </c>
      <c r="F20115" s="73" t="s">
        <v>47</v>
      </c>
    </row>
    <row r="20116" spans="1:6" x14ac:dyDescent="0.25">
      <c r="A20116" s="73">
        <v>65004469</v>
      </c>
      <c r="B20116" s="74" t="s">
        <v>15338</v>
      </c>
      <c r="C20116" s="73" t="s">
        <v>101</v>
      </c>
      <c r="D20116" s="75">
        <v>9771.7099999999991</v>
      </c>
      <c r="E20116" s="75">
        <v>8800.7999999999993</v>
      </c>
      <c r="F20116" s="73" t="s">
        <v>47</v>
      </c>
    </row>
    <row r="20117" spans="1:6" x14ac:dyDescent="0.25">
      <c r="A20117" s="73">
        <v>65004470</v>
      </c>
      <c r="B20117" s="74" t="s">
        <v>15339</v>
      </c>
      <c r="C20117" s="73" t="s">
        <v>101</v>
      </c>
      <c r="D20117" s="75">
        <v>12214.64</v>
      </c>
      <c r="E20117" s="75">
        <v>11001</v>
      </c>
      <c r="F20117" s="73" t="s">
        <v>47</v>
      </c>
    </row>
    <row r="20118" spans="1:6" x14ac:dyDescent="0.25">
      <c r="A20118" s="73">
        <v>65004471</v>
      </c>
      <c r="B20118" s="74" t="s">
        <v>15340</v>
      </c>
      <c r="C20118" s="73" t="s">
        <v>101</v>
      </c>
      <c r="D20118" s="75">
        <v>14657.56</v>
      </c>
      <c r="E20118" s="75">
        <v>13201.2</v>
      </c>
      <c r="F20118" s="73" t="s">
        <v>47</v>
      </c>
    </row>
    <row r="20119" spans="1:6" x14ac:dyDescent="0.25">
      <c r="A20119" s="73">
        <v>65004472</v>
      </c>
      <c r="B20119" s="74" t="s">
        <v>15341</v>
      </c>
      <c r="C20119" s="73" t="s">
        <v>101</v>
      </c>
      <c r="D20119" s="75">
        <v>17589.07</v>
      </c>
      <c r="E20119" s="75">
        <v>15841.43</v>
      </c>
      <c r="F20119" s="73" t="s">
        <v>47</v>
      </c>
    </row>
    <row r="20120" spans="1:6" x14ac:dyDescent="0.25">
      <c r="A20120" s="73">
        <v>65004473</v>
      </c>
      <c r="B20120" s="74" t="s">
        <v>15342</v>
      </c>
      <c r="C20120" s="73" t="s">
        <v>101</v>
      </c>
      <c r="D20120" s="75">
        <v>22453.200000000001</v>
      </c>
      <c r="E20120" s="75">
        <v>20237.38</v>
      </c>
      <c r="F20120" s="73" t="s">
        <v>47</v>
      </c>
    </row>
    <row r="20121" spans="1:6" x14ac:dyDescent="0.25">
      <c r="A20121" s="73">
        <v>65004474</v>
      </c>
      <c r="B20121" s="74" t="s">
        <v>15343</v>
      </c>
      <c r="C20121" s="73" t="s">
        <v>101</v>
      </c>
      <c r="D20121" s="75">
        <v>28066.5</v>
      </c>
      <c r="E20121" s="75">
        <v>25296.73</v>
      </c>
      <c r="F20121" s="73" t="s">
        <v>47</v>
      </c>
    </row>
    <row r="20122" spans="1:6" x14ac:dyDescent="0.25">
      <c r="A20122" s="73">
        <v>65004475</v>
      </c>
      <c r="B20122" s="74" t="s">
        <v>15344</v>
      </c>
      <c r="C20122" s="73" t="s">
        <v>101</v>
      </c>
      <c r="D20122" s="75">
        <v>33679.800000000003</v>
      </c>
      <c r="E20122" s="75">
        <v>30356.080000000002</v>
      </c>
      <c r="F20122" s="73" t="s">
        <v>47</v>
      </c>
    </row>
    <row r="20123" spans="1:6" x14ac:dyDescent="0.25">
      <c r="A20123" s="73">
        <v>65004476</v>
      </c>
      <c r="B20123" s="74" t="s">
        <v>15345</v>
      </c>
      <c r="C20123" s="73" t="s">
        <v>101</v>
      </c>
      <c r="D20123" s="75">
        <v>40415.760000000002</v>
      </c>
      <c r="E20123" s="75">
        <v>36427.29</v>
      </c>
      <c r="F20123" s="73" t="s">
        <v>47</v>
      </c>
    </row>
    <row r="20124" spans="1:6" x14ac:dyDescent="0.25">
      <c r="A20124" s="73">
        <v>65004477</v>
      </c>
      <c r="B20124" s="74" t="s">
        <v>15346</v>
      </c>
      <c r="C20124" s="73" t="s">
        <v>101</v>
      </c>
      <c r="D20124" s="75">
        <v>24686.92</v>
      </c>
      <c r="E20124" s="75">
        <v>22391.3</v>
      </c>
      <c r="F20124" s="73" t="s">
        <v>47</v>
      </c>
    </row>
    <row r="20125" spans="1:6" x14ac:dyDescent="0.25">
      <c r="A20125" s="73">
        <v>65004478</v>
      </c>
      <c r="B20125" s="74" t="s">
        <v>15347</v>
      </c>
      <c r="C20125" s="73" t="s">
        <v>101</v>
      </c>
      <c r="D20125" s="75">
        <v>30858.65</v>
      </c>
      <c r="E20125" s="75">
        <v>27989.13</v>
      </c>
      <c r="F20125" s="73" t="s">
        <v>47</v>
      </c>
    </row>
    <row r="20126" spans="1:6" x14ac:dyDescent="0.25">
      <c r="A20126" s="73">
        <v>65004479</v>
      </c>
      <c r="B20126" s="74" t="s">
        <v>15348</v>
      </c>
      <c r="C20126" s="73" t="s">
        <v>101</v>
      </c>
      <c r="D20126" s="75">
        <v>37030.379999999997</v>
      </c>
      <c r="E20126" s="75">
        <v>33586.959999999999</v>
      </c>
      <c r="F20126" s="73" t="s">
        <v>47</v>
      </c>
    </row>
    <row r="20127" spans="1:6" x14ac:dyDescent="0.25">
      <c r="A20127" s="73">
        <v>65004480</v>
      </c>
      <c r="B20127" s="74" t="s">
        <v>15349</v>
      </c>
      <c r="C20127" s="73" t="s">
        <v>101</v>
      </c>
      <c r="D20127" s="75">
        <v>44436.46</v>
      </c>
      <c r="E20127" s="75">
        <v>40304.35</v>
      </c>
      <c r="F20127" s="73" t="s">
        <v>47</v>
      </c>
    </row>
    <row r="20128" spans="1:6" ht="25.5" x14ac:dyDescent="0.25">
      <c r="A20128" s="73">
        <v>65004481</v>
      </c>
      <c r="B20128" s="74" t="s">
        <v>15350</v>
      </c>
      <c r="C20128" s="73" t="s">
        <v>101</v>
      </c>
      <c r="D20128" s="75">
        <v>9057.33</v>
      </c>
      <c r="E20128" s="75">
        <v>8155.16</v>
      </c>
      <c r="F20128" s="73" t="s">
        <v>47</v>
      </c>
    </row>
    <row r="20129" spans="1:6" ht="25.5" x14ac:dyDescent="0.25">
      <c r="A20129" s="73">
        <v>65004482</v>
      </c>
      <c r="B20129" s="74" t="s">
        <v>15351</v>
      </c>
      <c r="C20129" s="73" t="s">
        <v>101</v>
      </c>
      <c r="D20129" s="75">
        <v>11321.66</v>
      </c>
      <c r="E20129" s="75">
        <v>10193.950000000001</v>
      </c>
      <c r="F20129" s="73" t="s">
        <v>47</v>
      </c>
    </row>
    <row r="20130" spans="1:6" ht="25.5" x14ac:dyDescent="0.25">
      <c r="A20130" s="73">
        <v>65004483</v>
      </c>
      <c r="B20130" s="74" t="s">
        <v>15352</v>
      </c>
      <c r="C20130" s="73" t="s">
        <v>101</v>
      </c>
      <c r="D20130" s="75">
        <v>13586</v>
      </c>
      <c r="E20130" s="75">
        <v>12232.74</v>
      </c>
      <c r="F20130" s="73" t="s">
        <v>47</v>
      </c>
    </row>
    <row r="20131" spans="1:6" ht="25.5" x14ac:dyDescent="0.25">
      <c r="A20131" s="73">
        <v>65004484</v>
      </c>
      <c r="B20131" s="74" t="s">
        <v>15353</v>
      </c>
      <c r="C20131" s="73" t="s">
        <v>101</v>
      </c>
      <c r="D20131" s="75">
        <v>16303.2</v>
      </c>
      <c r="E20131" s="75">
        <v>14679.28</v>
      </c>
      <c r="F20131" s="73" t="s">
        <v>47</v>
      </c>
    </row>
    <row r="20132" spans="1:6" ht="25.5" x14ac:dyDescent="0.25">
      <c r="A20132" s="73">
        <v>65004485</v>
      </c>
      <c r="B20132" s="74" t="s">
        <v>15354</v>
      </c>
      <c r="C20132" s="73" t="s">
        <v>101</v>
      </c>
      <c r="D20132" s="75">
        <v>28288.799999999999</v>
      </c>
      <c r="E20132" s="75">
        <v>25503.95</v>
      </c>
      <c r="F20132" s="73" t="s">
        <v>47</v>
      </c>
    </row>
    <row r="20133" spans="1:6" ht="25.5" x14ac:dyDescent="0.25">
      <c r="A20133" s="73">
        <v>65004486</v>
      </c>
      <c r="B20133" s="74" t="s">
        <v>15355</v>
      </c>
      <c r="C20133" s="73" t="s">
        <v>101</v>
      </c>
      <c r="D20133" s="75">
        <v>35361.019999999997</v>
      </c>
      <c r="E20133" s="75">
        <v>31879.95</v>
      </c>
      <c r="F20133" s="73" t="s">
        <v>47</v>
      </c>
    </row>
    <row r="20134" spans="1:6" ht="25.5" x14ac:dyDescent="0.25">
      <c r="A20134" s="73">
        <v>65004487</v>
      </c>
      <c r="B20134" s="74" t="s">
        <v>15356</v>
      </c>
      <c r="C20134" s="73" t="s">
        <v>101</v>
      </c>
      <c r="D20134" s="75">
        <v>42433.24</v>
      </c>
      <c r="E20134" s="75">
        <v>38255.949999999997</v>
      </c>
      <c r="F20134" s="73" t="s">
        <v>47</v>
      </c>
    </row>
    <row r="20135" spans="1:6" ht="25.5" x14ac:dyDescent="0.25">
      <c r="A20135" s="73">
        <v>65004488</v>
      </c>
      <c r="B20135" s="74" t="s">
        <v>15357</v>
      </c>
      <c r="C20135" s="73" t="s">
        <v>101</v>
      </c>
      <c r="D20135" s="75">
        <v>50919.88</v>
      </c>
      <c r="E20135" s="75">
        <v>45907.14</v>
      </c>
      <c r="F20135" s="73" t="s">
        <v>47</v>
      </c>
    </row>
    <row r="20136" spans="1:6" x14ac:dyDescent="0.25">
      <c r="A20136" s="73">
        <v>65004489</v>
      </c>
      <c r="B20136" s="74" t="s">
        <v>15358</v>
      </c>
      <c r="C20136" s="73" t="s">
        <v>101</v>
      </c>
      <c r="D20136" s="75">
        <v>4224.87</v>
      </c>
      <c r="E20136" s="75">
        <v>3805.8</v>
      </c>
      <c r="F20136" s="73" t="s">
        <v>47</v>
      </c>
    </row>
    <row r="20137" spans="1:6" x14ac:dyDescent="0.25">
      <c r="A20137" s="73">
        <v>65004490</v>
      </c>
      <c r="B20137" s="74" t="s">
        <v>15359</v>
      </c>
      <c r="C20137" s="73" t="s">
        <v>101</v>
      </c>
      <c r="D20137" s="75">
        <v>5281.09</v>
      </c>
      <c r="E20137" s="75">
        <v>4757.24</v>
      </c>
      <c r="F20137" s="73" t="s">
        <v>47</v>
      </c>
    </row>
    <row r="20138" spans="1:6" x14ac:dyDescent="0.25">
      <c r="A20138" s="73">
        <v>65004491</v>
      </c>
      <c r="B20138" s="74" t="s">
        <v>15360</v>
      </c>
      <c r="C20138" s="73" t="s">
        <v>101</v>
      </c>
      <c r="D20138" s="75">
        <v>6337.31</v>
      </c>
      <c r="E20138" s="75">
        <v>5708.69</v>
      </c>
      <c r="F20138" s="73" t="s">
        <v>47</v>
      </c>
    </row>
    <row r="20139" spans="1:6" x14ac:dyDescent="0.25">
      <c r="A20139" s="73">
        <v>65004492</v>
      </c>
      <c r="B20139" s="74" t="s">
        <v>15361</v>
      </c>
      <c r="C20139" s="73" t="s">
        <v>101</v>
      </c>
      <c r="D20139" s="75">
        <v>7604.77</v>
      </c>
      <c r="E20139" s="75">
        <v>6850.43</v>
      </c>
      <c r="F20139" s="73" t="s">
        <v>47</v>
      </c>
    </row>
    <row r="20140" spans="1:6" x14ac:dyDescent="0.25">
      <c r="A20140" s="73">
        <v>65004493</v>
      </c>
      <c r="B20140" s="74" t="s">
        <v>15362</v>
      </c>
      <c r="C20140" s="73" t="s">
        <v>101</v>
      </c>
      <c r="D20140" s="75">
        <v>4820.08</v>
      </c>
      <c r="E20140" s="75">
        <v>4340.95</v>
      </c>
      <c r="F20140" s="73" t="s">
        <v>47</v>
      </c>
    </row>
    <row r="20141" spans="1:6" ht="25.5" x14ac:dyDescent="0.25">
      <c r="A20141" s="73">
        <v>65004494</v>
      </c>
      <c r="B20141" s="74" t="s">
        <v>15363</v>
      </c>
      <c r="C20141" s="73" t="s">
        <v>101</v>
      </c>
      <c r="D20141" s="75">
        <v>6025.1</v>
      </c>
      <c r="E20141" s="75">
        <v>5426.19</v>
      </c>
      <c r="F20141" s="73" t="s">
        <v>47</v>
      </c>
    </row>
    <row r="20142" spans="1:6" ht="25.5" x14ac:dyDescent="0.25">
      <c r="A20142" s="73">
        <v>65004495</v>
      </c>
      <c r="B20142" s="74" t="s">
        <v>15364</v>
      </c>
      <c r="C20142" s="73" t="s">
        <v>101</v>
      </c>
      <c r="D20142" s="75">
        <v>7230.12</v>
      </c>
      <c r="E20142" s="75">
        <v>6511.43</v>
      </c>
      <c r="F20142" s="73" t="s">
        <v>47</v>
      </c>
    </row>
    <row r="20143" spans="1:6" ht="25.5" x14ac:dyDescent="0.25">
      <c r="A20143" s="73">
        <v>65004496</v>
      </c>
      <c r="B20143" s="74" t="s">
        <v>15365</v>
      </c>
      <c r="C20143" s="73" t="s">
        <v>101</v>
      </c>
      <c r="D20143" s="75">
        <v>8676.15</v>
      </c>
      <c r="E20143" s="75">
        <v>7813.72</v>
      </c>
      <c r="F20143" s="73" t="s">
        <v>47</v>
      </c>
    </row>
    <row r="20144" spans="1:6" x14ac:dyDescent="0.25">
      <c r="A20144" s="73">
        <v>65004497</v>
      </c>
      <c r="B20144" s="74" t="s">
        <v>15366</v>
      </c>
      <c r="C20144" s="73" t="s">
        <v>101</v>
      </c>
      <c r="D20144" s="75">
        <v>25586.71</v>
      </c>
      <c r="E20144" s="75">
        <v>23061.42</v>
      </c>
      <c r="F20144" s="73" t="s">
        <v>47</v>
      </c>
    </row>
    <row r="20145" spans="1:6" x14ac:dyDescent="0.25">
      <c r="A20145" s="73">
        <v>65004498</v>
      </c>
      <c r="B20145" s="74" t="s">
        <v>15367</v>
      </c>
      <c r="C20145" s="73" t="s">
        <v>101</v>
      </c>
      <c r="D20145" s="75">
        <v>31983.38</v>
      </c>
      <c r="E20145" s="75">
        <v>28826.78</v>
      </c>
      <c r="F20145" s="73" t="s">
        <v>47</v>
      </c>
    </row>
    <row r="20146" spans="1:6" x14ac:dyDescent="0.25">
      <c r="A20146" s="73">
        <v>65004499</v>
      </c>
      <c r="B20146" s="74" t="s">
        <v>15368</v>
      </c>
      <c r="C20146" s="73" t="s">
        <v>101</v>
      </c>
      <c r="D20146" s="75">
        <v>38380.06</v>
      </c>
      <c r="E20146" s="75">
        <v>34592.129999999997</v>
      </c>
      <c r="F20146" s="73" t="s">
        <v>47</v>
      </c>
    </row>
    <row r="20147" spans="1:6" x14ac:dyDescent="0.25">
      <c r="A20147" s="73">
        <v>65004500</v>
      </c>
      <c r="B20147" s="74" t="s">
        <v>15369</v>
      </c>
      <c r="C20147" s="73" t="s">
        <v>101</v>
      </c>
      <c r="D20147" s="75">
        <v>46056.07</v>
      </c>
      <c r="E20147" s="75">
        <v>41510.559999999998</v>
      </c>
      <c r="F20147" s="73" t="s">
        <v>47</v>
      </c>
    </row>
    <row r="20148" spans="1:6" x14ac:dyDescent="0.25">
      <c r="A20148" s="73">
        <v>65004502</v>
      </c>
      <c r="B20148" s="74" t="s">
        <v>16596</v>
      </c>
      <c r="C20148" s="73" t="s">
        <v>852</v>
      </c>
      <c r="D20148" s="75">
        <v>6.39</v>
      </c>
      <c r="E20148" s="75">
        <v>6.34</v>
      </c>
      <c r="F20148" s="73" t="s">
        <v>47</v>
      </c>
    </row>
    <row r="20149" spans="1:6" x14ac:dyDescent="0.25">
      <c r="A20149" s="73">
        <v>65004503</v>
      </c>
      <c r="B20149" s="74" t="s">
        <v>16597</v>
      </c>
      <c r="C20149" s="73" t="s">
        <v>852</v>
      </c>
      <c r="D20149" s="75">
        <v>7.6</v>
      </c>
      <c r="E20149" s="75">
        <v>7.55</v>
      </c>
      <c r="F20149" s="73" t="s">
        <v>47</v>
      </c>
    </row>
    <row r="20150" spans="1:6" x14ac:dyDescent="0.25">
      <c r="A20150" s="73">
        <v>65004504</v>
      </c>
      <c r="B20150" s="74" t="s">
        <v>16598</v>
      </c>
      <c r="C20150" s="73" t="s">
        <v>852</v>
      </c>
      <c r="D20150" s="75">
        <v>11.04</v>
      </c>
      <c r="E20150" s="75">
        <v>10.99</v>
      </c>
      <c r="F20150" s="73" t="s">
        <v>47</v>
      </c>
    </row>
    <row r="20151" spans="1:6" x14ac:dyDescent="0.25">
      <c r="A20151" s="73">
        <v>65004505</v>
      </c>
      <c r="B20151" s="74" t="s">
        <v>16599</v>
      </c>
      <c r="C20151" s="73" t="s">
        <v>852</v>
      </c>
      <c r="D20151" s="75">
        <v>13.68</v>
      </c>
      <c r="E20151" s="75">
        <v>13.63</v>
      </c>
      <c r="F20151" s="73" t="s">
        <v>47</v>
      </c>
    </row>
    <row r="20152" spans="1:6" x14ac:dyDescent="0.25">
      <c r="A20152" s="73">
        <v>65004506</v>
      </c>
      <c r="B20152" s="74" t="s">
        <v>16600</v>
      </c>
      <c r="C20152" s="73" t="s">
        <v>852</v>
      </c>
      <c r="D20152" s="75">
        <v>26.44</v>
      </c>
      <c r="E20152" s="75">
        <v>26.43</v>
      </c>
      <c r="F20152" s="73" t="s">
        <v>47</v>
      </c>
    </row>
    <row r="20153" spans="1:6" x14ac:dyDescent="0.25">
      <c r="A20153" s="73">
        <v>65004507</v>
      </c>
      <c r="B20153" s="74" t="s">
        <v>16601</v>
      </c>
      <c r="C20153" s="73" t="s">
        <v>852</v>
      </c>
      <c r="D20153" s="75">
        <v>38.68</v>
      </c>
      <c r="E20153" s="75">
        <v>38.659999999999997</v>
      </c>
      <c r="F20153" s="73" t="s">
        <v>47</v>
      </c>
    </row>
    <row r="20154" spans="1:6" x14ac:dyDescent="0.25">
      <c r="A20154" s="73">
        <v>65004508</v>
      </c>
      <c r="B20154" s="74" t="s">
        <v>16602</v>
      </c>
      <c r="C20154" s="73" t="s">
        <v>852</v>
      </c>
      <c r="D20154" s="75">
        <v>49.97</v>
      </c>
      <c r="E20154" s="75">
        <v>49.93</v>
      </c>
      <c r="F20154" s="73" t="s">
        <v>47</v>
      </c>
    </row>
    <row r="20155" spans="1:6" x14ac:dyDescent="0.25">
      <c r="A20155" s="73">
        <v>65004509</v>
      </c>
      <c r="B20155" s="74" t="s">
        <v>17508</v>
      </c>
      <c r="C20155" s="73" t="s">
        <v>17437</v>
      </c>
      <c r="D20155" s="75">
        <v>3.65</v>
      </c>
      <c r="E20155" s="75">
        <v>3.65</v>
      </c>
      <c r="F20155" s="73" t="s">
        <v>47</v>
      </c>
    </row>
    <row r="20156" spans="1:6" ht="25.5" x14ac:dyDescent="0.25">
      <c r="A20156" s="73">
        <v>65004510</v>
      </c>
      <c r="B20156" s="74" t="s">
        <v>17748</v>
      </c>
      <c r="C20156" s="73" t="s">
        <v>17688</v>
      </c>
      <c r="D20156" s="75">
        <v>3369.19</v>
      </c>
      <c r="E20156" s="75">
        <v>3369.19</v>
      </c>
      <c r="F20156" s="73" t="s">
        <v>47</v>
      </c>
    </row>
    <row r="20157" spans="1:6" x14ac:dyDescent="0.25">
      <c r="A20157" s="73">
        <v>65004511</v>
      </c>
      <c r="B20157" s="74" t="s">
        <v>15370</v>
      </c>
      <c r="C20157" s="73" t="s">
        <v>101</v>
      </c>
      <c r="D20157" s="75">
        <v>135.1</v>
      </c>
      <c r="E20157" s="75">
        <v>132.91</v>
      </c>
      <c r="F20157" s="73" t="s">
        <v>47</v>
      </c>
    </row>
    <row r="20158" spans="1:6" x14ac:dyDescent="0.25">
      <c r="A20158" s="73">
        <v>65004512</v>
      </c>
      <c r="B20158" s="74" t="s">
        <v>15371</v>
      </c>
      <c r="C20158" s="73" t="s">
        <v>101</v>
      </c>
      <c r="D20158" s="75">
        <v>145.02000000000001</v>
      </c>
      <c r="E20158" s="75">
        <v>142.83000000000001</v>
      </c>
      <c r="F20158" s="73" t="s">
        <v>47</v>
      </c>
    </row>
    <row r="20159" spans="1:6" x14ac:dyDescent="0.25">
      <c r="A20159" s="73">
        <v>65004513</v>
      </c>
      <c r="B20159" s="74" t="s">
        <v>15372</v>
      </c>
      <c r="C20159" s="73" t="s">
        <v>101</v>
      </c>
      <c r="D20159" s="75">
        <v>12471.25</v>
      </c>
      <c r="E20159" s="75">
        <v>11237.56</v>
      </c>
      <c r="F20159" s="73" t="s">
        <v>47</v>
      </c>
    </row>
    <row r="20160" spans="1:6" x14ac:dyDescent="0.25">
      <c r="A20160" s="73">
        <v>65004514</v>
      </c>
      <c r="B20160" s="74" t="s">
        <v>15373</v>
      </c>
      <c r="C20160" s="73" t="s">
        <v>101</v>
      </c>
      <c r="D20160" s="75">
        <v>15207.84</v>
      </c>
      <c r="E20160" s="75">
        <v>13704.22</v>
      </c>
      <c r="F20160" s="73" t="s">
        <v>47</v>
      </c>
    </row>
    <row r="20161" spans="1:6" x14ac:dyDescent="0.25">
      <c r="A20161" s="73">
        <v>65004515</v>
      </c>
      <c r="B20161" s="74" t="s">
        <v>15374</v>
      </c>
      <c r="C20161" s="73" t="s">
        <v>101</v>
      </c>
      <c r="D20161" s="75">
        <v>18706.88</v>
      </c>
      <c r="E20161" s="75">
        <v>16856.34</v>
      </c>
      <c r="F20161" s="73" t="s">
        <v>47</v>
      </c>
    </row>
    <row r="20162" spans="1:6" x14ac:dyDescent="0.25">
      <c r="A20162" s="73">
        <v>65004516</v>
      </c>
      <c r="B20162" s="74" t="s">
        <v>15375</v>
      </c>
      <c r="C20162" s="73" t="s">
        <v>101</v>
      </c>
      <c r="D20162" s="75">
        <v>22448.25</v>
      </c>
      <c r="E20162" s="75">
        <v>20227.61</v>
      </c>
      <c r="F20162" s="73" t="s">
        <v>47</v>
      </c>
    </row>
    <row r="20163" spans="1:6" x14ac:dyDescent="0.25">
      <c r="A20163" s="73">
        <v>65004517</v>
      </c>
      <c r="B20163" s="74" t="s">
        <v>15376</v>
      </c>
      <c r="C20163" s="73" t="s">
        <v>101</v>
      </c>
      <c r="D20163" s="75">
        <v>12471.25</v>
      </c>
      <c r="E20163" s="75">
        <v>11237.56</v>
      </c>
      <c r="F20163" s="73" t="s">
        <v>47</v>
      </c>
    </row>
    <row r="20164" spans="1:6" ht="25.5" x14ac:dyDescent="0.25">
      <c r="A20164" s="73">
        <v>65004518</v>
      </c>
      <c r="B20164" s="74" t="s">
        <v>15377</v>
      </c>
      <c r="C20164" s="73" t="s">
        <v>101</v>
      </c>
      <c r="D20164" s="75">
        <v>15207.84</v>
      </c>
      <c r="E20164" s="75">
        <v>13704.22</v>
      </c>
      <c r="F20164" s="73" t="s">
        <v>47</v>
      </c>
    </row>
    <row r="20165" spans="1:6" ht="25.5" x14ac:dyDescent="0.25">
      <c r="A20165" s="73">
        <v>65004519</v>
      </c>
      <c r="B20165" s="74" t="s">
        <v>15378</v>
      </c>
      <c r="C20165" s="73" t="s">
        <v>101</v>
      </c>
      <c r="D20165" s="75">
        <v>18706.88</v>
      </c>
      <c r="E20165" s="75">
        <v>16856.34</v>
      </c>
      <c r="F20165" s="73" t="s">
        <v>47</v>
      </c>
    </row>
    <row r="20166" spans="1:6" ht="25.5" x14ac:dyDescent="0.25">
      <c r="A20166" s="73">
        <v>65004520</v>
      </c>
      <c r="B20166" s="74" t="s">
        <v>15379</v>
      </c>
      <c r="C20166" s="73" t="s">
        <v>101</v>
      </c>
      <c r="D20166" s="75">
        <v>22448.25</v>
      </c>
      <c r="E20166" s="75">
        <v>20227.61</v>
      </c>
      <c r="F20166" s="73" t="s">
        <v>47</v>
      </c>
    </row>
    <row r="20167" spans="1:6" ht="25.5" x14ac:dyDescent="0.25">
      <c r="A20167" s="73">
        <v>65004521</v>
      </c>
      <c r="B20167" s="74" t="s">
        <v>15380</v>
      </c>
      <c r="C20167" s="73" t="s">
        <v>101</v>
      </c>
      <c r="D20167" s="75">
        <v>23367.09</v>
      </c>
      <c r="E20167" s="75">
        <v>21046.2</v>
      </c>
      <c r="F20167" s="73" t="s">
        <v>47</v>
      </c>
    </row>
    <row r="20168" spans="1:6" ht="25.5" x14ac:dyDescent="0.25">
      <c r="A20168" s="73">
        <v>65004522</v>
      </c>
      <c r="B20168" s="74" t="s">
        <v>15381</v>
      </c>
      <c r="C20168" s="73" t="s">
        <v>101</v>
      </c>
      <c r="D20168" s="75">
        <v>28636.799999999999</v>
      </c>
      <c r="E20168" s="75">
        <v>25793.46</v>
      </c>
      <c r="F20168" s="73" t="s">
        <v>47</v>
      </c>
    </row>
    <row r="20169" spans="1:6" ht="25.5" x14ac:dyDescent="0.25">
      <c r="A20169" s="73">
        <v>65004523</v>
      </c>
      <c r="B20169" s="74" t="s">
        <v>15382</v>
      </c>
      <c r="C20169" s="73" t="s">
        <v>101</v>
      </c>
      <c r="D20169" s="75">
        <v>35050.67</v>
      </c>
      <c r="E20169" s="75">
        <v>31569.33</v>
      </c>
      <c r="F20169" s="73" t="s">
        <v>47</v>
      </c>
    </row>
    <row r="20170" spans="1:6" ht="25.5" x14ac:dyDescent="0.25">
      <c r="A20170" s="73">
        <v>65004524</v>
      </c>
      <c r="B20170" s="74" t="s">
        <v>15383</v>
      </c>
      <c r="C20170" s="73" t="s">
        <v>101</v>
      </c>
      <c r="D20170" s="75">
        <v>42060.800000000003</v>
      </c>
      <c r="E20170" s="75">
        <v>37883.199999999997</v>
      </c>
      <c r="F20170" s="73" t="s">
        <v>47</v>
      </c>
    </row>
    <row r="20171" spans="1:6" x14ac:dyDescent="0.25">
      <c r="A20171" s="73">
        <v>65004525</v>
      </c>
      <c r="B20171" s="74" t="s">
        <v>15384</v>
      </c>
      <c r="C20171" s="73" t="s">
        <v>101</v>
      </c>
      <c r="D20171" s="75">
        <v>28363.7</v>
      </c>
      <c r="E20171" s="75">
        <v>25835.31</v>
      </c>
      <c r="F20171" s="73" t="s">
        <v>47</v>
      </c>
    </row>
    <row r="20172" spans="1:6" x14ac:dyDescent="0.25">
      <c r="A20172" s="73">
        <v>65004526</v>
      </c>
      <c r="B20172" s="74" t="s">
        <v>15385</v>
      </c>
      <c r="C20172" s="73" t="s">
        <v>101</v>
      </c>
      <c r="D20172" s="75">
        <v>33929.72</v>
      </c>
      <c r="E20172" s="75">
        <v>30923.23</v>
      </c>
      <c r="F20172" s="73" t="s">
        <v>47</v>
      </c>
    </row>
    <row r="20173" spans="1:6" x14ac:dyDescent="0.25">
      <c r="A20173" s="73">
        <v>65004527</v>
      </c>
      <c r="B20173" s="74" t="s">
        <v>15386</v>
      </c>
      <c r="C20173" s="73" t="s">
        <v>101</v>
      </c>
      <c r="D20173" s="75">
        <v>42545.54</v>
      </c>
      <c r="E20173" s="75">
        <v>38752.959999999999</v>
      </c>
      <c r="F20173" s="73" t="s">
        <v>47</v>
      </c>
    </row>
    <row r="20174" spans="1:6" x14ac:dyDescent="0.25">
      <c r="A20174" s="73">
        <v>65004528</v>
      </c>
      <c r="B20174" s="74" t="s">
        <v>15387</v>
      </c>
      <c r="C20174" s="73" t="s">
        <v>101</v>
      </c>
      <c r="D20174" s="75">
        <v>51054.65</v>
      </c>
      <c r="E20174" s="75">
        <v>46503.56</v>
      </c>
      <c r="F20174" s="73" t="s">
        <v>47</v>
      </c>
    </row>
    <row r="20175" spans="1:6" x14ac:dyDescent="0.25">
      <c r="A20175" s="73">
        <v>65004529</v>
      </c>
      <c r="B20175" s="74" t="s">
        <v>15388</v>
      </c>
      <c r="C20175" s="73" t="s">
        <v>101</v>
      </c>
      <c r="D20175" s="75">
        <v>6860.65</v>
      </c>
      <c r="E20175" s="75">
        <v>6183.19</v>
      </c>
      <c r="F20175" s="73" t="s">
        <v>47</v>
      </c>
    </row>
    <row r="20176" spans="1:6" x14ac:dyDescent="0.25">
      <c r="A20176" s="73">
        <v>65004530</v>
      </c>
      <c r="B20176" s="74" t="s">
        <v>15389</v>
      </c>
      <c r="C20176" s="73" t="s">
        <v>101</v>
      </c>
      <c r="D20176" s="75">
        <v>8385.2000000000007</v>
      </c>
      <c r="E20176" s="75">
        <v>7557.62</v>
      </c>
      <c r="F20176" s="73" t="s">
        <v>47</v>
      </c>
    </row>
    <row r="20177" spans="1:6" x14ac:dyDescent="0.25">
      <c r="A20177" s="73">
        <v>65004531</v>
      </c>
      <c r="B20177" s="74" t="s">
        <v>15390</v>
      </c>
      <c r="C20177" s="73" t="s">
        <v>101</v>
      </c>
      <c r="D20177" s="75">
        <v>10290.98</v>
      </c>
      <c r="E20177" s="75">
        <v>9274.7900000000009</v>
      </c>
      <c r="F20177" s="73" t="s">
        <v>47</v>
      </c>
    </row>
    <row r="20178" spans="1:6" x14ac:dyDescent="0.25">
      <c r="A20178" s="73">
        <v>65004532</v>
      </c>
      <c r="B20178" s="74" t="s">
        <v>15391</v>
      </c>
      <c r="C20178" s="73" t="s">
        <v>101</v>
      </c>
      <c r="D20178" s="75">
        <v>12349.17</v>
      </c>
      <c r="E20178" s="75">
        <v>11129.74</v>
      </c>
      <c r="F20178" s="73" t="s">
        <v>47</v>
      </c>
    </row>
    <row r="20179" spans="1:6" x14ac:dyDescent="0.25">
      <c r="A20179" s="73">
        <v>65004533</v>
      </c>
      <c r="B20179" s="74" t="s">
        <v>15392</v>
      </c>
      <c r="C20179" s="73" t="s">
        <v>101</v>
      </c>
      <c r="D20179" s="75">
        <v>25042.6</v>
      </c>
      <c r="E20179" s="75">
        <v>22564.74</v>
      </c>
      <c r="F20179" s="73" t="s">
        <v>47</v>
      </c>
    </row>
    <row r="20180" spans="1:6" ht="25.5" x14ac:dyDescent="0.25">
      <c r="A20180" s="73">
        <v>65004534</v>
      </c>
      <c r="B20180" s="74" t="s">
        <v>15393</v>
      </c>
      <c r="C20180" s="73" t="s">
        <v>101</v>
      </c>
      <c r="D20180" s="75">
        <v>30159.57</v>
      </c>
      <c r="E20180" s="75">
        <v>27177.74</v>
      </c>
      <c r="F20180" s="73" t="s">
        <v>47</v>
      </c>
    </row>
    <row r="20181" spans="1:6" ht="25.5" x14ac:dyDescent="0.25">
      <c r="A20181" s="73">
        <v>65004535</v>
      </c>
      <c r="B20181" s="74" t="s">
        <v>15394</v>
      </c>
      <c r="C20181" s="73" t="s">
        <v>101</v>
      </c>
      <c r="D20181" s="75">
        <v>37563.9</v>
      </c>
      <c r="E20181" s="75">
        <v>33847.1</v>
      </c>
      <c r="F20181" s="73" t="s">
        <v>47</v>
      </c>
    </row>
    <row r="20182" spans="1:6" ht="25.5" x14ac:dyDescent="0.25">
      <c r="A20182" s="73">
        <v>65004536</v>
      </c>
      <c r="B20182" s="74" t="s">
        <v>15395</v>
      </c>
      <c r="C20182" s="73" t="s">
        <v>101</v>
      </c>
      <c r="D20182" s="75">
        <v>45076.67</v>
      </c>
      <c r="E20182" s="75">
        <v>40616.519999999997</v>
      </c>
      <c r="F20182" s="73" t="s">
        <v>47</v>
      </c>
    </row>
    <row r="20183" spans="1:6" ht="25.5" x14ac:dyDescent="0.25">
      <c r="A20183" s="73">
        <v>65004537</v>
      </c>
      <c r="B20183" s="74" t="s">
        <v>15396</v>
      </c>
      <c r="C20183" s="73" t="s">
        <v>101</v>
      </c>
      <c r="D20183" s="75">
        <v>5900.22</v>
      </c>
      <c r="E20183" s="75">
        <v>5310.25</v>
      </c>
      <c r="F20183" s="73" t="s">
        <v>47</v>
      </c>
    </row>
    <row r="20184" spans="1:6" ht="25.5" x14ac:dyDescent="0.25">
      <c r="A20184" s="73">
        <v>65004538</v>
      </c>
      <c r="B20184" s="74" t="s">
        <v>15397</v>
      </c>
      <c r="C20184" s="73" t="s">
        <v>101</v>
      </c>
      <c r="D20184" s="75">
        <v>7184.66</v>
      </c>
      <c r="E20184" s="75">
        <v>6466.45</v>
      </c>
      <c r="F20184" s="73" t="s">
        <v>47</v>
      </c>
    </row>
    <row r="20185" spans="1:6" ht="25.5" x14ac:dyDescent="0.25">
      <c r="A20185" s="73">
        <v>65004539</v>
      </c>
      <c r="B20185" s="74" t="s">
        <v>15398</v>
      </c>
      <c r="C20185" s="73" t="s">
        <v>101</v>
      </c>
      <c r="D20185" s="75">
        <v>8850.33</v>
      </c>
      <c r="E20185" s="75">
        <v>7965.38</v>
      </c>
      <c r="F20185" s="73" t="s">
        <v>47</v>
      </c>
    </row>
    <row r="20186" spans="1:6" ht="25.5" x14ac:dyDescent="0.25">
      <c r="A20186" s="73">
        <v>65004540</v>
      </c>
      <c r="B20186" s="74" t="s">
        <v>15399</v>
      </c>
      <c r="C20186" s="73" t="s">
        <v>101</v>
      </c>
      <c r="D20186" s="75">
        <v>10620.39</v>
      </c>
      <c r="E20186" s="75">
        <v>9558.4500000000007</v>
      </c>
      <c r="F20186" s="73" t="s">
        <v>47</v>
      </c>
    </row>
    <row r="20187" spans="1:6" ht="25.5" x14ac:dyDescent="0.25">
      <c r="A20187" s="73">
        <v>65004541</v>
      </c>
      <c r="B20187" s="74" t="s">
        <v>15400</v>
      </c>
      <c r="C20187" s="73" t="s">
        <v>101</v>
      </c>
      <c r="D20187" s="75">
        <v>35882.870000000003</v>
      </c>
      <c r="E20187" s="75">
        <v>33643.82</v>
      </c>
      <c r="F20187" s="73" t="s">
        <v>47</v>
      </c>
    </row>
    <row r="20188" spans="1:6" x14ac:dyDescent="0.25">
      <c r="A20188" s="73">
        <v>65004542</v>
      </c>
      <c r="B20188" s="74" t="s">
        <v>15401</v>
      </c>
      <c r="C20188" s="73" t="s">
        <v>101</v>
      </c>
      <c r="D20188" s="75">
        <v>43059.44</v>
      </c>
      <c r="E20188" s="75">
        <v>40372.58</v>
      </c>
      <c r="F20188" s="73" t="s">
        <v>47</v>
      </c>
    </row>
    <row r="20189" spans="1:6" x14ac:dyDescent="0.25">
      <c r="A20189" s="73">
        <v>65004543</v>
      </c>
      <c r="B20189" s="74" t="s">
        <v>15402</v>
      </c>
      <c r="C20189" s="73" t="s">
        <v>101</v>
      </c>
      <c r="D20189" s="75">
        <v>51671.33</v>
      </c>
      <c r="E20189" s="75">
        <v>48447.1</v>
      </c>
      <c r="F20189" s="73" t="s">
        <v>47</v>
      </c>
    </row>
    <row r="20190" spans="1:6" x14ac:dyDescent="0.25">
      <c r="A20190" s="73">
        <v>65004544</v>
      </c>
      <c r="B20190" s="74" t="s">
        <v>15403</v>
      </c>
      <c r="C20190" s="73" t="s">
        <v>101</v>
      </c>
      <c r="D20190" s="75">
        <v>19585.64</v>
      </c>
      <c r="E20190" s="75">
        <v>17649.37</v>
      </c>
      <c r="F20190" s="73" t="s">
        <v>47</v>
      </c>
    </row>
    <row r="20191" spans="1:6" x14ac:dyDescent="0.25">
      <c r="A20191" s="73">
        <v>65004545</v>
      </c>
      <c r="B20191" s="74" t="s">
        <v>15404</v>
      </c>
      <c r="C20191" s="73" t="s">
        <v>101</v>
      </c>
      <c r="D20191" s="75">
        <v>23502.76</v>
      </c>
      <c r="E20191" s="75">
        <v>21179.24</v>
      </c>
      <c r="F20191" s="73" t="s">
        <v>47</v>
      </c>
    </row>
    <row r="20192" spans="1:6" x14ac:dyDescent="0.25">
      <c r="A20192" s="73">
        <v>65004546</v>
      </c>
      <c r="B20192" s="74" t="s">
        <v>15405</v>
      </c>
      <c r="C20192" s="73" t="s">
        <v>101</v>
      </c>
      <c r="D20192" s="75">
        <v>28203.32</v>
      </c>
      <c r="E20192" s="75">
        <v>25415.09</v>
      </c>
      <c r="F20192" s="73" t="s">
        <v>47</v>
      </c>
    </row>
    <row r="20193" spans="1:6" ht="25.5" x14ac:dyDescent="0.25">
      <c r="A20193" s="73">
        <v>65004547</v>
      </c>
      <c r="B20193" s="74" t="s">
        <v>15406</v>
      </c>
      <c r="C20193" s="73" t="s">
        <v>101</v>
      </c>
      <c r="D20193" s="75">
        <v>42275.74</v>
      </c>
      <c r="E20193" s="75">
        <v>39391.160000000003</v>
      </c>
      <c r="F20193" s="73" t="s">
        <v>47</v>
      </c>
    </row>
    <row r="20194" spans="1:6" x14ac:dyDescent="0.25">
      <c r="A20194" s="73">
        <v>65004548</v>
      </c>
      <c r="B20194" s="74" t="s">
        <v>15407</v>
      </c>
      <c r="C20194" s="73" t="s">
        <v>101</v>
      </c>
      <c r="D20194" s="75">
        <v>50730.89</v>
      </c>
      <c r="E20194" s="75">
        <v>47269.39</v>
      </c>
      <c r="F20194" s="73" t="s">
        <v>47</v>
      </c>
    </row>
    <row r="20195" spans="1:6" x14ac:dyDescent="0.25">
      <c r="A20195" s="73">
        <v>65004549</v>
      </c>
      <c r="B20195" s="74" t="s">
        <v>15408</v>
      </c>
      <c r="C20195" s="73" t="s">
        <v>101</v>
      </c>
      <c r="D20195" s="75">
        <v>60877.07</v>
      </c>
      <c r="E20195" s="75">
        <v>56723.27</v>
      </c>
      <c r="F20195" s="73" t="s">
        <v>47</v>
      </c>
    </row>
    <row r="20196" spans="1:6" x14ac:dyDescent="0.25">
      <c r="A20196" s="73">
        <v>65004550</v>
      </c>
      <c r="B20196" s="74" t="s">
        <v>15409</v>
      </c>
      <c r="C20196" s="73" t="s">
        <v>101</v>
      </c>
      <c r="D20196" s="75">
        <v>37470.230000000003</v>
      </c>
      <c r="E20196" s="75">
        <v>34746.35</v>
      </c>
      <c r="F20196" s="73" t="s">
        <v>47</v>
      </c>
    </row>
    <row r="20197" spans="1:6" x14ac:dyDescent="0.25">
      <c r="A20197" s="73">
        <v>65004551</v>
      </c>
      <c r="B20197" s="74" t="s">
        <v>15410</v>
      </c>
      <c r="C20197" s="73" t="s">
        <v>101</v>
      </c>
      <c r="D20197" s="75">
        <v>44964.27</v>
      </c>
      <c r="E20197" s="75">
        <v>41695.620000000003</v>
      </c>
      <c r="F20197" s="73" t="s">
        <v>47</v>
      </c>
    </row>
    <row r="20198" spans="1:6" x14ac:dyDescent="0.25">
      <c r="A20198" s="73">
        <v>65004552</v>
      </c>
      <c r="B20198" s="74" t="s">
        <v>15411</v>
      </c>
      <c r="C20198" s="73" t="s">
        <v>101</v>
      </c>
      <c r="D20198" s="75">
        <v>53957.13</v>
      </c>
      <c r="E20198" s="75">
        <v>50034.74</v>
      </c>
      <c r="F20198" s="73" t="s">
        <v>47</v>
      </c>
    </row>
    <row r="20199" spans="1:6" ht="25.5" x14ac:dyDescent="0.25">
      <c r="A20199" s="73">
        <v>65004553</v>
      </c>
      <c r="B20199" s="74" t="s">
        <v>15412</v>
      </c>
      <c r="C20199" s="73" t="s">
        <v>101</v>
      </c>
      <c r="D20199" s="75">
        <v>17209.55</v>
      </c>
      <c r="E20199" s="75">
        <v>15510.73</v>
      </c>
      <c r="F20199" s="73" t="s">
        <v>47</v>
      </c>
    </row>
    <row r="20200" spans="1:6" ht="25.5" x14ac:dyDescent="0.25">
      <c r="A20200" s="73">
        <v>65004554</v>
      </c>
      <c r="B20200" s="74" t="s">
        <v>15413</v>
      </c>
      <c r="C20200" s="73" t="s">
        <v>101</v>
      </c>
      <c r="D20200" s="75">
        <v>21511.94</v>
      </c>
      <c r="E20200" s="75">
        <v>19388.41</v>
      </c>
      <c r="F20200" s="73" t="s">
        <v>47</v>
      </c>
    </row>
    <row r="20201" spans="1:6" ht="25.5" x14ac:dyDescent="0.25">
      <c r="A20201" s="73">
        <v>65004555</v>
      </c>
      <c r="B20201" s="74" t="s">
        <v>15414</v>
      </c>
      <c r="C20201" s="73" t="s">
        <v>101</v>
      </c>
      <c r="D20201" s="75">
        <v>25814.33</v>
      </c>
      <c r="E20201" s="75">
        <v>23266.09</v>
      </c>
      <c r="F20201" s="73" t="s">
        <v>47</v>
      </c>
    </row>
    <row r="20202" spans="1:6" ht="25.5" x14ac:dyDescent="0.25">
      <c r="A20202" s="73">
        <v>65004556</v>
      </c>
      <c r="B20202" s="74" t="s">
        <v>15415</v>
      </c>
      <c r="C20202" s="73" t="s">
        <v>101</v>
      </c>
      <c r="D20202" s="75">
        <v>30977.200000000001</v>
      </c>
      <c r="E20202" s="75">
        <v>27919.31</v>
      </c>
      <c r="F20202" s="73" t="s">
        <v>47</v>
      </c>
    </row>
    <row r="20203" spans="1:6" ht="25.5" x14ac:dyDescent="0.25">
      <c r="A20203" s="73">
        <v>65004557</v>
      </c>
      <c r="B20203" s="74" t="s">
        <v>15416</v>
      </c>
      <c r="C20203" s="73" t="s">
        <v>101</v>
      </c>
      <c r="D20203" s="75">
        <v>37172.639999999999</v>
      </c>
      <c r="E20203" s="75">
        <v>33503.17</v>
      </c>
      <c r="F20203" s="73" t="s">
        <v>47</v>
      </c>
    </row>
    <row r="20204" spans="1:6" ht="25.5" x14ac:dyDescent="0.25">
      <c r="A20204" s="73">
        <v>65004558</v>
      </c>
      <c r="B20204" s="74" t="s">
        <v>15417</v>
      </c>
      <c r="C20204" s="73" t="s">
        <v>101</v>
      </c>
      <c r="D20204" s="75">
        <v>4230.28</v>
      </c>
      <c r="E20204" s="75">
        <v>3809.15</v>
      </c>
      <c r="F20204" s="73" t="s">
        <v>47</v>
      </c>
    </row>
    <row r="20205" spans="1:6" ht="25.5" x14ac:dyDescent="0.25">
      <c r="A20205" s="73">
        <v>65004559</v>
      </c>
      <c r="B20205" s="74" t="s">
        <v>15418</v>
      </c>
      <c r="C20205" s="73" t="s">
        <v>101</v>
      </c>
      <c r="D20205" s="75">
        <v>5287.85</v>
      </c>
      <c r="E20205" s="75">
        <v>4761.4399999999996</v>
      </c>
      <c r="F20205" s="73" t="s">
        <v>47</v>
      </c>
    </row>
    <row r="20206" spans="1:6" ht="25.5" x14ac:dyDescent="0.25">
      <c r="A20206" s="73">
        <v>65004560</v>
      </c>
      <c r="B20206" s="74" t="s">
        <v>15419</v>
      </c>
      <c r="C20206" s="73" t="s">
        <v>101</v>
      </c>
      <c r="D20206" s="75">
        <v>6345.42</v>
      </c>
      <c r="E20206" s="75">
        <v>5713.73</v>
      </c>
      <c r="F20206" s="73" t="s">
        <v>47</v>
      </c>
    </row>
    <row r="20207" spans="1:6" ht="25.5" x14ac:dyDescent="0.25">
      <c r="A20207" s="73">
        <v>65004561</v>
      </c>
      <c r="B20207" s="74" t="s">
        <v>15420</v>
      </c>
      <c r="C20207" s="73" t="s">
        <v>101</v>
      </c>
      <c r="D20207" s="75">
        <v>7614.51</v>
      </c>
      <c r="E20207" s="75">
        <v>6856.47</v>
      </c>
      <c r="F20207" s="73" t="s">
        <v>47</v>
      </c>
    </row>
    <row r="20208" spans="1:6" x14ac:dyDescent="0.25">
      <c r="A20208" s="73">
        <v>65004562</v>
      </c>
      <c r="B20208" s="74" t="s">
        <v>15421</v>
      </c>
      <c r="C20208" s="73" t="s">
        <v>101</v>
      </c>
      <c r="D20208" s="75">
        <v>6831.24</v>
      </c>
      <c r="E20208" s="75">
        <v>6154.74</v>
      </c>
      <c r="F20208" s="73" t="s">
        <v>47</v>
      </c>
    </row>
    <row r="20209" spans="1:6" x14ac:dyDescent="0.25">
      <c r="A20209" s="73">
        <v>65004563</v>
      </c>
      <c r="B20209" s="74" t="s">
        <v>15422</v>
      </c>
      <c r="C20209" s="73" t="s">
        <v>101</v>
      </c>
      <c r="D20209" s="75">
        <v>8539.0499999999993</v>
      </c>
      <c r="E20209" s="75">
        <v>7693.42</v>
      </c>
      <c r="F20209" s="73" t="s">
        <v>47</v>
      </c>
    </row>
    <row r="20210" spans="1:6" x14ac:dyDescent="0.25">
      <c r="A20210" s="73">
        <v>65004564</v>
      </c>
      <c r="B20210" s="74" t="s">
        <v>15423</v>
      </c>
      <c r="C20210" s="73" t="s">
        <v>101</v>
      </c>
      <c r="D20210" s="75">
        <v>4607.13</v>
      </c>
      <c r="E20210" s="75">
        <v>4152</v>
      </c>
      <c r="F20210" s="73" t="s">
        <v>47</v>
      </c>
    </row>
    <row r="20211" spans="1:6" ht="25.5" x14ac:dyDescent="0.25">
      <c r="A20211" s="73">
        <v>65004565</v>
      </c>
      <c r="B20211" s="74" t="s">
        <v>15424</v>
      </c>
      <c r="C20211" s="73" t="s">
        <v>101</v>
      </c>
      <c r="D20211" s="75">
        <v>16744.689999999999</v>
      </c>
      <c r="E20211" s="75">
        <v>15084.78</v>
      </c>
      <c r="F20211" s="73" t="s">
        <v>47</v>
      </c>
    </row>
    <row r="20212" spans="1:6" ht="25.5" x14ac:dyDescent="0.25">
      <c r="A20212" s="73">
        <v>65004566</v>
      </c>
      <c r="B20212" s="74" t="s">
        <v>15425</v>
      </c>
      <c r="C20212" s="73" t="s">
        <v>101</v>
      </c>
      <c r="D20212" s="75">
        <v>20930.86</v>
      </c>
      <c r="E20212" s="75">
        <v>18855.97</v>
      </c>
      <c r="F20212" s="73" t="s">
        <v>47</v>
      </c>
    </row>
    <row r="20213" spans="1:6" ht="25.5" x14ac:dyDescent="0.25">
      <c r="A20213" s="73">
        <v>65004567</v>
      </c>
      <c r="B20213" s="74" t="s">
        <v>15426</v>
      </c>
      <c r="C20213" s="73" t="s">
        <v>101</v>
      </c>
      <c r="D20213" s="75">
        <v>1611.57</v>
      </c>
      <c r="E20213" s="75">
        <v>1453.83</v>
      </c>
      <c r="F20213" s="73" t="s">
        <v>47</v>
      </c>
    </row>
    <row r="20214" spans="1:6" x14ac:dyDescent="0.25">
      <c r="A20214" s="73">
        <v>65004568</v>
      </c>
      <c r="B20214" s="74" t="s">
        <v>15427</v>
      </c>
      <c r="C20214" s="73" t="s">
        <v>101</v>
      </c>
      <c r="D20214" s="75">
        <v>344.21</v>
      </c>
      <c r="E20214" s="75">
        <v>336.31</v>
      </c>
      <c r="F20214" s="73" t="s">
        <v>47</v>
      </c>
    </row>
    <row r="20215" spans="1:6" x14ac:dyDescent="0.25">
      <c r="A20215" s="73">
        <v>65004569</v>
      </c>
      <c r="B20215" s="74" t="s">
        <v>15428</v>
      </c>
      <c r="C20215" s="73" t="s">
        <v>101</v>
      </c>
      <c r="D20215" s="75">
        <v>27533.09</v>
      </c>
      <c r="E20215" s="75">
        <v>24817.05</v>
      </c>
      <c r="F20215" s="73" t="s">
        <v>47</v>
      </c>
    </row>
    <row r="20216" spans="1:6" x14ac:dyDescent="0.25">
      <c r="A20216" s="73">
        <v>65004570</v>
      </c>
      <c r="B20216" s="74" t="s">
        <v>15429</v>
      </c>
      <c r="C20216" s="73" t="s">
        <v>101</v>
      </c>
      <c r="D20216" s="75">
        <v>33039.71</v>
      </c>
      <c r="E20216" s="75">
        <v>29780.46</v>
      </c>
      <c r="F20216" s="73" t="s">
        <v>47</v>
      </c>
    </row>
    <row r="20217" spans="1:6" ht="25.5" x14ac:dyDescent="0.25">
      <c r="A20217" s="73">
        <v>65004572</v>
      </c>
      <c r="B20217" s="74" t="s">
        <v>15430</v>
      </c>
      <c r="C20217" s="73" t="s">
        <v>101</v>
      </c>
      <c r="D20217" s="75">
        <v>3866.18</v>
      </c>
      <c r="E20217" s="75">
        <v>3478.83</v>
      </c>
      <c r="F20217" s="73" t="s">
        <v>47</v>
      </c>
    </row>
    <row r="20218" spans="1:6" x14ac:dyDescent="0.25">
      <c r="A20218" s="73">
        <v>65004573</v>
      </c>
      <c r="B20218" s="74" t="s">
        <v>17509</v>
      </c>
      <c r="C20218" s="73" t="s">
        <v>17437</v>
      </c>
      <c r="D20218" s="75">
        <v>3966.56</v>
      </c>
      <c r="E20218" s="75">
        <v>3571.23</v>
      </c>
      <c r="F20218" s="73" t="s">
        <v>47</v>
      </c>
    </row>
    <row r="20219" spans="1:6" x14ac:dyDescent="0.25">
      <c r="A20219" s="73">
        <v>65004574</v>
      </c>
      <c r="B20219" s="74" t="s">
        <v>17510</v>
      </c>
      <c r="C20219" s="73" t="s">
        <v>17437</v>
      </c>
      <c r="D20219" s="75">
        <v>4958.2</v>
      </c>
      <c r="E20219" s="75">
        <v>4464.03</v>
      </c>
      <c r="F20219" s="73" t="s">
        <v>47</v>
      </c>
    </row>
    <row r="20220" spans="1:6" x14ac:dyDescent="0.25">
      <c r="A20220" s="73">
        <v>65004575</v>
      </c>
      <c r="B20220" s="74" t="s">
        <v>17511</v>
      </c>
      <c r="C20220" s="73" t="s">
        <v>17437</v>
      </c>
      <c r="D20220" s="75">
        <v>5949.84</v>
      </c>
      <c r="E20220" s="75">
        <v>5356.84</v>
      </c>
      <c r="F20220" s="73" t="s">
        <v>47</v>
      </c>
    </row>
    <row r="20221" spans="1:6" x14ac:dyDescent="0.25">
      <c r="A20221" s="73">
        <v>65004576</v>
      </c>
      <c r="B20221" s="74" t="s">
        <v>17512</v>
      </c>
      <c r="C20221" s="73" t="s">
        <v>17437</v>
      </c>
      <c r="D20221" s="75">
        <v>7139.81</v>
      </c>
      <c r="E20221" s="75">
        <v>6428.21</v>
      </c>
      <c r="F20221" s="73" t="s">
        <v>47</v>
      </c>
    </row>
    <row r="20222" spans="1:6" x14ac:dyDescent="0.25">
      <c r="A20222" s="73">
        <v>65004577</v>
      </c>
      <c r="B20222" s="74" t="s">
        <v>15431</v>
      </c>
      <c r="C20222" s="73" t="s">
        <v>101</v>
      </c>
      <c r="D20222" s="75">
        <v>27456.13</v>
      </c>
      <c r="E20222" s="75">
        <v>24746.36</v>
      </c>
      <c r="F20222" s="73" t="s">
        <v>47</v>
      </c>
    </row>
    <row r="20223" spans="1:6" x14ac:dyDescent="0.25">
      <c r="A20223" s="73">
        <v>65004578</v>
      </c>
      <c r="B20223" s="74" t="s">
        <v>15432</v>
      </c>
      <c r="C20223" s="73" t="s">
        <v>101</v>
      </c>
      <c r="D20223" s="75">
        <v>32947.360000000001</v>
      </c>
      <c r="E20223" s="75">
        <v>29695.63</v>
      </c>
      <c r="F20223" s="73" t="s">
        <v>47</v>
      </c>
    </row>
    <row r="20224" spans="1:6" x14ac:dyDescent="0.25">
      <c r="A20224" s="73">
        <v>65004579</v>
      </c>
      <c r="B20224" s="74" t="s">
        <v>15433</v>
      </c>
      <c r="C20224" s="73" t="s">
        <v>101</v>
      </c>
      <c r="D20224" s="75">
        <v>27533.09</v>
      </c>
      <c r="E20224" s="75">
        <v>24817.05</v>
      </c>
      <c r="F20224" s="73" t="s">
        <v>47</v>
      </c>
    </row>
    <row r="20225" spans="1:6" x14ac:dyDescent="0.25">
      <c r="A20225" s="73">
        <v>65004580</v>
      </c>
      <c r="B20225" s="74" t="s">
        <v>15434</v>
      </c>
      <c r="C20225" s="73" t="s">
        <v>101</v>
      </c>
      <c r="D20225" s="75">
        <v>33039.71</v>
      </c>
      <c r="E20225" s="75">
        <v>29780.46</v>
      </c>
      <c r="F20225" s="73" t="s">
        <v>47</v>
      </c>
    </row>
    <row r="20226" spans="1:6" ht="25.5" x14ac:dyDescent="0.25">
      <c r="A20226" s="73">
        <v>65004581</v>
      </c>
      <c r="B20226" s="74" t="s">
        <v>15435</v>
      </c>
      <c r="C20226" s="73" t="s">
        <v>101</v>
      </c>
      <c r="D20226" s="75">
        <v>40126.11</v>
      </c>
      <c r="E20226" s="75">
        <v>36177.85</v>
      </c>
      <c r="F20226" s="73" t="s">
        <v>47</v>
      </c>
    </row>
    <row r="20227" spans="1:6" ht="25.5" x14ac:dyDescent="0.25">
      <c r="A20227" s="73">
        <v>65004582</v>
      </c>
      <c r="B20227" s="74" t="s">
        <v>15436</v>
      </c>
      <c r="C20227" s="73" t="s">
        <v>101</v>
      </c>
      <c r="D20227" s="75">
        <v>48151.33</v>
      </c>
      <c r="E20227" s="75">
        <v>43413.42</v>
      </c>
      <c r="F20227" s="73" t="s">
        <v>47</v>
      </c>
    </row>
    <row r="20228" spans="1:6" ht="25.5" x14ac:dyDescent="0.25">
      <c r="A20228" s="73">
        <v>65004583</v>
      </c>
      <c r="B20228" s="74" t="s">
        <v>15437</v>
      </c>
      <c r="C20228" s="73" t="s">
        <v>101</v>
      </c>
      <c r="D20228" s="75">
        <v>57781.59</v>
      </c>
      <c r="E20228" s="75">
        <v>52096.11</v>
      </c>
      <c r="F20228" s="73" t="s">
        <v>47</v>
      </c>
    </row>
    <row r="20229" spans="1:6" x14ac:dyDescent="0.25">
      <c r="A20229" s="73">
        <v>65004584</v>
      </c>
      <c r="B20229" s="74" t="s">
        <v>15438</v>
      </c>
      <c r="C20229" s="73" t="s">
        <v>101</v>
      </c>
      <c r="D20229" s="75">
        <v>102247.19</v>
      </c>
      <c r="E20229" s="75">
        <v>92120.74</v>
      </c>
      <c r="F20229" s="73" t="s">
        <v>47</v>
      </c>
    </row>
    <row r="20230" spans="1:6" x14ac:dyDescent="0.25">
      <c r="A20230" s="73">
        <v>65004585</v>
      </c>
      <c r="B20230" s="74" t="s">
        <v>15439</v>
      </c>
      <c r="C20230" s="73" t="s">
        <v>101</v>
      </c>
      <c r="D20230" s="75">
        <v>122696.63</v>
      </c>
      <c r="E20230" s="75">
        <v>110544.89</v>
      </c>
      <c r="F20230" s="73" t="s">
        <v>47</v>
      </c>
    </row>
    <row r="20231" spans="1:6" x14ac:dyDescent="0.25">
      <c r="A20231" s="73">
        <v>65004586</v>
      </c>
      <c r="B20231" s="74" t="s">
        <v>15440</v>
      </c>
      <c r="C20231" s="73" t="s">
        <v>101</v>
      </c>
      <c r="D20231" s="75">
        <v>147235.96</v>
      </c>
      <c r="E20231" s="75">
        <v>132653.87</v>
      </c>
      <c r="F20231" s="73" t="s">
        <v>47</v>
      </c>
    </row>
    <row r="20232" spans="1:6" ht="25.5" x14ac:dyDescent="0.25">
      <c r="A20232" s="73">
        <v>65004587</v>
      </c>
      <c r="B20232" s="74" t="s">
        <v>15441</v>
      </c>
      <c r="C20232" s="73" t="s">
        <v>101</v>
      </c>
      <c r="D20232" s="75">
        <v>62232.27</v>
      </c>
      <c r="E20232" s="75">
        <v>56087.13</v>
      </c>
      <c r="F20232" s="73" t="s">
        <v>47</v>
      </c>
    </row>
    <row r="20233" spans="1:6" ht="25.5" x14ac:dyDescent="0.25">
      <c r="A20233" s="73">
        <v>65004588</v>
      </c>
      <c r="B20233" s="74" t="s">
        <v>15442</v>
      </c>
      <c r="C20233" s="73" t="s">
        <v>101</v>
      </c>
      <c r="D20233" s="75">
        <v>74678.720000000001</v>
      </c>
      <c r="E20233" s="75">
        <v>67304.55</v>
      </c>
      <c r="F20233" s="73" t="s">
        <v>47</v>
      </c>
    </row>
    <row r="20234" spans="1:6" ht="25.5" x14ac:dyDescent="0.25">
      <c r="A20234" s="73">
        <v>65004589</v>
      </c>
      <c r="B20234" s="74" t="s">
        <v>15443</v>
      </c>
      <c r="C20234" s="73" t="s">
        <v>101</v>
      </c>
      <c r="D20234" s="75">
        <v>40126.11</v>
      </c>
      <c r="E20234" s="75">
        <v>36177.85</v>
      </c>
      <c r="F20234" s="73" t="s">
        <v>47</v>
      </c>
    </row>
    <row r="20235" spans="1:6" ht="25.5" x14ac:dyDescent="0.25">
      <c r="A20235" s="73">
        <v>65004590</v>
      </c>
      <c r="B20235" s="74" t="s">
        <v>15444</v>
      </c>
      <c r="C20235" s="73" t="s">
        <v>101</v>
      </c>
      <c r="D20235" s="75">
        <v>48151.33</v>
      </c>
      <c r="E20235" s="75">
        <v>43413.42</v>
      </c>
      <c r="F20235" s="73" t="s">
        <v>47</v>
      </c>
    </row>
    <row r="20236" spans="1:6" ht="25.5" x14ac:dyDescent="0.25">
      <c r="A20236" s="73">
        <v>65004591</v>
      </c>
      <c r="B20236" s="74" t="s">
        <v>15445</v>
      </c>
      <c r="C20236" s="73" t="s">
        <v>101</v>
      </c>
      <c r="D20236" s="75">
        <v>57781.59</v>
      </c>
      <c r="E20236" s="75">
        <v>52096.11</v>
      </c>
      <c r="F20236" s="73" t="s">
        <v>47</v>
      </c>
    </row>
    <row r="20237" spans="1:6" ht="25.5" x14ac:dyDescent="0.25">
      <c r="A20237" s="73">
        <v>65004592</v>
      </c>
      <c r="B20237" s="74" t="s">
        <v>15446</v>
      </c>
      <c r="C20237" s="73" t="s">
        <v>101</v>
      </c>
      <c r="D20237" s="75">
        <v>40716.31</v>
      </c>
      <c r="E20237" s="75">
        <v>36672.769999999997</v>
      </c>
      <c r="F20237" s="73" t="s">
        <v>47</v>
      </c>
    </row>
    <row r="20238" spans="1:6" ht="25.5" x14ac:dyDescent="0.25">
      <c r="A20238" s="73">
        <v>65004593</v>
      </c>
      <c r="B20238" s="74" t="s">
        <v>15447</v>
      </c>
      <c r="C20238" s="73" t="s">
        <v>101</v>
      </c>
      <c r="D20238" s="75">
        <v>48859.57</v>
      </c>
      <c r="E20238" s="75">
        <v>44007.32</v>
      </c>
      <c r="F20238" s="73" t="s">
        <v>47</v>
      </c>
    </row>
    <row r="20239" spans="1:6" x14ac:dyDescent="0.25">
      <c r="A20239" s="73">
        <v>65004594</v>
      </c>
      <c r="B20239" s="74" t="s">
        <v>15448</v>
      </c>
      <c r="C20239" s="73" t="s">
        <v>101</v>
      </c>
      <c r="D20239" s="75">
        <v>58631.48</v>
      </c>
      <c r="E20239" s="75">
        <v>52808.79</v>
      </c>
      <c r="F20239" s="73" t="s">
        <v>47</v>
      </c>
    </row>
    <row r="20240" spans="1:6" x14ac:dyDescent="0.25">
      <c r="A20240" s="73">
        <v>65004595</v>
      </c>
      <c r="B20240" s="74" t="s">
        <v>15449</v>
      </c>
      <c r="C20240" s="73" t="s">
        <v>101</v>
      </c>
      <c r="D20240" s="75">
        <v>11291.59</v>
      </c>
      <c r="E20240" s="75">
        <v>10168.98</v>
      </c>
      <c r="F20240" s="73" t="s">
        <v>47</v>
      </c>
    </row>
    <row r="20241" spans="1:6" x14ac:dyDescent="0.25">
      <c r="A20241" s="73">
        <v>65004596</v>
      </c>
      <c r="B20241" s="74" t="s">
        <v>15450</v>
      </c>
      <c r="C20241" s="73" t="s">
        <v>101</v>
      </c>
      <c r="D20241" s="75">
        <v>13549.91</v>
      </c>
      <c r="E20241" s="75">
        <v>12202.78</v>
      </c>
      <c r="F20241" s="73" t="s">
        <v>47</v>
      </c>
    </row>
    <row r="20242" spans="1:6" x14ac:dyDescent="0.25">
      <c r="A20242" s="73">
        <v>65004597</v>
      </c>
      <c r="B20242" s="74" t="s">
        <v>15451</v>
      </c>
      <c r="C20242" s="73" t="s">
        <v>101</v>
      </c>
      <c r="D20242" s="75">
        <v>16259.92</v>
      </c>
      <c r="E20242" s="75">
        <v>14643.37</v>
      </c>
      <c r="F20242" s="73" t="s">
        <v>47</v>
      </c>
    </row>
    <row r="20243" spans="1:6" x14ac:dyDescent="0.25">
      <c r="A20243" s="73">
        <v>65004598</v>
      </c>
      <c r="B20243" s="74" t="s">
        <v>15452</v>
      </c>
      <c r="C20243" s="73" t="s">
        <v>101</v>
      </c>
      <c r="D20243" s="75">
        <v>5989.38</v>
      </c>
      <c r="E20243" s="75">
        <v>5397.16</v>
      </c>
      <c r="F20243" s="73" t="s">
        <v>47</v>
      </c>
    </row>
    <row r="20244" spans="1:6" x14ac:dyDescent="0.25">
      <c r="A20244" s="73">
        <v>65004599</v>
      </c>
      <c r="B20244" s="74" t="s">
        <v>15453</v>
      </c>
      <c r="C20244" s="73" t="s">
        <v>101</v>
      </c>
      <c r="D20244" s="75">
        <v>7187.25</v>
      </c>
      <c r="E20244" s="75">
        <v>6476.59</v>
      </c>
      <c r="F20244" s="73" t="s">
        <v>47</v>
      </c>
    </row>
    <row r="20245" spans="1:6" ht="25.5" x14ac:dyDescent="0.25">
      <c r="A20245" s="73">
        <v>65004600</v>
      </c>
      <c r="B20245" s="74" t="s">
        <v>15454</v>
      </c>
      <c r="C20245" s="73" t="s">
        <v>101</v>
      </c>
      <c r="D20245" s="75">
        <v>8624.7000000000007</v>
      </c>
      <c r="E20245" s="75">
        <v>7771.91</v>
      </c>
      <c r="F20245" s="73" t="s">
        <v>47</v>
      </c>
    </row>
    <row r="20246" spans="1:6" ht="25.5" x14ac:dyDescent="0.25">
      <c r="A20246" s="73">
        <v>65004601</v>
      </c>
      <c r="B20246" s="74" t="s">
        <v>15455</v>
      </c>
      <c r="C20246" s="73" t="s">
        <v>101</v>
      </c>
      <c r="D20246" s="75">
        <v>10349.64</v>
      </c>
      <c r="E20246" s="75">
        <v>9326.2900000000009</v>
      </c>
      <c r="F20246" s="73" t="s">
        <v>47</v>
      </c>
    </row>
    <row r="20247" spans="1:6" x14ac:dyDescent="0.25">
      <c r="A20247" s="73">
        <v>65004602</v>
      </c>
      <c r="B20247" s="74" t="s">
        <v>15456</v>
      </c>
      <c r="C20247" s="73" t="s">
        <v>101</v>
      </c>
      <c r="D20247" s="75">
        <v>12419.56</v>
      </c>
      <c r="E20247" s="75">
        <v>11191.53</v>
      </c>
      <c r="F20247" s="73" t="s">
        <v>47</v>
      </c>
    </row>
    <row r="20248" spans="1:6" ht="25.5" x14ac:dyDescent="0.25">
      <c r="A20248" s="73">
        <v>65004603</v>
      </c>
      <c r="B20248" s="74" t="s">
        <v>17749</v>
      </c>
      <c r="C20248" s="73" t="s">
        <v>17738</v>
      </c>
      <c r="D20248" s="75">
        <v>4164.5200000000004</v>
      </c>
      <c r="E20248" s="75">
        <v>3756.87</v>
      </c>
      <c r="F20248" s="73" t="s">
        <v>47</v>
      </c>
    </row>
    <row r="20249" spans="1:6" x14ac:dyDescent="0.25">
      <c r="A20249" s="73">
        <v>65004604</v>
      </c>
      <c r="B20249" s="74" t="s">
        <v>15457</v>
      </c>
      <c r="C20249" s="73" t="s">
        <v>101</v>
      </c>
      <c r="D20249" s="75">
        <v>20405.47</v>
      </c>
      <c r="E20249" s="75">
        <v>18351.12</v>
      </c>
      <c r="F20249" s="73" t="s">
        <v>47</v>
      </c>
    </row>
    <row r="20250" spans="1:6" ht="25.5" x14ac:dyDescent="0.25">
      <c r="A20250" s="73">
        <v>65004609</v>
      </c>
      <c r="B20250" s="74" t="s">
        <v>17119</v>
      </c>
      <c r="C20250" s="73" t="s">
        <v>792</v>
      </c>
      <c r="D20250" s="75">
        <v>14532.4</v>
      </c>
      <c r="E20250" s="75">
        <v>14532.4</v>
      </c>
      <c r="F20250" s="73" t="s">
        <v>47</v>
      </c>
    </row>
    <row r="20251" spans="1:6" ht="25.5" x14ac:dyDescent="0.25">
      <c r="A20251" s="73">
        <v>65004610</v>
      </c>
      <c r="B20251" s="74" t="s">
        <v>15458</v>
      </c>
      <c r="C20251" s="73" t="s">
        <v>101</v>
      </c>
      <c r="D20251" s="75">
        <v>745.92</v>
      </c>
      <c r="E20251" s="75">
        <v>742.62</v>
      </c>
      <c r="F20251" s="73" t="s">
        <v>47</v>
      </c>
    </row>
    <row r="20252" spans="1:6" ht="38.25" x14ac:dyDescent="0.25">
      <c r="A20252" s="73">
        <v>65004611</v>
      </c>
      <c r="B20252" s="74" t="s">
        <v>17513</v>
      </c>
      <c r="C20252" s="73" t="s">
        <v>17437</v>
      </c>
      <c r="D20252" s="75">
        <v>3.29</v>
      </c>
      <c r="E20252" s="75">
        <v>3.22</v>
      </c>
      <c r="F20252" s="73" t="s">
        <v>47</v>
      </c>
    </row>
    <row r="20253" spans="1:6" ht="38.25" x14ac:dyDescent="0.25">
      <c r="A20253" s="73">
        <v>65004612</v>
      </c>
      <c r="B20253" s="74" t="s">
        <v>15459</v>
      </c>
      <c r="C20253" s="73" t="s">
        <v>101</v>
      </c>
      <c r="D20253" s="75">
        <v>81.38</v>
      </c>
      <c r="E20253" s="75">
        <v>73.489999999999995</v>
      </c>
      <c r="F20253" s="73" t="s">
        <v>47</v>
      </c>
    </row>
    <row r="20254" spans="1:6" x14ac:dyDescent="0.25">
      <c r="A20254" s="73">
        <v>65004614</v>
      </c>
      <c r="B20254" s="74" t="s">
        <v>16603</v>
      </c>
      <c r="C20254" s="73" t="s">
        <v>852</v>
      </c>
      <c r="D20254" s="75">
        <v>79.150000000000006</v>
      </c>
      <c r="E20254" s="75">
        <v>76.08</v>
      </c>
      <c r="F20254" s="73" t="s">
        <v>47</v>
      </c>
    </row>
    <row r="20255" spans="1:6" ht="38.25" x14ac:dyDescent="0.25">
      <c r="A20255" s="73">
        <v>65004615</v>
      </c>
      <c r="B20255" s="74" t="s">
        <v>16288</v>
      </c>
      <c r="C20255" s="73" t="s">
        <v>59</v>
      </c>
      <c r="D20255" s="75">
        <v>107.66</v>
      </c>
      <c r="E20255" s="75">
        <v>106.78</v>
      </c>
      <c r="F20255" s="73" t="s">
        <v>47</v>
      </c>
    </row>
    <row r="20256" spans="1:6" ht="38.25" x14ac:dyDescent="0.25">
      <c r="A20256" s="73">
        <v>65004616</v>
      </c>
      <c r="B20256" s="74" t="s">
        <v>16289</v>
      </c>
      <c r="C20256" s="73" t="s">
        <v>59</v>
      </c>
      <c r="D20256" s="75">
        <v>121.37</v>
      </c>
      <c r="E20256" s="75">
        <v>120.49</v>
      </c>
      <c r="F20256" s="73" t="s">
        <v>47</v>
      </c>
    </row>
    <row r="20257" spans="1:6" ht="38.25" x14ac:dyDescent="0.25">
      <c r="A20257" s="73">
        <v>65004618</v>
      </c>
      <c r="B20257" s="74" t="s">
        <v>16290</v>
      </c>
      <c r="C20257" s="73" t="s">
        <v>59</v>
      </c>
      <c r="D20257" s="75">
        <v>164.11</v>
      </c>
      <c r="E20257" s="75">
        <v>163.22999999999999</v>
      </c>
      <c r="F20257" s="73" t="s">
        <v>47</v>
      </c>
    </row>
    <row r="20258" spans="1:6" ht="38.25" x14ac:dyDescent="0.25">
      <c r="A20258" s="73">
        <v>65004619</v>
      </c>
      <c r="B20258" s="74" t="s">
        <v>16291</v>
      </c>
      <c r="C20258" s="73" t="s">
        <v>59</v>
      </c>
      <c r="D20258" s="75">
        <v>235.06</v>
      </c>
      <c r="E20258" s="75">
        <v>234.18</v>
      </c>
      <c r="F20258" s="73" t="s">
        <v>47</v>
      </c>
    </row>
    <row r="20259" spans="1:6" ht="38.25" x14ac:dyDescent="0.25">
      <c r="A20259" s="73">
        <v>65004620</v>
      </c>
      <c r="B20259" s="74" t="s">
        <v>16292</v>
      </c>
      <c r="C20259" s="73" t="s">
        <v>59</v>
      </c>
      <c r="D20259" s="75">
        <v>349.4</v>
      </c>
      <c r="E20259" s="75">
        <v>348.52</v>
      </c>
      <c r="F20259" s="73" t="s">
        <v>47</v>
      </c>
    </row>
    <row r="20260" spans="1:6" ht="38.25" x14ac:dyDescent="0.25">
      <c r="A20260" s="73">
        <v>65004621</v>
      </c>
      <c r="B20260" s="74" t="s">
        <v>16293</v>
      </c>
      <c r="C20260" s="73" t="s">
        <v>59</v>
      </c>
      <c r="D20260" s="75">
        <v>12.94</v>
      </c>
      <c r="E20260" s="75">
        <v>12.5</v>
      </c>
      <c r="F20260" s="73" t="s">
        <v>47</v>
      </c>
    </row>
    <row r="20261" spans="1:6" ht="38.25" x14ac:dyDescent="0.25">
      <c r="A20261" s="73">
        <v>65004622</v>
      </c>
      <c r="B20261" s="74" t="s">
        <v>16294</v>
      </c>
      <c r="C20261" s="73" t="s">
        <v>59</v>
      </c>
      <c r="D20261" s="75">
        <v>25.17</v>
      </c>
      <c r="E20261" s="75">
        <v>24.73</v>
      </c>
      <c r="F20261" s="73" t="s">
        <v>47</v>
      </c>
    </row>
    <row r="20262" spans="1:6" ht="38.25" x14ac:dyDescent="0.25">
      <c r="A20262" s="73">
        <v>65004623</v>
      </c>
      <c r="B20262" s="74" t="s">
        <v>16295</v>
      </c>
      <c r="C20262" s="73" t="s">
        <v>59</v>
      </c>
      <c r="D20262" s="75">
        <v>30.47</v>
      </c>
      <c r="E20262" s="75">
        <v>30.03</v>
      </c>
      <c r="F20262" s="73" t="s">
        <v>47</v>
      </c>
    </row>
    <row r="20263" spans="1:6" ht="38.25" x14ac:dyDescent="0.25">
      <c r="A20263" s="73">
        <v>65004624</v>
      </c>
      <c r="B20263" s="74" t="s">
        <v>16296</v>
      </c>
      <c r="C20263" s="73" t="s">
        <v>59</v>
      </c>
      <c r="D20263" s="75">
        <v>53.16</v>
      </c>
      <c r="E20263" s="75">
        <v>52.5</v>
      </c>
      <c r="F20263" s="73" t="s">
        <v>47</v>
      </c>
    </row>
    <row r="20264" spans="1:6" ht="38.25" x14ac:dyDescent="0.25">
      <c r="A20264" s="73">
        <v>65004625</v>
      </c>
      <c r="B20264" s="74" t="s">
        <v>16297</v>
      </c>
      <c r="C20264" s="73" t="s">
        <v>59</v>
      </c>
      <c r="D20264" s="75">
        <v>81.27</v>
      </c>
      <c r="E20264" s="75">
        <v>80.39</v>
      </c>
      <c r="F20264" s="73" t="s">
        <v>47</v>
      </c>
    </row>
    <row r="20265" spans="1:6" ht="38.25" x14ac:dyDescent="0.25">
      <c r="A20265" s="73">
        <v>65004626</v>
      </c>
      <c r="B20265" s="74" t="s">
        <v>16298</v>
      </c>
      <c r="C20265" s="73" t="s">
        <v>59</v>
      </c>
      <c r="D20265" s="75">
        <v>106.67</v>
      </c>
      <c r="E20265" s="75">
        <v>105.79</v>
      </c>
      <c r="F20265" s="73" t="s">
        <v>47</v>
      </c>
    </row>
    <row r="20266" spans="1:6" ht="38.25" x14ac:dyDescent="0.25">
      <c r="A20266" s="73">
        <v>65004627</v>
      </c>
      <c r="B20266" s="74" t="s">
        <v>16299</v>
      </c>
      <c r="C20266" s="73" t="s">
        <v>59</v>
      </c>
      <c r="D20266" s="75">
        <v>169.47</v>
      </c>
      <c r="E20266" s="75">
        <v>168.59</v>
      </c>
      <c r="F20266" s="73" t="s">
        <v>47</v>
      </c>
    </row>
    <row r="20267" spans="1:6" ht="38.25" x14ac:dyDescent="0.25">
      <c r="A20267" s="73">
        <v>65004628</v>
      </c>
      <c r="B20267" s="74" t="s">
        <v>16300</v>
      </c>
      <c r="C20267" s="73" t="s">
        <v>59</v>
      </c>
      <c r="D20267" s="75">
        <v>205.9</v>
      </c>
      <c r="E20267" s="75">
        <v>205.02</v>
      </c>
      <c r="F20267" s="73" t="s">
        <v>47</v>
      </c>
    </row>
    <row r="20268" spans="1:6" ht="38.25" x14ac:dyDescent="0.25">
      <c r="A20268" s="73">
        <v>65004629</v>
      </c>
      <c r="B20268" s="74" t="s">
        <v>16301</v>
      </c>
      <c r="C20268" s="73" t="s">
        <v>59</v>
      </c>
      <c r="D20268" s="75">
        <v>278.27999999999997</v>
      </c>
      <c r="E20268" s="75">
        <v>277.39999999999998</v>
      </c>
      <c r="F20268" s="73" t="s">
        <v>47</v>
      </c>
    </row>
    <row r="20269" spans="1:6" ht="38.25" x14ac:dyDescent="0.25">
      <c r="A20269" s="73">
        <v>65004630</v>
      </c>
      <c r="B20269" s="74" t="s">
        <v>16302</v>
      </c>
      <c r="C20269" s="73" t="s">
        <v>59</v>
      </c>
      <c r="D20269" s="75">
        <v>355.94</v>
      </c>
      <c r="E20269" s="75">
        <v>355.06</v>
      </c>
      <c r="F20269" s="73" t="s">
        <v>47</v>
      </c>
    </row>
    <row r="20270" spans="1:6" ht="38.25" x14ac:dyDescent="0.25">
      <c r="A20270" s="73">
        <v>65004631</v>
      </c>
      <c r="B20270" s="74" t="s">
        <v>15460</v>
      </c>
      <c r="C20270" s="73" t="s">
        <v>101</v>
      </c>
      <c r="D20270" s="75">
        <v>438.4</v>
      </c>
      <c r="E20270" s="75">
        <v>411.8</v>
      </c>
      <c r="F20270" s="73" t="s">
        <v>47</v>
      </c>
    </row>
    <row r="20271" spans="1:6" ht="25.5" x14ac:dyDescent="0.25">
      <c r="A20271" s="73">
        <v>65004643</v>
      </c>
      <c r="B20271" s="74" t="s">
        <v>15461</v>
      </c>
      <c r="C20271" s="73" t="s">
        <v>101</v>
      </c>
      <c r="D20271" s="75">
        <v>780.81</v>
      </c>
      <c r="E20271" s="75">
        <v>708.73</v>
      </c>
      <c r="F20271" s="73" t="s">
        <v>47</v>
      </c>
    </row>
    <row r="20272" spans="1:6" x14ac:dyDescent="0.25">
      <c r="A20272" s="73">
        <v>65004804</v>
      </c>
      <c r="B20272" s="74" t="s">
        <v>15462</v>
      </c>
      <c r="C20272" s="73" t="s">
        <v>101</v>
      </c>
      <c r="D20272" s="75">
        <v>70.819999999999993</v>
      </c>
      <c r="E20272" s="75">
        <v>65.73</v>
      </c>
      <c r="F20272" s="73" t="s">
        <v>47</v>
      </c>
    </row>
    <row r="20273" spans="1:6" x14ac:dyDescent="0.25">
      <c r="A20273" s="73">
        <v>65004805</v>
      </c>
      <c r="B20273" s="74" t="s">
        <v>15463</v>
      </c>
      <c r="C20273" s="73" t="s">
        <v>101</v>
      </c>
      <c r="D20273" s="75">
        <v>73.89</v>
      </c>
      <c r="E20273" s="75">
        <v>68.55</v>
      </c>
      <c r="F20273" s="73" t="s">
        <v>47</v>
      </c>
    </row>
    <row r="20274" spans="1:6" ht="25.5" x14ac:dyDescent="0.25">
      <c r="A20274" s="73">
        <v>65004806</v>
      </c>
      <c r="B20274" s="74" t="s">
        <v>15464</v>
      </c>
      <c r="C20274" s="73" t="s">
        <v>101</v>
      </c>
      <c r="D20274" s="75">
        <v>148.35</v>
      </c>
      <c r="E20274" s="75">
        <v>139.06</v>
      </c>
      <c r="F20274" s="73" t="s">
        <v>47</v>
      </c>
    </row>
    <row r="20275" spans="1:6" ht="25.5" x14ac:dyDescent="0.25">
      <c r="A20275" s="73">
        <v>65004807</v>
      </c>
      <c r="B20275" s="74" t="s">
        <v>15465</v>
      </c>
      <c r="C20275" s="73" t="s">
        <v>101</v>
      </c>
      <c r="D20275" s="75">
        <v>169.78</v>
      </c>
      <c r="E20275" s="75">
        <v>158.94999999999999</v>
      </c>
      <c r="F20275" s="73" t="s">
        <v>47</v>
      </c>
    </row>
    <row r="20276" spans="1:6" ht="25.5" x14ac:dyDescent="0.25">
      <c r="A20276" s="73">
        <v>65004808</v>
      </c>
      <c r="B20276" s="74" t="s">
        <v>15466</v>
      </c>
      <c r="C20276" s="73" t="s">
        <v>101</v>
      </c>
      <c r="D20276" s="75">
        <v>194.79</v>
      </c>
      <c r="E20276" s="75">
        <v>182.16</v>
      </c>
      <c r="F20276" s="73" t="s">
        <v>47</v>
      </c>
    </row>
    <row r="20277" spans="1:6" x14ac:dyDescent="0.25">
      <c r="A20277" s="73">
        <v>65004809</v>
      </c>
      <c r="B20277" s="74" t="s">
        <v>15467</v>
      </c>
      <c r="C20277" s="73" t="s">
        <v>101</v>
      </c>
      <c r="D20277" s="75">
        <v>383.77</v>
      </c>
      <c r="E20277" s="75">
        <v>365.45</v>
      </c>
      <c r="F20277" s="73" t="s">
        <v>47</v>
      </c>
    </row>
    <row r="20278" spans="1:6" ht="25.5" x14ac:dyDescent="0.25">
      <c r="A20278" s="73">
        <v>65004818</v>
      </c>
      <c r="B20278" s="74" t="s">
        <v>15468</v>
      </c>
      <c r="C20278" s="73" t="s">
        <v>101</v>
      </c>
      <c r="D20278" s="75">
        <v>2.57</v>
      </c>
      <c r="E20278" s="75">
        <v>2.4900000000000002</v>
      </c>
      <c r="F20278" s="73" t="s">
        <v>47</v>
      </c>
    </row>
    <row r="20279" spans="1:6" ht="38.25" x14ac:dyDescent="0.25">
      <c r="A20279" s="73">
        <v>65004819</v>
      </c>
      <c r="B20279" s="74" t="s">
        <v>16303</v>
      </c>
      <c r="C20279" s="73" t="s">
        <v>59</v>
      </c>
      <c r="D20279" s="75">
        <v>5.22</v>
      </c>
      <c r="E20279" s="75">
        <v>5.0599999999999996</v>
      </c>
      <c r="F20279" s="73" t="s">
        <v>47</v>
      </c>
    </row>
    <row r="20280" spans="1:6" ht="25.5" x14ac:dyDescent="0.25">
      <c r="A20280" s="73">
        <v>65004820</v>
      </c>
      <c r="B20280" s="74" t="s">
        <v>15469</v>
      </c>
      <c r="C20280" s="73" t="s">
        <v>101</v>
      </c>
      <c r="D20280" s="75">
        <v>5.87</v>
      </c>
      <c r="E20280" s="75">
        <v>5.71</v>
      </c>
      <c r="F20280" s="73" t="s">
        <v>47</v>
      </c>
    </row>
    <row r="20281" spans="1:6" ht="25.5" x14ac:dyDescent="0.25">
      <c r="A20281" s="73">
        <v>65004821</v>
      </c>
      <c r="B20281" s="74" t="s">
        <v>15470</v>
      </c>
      <c r="C20281" s="73" t="s">
        <v>101</v>
      </c>
      <c r="D20281" s="75">
        <v>3.82</v>
      </c>
      <c r="E20281" s="75">
        <v>3.74</v>
      </c>
      <c r="F20281" s="73" t="s">
        <v>47</v>
      </c>
    </row>
    <row r="20282" spans="1:6" x14ac:dyDescent="0.25">
      <c r="A20282" s="73">
        <v>65004822</v>
      </c>
      <c r="B20282" s="74" t="s">
        <v>16304</v>
      </c>
      <c r="C20282" s="73" t="s">
        <v>59</v>
      </c>
      <c r="D20282" s="75">
        <v>0.28999999999999998</v>
      </c>
      <c r="E20282" s="75">
        <v>0.27</v>
      </c>
      <c r="F20282" s="73" t="s">
        <v>47</v>
      </c>
    </row>
    <row r="20283" spans="1:6" x14ac:dyDescent="0.25">
      <c r="A20283" s="73">
        <v>65004823</v>
      </c>
      <c r="B20283" s="74" t="s">
        <v>15471</v>
      </c>
      <c r="C20283" s="73" t="s">
        <v>101</v>
      </c>
      <c r="D20283" s="75">
        <v>420.07</v>
      </c>
      <c r="E20283" s="75">
        <v>400.94</v>
      </c>
      <c r="F20283" s="73" t="s">
        <v>47</v>
      </c>
    </row>
    <row r="20284" spans="1:6" x14ac:dyDescent="0.25">
      <c r="A20284" s="73">
        <v>65004824</v>
      </c>
      <c r="B20284" s="74" t="s">
        <v>15472</v>
      </c>
      <c r="C20284" s="73" t="s">
        <v>101</v>
      </c>
      <c r="D20284" s="75">
        <v>3.84</v>
      </c>
      <c r="E20284" s="75">
        <v>3.6</v>
      </c>
      <c r="F20284" s="73" t="s">
        <v>47</v>
      </c>
    </row>
    <row r="20285" spans="1:6" x14ac:dyDescent="0.25">
      <c r="A20285" s="73">
        <v>65004827</v>
      </c>
      <c r="B20285" s="74" t="s">
        <v>16956</v>
      </c>
      <c r="C20285" s="73" t="s">
        <v>19</v>
      </c>
      <c r="D20285" s="75">
        <v>82.01</v>
      </c>
      <c r="E20285" s="75">
        <v>75.72</v>
      </c>
      <c r="F20285" s="73" t="s">
        <v>47</v>
      </c>
    </row>
    <row r="20286" spans="1:6" ht="25.5" x14ac:dyDescent="0.25">
      <c r="A20286" s="73">
        <v>65004828</v>
      </c>
      <c r="B20286" s="74" t="s">
        <v>16957</v>
      </c>
      <c r="C20286" s="73" t="s">
        <v>19</v>
      </c>
      <c r="D20286" s="75">
        <v>120.35</v>
      </c>
      <c r="E20286" s="75">
        <v>113.68</v>
      </c>
      <c r="F20286" s="73" t="s">
        <v>47</v>
      </c>
    </row>
    <row r="20287" spans="1:6" ht="25.5" x14ac:dyDescent="0.25">
      <c r="A20287" s="73">
        <v>65004829</v>
      </c>
      <c r="B20287" s="74" t="s">
        <v>16958</v>
      </c>
      <c r="C20287" s="73" t="s">
        <v>19</v>
      </c>
      <c r="D20287" s="75">
        <v>249.41</v>
      </c>
      <c r="E20287" s="75">
        <v>242.74</v>
      </c>
      <c r="F20287" s="73" t="s">
        <v>47</v>
      </c>
    </row>
    <row r="20288" spans="1:6" ht="25.5" x14ac:dyDescent="0.25">
      <c r="A20288" s="73">
        <v>65004830</v>
      </c>
      <c r="B20288" s="74" t="s">
        <v>15473</v>
      </c>
      <c r="C20288" s="73" t="s">
        <v>101</v>
      </c>
      <c r="D20288" s="75">
        <v>3274.87</v>
      </c>
      <c r="E20288" s="75">
        <v>3125.91</v>
      </c>
      <c r="F20288" s="73" t="s">
        <v>47</v>
      </c>
    </row>
    <row r="20289" spans="1:6" ht="25.5" x14ac:dyDescent="0.25">
      <c r="A20289" s="73">
        <v>65004831</v>
      </c>
      <c r="B20289" s="74" t="s">
        <v>16305</v>
      </c>
      <c r="C20289" s="73" t="s">
        <v>59</v>
      </c>
      <c r="D20289" s="75">
        <v>24.86</v>
      </c>
      <c r="E20289" s="75">
        <v>23.75</v>
      </c>
      <c r="F20289" s="73" t="s">
        <v>47</v>
      </c>
    </row>
    <row r="20290" spans="1:6" ht="25.5" x14ac:dyDescent="0.25">
      <c r="A20290" s="73">
        <v>65004832</v>
      </c>
      <c r="B20290" s="74" t="s">
        <v>16306</v>
      </c>
      <c r="C20290" s="73" t="s">
        <v>59</v>
      </c>
      <c r="D20290" s="75">
        <v>26.25</v>
      </c>
      <c r="E20290" s="75">
        <v>25.08</v>
      </c>
      <c r="F20290" s="73" t="s">
        <v>47</v>
      </c>
    </row>
    <row r="20291" spans="1:6" ht="25.5" x14ac:dyDescent="0.25">
      <c r="A20291" s="73">
        <v>65004833</v>
      </c>
      <c r="B20291" s="74" t="s">
        <v>16307</v>
      </c>
      <c r="C20291" s="73" t="s">
        <v>59</v>
      </c>
      <c r="D20291" s="75">
        <v>34.42</v>
      </c>
      <c r="E20291" s="75">
        <v>32.79</v>
      </c>
      <c r="F20291" s="73" t="s">
        <v>47</v>
      </c>
    </row>
    <row r="20292" spans="1:6" ht="25.5" x14ac:dyDescent="0.25">
      <c r="A20292" s="73">
        <v>65004834</v>
      </c>
      <c r="B20292" s="74" t="s">
        <v>16604</v>
      </c>
      <c r="C20292" s="73" t="s">
        <v>852</v>
      </c>
      <c r="D20292" s="75">
        <v>35.67</v>
      </c>
      <c r="E20292" s="75">
        <v>33.72</v>
      </c>
      <c r="F20292" s="73" t="s">
        <v>47</v>
      </c>
    </row>
    <row r="20293" spans="1:6" ht="38.25" x14ac:dyDescent="0.25">
      <c r="A20293" s="73">
        <v>65004835</v>
      </c>
      <c r="B20293" s="74" t="s">
        <v>17514</v>
      </c>
      <c r="C20293" s="73" t="s">
        <v>17437</v>
      </c>
      <c r="D20293" s="75">
        <v>293.92</v>
      </c>
      <c r="E20293" s="75">
        <v>275.18</v>
      </c>
      <c r="F20293" s="73" t="s">
        <v>47</v>
      </c>
    </row>
    <row r="20294" spans="1:6" x14ac:dyDescent="0.25">
      <c r="A20294" s="73">
        <v>65004858</v>
      </c>
      <c r="B20294" s="74" t="s">
        <v>17292</v>
      </c>
      <c r="C20294" s="73" t="s">
        <v>763</v>
      </c>
      <c r="D20294" s="75">
        <v>226.8</v>
      </c>
      <c r="E20294" s="75">
        <v>216.81</v>
      </c>
      <c r="F20294" s="73" t="s">
        <v>47</v>
      </c>
    </row>
    <row r="20295" spans="1:6" ht="25.5" x14ac:dyDescent="0.25">
      <c r="A20295" s="73">
        <v>65004859</v>
      </c>
      <c r="B20295" s="74" t="s">
        <v>15474</v>
      </c>
      <c r="C20295" s="73" t="s">
        <v>101</v>
      </c>
      <c r="D20295" s="75">
        <v>185.73</v>
      </c>
      <c r="E20295" s="75">
        <v>178.15</v>
      </c>
      <c r="F20295" s="73" t="s">
        <v>47</v>
      </c>
    </row>
    <row r="20296" spans="1:6" x14ac:dyDescent="0.25">
      <c r="A20296" s="73">
        <v>65004861</v>
      </c>
      <c r="B20296" s="74" t="s">
        <v>15475</v>
      </c>
      <c r="C20296" s="73" t="s">
        <v>101</v>
      </c>
      <c r="D20296" s="75">
        <v>39.93</v>
      </c>
      <c r="E20296" s="75">
        <v>37.409999999999997</v>
      </c>
      <c r="F20296" s="73" t="s">
        <v>47</v>
      </c>
    </row>
    <row r="20297" spans="1:6" ht="25.5" x14ac:dyDescent="0.25">
      <c r="A20297" s="73">
        <v>65004862</v>
      </c>
      <c r="B20297" s="74" t="s">
        <v>15476</v>
      </c>
      <c r="C20297" s="73" t="s">
        <v>101</v>
      </c>
      <c r="D20297" s="75">
        <v>9.68</v>
      </c>
      <c r="E20297" s="75">
        <v>9.07</v>
      </c>
      <c r="F20297" s="73" t="s">
        <v>47</v>
      </c>
    </row>
    <row r="20298" spans="1:6" ht="25.5" x14ac:dyDescent="0.25">
      <c r="A20298" s="73">
        <v>65004866</v>
      </c>
      <c r="B20298" s="74" t="s">
        <v>15477</v>
      </c>
      <c r="C20298" s="73" t="s">
        <v>101</v>
      </c>
      <c r="D20298" s="75">
        <v>106.9</v>
      </c>
      <c r="E20298" s="75">
        <v>102.84</v>
      </c>
      <c r="F20298" s="73" t="s">
        <v>47</v>
      </c>
    </row>
    <row r="20299" spans="1:6" ht="38.25" x14ac:dyDescent="0.25">
      <c r="A20299" s="73">
        <v>65004867</v>
      </c>
      <c r="B20299" s="74" t="s">
        <v>15478</v>
      </c>
      <c r="C20299" s="73" t="s">
        <v>101</v>
      </c>
      <c r="D20299" s="75">
        <v>57.71</v>
      </c>
      <c r="E20299" s="75">
        <v>55.56</v>
      </c>
      <c r="F20299" s="73" t="s">
        <v>47</v>
      </c>
    </row>
    <row r="20300" spans="1:6" ht="38.25" x14ac:dyDescent="0.25">
      <c r="A20300" s="73">
        <v>65004868</v>
      </c>
      <c r="B20300" s="74" t="s">
        <v>15479</v>
      </c>
      <c r="C20300" s="73" t="s">
        <v>101</v>
      </c>
      <c r="D20300" s="75">
        <v>38.880000000000003</v>
      </c>
      <c r="E20300" s="75">
        <v>36.450000000000003</v>
      </c>
      <c r="F20300" s="73" t="s">
        <v>47</v>
      </c>
    </row>
    <row r="20301" spans="1:6" ht="25.5" x14ac:dyDescent="0.25">
      <c r="A20301" s="73">
        <v>65004875</v>
      </c>
      <c r="B20301" s="74" t="s">
        <v>15480</v>
      </c>
      <c r="C20301" s="73" t="s">
        <v>101</v>
      </c>
      <c r="D20301" s="75">
        <v>22.53</v>
      </c>
      <c r="E20301" s="75">
        <v>20.8</v>
      </c>
      <c r="F20301" s="73" t="s">
        <v>47</v>
      </c>
    </row>
    <row r="20302" spans="1:6" ht="25.5" x14ac:dyDescent="0.25">
      <c r="A20302" s="73">
        <v>65004876</v>
      </c>
      <c r="B20302" s="74" t="s">
        <v>17120</v>
      </c>
      <c r="C20302" s="73" t="s">
        <v>792</v>
      </c>
      <c r="D20302" s="75">
        <v>7276.88</v>
      </c>
      <c r="E20302" s="75">
        <v>6817.55</v>
      </c>
      <c r="F20302" s="73" t="s">
        <v>47</v>
      </c>
    </row>
    <row r="20303" spans="1:6" ht="25.5" x14ac:dyDescent="0.25">
      <c r="A20303" s="73">
        <v>65004877</v>
      </c>
      <c r="B20303" s="74" t="s">
        <v>17121</v>
      </c>
      <c r="C20303" s="73" t="s">
        <v>792</v>
      </c>
      <c r="D20303" s="75">
        <v>10292.49</v>
      </c>
      <c r="E20303" s="75">
        <v>9833.16</v>
      </c>
      <c r="F20303" s="73" t="s">
        <v>47</v>
      </c>
    </row>
    <row r="20304" spans="1:6" ht="25.5" x14ac:dyDescent="0.25">
      <c r="A20304" s="73">
        <v>65004878</v>
      </c>
      <c r="B20304" s="74" t="s">
        <v>17122</v>
      </c>
      <c r="C20304" s="73" t="s">
        <v>792</v>
      </c>
      <c r="D20304" s="75">
        <v>15252.34</v>
      </c>
      <c r="E20304" s="75">
        <v>14492.89</v>
      </c>
      <c r="F20304" s="73" t="s">
        <v>47</v>
      </c>
    </row>
    <row r="20305" spans="1:6" ht="25.5" x14ac:dyDescent="0.25">
      <c r="A20305" s="73">
        <v>65004879</v>
      </c>
      <c r="B20305" s="74" t="s">
        <v>16959</v>
      </c>
      <c r="C20305" s="73" t="s">
        <v>19</v>
      </c>
      <c r="D20305" s="75">
        <v>83.34</v>
      </c>
      <c r="E20305" s="75">
        <v>79.19</v>
      </c>
      <c r="F20305" s="73" t="s">
        <v>47</v>
      </c>
    </row>
    <row r="20306" spans="1:6" ht="25.5" x14ac:dyDescent="0.25">
      <c r="A20306" s="73">
        <v>65004880</v>
      </c>
      <c r="B20306" s="74" t="s">
        <v>16960</v>
      </c>
      <c r="C20306" s="73" t="s">
        <v>19</v>
      </c>
      <c r="D20306" s="75">
        <v>39.76</v>
      </c>
      <c r="E20306" s="75">
        <v>37.25</v>
      </c>
      <c r="F20306" s="73" t="s">
        <v>47</v>
      </c>
    </row>
    <row r="20307" spans="1:6" ht="25.5" x14ac:dyDescent="0.25">
      <c r="A20307" s="73">
        <v>65004881</v>
      </c>
      <c r="B20307" s="74" t="s">
        <v>16961</v>
      </c>
      <c r="C20307" s="73" t="s">
        <v>19</v>
      </c>
      <c r="D20307" s="75">
        <v>56.24</v>
      </c>
      <c r="E20307" s="75">
        <v>53.73</v>
      </c>
      <c r="F20307" s="73" t="s">
        <v>47</v>
      </c>
    </row>
    <row r="20308" spans="1:6" ht="25.5" x14ac:dyDescent="0.25">
      <c r="A20308" s="73">
        <v>65004882</v>
      </c>
      <c r="B20308" s="74" t="s">
        <v>17123</v>
      </c>
      <c r="C20308" s="73" t="s">
        <v>792</v>
      </c>
      <c r="D20308" s="75">
        <v>30562.34</v>
      </c>
      <c r="E20308" s="75">
        <v>29235.59</v>
      </c>
      <c r="F20308" s="73" t="s">
        <v>47</v>
      </c>
    </row>
    <row r="20309" spans="1:6" ht="25.5" x14ac:dyDescent="0.25">
      <c r="A20309" s="73">
        <v>65004883</v>
      </c>
      <c r="B20309" s="74" t="s">
        <v>16962</v>
      </c>
      <c r="C20309" s="73" t="s">
        <v>19</v>
      </c>
      <c r="D20309" s="75">
        <v>166.99</v>
      </c>
      <c r="E20309" s="75">
        <v>159.74</v>
      </c>
      <c r="F20309" s="73" t="s">
        <v>47</v>
      </c>
    </row>
    <row r="20310" spans="1:6" x14ac:dyDescent="0.25">
      <c r="A20310" s="73">
        <v>65004884</v>
      </c>
      <c r="B20310" s="74" t="s">
        <v>17124</v>
      </c>
      <c r="C20310" s="73" t="s">
        <v>792</v>
      </c>
      <c r="D20310" s="75">
        <v>32482.04</v>
      </c>
      <c r="E20310" s="75">
        <v>31314.5</v>
      </c>
      <c r="F20310" s="73" t="s">
        <v>47</v>
      </c>
    </row>
    <row r="20311" spans="1:6" x14ac:dyDescent="0.25">
      <c r="A20311" s="73">
        <v>65004885</v>
      </c>
      <c r="B20311" s="74" t="s">
        <v>16963</v>
      </c>
      <c r="C20311" s="73" t="s">
        <v>19</v>
      </c>
      <c r="D20311" s="75">
        <v>177.48</v>
      </c>
      <c r="E20311" s="75">
        <v>171.1</v>
      </c>
      <c r="F20311" s="73" t="s">
        <v>47</v>
      </c>
    </row>
    <row r="20312" spans="1:6" x14ac:dyDescent="0.25">
      <c r="A20312" s="73">
        <v>65004889</v>
      </c>
      <c r="B20312" s="74" t="s">
        <v>17125</v>
      </c>
      <c r="C20312" s="73" t="s">
        <v>792</v>
      </c>
      <c r="D20312" s="75">
        <v>38604.589999999997</v>
      </c>
      <c r="E20312" s="75">
        <v>37277.839999999997</v>
      </c>
      <c r="F20312" s="73" t="s">
        <v>47</v>
      </c>
    </row>
    <row r="20313" spans="1:6" x14ac:dyDescent="0.25">
      <c r="A20313" s="73">
        <v>65004890</v>
      </c>
      <c r="B20313" s="74" t="s">
        <v>16964</v>
      </c>
      <c r="C20313" s="73" t="s">
        <v>19</v>
      </c>
      <c r="D20313" s="75">
        <v>210.94</v>
      </c>
      <c r="E20313" s="75">
        <v>203.69</v>
      </c>
      <c r="F20313" s="73" t="s">
        <v>47</v>
      </c>
    </row>
    <row r="20314" spans="1:6" x14ac:dyDescent="0.25">
      <c r="A20314" s="73">
        <v>65004929</v>
      </c>
      <c r="B20314" s="74" t="s">
        <v>17750</v>
      </c>
      <c r="C20314" s="73" t="s">
        <v>17710</v>
      </c>
      <c r="D20314" s="75">
        <v>45.21</v>
      </c>
      <c r="E20314" s="75">
        <v>44.66</v>
      </c>
      <c r="F20314" s="73" t="s">
        <v>47</v>
      </c>
    </row>
    <row r="20315" spans="1:6" ht="25.5" x14ac:dyDescent="0.25">
      <c r="A20315" s="73">
        <v>65004934</v>
      </c>
      <c r="B20315" s="74" t="s">
        <v>17126</v>
      </c>
      <c r="C20315" s="73" t="s">
        <v>792</v>
      </c>
      <c r="D20315" s="75">
        <v>35514.959999999999</v>
      </c>
      <c r="E20315" s="75">
        <v>33888.089999999997</v>
      </c>
      <c r="F20315" s="73" t="s">
        <v>47</v>
      </c>
    </row>
    <row r="20316" spans="1:6" ht="25.5" x14ac:dyDescent="0.25">
      <c r="A20316" s="73">
        <v>65004935</v>
      </c>
      <c r="B20316" s="74" t="s">
        <v>16965</v>
      </c>
      <c r="C20316" s="73" t="s">
        <v>19</v>
      </c>
      <c r="D20316" s="75">
        <v>194.05</v>
      </c>
      <c r="E20316" s="75">
        <v>185.16</v>
      </c>
      <c r="F20316" s="73" t="s">
        <v>47</v>
      </c>
    </row>
    <row r="20317" spans="1:6" x14ac:dyDescent="0.25">
      <c r="A20317" s="73">
        <v>65004937</v>
      </c>
      <c r="B20317" s="74" t="s">
        <v>17127</v>
      </c>
      <c r="C20317" s="73" t="s">
        <v>792</v>
      </c>
      <c r="D20317" s="75">
        <v>93054.43</v>
      </c>
      <c r="E20317" s="75">
        <v>89352.34</v>
      </c>
      <c r="F20317" s="73" t="s">
        <v>47</v>
      </c>
    </row>
    <row r="20318" spans="1:6" x14ac:dyDescent="0.25">
      <c r="A20318" s="73">
        <v>65004939</v>
      </c>
      <c r="B20318" s="74" t="s">
        <v>17128</v>
      </c>
      <c r="C20318" s="73" t="s">
        <v>792</v>
      </c>
      <c r="D20318" s="75">
        <v>54547.08</v>
      </c>
      <c r="E20318" s="75">
        <v>52696.04</v>
      </c>
      <c r="F20318" s="73" t="s">
        <v>47</v>
      </c>
    </row>
    <row r="20319" spans="1:6" x14ac:dyDescent="0.25">
      <c r="A20319" s="73">
        <v>65004940</v>
      </c>
      <c r="B20319" s="74" t="s">
        <v>17129</v>
      </c>
      <c r="C20319" s="73" t="s">
        <v>792</v>
      </c>
      <c r="D20319" s="75">
        <v>41831.94</v>
      </c>
      <c r="E20319" s="75">
        <v>40505.19</v>
      </c>
      <c r="F20319" s="73" t="s">
        <v>47</v>
      </c>
    </row>
    <row r="20320" spans="1:6" x14ac:dyDescent="0.25">
      <c r="A20320" s="73">
        <v>65004945</v>
      </c>
      <c r="B20320" s="74" t="s">
        <v>16966</v>
      </c>
      <c r="C20320" s="73" t="s">
        <v>19</v>
      </c>
      <c r="D20320" s="75">
        <v>508.45</v>
      </c>
      <c r="E20320" s="75">
        <v>488.22</v>
      </c>
      <c r="F20320" s="73" t="s">
        <v>47</v>
      </c>
    </row>
    <row r="20321" spans="1:6" x14ac:dyDescent="0.25">
      <c r="A20321" s="73">
        <v>65004946</v>
      </c>
      <c r="B20321" s="74" t="s">
        <v>16967</v>
      </c>
      <c r="C20321" s="73" t="s">
        <v>19</v>
      </c>
      <c r="D20321" s="75">
        <v>298.05</v>
      </c>
      <c r="E20321" s="75">
        <v>287.93</v>
      </c>
      <c r="F20321" s="73" t="s">
        <v>47</v>
      </c>
    </row>
    <row r="20322" spans="1:6" x14ac:dyDescent="0.25">
      <c r="A20322" s="73">
        <v>65004947</v>
      </c>
      <c r="B20322" s="74" t="s">
        <v>16968</v>
      </c>
      <c r="C20322" s="73" t="s">
        <v>19</v>
      </c>
      <c r="D20322" s="75">
        <v>228.57</v>
      </c>
      <c r="E20322" s="75">
        <v>221.32</v>
      </c>
      <c r="F20322" s="73" t="s">
        <v>47</v>
      </c>
    </row>
    <row r="20323" spans="1:6" x14ac:dyDescent="0.25">
      <c r="A20323" s="73">
        <v>65004948</v>
      </c>
      <c r="B20323" s="74" t="s">
        <v>15463</v>
      </c>
      <c r="C20323" s="73" t="s">
        <v>101</v>
      </c>
      <c r="D20323" s="75">
        <v>101.47</v>
      </c>
      <c r="E20323" s="75">
        <v>96.59</v>
      </c>
      <c r="F20323" s="73" t="s">
        <v>47</v>
      </c>
    </row>
    <row r="20324" spans="1:6" ht="25.5" x14ac:dyDescent="0.25">
      <c r="A20324" s="73">
        <v>65004949</v>
      </c>
      <c r="B20324" s="74" t="s">
        <v>15464</v>
      </c>
      <c r="C20324" s="73" t="s">
        <v>101</v>
      </c>
      <c r="D20324" s="75">
        <v>187.47</v>
      </c>
      <c r="E20324" s="75">
        <v>178.83</v>
      </c>
      <c r="F20324" s="73" t="s">
        <v>47</v>
      </c>
    </row>
    <row r="20325" spans="1:6" ht="25.5" x14ac:dyDescent="0.25">
      <c r="A20325" s="73">
        <v>65004950</v>
      </c>
      <c r="B20325" s="74" t="s">
        <v>15465</v>
      </c>
      <c r="C20325" s="73" t="s">
        <v>101</v>
      </c>
      <c r="D20325" s="75">
        <v>216.9</v>
      </c>
      <c r="E20325" s="75">
        <v>206.85</v>
      </c>
      <c r="F20325" s="73" t="s">
        <v>47</v>
      </c>
    </row>
    <row r="20326" spans="1:6" ht="25.5" x14ac:dyDescent="0.25">
      <c r="A20326" s="73">
        <v>65004951</v>
      </c>
      <c r="B20326" s="74" t="s">
        <v>15481</v>
      </c>
      <c r="C20326" s="73" t="s">
        <v>101</v>
      </c>
      <c r="D20326" s="75">
        <v>251.53</v>
      </c>
      <c r="E20326" s="75">
        <v>239.82</v>
      </c>
      <c r="F20326" s="73" t="s">
        <v>47</v>
      </c>
    </row>
    <row r="20327" spans="1:6" ht="25.5" x14ac:dyDescent="0.25">
      <c r="A20327" s="73">
        <v>65004952</v>
      </c>
      <c r="B20327" s="74" t="s">
        <v>15482</v>
      </c>
      <c r="C20327" s="73" t="s">
        <v>101</v>
      </c>
      <c r="D20327" s="75">
        <v>151.80000000000001</v>
      </c>
      <c r="E20327" s="75">
        <v>151.80000000000001</v>
      </c>
      <c r="F20327" s="73" t="s">
        <v>47</v>
      </c>
    </row>
    <row r="20328" spans="1:6" x14ac:dyDescent="0.25">
      <c r="A20328" s="73">
        <v>65004953</v>
      </c>
      <c r="B20328" s="74" t="s">
        <v>15483</v>
      </c>
      <c r="C20328" s="73" t="s">
        <v>101</v>
      </c>
      <c r="D20328" s="75">
        <v>15.9</v>
      </c>
      <c r="E20328" s="75">
        <v>14.9</v>
      </c>
      <c r="F20328" s="73" t="s">
        <v>47</v>
      </c>
    </row>
    <row r="20329" spans="1:6" ht="38.25" x14ac:dyDescent="0.25">
      <c r="A20329" s="73">
        <v>65004954</v>
      </c>
      <c r="B20329" s="74" t="s">
        <v>15484</v>
      </c>
      <c r="C20329" s="73" t="s">
        <v>101</v>
      </c>
      <c r="D20329" s="75">
        <v>12.72</v>
      </c>
      <c r="E20329" s="75">
        <v>11.92</v>
      </c>
      <c r="F20329" s="73" t="s">
        <v>47</v>
      </c>
    </row>
    <row r="20330" spans="1:6" ht="38.25" x14ac:dyDescent="0.25">
      <c r="A20330" s="73">
        <v>65004955</v>
      </c>
      <c r="B20330" s="74" t="s">
        <v>15485</v>
      </c>
      <c r="C20330" s="73" t="s">
        <v>101</v>
      </c>
      <c r="D20330" s="75">
        <v>10.6</v>
      </c>
      <c r="E20330" s="75">
        <v>9.93</v>
      </c>
      <c r="F20330" s="73" t="s">
        <v>47</v>
      </c>
    </row>
    <row r="20331" spans="1:6" x14ac:dyDescent="0.25">
      <c r="A20331" s="73">
        <v>65004959</v>
      </c>
      <c r="B20331" s="74" t="s">
        <v>15486</v>
      </c>
      <c r="C20331" s="73" t="s">
        <v>101</v>
      </c>
      <c r="D20331" s="75">
        <v>160.71</v>
      </c>
      <c r="E20331" s="75">
        <v>154.63</v>
      </c>
      <c r="F20331" s="73" t="s">
        <v>47</v>
      </c>
    </row>
    <row r="20332" spans="1:6" ht="25.5" x14ac:dyDescent="0.25">
      <c r="A20332" s="73">
        <v>65004960</v>
      </c>
      <c r="B20332" s="74" t="s">
        <v>16605</v>
      </c>
      <c r="C20332" s="73" t="s">
        <v>852</v>
      </c>
      <c r="D20332" s="75">
        <v>105.5</v>
      </c>
      <c r="E20332" s="75">
        <v>102.31</v>
      </c>
      <c r="F20332" s="73" t="s">
        <v>47</v>
      </c>
    </row>
    <row r="20333" spans="1:6" x14ac:dyDescent="0.25">
      <c r="A20333" s="73">
        <v>65004961</v>
      </c>
      <c r="B20333" s="74" t="s">
        <v>16969</v>
      </c>
      <c r="C20333" s="73" t="s">
        <v>19</v>
      </c>
      <c r="D20333" s="75">
        <v>23.76</v>
      </c>
      <c r="E20333" s="75">
        <v>23.76</v>
      </c>
      <c r="F20333" s="73" t="s">
        <v>47</v>
      </c>
    </row>
    <row r="20334" spans="1:6" x14ac:dyDescent="0.25">
      <c r="A20334" s="73">
        <v>65004962</v>
      </c>
      <c r="B20334" s="74" t="s">
        <v>16970</v>
      </c>
      <c r="C20334" s="73" t="s">
        <v>19</v>
      </c>
      <c r="D20334" s="75">
        <v>71.66</v>
      </c>
      <c r="E20334" s="75">
        <v>69.02</v>
      </c>
      <c r="F20334" s="73" t="s">
        <v>47</v>
      </c>
    </row>
    <row r="20335" spans="1:6" ht="25.5" x14ac:dyDescent="0.25">
      <c r="A20335" s="73">
        <v>65004963</v>
      </c>
      <c r="B20335" s="74" t="s">
        <v>16971</v>
      </c>
      <c r="C20335" s="73" t="s">
        <v>19</v>
      </c>
      <c r="D20335" s="75">
        <v>74.349999999999994</v>
      </c>
      <c r="E20335" s="75">
        <v>71.709999999999994</v>
      </c>
      <c r="F20335" s="73" t="s">
        <v>47</v>
      </c>
    </row>
    <row r="20336" spans="1:6" ht="25.5" x14ac:dyDescent="0.25">
      <c r="A20336" s="73">
        <v>65004964</v>
      </c>
      <c r="B20336" s="74" t="s">
        <v>16972</v>
      </c>
      <c r="C20336" s="73" t="s">
        <v>19</v>
      </c>
      <c r="D20336" s="75">
        <v>46.87</v>
      </c>
      <c r="E20336" s="75">
        <v>46.87</v>
      </c>
      <c r="F20336" s="73" t="s">
        <v>47</v>
      </c>
    </row>
    <row r="20337" spans="1:6" ht="25.5" x14ac:dyDescent="0.25">
      <c r="A20337" s="73">
        <v>65004965</v>
      </c>
      <c r="B20337" s="74" t="s">
        <v>17515</v>
      </c>
      <c r="C20337" s="73" t="s">
        <v>17437</v>
      </c>
      <c r="D20337" s="75">
        <v>1.77</v>
      </c>
      <c r="E20337" s="75">
        <v>1.72</v>
      </c>
      <c r="F20337" s="73" t="s">
        <v>47</v>
      </c>
    </row>
    <row r="20338" spans="1:6" ht="25.5" x14ac:dyDescent="0.25">
      <c r="A20338" s="73">
        <v>65004966</v>
      </c>
      <c r="B20338" s="74" t="s">
        <v>17516</v>
      </c>
      <c r="C20338" s="73" t="s">
        <v>17437</v>
      </c>
      <c r="D20338" s="75">
        <v>3.89</v>
      </c>
      <c r="E20338" s="75">
        <v>3.77</v>
      </c>
      <c r="F20338" s="73" t="s">
        <v>47</v>
      </c>
    </row>
    <row r="20339" spans="1:6" ht="25.5" x14ac:dyDescent="0.25">
      <c r="A20339" s="73">
        <v>65004967</v>
      </c>
      <c r="B20339" s="74" t="s">
        <v>17517</v>
      </c>
      <c r="C20339" s="73" t="s">
        <v>17437</v>
      </c>
      <c r="D20339" s="75">
        <v>5.79</v>
      </c>
      <c r="E20339" s="75">
        <v>5.53</v>
      </c>
      <c r="F20339" s="73" t="s">
        <v>47</v>
      </c>
    </row>
    <row r="20340" spans="1:6" ht="25.5" x14ac:dyDescent="0.25">
      <c r="A20340" s="73">
        <v>65004968</v>
      </c>
      <c r="B20340" s="74" t="s">
        <v>17518</v>
      </c>
      <c r="C20340" s="73" t="s">
        <v>17437</v>
      </c>
      <c r="D20340" s="75">
        <v>0.9</v>
      </c>
      <c r="E20340" s="75">
        <v>0.86</v>
      </c>
      <c r="F20340" s="73" t="s">
        <v>47</v>
      </c>
    </row>
    <row r="20341" spans="1:6" ht="25.5" x14ac:dyDescent="0.25">
      <c r="A20341" s="73">
        <v>65004969</v>
      </c>
      <c r="B20341" s="74" t="s">
        <v>17519</v>
      </c>
      <c r="C20341" s="73" t="s">
        <v>17437</v>
      </c>
      <c r="D20341" s="75">
        <v>2.91</v>
      </c>
      <c r="E20341" s="75">
        <v>2.84</v>
      </c>
      <c r="F20341" s="73" t="s">
        <v>47</v>
      </c>
    </row>
    <row r="20342" spans="1:6" ht="25.5" x14ac:dyDescent="0.25">
      <c r="A20342" s="73">
        <v>65004970</v>
      </c>
      <c r="B20342" s="74" t="s">
        <v>17751</v>
      </c>
      <c r="C20342" s="73" t="s">
        <v>17710</v>
      </c>
      <c r="D20342" s="75">
        <v>1.1299999999999999</v>
      </c>
      <c r="E20342" s="75">
        <v>1.1000000000000001</v>
      </c>
      <c r="F20342" s="73" t="s">
        <v>47</v>
      </c>
    </row>
    <row r="20343" spans="1:6" ht="25.5" x14ac:dyDescent="0.25">
      <c r="A20343" s="73">
        <v>65004971</v>
      </c>
      <c r="B20343" s="74" t="s">
        <v>17130</v>
      </c>
      <c r="C20343" s="73" t="s">
        <v>792</v>
      </c>
      <c r="D20343" s="75">
        <v>18020.22</v>
      </c>
      <c r="E20343" s="75">
        <v>16734.419999999998</v>
      </c>
      <c r="F20343" s="73" t="s">
        <v>47</v>
      </c>
    </row>
    <row r="20344" spans="1:6" ht="25.5" x14ac:dyDescent="0.25">
      <c r="A20344" s="73">
        <v>65004972</v>
      </c>
      <c r="B20344" s="74" t="s">
        <v>17520</v>
      </c>
      <c r="C20344" s="73" t="s">
        <v>17437</v>
      </c>
      <c r="D20344" s="75">
        <v>2.0499999999999998</v>
      </c>
      <c r="E20344" s="75">
        <v>1.91</v>
      </c>
      <c r="F20344" s="73" t="s">
        <v>47</v>
      </c>
    </row>
    <row r="20345" spans="1:6" x14ac:dyDescent="0.25">
      <c r="A20345" s="73">
        <v>65004973</v>
      </c>
      <c r="B20345" s="74" t="s">
        <v>15487</v>
      </c>
      <c r="C20345" s="73" t="s">
        <v>101</v>
      </c>
      <c r="D20345" s="75">
        <v>1373.56</v>
      </c>
      <c r="E20345" s="75">
        <v>1333.85</v>
      </c>
      <c r="F20345" s="73" t="s">
        <v>47</v>
      </c>
    </row>
    <row r="20346" spans="1:6" x14ac:dyDescent="0.25">
      <c r="A20346" s="73">
        <v>65004974</v>
      </c>
      <c r="B20346" s="74" t="s">
        <v>16308</v>
      </c>
      <c r="C20346" s="73" t="s">
        <v>59</v>
      </c>
      <c r="D20346" s="75">
        <v>26.46</v>
      </c>
      <c r="E20346" s="75">
        <v>25.53</v>
      </c>
      <c r="F20346" s="73" t="s">
        <v>47</v>
      </c>
    </row>
    <row r="20347" spans="1:6" x14ac:dyDescent="0.25">
      <c r="A20347" s="73">
        <v>65004975</v>
      </c>
      <c r="B20347" s="74" t="s">
        <v>15488</v>
      </c>
      <c r="C20347" s="73" t="s">
        <v>101</v>
      </c>
      <c r="D20347" s="75">
        <v>3921.65</v>
      </c>
      <c r="E20347" s="75">
        <v>3855.47</v>
      </c>
      <c r="F20347" s="73" t="s">
        <v>47</v>
      </c>
    </row>
    <row r="20348" spans="1:6" ht="25.5" x14ac:dyDescent="0.25">
      <c r="A20348" s="73">
        <v>65004976</v>
      </c>
      <c r="B20348" s="74" t="s">
        <v>15489</v>
      </c>
      <c r="C20348" s="73" t="s">
        <v>101</v>
      </c>
      <c r="D20348" s="75">
        <v>1104.25</v>
      </c>
      <c r="E20348" s="75">
        <v>1088.81</v>
      </c>
      <c r="F20348" s="73" t="s">
        <v>47</v>
      </c>
    </row>
    <row r="20349" spans="1:6" ht="25.5" x14ac:dyDescent="0.25">
      <c r="A20349" s="73">
        <v>65004977</v>
      </c>
      <c r="B20349" s="74" t="s">
        <v>15490</v>
      </c>
      <c r="C20349" s="73" t="s">
        <v>101</v>
      </c>
      <c r="D20349" s="75">
        <v>1406.31</v>
      </c>
      <c r="E20349" s="75">
        <v>1366.6</v>
      </c>
      <c r="F20349" s="73" t="s">
        <v>47</v>
      </c>
    </row>
    <row r="20350" spans="1:6" ht="25.5" x14ac:dyDescent="0.25">
      <c r="A20350" s="73">
        <v>65004978</v>
      </c>
      <c r="B20350" s="74" t="s">
        <v>15491</v>
      </c>
      <c r="C20350" s="73" t="s">
        <v>101</v>
      </c>
      <c r="D20350" s="75">
        <v>229.79</v>
      </c>
      <c r="E20350" s="75">
        <v>223.17</v>
      </c>
      <c r="F20350" s="73" t="s">
        <v>47</v>
      </c>
    </row>
    <row r="20351" spans="1:6" ht="25.5" x14ac:dyDescent="0.25">
      <c r="A20351" s="73">
        <v>65004981</v>
      </c>
      <c r="B20351" s="74" t="s">
        <v>32351</v>
      </c>
      <c r="C20351" s="73" t="s">
        <v>852</v>
      </c>
      <c r="D20351" s="75">
        <v>41.46</v>
      </c>
      <c r="E20351" s="75">
        <v>40.229999999999997</v>
      </c>
      <c r="F20351" s="73" t="s">
        <v>47</v>
      </c>
    </row>
    <row r="20352" spans="1:6" ht="25.5" x14ac:dyDescent="0.25">
      <c r="A20352" s="73">
        <v>65004986</v>
      </c>
      <c r="B20352" s="74" t="s">
        <v>16606</v>
      </c>
      <c r="C20352" s="73" t="s">
        <v>852</v>
      </c>
      <c r="D20352" s="75">
        <v>14.32</v>
      </c>
      <c r="E20352" s="75">
        <v>13.7</v>
      </c>
      <c r="F20352" s="73" t="s">
        <v>47</v>
      </c>
    </row>
    <row r="20353" spans="1:6" ht="25.5" x14ac:dyDescent="0.25">
      <c r="A20353" s="73">
        <v>65004987</v>
      </c>
      <c r="B20353" s="74" t="s">
        <v>16607</v>
      </c>
      <c r="C20353" s="73" t="s">
        <v>852</v>
      </c>
      <c r="D20353" s="75">
        <v>6.2</v>
      </c>
      <c r="E20353" s="75">
        <v>6.2</v>
      </c>
      <c r="F20353" s="73" t="s">
        <v>47</v>
      </c>
    </row>
    <row r="20354" spans="1:6" ht="25.5" x14ac:dyDescent="0.25">
      <c r="A20354" s="73">
        <v>65004992</v>
      </c>
      <c r="B20354" s="74" t="s">
        <v>32352</v>
      </c>
      <c r="C20354" s="73" t="s">
        <v>852</v>
      </c>
      <c r="D20354" s="75">
        <v>8.84</v>
      </c>
      <c r="E20354" s="75">
        <v>8.84</v>
      </c>
      <c r="F20354" s="73" t="s">
        <v>47</v>
      </c>
    </row>
    <row r="20355" spans="1:6" ht="25.5" x14ac:dyDescent="0.25">
      <c r="A20355" s="73">
        <v>65004993</v>
      </c>
      <c r="B20355" s="74" t="s">
        <v>32353</v>
      </c>
      <c r="C20355" s="73" t="s">
        <v>852</v>
      </c>
      <c r="D20355" s="75">
        <v>28.8</v>
      </c>
      <c r="E20355" s="75">
        <v>27.74</v>
      </c>
      <c r="F20355" s="73" t="s">
        <v>47</v>
      </c>
    </row>
    <row r="20356" spans="1:6" ht="25.5" x14ac:dyDescent="0.25">
      <c r="A20356" s="73">
        <v>65004994</v>
      </c>
      <c r="B20356" s="74" t="s">
        <v>32354</v>
      </c>
      <c r="C20356" s="73" t="s">
        <v>852</v>
      </c>
      <c r="D20356" s="75">
        <v>9.5</v>
      </c>
      <c r="E20356" s="75">
        <v>9.5</v>
      </c>
      <c r="F20356" s="73" t="s">
        <v>47</v>
      </c>
    </row>
    <row r="20357" spans="1:6" ht="25.5" x14ac:dyDescent="0.25">
      <c r="A20357" s="73">
        <v>65004995</v>
      </c>
      <c r="B20357" s="74" t="s">
        <v>32355</v>
      </c>
      <c r="C20357" s="73" t="s">
        <v>852</v>
      </c>
      <c r="D20357" s="75">
        <v>37.36</v>
      </c>
      <c r="E20357" s="75">
        <v>36.06</v>
      </c>
      <c r="F20357" s="73" t="s">
        <v>47</v>
      </c>
    </row>
    <row r="20358" spans="1:6" ht="38.25" x14ac:dyDescent="0.25">
      <c r="A20358" s="73">
        <v>65004996</v>
      </c>
      <c r="B20358" s="74" t="s">
        <v>32356</v>
      </c>
      <c r="C20358" s="73" t="s">
        <v>101</v>
      </c>
      <c r="D20358" s="75">
        <v>1487.84</v>
      </c>
      <c r="E20358" s="75">
        <v>1446.35</v>
      </c>
      <c r="F20358" s="73" t="s">
        <v>47</v>
      </c>
    </row>
    <row r="20359" spans="1:6" ht="38.25" x14ac:dyDescent="0.25">
      <c r="A20359" s="73">
        <v>65004997</v>
      </c>
      <c r="B20359" s="74" t="s">
        <v>32357</v>
      </c>
      <c r="C20359" s="73" t="s">
        <v>59</v>
      </c>
      <c r="D20359" s="75">
        <v>502.3</v>
      </c>
      <c r="E20359" s="75">
        <v>491.14</v>
      </c>
      <c r="F20359" s="73" t="s">
        <v>47</v>
      </c>
    </row>
    <row r="20360" spans="1:6" ht="38.25" x14ac:dyDescent="0.25">
      <c r="A20360" s="73">
        <v>65004998</v>
      </c>
      <c r="B20360" s="74" t="s">
        <v>32358</v>
      </c>
      <c r="C20360" s="73" t="s">
        <v>101</v>
      </c>
      <c r="D20360" s="75">
        <v>1662.94</v>
      </c>
      <c r="E20360" s="75">
        <v>1614.51</v>
      </c>
      <c r="F20360" s="73" t="s">
        <v>47</v>
      </c>
    </row>
    <row r="20361" spans="1:6" ht="38.25" x14ac:dyDescent="0.25">
      <c r="A20361" s="73">
        <v>65004999</v>
      </c>
      <c r="B20361" s="74" t="s">
        <v>32359</v>
      </c>
      <c r="C20361" s="73" t="s">
        <v>59</v>
      </c>
      <c r="D20361" s="75">
        <v>541.66</v>
      </c>
      <c r="E20361" s="75">
        <v>528.75</v>
      </c>
      <c r="F20361" s="73" t="s">
        <v>47</v>
      </c>
    </row>
    <row r="20362" spans="1:6" ht="38.25" x14ac:dyDescent="0.25">
      <c r="A20362" s="73">
        <v>65005000</v>
      </c>
      <c r="B20362" s="74" t="s">
        <v>32360</v>
      </c>
      <c r="C20362" s="73" t="s">
        <v>101</v>
      </c>
      <c r="D20362" s="75">
        <v>2043.41</v>
      </c>
      <c r="E20362" s="75">
        <v>1994.35</v>
      </c>
      <c r="F20362" s="73" t="s">
        <v>47</v>
      </c>
    </row>
    <row r="20363" spans="1:6" ht="38.25" x14ac:dyDescent="0.25">
      <c r="A20363" s="73">
        <v>65005001</v>
      </c>
      <c r="B20363" s="74" t="s">
        <v>32361</v>
      </c>
      <c r="C20363" s="73" t="s">
        <v>59</v>
      </c>
      <c r="D20363" s="75">
        <v>740.18</v>
      </c>
      <c r="E20363" s="75">
        <v>726.76</v>
      </c>
      <c r="F20363" s="73" t="s">
        <v>47</v>
      </c>
    </row>
    <row r="20364" spans="1:6" ht="38.25" x14ac:dyDescent="0.25">
      <c r="A20364" s="73">
        <v>65005002</v>
      </c>
      <c r="B20364" s="74" t="s">
        <v>32362</v>
      </c>
      <c r="C20364" s="73" t="s">
        <v>101</v>
      </c>
      <c r="D20364" s="75">
        <v>2218.1999999999998</v>
      </c>
      <c r="E20364" s="75">
        <v>2162.23</v>
      </c>
      <c r="F20364" s="73" t="s">
        <v>47</v>
      </c>
    </row>
    <row r="20365" spans="1:6" ht="38.25" x14ac:dyDescent="0.25">
      <c r="A20365" s="73">
        <v>65005003</v>
      </c>
      <c r="B20365" s="74" t="s">
        <v>32363</v>
      </c>
      <c r="C20365" s="73" t="s">
        <v>59</v>
      </c>
      <c r="D20365" s="75">
        <v>786.76</v>
      </c>
      <c r="E20365" s="75">
        <v>771.5</v>
      </c>
      <c r="F20365" s="73" t="s">
        <v>47</v>
      </c>
    </row>
    <row r="20366" spans="1:6" x14ac:dyDescent="0.25">
      <c r="A20366" s="73">
        <v>65005009</v>
      </c>
      <c r="B20366" s="74" t="s">
        <v>32364</v>
      </c>
      <c r="C20366" s="73" t="s">
        <v>763</v>
      </c>
      <c r="D20366" s="75">
        <v>122.66</v>
      </c>
      <c r="E20366" s="75">
        <v>113.69</v>
      </c>
      <c r="F20366" s="73" t="s">
        <v>47</v>
      </c>
    </row>
    <row r="20367" spans="1:6" x14ac:dyDescent="0.25">
      <c r="A20367" s="73">
        <v>65005010</v>
      </c>
      <c r="B20367" s="74" t="s">
        <v>32365</v>
      </c>
      <c r="C20367" s="73" t="s">
        <v>763</v>
      </c>
      <c r="D20367" s="75">
        <v>136.36000000000001</v>
      </c>
      <c r="E20367" s="75">
        <v>126.41</v>
      </c>
      <c r="F20367" s="73" t="s">
        <v>47</v>
      </c>
    </row>
    <row r="20368" spans="1:6" x14ac:dyDescent="0.25">
      <c r="A20368" s="73">
        <v>65005011</v>
      </c>
      <c r="B20368" s="74" t="s">
        <v>32366</v>
      </c>
      <c r="C20368" s="73" t="s">
        <v>763</v>
      </c>
      <c r="D20368" s="75">
        <v>102.7</v>
      </c>
      <c r="E20368" s="75">
        <v>95.22</v>
      </c>
      <c r="F20368" s="73" t="s">
        <v>47</v>
      </c>
    </row>
    <row r="20369" spans="1:6" x14ac:dyDescent="0.25">
      <c r="A20369" s="73">
        <v>65005012</v>
      </c>
      <c r="B20369" s="74" t="s">
        <v>32367</v>
      </c>
      <c r="C20369" s="73" t="s">
        <v>763</v>
      </c>
      <c r="D20369" s="75">
        <v>143.80000000000001</v>
      </c>
      <c r="E20369" s="75">
        <v>133.36000000000001</v>
      </c>
      <c r="F20369" s="73" t="s">
        <v>47</v>
      </c>
    </row>
    <row r="20370" spans="1:6" x14ac:dyDescent="0.25">
      <c r="A20370" s="73">
        <v>65005013</v>
      </c>
      <c r="B20370" s="74" t="s">
        <v>32368</v>
      </c>
      <c r="C20370" s="73" t="s">
        <v>852</v>
      </c>
      <c r="D20370" s="75">
        <v>29.76</v>
      </c>
      <c r="E20370" s="75">
        <v>27.61</v>
      </c>
      <c r="F20370" s="73" t="s">
        <v>47</v>
      </c>
    </row>
    <row r="20371" spans="1:6" x14ac:dyDescent="0.25">
      <c r="A20371" s="73">
        <v>65005014</v>
      </c>
      <c r="B20371" s="74" t="s">
        <v>32369</v>
      </c>
      <c r="C20371" s="73" t="s">
        <v>763</v>
      </c>
      <c r="D20371" s="75">
        <v>124.58</v>
      </c>
      <c r="E20371" s="75">
        <v>115.45</v>
      </c>
      <c r="F20371" s="73" t="s">
        <v>47</v>
      </c>
    </row>
    <row r="20372" spans="1:6" ht="25.5" x14ac:dyDescent="0.25">
      <c r="A20372" s="73">
        <v>65005015</v>
      </c>
      <c r="B20372" s="74" t="s">
        <v>32370</v>
      </c>
      <c r="C20372" s="73" t="s">
        <v>19</v>
      </c>
      <c r="D20372" s="75">
        <v>8.5299999999999994</v>
      </c>
      <c r="E20372" s="75">
        <v>8.5299999999999994</v>
      </c>
      <c r="F20372" s="73" t="s">
        <v>47</v>
      </c>
    </row>
    <row r="20373" spans="1:6" ht="25.5" x14ac:dyDescent="0.25">
      <c r="A20373" s="73">
        <v>65005016</v>
      </c>
      <c r="B20373" s="74" t="s">
        <v>32371</v>
      </c>
      <c r="C20373" s="73" t="s">
        <v>19</v>
      </c>
      <c r="D20373" s="75">
        <v>0.42</v>
      </c>
      <c r="E20373" s="75">
        <v>0.42</v>
      </c>
      <c r="F20373" s="73" t="s">
        <v>47</v>
      </c>
    </row>
    <row r="20374" spans="1:6" ht="25.5" x14ac:dyDescent="0.25">
      <c r="A20374" s="73">
        <v>65005017</v>
      </c>
      <c r="B20374" s="74" t="s">
        <v>32372</v>
      </c>
      <c r="C20374" s="73" t="s">
        <v>101</v>
      </c>
      <c r="D20374" s="75">
        <v>148.05000000000001</v>
      </c>
      <c r="E20374" s="75">
        <v>140.55000000000001</v>
      </c>
      <c r="F20374" s="73" t="s">
        <v>47</v>
      </c>
    </row>
    <row r="20375" spans="1:6" ht="25.5" x14ac:dyDescent="0.25">
      <c r="A20375" s="73">
        <v>65005018</v>
      </c>
      <c r="B20375" s="74" t="s">
        <v>32373</v>
      </c>
      <c r="C20375" s="73" t="s">
        <v>101</v>
      </c>
      <c r="D20375" s="75">
        <v>245.69</v>
      </c>
      <c r="E20375" s="75">
        <v>233.24</v>
      </c>
      <c r="F20375" s="73" t="s">
        <v>47</v>
      </c>
    </row>
    <row r="20376" spans="1:6" ht="25.5" x14ac:dyDescent="0.25">
      <c r="A20376" s="73">
        <v>65005019</v>
      </c>
      <c r="B20376" s="74" t="s">
        <v>32374</v>
      </c>
      <c r="C20376" s="73" t="s">
        <v>101</v>
      </c>
      <c r="D20376" s="75">
        <v>323.8</v>
      </c>
      <c r="E20376" s="75">
        <v>307.39999999999998</v>
      </c>
      <c r="F20376" s="73" t="s">
        <v>47</v>
      </c>
    </row>
    <row r="20377" spans="1:6" ht="25.5" x14ac:dyDescent="0.25">
      <c r="A20377" s="73">
        <v>65005020</v>
      </c>
      <c r="B20377" s="74" t="s">
        <v>32375</v>
      </c>
      <c r="C20377" s="73" t="s">
        <v>101</v>
      </c>
      <c r="D20377" s="75">
        <v>93.59</v>
      </c>
      <c r="E20377" s="75">
        <v>87.14</v>
      </c>
      <c r="F20377" s="73" t="s">
        <v>47</v>
      </c>
    </row>
    <row r="20378" spans="1:6" ht="25.5" x14ac:dyDescent="0.25">
      <c r="A20378" s="73">
        <v>65005021</v>
      </c>
      <c r="B20378" s="74" t="s">
        <v>32376</v>
      </c>
      <c r="C20378" s="73" t="s">
        <v>101</v>
      </c>
      <c r="D20378" s="75">
        <v>183.7</v>
      </c>
      <c r="E20378" s="75">
        <v>171.03</v>
      </c>
      <c r="F20378" s="73" t="s">
        <v>47</v>
      </c>
    </row>
    <row r="20379" spans="1:6" ht="25.5" x14ac:dyDescent="0.25">
      <c r="A20379" s="73">
        <v>65005022</v>
      </c>
      <c r="B20379" s="74" t="s">
        <v>32377</v>
      </c>
      <c r="C20379" s="73" t="s">
        <v>101</v>
      </c>
      <c r="D20379" s="75">
        <v>415.68</v>
      </c>
      <c r="E20379" s="75">
        <v>397.03</v>
      </c>
      <c r="F20379" s="73" t="s">
        <v>47</v>
      </c>
    </row>
    <row r="20380" spans="1:6" x14ac:dyDescent="0.25">
      <c r="A20380" s="73">
        <v>65005023</v>
      </c>
      <c r="B20380" s="74" t="s">
        <v>32378</v>
      </c>
      <c r="C20380" s="73" t="s">
        <v>101</v>
      </c>
      <c r="D20380" s="75">
        <v>33.79</v>
      </c>
      <c r="E20380" s="75">
        <v>32.46</v>
      </c>
      <c r="F20380" s="73" t="s">
        <v>47</v>
      </c>
    </row>
    <row r="20381" spans="1:6" ht="25.5" x14ac:dyDescent="0.25">
      <c r="A20381" s="73">
        <v>65005024</v>
      </c>
      <c r="B20381" s="74" t="s">
        <v>32379</v>
      </c>
      <c r="C20381" s="73" t="s">
        <v>101</v>
      </c>
      <c r="D20381" s="75">
        <v>129.22999999999999</v>
      </c>
      <c r="E20381" s="75">
        <v>123.16</v>
      </c>
      <c r="F20381" s="73" t="s">
        <v>47</v>
      </c>
    </row>
    <row r="20382" spans="1:6" ht="25.5" x14ac:dyDescent="0.25">
      <c r="A20382" s="73">
        <v>65005025</v>
      </c>
      <c r="B20382" s="74" t="s">
        <v>32380</v>
      </c>
      <c r="C20382" s="73" t="s">
        <v>101</v>
      </c>
      <c r="D20382" s="75">
        <v>356.97</v>
      </c>
      <c r="E20382" s="75">
        <v>340.46</v>
      </c>
      <c r="F20382" s="73" t="s">
        <v>47</v>
      </c>
    </row>
    <row r="20383" spans="1:6" ht="25.5" x14ac:dyDescent="0.25">
      <c r="A20383" s="73">
        <v>65005026</v>
      </c>
      <c r="B20383" s="74" t="s">
        <v>32381</v>
      </c>
      <c r="C20383" s="73" t="s">
        <v>101</v>
      </c>
      <c r="D20383" s="75">
        <v>752.58</v>
      </c>
      <c r="E20383" s="75">
        <v>715.29</v>
      </c>
      <c r="F20383" s="73" t="s">
        <v>47</v>
      </c>
    </row>
    <row r="20384" spans="1:6" ht="25.5" x14ac:dyDescent="0.25">
      <c r="A20384" s="73">
        <v>65005027</v>
      </c>
      <c r="B20384" s="74" t="s">
        <v>32382</v>
      </c>
      <c r="C20384" s="73" t="s">
        <v>852</v>
      </c>
      <c r="D20384" s="75">
        <v>128.94999999999999</v>
      </c>
      <c r="E20384" s="75">
        <v>125</v>
      </c>
      <c r="F20384" s="73" t="s">
        <v>47</v>
      </c>
    </row>
    <row r="20385" spans="1:6" x14ac:dyDescent="0.25">
      <c r="A20385" s="73">
        <v>65005028</v>
      </c>
      <c r="B20385" s="74" t="s">
        <v>32383</v>
      </c>
      <c r="C20385" s="73" t="s">
        <v>101</v>
      </c>
      <c r="D20385" s="75">
        <v>41.51</v>
      </c>
      <c r="E20385" s="75">
        <v>41.18</v>
      </c>
      <c r="F20385" s="73" t="s">
        <v>47</v>
      </c>
    </row>
    <row r="20386" spans="1:6" ht="25.5" x14ac:dyDescent="0.25">
      <c r="A20386" s="73">
        <v>65005029</v>
      </c>
      <c r="B20386" s="74" t="s">
        <v>32384</v>
      </c>
      <c r="C20386" s="73" t="s">
        <v>101</v>
      </c>
      <c r="D20386" s="75">
        <v>358.62</v>
      </c>
      <c r="E20386" s="75">
        <v>355.75</v>
      </c>
      <c r="F20386" s="73" t="s">
        <v>47</v>
      </c>
    </row>
    <row r="20387" spans="1:6" x14ac:dyDescent="0.25">
      <c r="A20387" s="73">
        <v>65005030</v>
      </c>
      <c r="B20387" s="74" t="s">
        <v>32385</v>
      </c>
      <c r="C20387" s="73" t="s">
        <v>101</v>
      </c>
      <c r="D20387" s="75">
        <v>68.38</v>
      </c>
      <c r="E20387" s="75">
        <v>67.92</v>
      </c>
      <c r="F20387" s="73" t="s">
        <v>47</v>
      </c>
    </row>
    <row r="20388" spans="1:6" ht="38.25" x14ac:dyDescent="0.25">
      <c r="A20388" s="73">
        <v>65005031</v>
      </c>
      <c r="B20388" s="74" t="s">
        <v>32386</v>
      </c>
      <c r="C20388" s="73" t="s">
        <v>101</v>
      </c>
      <c r="D20388" s="75">
        <v>296.33</v>
      </c>
      <c r="E20388" s="75">
        <v>293.67</v>
      </c>
      <c r="F20388" s="73" t="s">
        <v>47</v>
      </c>
    </row>
    <row r="20389" spans="1:6" ht="38.25" x14ac:dyDescent="0.25">
      <c r="A20389" s="73">
        <v>65005032</v>
      </c>
      <c r="B20389" s="74" t="s">
        <v>32387</v>
      </c>
      <c r="C20389" s="73" t="s">
        <v>852</v>
      </c>
      <c r="D20389" s="75">
        <v>87.54</v>
      </c>
      <c r="E20389" s="75">
        <v>82.82</v>
      </c>
      <c r="F20389" s="73" t="s">
        <v>47</v>
      </c>
    </row>
    <row r="20390" spans="1:6" ht="38.25" x14ac:dyDescent="0.25">
      <c r="A20390" s="73">
        <v>65005033</v>
      </c>
      <c r="B20390" s="74" t="s">
        <v>32388</v>
      </c>
      <c r="C20390" s="73" t="s">
        <v>763</v>
      </c>
      <c r="D20390" s="75">
        <v>2242.61</v>
      </c>
      <c r="E20390" s="75">
        <v>2184.66</v>
      </c>
      <c r="F20390" s="73" t="s">
        <v>47</v>
      </c>
    </row>
    <row r="20391" spans="1:6" ht="38.25" x14ac:dyDescent="0.25">
      <c r="A20391" s="73">
        <v>65005034</v>
      </c>
      <c r="B20391" s="74" t="s">
        <v>32389</v>
      </c>
      <c r="C20391" s="73" t="s">
        <v>763</v>
      </c>
      <c r="D20391" s="75">
        <v>615.78</v>
      </c>
      <c r="E20391" s="75">
        <v>601.66999999999996</v>
      </c>
      <c r="F20391" s="73" t="s">
        <v>47</v>
      </c>
    </row>
    <row r="20392" spans="1:6" ht="38.25" x14ac:dyDescent="0.25">
      <c r="A20392" s="73">
        <v>65005035</v>
      </c>
      <c r="B20392" s="74" t="s">
        <v>32390</v>
      </c>
      <c r="C20392" s="73" t="s">
        <v>763</v>
      </c>
      <c r="D20392" s="75">
        <v>2473.4499999999998</v>
      </c>
      <c r="E20392" s="75">
        <v>2406.2800000000002</v>
      </c>
      <c r="F20392" s="73" t="s">
        <v>47</v>
      </c>
    </row>
    <row r="20393" spans="1:6" ht="38.25" x14ac:dyDescent="0.25">
      <c r="A20393" s="73">
        <v>65005036</v>
      </c>
      <c r="B20393" s="74" t="s">
        <v>32391</v>
      </c>
      <c r="C20393" s="73" t="s">
        <v>763</v>
      </c>
      <c r="D20393" s="75">
        <v>679.9</v>
      </c>
      <c r="E20393" s="75">
        <v>663.23</v>
      </c>
      <c r="F20393" s="73" t="s">
        <v>47</v>
      </c>
    </row>
    <row r="20394" spans="1:6" ht="38.25" x14ac:dyDescent="0.25">
      <c r="A20394" s="73">
        <v>65005037</v>
      </c>
      <c r="B20394" s="74" t="s">
        <v>32392</v>
      </c>
      <c r="C20394" s="73" t="s">
        <v>763</v>
      </c>
      <c r="D20394" s="75">
        <v>4060.03</v>
      </c>
      <c r="E20394" s="75">
        <v>3985.04</v>
      </c>
      <c r="F20394" s="73" t="s">
        <v>47</v>
      </c>
    </row>
    <row r="20395" spans="1:6" ht="38.25" x14ac:dyDescent="0.25">
      <c r="A20395" s="73">
        <v>65005038</v>
      </c>
      <c r="B20395" s="74" t="s">
        <v>32393</v>
      </c>
      <c r="C20395" s="73" t="s">
        <v>763</v>
      </c>
      <c r="D20395" s="75">
        <v>1204.49</v>
      </c>
      <c r="E20395" s="75">
        <v>1185.3800000000001</v>
      </c>
      <c r="F20395" s="73" t="s">
        <v>47</v>
      </c>
    </row>
    <row r="20396" spans="1:6" ht="38.25" x14ac:dyDescent="0.25">
      <c r="A20396" s="73">
        <v>65005039</v>
      </c>
      <c r="B20396" s="74" t="s">
        <v>32394</v>
      </c>
      <c r="C20396" s="73" t="s">
        <v>763</v>
      </c>
      <c r="D20396" s="75">
        <v>4290.87</v>
      </c>
      <c r="E20396" s="75">
        <v>4206.66</v>
      </c>
      <c r="F20396" s="73" t="s">
        <v>47</v>
      </c>
    </row>
    <row r="20397" spans="1:6" ht="38.25" x14ac:dyDescent="0.25">
      <c r="A20397" s="73">
        <v>65005040</v>
      </c>
      <c r="B20397" s="74" t="s">
        <v>32395</v>
      </c>
      <c r="C20397" s="73" t="s">
        <v>763</v>
      </c>
      <c r="D20397" s="75">
        <v>1268.6099999999999</v>
      </c>
      <c r="E20397" s="75">
        <v>1246.94</v>
      </c>
      <c r="F20397" s="73" t="s">
        <v>47</v>
      </c>
    </row>
    <row r="20398" spans="1:6" ht="25.5" x14ac:dyDescent="0.25">
      <c r="A20398" s="73">
        <v>65005041</v>
      </c>
      <c r="B20398" s="74" t="s">
        <v>32396</v>
      </c>
      <c r="C20398" s="73" t="s">
        <v>852</v>
      </c>
      <c r="D20398" s="75">
        <v>16.13</v>
      </c>
      <c r="E20398" s="75">
        <v>16.13</v>
      </c>
      <c r="F20398" s="73" t="s">
        <v>47</v>
      </c>
    </row>
    <row r="20399" spans="1:6" ht="25.5" x14ac:dyDescent="0.25">
      <c r="A20399" s="73">
        <v>65005042</v>
      </c>
      <c r="B20399" s="74" t="s">
        <v>32397</v>
      </c>
      <c r="C20399" s="73" t="s">
        <v>852</v>
      </c>
      <c r="D20399" s="75">
        <v>49.05</v>
      </c>
      <c r="E20399" s="75">
        <v>47.52</v>
      </c>
      <c r="F20399" s="73" t="s">
        <v>47</v>
      </c>
    </row>
    <row r="20400" spans="1:6" ht="25.5" x14ac:dyDescent="0.25">
      <c r="A20400" s="73">
        <v>65005043</v>
      </c>
      <c r="B20400" s="74" t="s">
        <v>32398</v>
      </c>
      <c r="C20400" s="73" t="s">
        <v>852</v>
      </c>
      <c r="D20400" s="75">
        <v>61.51</v>
      </c>
      <c r="E20400" s="75">
        <v>59.51</v>
      </c>
      <c r="F20400" s="73" t="s">
        <v>47</v>
      </c>
    </row>
    <row r="20401" spans="1:6" x14ac:dyDescent="0.25">
      <c r="A20401" s="73">
        <v>10113</v>
      </c>
      <c r="B20401" s="74" t="s">
        <v>28891</v>
      </c>
      <c r="C20401" s="73" t="s">
        <v>101</v>
      </c>
      <c r="D20401" s="75">
        <v>3589.03</v>
      </c>
      <c r="E20401" s="75">
        <v>3460.21</v>
      </c>
      <c r="F20401" s="73" t="s">
        <v>40</v>
      </c>
    </row>
    <row r="20402" spans="1:6" x14ac:dyDescent="0.25">
      <c r="A20402" s="73">
        <v>10301</v>
      </c>
      <c r="B20402" s="74" t="s">
        <v>32404</v>
      </c>
      <c r="C20402" s="73" t="s">
        <v>101</v>
      </c>
      <c r="D20402" s="75">
        <v>1603.73</v>
      </c>
      <c r="E20402" s="75">
        <v>1598.41</v>
      </c>
      <c r="F20402" s="73" t="s">
        <v>40</v>
      </c>
    </row>
    <row r="20403" spans="1:6" ht="25.5" x14ac:dyDescent="0.25">
      <c r="A20403" s="73">
        <v>10421</v>
      </c>
      <c r="B20403" s="74" t="s">
        <v>37476</v>
      </c>
      <c r="C20403" s="73" t="s">
        <v>101</v>
      </c>
      <c r="D20403" s="75">
        <v>89.44</v>
      </c>
      <c r="E20403" s="75">
        <v>88.6</v>
      </c>
      <c r="F20403" s="73" t="s">
        <v>40</v>
      </c>
    </row>
    <row r="20404" spans="1:6" ht="25.5" x14ac:dyDescent="0.25">
      <c r="A20404" s="73">
        <v>10601</v>
      </c>
      <c r="B20404" s="74" t="s">
        <v>28892</v>
      </c>
      <c r="C20404" s="73" t="s">
        <v>101</v>
      </c>
      <c r="D20404" s="75">
        <v>688.47</v>
      </c>
      <c r="E20404" s="75">
        <v>675.75</v>
      </c>
      <c r="F20404" s="73" t="s">
        <v>40</v>
      </c>
    </row>
    <row r="20405" spans="1:6" x14ac:dyDescent="0.25">
      <c r="A20405" s="73">
        <v>10605</v>
      </c>
      <c r="B20405" s="74" t="s">
        <v>32409</v>
      </c>
      <c r="C20405" s="73" t="s">
        <v>101</v>
      </c>
      <c r="D20405" s="75">
        <v>508.94</v>
      </c>
      <c r="E20405" s="75">
        <v>488.54</v>
      </c>
      <c r="F20405" s="73" t="s">
        <v>40</v>
      </c>
    </row>
    <row r="20406" spans="1:6" x14ac:dyDescent="0.25">
      <c r="A20406" s="73">
        <v>10702</v>
      </c>
      <c r="B20406" s="74" t="s">
        <v>32410</v>
      </c>
      <c r="C20406" s="73" t="s">
        <v>101</v>
      </c>
      <c r="D20406" s="75">
        <v>6043.87</v>
      </c>
      <c r="E20406" s="75">
        <v>6020.98</v>
      </c>
      <c r="F20406" s="73" t="s">
        <v>40</v>
      </c>
    </row>
    <row r="20407" spans="1:6" x14ac:dyDescent="0.25">
      <c r="A20407" s="73">
        <v>10901</v>
      </c>
      <c r="B20407" s="74" t="s">
        <v>32417</v>
      </c>
      <c r="C20407" s="73" t="s">
        <v>101</v>
      </c>
      <c r="D20407" s="75">
        <v>900</v>
      </c>
      <c r="E20407" s="75">
        <v>900</v>
      </c>
      <c r="F20407" s="73" t="s">
        <v>40</v>
      </c>
    </row>
    <row r="20408" spans="1:6" x14ac:dyDescent="0.25">
      <c r="A20408" s="73">
        <v>10911</v>
      </c>
      <c r="B20408" s="74" t="s">
        <v>28893</v>
      </c>
      <c r="C20408" s="73" t="s">
        <v>101</v>
      </c>
      <c r="D20408" s="75">
        <v>900</v>
      </c>
      <c r="E20408" s="75">
        <v>900</v>
      </c>
      <c r="F20408" s="73" t="s">
        <v>40</v>
      </c>
    </row>
    <row r="20409" spans="1:6" ht="25.5" x14ac:dyDescent="0.25">
      <c r="A20409" s="73">
        <v>10912</v>
      </c>
      <c r="B20409" s="74" t="s">
        <v>28894</v>
      </c>
      <c r="C20409" s="73" t="s">
        <v>101</v>
      </c>
      <c r="D20409" s="75">
        <v>591.35</v>
      </c>
      <c r="E20409" s="75">
        <v>589.25</v>
      </c>
      <c r="F20409" s="73" t="s">
        <v>40</v>
      </c>
    </row>
    <row r="20410" spans="1:6" x14ac:dyDescent="0.25">
      <c r="A20410" s="73">
        <v>10914</v>
      </c>
      <c r="B20410" s="74" t="s">
        <v>28895</v>
      </c>
      <c r="C20410" s="73" t="s">
        <v>101</v>
      </c>
      <c r="D20410" s="75">
        <v>199.67</v>
      </c>
      <c r="E20410" s="75">
        <v>195.3</v>
      </c>
      <c r="F20410" s="73" t="s">
        <v>40</v>
      </c>
    </row>
    <row r="20411" spans="1:6" ht="25.5" x14ac:dyDescent="0.25">
      <c r="A20411" s="73">
        <v>10915</v>
      </c>
      <c r="B20411" s="74" t="s">
        <v>28896</v>
      </c>
      <c r="C20411" s="73" t="s">
        <v>101</v>
      </c>
      <c r="D20411" s="75">
        <v>1136.1500000000001</v>
      </c>
      <c r="E20411" s="75">
        <v>1131.67</v>
      </c>
      <c r="F20411" s="73" t="s">
        <v>40</v>
      </c>
    </row>
    <row r="20412" spans="1:6" ht="25.5" x14ac:dyDescent="0.25">
      <c r="A20412" s="73">
        <v>10917</v>
      </c>
      <c r="B20412" s="74" t="s">
        <v>28897</v>
      </c>
      <c r="C20412" s="73" t="s">
        <v>101</v>
      </c>
      <c r="D20412" s="75">
        <v>745.58</v>
      </c>
      <c r="E20412" s="75">
        <v>742.92</v>
      </c>
      <c r="F20412" s="73" t="s">
        <v>40</v>
      </c>
    </row>
    <row r="20413" spans="1:6" x14ac:dyDescent="0.25">
      <c r="A20413" s="73">
        <v>10924</v>
      </c>
      <c r="B20413" s="74" t="s">
        <v>28898</v>
      </c>
      <c r="C20413" s="73" t="s">
        <v>101</v>
      </c>
      <c r="D20413" s="75">
        <v>112.74</v>
      </c>
      <c r="E20413" s="75">
        <v>109.99</v>
      </c>
      <c r="F20413" s="73" t="s">
        <v>40</v>
      </c>
    </row>
    <row r="20414" spans="1:6" x14ac:dyDescent="0.25">
      <c r="A20414" s="73">
        <v>10925</v>
      </c>
      <c r="B20414" s="74" t="s">
        <v>28899</v>
      </c>
      <c r="C20414" s="73" t="s">
        <v>101</v>
      </c>
      <c r="D20414" s="75">
        <v>238.78</v>
      </c>
      <c r="E20414" s="75">
        <v>232.5</v>
      </c>
      <c r="F20414" s="73" t="s">
        <v>40</v>
      </c>
    </row>
    <row r="20415" spans="1:6" x14ac:dyDescent="0.25">
      <c r="A20415" s="73">
        <v>10926</v>
      </c>
      <c r="B20415" s="74" t="s">
        <v>28900</v>
      </c>
      <c r="C20415" s="73" t="s">
        <v>101</v>
      </c>
      <c r="D20415" s="75">
        <v>338.2</v>
      </c>
      <c r="E20415" s="75">
        <v>329.95</v>
      </c>
      <c r="F20415" s="73" t="s">
        <v>40</v>
      </c>
    </row>
    <row r="20416" spans="1:6" x14ac:dyDescent="0.25">
      <c r="A20416" s="73">
        <v>11105</v>
      </c>
      <c r="B20416" s="74" t="s">
        <v>28901</v>
      </c>
      <c r="C20416" s="73" t="s">
        <v>101</v>
      </c>
      <c r="D20416" s="75">
        <v>157.52000000000001</v>
      </c>
      <c r="E20416" s="75">
        <v>156.68</v>
      </c>
      <c r="F20416" s="73" t="s">
        <v>40</v>
      </c>
    </row>
    <row r="20417" spans="1:6" ht="25.5" x14ac:dyDescent="0.25">
      <c r="A20417" s="73">
        <v>11106</v>
      </c>
      <c r="B20417" s="74" t="s">
        <v>32423</v>
      </c>
      <c r="C20417" s="73" t="s">
        <v>101</v>
      </c>
      <c r="D20417" s="75">
        <v>81.14</v>
      </c>
      <c r="E20417" s="75">
        <v>80.98</v>
      </c>
      <c r="F20417" s="73" t="s">
        <v>40</v>
      </c>
    </row>
    <row r="20418" spans="1:6" x14ac:dyDescent="0.25">
      <c r="A20418" s="73">
        <v>11107</v>
      </c>
      <c r="B20418" s="74" t="s">
        <v>32424</v>
      </c>
      <c r="C20418" s="73" t="s">
        <v>101</v>
      </c>
      <c r="D20418" s="75">
        <v>39.82</v>
      </c>
      <c r="E20418" s="75">
        <v>39.659999999999997</v>
      </c>
      <c r="F20418" s="73" t="s">
        <v>40</v>
      </c>
    </row>
    <row r="20419" spans="1:6" x14ac:dyDescent="0.25">
      <c r="A20419" s="73">
        <v>11108</v>
      </c>
      <c r="B20419" s="74" t="s">
        <v>32425</v>
      </c>
      <c r="C20419" s="73" t="s">
        <v>101</v>
      </c>
      <c r="D20419" s="75">
        <v>96.81</v>
      </c>
      <c r="E20419" s="75">
        <v>96.38</v>
      </c>
      <c r="F20419" s="73" t="s">
        <v>40</v>
      </c>
    </row>
    <row r="20420" spans="1:6" x14ac:dyDescent="0.25">
      <c r="A20420" s="73">
        <v>11201</v>
      </c>
      <c r="B20420" s="74" t="s">
        <v>28902</v>
      </c>
      <c r="C20420" s="73" t="s">
        <v>101</v>
      </c>
      <c r="D20420" s="75">
        <v>393.27</v>
      </c>
      <c r="E20420" s="75">
        <v>359.37</v>
      </c>
      <c r="F20420" s="73" t="s">
        <v>40</v>
      </c>
    </row>
    <row r="20421" spans="1:6" x14ac:dyDescent="0.25">
      <c r="A20421" s="73">
        <v>11202</v>
      </c>
      <c r="B20421" s="74" t="s">
        <v>28903</v>
      </c>
      <c r="C20421" s="73" t="s">
        <v>101</v>
      </c>
      <c r="D20421" s="75">
        <v>491.1</v>
      </c>
      <c r="E20421" s="75">
        <v>447.59</v>
      </c>
      <c r="F20421" s="73" t="s">
        <v>40</v>
      </c>
    </row>
    <row r="20422" spans="1:6" x14ac:dyDescent="0.25">
      <c r="A20422" s="73">
        <v>11203</v>
      </c>
      <c r="B20422" s="74" t="s">
        <v>28904</v>
      </c>
      <c r="C20422" s="73" t="s">
        <v>101</v>
      </c>
      <c r="D20422" s="75">
        <v>653.84</v>
      </c>
      <c r="E20422" s="75">
        <v>594.64</v>
      </c>
      <c r="F20422" s="73" t="s">
        <v>40</v>
      </c>
    </row>
    <row r="20423" spans="1:6" x14ac:dyDescent="0.25">
      <c r="A20423" s="73">
        <v>11204</v>
      </c>
      <c r="B20423" s="74" t="s">
        <v>28905</v>
      </c>
      <c r="C20423" s="73" t="s">
        <v>101</v>
      </c>
      <c r="D20423" s="75">
        <v>951.3</v>
      </c>
      <c r="E20423" s="75">
        <v>862.55</v>
      </c>
      <c r="F20423" s="73" t="s">
        <v>40</v>
      </c>
    </row>
    <row r="20424" spans="1:6" x14ac:dyDescent="0.25">
      <c r="A20424" s="73">
        <v>11205</v>
      </c>
      <c r="B20424" s="74" t="s">
        <v>28906</v>
      </c>
      <c r="C20424" s="73" t="s">
        <v>101</v>
      </c>
      <c r="D20424" s="75">
        <v>1592.09</v>
      </c>
      <c r="E20424" s="75">
        <v>1437.52</v>
      </c>
      <c r="F20424" s="73" t="s">
        <v>40</v>
      </c>
    </row>
    <row r="20425" spans="1:6" x14ac:dyDescent="0.25">
      <c r="A20425" s="73">
        <v>11206</v>
      </c>
      <c r="B20425" s="74" t="s">
        <v>28907</v>
      </c>
      <c r="C20425" s="73" t="s">
        <v>101</v>
      </c>
      <c r="D20425" s="75">
        <v>2237.37</v>
      </c>
      <c r="E20425" s="75">
        <v>2016.19</v>
      </c>
      <c r="F20425" s="73" t="s">
        <v>40</v>
      </c>
    </row>
    <row r="20426" spans="1:6" x14ac:dyDescent="0.25">
      <c r="A20426" s="73">
        <v>11301</v>
      </c>
      <c r="B20426" s="74" t="s">
        <v>28908</v>
      </c>
      <c r="C20426" s="73" t="s">
        <v>101</v>
      </c>
      <c r="D20426" s="75">
        <v>1764.78</v>
      </c>
      <c r="E20426" s="75">
        <v>1707.49</v>
      </c>
      <c r="F20426" s="73" t="s">
        <v>40</v>
      </c>
    </row>
    <row r="20427" spans="1:6" x14ac:dyDescent="0.25">
      <c r="A20427" s="73">
        <v>11302</v>
      </c>
      <c r="B20427" s="74" t="s">
        <v>28909</v>
      </c>
      <c r="C20427" s="73" t="s">
        <v>101</v>
      </c>
      <c r="D20427" s="75">
        <v>3021.25</v>
      </c>
      <c r="E20427" s="75">
        <v>2926.12</v>
      </c>
      <c r="F20427" s="73" t="s">
        <v>40</v>
      </c>
    </row>
    <row r="20428" spans="1:6" ht="25.5" x14ac:dyDescent="0.25">
      <c r="A20428" s="73">
        <v>11303</v>
      </c>
      <c r="B20428" s="74" t="s">
        <v>28910</v>
      </c>
      <c r="C20428" s="73" t="s">
        <v>101</v>
      </c>
      <c r="D20428" s="75">
        <v>79.8</v>
      </c>
      <c r="E20428" s="75">
        <v>79.52</v>
      </c>
      <c r="F20428" s="73" t="s">
        <v>40</v>
      </c>
    </row>
    <row r="20429" spans="1:6" ht="25.5" x14ac:dyDescent="0.25">
      <c r="A20429" s="73">
        <v>11304</v>
      </c>
      <c r="B20429" s="74" t="s">
        <v>32426</v>
      </c>
      <c r="C20429" s="73" t="s">
        <v>101</v>
      </c>
      <c r="D20429" s="75">
        <v>80.930000000000007</v>
      </c>
      <c r="E20429" s="75">
        <v>80.930000000000007</v>
      </c>
      <c r="F20429" s="73" t="s">
        <v>40</v>
      </c>
    </row>
    <row r="20430" spans="1:6" ht="25.5" x14ac:dyDescent="0.25">
      <c r="A20430" s="73">
        <v>11305</v>
      </c>
      <c r="B20430" s="74" t="s">
        <v>32427</v>
      </c>
      <c r="C20430" s="73" t="s">
        <v>101</v>
      </c>
      <c r="D20430" s="75">
        <v>199</v>
      </c>
      <c r="E20430" s="75">
        <v>199</v>
      </c>
      <c r="F20430" s="73" t="s">
        <v>40</v>
      </c>
    </row>
    <row r="20431" spans="1:6" ht="25.5" x14ac:dyDescent="0.25">
      <c r="A20431" s="73">
        <v>11306</v>
      </c>
      <c r="B20431" s="74" t="s">
        <v>28911</v>
      </c>
      <c r="C20431" s="73" t="s">
        <v>101</v>
      </c>
      <c r="D20431" s="75">
        <v>167.9</v>
      </c>
      <c r="E20431" s="75">
        <v>167.9</v>
      </c>
      <c r="F20431" s="73" t="s">
        <v>40</v>
      </c>
    </row>
    <row r="20432" spans="1:6" ht="25.5" x14ac:dyDescent="0.25">
      <c r="A20432" s="73">
        <v>11307</v>
      </c>
      <c r="B20432" s="74" t="s">
        <v>28912</v>
      </c>
      <c r="C20432" s="73" t="s">
        <v>101</v>
      </c>
      <c r="D20432" s="75">
        <v>384</v>
      </c>
      <c r="E20432" s="75">
        <v>384</v>
      </c>
      <c r="F20432" s="73" t="s">
        <v>40</v>
      </c>
    </row>
    <row r="20433" spans="1:6" x14ac:dyDescent="0.25">
      <c r="A20433" s="73">
        <v>11401</v>
      </c>
      <c r="B20433" s="74" t="s">
        <v>28913</v>
      </c>
      <c r="C20433" s="73" t="s">
        <v>101</v>
      </c>
      <c r="D20433" s="75">
        <v>113.56</v>
      </c>
      <c r="E20433" s="75">
        <v>110.71</v>
      </c>
      <c r="F20433" s="73" t="s">
        <v>40</v>
      </c>
    </row>
    <row r="20434" spans="1:6" x14ac:dyDescent="0.25">
      <c r="A20434" s="73">
        <v>11403</v>
      </c>
      <c r="B20434" s="74" t="s">
        <v>28914</v>
      </c>
      <c r="C20434" s="73" t="s">
        <v>101</v>
      </c>
      <c r="D20434" s="75">
        <v>117.05</v>
      </c>
      <c r="E20434" s="75">
        <v>110.69</v>
      </c>
      <c r="F20434" s="73" t="s">
        <v>40</v>
      </c>
    </row>
    <row r="20435" spans="1:6" x14ac:dyDescent="0.25">
      <c r="A20435" s="73">
        <v>11404</v>
      </c>
      <c r="B20435" s="74" t="s">
        <v>28915</v>
      </c>
      <c r="C20435" s="73" t="s">
        <v>101</v>
      </c>
      <c r="D20435" s="75">
        <v>175.23</v>
      </c>
      <c r="E20435" s="75">
        <v>166.71</v>
      </c>
      <c r="F20435" s="73" t="s">
        <v>40</v>
      </c>
    </row>
    <row r="20436" spans="1:6" x14ac:dyDescent="0.25">
      <c r="A20436" s="73">
        <v>11405</v>
      </c>
      <c r="B20436" s="160" t="s">
        <v>28916</v>
      </c>
      <c r="C20436" s="73" t="s">
        <v>101</v>
      </c>
      <c r="D20436" s="75">
        <v>483.52</v>
      </c>
      <c r="E20436" s="75">
        <v>456.62</v>
      </c>
      <c r="F20436" s="73" t="s">
        <v>40</v>
      </c>
    </row>
    <row r="20437" spans="1:6" x14ac:dyDescent="0.25">
      <c r="A20437" s="73">
        <v>11406</v>
      </c>
      <c r="B20437" s="74" t="s">
        <v>32428</v>
      </c>
      <c r="C20437" s="73" t="s">
        <v>101</v>
      </c>
      <c r="D20437" s="75">
        <v>140.85</v>
      </c>
      <c r="E20437" s="75">
        <v>134.49</v>
      </c>
      <c r="F20437" s="73" t="s">
        <v>40</v>
      </c>
    </row>
    <row r="20438" spans="1:6" x14ac:dyDescent="0.25">
      <c r="A20438" s="73">
        <v>11432</v>
      </c>
      <c r="B20438" s="74" t="s">
        <v>28917</v>
      </c>
      <c r="C20438" s="73" t="s">
        <v>101</v>
      </c>
      <c r="D20438" s="75">
        <v>1077.9000000000001</v>
      </c>
      <c r="E20438" s="75">
        <v>1043.98</v>
      </c>
      <c r="F20438" s="73" t="s">
        <v>40</v>
      </c>
    </row>
    <row r="20439" spans="1:6" x14ac:dyDescent="0.25">
      <c r="A20439" s="73">
        <v>11433</v>
      </c>
      <c r="B20439" s="74" t="s">
        <v>28918</v>
      </c>
      <c r="C20439" s="73" t="s">
        <v>101</v>
      </c>
      <c r="D20439" s="75">
        <v>161.66</v>
      </c>
      <c r="E20439" s="75">
        <v>157.41999999999999</v>
      </c>
      <c r="F20439" s="73" t="s">
        <v>40</v>
      </c>
    </row>
    <row r="20440" spans="1:6" x14ac:dyDescent="0.25">
      <c r="A20440" s="73">
        <v>11434</v>
      </c>
      <c r="B20440" s="74" t="s">
        <v>28919</v>
      </c>
      <c r="C20440" s="73" t="s">
        <v>101</v>
      </c>
      <c r="D20440" s="75">
        <v>1226.98</v>
      </c>
      <c r="E20440" s="75">
        <v>1204.53</v>
      </c>
      <c r="F20440" s="73" t="s">
        <v>40</v>
      </c>
    </row>
    <row r="20441" spans="1:6" x14ac:dyDescent="0.25">
      <c r="A20441" s="73">
        <v>11440</v>
      </c>
      <c r="B20441" s="74" t="s">
        <v>32429</v>
      </c>
      <c r="C20441" s="73" t="s">
        <v>101</v>
      </c>
      <c r="D20441" s="75">
        <v>676.21</v>
      </c>
      <c r="E20441" s="75">
        <v>659.25</v>
      </c>
      <c r="F20441" s="73" t="s">
        <v>40</v>
      </c>
    </row>
    <row r="20442" spans="1:6" x14ac:dyDescent="0.25">
      <c r="A20442" s="73">
        <v>11441</v>
      </c>
      <c r="B20442" s="74" t="s">
        <v>32430</v>
      </c>
      <c r="C20442" s="73" t="s">
        <v>101</v>
      </c>
      <c r="D20442" s="75">
        <v>784.65</v>
      </c>
      <c r="E20442" s="75">
        <v>763.45</v>
      </c>
      <c r="F20442" s="73" t="s">
        <v>40</v>
      </c>
    </row>
    <row r="20443" spans="1:6" x14ac:dyDescent="0.25">
      <c r="A20443" s="73">
        <v>11442</v>
      </c>
      <c r="B20443" s="74" t="s">
        <v>32431</v>
      </c>
      <c r="C20443" s="73" t="s">
        <v>101</v>
      </c>
      <c r="D20443" s="75">
        <v>548.35</v>
      </c>
      <c r="E20443" s="75">
        <v>535.63</v>
      </c>
      <c r="F20443" s="73" t="s">
        <v>40</v>
      </c>
    </row>
    <row r="20444" spans="1:6" x14ac:dyDescent="0.25">
      <c r="A20444" s="73">
        <v>11443</v>
      </c>
      <c r="B20444" s="74" t="s">
        <v>32432</v>
      </c>
      <c r="C20444" s="73" t="s">
        <v>101</v>
      </c>
      <c r="D20444" s="75">
        <v>720.25</v>
      </c>
      <c r="E20444" s="75">
        <v>703.29</v>
      </c>
      <c r="F20444" s="73" t="s">
        <v>40</v>
      </c>
    </row>
    <row r="20445" spans="1:6" x14ac:dyDescent="0.25">
      <c r="A20445" s="73">
        <v>11444</v>
      </c>
      <c r="B20445" s="74" t="s">
        <v>32433</v>
      </c>
      <c r="C20445" s="73" t="s">
        <v>101</v>
      </c>
      <c r="D20445" s="75">
        <v>740.17</v>
      </c>
      <c r="E20445" s="75">
        <v>723.21</v>
      </c>
      <c r="F20445" s="73" t="s">
        <v>40</v>
      </c>
    </row>
    <row r="20446" spans="1:6" x14ac:dyDescent="0.25">
      <c r="A20446" s="73">
        <v>11445</v>
      </c>
      <c r="B20446" s="74" t="s">
        <v>32434</v>
      </c>
      <c r="C20446" s="73" t="s">
        <v>101</v>
      </c>
      <c r="D20446" s="75">
        <v>437.66</v>
      </c>
      <c r="E20446" s="75">
        <v>424.94</v>
      </c>
      <c r="F20446" s="73" t="s">
        <v>40</v>
      </c>
    </row>
    <row r="20447" spans="1:6" x14ac:dyDescent="0.25">
      <c r="A20447" s="73">
        <v>11446</v>
      </c>
      <c r="B20447" s="74" t="s">
        <v>32435</v>
      </c>
      <c r="C20447" s="73" t="s">
        <v>101</v>
      </c>
      <c r="D20447" s="75">
        <v>607.25</v>
      </c>
      <c r="E20447" s="75">
        <v>590.29</v>
      </c>
      <c r="F20447" s="73" t="s">
        <v>40</v>
      </c>
    </row>
    <row r="20448" spans="1:6" x14ac:dyDescent="0.25">
      <c r="A20448" s="73">
        <v>11447</v>
      </c>
      <c r="B20448" s="74" t="s">
        <v>32436</v>
      </c>
      <c r="C20448" s="73" t="s">
        <v>101</v>
      </c>
      <c r="D20448" s="75">
        <v>787.46</v>
      </c>
      <c r="E20448" s="75">
        <v>766.26</v>
      </c>
      <c r="F20448" s="73" t="s">
        <v>40</v>
      </c>
    </row>
    <row r="20449" spans="1:6" x14ac:dyDescent="0.25">
      <c r="A20449" s="73">
        <v>11448</v>
      </c>
      <c r="B20449" s="74" t="s">
        <v>32437</v>
      </c>
      <c r="C20449" s="73" t="s">
        <v>101</v>
      </c>
      <c r="D20449" s="75">
        <v>741.59</v>
      </c>
      <c r="E20449" s="75">
        <v>728.87</v>
      </c>
      <c r="F20449" s="73" t="s">
        <v>40</v>
      </c>
    </row>
    <row r="20450" spans="1:6" x14ac:dyDescent="0.25">
      <c r="A20450" s="73">
        <v>11449</v>
      </c>
      <c r="B20450" s="74" t="s">
        <v>32438</v>
      </c>
      <c r="C20450" s="73" t="s">
        <v>101</v>
      </c>
      <c r="D20450" s="75">
        <v>809.24</v>
      </c>
      <c r="E20450" s="75">
        <v>792.28</v>
      </c>
      <c r="F20450" s="73" t="s">
        <v>40</v>
      </c>
    </row>
    <row r="20451" spans="1:6" x14ac:dyDescent="0.25">
      <c r="A20451" s="73">
        <v>11450</v>
      </c>
      <c r="B20451" s="74" t="s">
        <v>32439</v>
      </c>
      <c r="C20451" s="73" t="s">
        <v>101</v>
      </c>
      <c r="D20451" s="75">
        <v>260.47000000000003</v>
      </c>
      <c r="E20451" s="75">
        <v>251.99</v>
      </c>
      <c r="F20451" s="73" t="s">
        <v>40</v>
      </c>
    </row>
    <row r="20452" spans="1:6" x14ac:dyDescent="0.25">
      <c r="A20452" s="73">
        <v>11451</v>
      </c>
      <c r="B20452" s="74" t="s">
        <v>32440</v>
      </c>
      <c r="C20452" s="73" t="s">
        <v>101</v>
      </c>
      <c r="D20452" s="75">
        <v>736.23</v>
      </c>
      <c r="E20452" s="75">
        <v>719.27</v>
      </c>
      <c r="F20452" s="73" t="s">
        <v>40</v>
      </c>
    </row>
    <row r="20453" spans="1:6" ht="25.5" x14ac:dyDescent="0.25">
      <c r="A20453" s="73">
        <v>11452</v>
      </c>
      <c r="B20453" s="74" t="s">
        <v>32441</v>
      </c>
      <c r="C20453" s="73" t="s">
        <v>101</v>
      </c>
      <c r="D20453" s="75">
        <v>815.31</v>
      </c>
      <c r="E20453" s="75">
        <v>781.39</v>
      </c>
      <c r="F20453" s="73" t="s">
        <v>40</v>
      </c>
    </row>
    <row r="20454" spans="1:6" x14ac:dyDescent="0.25">
      <c r="A20454" s="73">
        <v>11453</v>
      </c>
      <c r="B20454" s="74" t="s">
        <v>32442</v>
      </c>
      <c r="C20454" s="73" t="s">
        <v>101</v>
      </c>
      <c r="D20454" s="75">
        <v>900.31</v>
      </c>
      <c r="E20454" s="75">
        <v>883.35</v>
      </c>
      <c r="F20454" s="73" t="s">
        <v>40</v>
      </c>
    </row>
    <row r="20455" spans="1:6" x14ac:dyDescent="0.25">
      <c r="A20455" s="73">
        <v>11454</v>
      </c>
      <c r="B20455" s="74" t="s">
        <v>32443</v>
      </c>
      <c r="C20455" s="73" t="s">
        <v>101</v>
      </c>
      <c r="D20455" s="75">
        <v>1202.58</v>
      </c>
      <c r="E20455" s="75">
        <v>1181.3800000000001</v>
      </c>
      <c r="F20455" s="73" t="s">
        <v>40</v>
      </c>
    </row>
    <row r="20456" spans="1:6" x14ac:dyDescent="0.25">
      <c r="A20456" s="73">
        <v>11455</v>
      </c>
      <c r="B20456" s="74" t="s">
        <v>32444</v>
      </c>
      <c r="C20456" s="73" t="s">
        <v>101</v>
      </c>
      <c r="D20456" s="75">
        <v>1484.13</v>
      </c>
      <c r="E20456" s="75">
        <v>1450.21</v>
      </c>
      <c r="F20456" s="73" t="s">
        <v>40</v>
      </c>
    </row>
    <row r="20457" spans="1:6" x14ac:dyDescent="0.25">
      <c r="A20457" s="73">
        <v>11456</v>
      </c>
      <c r="B20457" s="74" t="s">
        <v>32445</v>
      </c>
      <c r="C20457" s="73" t="s">
        <v>101</v>
      </c>
      <c r="D20457" s="75">
        <v>971.09</v>
      </c>
      <c r="E20457" s="75">
        <v>937.17</v>
      </c>
      <c r="F20457" s="73" t="s">
        <v>40</v>
      </c>
    </row>
    <row r="20458" spans="1:6" x14ac:dyDescent="0.25">
      <c r="A20458" s="73">
        <v>11457</v>
      </c>
      <c r="B20458" s="74" t="s">
        <v>32446</v>
      </c>
      <c r="C20458" s="73" t="s">
        <v>101</v>
      </c>
      <c r="D20458" s="75">
        <v>1553.06</v>
      </c>
      <c r="E20458" s="75">
        <v>1510.66</v>
      </c>
      <c r="F20458" s="73" t="s">
        <v>40</v>
      </c>
    </row>
    <row r="20459" spans="1:6" x14ac:dyDescent="0.25">
      <c r="A20459" s="73">
        <v>11458</v>
      </c>
      <c r="B20459" s="74" t="s">
        <v>32447</v>
      </c>
      <c r="C20459" s="73" t="s">
        <v>101</v>
      </c>
      <c r="D20459" s="75">
        <v>2310.7199999999998</v>
      </c>
      <c r="E20459" s="75">
        <v>2242.88</v>
      </c>
      <c r="F20459" s="73" t="s">
        <v>40</v>
      </c>
    </row>
    <row r="20460" spans="1:6" x14ac:dyDescent="0.25">
      <c r="A20460" s="73">
        <v>20603</v>
      </c>
      <c r="B20460" s="74" t="s">
        <v>32465</v>
      </c>
      <c r="C20460" s="73" t="s">
        <v>101</v>
      </c>
      <c r="D20460" s="75">
        <v>11.24</v>
      </c>
      <c r="E20460" s="75">
        <v>10.23</v>
      </c>
      <c r="F20460" s="73" t="s">
        <v>40</v>
      </c>
    </row>
    <row r="20461" spans="1:6" x14ac:dyDescent="0.25">
      <c r="A20461" s="73">
        <v>20604</v>
      </c>
      <c r="B20461" s="74" t="s">
        <v>32466</v>
      </c>
      <c r="C20461" s="73" t="s">
        <v>101</v>
      </c>
      <c r="D20461" s="75">
        <v>7.95</v>
      </c>
      <c r="E20461" s="75">
        <v>7.23</v>
      </c>
      <c r="F20461" s="73" t="s">
        <v>40</v>
      </c>
    </row>
    <row r="20462" spans="1:6" x14ac:dyDescent="0.25">
      <c r="A20462" s="73">
        <v>22101</v>
      </c>
      <c r="B20462" s="74" t="s">
        <v>32501</v>
      </c>
      <c r="C20462" s="73" t="s">
        <v>101</v>
      </c>
      <c r="D20462" s="75">
        <v>69.900000000000006</v>
      </c>
      <c r="E20462" s="75">
        <v>63.54</v>
      </c>
      <c r="F20462" s="73" t="s">
        <v>40</v>
      </c>
    </row>
    <row r="20463" spans="1:6" x14ac:dyDescent="0.25">
      <c r="A20463" s="73">
        <v>22102</v>
      </c>
      <c r="B20463" s="74" t="s">
        <v>32502</v>
      </c>
      <c r="C20463" s="73" t="s">
        <v>101</v>
      </c>
      <c r="D20463" s="75">
        <v>14.13</v>
      </c>
      <c r="E20463" s="75">
        <v>12.86</v>
      </c>
      <c r="F20463" s="73" t="s">
        <v>40</v>
      </c>
    </row>
    <row r="20464" spans="1:6" x14ac:dyDescent="0.25">
      <c r="A20464" s="73">
        <v>22103</v>
      </c>
      <c r="B20464" s="74" t="s">
        <v>32503</v>
      </c>
      <c r="C20464" s="73" t="s">
        <v>101</v>
      </c>
      <c r="D20464" s="75">
        <v>15.09</v>
      </c>
      <c r="E20464" s="75">
        <v>13.74</v>
      </c>
      <c r="F20464" s="73" t="s">
        <v>40</v>
      </c>
    </row>
    <row r="20465" spans="1:6" x14ac:dyDescent="0.25">
      <c r="A20465" s="73">
        <v>22104</v>
      </c>
      <c r="B20465" s="74" t="s">
        <v>32504</v>
      </c>
      <c r="C20465" s="73" t="s">
        <v>101</v>
      </c>
      <c r="D20465" s="75">
        <v>15.06</v>
      </c>
      <c r="E20465" s="75">
        <v>13.71</v>
      </c>
      <c r="F20465" s="73" t="s">
        <v>40</v>
      </c>
    </row>
    <row r="20466" spans="1:6" x14ac:dyDescent="0.25">
      <c r="A20466" s="73">
        <v>22105</v>
      </c>
      <c r="B20466" s="74" t="s">
        <v>32505</v>
      </c>
      <c r="C20466" s="73" t="s">
        <v>101</v>
      </c>
      <c r="D20466" s="75">
        <v>3.7</v>
      </c>
      <c r="E20466" s="75">
        <v>3.36</v>
      </c>
      <c r="F20466" s="73" t="s">
        <v>40</v>
      </c>
    </row>
    <row r="20467" spans="1:6" x14ac:dyDescent="0.25">
      <c r="A20467" s="73">
        <v>22106</v>
      </c>
      <c r="B20467" s="74" t="s">
        <v>32506</v>
      </c>
      <c r="C20467" s="73" t="s">
        <v>101</v>
      </c>
      <c r="D20467" s="75">
        <v>0.96</v>
      </c>
      <c r="E20467" s="75">
        <v>0.88</v>
      </c>
      <c r="F20467" s="73" t="s">
        <v>40</v>
      </c>
    </row>
    <row r="20468" spans="1:6" x14ac:dyDescent="0.25">
      <c r="A20468" s="73">
        <v>22120</v>
      </c>
      <c r="B20468" s="74" t="s">
        <v>32507</v>
      </c>
      <c r="C20468" s="73" t="s">
        <v>101</v>
      </c>
      <c r="D20468" s="75">
        <v>93.2</v>
      </c>
      <c r="E20468" s="75">
        <v>84.72</v>
      </c>
      <c r="F20468" s="73" t="s">
        <v>40</v>
      </c>
    </row>
    <row r="20469" spans="1:6" x14ac:dyDescent="0.25">
      <c r="A20469" s="73">
        <v>22121</v>
      </c>
      <c r="B20469" s="74" t="s">
        <v>32508</v>
      </c>
      <c r="C20469" s="73" t="s">
        <v>101</v>
      </c>
      <c r="D20469" s="75">
        <v>69.900000000000006</v>
      </c>
      <c r="E20469" s="75">
        <v>63.54</v>
      </c>
      <c r="F20469" s="73" t="s">
        <v>40</v>
      </c>
    </row>
    <row r="20470" spans="1:6" x14ac:dyDescent="0.25">
      <c r="A20470" s="73">
        <v>22122</v>
      </c>
      <c r="B20470" s="74" t="s">
        <v>32509</v>
      </c>
      <c r="C20470" s="73" t="s">
        <v>101</v>
      </c>
      <c r="D20470" s="75">
        <v>7.94</v>
      </c>
      <c r="E20470" s="75">
        <v>7.22</v>
      </c>
      <c r="F20470" s="73" t="s">
        <v>40</v>
      </c>
    </row>
    <row r="20471" spans="1:6" x14ac:dyDescent="0.25">
      <c r="A20471" s="73">
        <v>40401</v>
      </c>
      <c r="B20471" s="74" t="s">
        <v>29349</v>
      </c>
      <c r="C20471" s="73" t="s">
        <v>101</v>
      </c>
      <c r="D20471" s="75">
        <v>2500</v>
      </c>
      <c r="E20471" s="75">
        <v>2500</v>
      </c>
      <c r="F20471" s="73" t="s">
        <v>40</v>
      </c>
    </row>
    <row r="20472" spans="1:6" x14ac:dyDescent="0.25">
      <c r="A20472" s="73">
        <v>40601</v>
      </c>
      <c r="B20472" s="74" t="s">
        <v>32554</v>
      </c>
      <c r="C20472" s="73" t="s">
        <v>101</v>
      </c>
      <c r="D20472" s="75">
        <v>20000</v>
      </c>
      <c r="E20472" s="75">
        <v>20000</v>
      </c>
      <c r="F20472" s="73" t="s">
        <v>40</v>
      </c>
    </row>
    <row r="20473" spans="1:6" x14ac:dyDescent="0.25">
      <c r="A20473" s="73">
        <v>41001</v>
      </c>
      <c r="B20473" s="74" t="s">
        <v>32555</v>
      </c>
      <c r="C20473" s="73" t="s">
        <v>101</v>
      </c>
      <c r="D20473" s="75">
        <v>30000</v>
      </c>
      <c r="E20473" s="75">
        <v>30000</v>
      </c>
      <c r="F20473" s="73" t="s">
        <v>40</v>
      </c>
    </row>
    <row r="20474" spans="1:6" ht="25.5" x14ac:dyDescent="0.25">
      <c r="A20474" s="73">
        <v>41529</v>
      </c>
      <c r="B20474" s="74" t="s">
        <v>28920</v>
      </c>
      <c r="C20474" s="73" t="s">
        <v>101</v>
      </c>
      <c r="D20474" s="75">
        <v>5.72</v>
      </c>
      <c r="E20474" s="75">
        <v>5.3</v>
      </c>
      <c r="F20474" s="73" t="s">
        <v>40</v>
      </c>
    </row>
    <row r="20475" spans="1:6" ht="25.5" x14ac:dyDescent="0.25">
      <c r="A20475" s="73">
        <v>43106</v>
      </c>
      <c r="B20475" s="74" t="s">
        <v>28921</v>
      </c>
      <c r="C20475" s="73" t="s">
        <v>101</v>
      </c>
      <c r="D20475" s="75">
        <v>24.16</v>
      </c>
      <c r="E20475" s="75">
        <v>22.12</v>
      </c>
      <c r="F20475" s="73" t="s">
        <v>40</v>
      </c>
    </row>
    <row r="20476" spans="1:6" ht="25.5" x14ac:dyDescent="0.25">
      <c r="A20476" s="73">
        <v>43107</v>
      </c>
      <c r="B20476" s="74" t="s">
        <v>28922</v>
      </c>
      <c r="C20476" s="73" t="s">
        <v>101</v>
      </c>
      <c r="D20476" s="75">
        <v>38.659999999999997</v>
      </c>
      <c r="E20476" s="75">
        <v>35.39</v>
      </c>
      <c r="F20476" s="73" t="s">
        <v>40</v>
      </c>
    </row>
    <row r="20477" spans="1:6" ht="25.5" x14ac:dyDescent="0.25">
      <c r="A20477" s="73">
        <v>43108</v>
      </c>
      <c r="B20477" s="74" t="s">
        <v>28923</v>
      </c>
      <c r="C20477" s="73" t="s">
        <v>101</v>
      </c>
      <c r="D20477" s="75">
        <v>65.95</v>
      </c>
      <c r="E20477" s="75">
        <v>60.37</v>
      </c>
      <c r="F20477" s="73" t="s">
        <v>40</v>
      </c>
    </row>
    <row r="20478" spans="1:6" ht="25.5" x14ac:dyDescent="0.25">
      <c r="A20478" s="73">
        <v>43109</v>
      </c>
      <c r="B20478" s="74" t="s">
        <v>28924</v>
      </c>
      <c r="C20478" s="73" t="s">
        <v>101</v>
      </c>
      <c r="D20478" s="75">
        <v>102.33</v>
      </c>
      <c r="E20478" s="75">
        <v>93.67</v>
      </c>
      <c r="F20478" s="73" t="s">
        <v>40</v>
      </c>
    </row>
    <row r="20479" spans="1:6" ht="25.5" x14ac:dyDescent="0.25">
      <c r="A20479" s="73">
        <v>43110</v>
      </c>
      <c r="B20479" s="74" t="s">
        <v>28925</v>
      </c>
      <c r="C20479" s="73" t="s">
        <v>101</v>
      </c>
      <c r="D20479" s="75">
        <v>187.89</v>
      </c>
      <c r="E20479" s="75">
        <v>172</v>
      </c>
      <c r="F20479" s="73" t="s">
        <v>40</v>
      </c>
    </row>
    <row r="20480" spans="1:6" ht="25.5" x14ac:dyDescent="0.25">
      <c r="A20480" s="73">
        <v>51206</v>
      </c>
      <c r="B20480" s="74" t="s">
        <v>28926</v>
      </c>
      <c r="C20480" s="73" t="s">
        <v>101</v>
      </c>
      <c r="D20480" s="75">
        <v>26.26</v>
      </c>
      <c r="E20480" s="75">
        <v>25.4</v>
      </c>
      <c r="F20480" s="73" t="s">
        <v>40</v>
      </c>
    </row>
    <row r="20481" spans="1:6" ht="25.5" x14ac:dyDescent="0.25">
      <c r="A20481" s="73">
        <v>51207</v>
      </c>
      <c r="B20481" s="74" t="s">
        <v>28927</v>
      </c>
      <c r="C20481" s="73" t="s">
        <v>101</v>
      </c>
      <c r="D20481" s="75">
        <v>28.23</v>
      </c>
      <c r="E20481" s="75">
        <v>27.37</v>
      </c>
      <c r="F20481" s="73" t="s">
        <v>40</v>
      </c>
    </row>
    <row r="20482" spans="1:6" ht="25.5" x14ac:dyDescent="0.25">
      <c r="A20482" s="73">
        <v>51208</v>
      </c>
      <c r="B20482" s="74" t="s">
        <v>28928</v>
      </c>
      <c r="C20482" s="73" t="s">
        <v>101</v>
      </c>
      <c r="D20482" s="75">
        <v>28.8</v>
      </c>
      <c r="E20482" s="75">
        <v>27.94</v>
      </c>
      <c r="F20482" s="73" t="s">
        <v>40</v>
      </c>
    </row>
    <row r="20483" spans="1:6" x14ac:dyDescent="0.25">
      <c r="A20483" s="73">
        <v>51301</v>
      </c>
      <c r="B20483" s="74" t="s">
        <v>32609</v>
      </c>
      <c r="C20483" s="73" t="s">
        <v>101</v>
      </c>
      <c r="D20483" s="75">
        <v>12.7</v>
      </c>
      <c r="E20483" s="75">
        <v>12.19</v>
      </c>
      <c r="F20483" s="73" t="s">
        <v>40</v>
      </c>
    </row>
    <row r="20484" spans="1:6" x14ac:dyDescent="0.25">
      <c r="A20484" s="73">
        <v>51601</v>
      </c>
      <c r="B20484" s="74" t="s">
        <v>28929</v>
      </c>
      <c r="C20484" s="73" t="s">
        <v>101</v>
      </c>
      <c r="D20484" s="75">
        <v>1107.8</v>
      </c>
      <c r="E20484" s="75">
        <v>1074.18</v>
      </c>
      <c r="F20484" s="73" t="s">
        <v>40</v>
      </c>
    </row>
    <row r="20485" spans="1:6" x14ac:dyDescent="0.25">
      <c r="A20485" s="73">
        <v>51701</v>
      </c>
      <c r="B20485" s="74" t="s">
        <v>28930</v>
      </c>
      <c r="C20485" s="73" t="s">
        <v>101</v>
      </c>
      <c r="D20485" s="75">
        <v>15178.95</v>
      </c>
      <c r="E20485" s="75">
        <v>14693.3</v>
      </c>
      <c r="F20485" s="73" t="s">
        <v>40</v>
      </c>
    </row>
    <row r="20486" spans="1:6" x14ac:dyDescent="0.25">
      <c r="A20486" s="73">
        <v>51704</v>
      </c>
      <c r="B20486" s="74" t="s">
        <v>28931</v>
      </c>
      <c r="C20486" s="73" t="s">
        <v>101</v>
      </c>
      <c r="D20486" s="75">
        <v>16377.3</v>
      </c>
      <c r="E20486" s="75">
        <v>15847.89</v>
      </c>
      <c r="F20486" s="73" t="s">
        <v>40</v>
      </c>
    </row>
    <row r="20487" spans="1:6" x14ac:dyDescent="0.25">
      <c r="A20487" s="73">
        <v>51707</v>
      </c>
      <c r="B20487" s="74" t="s">
        <v>28932</v>
      </c>
      <c r="C20487" s="73" t="s">
        <v>101</v>
      </c>
      <c r="D20487" s="75">
        <v>18114.13</v>
      </c>
      <c r="E20487" s="75">
        <v>17530.62</v>
      </c>
      <c r="F20487" s="73" t="s">
        <v>40</v>
      </c>
    </row>
    <row r="20488" spans="1:6" x14ac:dyDescent="0.25">
      <c r="A20488" s="73">
        <v>51710</v>
      </c>
      <c r="B20488" s="74" t="s">
        <v>28933</v>
      </c>
      <c r="C20488" s="73" t="s">
        <v>101</v>
      </c>
      <c r="D20488" s="75">
        <v>19551.22</v>
      </c>
      <c r="E20488" s="75">
        <v>18920.11</v>
      </c>
      <c r="F20488" s="73" t="s">
        <v>40</v>
      </c>
    </row>
    <row r="20489" spans="1:6" x14ac:dyDescent="0.25">
      <c r="A20489" s="73">
        <v>51713</v>
      </c>
      <c r="B20489" s="74" t="s">
        <v>28934</v>
      </c>
      <c r="C20489" s="73" t="s">
        <v>101</v>
      </c>
      <c r="D20489" s="75">
        <v>20971.14</v>
      </c>
      <c r="E20489" s="75">
        <v>20292.650000000001</v>
      </c>
      <c r="F20489" s="73" t="s">
        <v>40</v>
      </c>
    </row>
    <row r="20490" spans="1:6" x14ac:dyDescent="0.25">
      <c r="A20490" s="73">
        <v>51716</v>
      </c>
      <c r="B20490" s="74" t="s">
        <v>28935</v>
      </c>
      <c r="C20490" s="73" t="s">
        <v>101</v>
      </c>
      <c r="D20490" s="75">
        <v>22679.279999999999</v>
      </c>
      <c r="E20490" s="75">
        <v>21941.040000000001</v>
      </c>
      <c r="F20490" s="73" t="s">
        <v>40</v>
      </c>
    </row>
    <row r="20491" spans="1:6" x14ac:dyDescent="0.25">
      <c r="A20491" s="73">
        <v>51719</v>
      </c>
      <c r="B20491" s="74" t="s">
        <v>28936</v>
      </c>
      <c r="C20491" s="73" t="s">
        <v>101</v>
      </c>
      <c r="D20491" s="75">
        <v>24126.5</v>
      </c>
      <c r="E20491" s="75">
        <v>23340.28</v>
      </c>
      <c r="F20491" s="73" t="s">
        <v>40</v>
      </c>
    </row>
    <row r="20492" spans="1:6" x14ac:dyDescent="0.25">
      <c r="A20492" s="73">
        <v>51902</v>
      </c>
      <c r="B20492" s="74" t="s">
        <v>28937</v>
      </c>
      <c r="C20492" s="73" t="s">
        <v>101</v>
      </c>
      <c r="D20492" s="75">
        <v>5970.28</v>
      </c>
      <c r="E20492" s="75">
        <v>5787.1</v>
      </c>
      <c r="F20492" s="73" t="s">
        <v>40</v>
      </c>
    </row>
    <row r="20493" spans="1:6" x14ac:dyDescent="0.25">
      <c r="A20493" s="73">
        <v>51903</v>
      </c>
      <c r="B20493" s="74" t="s">
        <v>28938</v>
      </c>
      <c r="C20493" s="73" t="s">
        <v>101</v>
      </c>
      <c r="D20493" s="75">
        <v>2299.69</v>
      </c>
      <c r="E20493" s="75">
        <v>2219.59</v>
      </c>
      <c r="F20493" s="73" t="s">
        <v>40</v>
      </c>
    </row>
    <row r="20494" spans="1:6" x14ac:dyDescent="0.25">
      <c r="A20494" s="73">
        <v>52101</v>
      </c>
      <c r="B20494" s="74" t="s">
        <v>28939</v>
      </c>
      <c r="C20494" s="73" t="s">
        <v>101</v>
      </c>
      <c r="D20494" s="75">
        <v>1429.28</v>
      </c>
      <c r="E20494" s="75">
        <v>1378.05</v>
      </c>
      <c r="F20494" s="73" t="s">
        <v>40</v>
      </c>
    </row>
    <row r="20495" spans="1:6" x14ac:dyDescent="0.25">
      <c r="A20495" s="73">
        <v>52102</v>
      </c>
      <c r="B20495" s="74" t="s">
        <v>28940</v>
      </c>
      <c r="C20495" s="73" t="s">
        <v>101</v>
      </c>
      <c r="D20495" s="75">
        <v>3240.15</v>
      </c>
      <c r="E20495" s="75">
        <v>3126.48</v>
      </c>
      <c r="F20495" s="73" t="s">
        <v>40</v>
      </c>
    </row>
    <row r="20496" spans="1:6" x14ac:dyDescent="0.25">
      <c r="A20496" s="73">
        <v>52103</v>
      </c>
      <c r="B20496" s="74" t="s">
        <v>28941</v>
      </c>
      <c r="C20496" s="73" t="s">
        <v>101</v>
      </c>
      <c r="D20496" s="75">
        <v>4925.72</v>
      </c>
      <c r="E20496" s="75">
        <v>4754.07</v>
      </c>
      <c r="F20496" s="73" t="s">
        <v>40</v>
      </c>
    </row>
    <row r="20497" spans="1:6" x14ac:dyDescent="0.25">
      <c r="A20497" s="73">
        <v>52104</v>
      </c>
      <c r="B20497" s="74" t="s">
        <v>28942</v>
      </c>
      <c r="C20497" s="73" t="s">
        <v>101</v>
      </c>
      <c r="D20497" s="75">
        <v>6653.72</v>
      </c>
      <c r="E20497" s="75">
        <v>6422.49</v>
      </c>
      <c r="F20497" s="73" t="s">
        <v>40</v>
      </c>
    </row>
    <row r="20498" spans="1:6" x14ac:dyDescent="0.25">
      <c r="A20498" s="73">
        <v>52111</v>
      </c>
      <c r="B20498" s="74" t="s">
        <v>28943</v>
      </c>
      <c r="C20498" s="73" t="s">
        <v>101</v>
      </c>
      <c r="D20498" s="75">
        <v>1308.33</v>
      </c>
      <c r="E20498" s="75">
        <v>1265.94</v>
      </c>
      <c r="F20498" s="73" t="s">
        <v>40</v>
      </c>
    </row>
    <row r="20499" spans="1:6" x14ac:dyDescent="0.25">
      <c r="A20499" s="73">
        <v>52112</v>
      </c>
      <c r="B20499" s="74" t="s">
        <v>28944</v>
      </c>
      <c r="C20499" s="73" t="s">
        <v>101</v>
      </c>
      <c r="D20499" s="75">
        <v>2394.67</v>
      </c>
      <c r="E20499" s="75">
        <v>2324.9899999999998</v>
      </c>
      <c r="F20499" s="73" t="s">
        <v>40</v>
      </c>
    </row>
    <row r="20500" spans="1:6" x14ac:dyDescent="0.25">
      <c r="A20500" s="73">
        <v>52113</v>
      </c>
      <c r="B20500" s="74" t="s">
        <v>28945</v>
      </c>
      <c r="C20500" s="73" t="s">
        <v>101</v>
      </c>
      <c r="D20500" s="75">
        <v>3314.92</v>
      </c>
      <c r="E20500" s="75">
        <v>3217.33</v>
      </c>
      <c r="F20500" s="73" t="s">
        <v>40</v>
      </c>
    </row>
    <row r="20501" spans="1:6" x14ac:dyDescent="0.25">
      <c r="A20501" s="73">
        <v>52114</v>
      </c>
      <c r="B20501" s="74" t="s">
        <v>28946</v>
      </c>
      <c r="C20501" s="73" t="s">
        <v>101</v>
      </c>
      <c r="D20501" s="75">
        <v>5328.27</v>
      </c>
      <c r="E20501" s="75">
        <v>5193.47</v>
      </c>
      <c r="F20501" s="73" t="s">
        <v>40</v>
      </c>
    </row>
    <row r="20502" spans="1:6" ht="25.5" x14ac:dyDescent="0.25">
      <c r="A20502" s="73">
        <v>73451</v>
      </c>
      <c r="B20502" s="74" t="s">
        <v>32682</v>
      </c>
      <c r="C20502" s="73" t="s">
        <v>101</v>
      </c>
      <c r="D20502" s="75">
        <v>583.67999999999995</v>
      </c>
      <c r="E20502" s="75">
        <v>574.84</v>
      </c>
      <c r="F20502" s="73" t="s">
        <v>40</v>
      </c>
    </row>
    <row r="20503" spans="1:6" x14ac:dyDescent="0.25">
      <c r="A20503" s="73">
        <v>101801</v>
      </c>
      <c r="B20503" s="74" t="s">
        <v>32776</v>
      </c>
      <c r="C20503" s="73" t="s">
        <v>101</v>
      </c>
      <c r="D20503" s="75">
        <v>20.82</v>
      </c>
      <c r="E20503" s="75">
        <v>20.100000000000001</v>
      </c>
      <c r="F20503" s="73" t="s">
        <v>40</v>
      </c>
    </row>
    <row r="20504" spans="1:6" x14ac:dyDescent="0.25">
      <c r="A20504" s="73">
        <v>101802</v>
      </c>
      <c r="B20504" s="74" t="s">
        <v>32777</v>
      </c>
      <c r="C20504" s="73" t="s">
        <v>101</v>
      </c>
      <c r="D20504" s="75">
        <v>22.92</v>
      </c>
      <c r="E20504" s="75">
        <v>22.2</v>
      </c>
      <c r="F20504" s="73" t="s">
        <v>40</v>
      </c>
    </row>
    <row r="20505" spans="1:6" x14ac:dyDescent="0.25">
      <c r="A20505" s="73">
        <v>101803</v>
      </c>
      <c r="B20505" s="74" t="s">
        <v>32778</v>
      </c>
      <c r="C20505" s="73" t="s">
        <v>101</v>
      </c>
      <c r="D20505" s="75">
        <v>27.19</v>
      </c>
      <c r="E20505" s="75">
        <v>26.43</v>
      </c>
      <c r="F20505" s="73" t="s">
        <v>40</v>
      </c>
    </row>
    <row r="20506" spans="1:6" x14ac:dyDescent="0.25">
      <c r="A20506" s="73">
        <v>101804</v>
      </c>
      <c r="B20506" s="74" t="s">
        <v>32779</v>
      </c>
      <c r="C20506" s="73" t="s">
        <v>101</v>
      </c>
      <c r="D20506" s="75">
        <v>48.97</v>
      </c>
      <c r="E20506" s="75">
        <v>48.12</v>
      </c>
      <c r="F20506" s="73" t="s">
        <v>40</v>
      </c>
    </row>
    <row r="20507" spans="1:6" x14ac:dyDescent="0.25">
      <c r="A20507" s="73">
        <v>101805</v>
      </c>
      <c r="B20507" s="74" t="s">
        <v>32780</v>
      </c>
      <c r="C20507" s="73" t="s">
        <v>101</v>
      </c>
      <c r="D20507" s="75">
        <v>47.21</v>
      </c>
      <c r="E20507" s="75">
        <v>46.28</v>
      </c>
      <c r="F20507" s="73" t="s">
        <v>40</v>
      </c>
    </row>
    <row r="20508" spans="1:6" x14ac:dyDescent="0.25">
      <c r="A20508" s="73">
        <v>101806</v>
      </c>
      <c r="B20508" s="74" t="s">
        <v>32781</v>
      </c>
      <c r="C20508" s="73" t="s">
        <v>101</v>
      </c>
      <c r="D20508" s="75">
        <v>80.86</v>
      </c>
      <c r="E20508" s="75">
        <v>79.67</v>
      </c>
      <c r="F20508" s="73" t="s">
        <v>40</v>
      </c>
    </row>
    <row r="20509" spans="1:6" x14ac:dyDescent="0.25">
      <c r="A20509" s="73">
        <v>101808</v>
      </c>
      <c r="B20509" s="74" t="s">
        <v>32782</v>
      </c>
      <c r="C20509" s="73" t="s">
        <v>101</v>
      </c>
      <c r="D20509" s="75">
        <v>310.79000000000002</v>
      </c>
      <c r="E20509" s="75">
        <v>309.31</v>
      </c>
      <c r="F20509" s="73" t="s">
        <v>40</v>
      </c>
    </row>
    <row r="20510" spans="1:6" ht="25.5" x14ac:dyDescent="0.25">
      <c r="A20510" s="73">
        <v>102011</v>
      </c>
      <c r="B20510" s="74" t="s">
        <v>32783</v>
      </c>
      <c r="C20510" s="73" t="s">
        <v>101</v>
      </c>
      <c r="D20510" s="75">
        <v>85.28</v>
      </c>
      <c r="E20510" s="75">
        <v>82.53</v>
      </c>
      <c r="F20510" s="73" t="s">
        <v>40</v>
      </c>
    </row>
    <row r="20511" spans="1:6" ht="25.5" x14ac:dyDescent="0.25">
      <c r="A20511" s="73">
        <v>102012</v>
      </c>
      <c r="B20511" s="74" t="s">
        <v>32784</v>
      </c>
      <c r="C20511" s="73" t="s">
        <v>101</v>
      </c>
      <c r="D20511" s="75">
        <v>84.45</v>
      </c>
      <c r="E20511" s="75">
        <v>81.7</v>
      </c>
      <c r="F20511" s="73" t="s">
        <v>40</v>
      </c>
    </row>
    <row r="20512" spans="1:6" x14ac:dyDescent="0.25">
      <c r="A20512" s="73">
        <v>102201</v>
      </c>
      <c r="B20512" s="74" t="s">
        <v>32785</v>
      </c>
      <c r="C20512" s="73" t="s">
        <v>101</v>
      </c>
      <c r="D20512" s="75">
        <v>73.86</v>
      </c>
      <c r="E20512" s="75">
        <v>71.319999999999993</v>
      </c>
      <c r="F20512" s="73" t="s">
        <v>40</v>
      </c>
    </row>
    <row r="20513" spans="1:6" x14ac:dyDescent="0.25">
      <c r="A20513" s="73">
        <v>102202</v>
      </c>
      <c r="B20513" s="74" t="s">
        <v>32786</v>
      </c>
      <c r="C20513" s="73" t="s">
        <v>101</v>
      </c>
      <c r="D20513" s="75">
        <v>79.989999999999995</v>
      </c>
      <c r="E20513" s="75">
        <v>77.45</v>
      </c>
      <c r="F20513" s="73" t="s">
        <v>40</v>
      </c>
    </row>
    <row r="20514" spans="1:6" x14ac:dyDescent="0.25">
      <c r="A20514" s="73">
        <v>102203</v>
      </c>
      <c r="B20514" s="74" t="s">
        <v>32787</v>
      </c>
      <c r="C20514" s="73" t="s">
        <v>101</v>
      </c>
      <c r="D20514" s="75">
        <v>108.9</v>
      </c>
      <c r="E20514" s="75">
        <v>106.36</v>
      </c>
      <c r="F20514" s="73" t="s">
        <v>40</v>
      </c>
    </row>
    <row r="20515" spans="1:6" x14ac:dyDescent="0.25">
      <c r="A20515" s="73">
        <v>102204</v>
      </c>
      <c r="B20515" s="74" t="s">
        <v>32788</v>
      </c>
      <c r="C20515" s="73" t="s">
        <v>101</v>
      </c>
      <c r="D20515" s="75">
        <v>133.31</v>
      </c>
      <c r="E20515" s="75">
        <v>130.13</v>
      </c>
      <c r="F20515" s="73" t="s">
        <v>40</v>
      </c>
    </row>
    <row r="20516" spans="1:6" x14ac:dyDescent="0.25">
      <c r="A20516" s="73">
        <v>102205</v>
      </c>
      <c r="B20516" s="74" t="s">
        <v>32789</v>
      </c>
      <c r="C20516" s="73" t="s">
        <v>101</v>
      </c>
      <c r="D20516" s="75">
        <v>158.63</v>
      </c>
      <c r="E20516" s="75">
        <v>154.61000000000001</v>
      </c>
      <c r="F20516" s="73" t="s">
        <v>40</v>
      </c>
    </row>
    <row r="20517" spans="1:6" x14ac:dyDescent="0.25">
      <c r="A20517" s="73">
        <v>102206</v>
      </c>
      <c r="B20517" s="74" t="s">
        <v>32790</v>
      </c>
      <c r="C20517" s="73" t="s">
        <v>101</v>
      </c>
      <c r="D20517" s="75">
        <v>196.03</v>
      </c>
      <c r="E20517" s="75">
        <v>192.01</v>
      </c>
      <c r="F20517" s="73" t="s">
        <v>40</v>
      </c>
    </row>
    <row r="20518" spans="1:6" x14ac:dyDescent="0.25">
      <c r="A20518" s="73">
        <v>102207</v>
      </c>
      <c r="B20518" s="74" t="s">
        <v>32791</v>
      </c>
      <c r="C20518" s="73" t="s">
        <v>101</v>
      </c>
      <c r="D20518" s="75">
        <v>372.05</v>
      </c>
      <c r="E20518" s="75">
        <v>368.03</v>
      </c>
      <c r="F20518" s="73" t="s">
        <v>40</v>
      </c>
    </row>
    <row r="20519" spans="1:6" x14ac:dyDescent="0.25">
      <c r="A20519" s="73">
        <v>102208</v>
      </c>
      <c r="B20519" s="74" t="s">
        <v>32792</v>
      </c>
      <c r="C20519" s="73" t="s">
        <v>101</v>
      </c>
      <c r="D20519" s="75">
        <v>909.32</v>
      </c>
      <c r="E20519" s="75">
        <v>905.3</v>
      </c>
      <c r="F20519" s="73" t="s">
        <v>40</v>
      </c>
    </row>
    <row r="20520" spans="1:6" x14ac:dyDescent="0.25">
      <c r="A20520" s="73">
        <v>102209</v>
      </c>
      <c r="B20520" s="74" t="s">
        <v>32793</v>
      </c>
      <c r="C20520" s="73" t="s">
        <v>101</v>
      </c>
      <c r="D20520" s="75">
        <v>1159.9100000000001</v>
      </c>
      <c r="E20520" s="75">
        <v>1155.8900000000001</v>
      </c>
      <c r="F20520" s="73" t="s">
        <v>40</v>
      </c>
    </row>
    <row r="20521" spans="1:6" ht="25.5" x14ac:dyDescent="0.25">
      <c r="A20521" s="73">
        <v>102241</v>
      </c>
      <c r="B20521" s="74" t="s">
        <v>32794</v>
      </c>
      <c r="C20521" s="73" t="s">
        <v>101</v>
      </c>
      <c r="D20521" s="75">
        <v>154.07</v>
      </c>
      <c r="E20521" s="75">
        <v>151.32</v>
      </c>
      <c r="F20521" s="73" t="s">
        <v>40</v>
      </c>
    </row>
    <row r="20522" spans="1:6" ht="25.5" x14ac:dyDescent="0.25">
      <c r="A20522" s="73">
        <v>102242</v>
      </c>
      <c r="B20522" s="74" t="s">
        <v>32795</v>
      </c>
      <c r="C20522" s="73" t="s">
        <v>101</v>
      </c>
      <c r="D20522" s="75">
        <v>163.22</v>
      </c>
      <c r="E20522" s="75">
        <v>160.47</v>
      </c>
      <c r="F20522" s="73" t="s">
        <v>40</v>
      </c>
    </row>
    <row r="20523" spans="1:6" x14ac:dyDescent="0.25">
      <c r="A20523" s="73">
        <v>102243</v>
      </c>
      <c r="B20523" s="74" t="s">
        <v>32796</v>
      </c>
      <c r="C20523" s="73" t="s">
        <v>101</v>
      </c>
      <c r="D20523" s="75">
        <v>109.67</v>
      </c>
      <c r="E20523" s="75">
        <v>106.92</v>
      </c>
      <c r="F20523" s="73" t="s">
        <v>40</v>
      </c>
    </row>
    <row r="20524" spans="1:6" ht="25.5" x14ac:dyDescent="0.25">
      <c r="A20524" s="73">
        <v>102245</v>
      </c>
      <c r="B20524" s="74" t="s">
        <v>32797</v>
      </c>
      <c r="C20524" s="73" t="s">
        <v>101</v>
      </c>
      <c r="D20524" s="75">
        <v>204.96</v>
      </c>
      <c r="E20524" s="75">
        <v>202.21</v>
      </c>
      <c r="F20524" s="73" t="s">
        <v>40</v>
      </c>
    </row>
    <row r="20525" spans="1:6" ht="25.5" x14ac:dyDescent="0.25">
      <c r="A20525" s="73">
        <v>102401</v>
      </c>
      <c r="B20525" s="74" t="s">
        <v>32798</v>
      </c>
      <c r="C20525" s="73" t="s">
        <v>101</v>
      </c>
      <c r="D20525" s="75">
        <v>532.29999999999995</v>
      </c>
      <c r="E20525" s="75">
        <v>530.91</v>
      </c>
      <c r="F20525" s="73" t="s">
        <v>40</v>
      </c>
    </row>
    <row r="20526" spans="1:6" x14ac:dyDescent="0.25">
      <c r="A20526" s="73">
        <v>102402</v>
      </c>
      <c r="B20526" s="74" t="s">
        <v>32799</v>
      </c>
      <c r="C20526" s="73" t="s">
        <v>101</v>
      </c>
      <c r="D20526" s="75">
        <v>773.34</v>
      </c>
      <c r="E20526" s="75">
        <v>771.22</v>
      </c>
      <c r="F20526" s="73" t="s">
        <v>40</v>
      </c>
    </row>
    <row r="20527" spans="1:6" x14ac:dyDescent="0.25">
      <c r="A20527" s="73">
        <v>102403</v>
      </c>
      <c r="B20527" s="74" t="s">
        <v>32800</v>
      </c>
      <c r="C20527" s="73" t="s">
        <v>101</v>
      </c>
      <c r="D20527" s="75">
        <v>386.06</v>
      </c>
      <c r="E20527" s="75">
        <v>384.67</v>
      </c>
      <c r="F20527" s="73" t="s">
        <v>40</v>
      </c>
    </row>
    <row r="20528" spans="1:6" x14ac:dyDescent="0.25">
      <c r="A20528" s="73">
        <v>102404</v>
      </c>
      <c r="B20528" s="74" t="s">
        <v>32801</v>
      </c>
      <c r="C20528" s="73" t="s">
        <v>101</v>
      </c>
      <c r="D20528" s="75">
        <v>679.84</v>
      </c>
      <c r="E20528" s="75">
        <v>677.72</v>
      </c>
      <c r="F20528" s="73" t="s">
        <v>40</v>
      </c>
    </row>
    <row r="20529" spans="1:6" x14ac:dyDescent="0.25">
      <c r="A20529" s="73">
        <v>102405</v>
      </c>
      <c r="B20529" s="74" t="s">
        <v>32802</v>
      </c>
      <c r="C20529" s="73" t="s">
        <v>101</v>
      </c>
      <c r="D20529" s="75">
        <v>382.17</v>
      </c>
      <c r="E20529" s="75">
        <v>380.78</v>
      </c>
      <c r="F20529" s="73" t="s">
        <v>40</v>
      </c>
    </row>
    <row r="20530" spans="1:6" ht="25.5" x14ac:dyDescent="0.25">
      <c r="A20530" s="73">
        <v>102409</v>
      </c>
      <c r="B20530" s="74" t="s">
        <v>32803</v>
      </c>
      <c r="C20530" s="73" t="s">
        <v>101</v>
      </c>
      <c r="D20530" s="75">
        <v>763.37</v>
      </c>
      <c r="E20530" s="75">
        <v>761.98</v>
      </c>
      <c r="F20530" s="73" t="s">
        <v>40</v>
      </c>
    </row>
    <row r="20531" spans="1:6" x14ac:dyDescent="0.25">
      <c r="A20531" s="73">
        <v>102410</v>
      </c>
      <c r="B20531" s="74" t="s">
        <v>32804</v>
      </c>
      <c r="C20531" s="73" t="s">
        <v>101</v>
      </c>
      <c r="D20531" s="75">
        <v>305.3</v>
      </c>
      <c r="E20531" s="75">
        <v>303.91000000000003</v>
      </c>
      <c r="F20531" s="73" t="s">
        <v>40</v>
      </c>
    </row>
    <row r="20532" spans="1:6" x14ac:dyDescent="0.25">
      <c r="A20532" s="73">
        <v>102412</v>
      </c>
      <c r="B20532" s="74" t="s">
        <v>32805</v>
      </c>
      <c r="C20532" s="73" t="s">
        <v>101</v>
      </c>
      <c r="D20532" s="75">
        <v>155.72</v>
      </c>
      <c r="E20532" s="75">
        <v>154.33000000000001</v>
      </c>
      <c r="F20532" s="73" t="s">
        <v>40</v>
      </c>
    </row>
    <row r="20533" spans="1:6" x14ac:dyDescent="0.25">
      <c r="A20533" s="73">
        <v>102413</v>
      </c>
      <c r="B20533" s="74" t="s">
        <v>32806</v>
      </c>
      <c r="C20533" s="73" t="s">
        <v>101</v>
      </c>
      <c r="D20533" s="75">
        <v>126.3</v>
      </c>
      <c r="E20533" s="75">
        <v>124.91</v>
      </c>
      <c r="F20533" s="73" t="s">
        <v>40</v>
      </c>
    </row>
    <row r="20534" spans="1:6" x14ac:dyDescent="0.25">
      <c r="A20534" s="73">
        <v>102414</v>
      </c>
      <c r="B20534" s="74" t="s">
        <v>32807</v>
      </c>
      <c r="C20534" s="73" t="s">
        <v>101</v>
      </c>
      <c r="D20534" s="75">
        <v>432.46</v>
      </c>
      <c r="E20534" s="75">
        <v>430.34</v>
      </c>
      <c r="F20534" s="73" t="s">
        <v>40</v>
      </c>
    </row>
    <row r="20535" spans="1:6" x14ac:dyDescent="0.25">
      <c r="A20535" s="73">
        <v>102416</v>
      </c>
      <c r="B20535" s="74" t="s">
        <v>32808</v>
      </c>
      <c r="C20535" s="73" t="s">
        <v>101</v>
      </c>
      <c r="D20535" s="75">
        <v>78.3</v>
      </c>
      <c r="E20535" s="75">
        <v>76.91</v>
      </c>
      <c r="F20535" s="73" t="s">
        <v>40</v>
      </c>
    </row>
    <row r="20536" spans="1:6" x14ac:dyDescent="0.25">
      <c r="A20536" s="73">
        <v>102417</v>
      </c>
      <c r="B20536" s="74" t="s">
        <v>32809</v>
      </c>
      <c r="C20536" s="73" t="s">
        <v>101</v>
      </c>
      <c r="D20536" s="75">
        <v>59.1</v>
      </c>
      <c r="E20536" s="75">
        <v>57.71</v>
      </c>
      <c r="F20536" s="73" t="s">
        <v>40</v>
      </c>
    </row>
    <row r="20537" spans="1:6" x14ac:dyDescent="0.25">
      <c r="A20537" s="73">
        <v>102420</v>
      </c>
      <c r="B20537" s="74" t="s">
        <v>32810</v>
      </c>
      <c r="C20537" s="73" t="s">
        <v>101</v>
      </c>
      <c r="D20537" s="75">
        <v>1033.1600000000001</v>
      </c>
      <c r="E20537" s="75">
        <v>1031.77</v>
      </c>
      <c r="F20537" s="73" t="s">
        <v>40</v>
      </c>
    </row>
    <row r="20538" spans="1:6" x14ac:dyDescent="0.25">
      <c r="A20538" s="73">
        <v>102421</v>
      </c>
      <c r="B20538" s="74" t="s">
        <v>32811</v>
      </c>
      <c r="C20538" s="73" t="s">
        <v>101</v>
      </c>
      <c r="D20538" s="75">
        <v>141.05000000000001</v>
      </c>
      <c r="E20538" s="75">
        <v>139.66</v>
      </c>
      <c r="F20538" s="73" t="s">
        <v>40</v>
      </c>
    </row>
    <row r="20539" spans="1:6" x14ac:dyDescent="0.25">
      <c r="A20539" s="73">
        <v>102427</v>
      </c>
      <c r="B20539" s="74" t="s">
        <v>32812</v>
      </c>
      <c r="C20539" s="73" t="s">
        <v>101</v>
      </c>
      <c r="D20539" s="75">
        <v>275.3</v>
      </c>
      <c r="E20539" s="75">
        <v>273.91000000000003</v>
      </c>
      <c r="F20539" s="73" t="s">
        <v>40</v>
      </c>
    </row>
    <row r="20540" spans="1:6" x14ac:dyDescent="0.25">
      <c r="A20540" s="73">
        <v>102428</v>
      </c>
      <c r="B20540" s="74" t="s">
        <v>32813</v>
      </c>
      <c r="C20540" s="73" t="s">
        <v>101</v>
      </c>
      <c r="D20540" s="75">
        <v>84.19</v>
      </c>
      <c r="E20540" s="75">
        <v>82.8</v>
      </c>
      <c r="F20540" s="73" t="s">
        <v>40</v>
      </c>
    </row>
    <row r="20541" spans="1:6" x14ac:dyDescent="0.25">
      <c r="A20541" s="73">
        <v>102434</v>
      </c>
      <c r="B20541" s="74" t="s">
        <v>32814</v>
      </c>
      <c r="C20541" s="73" t="s">
        <v>101</v>
      </c>
      <c r="D20541" s="75">
        <v>110.66</v>
      </c>
      <c r="E20541" s="75">
        <v>109.27</v>
      </c>
      <c r="F20541" s="73" t="s">
        <v>40</v>
      </c>
    </row>
    <row r="20542" spans="1:6" x14ac:dyDescent="0.25">
      <c r="A20542" s="73">
        <v>102435</v>
      </c>
      <c r="B20542" s="74" t="s">
        <v>32815</v>
      </c>
      <c r="C20542" s="73" t="s">
        <v>101</v>
      </c>
      <c r="D20542" s="75">
        <v>116.21</v>
      </c>
      <c r="E20542" s="75">
        <v>114.82</v>
      </c>
      <c r="F20542" s="73" t="s">
        <v>40</v>
      </c>
    </row>
    <row r="20543" spans="1:6" x14ac:dyDescent="0.25">
      <c r="A20543" s="73">
        <v>102436</v>
      </c>
      <c r="B20543" s="74" t="s">
        <v>32816</v>
      </c>
      <c r="C20543" s="73" t="s">
        <v>101</v>
      </c>
      <c r="D20543" s="75">
        <v>151.55000000000001</v>
      </c>
      <c r="E20543" s="75">
        <v>150.16</v>
      </c>
      <c r="F20543" s="73" t="s">
        <v>40</v>
      </c>
    </row>
    <row r="20544" spans="1:6" x14ac:dyDescent="0.25">
      <c r="A20544" s="73">
        <v>102437</v>
      </c>
      <c r="B20544" s="74" t="s">
        <v>32817</v>
      </c>
      <c r="C20544" s="73" t="s">
        <v>101</v>
      </c>
      <c r="D20544" s="75">
        <v>118.54</v>
      </c>
      <c r="E20544" s="75">
        <v>117.15</v>
      </c>
      <c r="F20544" s="73" t="s">
        <v>40</v>
      </c>
    </row>
    <row r="20545" spans="1:6" x14ac:dyDescent="0.25">
      <c r="A20545" s="73">
        <v>102439</v>
      </c>
      <c r="B20545" s="74" t="s">
        <v>32818</v>
      </c>
      <c r="C20545" s="73" t="s">
        <v>101</v>
      </c>
      <c r="D20545" s="75">
        <v>74.91</v>
      </c>
      <c r="E20545" s="75">
        <v>73.13</v>
      </c>
      <c r="F20545" s="73" t="s">
        <v>40</v>
      </c>
    </row>
    <row r="20546" spans="1:6" x14ac:dyDescent="0.25">
      <c r="A20546" s="73">
        <v>102442</v>
      </c>
      <c r="B20546" s="74" t="s">
        <v>32819</v>
      </c>
      <c r="C20546" s="73" t="s">
        <v>101</v>
      </c>
      <c r="D20546" s="75">
        <v>78.3</v>
      </c>
      <c r="E20546" s="75">
        <v>76.91</v>
      </c>
      <c r="F20546" s="73" t="s">
        <v>40</v>
      </c>
    </row>
    <row r="20547" spans="1:6" x14ac:dyDescent="0.25">
      <c r="A20547" s="73">
        <v>102443</v>
      </c>
      <c r="B20547" s="74" t="s">
        <v>28949</v>
      </c>
      <c r="C20547" s="73" t="s">
        <v>101</v>
      </c>
      <c r="D20547" s="75">
        <v>95.3</v>
      </c>
      <c r="E20547" s="75">
        <v>93.91</v>
      </c>
      <c r="F20547" s="73" t="s">
        <v>40</v>
      </c>
    </row>
    <row r="20548" spans="1:6" x14ac:dyDescent="0.25">
      <c r="A20548" s="73">
        <v>102452</v>
      </c>
      <c r="B20548" s="74" t="s">
        <v>32820</v>
      </c>
      <c r="C20548" s="73" t="s">
        <v>101</v>
      </c>
      <c r="D20548" s="75">
        <v>444.99</v>
      </c>
      <c r="E20548" s="75">
        <v>442.87</v>
      </c>
      <c r="F20548" s="73" t="s">
        <v>40</v>
      </c>
    </row>
    <row r="20549" spans="1:6" x14ac:dyDescent="0.25">
      <c r="A20549" s="73">
        <v>102457</v>
      </c>
      <c r="B20549" s="74" t="s">
        <v>32821</v>
      </c>
      <c r="C20549" s="73" t="s">
        <v>101</v>
      </c>
      <c r="D20549" s="75">
        <v>144.28</v>
      </c>
      <c r="E20549" s="75">
        <v>142.88999999999999</v>
      </c>
      <c r="F20549" s="73" t="s">
        <v>40</v>
      </c>
    </row>
    <row r="20550" spans="1:6" x14ac:dyDescent="0.25">
      <c r="A20550" s="73">
        <v>102502</v>
      </c>
      <c r="B20550" s="74" t="s">
        <v>32822</v>
      </c>
      <c r="C20550" s="73" t="s">
        <v>101</v>
      </c>
      <c r="D20550" s="75">
        <v>33.450000000000003</v>
      </c>
      <c r="E20550" s="75">
        <v>32.6</v>
      </c>
      <c r="F20550" s="73" t="s">
        <v>40</v>
      </c>
    </row>
    <row r="20551" spans="1:6" x14ac:dyDescent="0.25">
      <c r="A20551" s="73">
        <v>102511</v>
      </c>
      <c r="B20551" s="74" t="s">
        <v>32823</v>
      </c>
      <c r="C20551" s="73" t="s">
        <v>101</v>
      </c>
      <c r="D20551" s="75">
        <v>65.34</v>
      </c>
      <c r="E20551" s="75">
        <v>63.95</v>
      </c>
      <c r="F20551" s="73" t="s">
        <v>40</v>
      </c>
    </row>
    <row r="20552" spans="1:6" x14ac:dyDescent="0.25">
      <c r="A20552" s="73">
        <v>102513</v>
      </c>
      <c r="B20552" s="74" t="s">
        <v>32824</v>
      </c>
      <c r="C20552" s="73" t="s">
        <v>101</v>
      </c>
      <c r="D20552" s="75">
        <v>47.26</v>
      </c>
      <c r="E20552" s="75">
        <v>46.41</v>
      </c>
      <c r="F20552" s="73" t="s">
        <v>40</v>
      </c>
    </row>
    <row r="20553" spans="1:6" x14ac:dyDescent="0.25">
      <c r="A20553" s="73">
        <v>102517</v>
      </c>
      <c r="B20553" s="74" t="s">
        <v>32825</v>
      </c>
      <c r="C20553" s="73" t="s">
        <v>101</v>
      </c>
      <c r="D20553" s="75">
        <v>48.96</v>
      </c>
      <c r="E20553" s="75">
        <v>48.33</v>
      </c>
      <c r="F20553" s="73" t="s">
        <v>40</v>
      </c>
    </row>
    <row r="20554" spans="1:6" ht="25.5" x14ac:dyDescent="0.25">
      <c r="A20554" s="73">
        <v>102520</v>
      </c>
      <c r="B20554" s="74" t="s">
        <v>32826</v>
      </c>
      <c r="C20554" s="73" t="s">
        <v>101</v>
      </c>
      <c r="D20554" s="75">
        <v>305.3</v>
      </c>
      <c r="E20554" s="75">
        <v>303.91000000000003</v>
      </c>
      <c r="F20554" s="73" t="s">
        <v>40</v>
      </c>
    </row>
    <row r="20555" spans="1:6" ht="25.5" x14ac:dyDescent="0.25">
      <c r="A20555" s="73">
        <v>102522</v>
      </c>
      <c r="B20555" s="74" t="s">
        <v>32827</v>
      </c>
      <c r="C20555" s="73" t="s">
        <v>101</v>
      </c>
      <c r="D20555" s="75">
        <v>869.74</v>
      </c>
      <c r="E20555" s="75">
        <v>861.26</v>
      </c>
      <c r="F20555" s="73" t="s">
        <v>40</v>
      </c>
    </row>
    <row r="20556" spans="1:6" x14ac:dyDescent="0.25">
      <c r="A20556" s="73">
        <v>102525</v>
      </c>
      <c r="B20556" s="74" t="s">
        <v>32828</v>
      </c>
      <c r="C20556" s="73" t="s">
        <v>101</v>
      </c>
      <c r="D20556" s="75">
        <v>442.63</v>
      </c>
      <c r="E20556" s="75">
        <v>434.15</v>
      </c>
      <c r="F20556" s="73" t="s">
        <v>40</v>
      </c>
    </row>
    <row r="20557" spans="1:6" ht="25.5" x14ac:dyDescent="0.25">
      <c r="A20557" s="73">
        <v>102526</v>
      </c>
      <c r="B20557" s="74" t="s">
        <v>32829</v>
      </c>
      <c r="C20557" s="73" t="s">
        <v>101</v>
      </c>
      <c r="D20557" s="75">
        <v>516.33000000000004</v>
      </c>
      <c r="E20557" s="75">
        <v>507.85</v>
      </c>
      <c r="F20557" s="73" t="s">
        <v>40</v>
      </c>
    </row>
    <row r="20558" spans="1:6" x14ac:dyDescent="0.25">
      <c r="A20558" s="73">
        <v>102551</v>
      </c>
      <c r="B20558" s="74" t="s">
        <v>32830</v>
      </c>
      <c r="C20558" s="73" t="s">
        <v>101</v>
      </c>
      <c r="D20558" s="75">
        <v>15.85</v>
      </c>
      <c r="E20558" s="75">
        <v>15</v>
      </c>
      <c r="F20558" s="73" t="s">
        <v>40</v>
      </c>
    </row>
    <row r="20559" spans="1:6" x14ac:dyDescent="0.25">
      <c r="A20559" s="73">
        <v>102555</v>
      </c>
      <c r="B20559" s="74" t="s">
        <v>32831</v>
      </c>
      <c r="C20559" s="73" t="s">
        <v>101</v>
      </c>
      <c r="D20559" s="75">
        <v>79.42</v>
      </c>
      <c r="E20559" s="75">
        <v>75.180000000000007</v>
      </c>
      <c r="F20559" s="73" t="s">
        <v>40</v>
      </c>
    </row>
    <row r="20560" spans="1:6" x14ac:dyDescent="0.25">
      <c r="A20560" s="73">
        <v>102556</v>
      </c>
      <c r="B20560" s="74" t="s">
        <v>32832</v>
      </c>
      <c r="C20560" s="73" t="s">
        <v>101</v>
      </c>
      <c r="D20560" s="75">
        <v>86.19</v>
      </c>
      <c r="E20560" s="75">
        <v>81.95</v>
      </c>
      <c r="F20560" s="73" t="s">
        <v>40</v>
      </c>
    </row>
    <row r="20561" spans="1:6" x14ac:dyDescent="0.25">
      <c r="A20561" s="73">
        <v>102557</v>
      </c>
      <c r="B20561" s="74" t="s">
        <v>32833</v>
      </c>
      <c r="C20561" s="73" t="s">
        <v>101</v>
      </c>
      <c r="D20561" s="75">
        <v>126.42</v>
      </c>
      <c r="E20561" s="75">
        <v>122.18</v>
      </c>
      <c r="F20561" s="73" t="s">
        <v>40</v>
      </c>
    </row>
    <row r="20562" spans="1:6" x14ac:dyDescent="0.25">
      <c r="A20562" s="73">
        <v>102559</v>
      </c>
      <c r="B20562" s="74" t="s">
        <v>32834</v>
      </c>
      <c r="C20562" s="73" t="s">
        <v>101</v>
      </c>
      <c r="D20562" s="75">
        <v>203.52</v>
      </c>
      <c r="E20562" s="75">
        <v>199.28</v>
      </c>
      <c r="F20562" s="73" t="s">
        <v>40</v>
      </c>
    </row>
    <row r="20563" spans="1:6" x14ac:dyDescent="0.25">
      <c r="A20563" s="73">
        <v>102560</v>
      </c>
      <c r="B20563" s="74" t="s">
        <v>32835</v>
      </c>
      <c r="C20563" s="73" t="s">
        <v>101</v>
      </c>
      <c r="D20563" s="75">
        <v>116.17</v>
      </c>
      <c r="E20563" s="75">
        <v>111.93</v>
      </c>
      <c r="F20563" s="73" t="s">
        <v>40</v>
      </c>
    </row>
    <row r="20564" spans="1:6" x14ac:dyDescent="0.25">
      <c r="A20564" s="73">
        <v>102561</v>
      </c>
      <c r="B20564" s="74" t="s">
        <v>32836</v>
      </c>
      <c r="C20564" s="73" t="s">
        <v>101</v>
      </c>
      <c r="D20564" s="75">
        <v>125.32</v>
      </c>
      <c r="E20564" s="75">
        <v>121.08</v>
      </c>
      <c r="F20564" s="73" t="s">
        <v>40</v>
      </c>
    </row>
    <row r="20565" spans="1:6" x14ac:dyDescent="0.25">
      <c r="A20565" s="73">
        <v>102562</v>
      </c>
      <c r="B20565" s="74" t="s">
        <v>32837</v>
      </c>
      <c r="C20565" s="73" t="s">
        <v>101</v>
      </c>
      <c r="D20565" s="75">
        <v>219.42</v>
      </c>
      <c r="E20565" s="75">
        <v>215.18</v>
      </c>
      <c r="F20565" s="73" t="s">
        <v>40</v>
      </c>
    </row>
    <row r="20566" spans="1:6" x14ac:dyDescent="0.25">
      <c r="A20566" s="73">
        <v>102563</v>
      </c>
      <c r="B20566" s="74" t="s">
        <v>32838</v>
      </c>
      <c r="C20566" s="73" t="s">
        <v>101</v>
      </c>
      <c r="D20566" s="75">
        <v>276.51</v>
      </c>
      <c r="E20566" s="75">
        <v>272.27</v>
      </c>
      <c r="F20566" s="73" t="s">
        <v>40</v>
      </c>
    </row>
    <row r="20567" spans="1:6" x14ac:dyDescent="0.25">
      <c r="A20567" s="73">
        <v>102611</v>
      </c>
      <c r="B20567" s="74" t="s">
        <v>32839</v>
      </c>
      <c r="C20567" s="73" t="s">
        <v>101</v>
      </c>
      <c r="D20567" s="75">
        <v>22.72</v>
      </c>
      <c r="E20567" s="75">
        <v>22.3</v>
      </c>
      <c r="F20567" s="73" t="s">
        <v>40</v>
      </c>
    </row>
    <row r="20568" spans="1:6" x14ac:dyDescent="0.25">
      <c r="A20568" s="73">
        <v>102612</v>
      </c>
      <c r="B20568" s="74" t="s">
        <v>32840</v>
      </c>
      <c r="C20568" s="73" t="s">
        <v>101</v>
      </c>
      <c r="D20568" s="75">
        <v>26.55</v>
      </c>
      <c r="E20568" s="75">
        <v>26.13</v>
      </c>
      <c r="F20568" s="73" t="s">
        <v>40</v>
      </c>
    </row>
    <row r="20569" spans="1:6" x14ac:dyDescent="0.25">
      <c r="A20569" s="73">
        <v>102635</v>
      </c>
      <c r="B20569" s="74" t="s">
        <v>28950</v>
      </c>
      <c r="C20569" s="73" t="s">
        <v>101</v>
      </c>
      <c r="D20569" s="75">
        <v>21.66</v>
      </c>
      <c r="E20569" s="75">
        <v>21.24</v>
      </c>
      <c r="F20569" s="73" t="s">
        <v>40</v>
      </c>
    </row>
    <row r="20570" spans="1:6" x14ac:dyDescent="0.25">
      <c r="A20570" s="73">
        <v>102636</v>
      </c>
      <c r="B20570" s="74" t="s">
        <v>28951</v>
      </c>
      <c r="C20570" s="73" t="s">
        <v>101</v>
      </c>
      <c r="D20570" s="75">
        <v>43.77</v>
      </c>
      <c r="E20570" s="75">
        <v>43.35</v>
      </c>
      <c r="F20570" s="73" t="s">
        <v>40</v>
      </c>
    </row>
    <row r="20571" spans="1:6" x14ac:dyDescent="0.25">
      <c r="A20571" s="73">
        <v>102637</v>
      </c>
      <c r="B20571" s="74" t="s">
        <v>32841</v>
      </c>
      <c r="C20571" s="73" t="s">
        <v>101</v>
      </c>
      <c r="D20571" s="75">
        <v>46.16</v>
      </c>
      <c r="E20571" s="75">
        <v>44.04</v>
      </c>
      <c r="F20571" s="73" t="s">
        <v>40</v>
      </c>
    </row>
    <row r="20572" spans="1:6" x14ac:dyDescent="0.25">
      <c r="A20572" s="73">
        <v>102702</v>
      </c>
      <c r="B20572" s="74" t="s">
        <v>28952</v>
      </c>
      <c r="C20572" s="73" t="s">
        <v>101</v>
      </c>
      <c r="D20572" s="75">
        <v>50.4</v>
      </c>
      <c r="E20572" s="75">
        <v>49.01</v>
      </c>
      <c r="F20572" s="73" t="s">
        <v>40</v>
      </c>
    </row>
    <row r="20573" spans="1:6" x14ac:dyDescent="0.25">
      <c r="A20573" s="73">
        <v>102703</v>
      </c>
      <c r="B20573" s="74" t="s">
        <v>28953</v>
      </c>
      <c r="C20573" s="73" t="s">
        <v>101</v>
      </c>
      <c r="D20573" s="75">
        <v>40.19</v>
      </c>
      <c r="E20573" s="75">
        <v>38.799999999999997</v>
      </c>
      <c r="F20573" s="73" t="s">
        <v>40</v>
      </c>
    </row>
    <row r="20574" spans="1:6" x14ac:dyDescent="0.25">
      <c r="A20574" s="73">
        <v>102711</v>
      </c>
      <c r="B20574" s="74" t="s">
        <v>28954</v>
      </c>
      <c r="C20574" s="73" t="s">
        <v>101</v>
      </c>
      <c r="D20574" s="75">
        <v>193.21</v>
      </c>
      <c r="E20574" s="75">
        <v>191.09</v>
      </c>
      <c r="F20574" s="73" t="s">
        <v>40</v>
      </c>
    </row>
    <row r="20575" spans="1:6" x14ac:dyDescent="0.25">
      <c r="A20575" s="73">
        <v>102715</v>
      </c>
      <c r="B20575" s="74" t="s">
        <v>32842</v>
      </c>
      <c r="C20575" s="73" t="s">
        <v>101</v>
      </c>
      <c r="D20575" s="75">
        <v>335.41</v>
      </c>
      <c r="E20575" s="75">
        <v>333.29</v>
      </c>
      <c r="F20575" s="73" t="s">
        <v>40</v>
      </c>
    </row>
    <row r="20576" spans="1:6" x14ac:dyDescent="0.25">
      <c r="A20576" s="73">
        <v>102723</v>
      </c>
      <c r="B20576" s="74" t="s">
        <v>32843</v>
      </c>
      <c r="C20576" s="73" t="s">
        <v>101</v>
      </c>
      <c r="D20576" s="75">
        <v>186.16</v>
      </c>
      <c r="E20576" s="75">
        <v>184.04</v>
      </c>
      <c r="F20576" s="73" t="s">
        <v>40</v>
      </c>
    </row>
    <row r="20577" spans="1:6" x14ac:dyDescent="0.25">
      <c r="A20577" s="73">
        <v>102731</v>
      </c>
      <c r="B20577" s="74" t="s">
        <v>32844</v>
      </c>
      <c r="C20577" s="73" t="s">
        <v>101</v>
      </c>
      <c r="D20577" s="75">
        <v>69.98</v>
      </c>
      <c r="E20577" s="75">
        <v>67.86</v>
      </c>
      <c r="F20577" s="73" t="s">
        <v>40</v>
      </c>
    </row>
    <row r="20578" spans="1:6" x14ac:dyDescent="0.25">
      <c r="A20578" s="73">
        <v>102747</v>
      </c>
      <c r="B20578" s="74" t="s">
        <v>32845</v>
      </c>
      <c r="C20578" s="73" t="s">
        <v>101</v>
      </c>
      <c r="D20578" s="75">
        <v>46.19</v>
      </c>
      <c r="E20578" s="75">
        <v>43.44</v>
      </c>
      <c r="F20578" s="73" t="s">
        <v>40</v>
      </c>
    </row>
    <row r="20579" spans="1:6" x14ac:dyDescent="0.25">
      <c r="A20579" s="73">
        <v>102749</v>
      </c>
      <c r="B20579" s="74" t="s">
        <v>28955</v>
      </c>
      <c r="C20579" s="73" t="s">
        <v>101</v>
      </c>
      <c r="D20579" s="75">
        <v>44.94</v>
      </c>
      <c r="E20579" s="75">
        <v>42.82</v>
      </c>
      <c r="F20579" s="73" t="s">
        <v>40</v>
      </c>
    </row>
    <row r="20580" spans="1:6" x14ac:dyDescent="0.25">
      <c r="A20580" s="73">
        <v>102751</v>
      </c>
      <c r="B20580" s="74" t="s">
        <v>32846</v>
      </c>
      <c r="C20580" s="73" t="s">
        <v>101</v>
      </c>
      <c r="D20580" s="75">
        <v>66.180000000000007</v>
      </c>
      <c r="E20580" s="75">
        <v>64.7</v>
      </c>
      <c r="F20580" s="73" t="s">
        <v>40</v>
      </c>
    </row>
    <row r="20581" spans="1:6" x14ac:dyDescent="0.25">
      <c r="A20581" s="73">
        <v>102753</v>
      </c>
      <c r="B20581" s="74" t="s">
        <v>32847</v>
      </c>
      <c r="C20581" s="73" t="s">
        <v>101</v>
      </c>
      <c r="D20581" s="75">
        <v>41.93</v>
      </c>
      <c r="E20581" s="75">
        <v>40.450000000000003</v>
      </c>
      <c r="F20581" s="73" t="s">
        <v>40</v>
      </c>
    </row>
    <row r="20582" spans="1:6" x14ac:dyDescent="0.25">
      <c r="A20582" s="73">
        <v>102755</v>
      </c>
      <c r="B20582" s="74" t="s">
        <v>32848</v>
      </c>
      <c r="C20582" s="73" t="s">
        <v>101</v>
      </c>
      <c r="D20582" s="75">
        <v>17.37</v>
      </c>
      <c r="E20582" s="75">
        <v>16.649999999999999</v>
      </c>
      <c r="F20582" s="73" t="s">
        <v>40</v>
      </c>
    </row>
    <row r="20583" spans="1:6" x14ac:dyDescent="0.25">
      <c r="A20583" s="73">
        <v>102761</v>
      </c>
      <c r="B20583" s="74" t="s">
        <v>32849</v>
      </c>
      <c r="C20583" s="73" t="s">
        <v>101</v>
      </c>
      <c r="D20583" s="75">
        <v>130.26</v>
      </c>
      <c r="E20583" s="75">
        <v>128.13999999999999</v>
      </c>
      <c r="F20583" s="73" t="s">
        <v>40</v>
      </c>
    </row>
    <row r="20584" spans="1:6" x14ac:dyDescent="0.25">
      <c r="A20584" s="73">
        <v>102763</v>
      </c>
      <c r="B20584" s="74" t="s">
        <v>32850</v>
      </c>
      <c r="C20584" s="73" t="s">
        <v>101</v>
      </c>
      <c r="D20584" s="75">
        <v>123.16</v>
      </c>
      <c r="E20584" s="75">
        <v>121.04</v>
      </c>
      <c r="F20584" s="73" t="s">
        <v>40</v>
      </c>
    </row>
    <row r="20585" spans="1:6" x14ac:dyDescent="0.25">
      <c r="A20585" s="73">
        <v>102901</v>
      </c>
      <c r="B20585" s="74" t="s">
        <v>28956</v>
      </c>
      <c r="C20585" s="73" t="s">
        <v>101</v>
      </c>
      <c r="D20585" s="75">
        <v>189.84</v>
      </c>
      <c r="E20585" s="75">
        <v>186.88</v>
      </c>
      <c r="F20585" s="73" t="s">
        <v>40</v>
      </c>
    </row>
    <row r="20586" spans="1:6" x14ac:dyDescent="0.25">
      <c r="A20586" s="73">
        <v>102902</v>
      </c>
      <c r="B20586" s="74" t="s">
        <v>28957</v>
      </c>
      <c r="C20586" s="73" t="s">
        <v>101</v>
      </c>
      <c r="D20586" s="75">
        <v>320.3</v>
      </c>
      <c r="E20586" s="75">
        <v>317.33999999999997</v>
      </c>
      <c r="F20586" s="73" t="s">
        <v>40</v>
      </c>
    </row>
    <row r="20587" spans="1:6" x14ac:dyDescent="0.25">
      <c r="A20587" s="73">
        <v>102903</v>
      </c>
      <c r="B20587" s="74" t="s">
        <v>28958</v>
      </c>
      <c r="C20587" s="73" t="s">
        <v>101</v>
      </c>
      <c r="D20587" s="75">
        <v>795</v>
      </c>
      <c r="E20587" s="75">
        <v>790.76</v>
      </c>
      <c r="F20587" s="73" t="s">
        <v>40</v>
      </c>
    </row>
    <row r="20588" spans="1:6" x14ac:dyDescent="0.25">
      <c r="A20588" s="73">
        <v>103001</v>
      </c>
      <c r="B20588" s="74" t="s">
        <v>28959</v>
      </c>
      <c r="C20588" s="73" t="s">
        <v>101</v>
      </c>
      <c r="D20588" s="75">
        <v>14.12</v>
      </c>
      <c r="E20588" s="75">
        <v>13.4</v>
      </c>
      <c r="F20588" s="73" t="s">
        <v>40</v>
      </c>
    </row>
    <row r="20589" spans="1:6" ht="25.5" x14ac:dyDescent="0.25">
      <c r="A20589" s="73">
        <v>103501</v>
      </c>
      <c r="B20589" s="74" t="s">
        <v>32851</v>
      </c>
      <c r="C20589" s="73" t="s">
        <v>101</v>
      </c>
      <c r="D20589" s="75">
        <v>338.9</v>
      </c>
      <c r="E20589" s="75">
        <v>332.96</v>
      </c>
      <c r="F20589" s="73" t="s">
        <v>40</v>
      </c>
    </row>
    <row r="20590" spans="1:6" x14ac:dyDescent="0.25">
      <c r="A20590" s="73">
        <v>103503</v>
      </c>
      <c r="B20590" s="74" t="s">
        <v>32852</v>
      </c>
      <c r="C20590" s="73" t="s">
        <v>101</v>
      </c>
      <c r="D20590" s="75">
        <v>451.22</v>
      </c>
      <c r="E20590" s="75">
        <v>439.75</v>
      </c>
      <c r="F20590" s="73" t="s">
        <v>40</v>
      </c>
    </row>
    <row r="20591" spans="1:6" ht="25.5" x14ac:dyDescent="0.25">
      <c r="A20591" s="73">
        <v>103511</v>
      </c>
      <c r="B20591" s="74" t="s">
        <v>32853</v>
      </c>
      <c r="C20591" s="73" t="s">
        <v>101</v>
      </c>
      <c r="D20591" s="75">
        <v>67.81</v>
      </c>
      <c r="E20591" s="75">
        <v>65.27</v>
      </c>
      <c r="F20591" s="73" t="s">
        <v>40</v>
      </c>
    </row>
    <row r="20592" spans="1:6" ht="25.5" x14ac:dyDescent="0.25">
      <c r="A20592" s="73">
        <v>103513</v>
      </c>
      <c r="B20592" s="74" t="s">
        <v>32854</v>
      </c>
      <c r="C20592" s="73" t="s">
        <v>101</v>
      </c>
      <c r="D20592" s="75">
        <v>80.91</v>
      </c>
      <c r="E20592" s="75">
        <v>78.37</v>
      </c>
      <c r="F20592" s="73" t="s">
        <v>40</v>
      </c>
    </row>
    <row r="20593" spans="1:6" ht="25.5" x14ac:dyDescent="0.25">
      <c r="A20593" s="73">
        <v>103515</v>
      </c>
      <c r="B20593" s="74" t="s">
        <v>32855</v>
      </c>
      <c r="C20593" s="73" t="s">
        <v>101</v>
      </c>
      <c r="D20593" s="75">
        <v>42.91</v>
      </c>
      <c r="E20593" s="75">
        <v>40.369999999999997</v>
      </c>
      <c r="F20593" s="73" t="s">
        <v>40</v>
      </c>
    </row>
    <row r="20594" spans="1:6" ht="25.5" x14ac:dyDescent="0.25">
      <c r="A20594" s="73">
        <v>103520</v>
      </c>
      <c r="B20594" s="74" t="s">
        <v>32856</v>
      </c>
      <c r="C20594" s="73" t="s">
        <v>101</v>
      </c>
      <c r="D20594" s="75">
        <v>104.3</v>
      </c>
      <c r="E20594" s="75">
        <v>101.76</v>
      </c>
      <c r="F20594" s="73" t="s">
        <v>40</v>
      </c>
    </row>
    <row r="20595" spans="1:6" ht="25.5" x14ac:dyDescent="0.25">
      <c r="A20595" s="73">
        <v>103521</v>
      </c>
      <c r="B20595" s="74" t="s">
        <v>32857</v>
      </c>
      <c r="C20595" s="73" t="s">
        <v>101</v>
      </c>
      <c r="D20595" s="75">
        <v>98.15</v>
      </c>
      <c r="E20595" s="75">
        <v>95.61</v>
      </c>
      <c r="F20595" s="73" t="s">
        <v>40</v>
      </c>
    </row>
    <row r="20596" spans="1:6" x14ac:dyDescent="0.25">
      <c r="A20596" s="73">
        <v>103522</v>
      </c>
      <c r="B20596" s="74" t="s">
        <v>32858</v>
      </c>
      <c r="C20596" s="73" t="s">
        <v>101</v>
      </c>
      <c r="D20596" s="75">
        <v>48.16</v>
      </c>
      <c r="E20596" s="75">
        <v>46.04</v>
      </c>
      <c r="F20596" s="73" t="s">
        <v>40</v>
      </c>
    </row>
    <row r="20597" spans="1:6" ht="25.5" x14ac:dyDescent="0.25">
      <c r="A20597" s="73">
        <v>103531</v>
      </c>
      <c r="B20597" s="74" t="s">
        <v>32859</v>
      </c>
      <c r="C20597" s="73" t="s">
        <v>101</v>
      </c>
      <c r="D20597" s="75">
        <v>43.54</v>
      </c>
      <c r="E20597" s="75">
        <v>41.42</v>
      </c>
      <c r="F20597" s="73" t="s">
        <v>40</v>
      </c>
    </row>
    <row r="20598" spans="1:6" x14ac:dyDescent="0.25">
      <c r="A20598" s="73">
        <v>103533</v>
      </c>
      <c r="B20598" s="74" t="s">
        <v>32860</v>
      </c>
      <c r="C20598" s="73" t="s">
        <v>101</v>
      </c>
      <c r="D20598" s="75">
        <v>48.76</v>
      </c>
      <c r="E20598" s="75">
        <v>46.64</v>
      </c>
      <c r="F20598" s="73" t="s">
        <v>40</v>
      </c>
    </row>
    <row r="20599" spans="1:6" x14ac:dyDescent="0.25">
      <c r="A20599" s="73">
        <v>103550</v>
      </c>
      <c r="B20599" s="74" t="s">
        <v>32861</v>
      </c>
      <c r="C20599" s="73" t="s">
        <v>101</v>
      </c>
      <c r="D20599" s="75">
        <v>342.94</v>
      </c>
      <c r="E20599" s="75">
        <v>334.46</v>
      </c>
      <c r="F20599" s="73" t="s">
        <v>40</v>
      </c>
    </row>
    <row r="20600" spans="1:6" x14ac:dyDescent="0.25">
      <c r="A20600" s="73">
        <v>103551</v>
      </c>
      <c r="B20600" s="74" t="s">
        <v>32862</v>
      </c>
      <c r="C20600" s="73" t="s">
        <v>101</v>
      </c>
      <c r="D20600" s="75">
        <v>384.94</v>
      </c>
      <c r="E20600" s="75">
        <v>376.46</v>
      </c>
      <c r="F20600" s="73" t="s">
        <v>40</v>
      </c>
    </row>
    <row r="20601" spans="1:6" x14ac:dyDescent="0.25">
      <c r="A20601" s="73">
        <v>103552</v>
      </c>
      <c r="B20601" s="74" t="s">
        <v>32863</v>
      </c>
      <c r="C20601" s="73" t="s">
        <v>101</v>
      </c>
      <c r="D20601" s="75">
        <v>518.47</v>
      </c>
      <c r="E20601" s="75">
        <v>509.99</v>
      </c>
      <c r="F20601" s="73" t="s">
        <v>40</v>
      </c>
    </row>
    <row r="20602" spans="1:6" x14ac:dyDescent="0.25">
      <c r="A20602" s="73">
        <v>103569</v>
      </c>
      <c r="B20602" s="74" t="s">
        <v>32864</v>
      </c>
      <c r="C20602" s="73" t="s">
        <v>101</v>
      </c>
      <c r="D20602" s="75">
        <v>249.9</v>
      </c>
      <c r="E20602" s="75">
        <v>243.54</v>
      </c>
      <c r="F20602" s="73" t="s">
        <v>40</v>
      </c>
    </row>
    <row r="20603" spans="1:6" x14ac:dyDescent="0.25">
      <c r="A20603" s="73">
        <v>103570</v>
      </c>
      <c r="B20603" s="74" t="s">
        <v>32865</v>
      </c>
      <c r="C20603" s="73" t="s">
        <v>101</v>
      </c>
      <c r="D20603" s="75">
        <v>538.35</v>
      </c>
      <c r="E20603" s="75">
        <v>531.99</v>
      </c>
      <c r="F20603" s="73" t="s">
        <v>40</v>
      </c>
    </row>
    <row r="20604" spans="1:6" x14ac:dyDescent="0.25">
      <c r="A20604" s="73">
        <v>103571</v>
      </c>
      <c r="B20604" s="74" t="s">
        <v>32866</v>
      </c>
      <c r="C20604" s="73" t="s">
        <v>101</v>
      </c>
      <c r="D20604" s="75">
        <v>7673.38</v>
      </c>
      <c r="E20604" s="75">
        <v>7656.42</v>
      </c>
      <c r="F20604" s="73" t="s">
        <v>40</v>
      </c>
    </row>
    <row r="20605" spans="1:6" x14ac:dyDescent="0.25">
      <c r="A20605" s="73">
        <v>103572</v>
      </c>
      <c r="B20605" s="74" t="s">
        <v>32867</v>
      </c>
      <c r="C20605" s="73" t="s">
        <v>101</v>
      </c>
      <c r="D20605" s="75">
        <v>23.08</v>
      </c>
      <c r="E20605" s="75">
        <v>22.45</v>
      </c>
      <c r="F20605" s="73" t="s">
        <v>40</v>
      </c>
    </row>
    <row r="20606" spans="1:6" x14ac:dyDescent="0.25">
      <c r="A20606" s="73">
        <v>103573</v>
      </c>
      <c r="B20606" s="74" t="s">
        <v>32868</v>
      </c>
      <c r="C20606" s="73" t="s">
        <v>101</v>
      </c>
      <c r="D20606" s="75">
        <v>17.98</v>
      </c>
      <c r="E20606" s="75">
        <v>17.350000000000001</v>
      </c>
      <c r="F20606" s="73" t="s">
        <v>40</v>
      </c>
    </row>
    <row r="20607" spans="1:6" x14ac:dyDescent="0.25">
      <c r="A20607" s="73">
        <v>103574</v>
      </c>
      <c r="B20607" s="74" t="s">
        <v>32869</v>
      </c>
      <c r="C20607" s="73" t="s">
        <v>101</v>
      </c>
      <c r="D20607" s="75">
        <v>20.97</v>
      </c>
      <c r="E20607" s="75">
        <v>20.34</v>
      </c>
      <c r="F20607" s="73" t="s">
        <v>40</v>
      </c>
    </row>
    <row r="20608" spans="1:6" x14ac:dyDescent="0.25">
      <c r="A20608" s="73">
        <v>104001</v>
      </c>
      <c r="B20608" s="74" t="s">
        <v>28960</v>
      </c>
      <c r="C20608" s="73" t="s">
        <v>101</v>
      </c>
      <c r="D20608" s="75">
        <v>190.66</v>
      </c>
      <c r="E20608" s="75">
        <v>182.18</v>
      </c>
      <c r="F20608" s="73" t="s">
        <v>40</v>
      </c>
    </row>
    <row r="20609" spans="1:6" x14ac:dyDescent="0.25">
      <c r="A20609" s="73">
        <v>104002</v>
      </c>
      <c r="B20609" s="74" t="s">
        <v>28961</v>
      </c>
      <c r="C20609" s="73" t="s">
        <v>101</v>
      </c>
      <c r="D20609" s="75">
        <v>438.15</v>
      </c>
      <c r="E20609" s="75">
        <v>424.58</v>
      </c>
      <c r="F20609" s="73" t="s">
        <v>40</v>
      </c>
    </row>
    <row r="20610" spans="1:6" x14ac:dyDescent="0.25">
      <c r="A20610" s="73">
        <v>104004</v>
      </c>
      <c r="B20610" s="74" t="s">
        <v>32870</v>
      </c>
      <c r="C20610" s="73" t="s">
        <v>101</v>
      </c>
      <c r="D20610" s="75">
        <v>233.4</v>
      </c>
      <c r="E20610" s="75">
        <v>224.92</v>
      </c>
      <c r="F20610" s="73" t="s">
        <v>40</v>
      </c>
    </row>
    <row r="20611" spans="1:6" x14ac:dyDescent="0.25">
      <c r="A20611" s="73">
        <v>104005</v>
      </c>
      <c r="B20611" s="74" t="s">
        <v>32871</v>
      </c>
      <c r="C20611" s="73" t="s">
        <v>101</v>
      </c>
      <c r="D20611" s="75">
        <v>511.4</v>
      </c>
      <c r="E20611" s="75">
        <v>497.29</v>
      </c>
      <c r="F20611" s="73" t="s">
        <v>40</v>
      </c>
    </row>
    <row r="20612" spans="1:6" x14ac:dyDescent="0.25">
      <c r="A20612" s="73">
        <v>104006</v>
      </c>
      <c r="B20612" s="74" t="s">
        <v>32872</v>
      </c>
      <c r="C20612" s="73" t="s">
        <v>101</v>
      </c>
      <c r="D20612" s="75">
        <v>212.04</v>
      </c>
      <c r="E20612" s="75">
        <v>203.56</v>
      </c>
      <c r="F20612" s="73" t="s">
        <v>40</v>
      </c>
    </row>
    <row r="20613" spans="1:6" ht="25.5" x14ac:dyDescent="0.25">
      <c r="A20613" s="73">
        <v>104007</v>
      </c>
      <c r="B20613" s="74" t="s">
        <v>32873</v>
      </c>
      <c r="C20613" s="73" t="s">
        <v>101</v>
      </c>
      <c r="D20613" s="75">
        <v>490.04</v>
      </c>
      <c r="E20613" s="75">
        <v>475.93</v>
      </c>
      <c r="F20613" s="73" t="s">
        <v>40</v>
      </c>
    </row>
    <row r="20614" spans="1:6" x14ac:dyDescent="0.25">
      <c r="A20614" s="73">
        <v>104008</v>
      </c>
      <c r="B20614" s="74" t="s">
        <v>32874</v>
      </c>
      <c r="C20614" s="73" t="s">
        <v>101</v>
      </c>
      <c r="D20614" s="75">
        <v>193.39</v>
      </c>
      <c r="E20614" s="75">
        <v>184.91</v>
      </c>
      <c r="F20614" s="73" t="s">
        <v>40</v>
      </c>
    </row>
    <row r="20615" spans="1:6" x14ac:dyDescent="0.25">
      <c r="A20615" s="73">
        <v>104009</v>
      </c>
      <c r="B20615" s="74" t="s">
        <v>28962</v>
      </c>
      <c r="C20615" s="73" t="s">
        <v>101</v>
      </c>
      <c r="D20615" s="75">
        <v>454.49</v>
      </c>
      <c r="E20615" s="75">
        <v>446.01</v>
      </c>
      <c r="F20615" s="73" t="s">
        <v>40</v>
      </c>
    </row>
    <row r="20616" spans="1:6" x14ac:dyDescent="0.25">
      <c r="A20616" s="73">
        <v>104010</v>
      </c>
      <c r="B20616" s="74" t="s">
        <v>28963</v>
      </c>
      <c r="C20616" s="73" t="s">
        <v>101</v>
      </c>
      <c r="D20616" s="75">
        <v>720.07</v>
      </c>
      <c r="E20616" s="75">
        <v>705.96</v>
      </c>
      <c r="F20616" s="73" t="s">
        <v>40</v>
      </c>
    </row>
    <row r="20617" spans="1:6" x14ac:dyDescent="0.25">
      <c r="A20617" s="73">
        <v>104026</v>
      </c>
      <c r="B20617" s="74" t="s">
        <v>32877</v>
      </c>
      <c r="C20617" s="73" t="s">
        <v>101</v>
      </c>
      <c r="D20617" s="75">
        <v>1051.23</v>
      </c>
      <c r="E20617" s="75">
        <v>1042.75</v>
      </c>
      <c r="F20617" s="73" t="s">
        <v>40</v>
      </c>
    </row>
    <row r="20618" spans="1:6" x14ac:dyDescent="0.25">
      <c r="A20618" s="73">
        <v>104027</v>
      </c>
      <c r="B20618" s="74" t="s">
        <v>32878</v>
      </c>
      <c r="C20618" s="73" t="s">
        <v>101</v>
      </c>
      <c r="D20618" s="75">
        <v>201.94</v>
      </c>
      <c r="E20618" s="75">
        <v>193.46</v>
      </c>
      <c r="F20618" s="73" t="s">
        <v>40</v>
      </c>
    </row>
    <row r="20619" spans="1:6" x14ac:dyDescent="0.25">
      <c r="A20619" s="73">
        <v>104054</v>
      </c>
      <c r="B20619" s="74" t="s">
        <v>32879</v>
      </c>
      <c r="C20619" s="73" t="s">
        <v>101</v>
      </c>
      <c r="D20619" s="75">
        <v>275.42</v>
      </c>
      <c r="E20619" s="75">
        <v>266.94</v>
      </c>
      <c r="F20619" s="73" t="s">
        <v>40</v>
      </c>
    </row>
    <row r="20620" spans="1:6" x14ac:dyDescent="0.25">
      <c r="A20620" s="73">
        <v>104101</v>
      </c>
      <c r="B20620" s="74" t="s">
        <v>32880</v>
      </c>
      <c r="C20620" s="73" t="s">
        <v>101</v>
      </c>
      <c r="D20620" s="75">
        <v>564.24</v>
      </c>
      <c r="E20620" s="75">
        <v>553.64</v>
      </c>
      <c r="F20620" s="73" t="s">
        <v>40</v>
      </c>
    </row>
    <row r="20621" spans="1:6" ht="25.5" x14ac:dyDescent="0.25">
      <c r="A20621" s="73">
        <v>104102</v>
      </c>
      <c r="B20621" s="74" t="s">
        <v>32881</v>
      </c>
      <c r="C20621" s="73" t="s">
        <v>101</v>
      </c>
      <c r="D20621" s="75">
        <v>1152.3399999999999</v>
      </c>
      <c r="E20621" s="75">
        <v>1130.1400000000001</v>
      </c>
      <c r="F20621" s="73" t="s">
        <v>40</v>
      </c>
    </row>
    <row r="20622" spans="1:6" ht="25.5" x14ac:dyDescent="0.25">
      <c r="A20622" s="73">
        <v>104103</v>
      </c>
      <c r="B20622" s="74" t="s">
        <v>32882</v>
      </c>
      <c r="C20622" s="73" t="s">
        <v>101</v>
      </c>
      <c r="D20622" s="75">
        <v>510.1</v>
      </c>
      <c r="E20622" s="75">
        <v>499.5</v>
      </c>
      <c r="F20622" s="73" t="s">
        <v>40</v>
      </c>
    </row>
    <row r="20623" spans="1:6" ht="25.5" x14ac:dyDescent="0.25">
      <c r="A20623" s="73">
        <v>104104</v>
      </c>
      <c r="B20623" s="74" t="s">
        <v>32883</v>
      </c>
      <c r="C20623" s="73" t="s">
        <v>101</v>
      </c>
      <c r="D20623" s="75">
        <v>580.08000000000004</v>
      </c>
      <c r="E20623" s="75">
        <v>567.36</v>
      </c>
      <c r="F20623" s="73" t="s">
        <v>40</v>
      </c>
    </row>
    <row r="20624" spans="1:6" x14ac:dyDescent="0.25">
      <c r="A20624" s="73">
        <v>104105</v>
      </c>
      <c r="B20624" s="74" t="s">
        <v>32884</v>
      </c>
      <c r="C20624" s="73" t="s">
        <v>101</v>
      </c>
      <c r="D20624" s="75">
        <v>484.32</v>
      </c>
      <c r="E20624" s="75">
        <v>473.72</v>
      </c>
      <c r="F20624" s="73" t="s">
        <v>40</v>
      </c>
    </row>
    <row r="20625" spans="1:6" x14ac:dyDescent="0.25">
      <c r="A20625" s="73">
        <v>104106</v>
      </c>
      <c r="B20625" s="74" t="s">
        <v>32885</v>
      </c>
      <c r="C20625" s="73" t="s">
        <v>101</v>
      </c>
      <c r="D20625" s="75">
        <v>1072.42</v>
      </c>
      <c r="E20625" s="75">
        <v>1050.22</v>
      </c>
      <c r="F20625" s="73" t="s">
        <v>40</v>
      </c>
    </row>
    <row r="20626" spans="1:6" ht="25.5" x14ac:dyDescent="0.25">
      <c r="A20626" s="73">
        <v>104107</v>
      </c>
      <c r="B20626" s="74" t="s">
        <v>32886</v>
      </c>
      <c r="C20626" s="73" t="s">
        <v>101</v>
      </c>
      <c r="D20626" s="75">
        <v>1568.49</v>
      </c>
      <c r="E20626" s="75">
        <v>1557.89</v>
      </c>
      <c r="F20626" s="73" t="s">
        <v>40</v>
      </c>
    </row>
    <row r="20627" spans="1:6" x14ac:dyDescent="0.25">
      <c r="A20627" s="73">
        <v>104109</v>
      </c>
      <c r="B20627" s="74" t="s">
        <v>32887</v>
      </c>
      <c r="C20627" s="73" t="s">
        <v>101</v>
      </c>
      <c r="D20627" s="75">
        <v>179.82</v>
      </c>
      <c r="E20627" s="75">
        <v>179.54</v>
      </c>
      <c r="F20627" s="73" t="s">
        <v>40</v>
      </c>
    </row>
    <row r="20628" spans="1:6" x14ac:dyDescent="0.25">
      <c r="A20628" s="73">
        <v>104111</v>
      </c>
      <c r="B20628" s="74" t="s">
        <v>28964</v>
      </c>
      <c r="C20628" s="73" t="s">
        <v>101</v>
      </c>
      <c r="D20628" s="75">
        <v>66.64</v>
      </c>
      <c r="E20628" s="75">
        <v>63.89</v>
      </c>
      <c r="F20628" s="73" t="s">
        <v>40</v>
      </c>
    </row>
    <row r="20629" spans="1:6" x14ac:dyDescent="0.25">
      <c r="A20629" s="73">
        <v>104301</v>
      </c>
      <c r="B20629" s="74" t="s">
        <v>32888</v>
      </c>
      <c r="C20629" s="73" t="s">
        <v>101</v>
      </c>
      <c r="D20629" s="75">
        <v>475.69</v>
      </c>
      <c r="E20629" s="75">
        <v>467.21</v>
      </c>
      <c r="F20629" s="73" t="s">
        <v>40</v>
      </c>
    </row>
    <row r="20630" spans="1:6" x14ac:dyDescent="0.25">
      <c r="A20630" s="73">
        <v>104302</v>
      </c>
      <c r="B20630" s="74" t="s">
        <v>32889</v>
      </c>
      <c r="C20630" s="73" t="s">
        <v>101</v>
      </c>
      <c r="D20630" s="75">
        <v>863.38</v>
      </c>
      <c r="E20630" s="75">
        <v>851.39</v>
      </c>
      <c r="F20630" s="73" t="s">
        <v>40</v>
      </c>
    </row>
    <row r="20631" spans="1:6" x14ac:dyDescent="0.25">
      <c r="A20631" s="73">
        <v>104305</v>
      </c>
      <c r="B20631" s="74" t="s">
        <v>32891</v>
      </c>
      <c r="C20631" s="73" t="s">
        <v>101</v>
      </c>
      <c r="D20631" s="75">
        <v>1259.8699999999999</v>
      </c>
      <c r="E20631" s="75">
        <v>1253.51</v>
      </c>
      <c r="F20631" s="73" t="s">
        <v>40</v>
      </c>
    </row>
    <row r="20632" spans="1:6" x14ac:dyDescent="0.25">
      <c r="A20632" s="73">
        <v>104503</v>
      </c>
      <c r="B20632" s="74" t="s">
        <v>32892</v>
      </c>
      <c r="C20632" s="73" t="s">
        <v>101</v>
      </c>
      <c r="D20632" s="75">
        <v>319.36</v>
      </c>
      <c r="E20632" s="75">
        <v>316.39</v>
      </c>
      <c r="F20632" s="73" t="s">
        <v>40</v>
      </c>
    </row>
    <row r="20633" spans="1:6" x14ac:dyDescent="0.25">
      <c r="A20633" s="73">
        <v>104504</v>
      </c>
      <c r="B20633" s="74" t="s">
        <v>32893</v>
      </c>
      <c r="C20633" s="73" t="s">
        <v>101</v>
      </c>
      <c r="D20633" s="75">
        <v>345.61</v>
      </c>
      <c r="E20633" s="75">
        <v>342.64</v>
      </c>
      <c r="F20633" s="73" t="s">
        <v>40</v>
      </c>
    </row>
    <row r="20634" spans="1:6" x14ac:dyDescent="0.25">
      <c r="A20634" s="73">
        <v>104603</v>
      </c>
      <c r="B20634" s="74" t="s">
        <v>32894</v>
      </c>
      <c r="C20634" s="73" t="s">
        <v>101</v>
      </c>
      <c r="D20634" s="75">
        <v>677.99</v>
      </c>
      <c r="E20634" s="75">
        <v>669.51</v>
      </c>
      <c r="F20634" s="73" t="s">
        <v>40</v>
      </c>
    </row>
    <row r="20635" spans="1:6" ht="25.5" x14ac:dyDescent="0.25">
      <c r="A20635" s="73">
        <v>104604</v>
      </c>
      <c r="B20635" s="74" t="s">
        <v>32895</v>
      </c>
      <c r="C20635" s="73" t="s">
        <v>101</v>
      </c>
      <c r="D20635" s="75">
        <v>850.11</v>
      </c>
      <c r="E20635" s="75">
        <v>838.88</v>
      </c>
      <c r="F20635" s="73" t="s">
        <v>40</v>
      </c>
    </row>
    <row r="20636" spans="1:6" x14ac:dyDescent="0.25">
      <c r="A20636" s="73">
        <v>104605</v>
      </c>
      <c r="B20636" s="74" t="s">
        <v>32896</v>
      </c>
      <c r="C20636" s="73" t="s">
        <v>101</v>
      </c>
      <c r="D20636" s="75">
        <v>503.33</v>
      </c>
      <c r="E20636" s="75">
        <v>494.85</v>
      </c>
      <c r="F20636" s="73" t="s">
        <v>40</v>
      </c>
    </row>
    <row r="20637" spans="1:6" x14ac:dyDescent="0.25">
      <c r="A20637" s="73">
        <v>104610</v>
      </c>
      <c r="B20637" s="74" t="s">
        <v>28965</v>
      </c>
      <c r="C20637" s="73" t="s">
        <v>101</v>
      </c>
      <c r="D20637" s="75">
        <v>1940.99</v>
      </c>
      <c r="E20637" s="75">
        <v>1866.59</v>
      </c>
      <c r="F20637" s="73" t="s">
        <v>40</v>
      </c>
    </row>
    <row r="20638" spans="1:6" x14ac:dyDescent="0.25">
      <c r="A20638" s="73">
        <v>104703</v>
      </c>
      <c r="B20638" s="74" t="s">
        <v>32897</v>
      </c>
      <c r="C20638" s="73" t="s">
        <v>101</v>
      </c>
      <c r="D20638" s="75">
        <v>1952.12</v>
      </c>
      <c r="E20638" s="75">
        <v>1945.76</v>
      </c>
      <c r="F20638" s="73" t="s">
        <v>40</v>
      </c>
    </row>
    <row r="20639" spans="1:6" x14ac:dyDescent="0.25">
      <c r="A20639" s="73">
        <v>104707</v>
      </c>
      <c r="B20639" s="74" t="s">
        <v>28966</v>
      </c>
      <c r="C20639" s="73" t="s">
        <v>101</v>
      </c>
      <c r="D20639" s="75">
        <v>2641.78</v>
      </c>
      <c r="E20639" s="75">
        <v>2635.42</v>
      </c>
      <c r="F20639" s="73" t="s">
        <v>40</v>
      </c>
    </row>
    <row r="20640" spans="1:6" x14ac:dyDescent="0.25">
      <c r="A20640" s="73">
        <v>104708</v>
      </c>
      <c r="B20640" s="74" t="s">
        <v>32898</v>
      </c>
      <c r="C20640" s="73" t="s">
        <v>101</v>
      </c>
      <c r="D20640" s="75">
        <v>1482.27</v>
      </c>
      <c r="E20640" s="75">
        <v>1475.91</v>
      </c>
      <c r="F20640" s="73" t="s">
        <v>40</v>
      </c>
    </row>
    <row r="20641" spans="1:6" x14ac:dyDescent="0.25">
      <c r="A20641" s="73">
        <v>104709</v>
      </c>
      <c r="B20641" s="74" t="s">
        <v>28967</v>
      </c>
      <c r="C20641" s="73" t="s">
        <v>101</v>
      </c>
      <c r="D20641" s="75">
        <v>2874.78</v>
      </c>
      <c r="E20641" s="75">
        <v>2868.42</v>
      </c>
      <c r="F20641" s="73" t="s">
        <v>40</v>
      </c>
    </row>
    <row r="20642" spans="1:6" x14ac:dyDescent="0.25">
      <c r="A20642" s="73">
        <v>104711</v>
      </c>
      <c r="B20642" s="74" t="s">
        <v>28968</v>
      </c>
      <c r="C20642" s="73" t="s">
        <v>101</v>
      </c>
      <c r="D20642" s="75">
        <v>303.47000000000003</v>
      </c>
      <c r="E20642" s="75">
        <v>297.11</v>
      </c>
      <c r="F20642" s="73" t="s">
        <v>40</v>
      </c>
    </row>
    <row r="20643" spans="1:6" x14ac:dyDescent="0.25">
      <c r="A20643" s="73">
        <v>104721</v>
      </c>
      <c r="B20643" s="74" t="s">
        <v>32899</v>
      </c>
      <c r="C20643" s="73" t="s">
        <v>101</v>
      </c>
      <c r="D20643" s="75">
        <v>2911.23</v>
      </c>
      <c r="E20643" s="75">
        <v>2828.14</v>
      </c>
      <c r="F20643" s="73" t="s">
        <v>40</v>
      </c>
    </row>
    <row r="20644" spans="1:6" x14ac:dyDescent="0.25">
      <c r="A20644" s="73">
        <v>104722</v>
      </c>
      <c r="B20644" s="74" t="s">
        <v>28969</v>
      </c>
      <c r="C20644" s="73" t="s">
        <v>101</v>
      </c>
      <c r="D20644" s="75">
        <v>3766.84</v>
      </c>
      <c r="E20644" s="75">
        <v>3663.81</v>
      </c>
      <c r="F20644" s="73" t="s">
        <v>40</v>
      </c>
    </row>
    <row r="20645" spans="1:6" x14ac:dyDescent="0.25">
      <c r="A20645" s="73">
        <v>104723</v>
      </c>
      <c r="B20645" s="74" t="s">
        <v>32900</v>
      </c>
      <c r="C20645" s="73" t="s">
        <v>101</v>
      </c>
      <c r="D20645" s="75">
        <v>2026.5</v>
      </c>
      <c r="E20645" s="75">
        <v>1961.42</v>
      </c>
      <c r="F20645" s="73" t="s">
        <v>40</v>
      </c>
    </row>
    <row r="20646" spans="1:6" x14ac:dyDescent="0.25">
      <c r="A20646" s="73">
        <v>104724</v>
      </c>
      <c r="B20646" s="74" t="s">
        <v>28970</v>
      </c>
      <c r="C20646" s="73" t="s">
        <v>101</v>
      </c>
      <c r="D20646" s="75">
        <v>2616.2199999999998</v>
      </c>
      <c r="E20646" s="75">
        <v>2537.37</v>
      </c>
      <c r="F20646" s="73" t="s">
        <v>40</v>
      </c>
    </row>
    <row r="20647" spans="1:6" x14ac:dyDescent="0.25">
      <c r="A20647" s="73">
        <v>104725</v>
      </c>
      <c r="B20647" s="74" t="s">
        <v>32901</v>
      </c>
      <c r="C20647" s="73" t="s">
        <v>101</v>
      </c>
      <c r="D20647" s="75">
        <v>2788.88</v>
      </c>
      <c r="E20647" s="75">
        <v>2706.59</v>
      </c>
      <c r="F20647" s="73" t="s">
        <v>40</v>
      </c>
    </row>
    <row r="20648" spans="1:6" ht="25.5" x14ac:dyDescent="0.25">
      <c r="A20648" s="73">
        <v>104726</v>
      </c>
      <c r="B20648" s="74" t="s">
        <v>28971</v>
      </c>
      <c r="C20648" s="73" t="s">
        <v>101</v>
      </c>
      <c r="D20648" s="75">
        <v>3371.65</v>
      </c>
      <c r="E20648" s="75">
        <v>3275.96</v>
      </c>
      <c r="F20648" s="73" t="s">
        <v>40</v>
      </c>
    </row>
    <row r="20649" spans="1:6" x14ac:dyDescent="0.25">
      <c r="A20649" s="73">
        <v>104801</v>
      </c>
      <c r="B20649" s="74" t="s">
        <v>28972</v>
      </c>
      <c r="C20649" s="73" t="s">
        <v>101</v>
      </c>
      <c r="D20649" s="75">
        <v>49.86</v>
      </c>
      <c r="E20649" s="75">
        <v>47.73</v>
      </c>
      <c r="F20649" s="73" t="s">
        <v>40</v>
      </c>
    </row>
    <row r="20650" spans="1:6" x14ac:dyDescent="0.25">
      <c r="A20650" s="73">
        <v>104802</v>
      </c>
      <c r="B20650" s="74" t="s">
        <v>32902</v>
      </c>
      <c r="C20650" s="73" t="s">
        <v>101</v>
      </c>
      <c r="D20650" s="75">
        <v>121.42</v>
      </c>
      <c r="E20650" s="75">
        <v>120.57</v>
      </c>
      <c r="F20650" s="73" t="s">
        <v>40</v>
      </c>
    </row>
    <row r="20651" spans="1:6" x14ac:dyDescent="0.25">
      <c r="A20651" s="73">
        <v>104803</v>
      </c>
      <c r="B20651" s="74" t="s">
        <v>28973</v>
      </c>
      <c r="C20651" s="73" t="s">
        <v>101</v>
      </c>
      <c r="D20651" s="75">
        <v>37.81</v>
      </c>
      <c r="E20651" s="75">
        <v>35.68</v>
      </c>
      <c r="F20651" s="73" t="s">
        <v>40</v>
      </c>
    </row>
    <row r="20652" spans="1:6" x14ac:dyDescent="0.25">
      <c r="A20652" s="73">
        <v>104805</v>
      </c>
      <c r="B20652" s="74" t="s">
        <v>28974</v>
      </c>
      <c r="C20652" s="73" t="s">
        <v>101</v>
      </c>
      <c r="D20652" s="75">
        <v>71.37</v>
      </c>
      <c r="E20652" s="75">
        <v>69.239999999999995</v>
      </c>
      <c r="F20652" s="73" t="s">
        <v>40</v>
      </c>
    </row>
    <row r="20653" spans="1:6" x14ac:dyDescent="0.25">
      <c r="A20653" s="73">
        <v>104807</v>
      </c>
      <c r="B20653" s="74" t="s">
        <v>28975</v>
      </c>
      <c r="C20653" s="73" t="s">
        <v>101</v>
      </c>
      <c r="D20653" s="75">
        <v>39.840000000000003</v>
      </c>
      <c r="E20653" s="75">
        <v>37.71</v>
      </c>
      <c r="F20653" s="73" t="s">
        <v>40</v>
      </c>
    </row>
    <row r="20654" spans="1:6" x14ac:dyDescent="0.25">
      <c r="A20654" s="73">
        <v>104809</v>
      </c>
      <c r="B20654" s="74" t="s">
        <v>32903</v>
      </c>
      <c r="C20654" s="73" t="s">
        <v>101</v>
      </c>
      <c r="D20654" s="75">
        <v>56.01</v>
      </c>
      <c r="E20654" s="75">
        <v>55.16</v>
      </c>
      <c r="F20654" s="73" t="s">
        <v>40</v>
      </c>
    </row>
    <row r="20655" spans="1:6" x14ac:dyDescent="0.25">
      <c r="A20655" s="73">
        <v>104810</v>
      </c>
      <c r="B20655" s="74" t="s">
        <v>28976</v>
      </c>
      <c r="C20655" s="73" t="s">
        <v>101</v>
      </c>
      <c r="D20655" s="75">
        <v>37.909999999999997</v>
      </c>
      <c r="E20655" s="75">
        <v>35.78</v>
      </c>
      <c r="F20655" s="73" t="s">
        <v>40</v>
      </c>
    </row>
    <row r="20656" spans="1:6" x14ac:dyDescent="0.25">
      <c r="A20656" s="73">
        <v>104812</v>
      </c>
      <c r="B20656" s="74" t="s">
        <v>32904</v>
      </c>
      <c r="C20656" s="73" t="s">
        <v>101</v>
      </c>
      <c r="D20656" s="75">
        <v>56.76</v>
      </c>
      <c r="E20656" s="75">
        <v>52.51</v>
      </c>
      <c r="F20656" s="73" t="s">
        <v>40</v>
      </c>
    </row>
    <row r="20657" spans="1:6" x14ac:dyDescent="0.25">
      <c r="A20657" s="73">
        <v>104813</v>
      </c>
      <c r="B20657" s="74" t="s">
        <v>2481</v>
      </c>
      <c r="C20657" s="73" t="s">
        <v>101</v>
      </c>
      <c r="D20657" s="75">
        <v>39.9</v>
      </c>
      <c r="E20657" s="75">
        <v>37.770000000000003</v>
      </c>
      <c r="F20657" s="73" t="s">
        <v>40</v>
      </c>
    </row>
    <row r="20658" spans="1:6" x14ac:dyDescent="0.25">
      <c r="A20658" s="73">
        <v>104815</v>
      </c>
      <c r="B20658" s="74" t="s">
        <v>27219</v>
      </c>
      <c r="C20658" s="73" t="s">
        <v>101</v>
      </c>
      <c r="D20658" s="75">
        <v>26.57</v>
      </c>
      <c r="E20658" s="75">
        <v>26.29</v>
      </c>
      <c r="F20658" s="73" t="s">
        <v>40</v>
      </c>
    </row>
    <row r="20659" spans="1:6" x14ac:dyDescent="0.25">
      <c r="A20659" s="73">
        <v>104817</v>
      </c>
      <c r="B20659" s="74" t="s">
        <v>32905</v>
      </c>
      <c r="C20659" s="73" t="s">
        <v>101</v>
      </c>
      <c r="D20659" s="75">
        <v>51.04</v>
      </c>
      <c r="E20659" s="75">
        <v>50.76</v>
      </c>
      <c r="F20659" s="73" t="s">
        <v>40</v>
      </c>
    </row>
    <row r="20660" spans="1:6" x14ac:dyDescent="0.25">
      <c r="A20660" s="73">
        <v>104828</v>
      </c>
      <c r="B20660" s="74" t="s">
        <v>28977</v>
      </c>
      <c r="C20660" s="73" t="s">
        <v>101</v>
      </c>
      <c r="D20660" s="75">
        <v>453.42</v>
      </c>
      <c r="E20660" s="75">
        <v>449.18</v>
      </c>
      <c r="F20660" s="73" t="s">
        <v>40</v>
      </c>
    </row>
    <row r="20661" spans="1:6" x14ac:dyDescent="0.25">
      <c r="A20661" s="73">
        <v>104829</v>
      </c>
      <c r="B20661" s="74" t="s">
        <v>32906</v>
      </c>
      <c r="C20661" s="73" t="s">
        <v>101</v>
      </c>
      <c r="D20661" s="75">
        <v>545.52</v>
      </c>
      <c r="E20661" s="75">
        <v>541.28</v>
      </c>
      <c r="F20661" s="73" t="s">
        <v>40</v>
      </c>
    </row>
    <row r="20662" spans="1:6" x14ac:dyDescent="0.25">
      <c r="A20662" s="73">
        <v>104830</v>
      </c>
      <c r="B20662" s="74" t="s">
        <v>32907</v>
      </c>
      <c r="C20662" s="73" t="s">
        <v>101</v>
      </c>
      <c r="D20662" s="75">
        <v>77.239999999999995</v>
      </c>
      <c r="E20662" s="75">
        <v>76.900000000000006</v>
      </c>
      <c r="F20662" s="73" t="s">
        <v>40</v>
      </c>
    </row>
    <row r="20663" spans="1:6" x14ac:dyDescent="0.25">
      <c r="A20663" s="73">
        <v>104840</v>
      </c>
      <c r="B20663" s="74" t="s">
        <v>32908</v>
      </c>
      <c r="C20663" s="73" t="s">
        <v>101</v>
      </c>
      <c r="D20663" s="75">
        <v>15.55</v>
      </c>
      <c r="E20663" s="75">
        <v>15.13</v>
      </c>
      <c r="F20663" s="73" t="s">
        <v>40</v>
      </c>
    </row>
    <row r="20664" spans="1:6" x14ac:dyDescent="0.25">
      <c r="A20664" s="73">
        <v>104842</v>
      </c>
      <c r="B20664" s="74" t="s">
        <v>32909</v>
      </c>
      <c r="C20664" s="73" t="s">
        <v>101</v>
      </c>
      <c r="D20664" s="75">
        <v>26.64</v>
      </c>
      <c r="E20664" s="75">
        <v>26.22</v>
      </c>
      <c r="F20664" s="73" t="s">
        <v>40</v>
      </c>
    </row>
    <row r="20665" spans="1:6" x14ac:dyDescent="0.25">
      <c r="A20665" s="73">
        <v>105012</v>
      </c>
      <c r="B20665" s="74" t="s">
        <v>32910</v>
      </c>
      <c r="C20665" s="73" t="s">
        <v>101</v>
      </c>
      <c r="D20665" s="75">
        <v>84.23</v>
      </c>
      <c r="E20665" s="75">
        <v>81.69</v>
      </c>
      <c r="F20665" s="73" t="s">
        <v>40</v>
      </c>
    </row>
    <row r="20666" spans="1:6" x14ac:dyDescent="0.25">
      <c r="A20666" s="73">
        <v>105013</v>
      </c>
      <c r="B20666" s="74" t="s">
        <v>32911</v>
      </c>
      <c r="C20666" s="73" t="s">
        <v>101</v>
      </c>
      <c r="D20666" s="75">
        <v>39.83</v>
      </c>
      <c r="E20666" s="75">
        <v>37.93</v>
      </c>
      <c r="F20666" s="73" t="s">
        <v>40</v>
      </c>
    </row>
    <row r="20667" spans="1:6" x14ac:dyDescent="0.25">
      <c r="A20667" s="73">
        <v>105015</v>
      </c>
      <c r="B20667" s="74" t="s">
        <v>28978</v>
      </c>
      <c r="C20667" s="73" t="s">
        <v>101</v>
      </c>
      <c r="D20667" s="75">
        <v>128.11000000000001</v>
      </c>
      <c r="E20667" s="75">
        <v>127.26</v>
      </c>
      <c r="F20667" s="73" t="s">
        <v>40</v>
      </c>
    </row>
    <row r="20668" spans="1:6" x14ac:dyDescent="0.25">
      <c r="A20668" s="73">
        <v>105020</v>
      </c>
      <c r="B20668" s="74" t="s">
        <v>32912</v>
      </c>
      <c r="C20668" s="73" t="s">
        <v>101</v>
      </c>
      <c r="D20668" s="75">
        <v>54.16</v>
      </c>
      <c r="E20668" s="75">
        <v>52.04</v>
      </c>
      <c r="F20668" s="73" t="s">
        <v>40</v>
      </c>
    </row>
    <row r="20669" spans="1:6" x14ac:dyDescent="0.25">
      <c r="A20669" s="73">
        <v>105021</v>
      </c>
      <c r="B20669" s="74" t="s">
        <v>32913</v>
      </c>
      <c r="C20669" s="73" t="s">
        <v>101</v>
      </c>
      <c r="D20669" s="75">
        <v>162.63</v>
      </c>
      <c r="E20669" s="75">
        <v>160.72999999999999</v>
      </c>
      <c r="F20669" s="73" t="s">
        <v>40</v>
      </c>
    </row>
    <row r="20670" spans="1:6" x14ac:dyDescent="0.25">
      <c r="A20670" s="73">
        <v>105040</v>
      </c>
      <c r="B20670" s="74" t="s">
        <v>32914</v>
      </c>
      <c r="C20670" s="73" t="s">
        <v>101</v>
      </c>
      <c r="D20670" s="75">
        <v>18.27</v>
      </c>
      <c r="E20670" s="75">
        <v>17.420000000000002</v>
      </c>
      <c r="F20670" s="73" t="s">
        <v>40</v>
      </c>
    </row>
    <row r="20671" spans="1:6" ht="25.5" x14ac:dyDescent="0.25">
      <c r="A20671" s="73">
        <v>107101</v>
      </c>
      <c r="B20671" s="74" t="s">
        <v>32915</v>
      </c>
      <c r="C20671" s="73" t="s">
        <v>101</v>
      </c>
      <c r="D20671" s="75">
        <v>188.17</v>
      </c>
      <c r="E20671" s="75">
        <v>187.89</v>
      </c>
      <c r="F20671" s="73" t="s">
        <v>40</v>
      </c>
    </row>
    <row r="20672" spans="1:6" ht="25.5" x14ac:dyDescent="0.25">
      <c r="A20672" s="73">
        <v>107103</v>
      </c>
      <c r="B20672" s="74" t="s">
        <v>32916</v>
      </c>
      <c r="C20672" s="73" t="s">
        <v>101</v>
      </c>
      <c r="D20672" s="75">
        <v>1268.58</v>
      </c>
      <c r="E20672" s="75">
        <v>1226.82</v>
      </c>
      <c r="F20672" s="73" t="s">
        <v>40</v>
      </c>
    </row>
    <row r="20673" spans="1:6" ht="25.5" x14ac:dyDescent="0.25">
      <c r="A20673" s="73">
        <v>107106</v>
      </c>
      <c r="B20673" s="74" t="s">
        <v>32917</v>
      </c>
      <c r="C20673" s="73" t="s">
        <v>101</v>
      </c>
      <c r="D20673" s="75">
        <v>255.42</v>
      </c>
      <c r="E20673" s="75">
        <v>254.88</v>
      </c>
      <c r="F20673" s="73" t="s">
        <v>40</v>
      </c>
    </row>
    <row r="20674" spans="1:6" ht="25.5" x14ac:dyDescent="0.25">
      <c r="A20674" s="73">
        <v>107108</v>
      </c>
      <c r="B20674" s="74" t="s">
        <v>32918</v>
      </c>
      <c r="C20674" s="73" t="s">
        <v>101</v>
      </c>
      <c r="D20674" s="75">
        <v>1447.07</v>
      </c>
      <c r="E20674" s="75">
        <v>1405.05</v>
      </c>
      <c r="F20674" s="73" t="s">
        <v>40</v>
      </c>
    </row>
    <row r="20675" spans="1:6" ht="25.5" x14ac:dyDescent="0.25">
      <c r="A20675" s="73">
        <v>107111</v>
      </c>
      <c r="B20675" s="74" t="s">
        <v>32919</v>
      </c>
      <c r="C20675" s="73" t="s">
        <v>101</v>
      </c>
      <c r="D20675" s="75">
        <v>391.15</v>
      </c>
      <c r="E20675" s="75">
        <v>390.14</v>
      </c>
      <c r="F20675" s="73" t="s">
        <v>40</v>
      </c>
    </row>
    <row r="20676" spans="1:6" ht="25.5" x14ac:dyDescent="0.25">
      <c r="A20676" s="73">
        <v>107113</v>
      </c>
      <c r="B20676" s="74" t="s">
        <v>32920</v>
      </c>
      <c r="C20676" s="73" t="s">
        <v>101</v>
      </c>
      <c r="D20676" s="75">
        <v>1787.66</v>
      </c>
      <c r="E20676" s="75">
        <v>1745.17</v>
      </c>
      <c r="F20676" s="73" t="s">
        <v>40</v>
      </c>
    </row>
    <row r="20677" spans="1:6" ht="25.5" x14ac:dyDescent="0.25">
      <c r="A20677" s="73">
        <v>107116</v>
      </c>
      <c r="B20677" s="74" t="s">
        <v>32921</v>
      </c>
      <c r="C20677" s="73" t="s">
        <v>101</v>
      </c>
      <c r="D20677" s="75">
        <v>942.43</v>
      </c>
      <c r="E20677" s="75">
        <v>940.82</v>
      </c>
      <c r="F20677" s="73" t="s">
        <v>40</v>
      </c>
    </row>
    <row r="20678" spans="1:6" ht="25.5" x14ac:dyDescent="0.25">
      <c r="A20678" s="73">
        <v>107118</v>
      </c>
      <c r="B20678" s="74" t="s">
        <v>32922</v>
      </c>
      <c r="C20678" s="73" t="s">
        <v>101</v>
      </c>
      <c r="D20678" s="75">
        <v>2786.49</v>
      </c>
      <c r="E20678" s="75">
        <v>2728.12</v>
      </c>
      <c r="F20678" s="73" t="s">
        <v>40</v>
      </c>
    </row>
    <row r="20679" spans="1:6" ht="25.5" x14ac:dyDescent="0.25">
      <c r="A20679" s="73">
        <v>107121</v>
      </c>
      <c r="B20679" s="74" t="s">
        <v>32923</v>
      </c>
      <c r="C20679" s="73" t="s">
        <v>101</v>
      </c>
      <c r="D20679" s="75">
        <v>983.18</v>
      </c>
      <c r="E20679" s="75">
        <v>980.87</v>
      </c>
      <c r="F20679" s="73" t="s">
        <v>40</v>
      </c>
    </row>
    <row r="20680" spans="1:6" ht="25.5" x14ac:dyDescent="0.25">
      <c r="A20680" s="73">
        <v>107123</v>
      </c>
      <c r="B20680" s="74" t="s">
        <v>32924</v>
      </c>
      <c r="C20680" s="73" t="s">
        <v>101</v>
      </c>
      <c r="D20680" s="75">
        <v>3150.33</v>
      </c>
      <c r="E20680" s="75">
        <v>3091.26</v>
      </c>
      <c r="F20680" s="73" t="s">
        <v>40</v>
      </c>
    </row>
    <row r="20681" spans="1:6" ht="25.5" x14ac:dyDescent="0.25">
      <c r="A20681" s="73">
        <v>107126</v>
      </c>
      <c r="B20681" s="74" t="s">
        <v>28979</v>
      </c>
      <c r="C20681" s="73" t="s">
        <v>101</v>
      </c>
      <c r="D20681" s="75">
        <v>348.85</v>
      </c>
      <c r="E20681" s="75">
        <v>342.54</v>
      </c>
      <c r="F20681" s="73" t="s">
        <v>40</v>
      </c>
    </row>
    <row r="20682" spans="1:6" ht="25.5" x14ac:dyDescent="0.25">
      <c r="A20682" s="73">
        <v>107128</v>
      </c>
      <c r="B20682" s="74" t="s">
        <v>32925</v>
      </c>
      <c r="C20682" s="73" t="s">
        <v>101</v>
      </c>
      <c r="D20682" s="75">
        <v>1291.78</v>
      </c>
      <c r="E20682" s="75">
        <v>1243.99</v>
      </c>
      <c r="F20682" s="73" t="s">
        <v>40</v>
      </c>
    </row>
    <row r="20683" spans="1:6" ht="25.5" x14ac:dyDescent="0.25">
      <c r="A20683" s="73">
        <v>107131</v>
      </c>
      <c r="B20683" s="74" t="s">
        <v>28980</v>
      </c>
      <c r="C20683" s="73" t="s">
        <v>101</v>
      </c>
      <c r="D20683" s="75">
        <v>317.98</v>
      </c>
      <c r="E20683" s="75">
        <v>307.60000000000002</v>
      </c>
      <c r="F20683" s="73" t="s">
        <v>40</v>
      </c>
    </row>
    <row r="20684" spans="1:6" ht="25.5" x14ac:dyDescent="0.25">
      <c r="A20684" s="73">
        <v>107133</v>
      </c>
      <c r="B20684" s="74" t="s">
        <v>32926</v>
      </c>
      <c r="C20684" s="73" t="s">
        <v>101</v>
      </c>
      <c r="D20684" s="75">
        <v>1500.63</v>
      </c>
      <c r="E20684" s="75">
        <v>1448.77</v>
      </c>
      <c r="F20684" s="73" t="s">
        <v>40</v>
      </c>
    </row>
    <row r="20685" spans="1:6" ht="25.5" x14ac:dyDescent="0.25">
      <c r="A20685" s="73">
        <v>107136</v>
      </c>
      <c r="B20685" s="74" t="s">
        <v>32927</v>
      </c>
      <c r="C20685" s="73" t="s">
        <v>101</v>
      </c>
      <c r="D20685" s="75">
        <v>719.02</v>
      </c>
      <c r="E20685" s="75">
        <v>696.86</v>
      </c>
      <c r="F20685" s="73" t="s">
        <v>40</v>
      </c>
    </row>
    <row r="20686" spans="1:6" ht="25.5" x14ac:dyDescent="0.25">
      <c r="A20686" s="73">
        <v>107138</v>
      </c>
      <c r="B20686" s="74" t="s">
        <v>32928</v>
      </c>
      <c r="C20686" s="73" t="s">
        <v>101</v>
      </c>
      <c r="D20686" s="75">
        <v>2050.5300000000002</v>
      </c>
      <c r="E20686" s="75">
        <v>1986.89</v>
      </c>
      <c r="F20686" s="73" t="s">
        <v>40</v>
      </c>
    </row>
    <row r="20687" spans="1:6" ht="25.5" x14ac:dyDescent="0.25">
      <c r="A20687" s="73">
        <v>107141</v>
      </c>
      <c r="B20687" s="74" t="s">
        <v>32929</v>
      </c>
      <c r="C20687" s="73" t="s">
        <v>101</v>
      </c>
      <c r="D20687" s="75">
        <v>902.36</v>
      </c>
      <c r="E20687" s="75">
        <v>872.45</v>
      </c>
      <c r="F20687" s="73" t="s">
        <v>40</v>
      </c>
    </row>
    <row r="20688" spans="1:6" ht="25.5" x14ac:dyDescent="0.25">
      <c r="A20688" s="73">
        <v>107143</v>
      </c>
      <c r="B20688" s="74" t="s">
        <v>32930</v>
      </c>
      <c r="C20688" s="73" t="s">
        <v>101</v>
      </c>
      <c r="D20688" s="75">
        <v>2746.42</v>
      </c>
      <c r="E20688" s="75">
        <v>2659.75</v>
      </c>
      <c r="F20688" s="73" t="s">
        <v>40</v>
      </c>
    </row>
    <row r="20689" spans="1:6" ht="25.5" x14ac:dyDescent="0.25">
      <c r="A20689" s="73">
        <v>107146</v>
      </c>
      <c r="B20689" s="74" t="s">
        <v>32931</v>
      </c>
      <c r="C20689" s="73" t="s">
        <v>101</v>
      </c>
      <c r="D20689" s="75">
        <v>1198.45</v>
      </c>
      <c r="E20689" s="75">
        <v>1160.93</v>
      </c>
      <c r="F20689" s="73" t="s">
        <v>40</v>
      </c>
    </row>
    <row r="20690" spans="1:6" ht="25.5" x14ac:dyDescent="0.25">
      <c r="A20690" s="73">
        <v>107148</v>
      </c>
      <c r="B20690" s="74" t="s">
        <v>32932</v>
      </c>
      <c r="C20690" s="73" t="s">
        <v>101</v>
      </c>
      <c r="D20690" s="75">
        <v>3365.6</v>
      </c>
      <c r="E20690" s="75">
        <v>3271.32</v>
      </c>
      <c r="F20690" s="73" t="s">
        <v>40</v>
      </c>
    </row>
    <row r="20691" spans="1:6" ht="25.5" x14ac:dyDescent="0.25">
      <c r="A20691" s="73">
        <v>107151</v>
      </c>
      <c r="B20691" s="74" t="s">
        <v>28981</v>
      </c>
      <c r="C20691" s="73" t="s">
        <v>101</v>
      </c>
      <c r="D20691" s="75">
        <v>239.09</v>
      </c>
      <c r="E20691" s="75">
        <v>231.44</v>
      </c>
      <c r="F20691" s="73" t="s">
        <v>40</v>
      </c>
    </row>
    <row r="20692" spans="1:6" ht="25.5" x14ac:dyDescent="0.25">
      <c r="A20692" s="73">
        <v>107153</v>
      </c>
      <c r="B20692" s="74" t="s">
        <v>32933</v>
      </c>
      <c r="C20692" s="73" t="s">
        <v>101</v>
      </c>
      <c r="D20692" s="75">
        <v>1421.74</v>
      </c>
      <c r="E20692" s="75">
        <v>1372.61</v>
      </c>
      <c r="F20692" s="73" t="s">
        <v>40</v>
      </c>
    </row>
    <row r="20693" spans="1:6" ht="25.5" x14ac:dyDescent="0.25">
      <c r="A20693" s="73">
        <v>107156</v>
      </c>
      <c r="B20693" s="74" t="s">
        <v>32934</v>
      </c>
      <c r="C20693" s="73" t="s">
        <v>101</v>
      </c>
      <c r="D20693" s="75">
        <v>540.19000000000005</v>
      </c>
      <c r="E20693" s="75">
        <v>524.36</v>
      </c>
      <c r="F20693" s="73" t="s">
        <v>40</v>
      </c>
    </row>
    <row r="20694" spans="1:6" ht="25.5" x14ac:dyDescent="0.25">
      <c r="A20694" s="73">
        <v>107158</v>
      </c>
      <c r="B20694" s="74" t="s">
        <v>32935</v>
      </c>
      <c r="C20694" s="73" t="s">
        <v>101</v>
      </c>
      <c r="D20694" s="75">
        <v>1871.7</v>
      </c>
      <c r="E20694" s="75">
        <v>1814.39</v>
      </c>
      <c r="F20694" s="73" t="s">
        <v>40</v>
      </c>
    </row>
    <row r="20695" spans="1:6" ht="25.5" x14ac:dyDescent="0.25">
      <c r="A20695" s="73">
        <v>107161</v>
      </c>
      <c r="B20695" s="74" t="s">
        <v>32936</v>
      </c>
      <c r="C20695" s="73" t="s">
        <v>101</v>
      </c>
      <c r="D20695" s="75">
        <v>674.14</v>
      </c>
      <c r="E20695" s="75">
        <v>652.34</v>
      </c>
      <c r="F20695" s="73" t="s">
        <v>40</v>
      </c>
    </row>
    <row r="20696" spans="1:6" ht="25.5" x14ac:dyDescent="0.25">
      <c r="A20696" s="73">
        <v>107163</v>
      </c>
      <c r="B20696" s="74" t="s">
        <v>32937</v>
      </c>
      <c r="C20696" s="73" t="s">
        <v>101</v>
      </c>
      <c r="D20696" s="75">
        <v>2518.1999999999998</v>
      </c>
      <c r="E20696" s="75">
        <v>2439.64</v>
      </c>
      <c r="F20696" s="73" t="s">
        <v>40</v>
      </c>
    </row>
    <row r="20697" spans="1:6" ht="25.5" x14ac:dyDescent="0.25">
      <c r="A20697" s="73">
        <v>107166</v>
      </c>
      <c r="B20697" s="74" t="s">
        <v>32938</v>
      </c>
      <c r="C20697" s="73" t="s">
        <v>101</v>
      </c>
      <c r="D20697" s="75">
        <v>928.4</v>
      </c>
      <c r="E20697" s="75">
        <v>900.48</v>
      </c>
      <c r="F20697" s="73" t="s">
        <v>40</v>
      </c>
    </row>
    <row r="20698" spans="1:6" ht="25.5" x14ac:dyDescent="0.25">
      <c r="A20698" s="73">
        <v>107168</v>
      </c>
      <c r="B20698" s="74" t="s">
        <v>32939</v>
      </c>
      <c r="C20698" s="73" t="s">
        <v>101</v>
      </c>
      <c r="D20698" s="75">
        <v>3095.55</v>
      </c>
      <c r="E20698" s="75">
        <v>3010.87</v>
      </c>
      <c r="F20698" s="73" t="s">
        <v>40</v>
      </c>
    </row>
    <row r="20699" spans="1:6" ht="25.5" x14ac:dyDescent="0.25">
      <c r="A20699" s="73">
        <v>107401</v>
      </c>
      <c r="B20699" s="74" t="s">
        <v>28982</v>
      </c>
      <c r="C20699" s="73" t="s">
        <v>101</v>
      </c>
      <c r="D20699" s="75">
        <v>531.24</v>
      </c>
      <c r="E20699" s="75">
        <v>505.65</v>
      </c>
      <c r="F20699" s="73" t="s">
        <v>40</v>
      </c>
    </row>
    <row r="20700" spans="1:6" ht="25.5" x14ac:dyDescent="0.25">
      <c r="A20700" s="73">
        <v>107402</v>
      </c>
      <c r="B20700" s="74" t="s">
        <v>28983</v>
      </c>
      <c r="C20700" s="73" t="s">
        <v>101</v>
      </c>
      <c r="D20700" s="75">
        <v>692.41</v>
      </c>
      <c r="E20700" s="75">
        <v>657.91</v>
      </c>
      <c r="F20700" s="73" t="s">
        <v>40</v>
      </c>
    </row>
    <row r="20701" spans="1:6" ht="25.5" x14ac:dyDescent="0.25">
      <c r="A20701" s="73">
        <v>107403</v>
      </c>
      <c r="B20701" s="74" t="s">
        <v>28984</v>
      </c>
      <c r="C20701" s="73" t="s">
        <v>101</v>
      </c>
      <c r="D20701" s="75">
        <v>639.41</v>
      </c>
      <c r="E20701" s="75">
        <v>607.58000000000004</v>
      </c>
      <c r="F20701" s="73" t="s">
        <v>40</v>
      </c>
    </row>
    <row r="20702" spans="1:6" ht="25.5" x14ac:dyDescent="0.25">
      <c r="A20702" s="73">
        <v>107404</v>
      </c>
      <c r="B20702" s="74" t="s">
        <v>28985</v>
      </c>
      <c r="C20702" s="73" t="s">
        <v>101</v>
      </c>
      <c r="D20702" s="75">
        <v>757.81</v>
      </c>
      <c r="E20702" s="75">
        <v>721.16</v>
      </c>
      <c r="F20702" s="73" t="s">
        <v>40</v>
      </c>
    </row>
    <row r="20703" spans="1:6" ht="25.5" x14ac:dyDescent="0.25">
      <c r="A20703" s="73">
        <v>107405</v>
      </c>
      <c r="B20703" s="74" t="s">
        <v>28986</v>
      </c>
      <c r="C20703" s="73" t="s">
        <v>101</v>
      </c>
      <c r="D20703" s="75">
        <v>708.34</v>
      </c>
      <c r="E20703" s="75">
        <v>673.61</v>
      </c>
      <c r="F20703" s="73" t="s">
        <v>40</v>
      </c>
    </row>
    <row r="20704" spans="1:6" ht="25.5" x14ac:dyDescent="0.25">
      <c r="A20704" s="73">
        <v>107406</v>
      </c>
      <c r="B20704" s="74" t="s">
        <v>28987</v>
      </c>
      <c r="C20704" s="73" t="s">
        <v>101</v>
      </c>
      <c r="D20704" s="75">
        <v>914.59</v>
      </c>
      <c r="E20704" s="75">
        <v>868.86</v>
      </c>
      <c r="F20704" s="73" t="s">
        <v>40</v>
      </c>
    </row>
    <row r="20705" spans="1:6" x14ac:dyDescent="0.25">
      <c r="A20705" s="73">
        <v>107901</v>
      </c>
      <c r="B20705" s="74" t="s">
        <v>32941</v>
      </c>
      <c r="C20705" s="73" t="s">
        <v>101</v>
      </c>
      <c r="D20705" s="75">
        <v>55.03</v>
      </c>
      <c r="E20705" s="75">
        <v>54.68</v>
      </c>
      <c r="F20705" s="73" t="s">
        <v>40</v>
      </c>
    </row>
    <row r="20706" spans="1:6" x14ac:dyDescent="0.25">
      <c r="A20706" s="73">
        <v>108001</v>
      </c>
      <c r="B20706" s="74" t="s">
        <v>32942</v>
      </c>
      <c r="C20706" s="73" t="s">
        <v>101</v>
      </c>
      <c r="D20706" s="75">
        <v>6276.58</v>
      </c>
      <c r="E20706" s="75">
        <v>6264.66</v>
      </c>
      <c r="F20706" s="73" t="s">
        <v>40</v>
      </c>
    </row>
    <row r="20707" spans="1:6" x14ac:dyDescent="0.25">
      <c r="A20707" s="73">
        <v>108002</v>
      </c>
      <c r="B20707" s="74" t="s">
        <v>32943</v>
      </c>
      <c r="C20707" s="73" t="s">
        <v>101</v>
      </c>
      <c r="D20707" s="75">
        <v>7278.58</v>
      </c>
      <c r="E20707" s="75">
        <v>7266.66</v>
      </c>
      <c r="F20707" s="73" t="s">
        <v>40</v>
      </c>
    </row>
    <row r="20708" spans="1:6" x14ac:dyDescent="0.25">
      <c r="A20708" s="73">
        <v>108011</v>
      </c>
      <c r="B20708" s="74" t="s">
        <v>28988</v>
      </c>
      <c r="C20708" s="73" t="s">
        <v>101</v>
      </c>
      <c r="D20708" s="75">
        <v>1448.57</v>
      </c>
      <c r="E20708" s="75">
        <v>1436.65</v>
      </c>
      <c r="F20708" s="73" t="s">
        <v>40</v>
      </c>
    </row>
    <row r="20709" spans="1:6" x14ac:dyDescent="0.25">
      <c r="A20709" s="73">
        <v>108012</v>
      </c>
      <c r="B20709" s="74" t="s">
        <v>28989</v>
      </c>
      <c r="C20709" s="73" t="s">
        <v>101</v>
      </c>
      <c r="D20709" s="75">
        <v>1549.58</v>
      </c>
      <c r="E20709" s="75">
        <v>1537.66</v>
      </c>
      <c r="F20709" s="73" t="s">
        <v>40</v>
      </c>
    </row>
    <row r="20710" spans="1:6" x14ac:dyDescent="0.25">
      <c r="A20710" s="73">
        <v>109001</v>
      </c>
      <c r="B20710" s="74" t="s">
        <v>32944</v>
      </c>
      <c r="C20710" s="73" t="s">
        <v>101</v>
      </c>
      <c r="D20710" s="75">
        <v>706.91</v>
      </c>
      <c r="E20710" s="75">
        <v>706.19</v>
      </c>
      <c r="F20710" s="73" t="s">
        <v>40</v>
      </c>
    </row>
    <row r="20711" spans="1:6" x14ac:dyDescent="0.25">
      <c r="A20711" s="73">
        <v>109002</v>
      </c>
      <c r="B20711" s="74" t="s">
        <v>32945</v>
      </c>
      <c r="C20711" s="73" t="s">
        <v>101</v>
      </c>
      <c r="D20711" s="75">
        <v>172.91</v>
      </c>
      <c r="E20711" s="75">
        <v>172.19</v>
      </c>
      <c r="F20711" s="73" t="s">
        <v>40</v>
      </c>
    </row>
    <row r="20712" spans="1:6" x14ac:dyDescent="0.25">
      <c r="A20712" s="73">
        <v>109003</v>
      </c>
      <c r="B20712" s="74" t="s">
        <v>32946</v>
      </c>
      <c r="C20712" s="73" t="s">
        <v>101</v>
      </c>
      <c r="D20712" s="75">
        <v>197.81</v>
      </c>
      <c r="E20712" s="75">
        <v>197.09</v>
      </c>
      <c r="F20712" s="73" t="s">
        <v>40</v>
      </c>
    </row>
    <row r="20713" spans="1:6" x14ac:dyDescent="0.25">
      <c r="A20713" s="73">
        <v>109004</v>
      </c>
      <c r="B20713" s="74" t="s">
        <v>32947</v>
      </c>
      <c r="C20713" s="73" t="s">
        <v>101</v>
      </c>
      <c r="D20713" s="75">
        <v>142.9</v>
      </c>
      <c r="E20713" s="75">
        <v>142.18</v>
      </c>
      <c r="F20713" s="73" t="s">
        <v>40</v>
      </c>
    </row>
    <row r="20714" spans="1:6" x14ac:dyDescent="0.25">
      <c r="A20714" s="73">
        <v>109005</v>
      </c>
      <c r="B20714" s="74" t="s">
        <v>32948</v>
      </c>
      <c r="C20714" s="73" t="s">
        <v>101</v>
      </c>
      <c r="D20714" s="75">
        <v>207.9</v>
      </c>
      <c r="E20714" s="75">
        <v>207.18</v>
      </c>
      <c r="F20714" s="73" t="s">
        <v>40</v>
      </c>
    </row>
    <row r="20715" spans="1:6" x14ac:dyDescent="0.25">
      <c r="A20715" s="73">
        <v>109014</v>
      </c>
      <c r="B20715" s="74" t="s">
        <v>28990</v>
      </c>
      <c r="C20715" s="73" t="s">
        <v>101</v>
      </c>
      <c r="D20715" s="75">
        <v>372.05</v>
      </c>
      <c r="E20715" s="75">
        <v>368.03</v>
      </c>
      <c r="F20715" s="73" t="s">
        <v>40</v>
      </c>
    </row>
    <row r="20716" spans="1:6" x14ac:dyDescent="0.25">
      <c r="A20716" s="73">
        <v>109015</v>
      </c>
      <c r="B20716" s="74" t="s">
        <v>28991</v>
      </c>
      <c r="C20716" s="73" t="s">
        <v>101</v>
      </c>
      <c r="D20716" s="75">
        <v>142.13999999999999</v>
      </c>
      <c r="E20716" s="75">
        <v>140.19</v>
      </c>
      <c r="F20716" s="73" t="s">
        <v>40</v>
      </c>
    </row>
    <row r="20717" spans="1:6" x14ac:dyDescent="0.25">
      <c r="A20717" s="73">
        <v>109016</v>
      </c>
      <c r="B20717" s="74" t="s">
        <v>28992</v>
      </c>
      <c r="C20717" s="73" t="s">
        <v>101</v>
      </c>
      <c r="D20717" s="75">
        <v>235.41</v>
      </c>
      <c r="E20717" s="75">
        <v>232.87</v>
      </c>
      <c r="F20717" s="73" t="s">
        <v>40</v>
      </c>
    </row>
    <row r="20718" spans="1:6" x14ac:dyDescent="0.25">
      <c r="A20718" s="73">
        <v>109017</v>
      </c>
      <c r="B20718" s="74" t="s">
        <v>32949</v>
      </c>
      <c r="C20718" s="73" t="s">
        <v>101</v>
      </c>
      <c r="D20718" s="75">
        <v>161.01</v>
      </c>
      <c r="E20718" s="75">
        <v>158.47</v>
      </c>
      <c r="F20718" s="73" t="s">
        <v>40</v>
      </c>
    </row>
    <row r="20719" spans="1:6" x14ac:dyDescent="0.25">
      <c r="A20719" s="73">
        <v>109018</v>
      </c>
      <c r="B20719" s="74" t="s">
        <v>28993</v>
      </c>
      <c r="C20719" s="73" t="s">
        <v>101</v>
      </c>
      <c r="D20719" s="75">
        <v>69.760000000000005</v>
      </c>
      <c r="E20719" s="75">
        <v>69.25</v>
      </c>
      <c r="F20719" s="73" t="s">
        <v>40</v>
      </c>
    </row>
    <row r="20720" spans="1:6" x14ac:dyDescent="0.25">
      <c r="A20720" s="73">
        <v>109019</v>
      </c>
      <c r="B20720" s="74" t="s">
        <v>32950</v>
      </c>
      <c r="C20720" s="73" t="s">
        <v>101</v>
      </c>
      <c r="D20720" s="75">
        <v>88.85</v>
      </c>
      <c r="E20720" s="75">
        <v>87.58</v>
      </c>
      <c r="F20720" s="73" t="s">
        <v>40</v>
      </c>
    </row>
    <row r="20721" spans="1:6" x14ac:dyDescent="0.25">
      <c r="A20721" s="73">
        <v>109020</v>
      </c>
      <c r="B20721" s="74" t="s">
        <v>32951</v>
      </c>
      <c r="C20721" s="73" t="s">
        <v>101</v>
      </c>
      <c r="D20721" s="75">
        <v>194.8</v>
      </c>
      <c r="E20721" s="75">
        <v>192.66</v>
      </c>
      <c r="F20721" s="73" t="s">
        <v>40</v>
      </c>
    </row>
    <row r="20722" spans="1:6" x14ac:dyDescent="0.25">
      <c r="A20722" s="73">
        <v>109022</v>
      </c>
      <c r="B20722" s="74" t="s">
        <v>28994</v>
      </c>
      <c r="C20722" s="73" t="s">
        <v>101</v>
      </c>
      <c r="D20722" s="75">
        <v>316.5</v>
      </c>
      <c r="E20722" s="75">
        <v>311.39999999999998</v>
      </c>
      <c r="F20722" s="73" t="s">
        <v>40</v>
      </c>
    </row>
    <row r="20723" spans="1:6" x14ac:dyDescent="0.25">
      <c r="A20723" s="73">
        <v>109023</v>
      </c>
      <c r="B20723" s="74" t="s">
        <v>28995</v>
      </c>
      <c r="C20723" s="73" t="s">
        <v>101</v>
      </c>
      <c r="D20723" s="75">
        <v>379.02</v>
      </c>
      <c r="E20723" s="75">
        <v>373.92</v>
      </c>
      <c r="F20723" s="73" t="s">
        <v>40</v>
      </c>
    </row>
    <row r="20724" spans="1:6" x14ac:dyDescent="0.25">
      <c r="A20724" s="73">
        <v>109024</v>
      </c>
      <c r="B20724" s="74" t="s">
        <v>32952</v>
      </c>
      <c r="C20724" s="73" t="s">
        <v>101</v>
      </c>
      <c r="D20724" s="75">
        <v>14.24</v>
      </c>
      <c r="E20724" s="75">
        <v>13.98</v>
      </c>
      <c r="F20724" s="73" t="s">
        <v>40</v>
      </c>
    </row>
    <row r="20725" spans="1:6" x14ac:dyDescent="0.25">
      <c r="A20725" s="73">
        <v>109025</v>
      </c>
      <c r="B20725" s="74" t="s">
        <v>32953</v>
      </c>
      <c r="C20725" s="73" t="s">
        <v>101</v>
      </c>
      <c r="D20725" s="75">
        <v>497.97</v>
      </c>
      <c r="E20725" s="75">
        <v>493.73</v>
      </c>
      <c r="F20725" s="73" t="s">
        <v>40</v>
      </c>
    </row>
    <row r="20726" spans="1:6" x14ac:dyDescent="0.25">
      <c r="A20726" s="73">
        <v>109026</v>
      </c>
      <c r="B20726" s="74" t="s">
        <v>28996</v>
      </c>
      <c r="C20726" s="73" t="s">
        <v>101</v>
      </c>
      <c r="D20726" s="75">
        <v>11.97</v>
      </c>
      <c r="E20726" s="75">
        <v>11.55</v>
      </c>
      <c r="F20726" s="73" t="s">
        <v>40</v>
      </c>
    </row>
    <row r="20727" spans="1:6" x14ac:dyDescent="0.25">
      <c r="A20727" s="73">
        <v>109028</v>
      </c>
      <c r="B20727" s="74" t="s">
        <v>32954</v>
      </c>
      <c r="C20727" s="73" t="s">
        <v>101</v>
      </c>
      <c r="D20727" s="75">
        <v>468.31</v>
      </c>
      <c r="E20727" s="75">
        <v>467.46</v>
      </c>
      <c r="F20727" s="73" t="s">
        <v>40</v>
      </c>
    </row>
    <row r="20728" spans="1:6" x14ac:dyDescent="0.25">
      <c r="A20728" s="73">
        <v>109029</v>
      </c>
      <c r="B20728" s="74" t="s">
        <v>32955</v>
      </c>
      <c r="C20728" s="73" t="s">
        <v>101</v>
      </c>
      <c r="D20728" s="75">
        <v>595.75</v>
      </c>
      <c r="E20728" s="75">
        <v>594.9</v>
      </c>
      <c r="F20728" s="73" t="s">
        <v>40</v>
      </c>
    </row>
    <row r="20729" spans="1:6" x14ac:dyDescent="0.25">
      <c r="A20729" s="73">
        <v>109032</v>
      </c>
      <c r="B20729" s="74" t="s">
        <v>28997</v>
      </c>
      <c r="C20729" s="73" t="s">
        <v>101</v>
      </c>
      <c r="D20729" s="75">
        <v>248.76</v>
      </c>
      <c r="E20729" s="75">
        <v>247.49</v>
      </c>
      <c r="F20729" s="73" t="s">
        <v>40</v>
      </c>
    </row>
    <row r="20730" spans="1:6" x14ac:dyDescent="0.25">
      <c r="A20730" s="73">
        <v>109035</v>
      </c>
      <c r="B20730" s="74" t="s">
        <v>32956</v>
      </c>
      <c r="C20730" s="73" t="s">
        <v>101</v>
      </c>
      <c r="D20730" s="75">
        <v>121.95</v>
      </c>
      <c r="E20730" s="75">
        <v>120.68</v>
      </c>
      <c r="F20730" s="73" t="s">
        <v>40</v>
      </c>
    </row>
    <row r="20731" spans="1:6" x14ac:dyDescent="0.25">
      <c r="A20731" s="73">
        <v>109038</v>
      </c>
      <c r="B20731" s="74" t="s">
        <v>32957</v>
      </c>
      <c r="C20731" s="73" t="s">
        <v>101</v>
      </c>
      <c r="D20731" s="75">
        <v>376.29</v>
      </c>
      <c r="E20731" s="75">
        <v>375.23</v>
      </c>
      <c r="F20731" s="73" t="s">
        <v>40</v>
      </c>
    </row>
    <row r="20732" spans="1:6" x14ac:dyDescent="0.25">
      <c r="A20732" s="73">
        <v>109041</v>
      </c>
      <c r="B20732" s="74" t="s">
        <v>32958</v>
      </c>
      <c r="C20732" s="73" t="s">
        <v>101</v>
      </c>
      <c r="D20732" s="75">
        <v>1423.46</v>
      </c>
      <c r="E20732" s="75">
        <v>1412.86</v>
      </c>
      <c r="F20732" s="73" t="s">
        <v>40</v>
      </c>
    </row>
    <row r="20733" spans="1:6" x14ac:dyDescent="0.25">
      <c r="A20733" s="73">
        <v>109044</v>
      </c>
      <c r="B20733" s="74" t="s">
        <v>32959</v>
      </c>
      <c r="C20733" s="73" t="s">
        <v>101</v>
      </c>
      <c r="D20733" s="75">
        <v>1697.27</v>
      </c>
      <c r="E20733" s="75">
        <v>1685.35</v>
      </c>
      <c r="F20733" s="73" t="s">
        <v>40</v>
      </c>
    </row>
    <row r="20734" spans="1:6" x14ac:dyDescent="0.25">
      <c r="A20734" s="73">
        <v>109048</v>
      </c>
      <c r="B20734" s="74" t="s">
        <v>32960</v>
      </c>
      <c r="C20734" s="73" t="s">
        <v>101</v>
      </c>
      <c r="D20734" s="75">
        <v>31.17</v>
      </c>
      <c r="E20734" s="75">
        <v>29.48</v>
      </c>
      <c r="F20734" s="73" t="s">
        <v>40</v>
      </c>
    </row>
    <row r="20735" spans="1:6" x14ac:dyDescent="0.25">
      <c r="A20735" s="73">
        <v>109052</v>
      </c>
      <c r="B20735" s="74" t="s">
        <v>32961</v>
      </c>
      <c r="C20735" s="73" t="s">
        <v>101</v>
      </c>
      <c r="D20735" s="75">
        <v>68.89</v>
      </c>
      <c r="E20735" s="75">
        <v>66.77</v>
      </c>
      <c r="F20735" s="73" t="s">
        <v>40</v>
      </c>
    </row>
    <row r="20736" spans="1:6" x14ac:dyDescent="0.25">
      <c r="A20736" s="73">
        <v>109057</v>
      </c>
      <c r="B20736" s="74" t="s">
        <v>32962</v>
      </c>
      <c r="C20736" s="73" t="s">
        <v>101</v>
      </c>
      <c r="D20736" s="75">
        <v>596.66999999999996</v>
      </c>
      <c r="E20736" s="75">
        <v>594.54999999999995</v>
      </c>
      <c r="F20736" s="73" t="s">
        <v>40</v>
      </c>
    </row>
    <row r="20737" spans="1:6" x14ac:dyDescent="0.25">
      <c r="A20737" s="73">
        <v>109077</v>
      </c>
      <c r="B20737" s="74" t="s">
        <v>32963</v>
      </c>
      <c r="C20737" s="73" t="s">
        <v>101</v>
      </c>
      <c r="D20737" s="75">
        <v>1573.76</v>
      </c>
      <c r="E20737" s="75">
        <v>1563.16</v>
      </c>
      <c r="F20737" s="73" t="s">
        <v>40</v>
      </c>
    </row>
    <row r="20738" spans="1:6" x14ac:dyDescent="0.25">
      <c r="A20738" s="73">
        <v>109078</v>
      </c>
      <c r="B20738" s="74" t="s">
        <v>32964</v>
      </c>
      <c r="C20738" s="73" t="s">
        <v>101</v>
      </c>
      <c r="D20738" s="75">
        <v>2232.58</v>
      </c>
      <c r="E20738" s="75">
        <v>2220.66</v>
      </c>
      <c r="F20738" s="73" t="s">
        <v>40</v>
      </c>
    </row>
    <row r="20739" spans="1:6" x14ac:dyDescent="0.25">
      <c r="A20739" s="73">
        <v>109086</v>
      </c>
      <c r="B20739" s="74" t="s">
        <v>28998</v>
      </c>
      <c r="C20739" s="73" t="s">
        <v>101</v>
      </c>
      <c r="D20739" s="75">
        <v>73.86</v>
      </c>
      <c r="E20739" s="75">
        <v>72.59</v>
      </c>
      <c r="F20739" s="73" t="s">
        <v>40</v>
      </c>
    </row>
    <row r="20740" spans="1:6" x14ac:dyDescent="0.25">
      <c r="A20740" s="73">
        <v>109087</v>
      </c>
      <c r="B20740" s="74" t="s">
        <v>28999</v>
      </c>
      <c r="C20740" s="73" t="s">
        <v>101</v>
      </c>
      <c r="D20740" s="75">
        <v>113.09</v>
      </c>
      <c r="E20740" s="75">
        <v>108.85</v>
      </c>
      <c r="F20740" s="73" t="s">
        <v>40</v>
      </c>
    </row>
    <row r="20741" spans="1:6" x14ac:dyDescent="0.25">
      <c r="A20741" s="73">
        <v>111180</v>
      </c>
      <c r="B20741" s="74" t="s">
        <v>29000</v>
      </c>
      <c r="C20741" s="73" t="s">
        <v>101</v>
      </c>
      <c r="D20741" s="75">
        <v>47.66</v>
      </c>
      <c r="E20741" s="75">
        <v>46.57</v>
      </c>
      <c r="F20741" s="73" t="s">
        <v>40</v>
      </c>
    </row>
    <row r="20742" spans="1:6" x14ac:dyDescent="0.25">
      <c r="A20742" s="73">
        <v>111181</v>
      </c>
      <c r="B20742" s="74" t="s">
        <v>29001</v>
      </c>
      <c r="C20742" s="73" t="s">
        <v>101</v>
      </c>
      <c r="D20742" s="75">
        <v>55.66</v>
      </c>
      <c r="E20742" s="75">
        <v>54.01</v>
      </c>
      <c r="F20742" s="73" t="s">
        <v>40</v>
      </c>
    </row>
    <row r="20743" spans="1:6" x14ac:dyDescent="0.25">
      <c r="A20743" s="73">
        <v>111182</v>
      </c>
      <c r="B20743" s="74" t="s">
        <v>29002</v>
      </c>
      <c r="C20743" s="73" t="s">
        <v>101</v>
      </c>
      <c r="D20743" s="75">
        <v>70.88</v>
      </c>
      <c r="E20743" s="75">
        <v>68.08</v>
      </c>
      <c r="F20743" s="73" t="s">
        <v>40</v>
      </c>
    </row>
    <row r="20744" spans="1:6" ht="25.5" x14ac:dyDescent="0.25">
      <c r="A20744" s="73">
        <v>111184</v>
      </c>
      <c r="B20744" s="74" t="s">
        <v>29003</v>
      </c>
      <c r="C20744" s="73" t="s">
        <v>101</v>
      </c>
      <c r="D20744" s="75">
        <v>72.34</v>
      </c>
      <c r="E20744" s="75">
        <v>70.709999999999994</v>
      </c>
      <c r="F20744" s="73" t="s">
        <v>40</v>
      </c>
    </row>
    <row r="20745" spans="1:6" ht="25.5" x14ac:dyDescent="0.25">
      <c r="A20745" s="73">
        <v>111185</v>
      </c>
      <c r="B20745" s="74" t="s">
        <v>29004</v>
      </c>
      <c r="C20745" s="73" t="s">
        <v>101</v>
      </c>
      <c r="D20745" s="75">
        <v>96.94</v>
      </c>
      <c r="E20745" s="75">
        <v>94.46</v>
      </c>
      <c r="F20745" s="73" t="s">
        <v>40</v>
      </c>
    </row>
    <row r="20746" spans="1:6" ht="25.5" x14ac:dyDescent="0.25">
      <c r="A20746" s="73">
        <v>111186</v>
      </c>
      <c r="B20746" s="74" t="s">
        <v>29005</v>
      </c>
      <c r="C20746" s="73" t="s">
        <v>101</v>
      </c>
      <c r="D20746" s="75">
        <v>174</v>
      </c>
      <c r="E20746" s="75">
        <v>169.79</v>
      </c>
      <c r="F20746" s="73" t="s">
        <v>40</v>
      </c>
    </row>
    <row r="20747" spans="1:6" ht="25.5" x14ac:dyDescent="0.25">
      <c r="A20747" s="73">
        <v>111187</v>
      </c>
      <c r="B20747" s="74" t="s">
        <v>29006</v>
      </c>
      <c r="C20747" s="73" t="s">
        <v>101</v>
      </c>
      <c r="D20747" s="75">
        <v>100.38</v>
      </c>
      <c r="E20747" s="75">
        <v>98.21</v>
      </c>
      <c r="F20747" s="73" t="s">
        <v>40</v>
      </c>
    </row>
    <row r="20748" spans="1:6" ht="25.5" x14ac:dyDescent="0.25">
      <c r="A20748" s="73">
        <v>111188</v>
      </c>
      <c r="B20748" s="74" t="s">
        <v>29007</v>
      </c>
      <c r="C20748" s="73" t="s">
        <v>101</v>
      </c>
      <c r="D20748" s="75">
        <v>133.87</v>
      </c>
      <c r="E20748" s="75">
        <v>130.54</v>
      </c>
      <c r="F20748" s="73" t="s">
        <v>40</v>
      </c>
    </row>
    <row r="20749" spans="1:6" ht="25.5" x14ac:dyDescent="0.25">
      <c r="A20749" s="73">
        <v>111189</v>
      </c>
      <c r="B20749" s="74" t="s">
        <v>29008</v>
      </c>
      <c r="C20749" s="73" t="s">
        <v>101</v>
      </c>
      <c r="D20749" s="75">
        <v>234.22</v>
      </c>
      <c r="E20749" s="75">
        <v>228.6</v>
      </c>
      <c r="F20749" s="73" t="s">
        <v>40</v>
      </c>
    </row>
    <row r="20750" spans="1:6" x14ac:dyDescent="0.25">
      <c r="A20750" s="73">
        <v>111404</v>
      </c>
      <c r="B20750" s="74" t="s">
        <v>29009</v>
      </c>
      <c r="C20750" s="73" t="s">
        <v>101</v>
      </c>
      <c r="D20750" s="75">
        <v>67.08</v>
      </c>
      <c r="E20750" s="75">
        <v>65.81</v>
      </c>
      <c r="F20750" s="73" t="s">
        <v>40</v>
      </c>
    </row>
    <row r="20751" spans="1:6" x14ac:dyDescent="0.25">
      <c r="A20751" s="73">
        <v>111406</v>
      </c>
      <c r="B20751" s="74" t="s">
        <v>29010</v>
      </c>
      <c r="C20751" s="73" t="s">
        <v>101</v>
      </c>
      <c r="D20751" s="75">
        <v>162.66999999999999</v>
      </c>
      <c r="E20751" s="75">
        <v>160.55000000000001</v>
      </c>
      <c r="F20751" s="73" t="s">
        <v>40</v>
      </c>
    </row>
    <row r="20752" spans="1:6" x14ac:dyDescent="0.25">
      <c r="A20752" s="73">
        <v>111411</v>
      </c>
      <c r="B20752" s="74" t="s">
        <v>29011</v>
      </c>
      <c r="C20752" s="73" t="s">
        <v>101</v>
      </c>
      <c r="D20752" s="75">
        <v>110.17</v>
      </c>
      <c r="E20752" s="75">
        <v>108.05</v>
      </c>
      <c r="F20752" s="73" t="s">
        <v>40</v>
      </c>
    </row>
    <row r="20753" spans="1:6" x14ac:dyDescent="0.25">
      <c r="A20753" s="73">
        <v>111412</v>
      </c>
      <c r="B20753" s="74" t="s">
        <v>29012</v>
      </c>
      <c r="C20753" s="73" t="s">
        <v>101</v>
      </c>
      <c r="D20753" s="75">
        <v>195.26</v>
      </c>
      <c r="E20753" s="75">
        <v>193.14</v>
      </c>
      <c r="F20753" s="73" t="s">
        <v>40</v>
      </c>
    </row>
    <row r="20754" spans="1:6" ht="25.5" x14ac:dyDescent="0.25">
      <c r="A20754" s="73">
        <v>111449</v>
      </c>
      <c r="B20754" s="74" t="s">
        <v>29013</v>
      </c>
      <c r="C20754" s="73" t="s">
        <v>101</v>
      </c>
      <c r="D20754" s="75">
        <v>235.84</v>
      </c>
      <c r="E20754" s="75">
        <v>228.18</v>
      </c>
      <c r="F20754" s="73" t="s">
        <v>40</v>
      </c>
    </row>
    <row r="20755" spans="1:6" ht="25.5" x14ac:dyDescent="0.25">
      <c r="A20755" s="73">
        <v>111450</v>
      </c>
      <c r="B20755" s="74" t="s">
        <v>29014</v>
      </c>
      <c r="C20755" s="73" t="s">
        <v>101</v>
      </c>
      <c r="D20755" s="75">
        <v>808.89</v>
      </c>
      <c r="E20755" s="75">
        <v>789.84</v>
      </c>
      <c r="F20755" s="73" t="s">
        <v>40</v>
      </c>
    </row>
    <row r="20756" spans="1:6" ht="25.5" x14ac:dyDescent="0.25">
      <c r="A20756" s="73">
        <v>111451</v>
      </c>
      <c r="B20756" s="74" t="s">
        <v>29015</v>
      </c>
      <c r="C20756" s="73" t="s">
        <v>101</v>
      </c>
      <c r="D20756" s="75">
        <v>1750.07</v>
      </c>
      <c r="E20756" s="75">
        <v>1745.83</v>
      </c>
      <c r="F20756" s="73" t="s">
        <v>40</v>
      </c>
    </row>
    <row r="20757" spans="1:6" ht="25.5" x14ac:dyDescent="0.25">
      <c r="A20757" s="73">
        <v>111453</v>
      </c>
      <c r="B20757" s="74" t="s">
        <v>29016</v>
      </c>
      <c r="C20757" s="73" t="s">
        <v>101</v>
      </c>
      <c r="D20757" s="75">
        <v>169</v>
      </c>
      <c r="E20757" s="75">
        <v>168.79</v>
      </c>
      <c r="F20757" s="73" t="s">
        <v>40</v>
      </c>
    </row>
    <row r="20758" spans="1:6" x14ac:dyDescent="0.25">
      <c r="A20758" s="73">
        <v>111460</v>
      </c>
      <c r="B20758" s="74" t="s">
        <v>32965</v>
      </c>
      <c r="C20758" s="73" t="s">
        <v>101</v>
      </c>
      <c r="D20758" s="75">
        <v>10.42</v>
      </c>
      <c r="E20758" s="75">
        <v>9.7100000000000009</v>
      </c>
      <c r="F20758" s="73" t="s">
        <v>40</v>
      </c>
    </row>
    <row r="20759" spans="1:6" x14ac:dyDescent="0.25">
      <c r="A20759" s="73">
        <v>111461</v>
      </c>
      <c r="B20759" s="74" t="s">
        <v>29017</v>
      </c>
      <c r="C20759" s="73" t="s">
        <v>101</v>
      </c>
      <c r="D20759" s="75">
        <v>9.69</v>
      </c>
      <c r="E20759" s="75">
        <v>8.98</v>
      </c>
      <c r="F20759" s="73" t="s">
        <v>40</v>
      </c>
    </row>
    <row r="20760" spans="1:6" x14ac:dyDescent="0.25">
      <c r="A20760" s="73">
        <v>111462</v>
      </c>
      <c r="B20760" s="74" t="s">
        <v>29018</v>
      </c>
      <c r="C20760" s="73" t="s">
        <v>101</v>
      </c>
      <c r="D20760" s="75">
        <v>12.05</v>
      </c>
      <c r="E20760" s="75">
        <v>11.33</v>
      </c>
      <c r="F20760" s="73" t="s">
        <v>40</v>
      </c>
    </row>
    <row r="20761" spans="1:6" x14ac:dyDescent="0.25">
      <c r="A20761" s="73">
        <v>111463</v>
      </c>
      <c r="B20761" s="74" t="s">
        <v>29019</v>
      </c>
      <c r="C20761" s="73" t="s">
        <v>101</v>
      </c>
      <c r="D20761" s="75">
        <v>11.14</v>
      </c>
      <c r="E20761" s="75">
        <v>10.42</v>
      </c>
      <c r="F20761" s="73" t="s">
        <v>40</v>
      </c>
    </row>
    <row r="20762" spans="1:6" ht="25.5" x14ac:dyDescent="0.25">
      <c r="A20762" s="73">
        <v>111464</v>
      </c>
      <c r="B20762" s="74" t="s">
        <v>29020</v>
      </c>
      <c r="C20762" s="73" t="s">
        <v>101</v>
      </c>
      <c r="D20762" s="75">
        <v>13.78</v>
      </c>
      <c r="E20762" s="75">
        <v>12.85</v>
      </c>
      <c r="F20762" s="73" t="s">
        <v>40</v>
      </c>
    </row>
    <row r="20763" spans="1:6" x14ac:dyDescent="0.25">
      <c r="A20763" s="73">
        <v>111465</v>
      </c>
      <c r="B20763" s="74" t="s">
        <v>29021</v>
      </c>
      <c r="C20763" s="73" t="s">
        <v>101</v>
      </c>
      <c r="D20763" s="75">
        <v>14.31</v>
      </c>
      <c r="E20763" s="75">
        <v>13.38</v>
      </c>
      <c r="F20763" s="73" t="s">
        <v>40</v>
      </c>
    </row>
    <row r="20764" spans="1:6" ht="25.5" x14ac:dyDescent="0.25">
      <c r="A20764" s="73">
        <v>111466</v>
      </c>
      <c r="B20764" s="74" t="s">
        <v>29022</v>
      </c>
      <c r="C20764" s="73" t="s">
        <v>101</v>
      </c>
      <c r="D20764" s="75">
        <v>28.42</v>
      </c>
      <c r="E20764" s="75">
        <v>27.26</v>
      </c>
      <c r="F20764" s="73" t="s">
        <v>40</v>
      </c>
    </row>
    <row r="20765" spans="1:6" ht="25.5" x14ac:dyDescent="0.25">
      <c r="A20765" s="73">
        <v>111467</v>
      </c>
      <c r="B20765" s="74" t="s">
        <v>29023</v>
      </c>
      <c r="C20765" s="73" t="s">
        <v>101</v>
      </c>
      <c r="D20765" s="75">
        <v>40.090000000000003</v>
      </c>
      <c r="E20765" s="75">
        <v>38.72</v>
      </c>
      <c r="F20765" s="73" t="s">
        <v>40</v>
      </c>
    </row>
    <row r="20766" spans="1:6" ht="25.5" x14ac:dyDescent="0.25">
      <c r="A20766" s="73">
        <v>111468</v>
      </c>
      <c r="B20766" s="74" t="s">
        <v>29024</v>
      </c>
      <c r="C20766" s="73" t="s">
        <v>101</v>
      </c>
      <c r="D20766" s="75">
        <v>75.87</v>
      </c>
      <c r="E20766" s="75">
        <v>74.22</v>
      </c>
      <c r="F20766" s="73" t="s">
        <v>40</v>
      </c>
    </row>
    <row r="20767" spans="1:6" ht="25.5" x14ac:dyDescent="0.25">
      <c r="A20767" s="73">
        <v>111469</v>
      </c>
      <c r="B20767" s="74" t="s">
        <v>29025</v>
      </c>
      <c r="C20767" s="73" t="s">
        <v>101</v>
      </c>
      <c r="D20767" s="75">
        <v>16.350000000000001</v>
      </c>
      <c r="E20767" s="75">
        <v>15.32</v>
      </c>
      <c r="F20767" s="73" t="s">
        <v>40</v>
      </c>
    </row>
    <row r="20768" spans="1:6" ht="25.5" x14ac:dyDescent="0.25">
      <c r="A20768" s="73">
        <v>111470</v>
      </c>
      <c r="B20768" s="74" t="s">
        <v>29026</v>
      </c>
      <c r="C20768" s="73" t="s">
        <v>101</v>
      </c>
      <c r="D20768" s="75">
        <v>18.66</v>
      </c>
      <c r="E20768" s="75">
        <v>17.420000000000002</v>
      </c>
      <c r="F20768" s="73" t="s">
        <v>40</v>
      </c>
    </row>
    <row r="20769" spans="1:6" ht="25.5" x14ac:dyDescent="0.25">
      <c r="A20769" s="73">
        <v>111471</v>
      </c>
      <c r="B20769" s="74" t="s">
        <v>29027</v>
      </c>
      <c r="C20769" s="73" t="s">
        <v>101</v>
      </c>
      <c r="D20769" s="75">
        <v>29.3</v>
      </c>
      <c r="E20769" s="75">
        <v>27.76</v>
      </c>
      <c r="F20769" s="73" t="s">
        <v>40</v>
      </c>
    </row>
    <row r="20770" spans="1:6" x14ac:dyDescent="0.25">
      <c r="A20770" s="73">
        <v>111501</v>
      </c>
      <c r="B20770" s="74" t="s">
        <v>32966</v>
      </c>
      <c r="C20770" s="73" t="s">
        <v>101</v>
      </c>
      <c r="D20770" s="75">
        <v>128.47</v>
      </c>
      <c r="E20770" s="75">
        <v>121.05</v>
      </c>
      <c r="F20770" s="73" t="s">
        <v>40</v>
      </c>
    </row>
    <row r="20771" spans="1:6" x14ac:dyDescent="0.25">
      <c r="A20771" s="73">
        <v>111502</v>
      </c>
      <c r="B20771" s="74" t="s">
        <v>32967</v>
      </c>
      <c r="C20771" s="73" t="s">
        <v>101</v>
      </c>
      <c r="D20771" s="75">
        <v>161.21</v>
      </c>
      <c r="E20771" s="75">
        <v>152.72999999999999</v>
      </c>
      <c r="F20771" s="73" t="s">
        <v>40</v>
      </c>
    </row>
    <row r="20772" spans="1:6" x14ac:dyDescent="0.25">
      <c r="A20772" s="73">
        <v>111531</v>
      </c>
      <c r="B20772" s="74" t="s">
        <v>32968</v>
      </c>
      <c r="C20772" s="73" t="s">
        <v>101</v>
      </c>
      <c r="D20772" s="75">
        <v>511.07</v>
      </c>
      <c r="E20772" s="75">
        <v>502.59</v>
      </c>
      <c r="F20772" s="73" t="s">
        <v>40</v>
      </c>
    </row>
    <row r="20773" spans="1:6" ht="25.5" x14ac:dyDescent="0.25">
      <c r="A20773" s="73">
        <v>111807</v>
      </c>
      <c r="B20773" s="74" t="s">
        <v>32969</v>
      </c>
      <c r="C20773" s="73" t="s">
        <v>101</v>
      </c>
      <c r="D20773" s="75">
        <v>33.17</v>
      </c>
      <c r="E20773" s="75">
        <v>32.28</v>
      </c>
      <c r="F20773" s="73" t="s">
        <v>40</v>
      </c>
    </row>
    <row r="20774" spans="1:6" ht="25.5" x14ac:dyDescent="0.25">
      <c r="A20774" s="73">
        <v>111810</v>
      </c>
      <c r="B20774" s="74" t="s">
        <v>32970</v>
      </c>
      <c r="C20774" s="73" t="s">
        <v>101</v>
      </c>
      <c r="D20774" s="75">
        <v>44.1</v>
      </c>
      <c r="E20774" s="75">
        <v>43.21</v>
      </c>
      <c r="F20774" s="73" t="s">
        <v>40</v>
      </c>
    </row>
    <row r="20775" spans="1:6" ht="25.5" x14ac:dyDescent="0.25">
      <c r="A20775" s="73">
        <v>111816</v>
      </c>
      <c r="B20775" s="74" t="s">
        <v>32971</v>
      </c>
      <c r="C20775" s="73" t="s">
        <v>101</v>
      </c>
      <c r="D20775" s="75">
        <v>92.26</v>
      </c>
      <c r="E20775" s="75">
        <v>90.14</v>
      </c>
      <c r="F20775" s="73" t="s">
        <v>40</v>
      </c>
    </row>
    <row r="20776" spans="1:6" ht="25.5" x14ac:dyDescent="0.25">
      <c r="A20776" s="73">
        <v>111818</v>
      </c>
      <c r="B20776" s="74" t="s">
        <v>32972</v>
      </c>
      <c r="C20776" s="73" t="s">
        <v>101</v>
      </c>
      <c r="D20776" s="75">
        <v>73.17</v>
      </c>
      <c r="E20776" s="75">
        <v>71.05</v>
      </c>
      <c r="F20776" s="73" t="s">
        <v>40</v>
      </c>
    </row>
    <row r="20777" spans="1:6" ht="25.5" x14ac:dyDescent="0.25">
      <c r="A20777" s="73">
        <v>111828</v>
      </c>
      <c r="B20777" s="74" t="s">
        <v>32973</v>
      </c>
      <c r="C20777" s="73" t="s">
        <v>101</v>
      </c>
      <c r="D20777" s="75">
        <v>119.93</v>
      </c>
      <c r="E20777" s="75">
        <v>117.38</v>
      </c>
      <c r="F20777" s="73" t="s">
        <v>40</v>
      </c>
    </row>
    <row r="20778" spans="1:6" ht="25.5" x14ac:dyDescent="0.25">
      <c r="A20778" s="73">
        <v>111830</v>
      </c>
      <c r="B20778" s="74" t="s">
        <v>32974</v>
      </c>
      <c r="C20778" s="73" t="s">
        <v>101</v>
      </c>
      <c r="D20778" s="75">
        <v>155.16</v>
      </c>
      <c r="E20778" s="75">
        <v>152.61000000000001</v>
      </c>
      <c r="F20778" s="73" t="s">
        <v>40</v>
      </c>
    </row>
    <row r="20779" spans="1:6" ht="25.5" x14ac:dyDescent="0.25">
      <c r="A20779" s="73">
        <v>111831</v>
      </c>
      <c r="B20779" s="74" t="s">
        <v>32975</v>
      </c>
      <c r="C20779" s="73" t="s">
        <v>101</v>
      </c>
      <c r="D20779" s="75">
        <v>164.25</v>
      </c>
      <c r="E20779" s="75">
        <v>161.69999999999999</v>
      </c>
      <c r="F20779" s="73" t="s">
        <v>40</v>
      </c>
    </row>
    <row r="20780" spans="1:6" ht="25.5" x14ac:dyDescent="0.25">
      <c r="A20780" s="73">
        <v>111833</v>
      </c>
      <c r="B20780" s="74" t="s">
        <v>32976</v>
      </c>
      <c r="C20780" s="73" t="s">
        <v>101</v>
      </c>
      <c r="D20780" s="75">
        <v>147.51</v>
      </c>
      <c r="E20780" s="75">
        <v>144.96</v>
      </c>
      <c r="F20780" s="73" t="s">
        <v>40</v>
      </c>
    </row>
    <row r="20781" spans="1:6" ht="25.5" x14ac:dyDescent="0.25">
      <c r="A20781" s="73">
        <v>111834</v>
      </c>
      <c r="B20781" s="74" t="s">
        <v>32977</v>
      </c>
      <c r="C20781" s="73" t="s">
        <v>101</v>
      </c>
      <c r="D20781" s="75">
        <v>475.59</v>
      </c>
      <c r="E20781" s="75">
        <v>473.04</v>
      </c>
      <c r="F20781" s="73" t="s">
        <v>40</v>
      </c>
    </row>
    <row r="20782" spans="1:6" ht="25.5" x14ac:dyDescent="0.25">
      <c r="A20782" s="73">
        <v>111836</v>
      </c>
      <c r="B20782" s="74" t="s">
        <v>32978</v>
      </c>
      <c r="C20782" s="73" t="s">
        <v>101</v>
      </c>
      <c r="D20782" s="75">
        <v>453.83</v>
      </c>
      <c r="E20782" s="75">
        <v>451.28</v>
      </c>
      <c r="F20782" s="73" t="s">
        <v>40</v>
      </c>
    </row>
    <row r="20783" spans="1:6" ht="25.5" x14ac:dyDescent="0.25">
      <c r="A20783" s="73">
        <v>111837</v>
      </c>
      <c r="B20783" s="74" t="s">
        <v>32979</v>
      </c>
      <c r="C20783" s="73" t="s">
        <v>101</v>
      </c>
      <c r="D20783" s="75">
        <v>453.83</v>
      </c>
      <c r="E20783" s="75">
        <v>451.28</v>
      </c>
      <c r="F20783" s="73" t="s">
        <v>40</v>
      </c>
    </row>
    <row r="20784" spans="1:6" ht="25.5" x14ac:dyDescent="0.25">
      <c r="A20784" s="73">
        <v>111838</v>
      </c>
      <c r="B20784" s="74" t="s">
        <v>32980</v>
      </c>
      <c r="C20784" s="73" t="s">
        <v>101</v>
      </c>
      <c r="D20784" s="75">
        <v>437.93</v>
      </c>
      <c r="E20784" s="75">
        <v>435.38</v>
      </c>
      <c r="F20784" s="73" t="s">
        <v>40</v>
      </c>
    </row>
    <row r="20785" spans="1:6" x14ac:dyDescent="0.25">
      <c r="A20785" s="73">
        <v>111901</v>
      </c>
      <c r="B20785" s="74" t="s">
        <v>32981</v>
      </c>
      <c r="C20785" s="73" t="s">
        <v>101</v>
      </c>
      <c r="D20785" s="75">
        <v>19.68</v>
      </c>
      <c r="E20785" s="75">
        <v>18.79</v>
      </c>
      <c r="F20785" s="73" t="s">
        <v>40</v>
      </c>
    </row>
    <row r="20786" spans="1:6" x14ac:dyDescent="0.25">
      <c r="A20786" s="73">
        <v>111902</v>
      </c>
      <c r="B20786" s="74" t="s">
        <v>32982</v>
      </c>
      <c r="C20786" s="73" t="s">
        <v>101</v>
      </c>
      <c r="D20786" s="75">
        <v>20.98</v>
      </c>
      <c r="E20786" s="75">
        <v>20.09</v>
      </c>
      <c r="F20786" s="73" t="s">
        <v>40</v>
      </c>
    </row>
    <row r="20787" spans="1:6" x14ac:dyDescent="0.25">
      <c r="A20787" s="73">
        <v>111903</v>
      </c>
      <c r="B20787" s="74" t="s">
        <v>32983</v>
      </c>
      <c r="C20787" s="73" t="s">
        <v>101</v>
      </c>
      <c r="D20787" s="75">
        <v>20.98</v>
      </c>
      <c r="E20787" s="75">
        <v>20.09</v>
      </c>
      <c r="F20787" s="73" t="s">
        <v>40</v>
      </c>
    </row>
    <row r="20788" spans="1:6" x14ac:dyDescent="0.25">
      <c r="A20788" s="73">
        <v>111904</v>
      </c>
      <c r="B20788" s="74" t="s">
        <v>32984</v>
      </c>
      <c r="C20788" s="73" t="s">
        <v>101</v>
      </c>
      <c r="D20788" s="75">
        <v>20.98</v>
      </c>
      <c r="E20788" s="75">
        <v>20.09</v>
      </c>
      <c r="F20788" s="73" t="s">
        <v>40</v>
      </c>
    </row>
    <row r="20789" spans="1:6" x14ac:dyDescent="0.25">
      <c r="A20789" s="73">
        <v>111905</v>
      </c>
      <c r="B20789" s="74" t="s">
        <v>32985</v>
      </c>
      <c r="C20789" s="73" t="s">
        <v>101</v>
      </c>
      <c r="D20789" s="75">
        <v>20.77</v>
      </c>
      <c r="E20789" s="75">
        <v>19.88</v>
      </c>
      <c r="F20789" s="73" t="s">
        <v>40</v>
      </c>
    </row>
    <row r="20790" spans="1:6" x14ac:dyDescent="0.25">
      <c r="A20790" s="73">
        <v>111906</v>
      </c>
      <c r="B20790" s="74" t="s">
        <v>32986</v>
      </c>
      <c r="C20790" s="73" t="s">
        <v>101</v>
      </c>
      <c r="D20790" s="75">
        <v>21.38</v>
      </c>
      <c r="E20790" s="75">
        <v>20.49</v>
      </c>
      <c r="F20790" s="73" t="s">
        <v>40</v>
      </c>
    </row>
    <row r="20791" spans="1:6" x14ac:dyDescent="0.25">
      <c r="A20791" s="73">
        <v>111907</v>
      </c>
      <c r="B20791" s="74" t="s">
        <v>32987</v>
      </c>
      <c r="C20791" s="73" t="s">
        <v>101</v>
      </c>
      <c r="D20791" s="75">
        <v>22.55</v>
      </c>
      <c r="E20791" s="75">
        <v>21.66</v>
      </c>
      <c r="F20791" s="73" t="s">
        <v>40</v>
      </c>
    </row>
    <row r="20792" spans="1:6" x14ac:dyDescent="0.25">
      <c r="A20792" s="73">
        <v>111908</v>
      </c>
      <c r="B20792" s="74" t="s">
        <v>32988</v>
      </c>
      <c r="C20792" s="73" t="s">
        <v>101</v>
      </c>
      <c r="D20792" s="75">
        <v>25.47</v>
      </c>
      <c r="E20792" s="75">
        <v>24.58</v>
      </c>
      <c r="F20792" s="73" t="s">
        <v>40</v>
      </c>
    </row>
    <row r="20793" spans="1:6" x14ac:dyDescent="0.25">
      <c r="A20793" s="73">
        <v>111909</v>
      </c>
      <c r="B20793" s="74" t="s">
        <v>32989</v>
      </c>
      <c r="C20793" s="73" t="s">
        <v>101</v>
      </c>
      <c r="D20793" s="75">
        <v>69.64</v>
      </c>
      <c r="E20793" s="75">
        <v>67.52</v>
      </c>
      <c r="F20793" s="73" t="s">
        <v>40</v>
      </c>
    </row>
    <row r="20794" spans="1:6" x14ac:dyDescent="0.25">
      <c r="A20794" s="73">
        <v>111910</v>
      </c>
      <c r="B20794" s="74" t="s">
        <v>32990</v>
      </c>
      <c r="C20794" s="73" t="s">
        <v>101</v>
      </c>
      <c r="D20794" s="75">
        <v>67.02</v>
      </c>
      <c r="E20794" s="75">
        <v>64.900000000000006</v>
      </c>
      <c r="F20794" s="73" t="s">
        <v>40</v>
      </c>
    </row>
    <row r="20795" spans="1:6" x14ac:dyDescent="0.25">
      <c r="A20795" s="73">
        <v>111911</v>
      </c>
      <c r="B20795" s="74" t="s">
        <v>32991</v>
      </c>
      <c r="C20795" s="73" t="s">
        <v>101</v>
      </c>
      <c r="D20795" s="75">
        <v>51.04</v>
      </c>
      <c r="E20795" s="75">
        <v>48.92</v>
      </c>
      <c r="F20795" s="73" t="s">
        <v>40</v>
      </c>
    </row>
    <row r="20796" spans="1:6" x14ac:dyDescent="0.25">
      <c r="A20796" s="73">
        <v>111912</v>
      </c>
      <c r="B20796" s="74" t="s">
        <v>32992</v>
      </c>
      <c r="C20796" s="73" t="s">
        <v>101</v>
      </c>
      <c r="D20796" s="75">
        <v>69.64</v>
      </c>
      <c r="E20796" s="75">
        <v>67.52</v>
      </c>
      <c r="F20796" s="73" t="s">
        <v>40</v>
      </c>
    </row>
    <row r="20797" spans="1:6" x14ac:dyDescent="0.25">
      <c r="A20797" s="73">
        <v>111913</v>
      </c>
      <c r="B20797" s="74" t="s">
        <v>32993</v>
      </c>
      <c r="C20797" s="73" t="s">
        <v>101</v>
      </c>
      <c r="D20797" s="75">
        <v>66.66</v>
      </c>
      <c r="E20797" s="75">
        <v>64.540000000000006</v>
      </c>
      <c r="F20797" s="73" t="s">
        <v>40</v>
      </c>
    </row>
    <row r="20798" spans="1:6" x14ac:dyDescent="0.25">
      <c r="A20798" s="73">
        <v>111914</v>
      </c>
      <c r="B20798" s="74" t="s">
        <v>32994</v>
      </c>
      <c r="C20798" s="73" t="s">
        <v>101</v>
      </c>
      <c r="D20798" s="75">
        <v>57.55</v>
      </c>
      <c r="E20798" s="75">
        <v>55.43</v>
      </c>
      <c r="F20798" s="73" t="s">
        <v>40</v>
      </c>
    </row>
    <row r="20799" spans="1:6" x14ac:dyDescent="0.25">
      <c r="A20799" s="73">
        <v>111915</v>
      </c>
      <c r="B20799" s="74" t="s">
        <v>32995</v>
      </c>
      <c r="C20799" s="73" t="s">
        <v>101</v>
      </c>
      <c r="D20799" s="75">
        <v>78.849999999999994</v>
      </c>
      <c r="E20799" s="75">
        <v>76.73</v>
      </c>
      <c r="F20799" s="73" t="s">
        <v>40</v>
      </c>
    </row>
    <row r="20800" spans="1:6" x14ac:dyDescent="0.25">
      <c r="A20800" s="73">
        <v>111916</v>
      </c>
      <c r="B20800" s="74" t="s">
        <v>32996</v>
      </c>
      <c r="C20800" s="73" t="s">
        <v>101</v>
      </c>
      <c r="D20800" s="75">
        <v>84.26</v>
      </c>
      <c r="E20800" s="75">
        <v>82.14</v>
      </c>
      <c r="F20800" s="73" t="s">
        <v>40</v>
      </c>
    </row>
    <row r="20801" spans="1:6" x14ac:dyDescent="0.25">
      <c r="A20801" s="73">
        <v>111917</v>
      </c>
      <c r="B20801" s="74" t="s">
        <v>32997</v>
      </c>
      <c r="C20801" s="73" t="s">
        <v>101</v>
      </c>
      <c r="D20801" s="75">
        <v>105.76</v>
      </c>
      <c r="E20801" s="75">
        <v>103.21</v>
      </c>
      <c r="F20801" s="73" t="s">
        <v>40</v>
      </c>
    </row>
    <row r="20802" spans="1:6" x14ac:dyDescent="0.25">
      <c r="A20802" s="73">
        <v>111918</v>
      </c>
      <c r="B20802" s="74" t="s">
        <v>32998</v>
      </c>
      <c r="C20802" s="73" t="s">
        <v>101</v>
      </c>
      <c r="D20802" s="75">
        <v>93.18</v>
      </c>
      <c r="E20802" s="75">
        <v>90.63</v>
      </c>
      <c r="F20802" s="73" t="s">
        <v>40</v>
      </c>
    </row>
    <row r="20803" spans="1:6" x14ac:dyDescent="0.25">
      <c r="A20803" s="73">
        <v>111919</v>
      </c>
      <c r="B20803" s="74" t="s">
        <v>32999</v>
      </c>
      <c r="C20803" s="73" t="s">
        <v>101</v>
      </c>
      <c r="D20803" s="75">
        <v>106.61</v>
      </c>
      <c r="E20803" s="75">
        <v>104.06</v>
      </c>
      <c r="F20803" s="73" t="s">
        <v>40</v>
      </c>
    </row>
    <row r="20804" spans="1:6" x14ac:dyDescent="0.25">
      <c r="A20804" s="73">
        <v>111920</v>
      </c>
      <c r="B20804" s="74" t="s">
        <v>33000</v>
      </c>
      <c r="C20804" s="73" t="s">
        <v>101</v>
      </c>
      <c r="D20804" s="75">
        <v>105.76</v>
      </c>
      <c r="E20804" s="75">
        <v>103.21</v>
      </c>
      <c r="F20804" s="73" t="s">
        <v>40</v>
      </c>
    </row>
    <row r="20805" spans="1:6" x14ac:dyDescent="0.25">
      <c r="A20805" s="73">
        <v>111921</v>
      </c>
      <c r="B20805" s="74" t="s">
        <v>33001</v>
      </c>
      <c r="C20805" s="73" t="s">
        <v>101</v>
      </c>
      <c r="D20805" s="75">
        <v>105.76</v>
      </c>
      <c r="E20805" s="75">
        <v>103.21</v>
      </c>
      <c r="F20805" s="73" t="s">
        <v>40</v>
      </c>
    </row>
    <row r="20806" spans="1:6" x14ac:dyDescent="0.25">
      <c r="A20806" s="73">
        <v>111922</v>
      </c>
      <c r="B20806" s="74" t="s">
        <v>33002</v>
      </c>
      <c r="C20806" s="73" t="s">
        <v>101</v>
      </c>
      <c r="D20806" s="75">
        <v>106.61</v>
      </c>
      <c r="E20806" s="75">
        <v>104.06</v>
      </c>
      <c r="F20806" s="73" t="s">
        <v>40</v>
      </c>
    </row>
    <row r="20807" spans="1:6" x14ac:dyDescent="0.25">
      <c r="A20807" s="73">
        <v>111923</v>
      </c>
      <c r="B20807" s="74" t="s">
        <v>33003</v>
      </c>
      <c r="C20807" s="73" t="s">
        <v>101</v>
      </c>
      <c r="D20807" s="75">
        <v>106.61</v>
      </c>
      <c r="E20807" s="75">
        <v>104.06</v>
      </c>
      <c r="F20807" s="73" t="s">
        <v>40</v>
      </c>
    </row>
    <row r="20808" spans="1:6" x14ac:dyDescent="0.25">
      <c r="A20808" s="73">
        <v>111924</v>
      </c>
      <c r="B20808" s="74" t="s">
        <v>33004</v>
      </c>
      <c r="C20808" s="73" t="s">
        <v>101</v>
      </c>
      <c r="D20808" s="75">
        <v>121.9</v>
      </c>
      <c r="E20808" s="75">
        <v>119.35</v>
      </c>
      <c r="F20808" s="73" t="s">
        <v>40</v>
      </c>
    </row>
    <row r="20809" spans="1:6" ht="25.5" x14ac:dyDescent="0.25">
      <c r="A20809" s="73">
        <v>112001</v>
      </c>
      <c r="B20809" s="74" t="s">
        <v>33005</v>
      </c>
      <c r="C20809" s="73" t="s">
        <v>101</v>
      </c>
      <c r="D20809" s="75">
        <v>116.51</v>
      </c>
      <c r="E20809" s="75">
        <v>114.39</v>
      </c>
      <c r="F20809" s="73" t="s">
        <v>40</v>
      </c>
    </row>
    <row r="20810" spans="1:6" ht="25.5" x14ac:dyDescent="0.25">
      <c r="A20810" s="73">
        <v>112002</v>
      </c>
      <c r="B20810" s="74" t="s">
        <v>33006</v>
      </c>
      <c r="C20810" s="73" t="s">
        <v>101</v>
      </c>
      <c r="D20810" s="75">
        <v>116.51</v>
      </c>
      <c r="E20810" s="75">
        <v>114.39</v>
      </c>
      <c r="F20810" s="73" t="s">
        <v>40</v>
      </c>
    </row>
    <row r="20811" spans="1:6" x14ac:dyDescent="0.25">
      <c r="A20811" s="73">
        <v>112201</v>
      </c>
      <c r="B20811" s="74" t="s">
        <v>33007</v>
      </c>
      <c r="C20811" s="73" t="s">
        <v>101</v>
      </c>
      <c r="D20811" s="75">
        <v>51.54</v>
      </c>
      <c r="E20811" s="75">
        <v>49.29</v>
      </c>
      <c r="F20811" s="73" t="s">
        <v>40</v>
      </c>
    </row>
    <row r="20812" spans="1:6" x14ac:dyDescent="0.25">
      <c r="A20812" s="73">
        <v>112202</v>
      </c>
      <c r="B20812" s="74" t="s">
        <v>33008</v>
      </c>
      <c r="C20812" s="73" t="s">
        <v>101</v>
      </c>
      <c r="D20812" s="75">
        <v>46.32</v>
      </c>
      <c r="E20812" s="75">
        <v>44.2</v>
      </c>
      <c r="F20812" s="73" t="s">
        <v>40</v>
      </c>
    </row>
    <row r="20813" spans="1:6" x14ac:dyDescent="0.25">
      <c r="A20813" s="73">
        <v>112203</v>
      </c>
      <c r="B20813" s="74" t="s">
        <v>33009</v>
      </c>
      <c r="C20813" s="73" t="s">
        <v>101</v>
      </c>
      <c r="D20813" s="75">
        <v>19.04</v>
      </c>
      <c r="E20813" s="75">
        <v>18.190000000000001</v>
      </c>
      <c r="F20813" s="73" t="s">
        <v>40</v>
      </c>
    </row>
    <row r="20814" spans="1:6" x14ac:dyDescent="0.25">
      <c r="A20814" s="73">
        <v>112205</v>
      </c>
      <c r="B20814" s="74" t="s">
        <v>33010</v>
      </c>
      <c r="C20814" s="73" t="s">
        <v>101</v>
      </c>
      <c r="D20814" s="75">
        <v>346.87</v>
      </c>
      <c r="E20814" s="75">
        <v>344.41</v>
      </c>
      <c r="F20814" s="73" t="s">
        <v>40</v>
      </c>
    </row>
    <row r="20815" spans="1:6" x14ac:dyDescent="0.25">
      <c r="A20815" s="73">
        <v>112206</v>
      </c>
      <c r="B20815" s="74" t="s">
        <v>33011</v>
      </c>
      <c r="C20815" s="73" t="s">
        <v>101</v>
      </c>
      <c r="D20815" s="75">
        <v>391.87</v>
      </c>
      <c r="E20815" s="75">
        <v>389.41</v>
      </c>
      <c r="F20815" s="73" t="s">
        <v>40</v>
      </c>
    </row>
    <row r="20816" spans="1:6" x14ac:dyDescent="0.25">
      <c r="A20816" s="73">
        <v>112207</v>
      </c>
      <c r="B20816" s="74" t="s">
        <v>33012</v>
      </c>
      <c r="C20816" s="73" t="s">
        <v>101</v>
      </c>
      <c r="D20816" s="75">
        <v>316.87</v>
      </c>
      <c r="E20816" s="75">
        <v>314.41000000000003</v>
      </c>
      <c r="F20816" s="73" t="s">
        <v>40</v>
      </c>
    </row>
    <row r="20817" spans="1:6" x14ac:dyDescent="0.25">
      <c r="A20817" s="73">
        <v>113013</v>
      </c>
      <c r="B20817" s="74" t="s">
        <v>33045</v>
      </c>
      <c r="C20817" s="73" t="s">
        <v>101</v>
      </c>
      <c r="D20817" s="75">
        <v>15.54</v>
      </c>
      <c r="E20817" s="75">
        <v>15.11</v>
      </c>
      <c r="F20817" s="73" t="s">
        <v>40</v>
      </c>
    </row>
    <row r="20818" spans="1:6" x14ac:dyDescent="0.25">
      <c r="A20818" s="73">
        <v>113014</v>
      </c>
      <c r="B20818" s="74" t="s">
        <v>33046</v>
      </c>
      <c r="C20818" s="73" t="s">
        <v>101</v>
      </c>
      <c r="D20818" s="75">
        <v>11.56</v>
      </c>
      <c r="E20818" s="75">
        <v>11.13</v>
      </c>
      <c r="F20818" s="73" t="s">
        <v>40</v>
      </c>
    </row>
    <row r="20819" spans="1:6" x14ac:dyDescent="0.25">
      <c r="A20819" s="73">
        <v>113021</v>
      </c>
      <c r="B20819" s="74" t="s">
        <v>33047</v>
      </c>
      <c r="C20819" s="73" t="s">
        <v>101</v>
      </c>
      <c r="D20819" s="75">
        <v>9.31</v>
      </c>
      <c r="E20819" s="75">
        <v>8.8800000000000008</v>
      </c>
      <c r="F20819" s="73" t="s">
        <v>40</v>
      </c>
    </row>
    <row r="20820" spans="1:6" ht="25.5" x14ac:dyDescent="0.25">
      <c r="A20820" s="73">
        <v>113022</v>
      </c>
      <c r="B20820" s="74" t="s">
        <v>33048</v>
      </c>
      <c r="C20820" s="73" t="s">
        <v>101</v>
      </c>
      <c r="D20820" s="75">
        <v>14.61</v>
      </c>
      <c r="E20820" s="75">
        <v>13.76</v>
      </c>
      <c r="F20820" s="73" t="s">
        <v>40</v>
      </c>
    </row>
    <row r="20821" spans="1:6" x14ac:dyDescent="0.25">
      <c r="A20821" s="73">
        <v>113023</v>
      </c>
      <c r="B20821" s="74" t="s">
        <v>33049</v>
      </c>
      <c r="C20821" s="73" t="s">
        <v>101</v>
      </c>
      <c r="D20821" s="75">
        <v>18.36</v>
      </c>
      <c r="E20821" s="75">
        <v>17.600000000000001</v>
      </c>
      <c r="F20821" s="73" t="s">
        <v>40</v>
      </c>
    </row>
    <row r="20822" spans="1:6" ht="25.5" x14ac:dyDescent="0.25">
      <c r="A20822" s="73">
        <v>113038</v>
      </c>
      <c r="B20822" s="74" t="s">
        <v>33050</v>
      </c>
      <c r="C20822" s="73" t="s">
        <v>101</v>
      </c>
      <c r="D20822" s="75">
        <v>22.7</v>
      </c>
      <c r="E20822" s="75">
        <v>21.85</v>
      </c>
      <c r="F20822" s="73" t="s">
        <v>40</v>
      </c>
    </row>
    <row r="20823" spans="1:6" ht="25.5" x14ac:dyDescent="0.25">
      <c r="A20823" s="73">
        <v>113039</v>
      </c>
      <c r="B20823" s="74" t="s">
        <v>33051</v>
      </c>
      <c r="C20823" s="73" t="s">
        <v>101</v>
      </c>
      <c r="D20823" s="75">
        <v>23.11</v>
      </c>
      <c r="E20823" s="75">
        <v>22.26</v>
      </c>
      <c r="F20823" s="73" t="s">
        <v>40</v>
      </c>
    </row>
    <row r="20824" spans="1:6" ht="25.5" x14ac:dyDescent="0.25">
      <c r="A20824" s="73">
        <v>113040</v>
      </c>
      <c r="B20824" s="74" t="s">
        <v>33052</v>
      </c>
      <c r="C20824" s="73" t="s">
        <v>101</v>
      </c>
      <c r="D20824" s="75">
        <v>24.31</v>
      </c>
      <c r="E20824" s="75">
        <v>23.46</v>
      </c>
      <c r="F20824" s="73" t="s">
        <v>40</v>
      </c>
    </row>
    <row r="20825" spans="1:6" ht="25.5" x14ac:dyDescent="0.25">
      <c r="A20825" s="73">
        <v>113044</v>
      </c>
      <c r="B20825" s="74" t="s">
        <v>33053</v>
      </c>
      <c r="C20825" s="73" t="s">
        <v>101</v>
      </c>
      <c r="D20825" s="75">
        <v>26.14</v>
      </c>
      <c r="E20825" s="75">
        <v>25.21</v>
      </c>
      <c r="F20825" s="73" t="s">
        <v>40</v>
      </c>
    </row>
    <row r="20826" spans="1:6" x14ac:dyDescent="0.25">
      <c r="A20826" s="73">
        <v>113045</v>
      </c>
      <c r="B20826" s="74" t="s">
        <v>33054</v>
      </c>
      <c r="C20826" s="73" t="s">
        <v>101</v>
      </c>
      <c r="D20826" s="75">
        <v>28.71</v>
      </c>
      <c r="E20826" s="75">
        <v>27.86</v>
      </c>
      <c r="F20826" s="73" t="s">
        <v>40</v>
      </c>
    </row>
    <row r="20827" spans="1:6" x14ac:dyDescent="0.25">
      <c r="A20827" s="73">
        <v>113046</v>
      </c>
      <c r="B20827" s="74" t="s">
        <v>33055</v>
      </c>
      <c r="C20827" s="73" t="s">
        <v>101</v>
      </c>
      <c r="D20827" s="75">
        <v>30.86</v>
      </c>
      <c r="E20827" s="75">
        <v>30.01</v>
      </c>
      <c r="F20827" s="73" t="s">
        <v>40</v>
      </c>
    </row>
    <row r="20828" spans="1:6" x14ac:dyDescent="0.25">
      <c r="A20828" s="73">
        <v>113049</v>
      </c>
      <c r="B20828" s="74" t="s">
        <v>33056</v>
      </c>
      <c r="C20828" s="73" t="s">
        <v>101</v>
      </c>
      <c r="D20828" s="75">
        <v>10.87</v>
      </c>
      <c r="E20828" s="75">
        <v>10.53</v>
      </c>
      <c r="F20828" s="73" t="s">
        <v>40</v>
      </c>
    </row>
    <row r="20829" spans="1:6" x14ac:dyDescent="0.25">
      <c r="A20829" s="73">
        <v>113050</v>
      </c>
      <c r="B20829" s="74" t="s">
        <v>33057</v>
      </c>
      <c r="C20829" s="73" t="s">
        <v>101</v>
      </c>
      <c r="D20829" s="75">
        <v>5.58</v>
      </c>
      <c r="E20829" s="75">
        <v>5.24</v>
      </c>
      <c r="F20829" s="73" t="s">
        <v>40</v>
      </c>
    </row>
    <row r="20830" spans="1:6" x14ac:dyDescent="0.25">
      <c r="A20830" s="73">
        <v>113051</v>
      </c>
      <c r="B20830" s="74" t="s">
        <v>33058</v>
      </c>
      <c r="C20830" s="73" t="s">
        <v>101</v>
      </c>
      <c r="D20830" s="75">
        <v>9.0500000000000007</v>
      </c>
      <c r="E20830" s="75">
        <v>8.7100000000000009</v>
      </c>
      <c r="F20830" s="73" t="s">
        <v>40</v>
      </c>
    </row>
    <row r="20831" spans="1:6" x14ac:dyDescent="0.25">
      <c r="A20831" s="73">
        <v>113052</v>
      </c>
      <c r="B20831" s="74" t="s">
        <v>33059</v>
      </c>
      <c r="C20831" s="73" t="s">
        <v>101</v>
      </c>
      <c r="D20831" s="75">
        <v>8.4600000000000009</v>
      </c>
      <c r="E20831" s="75">
        <v>8.1199999999999992</v>
      </c>
      <c r="F20831" s="73" t="s">
        <v>40</v>
      </c>
    </row>
    <row r="20832" spans="1:6" x14ac:dyDescent="0.25">
      <c r="A20832" s="73">
        <v>113101</v>
      </c>
      <c r="B20832" s="74" t="s">
        <v>33060</v>
      </c>
      <c r="C20832" s="73" t="s">
        <v>101</v>
      </c>
      <c r="D20832" s="75">
        <v>14.89</v>
      </c>
      <c r="E20832" s="75">
        <v>14.13</v>
      </c>
      <c r="F20832" s="73" t="s">
        <v>40</v>
      </c>
    </row>
    <row r="20833" spans="1:6" x14ac:dyDescent="0.25">
      <c r="A20833" s="73">
        <v>113102</v>
      </c>
      <c r="B20833" s="74" t="s">
        <v>33061</v>
      </c>
      <c r="C20833" s="73" t="s">
        <v>101</v>
      </c>
      <c r="D20833" s="75">
        <v>17</v>
      </c>
      <c r="E20833" s="75">
        <v>16.239999999999998</v>
      </c>
      <c r="F20833" s="73" t="s">
        <v>40</v>
      </c>
    </row>
    <row r="20834" spans="1:6" ht="25.5" x14ac:dyDescent="0.25">
      <c r="A20834" s="73">
        <v>113103</v>
      </c>
      <c r="B20834" s="74" t="s">
        <v>33062</v>
      </c>
      <c r="C20834" s="73" t="s">
        <v>101</v>
      </c>
      <c r="D20834" s="75">
        <v>22.22</v>
      </c>
      <c r="E20834" s="75">
        <v>21.46</v>
      </c>
      <c r="F20834" s="73" t="s">
        <v>40</v>
      </c>
    </row>
    <row r="20835" spans="1:6" ht="25.5" x14ac:dyDescent="0.25">
      <c r="A20835" s="73">
        <v>113104</v>
      </c>
      <c r="B20835" s="74" t="s">
        <v>33063</v>
      </c>
      <c r="C20835" s="73" t="s">
        <v>101</v>
      </c>
      <c r="D20835" s="75">
        <v>32.17</v>
      </c>
      <c r="E20835" s="75">
        <v>31.41</v>
      </c>
      <c r="F20835" s="73" t="s">
        <v>40</v>
      </c>
    </row>
    <row r="20836" spans="1:6" x14ac:dyDescent="0.25">
      <c r="A20836" s="73">
        <v>113106</v>
      </c>
      <c r="B20836" s="74" t="s">
        <v>33064</v>
      </c>
      <c r="C20836" s="73" t="s">
        <v>101</v>
      </c>
      <c r="D20836" s="75">
        <v>16.87</v>
      </c>
      <c r="E20836" s="75">
        <v>16.11</v>
      </c>
      <c r="F20836" s="73" t="s">
        <v>40</v>
      </c>
    </row>
    <row r="20837" spans="1:6" x14ac:dyDescent="0.25">
      <c r="A20837" s="73">
        <v>113107</v>
      </c>
      <c r="B20837" s="74" t="s">
        <v>33065</v>
      </c>
      <c r="C20837" s="73" t="s">
        <v>101</v>
      </c>
      <c r="D20837" s="75">
        <v>32.35</v>
      </c>
      <c r="E20837" s="75">
        <v>31.59</v>
      </c>
      <c r="F20837" s="73" t="s">
        <v>40</v>
      </c>
    </row>
    <row r="20838" spans="1:6" x14ac:dyDescent="0.25">
      <c r="A20838" s="73">
        <v>113109</v>
      </c>
      <c r="B20838" s="74" t="s">
        <v>29028</v>
      </c>
      <c r="C20838" s="73" t="s">
        <v>101</v>
      </c>
      <c r="D20838" s="75">
        <v>53.57</v>
      </c>
      <c r="E20838" s="75">
        <v>52.3</v>
      </c>
      <c r="F20838" s="73" t="s">
        <v>40</v>
      </c>
    </row>
    <row r="20839" spans="1:6" x14ac:dyDescent="0.25">
      <c r="A20839" s="73">
        <v>113110</v>
      </c>
      <c r="B20839" s="74" t="s">
        <v>33066</v>
      </c>
      <c r="C20839" s="73" t="s">
        <v>101</v>
      </c>
      <c r="D20839" s="75">
        <v>5.36</v>
      </c>
      <c r="E20839" s="75">
        <v>5.0199999999999996</v>
      </c>
      <c r="F20839" s="73" t="s">
        <v>40</v>
      </c>
    </row>
    <row r="20840" spans="1:6" x14ac:dyDescent="0.25">
      <c r="A20840" s="73">
        <v>113111</v>
      </c>
      <c r="B20840" s="74" t="s">
        <v>33067</v>
      </c>
      <c r="C20840" s="73" t="s">
        <v>101</v>
      </c>
      <c r="D20840" s="75">
        <v>12.57</v>
      </c>
      <c r="E20840" s="75">
        <v>11.81</v>
      </c>
      <c r="F20840" s="73" t="s">
        <v>40</v>
      </c>
    </row>
    <row r="20841" spans="1:6" x14ac:dyDescent="0.25">
      <c r="A20841" s="73">
        <v>113112</v>
      </c>
      <c r="B20841" s="74" t="s">
        <v>33068</v>
      </c>
      <c r="C20841" s="73" t="s">
        <v>101</v>
      </c>
      <c r="D20841" s="75">
        <v>5.0999999999999996</v>
      </c>
      <c r="E20841" s="75">
        <v>4.76</v>
      </c>
      <c r="F20841" s="73" t="s">
        <v>40</v>
      </c>
    </row>
    <row r="20842" spans="1:6" x14ac:dyDescent="0.25">
      <c r="A20842" s="73">
        <v>113113</v>
      </c>
      <c r="B20842" s="74" t="s">
        <v>33069</v>
      </c>
      <c r="C20842" s="73" t="s">
        <v>101</v>
      </c>
      <c r="D20842" s="75">
        <v>5.12</v>
      </c>
      <c r="E20842" s="75">
        <v>4.78</v>
      </c>
      <c r="F20842" s="73" t="s">
        <v>40</v>
      </c>
    </row>
    <row r="20843" spans="1:6" x14ac:dyDescent="0.25">
      <c r="A20843" s="73">
        <v>113114</v>
      </c>
      <c r="B20843" s="74" t="s">
        <v>33070</v>
      </c>
      <c r="C20843" s="73" t="s">
        <v>101</v>
      </c>
      <c r="D20843" s="75">
        <v>6.01</v>
      </c>
      <c r="E20843" s="75">
        <v>5.67</v>
      </c>
      <c r="F20843" s="73" t="s">
        <v>40</v>
      </c>
    </row>
    <row r="20844" spans="1:6" x14ac:dyDescent="0.25">
      <c r="A20844" s="73">
        <v>113115</v>
      </c>
      <c r="B20844" s="74" t="s">
        <v>33071</v>
      </c>
      <c r="C20844" s="73" t="s">
        <v>101</v>
      </c>
      <c r="D20844" s="75">
        <v>7.31</v>
      </c>
      <c r="E20844" s="75">
        <v>6.97</v>
      </c>
      <c r="F20844" s="73" t="s">
        <v>40</v>
      </c>
    </row>
    <row r="20845" spans="1:6" x14ac:dyDescent="0.25">
      <c r="A20845" s="73">
        <v>113116</v>
      </c>
      <c r="B20845" s="74" t="s">
        <v>33072</v>
      </c>
      <c r="C20845" s="73" t="s">
        <v>101</v>
      </c>
      <c r="D20845" s="75">
        <v>7.81</v>
      </c>
      <c r="E20845" s="75">
        <v>7.47</v>
      </c>
      <c r="F20845" s="73" t="s">
        <v>40</v>
      </c>
    </row>
    <row r="20846" spans="1:6" ht="25.5" x14ac:dyDescent="0.25">
      <c r="A20846" s="73">
        <v>113702</v>
      </c>
      <c r="B20846" s="74" t="s">
        <v>33073</v>
      </c>
      <c r="C20846" s="73" t="s">
        <v>101</v>
      </c>
      <c r="D20846" s="75">
        <v>74.86</v>
      </c>
      <c r="E20846" s="75">
        <v>73.459999999999994</v>
      </c>
      <c r="F20846" s="73" t="s">
        <v>40</v>
      </c>
    </row>
    <row r="20847" spans="1:6" ht="25.5" x14ac:dyDescent="0.25">
      <c r="A20847" s="73">
        <v>113706</v>
      </c>
      <c r="B20847" s="74" t="s">
        <v>33074</v>
      </c>
      <c r="C20847" s="73" t="s">
        <v>101</v>
      </c>
      <c r="D20847" s="75">
        <v>145.36000000000001</v>
      </c>
      <c r="E20847" s="75">
        <v>143.96</v>
      </c>
      <c r="F20847" s="73" t="s">
        <v>40</v>
      </c>
    </row>
    <row r="20848" spans="1:6" ht="25.5" x14ac:dyDescent="0.25">
      <c r="A20848" s="73">
        <v>113707</v>
      </c>
      <c r="B20848" s="74" t="s">
        <v>33075</v>
      </c>
      <c r="C20848" s="73" t="s">
        <v>101</v>
      </c>
      <c r="D20848" s="75">
        <v>145.36000000000001</v>
      </c>
      <c r="E20848" s="75">
        <v>143.96</v>
      </c>
      <c r="F20848" s="73" t="s">
        <v>40</v>
      </c>
    </row>
    <row r="20849" spans="1:6" ht="25.5" x14ac:dyDescent="0.25">
      <c r="A20849" s="73">
        <v>113708</v>
      </c>
      <c r="B20849" s="74" t="s">
        <v>33076</v>
      </c>
      <c r="C20849" s="73" t="s">
        <v>101</v>
      </c>
      <c r="D20849" s="75">
        <v>148.68</v>
      </c>
      <c r="E20849" s="75">
        <v>147.28</v>
      </c>
      <c r="F20849" s="73" t="s">
        <v>40</v>
      </c>
    </row>
    <row r="20850" spans="1:6" ht="25.5" x14ac:dyDescent="0.25">
      <c r="A20850" s="73">
        <v>113720</v>
      </c>
      <c r="B20850" s="74" t="s">
        <v>33077</v>
      </c>
      <c r="C20850" s="73" t="s">
        <v>101</v>
      </c>
      <c r="D20850" s="75">
        <v>165.36</v>
      </c>
      <c r="E20850" s="75">
        <v>163.96</v>
      </c>
      <c r="F20850" s="73" t="s">
        <v>40</v>
      </c>
    </row>
    <row r="20851" spans="1:6" ht="25.5" x14ac:dyDescent="0.25">
      <c r="A20851" s="73">
        <v>113728</v>
      </c>
      <c r="B20851" s="74" t="s">
        <v>33081</v>
      </c>
      <c r="C20851" s="73" t="s">
        <v>101</v>
      </c>
      <c r="D20851" s="75">
        <v>223.27</v>
      </c>
      <c r="E20851" s="75">
        <v>221.15</v>
      </c>
      <c r="F20851" s="73" t="s">
        <v>40</v>
      </c>
    </row>
    <row r="20852" spans="1:6" ht="25.5" x14ac:dyDescent="0.25">
      <c r="A20852" s="73">
        <v>113729</v>
      </c>
      <c r="B20852" s="74" t="s">
        <v>33082</v>
      </c>
      <c r="C20852" s="73" t="s">
        <v>101</v>
      </c>
      <c r="D20852" s="75">
        <v>134.52000000000001</v>
      </c>
      <c r="E20852" s="75">
        <v>133.12</v>
      </c>
      <c r="F20852" s="73" t="s">
        <v>40</v>
      </c>
    </row>
    <row r="20853" spans="1:6" ht="25.5" x14ac:dyDescent="0.25">
      <c r="A20853" s="73">
        <v>113730</v>
      </c>
      <c r="B20853" s="74" t="s">
        <v>33083</v>
      </c>
      <c r="C20853" s="73" t="s">
        <v>101</v>
      </c>
      <c r="D20853" s="75">
        <v>122.67</v>
      </c>
      <c r="E20853" s="75">
        <v>121.56</v>
      </c>
      <c r="F20853" s="73" t="s">
        <v>40</v>
      </c>
    </row>
    <row r="20854" spans="1:6" ht="25.5" x14ac:dyDescent="0.25">
      <c r="A20854" s="73">
        <v>113731</v>
      </c>
      <c r="B20854" s="74" t="s">
        <v>33084</v>
      </c>
      <c r="C20854" s="73" t="s">
        <v>101</v>
      </c>
      <c r="D20854" s="75">
        <v>128.06</v>
      </c>
      <c r="E20854" s="75">
        <v>126.66</v>
      </c>
      <c r="F20854" s="73" t="s">
        <v>40</v>
      </c>
    </row>
    <row r="20855" spans="1:6" ht="25.5" x14ac:dyDescent="0.25">
      <c r="A20855" s="73">
        <v>113802</v>
      </c>
      <c r="B20855" s="74" t="s">
        <v>33085</v>
      </c>
      <c r="C20855" s="73" t="s">
        <v>101</v>
      </c>
      <c r="D20855" s="75">
        <v>76.36</v>
      </c>
      <c r="E20855" s="75">
        <v>74.959999999999994</v>
      </c>
      <c r="F20855" s="73" t="s">
        <v>40</v>
      </c>
    </row>
    <row r="20856" spans="1:6" ht="25.5" x14ac:dyDescent="0.25">
      <c r="A20856" s="73">
        <v>113803</v>
      </c>
      <c r="B20856" s="74" t="s">
        <v>33086</v>
      </c>
      <c r="C20856" s="73" t="s">
        <v>101</v>
      </c>
      <c r="D20856" s="75">
        <v>81.430000000000007</v>
      </c>
      <c r="E20856" s="75">
        <v>80.03</v>
      </c>
      <c r="F20856" s="73" t="s">
        <v>40</v>
      </c>
    </row>
    <row r="20857" spans="1:6" ht="25.5" x14ac:dyDescent="0.25">
      <c r="A20857" s="73">
        <v>113804</v>
      </c>
      <c r="B20857" s="74" t="s">
        <v>33087</v>
      </c>
      <c r="C20857" s="73" t="s">
        <v>101</v>
      </c>
      <c r="D20857" s="75">
        <v>89.76</v>
      </c>
      <c r="E20857" s="75">
        <v>88.36</v>
      </c>
      <c r="F20857" s="73" t="s">
        <v>40</v>
      </c>
    </row>
    <row r="20858" spans="1:6" ht="25.5" x14ac:dyDescent="0.25">
      <c r="A20858" s="73">
        <v>113805</v>
      </c>
      <c r="B20858" s="74" t="s">
        <v>33088</v>
      </c>
      <c r="C20858" s="73" t="s">
        <v>101</v>
      </c>
      <c r="D20858" s="75">
        <v>76.36</v>
      </c>
      <c r="E20858" s="75">
        <v>74.959999999999994</v>
      </c>
      <c r="F20858" s="73" t="s">
        <v>40</v>
      </c>
    </row>
    <row r="20859" spans="1:6" ht="25.5" x14ac:dyDescent="0.25">
      <c r="A20859" s="73">
        <v>113806</v>
      </c>
      <c r="B20859" s="74" t="s">
        <v>33089</v>
      </c>
      <c r="C20859" s="73" t="s">
        <v>101</v>
      </c>
      <c r="D20859" s="75">
        <v>79.260000000000005</v>
      </c>
      <c r="E20859" s="75">
        <v>77.86</v>
      </c>
      <c r="F20859" s="73" t="s">
        <v>40</v>
      </c>
    </row>
    <row r="20860" spans="1:6" ht="25.5" x14ac:dyDescent="0.25">
      <c r="A20860" s="73">
        <v>113807</v>
      </c>
      <c r="B20860" s="74" t="s">
        <v>33090</v>
      </c>
      <c r="C20860" s="73" t="s">
        <v>101</v>
      </c>
      <c r="D20860" s="75">
        <v>111.36</v>
      </c>
      <c r="E20860" s="75">
        <v>109.96</v>
      </c>
      <c r="F20860" s="73" t="s">
        <v>40</v>
      </c>
    </row>
    <row r="20861" spans="1:6" ht="25.5" x14ac:dyDescent="0.25">
      <c r="A20861" s="73">
        <v>113808</v>
      </c>
      <c r="B20861" s="74" t="s">
        <v>33091</v>
      </c>
      <c r="C20861" s="73" t="s">
        <v>101</v>
      </c>
      <c r="D20861" s="75">
        <v>125.26</v>
      </c>
      <c r="E20861" s="75">
        <v>123.86</v>
      </c>
      <c r="F20861" s="73" t="s">
        <v>40</v>
      </c>
    </row>
    <row r="20862" spans="1:6" x14ac:dyDescent="0.25">
      <c r="A20862" s="73">
        <v>113809</v>
      </c>
      <c r="B20862" s="74" t="s">
        <v>33078</v>
      </c>
      <c r="C20862" s="73" t="s">
        <v>101</v>
      </c>
      <c r="D20862" s="75">
        <v>153.77000000000001</v>
      </c>
      <c r="E20862" s="75">
        <v>147.41</v>
      </c>
      <c r="F20862" s="73" t="s">
        <v>40</v>
      </c>
    </row>
    <row r="20863" spans="1:6" x14ac:dyDescent="0.25">
      <c r="A20863" s="73">
        <v>113810</v>
      </c>
      <c r="B20863" s="74" t="s">
        <v>33079</v>
      </c>
      <c r="C20863" s="73" t="s">
        <v>101</v>
      </c>
      <c r="D20863" s="75">
        <v>179.57</v>
      </c>
      <c r="E20863" s="75">
        <v>173.21</v>
      </c>
      <c r="F20863" s="73" t="s">
        <v>40</v>
      </c>
    </row>
    <row r="20864" spans="1:6" x14ac:dyDescent="0.25">
      <c r="A20864" s="73">
        <v>113812</v>
      </c>
      <c r="B20864" s="74" t="s">
        <v>33080</v>
      </c>
      <c r="C20864" s="73" t="s">
        <v>101</v>
      </c>
      <c r="D20864" s="75">
        <v>204.17</v>
      </c>
      <c r="E20864" s="75">
        <v>197.81</v>
      </c>
      <c r="F20864" s="73" t="s">
        <v>40</v>
      </c>
    </row>
    <row r="20865" spans="1:6" x14ac:dyDescent="0.25">
      <c r="A20865" s="73">
        <v>114302</v>
      </c>
      <c r="B20865" s="74" t="s">
        <v>33092</v>
      </c>
      <c r="C20865" s="73" t="s">
        <v>101</v>
      </c>
      <c r="D20865" s="75">
        <v>58.12</v>
      </c>
      <c r="E20865" s="75">
        <v>56.85</v>
      </c>
      <c r="F20865" s="73" t="s">
        <v>40</v>
      </c>
    </row>
    <row r="20866" spans="1:6" x14ac:dyDescent="0.25">
      <c r="A20866" s="73">
        <v>114501</v>
      </c>
      <c r="B20866" s="74" t="s">
        <v>33093</v>
      </c>
      <c r="C20866" s="73" t="s">
        <v>101</v>
      </c>
      <c r="D20866" s="75">
        <v>83.17</v>
      </c>
      <c r="E20866" s="75">
        <v>81.05</v>
      </c>
      <c r="F20866" s="73" t="s">
        <v>40</v>
      </c>
    </row>
    <row r="20867" spans="1:6" ht="25.5" x14ac:dyDescent="0.25">
      <c r="A20867" s="73">
        <v>114502</v>
      </c>
      <c r="B20867" s="74" t="s">
        <v>33094</v>
      </c>
      <c r="C20867" s="73" t="s">
        <v>101</v>
      </c>
      <c r="D20867" s="75">
        <v>54.79</v>
      </c>
      <c r="E20867" s="75">
        <v>53.39</v>
      </c>
      <c r="F20867" s="73" t="s">
        <v>40</v>
      </c>
    </row>
    <row r="20868" spans="1:6" x14ac:dyDescent="0.25">
      <c r="A20868" s="73">
        <v>114546</v>
      </c>
      <c r="B20868" s="74" t="s">
        <v>33095</v>
      </c>
      <c r="C20868" s="73" t="s">
        <v>101</v>
      </c>
      <c r="D20868" s="75">
        <v>66.95</v>
      </c>
      <c r="E20868" s="75">
        <v>65.680000000000007</v>
      </c>
      <c r="F20868" s="73" t="s">
        <v>40</v>
      </c>
    </row>
    <row r="20869" spans="1:6" x14ac:dyDescent="0.25">
      <c r="A20869" s="73">
        <v>115501</v>
      </c>
      <c r="B20869" s="74" t="s">
        <v>33096</v>
      </c>
      <c r="C20869" s="73" t="s">
        <v>101</v>
      </c>
      <c r="D20869" s="75">
        <v>14.54</v>
      </c>
      <c r="E20869" s="75">
        <v>13.48</v>
      </c>
      <c r="F20869" s="73" t="s">
        <v>40</v>
      </c>
    </row>
    <row r="20870" spans="1:6" x14ac:dyDescent="0.25">
      <c r="A20870" s="73">
        <v>115502</v>
      </c>
      <c r="B20870" s="74" t="s">
        <v>33097</v>
      </c>
      <c r="C20870" s="73" t="s">
        <v>101</v>
      </c>
      <c r="D20870" s="75">
        <v>19.11</v>
      </c>
      <c r="E20870" s="75">
        <v>18.350000000000001</v>
      </c>
      <c r="F20870" s="73" t="s">
        <v>40</v>
      </c>
    </row>
    <row r="20871" spans="1:6" x14ac:dyDescent="0.25">
      <c r="A20871" s="73">
        <v>115520</v>
      </c>
      <c r="B20871" s="74" t="s">
        <v>33098</v>
      </c>
      <c r="C20871" s="73" t="s">
        <v>101</v>
      </c>
      <c r="D20871" s="75">
        <v>7.25</v>
      </c>
      <c r="E20871" s="75">
        <v>6.82</v>
      </c>
      <c r="F20871" s="73" t="s">
        <v>40</v>
      </c>
    </row>
    <row r="20872" spans="1:6" ht="25.5" x14ac:dyDescent="0.25">
      <c r="A20872" s="73">
        <v>115601</v>
      </c>
      <c r="B20872" s="74" t="s">
        <v>33099</v>
      </c>
      <c r="C20872" s="73" t="s">
        <v>101</v>
      </c>
      <c r="D20872" s="75">
        <v>837.93</v>
      </c>
      <c r="E20872" s="75">
        <v>823.53</v>
      </c>
      <c r="F20872" s="73" t="s">
        <v>40</v>
      </c>
    </row>
    <row r="20873" spans="1:6" ht="25.5" x14ac:dyDescent="0.25">
      <c r="A20873" s="73">
        <v>115603</v>
      </c>
      <c r="B20873" s="74" t="s">
        <v>33100</v>
      </c>
      <c r="C20873" s="73" t="s">
        <v>101</v>
      </c>
      <c r="D20873" s="75">
        <v>1603.07</v>
      </c>
      <c r="E20873" s="75">
        <v>1588.67</v>
      </c>
      <c r="F20873" s="73" t="s">
        <v>40</v>
      </c>
    </row>
    <row r="20874" spans="1:6" ht="25.5" x14ac:dyDescent="0.25">
      <c r="A20874" s="73">
        <v>115604</v>
      </c>
      <c r="B20874" s="74" t="s">
        <v>33101</v>
      </c>
      <c r="C20874" s="73" t="s">
        <v>101</v>
      </c>
      <c r="D20874" s="75">
        <v>2858.92</v>
      </c>
      <c r="E20874" s="75">
        <v>2844.52</v>
      </c>
      <c r="F20874" s="73" t="s">
        <v>40</v>
      </c>
    </row>
    <row r="20875" spans="1:6" x14ac:dyDescent="0.25">
      <c r="A20875" s="73">
        <v>116002</v>
      </c>
      <c r="B20875" s="74" t="s">
        <v>33102</v>
      </c>
      <c r="C20875" s="73" t="s">
        <v>101</v>
      </c>
      <c r="D20875" s="75">
        <v>11.44</v>
      </c>
      <c r="E20875" s="75">
        <v>10.76</v>
      </c>
      <c r="F20875" s="73" t="s">
        <v>40</v>
      </c>
    </row>
    <row r="20876" spans="1:6" x14ac:dyDescent="0.25">
      <c r="A20876" s="73">
        <v>116003</v>
      </c>
      <c r="B20876" s="74" t="s">
        <v>33103</v>
      </c>
      <c r="C20876" s="73" t="s">
        <v>101</v>
      </c>
      <c r="D20876" s="75">
        <v>18.350000000000001</v>
      </c>
      <c r="E20876" s="75">
        <v>17.670000000000002</v>
      </c>
      <c r="F20876" s="73" t="s">
        <v>40</v>
      </c>
    </row>
    <row r="20877" spans="1:6" x14ac:dyDescent="0.25">
      <c r="A20877" s="73">
        <v>116006</v>
      </c>
      <c r="B20877" s="74" t="s">
        <v>29029</v>
      </c>
      <c r="C20877" s="73" t="s">
        <v>101</v>
      </c>
      <c r="D20877" s="75">
        <v>18.45</v>
      </c>
      <c r="E20877" s="75">
        <v>17.77</v>
      </c>
      <c r="F20877" s="73" t="s">
        <v>40</v>
      </c>
    </row>
    <row r="20878" spans="1:6" x14ac:dyDescent="0.25">
      <c r="A20878" s="73">
        <v>116007</v>
      </c>
      <c r="B20878" s="74" t="s">
        <v>29030</v>
      </c>
      <c r="C20878" s="73" t="s">
        <v>101</v>
      </c>
      <c r="D20878" s="75">
        <v>20</v>
      </c>
      <c r="E20878" s="75">
        <v>19.32</v>
      </c>
      <c r="F20878" s="73" t="s">
        <v>40</v>
      </c>
    </row>
    <row r="20879" spans="1:6" x14ac:dyDescent="0.25">
      <c r="A20879" s="73">
        <v>116008</v>
      </c>
      <c r="B20879" s="74" t="s">
        <v>29031</v>
      </c>
      <c r="C20879" s="73" t="s">
        <v>101</v>
      </c>
      <c r="D20879" s="75">
        <v>21.79</v>
      </c>
      <c r="E20879" s="75">
        <v>21.11</v>
      </c>
      <c r="F20879" s="73" t="s">
        <v>40</v>
      </c>
    </row>
    <row r="20880" spans="1:6" x14ac:dyDescent="0.25">
      <c r="A20880" s="73">
        <v>116009</v>
      </c>
      <c r="B20880" s="74" t="s">
        <v>29032</v>
      </c>
      <c r="C20880" s="73" t="s">
        <v>101</v>
      </c>
      <c r="D20880" s="75">
        <v>32.35</v>
      </c>
      <c r="E20880" s="75">
        <v>31.67</v>
      </c>
      <c r="F20880" s="73" t="s">
        <v>40</v>
      </c>
    </row>
    <row r="20881" spans="1:6" x14ac:dyDescent="0.25">
      <c r="A20881" s="73">
        <v>116010</v>
      </c>
      <c r="B20881" s="74" t="s">
        <v>29033</v>
      </c>
      <c r="C20881" s="73" t="s">
        <v>101</v>
      </c>
      <c r="D20881" s="75">
        <v>33.700000000000003</v>
      </c>
      <c r="E20881" s="75">
        <v>33.020000000000003</v>
      </c>
      <c r="F20881" s="73" t="s">
        <v>40</v>
      </c>
    </row>
    <row r="20882" spans="1:6" x14ac:dyDescent="0.25">
      <c r="A20882" s="73">
        <v>116012</v>
      </c>
      <c r="B20882" s="74" t="s">
        <v>29034</v>
      </c>
      <c r="C20882" s="73" t="s">
        <v>101</v>
      </c>
      <c r="D20882" s="75">
        <v>62.45</v>
      </c>
      <c r="E20882" s="75">
        <v>61.77</v>
      </c>
      <c r="F20882" s="73" t="s">
        <v>40</v>
      </c>
    </row>
    <row r="20883" spans="1:6" x14ac:dyDescent="0.25">
      <c r="A20883" s="73">
        <v>116013</v>
      </c>
      <c r="B20883" s="74" t="s">
        <v>29035</v>
      </c>
      <c r="C20883" s="73" t="s">
        <v>101</v>
      </c>
      <c r="D20883" s="75">
        <v>18.93</v>
      </c>
      <c r="E20883" s="75">
        <v>18.25</v>
      </c>
      <c r="F20883" s="73" t="s">
        <v>40</v>
      </c>
    </row>
    <row r="20884" spans="1:6" x14ac:dyDescent="0.25">
      <c r="A20884" s="73">
        <v>116014</v>
      </c>
      <c r="B20884" s="74" t="s">
        <v>29036</v>
      </c>
      <c r="C20884" s="73" t="s">
        <v>101</v>
      </c>
      <c r="D20884" s="75">
        <v>30.38</v>
      </c>
      <c r="E20884" s="75">
        <v>29.7</v>
      </c>
      <c r="F20884" s="73" t="s">
        <v>40</v>
      </c>
    </row>
    <row r="20885" spans="1:6" x14ac:dyDescent="0.25">
      <c r="A20885" s="73">
        <v>116016</v>
      </c>
      <c r="B20885" s="74" t="s">
        <v>29037</v>
      </c>
      <c r="C20885" s="73" t="s">
        <v>101</v>
      </c>
      <c r="D20885" s="75">
        <v>19.68</v>
      </c>
      <c r="E20885" s="75">
        <v>19</v>
      </c>
      <c r="F20885" s="73" t="s">
        <v>40</v>
      </c>
    </row>
    <row r="20886" spans="1:6" x14ac:dyDescent="0.25">
      <c r="A20886" s="73">
        <v>116017</v>
      </c>
      <c r="B20886" s="74" t="s">
        <v>29038</v>
      </c>
      <c r="C20886" s="73" t="s">
        <v>101</v>
      </c>
      <c r="D20886" s="75">
        <v>12.34</v>
      </c>
      <c r="E20886" s="75">
        <v>11.66</v>
      </c>
      <c r="F20886" s="73" t="s">
        <v>40</v>
      </c>
    </row>
    <row r="20887" spans="1:6" x14ac:dyDescent="0.25">
      <c r="A20887" s="73">
        <v>116018</v>
      </c>
      <c r="B20887" s="74" t="s">
        <v>29039</v>
      </c>
      <c r="C20887" s="73" t="s">
        <v>101</v>
      </c>
      <c r="D20887" s="75">
        <v>12.02</v>
      </c>
      <c r="E20887" s="75">
        <v>11.34</v>
      </c>
      <c r="F20887" s="73" t="s">
        <v>40</v>
      </c>
    </row>
    <row r="20888" spans="1:6" x14ac:dyDescent="0.25">
      <c r="A20888" s="73">
        <v>116019</v>
      </c>
      <c r="B20888" s="74" t="s">
        <v>29040</v>
      </c>
      <c r="C20888" s="73" t="s">
        <v>101</v>
      </c>
      <c r="D20888" s="75">
        <v>12.44</v>
      </c>
      <c r="E20888" s="75">
        <v>11.76</v>
      </c>
      <c r="F20888" s="73" t="s">
        <v>40</v>
      </c>
    </row>
    <row r="20889" spans="1:6" x14ac:dyDescent="0.25">
      <c r="A20889" s="73">
        <v>116020</v>
      </c>
      <c r="B20889" s="74" t="s">
        <v>29041</v>
      </c>
      <c r="C20889" s="73" t="s">
        <v>101</v>
      </c>
      <c r="D20889" s="75">
        <v>17.440000000000001</v>
      </c>
      <c r="E20889" s="75">
        <v>16.760000000000002</v>
      </c>
      <c r="F20889" s="73" t="s">
        <v>40</v>
      </c>
    </row>
    <row r="20890" spans="1:6" x14ac:dyDescent="0.25">
      <c r="A20890" s="73">
        <v>116050</v>
      </c>
      <c r="B20890" s="74" t="s">
        <v>29035</v>
      </c>
      <c r="C20890" s="73" t="s">
        <v>101</v>
      </c>
      <c r="D20890" s="75">
        <v>18.93</v>
      </c>
      <c r="E20890" s="75">
        <v>18.25</v>
      </c>
      <c r="F20890" s="73" t="s">
        <v>40</v>
      </c>
    </row>
    <row r="20891" spans="1:6" x14ac:dyDescent="0.25">
      <c r="A20891" s="73">
        <v>116051</v>
      </c>
      <c r="B20891" s="74" t="s">
        <v>29042</v>
      </c>
      <c r="C20891" s="73" t="s">
        <v>101</v>
      </c>
      <c r="D20891" s="75">
        <v>19.68</v>
      </c>
      <c r="E20891" s="75">
        <v>19</v>
      </c>
      <c r="F20891" s="73" t="s">
        <v>40</v>
      </c>
    </row>
    <row r="20892" spans="1:6" ht="25.5" x14ac:dyDescent="0.25">
      <c r="A20892" s="73">
        <v>116102</v>
      </c>
      <c r="B20892" s="74" t="s">
        <v>33104</v>
      </c>
      <c r="C20892" s="73" t="s">
        <v>101</v>
      </c>
      <c r="D20892" s="75">
        <v>1522.28</v>
      </c>
      <c r="E20892" s="75">
        <v>1496.84</v>
      </c>
      <c r="F20892" s="73" t="s">
        <v>40</v>
      </c>
    </row>
    <row r="20893" spans="1:6" ht="25.5" x14ac:dyDescent="0.25">
      <c r="A20893" s="73">
        <v>116103</v>
      </c>
      <c r="B20893" s="74" t="s">
        <v>33105</v>
      </c>
      <c r="C20893" s="73" t="s">
        <v>101</v>
      </c>
      <c r="D20893" s="75">
        <v>1566.46</v>
      </c>
      <c r="E20893" s="75">
        <v>1541.02</v>
      </c>
      <c r="F20893" s="73" t="s">
        <v>40</v>
      </c>
    </row>
    <row r="20894" spans="1:6" ht="25.5" x14ac:dyDescent="0.25">
      <c r="A20894" s="73">
        <v>116104</v>
      </c>
      <c r="B20894" s="74" t="s">
        <v>33106</v>
      </c>
      <c r="C20894" s="73" t="s">
        <v>101</v>
      </c>
      <c r="D20894" s="75">
        <v>1665.96</v>
      </c>
      <c r="E20894" s="75">
        <v>1640.52</v>
      </c>
      <c r="F20894" s="73" t="s">
        <v>40</v>
      </c>
    </row>
    <row r="20895" spans="1:6" ht="25.5" x14ac:dyDescent="0.25">
      <c r="A20895" s="73">
        <v>116105</v>
      </c>
      <c r="B20895" s="74" t="s">
        <v>33107</v>
      </c>
      <c r="C20895" s="73" t="s">
        <v>101</v>
      </c>
      <c r="D20895" s="75">
        <v>1784.18</v>
      </c>
      <c r="E20895" s="75">
        <v>1750.26</v>
      </c>
      <c r="F20895" s="73" t="s">
        <v>40</v>
      </c>
    </row>
    <row r="20896" spans="1:6" ht="25.5" x14ac:dyDescent="0.25">
      <c r="A20896" s="73">
        <v>116106</v>
      </c>
      <c r="B20896" s="74" t="s">
        <v>33108</v>
      </c>
      <c r="C20896" s="73" t="s">
        <v>101</v>
      </c>
      <c r="D20896" s="75">
        <v>1980.99</v>
      </c>
      <c r="E20896" s="75">
        <v>1938.59</v>
      </c>
      <c r="F20896" s="73" t="s">
        <v>40</v>
      </c>
    </row>
    <row r="20897" spans="1:6" ht="25.5" x14ac:dyDescent="0.25">
      <c r="A20897" s="73">
        <v>116107</v>
      </c>
      <c r="B20897" s="74" t="s">
        <v>33109</v>
      </c>
      <c r="C20897" s="73" t="s">
        <v>101</v>
      </c>
      <c r="D20897" s="75">
        <v>2093.96</v>
      </c>
      <c r="E20897" s="75">
        <v>2043.08</v>
      </c>
      <c r="F20897" s="73" t="s">
        <v>40</v>
      </c>
    </row>
    <row r="20898" spans="1:6" ht="25.5" x14ac:dyDescent="0.25">
      <c r="A20898" s="73">
        <v>116108</v>
      </c>
      <c r="B20898" s="74" t="s">
        <v>33110</v>
      </c>
      <c r="C20898" s="73" t="s">
        <v>101</v>
      </c>
      <c r="D20898" s="75">
        <v>2452.2399999999998</v>
      </c>
      <c r="E20898" s="75">
        <v>2392.88</v>
      </c>
      <c r="F20898" s="73" t="s">
        <v>40</v>
      </c>
    </row>
    <row r="20899" spans="1:6" ht="25.5" x14ac:dyDescent="0.25">
      <c r="A20899" s="73">
        <v>116109</v>
      </c>
      <c r="B20899" s="74" t="s">
        <v>33111</v>
      </c>
      <c r="C20899" s="73" t="s">
        <v>101</v>
      </c>
      <c r="D20899" s="75">
        <v>2911.51</v>
      </c>
      <c r="E20899" s="75">
        <v>2840.53</v>
      </c>
      <c r="F20899" s="73" t="s">
        <v>40</v>
      </c>
    </row>
    <row r="20900" spans="1:6" ht="25.5" x14ac:dyDescent="0.25">
      <c r="A20900" s="73">
        <v>116110</v>
      </c>
      <c r="B20900" s="74" t="s">
        <v>33112</v>
      </c>
      <c r="C20900" s="73" t="s">
        <v>101</v>
      </c>
      <c r="D20900" s="75">
        <v>3613.8</v>
      </c>
      <c r="E20900" s="75">
        <v>3527.1</v>
      </c>
      <c r="F20900" s="73" t="s">
        <v>40</v>
      </c>
    </row>
    <row r="20901" spans="1:6" ht="25.5" x14ac:dyDescent="0.25">
      <c r="A20901" s="73">
        <v>116111</v>
      </c>
      <c r="B20901" s="74" t="s">
        <v>33113</v>
      </c>
      <c r="C20901" s="73" t="s">
        <v>101</v>
      </c>
      <c r="D20901" s="75">
        <v>4621.0600000000004</v>
      </c>
      <c r="E20901" s="75">
        <v>4527.3500000000004</v>
      </c>
      <c r="F20901" s="73" t="s">
        <v>40</v>
      </c>
    </row>
    <row r="20902" spans="1:6" ht="25.5" x14ac:dyDescent="0.25">
      <c r="A20902" s="73">
        <v>116112</v>
      </c>
      <c r="B20902" s="74" t="s">
        <v>33114</v>
      </c>
      <c r="C20902" s="73" t="s">
        <v>101</v>
      </c>
      <c r="D20902" s="75">
        <v>6490.27</v>
      </c>
      <c r="E20902" s="75">
        <v>6388.51</v>
      </c>
      <c r="F20902" s="73" t="s">
        <v>40</v>
      </c>
    </row>
    <row r="20903" spans="1:6" ht="25.5" x14ac:dyDescent="0.25">
      <c r="A20903" s="73">
        <v>116113</v>
      </c>
      <c r="B20903" s="74" t="s">
        <v>33115</v>
      </c>
      <c r="C20903" s="73" t="s">
        <v>101</v>
      </c>
      <c r="D20903" s="75">
        <v>7527.41</v>
      </c>
      <c r="E20903" s="75">
        <v>7425.65</v>
      </c>
      <c r="F20903" s="73" t="s">
        <v>40</v>
      </c>
    </row>
    <row r="20904" spans="1:6" ht="25.5" x14ac:dyDescent="0.25">
      <c r="A20904" s="73">
        <v>116114</v>
      </c>
      <c r="B20904" s="74" t="s">
        <v>33116</v>
      </c>
      <c r="C20904" s="73" t="s">
        <v>101</v>
      </c>
      <c r="D20904" s="75">
        <v>7511.51</v>
      </c>
      <c r="E20904" s="75">
        <v>7409.75</v>
      </c>
      <c r="F20904" s="73" t="s">
        <v>40</v>
      </c>
    </row>
    <row r="20905" spans="1:6" ht="25.5" x14ac:dyDescent="0.25">
      <c r="A20905" s="73">
        <v>116202</v>
      </c>
      <c r="B20905" s="74" t="s">
        <v>33117</v>
      </c>
      <c r="C20905" s="73" t="s">
        <v>101</v>
      </c>
      <c r="D20905" s="75">
        <v>1129.7</v>
      </c>
      <c r="E20905" s="75">
        <v>1104.26</v>
      </c>
      <c r="F20905" s="73" t="s">
        <v>40</v>
      </c>
    </row>
    <row r="20906" spans="1:6" ht="25.5" x14ac:dyDescent="0.25">
      <c r="A20906" s="73">
        <v>116203</v>
      </c>
      <c r="B20906" s="74" t="s">
        <v>33118</v>
      </c>
      <c r="C20906" s="73" t="s">
        <v>101</v>
      </c>
      <c r="D20906" s="75">
        <v>1173.8800000000001</v>
      </c>
      <c r="E20906" s="75">
        <v>1148.44</v>
      </c>
      <c r="F20906" s="73" t="s">
        <v>40</v>
      </c>
    </row>
    <row r="20907" spans="1:6" ht="25.5" x14ac:dyDescent="0.25">
      <c r="A20907" s="73">
        <v>116204</v>
      </c>
      <c r="B20907" s="74" t="s">
        <v>33119</v>
      </c>
      <c r="C20907" s="73" t="s">
        <v>101</v>
      </c>
      <c r="D20907" s="75">
        <v>1273.3800000000001</v>
      </c>
      <c r="E20907" s="75">
        <v>1247.94</v>
      </c>
      <c r="F20907" s="73" t="s">
        <v>40</v>
      </c>
    </row>
    <row r="20908" spans="1:6" ht="25.5" x14ac:dyDescent="0.25">
      <c r="A20908" s="73">
        <v>116205</v>
      </c>
      <c r="B20908" s="74" t="s">
        <v>33120</v>
      </c>
      <c r="C20908" s="73" t="s">
        <v>101</v>
      </c>
      <c r="D20908" s="75">
        <v>1391.6</v>
      </c>
      <c r="E20908" s="75">
        <v>1357.68</v>
      </c>
      <c r="F20908" s="73" t="s">
        <v>40</v>
      </c>
    </row>
    <row r="20909" spans="1:6" ht="25.5" x14ac:dyDescent="0.25">
      <c r="A20909" s="73">
        <v>116206</v>
      </c>
      <c r="B20909" s="74" t="s">
        <v>33121</v>
      </c>
      <c r="C20909" s="73" t="s">
        <v>101</v>
      </c>
      <c r="D20909" s="75">
        <v>1588.41</v>
      </c>
      <c r="E20909" s="75">
        <v>1546.01</v>
      </c>
      <c r="F20909" s="73" t="s">
        <v>40</v>
      </c>
    </row>
    <row r="20910" spans="1:6" ht="25.5" x14ac:dyDescent="0.25">
      <c r="A20910" s="73">
        <v>116207</v>
      </c>
      <c r="B20910" s="74" t="s">
        <v>33122</v>
      </c>
      <c r="C20910" s="73" t="s">
        <v>101</v>
      </c>
      <c r="D20910" s="75">
        <v>1701.38</v>
      </c>
      <c r="E20910" s="75">
        <v>1650.5</v>
      </c>
      <c r="F20910" s="73" t="s">
        <v>40</v>
      </c>
    </row>
    <row r="20911" spans="1:6" ht="25.5" x14ac:dyDescent="0.25">
      <c r="A20911" s="73">
        <v>116208</v>
      </c>
      <c r="B20911" s="74" t="s">
        <v>33123</v>
      </c>
      <c r="C20911" s="73" t="s">
        <v>101</v>
      </c>
      <c r="D20911" s="75">
        <v>2059.66</v>
      </c>
      <c r="E20911" s="75">
        <v>2000.3</v>
      </c>
      <c r="F20911" s="73" t="s">
        <v>40</v>
      </c>
    </row>
    <row r="20912" spans="1:6" ht="25.5" x14ac:dyDescent="0.25">
      <c r="A20912" s="73">
        <v>116209</v>
      </c>
      <c r="B20912" s="74" t="s">
        <v>33124</v>
      </c>
      <c r="C20912" s="73" t="s">
        <v>101</v>
      </c>
      <c r="D20912" s="75">
        <v>2518.9299999999998</v>
      </c>
      <c r="E20912" s="75">
        <v>2447.9499999999998</v>
      </c>
      <c r="F20912" s="73" t="s">
        <v>40</v>
      </c>
    </row>
    <row r="20913" spans="1:6" ht="25.5" x14ac:dyDescent="0.25">
      <c r="A20913" s="73">
        <v>116210</v>
      </c>
      <c r="B20913" s="74" t="s">
        <v>33125</v>
      </c>
      <c r="C20913" s="73" t="s">
        <v>101</v>
      </c>
      <c r="D20913" s="75">
        <v>3058.79</v>
      </c>
      <c r="E20913" s="75">
        <v>2972.09</v>
      </c>
      <c r="F20913" s="73" t="s">
        <v>40</v>
      </c>
    </row>
    <row r="20914" spans="1:6" ht="25.5" x14ac:dyDescent="0.25">
      <c r="A20914" s="73">
        <v>116211</v>
      </c>
      <c r="B20914" s="74" t="s">
        <v>33126</v>
      </c>
      <c r="C20914" s="73" t="s">
        <v>101</v>
      </c>
      <c r="D20914" s="75">
        <v>4066.05</v>
      </c>
      <c r="E20914" s="75">
        <v>3972.34</v>
      </c>
      <c r="F20914" s="73" t="s">
        <v>40</v>
      </c>
    </row>
    <row r="20915" spans="1:6" ht="25.5" x14ac:dyDescent="0.25">
      <c r="A20915" s="73">
        <v>116212</v>
      </c>
      <c r="B20915" s="74" t="s">
        <v>33127</v>
      </c>
      <c r="C20915" s="73" t="s">
        <v>101</v>
      </c>
      <c r="D20915" s="75">
        <v>5924.04</v>
      </c>
      <c r="E20915" s="75">
        <v>5822.28</v>
      </c>
      <c r="F20915" s="73" t="s">
        <v>40</v>
      </c>
    </row>
    <row r="20916" spans="1:6" ht="25.5" x14ac:dyDescent="0.25">
      <c r="A20916" s="73">
        <v>116213</v>
      </c>
      <c r="B20916" s="74" t="s">
        <v>33128</v>
      </c>
      <c r="C20916" s="73" t="s">
        <v>101</v>
      </c>
      <c r="D20916" s="75">
        <v>6961.18</v>
      </c>
      <c r="E20916" s="75">
        <v>6859.42</v>
      </c>
      <c r="F20916" s="73" t="s">
        <v>40</v>
      </c>
    </row>
    <row r="20917" spans="1:6" ht="25.5" x14ac:dyDescent="0.25">
      <c r="A20917" s="73">
        <v>116214</v>
      </c>
      <c r="B20917" s="74" t="s">
        <v>33129</v>
      </c>
      <c r="C20917" s="73" t="s">
        <v>101</v>
      </c>
      <c r="D20917" s="75">
        <v>6945.28</v>
      </c>
      <c r="E20917" s="75">
        <v>6843.52</v>
      </c>
      <c r="F20917" s="73" t="s">
        <v>40</v>
      </c>
    </row>
    <row r="20918" spans="1:6" x14ac:dyDescent="0.25">
      <c r="A20918" s="73">
        <v>118102</v>
      </c>
      <c r="B20918" s="74" t="s">
        <v>33131</v>
      </c>
      <c r="C20918" s="73" t="s">
        <v>101</v>
      </c>
      <c r="D20918" s="75">
        <v>10.14</v>
      </c>
      <c r="E20918" s="75">
        <v>9.7100000000000009</v>
      </c>
      <c r="F20918" s="73" t="s">
        <v>40</v>
      </c>
    </row>
    <row r="20919" spans="1:6" x14ac:dyDescent="0.25">
      <c r="A20919" s="73">
        <v>118103</v>
      </c>
      <c r="B20919" s="74" t="s">
        <v>33132</v>
      </c>
      <c r="C20919" s="73" t="s">
        <v>101</v>
      </c>
      <c r="D20919" s="75">
        <v>26.13</v>
      </c>
      <c r="E20919" s="75">
        <v>25.37</v>
      </c>
      <c r="F20919" s="73" t="s">
        <v>40</v>
      </c>
    </row>
    <row r="20920" spans="1:6" x14ac:dyDescent="0.25">
      <c r="A20920" s="73">
        <v>118109</v>
      </c>
      <c r="B20920" s="74" t="s">
        <v>29043</v>
      </c>
      <c r="C20920" s="73" t="s">
        <v>101</v>
      </c>
      <c r="D20920" s="75">
        <v>6.1</v>
      </c>
      <c r="E20920" s="75">
        <v>5.76</v>
      </c>
      <c r="F20920" s="73" t="s">
        <v>40</v>
      </c>
    </row>
    <row r="20921" spans="1:6" x14ac:dyDescent="0.25">
      <c r="A20921" s="73">
        <v>118201</v>
      </c>
      <c r="B20921" s="74" t="s">
        <v>29044</v>
      </c>
      <c r="C20921" s="73" t="s">
        <v>101</v>
      </c>
      <c r="D20921" s="75">
        <v>5.88</v>
      </c>
      <c r="E20921" s="75">
        <v>5.67</v>
      </c>
      <c r="F20921" s="73" t="s">
        <v>40</v>
      </c>
    </row>
    <row r="20922" spans="1:6" x14ac:dyDescent="0.25">
      <c r="A20922" s="73">
        <v>118205</v>
      </c>
      <c r="B20922" s="74" t="s">
        <v>29045</v>
      </c>
      <c r="C20922" s="73" t="s">
        <v>101</v>
      </c>
      <c r="D20922" s="75">
        <v>5.88</v>
      </c>
      <c r="E20922" s="75">
        <v>5.67</v>
      </c>
      <c r="F20922" s="73" t="s">
        <v>40</v>
      </c>
    </row>
    <row r="20923" spans="1:6" x14ac:dyDescent="0.25">
      <c r="A20923" s="73">
        <v>118210</v>
      </c>
      <c r="B20923" s="74" t="s">
        <v>29046</v>
      </c>
      <c r="C20923" s="73" t="s">
        <v>101</v>
      </c>
      <c r="D20923" s="75">
        <v>10.33</v>
      </c>
      <c r="E20923" s="75">
        <v>9.9</v>
      </c>
      <c r="F20923" s="73" t="s">
        <v>40</v>
      </c>
    </row>
    <row r="20924" spans="1:6" x14ac:dyDescent="0.25">
      <c r="A20924" s="73">
        <v>118215</v>
      </c>
      <c r="B20924" s="74" t="s">
        <v>29047</v>
      </c>
      <c r="C20924" s="73" t="s">
        <v>101</v>
      </c>
      <c r="D20924" s="75">
        <v>2.87</v>
      </c>
      <c r="E20924" s="75">
        <v>2.74</v>
      </c>
      <c r="F20924" s="73" t="s">
        <v>40</v>
      </c>
    </row>
    <row r="20925" spans="1:6" x14ac:dyDescent="0.25">
      <c r="A20925" s="73">
        <v>118216</v>
      </c>
      <c r="B20925" s="74" t="s">
        <v>29048</v>
      </c>
      <c r="C20925" s="73" t="s">
        <v>101</v>
      </c>
      <c r="D20925" s="75">
        <v>2.2599999999999998</v>
      </c>
      <c r="E20925" s="75">
        <v>2.13</v>
      </c>
      <c r="F20925" s="73" t="s">
        <v>40</v>
      </c>
    </row>
    <row r="20926" spans="1:6" x14ac:dyDescent="0.25">
      <c r="A20926" s="73">
        <v>118217</v>
      </c>
      <c r="B20926" s="74" t="s">
        <v>29049</v>
      </c>
      <c r="C20926" s="73" t="s">
        <v>101</v>
      </c>
      <c r="D20926" s="75">
        <v>2.21</v>
      </c>
      <c r="E20926" s="75">
        <v>2.08</v>
      </c>
      <c r="F20926" s="73" t="s">
        <v>40</v>
      </c>
    </row>
    <row r="20927" spans="1:6" x14ac:dyDescent="0.25">
      <c r="A20927" s="73">
        <v>118218</v>
      </c>
      <c r="B20927" s="74" t="s">
        <v>29050</v>
      </c>
      <c r="C20927" s="73" t="s">
        <v>101</v>
      </c>
      <c r="D20927" s="75">
        <v>2.35</v>
      </c>
      <c r="E20927" s="75">
        <v>2.2200000000000002</v>
      </c>
      <c r="F20927" s="73" t="s">
        <v>40</v>
      </c>
    </row>
    <row r="20928" spans="1:6" x14ac:dyDescent="0.25">
      <c r="A20928" s="73">
        <v>118220</v>
      </c>
      <c r="B20928" s="74" t="s">
        <v>33133</v>
      </c>
      <c r="C20928" s="73" t="s">
        <v>101</v>
      </c>
      <c r="D20928" s="75">
        <v>5.36</v>
      </c>
      <c r="E20928" s="75">
        <v>5.23</v>
      </c>
      <c r="F20928" s="73" t="s">
        <v>40</v>
      </c>
    </row>
    <row r="20929" spans="1:6" x14ac:dyDescent="0.25">
      <c r="A20929" s="73">
        <v>118221</v>
      </c>
      <c r="B20929" s="74" t="s">
        <v>33134</v>
      </c>
      <c r="C20929" s="73" t="s">
        <v>101</v>
      </c>
      <c r="D20929" s="75">
        <v>19.84</v>
      </c>
      <c r="E20929" s="75">
        <v>18.78</v>
      </c>
      <c r="F20929" s="73" t="s">
        <v>40</v>
      </c>
    </row>
    <row r="20930" spans="1:6" x14ac:dyDescent="0.25">
      <c r="A20930" s="73">
        <v>118250</v>
      </c>
      <c r="B20930" s="74" t="s">
        <v>33135</v>
      </c>
      <c r="C20930" s="73" t="s">
        <v>101</v>
      </c>
      <c r="D20930" s="75">
        <v>36.03</v>
      </c>
      <c r="E20930" s="75">
        <v>35.270000000000003</v>
      </c>
      <c r="F20930" s="73" t="s">
        <v>40</v>
      </c>
    </row>
    <row r="20931" spans="1:6" x14ac:dyDescent="0.25">
      <c r="A20931" s="73">
        <v>118254</v>
      </c>
      <c r="B20931" s="74" t="s">
        <v>33136</v>
      </c>
      <c r="C20931" s="73" t="s">
        <v>101</v>
      </c>
      <c r="D20931" s="75">
        <v>37.96</v>
      </c>
      <c r="E20931" s="75">
        <v>36.69</v>
      </c>
      <c r="F20931" s="73" t="s">
        <v>40</v>
      </c>
    </row>
    <row r="20932" spans="1:6" x14ac:dyDescent="0.25">
      <c r="A20932" s="73">
        <v>118255</v>
      </c>
      <c r="B20932" s="74" t="s">
        <v>29052</v>
      </c>
      <c r="C20932" s="73" t="s">
        <v>101</v>
      </c>
      <c r="D20932" s="75">
        <v>206.52</v>
      </c>
      <c r="E20932" s="75">
        <v>205.25</v>
      </c>
      <c r="F20932" s="73" t="s">
        <v>40</v>
      </c>
    </row>
    <row r="20933" spans="1:6" x14ac:dyDescent="0.25">
      <c r="A20933" s="73">
        <v>118256</v>
      </c>
      <c r="B20933" s="74" t="s">
        <v>29053</v>
      </c>
      <c r="C20933" s="73" t="s">
        <v>101</v>
      </c>
      <c r="D20933" s="75">
        <v>104.31</v>
      </c>
      <c r="E20933" s="75">
        <v>103.46</v>
      </c>
      <c r="F20933" s="73" t="s">
        <v>40</v>
      </c>
    </row>
    <row r="20934" spans="1:6" x14ac:dyDescent="0.25">
      <c r="A20934" s="73">
        <v>118257</v>
      </c>
      <c r="B20934" s="74" t="s">
        <v>29054</v>
      </c>
      <c r="C20934" s="73" t="s">
        <v>101</v>
      </c>
      <c r="D20934" s="75">
        <v>98.23</v>
      </c>
      <c r="E20934" s="75">
        <v>97.38</v>
      </c>
      <c r="F20934" s="73" t="s">
        <v>40</v>
      </c>
    </row>
    <row r="20935" spans="1:6" x14ac:dyDescent="0.25">
      <c r="A20935" s="73">
        <v>118258</v>
      </c>
      <c r="B20935" s="74" t="s">
        <v>29055</v>
      </c>
      <c r="C20935" s="73" t="s">
        <v>101</v>
      </c>
      <c r="D20935" s="75">
        <v>36.270000000000003</v>
      </c>
      <c r="E20935" s="75">
        <v>34.15</v>
      </c>
      <c r="F20935" s="73" t="s">
        <v>40</v>
      </c>
    </row>
    <row r="20936" spans="1:6" x14ac:dyDescent="0.25">
      <c r="A20936" s="73">
        <v>118259</v>
      </c>
      <c r="B20936" s="74" t="s">
        <v>29056</v>
      </c>
      <c r="C20936" s="73" t="s">
        <v>101</v>
      </c>
      <c r="D20936" s="75">
        <v>23.74</v>
      </c>
      <c r="E20936" s="75">
        <v>22.89</v>
      </c>
      <c r="F20936" s="73" t="s">
        <v>40</v>
      </c>
    </row>
    <row r="20937" spans="1:6" x14ac:dyDescent="0.25">
      <c r="A20937" s="73">
        <v>118260</v>
      </c>
      <c r="B20937" s="74" t="s">
        <v>29057</v>
      </c>
      <c r="C20937" s="73" t="s">
        <v>101</v>
      </c>
      <c r="D20937" s="75">
        <v>1336.54</v>
      </c>
      <c r="E20937" s="75">
        <v>1332.3</v>
      </c>
      <c r="F20937" s="73" t="s">
        <v>40</v>
      </c>
    </row>
    <row r="20938" spans="1:6" x14ac:dyDescent="0.25">
      <c r="A20938" s="73">
        <v>118262</v>
      </c>
      <c r="B20938" s="74" t="s">
        <v>29058</v>
      </c>
      <c r="C20938" s="73" t="s">
        <v>101</v>
      </c>
      <c r="D20938" s="75">
        <v>33.51</v>
      </c>
      <c r="E20938" s="75">
        <v>31.39</v>
      </c>
      <c r="F20938" s="73" t="s">
        <v>40</v>
      </c>
    </row>
    <row r="20939" spans="1:6" x14ac:dyDescent="0.25">
      <c r="A20939" s="73">
        <v>118264</v>
      </c>
      <c r="B20939" s="74" t="s">
        <v>29059</v>
      </c>
      <c r="C20939" s="73" t="s">
        <v>101</v>
      </c>
      <c r="D20939" s="75">
        <v>71.540000000000006</v>
      </c>
      <c r="E20939" s="75">
        <v>67.3</v>
      </c>
      <c r="F20939" s="73" t="s">
        <v>40</v>
      </c>
    </row>
    <row r="20940" spans="1:6" x14ac:dyDescent="0.25">
      <c r="A20940" s="73">
        <v>118266</v>
      </c>
      <c r="B20940" s="74" t="s">
        <v>29060</v>
      </c>
      <c r="C20940" s="73" t="s">
        <v>101</v>
      </c>
      <c r="D20940" s="75">
        <v>485.9</v>
      </c>
      <c r="E20940" s="75">
        <v>481.66</v>
      </c>
      <c r="F20940" s="73" t="s">
        <v>40</v>
      </c>
    </row>
    <row r="20941" spans="1:6" x14ac:dyDescent="0.25">
      <c r="A20941" s="73">
        <v>118267</v>
      </c>
      <c r="B20941" s="74" t="s">
        <v>29061</v>
      </c>
      <c r="C20941" s="73" t="s">
        <v>101</v>
      </c>
      <c r="D20941" s="75">
        <v>860.53</v>
      </c>
      <c r="E20941" s="75">
        <v>856.29</v>
      </c>
      <c r="F20941" s="73" t="s">
        <v>40</v>
      </c>
    </row>
    <row r="20942" spans="1:6" x14ac:dyDescent="0.25">
      <c r="A20942" s="73">
        <v>118301</v>
      </c>
      <c r="B20942" s="74" t="s">
        <v>29062</v>
      </c>
      <c r="C20942" s="73" t="s">
        <v>101</v>
      </c>
      <c r="D20942" s="75">
        <v>62.25</v>
      </c>
      <c r="E20942" s="75">
        <v>60.13</v>
      </c>
      <c r="F20942" s="73" t="s">
        <v>40</v>
      </c>
    </row>
    <row r="20943" spans="1:6" x14ac:dyDescent="0.25">
      <c r="A20943" s="73">
        <v>118302</v>
      </c>
      <c r="B20943" s="74" t="s">
        <v>33137</v>
      </c>
      <c r="C20943" s="73" t="s">
        <v>101</v>
      </c>
      <c r="D20943" s="75">
        <v>16.88</v>
      </c>
      <c r="E20943" s="75">
        <v>16.25</v>
      </c>
      <c r="F20943" s="73" t="s">
        <v>40</v>
      </c>
    </row>
    <row r="20944" spans="1:6" x14ac:dyDescent="0.25">
      <c r="A20944" s="73">
        <v>118311</v>
      </c>
      <c r="B20944" s="74" t="s">
        <v>33138</v>
      </c>
      <c r="C20944" s="73" t="s">
        <v>101</v>
      </c>
      <c r="D20944" s="75">
        <v>214.42</v>
      </c>
      <c r="E20944" s="75">
        <v>205.94</v>
      </c>
      <c r="F20944" s="73" t="s">
        <v>40</v>
      </c>
    </row>
    <row r="20945" spans="1:6" x14ac:dyDescent="0.25">
      <c r="A20945" s="73">
        <v>118313</v>
      </c>
      <c r="B20945" s="74" t="s">
        <v>33139</v>
      </c>
      <c r="C20945" s="73" t="s">
        <v>101</v>
      </c>
      <c r="D20945" s="75">
        <v>85.77</v>
      </c>
      <c r="E20945" s="75">
        <v>83.65</v>
      </c>
      <c r="F20945" s="73" t="s">
        <v>40</v>
      </c>
    </row>
    <row r="20946" spans="1:6" x14ac:dyDescent="0.25">
      <c r="A20946" s="73">
        <v>118314</v>
      </c>
      <c r="B20946" s="74" t="s">
        <v>29063</v>
      </c>
      <c r="C20946" s="73" t="s">
        <v>101</v>
      </c>
      <c r="D20946" s="75">
        <v>86.23</v>
      </c>
      <c r="E20946" s="75">
        <v>84.11</v>
      </c>
      <c r="F20946" s="73" t="s">
        <v>40</v>
      </c>
    </row>
    <row r="20947" spans="1:6" x14ac:dyDescent="0.25">
      <c r="A20947" s="73">
        <v>118401</v>
      </c>
      <c r="B20947" s="74" t="s">
        <v>33140</v>
      </c>
      <c r="C20947" s="73" t="s">
        <v>101</v>
      </c>
      <c r="D20947" s="75">
        <v>115.59</v>
      </c>
      <c r="E20947" s="75">
        <v>110.56</v>
      </c>
      <c r="F20947" s="73" t="s">
        <v>40</v>
      </c>
    </row>
    <row r="20948" spans="1:6" ht="25.5" x14ac:dyDescent="0.25">
      <c r="A20948" s="73">
        <v>118402</v>
      </c>
      <c r="B20948" s="74" t="s">
        <v>33141</v>
      </c>
      <c r="C20948" s="73" t="s">
        <v>101</v>
      </c>
      <c r="D20948" s="75">
        <v>1372.56</v>
      </c>
      <c r="E20948" s="75">
        <v>1355.85</v>
      </c>
      <c r="F20948" s="73" t="s">
        <v>40</v>
      </c>
    </row>
    <row r="20949" spans="1:6" ht="25.5" x14ac:dyDescent="0.25">
      <c r="A20949" s="73">
        <v>118403</v>
      </c>
      <c r="B20949" s="74" t="s">
        <v>33142</v>
      </c>
      <c r="C20949" s="73" t="s">
        <v>101</v>
      </c>
      <c r="D20949" s="75">
        <v>2048</v>
      </c>
      <c r="E20949" s="75">
        <v>2021.43</v>
      </c>
      <c r="F20949" s="73" t="s">
        <v>40</v>
      </c>
    </row>
    <row r="20950" spans="1:6" ht="25.5" x14ac:dyDescent="0.25">
      <c r="A20950" s="73">
        <v>118501</v>
      </c>
      <c r="B20950" s="74" t="s">
        <v>33143</v>
      </c>
      <c r="C20950" s="73" t="s">
        <v>101</v>
      </c>
      <c r="D20950" s="75">
        <v>60.85</v>
      </c>
      <c r="E20950" s="75">
        <v>58.73</v>
      </c>
      <c r="F20950" s="73" t="s">
        <v>40</v>
      </c>
    </row>
    <row r="20951" spans="1:6" ht="25.5" x14ac:dyDescent="0.25">
      <c r="A20951" s="73">
        <v>118502</v>
      </c>
      <c r="B20951" s="74" t="s">
        <v>33144</v>
      </c>
      <c r="C20951" s="73" t="s">
        <v>101</v>
      </c>
      <c r="D20951" s="75">
        <v>194.25</v>
      </c>
      <c r="E20951" s="75">
        <v>191.5</v>
      </c>
      <c r="F20951" s="73" t="s">
        <v>40</v>
      </c>
    </row>
    <row r="20952" spans="1:6" ht="25.5" x14ac:dyDescent="0.25">
      <c r="A20952" s="73">
        <v>118503</v>
      </c>
      <c r="B20952" s="74" t="s">
        <v>33145</v>
      </c>
      <c r="C20952" s="73" t="s">
        <v>101</v>
      </c>
      <c r="D20952" s="75">
        <v>330.98</v>
      </c>
      <c r="E20952" s="75">
        <v>328.23</v>
      </c>
      <c r="F20952" s="73" t="s">
        <v>40</v>
      </c>
    </row>
    <row r="20953" spans="1:6" ht="25.5" x14ac:dyDescent="0.25">
      <c r="A20953" s="73">
        <v>118504</v>
      </c>
      <c r="B20953" s="74" t="s">
        <v>33146</v>
      </c>
      <c r="C20953" s="73" t="s">
        <v>101</v>
      </c>
      <c r="D20953" s="75">
        <v>560.38</v>
      </c>
      <c r="E20953" s="75">
        <v>557.63</v>
      </c>
      <c r="F20953" s="73" t="s">
        <v>40</v>
      </c>
    </row>
    <row r="20954" spans="1:6" ht="25.5" x14ac:dyDescent="0.25">
      <c r="A20954" s="73">
        <v>118505</v>
      </c>
      <c r="B20954" s="74" t="s">
        <v>33147</v>
      </c>
      <c r="C20954" s="73" t="s">
        <v>101</v>
      </c>
      <c r="D20954" s="75">
        <v>1691.56</v>
      </c>
      <c r="E20954" s="75">
        <v>1685.2</v>
      </c>
      <c r="F20954" s="73" t="s">
        <v>40</v>
      </c>
    </row>
    <row r="20955" spans="1:6" x14ac:dyDescent="0.25">
      <c r="A20955" s="73">
        <v>119201</v>
      </c>
      <c r="B20955" s="74" t="s">
        <v>33148</v>
      </c>
      <c r="C20955" s="73" t="s">
        <v>101</v>
      </c>
      <c r="D20955" s="75">
        <v>16.07</v>
      </c>
      <c r="E20955" s="75">
        <v>15.86</v>
      </c>
      <c r="F20955" s="73" t="s">
        <v>40</v>
      </c>
    </row>
    <row r="20956" spans="1:6" x14ac:dyDescent="0.25">
      <c r="A20956" s="73">
        <v>119202</v>
      </c>
      <c r="B20956" s="74" t="s">
        <v>33149</v>
      </c>
      <c r="C20956" s="73" t="s">
        <v>101</v>
      </c>
      <c r="D20956" s="75">
        <v>38.96</v>
      </c>
      <c r="E20956" s="75">
        <v>38.11</v>
      </c>
      <c r="F20956" s="73" t="s">
        <v>40</v>
      </c>
    </row>
    <row r="20957" spans="1:6" x14ac:dyDescent="0.25">
      <c r="A20957" s="73">
        <v>119203</v>
      </c>
      <c r="B20957" s="74" t="s">
        <v>33150</v>
      </c>
      <c r="C20957" s="73" t="s">
        <v>101</v>
      </c>
      <c r="D20957" s="75">
        <v>233.27</v>
      </c>
      <c r="E20957" s="75">
        <v>231.15</v>
      </c>
      <c r="F20957" s="73" t="s">
        <v>40</v>
      </c>
    </row>
    <row r="20958" spans="1:6" x14ac:dyDescent="0.25">
      <c r="A20958" s="73">
        <v>119204</v>
      </c>
      <c r="B20958" s="74" t="s">
        <v>33151</v>
      </c>
      <c r="C20958" s="73" t="s">
        <v>101</v>
      </c>
      <c r="D20958" s="75">
        <v>254.27</v>
      </c>
      <c r="E20958" s="75">
        <v>252.15</v>
      </c>
      <c r="F20958" s="73" t="s">
        <v>40</v>
      </c>
    </row>
    <row r="20959" spans="1:6" x14ac:dyDescent="0.25">
      <c r="A20959" s="73">
        <v>119206</v>
      </c>
      <c r="B20959" s="74" t="s">
        <v>33152</v>
      </c>
      <c r="C20959" s="73" t="s">
        <v>101</v>
      </c>
      <c r="D20959" s="75">
        <v>3.9</v>
      </c>
      <c r="E20959" s="75">
        <v>3.69</v>
      </c>
      <c r="F20959" s="73" t="s">
        <v>40</v>
      </c>
    </row>
    <row r="20960" spans="1:6" x14ac:dyDescent="0.25">
      <c r="A20960" s="73">
        <v>119207</v>
      </c>
      <c r="B20960" s="74" t="s">
        <v>33153</v>
      </c>
      <c r="C20960" s="73" t="s">
        <v>101</v>
      </c>
      <c r="D20960" s="75">
        <v>54.91</v>
      </c>
      <c r="E20960" s="75">
        <v>54.06</v>
      </c>
      <c r="F20960" s="73" t="s">
        <v>40</v>
      </c>
    </row>
    <row r="20961" spans="1:6" x14ac:dyDescent="0.25">
      <c r="A20961" s="73">
        <v>119208</v>
      </c>
      <c r="B20961" s="74" t="s">
        <v>33154</v>
      </c>
      <c r="C20961" s="73" t="s">
        <v>101</v>
      </c>
      <c r="D20961" s="75">
        <v>576.87</v>
      </c>
      <c r="E20961" s="75">
        <v>574.75</v>
      </c>
      <c r="F20961" s="73" t="s">
        <v>40</v>
      </c>
    </row>
    <row r="20962" spans="1:6" x14ac:dyDescent="0.25">
      <c r="A20962" s="73">
        <v>119209</v>
      </c>
      <c r="B20962" s="74" t="s">
        <v>33155</v>
      </c>
      <c r="C20962" s="73" t="s">
        <v>101</v>
      </c>
      <c r="D20962" s="75">
        <v>17.64</v>
      </c>
      <c r="E20962" s="75">
        <v>17.43</v>
      </c>
      <c r="F20962" s="73" t="s">
        <v>40</v>
      </c>
    </row>
    <row r="20963" spans="1:6" x14ac:dyDescent="0.25">
      <c r="A20963" s="73">
        <v>119211</v>
      </c>
      <c r="B20963" s="74" t="s">
        <v>33156</v>
      </c>
      <c r="C20963" s="73" t="s">
        <v>101</v>
      </c>
      <c r="D20963" s="75">
        <v>6.71</v>
      </c>
      <c r="E20963" s="75">
        <v>6.37</v>
      </c>
      <c r="F20963" s="73" t="s">
        <v>40</v>
      </c>
    </row>
    <row r="20964" spans="1:6" x14ac:dyDescent="0.25">
      <c r="A20964" s="73">
        <v>119212</v>
      </c>
      <c r="B20964" s="74" t="s">
        <v>29064</v>
      </c>
      <c r="C20964" s="73" t="s">
        <v>101</v>
      </c>
      <c r="D20964" s="75">
        <v>42.81</v>
      </c>
      <c r="E20964" s="75">
        <v>41.96</v>
      </c>
      <c r="F20964" s="73" t="s">
        <v>40</v>
      </c>
    </row>
    <row r="20965" spans="1:6" x14ac:dyDescent="0.25">
      <c r="A20965" s="73">
        <v>119213</v>
      </c>
      <c r="B20965" s="74" t="s">
        <v>33157</v>
      </c>
      <c r="C20965" s="73" t="s">
        <v>101</v>
      </c>
      <c r="D20965" s="75">
        <v>5.42</v>
      </c>
      <c r="E20965" s="75">
        <v>5.08</v>
      </c>
      <c r="F20965" s="73" t="s">
        <v>40</v>
      </c>
    </row>
    <row r="20966" spans="1:6" x14ac:dyDescent="0.25">
      <c r="A20966" s="73">
        <v>119214</v>
      </c>
      <c r="B20966" s="74" t="s">
        <v>33158</v>
      </c>
      <c r="C20966" s="73" t="s">
        <v>101</v>
      </c>
      <c r="D20966" s="75">
        <v>5.38</v>
      </c>
      <c r="E20966" s="75">
        <v>5.04</v>
      </c>
      <c r="F20966" s="73" t="s">
        <v>40</v>
      </c>
    </row>
    <row r="20967" spans="1:6" x14ac:dyDescent="0.25">
      <c r="A20967" s="73">
        <v>119215</v>
      </c>
      <c r="B20967" s="74" t="s">
        <v>33159</v>
      </c>
      <c r="C20967" s="73" t="s">
        <v>101</v>
      </c>
      <c r="D20967" s="75">
        <v>31.29</v>
      </c>
      <c r="E20967" s="75">
        <v>30.44</v>
      </c>
      <c r="F20967" s="73" t="s">
        <v>40</v>
      </c>
    </row>
    <row r="20968" spans="1:6" x14ac:dyDescent="0.25">
      <c r="A20968" s="73">
        <v>119216</v>
      </c>
      <c r="B20968" s="74" t="s">
        <v>33160</v>
      </c>
      <c r="C20968" s="73" t="s">
        <v>101</v>
      </c>
      <c r="D20968" s="75">
        <v>3.88</v>
      </c>
      <c r="E20968" s="75">
        <v>3.67</v>
      </c>
      <c r="F20968" s="73" t="s">
        <v>40</v>
      </c>
    </row>
    <row r="20969" spans="1:6" x14ac:dyDescent="0.25">
      <c r="A20969" s="73">
        <v>119217</v>
      </c>
      <c r="B20969" s="74" t="s">
        <v>33161</v>
      </c>
      <c r="C20969" s="73" t="s">
        <v>101</v>
      </c>
      <c r="D20969" s="75">
        <v>357.21</v>
      </c>
      <c r="E20969" s="75">
        <v>355.09</v>
      </c>
      <c r="F20969" s="73" t="s">
        <v>40</v>
      </c>
    </row>
    <row r="20970" spans="1:6" x14ac:dyDescent="0.25">
      <c r="A20970" s="73">
        <v>119218</v>
      </c>
      <c r="B20970" s="74" t="s">
        <v>29065</v>
      </c>
      <c r="C20970" s="73" t="s">
        <v>101</v>
      </c>
      <c r="D20970" s="75">
        <v>126.07</v>
      </c>
      <c r="E20970" s="75">
        <v>125.01</v>
      </c>
      <c r="F20970" s="73" t="s">
        <v>40</v>
      </c>
    </row>
    <row r="20971" spans="1:6" x14ac:dyDescent="0.25">
      <c r="A20971" s="73">
        <v>119219</v>
      </c>
      <c r="B20971" s="74" t="s">
        <v>33162</v>
      </c>
      <c r="C20971" s="73" t="s">
        <v>101</v>
      </c>
      <c r="D20971" s="75">
        <v>6.84</v>
      </c>
      <c r="E20971" s="75">
        <v>6.5</v>
      </c>
      <c r="F20971" s="73" t="s">
        <v>40</v>
      </c>
    </row>
    <row r="20972" spans="1:6" x14ac:dyDescent="0.25">
      <c r="A20972" s="73">
        <v>119220</v>
      </c>
      <c r="B20972" s="74" t="s">
        <v>33163</v>
      </c>
      <c r="C20972" s="73" t="s">
        <v>101</v>
      </c>
      <c r="D20972" s="75">
        <v>5.54</v>
      </c>
      <c r="E20972" s="75">
        <v>5.33</v>
      </c>
      <c r="F20972" s="73" t="s">
        <v>40</v>
      </c>
    </row>
    <row r="20973" spans="1:6" ht="25.5" x14ac:dyDescent="0.25">
      <c r="A20973" s="73">
        <v>119221</v>
      </c>
      <c r="B20973" s="74" t="s">
        <v>33164</v>
      </c>
      <c r="C20973" s="73" t="s">
        <v>101</v>
      </c>
      <c r="D20973" s="75">
        <v>3.32</v>
      </c>
      <c r="E20973" s="75">
        <v>3.11</v>
      </c>
      <c r="F20973" s="73" t="s">
        <v>40</v>
      </c>
    </row>
    <row r="20974" spans="1:6" x14ac:dyDescent="0.25">
      <c r="A20974" s="73">
        <v>119222</v>
      </c>
      <c r="B20974" s="74" t="s">
        <v>33165</v>
      </c>
      <c r="C20974" s="73" t="s">
        <v>101</v>
      </c>
      <c r="D20974" s="75">
        <v>2.7</v>
      </c>
      <c r="E20974" s="75">
        <v>2.4900000000000002</v>
      </c>
      <c r="F20974" s="73" t="s">
        <v>40</v>
      </c>
    </row>
    <row r="20975" spans="1:6" x14ac:dyDescent="0.25">
      <c r="A20975" s="73">
        <v>119223</v>
      </c>
      <c r="B20975" s="74" t="s">
        <v>29066</v>
      </c>
      <c r="C20975" s="73" t="s">
        <v>101</v>
      </c>
      <c r="D20975" s="75">
        <v>2.79</v>
      </c>
      <c r="E20975" s="75">
        <v>2.58</v>
      </c>
      <c r="F20975" s="73" t="s">
        <v>40</v>
      </c>
    </row>
    <row r="20976" spans="1:6" x14ac:dyDescent="0.25">
      <c r="A20976" s="73">
        <v>119224</v>
      </c>
      <c r="B20976" s="74" t="s">
        <v>33166</v>
      </c>
      <c r="C20976" s="73" t="s">
        <v>101</v>
      </c>
      <c r="D20976" s="75">
        <v>4.47</v>
      </c>
      <c r="E20976" s="75">
        <v>4.13</v>
      </c>
      <c r="F20976" s="73" t="s">
        <v>40</v>
      </c>
    </row>
    <row r="20977" spans="1:6" x14ac:dyDescent="0.25">
      <c r="A20977" s="73">
        <v>119225</v>
      </c>
      <c r="B20977" s="74" t="s">
        <v>33167</v>
      </c>
      <c r="C20977" s="73" t="s">
        <v>101</v>
      </c>
      <c r="D20977" s="75">
        <v>47.95</v>
      </c>
      <c r="E20977" s="75">
        <v>46.68</v>
      </c>
      <c r="F20977" s="73" t="s">
        <v>40</v>
      </c>
    </row>
    <row r="20978" spans="1:6" x14ac:dyDescent="0.25">
      <c r="A20978" s="73">
        <v>119226</v>
      </c>
      <c r="B20978" s="74" t="s">
        <v>29067</v>
      </c>
      <c r="C20978" s="73" t="s">
        <v>101</v>
      </c>
      <c r="D20978" s="75">
        <v>241.99</v>
      </c>
      <c r="E20978" s="75">
        <v>239.87</v>
      </c>
      <c r="F20978" s="73" t="s">
        <v>40</v>
      </c>
    </row>
    <row r="20979" spans="1:6" x14ac:dyDescent="0.25">
      <c r="A20979" s="73">
        <v>119227</v>
      </c>
      <c r="B20979" s="74" t="s">
        <v>33168</v>
      </c>
      <c r="C20979" s="73" t="s">
        <v>101</v>
      </c>
      <c r="D20979" s="75">
        <v>139.54</v>
      </c>
      <c r="E20979" s="75">
        <v>137.85</v>
      </c>
      <c r="F20979" s="73" t="s">
        <v>40</v>
      </c>
    </row>
    <row r="20980" spans="1:6" x14ac:dyDescent="0.25">
      <c r="A20980" s="73">
        <v>119228</v>
      </c>
      <c r="B20980" s="74" t="s">
        <v>33169</v>
      </c>
      <c r="C20980" s="73" t="s">
        <v>101</v>
      </c>
      <c r="D20980" s="75">
        <v>2.48</v>
      </c>
      <c r="E20980" s="75">
        <v>2.27</v>
      </c>
      <c r="F20980" s="73" t="s">
        <v>40</v>
      </c>
    </row>
    <row r="20981" spans="1:6" x14ac:dyDescent="0.25">
      <c r="A20981" s="73">
        <v>119230</v>
      </c>
      <c r="B20981" s="74" t="s">
        <v>33170</v>
      </c>
      <c r="C20981" s="73" t="s">
        <v>101</v>
      </c>
      <c r="D20981" s="75">
        <v>101.96</v>
      </c>
      <c r="E20981" s="75">
        <v>100.69</v>
      </c>
      <c r="F20981" s="73" t="s">
        <v>40</v>
      </c>
    </row>
    <row r="20982" spans="1:6" x14ac:dyDescent="0.25">
      <c r="A20982" s="73">
        <v>119231</v>
      </c>
      <c r="B20982" s="74" t="s">
        <v>33171</v>
      </c>
      <c r="C20982" s="73" t="s">
        <v>101</v>
      </c>
      <c r="D20982" s="75">
        <v>14.87</v>
      </c>
      <c r="E20982" s="75">
        <v>14.53</v>
      </c>
      <c r="F20982" s="73" t="s">
        <v>40</v>
      </c>
    </row>
    <row r="20983" spans="1:6" x14ac:dyDescent="0.25">
      <c r="A20983" s="73">
        <v>119232</v>
      </c>
      <c r="B20983" s="74" t="s">
        <v>33172</v>
      </c>
      <c r="C20983" s="73" t="s">
        <v>101</v>
      </c>
      <c r="D20983" s="75">
        <v>41.23</v>
      </c>
      <c r="E20983" s="75">
        <v>40.799999999999997</v>
      </c>
      <c r="F20983" s="73" t="s">
        <v>40</v>
      </c>
    </row>
    <row r="20984" spans="1:6" x14ac:dyDescent="0.25">
      <c r="A20984" s="73">
        <v>119233</v>
      </c>
      <c r="B20984" s="74" t="s">
        <v>33173</v>
      </c>
      <c r="C20984" s="73" t="s">
        <v>101</v>
      </c>
      <c r="D20984" s="75">
        <v>15.23</v>
      </c>
      <c r="E20984" s="75">
        <v>15.02</v>
      </c>
      <c r="F20984" s="73" t="s">
        <v>40</v>
      </c>
    </row>
    <row r="20985" spans="1:6" x14ac:dyDescent="0.25">
      <c r="A20985" s="73">
        <v>119234</v>
      </c>
      <c r="B20985" s="74" t="s">
        <v>33174</v>
      </c>
      <c r="C20985" s="73" t="s">
        <v>101</v>
      </c>
      <c r="D20985" s="75">
        <v>26.69</v>
      </c>
      <c r="E20985" s="75">
        <v>26.35</v>
      </c>
      <c r="F20985" s="73" t="s">
        <v>40</v>
      </c>
    </row>
    <row r="20986" spans="1:6" x14ac:dyDescent="0.25">
      <c r="A20986" s="73">
        <v>119242</v>
      </c>
      <c r="B20986" s="74" t="s">
        <v>33175</v>
      </c>
      <c r="C20986" s="73" t="s">
        <v>101</v>
      </c>
      <c r="D20986" s="75">
        <v>557.92999999999995</v>
      </c>
      <c r="E20986" s="75">
        <v>555.80999999999995</v>
      </c>
      <c r="F20986" s="73" t="s">
        <v>40</v>
      </c>
    </row>
    <row r="20987" spans="1:6" x14ac:dyDescent="0.25">
      <c r="A20987" s="73">
        <v>119243</v>
      </c>
      <c r="B20987" s="74" t="s">
        <v>33176</v>
      </c>
      <c r="C20987" s="73" t="s">
        <v>101</v>
      </c>
      <c r="D20987" s="75">
        <v>225.98</v>
      </c>
      <c r="E20987" s="75">
        <v>223.86</v>
      </c>
      <c r="F20987" s="73" t="s">
        <v>40</v>
      </c>
    </row>
    <row r="20988" spans="1:6" x14ac:dyDescent="0.25">
      <c r="A20988" s="73">
        <v>119244</v>
      </c>
      <c r="B20988" s="74" t="s">
        <v>33177</v>
      </c>
      <c r="C20988" s="73" t="s">
        <v>101</v>
      </c>
      <c r="D20988" s="75">
        <v>26.09</v>
      </c>
      <c r="E20988" s="75">
        <v>24.82</v>
      </c>
      <c r="F20988" s="73" t="s">
        <v>40</v>
      </c>
    </row>
    <row r="20989" spans="1:6" ht="25.5" x14ac:dyDescent="0.25">
      <c r="A20989" s="73">
        <v>119245</v>
      </c>
      <c r="B20989" s="74" t="s">
        <v>29068</v>
      </c>
      <c r="C20989" s="73" t="s">
        <v>101</v>
      </c>
      <c r="D20989" s="75">
        <v>79</v>
      </c>
      <c r="E20989" s="75">
        <v>79</v>
      </c>
      <c r="F20989" s="73" t="s">
        <v>40</v>
      </c>
    </row>
    <row r="20990" spans="1:6" ht="25.5" x14ac:dyDescent="0.25">
      <c r="A20990" s="73">
        <v>119246</v>
      </c>
      <c r="B20990" s="74" t="s">
        <v>33178</v>
      </c>
      <c r="C20990" s="73" t="s">
        <v>101</v>
      </c>
      <c r="D20990" s="75">
        <v>44.75</v>
      </c>
      <c r="E20990" s="75">
        <v>43.48</v>
      </c>
      <c r="F20990" s="73" t="s">
        <v>40</v>
      </c>
    </row>
    <row r="20991" spans="1:6" ht="25.5" x14ac:dyDescent="0.25">
      <c r="A20991" s="73">
        <v>119248</v>
      </c>
      <c r="B20991" s="74" t="s">
        <v>33179</v>
      </c>
      <c r="C20991" s="73" t="s">
        <v>101</v>
      </c>
      <c r="D20991" s="75">
        <v>6.92</v>
      </c>
      <c r="E20991" s="75">
        <v>6.71</v>
      </c>
      <c r="F20991" s="73" t="s">
        <v>40</v>
      </c>
    </row>
    <row r="20992" spans="1:6" x14ac:dyDescent="0.25">
      <c r="A20992" s="73">
        <v>119249</v>
      </c>
      <c r="B20992" s="74" t="s">
        <v>33180</v>
      </c>
      <c r="C20992" s="73" t="s">
        <v>101</v>
      </c>
      <c r="D20992" s="75">
        <v>34.82</v>
      </c>
      <c r="E20992" s="75">
        <v>33.549999999999997</v>
      </c>
      <c r="F20992" s="73" t="s">
        <v>40</v>
      </c>
    </row>
    <row r="20993" spans="1:6" x14ac:dyDescent="0.25">
      <c r="A20993" s="73">
        <v>119302</v>
      </c>
      <c r="B20993" s="74" t="s">
        <v>29069</v>
      </c>
      <c r="C20993" s="73" t="s">
        <v>101</v>
      </c>
      <c r="D20993" s="75">
        <v>73.260000000000005</v>
      </c>
      <c r="E20993" s="75">
        <v>71.14</v>
      </c>
      <c r="F20993" s="73" t="s">
        <v>40</v>
      </c>
    </row>
    <row r="20994" spans="1:6" ht="25.5" x14ac:dyDescent="0.25">
      <c r="A20994" s="73">
        <v>120501</v>
      </c>
      <c r="B20994" s="74" t="s">
        <v>29070</v>
      </c>
      <c r="C20994" s="73" t="s">
        <v>101</v>
      </c>
      <c r="D20994" s="75">
        <v>748.88</v>
      </c>
      <c r="E20994" s="75">
        <v>747.32</v>
      </c>
      <c r="F20994" s="73" t="s">
        <v>40</v>
      </c>
    </row>
    <row r="20995" spans="1:6" ht="25.5" x14ac:dyDescent="0.25">
      <c r="A20995" s="73">
        <v>120502</v>
      </c>
      <c r="B20995" s="74" t="s">
        <v>29071</v>
      </c>
      <c r="C20995" s="73" t="s">
        <v>101</v>
      </c>
      <c r="D20995" s="75">
        <v>750.65</v>
      </c>
      <c r="E20995" s="75">
        <v>748.92</v>
      </c>
      <c r="F20995" s="73" t="s">
        <v>40</v>
      </c>
    </row>
    <row r="20996" spans="1:6" ht="25.5" x14ac:dyDescent="0.25">
      <c r="A20996" s="73">
        <v>120503</v>
      </c>
      <c r="B20996" s="74" t="s">
        <v>29072</v>
      </c>
      <c r="C20996" s="73" t="s">
        <v>101</v>
      </c>
      <c r="D20996" s="75">
        <v>774.43</v>
      </c>
      <c r="E20996" s="75">
        <v>772.54</v>
      </c>
      <c r="F20996" s="73" t="s">
        <v>40</v>
      </c>
    </row>
    <row r="20997" spans="1:6" ht="25.5" x14ac:dyDescent="0.25">
      <c r="A20997" s="73">
        <v>120504</v>
      </c>
      <c r="B20997" s="74" t="s">
        <v>29073</v>
      </c>
      <c r="C20997" s="73" t="s">
        <v>101</v>
      </c>
      <c r="D20997" s="75">
        <v>852.32</v>
      </c>
      <c r="E20997" s="75">
        <v>850</v>
      </c>
      <c r="F20997" s="73" t="s">
        <v>40</v>
      </c>
    </row>
    <row r="20998" spans="1:6" ht="25.5" x14ac:dyDescent="0.25">
      <c r="A20998" s="73">
        <v>120601</v>
      </c>
      <c r="B20998" s="74" t="s">
        <v>29074</v>
      </c>
      <c r="C20998" s="73" t="s">
        <v>101</v>
      </c>
      <c r="D20998" s="75">
        <v>1019.66</v>
      </c>
      <c r="E20998" s="75">
        <v>1002.13</v>
      </c>
      <c r="F20998" s="73" t="s">
        <v>40</v>
      </c>
    </row>
    <row r="20999" spans="1:6" ht="25.5" x14ac:dyDescent="0.25">
      <c r="A20999" s="73">
        <v>120602</v>
      </c>
      <c r="B20999" s="74" t="s">
        <v>29075</v>
      </c>
      <c r="C20999" s="73" t="s">
        <v>101</v>
      </c>
      <c r="D20999" s="75">
        <v>1038.2</v>
      </c>
      <c r="E20999" s="75">
        <v>1020.17</v>
      </c>
      <c r="F20999" s="73" t="s">
        <v>40</v>
      </c>
    </row>
    <row r="21000" spans="1:6" ht="25.5" x14ac:dyDescent="0.25">
      <c r="A21000" s="73">
        <v>120603</v>
      </c>
      <c r="B21000" s="74" t="s">
        <v>29076</v>
      </c>
      <c r="C21000" s="73" t="s">
        <v>101</v>
      </c>
      <c r="D21000" s="75">
        <v>1041.33</v>
      </c>
      <c r="E21000" s="75">
        <v>1022.81</v>
      </c>
      <c r="F21000" s="73" t="s">
        <v>40</v>
      </c>
    </row>
    <row r="21001" spans="1:6" ht="25.5" x14ac:dyDescent="0.25">
      <c r="A21001" s="73">
        <v>120604</v>
      </c>
      <c r="B21001" s="74" t="s">
        <v>29077</v>
      </c>
      <c r="C21001" s="73" t="s">
        <v>101</v>
      </c>
      <c r="D21001" s="75">
        <v>1048.08</v>
      </c>
      <c r="E21001" s="75">
        <v>1029.08</v>
      </c>
      <c r="F21001" s="73" t="s">
        <v>40</v>
      </c>
    </row>
    <row r="21002" spans="1:6" ht="38.25" x14ac:dyDescent="0.25">
      <c r="A21002" s="73">
        <v>120701</v>
      </c>
      <c r="B21002" s="74" t="s">
        <v>33181</v>
      </c>
      <c r="C21002" s="73" t="s">
        <v>101</v>
      </c>
      <c r="D21002" s="75">
        <v>404.52</v>
      </c>
      <c r="E21002" s="75">
        <v>400.16</v>
      </c>
      <c r="F21002" s="73" t="s">
        <v>40</v>
      </c>
    </row>
    <row r="21003" spans="1:6" ht="38.25" x14ac:dyDescent="0.25">
      <c r="A21003" s="73">
        <v>120702</v>
      </c>
      <c r="B21003" s="74" t="s">
        <v>33182</v>
      </c>
      <c r="C21003" s="73" t="s">
        <v>101</v>
      </c>
      <c r="D21003" s="75">
        <v>420.29</v>
      </c>
      <c r="E21003" s="75">
        <v>415.48</v>
      </c>
      <c r="F21003" s="73" t="s">
        <v>40</v>
      </c>
    </row>
    <row r="21004" spans="1:6" ht="38.25" x14ac:dyDescent="0.25">
      <c r="A21004" s="73">
        <v>120703</v>
      </c>
      <c r="B21004" s="74" t="s">
        <v>33183</v>
      </c>
      <c r="C21004" s="73" t="s">
        <v>101</v>
      </c>
      <c r="D21004" s="75">
        <v>420.66</v>
      </c>
      <c r="E21004" s="75">
        <v>415.4</v>
      </c>
      <c r="F21004" s="73" t="s">
        <v>40</v>
      </c>
    </row>
    <row r="21005" spans="1:6" ht="38.25" x14ac:dyDescent="0.25">
      <c r="A21005" s="73">
        <v>120704</v>
      </c>
      <c r="B21005" s="74" t="s">
        <v>33184</v>
      </c>
      <c r="C21005" s="73" t="s">
        <v>101</v>
      </c>
      <c r="D21005" s="75">
        <v>424.65</v>
      </c>
      <c r="E21005" s="75">
        <v>418.95</v>
      </c>
      <c r="F21005" s="73" t="s">
        <v>40</v>
      </c>
    </row>
    <row r="21006" spans="1:6" ht="25.5" x14ac:dyDescent="0.25">
      <c r="A21006" s="73">
        <v>120801</v>
      </c>
      <c r="B21006" s="74" t="s">
        <v>29078</v>
      </c>
      <c r="C21006" s="73" t="s">
        <v>101</v>
      </c>
      <c r="D21006" s="75">
        <v>307.94</v>
      </c>
      <c r="E21006" s="75">
        <v>301.22000000000003</v>
      </c>
      <c r="F21006" s="73" t="s">
        <v>40</v>
      </c>
    </row>
    <row r="21007" spans="1:6" ht="25.5" x14ac:dyDescent="0.25">
      <c r="A21007" s="73">
        <v>125001</v>
      </c>
      <c r="B21007" s="74" t="s">
        <v>29079</v>
      </c>
      <c r="C21007" s="73" t="s">
        <v>101</v>
      </c>
      <c r="D21007" s="75">
        <v>228.88</v>
      </c>
      <c r="E21007" s="75">
        <v>225.48</v>
      </c>
      <c r="F21007" s="73" t="s">
        <v>40</v>
      </c>
    </row>
    <row r="21008" spans="1:6" ht="25.5" x14ac:dyDescent="0.25">
      <c r="A21008" s="73">
        <v>125002</v>
      </c>
      <c r="B21008" s="74" t="s">
        <v>29080</v>
      </c>
      <c r="C21008" s="73" t="s">
        <v>101</v>
      </c>
      <c r="D21008" s="75">
        <v>303.41000000000003</v>
      </c>
      <c r="E21008" s="75">
        <v>299.17</v>
      </c>
      <c r="F21008" s="73" t="s">
        <v>40</v>
      </c>
    </row>
    <row r="21009" spans="1:6" ht="25.5" x14ac:dyDescent="0.25">
      <c r="A21009" s="73">
        <v>125003</v>
      </c>
      <c r="B21009" s="74" t="s">
        <v>29081</v>
      </c>
      <c r="C21009" s="73" t="s">
        <v>101</v>
      </c>
      <c r="D21009" s="75">
        <v>188.98</v>
      </c>
      <c r="E21009" s="75">
        <v>185.58</v>
      </c>
      <c r="F21009" s="73" t="s">
        <v>40</v>
      </c>
    </row>
    <row r="21010" spans="1:6" ht="25.5" x14ac:dyDescent="0.25">
      <c r="A21010" s="73">
        <v>125004</v>
      </c>
      <c r="B21010" s="74" t="s">
        <v>29082</v>
      </c>
      <c r="C21010" s="73" t="s">
        <v>101</v>
      </c>
      <c r="D21010" s="75">
        <v>174.53</v>
      </c>
      <c r="E21010" s="75">
        <v>170.29</v>
      </c>
      <c r="F21010" s="73" t="s">
        <v>40</v>
      </c>
    </row>
    <row r="21011" spans="1:6" x14ac:dyDescent="0.25">
      <c r="A21011" s="73">
        <v>125006</v>
      </c>
      <c r="B21011" s="74" t="s">
        <v>29083</v>
      </c>
      <c r="C21011" s="73" t="s">
        <v>101</v>
      </c>
      <c r="D21011" s="75">
        <v>39.07</v>
      </c>
      <c r="E21011" s="75">
        <v>35.96</v>
      </c>
      <c r="F21011" s="73" t="s">
        <v>40</v>
      </c>
    </row>
    <row r="21012" spans="1:6" ht="25.5" x14ac:dyDescent="0.25">
      <c r="A21012" s="73">
        <v>125007</v>
      </c>
      <c r="B21012" s="74" t="s">
        <v>29084</v>
      </c>
      <c r="C21012" s="73" t="s">
        <v>101</v>
      </c>
      <c r="D21012" s="75">
        <v>77.62</v>
      </c>
      <c r="E21012" s="75">
        <v>74.510000000000005</v>
      </c>
      <c r="F21012" s="73" t="s">
        <v>40</v>
      </c>
    </row>
    <row r="21013" spans="1:6" ht="25.5" x14ac:dyDescent="0.25">
      <c r="A21013" s="73">
        <v>133151</v>
      </c>
      <c r="B21013" s="74" t="s">
        <v>29085</v>
      </c>
      <c r="C21013" s="73" t="s">
        <v>101</v>
      </c>
      <c r="D21013" s="75">
        <v>752.22</v>
      </c>
      <c r="E21013" s="75">
        <v>719.92</v>
      </c>
      <c r="F21013" s="73" t="s">
        <v>40</v>
      </c>
    </row>
    <row r="21014" spans="1:6" ht="25.5" x14ac:dyDescent="0.25">
      <c r="A21014" s="73">
        <v>133152</v>
      </c>
      <c r="B21014" s="74" t="s">
        <v>29086</v>
      </c>
      <c r="C21014" s="73" t="s">
        <v>101</v>
      </c>
      <c r="D21014" s="75">
        <v>1642.4</v>
      </c>
      <c r="E21014" s="75">
        <v>1577.8</v>
      </c>
      <c r="F21014" s="73" t="s">
        <v>40</v>
      </c>
    </row>
    <row r="21015" spans="1:6" x14ac:dyDescent="0.25">
      <c r="A21015" s="73">
        <v>133153</v>
      </c>
      <c r="B21015" s="74" t="s">
        <v>29087</v>
      </c>
      <c r="C21015" s="73" t="s">
        <v>101</v>
      </c>
      <c r="D21015" s="75">
        <v>23.27</v>
      </c>
      <c r="E21015" s="75">
        <v>21.57</v>
      </c>
      <c r="F21015" s="73" t="s">
        <v>40</v>
      </c>
    </row>
    <row r="21016" spans="1:6" ht="25.5" x14ac:dyDescent="0.25">
      <c r="A21016" s="73">
        <v>134053</v>
      </c>
      <c r="B21016" s="74" t="s">
        <v>33185</v>
      </c>
      <c r="C21016" s="73" t="s">
        <v>101</v>
      </c>
      <c r="D21016" s="75">
        <v>235.67</v>
      </c>
      <c r="E21016" s="75">
        <v>233.55</v>
      </c>
      <c r="F21016" s="73" t="s">
        <v>40</v>
      </c>
    </row>
    <row r="21017" spans="1:6" x14ac:dyDescent="0.25">
      <c r="A21017" s="73">
        <v>134055</v>
      </c>
      <c r="B21017" s="74" t="s">
        <v>33186</v>
      </c>
      <c r="C21017" s="73" t="s">
        <v>101</v>
      </c>
      <c r="D21017" s="75">
        <v>183.3</v>
      </c>
      <c r="E21017" s="75">
        <v>181.18</v>
      </c>
      <c r="F21017" s="73" t="s">
        <v>40</v>
      </c>
    </row>
    <row r="21018" spans="1:6" ht="25.5" x14ac:dyDescent="0.25">
      <c r="A21018" s="73">
        <v>134056</v>
      </c>
      <c r="B21018" s="74" t="s">
        <v>29088</v>
      </c>
      <c r="C21018" s="73" t="s">
        <v>101</v>
      </c>
      <c r="D21018" s="75">
        <v>196.36</v>
      </c>
      <c r="E21018" s="75">
        <v>194.24</v>
      </c>
      <c r="F21018" s="73" t="s">
        <v>40</v>
      </c>
    </row>
    <row r="21019" spans="1:6" ht="25.5" x14ac:dyDescent="0.25">
      <c r="A21019" s="73">
        <v>134057</v>
      </c>
      <c r="B21019" s="74" t="s">
        <v>29089</v>
      </c>
      <c r="C21019" s="73" t="s">
        <v>101</v>
      </c>
      <c r="D21019" s="75">
        <v>391.47</v>
      </c>
      <c r="E21019" s="75">
        <v>389.35</v>
      </c>
      <c r="F21019" s="73" t="s">
        <v>40</v>
      </c>
    </row>
    <row r="21020" spans="1:6" ht="25.5" x14ac:dyDescent="0.25">
      <c r="A21020" s="73">
        <v>134058</v>
      </c>
      <c r="B21020" s="74" t="s">
        <v>29090</v>
      </c>
      <c r="C21020" s="73" t="s">
        <v>101</v>
      </c>
      <c r="D21020" s="75">
        <v>311.2</v>
      </c>
      <c r="E21020" s="75">
        <v>309.08</v>
      </c>
      <c r="F21020" s="73" t="s">
        <v>40</v>
      </c>
    </row>
    <row r="21021" spans="1:6" ht="25.5" x14ac:dyDescent="0.25">
      <c r="A21021" s="73">
        <v>134059</v>
      </c>
      <c r="B21021" s="74" t="s">
        <v>29091</v>
      </c>
      <c r="C21021" s="73" t="s">
        <v>101</v>
      </c>
      <c r="D21021" s="75">
        <v>121.97</v>
      </c>
      <c r="E21021" s="75">
        <v>119.85</v>
      </c>
      <c r="F21021" s="73" t="s">
        <v>40</v>
      </c>
    </row>
    <row r="21022" spans="1:6" x14ac:dyDescent="0.25">
      <c r="A21022" s="73">
        <v>135501</v>
      </c>
      <c r="B21022" s="74" t="s">
        <v>33192</v>
      </c>
      <c r="C21022" s="73" t="s">
        <v>101</v>
      </c>
      <c r="D21022" s="75">
        <v>318.52</v>
      </c>
      <c r="E21022" s="75">
        <v>302.31</v>
      </c>
      <c r="F21022" s="73" t="s">
        <v>40</v>
      </c>
    </row>
    <row r="21023" spans="1:6" x14ac:dyDescent="0.25">
      <c r="A21023" s="73">
        <v>135502</v>
      </c>
      <c r="B21023" s="74" t="s">
        <v>33193</v>
      </c>
      <c r="C21023" s="73" t="s">
        <v>101</v>
      </c>
      <c r="D21023" s="75">
        <v>367.97</v>
      </c>
      <c r="E21023" s="75">
        <v>352.5</v>
      </c>
      <c r="F21023" s="73" t="s">
        <v>40</v>
      </c>
    </row>
    <row r="21024" spans="1:6" ht="25.5" x14ac:dyDescent="0.25">
      <c r="A21024" s="73">
        <v>135503</v>
      </c>
      <c r="B21024" s="74" t="s">
        <v>33194</v>
      </c>
      <c r="C21024" s="73" t="s">
        <v>101</v>
      </c>
      <c r="D21024" s="75">
        <v>215.77</v>
      </c>
      <c r="E21024" s="75">
        <v>202.31</v>
      </c>
      <c r="F21024" s="73" t="s">
        <v>40</v>
      </c>
    </row>
    <row r="21025" spans="1:6" x14ac:dyDescent="0.25">
      <c r="A21025" s="73">
        <v>135530</v>
      </c>
      <c r="B21025" s="74" t="s">
        <v>29092</v>
      </c>
      <c r="C21025" s="73" t="s">
        <v>101</v>
      </c>
      <c r="D21025" s="75">
        <v>287.17</v>
      </c>
      <c r="E21025" s="75">
        <v>285.98</v>
      </c>
      <c r="F21025" s="73" t="s">
        <v>40</v>
      </c>
    </row>
    <row r="21026" spans="1:6" x14ac:dyDescent="0.25">
      <c r="A21026" s="73">
        <v>139301</v>
      </c>
      <c r="B21026" s="74" t="s">
        <v>29093</v>
      </c>
      <c r="C21026" s="73" t="s">
        <v>101</v>
      </c>
      <c r="D21026" s="75">
        <v>1142.93</v>
      </c>
      <c r="E21026" s="75">
        <v>1101.45</v>
      </c>
      <c r="F21026" s="73" t="s">
        <v>40</v>
      </c>
    </row>
    <row r="21027" spans="1:6" x14ac:dyDescent="0.25">
      <c r="A21027" s="73">
        <v>139302</v>
      </c>
      <c r="B21027" s="74" t="s">
        <v>29094</v>
      </c>
      <c r="C21027" s="73" t="s">
        <v>101</v>
      </c>
      <c r="D21027" s="75">
        <v>1257.6500000000001</v>
      </c>
      <c r="E21027" s="75">
        <v>1216.17</v>
      </c>
      <c r="F21027" s="73" t="s">
        <v>40</v>
      </c>
    </row>
    <row r="21028" spans="1:6" x14ac:dyDescent="0.25">
      <c r="A21028" s="73">
        <v>139303</v>
      </c>
      <c r="B21028" s="74" t="s">
        <v>29095</v>
      </c>
      <c r="C21028" s="73" t="s">
        <v>101</v>
      </c>
      <c r="D21028" s="75">
        <v>1535.51</v>
      </c>
      <c r="E21028" s="75">
        <v>1494.03</v>
      </c>
      <c r="F21028" s="73" t="s">
        <v>40</v>
      </c>
    </row>
    <row r="21029" spans="1:6" x14ac:dyDescent="0.25">
      <c r="A21029" s="73">
        <v>139304</v>
      </c>
      <c r="B21029" s="74" t="s">
        <v>29096</v>
      </c>
      <c r="C21029" s="73" t="s">
        <v>101</v>
      </c>
      <c r="D21029" s="75">
        <v>2054.06</v>
      </c>
      <c r="E21029" s="75">
        <v>1997.3</v>
      </c>
      <c r="F21029" s="73" t="s">
        <v>40</v>
      </c>
    </row>
    <row r="21030" spans="1:6" x14ac:dyDescent="0.25">
      <c r="A21030" s="73">
        <v>139305</v>
      </c>
      <c r="B21030" s="74" t="s">
        <v>29097</v>
      </c>
      <c r="C21030" s="73" t="s">
        <v>101</v>
      </c>
      <c r="D21030" s="75">
        <v>2497.15</v>
      </c>
      <c r="E21030" s="75">
        <v>2440.39</v>
      </c>
      <c r="F21030" s="73" t="s">
        <v>40</v>
      </c>
    </row>
    <row r="21031" spans="1:6" x14ac:dyDescent="0.25">
      <c r="A21031" s="73">
        <v>180205</v>
      </c>
      <c r="B21031" s="74" t="s">
        <v>33284</v>
      </c>
      <c r="C21031" s="73" t="s">
        <v>101</v>
      </c>
      <c r="D21031" s="75">
        <v>2138.14</v>
      </c>
      <c r="E21031" s="75">
        <v>2133.65</v>
      </c>
      <c r="F21031" s="73" t="s">
        <v>40</v>
      </c>
    </row>
    <row r="21032" spans="1:6" x14ac:dyDescent="0.25">
      <c r="A21032" s="73">
        <v>180208</v>
      </c>
      <c r="B21032" s="74" t="s">
        <v>33285</v>
      </c>
      <c r="C21032" s="73" t="s">
        <v>101</v>
      </c>
      <c r="D21032" s="75">
        <v>5190.08</v>
      </c>
      <c r="E21032" s="75">
        <v>5172.0200000000004</v>
      </c>
      <c r="F21032" s="73" t="s">
        <v>40</v>
      </c>
    </row>
    <row r="21033" spans="1:6" x14ac:dyDescent="0.25">
      <c r="A21033" s="73">
        <v>180223</v>
      </c>
      <c r="B21033" s="74" t="s">
        <v>33288</v>
      </c>
      <c r="C21033" s="73" t="s">
        <v>101</v>
      </c>
      <c r="D21033" s="75">
        <v>2879.8</v>
      </c>
      <c r="E21033" s="75">
        <v>2870.92</v>
      </c>
      <c r="F21033" s="73" t="s">
        <v>40</v>
      </c>
    </row>
    <row r="21034" spans="1:6" x14ac:dyDescent="0.25">
      <c r="A21034" s="73">
        <v>180503</v>
      </c>
      <c r="B21034" s="74" t="s">
        <v>33289</v>
      </c>
      <c r="C21034" s="73" t="s">
        <v>101</v>
      </c>
      <c r="D21034" s="75">
        <v>153.65</v>
      </c>
      <c r="E21034" s="75">
        <v>153.22999999999999</v>
      </c>
      <c r="F21034" s="73" t="s">
        <v>40</v>
      </c>
    </row>
    <row r="21035" spans="1:6" x14ac:dyDescent="0.25">
      <c r="A21035" s="73">
        <v>180505</v>
      </c>
      <c r="B21035" s="74" t="s">
        <v>33290</v>
      </c>
      <c r="C21035" s="73" t="s">
        <v>101</v>
      </c>
      <c r="D21035" s="75">
        <v>930.5</v>
      </c>
      <c r="E21035" s="75">
        <v>928.38</v>
      </c>
      <c r="F21035" s="73" t="s">
        <v>40</v>
      </c>
    </row>
    <row r="21036" spans="1:6" x14ac:dyDescent="0.25">
      <c r="A21036" s="73">
        <v>180517</v>
      </c>
      <c r="B21036" s="74" t="s">
        <v>33291</v>
      </c>
      <c r="C21036" s="73" t="s">
        <v>101</v>
      </c>
      <c r="D21036" s="75">
        <v>16.37</v>
      </c>
      <c r="E21036" s="75">
        <v>15.96</v>
      </c>
      <c r="F21036" s="73" t="s">
        <v>40</v>
      </c>
    </row>
    <row r="21037" spans="1:6" x14ac:dyDescent="0.25">
      <c r="A21037" s="73">
        <v>180521</v>
      </c>
      <c r="B21037" s="74" t="s">
        <v>33292</v>
      </c>
      <c r="C21037" s="73" t="s">
        <v>101</v>
      </c>
      <c r="D21037" s="75">
        <v>10.54</v>
      </c>
      <c r="E21037" s="75">
        <v>10.4</v>
      </c>
      <c r="F21037" s="73" t="s">
        <v>40</v>
      </c>
    </row>
    <row r="21038" spans="1:6" ht="25.5" x14ac:dyDescent="0.25">
      <c r="A21038" s="73">
        <v>180522</v>
      </c>
      <c r="B21038" s="74" t="s">
        <v>33293</v>
      </c>
      <c r="C21038" s="73" t="s">
        <v>101</v>
      </c>
      <c r="D21038" s="75">
        <v>141.94</v>
      </c>
      <c r="E21038" s="75">
        <v>141.68</v>
      </c>
      <c r="F21038" s="73" t="s">
        <v>40</v>
      </c>
    </row>
    <row r="21039" spans="1:6" x14ac:dyDescent="0.25">
      <c r="A21039" s="73">
        <v>180523</v>
      </c>
      <c r="B21039" s="74" t="s">
        <v>33294</v>
      </c>
      <c r="C21039" s="73" t="s">
        <v>101</v>
      </c>
      <c r="D21039" s="75">
        <v>126.94</v>
      </c>
      <c r="E21039" s="75">
        <v>126.68</v>
      </c>
      <c r="F21039" s="73" t="s">
        <v>40</v>
      </c>
    </row>
    <row r="21040" spans="1:6" ht="25.5" x14ac:dyDescent="0.25">
      <c r="A21040" s="73">
        <v>180524</v>
      </c>
      <c r="B21040" s="74" t="s">
        <v>33295</v>
      </c>
      <c r="C21040" s="73" t="s">
        <v>101</v>
      </c>
      <c r="D21040" s="75">
        <v>1081.5999999999999</v>
      </c>
      <c r="E21040" s="75">
        <v>1077.3599999999999</v>
      </c>
      <c r="F21040" s="73" t="s">
        <v>40</v>
      </c>
    </row>
    <row r="21041" spans="1:6" x14ac:dyDescent="0.25">
      <c r="A21041" s="73">
        <v>180525</v>
      </c>
      <c r="B21041" s="74" t="s">
        <v>33296</v>
      </c>
      <c r="C21041" s="73" t="s">
        <v>101</v>
      </c>
      <c r="D21041" s="75">
        <v>636.6</v>
      </c>
      <c r="E21041" s="75">
        <v>632.36</v>
      </c>
      <c r="F21041" s="73" t="s">
        <v>40</v>
      </c>
    </row>
    <row r="21042" spans="1:6" x14ac:dyDescent="0.25">
      <c r="A21042" s="73">
        <v>180526</v>
      </c>
      <c r="B21042" s="74" t="s">
        <v>33297</v>
      </c>
      <c r="C21042" s="73" t="s">
        <v>101</v>
      </c>
      <c r="D21042" s="75">
        <v>636.6</v>
      </c>
      <c r="E21042" s="75">
        <v>632.36</v>
      </c>
      <c r="F21042" s="73" t="s">
        <v>40</v>
      </c>
    </row>
    <row r="21043" spans="1:6" x14ac:dyDescent="0.25">
      <c r="A21043" s="73">
        <v>180527</v>
      </c>
      <c r="B21043" s="74" t="s">
        <v>33298</v>
      </c>
      <c r="C21043" s="73" t="s">
        <v>101</v>
      </c>
      <c r="D21043" s="75">
        <v>634.6</v>
      </c>
      <c r="E21043" s="75">
        <v>630.36</v>
      </c>
      <c r="F21043" s="73" t="s">
        <v>40</v>
      </c>
    </row>
    <row r="21044" spans="1:6" x14ac:dyDescent="0.25">
      <c r="A21044" s="73">
        <v>180528</v>
      </c>
      <c r="B21044" s="74" t="s">
        <v>33299</v>
      </c>
      <c r="C21044" s="73" t="s">
        <v>101</v>
      </c>
      <c r="D21044" s="75">
        <v>856.6</v>
      </c>
      <c r="E21044" s="75">
        <v>852.36</v>
      </c>
      <c r="F21044" s="73" t="s">
        <v>40</v>
      </c>
    </row>
    <row r="21045" spans="1:6" x14ac:dyDescent="0.25">
      <c r="A21045" s="73">
        <v>180529</v>
      </c>
      <c r="B21045" s="74" t="s">
        <v>33300</v>
      </c>
      <c r="C21045" s="73" t="s">
        <v>101</v>
      </c>
      <c r="D21045" s="75">
        <v>47.76</v>
      </c>
      <c r="E21045" s="75">
        <v>47.34</v>
      </c>
      <c r="F21045" s="73" t="s">
        <v>40</v>
      </c>
    </row>
    <row r="21046" spans="1:6" x14ac:dyDescent="0.25">
      <c r="A21046" s="73">
        <v>180601</v>
      </c>
      <c r="B21046" s="74" t="s">
        <v>33301</v>
      </c>
      <c r="C21046" s="73" t="s">
        <v>101</v>
      </c>
      <c r="D21046" s="75">
        <v>53.82</v>
      </c>
      <c r="E21046" s="75">
        <v>53.41</v>
      </c>
      <c r="F21046" s="73" t="s">
        <v>40</v>
      </c>
    </row>
    <row r="21047" spans="1:6" x14ac:dyDescent="0.25">
      <c r="A21047" s="73">
        <v>180602</v>
      </c>
      <c r="B21047" s="74" t="s">
        <v>33302</v>
      </c>
      <c r="C21047" s="73" t="s">
        <v>101</v>
      </c>
      <c r="D21047" s="75">
        <v>53.82</v>
      </c>
      <c r="E21047" s="75">
        <v>53.41</v>
      </c>
      <c r="F21047" s="73" t="s">
        <v>40</v>
      </c>
    </row>
    <row r="21048" spans="1:6" x14ac:dyDescent="0.25">
      <c r="A21048" s="73">
        <v>180604</v>
      </c>
      <c r="B21048" s="74" t="s">
        <v>33303</v>
      </c>
      <c r="C21048" s="73" t="s">
        <v>101</v>
      </c>
      <c r="D21048" s="75">
        <v>53.82</v>
      </c>
      <c r="E21048" s="75">
        <v>53.41</v>
      </c>
      <c r="F21048" s="73" t="s">
        <v>40</v>
      </c>
    </row>
    <row r="21049" spans="1:6" x14ac:dyDescent="0.25">
      <c r="A21049" s="73">
        <v>180605</v>
      </c>
      <c r="B21049" s="74" t="s">
        <v>33304</v>
      </c>
      <c r="C21049" s="73" t="s">
        <v>101</v>
      </c>
      <c r="D21049" s="75">
        <v>18.28</v>
      </c>
      <c r="E21049" s="75">
        <v>17.87</v>
      </c>
      <c r="F21049" s="73" t="s">
        <v>40</v>
      </c>
    </row>
    <row r="21050" spans="1:6" x14ac:dyDescent="0.25">
      <c r="A21050" s="73">
        <v>180606</v>
      </c>
      <c r="B21050" s="74" t="s">
        <v>33305</v>
      </c>
      <c r="C21050" s="73" t="s">
        <v>101</v>
      </c>
      <c r="D21050" s="75">
        <v>13.37</v>
      </c>
      <c r="E21050" s="75">
        <v>12.96</v>
      </c>
      <c r="F21050" s="73" t="s">
        <v>40</v>
      </c>
    </row>
    <row r="21051" spans="1:6" x14ac:dyDescent="0.25">
      <c r="A21051" s="73">
        <v>180607</v>
      </c>
      <c r="B21051" s="74" t="s">
        <v>33306</v>
      </c>
      <c r="C21051" s="73" t="s">
        <v>101</v>
      </c>
      <c r="D21051" s="75">
        <v>13.37</v>
      </c>
      <c r="E21051" s="75">
        <v>12.96</v>
      </c>
      <c r="F21051" s="73" t="s">
        <v>40</v>
      </c>
    </row>
    <row r="21052" spans="1:6" x14ac:dyDescent="0.25">
      <c r="A21052" s="73">
        <v>180620</v>
      </c>
      <c r="B21052" s="74" t="s">
        <v>33307</v>
      </c>
      <c r="C21052" s="73" t="s">
        <v>101</v>
      </c>
      <c r="D21052" s="75">
        <v>16.690000000000001</v>
      </c>
      <c r="E21052" s="75">
        <v>16.48</v>
      </c>
      <c r="F21052" s="73" t="s">
        <v>40</v>
      </c>
    </row>
    <row r="21053" spans="1:6" x14ac:dyDescent="0.25">
      <c r="A21053" s="73">
        <v>180621</v>
      </c>
      <c r="B21053" s="74" t="s">
        <v>33308</v>
      </c>
      <c r="C21053" s="73" t="s">
        <v>101</v>
      </c>
      <c r="D21053" s="75">
        <v>14.19</v>
      </c>
      <c r="E21053" s="75">
        <v>13.98</v>
      </c>
      <c r="F21053" s="73" t="s">
        <v>40</v>
      </c>
    </row>
    <row r="21054" spans="1:6" x14ac:dyDescent="0.25">
      <c r="A21054" s="73">
        <v>180622</v>
      </c>
      <c r="B21054" s="74" t="s">
        <v>33309</v>
      </c>
      <c r="C21054" s="73" t="s">
        <v>101</v>
      </c>
      <c r="D21054" s="75">
        <v>15.19</v>
      </c>
      <c r="E21054" s="75">
        <v>14.98</v>
      </c>
      <c r="F21054" s="73" t="s">
        <v>40</v>
      </c>
    </row>
    <row r="21055" spans="1:6" x14ac:dyDescent="0.25">
      <c r="A21055" s="73">
        <v>180630</v>
      </c>
      <c r="B21055" s="74" t="s">
        <v>33310</v>
      </c>
      <c r="C21055" s="73" t="s">
        <v>101</v>
      </c>
      <c r="D21055" s="75">
        <v>9.7799999999999994</v>
      </c>
      <c r="E21055" s="75">
        <v>9.3699999999999992</v>
      </c>
      <c r="F21055" s="73" t="s">
        <v>40</v>
      </c>
    </row>
    <row r="21056" spans="1:6" x14ac:dyDescent="0.25">
      <c r="A21056" s="73">
        <v>180631</v>
      </c>
      <c r="B21056" s="74" t="s">
        <v>33311</v>
      </c>
      <c r="C21056" s="73" t="s">
        <v>101</v>
      </c>
      <c r="D21056" s="75">
        <v>9.7799999999999994</v>
      </c>
      <c r="E21056" s="75">
        <v>9.3699999999999992</v>
      </c>
      <c r="F21056" s="73" t="s">
        <v>40</v>
      </c>
    </row>
    <row r="21057" spans="1:6" x14ac:dyDescent="0.25">
      <c r="A21057" s="73">
        <v>181002</v>
      </c>
      <c r="B21057" s="74" t="s">
        <v>33324</v>
      </c>
      <c r="C21057" s="73" t="s">
        <v>101</v>
      </c>
      <c r="D21057" s="75">
        <v>169.89</v>
      </c>
      <c r="E21057" s="75">
        <v>163.95</v>
      </c>
      <c r="F21057" s="73" t="s">
        <v>40</v>
      </c>
    </row>
    <row r="21058" spans="1:6" x14ac:dyDescent="0.25">
      <c r="A21058" s="73">
        <v>181003</v>
      </c>
      <c r="B21058" s="74" t="s">
        <v>33325</v>
      </c>
      <c r="C21058" s="73" t="s">
        <v>101</v>
      </c>
      <c r="D21058" s="75">
        <v>429.96</v>
      </c>
      <c r="E21058" s="75">
        <v>425.58</v>
      </c>
      <c r="F21058" s="73" t="s">
        <v>40</v>
      </c>
    </row>
    <row r="21059" spans="1:6" ht="25.5" x14ac:dyDescent="0.25">
      <c r="A21059" s="73">
        <v>181011</v>
      </c>
      <c r="B21059" s="74" t="s">
        <v>33326</v>
      </c>
      <c r="C21059" s="73" t="s">
        <v>101</v>
      </c>
      <c r="D21059" s="75">
        <v>470.36</v>
      </c>
      <c r="E21059" s="75">
        <v>452.37</v>
      </c>
      <c r="F21059" s="73" t="s">
        <v>40</v>
      </c>
    </row>
    <row r="21060" spans="1:6" ht="25.5" x14ac:dyDescent="0.25">
      <c r="A21060" s="73">
        <v>181012</v>
      </c>
      <c r="B21060" s="74" t="s">
        <v>33327</v>
      </c>
      <c r="C21060" s="73" t="s">
        <v>101</v>
      </c>
      <c r="D21060" s="75">
        <v>487.42</v>
      </c>
      <c r="E21060" s="75">
        <v>467.91</v>
      </c>
      <c r="F21060" s="73" t="s">
        <v>40</v>
      </c>
    </row>
    <row r="21061" spans="1:6" x14ac:dyDescent="0.25">
      <c r="A21061" s="73">
        <v>184101</v>
      </c>
      <c r="B21061" s="74" t="s">
        <v>33330</v>
      </c>
      <c r="C21061" s="73" t="s">
        <v>101</v>
      </c>
      <c r="D21061" s="75">
        <v>2755.06</v>
      </c>
      <c r="E21061" s="75">
        <v>2746.53</v>
      </c>
      <c r="F21061" s="73" t="s">
        <v>40</v>
      </c>
    </row>
    <row r="21062" spans="1:6" x14ac:dyDescent="0.25">
      <c r="A21062" s="73">
        <v>184104</v>
      </c>
      <c r="B21062" s="74" t="s">
        <v>29098</v>
      </c>
      <c r="C21062" s="73" t="s">
        <v>101</v>
      </c>
      <c r="D21062" s="75">
        <v>5446.9</v>
      </c>
      <c r="E21062" s="75">
        <v>5444.78</v>
      </c>
      <c r="F21062" s="73" t="s">
        <v>40</v>
      </c>
    </row>
    <row r="21063" spans="1:6" x14ac:dyDescent="0.25">
      <c r="A21063" s="73">
        <v>184105</v>
      </c>
      <c r="B21063" s="74" t="s">
        <v>29099</v>
      </c>
      <c r="C21063" s="73" t="s">
        <v>101</v>
      </c>
      <c r="D21063" s="75">
        <v>5026.32</v>
      </c>
      <c r="E21063" s="75">
        <v>5024.2</v>
      </c>
      <c r="F21063" s="73" t="s">
        <v>40</v>
      </c>
    </row>
    <row r="21064" spans="1:6" x14ac:dyDescent="0.25">
      <c r="A21064" s="73">
        <v>184106</v>
      </c>
      <c r="B21064" s="74" t="s">
        <v>29100</v>
      </c>
      <c r="C21064" s="73" t="s">
        <v>101</v>
      </c>
      <c r="D21064" s="75">
        <v>5498.7</v>
      </c>
      <c r="E21064" s="75">
        <v>5496.58</v>
      </c>
      <c r="F21064" s="73" t="s">
        <v>40</v>
      </c>
    </row>
    <row r="21065" spans="1:6" x14ac:dyDescent="0.25">
      <c r="A21065" s="73">
        <v>184107</v>
      </c>
      <c r="B21065" s="74" t="s">
        <v>29101</v>
      </c>
      <c r="C21065" s="73" t="s">
        <v>101</v>
      </c>
      <c r="D21065" s="75">
        <v>1913.3</v>
      </c>
      <c r="E21065" s="75">
        <v>1911.18</v>
      </c>
      <c r="F21065" s="73" t="s">
        <v>40</v>
      </c>
    </row>
    <row r="21066" spans="1:6" x14ac:dyDescent="0.25">
      <c r="A21066" s="73">
        <v>185227</v>
      </c>
      <c r="B21066" s="74" t="s">
        <v>29102</v>
      </c>
      <c r="C21066" s="73" t="s">
        <v>101</v>
      </c>
      <c r="D21066" s="75">
        <v>41.04</v>
      </c>
      <c r="E21066" s="75">
        <v>37.799999999999997</v>
      </c>
      <c r="F21066" s="73" t="s">
        <v>40</v>
      </c>
    </row>
    <row r="21067" spans="1:6" ht="25.5" x14ac:dyDescent="0.25">
      <c r="A21067" s="73">
        <v>187601</v>
      </c>
      <c r="B21067" s="74" t="s">
        <v>29103</v>
      </c>
      <c r="C21067" s="73" t="s">
        <v>101</v>
      </c>
      <c r="D21067" s="75">
        <v>298.85000000000002</v>
      </c>
      <c r="E21067" s="75">
        <v>298.51</v>
      </c>
      <c r="F21067" s="73" t="s">
        <v>40</v>
      </c>
    </row>
    <row r="21068" spans="1:6" ht="25.5" x14ac:dyDescent="0.25">
      <c r="A21068" s="73">
        <v>187602</v>
      </c>
      <c r="B21068" s="74" t="s">
        <v>29104</v>
      </c>
      <c r="C21068" s="73" t="s">
        <v>101</v>
      </c>
      <c r="D21068" s="75">
        <v>393.85</v>
      </c>
      <c r="E21068" s="75">
        <v>393.51</v>
      </c>
      <c r="F21068" s="73" t="s">
        <v>40</v>
      </c>
    </row>
    <row r="21069" spans="1:6" ht="25.5" x14ac:dyDescent="0.25">
      <c r="A21069" s="73">
        <v>187603</v>
      </c>
      <c r="B21069" s="74" t="s">
        <v>29105</v>
      </c>
      <c r="C21069" s="73" t="s">
        <v>101</v>
      </c>
      <c r="D21069" s="75">
        <v>880.34</v>
      </c>
      <c r="E21069" s="75">
        <v>878.65</v>
      </c>
      <c r="F21069" s="73" t="s">
        <v>40</v>
      </c>
    </row>
    <row r="21070" spans="1:6" ht="25.5" x14ac:dyDescent="0.25">
      <c r="A21070" s="73">
        <v>187604</v>
      </c>
      <c r="B21070" s="74" t="s">
        <v>29106</v>
      </c>
      <c r="C21070" s="73" t="s">
        <v>101</v>
      </c>
      <c r="D21070" s="75">
        <v>1380.34</v>
      </c>
      <c r="E21070" s="75">
        <v>1378.65</v>
      </c>
      <c r="F21070" s="73" t="s">
        <v>40</v>
      </c>
    </row>
    <row r="21071" spans="1:6" x14ac:dyDescent="0.25">
      <c r="A21071" s="73">
        <v>191002</v>
      </c>
      <c r="B21071" s="74" t="s">
        <v>33338</v>
      </c>
      <c r="C21071" s="73" t="s">
        <v>101</v>
      </c>
      <c r="D21071" s="75">
        <v>1268.45</v>
      </c>
      <c r="E21071" s="75">
        <v>1221.9100000000001</v>
      </c>
      <c r="F21071" s="73" t="s">
        <v>40</v>
      </c>
    </row>
    <row r="21072" spans="1:6" x14ac:dyDescent="0.25">
      <c r="A21072" s="73">
        <v>191003</v>
      </c>
      <c r="B21072" s="74" t="s">
        <v>33339</v>
      </c>
      <c r="C21072" s="73" t="s">
        <v>101</v>
      </c>
      <c r="D21072" s="75">
        <v>1391.77</v>
      </c>
      <c r="E21072" s="75">
        <v>1340.49</v>
      </c>
      <c r="F21072" s="73" t="s">
        <v>40</v>
      </c>
    </row>
    <row r="21073" spans="1:6" x14ac:dyDescent="0.25">
      <c r="A21073" s="73">
        <v>191004</v>
      </c>
      <c r="B21073" s="74" t="s">
        <v>33340</v>
      </c>
      <c r="C21073" s="73" t="s">
        <v>101</v>
      </c>
      <c r="D21073" s="75">
        <v>1522.16</v>
      </c>
      <c r="E21073" s="75">
        <v>1465.79</v>
      </c>
      <c r="F21073" s="73" t="s">
        <v>40</v>
      </c>
    </row>
    <row r="21074" spans="1:6" x14ac:dyDescent="0.25">
      <c r="A21074" s="73">
        <v>191005</v>
      </c>
      <c r="B21074" s="74" t="s">
        <v>33341</v>
      </c>
      <c r="C21074" s="73" t="s">
        <v>101</v>
      </c>
      <c r="D21074" s="75">
        <v>1656.08</v>
      </c>
      <c r="E21074" s="75">
        <v>1594.43</v>
      </c>
      <c r="F21074" s="73" t="s">
        <v>40</v>
      </c>
    </row>
    <row r="21075" spans="1:6" x14ac:dyDescent="0.25">
      <c r="A21075" s="73">
        <v>191006</v>
      </c>
      <c r="B21075" s="74" t="s">
        <v>33342</v>
      </c>
      <c r="C21075" s="73" t="s">
        <v>101</v>
      </c>
      <c r="D21075" s="75">
        <v>1801.56</v>
      </c>
      <c r="E21075" s="75">
        <v>1734.26</v>
      </c>
      <c r="F21075" s="73" t="s">
        <v>40</v>
      </c>
    </row>
    <row r="21076" spans="1:6" x14ac:dyDescent="0.25">
      <c r="A21076" s="73">
        <v>191007</v>
      </c>
      <c r="B21076" s="74" t="s">
        <v>33343</v>
      </c>
      <c r="C21076" s="73" t="s">
        <v>101</v>
      </c>
      <c r="D21076" s="75">
        <v>1944.86</v>
      </c>
      <c r="E21076" s="75">
        <v>1871.85</v>
      </c>
      <c r="F21076" s="73" t="s">
        <v>40</v>
      </c>
    </row>
    <row r="21077" spans="1:6" x14ac:dyDescent="0.25">
      <c r="A21077" s="73">
        <v>191008</v>
      </c>
      <c r="B21077" s="74" t="s">
        <v>33344</v>
      </c>
      <c r="C21077" s="73" t="s">
        <v>101</v>
      </c>
      <c r="D21077" s="75">
        <v>2679.07</v>
      </c>
      <c r="E21077" s="75">
        <v>2579.8000000000002</v>
      </c>
      <c r="F21077" s="73" t="s">
        <v>40</v>
      </c>
    </row>
    <row r="21078" spans="1:6" x14ac:dyDescent="0.25">
      <c r="A21078" s="73">
        <v>191009</v>
      </c>
      <c r="B21078" s="74" t="s">
        <v>33345</v>
      </c>
      <c r="C21078" s="73" t="s">
        <v>101</v>
      </c>
      <c r="D21078" s="75">
        <v>2851.42</v>
      </c>
      <c r="E21078" s="75">
        <v>2745.36</v>
      </c>
      <c r="F21078" s="73" t="s">
        <v>40</v>
      </c>
    </row>
    <row r="21079" spans="1:6" x14ac:dyDescent="0.25">
      <c r="A21079" s="73">
        <v>191010</v>
      </c>
      <c r="B21079" s="74" t="s">
        <v>33346</v>
      </c>
      <c r="C21079" s="73" t="s">
        <v>101</v>
      </c>
      <c r="D21079" s="75">
        <v>3240.3</v>
      </c>
      <c r="E21079" s="75">
        <v>3120.31</v>
      </c>
      <c r="F21079" s="73" t="s">
        <v>40</v>
      </c>
    </row>
    <row r="21080" spans="1:6" x14ac:dyDescent="0.25">
      <c r="A21080" s="73">
        <v>191011</v>
      </c>
      <c r="B21080" s="74" t="s">
        <v>33347</v>
      </c>
      <c r="C21080" s="73" t="s">
        <v>101</v>
      </c>
      <c r="D21080" s="75">
        <v>3625.13</v>
      </c>
      <c r="E21080" s="75">
        <v>3490.22</v>
      </c>
      <c r="F21080" s="73" t="s">
        <v>40</v>
      </c>
    </row>
    <row r="21081" spans="1:6" x14ac:dyDescent="0.25">
      <c r="A21081" s="73">
        <v>191103</v>
      </c>
      <c r="B21081" s="74" t="s">
        <v>29107</v>
      </c>
      <c r="C21081" s="73" t="s">
        <v>101</v>
      </c>
      <c r="D21081" s="75">
        <v>1084.1600000000001</v>
      </c>
      <c r="E21081" s="75">
        <v>1041.25</v>
      </c>
      <c r="F21081" s="73" t="s">
        <v>40</v>
      </c>
    </row>
    <row r="21082" spans="1:6" x14ac:dyDescent="0.25">
      <c r="A21082" s="73">
        <v>191104</v>
      </c>
      <c r="B21082" s="74" t="s">
        <v>29108</v>
      </c>
      <c r="C21082" s="73" t="s">
        <v>101</v>
      </c>
      <c r="D21082" s="75">
        <v>1865.71</v>
      </c>
      <c r="E21082" s="75">
        <v>1790.77</v>
      </c>
      <c r="F21082" s="73" t="s">
        <v>40</v>
      </c>
    </row>
    <row r="21083" spans="1:6" ht="25.5" x14ac:dyDescent="0.25">
      <c r="A21083" s="73">
        <v>191301</v>
      </c>
      <c r="B21083" s="74" t="s">
        <v>33348</v>
      </c>
      <c r="C21083" s="73" t="s">
        <v>101</v>
      </c>
      <c r="D21083" s="75">
        <v>1679.33</v>
      </c>
      <c r="E21083" s="75">
        <v>1672.84</v>
      </c>
      <c r="F21083" s="73" t="s">
        <v>40</v>
      </c>
    </row>
    <row r="21084" spans="1:6" ht="25.5" x14ac:dyDescent="0.25">
      <c r="A21084" s="73">
        <v>191302</v>
      </c>
      <c r="B21084" s="74" t="s">
        <v>33349</v>
      </c>
      <c r="C21084" s="73" t="s">
        <v>101</v>
      </c>
      <c r="D21084" s="75">
        <v>454.72</v>
      </c>
      <c r="E21084" s="75">
        <v>448.47</v>
      </c>
      <c r="F21084" s="73" t="s">
        <v>40</v>
      </c>
    </row>
    <row r="21085" spans="1:6" ht="25.5" x14ac:dyDescent="0.25">
      <c r="A21085" s="73">
        <v>191401</v>
      </c>
      <c r="B21085" s="74" t="s">
        <v>33350</v>
      </c>
      <c r="C21085" s="73" t="s">
        <v>101</v>
      </c>
      <c r="D21085" s="75">
        <v>924.14</v>
      </c>
      <c r="E21085" s="75">
        <v>921.16</v>
      </c>
      <c r="F21085" s="73" t="s">
        <v>40</v>
      </c>
    </row>
    <row r="21086" spans="1:6" x14ac:dyDescent="0.25">
      <c r="A21086" s="73">
        <v>191402</v>
      </c>
      <c r="B21086" s="74" t="s">
        <v>33351</v>
      </c>
      <c r="C21086" s="73" t="s">
        <v>101</v>
      </c>
      <c r="D21086" s="75">
        <v>170.75</v>
      </c>
      <c r="E21086" s="75">
        <v>167.76</v>
      </c>
      <c r="F21086" s="73" t="s">
        <v>40</v>
      </c>
    </row>
    <row r="21087" spans="1:6" x14ac:dyDescent="0.25">
      <c r="A21087" s="73">
        <v>191502</v>
      </c>
      <c r="B21087" s="74" t="s">
        <v>33352</v>
      </c>
      <c r="C21087" s="73" t="s">
        <v>101</v>
      </c>
      <c r="D21087" s="75">
        <v>1575.62</v>
      </c>
      <c r="E21087" s="75">
        <v>1499.46</v>
      </c>
      <c r="F21087" s="73" t="s">
        <v>40</v>
      </c>
    </row>
    <row r="21088" spans="1:6" x14ac:dyDescent="0.25">
      <c r="A21088" s="73">
        <v>191503</v>
      </c>
      <c r="B21088" s="74" t="s">
        <v>33353</v>
      </c>
      <c r="C21088" s="73" t="s">
        <v>101</v>
      </c>
      <c r="D21088" s="75">
        <v>1810.6</v>
      </c>
      <c r="E21088" s="75">
        <v>1722.86</v>
      </c>
      <c r="F21088" s="73" t="s">
        <v>40</v>
      </c>
    </row>
    <row r="21089" spans="1:6" x14ac:dyDescent="0.25">
      <c r="A21089" s="73">
        <v>191504</v>
      </c>
      <c r="B21089" s="74" t="s">
        <v>33354</v>
      </c>
      <c r="C21089" s="73" t="s">
        <v>101</v>
      </c>
      <c r="D21089" s="75">
        <v>2054.39</v>
      </c>
      <c r="E21089" s="75">
        <v>1954.52</v>
      </c>
      <c r="F21089" s="73" t="s">
        <v>40</v>
      </c>
    </row>
    <row r="21090" spans="1:6" x14ac:dyDescent="0.25">
      <c r="A21090" s="73">
        <v>191505</v>
      </c>
      <c r="B21090" s="74" t="s">
        <v>33355</v>
      </c>
      <c r="C21090" s="73" t="s">
        <v>101</v>
      </c>
      <c r="D21090" s="75">
        <v>2530.98</v>
      </c>
      <c r="E21090" s="75">
        <v>2411.21</v>
      </c>
      <c r="F21090" s="73" t="s">
        <v>40</v>
      </c>
    </row>
    <row r="21091" spans="1:6" x14ac:dyDescent="0.25">
      <c r="A21091" s="73">
        <v>191506</v>
      </c>
      <c r="B21091" s="74" t="s">
        <v>33356</v>
      </c>
      <c r="C21091" s="73" t="s">
        <v>101</v>
      </c>
      <c r="D21091" s="75">
        <v>2988.91</v>
      </c>
      <c r="E21091" s="75">
        <v>2846.5</v>
      </c>
      <c r="F21091" s="73" t="s">
        <v>40</v>
      </c>
    </row>
    <row r="21092" spans="1:6" x14ac:dyDescent="0.25">
      <c r="A21092" s="73">
        <v>191507</v>
      </c>
      <c r="B21092" s="74" t="s">
        <v>33357</v>
      </c>
      <c r="C21092" s="73" t="s">
        <v>101</v>
      </c>
      <c r="D21092" s="75">
        <v>3290.14</v>
      </c>
      <c r="E21092" s="75">
        <v>3132.9</v>
      </c>
      <c r="F21092" s="73" t="s">
        <v>40</v>
      </c>
    </row>
    <row r="21093" spans="1:6" x14ac:dyDescent="0.25">
      <c r="A21093" s="73">
        <v>191508</v>
      </c>
      <c r="B21093" s="74" t="s">
        <v>33358</v>
      </c>
      <c r="C21093" s="73" t="s">
        <v>101</v>
      </c>
      <c r="D21093" s="75">
        <v>3865.86</v>
      </c>
      <c r="E21093" s="75">
        <v>3684.93</v>
      </c>
      <c r="F21093" s="73" t="s">
        <v>40</v>
      </c>
    </row>
    <row r="21094" spans="1:6" x14ac:dyDescent="0.25">
      <c r="A21094" s="73">
        <v>191509</v>
      </c>
      <c r="B21094" s="74" t="s">
        <v>33359</v>
      </c>
      <c r="C21094" s="73" t="s">
        <v>101</v>
      </c>
      <c r="D21094" s="75">
        <v>4234.01</v>
      </c>
      <c r="E21094" s="75">
        <v>4035.43</v>
      </c>
      <c r="F21094" s="73" t="s">
        <v>40</v>
      </c>
    </row>
    <row r="21095" spans="1:6" x14ac:dyDescent="0.25">
      <c r="A21095" s="73">
        <v>191510</v>
      </c>
      <c r="B21095" s="74" t="s">
        <v>33360</v>
      </c>
      <c r="C21095" s="73" t="s">
        <v>101</v>
      </c>
      <c r="D21095" s="75">
        <v>4574.38</v>
      </c>
      <c r="E21095" s="75">
        <v>4358.93</v>
      </c>
      <c r="F21095" s="73" t="s">
        <v>40</v>
      </c>
    </row>
    <row r="21096" spans="1:6" x14ac:dyDescent="0.25">
      <c r="A21096" s="73">
        <v>191511</v>
      </c>
      <c r="B21096" s="74" t="s">
        <v>33361</v>
      </c>
      <c r="C21096" s="73" t="s">
        <v>101</v>
      </c>
      <c r="D21096" s="75">
        <v>5326.57</v>
      </c>
      <c r="E21096" s="75">
        <v>5074.6099999999997</v>
      </c>
      <c r="F21096" s="73" t="s">
        <v>40</v>
      </c>
    </row>
    <row r="21097" spans="1:6" x14ac:dyDescent="0.25">
      <c r="A21097" s="73">
        <v>191602</v>
      </c>
      <c r="B21097" s="74" t="s">
        <v>33362</v>
      </c>
      <c r="C21097" s="73" t="s">
        <v>101</v>
      </c>
      <c r="D21097" s="75">
        <v>2047</v>
      </c>
      <c r="E21097" s="75">
        <v>1948.86</v>
      </c>
      <c r="F21097" s="73" t="s">
        <v>40</v>
      </c>
    </row>
    <row r="21098" spans="1:6" x14ac:dyDescent="0.25">
      <c r="A21098" s="73">
        <v>191603</v>
      </c>
      <c r="B21098" s="74" t="s">
        <v>33363</v>
      </c>
      <c r="C21098" s="73" t="s">
        <v>101</v>
      </c>
      <c r="D21098" s="75">
        <v>2427.12</v>
      </c>
      <c r="E21098" s="75">
        <v>2311.9899999999998</v>
      </c>
      <c r="F21098" s="73" t="s">
        <v>40</v>
      </c>
    </row>
    <row r="21099" spans="1:6" x14ac:dyDescent="0.25">
      <c r="A21099" s="73">
        <v>191604</v>
      </c>
      <c r="B21099" s="74" t="s">
        <v>33364</v>
      </c>
      <c r="C21099" s="73" t="s">
        <v>101</v>
      </c>
      <c r="D21099" s="75">
        <v>2714.6</v>
      </c>
      <c r="E21099" s="75">
        <v>2585.4699999999998</v>
      </c>
      <c r="F21099" s="73" t="s">
        <v>40</v>
      </c>
    </row>
    <row r="21100" spans="1:6" x14ac:dyDescent="0.25">
      <c r="A21100" s="73">
        <v>191605</v>
      </c>
      <c r="B21100" s="74" t="s">
        <v>33365</v>
      </c>
      <c r="C21100" s="73" t="s">
        <v>101</v>
      </c>
      <c r="D21100" s="75">
        <v>2997.15</v>
      </c>
      <c r="E21100" s="75">
        <v>2854.09</v>
      </c>
      <c r="F21100" s="73" t="s">
        <v>40</v>
      </c>
    </row>
    <row r="21101" spans="1:6" x14ac:dyDescent="0.25">
      <c r="A21101" s="73">
        <v>191606</v>
      </c>
      <c r="B21101" s="74" t="s">
        <v>33366</v>
      </c>
      <c r="C21101" s="73" t="s">
        <v>101</v>
      </c>
      <c r="D21101" s="75">
        <v>3606.7</v>
      </c>
      <c r="E21101" s="75">
        <v>3435.11</v>
      </c>
      <c r="F21101" s="73" t="s">
        <v>40</v>
      </c>
    </row>
    <row r="21102" spans="1:6" x14ac:dyDescent="0.25">
      <c r="A21102" s="73">
        <v>191607</v>
      </c>
      <c r="B21102" s="74" t="s">
        <v>33367</v>
      </c>
      <c r="C21102" s="73" t="s">
        <v>101</v>
      </c>
      <c r="D21102" s="75">
        <v>3932.01</v>
      </c>
      <c r="E21102" s="75">
        <v>3744.48</v>
      </c>
      <c r="F21102" s="73" t="s">
        <v>40</v>
      </c>
    </row>
    <row r="21103" spans="1:6" x14ac:dyDescent="0.25">
      <c r="A21103" s="73">
        <v>191608</v>
      </c>
      <c r="B21103" s="74" t="s">
        <v>33368</v>
      </c>
      <c r="C21103" s="73" t="s">
        <v>101</v>
      </c>
      <c r="D21103" s="75">
        <v>4249.8900000000003</v>
      </c>
      <c r="E21103" s="75">
        <v>4046.42</v>
      </c>
      <c r="F21103" s="73" t="s">
        <v>40</v>
      </c>
    </row>
    <row r="21104" spans="1:6" x14ac:dyDescent="0.25">
      <c r="A21104" s="73">
        <v>191609</v>
      </c>
      <c r="B21104" s="74" t="s">
        <v>33369</v>
      </c>
      <c r="C21104" s="73" t="s">
        <v>101</v>
      </c>
      <c r="D21104" s="75">
        <v>4598.34</v>
      </c>
      <c r="E21104" s="75">
        <v>4377.5600000000004</v>
      </c>
      <c r="F21104" s="73" t="s">
        <v>40</v>
      </c>
    </row>
    <row r="21105" spans="1:6" x14ac:dyDescent="0.25">
      <c r="A21105" s="73">
        <v>191610</v>
      </c>
      <c r="B21105" s="74" t="s">
        <v>33370</v>
      </c>
      <c r="C21105" s="73" t="s">
        <v>101</v>
      </c>
      <c r="D21105" s="75">
        <v>4950.42</v>
      </c>
      <c r="E21105" s="75">
        <v>4712.13</v>
      </c>
      <c r="F21105" s="73" t="s">
        <v>40</v>
      </c>
    </row>
    <row r="21106" spans="1:6" x14ac:dyDescent="0.25">
      <c r="A21106" s="73">
        <v>191611</v>
      </c>
      <c r="B21106" s="74" t="s">
        <v>33371</v>
      </c>
      <c r="C21106" s="73" t="s">
        <v>101</v>
      </c>
      <c r="D21106" s="75">
        <v>5720.83</v>
      </c>
      <c r="E21106" s="75">
        <v>5444.7</v>
      </c>
      <c r="F21106" s="73" t="s">
        <v>40</v>
      </c>
    </row>
    <row r="21107" spans="1:6" x14ac:dyDescent="0.25">
      <c r="A21107" s="73">
        <v>191702</v>
      </c>
      <c r="B21107" s="74" t="s">
        <v>33372</v>
      </c>
      <c r="C21107" s="73" t="s">
        <v>101</v>
      </c>
      <c r="D21107" s="75">
        <v>2501.35</v>
      </c>
      <c r="E21107" s="75">
        <v>2383.9899999999998</v>
      </c>
      <c r="F21107" s="73" t="s">
        <v>40</v>
      </c>
    </row>
    <row r="21108" spans="1:6" x14ac:dyDescent="0.25">
      <c r="A21108" s="73">
        <v>191703</v>
      </c>
      <c r="B21108" s="74" t="s">
        <v>33373</v>
      </c>
      <c r="C21108" s="73" t="s">
        <v>101</v>
      </c>
      <c r="D21108" s="75">
        <v>2788.94</v>
      </c>
      <c r="E21108" s="75">
        <v>2657.72</v>
      </c>
      <c r="F21108" s="73" t="s">
        <v>40</v>
      </c>
    </row>
    <row r="21109" spans="1:6" x14ac:dyDescent="0.25">
      <c r="A21109" s="73">
        <v>191704</v>
      </c>
      <c r="B21109" s="74" t="s">
        <v>33374</v>
      </c>
      <c r="C21109" s="73" t="s">
        <v>101</v>
      </c>
      <c r="D21109" s="75">
        <v>3091.28</v>
      </c>
      <c r="E21109" s="75">
        <v>2945.44</v>
      </c>
      <c r="F21109" s="73" t="s">
        <v>40</v>
      </c>
    </row>
    <row r="21110" spans="1:6" x14ac:dyDescent="0.25">
      <c r="A21110" s="73">
        <v>191705</v>
      </c>
      <c r="B21110" s="74" t="s">
        <v>33375</v>
      </c>
      <c r="C21110" s="73" t="s">
        <v>101</v>
      </c>
      <c r="D21110" s="75">
        <v>3541.94</v>
      </c>
      <c r="E21110" s="75">
        <v>3375.67</v>
      </c>
      <c r="F21110" s="73" t="s">
        <v>40</v>
      </c>
    </row>
    <row r="21111" spans="1:6" x14ac:dyDescent="0.25">
      <c r="A21111" s="73">
        <v>191706</v>
      </c>
      <c r="B21111" s="74" t="s">
        <v>33376</v>
      </c>
      <c r="C21111" s="73" t="s">
        <v>101</v>
      </c>
      <c r="D21111" s="75">
        <v>4046.23</v>
      </c>
      <c r="E21111" s="75">
        <v>3855.2</v>
      </c>
      <c r="F21111" s="73" t="s">
        <v>40</v>
      </c>
    </row>
    <row r="21112" spans="1:6" x14ac:dyDescent="0.25">
      <c r="A21112" s="73">
        <v>191707</v>
      </c>
      <c r="B21112" s="74" t="s">
        <v>33377</v>
      </c>
      <c r="C21112" s="73" t="s">
        <v>101</v>
      </c>
      <c r="D21112" s="75">
        <v>4389.4799999999996</v>
      </c>
      <c r="E21112" s="75">
        <v>4181.6000000000004</v>
      </c>
      <c r="F21112" s="73" t="s">
        <v>40</v>
      </c>
    </row>
    <row r="21113" spans="1:6" x14ac:dyDescent="0.25">
      <c r="A21113" s="73">
        <v>191708</v>
      </c>
      <c r="B21113" s="74" t="s">
        <v>33378</v>
      </c>
      <c r="C21113" s="73" t="s">
        <v>101</v>
      </c>
      <c r="D21113" s="75">
        <v>4761.2299999999996</v>
      </c>
      <c r="E21113" s="75">
        <v>4535.55</v>
      </c>
      <c r="F21113" s="73" t="s">
        <v>40</v>
      </c>
    </row>
    <row r="21114" spans="1:6" x14ac:dyDescent="0.25">
      <c r="A21114" s="73">
        <v>191709</v>
      </c>
      <c r="B21114" s="74" t="s">
        <v>33379</v>
      </c>
      <c r="C21114" s="73" t="s">
        <v>101</v>
      </c>
      <c r="D21114" s="75">
        <v>5132.1499999999996</v>
      </c>
      <c r="E21114" s="75">
        <v>4888.03</v>
      </c>
      <c r="F21114" s="73" t="s">
        <v>40</v>
      </c>
    </row>
    <row r="21115" spans="1:6" x14ac:dyDescent="0.25">
      <c r="A21115" s="73">
        <v>191710</v>
      </c>
      <c r="B21115" s="74" t="s">
        <v>33380</v>
      </c>
      <c r="C21115" s="73" t="s">
        <v>101</v>
      </c>
      <c r="D21115" s="75">
        <v>5504.46</v>
      </c>
      <c r="E21115" s="75">
        <v>5241.88</v>
      </c>
      <c r="F21115" s="73" t="s">
        <v>40</v>
      </c>
    </row>
    <row r="21116" spans="1:6" x14ac:dyDescent="0.25">
      <c r="A21116" s="73">
        <v>191711</v>
      </c>
      <c r="B21116" s="74" t="s">
        <v>33381</v>
      </c>
      <c r="C21116" s="73" t="s">
        <v>101</v>
      </c>
      <c r="D21116" s="75">
        <v>6319.85</v>
      </c>
      <c r="E21116" s="75">
        <v>6017.6</v>
      </c>
      <c r="F21116" s="73" t="s">
        <v>40</v>
      </c>
    </row>
    <row r="21117" spans="1:6" x14ac:dyDescent="0.25">
      <c r="A21117" s="73">
        <v>191802</v>
      </c>
      <c r="B21117" s="74" t="s">
        <v>33382</v>
      </c>
      <c r="C21117" s="73" t="s">
        <v>101</v>
      </c>
      <c r="D21117" s="75">
        <v>2373.98</v>
      </c>
      <c r="E21117" s="75">
        <v>2266.3000000000002</v>
      </c>
      <c r="F21117" s="73" t="s">
        <v>40</v>
      </c>
    </row>
    <row r="21118" spans="1:6" x14ac:dyDescent="0.25">
      <c r="A21118" s="73">
        <v>191803</v>
      </c>
      <c r="B21118" s="74" t="s">
        <v>33383</v>
      </c>
      <c r="C21118" s="73" t="s">
        <v>101</v>
      </c>
      <c r="D21118" s="75">
        <v>2493.1</v>
      </c>
      <c r="E21118" s="75">
        <v>2377.81</v>
      </c>
      <c r="F21118" s="73" t="s">
        <v>40</v>
      </c>
    </row>
    <row r="21119" spans="1:6" x14ac:dyDescent="0.25">
      <c r="A21119" s="73">
        <v>191804</v>
      </c>
      <c r="B21119" s="74" t="s">
        <v>33384</v>
      </c>
      <c r="C21119" s="73" t="s">
        <v>101</v>
      </c>
      <c r="D21119" s="75">
        <v>2600.4499999999998</v>
      </c>
      <c r="E21119" s="75">
        <v>2477.75</v>
      </c>
      <c r="F21119" s="73" t="s">
        <v>40</v>
      </c>
    </row>
    <row r="21120" spans="1:6" x14ac:dyDescent="0.25">
      <c r="A21120" s="73">
        <v>191805</v>
      </c>
      <c r="B21120" s="74" t="s">
        <v>33385</v>
      </c>
      <c r="C21120" s="73" t="s">
        <v>101</v>
      </c>
      <c r="D21120" s="75">
        <v>2933.97</v>
      </c>
      <c r="E21120" s="75">
        <v>2796.67</v>
      </c>
      <c r="F21120" s="73" t="s">
        <v>40</v>
      </c>
    </row>
    <row r="21121" spans="1:6" x14ac:dyDescent="0.25">
      <c r="A21121" s="73">
        <v>191806</v>
      </c>
      <c r="B21121" s="74" t="s">
        <v>33386</v>
      </c>
      <c r="C21121" s="73" t="s">
        <v>101</v>
      </c>
      <c r="D21121" s="75">
        <v>3172.42</v>
      </c>
      <c r="E21121" s="75">
        <v>3022.31</v>
      </c>
      <c r="F21121" s="73" t="s">
        <v>40</v>
      </c>
    </row>
    <row r="21122" spans="1:6" x14ac:dyDescent="0.25">
      <c r="A21122" s="73">
        <v>191807</v>
      </c>
      <c r="B21122" s="74" t="s">
        <v>33387</v>
      </c>
      <c r="C21122" s="73" t="s">
        <v>101</v>
      </c>
      <c r="D21122" s="75">
        <v>3519.37</v>
      </c>
      <c r="E21122" s="75">
        <v>3351</v>
      </c>
      <c r="F21122" s="73" t="s">
        <v>40</v>
      </c>
    </row>
    <row r="21123" spans="1:6" x14ac:dyDescent="0.25">
      <c r="A21123" s="73">
        <v>191808</v>
      </c>
      <c r="B21123" s="74" t="s">
        <v>33388</v>
      </c>
      <c r="C21123" s="73" t="s">
        <v>101</v>
      </c>
      <c r="D21123" s="75">
        <v>4194.49</v>
      </c>
      <c r="E21123" s="75">
        <v>3998.75</v>
      </c>
      <c r="F21123" s="73" t="s">
        <v>40</v>
      </c>
    </row>
    <row r="21124" spans="1:6" x14ac:dyDescent="0.25">
      <c r="A21124" s="73">
        <v>191809</v>
      </c>
      <c r="B21124" s="74" t="s">
        <v>33389</v>
      </c>
      <c r="C21124" s="73" t="s">
        <v>101</v>
      </c>
      <c r="D21124" s="75">
        <v>4531.6400000000003</v>
      </c>
      <c r="E21124" s="75">
        <v>4319.38</v>
      </c>
      <c r="F21124" s="73" t="s">
        <v>40</v>
      </c>
    </row>
    <row r="21125" spans="1:6" x14ac:dyDescent="0.25">
      <c r="A21125" s="73">
        <v>191810</v>
      </c>
      <c r="B21125" s="74" t="s">
        <v>33390</v>
      </c>
      <c r="C21125" s="73" t="s">
        <v>101</v>
      </c>
      <c r="D21125" s="75">
        <v>4894.78</v>
      </c>
      <c r="E21125" s="75">
        <v>4664.79</v>
      </c>
      <c r="F21125" s="73" t="s">
        <v>40</v>
      </c>
    </row>
    <row r="21126" spans="1:6" x14ac:dyDescent="0.25">
      <c r="A21126" s="73">
        <v>191811</v>
      </c>
      <c r="B21126" s="74" t="s">
        <v>33391</v>
      </c>
      <c r="C21126" s="73" t="s">
        <v>101</v>
      </c>
      <c r="D21126" s="75">
        <v>5626.27</v>
      </c>
      <c r="E21126" s="75">
        <v>5360.04</v>
      </c>
      <c r="F21126" s="73" t="s">
        <v>40</v>
      </c>
    </row>
    <row r="21127" spans="1:6" x14ac:dyDescent="0.25">
      <c r="A21127" s="73">
        <v>191902</v>
      </c>
      <c r="B21127" s="74" t="s">
        <v>33392</v>
      </c>
      <c r="C21127" s="73" t="s">
        <v>101</v>
      </c>
      <c r="D21127" s="75">
        <v>2895.5</v>
      </c>
      <c r="E21127" s="75">
        <v>2764.01</v>
      </c>
      <c r="F21127" s="73" t="s">
        <v>40</v>
      </c>
    </row>
    <row r="21128" spans="1:6" x14ac:dyDescent="0.25">
      <c r="A21128" s="73">
        <v>191903</v>
      </c>
      <c r="B21128" s="74" t="s">
        <v>33393</v>
      </c>
      <c r="C21128" s="73" t="s">
        <v>101</v>
      </c>
      <c r="D21128" s="75">
        <v>3157.48</v>
      </c>
      <c r="E21128" s="75">
        <v>3013.25</v>
      </c>
      <c r="F21128" s="73" t="s">
        <v>40</v>
      </c>
    </row>
    <row r="21129" spans="1:6" x14ac:dyDescent="0.25">
      <c r="A21129" s="73">
        <v>191904</v>
      </c>
      <c r="B21129" s="74" t="s">
        <v>33394</v>
      </c>
      <c r="C21129" s="73" t="s">
        <v>101</v>
      </c>
      <c r="D21129" s="75">
        <v>3280.01</v>
      </c>
      <c r="E21129" s="75">
        <v>3127.94</v>
      </c>
      <c r="F21129" s="73" t="s">
        <v>40</v>
      </c>
    </row>
    <row r="21130" spans="1:6" x14ac:dyDescent="0.25">
      <c r="A21130" s="73">
        <v>191905</v>
      </c>
      <c r="B21130" s="74" t="s">
        <v>33395</v>
      </c>
      <c r="C21130" s="73" t="s">
        <v>101</v>
      </c>
      <c r="D21130" s="75">
        <v>3395.37</v>
      </c>
      <c r="E21130" s="75">
        <v>3235.65</v>
      </c>
      <c r="F21130" s="73" t="s">
        <v>40</v>
      </c>
    </row>
    <row r="21131" spans="1:6" x14ac:dyDescent="0.25">
      <c r="A21131" s="73">
        <v>191906</v>
      </c>
      <c r="B21131" s="74" t="s">
        <v>33396</v>
      </c>
      <c r="C21131" s="73" t="s">
        <v>101</v>
      </c>
      <c r="D21131" s="75">
        <v>3811.76</v>
      </c>
      <c r="E21131" s="75">
        <v>3630.9</v>
      </c>
      <c r="F21131" s="73" t="s">
        <v>40</v>
      </c>
    </row>
    <row r="21132" spans="1:6" x14ac:dyDescent="0.25">
      <c r="A21132" s="73">
        <v>191907</v>
      </c>
      <c r="B21132" s="74" t="s">
        <v>33397</v>
      </c>
      <c r="C21132" s="73" t="s">
        <v>101</v>
      </c>
      <c r="D21132" s="75">
        <v>4195.88</v>
      </c>
      <c r="E21132" s="75">
        <v>3996.96</v>
      </c>
      <c r="F21132" s="73" t="s">
        <v>40</v>
      </c>
    </row>
    <row r="21133" spans="1:6" x14ac:dyDescent="0.25">
      <c r="A21133" s="73">
        <v>191908</v>
      </c>
      <c r="B21133" s="74" t="s">
        <v>33398</v>
      </c>
      <c r="C21133" s="73" t="s">
        <v>101</v>
      </c>
      <c r="D21133" s="75">
        <v>4549.32</v>
      </c>
      <c r="E21133" s="75">
        <v>4333.04</v>
      </c>
      <c r="F21133" s="73" t="s">
        <v>40</v>
      </c>
    </row>
    <row r="21134" spans="1:6" x14ac:dyDescent="0.25">
      <c r="A21134" s="73">
        <v>191909</v>
      </c>
      <c r="B21134" s="74" t="s">
        <v>33399</v>
      </c>
      <c r="C21134" s="73" t="s">
        <v>101</v>
      </c>
      <c r="D21134" s="75">
        <v>4893.3500000000004</v>
      </c>
      <c r="E21134" s="75">
        <v>4660.07</v>
      </c>
      <c r="F21134" s="73" t="s">
        <v>40</v>
      </c>
    </row>
    <row r="21135" spans="1:6" x14ac:dyDescent="0.25">
      <c r="A21135" s="73">
        <v>191910</v>
      </c>
      <c r="B21135" s="74" t="s">
        <v>33400</v>
      </c>
      <c r="C21135" s="73" t="s">
        <v>101</v>
      </c>
      <c r="D21135" s="75">
        <v>5272.23</v>
      </c>
      <c r="E21135" s="75">
        <v>5020.43</v>
      </c>
      <c r="F21135" s="73" t="s">
        <v>40</v>
      </c>
    </row>
    <row r="21136" spans="1:6" x14ac:dyDescent="0.25">
      <c r="A21136" s="73">
        <v>191911</v>
      </c>
      <c r="B21136" s="74" t="s">
        <v>33401</v>
      </c>
      <c r="C21136" s="73" t="s">
        <v>101</v>
      </c>
      <c r="D21136" s="75">
        <v>6051.59</v>
      </c>
      <c r="E21136" s="75">
        <v>5761.77</v>
      </c>
      <c r="F21136" s="73" t="s">
        <v>40</v>
      </c>
    </row>
    <row r="21137" spans="1:6" x14ac:dyDescent="0.25">
      <c r="A21137" s="73">
        <v>192002</v>
      </c>
      <c r="B21137" s="74" t="s">
        <v>33402</v>
      </c>
      <c r="C21137" s="73" t="s">
        <v>101</v>
      </c>
      <c r="D21137" s="75">
        <v>3520.33</v>
      </c>
      <c r="E21137" s="75">
        <v>3360.78</v>
      </c>
      <c r="F21137" s="73" t="s">
        <v>40</v>
      </c>
    </row>
    <row r="21138" spans="1:6" x14ac:dyDescent="0.25">
      <c r="A21138" s="73">
        <v>192003</v>
      </c>
      <c r="B21138" s="74" t="s">
        <v>33403</v>
      </c>
      <c r="C21138" s="73" t="s">
        <v>101</v>
      </c>
      <c r="D21138" s="75">
        <v>3656.34</v>
      </c>
      <c r="E21138" s="75">
        <v>3488.6</v>
      </c>
      <c r="F21138" s="73" t="s">
        <v>40</v>
      </c>
    </row>
    <row r="21139" spans="1:6" x14ac:dyDescent="0.25">
      <c r="A21139" s="73">
        <v>192004</v>
      </c>
      <c r="B21139" s="74" t="s">
        <v>33404</v>
      </c>
      <c r="C21139" s="73" t="s">
        <v>101</v>
      </c>
      <c r="D21139" s="75">
        <v>3778.86</v>
      </c>
      <c r="E21139" s="75">
        <v>3603.29</v>
      </c>
      <c r="F21139" s="73" t="s">
        <v>40</v>
      </c>
    </row>
    <row r="21140" spans="1:6" x14ac:dyDescent="0.25">
      <c r="A21140" s="73">
        <v>192005</v>
      </c>
      <c r="B21140" s="74" t="s">
        <v>33405</v>
      </c>
      <c r="C21140" s="73" t="s">
        <v>101</v>
      </c>
      <c r="D21140" s="75">
        <v>4029.25</v>
      </c>
      <c r="E21140" s="75">
        <v>3840.94</v>
      </c>
      <c r="F21140" s="73" t="s">
        <v>40</v>
      </c>
    </row>
    <row r="21141" spans="1:6" x14ac:dyDescent="0.25">
      <c r="A21141" s="73">
        <v>192006</v>
      </c>
      <c r="B21141" s="74" t="s">
        <v>33406</v>
      </c>
      <c r="C21141" s="73" t="s">
        <v>101</v>
      </c>
      <c r="D21141" s="75">
        <v>4315.07</v>
      </c>
      <c r="E21141" s="75">
        <v>4110.38</v>
      </c>
      <c r="F21141" s="73" t="s">
        <v>40</v>
      </c>
    </row>
    <row r="21142" spans="1:6" x14ac:dyDescent="0.25">
      <c r="A21142" s="73">
        <v>192007</v>
      </c>
      <c r="B21142" s="74" t="s">
        <v>33407</v>
      </c>
      <c r="C21142" s="73" t="s">
        <v>101</v>
      </c>
      <c r="D21142" s="75">
        <v>4715.05</v>
      </c>
      <c r="E21142" s="75">
        <v>4491.5200000000004</v>
      </c>
      <c r="F21142" s="73" t="s">
        <v>40</v>
      </c>
    </row>
    <row r="21143" spans="1:6" x14ac:dyDescent="0.25">
      <c r="A21143" s="73">
        <v>192008</v>
      </c>
      <c r="B21143" s="74" t="s">
        <v>33408</v>
      </c>
      <c r="C21143" s="73" t="s">
        <v>101</v>
      </c>
      <c r="D21143" s="75">
        <v>5098.6899999999996</v>
      </c>
      <c r="E21143" s="75">
        <v>4856.63</v>
      </c>
      <c r="F21143" s="73" t="s">
        <v>40</v>
      </c>
    </row>
    <row r="21144" spans="1:6" x14ac:dyDescent="0.25">
      <c r="A21144" s="73">
        <v>192009</v>
      </c>
      <c r="B21144" s="74" t="s">
        <v>33409</v>
      </c>
      <c r="C21144" s="73" t="s">
        <v>101</v>
      </c>
      <c r="D21144" s="75">
        <v>5465.75</v>
      </c>
      <c r="E21144" s="75">
        <v>5205.7</v>
      </c>
      <c r="F21144" s="73" t="s">
        <v>40</v>
      </c>
    </row>
    <row r="21145" spans="1:6" x14ac:dyDescent="0.25">
      <c r="A21145" s="73">
        <v>192010</v>
      </c>
      <c r="B21145" s="74" t="s">
        <v>33410</v>
      </c>
      <c r="C21145" s="73" t="s">
        <v>101</v>
      </c>
      <c r="D21145" s="75">
        <v>5860.51</v>
      </c>
      <c r="E21145" s="75">
        <v>5581.15</v>
      </c>
      <c r="F21145" s="73" t="s">
        <v>40</v>
      </c>
    </row>
    <row r="21146" spans="1:6" x14ac:dyDescent="0.25">
      <c r="A21146" s="73">
        <v>192011</v>
      </c>
      <c r="B21146" s="74" t="s">
        <v>33411</v>
      </c>
      <c r="C21146" s="73" t="s">
        <v>101</v>
      </c>
      <c r="D21146" s="75">
        <v>6693.09</v>
      </c>
      <c r="E21146" s="75">
        <v>6373.55</v>
      </c>
      <c r="F21146" s="73" t="s">
        <v>40</v>
      </c>
    </row>
    <row r="21147" spans="1:6" x14ac:dyDescent="0.25">
      <c r="A21147" s="73">
        <v>192202</v>
      </c>
      <c r="B21147" s="74" t="s">
        <v>33414</v>
      </c>
      <c r="C21147" s="73" t="s">
        <v>101</v>
      </c>
      <c r="D21147" s="75">
        <v>1208.31</v>
      </c>
      <c r="E21147" s="75">
        <v>1178.28</v>
      </c>
      <c r="F21147" s="73" t="s">
        <v>40</v>
      </c>
    </row>
    <row r="21148" spans="1:6" x14ac:dyDescent="0.25">
      <c r="A21148" s="73">
        <v>192203</v>
      </c>
      <c r="B21148" s="74" t="s">
        <v>33415</v>
      </c>
      <c r="C21148" s="73" t="s">
        <v>101</v>
      </c>
      <c r="D21148" s="75">
        <v>142.85</v>
      </c>
      <c r="E21148" s="75">
        <v>131.35</v>
      </c>
      <c r="F21148" s="73" t="s">
        <v>40</v>
      </c>
    </row>
    <row r="21149" spans="1:6" x14ac:dyDescent="0.25">
      <c r="A21149" s="73">
        <v>192204</v>
      </c>
      <c r="B21149" s="74" t="s">
        <v>33416</v>
      </c>
      <c r="C21149" s="73" t="s">
        <v>101</v>
      </c>
      <c r="D21149" s="75">
        <v>356.4</v>
      </c>
      <c r="E21149" s="75">
        <v>337.54</v>
      </c>
      <c r="F21149" s="73" t="s">
        <v>40</v>
      </c>
    </row>
    <row r="21150" spans="1:6" x14ac:dyDescent="0.25">
      <c r="A21150" s="73">
        <v>195203</v>
      </c>
      <c r="B21150" s="74" t="s">
        <v>33456</v>
      </c>
      <c r="C21150" s="73" t="s">
        <v>101</v>
      </c>
      <c r="D21150" s="75">
        <v>1366.58</v>
      </c>
      <c r="E21150" s="75">
        <v>1342.7</v>
      </c>
      <c r="F21150" s="73" t="s">
        <v>40</v>
      </c>
    </row>
    <row r="21151" spans="1:6" x14ac:dyDescent="0.25">
      <c r="A21151" s="73">
        <v>195207</v>
      </c>
      <c r="B21151" s="74" t="s">
        <v>33458</v>
      </c>
      <c r="C21151" s="73" t="s">
        <v>101</v>
      </c>
      <c r="D21151" s="75">
        <v>2626.35</v>
      </c>
      <c r="E21151" s="75">
        <v>2586.54</v>
      </c>
      <c r="F21151" s="73" t="s">
        <v>40</v>
      </c>
    </row>
    <row r="21152" spans="1:6" ht="25.5" x14ac:dyDescent="0.25">
      <c r="A21152" s="73">
        <v>195901</v>
      </c>
      <c r="B21152" s="74" t="s">
        <v>33460</v>
      </c>
      <c r="C21152" s="73" t="s">
        <v>101</v>
      </c>
      <c r="D21152" s="75">
        <v>229.24</v>
      </c>
      <c r="E21152" s="75">
        <v>220.12</v>
      </c>
      <c r="F21152" s="73" t="s">
        <v>40</v>
      </c>
    </row>
    <row r="21153" spans="1:6" ht="25.5" x14ac:dyDescent="0.25">
      <c r="A21153" s="73">
        <v>195902</v>
      </c>
      <c r="B21153" s="74" t="s">
        <v>33461</v>
      </c>
      <c r="C21153" s="73" t="s">
        <v>101</v>
      </c>
      <c r="D21153" s="75">
        <v>253.51</v>
      </c>
      <c r="E21153" s="75">
        <v>245.45</v>
      </c>
      <c r="F21153" s="73" t="s">
        <v>40</v>
      </c>
    </row>
    <row r="21154" spans="1:6" ht="25.5" x14ac:dyDescent="0.25">
      <c r="A21154" s="73">
        <v>195903</v>
      </c>
      <c r="B21154" s="74" t="s">
        <v>33462</v>
      </c>
      <c r="C21154" s="73" t="s">
        <v>101</v>
      </c>
      <c r="D21154" s="75">
        <v>369.98</v>
      </c>
      <c r="E21154" s="75">
        <v>359.03</v>
      </c>
      <c r="F21154" s="73" t="s">
        <v>40</v>
      </c>
    </row>
    <row r="21155" spans="1:6" ht="25.5" x14ac:dyDescent="0.25">
      <c r="A21155" s="73">
        <v>213102</v>
      </c>
      <c r="B21155" s="74" t="s">
        <v>33492</v>
      </c>
      <c r="C21155" s="73" t="s">
        <v>101</v>
      </c>
      <c r="D21155" s="75">
        <v>47.5</v>
      </c>
      <c r="E21155" s="75">
        <v>43.33</v>
      </c>
      <c r="F21155" s="73" t="s">
        <v>40</v>
      </c>
    </row>
    <row r="21156" spans="1:6" ht="25.5" x14ac:dyDescent="0.25">
      <c r="A21156" s="73">
        <v>213103</v>
      </c>
      <c r="B21156" s="74" t="s">
        <v>33493</v>
      </c>
      <c r="C21156" s="73" t="s">
        <v>101</v>
      </c>
      <c r="D21156" s="75">
        <v>28.88</v>
      </c>
      <c r="E21156" s="75">
        <v>26.33</v>
      </c>
      <c r="F21156" s="73" t="s">
        <v>40</v>
      </c>
    </row>
    <row r="21157" spans="1:6" ht="25.5" x14ac:dyDescent="0.25">
      <c r="A21157" s="73">
        <v>213104</v>
      </c>
      <c r="B21157" s="74" t="s">
        <v>33494</v>
      </c>
      <c r="C21157" s="73" t="s">
        <v>101</v>
      </c>
      <c r="D21157" s="75">
        <v>195.84</v>
      </c>
      <c r="E21157" s="75">
        <v>186.16</v>
      </c>
      <c r="F21157" s="73" t="s">
        <v>40</v>
      </c>
    </row>
    <row r="21158" spans="1:6" ht="25.5" x14ac:dyDescent="0.25">
      <c r="A21158" s="73">
        <v>213110</v>
      </c>
      <c r="B21158" s="74" t="s">
        <v>33496</v>
      </c>
      <c r="C21158" s="73" t="s">
        <v>101</v>
      </c>
      <c r="D21158" s="75">
        <v>4.3</v>
      </c>
      <c r="E21158" s="75">
        <v>3.91</v>
      </c>
      <c r="F21158" s="73" t="s">
        <v>40</v>
      </c>
    </row>
    <row r="21159" spans="1:6" ht="25.5" x14ac:dyDescent="0.25">
      <c r="A21159" s="73">
        <v>213111</v>
      </c>
      <c r="B21159" s="74" t="s">
        <v>33497</v>
      </c>
      <c r="C21159" s="73" t="s">
        <v>101</v>
      </c>
      <c r="D21159" s="75">
        <v>5.41</v>
      </c>
      <c r="E21159" s="75">
        <v>4.92</v>
      </c>
      <c r="F21159" s="73" t="s">
        <v>40</v>
      </c>
    </row>
    <row r="21160" spans="1:6" ht="25.5" x14ac:dyDescent="0.25">
      <c r="A21160" s="73">
        <v>213112</v>
      </c>
      <c r="B21160" s="74" t="s">
        <v>33498</v>
      </c>
      <c r="C21160" s="73" t="s">
        <v>101</v>
      </c>
      <c r="D21160" s="75">
        <v>11.07</v>
      </c>
      <c r="E21160" s="75">
        <v>10.09</v>
      </c>
      <c r="F21160" s="73" t="s">
        <v>40</v>
      </c>
    </row>
    <row r="21161" spans="1:6" ht="25.5" x14ac:dyDescent="0.25">
      <c r="A21161" s="73">
        <v>213120</v>
      </c>
      <c r="B21161" s="74" t="s">
        <v>33499</v>
      </c>
      <c r="C21161" s="73" t="s">
        <v>101</v>
      </c>
      <c r="D21161" s="75">
        <v>50.25</v>
      </c>
      <c r="E21161" s="75">
        <v>45.82</v>
      </c>
      <c r="F21161" s="73" t="s">
        <v>40</v>
      </c>
    </row>
    <row r="21162" spans="1:6" ht="25.5" x14ac:dyDescent="0.25">
      <c r="A21162" s="73">
        <v>213121</v>
      </c>
      <c r="B21162" s="74" t="s">
        <v>33500</v>
      </c>
      <c r="C21162" s="73" t="s">
        <v>101</v>
      </c>
      <c r="D21162" s="75">
        <v>57.47</v>
      </c>
      <c r="E21162" s="75">
        <v>52.4</v>
      </c>
      <c r="F21162" s="73" t="s">
        <v>40</v>
      </c>
    </row>
    <row r="21163" spans="1:6" ht="25.5" x14ac:dyDescent="0.25">
      <c r="A21163" s="73">
        <v>213130</v>
      </c>
      <c r="B21163" s="74" t="s">
        <v>33501</v>
      </c>
      <c r="C21163" s="73" t="s">
        <v>101</v>
      </c>
      <c r="D21163" s="75">
        <v>0.53</v>
      </c>
      <c r="E21163" s="75">
        <v>0.52</v>
      </c>
      <c r="F21163" s="73" t="s">
        <v>40</v>
      </c>
    </row>
    <row r="21164" spans="1:6" x14ac:dyDescent="0.25">
      <c r="A21164" s="73">
        <v>213301</v>
      </c>
      <c r="B21164" s="74" t="s">
        <v>33512</v>
      </c>
      <c r="C21164" s="73" t="s">
        <v>101</v>
      </c>
      <c r="D21164" s="75">
        <v>90</v>
      </c>
      <c r="E21164" s="75">
        <v>90</v>
      </c>
      <c r="F21164" s="73" t="s">
        <v>40</v>
      </c>
    </row>
    <row r="21165" spans="1:6" x14ac:dyDescent="0.25">
      <c r="A21165" s="73">
        <v>213302</v>
      </c>
      <c r="B21165" s="74" t="s">
        <v>33513</v>
      </c>
      <c r="C21165" s="73" t="s">
        <v>101</v>
      </c>
      <c r="D21165" s="75">
        <v>150</v>
      </c>
      <c r="E21165" s="75">
        <v>150</v>
      </c>
      <c r="F21165" s="73" t="s">
        <v>40</v>
      </c>
    </row>
    <row r="21166" spans="1:6" x14ac:dyDescent="0.25">
      <c r="A21166" s="73">
        <v>213303</v>
      </c>
      <c r="B21166" s="74" t="s">
        <v>33514</v>
      </c>
      <c r="C21166" s="73" t="s">
        <v>101</v>
      </c>
      <c r="D21166" s="75">
        <v>90</v>
      </c>
      <c r="E21166" s="75">
        <v>90</v>
      </c>
      <c r="F21166" s="73" t="s">
        <v>40</v>
      </c>
    </row>
    <row r="21167" spans="1:6" x14ac:dyDescent="0.25">
      <c r="A21167" s="73">
        <v>213304</v>
      </c>
      <c r="B21167" s="74" t="s">
        <v>33515</v>
      </c>
      <c r="C21167" s="73" t="s">
        <v>101</v>
      </c>
      <c r="D21167" s="75">
        <v>90</v>
      </c>
      <c r="E21167" s="75">
        <v>90</v>
      </c>
      <c r="F21167" s="73" t="s">
        <v>40</v>
      </c>
    </row>
    <row r="21168" spans="1:6" x14ac:dyDescent="0.25">
      <c r="A21168" s="73">
        <v>213305</v>
      </c>
      <c r="B21168" s="74" t="s">
        <v>33516</v>
      </c>
      <c r="C21168" s="73" t="s">
        <v>101</v>
      </c>
      <c r="D21168" s="75">
        <v>90</v>
      </c>
      <c r="E21168" s="75">
        <v>90</v>
      </c>
      <c r="F21168" s="73" t="s">
        <v>40</v>
      </c>
    </row>
    <row r="21169" spans="1:6" x14ac:dyDescent="0.25">
      <c r="A21169" s="73">
        <v>213306</v>
      </c>
      <c r="B21169" s="74" t="s">
        <v>33517</v>
      </c>
      <c r="C21169" s="73" t="s">
        <v>101</v>
      </c>
      <c r="D21169" s="75">
        <v>150</v>
      </c>
      <c r="E21169" s="75">
        <v>150</v>
      </c>
      <c r="F21169" s="73" t="s">
        <v>40</v>
      </c>
    </row>
    <row r="21170" spans="1:6" x14ac:dyDescent="0.25">
      <c r="A21170" s="73">
        <v>213307</v>
      </c>
      <c r="B21170" s="74" t="s">
        <v>33518</v>
      </c>
      <c r="C21170" s="73" t="s">
        <v>101</v>
      </c>
      <c r="D21170" s="75">
        <v>150</v>
      </c>
      <c r="E21170" s="75">
        <v>150</v>
      </c>
      <c r="F21170" s="73" t="s">
        <v>40</v>
      </c>
    </row>
    <row r="21171" spans="1:6" x14ac:dyDescent="0.25">
      <c r="A21171" s="73">
        <v>213309</v>
      </c>
      <c r="B21171" s="74" t="s">
        <v>33519</v>
      </c>
      <c r="C21171" s="73" t="s">
        <v>101</v>
      </c>
      <c r="D21171" s="75">
        <v>150</v>
      </c>
      <c r="E21171" s="75">
        <v>150</v>
      </c>
      <c r="F21171" s="73" t="s">
        <v>40</v>
      </c>
    </row>
    <row r="21172" spans="1:6" x14ac:dyDescent="0.25">
      <c r="A21172" s="73">
        <v>213310</v>
      </c>
      <c r="B21172" s="74" t="s">
        <v>33520</v>
      </c>
      <c r="C21172" s="73" t="s">
        <v>101</v>
      </c>
      <c r="D21172" s="75">
        <v>80</v>
      </c>
      <c r="E21172" s="75">
        <v>80</v>
      </c>
      <c r="F21172" s="73" t="s">
        <v>40</v>
      </c>
    </row>
    <row r="21173" spans="1:6" x14ac:dyDescent="0.25">
      <c r="A21173" s="73">
        <v>213311</v>
      </c>
      <c r="B21173" s="74" t="s">
        <v>33521</v>
      </c>
      <c r="C21173" s="73" t="s">
        <v>101</v>
      </c>
      <c r="D21173" s="75">
        <v>90</v>
      </c>
      <c r="E21173" s="75">
        <v>90</v>
      </c>
      <c r="F21173" s="73" t="s">
        <v>40</v>
      </c>
    </row>
    <row r="21174" spans="1:6" x14ac:dyDescent="0.25">
      <c r="A21174" s="73">
        <v>213312</v>
      </c>
      <c r="B21174" s="74" t="s">
        <v>33522</v>
      </c>
      <c r="C21174" s="73" t="s">
        <v>101</v>
      </c>
      <c r="D21174" s="75">
        <v>120</v>
      </c>
      <c r="E21174" s="75">
        <v>120</v>
      </c>
      <c r="F21174" s="73" t="s">
        <v>40</v>
      </c>
    </row>
    <row r="21175" spans="1:6" x14ac:dyDescent="0.25">
      <c r="A21175" s="73">
        <v>213325</v>
      </c>
      <c r="B21175" s="74" t="s">
        <v>33523</v>
      </c>
      <c r="C21175" s="73" t="s">
        <v>101</v>
      </c>
      <c r="D21175" s="75">
        <v>80</v>
      </c>
      <c r="E21175" s="75">
        <v>80</v>
      </c>
      <c r="F21175" s="73" t="s">
        <v>40</v>
      </c>
    </row>
    <row r="21176" spans="1:6" x14ac:dyDescent="0.25">
      <c r="A21176" s="73">
        <v>213326</v>
      </c>
      <c r="B21176" s="74" t="s">
        <v>33524</v>
      </c>
      <c r="C21176" s="73" t="s">
        <v>101</v>
      </c>
      <c r="D21176" s="75">
        <v>80</v>
      </c>
      <c r="E21176" s="75">
        <v>80</v>
      </c>
      <c r="F21176" s="73" t="s">
        <v>40</v>
      </c>
    </row>
    <row r="21177" spans="1:6" x14ac:dyDescent="0.25">
      <c r="A21177" s="73">
        <v>213327</v>
      </c>
      <c r="B21177" s="74" t="s">
        <v>33525</v>
      </c>
      <c r="C21177" s="73" t="s">
        <v>101</v>
      </c>
      <c r="D21177" s="75">
        <v>80</v>
      </c>
      <c r="E21177" s="75">
        <v>80</v>
      </c>
      <c r="F21177" s="73" t="s">
        <v>40</v>
      </c>
    </row>
    <row r="21178" spans="1:6" x14ac:dyDescent="0.25">
      <c r="A21178" s="73">
        <v>213328</v>
      </c>
      <c r="B21178" s="74" t="s">
        <v>33526</v>
      </c>
      <c r="C21178" s="73" t="s">
        <v>101</v>
      </c>
      <c r="D21178" s="75">
        <v>80</v>
      </c>
      <c r="E21178" s="75">
        <v>80</v>
      </c>
      <c r="F21178" s="73" t="s">
        <v>40</v>
      </c>
    </row>
    <row r="21179" spans="1:6" x14ac:dyDescent="0.25">
      <c r="A21179" s="73">
        <v>213329</v>
      </c>
      <c r="B21179" s="74" t="s">
        <v>33527</v>
      </c>
      <c r="C21179" s="73" t="s">
        <v>101</v>
      </c>
      <c r="D21179" s="75">
        <v>80</v>
      </c>
      <c r="E21179" s="75">
        <v>80</v>
      </c>
      <c r="F21179" s="73" t="s">
        <v>40</v>
      </c>
    </row>
    <row r="21180" spans="1:6" x14ac:dyDescent="0.25">
      <c r="A21180" s="73">
        <v>213330</v>
      </c>
      <c r="B21180" s="74" t="s">
        <v>33528</v>
      </c>
      <c r="C21180" s="73" t="s">
        <v>101</v>
      </c>
      <c r="D21180" s="75">
        <v>80</v>
      </c>
      <c r="E21180" s="75">
        <v>80</v>
      </c>
      <c r="F21180" s="73" t="s">
        <v>40</v>
      </c>
    </row>
    <row r="21181" spans="1:6" x14ac:dyDescent="0.25">
      <c r="A21181" s="73">
        <v>213331</v>
      </c>
      <c r="B21181" s="74" t="s">
        <v>33529</v>
      </c>
      <c r="C21181" s="73" t="s">
        <v>101</v>
      </c>
      <c r="D21181" s="75">
        <v>80</v>
      </c>
      <c r="E21181" s="75">
        <v>80</v>
      </c>
      <c r="F21181" s="73" t="s">
        <v>40</v>
      </c>
    </row>
    <row r="21182" spans="1:6" x14ac:dyDescent="0.25">
      <c r="A21182" s="73">
        <v>213332</v>
      </c>
      <c r="B21182" s="74" t="s">
        <v>33530</v>
      </c>
      <c r="C21182" s="73" t="s">
        <v>101</v>
      </c>
      <c r="D21182" s="75">
        <v>80</v>
      </c>
      <c r="E21182" s="75">
        <v>80</v>
      </c>
      <c r="F21182" s="73" t="s">
        <v>40</v>
      </c>
    </row>
    <row r="21183" spans="1:6" ht="25.5" x14ac:dyDescent="0.25">
      <c r="A21183" s="73">
        <v>213333</v>
      </c>
      <c r="B21183" s="74" t="s">
        <v>33531</v>
      </c>
      <c r="C21183" s="73" t="s">
        <v>101</v>
      </c>
      <c r="D21183" s="75">
        <v>80</v>
      </c>
      <c r="E21183" s="75">
        <v>80</v>
      </c>
      <c r="F21183" s="73" t="s">
        <v>40</v>
      </c>
    </row>
    <row r="21184" spans="1:6" x14ac:dyDescent="0.25">
      <c r="A21184" s="73">
        <v>213334</v>
      </c>
      <c r="B21184" s="74" t="s">
        <v>33532</v>
      </c>
      <c r="C21184" s="73" t="s">
        <v>101</v>
      </c>
      <c r="D21184" s="75">
        <v>80</v>
      </c>
      <c r="E21184" s="75">
        <v>80</v>
      </c>
      <c r="F21184" s="73" t="s">
        <v>40</v>
      </c>
    </row>
    <row r="21185" spans="1:6" ht="25.5" x14ac:dyDescent="0.25">
      <c r="A21185" s="73">
        <v>213335</v>
      </c>
      <c r="B21185" s="74" t="s">
        <v>33533</v>
      </c>
      <c r="C21185" s="73" t="s">
        <v>101</v>
      </c>
      <c r="D21185" s="75">
        <v>80</v>
      </c>
      <c r="E21185" s="75">
        <v>80</v>
      </c>
      <c r="F21185" s="73" t="s">
        <v>40</v>
      </c>
    </row>
    <row r="21186" spans="1:6" x14ac:dyDescent="0.25">
      <c r="A21186" s="73">
        <v>213340</v>
      </c>
      <c r="B21186" s="74" t="s">
        <v>33534</v>
      </c>
      <c r="C21186" s="73" t="s">
        <v>101</v>
      </c>
      <c r="D21186" s="75">
        <v>3.33</v>
      </c>
      <c r="E21186" s="75">
        <v>3.33</v>
      </c>
      <c r="F21186" s="73" t="s">
        <v>40</v>
      </c>
    </row>
    <row r="21187" spans="1:6" x14ac:dyDescent="0.25">
      <c r="A21187" s="73">
        <v>213341</v>
      </c>
      <c r="B21187" s="74" t="s">
        <v>33535</v>
      </c>
      <c r="C21187" s="73" t="s">
        <v>101</v>
      </c>
      <c r="D21187" s="75">
        <v>3.45</v>
      </c>
      <c r="E21187" s="75">
        <v>3.45</v>
      </c>
      <c r="F21187" s="73" t="s">
        <v>40</v>
      </c>
    </row>
    <row r="21188" spans="1:6" x14ac:dyDescent="0.25">
      <c r="A21188" s="73">
        <v>213342</v>
      </c>
      <c r="B21188" s="74" t="s">
        <v>33536</v>
      </c>
      <c r="C21188" s="73" t="s">
        <v>101</v>
      </c>
      <c r="D21188" s="75">
        <v>4</v>
      </c>
      <c r="E21188" s="75">
        <v>4</v>
      </c>
      <c r="F21188" s="73" t="s">
        <v>40</v>
      </c>
    </row>
    <row r="21189" spans="1:6" x14ac:dyDescent="0.25">
      <c r="A21189" s="73">
        <v>213343</v>
      </c>
      <c r="B21189" s="74" t="s">
        <v>33537</v>
      </c>
      <c r="C21189" s="73" t="s">
        <v>101</v>
      </c>
      <c r="D21189" s="75">
        <v>4.66</v>
      </c>
      <c r="E21189" s="75">
        <v>4.66</v>
      </c>
      <c r="F21189" s="73" t="s">
        <v>40</v>
      </c>
    </row>
    <row r="21190" spans="1:6" x14ac:dyDescent="0.25">
      <c r="A21190" s="73">
        <v>213344</v>
      </c>
      <c r="B21190" s="74" t="s">
        <v>33538</v>
      </c>
      <c r="C21190" s="73" t="s">
        <v>101</v>
      </c>
      <c r="D21190" s="75">
        <v>6</v>
      </c>
      <c r="E21190" s="75">
        <v>6</v>
      </c>
      <c r="F21190" s="73" t="s">
        <v>40</v>
      </c>
    </row>
    <row r="21191" spans="1:6" ht="25.5" x14ac:dyDescent="0.25">
      <c r="A21191" s="73">
        <v>213346</v>
      </c>
      <c r="B21191" s="74" t="s">
        <v>33539</v>
      </c>
      <c r="C21191" s="73" t="s">
        <v>101</v>
      </c>
      <c r="D21191" s="75">
        <v>6</v>
      </c>
      <c r="E21191" s="75">
        <v>6</v>
      </c>
      <c r="F21191" s="73" t="s">
        <v>40</v>
      </c>
    </row>
    <row r="21192" spans="1:6" x14ac:dyDescent="0.25">
      <c r="A21192" s="73">
        <v>213347</v>
      </c>
      <c r="B21192" s="74" t="s">
        <v>33540</v>
      </c>
      <c r="C21192" s="73" t="s">
        <v>101</v>
      </c>
      <c r="D21192" s="75">
        <v>5</v>
      </c>
      <c r="E21192" s="75">
        <v>5</v>
      </c>
      <c r="F21192" s="73" t="s">
        <v>40</v>
      </c>
    </row>
    <row r="21193" spans="1:6" x14ac:dyDescent="0.25">
      <c r="A21193" s="73">
        <v>213348</v>
      </c>
      <c r="B21193" s="74" t="s">
        <v>33541</v>
      </c>
      <c r="C21193" s="73" t="s">
        <v>101</v>
      </c>
      <c r="D21193" s="75">
        <v>2.46</v>
      </c>
      <c r="E21193" s="75">
        <v>2.46</v>
      </c>
      <c r="F21193" s="73" t="s">
        <v>40</v>
      </c>
    </row>
    <row r="21194" spans="1:6" x14ac:dyDescent="0.25">
      <c r="A21194" s="73">
        <v>213350</v>
      </c>
      <c r="B21194" s="74" t="s">
        <v>33542</v>
      </c>
      <c r="C21194" s="73" t="s">
        <v>101</v>
      </c>
      <c r="D21194" s="75">
        <v>3.33</v>
      </c>
      <c r="E21194" s="75">
        <v>3.33</v>
      </c>
      <c r="F21194" s="73" t="s">
        <v>40</v>
      </c>
    </row>
    <row r="21195" spans="1:6" x14ac:dyDescent="0.25">
      <c r="A21195" s="73">
        <v>213351</v>
      </c>
      <c r="B21195" s="74" t="s">
        <v>33543</v>
      </c>
      <c r="C21195" s="73" t="s">
        <v>101</v>
      </c>
      <c r="D21195" s="75">
        <v>3.9</v>
      </c>
      <c r="E21195" s="75">
        <v>3.9</v>
      </c>
      <c r="F21195" s="73" t="s">
        <v>40</v>
      </c>
    </row>
    <row r="21196" spans="1:6" x14ac:dyDescent="0.25">
      <c r="A21196" s="73">
        <v>213370</v>
      </c>
      <c r="B21196" s="74" t="s">
        <v>29111</v>
      </c>
      <c r="C21196" s="73" t="s">
        <v>101</v>
      </c>
      <c r="D21196" s="75">
        <v>150.86000000000001</v>
      </c>
      <c r="E21196" s="75">
        <v>150.86000000000001</v>
      </c>
      <c r="F21196" s="73" t="s">
        <v>40</v>
      </c>
    </row>
    <row r="21197" spans="1:6" x14ac:dyDescent="0.25">
      <c r="A21197" s="73">
        <v>213405</v>
      </c>
      <c r="B21197" s="74" t="s">
        <v>33544</v>
      </c>
      <c r="C21197" s="73" t="s">
        <v>101</v>
      </c>
      <c r="D21197" s="75">
        <v>101.47</v>
      </c>
      <c r="E21197" s="75">
        <v>100.34</v>
      </c>
      <c r="F21197" s="73" t="s">
        <v>40</v>
      </c>
    </row>
    <row r="21198" spans="1:6" ht="25.5" x14ac:dyDescent="0.25">
      <c r="A21198" s="73">
        <v>213501</v>
      </c>
      <c r="B21198" s="74" t="s">
        <v>33545</v>
      </c>
      <c r="C21198" s="73" t="s">
        <v>101</v>
      </c>
      <c r="D21198" s="75">
        <v>195.58</v>
      </c>
      <c r="E21198" s="75">
        <v>178.26</v>
      </c>
      <c r="F21198" s="73" t="s">
        <v>40</v>
      </c>
    </row>
    <row r="21199" spans="1:6" ht="25.5" x14ac:dyDescent="0.25">
      <c r="A21199" s="73">
        <v>213502</v>
      </c>
      <c r="B21199" s="74" t="s">
        <v>33546</v>
      </c>
      <c r="C21199" s="73" t="s">
        <v>101</v>
      </c>
      <c r="D21199" s="75">
        <v>317.42</v>
      </c>
      <c r="E21199" s="75">
        <v>289.33999999999997</v>
      </c>
      <c r="F21199" s="73" t="s">
        <v>40</v>
      </c>
    </row>
    <row r="21200" spans="1:6" ht="25.5" x14ac:dyDescent="0.25">
      <c r="A21200" s="73">
        <v>213503</v>
      </c>
      <c r="B21200" s="74" t="s">
        <v>33547</v>
      </c>
      <c r="C21200" s="73" t="s">
        <v>101</v>
      </c>
      <c r="D21200" s="75">
        <v>487.36</v>
      </c>
      <c r="E21200" s="75">
        <v>444.32</v>
      </c>
      <c r="F21200" s="73" t="s">
        <v>40</v>
      </c>
    </row>
    <row r="21201" spans="1:6" x14ac:dyDescent="0.25">
      <c r="A21201" s="73">
        <v>404201</v>
      </c>
      <c r="B21201" s="74" t="s">
        <v>29112</v>
      </c>
      <c r="C21201" s="73" t="s">
        <v>101</v>
      </c>
      <c r="D21201" s="75">
        <v>10.44</v>
      </c>
      <c r="E21201" s="75">
        <v>9.93</v>
      </c>
      <c r="F21201" s="73" t="s">
        <v>40</v>
      </c>
    </row>
    <row r="21202" spans="1:6" x14ac:dyDescent="0.25">
      <c r="A21202" s="73">
        <v>408035</v>
      </c>
      <c r="B21202" s="74" t="s">
        <v>788</v>
      </c>
      <c r="C21202" s="73" t="s">
        <v>101</v>
      </c>
      <c r="D21202" s="75">
        <v>669.01</v>
      </c>
      <c r="E21202" s="75">
        <v>659.21</v>
      </c>
      <c r="F21202" s="73" t="s">
        <v>40</v>
      </c>
    </row>
    <row r="21203" spans="1:6" x14ac:dyDescent="0.25">
      <c r="A21203" s="73">
        <v>410201</v>
      </c>
      <c r="B21203" s="74" t="s">
        <v>29113</v>
      </c>
      <c r="C21203" s="73" t="s">
        <v>101</v>
      </c>
      <c r="D21203" s="75">
        <v>365.29</v>
      </c>
      <c r="E21203" s="75">
        <v>344.89</v>
      </c>
      <c r="F21203" s="73" t="s">
        <v>40</v>
      </c>
    </row>
    <row r="21204" spans="1:6" x14ac:dyDescent="0.25">
      <c r="A21204" s="73">
        <v>420208</v>
      </c>
      <c r="B21204" s="74" t="s">
        <v>29114</v>
      </c>
      <c r="C21204" s="73" t="s">
        <v>101</v>
      </c>
      <c r="D21204" s="75">
        <v>7.3</v>
      </c>
      <c r="E21204" s="75">
        <v>7.3</v>
      </c>
      <c r="F21204" s="73" t="s">
        <v>40</v>
      </c>
    </row>
    <row r="21205" spans="1:6" x14ac:dyDescent="0.25">
      <c r="A21205" s="73">
        <v>420209</v>
      </c>
      <c r="B21205" s="74" t="s">
        <v>29115</v>
      </c>
      <c r="C21205" s="73" t="s">
        <v>101</v>
      </c>
      <c r="D21205" s="75">
        <v>0.1</v>
      </c>
      <c r="E21205" s="75">
        <v>0.1</v>
      </c>
      <c r="F21205" s="73" t="s">
        <v>40</v>
      </c>
    </row>
    <row r="21206" spans="1:6" x14ac:dyDescent="0.25">
      <c r="A21206" s="73">
        <v>430102</v>
      </c>
      <c r="B21206" s="74" t="s">
        <v>29116</v>
      </c>
      <c r="C21206" s="73" t="s">
        <v>101</v>
      </c>
      <c r="D21206" s="75">
        <v>75.36</v>
      </c>
      <c r="E21206" s="75">
        <v>73.790000000000006</v>
      </c>
      <c r="F21206" s="73" t="s">
        <v>40</v>
      </c>
    </row>
    <row r="21207" spans="1:6" ht="25.5" x14ac:dyDescent="0.25">
      <c r="A21207" s="73">
        <v>540108</v>
      </c>
      <c r="B21207" s="74" t="s">
        <v>33618</v>
      </c>
      <c r="C21207" s="73" t="s">
        <v>101</v>
      </c>
      <c r="D21207" s="75">
        <v>1600026.34</v>
      </c>
      <c r="E21207" s="75">
        <v>1600026.34</v>
      </c>
      <c r="F21207" s="73" t="s">
        <v>40</v>
      </c>
    </row>
    <row r="21208" spans="1:6" ht="25.5" x14ac:dyDescent="0.25">
      <c r="A21208" s="73">
        <v>540138</v>
      </c>
      <c r="B21208" s="74" t="s">
        <v>29117</v>
      </c>
      <c r="C21208" s="73" t="s">
        <v>101</v>
      </c>
      <c r="D21208" s="75">
        <v>337000</v>
      </c>
      <c r="E21208" s="75">
        <v>337000</v>
      </c>
      <c r="F21208" s="73" t="s">
        <v>40</v>
      </c>
    </row>
    <row r="21209" spans="1:6" ht="25.5" x14ac:dyDescent="0.25">
      <c r="A21209" s="73">
        <v>540140</v>
      </c>
      <c r="B21209" s="74" t="s">
        <v>33619</v>
      </c>
      <c r="C21209" s="73" t="s">
        <v>101</v>
      </c>
      <c r="D21209" s="75">
        <v>2332792.04</v>
      </c>
      <c r="E21209" s="75">
        <v>2332792.04</v>
      </c>
      <c r="F21209" s="73" t="s">
        <v>40</v>
      </c>
    </row>
    <row r="21210" spans="1:6" ht="25.5" x14ac:dyDescent="0.25">
      <c r="A21210" s="73">
        <v>540170</v>
      </c>
      <c r="B21210" s="74" t="s">
        <v>33620</v>
      </c>
      <c r="C21210" s="73" t="s">
        <v>101</v>
      </c>
      <c r="D21210" s="75">
        <v>68683.67</v>
      </c>
      <c r="E21210" s="75">
        <v>68683.67</v>
      </c>
      <c r="F21210" s="73" t="s">
        <v>40</v>
      </c>
    </row>
    <row r="21211" spans="1:6" ht="25.5" x14ac:dyDescent="0.25">
      <c r="A21211" s="73">
        <v>540412</v>
      </c>
      <c r="B21211" s="74" t="s">
        <v>29118</v>
      </c>
      <c r="C21211" s="73" t="s">
        <v>101</v>
      </c>
      <c r="D21211" s="75">
        <v>129967.34</v>
      </c>
      <c r="E21211" s="75">
        <v>129967.34</v>
      </c>
      <c r="F21211" s="73" t="s">
        <v>40</v>
      </c>
    </row>
    <row r="21212" spans="1:6" ht="25.5" x14ac:dyDescent="0.25">
      <c r="A21212" s="73">
        <v>540510</v>
      </c>
      <c r="B21212" s="74" t="s">
        <v>29119</v>
      </c>
      <c r="C21212" s="73" t="s">
        <v>101</v>
      </c>
      <c r="D21212" s="75">
        <v>5519</v>
      </c>
      <c r="E21212" s="75">
        <v>5519</v>
      </c>
      <c r="F21212" s="73" t="s">
        <v>40</v>
      </c>
    </row>
    <row r="21213" spans="1:6" x14ac:dyDescent="0.25">
      <c r="A21213" s="73">
        <v>540602</v>
      </c>
      <c r="B21213" s="74" t="s">
        <v>33621</v>
      </c>
      <c r="C21213" s="73" t="s">
        <v>101</v>
      </c>
      <c r="D21213" s="75">
        <v>6148</v>
      </c>
      <c r="E21213" s="75">
        <v>6148</v>
      </c>
      <c r="F21213" s="73" t="s">
        <v>40</v>
      </c>
    </row>
    <row r="21214" spans="1:6" x14ac:dyDescent="0.25">
      <c r="A21214" s="73">
        <v>540604</v>
      </c>
      <c r="B21214" s="74" t="s">
        <v>33622</v>
      </c>
      <c r="C21214" s="73" t="s">
        <v>101</v>
      </c>
      <c r="D21214" s="75">
        <v>7150</v>
      </c>
      <c r="E21214" s="75">
        <v>7150</v>
      </c>
      <c r="F21214" s="73" t="s">
        <v>40</v>
      </c>
    </row>
    <row r="21215" spans="1:6" ht="38.25" x14ac:dyDescent="0.25">
      <c r="A21215" s="73">
        <v>541010</v>
      </c>
      <c r="B21215" s="74" t="s">
        <v>33623</v>
      </c>
      <c r="C21215" s="73" t="s">
        <v>101</v>
      </c>
      <c r="D21215" s="75">
        <v>477320.16</v>
      </c>
      <c r="E21215" s="75">
        <v>477320.16</v>
      </c>
      <c r="F21215" s="73" t="s">
        <v>40</v>
      </c>
    </row>
    <row r="21216" spans="1:6" ht="38.25" x14ac:dyDescent="0.25">
      <c r="A21216" s="73">
        <v>541012</v>
      </c>
      <c r="B21216" s="74" t="s">
        <v>33624</v>
      </c>
      <c r="C21216" s="73" t="s">
        <v>101</v>
      </c>
      <c r="D21216" s="75">
        <v>526704.47</v>
      </c>
      <c r="E21216" s="75">
        <v>526704.47</v>
      </c>
      <c r="F21216" s="73" t="s">
        <v>40</v>
      </c>
    </row>
    <row r="21217" spans="1:6" ht="25.5" x14ac:dyDescent="0.25">
      <c r="A21217" s="73">
        <v>541080</v>
      </c>
      <c r="B21217" s="74" t="s">
        <v>29120</v>
      </c>
      <c r="C21217" s="73" t="s">
        <v>101</v>
      </c>
      <c r="D21217" s="75">
        <v>129900</v>
      </c>
      <c r="E21217" s="75">
        <v>129900</v>
      </c>
      <c r="F21217" s="73" t="s">
        <v>40</v>
      </c>
    </row>
    <row r="21218" spans="1:6" x14ac:dyDescent="0.25">
      <c r="A21218" s="73">
        <v>541110</v>
      </c>
      <c r="B21218" s="74" t="s">
        <v>29121</v>
      </c>
      <c r="C21218" s="73" t="s">
        <v>101</v>
      </c>
      <c r="D21218" s="75">
        <v>985000</v>
      </c>
      <c r="E21218" s="75">
        <v>985000</v>
      </c>
      <c r="F21218" s="73" t="s">
        <v>40</v>
      </c>
    </row>
    <row r="21219" spans="1:6" x14ac:dyDescent="0.25">
      <c r="A21219" s="73">
        <v>541128</v>
      </c>
      <c r="B21219" s="74" t="s">
        <v>29122</v>
      </c>
      <c r="C21219" s="73" t="s">
        <v>101</v>
      </c>
      <c r="D21219" s="75">
        <v>585000</v>
      </c>
      <c r="E21219" s="75">
        <v>585000</v>
      </c>
      <c r="F21219" s="73" t="s">
        <v>40</v>
      </c>
    </row>
    <row r="21220" spans="1:6" ht="25.5" x14ac:dyDescent="0.25">
      <c r="A21220" s="73">
        <v>541322</v>
      </c>
      <c r="B21220" s="74" t="s">
        <v>33625</v>
      </c>
      <c r="C21220" s="73" t="s">
        <v>101</v>
      </c>
      <c r="D21220" s="75">
        <v>738571.44</v>
      </c>
      <c r="E21220" s="75">
        <v>738571.44</v>
      </c>
      <c r="F21220" s="73" t="s">
        <v>40</v>
      </c>
    </row>
    <row r="21221" spans="1:6" ht="38.25" x14ac:dyDescent="0.25">
      <c r="A21221" s="73">
        <v>541340</v>
      </c>
      <c r="B21221" s="74" t="s">
        <v>33626</v>
      </c>
      <c r="C21221" s="73" t="s">
        <v>101</v>
      </c>
      <c r="D21221" s="75">
        <v>650000</v>
      </c>
      <c r="E21221" s="75">
        <v>650000</v>
      </c>
      <c r="F21221" s="73" t="s">
        <v>40</v>
      </c>
    </row>
    <row r="21222" spans="1:6" ht="25.5" x14ac:dyDescent="0.25">
      <c r="A21222" s="73">
        <v>541342</v>
      </c>
      <c r="B21222" s="74" t="s">
        <v>29123</v>
      </c>
      <c r="C21222" s="73" t="s">
        <v>101</v>
      </c>
      <c r="D21222" s="75">
        <v>560000</v>
      </c>
      <c r="E21222" s="75">
        <v>560000</v>
      </c>
      <c r="F21222" s="73" t="s">
        <v>40</v>
      </c>
    </row>
    <row r="21223" spans="1:6" ht="25.5" x14ac:dyDescent="0.25">
      <c r="A21223" s="73">
        <v>541344</v>
      </c>
      <c r="B21223" s="74" t="s">
        <v>29124</v>
      </c>
      <c r="C21223" s="73" t="s">
        <v>101</v>
      </c>
      <c r="D21223" s="75">
        <v>601465.48</v>
      </c>
      <c r="E21223" s="75">
        <v>601465.48</v>
      </c>
      <c r="F21223" s="73" t="s">
        <v>40</v>
      </c>
    </row>
    <row r="21224" spans="1:6" ht="25.5" x14ac:dyDescent="0.25">
      <c r="A21224" s="73">
        <v>541346</v>
      </c>
      <c r="B21224" s="74" t="s">
        <v>29125</v>
      </c>
      <c r="C21224" s="73" t="s">
        <v>101</v>
      </c>
      <c r="D21224" s="75">
        <v>625341.67000000004</v>
      </c>
      <c r="E21224" s="75">
        <v>625341.67000000004</v>
      </c>
      <c r="F21224" s="73" t="s">
        <v>40</v>
      </c>
    </row>
    <row r="21225" spans="1:6" ht="25.5" x14ac:dyDescent="0.25">
      <c r="A21225" s="73">
        <v>541350</v>
      </c>
      <c r="B21225" s="74" t="s">
        <v>29126</v>
      </c>
      <c r="C21225" s="73" t="s">
        <v>101</v>
      </c>
      <c r="D21225" s="75">
        <v>185000</v>
      </c>
      <c r="E21225" s="75">
        <v>185000</v>
      </c>
      <c r="F21225" s="73" t="s">
        <v>40</v>
      </c>
    </row>
    <row r="21226" spans="1:6" ht="25.5" x14ac:dyDescent="0.25">
      <c r="A21226" s="73">
        <v>541354</v>
      </c>
      <c r="B21226" s="74" t="s">
        <v>29127</v>
      </c>
      <c r="C21226" s="73" t="s">
        <v>101</v>
      </c>
      <c r="D21226" s="75">
        <v>936514.55</v>
      </c>
      <c r="E21226" s="75">
        <v>936514.55</v>
      </c>
      <c r="F21226" s="73" t="s">
        <v>40</v>
      </c>
    </row>
    <row r="21227" spans="1:6" x14ac:dyDescent="0.25">
      <c r="A21227" s="73">
        <v>541374</v>
      </c>
      <c r="B21227" s="74" t="s">
        <v>29128</v>
      </c>
      <c r="C21227" s="73" t="s">
        <v>101</v>
      </c>
      <c r="D21227" s="75">
        <v>16668.48</v>
      </c>
      <c r="E21227" s="75">
        <v>16668.48</v>
      </c>
      <c r="F21227" s="73" t="s">
        <v>40</v>
      </c>
    </row>
    <row r="21228" spans="1:6" x14ac:dyDescent="0.25">
      <c r="A21228" s="73">
        <v>541378</v>
      </c>
      <c r="B21228" s="74" t="s">
        <v>29129</v>
      </c>
      <c r="C21228" s="73" t="s">
        <v>101</v>
      </c>
      <c r="D21228" s="75">
        <v>9690</v>
      </c>
      <c r="E21228" s="75">
        <v>9690</v>
      </c>
      <c r="F21228" s="73" t="s">
        <v>40</v>
      </c>
    </row>
    <row r="21229" spans="1:6" ht="25.5" x14ac:dyDescent="0.25">
      <c r="A21229" s="73">
        <v>541410</v>
      </c>
      <c r="B21229" s="74" t="s">
        <v>29130</v>
      </c>
      <c r="C21229" s="73" t="s">
        <v>101</v>
      </c>
      <c r="D21229" s="75">
        <v>249000</v>
      </c>
      <c r="E21229" s="75">
        <v>249000</v>
      </c>
      <c r="F21229" s="73" t="s">
        <v>40</v>
      </c>
    </row>
    <row r="21230" spans="1:6" ht="25.5" x14ac:dyDescent="0.25">
      <c r="A21230" s="73">
        <v>541650</v>
      </c>
      <c r="B21230" s="74" t="s">
        <v>29131</v>
      </c>
      <c r="C21230" s="73" t="s">
        <v>101</v>
      </c>
      <c r="D21230" s="75">
        <v>220660</v>
      </c>
      <c r="E21230" s="75">
        <v>220660</v>
      </c>
      <c r="F21230" s="73" t="s">
        <v>40</v>
      </c>
    </row>
    <row r="21231" spans="1:6" x14ac:dyDescent="0.25">
      <c r="A21231" s="73">
        <v>541962</v>
      </c>
      <c r="B21231" s="74" t="s">
        <v>33627</v>
      </c>
      <c r="C21231" s="73" t="s">
        <v>101</v>
      </c>
      <c r="D21231" s="75">
        <v>8888.7800000000007</v>
      </c>
      <c r="E21231" s="75">
        <v>8888.7800000000007</v>
      </c>
      <c r="F21231" s="73" t="s">
        <v>40</v>
      </c>
    </row>
    <row r="21232" spans="1:6" ht="25.5" x14ac:dyDescent="0.25">
      <c r="A21232" s="73">
        <v>541967</v>
      </c>
      <c r="B21232" s="74" t="s">
        <v>29914</v>
      </c>
      <c r="C21232" s="73" t="s">
        <v>101</v>
      </c>
      <c r="D21232" s="75">
        <v>11910</v>
      </c>
      <c r="E21232" s="75">
        <v>11910</v>
      </c>
      <c r="F21232" s="73" t="s">
        <v>40</v>
      </c>
    </row>
    <row r="21233" spans="1:6" ht="25.5" x14ac:dyDescent="0.25">
      <c r="A21233" s="73">
        <v>542006</v>
      </c>
      <c r="B21233" s="74" t="s">
        <v>29132</v>
      </c>
      <c r="C21233" s="73" t="s">
        <v>101</v>
      </c>
      <c r="D21233" s="75">
        <v>402000</v>
      </c>
      <c r="E21233" s="75">
        <v>402000</v>
      </c>
      <c r="F21233" s="73" t="s">
        <v>40</v>
      </c>
    </row>
    <row r="21234" spans="1:6" ht="51" x14ac:dyDescent="0.25">
      <c r="A21234" s="73">
        <v>542009</v>
      </c>
      <c r="B21234" s="74" t="s">
        <v>33629</v>
      </c>
      <c r="C21234" s="73" t="s">
        <v>101</v>
      </c>
      <c r="D21234" s="75">
        <v>402000</v>
      </c>
      <c r="E21234" s="75">
        <v>402000</v>
      </c>
      <c r="F21234" s="73" t="s">
        <v>40</v>
      </c>
    </row>
    <row r="21235" spans="1:6" ht="25.5" x14ac:dyDescent="0.25">
      <c r="A21235" s="73">
        <v>542011</v>
      </c>
      <c r="B21235" s="74" t="s">
        <v>33630</v>
      </c>
      <c r="C21235" s="73" t="s">
        <v>101</v>
      </c>
      <c r="D21235" s="75">
        <v>311100</v>
      </c>
      <c r="E21235" s="75">
        <v>311100</v>
      </c>
      <c r="F21235" s="73" t="s">
        <v>40</v>
      </c>
    </row>
    <row r="21236" spans="1:6" ht="25.5" x14ac:dyDescent="0.25">
      <c r="A21236" s="73">
        <v>542018</v>
      </c>
      <c r="B21236" s="74" t="s">
        <v>33631</v>
      </c>
      <c r="C21236" s="73" t="s">
        <v>101</v>
      </c>
      <c r="D21236" s="75">
        <v>735000</v>
      </c>
      <c r="E21236" s="75">
        <v>735000</v>
      </c>
      <c r="F21236" s="73" t="s">
        <v>40</v>
      </c>
    </row>
    <row r="21237" spans="1:6" ht="25.5" x14ac:dyDescent="0.25">
      <c r="A21237" s="73">
        <v>542020</v>
      </c>
      <c r="B21237" s="74" t="s">
        <v>33632</v>
      </c>
      <c r="C21237" s="73" t="s">
        <v>101</v>
      </c>
      <c r="D21237" s="75">
        <v>770000</v>
      </c>
      <c r="E21237" s="75">
        <v>770000</v>
      </c>
      <c r="F21237" s="73" t="s">
        <v>40</v>
      </c>
    </row>
    <row r="21238" spans="1:6" ht="25.5" x14ac:dyDescent="0.25">
      <c r="A21238" s="73">
        <v>542508</v>
      </c>
      <c r="B21238" s="74" t="s">
        <v>33633</v>
      </c>
      <c r="C21238" s="73" t="s">
        <v>101</v>
      </c>
      <c r="D21238" s="75">
        <v>44900</v>
      </c>
      <c r="E21238" s="75">
        <v>44900</v>
      </c>
      <c r="F21238" s="73" t="s">
        <v>40</v>
      </c>
    </row>
    <row r="21239" spans="1:6" ht="25.5" x14ac:dyDescent="0.25">
      <c r="A21239" s="73">
        <v>542716</v>
      </c>
      <c r="B21239" s="74" t="s">
        <v>33634</v>
      </c>
      <c r="C21239" s="73" t="s">
        <v>101</v>
      </c>
      <c r="D21239" s="75">
        <v>1295335.74</v>
      </c>
      <c r="E21239" s="75">
        <v>1295335.74</v>
      </c>
      <c r="F21239" s="73" t="s">
        <v>40</v>
      </c>
    </row>
    <row r="21240" spans="1:6" ht="25.5" x14ac:dyDescent="0.25">
      <c r="A21240" s="73">
        <v>543110</v>
      </c>
      <c r="B21240" s="74" t="s">
        <v>33635</v>
      </c>
      <c r="C21240" s="73" t="s">
        <v>101</v>
      </c>
      <c r="D21240" s="75">
        <v>264340.36</v>
      </c>
      <c r="E21240" s="75">
        <v>264340.36</v>
      </c>
      <c r="F21240" s="73" t="s">
        <v>40</v>
      </c>
    </row>
    <row r="21241" spans="1:6" ht="25.5" x14ac:dyDescent="0.25">
      <c r="A21241" s="73">
        <v>543208</v>
      </c>
      <c r="B21241" s="74" t="s">
        <v>33636</v>
      </c>
      <c r="C21241" s="73" t="s">
        <v>101</v>
      </c>
      <c r="D21241" s="75">
        <v>950000</v>
      </c>
      <c r="E21241" s="75">
        <v>950000</v>
      </c>
      <c r="F21241" s="73" t="s">
        <v>40</v>
      </c>
    </row>
    <row r="21242" spans="1:6" ht="25.5" x14ac:dyDescent="0.25">
      <c r="A21242" s="73">
        <v>543401</v>
      </c>
      <c r="B21242" s="74" t="s">
        <v>33637</v>
      </c>
      <c r="C21242" s="73" t="s">
        <v>101</v>
      </c>
      <c r="D21242" s="75">
        <v>666.56</v>
      </c>
      <c r="E21242" s="75">
        <v>666.56</v>
      </c>
      <c r="F21242" s="73" t="s">
        <v>40</v>
      </c>
    </row>
    <row r="21243" spans="1:6" x14ac:dyDescent="0.25">
      <c r="A21243" s="73">
        <v>543402</v>
      </c>
      <c r="B21243" s="74" t="s">
        <v>33638</v>
      </c>
      <c r="C21243" s="73" t="s">
        <v>101</v>
      </c>
      <c r="D21243" s="75">
        <v>1018.71</v>
      </c>
      <c r="E21243" s="75">
        <v>1018.71</v>
      </c>
      <c r="F21243" s="73" t="s">
        <v>40</v>
      </c>
    </row>
    <row r="21244" spans="1:6" ht="25.5" x14ac:dyDescent="0.25">
      <c r="A21244" s="73">
        <v>543608</v>
      </c>
      <c r="B21244" s="74" t="s">
        <v>33639</v>
      </c>
      <c r="C21244" s="73" t="s">
        <v>101</v>
      </c>
      <c r="D21244" s="75">
        <v>4618541.1500000004</v>
      </c>
      <c r="E21244" s="75">
        <v>4618541.1500000004</v>
      </c>
      <c r="F21244" s="73" t="s">
        <v>40</v>
      </c>
    </row>
    <row r="21245" spans="1:6" ht="25.5" x14ac:dyDescent="0.25">
      <c r="A21245" s="73">
        <v>543610</v>
      </c>
      <c r="B21245" s="74" t="s">
        <v>33640</v>
      </c>
      <c r="C21245" s="73" t="s">
        <v>101</v>
      </c>
      <c r="D21245" s="75">
        <v>1380000</v>
      </c>
      <c r="E21245" s="75">
        <v>1380000</v>
      </c>
      <c r="F21245" s="73" t="s">
        <v>40</v>
      </c>
    </row>
    <row r="21246" spans="1:6" ht="25.5" x14ac:dyDescent="0.25">
      <c r="A21246" s="73">
        <v>543664</v>
      </c>
      <c r="B21246" s="74" t="s">
        <v>33641</v>
      </c>
      <c r="C21246" s="73" t="s">
        <v>101</v>
      </c>
      <c r="D21246" s="75">
        <v>324362.13</v>
      </c>
      <c r="E21246" s="75">
        <v>324362.13</v>
      </c>
      <c r="F21246" s="73" t="s">
        <v>40</v>
      </c>
    </row>
    <row r="21247" spans="1:6" ht="25.5" x14ac:dyDescent="0.25">
      <c r="A21247" s="73">
        <v>543666</v>
      </c>
      <c r="B21247" s="74" t="s">
        <v>33642</v>
      </c>
      <c r="C21247" s="73" t="s">
        <v>101</v>
      </c>
      <c r="D21247" s="75">
        <v>353271</v>
      </c>
      <c r="E21247" s="75">
        <v>353271</v>
      </c>
      <c r="F21247" s="73" t="s">
        <v>40</v>
      </c>
    </row>
    <row r="21248" spans="1:6" ht="25.5" x14ac:dyDescent="0.25">
      <c r="A21248" s="73">
        <v>543910</v>
      </c>
      <c r="B21248" s="74" t="s">
        <v>33643</v>
      </c>
      <c r="C21248" s="73" t="s">
        <v>101</v>
      </c>
      <c r="D21248" s="75">
        <v>1148.9000000000001</v>
      </c>
      <c r="E21248" s="75">
        <v>1148.9000000000001</v>
      </c>
      <c r="F21248" s="73" t="s">
        <v>40</v>
      </c>
    </row>
    <row r="21249" spans="1:6" x14ac:dyDescent="0.25">
      <c r="A21249" s="73">
        <v>543911</v>
      </c>
      <c r="B21249" s="74" t="s">
        <v>33644</v>
      </c>
      <c r="C21249" s="73" t="s">
        <v>101</v>
      </c>
      <c r="D21249" s="75">
        <v>1504.33</v>
      </c>
      <c r="E21249" s="75">
        <v>1504.33</v>
      </c>
      <c r="F21249" s="73" t="s">
        <v>40</v>
      </c>
    </row>
    <row r="21250" spans="1:6" ht="25.5" x14ac:dyDescent="0.25">
      <c r="A21250" s="73">
        <v>543920</v>
      </c>
      <c r="B21250" s="74" t="s">
        <v>29133</v>
      </c>
      <c r="C21250" s="73" t="s">
        <v>101</v>
      </c>
      <c r="D21250" s="75">
        <v>7559</v>
      </c>
      <c r="E21250" s="75">
        <v>7559</v>
      </c>
      <c r="F21250" s="73" t="s">
        <v>40</v>
      </c>
    </row>
    <row r="21251" spans="1:6" x14ac:dyDescent="0.25">
      <c r="A21251" s="73">
        <v>544020</v>
      </c>
      <c r="B21251" s="74" t="s">
        <v>29134</v>
      </c>
      <c r="C21251" s="73" t="s">
        <v>101</v>
      </c>
      <c r="D21251" s="75">
        <v>47.8</v>
      </c>
      <c r="E21251" s="75">
        <v>47.8</v>
      </c>
      <c r="F21251" s="73" t="s">
        <v>40</v>
      </c>
    </row>
    <row r="21252" spans="1:6" x14ac:dyDescent="0.25">
      <c r="A21252" s="73">
        <v>544022</v>
      </c>
      <c r="B21252" s="74" t="s">
        <v>29135</v>
      </c>
      <c r="C21252" s="73" t="s">
        <v>101</v>
      </c>
      <c r="D21252" s="75">
        <v>468.79</v>
      </c>
      <c r="E21252" s="75">
        <v>468.79</v>
      </c>
      <c r="F21252" s="73" t="s">
        <v>40</v>
      </c>
    </row>
    <row r="21253" spans="1:6" x14ac:dyDescent="0.25">
      <c r="A21253" s="73">
        <v>544024</v>
      </c>
      <c r="B21253" s="74" t="s">
        <v>29136</v>
      </c>
      <c r="C21253" s="73" t="s">
        <v>101</v>
      </c>
      <c r="D21253" s="75">
        <v>2202.2199999999998</v>
      </c>
      <c r="E21253" s="75">
        <v>2202.2199999999998</v>
      </c>
      <c r="F21253" s="73" t="s">
        <v>40</v>
      </c>
    </row>
    <row r="21254" spans="1:6" ht="25.5" x14ac:dyDescent="0.25">
      <c r="A21254" s="73">
        <v>544030</v>
      </c>
      <c r="B21254" s="74" t="s">
        <v>29137</v>
      </c>
      <c r="C21254" s="73" t="s">
        <v>101</v>
      </c>
      <c r="D21254" s="75">
        <v>7248.89</v>
      </c>
      <c r="E21254" s="75">
        <v>7248.89</v>
      </c>
      <c r="F21254" s="73" t="s">
        <v>40</v>
      </c>
    </row>
    <row r="21255" spans="1:6" ht="51" x14ac:dyDescent="0.25">
      <c r="A21255" s="73">
        <v>544031</v>
      </c>
      <c r="B21255" s="74" t="s">
        <v>33648</v>
      </c>
      <c r="C21255" s="73" t="s">
        <v>101</v>
      </c>
      <c r="D21255" s="75">
        <v>8390</v>
      </c>
      <c r="E21255" s="75">
        <v>8390</v>
      </c>
      <c r="F21255" s="73" t="s">
        <v>40</v>
      </c>
    </row>
    <row r="21256" spans="1:6" ht="25.5" x14ac:dyDescent="0.25">
      <c r="A21256" s="73">
        <v>544201</v>
      </c>
      <c r="B21256" s="74" t="s">
        <v>33649</v>
      </c>
      <c r="C21256" s="73" t="s">
        <v>101</v>
      </c>
      <c r="D21256" s="75">
        <v>1316.56</v>
      </c>
      <c r="E21256" s="75">
        <v>1316.56</v>
      </c>
      <c r="F21256" s="73" t="s">
        <v>40</v>
      </c>
    </row>
    <row r="21257" spans="1:6" ht="25.5" x14ac:dyDescent="0.25">
      <c r="A21257" s="73">
        <v>600591</v>
      </c>
      <c r="B21257" s="74" t="s">
        <v>33748</v>
      </c>
      <c r="C21257" s="73" t="s">
        <v>101</v>
      </c>
      <c r="D21257" s="75">
        <v>0.21</v>
      </c>
      <c r="E21257" s="75">
        <v>0.21</v>
      </c>
      <c r="F21257" s="73" t="s">
        <v>40</v>
      </c>
    </row>
    <row r="21258" spans="1:6" x14ac:dyDescent="0.25">
      <c r="A21258" s="73">
        <v>600610</v>
      </c>
      <c r="B21258" s="74" t="s">
        <v>33749</v>
      </c>
      <c r="C21258" s="73" t="s">
        <v>101</v>
      </c>
      <c r="D21258" s="75">
        <v>98.67</v>
      </c>
      <c r="E21258" s="75">
        <v>98.67</v>
      </c>
      <c r="F21258" s="73" t="s">
        <v>40</v>
      </c>
    </row>
    <row r="21259" spans="1:6" ht="25.5" x14ac:dyDescent="0.25">
      <c r="A21259" s="73">
        <v>600624</v>
      </c>
      <c r="B21259" s="74" t="s">
        <v>33750</v>
      </c>
      <c r="C21259" s="73" t="s">
        <v>101</v>
      </c>
      <c r="D21259" s="75">
        <v>212.37</v>
      </c>
      <c r="E21259" s="75">
        <v>212.37</v>
      </c>
      <c r="F21259" s="73" t="s">
        <v>40</v>
      </c>
    </row>
    <row r="21260" spans="1:6" x14ac:dyDescent="0.25">
      <c r="A21260" s="73">
        <v>600691</v>
      </c>
      <c r="B21260" s="74" t="s">
        <v>33751</v>
      </c>
      <c r="C21260" s="73" t="s">
        <v>101</v>
      </c>
      <c r="D21260" s="75">
        <v>173.06</v>
      </c>
      <c r="E21260" s="75">
        <v>173.06</v>
      </c>
      <c r="F21260" s="73" t="s">
        <v>40</v>
      </c>
    </row>
    <row r="21261" spans="1:6" ht="25.5" x14ac:dyDescent="0.25">
      <c r="A21261" s="73">
        <v>600692</v>
      </c>
      <c r="B21261" s="74" t="s">
        <v>33752</v>
      </c>
      <c r="C21261" s="73" t="s">
        <v>101</v>
      </c>
      <c r="D21261" s="75">
        <v>368.17</v>
      </c>
      <c r="E21261" s="75">
        <v>368.17</v>
      </c>
      <c r="F21261" s="73" t="s">
        <v>40</v>
      </c>
    </row>
    <row r="21262" spans="1:6" x14ac:dyDescent="0.25">
      <c r="A21262" s="73">
        <v>600693</v>
      </c>
      <c r="B21262" s="74" t="s">
        <v>33753</v>
      </c>
      <c r="C21262" s="73" t="s">
        <v>101</v>
      </c>
      <c r="D21262" s="75">
        <v>160</v>
      </c>
      <c r="E21262" s="75">
        <v>160</v>
      </c>
      <c r="F21262" s="73" t="s">
        <v>40</v>
      </c>
    </row>
    <row r="21263" spans="1:6" x14ac:dyDescent="0.25">
      <c r="A21263" s="73">
        <v>600695</v>
      </c>
      <c r="B21263" s="74" t="s">
        <v>33754</v>
      </c>
      <c r="C21263" s="73" t="s">
        <v>101</v>
      </c>
      <c r="D21263" s="75">
        <v>287.89999999999998</v>
      </c>
      <c r="E21263" s="75">
        <v>287.89999999999998</v>
      </c>
      <c r="F21263" s="73" t="s">
        <v>40</v>
      </c>
    </row>
    <row r="21264" spans="1:6" ht="25.5" x14ac:dyDescent="0.25">
      <c r="A21264" s="73">
        <v>602808</v>
      </c>
      <c r="B21264" s="74" t="s">
        <v>33757</v>
      </c>
      <c r="C21264" s="73" t="s">
        <v>101</v>
      </c>
      <c r="D21264" s="75">
        <v>873.15</v>
      </c>
      <c r="E21264" s="75">
        <v>873.15</v>
      </c>
      <c r="F21264" s="73" t="s">
        <v>40</v>
      </c>
    </row>
    <row r="21265" spans="1:6" x14ac:dyDescent="0.25">
      <c r="A21265" s="73">
        <v>602809</v>
      </c>
      <c r="B21265" s="74" t="s">
        <v>33758</v>
      </c>
      <c r="C21265" s="73" t="s">
        <v>101</v>
      </c>
      <c r="D21265" s="75">
        <v>946.18</v>
      </c>
      <c r="E21265" s="75">
        <v>946.18</v>
      </c>
      <c r="F21265" s="73" t="s">
        <v>40</v>
      </c>
    </row>
    <row r="21266" spans="1:6" ht="25.5" x14ac:dyDescent="0.25">
      <c r="A21266" s="73">
        <v>602810</v>
      </c>
      <c r="B21266" s="74" t="s">
        <v>33759</v>
      </c>
      <c r="C21266" s="73" t="s">
        <v>101</v>
      </c>
      <c r="D21266" s="75">
        <v>1133.49</v>
      </c>
      <c r="E21266" s="75">
        <v>1133.49</v>
      </c>
      <c r="F21266" s="73" t="s">
        <v>40</v>
      </c>
    </row>
    <row r="21267" spans="1:6" x14ac:dyDescent="0.25">
      <c r="A21267" s="73">
        <v>602811</v>
      </c>
      <c r="B21267" s="74" t="s">
        <v>33760</v>
      </c>
      <c r="C21267" s="73" t="s">
        <v>101</v>
      </c>
      <c r="D21267" s="75">
        <v>1133.49</v>
      </c>
      <c r="E21267" s="75">
        <v>1133.49</v>
      </c>
      <c r="F21267" s="73" t="s">
        <v>40</v>
      </c>
    </row>
    <row r="21268" spans="1:6" ht="25.5" x14ac:dyDescent="0.25">
      <c r="A21268" s="73">
        <v>602812</v>
      </c>
      <c r="B21268" s="74" t="s">
        <v>33761</v>
      </c>
      <c r="C21268" s="73" t="s">
        <v>101</v>
      </c>
      <c r="D21268" s="75">
        <v>1157.3399999999999</v>
      </c>
      <c r="E21268" s="75">
        <v>1157.3399999999999</v>
      </c>
      <c r="F21268" s="73" t="s">
        <v>40</v>
      </c>
    </row>
    <row r="21269" spans="1:6" ht="25.5" x14ac:dyDescent="0.25">
      <c r="A21269" s="73">
        <v>602813</v>
      </c>
      <c r="B21269" s="74" t="s">
        <v>33762</v>
      </c>
      <c r="C21269" s="73" t="s">
        <v>101</v>
      </c>
      <c r="D21269" s="75">
        <v>1248.58</v>
      </c>
      <c r="E21269" s="75">
        <v>1248.58</v>
      </c>
      <c r="F21269" s="73" t="s">
        <v>40</v>
      </c>
    </row>
    <row r="21270" spans="1:6" ht="25.5" x14ac:dyDescent="0.25">
      <c r="A21270" s="73">
        <v>602814</v>
      </c>
      <c r="B21270" s="74" t="s">
        <v>33763</v>
      </c>
      <c r="C21270" s="73" t="s">
        <v>101</v>
      </c>
      <c r="D21270" s="75">
        <v>1373.53</v>
      </c>
      <c r="E21270" s="75">
        <v>1373.53</v>
      </c>
      <c r="F21270" s="73" t="s">
        <v>40</v>
      </c>
    </row>
    <row r="21271" spans="1:6" ht="25.5" x14ac:dyDescent="0.25">
      <c r="A21271" s="73">
        <v>602815</v>
      </c>
      <c r="B21271" s="74" t="s">
        <v>33764</v>
      </c>
      <c r="C21271" s="73" t="s">
        <v>101</v>
      </c>
      <c r="D21271" s="75">
        <v>397.96</v>
      </c>
      <c r="E21271" s="75">
        <v>397.96</v>
      </c>
      <c r="F21271" s="73" t="s">
        <v>40</v>
      </c>
    </row>
    <row r="21272" spans="1:6" x14ac:dyDescent="0.25">
      <c r="A21272" s="73">
        <v>640105</v>
      </c>
      <c r="B21272" s="74" t="s">
        <v>33804</v>
      </c>
      <c r="C21272" s="73" t="s">
        <v>101</v>
      </c>
      <c r="D21272" s="75">
        <v>262.41000000000003</v>
      </c>
      <c r="E21272" s="75">
        <v>262.41000000000003</v>
      </c>
      <c r="F21272" s="73" t="s">
        <v>40</v>
      </c>
    </row>
    <row r="21273" spans="1:6" ht="38.25" x14ac:dyDescent="0.25">
      <c r="A21273" s="73">
        <v>650115</v>
      </c>
      <c r="B21273" s="74" t="s">
        <v>33805</v>
      </c>
      <c r="C21273" s="73" t="s">
        <v>101</v>
      </c>
      <c r="D21273" s="75">
        <v>269</v>
      </c>
      <c r="E21273" s="75">
        <v>269</v>
      </c>
      <c r="F21273" s="73" t="s">
        <v>40</v>
      </c>
    </row>
    <row r="21274" spans="1:6" ht="38.25" x14ac:dyDescent="0.25">
      <c r="A21274" s="73">
        <v>650116</v>
      </c>
      <c r="B21274" s="74" t="s">
        <v>33806</v>
      </c>
      <c r="C21274" s="73" t="s">
        <v>101</v>
      </c>
      <c r="D21274" s="75">
        <v>279.89999999999998</v>
      </c>
      <c r="E21274" s="75">
        <v>279.89999999999998</v>
      </c>
      <c r="F21274" s="73" t="s">
        <v>40</v>
      </c>
    </row>
    <row r="21275" spans="1:6" ht="38.25" x14ac:dyDescent="0.25">
      <c r="A21275" s="73">
        <v>650117</v>
      </c>
      <c r="B21275" s="74" t="s">
        <v>33807</v>
      </c>
      <c r="C21275" s="73" t="s">
        <v>101</v>
      </c>
      <c r="D21275" s="75">
        <v>275.39999999999998</v>
      </c>
      <c r="E21275" s="75">
        <v>275.39999999999998</v>
      </c>
      <c r="F21275" s="73" t="s">
        <v>40</v>
      </c>
    </row>
    <row r="21276" spans="1:6" ht="38.25" x14ac:dyDescent="0.25">
      <c r="A21276" s="73">
        <v>650118</v>
      </c>
      <c r="B21276" s="74" t="s">
        <v>33808</v>
      </c>
      <c r="C21276" s="73" t="s">
        <v>101</v>
      </c>
      <c r="D21276" s="75">
        <v>274.52</v>
      </c>
      <c r="E21276" s="75">
        <v>274.52</v>
      </c>
      <c r="F21276" s="73" t="s">
        <v>40</v>
      </c>
    </row>
    <row r="21277" spans="1:6" ht="38.25" x14ac:dyDescent="0.25">
      <c r="A21277" s="73">
        <v>650201</v>
      </c>
      <c r="B21277" s="74" t="s">
        <v>33809</v>
      </c>
      <c r="C21277" s="73" t="s">
        <v>101</v>
      </c>
      <c r="D21277" s="75">
        <v>722.36</v>
      </c>
      <c r="E21277" s="75">
        <v>722.36</v>
      </c>
      <c r="F21277" s="73" t="s">
        <v>40</v>
      </c>
    </row>
    <row r="21278" spans="1:6" ht="38.25" x14ac:dyDescent="0.25">
      <c r="A21278" s="73">
        <v>650202</v>
      </c>
      <c r="B21278" s="74" t="s">
        <v>33810</v>
      </c>
      <c r="C21278" s="73" t="s">
        <v>101</v>
      </c>
      <c r="D21278" s="75">
        <v>722.36</v>
      </c>
      <c r="E21278" s="75">
        <v>722.36</v>
      </c>
      <c r="F21278" s="73" t="s">
        <v>40</v>
      </c>
    </row>
    <row r="21279" spans="1:6" ht="38.25" x14ac:dyDescent="0.25">
      <c r="A21279" s="73">
        <v>650203</v>
      </c>
      <c r="B21279" s="74" t="s">
        <v>33811</v>
      </c>
      <c r="C21279" s="73" t="s">
        <v>101</v>
      </c>
      <c r="D21279" s="75">
        <v>744.39</v>
      </c>
      <c r="E21279" s="75">
        <v>744.39</v>
      </c>
      <c r="F21279" s="73" t="s">
        <v>40</v>
      </c>
    </row>
    <row r="21280" spans="1:6" ht="38.25" x14ac:dyDescent="0.25">
      <c r="A21280" s="73">
        <v>650204</v>
      </c>
      <c r="B21280" s="74" t="s">
        <v>33812</v>
      </c>
      <c r="C21280" s="73" t="s">
        <v>101</v>
      </c>
      <c r="D21280" s="75">
        <v>798.43</v>
      </c>
      <c r="E21280" s="75">
        <v>798.43</v>
      </c>
      <c r="F21280" s="73" t="s">
        <v>40</v>
      </c>
    </row>
    <row r="21281" spans="1:6" ht="25.5" x14ac:dyDescent="0.25">
      <c r="A21281" s="73">
        <v>651407</v>
      </c>
      <c r="B21281" s="74" t="s">
        <v>29138</v>
      </c>
      <c r="C21281" s="73" t="s">
        <v>101</v>
      </c>
      <c r="D21281" s="75">
        <v>215.95</v>
      </c>
      <c r="E21281" s="75">
        <v>215.95</v>
      </c>
      <c r="F21281" s="73" t="s">
        <v>40</v>
      </c>
    </row>
    <row r="21282" spans="1:6" ht="25.5" x14ac:dyDescent="0.25">
      <c r="A21282" s="73">
        <v>654103</v>
      </c>
      <c r="B21282" s="74" t="s">
        <v>33814</v>
      </c>
      <c r="C21282" s="73" t="s">
        <v>101</v>
      </c>
      <c r="D21282" s="75">
        <v>75.66</v>
      </c>
      <c r="E21282" s="75">
        <v>75.66</v>
      </c>
      <c r="F21282" s="73" t="s">
        <v>40</v>
      </c>
    </row>
    <row r="21283" spans="1:6" ht="38.25" x14ac:dyDescent="0.25">
      <c r="A21283" s="73">
        <v>657010</v>
      </c>
      <c r="B21283" s="74" t="s">
        <v>29139</v>
      </c>
      <c r="C21283" s="73" t="s">
        <v>101</v>
      </c>
      <c r="D21283" s="75">
        <v>128</v>
      </c>
      <c r="E21283" s="75">
        <v>128</v>
      </c>
      <c r="F21283" s="73" t="s">
        <v>40</v>
      </c>
    </row>
    <row r="21284" spans="1:6" ht="38.25" x14ac:dyDescent="0.25">
      <c r="A21284" s="73">
        <v>657015</v>
      </c>
      <c r="B21284" s="74" t="s">
        <v>29140</v>
      </c>
      <c r="C21284" s="73" t="s">
        <v>101</v>
      </c>
      <c r="D21284" s="75">
        <v>191.9</v>
      </c>
      <c r="E21284" s="75">
        <v>191.9</v>
      </c>
      <c r="F21284" s="73" t="s">
        <v>40</v>
      </c>
    </row>
    <row r="21285" spans="1:6" ht="38.25" x14ac:dyDescent="0.25">
      <c r="A21285" s="73">
        <v>657018</v>
      </c>
      <c r="B21285" s="74" t="s">
        <v>29141</v>
      </c>
      <c r="C21285" s="73" t="s">
        <v>101</v>
      </c>
      <c r="D21285" s="75">
        <v>256.88</v>
      </c>
      <c r="E21285" s="75">
        <v>256.88</v>
      </c>
      <c r="F21285" s="73" t="s">
        <v>40</v>
      </c>
    </row>
    <row r="21286" spans="1:6" ht="38.25" x14ac:dyDescent="0.25">
      <c r="A21286" s="73">
        <v>657019</v>
      </c>
      <c r="B21286" s="74" t="s">
        <v>29142</v>
      </c>
      <c r="C21286" s="73" t="s">
        <v>101</v>
      </c>
      <c r="D21286" s="75">
        <v>152</v>
      </c>
      <c r="E21286" s="75">
        <v>152</v>
      </c>
      <c r="F21286" s="73" t="s">
        <v>40</v>
      </c>
    </row>
    <row r="21287" spans="1:6" x14ac:dyDescent="0.25">
      <c r="A21287" s="73">
        <v>657280</v>
      </c>
      <c r="B21287" s="74" t="s">
        <v>29143</v>
      </c>
      <c r="C21287" s="73" t="s">
        <v>101</v>
      </c>
      <c r="D21287" s="75">
        <v>5.34</v>
      </c>
      <c r="E21287" s="75">
        <v>5.34</v>
      </c>
      <c r="F21287" s="73" t="s">
        <v>40</v>
      </c>
    </row>
    <row r="21288" spans="1:6" x14ac:dyDescent="0.25">
      <c r="A21288" s="73">
        <v>657284</v>
      </c>
      <c r="B21288" s="74" t="s">
        <v>29144</v>
      </c>
      <c r="C21288" s="73" t="s">
        <v>101</v>
      </c>
      <c r="D21288" s="75">
        <v>43.89</v>
      </c>
      <c r="E21288" s="75">
        <v>43.89</v>
      </c>
      <c r="F21288" s="73" t="s">
        <v>40</v>
      </c>
    </row>
    <row r="21289" spans="1:6" ht="25.5" x14ac:dyDescent="0.25">
      <c r="A21289" s="73">
        <v>657809</v>
      </c>
      <c r="B21289" s="74" t="s">
        <v>29145</v>
      </c>
      <c r="C21289" s="73" t="s">
        <v>101</v>
      </c>
      <c r="D21289" s="75">
        <v>14.51</v>
      </c>
      <c r="E21289" s="75">
        <v>14.51</v>
      </c>
      <c r="F21289" s="73" t="s">
        <v>40</v>
      </c>
    </row>
    <row r="21290" spans="1:6" ht="25.5" x14ac:dyDescent="0.25">
      <c r="A21290" s="73">
        <v>657820</v>
      </c>
      <c r="B21290" s="74" t="s">
        <v>29146</v>
      </c>
      <c r="C21290" s="73" t="s">
        <v>101</v>
      </c>
      <c r="D21290" s="75">
        <v>29.4</v>
      </c>
      <c r="E21290" s="75">
        <v>29.4</v>
      </c>
      <c r="F21290" s="73" t="s">
        <v>40</v>
      </c>
    </row>
    <row r="21291" spans="1:6" ht="25.5" x14ac:dyDescent="0.25">
      <c r="A21291" s="73">
        <v>657832</v>
      </c>
      <c r="B21291" s="74" t="s">
        <v>29147</v>
      </c>
      <c r="C21291" s="73" t="s">
        <v>101</v>
      </c>
      <c r="D21291" s="75">
        <v>206.04</v>
      </c>
      <c r="E21291" s="75">
        <v>206.04</v>
      </c>
      <c r="F21291" s="73" t="s">
        <v>40</v>
      </c>
    </row>
    <row r="21292" spans="1:6" x14ac:dyDescent="0.25">
      <c r="A21292" s="73">
        <v>657890</v>
      </c>
      <c r="B21292" s="74" t="s">
        <v>29148</v>
      </c>
      <c r="C21292" s="73" t="s">
        <v>101</v>
      </c>
      <c r="D21292" s="75">
        <v>2.75</v>
      </c>
      <c r="E21292" s="75">
        <v>2.75</v>
      </c>
      <c r="F21292" s="73" t="s">
        <v>40</v>
      </c>
    </row>
    <row r="21293" spans="1:6" ht="38.25" x14ac:dyDescent="0.25">
      <c r="A21293" s="73">
        <v>658011</v>
      </c>
      <c r="B21293" s="74" t="s">
        <v>33815</v>
      </c>
      <c r="C21293" s="73" t="s">
        <v>101</v>
      </c>
      <c r="D21293" s="75">
        <v>13.9</v>
      </c>
      <c r="E21293" s="75">
        <v>13.9</v>
      </c>
      <c r="F21293" s="73" t="s">
        <v>40</v>
      </c>
    </row>
    <row r="21294" spans="1:6" x14ac:dyDescent="0.25">
      <c r="A21294" s="73">
        <v>658106</v>
      </c>
      <c r="B21294" s="74" t="s">
        <v>29149</v>
      </c>
      <c r="C21294" s="73" t="s">
        <v>101</v>
      </c>
      <c r="D21294" s="75">
        <v>5.7</v>
      </c>
      <c r="E21294" s="75">
        <v>5.7</v>
      </c>
      <c r="F21294" s="73" t="s">
        <v>40</v>
      </c>
    </row>
    <row r="21295" spans="1:6" ht="25.5" x14ac:dyDescent="0.25">
      <c r="A21295" s="73">
        <v>658210</v>
      </c>
      <c r="B21295" s="74" t="s">
        <v>29150</v>
      </c>
      <c r="C21295" s="73" t="s">
        <v>101</v>
      </c>
      <c r="D21295" s="75">
        <v>10.67</v>
      </c>
      <c r="E21295" s="75">
        <v>10.67</v>
      </c>
      <c r="F21295" s="73" t="s">
        <v>40</v>
      </c>
    </row>
    <row r="21296" spans="1:6" x14ac:dyDescent="0.25">
      <c r="A21296" s="73">
        <v>658405</v>
      </c>
      <c r="B21296" s="74" t="s">
        <v>33816</v>
      </c>
      <c r="C21296" s="73" t="s">
        <v>101</v>
      </c>
      <c r="D21296" s="75">
        <v>4.8</v>
      </c>
      <c r="E21296" s="75">
        <v>4.8</v>
      </c>
      <c r="F21296" s="73" t="s">
        <v>40</v>
      </c>
    </row>
    <row r="21297" spans="1:6" ht="25.5" x14ac:dyDescent="0.25">
      <c r="A21297" s="73">
        <v>658505</v>
      </c>
      <c r="B21297" s="74" t="s">
        <v>29151</v>
      </c>
      <c r="C21297" s="73" t="s">
        <v>101</v>
      </c>
      <c r="D21297" s="75">
        <v>159.9</v>
      </c>
      <c r="E21297" s="75">
        <v>159.9</v>
      </c>
      <c r="F21297" s="73" t="s">
        <v>40</v>
      </c>
    </row>
    <row r="21298" spans="1:6" ht="25.5" x14ac:dyDescent="0.25">
      <c r="A21298" s="73">
        <v>658506</v>
      </c>
      <c r="B21298" s="74" t="s">
        <v>29152</v>
      </c>
      <c r="C21298" s="73" t="s">
        <v>101</v>
      </c>
      <c r="D21298" s="75">
        <v>10.9</v>
      </c>
      <c r="E21298" s="75">
        <v>10.9</v>
      </c>
      <c r="F21298" s="73" t="s">
        <v>40</v>
      </c>
    </row>
    <row r="21299" spans="1:6" ht="25.5" x14ac:dyDescent="0.25">
      <c r="A21299" s="73">
        <v>658512</v>
      </c>
      <c r="B21299" s="74" t="s">
        <v>29153</v>
      </c>
      <c r="C21299" s="73" t="s">
        <v>101</v>
      </c>
      <c r="D21299" s="75">
        <v>34</v>
      </c>
      <c r="E21299" s="75">
        <v>34</v>
      </c>
      <c r="F21299" s="73" t="s">
        <v>40</v>
      </c>
    </row>
    <row r="21300" spans="1:6" x14ac:dyDescent="0.25">
      <c r="A21300" s="73">
        <v>658530</v>
      </c>
      <c r="B21300" s="74" t="s">
        <v>29154</v>
      </c>
      <c r="C21300" s="73" t="s">
        <v>101</v>
      </c>
      <c r="D21300" s="75">
        <v>16</v>
      </c>
      <c r="E21300" s="75">
        <v>16</v>
      </c>
      <c r="F21300" s="73" t="s">
        <v>40</v>
      </c>
    </row>
    <row r="21301" spans="1:6" ht="25.5" x14ac:dyDescent="0.25">
      <c r="A21301" s="73">
        <v>658535</v>
      </c>
      <c r="B21301" s="74" t="s">
        <v>29155</v>
      </c>
      <c r="C21301" s="73" t="s">
        <v>101</v>
      </c>
      <c r="D21301" s="75">
        <v>53.12</v>
      </c>
      <c r="E21301" s="75">
        <v>53.12</v>
      </c>
      <c r="F21301" s="73" t="s">
        <v>40</v>
      </c>
    </row>
    <row r="21302" spans="1:6" ht="25.5" x14ac:dyDescent="0.25">
      <c r="A21302" s="73">
        <v>658542</v>
      </c>
      <c r="B21302" s="74" t="s">
        <v>29156</v>
      </c>
      <c r="C21302" s="73" t="s">
        <v>101</v>
      </c>
      <c r="D21302" s="75">
        <v>122</v>
      </c>
      <c r="E21302" s="75">
        <v>122</v>
      </c>
      <c r="F21302" s="73" t="s">
        <v>40</v>
      </c>
    </row>
    <row r="21303" spans="1:6" ht="25.5" x14ac:dyDescent="0.25">
      <c r="A21303" s="73">
        <v>670101</v>
      </c>
      <c r="B21303" s="74" t="s">
        <v>33827</v>
      </c>
      <c r="C21303" s="73" t="s">
        <v>101</v>
      </c>
      <c r="D21303" s="75">
        <v>3.33</v>
      </c>
      <c r="E21303" s="75">
        <v>3.33</v>
      </c>
      <c r="F21303" s="73" t="s">
        <v>40</v>
      </c>
    </row>
    <row r="21304" spans="1:6" ht="25.5" x14ac:dyDescent="0.25">
      <c r="A21304" s="73">
        <v>670102</v>
      </c>
      <c r="B21304" s="74" t="s">
        <v>33828</v>
      </c>
      <c r="C21304" s="73" t="s">
        <v>101</v>
      </c>
      <c r="D21304" s="75">
        <v>3.5</v>
      </c>
      <c r="E21304" s="75">
        <v>3.5</v>
      </c>
      <c r="F21304" s="73" t="s">
        <v>40</v>
      </c>
    </row>
    <row r="21305" spans="1:6" ht="25.5" x14ac:dyDescent="0.25">
      <c r="A21305" s="73">
        <v>670103</v>
      </c>
      <c r="B21305" s="74" t="s">
        <v>33829</v>
      </c>
      <c r="C21305" s="73" t="s">
        <v>101</v>
      </c>
      <c r="D21305" s="75">
        <v>3.4</v>
      </c>
      <c r="E21305" s="75">
        <v>3.4</v>
      </c>
      <c r="F21305" s="73" t="s">
        <v>40</v>
      </c>
    </row>
    <row r="21306" spans="1:6" ht="25.5" x14ac:dyDescent="0.25">
      <c r="A21306" s="73">
        <v>671501</v>
      </c>
      <c r="B21306" s="74" t="s">
        <v>33831</v>
      </c>
      <c r="C21306" s="73" t="s">
        <v>101</v>
      </c>
      <c r="D21306" s="75">
        <v>5</v>
      </c>
      <c r="E21306" s="75">
        <v>5</v>
      </c>
      <c r="F21306" s="73" t="s">
        <v>40</v>
      </c>
    </row>
    <row r="21307" spans="1:6" ht="25.5" x14ac:dyDescent="0.25">
      <c r="A21307" s="73">
        <v>671506</v>
      </c>
      <c r="B21307" s="74" t="s">
        <v>29157</v>
      </c>
      <c r="C21307" s="73" t="s">
        <v>101</v>
      </c>
      <c r="D21307" s="75">
        <v>55.64</v>
      </c>
      <c r="E21307" s="75">
        <v>55.64</v>
      </c>
      <c r="F21307" s="73" t="s">
        <v>40</v>
      </c>
    </row>
    <row r="21308" spans="1:6" x14ac:dyDescent="0.25">
      <c r="A21308" s="73">
        <v>671601</v>
      </c>
      <c r="B21308" s="74" t="s">
        <v>29158</v>
      </c>
      <c r="C21308" s="73" t="s">
        <v>101</v>
      </c>
      <c r="D21308" s="75">
        <v>51.8</v>
      </c>
      <c r="E21308" s="75">
        <v>51.8</v>
      </c>
      <c r="F21308" s="73" t="s">
        <v>40</v>
      </c>
    </row>
    <row r="21309" spans="1:6" x14ac:dyDescent="0.25">
      <c r="A21309" s="73">
        <v>672024</v>
      </c>
      <c r="B21309" s="74" t="s">
        <v>33832</v>
      </c>
      <c r="C21309" s="73" t="s">
        <v>101</v>
      </c>
      <c r="D21309" s="75">
        <v>0.66</v>
      </c>
      <c r="E21309" s="75">
        <v>0.66</v>
      </c>
      <c r="F21309" s="73" t="s">
        <v>40</v>
      </c>
    </row>
    <row r="21310" spans="1:6" ht="25.5" x14ac:dyDescent="0.25">
      <c r="A21310" s="73">
        <v>672025</v>
      </c>
      <c r="B21310" s="74" t="s">
        <v>1659</v>
      </c>
      <c r="C21310" s="73" t="s">
        <v>101</v>
      </c>
      <c r="D21310" s="75">
        <v>1.05</v>
      </c>
      <c r="E21310" s="75">
        <v>1.05</v>
      </c>
      <c r="F21310" s="73" t="s">
        <v>40</v>
      </c>
    </row>
    <row r="21311" spans="1:6" ht="25.5" x14ac:dyDescent="0.25">
      <c r="A21311" s="73">
        <v>672026</v>
      </c>
      <c r="B21311" s="74" t="s">
        <v>33833</v>
      </c>
      <c r="C21311" s="73" t="s">
        <v>101</v>
      </c>
      <c r="D21311" s="75">
        <v>1.05</v>
      </c>
      <c r="E21311" s="75">
        <v>1.05</v>
      </c>
      <c r="F21311" s="73" t="s">
        <v>40</v>
      </c>
    </row>
    <row r="21312" spans="1:6" x14ac:dyDescent="0.25">
      <c r="A21312" s="73">
        <v>672075</v>
      </c>
      <c r="B21312" s="74" t="s">
        <v>33834</v>
      </c>
      <c r="C21312" s="73" t="s">
        <v>101</v>
      </c>
      <c r="D21312" s="75">
        <v>0.34</v>
      </c>
      <c r="E21312" s="75">
        <v>0.34</v>
      </c>
      <c r="F21312" s="73" t="s">
        <v>40</v>
      </c>
    </row>
    <row r="21313" spans="1:6" x14ac:dyDescent="0.25">
      <c r="A21313" s="73">
        <v>721001</v>
      </c>
      <c r="B21313" s="74" t="s">
        <v>29159</v>
      </c>
      <c r="C21313" s="73" t="s">
        <v>101</v>
      </c>
      <c r="D21313" s="75">
        <v>226.56</v>
      </c>
      <c r="E21313" s="75">
        <v>226.56</v>
      </c>
      <c r="F21313" s="73" t="s">
        <v>40</v>
      </c>
    </row>
    <row r="21314" spans="1:6" ht="25.5" x14ac:dyDescent="0.25">
      <c r="A21314" s="73">
        <v>730550</v>
      </c>
      <c r="B21314" s="74" t="s">
        <v>33864</v>
      </c>
      <c r="C21314" s="73" t="s">
        <v>101</v>
      </c>
      <c r="D21314" s="75">
        <v>294.41000000000003</v>
      </c>
      <c r="E21314" s="75">
        <v>294.41000000000003</v>
      </c>
      <c r="F21314" s="73" t="s">
        <v>40</v>
      </c>
    </row>
    <row r="21315" spans="1:6" ht="25.5" x14ac:dyDescent="0.25">
      <c r="A21315" s="73">
        <v>730551</v>
      </c>
      <c r="B21315" s="74" t="s">
        <v>33865</v>
      </c>
      <c r="C21315" s="73" t="s">
        <v>101</v>
      </c>
      <c r="D21315" s="75">
        <v>12.88</v>
      </c>
      <c r="E21315" s="75">
        <v>12.88</v>
      </c>
      <c r="F21315" s="73" t="s">
        <v>40</v>
      </c>
    </row>
    <row r="21316" spans="1:6" ht="25.5" x14ac:dyDescent="0.25">
      <c r="A21316" s="73">
        <v>730552</v>
      </c>
      <c r="B21316" s="74" t="s">
        <v>33866</v>
      </c>
      <c r="C21316" s="73" t="s">
        <v>101</v>
      </c>
      <c r="D21316" s="75">
        <v>14.97</v>
      </c>
      <c r="E21316" s="75">
        <v>14.97</v>
      </c>
      <c r="F21316" s="73" t="s">
        <v>40</v>
      </c>
    </row>
    <row r="21317" spans="1:6" ht="25.5" x14ac:dyDescent="0.25">
      <c r="A21317" s="73">
        <v>730553</v>
      </c>
      <c r="B21317" s="74" t="s">
        <v>33867</v>
      </c>
      <c r="C21317" s="73" t="s">
        <v>101</v>
      </c>
      <c r="D21317" s="75">
        <v>18.77</v>
      </c>
      <c r="E21317" s="75">
        <v>18.77</v>
      </c>
      <c r="F21317" s="73" t="s">
        <v>40</v>
      </c>
    </row>
    <row r="21318" spans="1:6" ht="25.5" x14ac:dyDescent="0.25">
      <c r="A21318" s="73">
        <v>730554</v>
      </c>
      <c r="B21318" s="74" t="s">
        <v>33868</v>
      </c>
      <c r="C21318" s="73" t="s">
        <v>101</v>
      </c>
      <c r="D21318" s="75">
        <v>39.6</v>
      </c>
      <c r="E21318" s="75">
        <v>39.6</v>
      </c>
      <c r="F21318" s="73" t="s">
        <v>40</v>
      </c>
    </row>
    <row r="21319" spans="1:6" ht="25.5" x14ac:dyDescent="0.25">
      <c r="A21319" s="73">
        <v>730555</v>
      </c>
      <c r="B21319" s="74" t="s">
        <v>33869</v>
      </c>
      <c r="C21319" s="73" t="s">
        <v>101</v>
      </c>
      <c r="D21319" s="75">
        <v>36.9</v>
      </c>
      <c r="E21319" s="75">
        <v>36.9</v>
      </c>
      <c r="F21319" s="73" t="s">
        <v>40</v>
      </c>
    </row>
    <row r="21320" spans="1:6" ht="25.5" x14ac:dyDescent="0.25">
      <c r="A21320" s="73">
        <v>730556</v>
      </c>
      <c r="B21320" s="74" t="s">
        <v>33870</v>
      </c>
      <c r="C21320" s="73" t="s">
        <v>101</v>
      </c>
      <c r="D21320" s="75">
        <v>67.73</v>
      </c>
      <c r="E21320" s="75">
        <v>67.73</v>
      </c>
      <c r="F21320" s="73" t="s">
        <v>40</v>
      </c>
    </row>
    <row r="21321" spans="1:6" x14ac:dyDescent="0.25">
      <c r="A21321" s="73">
        <v>732402</v>
      </c>
      <c r="B21321" s="74" t="s">
        <v>33871</v>
      </c>
      <c r="C21321" s="73" t="s">
        <v>101</v>
      </c>
      <c r="D21321" s="75">
        <v>59.67</v>
      </c>
      <c r="E21321" s="75">
        <v>59.67</v>
      </c>
      <c r="F21321" s="73" t="s">
        <v>40</v>
      </c>
    </row>
    <row r="21322" spans="1:6" x14ac:dyDescent="0.25">
      <c r="A21322" s="73">
        <v>732403</v>
      </c>
      <c r="B21322" s="74" t="s">
        <v>33872</v>
      </c>
      <c r="C21322" s="73" t="s">
        <v>101</v>
      </c>
      <c r="D21322" s="75">
        <v>81.41</v>
      </c>
      <c r="E21322" s="75">
        <v>81.41</v>
      </c>
      <c r="F21322" s="73" t="s">
        <v>40</v>
      </c>
    </row>
    <row r="21323" spans="1:6" x14ac:dyDescent="0.25">
      <c r="A21323" s="73">
        <v>732404</v>
      </c>
      <c r="B21323" s="74" t="s">
        <v>33873</v>
      </c>
      <c r="C21323" s="73" t="s">
        <v>101</v>
      </c>
      <c r="D21323" s="75">
        <v>86.77</v>
      </c>
      <c r="E21323" s="75">
        <v>86.77</v>
      </c>
      <c r="F21323" s="73" t="s">
        <v>40</v>
      </c>
    </row>
    <row r="21324" spans="1:6" x14ac:dyDescent="0.25">
      <c r="A21324" s="73">
        <v>732405</v>
      </c>
      <c r="B21324" s="74" t="s">
        <v>33874</v>
      </c>
      <c r="C21324" s="73" t="s">
        <v>101</v>
      </c>
      <c r="D21324" s="75">
        <v>210.83</v>
      </c>
      <c r="E21324" s="75">
        <v>210.83</v>
      </c>
      <c r="F21324" s="73" t="s">
        <v>40</v>
      </c>
    </row>
    <row r="21325" spans="1:6" x14ac:dyDescent="0.25">
      <c r="A21325" s="73">
        <v>732406</v>
      </c>
      <c r="B21325" s="74" t="s">
        <v>33875</v>
      </c>
      <c r="C21325" s="73" t="s">
        <v>101</v>
      </c>
      <c r="D21325" s="75">
        <v>586.83000000000004</v>
      </c>
      <c r="E21325" s="75">
        <v>586.83000000000004</v>
      </c>
      <c r="F21325" s="73" t="s">
        <v>40</v>
      </c>
    </row>
    <row r="21326" spans="1:6" x14ac:dyDescent="0.25">
      <c r="A21326" s="73">
        <v>732407</v>
      </c>
      <c r="B21326" s="74" t="s">
        <v>29160</v>
      </c>
      <c r="C21326" s="73" t="s">
        <v>101</v>
      </c>
      <c r="D21326" s="75">
        <v>983.41</v>
      </c>
      <c r="E21326" s="75">
        <v>983.41</v>
      </c>
      <c r="F21326" s="73" t="s">
        <v>40</v>
      </c>
    </row>
    <row r="21327" spans="1:6" x14ac:dyDescent="0.25">
      <c r="A21327" s="73">
        <v>732425</v>
      </c>
      <c r="B21327" s="74" t="s">
        <v>33876</v>
      </c>
      <c r="C21327" s="73" t="s">
        <v>101</v>
      </c>
      <c r="D21327" s="75">
        <v>39.61</v>
      </c>
      <c r="E21327" s="75">
        <v>39.61</v>
      </c>
      <c r="F21327" s="73" t="s">
        <v>40</v>
      </c>
    </row>
    <row r="21328" spans="1:6" x14ac:dyDescent="0.25">
      <c r="A21328" s="73">
        <v>732433</v>
      </c>
      <c r="B21328" s="74" t="s">
        <v>29161</v>
      </c>
      <c r="C21328" s="73" t="s">
        <v>101</v>
      </c>
      <c r="D21328" s="75">
        <v>110</v>
      </c>
      <c r="E21328" s="75">
        <v>110</v>
      </c>
      <c r="F21328" s="73" t="s">
        <v>40</v>
      </c>
    </row>
    <row r="21329" spans="1:6" x14ac:dyDescent="0.25">
      <c r="A21329" s="73">
        <v>732434</v>
      </c>
      <c r="B21329" s="74" t="s">
        <v>29162</v>
      </c>
      <c r="C21329" s="73" t="s">
        <v>101</v>
      </c>
      <c r="D21329" s="75">
        <v>170.34</v>
      </c>
      <c r="E21329" s="75">
        <v>170.34</v>
      </c>
      <c r="F21329" s="73" t="s">
        <v>40</v>
      </c>
    </row>
    <row r="21330" spans="1:6" x14ac:dyDescent="0.25">
      <c r="A21330" s="73">
        <v>732435</v>
      </c>
      <c r="B21330" s="74" t="s">
        <v>29163</v>
      </c>
      <c r="C21330" s="73" t="s">
        <v>101</v>
      </c>
      <c r="D21330" s="75">
        <v>398.51</v>
      </c>
      <c r="E21330" s="75">
        <v>398.51</v>
      </c>
      <c r="F21330" s="73" t="s">
        <v>40</v>
      </c>
    </row>
    <row r="21331" spans="1:6" x14ac:dyDescent="0.25">
      <c r="A21331" s="73">
        <v>732463</v>
      </c>
      <c r="B21331" s="74" t="s">
        <v>29164</v>
      </c>
      <c r="C21331" s="73" t="s">
        <v>101</v>
      </c>
      <c r="D21331" s="75">
        <v>245.31</v>
      </c>
      <c r="E21331" s="75">
        <v>245.31</v>
      </c>
      <c r="F21331" s="73" t="s">
        <v>40</v>
      </c>
    </row>
    <row r="21332" spans="1:6" x14ac:dyDescent="0.25">
      <c r="A21332" s="73">
        <v>732464</v>
      </c>
      <c r="B21332" s="74" t="s">
        <v>29165</v>
      </c>
      <c r="C21332" s="73" t="s">
        <v>101</v>
      </c>
      <c r="D21332" s="75">
        <v>389.42</v>
      </c>
      <c r="E21332" s="75">
        <v>389.42</v>
      </c>
      <c r="F21332" s="73" t="s">
        <v>40</v>
      </c>
    </row>
    <row r="21333" spans="1:6" x14ac:dyDescent="0.25">
      <c r="A21333" s="73">
        <v>732465</v>
      </c>
      <c r="B21333" s="74" t="s">
        <v>29166</v>
      </c>
      <c r="C21333" s="73" t="s">
        <v>101</v>
      </c>
      <c r="D21333" s="75">
        <v>585.73</v>
      </c>
      <c r="E21333" s="75">
        <v>585.73</v>
      </c>
      <c r="F21333" s="73" t="s">
        <v>40</v>
      </c>
    </row>
    <row r="21334" spans="1:6" x14ac:dyDescent="0.25">
      <c r="A21334" s="73">
        <v>732466</v>
      </c>
      <c r="B21334" s="74" t="s">
        <v>29167</v>
      </c>
      <c r="C21334" s="73" t="s">
        <v>101</v>
      </c>
      <c r="D21334" s="75">
        <v>1024.68</v>
      </c>
      <c r="E21334" s="75">
        <v>1024.68</v>
      </c>
      <c r="F21334" s="73" t="s">
        <v>40</v>
      </c>
    </row>
    <row r="21335" spans="1:6" x14ac:dyDescent="0.25">
      <c r="A21335" s="73">
        <v>732467</v>
      </c>
      <c r="B21335" s="74" t="s">
        <v>29168</v>
      </c>
      <c r="C21335" s="73" t="s">
        <v>101</v>
      </c>
      <c r="D21335" s="75">
        <v>1989.9</v>
      </c>
      <c r="E21335" s="75">
        <v>1989.9</v>
      </c>
      <c r="F21335" s="73" t="s">
        <v>40</v>
      </c>
    </row>
    <row r="21336" spans="1:6" x14ac:dyDescent="0.25">
      <c r="A21336" s="73">
        <v>732469</v>
      </c>
      <c r="B21336" s="74" t="s">
        <v>29169</v>
      </c>
      <c r="C21336" s="73" t="s">
        <v>101</v>
      </c>
      <c r="D21336" s="75">
        <v>3065.46</v>
      </c>
      <c r="E21336" s="75">
        <v>3065.46</v>
      </c>
      <c r="F21336" s="73" t="s">
        <v>40</v>
      </c>
    </row>
    <row r="21337" spans="1:6" x14ac:dyDescent="0.25">
      <c r="A21337" s="73">
        <v>732702</v>
      </c>
      <c r="B21337" s="74" t="s">
        <v>33877</v>
      </c>
      <c r="C21337" s="73" t="s">
        <v>101</v>
      </c>
      <c r="D21337" s="75">
        <v>1.06</v>
      </c>
      <c r="E21337" s="75">
        <v>1.06</v>
      </c>
      <c r="F21337" s="73" t="s">
        <v>40</v>
      </c>
    </row>
    <row r="21338" spans="1:6" x14ac:dyDescent="0.25">
      <c r="A21338" s="73">
        <v>732703</v>
      </c>
      <c r="B21338" s="74" t="s">
        <v>33878</v>
      </c>
      <c r="C21338" s="73" t="s">
        <v>101</v>
      </c>
      <c r="D21338" s="75">
        <v>2.06</v>
      </c>
      <c r="E21338" s="75">
        <v>2.06</v>
      </c>
      <c r="F21338" s="73" t="s">
        <v>40</v>
      </c>
    </row>
    <row r="21339" spans="1:6" x14ac:dyDescent="0.25">
      <c r="A21339" s="73">
        <v>732704</v>
      </c>
      <c r="B21339" s="74" t="s">
        <v>33879</v>
      </c>
      <c r="C21339" s="73" t="s">
        <v>101</v>
      </c>
      <c r="D21339" s="75">
        <v>3.9</v>
      </c>
      <c r="E21339" s="75">
        <v>3.9</v>
      </c>
      <c r="F21339" s="73" t="s">
        <v>40</v>
      </c>
    </row>
    <row r="21340" spans="1:6" x14ac:dyDescent="0.25">
      <c r="A21340" s="73">
        <v>732711</v>
      </c>
      <c r="B21340" s="74" t="s">
        <v>33880</v>
      </c>
      <c r="C21340" s="73" t="s">
        <v>101</v>
      </c>
      <c r="D21340" s="75">
        <v>7.9</v>
      </c>
      <c r="E21340" s="75">
        <v>7.9</v>
      </c>
      <c r="F21340" s="73" t="s">
        <v>40</v>
      </c>
    </row>
    <row r="21341" spans="1:6" x14ac:dyDescent="0.25">
      <c r="A21341" s="73">
        <v>732712</v>
      </c>
      <c r="B21341" s="74" t="s">
        <v>33881</v>
      </c>
      <c r="C21341" s="73" t="s">
        <v>101</v>
      </c>
      <c r="D21341" s="75">
        <v>8.6999999999999993</v>
      </c>
      <c r="E21341" s="75">
        <v>8.6999999999999993</v>
      </c>
      <c r="F21341" s="73" t="s">
        <v>40</v>
      </c>
    </row>
    <row r="21342" spans="1:6" x14ac:dyDescent="0.25">
      <c r="A21342" s="73">
        <v>733302</v>
      </c>
      <c r="B21342" s="74" t="s">
        <v>33882</v>
      </c>
      <c r="C21342" s="73" t="s">
        <v>101</v>
      </c>
      <c r="D21342" s="75">
        <v>249.9</v>
      </c>
      <c r="E21342" s="75">
        <v>249.9</v>
      </c>
      <c r="F21342" s="73" t="s">
        <v>40</v>
      </c>
    </row>
    <row r="21343" spans="1:6" x14ac:dyDescent="0.25">
      <c r="A21343" s="73">
        <v>733303</v>
      </c>
      <c r="B21343" s="74" t="s">
        <v>33883</v>
      </c>
      <c r="C21343" s="73" t="s">
        <v>101</v>
      </c>
      <c r="D21343" s="75">
        <v>291.89999999999998</v>
      </c>
      <c r="E21343" s="75">
        <v>291.89999999999998</v>
      </c>
      <c r="F21343" s="73" t="s">
        <v>40</v>
      </c>
    </row>
    <row r="21344" spans="1:6" x14ac:dyDescent="0.25">
      <c r="A21344" s="73">
        <v>733304</v>
      </c>
      <c r="B21344" s="74" t="s">
        <v>33884</v>
      </c>
      <c r="C21344" s="73" t="s">
        <v>101</v>
      </c>
      <c r="D21344" s="75">
        <v>425.43</v>
      </c>
      <c r="E21344" s="75">
        <v>425.43</v>
      </c>
      <c r="F21344" s="73" t="s">
        <v>40</v>
      </c>
    </row>
    <row r="21345" spans="1:6" x14ac:dyDescent="0.25">
      <c r="A21345" s="73">
        <v>733416</v>
      </c>
      <c r="B21345" s="74" t="s">
        <v>32866</v>
      </c>
      <c r="C21345" s="73" t="s">
        <v>101</v>
      </c>
      <c r="D21345" s="75">
        <v>7487.3</v>
      </c>
      <c r="E21345" s="75">
        <v>7487.3</v>
      </c>
      <c r="F21345" s="73" t="s">
        <v>40</v>
      </c>
    </row>
    <row r="21346" spans="1:6" x14ac:dyDescent="0.25">
      <c r="A21346" s="73">
        <v>734002</v>
      </c>
      <c r="B21346" s="74" t="s">
        <v>28952</v>
      </c>
      <c r="C21346" s="73" t="s">
        <v>101</v>
      </c>
      <c r="D21346" s="75">
        <v>35</v>
      </c>
      <c r="E21346" s="75">
        <v>35</v>
      </c>
      <c r="F21346" s="73" t="s">
        <v>40</v>
      </c>
    </row>
    <row r="21347" spans="1:6" x14ac:dyDescent="0.25">
      <c r="A21347" s="73">
        <v>734003</v>
      </c>
      <c r="B21347" s="74" t="s">
        <v>28953</v>
      </c>
      <c r="C21347" s="73" t="s">
        <v>101</v>
      </c>
      <c r="D21347" s="75">
        <v>24.79</v>
      </c>
      <c r="E21347" s="75">
        <v>24.79</v>
      </c>
      <c r="F21347" s="73" t="s">
        <v>40</v>
      </c>
    </row>
    <row r="21348" spans="1:6" ht="25.5" x14ac:dyDescent="0.25">
      <c r="A21348" s="73">
        <v>734007</v>
      </c>
      <c r="B21348" s="74" t="s">
        <v>29170</v>
      </c>
      <c r="C21348" s="73" t="s">
        <v>101</v>
      </c>
      <c r="D21348" s="75">
        <v>169.9</v>
      </c>
      <c r="E21348" s="75">
        <v>169.9</v>
      </c>
      <c r="F21348" s="73" t="s">
        <v>40</v>
      </c>
    </row>
    <row r="21349" spans="1:6" x14ac:dyDescent="0.25">
      <c r="A21349" s="73">
        <v>734029</v>
      </c>
      <c r="B21349" s="74" t="s">
        <v>29171</v>
      </c>
      <c r="C21349" s="73" t="s">
        <v>101</v>
      </c>
      <c r="D21349" s="75">
        <v>86.45</v>
      </c>
      <c r="E21349" s="75">
        <v>86.45</v>
      </c>
      <c r="F21349" s="73" t="s">
        <v>40</v>
      </c>
    </row>
    <row r="21350" spans="1:6" x14ac:dyDescent="0.25">
      <c r="A21350" s="73">
        <v>734030</v>
      </c>
      <c r="B21350" s="74" t="s">
        <v>33885</v>
      </c>
      <c r="C21350" s="73" t="s">
        <v>101</v>
      </c>
      <c r="D21350" s="75">
        <v>312.14999999999998</v>
      </c>
      <c r="E21350" s="75">
        <v>312.14999999999998</v>
      </c>
      <c r="F21350" s="73" t="s">
        <v>40</v>
      </c>
    </row>
    <row r="21351" spans="1:6" x14ac:dyDescent="0.25">
      <c r="A21351" s="73">
        <v>734032</v>
      </c>
      <c r="B21351" s="74" t="s">
        <v>33886</v>
      </c>
      <c r="C21351" s="73" t="s">
        <v>101</v>
      </c>
      <c r="D21351" s="75">
        <v>162.9</v>
      </c>
      <c r="E21351" s="75">
        <v>162.9</v>
      </c>
      <c r="F21351" s="73" t="s">
        <v>40</v>
      </c>
    </row>
    <row r="21352" spans="1:6" x14ac:dyDescent="0.25">
      <c r="A21352" s="73">
        <v>734103</v>
      </c>
      <c r="B21352" s="74" t="s">
        <v>33887</v>
      </c>
      <c r="C21352" s="73" t="s">
        <v>101</v>
      </c>
      <c r="D21352" s="75">
        <v>46.7</v>
      </c>
      <c r="E21352" s="75">
        <v>46.7</v>
      </c>
      <c r="F21352" s="73" t="s">
        <v>40</v>
      </c>
    </row>
    <row r="21353" spans="1:6" ht="25.5" x14ac:dyDescent="0.25">
      <c r="A21353" s="73">
        <v>734143</v>
      </c>
      <c r="B21353" s="74" t="s">
        <v>33888</v>
      </c>
      <c r="C21353" s="73" t="s">
        <v>101</v>
      </c>
      <c r="D21353" s="75">
        <v>79.900000000000006</v>
      </c>
      <c r="E21353" s="75">
        <v>79.900000000000006</v>
      </c>
      <c r="F21353" s="73" t="s">
        <v>40</v>
      </c>
    </row>
    <row r="21354" spans="1:6" ht="25.5" x14ac:dyDescent="0.25">
      <c r="A21354" s="73">
        <v>734162</v>
      </c>
      <c r="B21354" s="74" t="s">
        <v>33889</v>
      </c>
      <c r="C21354" s="73" t="s">
        <v>101</v>
      </c>
      <c r="D21354" s="75">
        <v>15.95</v>
      </c>
      <c r="E21354" s="75">
        <v>15.95</v>
      </c>
      <c r="F21354" s="73" t="s">
        <v>40</v>
      </c>
    </row>
    <row r="21355" spans="1:6" ht="25.5" x14ac:dyDescent="0.25">
      <c r="A21355" s="73">
        <v>734164</v>
      </c>
      <c r="B21355" s="74" t="s">
        <v>29172</v>
      </c>
      <c r="C21355" s="73" t="s">
        <v>101</v>
      </c>
      <c r="D21355" s="75">
        <v>21.68</v>
      </c>
      <c r="E21355" s="75">
        <v>21.68</v>
      </c>
      <c r="F21355" s="73" t="s">
        <v>40</v>
      </c>
    </row>
    <row r="21356" spans="1:6" x14ac:dyDescent="0.25">
      <c r="A21356" s="73">
        <v>734171</v>
      </c>
      <c r="B21356" s="74" t="s">
        <v>32846</v>
      </c>
      <c r="C21356" s="73" t="s">
        <v>101</v>
      </c>
      <c r="D21356" s="75">
        <v>49.9</v>
      </c>
      <c r="E21356" s="75">
        <v>49.9</v>
      </c>
      <c r="F21356" s="73" t="s">
        <v>40</v>
      </c>
    </row>
    <row r="21357" spans="1:6" x14ac:dyDescent="0.25">
      <c r="A21357" s="73">
        <v>734173</v>
      </c>
      <c r="B21357" s="74" t="s">
        <v>33890</v>
      </c>
      <c r="C21357" s="73" t="s">
        <v>101</v>
      </c>
      <c r="D21357" s="75">
        <v>25.65</v>
      </c>
      <c r="E21357" s="75">
        <v>25.65</v>
      </c>
      <c r="F21357" s="73" t="s">
        <v>40</v>
      </c>
    </row>
    <row r="21358" spans="1:6" ht="25.5" x14ac:dyDescent="0.25">
      <c r="A21358" s="73">
        <v>734181</v>
      </c>
      <c r="B21358" s="74" t="s">
        <v>33891</v>
      </c>
      <c r="C21358" s="73" t="s">
        <v>101</v>
      </c>
      <c r="D21358" s="75">
        <v>9.4600000000000009</v>
      </c>
      <c r="E21358" s="75">
        <v>9.4600000000000009</v>
      </c>
      <c r="F21358" s="73" t="s">
        <v>40</v>
      </c>
    </row>
    <row r="21359" spans="1:6" x14ac:dyDescent="0.25">
      <c r="A21359" s="73">
        <v>734225</v>
      </c>
      <c r="B21359" s="74" t="s">
        <v>33892</v>
      </c>
      <c r="C21359" s="73" t="s">
        <v>101</v>
      </c>
      <c r="D21359" s="75">
        <v>21.9</v>
      </c>
      <c r="E21359" s="75">
        <v>21.9</v>
      </c>
      <c r="F21359" s="73" t="s">
        <v>40</v>
      </c>
    </row>
    <row r="21360" spans="1:6" x14ac:dyDescent="0.25">
      <c r="A21360" s="73">
        <v>734226</v>
      </c>
      <c r="B21360" s="74" t="s">
        <v>33893</v>
      </c>
      <c r="C21360" s="73" t="s">
        <v>101</v>
      </c>
      <c r="D21360" s="75">
        <v>18.07</v>
      </c>
      <c r="E21360" s="75">
        <v>18.07</v>
      </c>
      <c r="F21360" s="73" t="s">
        <v>40</v>
      </c>
    </row>
    <row r="21361" spans="1:6" x14ac:dyDescent="0.25">
      <c r="A21361" s="73">
        <v>734231</v>
      </c>
      <c r="B21361" s="74" t="s">
        <v>29173</v>
      </c>
      <c r="C21361" s="73" t="s">
        <v>101</v>
      </c>
      <c r="D21361" s="75">
        <v>17.010000000000002</v>
      </c>
      <c r="E21361" s="75">
        <v>17.010000000000002</v>
      </c>
      <c r="F21361" s="73" t="s">
        <v>40</v>
      </c>
    </row>
    <row r="21362" spans="1:6" x14ac:dyDescent="0.25">
      <c r="A21362" s="73">
        <v>734232</v>
      </c>
      <c r="B21362" s="74" t="s">
        <v>29174</v>
      </c>
      <c r="C21362" s="73" t="s">
        <v>101</v>
      </c>
      <c r="D21362" s="75">
        <v>39.119999999999997</v>
      </c>
      <c r="E21362" s="75">
        <v>39.119999999999997</v>
      </c>
      <c r="F21362" s="73" t="s">
        <v>40</v>
      </c>
    </row>
    <row r="21363" spans="1:6" x14ac:dyDescent="0.25">
      <c r="A21363" s="73">
        <v>734233</v>
      </c>
      <c r="B21363" s="74" t="s">
        <v>29175</v>
      </c>
      <c r="C21363" s="73" t="s">
        <v>101</v>
      </c>
      <c r="D21363" s="75">
        <v>22.9</v>
      </c>
      <c r="E21363" s="75">
        <v>22.9</v>
      </c>
      <c r="F21363" s="73" t="s">
        <v>40</v>
      </c>
    </row>
    <row r="21364" spans="1:6" ht="25.5" x14ac:dyDescent="0.25">
      <c r="A21364" s="73">
        <v>734511</v>
      </c>
      <c r="B21364" s="74" t="s">
        <v>33894</v>
      </c>
      <c r="C21364" s="73" t="s">
        <v>101</v>
      </c>
      <c r="D21364" s="75">
        <v>54.99</v>
      </c>
      <c r="E21364" s="75">
        <v>54.99</v>
      </c>
      <c r="F21364" s="73" t="s">
        <v>40</v>
      </c>
    </row>
    <row r="21365" spans="1:6" ht="25.5" x14ac:dyDescent="0.25">
      <c r="A21365" s="73">
        <v>734512</v>
      </c>
      <c r="B21365" s="74" t="s">
        <v>33895</v>
      </c>
      <c r="C21365" s="73" t="s">
        <v>101</v>
      </c>
      <c r="D21365" s="75">
        <v>54.13</v>
      </c>
      <c r="E21365" s="75">
        <v>54.13</v>
      </c>
      <c r="F21365" s="73" t="s">
        <v>40</v>
      </c>
    </row>
    <row r="21366" spans="1:6" x14ac:dyDescent="0.25">
      <c r="A21366" s="73">
        <v>734515</v>
      </c>
      <c r="B21366" s="74" t="s">
        <v>33896</v>
      </c>
      <c r="C21366" s="73" t="s">
        <v>101</v>
      </c>
      <c r="D21366" s="75">
        <v>18.899999999999999</v>
      </c>
      <c r="E21366" s="75">
        <v>18.899999999999999</v>
      </c>
      <c r="F21366" s="73" t="s">
        <v>40</v>
      </c>
    </row>
    <row r="21367" spans="1:6" x14ac:dyDescent="0.25">
      <c r="A21367" s="73">
        <v>734516</v>
      </c>
      <c r="B21367" s="74" t="s">
        <v>29176</v>
      </c>
      <c r="C21367" s="73" t="s">
        <v>101</v>
      </c>
      <c r="D21367" s="75">
        <v>12.68</v>
      </c>
      <c r="E21367" s="75">
        <v>12.68</v>
      </c>
      <c r="F21367" s="73" t="s">
        <v>40</v>
      </c>
    </row>
    <row r="21368" spans="1:6" x14ac:dyDescent="0.25">
      <c r="A21368" s="73">
        <v>734601</v>
      </c>
      <c r="B21368" s="74" t="s">
        <v>29177</v>
      </c>
      <c r="C21368" s="73" t="s">
        <v>101</v>
      </c>
      <c r="D21368" s="75">
        <v>45.9</v>
      </c>
      <c r="E21368" s="75">
        <v>45.9</v>
      </c>
      <c r="F21368" s="73" t="s">
        <v>40</v>
      </c>
    </row>
    <row r="21369" spans="1:6" x14ac:dyDescent="0.25">
      <c r="A21369" s="73">
        <v>734602</v>
      </c>
      <c r="B21369" s="74" t="s">
        <v>33897</v>
      </c>
      <c r="C21369" s="73" t="s">
        <v>101</v>
      </c>
      <c r="D21369" s="75">
        <v>52</v>
      </c>
      <c r="E21369" s="75">
        <v>52</v>
      </c>
      <c r="F21369" s="73" t="s">
        <v>40</v>
      </c>
    </row>
    <row r="21370" spans="1:6" x14ac:dyDescent="0.25">
      <c r="A21370" s="73">
        <v>734603</v>
      </c>
      <c r="B21370" s="74" t="s">
        <v>29178</v>
      </c>
      <c r="C21370" s="73" t="s">
        <v>101</v>
      </c>
      <c r="D21370" s="75">
        <v>80.900000000000006</v>
      </c>
      <c r="E21370" s="75">
        <v>80.900000000000006</v>
      </c>
      <c r="F21370" s="73" t="s">
        <v>40</v>
      </c>
    </row>
    <row r="21371" spans="1:6" x14ac:dyDescent="0.25">
      <c r="A21371" s="73">
        <v>734604</v>
      </c>
      <c r="B21371" s="74" t="s">
        <v>29179</v>
      </c>
      <c r="C21371" s="73" t="s">
        <v>101</v>
      </c>
      <c r="D21371" s="75">
        <v>98.28</v>
      </c>
      <c r="E21371" s="75">
        <v>98.28</v>
      </c>
      <c r="F21371" s="73" t="s">
        <v>40</v>
      </c>
    </row>
    <row r="21372" spans="1:6" x14ac:dyDescent="0.25">
      <c r="A21372" s="73">
        <v>734605</v>
      </c>
      <c r="B21372" s="74" t="s">
        <v>29180</v>
      </c>
      <c r="C21372" s="73" t="s">
        <v>101</v>
      </c>
      <c r="D21372" s="75">
        <v>114.3</v>
      </c>
      <c r="E21372" s="75">
        <v>114.3</v>
      </c>
      <c r="F21372" s="73" t="s">
        <v>40</v>
      </c>
    </row>
    <row r="21373" spans="1:6" x14ac:dyDescent="0.25">
      <c r="A21373" s="73">
        <v>734606</v>
      </c>
      <c r="B21373" s="74" t="s">
        <v>29181</v>
      </c>
      <c r="C21373" s="73" t="s">
        <v>101</v>
      </c>
      <c r="D21373" s="75">
        <v>151.63999999999999</v>
      </c>
      <c r="E21373" s="75">
        <v>151.63999999999999</v>
      </c>
      <c r="F21373" s="73" t="s">
        <v>40</v>
      </c>
    </row>
    <row r="21374" spans="1:6" x14ac:dyDescent="0.25">
      <c r="A21374" s="73">
        <v>734607</v>
      </c>
      <c r="B21374" s="74" t="s">
        <v>29182</v>
      </c>
      <c r="C21374" s="73" t="s">
        <v>101</v>
      </c>
      <c r="D21374" s="75">
        <v>327.64999999999998</v>
      </c>
      <c r="E21374" s="75">
        <v>327.64999999999998</v>
      </c>
      <c r="F21374" s="73" t="s">
        <v>40</v>
      </c>
    </row>
    <row r="21375" spans="1:6" x14ac:dyDescent="0.25">
      <c r="A21375" s="73">
        <v>734608</v>
      </c>
      <c r="B21375" s="74" t="s">
        <v>29183</v>
      </c>
      <c r="C21375" s="73" t="s">
        <v>101</v>
      </c>
      <c r="D21375" s="75">
        <v>864.9</v>
      </c>
      <c r="E21375" s="75">
        <v>864.9</v>
      </c>
      <c r="F21375" s="73" t="s">
        <v>40</v>
      </c>
    </row>
    <row r="21376" spans="1:6" x14ac:dyDescent="0.25">
      <c r="A21376" s="73">
        <v>734609</v>
      </c>
      <c r="B21376" s="74" t="s">
        <v>29184</v>
      </c>
      <c r="C21376" s="73" t="s">
        <v>101</v>
      </c>
      <c r="D21376" s="75">
        <v>1115.45</v>
      </c>
      <c r="E21376" s="75">
        <v>1115.45</v>
      </c>
      <c r="F21376" s="73" t="s">
        <v>40</v>
      </c>
    </row>
    <row r="21377" spans="1:6" ht="25.5" x14ac:dyDescent="0.25">
      <c r="A21377" s="73">
        <v>734640</v>
      </c>
      <c r="B21377" s="74" t="s">
        <v>29185</v>
      </c>
      <c r="C21377" s="73" t="s">
        <v>101</v>
      </c>
      <c r="D21377" s="75">
        <v>123.78</v>
      </c>
      <c r="E21377" s="75">
        <v>123.78</v>
      </c>
      <c r="F21377" s="73" t="s">
        <v>40</v>
      </c>
    </row>
    <row r="21378" spans="1:6" ht="25.5" x14ac:dyDescent="0.25">
      <c r="A21378" s="73">
        <v>734641</v>
      </c>
      <c r="B21378" s="74" t="s">
        <v>29186</v>
      </c>
      <c r="C21378" s="73" t="s">
        <v>101</v>
      </c>
      <c r="D21378" s="75">
        <v>132.9</v>
      </c>
      <c r="E21378" s="75">
        <v>132.9</v>
      </c>
      <c r="F21378" s="73" t="s">
        <v>40</v>
      </c>
    </row>
    <row r="21379" spans="1:6" ht="25.5" x14ac:dyDescent="0.25">
      <c r="A21379" s="73">
        <v>734642</v>
      </c>
      <c r="B21379" s="74" t="s">
        <v>29187</v>
      </c>
      <c r="C21379" s="73" t="s">
        <v>101</v>
      </c>
      <c r="D21379" s="75">
        <v>79.34</v>
      </c>
      <c r="E21379" s="75">
        <v>79.34</v>
      </c>
      <c r="F21379" s="73" t="s">
        <v>40</v>
      </c>
    </row>
    <row r="21380" spans="1:6" ht="25.5" x14ac:dyDescent="0.25">
      <c r="A21380" s="73">
        <v>734644</v>
      </c>
      <c r="B21380" s="74" t="s">
        <v>29188</v>
      </c>
      <c r="C21380" s="73" t="s">
        <v>101</v>
      </c>
      <c r="D21380" s="75">
        <v>174.58</v>
      </c>
      <c r="E21380" s="75">
        <v>174.58</v>
      </c>
      <c r="F21380" s="73" t="s">
        <v>40</v>
      </c>
    </row>
    <row r="21381" spans="1:6" x14ac:dyDescent="0.25">
      <c r="A21381" s="73">
        <v>734904</v>
      </c>
      <c r="B21381" s="74" t="s">
        <v>33898</v>
      </c>
      <c r="C21381" s="73" t="s">
        <v>101</v>
      </c>
      <c r="D21381" s="75">
        <v>56.28</v>
      </c>
      <c r="E21381" s="75">
        <v>56.28</v>
      </c>
      <c r="F21381" s="73" t="s">
        <v>40</v>
      </c>
    </row>
    <row r="21382" spans="1:6" x14ac:dyDescent="0.25">
      <c r="A21382" s="73">
        <v>734910</v>
      </c>
      <c r="B21382" s="74" t="s">
        <v>29189</v>
      </c>
      <c r="C21382" s="73" t="s">
        <v>101</v>
      </c>
      <c r="D21382" s="75">
        <v>120.75</v>
      </c>
      <c r="E21382" s="75">
        <v>120.75</v>
      </c>
      <c r="F21382" s="73" t="s">
        <v>40</v>
      </c>
    </row>
    <row r="21383" spans="1:6" x14ac:dyDescent="0.25">
      <c r="A21383" s="73">
        <v>734912</v>
      </c>
      <c r="B21383" s="74" t="s">
        <v>29190</v>
      </c>
      <c r="C21383" s="73" t="s">
        <v>101</v>
      </c>
      <c r="D21383" s="75">
        <v>207.45</v>
      </c>
      <c r="E21383" s="75">
        <v>207.45</v>
      </c>
      <c r="F21383" s="73" t="s">
        <v>40</v>
      </c>
    </row>
    <row r="21384" spans="1:6" x14ac:dyDescent="0.25">
      <c r="A21384" s="73">
        <v>734920</v>
      </c>
      <c r="B21384" s="74" t="s">
        <v>29191</v>
      </c>
      <c r="C21384" s="73" t="s">
        <v>101</v>
      </c>
      <c r="D21384" s="75">
        <v>133</v>
      </c>
      <c r="E21384" s="75">
        <v>133</v>
      </c>
      <c r="F21384" s="73" t="s">
        <v>40</v>
      </c>
    </row>
    <row r="21385" spans="1:6" ht="25.5" x14ac:dyDescent="0.25">
      <c r="A21385" s="73">
        <v>735003</v>
      </c>
      <c r="B21385" s="74" t="s">
        <v>33899</v>
      </c>
      <c r="C21385" s="73" t="s">
        <v>101</v>
      </c>
      <c r="D21385" s="75">
        <v>107</v>
      </c>
      <c r="E21385" s="75">
        <v>107</v>
      </c>
      <c r="F21385" s="73" t="s">
        <v>40</v>
      </c>
    </row>
    <row r="21386" spans="1:6" x14ac:dyDescent="0.25">
      <c r="A21386" s="73">
        <v>735004</v>
      </c>
      <c r="B21386" s="74" t="s">
        <v>33900</v>
      </c>
      <c r="C21386" s="73" t="s">
        <v>101</v>
      </c>
      <c r="D21386" s="75">
        <v>99.9</v>
      </c>
      <c r="E21386" s="75">
        <v>99.9</v>
      </c>
      <c r="F21386" s="73" t="s">
        <v>40</v>
      </c>
    </row>
    <row r="21387" spans="1:6" ht="25.5" x14ac:dyDescent="0.25">
      <c r="A21387" s="73">
        <v>735005</v>
      </c>
      <c r="B21387" s="74" t="s">
        <v>33901</v>
      </c>
      <c r="C21387" s="73" t="s">
        <v>101</v>
      </c>
      <c r="D21387" s="75">
        <v>6.27</v>
      </c>
      <c r="E21387" s="75">
        <v>6.27</v>
      </c>
      <c r="F21387" s="73" t="s">
        <v>40</v>
      </c>
    </row>
    <row r="21388" spans="1:6" ht="25.5" x14ac:dyDescent="0.25">
      <c r="A21388" s="73">
        <v>735101</v>
      </c>
      <c r="B21388" s="74" t="s">
        <v>33902</v>
      </c>
      <c r="C21388" s="73" t="s">
        <v>101</v>
      </c>
      <c r="D21388" s="75">
        <v>516.9</v>
      </c>
      <c r="E21388" s="75">
        <v>516.9</v>
      </c>
      <c r="F21388" s="73" t="s">
        <v>40</v>
      </c>
    </row>
    <row r="21389" spans="1:6" x14ac:dyDescent="0.25">
      <c r="A21389" s="73">
        <v>735102</v>
      </c>
      <c r="B21389" s="74" t="s">
        <v>33903</v>
      </c>
      <c r="C21389" s="73" t="s">
        <v>101</v>
      </c>
      <c r="D21389" s="75">
        <v>421.64</v>
      </c>
      <c r="E21389" s="75">
        <v>421.64</v>
      </c>
      <c r="F21389" s="73" t="s">
        <v>40</v>
      </c>
    </row>
    <row r="21390" spans="1:6" ht="25.5" x14ac:dyDescent="0.25">
      <c r="A21390" s="73">
        <v>735104</v>
      </c>
      <c r="B21390" s="74" t="s">
        <v>33904</v>
      </c>
      <c r="C21390" s="73" t="s">
        <v>101</v>
      </c>
      <c r="D21390" s="75">
        <v>747.97</v>
      </c>
      <c r="E21390" s="75">
        <v>747.97</v>
      </c>
      <c r="F21390" s="73" t="s">
        <v>40</v>
      </c>
    </row>
    <row r="21391" spans="1:6" ht="25.5" x14ac:dyDescent="0.25">
      <c r="A21391" s="73">
        <v>735105</v>
      </c>
      <c r="B21391" s="74" t="s">
        <v>33905</v>
      </c>
      <c r="C21391" s="73" t="s">
        <v>101</v>
      </c>
      <c r="D21391" s="75">
        <v>366.77</v>
      </c>
      <c r="E21391" s="75">
        <v>366.77</v>
      </c>
      <c r="F21391" s="73" t="s">
        <v>40</v>
      </c>
    </row>
    <row r="21392" spans="1:6" x14ac:dyDescent="0.25">
      <c r="A21392" s="73">
        <v>735107</v>
      </c>
      <c r="B21392" s="74" t="s">
        <v>29192</v>
      </c>
      <c r="C21392" s="73" t="s">
        <v>101</v>
      </c>
      <c r="D21392" s="75">
        <v>370.66</v>
      </c>
      <c r="E21392" s="75">
        <v>370.66</v>
      </c>
      <c r="F21392" s="73" t="s">
        <v>40</v>
      </c>
    </row>
    <row r="21393" spans="1:6" x14ac:dyDescent="0.25">
      <c r="A21393" s="73">
        <v>735108</v>
      </c>
      <c r="B21393" s="74" t="s">
        <v>33906</v>
      </c>
      <c r="C21393" s="73" t="s">
        <v>101</v>
      </c>
      <c r="D21393" s="75">
        <v>656.49</v>
      </c>
      <c r="E21393" s="75">
        <v>656.49</v>
      </c>
      <c r="F21393" s="73" t="s">
        <v>40</v>
      </c>
    </row>
    <row r="21394" spans="1:6" x14ac:dyDescent="0.25">
      <c r="A21394" s="73">
        <v>735109</v>
      </c>
      <c r="B21394" s="74" t="s">
        <v>29193</v>
      </c>
      <c r="C21394" s="73" t="s">
        <v>101</v>
      </c>
      <c r="D21394" s="75">
        <v>749.99</v>
      </c>
      <c r="E21394" s="75">
        <v>749.99</v>
      </c>
      <c r="F21394" s="73" t="s">
        <v>40</v>
      </c>
    </row>
    <row r="21395" spans="1:6" x14ac:dyDescent="0.25">
      <c r="A21395" s="73">
        <v>735110</v>
      </c>
      <c r="B21395" s="74" t="s">
        <v>29194</v>
      </c>
      <c r="C21395" s="73" t="s">
        <v>101</v>
      </c>
      <c r="D21395" s="75">
        <v>289.89999999999998</v>
      </c>
      <c r="E21395" s="75">
        <v>289.89999999999998</v>
      </c>
      <c r="F21395" s="73" t="s">
        <v>40</v>
      </c>
    </row>
    <row r="21396" spans="1:6" x14ac:dyDescent="0.25">
      <c r="A21396" s="73">
        <v>735111</v>
      </c>
      <c r="B21396" s="74" t="s">
        <v>33907</v>
      </c>
      <c r="C21396" s="73" t="s">
        <v>101</v>
      </c>
      <c r="D21396" s="75">
        <v>128.88</v>
      </c>
      <c r="E21396" s="75">
        <v>128.88</v>
      </c>
      <c r="F21396" s="73" t="s">
        <v>40</v>
      </c>
    </row>
    <row r="21397" spans="1:6" x14ac:dyDescent="0.25">
      <c r="A21397" s="73">
        <v>735112</v>
      </c>
      <c r="B21397" s="74" t="s">
        <v>29195</v>
      </c>
      <c r="C21397" s="73" t="s">
        <v>101</v>
      </c>
      <c r="D21397" s="75">
        <v>140.32</v>
      </c>
      <c r="E21397" s="75">
        <v>140.32</v>
      </c>
      <c r="F21397" s="73" t="s">
        <v>40</v>
      </c>
    </row>
    <row r="21398" spans="1:6" x14ac:dyDescent="0.25">
      <c r="A21398" s="73">
        <v>735115</v>
      </c>
      <c r="B21398" s="74" t="s">
        <v>33908</v>
      </c>
      <c r="C21398" s="73" t="s">
        <v>101</v>
      </c>
      <c r="D21398" s="75">
        <v>189.9</v>
      </c>
      <c r="E21398" s="75">
        <v>189.9</v>
      </c>
      <c r="F21398" s="73" t="s">
        <v>40</v>
      </c>
    </row>
    <row r="21399" spans="1:6" x14ac:dyDescent="0.25">
      <c r="A21399" s="73">
        <v>735116</v>
      </c>
      <c r="B21399" s="74" t="s">
        <v>33909</v>
      </c>
      <c r="C21399" s="73" t="s">
        <v>101</v>
      </c>
      <c r="D21399" s="75">
        <v>1017.76</v>
      </c>
      <c r="E21399" s="75">
        <v>1017.76</v>
      </c>
      <c r="F21399" s="73" t="s">
        <v>40</v>
      </c>
    </row>
    <row r="21400" spans="1:6" x14ac:dyDescent="0.25">
      <c r="A21400" s="73">
        <v>735117</v>
      </c>
      <c r="B21400" s="74" t="s">
        <v>33910</v>
      </c>
      <c r="C21400" s="73" t="s">
        <v>101</v>
      </c>
      <c r="D21400" s="75">
        <v>125.65</v>
      </c>
      <c r="E21400" s="75">
        <v>125.65</v>
      </c>
      <c r="F21400" s="73" t="s">
        <v>40</v>
      </c>
    </row>
    <row r="21401" spans="1:6" x14ac:dyDescent="0.25">
      <c r="A21401" s="73">
        <v>735119</v>
      </c>
      <c r="B21401" s="74" t="s">
        <v>29196</v>
      </c>
      <c r="C21401" s="73" t="s">
        <v>101</v>
      </c>
      <c r="D21401" s="75">
        <v>259.89999999999998</v>
      </c>
      <c r="E21401" s="75">
        <v>259.89999999999998</v>
      </c>
      <c r="F21401" s="73" t="s">
        <v>40</v>
      </c>
    </row>
    <row r="21402" spans="1:6" x14ac:dyDescent="0.25">
      <c r="A21402" s="73">
        <v>735120</v>
      </c>
      <c r="B21402" s="74" t="s">
        <v>29197</v>
      </c>
      <c r="C21402" s="73" t="s">
        <v>101</v>
      </c>
      <c r="D21402" s="75">
        <v>409.11</v>
      </c>
      <c r="E21402" s="75">
        <v>409.11</v>
      </c>
      <c r="F21402" s="73" t="s">
        <v>40</v>
      </c>
    </row>
    <row r="21403" spans="1:6" x14ac:dyDescent="0.25">
      <c r="A21403" s="73">
        <v>735122</v>
      </c>
      <c r="B21403" s="74" t="s">
        <v>33911</v>
      </c>
      <c r="C21403" s="73" t="s">
        <v>101</v>
      </c>
      <c r="D21403" s="75">
        <v>95.26</v>
      </c>
      <c r="E21403" s="75">
        <v>95.26</v>
      </c>
      <c r="F21403" s="73" t="s">
        <v>40</v>
      </c>
    </row>
    <row r="21404" spans="1:6" x14ac:dyDescent="0.25">
      <c r="A21404" s="73">
        <v>735123</v>
      </c>
      <c r="B21404" s="74" t="s">
        <v>33912</v>
      </c>
      <c r="C21404" s="73" t="s">
        <v>101</v>
      </c>
      <c r="D21404" s="75">
        <v>100.78</v>
      </c>
      <c r="E21404" s="75">
        <v>100.78</v>
      </c>
      <c r="F21404" s="73" t="s">
        <v>40</v>
      </c>
    </row>
    <row r="21405" spans="1:6" x14ac:dyDescent="0.25">
      <c r="A21405" s="73">
        <v>735124</v>
      </c>
      <c r="B21405" s="74" t="s">
        <v>33913</v>
      </c>
      <c r="C21405" s="73" t="s">
        <v>101</v>
      </c>
      <c r="D21405" s="75">
        <v>135.97999999999999</v>
      </c>
      <c r="E21405" s="75">
        <v>135.97999999999999</v>
      </c>
      <c r="F21405" s="73" t="s">
        <v>40</v>
      </c>
    </row>
    <row r="21406" spans="1:6" x14ac:dyDescent="0.25">
      <c r="A21406" s="73">
        <v>735128</v>
      </c>
      <c r="B21406" s="74" t="s">
        <v>29198</v>
      </c>
      <c r="C21406" s="73" t="s">
        <v>101</v>
      </c>
      <c r="D21406" s="75">
        <v>62.9</v>
      </c>
      <c r="E21406" s="75">
        <v>62.9</v>
      </c>
      <c r="F21406" s="73" t="s">
        <v>40</v>
      </c>
    </row>
    <row r="21407" spans="1:6" x14ac:dyDescent="0.25">
      <c r="A21407" s="73">
        <v>735129</v>
      </c>
      <c r="B21407" s="74" t="s">
        <v>29199</v>
      </c>
      <c r="C21407" s="73" t="s">
        <v>101</v>
      </c>
      <c r="D21407" s="75">
        <v>43.67</v>
      </c>
      <c r="E21407" s="75">
        <v>43.67</v>
      </c>
      <c r="F21407" s="73" t="s">
        <v>40</v>
      </c>
    </row>
    <row r="21408" spans="1:6" x14ac:dyDescent="0.25">
      <c r="A21408" s="73">
        <v>735138</v>
      </c>
      <c r="B21408" s="74" t="s">
        <v>33914</v>
      </c>
      <c r="C21408" s="73" t="s">
        <v>101</v>
      </c>
      <c r="D21408" s="75">
        <v>55.29</v>
      </c>
      <c r="E21408" s="75">
        <v>55.29</v>
      </c>
      <c r="F21408" s="73" t="s">
        <v>40</v>
      </c>
    </row>
    <row r="21409" spans="1:6" x14ac:dyDescent="0.25">
      <c r="A21409" s="73">
        <v>735141</v>
      </c>
      <c r="B21409" s="74" t="s">
        <v>33915</v>
      </c>
      <c r="C21409" s="73" t="s">
        <v>101</v>
      </c>
      <c r="D21409" s="75">
        <v>103.14</v>
      </c>
      <c r="E21409" s="75">
        <v>103.14</v>
      </c>
      <c r="F21409" s="73" t="s">
        <v>40</v>
      </c>
    </row>
    <row r="21410" spans="1:6" x14ac:dyDescent="0.25">
      <c r="A21410" s="73">
        <v>735142</v>
      </c>
      <c r="B21410" s="74" t="s">
        <v>29200</v>
      </c>
      <c r="C21410" s="73" t="s">
        <v>101</v>
      </c>
      <c r="D21410" s="75">
        <v>62.9</v>
      </c>
      <c r="E21410" s="75">
        <v>62.9</v>
      </c>
      <c r="F21410" s="73" t="s">
        <v>40</v>
      </c>
    </row>
    <row r="21411" spans="1:6" x14ac:dyDescent="0.25">
      <c r="A21411" s="73">
        <v>735144</v>
      </c>
      <c r="B21411" s="74" t="s">
        <v>33916</v>
      </c>
      <c r="C21411" s="73" t="s">
        <v>101</v>
      </c>
      <c r="D21411" s="75">
        <v>110.9</v>
      </c>
      <c r="E21411" s="75">
        <v>110.9</v>
      </c>
      <c r="F21411" s="73" t="s">
        <v>40</v>
      </c>
    </row>
    <row r="21412" spans="1:6" x14ac:dyDescent="0.25">
      <c r="A21412" s="73">
        <v>735152</v>
      </c>
      <c r="B21412" s="74" t="s">
        <v>33917</v>
      </c>
      <c r="C21412" s="73" t="s">
        <v>101</v>
      </c>
      <c r="D21412" s="75">
        <v>71</v>
      </c>
      <c r="E21412" s="75">
        <v>71</v>
      </c>
      <c r="F21412" s="73" t="s">
        <v>40</v>
      </c>
    </row>
    <row r="21413" spans="1:6" x14ac:dyDescent="0.25">
      <c r="A21413" s="73">
        <v>735153</v>
      </c>
      <c r="B21413" s="74" t="s">
        <v>33918</v>
      </c>
      <c r="C21413" s="73" t="s">
        <v>101</v>
      </c>
      <c r="D21413" s="75">
        <v>68.790000000000006</v>
      </c>
      <c r="E21413" s="75">
        <v>68.790000000000006</v>
      </c>
      <c r="F21413" s="73" t="s">
        <v>40</v>
      </c>
    </row>
    <row r="21414" spans="1:6" ht="25.5" x14ac:dyDescent="0.25">
      <c r="A21414" s="73">
        <v>735201</v>
      </c>
      <c r="B21414" s="74" t="s">
        <v>33919</v>
      </c>
      <c r="C21414" s="73" t="s">
        <v>101</v>
      </c>
      <c r="D21414" s="75">
        <v>262.89999999999998</v>
      </c>
      <c r="E21414" s="75">
        <v>262.89999999999998</v>
      </c>
      <c r="F21414" s="73" t="s">
        <v>40</v>
      </c>
    </row>
    <row r="21415" spans="1:6" x14ac:dyDescent="0.25">
      <c r="A21415" s="73">
        <v>735202</v>
      </c>
      <c r="B21415" s="74" t="s">
        <v>33920</v>
      </c>
      <c r="C21415" s="73" t="s">
        <v>101</v>
      </c>
      <c r="D21415" s="75">
        <v>24</v>
      </c>
      <c r="E21415" s="75">
        <v>24</v>
      </c>
      <c r="F21415" s="73" t="s">
        <v>40</v>
      </c>
    </row>
    <row r="21416" spans="1:6" x14ac:dyDescent="0.25">
      <c r="A21416" s="73">
        <v>735204</v>
      </c>
      <c r="B21416" s="74" t="s">
        <v>33921</v>
      </c>
      <c r="C21416" s="73" t="s">
        <v>101</v>
      </c>
      <c r="D21416" s="75">
        <v>49.9</v>
      </c>
      <c r="E21416" s="75">
        <v>49.9</v>
      </c>
      <c r="F21416" s="73" t="s">
        <v>40</v>
      </c>
    </row>
    <row r="21417" spans="1:6" x14ac:dyDescent="0.25">
      <c r="A21417" s="73">
        <v>735205</v>
      </c>
      <c r="B21417" s="74" t="s">
        <v>32824</v>
      </c>
      <c r="C21417" s="73" t="s">
        <v>101</v>
      </c>
      <c r="D21417" s="75">
        <v>37.9</v>
      </c>
      <c r="E21417" s="75">
        <v>37.9</v>
      </c>
      <c r="F21417" s="73" t="s">
        <v>40</v>
      </c>
    </row>
    <row r="21418" spans="1:6" x14ac:dyDescent="0.25">
      <c r="A21418" s="73">
        <v>735207</v>
      </c>
      <c r="B21418" s="74" t="s">
        <v>33922</v>
      </c>
      <c r="C21418" s="73" t="s">
        <v>101</v>
      </c>
      <c r="D21418" s="75">
        <v>41.9</v>
      </c>
      <c r="E21418" s="75">
        <v>41.9</v>
      </c>
      <c r="F21418" s="73" t="s">
        <v>40</v>
      </c>
    </row>
    <row r="21419" spans="1:6" x14ac:dyDescent="0.25">
      <c r="A21419" s="73">
        <v>735209</v>
      </c>
      <c r="B21419" s="74" t="s">
        <v>33923</v>
      </c>
      <c r="C21419" s="73" t="s">
        <v>101</v>
      </c>
      <c r="D21419" s="75">
        <v>289.89999999999998</v>
      </c>
      <c r="E21419" s="75">
        <v>289.89999999999998</v>
      </c>
      <c r="F21419" s="73" t="s">
        <v>40</v>
      </c>
    </row>
    <row r="21420" spans="1:6" x14ac:dyDescent="0.25">
      <c r="A21420" s="73">
        <v>735211</v>
      </c>
      <c r="B21420" s="74" t="s">
        <v>33924</v>
      </c>
      <c r="C21420" s="73" t="s">
        <v>101</v>
      </c>
      <c r="D21420" s="75">
        <v>32.9</v>
      </c>
      <c r="E21420" s="75">
        <v>32.9</v>
      </c>
      <c r="F21420" s="73" t="s">
        <v>40</v>
      </c>
    </row>
    <row r="21421" spans="1:6" x14ac:dyDescent="0.25">
      <c r="A21421" s="73">
        <v>735212</v>
      </c>
      <c r="B21421" s="74" t="s">
        <v>33925</v>
      </c>
      <c r="C21421" s="73" t="s">
        <v>101</v>
      </c>
      <c r="D21421" s="75">
        <v>39.67</v>
      </c>
      <c r="E21421" s="75">
        <v>39.67</v>
      </c>
      <c r="F21421" s="73" t="s">
        <v>40</v>
      </c>
    </row>
    <row r="21422" spans="1:6" x14ac:dyDescent="0.25">
      <c r="A21422" s="73">
        <v>735213</v>
      </c>
      <c r="B21422" s="74" t="s">
        <v>33926</v>
      </c>
      <c r="C21422" s="73" t="s">
        <v>101</v>
      </c>
      <c r="D21422" s="75">
        <v>79.900000000000006</v>
      </c>
      <c r="E21422" s="75">
        <v>79.900000000000006</v>
      </c>
      <c r="F21422" s="73" t="s">
        <v>40</v>
      </c>
    </row>
    <row r="21423" spans="1:6" x14ac:dyDescent="0.25">
      <c r="A21423" s="73">
        <v>735214</v>
      </c>
      <c r="B21423" s="74" t="s">
        <v>33927</v>
      </c>
      <c r="C21423" s="73" t="s">
        <v>101</v>
      </c>
      <c r="D21423" s="75">
        <v>157</v>
      </c>
      <c r="E21423" s="75">
        <v>157</v>
      </c>
      <c r="F21423" s="73" t="s">
        <v>40</v>
      </c>
    </row>
    <row r="21424" spans="1:6" x14ac:dyDescent="0.25">
      <c r="A21424" s="73">
        <v>735215</v>
      </c>
      <c r="B21424" s="74" t="s">
        <v>33928</v>
      </c>
      <c r="C21424" s="73" t="s">
        <v>101</v>
      </c>
      <c r="D21424" s="75">
        <v>69.650000000000006</v>
      </c>
      <c r="E21424" s="75">
        <v>69.650000000000006</v>
      </c>
      <c r="F21424" s="73" t="s">
        <v>40</v>
      </c>
    </row>
    <row r="21425" spans="1:6" x14ac:dyDescent="0.25">
      <c r="A21425" s="73">
        <v>735216</v>
      </c>
      <c r="B21425" s="74" t="s">
        <v>33929</v>
      </c>
      <c r="C21425" s="73" t="s">
        <v>101</v>
      </c>
      <c r="D21425" s="75">
        <v>78.8</v>
      </c>
      <c r="E21425" s="75">
        <v>78.8</v>
      </c>
      <c r="F21425" s="73" t="s">
        <v>40</v>
      </c>
    </row>
    <row r="21426" spans="1:6" x14ac:dyDescent="0.25">
      <c r="A21426" s="73">
        <v>735217</v>
      </c>
      <c r="B21426" s="74" t="s">
        <v>33930</v>
      </c>
      <c r="C21426" s="73" t="s">
        <v>101</v>
      </c>
      <c r="D21426" s="75">
        <v>172.9</v>
      </c>
      <c r="E21426" s="75">
        <v>172.9</v>
      </c>
      <c r="F21426" s="73" t="s">
        <v>40</v>
      </c>
    </row>
    <row r="21427" spans="1:6" x14ac:dyDescent="0.25">
      <c r="A21427" s="73">
        <v>735218</v>
      </c>
      <c r="B21427" s="74" t="s">
        <v>33931</v>
      </c>
      <c r="C21427" s="73" t="s">
        <v>101</v>
      </c>
      <c r="D21427" s="75">
        <v>229.99</v>
      </c>
      <c r="E21427" s="75">
        <v>229.99</v>
      </c>
      <c r="F21427" s="73" t="s">
        <v>40</v>
      </c>
    </row>
    <row r="21428" spans="1:6" ht="25.5" x14ac:dyDescent="0.25">
      <c r="A21428" s="73">
        <v>735220</v>
      </c>
      <c r="B21428" s="74" t="s">
        <v>33932</v>
      </c>
      <c r="C21428" s="73" t="s">
        <v>101</v>
      </c>
      <c r="D21428" s="75">
        <v>349.5</v>
      </c>
      <c r="E21428" s="75">
        <v>349.5</v>
      </c>
      <c r="F21428" s="73" t="s">
        <v>40</v>
      </c>
    </row>
    <row r="21429" spans="1:6" x14ac:dyDescent="0.25">
      <c r="A21429" s="73">
        <v>735230</v>
      </c>
      <c r="B21429" s="74" t="s">
        <v>33933</v>
      </c>
      <c r="C21429" s="73" t="s">
        <v>101</v>
      </c>
      <c r="D21429" s="75">
        <v>30.9</v>
      </c>
      <c r="E21429" s="75">
        <v>30.9</v>
      </c>
      <c r="F21429" s="73" t="s">
        <v>40</v>
      </c>
    </row>
    <row r="21430" spans="1:6" x14ac:dyDescent="0.25">
      <c r="A21430" s="73">
        <v>735240</v>
      </c>
      <c r="B21430" s="74" t="s">
        <v>33934</v>
      </c>
      <c r="C21430" s="73" t="s">
        <v>101</v>
      </c>
      <c r="D21430" s="75">
        <v>45.63</v>
      </c>
      <c r="E21430" s="75">
        <v>45.63</v>
      </c>
      <c r="F21430" s="73" t="s">
        <v>40</v>
      </c>
    </row>
    <row r="21431" spans="1:6" ht="25.5" x14ac:dyDescent="0.25">
      <c r="A21431" s="73">
        <v>735244</v>
      </c>
      <c r="B21431" s="74" t="s">
        <v>33935</v>
      </c>
      <c r="C21431" s="73" t="s">
        <v>101</v>
      </c>
      <c r="D21431" s="75">
        <v>616.30999999999995</v>
      </c>
      <c r="E21431" s="75">
        <v>616.30999999999995</v>
      </c>
      <c r="F21431" s="73" t="s">
        <v>40</v>
      </c>
    </row>
    <row r="21432" spans="1:6" x14ac:dyDescent="0.25">
      <c r="A21432" s="73">
        <v>735245</v>
      </c>
      <c r="B21432" s="74" t="s">
        <v>33936</v>
      </c>
      <c r="C21432" s="73" t="s">
        <v>101</v>
      </c>
      <c r="D21432" s="75">
        <v>160.30000000000001</v>
      </c>
      <c r="E21432" s="75">
        <v>160.30000000000001</v>
      </c>
      <c r="F21432" s="73" t="s">
        <v>40</v>
      </c>
    </row>
    <row r="21433" spans="1:6" x14ac:dyDescent="0.25">
      <c r="A21433" s="73">
        <v>735246</v>
      </c>
      <c r="B21433" s="74" t="s">
        <v>33937</v>
      </c>
      <c r="C21433" s="73" t="s">
        <v>101</v>
      </c>
      <c r="D21433" s="75">
        <v>573.41</v>
      </c>
      <c r="E21433" s="75">
        <v>573.41</v>
      </c>
      <c r="F21433" s="73" t="s">
        <v>40</v>
      </c>
    </row>
    <row r="21434" spans="1:6" x14ac:dyDescent="0.25">
      <c r="A21434" s="73">
        <v>735274</v>
      </c>
      <c r="B21434" s="74" t="s">
        <v>33938</v>
      </c>
      <c r="C21434" s="73" t="s">
        <v>101</v>
      </c>
      <c r="D21434" s="75">
        <v>6.49</v>
      </c>
      <c r="E21434" s="75">
        <v>6.49</v>
      </c>
      <c r="F21434" s="73" t="s">
        <v>40</v>
      </c>
    </row>
    <row r="21435" spans="1:6" x14ac:dyDescent="0.25">
      <c r="A21435" s="73">
        <v>735280</v>
      </c>
      <c r="B21435" s="74" t="s">
        <v>33939</v>
      </c>
      <c r="C21435" s="73" t="s">
        <v>101</v>
      </c>
      <c r="D21435" s="75">
        <v>117.7</v>
      </c>
      <c r="E21435" s="75">
        <v>117.7</v>
      </c>
      <c r="F21435" s="73" t="s">
        <v>40</v>
      </c>
    </row>
    <row r="21436" spans="1:6" x14ac:dyDescent="0.25">
      <c r="A21436" s="73">
        <v>735281</v>
      </c>
      <c r="B21436" s="74" t="s">
        <v>33940</v>
      </c>
      <c r="C21436" s="73" t="s">
        <v>101</v>
      </c>
      <c r="D21436" s="75">
        <v>24</v>
      </c>
      <c r="E21436" s="75">
        <v>24</v>
      </c>
      <c r="F21436" s="73" t="s">
        <v>40</v>
      </c>
    </row>
    <row r="21437" spans="1:6" x14ac:dyDescent="0.25">
      <c r="A21437" s="73">
        <v>735401</v>
      </c>
      <c r="B21437" s="74" t="s">
        <v>33941</v>
      </c>
      <c r="C21437" s="73" t="s">
        <v>101</v>
      </c>
      <c r="D21437" s="75">
        <v>156.9</v>
      </c>
      <c r="E21437" s="75">
        <v>156.9</v>
      </c>
      <c r="F21437" s="73" t="s">
        <v>40</v>
      </c>
    </row>
    <row r="21438" spans="1:6" x14ac:dyDescent="0.25">
      <c r="A21438" s="73">
        <v>735402</v>
      </c>
      <c r="B21438" s="74" t="s">
        <v>33942</v>
      </c>
      <c r="C21438" s="73" t="s">
        <v>101</v>
      </c>
      <c r="D21438" s="75">
        <v>287.3</v>
      </c>
      <c r="E21438" s="75">
        <v>287.3</v>
      </c>
      <c r="F21438" s="73" t="s">
        <v>40</v>
      </c>
    </row>
    <row r="21439" spans="1:6" x14ac:dyDescent="0.25">
      <c r="A21439" s="73">
        <v>735403</v>
      </c>
      <c r="B21439" s="74" t="s">
        <v>33943</v>
      </c>
      <c r="C21439" s="73" t="s">
        <v>101</v>
      </c>
      <c r="D21439" s="75">
        <v>748.3</v>
      </c>
      <c r="E21439" s="75">
        <v>748.3</v>
      </c>
      <c r="F21439" s="73" t="s">
        <v>40</v>
      </c>
    </row>
    <row r="21440" spans="1:6" x14ac:dyDescent="0.25">
      <c r="A21440" s="73">
        <v>735501</v>
      </c>
      <c r="B21440" s="74" t="s">
        <v>33944</v>
      </c>
      <c r="C21440" s="73" t="s">
        <v>101</v>
      </c>
      <c r="D21440" s="75">
        <v>165</v>
      </c>
      <c r="E21440" s="75">
        <v>165</v>
      </c>
      <c r="F21440" s="73" t="s">
        <v>40</v>
      </c>
    </row>
    <row r="21441" spans="1:6" x14ac:dyDescent="0.25">
      <c r="A21441" s="73">
        <v>735502</v>
      </c>
      <c r="B21441" s="74" t="s">
        <v>33945</v>
      </c>
      <c r="C21441" s="73" t="s">
        <v>101</v>
      </c>
      <c r="D21441" s="75">
        <v>699</v>
      </c>
      <c r="E21441" s="75">
        <v>699</v>
      </c>
      <c r="F21441" s="73" t="s">
        <v>40</v>
      </c>
    </row>
    <row r="21442" spans="1:6" x14ac:dyDescent="0.25">
      <c r="A21442" s="73">
        <v>735503</v>
      </c>
      <c r="B21442" s="74" t="s">
        <v>33946</v>
      </c>
      <c r="C21442" s="73" t="s">
        <v>101</v>
      </c>
      <c r="D21442" s="75">
        <v>189.9</v>
      </c>
      <c r="E21442" s="75">
        <v>189.9</v>
      </c>
      <c r="F21442" s="73" t="s">
        <v>40</v>
      </c>
    </row>
    <row r="21443" spans="1:6" ht="25.5" x14ac:dyDescent="0.25">
      <c r="A21443" s="73">
        <v>735510</v>
      </c>
      <c r="B21443" s="74" t="s">
        <v>29201</v>
      </c>
      <c r="C21443" s="73" t="s">
        <v>101</v>
      </c>
      <c r="D21443" s="75">
        <v>64.180000000000007</v>
      </c>
      <c r="E21443" s="75">
        <v>64.180000000000007</v>
      </c>
      <c r="F21443" s="73" t="s">
        <v>40</v>
      </c>
    </row>
    <row r="21444" spans="1:6" x14ac:dyDescent="0.25">
      <c r="A21444" s="73">
        <v>735515</v>
      </c>
      <c r="B21444" s="74" t="s">
        <v>29202</v>
      </c>
      <c r="C21444" s="73" t="s">
        <v>101</v>
      </c>
      <c r="D21444" s="75">
        <v>74.900000000000006</v>
      </c>
      <c r="E21444" s="75">
        <v>74.900000000000006</v>
      </c>
      <c r="F21444" s="73" t="s">
        <v>40</v>
      </c>
    </row>
    <row r="21445" spans="1:6" x14ac:dyDescent="0.25">
      <c r="A21445" s="73">
        <v>735516</v>
      </c>
      <c r="B21445" s="74" t="s">
        <v>33947</v>
      </c>
      <c r="C21445" s="73" t="s">
        <v>101</v>
      </c>
      <c r="D21445" s="75">
        <v>7.32</v>
      </c>
      <c r="E21445" s="75">
        <v>7.32</v>
      </c>
      <c r="F21445" s="73" t="s">
        <v>40</v>
      </c>
    </row>
    <row r="21446" spans="1:6" x14ac:dyDescent="0.25">
      <c r="A21446" s="73">
        <v>735520</v>
      </c>
      <c r="B21446" s="74" t="s">
        <v>28995</v>
      </c>
      <c r="C21446" s="73" t="s">
        <v>101</v>
      </c>
      <c r="D21446" s="75">
        <v>322.19</v>
      </c>
      <c r="E21446" s="75">
        <v>322.19</v>
      </c>
      <c r="F21446" s="73" t="s">
        <v>40</v>
      </c>
    </row>
    <row r="21447" spans="1:6" x14ac:dyDescent="0.25">
      <c r="A21447" s="73">
        <v>735522</v>
      </c>
      <c r="B21447" s="74" t="s">
        <v>28994</v>
      </c>
      <c r="C21447" s="73" t="s">
        <v>101</v>
      </c>
      <c r="D21447" s="75">
        <v>259.67</v>
      </c>
      <c r="E21447" s="75">
        <v>259.67</v>
      </c>
      <c r="F21447" s="73" t="s">
        <v>40</v>
      </c>
    </row>
    <row r="21448" spans="1:6" x14ac:dyDescent="0.25">
      <c r="A21448" s="73">
        <v>735526</v>
      </c>
      <c r="B21448" s="74" t="s">
        <v>33948</v>
      </c>
      <c r="C21448" s="73" t="s">
        <v>101</v>
      </c>
      <c r="D21448" s="75">
        <v>170.4</v>
      </c>
      <c r="E21448" s="75">
        <v>170.4</v>
      </c>
      <c r="F21448" s="73" t="s">
        <v>40</v>
      </c>
    </row>
    <row r="21449" spans="1:6" x14ac:dyDescent="0.25">
      <c r="A21449" s="73">
        <v>735530</v>
      </c>
      <c r="B21449" s="74" t="s">
        <v>29203</v>
      </c>
      <c r="C21449" s="73" t="s">
        <v>101</v>
      </c>
      <c r="D21449" s="75">
        <v>451.45</v>
      </c>
      <c r="E21449" s="75">
        <v>451.45</v>
      </c>
      <c r="F21449" s="73" t="s">
        <v>40</v>
      </c>
    </row>
    <row r="21450" spans="1:6" x14ac:dyDescent="0.25">
      <c r="A21450" s="73">
        <v>735532</v>
      </c>
      <c r="B21450" s="74" t="s">
        <v>33949</v>
      </c>
      <c r="C21450" s="73" t="s">
        <v>101</v>
      </c>
      <c r="D21450" s="75">
        <v>234.81</v>
      </c>
      <c r="E21450" s="75">
        <v>234.81</v>
      </c>
      <c r="F21450" s="73" t="s">
        <v>40</v>
      </c>
    </row>
    <row r="21451" spans="1:6" x14ac:dyDescent="0.25">
      <c r="A21451" s="73">
        <v>735533</v>
      </c>
      <c r="B21451" s="74" t="s">
        <v>33950</v>
      </c>
      <c r="C21451" s="73" t="s">
        <v>101</v>
      </c>
      <c r="D21451" s="75">
        <v>134.99</v>
      </c>
      <c r="E21451" s="75">
        <v>134.99</v>
      </c>
      <c r="F21451" s="73" t="s">
        <v>40</v>
      </c>
    </row>
    <row r="21452" spans="1:6" x14ac:dyDescent="0.25">
      <c r="A21452" s="73">
        <v>735534</v>
      </c>
      <c r="B21452" s="74" t="s">
        <v>33951</v>
      </c>
      <c r="C21452" s="73" t="s">
        <v>101</v>
      </c>
      <c r="D21452" s="75">
        <v>108</v>
      </c>
      <c r="E21452" s="75">
        <v>108</v>
      </c>
      <c r="F21452" s="73" t="s">
        <v>40</v>
      </c>
    </row>
    <row r="21453" spans="1:6" x14ac:dyDescent="0.25">
      <c r="A21453" s="73">
        <v>735535</v>
      </c>
      <c r="B21453" s="74" t="s">
        <v>33952</v>
      </c>
      <c r="C21453" s="73" t="s">
        <v>101</v>
      </c>
      <c r="D21453" s="75">
        <v>199.99</v>
      </c>
      <c r="E21453" s="75">
        <v>199.99</v>
      </c>
      <c r="F21453" s="73" t="s">
        <v>40</v>
      </c>
    </row>
    <row r="21454" spans="1:6" x14ac:dyDescent="0.25">
      <c r="A21454" s="73">
        <v>735536</v>
      </c>
      <c r="B21454" s="74" t="s">
        <v>33953</v>
      </c>
      <c r="C21454" s="73" t="s">
        <v>101</v>
      </c>
      <c r="D21454" s="75">
        <v>364.65</v>
      </c>
      <c r="E21454" s="75">
        <v>364.65</v>
      </c>
      <c r="F21454" s="73" t="s">
        <v>40</v>
      </c>
    </row>
    <row r="21455" spans="1:6" ht="25.5" x14ac:dyDescent="0.25">
      <c r="A21455" s="73">
        <v>735537</v>
      </c>
      <c r="B21455" s="74" t="s">
        <v>33954</v>
      </c>
      <c r="C21455" s="73" t="s">
        <v>101</v>
      </c>
      <c r="D21455" s="75">
        <v>200</v>
      </c>
      <c r="E21455" s="75">
        <v>200</v>
      </c>
      <c r="F21455" s="73" t="s">
        <v>40</v>
      </c>
    </row>
    <row r="21456" spans="1:6" x14ac:dyDescent="0.25">
      <c r="A21456" s="73">
        <v>735540</v>
      </c>
      <c r="B21456" s="74" t="s">
        <v>33955</v>
      </c>
      <c r="C21456" s="73" t="s">
        <v>101</v>
      </c>
      <c r="D21456" s="75">
        <v>459</v>
      </c>
      <c r="E21456" s="75">
        <v>459</v>
      </c>
      <c r="F21456" s="73" t="s">
        <v>40</v>
      </c>
    </row>
    <row r="21457" spans="1:6" x14ac:dyDescent="0.25">
      <c r="A21457" s="73">
        <v>735542</v>
      </c>
      <c r="B21457" s="74" t="s">
        <v>33956</v>
      </c>
      <c r="C21457" s="73" t="s">
        <v>101</v>
      </c>
      <c r="D21457" s="75">
        <v>586.44000000000005</v>
      </c>
      <c r="E21457" s="75">
        <v>586.44000000000005</v>
      </c>
      <c r="F21457" s="73" t="s">
        <v>40</v>
      </c>
    </row>
    <row r="21458" spans="1:6" x14ac:dyDescent="0.25">
      <c r="A21458" s="73">
        <v>735548</v>
      </c>
      <c r="B21458" s="74" t="s">
        <v>28998</v>
      </c>
      <c r="C21458" s="73" t="s">
        <v>101</v>
      </c>
      <c r="D21458" s="75">
        <v>59.9</v>
      </c>
      <c r="E21458" s="75">
        <v>59.9</v>
      </c>
      <c r="F21458" s="73" t="s">
        <v>40</v>
      </c>
    </row>
    <row r="21459" spans="1:6" x14ac:dyDescent="0.25">
      <c r="A21459" s="73">
        <v>735551</v>
      </c>
      <c r="B21459" s="74" t="s">
        <v>29204</v>
      </c>
      <c r="C21459" s="73" t="s">
        <v>101</v>
      </c>
      <c r="D21459" s="75">
        <v>118.8</v>
      </c>
      <c r="E21459" s="75">
        <v>118.8</v>
      </c>
      <c r="F21459" s="73" t="s">
        <v>40</v>
      </c>
    </row>
    <row r="21460" spans="1:6" x14ac:dyDescent="0.25">
      <c r="A21460" s="73">
        <v>735566</v>
      </c>
      <c r="B21460" s="74" t="s">
        <v>33957</v>
      </c>
      <c r="C21460" s="73" t="s">
        <v>101</v>
      </c>
      <c r="D21460" s="75">
        <v>11.5</v>
      </c>
      <c r="E21460" s="75">
        <v>11.5</v>
      </c>
      <c r="F21460" s="73" t="s">
        <v>40</v>
      </c>
    </row>
    <row r="21461" spans="1:6" x14ac:dyDescent="0.25">
      <c r="A21461" s="73">
        <v>735585</v>
      </c>
      <c r="B21461" s="74" t="s">
        <v>29205</v>
      </c>
      <c r="C21461" s="73" t="s">
        <v>101</v>
      </c>
      <c r="D21461" s="75">
        <v>66.55</v>
      </c>
      <c r="E21461" s="75">
        <v>66.55</v>
      </c>
      <c r="F21461" s="73" t="s">
        <v>40</v>
      </c>
    </row>
    <row r="21462" spans="1:6" ht="25.5" x14ac:dyDescent="0.25">
      <c r="A21462" s="73">
        <v>735701</v>
      </c>
      <c r="B21462" s="74" t="s">
        <v>33958</v>
      </c>
      <c r="C21462" s="73" t="s">
        <v>101</v>
      </c>
      <c r="D21462" s="75">
        <v>39.9</v>
      </c>
      <c r="E21462" s="75">
        <v>39.9</v>
      </c>
      <c r="F21462" s="73" t="s">
        <v>40</v>
      </c>
    </row>
    <row r="21463" spans="1:6" ht="25.5" x14ac:dyDescent="0.25">
      <c r="A21463" s="73">
        <v>735704</v>
      </c>
      <c r="B21463" s="74" t="s">
        <v>33959</v>
      </c>
      <c r="C21463" s="73" t="s">
        <v>101</v>
      </c>
      <c r="D21463" s="75">
        <v>53</v>
      </c>
      <c r="E21463" s="75">
        <v>53</v>
      </c>
      <c r="F21463" s="73" t="s">
        <v>40</v>
      </c>
    </row>
    <row r="21464" spans="1:6" ht="25.5" x14ac:dyDescent="0.25">
      <c r="A21464" s="73">
        <v>735711</v>
      </c>
      <c r="B21464" s="74" t="s">
        <v>33960</v>
      </c>
      <c r="C21464" s="73" t="s">
        <v>101</v>
      </c>
      <c r="D21464" s="75">
        <v>15</v>
      </c>
      <c r="E21464" s="75">
        <v>15</v>
      </c>
      <c r="F21464" s="73" t="s">
        <v>40</v>
      </c>
    </row>
    <row r="21465" spans="1:6" ht="25.5" x14ac:dyDescent="0.25">
      <c r="A21465" s="73">
        <v>735712</v>
      </c>
      <c r="B21465" s="74" t="s">
        <v>33961</v>
      </c>
      <c r="C21465" s="73" t="s">
        <v>101</v>
      </c>
      <c r="D21465" s="75">
        <v>24.9</v>
      </c>
      <c r="E21465" s="75">
        <v>24.9</v>
      </c>
      <c r="F21465" s="73" t="s">
        <v>40</v>
      </c>
    </row>
    <row r="21466" spans="1:6" ht="25.5" x14ac:dyDescent="0.25">
      <c r="A21466" s="73">
        <v>735713</v>
      </c>
      <c r="B21466" s="74" t="s">
        <v>33962</v>
      </c>
      <c r="C21466" s="73" t="s">
        <v>101</v>
      </c>
      <c r="D21466" s="75">
        <v>70.239999999999995</v>
      </c>
      <c r="E21466" s="75">
        <v>70.239999999999995</v>
      </c>
      <c r="F21466" s="73" t="s">
        <v>40</v>
      </c>
    </row>
    <row r="21467" spans="1:6" ht="25.5" x14ac:dyDescent="0.25">
      <c r="A21467" s="73">
        <v>735714</v>
      </c>
      <c r="B21467" s="74" t="s">
        <v>33963</v>
      </c>
      <c r="C21467" s="73" t="s">
        <v>101</v>
      </c>
      <c r="D21467" s="75">
        <v>76.39</v>
      </c>
      <c r="E21467" s="75">
        <v>76.39</v>
      </c>
      <c r="F21467" s="73" t="s">
        <v>40</v>
      </c>
    </row>
    <row r="21468" spans="1:6" ht="25.5" x14ac:dyDescent="0.25">
      <c r="A21468" s="73">
        <v>735715</v>
      </c>
      <c r="B21468" s="74" t="s">
        <v>32859</v>
      </c>
      <c r="C21468" s="73" t="s">
        <v>101</v>
      </c>
      <c r="D21468" s="75">
        <v>20.28</v>
      </c>
      <c r="E21468" s="75">
        <v>20.28</v>
      </c>
      <c r="F21468" s="73" t="s">
        <v>40</v>
      </c>
    </row>
    <row r="21469" spans="1:6" x14ac:dyDescent="0.25">
      <c r="A21469" s="73">
        <v>735721</v>
      </c>
      <c r="B21469" s="74" t="s">
        <v>33964</v>
      </c>
      <c r="C21469" s="73" t="s">
        <v>101</v>
      </c>
      <c r="D21469" s="75">
        <v>25.5</v>
      </c>
      <c r="E21469" s="75">
        <v>25.5</v>
      </c>
      <c r="F21469" s="73" t="s">
        <v>40</v>
      </c>
    </row>
    <row r="21470" spans="1:6" x14ac:dyDescent="0.25">
      <c r="A21470" s="73">
        <v>735730</v>
      </c>
      <c r="B21470" s="74" t="s">
        <v>33965</v>
      </c>
      <c r="C21470" s="73" t="s">
        <v>101</v>
      </c>
      <c r="D21470" s="75">
        <v>16.100000000000001</v>
      </c>
      <c r="E21470" s="75">
        <v>16.100000000000001</v>
      </c>
      <c r="F21470" s="73" t="s">
        <v>40</v>
      </c>
    </row>
    <row r="21471" spans="1:6" x14ac:dyDescent="0.25">
      <c r="A21471" s="73">
        <v>735731</v>
      </c>
      <c r="B21471" s="74" t="s">
        <v>33966</v>
      </c>
      <c r="C21471" s="73" t="s">
        <v>101</v>
      </c>
      <c r="D21471" s="75">
        <v>11</v>
      </c>
      <c r="E21471" s="75">
        <v>11</v>
      </c>
      <c r="F21471" s="73" t="s">
        <v>40</v>
      </c>
    </row>
    <row r="21472" spans="1:6" x14ac:dyDescent="0.25">
      <c r="A21472" s="73">
        <v>735732</v>
      </c>
      <c r="B21472" s="74" t="s">
        <v>33967</v>
      </c>
      <c r="C21472" s="73" t="s">
        <v>101</v>
      </c>
      <c r="D21472" s="75">
        <v>13.99</v>
      </c>
      <c r="E21472" s="75">
        <v>13.99</v>
      </c>
      <c r="F21472" s="73" t="s">
        <v>40</v>
      </c>
    </row>
    <row r="21473" spans="1:6" x14ac:dyDescent="0.25">
      <c r="A21473" s="73">
        <v>735740</v>
      </c>
      <c r="B21473" s="74" t="s">
        <v>33968</v>
      </c>
      <c r="C21473" s="73" t="s">
        <v>101</v>
      </c>
      <c r="D21473" s="75">
        <v>10.9</v>
      </c>
      <c r="E21473" s="75">
        <v>10.9</v>
      </c>
      <c r="F21473" s="73" t="s">
        <v>40</v>
      </c>
    </row>
    <row r="21474" spans="1:6" x14ac:dyDescent="0.25">
      <c r="A21474" s="73">
        <v>735742</v>
      </c>
      <c r="B21474" s="74" t="s">
        <v>32909</v>
      </c>
      <c r="C21474" s="73" t="s">
        <v>101</v>
      </c>
      <c r="D21474" s="75">
        <v>21.99</v>
      </c>
      <c r="E21474" s="75">
        <v>21.99</v>
      </c>
      <c r="F21474" s="73" t="s">
        <v>40</v>
      </c>
    </row>
    <row r="21475" spans="1:6" x14ac:dyDescent="0.25">
      <c r="A21475" s="73">
        <v>735750</v>
      </c>
      <c r="B21475" s="74" t="s">
        <v>29206</v>
      </c>
      <c r="C21475" s="73" t="s">
        <v>101</v>
      </c>
      <c r="D21475" s="75">
        <v>36.4</v>
      </c>
      <c r="E21475" s="75">
        <v>36.4</v>
      </c>
      <c r="F21475" s="73" t="s">
        <v>40</v>
      </c>
    </row>
    <row r="21476" spans="1:6" x14ac:dyDescent="0.25">
      <c r="A21476" s="73">
        <v>735801</v>
      </c>
      <c r="B21476" s="74" t="s">
        <v>33969</v>
      </c>
      <c r="C21476" s="73" t="s">
        <v>101</v>
      </c>
      <c r="D21476" s="75">
        <v>1319.99</v>
      </c>
      <c r="E21476" s="75">
        <v>1319.99</v>
      </c>
      <c r="F21476" s="73" t="s">
        <v>40</v>
      </c>
    </row>
    <row r="21477" spans="1:6" x14ac:dyDescent="0.25">
      <c r="A21477" s="73">
        <v>735802</v>
      </c>
      <c r="B21477" s="74" t="s">
        <v>33970</v>
      </c>
      <c r="C21477" s="73" t="s">
        <v>101</v>
      </c>
      <c r="D21477" s="75">
        <v>1421</v>
      </c>
      <c r="E21477" s="75">
        <v>1421</v>
      </c>
      <c r="F21477" s="73" t="s">
        <v>40</v>
      </c>
    </row>
    <row r="21478" spans="1:6" ht="25.5" x14ac:dyDescent="0.25">
      <c r="A21478" s="73">
        <v>735804</v>
      </c>
      <c r="B21478" s="74" t="s">
        <v>33971</v>
      </c>
      <c r="C21478" s="73" t="s">
        <v>101</v>
      </c>
      <c r="D21478" s="75">
        <v>2104</v>
      </c>
      <c r="E21478" s="75">
        <v>2104</v>
      </c>
      <c r="F21478" s="73" t="s">
        <v>40</v>
      </c>
    </row>
    <row r="21479" spans="1:6" x14ac:dyDescent="0.25">
      <c r="A21479" s="73">
        <v>735818</v>
      </c>
      <c r="B21479" s="74" t="s">
        <v>33972</v>
      </c>
      <c r="C21479" s="73" t="s">
        <v>101</v>
      </c>
      <c r="D21479" s="75">
        <v>1568.69</v>
      </c>
      <c r="E21479" s="75">
        <v>1568.69</v>
      </c>
      <c r="F21479" s="73" t="s">
        <v>40</v>
      </c>
    </row>
    <row r="21480" spans="1:6" x14ac:dyDescent="0.25">
      <c r="A21480" s="73">
        <v>736501</v>
      </c>
      <c r="B21480" s="74" t="s">
        <v>29207</v>
      </c>
      <c r="C21480" s="73" t="s">
        <v>101</v>
      </c>
      <c r="D21480" s="75">
        <v>97.62</v>
      </c>
      <c r="E21480" s="75">
        <v>97.62</v>
      </c>
      <c r="F21480" s="73" t="s">
        <v>40</v>
      </c>
    </row>
    <row r="21481" spans="1:6" x14ac:dyDescent="0.25">
      <c r="A21481" s="73">
        <v>736505</v>
      </c>
      <c r="B21481" s="74" t="s">
        <v>33973</v>
      </c>
      <c r="C21481" s="73" t="s">
        <v>101</v>
      </c>
      <c r="D21481" s="75">
        <v>108.9</v>
      </c>
      <c r="E21481" s="75">
        <v>108.9</v>
      </c>
      <c r="F21481" s="73" t="s">
        <v>40</v>
      </c>
    </row>
    <row r="21482" spans="1:6" x14ac:dyDescent="0.25">
      <c r="A21482" s="73">
        <v>736507</v>
      </c>
      <c r="B21482" s="74" t="s">
        <v>33974</v>
      </c>
      <c r="C21482" s="73" t="s">
        <v>101</v>
      </c>
      <c r="D21482" s="75">
        <v>119</v>
      </c>
      <c r="E21482" s="75">
        <v>119</v>
      </c>
      <c r="F21482" s="73" t="s">
        <v>40</v>
      </c>
    </row>
    <row r="21483" spans="1:6" x14ac:dyDescent="0.25">
      <c r="A21483" s="73">
        <v>736509</v>
      </c>
      <c r="B21483" s="74" t="s">
        <v>29208</v>
      </c>
      <c r="C21483" s="73" t="s">
        <v>101</v>
      </c>
      <c r="D21483" s="75">
        <v>361.45</v>
      </c>
      <c r="E21483" s="75">
        <v>361.45</v>
      </c>
      <c r="F21483" s="73" t="s">
        <v>40</v>
      </c>
    </row>
    <row r="21484" spans="1:6" x14ac:dyDescent="0.25">
      <c r="A21484" s="73">
        <v>736511</v>
      </c>
      <c r="B21484" s="74" t="s">
        <v>29209</v>
      </c>
      <c r="C21484" s="73" t="s">
        <v>101</v>
      </c>
      <c r="D21484" s="75">
        <v>140.36000000000001</v>
      </c>
      <c r="E21484" s="75">
        <v>140.36000000000001</v>
      </c>
      <c r="F21484" s="73" t="s">
        <v>40</v>
      </c>
    </row>
    <row r="21485" spans="1:6" x14ac:dyDescent="0.25">
      <c r="A21485" s="73">
        <v>736512</v>
      </c>
      <c r="B21485" s="74" t="s">
        <v>33975</v>
      </c>
      <c r="C21485" s="73" t="s">
        <v>101</v>
      </c>
      <c r="D21485" s="75">
        <v>100.35</v>
      </c>
      <c r="E21485" s="75">
        <v>100.35</v>
      </c>
      <c r="F21485" s="73" t="s">
        <v>40</v>
      </c>
    </row>
    <row r="21486" spans="1:6" x14ac:dyDescent="0.25">
      <c r="A21486" s="73">
        <v>736515</v>
      </c>
      <c r="B21486" s="74" t="s">
        <v>33976</v>
      </c>
      <c r="C21486" s="73" t="s">
        <v>101</v>
      </c>
      <c r="D21486" s="75">
        <v>182.38</v>
      </c>
      <c r="E21486" s="75">
        <v>182.38</v>
      </c>
      <c r="F21486" s="73" t="s">
        <v>40</v>
      </c>
    </row>
    <row r="21487" spans="1:6" x14ac:dyDescent="0.25">
      <c r="A21487" s="73">
        <v>736540</v>
      </c>
      <c r="B21487" s="74" t="s">
        <v>33977</v>
      </c>
      <c r="C21487" s="73" t="s">
        <v>101</v>
      </c>
      <c r="D21487" s="75">
        <v>583.14</v>
      </c>
      <c r="E21487" s="75">
        <v>583.14</v>
      </c>
      <c r="F21487" s="73" t="s">
        <v>40</v>
      </c>
    </row>
    <row r="21488" spans="1:6" x14ac:dyDescent="0.25">
      <c r="A21488" s="73">
        <v>736541</v>
      </c>
      <c r="B21488" s="74" t="s">
        <v>33978</v>
      </c>
      <c r="C21488" s="73" t="s">
        <v>101</v>
      </c>
      <c r="D21488" s="75">
        <v>375.05</v>
      </c>
      <c r="E21488" s="75">
        <v>375.05</v>
      </c>
      <c r="F21488" s="73" t="s">
        <v>40</v>
      </c>
    </row>
    <row r="21489" spans="1:6" x14ac:dyDescent="0.25">
      <c r="A21489" s="73">
        <v>736542</v>
      </c>
      <c r="B21489" s="74" t="s">
        <v>33979</v>
      </c>
      <c r="C21489" s="73" t="s">
        <v>101</v>
      </c>
      <c r="D21489" s="75">
        <v>220.96</v>
      </c>
      <c r="E21489" s="75">
        <v>220.96</v>
      </c>
      <c r="F21489" s="73" t="s">
        <v>40</v>
      </c>
    </row>
    <row r="21490" spans="1:6" x14ac:dyDescent="0.25">
      <c r="A21490" s="73">
        <v>736545</v>
      </c>
      <c r="B21490" s="74" t="s">
        <v>33980</v>
      </c>
      <c r="C21490" s="73" t="s">
        <v>101</v>
      </c>
      <c r="D21490" s="75">
        <v>344.9</v>
      </c>
      <c r="E21490" s="75">
        <v>344.9</v>
      </c>
      <c r="F21490" s="73" t="s">
        <v>40</v>
      </c>
    </row>
    <row r="21491" spans="1:6" x14ac:dyDescent="0.25">
      <c r="A21491" s="73">
        <v>736555</v>
      </c>
      <c r="B21491" s="74" t="s">
        <v>33981</v>
      </c>
      <c r="C21491" s="73" t="s">
        <v>101</v>
      </c>
      <c r="D21491" s="75">
        <v>1631.42</v>
      </c>
      <c r="E21491" s="75">
        <v>1631.42</v>
      </c>
      <c r="F21491" s="73" t="s">
        <v>40</v>
      </c>
    </row>
    <row r="21492" spans="1:6" x14ac:dyDescent="0.25">
      <c r="A21492" s="73">
        <v>736601</v>
      </c>
      <c r="B21492" s="74" t="s">
        <v>33982</v>
      </c>
      <c r="C21492" s="73" t="s">
        <v>101</v>
      </c>
      <c r="D21492" s="75">
        <v>447.94</v>
      </c>
      <c r="E21492" s="75">
        <v>447.94</v>
      </c>
      <c r="F21492" s="73" t="s">
        <v>40</v>
      </c>
    </row>
    <row r="21493" spans="1:6" x14ac:dyDescent="0.25">
      <c r="A21493" s="73">
        <v>736602</v>
      </c>
      <c r="B21493" s="74" t="s">
        <v>33983</v>
      </c>
      <c r="C21493" s="73" t="s">
        <v>101</v>
      </c>
      <c r="D21493" s="75">
        <v>368.02</v>
      </c>
      <c r="E21493" s="75">
        <v>368.02</v>
      </c>
      <c r="F21493" s="73" t="s">
        <v>40</v>
      </c>
    </row>
    <row r="21494" spans="1:6" x14ac:dyDescent="0.25">
      <c r="A21494" s="73">
        <v>736603</v>
      </c>
      <c r="B21494" s="74" t="s">
        <v>33984</v>
      </c>
      <c r="C21494" s="73" t="s">
        <v>101</v>
      </c>
      <c r="D21494" s="75">
        <v>393.8</v>
      </c>
      <c r="E21494" s="75">
        <v>393.8</v>
      </c>
      <c r="F21494" s="73" t="s">
        <v>40</v>
      </c>
    </row>
    <row r="21495" spans="1:6" x14ac:dyDescent="0.25">
      <c r="A21495" s="73">
        <v>736604</v>
      </c>
      <c r="B21495" s="74" t="s">
        <v>33985</v>
      </c>
      <c r="C21495" s="73" t="s">
        <v>101</v>
      </c>
      <c r="D21495" s="75">
        <v>1275.6300000000001</v>
      </c>
      <c r="E21495" s="75">
        <v>1275.6300000000001</v>
      </c>
      <c r="F21495" s="73" t="s">
        <v>40</v>
      </c>
    </row>
    <row r="21496" spans="1:6" x14ac:dyDescent="0.25">
      <c r="A21496" s="73">
        <v>736606</v>
      </c>
      <c r="B21496" s="74" t="s">
        <v>32887</v>
      </c>
      <c r="C21496" s="73" t="s">
        <v>101</v>
      </c>
      <c r="D21496" s="75">
        <v>176.56</v>
      </c>
      <c r="E21496" s="75">
        <v>176.56</v>
      </c>
      <c r="F21496" s="73" t="s">
        <v>40</v>
      </c>
    </row>
    <row r="21497" spans="1:6" x14ac:dyDescent="0.25">
      <c r="A21497" s="73">
        <v>736801</v>
      </c>
      <c r="B21497" s="74" t="s">
        <v>33986</v>
      </c>
      <c r="C21497" s="73" t="s">
        <v>101</v>
      </c>
      <c r="D21497" s="75">
        <v>382.65</v>
      </c>
      <c r="E21497" s="75">
        <v>382.65</v>
      </c>
      <c r="F21497" s="73" t="s">
        <v>40</v>
      </c>
    </row>
    <row r="21498" spans="1:6" x14ac:dyDescent="0.25">
      <c r="A21498" s="73">
        <v>736811</v>
      </c>
      <c r="B21498" s="74" t="s">
        <v>33988</v>
      </c>
      <c r="C21498" s="73" t="s">
        <v>101</v>
      </c>
      <c r="D21498" s="75">
        <v>1190</v>
      </c>
      <c r="E21498" s="75">
        <v>1190</v>
      </c>
      <c r="F21498" s="73" t="s">
        <v>40</v>
      </c>
    </row>
    <row r="21499" spans="1:6" x14ac:dyDescent="0.25">
      <c r="A21499" s="73">
        <v>737001</v>
      </c>
      <c r="B21499" s="74" t="s">
        <v>33989</v>
      </c>
      <c r="C21499" s="73" t="s">
        <v>101</v>
      </c>
      <c r="D21499" s="75">
        <v>162.75</v>
      </c>
      <c r="E21499" s="75">
        <v>162.75</v>
      </c>
      <c r="F21499" s="73" t="s">
        <v>40</v>
      </c>
    </row>
    <row r="21500" spans="1:6" x14ac:dyDescent="0.25">
      <c r="A21500" s="73">
        <v>737002</v>
      </c>
      <c r="B21500" s="74" t="s">
        <v>33990</v>
      </c>
      <c r="C21500" s="73" t="s">
        <v>101</v>
      </c>
      <c r="D21500" s="75">
        <v>189</v>
      </c>
      <c r="E21500" s="75">
        <v>189</v>
      </c>
      <c r="F21500" s="73" t="s">
        <v>40</v>
      </c>
    </row>
    <row r="21501" spans="1:6" x14ac:dyDescent="0.25">
      <c r="A21501" s="73">
        <v>737102</v>
      </c>
      <c r="B21501" s="74" t="s">
        <v>33991</v>
      </c>
      <c r="C21501" s="73" t="s">
        <v>101</v>
      </c>
      <c r="D21501" s="75">
        <v>464.14</v>
      </c>
      <c r="E21501" s="75">
        <v>464.14</v>
      </c>
      <c r="F21501" s="73" t="s">
        <v>40</v>
      </c>
    </row>
    <row r="21502" spans="1:6" x14ac:dyDescent="0.25">
      <c r="A21502" s="73">
        <v>737104</v>
      </c>
      <c r="B21502" s="74" t="s">
        <v>33992</v>
      </c>
      <c r="C21502" s="73" t="s">
        <v>101</v>
      </c>
      <c r="D21502" s="75">
        <v>120.81</v>
      </c>
      <c r="E21502" s="75">
        <v>120.81</v>
      </c>
      <c r="F21502" s="73" t="s">
        <v>40</v>
      </c>
    </row>
    <row r="21503" spans="1:6" x14ac:dyDescent="0.25">
      <c r="A21503" s="73">
        <v>737110</v>
      </c>
      <c r="B21503" s="74" t="s">
        <v>33993</v>
      </c>
      <c r="C21503" s="73" t="s">
        <v>101</v>
      </c>
      <c r="D21503" s="75">
        <v>410.29</v>
      </c>
      <c r="E21503" s="75">
        <v>410.29</v>
      </c>
      <c r="F21503" s="73" t="s">
        <v>40</v>
      </c>
    </row>
    <row r="21504" spans="1:6" x14ac:dyDescent="0.25">
      <c r="A21504" s="73">
        <v>737203</v>
      </c>
      <c r="B21504" s="74" t="s">
        <v>29210</v>
      </c>
      <c r="C21504" s="73" t="s">
        <v>101</v>
      </c>
      <c r="D21504" s="75">
        <v>1882.34</v>
      </c>
      <c r="E21504" s="75">
        <v>1882.34</v>
      </c>
      <c r="F21504" s="73" t="s">
        <v>40</v>
      </c>
    </row>
    <row r="21505" spans="1:6" x14ac:dyDescent="0.25">
      <c r="A21505" s="73">
        <v>737206</v>
      </c>
      <c r="B21505" s="74" t="s">
        <v>29211</v>
      </c>
      <c r="C21505" s="73" t="s">
        <v>101</v>
      </c>
      <c r="D21505" s="75">
        <v>1412.49</v>
      </c>
      <c r="E21505" s="75">
        <v>1412.49</v>
      </c>
      <c r="F21505" s="73" t="s">
        <v>40</v>
      </c>
    </row>
    <row r="21506" spans="1:6" x14ac:dyDescent="0.25">
      <c r="A21506" s="73">
        <v>737207</v>
      </c>
      <c r="B21506" s="74" t="s">
        <v>28966</v>
      </c>
      <c r="C21506" s="73" t="s">
        <v>101</v>
      </c>
      <c r="D21506" s="75">
        <v>2572</v>
      </c>
      <c r="E21506" s="75">
        <v>2572</v>
      </c>
      <c r="F21506" s="73" t="s">
        <v>40</v>
      </c>
    </row>
    <row r="21507" spans="1:6" x14ac:dyDescent="0.25">
      <c r="A21507" s="73">
        <v>737250</v>
      </c>
      <c r="B21507" s="74" t="s">
        <v>33994</v>
      </c>
      <c r="C21507" s="73" t="s">
        <v>101</v>
      </c>
      <c r="D21507" s="75">
        <v>233.69</v>
      </c>
      <c r="E21507" s="75">
        <v>233.69</v>
      </c>
      <c r="F21507" s="73" t="s">
        <v>40</v>
      </c>
    </row>
    <row r="21508" spans="1:6" x14ac:dyDescent="0.25">
      <c r="A21508" s="73">
        <v>737251</v>
      </c>
      <c r="B21508" s="74" t="s">
        <v>29212</v>
      </c>
      <c r="C21508" s="73" t="s">
        <v>101</v>
      </c>
      <c r="D21508" s="75">
        <v>178.25</v>
      </c>
      <c r="E21508" s="75">
        <v>178.25</v>
      </c>
      <c r="F21508" s="73" t="s">
        <v>40</v>
      </c>
    </row>
    <row r="21509" spans="1:6" x14ac:dyDescent="0.25">
      <c r="A21509" s="73">
        <v>737275</v>
      </c>
      <c r="B21509" s="74" t="s">
        <v>33995</v>
      </c>
      <c r="C21509" s="73" t="s">
        <v>101</v>
      </c>
      <c r="D21509" s="75">
        <v>2805</v>
      </c>
      <c r="E21509" s="75">
        <v>2805</v>
      </c>
      <c r="F21509" s="73" t="s">
        <v>40</v>
      </c>
    </row>
    <row r="21510" spans="1:6" x14ac:dyDescent="0.25">
      <c r="A21510" s="73">
        <v>737301</v>
      </c>
      <c r="B21510" s="74" t="s">
        <v>33996</v>
      </c>
      <c r="C21510" s="73" t="s">
        <v>101</v>
      </c>
      <c r="D21510" s="75">
        <v>25.95</v>
      </c>
      <c r="E21510" s="75">
        <v>25.95</v>
      </c>
      <c r="F21510" s="73" t="s">
        <v>40</v>
      </c>
    </row>
    <row r="21511" spans="1:6" x14ac:dyDescent="0.25">
      <c r="A21511" s="73">
        <v>737302</v>
      </c>
      <c r="B21511" s="74" t="s">
        <v>33997</v>
      </c>
      <c r="C21511" s="73" t="s">
        <v>101</v>
      </c>
      <c r="D21511" s="75">
        <v>112.11</v>
      </c>
      <c r="E21511" s="75">
        <v>112.11</v>
      </c>
      <c r="F21511" s="73" t="s">
        <v>40</v>
      </c>
    </row>
    <row r="21512" spans="1:6" x14ac:dyDescent="0.25">
      <c r="A21512" s="73">
        <v>737305</v>
      </c>
      <c r="B21512" s="74" t="s">
        <v>33998</v>
      </c>
      <c r="C21512" s="73" t="s">
        <v>101</v>
      </c>
      <c r="D21512" s="75">
        <v>47.46</v>
      </c>
      <c r="E21512" s="75">
        <v>47.46</v>
      </c>
      <c r="F21512" s="73" t="s">
        <v>40</v>
      </c>
    </row>
    <row r="21513" spans="1:6" x14ac:dyDescent="0.25">
      <c r="A21513" s="73">
        <v>737307</v>
      </c>
      <c r="B21513" s="74" t="s">
        <v>33999</v>
      </c>
      <c r="C21513" s="73" t="s">
        <v>101</v>
      </c>
      <c r="D21513" s="75">
        <v>15.93</v>
      </c>
      <c r="E21513" s="75">
        <v>15.93</v>
      </c>
      <c r="F21513" s="73" t="s">
        <v>40</v>
      </c>
    </row>
    <row r="21514" spans="1:6" x14ac:dyDescent="0.25">
      <c r="A21514" s="73">
        <v>737308</v>
      </c>
      <c r="B21514" s="74" t="s">
        <v>34000</v>
      </c>
      <c r="C21514" s="73" t="s">
        <v>101</v>
      </c>
      <c r="D21514" s="75">
        <v>46.7</v>
      </c>
      <c r="E21514" s="75">
        <v>46.7</v>
      </c>
      <c r="F21514" s="73" t="s">
        <v>40</v>
      </c>
    </row>
    <row r="21515" spans="1:6" x14ac:dyDescent="0.25">
      <c r="A21515" s="73">
        <v>737310</v>
      </c>
      <c r="B21515" s="74" t="s">
        <v>34001</v>
      </c>
      <c r="C21515" s="73" t="s">
        <v>101</v>
      </c>
      <c r="D21515" s="75">
        <v>14</v>
      </c>
      <c r="E21515" s="75">
        <v>14</v>
      </c>
      <c r="F21515" s="73" t="s">
        <v>40</v>
      </c>
    </row>
    <row r="21516" spans="1:6" x14ac:dyDescent="0.25">
      <c r="A21516" s="73">
        <v>737315</v>
      </c>
      <c r="B21516" s="74" t="s">
        <v>34002</v>
      </c>
      <c r="C21516" s="73" t="s">
        <v>101</v>
      </c>
      <c r="D21516" s="75">
        <v>23.3</v>
      </c>
      <c r="E21516" s="75">
        <v>23.3</v>
      </c>
      <c r="F21516" s="73" t="s">
        <v>40</v>
      </c>
    </row>
    <row r="21517" spans="1:6" x14ac:dyDescent="0.25">
      <c r="A21517" s="73">
        <v>737316</v>
      </c>
      <c r="B21517" s="74" t="s">
        <v>29213</v>
      </c>
      <c r="C21517" s="73" t="s">
        <v>101</v>
      </c>
      <c r="D21517" s="75">
        <v>15.99</v>
      </c>
      <c r="E21517" s="75">
        <v>15.99</v>
      </c>
      <c r="F21517" s="73" t="s">
        <v>40</v>
      </c>
    </row>
    <row r="21518" spans="1:6" x14ac:dyDescent="0.25">
      <c r="A21518" s="73">
        <v>737317</v>
      </c>
      <c r="B21518" s="74" t="s">
        <v>28973</v>
      </c>
      <c r="C21518" s="73" t="s">
        <v>101</v>
      </c>
      <c r="D21518" s="75">
        <v>13.9</v>
      </c>
      <c r="E21518" s="75">
        <v>13.9</v>
      </c>
      <c r="F21518" s="73" t="s">
        <v>40</v>
      </c>
    </row>
    <row r="21519" spans="1:6" x14ac:dyDescent="0.25">
      <c r="A21519" s="73">
        <v>737320</v>
      </c>
      <c r="B21519" s="74" t="s">
        <v>34003</v>
      </c>
      <c r="C21519" s="73" t="s">
        <v>101</v>
      </c>
      <c r="D21519" s="75">
        <v>47.77</v>
      </c>
      <c r="E21519" s="75">
        <v>47.77</v>
      </c>
      <c r="F21519" s="73" t="s">
        <v>40</v>
      </c>
    </row>
    <row r="21520" spans="1:6" x14ac:dyDescent="0.25">
      <c r="A21520" s="73">
        <v>737334</v>
      </c>
      <c r="B21520" s="74" t="s">
        <v>34004</v>
      </c>
      <c r="C21520" s="73" t="s">
        <v>101</v>
      </c>
      <c r="D21520" s="75">
        <v>406.9</v>
      </c>
      <c r="E21520" s="75">
        <v>406.9</v>
      </c>
      <c r="F21520" s="73" t="s">
        <v>40</v>
      </c>
    </row>
    <row r="21521" spans="1:6" x14ac:dyDescent="0.25">
      <c r="A21521" s="73">
        <v>737335</v>
      </c>
      <c r="B21521" s="74" t="s">
        <v>29214</v>
      </c>
      <c r="C21521" s="73" t="s">
        <v>101</v>
      </c>
      <c r="D21521" s="75">
        <v>499</v>
      </c>
      <c r="E21521" s="75">
        <v>499</v>
      </c>
      <c r="F21521" s="73" t="s">
        <v>40</v>
      </c>
    </row>
    <row r="21522" spans="1:6" x14ac:dyDescent="0.25">
      <c r="A21522" s="73">
        <v>738012</v>
      </c>
      <c r="B21522" s="74" t="s">
        <v>29215</v>
      </c>
      <c r="C21522" s="73" t="s">
        <v>101</v>
      </c>
      <c r="D21522" s="75">
        <v>6.99</v>
      </c>
      <c r="E21522" s="75">
        <v>6.99</v>
      </c>
      <c r="F21522" s="73" t="s">
        <v>40</v>
      </c>
    </row>
    <row r="21523" spans="1:6" x14ac:dyDescent="0.25">
      <c r="A21523" s="73">
        <v>738031</v>
      </c>
      <c r="B21523" s="74" t="s">
        <v>34006</v>
      </c>
      <c r="C21523" s="73" t="s">
        <v>101</v>
      </c>
      <c r="D21523" s="75">
        <v>73.39</v>
      </c>
      <c r="E21523" s="75">
        <v>73.39</v>
      </c>
      <c r="F21523" s="73" t="s">
        <v>40</v>
      </c>
    </row>
    <row r="21524" spans="1:6" x14ac:dyDescent="0.25">
      <c r="A21524" s="73">
        <v>738040</v>
      </c>
      <c r="B21524" s="74" t="s">
        <v>34009</v>
      </c>
      <c r="C21524" s="73" t="s">
        <v>101</v>
      </c>
      <c r="D21524" s="75">
        <v>8.9600000000000009</v>
      </c>
      <c r="E21524" s="75">
        <v>8.9600000000000009</v>
      </c>
      <c r="F21524" s="73" t="s">
        <v>40</v>
      </c>
    </row>
    <row r="21525" spans="1:6" x14ac:dyDescent="0.25">
      <c r="A21525" s="73">
        <v>740411</v>
      </c>
      <c r="B21525" s="74" t="s">
        <v>29216</v>
      </c>
      <c r="C21525" s="73" t="s">
        <v>101</v>
      </c>
      <c r="D21525" s="75">
        <v>8.6999999999999993</v>
      </c>
      <c r="E21525" s="75">
        <v>8.6999999999999993</v>
      </c>
      <c r="F21525" s="73" t="s">
        <v>40</v>
      </c>
    </row>
    <row r="21526" spans="1:6" x14ac:dyDescent="0.25">
      <c r="A21526" s="73">
        <v>740415</v>
      </c>
      <c r="B21526" s="74" t="s">
        <v>29217</v>
      </c>
      <c r="C21526" s="73" t="s">
        <v>101</v>
      </c>
      <c r="D21526" s="75">
        <v>16</v>
      </c>
      <c r="E21526" s="75">
        <v>16</v>
      </c>
      <c r="F21526" s="73" t="s">
        <v>40</v>
      </c>
    </row>
    <row r="21527" spans="1:6" x14ac:dyDescent="0.25">
      <c r="A21527" s="73">
        <v>740416</v>
      </c>
      <c r="B21527" s="74" t="s">
        <v>29218</v>
      </c>
      <c r="C21527" s="73" t="s">
        <v>101</v>
      </c>
      <c r="D21527" s="75">
        <v>59.95</v>
      </c>
      <c r="E21527" s="75">
        <v>59.95</v>
      </c>
      <c r="F21527" s="73" t="s">
        <v>40</v>
      </c>
    </row>
    <row r="21528" spans="1:6" ht="25.5" x14ac:dyDescent="0.25">
      <c r="A21528" s="73">
        <v>740423</v>
      </c>
      <c r="B21528" s="74" t="s">
        <v>29219</v>
      </c>
      <c r="C21528" s="73" t="s">
        <v>101</v>
      </c>
      <c r="D21528" s="75">
        <v>12.62</v>
      </c>
      <c r="E21528" s="75">
        <v>12.62</v>
      </c>
      <c r="F21528" s="73" t="s">
        <v>40</v>
      </c>
    </row>
    <row r="21529" spans="1:6" ht="25.5" x14ac:dyDescent="0.25">
      <c r="A21529" s="73">
        <v>740427</v>
      </c>
      <c r="B21529" s="74" t="s">
        <v>29220</v>
      </c>
      <c r="C21529" s="73" t="s">
        <v>101</v>
      </c>
      <c r="D21529" s="75">
        <v>21.59</v>
      </c>
      <c r="E21529" s="75">
        <v>21.59</v>
      </c>
      <c r="F21529" s="73" t="s">
        <v>40</v>
      </c>
    </row>
    <row r="21530" spans="1:6" ht="25.5" x14ac:dyDescent="0.25">
      <c r="A21530" s="73">
        <v>740428</v>
      </c>
      <c r="B21530" s="74" t="s">
        <v>29221</v>
      </c>
      <c r="C21530" s="73" t="s">
        <v>101</v>
      </c>
      <c r="D21530" s="75">
        <v>74.5</v>
      </c>
      <c r="E21530" s="75">
        <v>74.5</v>
      </c>
      <c r="F21530" s="73" t="s">
        <v>40</v>
      </c>
    </row>
    <row r="21531" spans="1:6" ht="25.5" x14ac:dyDescent="0.25">
      <c r="A21531" s="73">
        <v>740440</v>
      </c>
      <c r="B21531" s="74" t="s">
        <v>29222</v>
      </c>
      <c r="C21531" s="73" t="s">
        <v>101</v>
      </c>
      <c r="D21531" s="75">
        <v>19.95</v>
      </c>
      <c r="E21531" s="75">
        <v>19.95</v>
      </c>
      <c r="F21531" s="73" t="s">
        <v>40</v>
      </c>
    </row>
    <row r="21532" spans="1:6" ht="25.5" x14ac:dyDescent="0.25">
      <c r="A21532" s="73">
        <v>740446</v>
      </c>
      <c r="B21532" s="74" t="s">
        <v>29223</v>
      </c>
      <c r="C21532" s="73" t="s">
        <v>101</v>
      </c>
      <c r="D21532" s="75">
        <v>27.8</v>
      </c>
      <c r="E21532" s="75">
        <v>27.8</v>
      </c>
      <c r="F21532" s="73" t="s">
        <v>40</v>
      </c>
    </row>
    <row r="21533" spans="1:6" ht="25.5" x14ac:dyDescent="0.25">
      <c r="A21533" s="73">
        <v>740447</v>
      </c>
      <c r="B21533" s="74" t="s">
        <v>29224</v>
      </c>
      <c r="C21533" s="73" t="s">
        <v>101</v>
      </c>
      <c r="D21533" s="75">
        <v>41.97</v>
      </c>
      <c r="E21533" s="75">
        <v>41.97</v>
      </c>
      <c r="F21533" s="73" t="s">
        <v>40</v>
      </c>
    </row>
    <row r="21534" spans="1:6" ht="25.5" x14ac:dyDescent="0.25">
      <c r="A21534" s="73">
        <v>740456</v>
      </c>
      <c r="B21534" s="74" t="s">
        <v>29225</v>
      </c>
      <c r="C21534" s="73" t="s">
        <v>101</v>
      </c>
      <c r="D21534" s="75">
        <v>25.2</v>
      </c>
      <c r="E21534" s="75">
        <v>25.2</v>
      </c>
      <c r="F21534" s="73" t="s">
        <v>40</v>
      </c>
    </row>
    <row r="21535" spans="1:6" ht="25.5" x14ac:dyDescent="0.25">
      <c r="A21535" s="73">
        <v>740462</v>
      </c>
      <c r="B21535" s="74" t="s">
        <v>29226</v>
      </c>
      <c r="C21535" s="73" t="s">
        <v>101</v>
      </c>
      <c r="D21535" s="75">
        <v>37.1</v>
      </c>
      <c r="E21535" s="75">
        <v>37.1</v>
      </c>
      <c r="F21535" s="73" t="s">
        <v>40</v>
      </c>
    </row>
    <row r="21536" spans="1:6" ht="25.5" x14ac:dyDescent="0.25">
      <c r="A21536" s="73">
        <v>740463</v>
      </c>
      <c r="B21536" s="74" t="s">
        <v>29227</v>
      </c>
      <c r="C21536" s="73" t="s">
        <v>101</v>
      </c>
      <c r="D21536" s="75">
        <v>59.31</v>
      </c>
      <c r="E21536" s="75">
        <v>59.31</v>
      </c>
      <c r="F21536" s="73" t="s">
        <v>40</v>
      </c>
    </row>
    <row r="21537" spans="1:6" x14ac:dyDescent="0.25">
      <c r="A21537" s="73">
        <v>740485</v>
      </c>
      <c r="B21537" s="74" t="s">
        <v>29228</v>
      </c>
      <c r="C21537" s="73" t="s">
        <v>101</v>
      </c>
      <c r="D21537" s="75">
        <v>1</v>
      </c>
      <c r="E21537" s="75">
        <v>1</v>
      </c>
      <c r="F21537" s="73" t="s">
        <v>40</v>
      </c>
    </row>
    <row r="21538" spans="1:6" x14ac:dyDescent="0.25">
      <c r="A21538" s="73">
        <v>740488</v>
      </c>
      <c r="B21538" s="74" t="s">
        <v>29229</v>
      </c>
      <c r="C21538" s="73" t="s">
        <v>101</v>
      </c>
      <c r="D21538" s="75">
        <v>3.2</v>
      </c>
      <c r="E21538" s="75">
        <v>3.2</v>
      </c>
      <c r="F21538" s="73" t="s">
        <v>40</v>
      </c>
    </row>
    <row r="21539" spans="1:6" x14ac:dyDescent="0.25">
      <c r="A21539" s="73">
        <v>740489</v>
      </c>
      <c r="B21539" s="74" t="s">
        <v>29230</v>
      </c>
      <c r="C21539" s="73" t="s">
        <v>101</v>
      </c>
      <c r="D21539" s="75">
        <v>4.9000000000000004</v>
      </c>
      <c r="E21539" s="75">
        <v>4.9000000000000004</v>
      </c>
      <c r="F21539" s="73" t="s">
        <v>40</v>
      </c>
    </row>
    <row r="21540" spans="1:6" x14ac:dyDescent="0.25">
      <c r="A21540" s="73">
        <v>740491</v>
      </c>
      <c r="B21540" s="74" t="s">
        <v>29231</v>
      </c>
      <c r="C21540" s="73" t="s">
        <v>101</v>
      </c>
      <c r="D21540" s="75">
        <v>7.5</v>
      </c>
      <c r="E21540" s="75">
        <v>7.5</v>
      </c>
      <c r="F21540" s="73" t="s">
        <v>40</v>
      </c>
    </row>
    <row r="21541" spans="1:6" x14ac:dyDescent="0.25">
      <c r="A21541" s="73">
        <v>740530</v>
      </c>
      <c r="B21541" s="74" t="s">
        <v>29232</v>
      </c>
      <c r="C21541" s="73" t="s">
        <v>101</v>
      </c>
      <c r="D21541" s="75">
        <v>0.55000000000000004</v>
      </c>
      <c r="E21541" s="75">
        <v>0.55000000000000004</v>
      </c>
      <c r="F21541" s="73" t="s">
        <v>40</v>
      </c>
    </row>
    <row r="21542" spans="1:6" x14ac:dyDescent="0.25">
      <c r="A21542" s="73">
        <v>740531</v>
      </c>
      <c r="B21542" s="74" t="s">
        <v>29233</v>
      </c>
      <c r="C21542" s="73" t="s">
        <v>101</v>
      </c>
      <c r="D21542" s="75">
        <v>0.28999999999999998</v>
      </c>
      <c r="E21542" s="75">
        <v>0.28999999999999998</v>
      </c>
      <c r="F21542" s="73" t="s">
        <v>40</v>
      </c>
    </row>
    <row r="21543" spans="1:6" x14ac:dyDescent="0.25">
      <c r="A21543" s="73">
        <v>740532</v>
      </c>
      <c r="B21543" s="74" t="s">
        <v>29234</v>
      </c>
      <c r="C21543" s="73" t="s">
        <v>101</v>
      </c>
      <c r="D21543" s="75">
        <v>0.56999999999999995</v>
      </c>
      <c r="E21543" s="75">
        <v>0.56999999999999995</v>
      </c>
      <c r="F21543" s="73" t="s">
        <v>40</v>
      </c>
    </row>
    <row r="21544" spans="1:6" x14ac:dyDescent="0.25">
      <c r="A21544" s="73">
        <v>740539</v>
      </c>
      <c r="B21544" s="74" t="s">
        <v>29235</v>
      </c>
      <c r="C21544" s="73" t="s">
        <v>101</v>
      </c>
      <c r="D21544" s="75">
        <v>0.17</v>
      </c>
      <c r="E21544" s="75">
        <v>0.17</v>
      </c>
      <c r="F21544" s="73" t="s">
        <v>40</v>
      </c>
    </row>
    <row r="21545" spans="1:6" x14ac:dyDescent="0.25">
      <c r="A21545" s="73">
        <v>740542</v>
      </c>
      <c r="B21545" s="74" t="s">
        <v>29236</v>
      </c>
      <c r="C21545" s="73" t="s">
        <v>101</v>
      </c>
      <c r="D21545" s="75">
        <v>2.31</v>
      </c>
      <c r="E21545" s="75">
        <v>2.31</v>
      </c>
      <c r="F21545" s="73" t="s">
        <v>40</v>
      </c>
    </row>
    <row r="21546" spans="1:6" x14ac:dyDescent="0.25">
      <c r="A21546" s="73">
        <v>740804</v>
      </c>
      <c r="B21546" s="74" t="s">
        <v>34036</v>
      </c>
      <c r="C21546" s="73" t="s">
        <v>101</v>
      </c>
      <c r="D21546" s="75">
        <v>2.23</v>
      </c>
      <c r="E21546" s="75">
        <v>2.23</v>
      </c>
      <c r="F21546" s="73" t="s">
        <v>40</v>
      </c>
    </row>
    <row r="21547" spans="1:6" x14ac:dyDescent="0.25">
      <c r="A21547" s="73">
        <v>740806</v>
      </c>
      <c r="B21547" s="74" t="s">
        <v>34037</v>
      </c>
      <c r="C21547" s="73" t="s">
        <v>101</v>
      </c>
      <c r="D21547" s="75">
        <v>3.46</v>
      </c>
      <c r="E21547" s="75">
        <v>3.46</v>
      </c>
      <c r="F21547" s="73" t="s">
        <v>40</v>
      </c>
    </row>
    <row r="21548" spans="1:6" ht="25.5" x14ac:dyDescent="0.25">
      <c r="A21548" s="73">
        <v>740808</v>
      </c>
      <c r="B21548" s="74" t="s">
        <v>34038</v>
      </c>
      <c r="C21548" s="73" t="s">
        <v>101</v>
      </c>
      <c r="D21548" s="75">
        <v>3.45</v>
      </c>
      <c r="E21548" s="75">
        <v>3.45</v>
      </c>
      <c r="F21548" s="73" t="s">
        <v>40</v>
      </c>
    </row>
    <row r="21549" spans="1:6" ht="25.5" x14ac:dyDescent="0.25">
      <c r="A21549" s="73">
        <v>740814</v>
      </c>
      <c r="B21549" s="74" t="s">
        <v>34039</v>
      </c>
      <c r="C21549" s="73" t="s">
        <v>101</v>
      </c>
      <c r="D21549" s="75">
        <v>37.58</v>
      </c>
      <c r="E21549" s="75">
        <v>37.58</v>
      </c>
      <c r="F21549" s="73" t="s">
        <v>40</v>
      </c>
    </row>
    <row r="21550" spans="1:6" ht="25.5" x14ac:dyDescent="0.25">
      <c r="A21550" s="73">
        <v>740816</v>
      </c>
      <c r="B21550" s="74" t="s">
        <v>34040</v>
      </c>
      <c r="C21550" s="73" t="s">
        <v>101</v>
      </c>
      <c r="D21550" s="75">
        <v>164</v>
      </c>
      <c r="E21550" s="75">
        <v>164</v>
      </c>
      <c r="F21550" s="73" t="s">
        <v>40</v>
      </c>
    </row>
    <row r="21551" spans="1:6" ht="25.5" x14ac:dyDescent="0.25">
      <c r="A21551" s="73">
        <v>740817</v>
      </c>
      <c r="B21551" s="74" t="s">
        <v>34041</v>
      </c>
      <c r="C21551" s="73" t="s">
        <v>101</v>
      </c>
      <c r="D21551" s="75">
        <v>300.73</v>
      </c>
      <c r="E21551" s="75">
        <v>300.73</v>
      </c>
      <c r="F21551" s="73" t="s">
        <v>40</v>
      </c>
    </row>
    <row r="21552" spans="1:6" ht="25.5" x14ac:dyDescent="0.25">
      <c r="A21552" s="73">
        <v>740818</v>
      </c>
      <c r="B21552" s="74" t="s">
        <v>34042</v>
      </c>
      <c r="C21552" s="73" t="s">
        <v>101</v>
      </c>
      <c r="D21552" s="75">
        <v>530.13</v>
      </c>
      <c r="E21552" s="75">
        <v>530.13</v>
      </c>
      <c r="F21552" s="73" t="s">
        <v>40</v>
      </c>
    </row>
    <row r="21553" spans="1:6" ht="25.5" x14ac:dyDescent="0.25">
      <c r="A21553" s="73">
        <v>740819</v>
      </c>
      <c r="B21553" s="74" t="s">
        <v>34043</v>
      </c>
      <c r="C21553" s="73" t="s">
        <v>101</v>
      </c>
      <c r="D21553" s="75">
        <v>699.99</v>
      </c>
      <c r="E21553" s="75">
        <v>699.99</v>
      </c>
      <c r="F21553" s="73" t="s">
        <v>40</v>
      </c>
    </row>
    <row r="21554" spans="1:6" ht="25.5" x14ac:dyDescent="0.25">
      <c r="A21554" s="73">
        <v>740820</v>
      </c>
      <c r="B21554" s="74" t="s">
        <v>34044</v>
      </c>
      <c r="C21554" s="73" t="s">
        <v>101</v>
      </c>
      <c r="D21554" s="75">
        <v>243</v>
      </c>
      <c r="E21554" s="75">
        <v>243</v>
      </c>
      <c r="F21554" s="73" t="s">
        <v>40</v>
      </c>
    </row>
    <row r="21555" spans="1:6" ht="25.5" x14ac:dyDescent="0.25">
      <c r="A21555" s="73">
        <v>740821</v>
      </c>
      <c r="B21555" s="74" t="s">
        <v>34045</v>
      </c>
      <c r="C21555" s="73" t="s">
        <v>101</v>
      </c>
      <c r="D21555" s="75">
        <v>3.98</v>
      </c>
      <c r="E21555" s="75">
        <v>3.98</v>
      </c>
      <c r="F21555" s="73" t="s">
        <v>40</v>
      </c>
    </row>
    <row r="21556" spans="1:6" ht="25.5" x14ac:dyDescent="0.25">
      <c r="A21556" s="73">
        <v>740823</v>
      </c>
      <c r="B21556" s="74" t="s">
        <v>34046</v>
      </c>
      <c r="C21556" s="73" t="s">
        <v>101</v>
      </c>
      <c r="D21556" s="75">
        <v>1.5</v>
      </c>
      <c r="E21556" s="75">
        <v>1.5</v>
      </c>
      <c r="F21556" s="73" t="s">
        <v>40</v>
      </c>
    </row>
    <row r="21557" spans="1:6" ht="25.5" x14ac:dyDescent="0.25">
      <c r="A21557" s="73">
        <v>740826</v>
      </c>
      <c r="B21557" s="74" t="s">
        <v>34047</v>
      </c>
      <c r="C21557" s="73" t="s">
        <v>101</v>
      </c>
      <c r="D21557" s="75">
        <v>2.5499999999999998</v>
      </c>
      <c r="E21557" s="75">
        <v>2.5499999999999998</v>
      </c>
      <c r="F21557" s="73" t="s">
        <v>40</v>
      </c>
    </row>
    <row r="21558" spans="1:6" x14ac:dyDescent="0.25">
      <c r="A21558" s="73">
        <v>740829</v>
      </c>
      <c r="B21558" s="74" t="s">
        <v>34048</v>
      </c>
      <c r="C21558" s="73" t="s">
        <v>101</v>
      </c>
      <c r="D21558" s="75">
        <v>450</v>
      </c>
      <c r="E21558" s="75">
        <v>450</v>
      </c>
      <c r="F21558" s="73" t="s">
        <v>40</v>
      </c>
    </row>
    <row r="21559" spans="1:6" ht="25.5" x14ac:dyDescent="0.25">
      <c r="A21559" s="73">
        <v>740831</v>
      </c>
      <c r="B21559" s="74" t="s">
        <v>34049</v>
      </c>
      <c r="C21559" s="73" t="s">
        <v>101</v>
      </c>
      <c r="D21559" s="75">
        <v>161</v>
      </c>
      <c r="E21559" s="75">
        <v>161</v>
      </c>
      <c r="F21559" s="73" t="s">
        <v>40</v>
      </c>
    </row>
    <row r="21560" spans="1:6" x14ac:dyDescent="0.25">
      <c r="A21560" s="73">
        <v>740833</v>
      </c>
      <c r="B21560" s="74" t="s">
        <v>29237</v>
      </c>
      <c r="C21560" s="73" t="s">
        <v>101</v>
      </c>
      <c r="D21560" s="75">
        <v>58.85</v>
      </c>
      <c r="E21560" s="75">
        <v>58.85</v>
      </c>
      <c r="F21560" s="73" t="s">
        <v>40</v>
      </c>
    </row>
    <row r="21561" spans="1:6" x14ac:dyDescent="0.25">
      <c r="A21561" s="73">
        <v>740835</v>
      </c>
      <c r="B21561" s="74" t="s">
        <v>29238</v>
      </c>
      <c r="C21561" s="73" t="s">
        <v>101</v>
      </c>
      <c r="D21561" s="75">
        <v>53.12</v>
      </c>
      <c r="E21561" s="75">
        <v>53.12</v>
      </c>
      <c r="F21561" s="73" t="s">
        <v>40</v>
      </c>
    </row>
    <row r="21562" spans="1:6" x14ac:dyDescent="0.25">
      <c r="A21562" s="73">
        <v>740836</v>
      </c>
      <c r="B21562" s="74" t="s">
        <v>29239</v>
      </c>
      <c r="C21562" s="73" t="s">
        <v>101</v>
      </c>
      <c r="D21562" s="75">
        <v>139.4</v>
      </c>
      <c r="E21562" s="75">
        <v>139.4</v>
      </c>
      <c r="F21562" s="73" t="s">
        <v>40</v>
      </c>
    </row>
    <row r="21563" spans="1:6" ht="25.5" x14ac:dyDescent="0.25">
      <c r="A21563" s="73">
        <v>740840</v>
      </c>
      <c r="B21563" s="74" t="s">
        <v>34050</v>
      </c>
      <c r="C21563" s="73" t="s">
        <v>101</v>
      </c>
      <c r="D21563" s="75">
        <v>332.05</v>
      </c>
      <c r="E21563" s="75">
        <v>332.05</v>
      </c>
      <c r="F21563" s="73" t="s">
        <v>40</v>
      </c>
    </row>
    <row r="21564" spans="1:6" x14ac:dyDescent="0.25">
      <c r="A21564" s="73">
        <v>740843</v>
      </c>
      <c r="B21564" s="74" t="s">
        <v>29240</v>
      </c>
      <c r="C21564" s="73" t="s">
        <v>101</v>
      </c>
      <c r="D21564" s="75">
        <v>86.9</v>
      </c>
      <c r="E21564" s="75">
        <v>86.9</v>
      </c>
      <c r="F21564" s="73" t="s">
        <v>40</v>
      </c>
    </row>
    <row r="21565" spans="1:6" x14ac:dyDescent="0.25">
      <c r="A21565" s="73">
        <v>740844</v>
      </c>
      <c r="B21565" s="74" t="s">
        <v>34051</v>
      </c>
      <c r="C21565" s="73" t="s">
        <v>101</v>
      </c>
      <c r="D21565" s="75">
        <v>171.99</v>
      </c>
      <c r="E21565" s="75">
        <v>171.99</v>
      </c>
      <c r="F21565" s="73" t="s">
        <v>40</v>
      </c>
    </row>
    <row r="21566" spans="1:6" x14ac:dyDescent="0.25">
      <c r="A21566" s="73">
        <v>740850</v>
      </c>
      <c r="B21566" s="74" t="s">
        <v>29241</v>
      </c>
      <c r="C21566" s="73" t="s">
        <v>101</v>
      </c>
      <c r="D21566" s="75">
        <v>93</v>
      </c>
      <c r="E21566" s="75">
        <v>93</v>
      </c>
      <c r="F21566" s="73" t="s">
        <v>40</v>
      </c>
    </row>
    <row r="21567" spans="1:6" x14ac:dyDescent="0.25">
      <c r="A21567" s="73">
        <v>740851</v>
      </c>
      <c r="B21567" s="74" t="s">
        <v>29242</v>
      </c>
      <c r="C21567" s="73" t="s">
        <v>101</v>
      </c>
      <c r="D21567" s="75">
        <v>428.53</v>
      </c>
      <c r="E21567" s="75">
        <v>428.53</v>
      </c>
      <c r="F21567" s="73" t="s">
        <v>40</v>
      </c>
    </row>
    <row r="21568" spans="1:6" x14ac:dyDescent="0.25">
      <c r="A21568" s="73">
        <v>740852</v>
      </c>
      <c r="B21568" s="74" t="s">
        <v>29243</v>
      </c>
      <c r="C21568" s="73" t="s">
        <v>101</v>
      </c>
      <c r="D21568" s="75">
        <v>1253.47</v>
      </c>
      <c r="E21568" s="75">
        <v>1253.47</v>
      </c>
      <c r="F21568" s="73" t="s">
        <v>40</v>
      </c>
    </row>
    <row r="21569" spans="1:6" x14ac:dyDescent="0.25">
      <c r="A21569" s="73">
        <v>740876</v>
      </c>
      <c r="B21569" s="74" t="s">
        <v>34052</v>
      </c>
      <c r="C21569" s="73" t="s">
        <v>101</v>
      </c>
      <c r="D21569" s="75">
        <v>1621.75</v>
      </c>
      <c r="E21569" s="75">
        <v>1621.75</v>
      </c>
      <c r="F21569" s="73" t="s">
        <v>40</v>
      </c>
    </row>
    <row r="21570" spans="1:6" x14ac:dyDescent="0.25">
      <c r="A21570" s="73">
        <v>740902</v>
      </c>
      <c r="B21570" s="74" t="s">
        <v>29244</v>
      </c>
      <c r="C21570" s="73" t="s">
        <v>101</v>
      </c>
      <c r="D21570" s="75">
        <v>47.02</v>
      </c>
      <c r="E21570" s="75">
        <v>47.02</v>
      </c>
      <c r="F21570" s="73" t="s">
        <v>40</v>
      </c>
    </row>
    <row r="21571" spans="1:6" ht="25.5" x14ac:dyDescent="0.25">
      <c r="A21571" s="73">
        <v>740903</v>
      </c>
      <c r="B21571" s="74" t="s">
        <v>29245</v>
      </c>
      <c r="C21571" s="73" t="s">
        <v>101</v>
      </c>
      <c r="D21571" s="75">
        <v>68.13</v>
      </c>
      <c r="E21571" s="75">
        <v>68.13</v>
      </c>
      <c r="F21571" s="73" t="s">
        <v>40</v>
      </c>
    </row>
    <row r="21572" spans="1:6" x14ac:dyDescent="0.25">
      <c r="A21572" s="73">
        <v>740922</v>
      </c>
      <c r="B21572" s="74" t="s">
        <v>34053</v>
      </c>
      <c r="C21572" s="73" t="s">
        <v>101</v>
      </c>
      <c r="D21572" s="75">
        <v>1307.1099999999999</v>
      </c>
      <c r="E21572" s="75">
        <v>1307.1099999999999</v>
      </c>
      <c r="F21572" s="73" t="s">
        <v>40</v>
      </c>
    </row>
    <row r="21573" spans="1:6" ht="25.5" x14ac:dyDescent="0.25">
      <c r="A21573" s="73">
        <v>740923</v>
      </c>
      <c r="B21573" s="74" t="s">
        <v>34054</v>
      </c>
      <c r="C21573" s="73" t="s">
        <v>101</v>
      </c>
      <c r="D21573" s="75">
        <v>417.99</v>
      </c>
      <c r="E21573" s="75">
        <v>417.99</v>
      </c>
      <c r="F21573" s="73" t="s">
        <v>40</v>
      </c>
    </row>
    <row r="21574" spans="1:6" x14ac:dyDescent="0.25">
      <c r="A21574" s="73">
        <v>740951</v>
      </c>
      <c r="B21574" s="74" t="s">
        <v>34055</v>
      </c>
      <c r="C21574" s="73" t="s">
        <v>101</v>
      </c>
      <c r="D21574" s="75">
        <v>1457.41</v>
      </c>
      <c r="E21574" s="75">
        <v>1457.41</v>
      </c>
      <c r="F21574" s="73" t="s">
        <v>40</v>
      </c>
    </row>
    <row r="21575" spans="1:6" ht="25.5" x14ac:dyDescent="0.25">
      <c r="A21575" s="73">
        <v>741022</v>
      </c>
      <c r="B21575" s="74" t="s">
        <v>34056</v>
      </c>
      <c r="C21575" s="73" t="s">
        <v>101</v>
      </c>
      <c r="D21575" s="75">
        <v>23.39</v>
      </c>
      <c r="E21575" s="75">
        <v>23.39</v>
      </c>
      <c r="F21575" s="73" t="s">
        <v>40</v>
      </c>
    </row>
    <row r="21576" spans="1:6" ht="25.5" x14ac:dyDescent="0.25">
      <c r="A21576" s="73">
        <v>741023</v>
      </c>
      <c r="B21576" s="74" t="s">
        <v>34057</v>
      </c>
      <c r="C21576" s="73" t="s">
        <v>101</v>
      </c>
      <c r="D21576" s="75">
        <v>34.32</v>
      </c>
      <c r="E21576" s="75">
        <v>34.32</v>
      </c>
      <c r="F21576" s="73" t="s">
        <v>40</v>
      </c>
    </row>
    <row r="21577" spans="1:6" ht="25.5" x14ac:dyDescent="0.25">
      <c r="A21577" s="73">
        <v>741024</v>
      </c>
      <c r="B21577" s="74" t="s">
        <v>34058</v>
      </c>
      <c r="C21577" s="73" t="s">
        <v>101</v>
      </c>
      <c r="D21577" s="75">
        <v>68.989999999999995</v>
      </c>
      <c r="E21577" s="75">
        <v>68.989999999999995</v>
      </c>
      <c r="F21577" s="73" t="s">
        <v>40</v>
      </c>
    </row>
    <row r="21578" spans="1:6" ht="25.5" x14ac:dyDescent="0.25">
      <c r="A21578" s="73">
        <v>741025</v>
      </c>
      <c r="B21578" s="74" t="s">
        <v>34059</v>
      </c>
      <c r="C21578" s="73" t="s">
        <v>101</v>
      </c>
      <c r="D21578" s="75">
        <v>49.9</v>
      </c>
      <c r="E21578" s="75">
        <v>49.9</v>
      </c>
      <c r="F21578" s="73" t="s">
        <v>40</v>
      </c>
    </row>
    <row r="21579" spans="1:6" ht="25.5" x14ac:dyDescent="0.25">
      <c r="A21579" s="73">
        <v>741026</v>
      </c>
      <c r="B21579" s="74" t="s">
        <v>34060</v>
      </c>
      <c r="C21579" s="73" t="s">
        <v>101</v>
      </c>
      <c r="D21579" s="75">
        <v>92</v>
      </c>
      <c r="E21579" s="75">
        <v>92</v>
      </c>
      <c r="F21579" s="73" t="s">
        <v>40</v>
      </c>
    </row>
    <row r="21580" spans="1:6" ht="25.5" x14ac:dyDescent="0.25">
      <c r="A21580" s="73">
        <v>741027</v>
      </c>
      <c r="B21580" s="74" t="s">
        <v>34061</v>
      </c>
      <c r="C21580" s="73" t="s">
        <v>101</v>
      </c>
      <c r="D21580" s="75">
        <v>127.23</v>
      </c>
      <c r="E21580" s="75">
        <v>127.23</v>
      </c>
      <c r="F21580" s="73" t="s">
        <v>40</v>
      </c>
    </row>
    <row r="21581" spans="1:6" ht="25.5" x14ac:dyDescent="0.25">
      <c r="A21581" s="73">
        <v>741028</v>
      </c>
      <c r="B21581" s="74" t="s">
        <v>34062</v>
      </c>
      <c r="C21581" s="73" t="s">
        <v>101</v>
      </c>
      <c r="D21581" s="75">
        <v>136.32</v>
      </c>
      <c r="E21581" s="75">
        <v>136.32</v>
      </c>
      <c r="F21581" s="73" t="s">
        <v>40</v>
      </c>
    </row>
    <row r="21582" spans="1:6" ht="25.5" x14ac:dyDescent="0.25">
      <c r="A21582" s="73">
        <v>741029</v>
      </c>
      <c r="B21582" s="74" t="s">
        <v>34063</v>
      </c>
      <c r="C21582" s="73" t="s">
        <v>101</v>
      </c>
      <c r="D21582" s="75">
        <v>119.58</v>
      </c>
      <c r="E21582" s="75">
        <v>119.58</v>
      </c>
      <c r="F21582" s="73" t="s">
        <v>40</v>
      </c>
    </row>
    <row r="21583" spans="1:6" ht="25.5" x14ac:dyDescent="0.25">
      <c r="A21583" s="73">
        <v>741030</v>
      </c>
      <c r="B21583" s="74" t="s">
        <v>34064</v>
      </c>
      <c r="C21583" s="73" t="s">
        <v>101</v>
      </c>
      <c r="D21583" s="75">
        <v>447.66</v>
      </c>
      <c r="E21583" s="75">
        <v>447.66</v>
      </c>
      <c r="F21583" s="73" t="s">
        <v>40</v>
      </c>
    </row>
    <row r="21584" spans="1:6" ht="25.5" x14ac:dyDescent="0.25">
      <c r="A21584" s="73">
        <v>741031</v>
      </c>
      <c r="B21584" s="74" t="s">
        <v>34065</v>
      </c>
      <c r="C21584" s="73" t="s">
        <v>101</v>
      </c>
      <c r="D21584" s="75">
        <v>425.9</v>
      </c>
      <c r="E21584" s="75">
        <v>425.9</v>
      </c>
      <c r="F21584" s="73" t="s">
        <v>40</v>
      </c>
    </row>
    <row r="21585" spans="1:6" ht="25.5" x14ac:dyDescent="0.25">
      <c r="A21585" s="73">
        <v>741032</v>
      </c>
      <c r="B21585" s="74" t="s">
        <v>34066</v>
      </c>
      <c r="C21585" s="73" t="s">
        <v>101</v>
      </c>
      <c r="D21585" s="75">
        <v>425.9</v>
      </c>
      <c r="E21585" s="75">
        <v>425.9</v>
      </c>
      <c r="F21585" s="73" t="s">
        <v>40</v>
      </c>
    </row>
    <row r="21586" spans="1:6" ht="25.5" x14ac:dyDescent="0.25">
      <c r="A21586" s="73">
        <v>741033</v>
      </c>
      <c r="B21586" s="74" t="s">
        <v>34067</v>
      </c>
      <c r="C21586" s="73" t="s">
        <v>101</v>
      </c>
      <c r="D21586" s="75">
        <v>410</v>
      </c>
      <c r="E21586" s="75">
        <v>410</v>
      </c>
      <c r="F21586" s="73" t="s">
        <v>40</v>
      </c>
    </row>
    <row r="21587" spans="1:6" ht="25.5" x14ac:dyDescent="0.25">
      <c r="A21587" s="73">
        <v>741034</v>
      </c>
      <c r="B21587" s="74" t="s">
        <v>34068</v>
      </c>
      <c r="C21587" s="73" t="s">
        <v>101</v>
      </c>
      <c r="D21587" s="75">
        <v>9.9</v>
      </c>
      <c r="E21587" s="75">
        <v>9.9</v>
      </c>
      <c r="F21587" s="73" t="s">
        <v>40</v>
      </c>
    </row>
    <row r="21588" spans="1:6" ht="25.5" x14ac:dyDescent="0.25">
      <c r="A21588" s="73">
        <v>741035</v>
      </c>
      <c r="B21588" s="74" t="s">
        <v>34069</v>
      </c>
      <c r="C21588" s="73" t="s">
        <v>101</v>
      </c>
      <c r="D21588" s="75">
        <v>11.2</v>
      </c>
      <c r="E21588" s="75">
        <v>11.2</v>
      </c>
      <c r="F21588" s="73" t="s">
        <v>40</v>
      </c>
    </row>
    <row r="21589" spans="1:6" ht="25.5" x14ac:dyDescent="0.25">
      <c r="A21589" s="73">
        <v>741036</v>
      </c>
      <c r="B21589" s="74" t="s">
        <v>34070</v>
      </c>
      <c r="C21589" s="73" t="s">
        <v>101</v>
      </c>
      <c r="D21589" s="75">
        <v>11.2</v>
      </c>
      <c r="E21589" s="75">
        <v>11.2</v>
      </c>
      <c r="F21589" s="73" t="s">
        <v>40</v>
      </c>
    </row>
    <row r="21590" spans="1:6" ht="25.5" x14ac:dyDescent="0.25">
      <c r="A21590" s="73">
        <v>741037</v>
      </c>
      <c r="B21590" s="74" t="s">
        <v>34071</v>
      </c>
      <c r="C21590" s="73" t="s">
        <v>101</v>
      </c>
      <c r="D21590" s="75">
        <v>11.2</v>
      </c>
      <c r="E21590" s="75">
        <v>11.2</v>
      </c>
      <c r="F21590" s="73" t="s">
        <v>40</v>
      </c>
    </row>
    <row r="21591" spans="1:6" ht="25.5" x14ac:dyDescent="0.25">
      <c r="A21591" s="73">
        <v>741038</v>
      </c>
      <c r="B21591" s="74" t="s">
        <v>34072</v>
      </c>
      <c r="C21591" s="73" t="s">
        <v>101</v>
      </c>
      <c r="D21591" s="75">
        <v>10.99</v>
      </c>
      <c r="E21591" s="75">
        <v>10.99</v>
      </c>
      <c r="F21591" s="73" t="s">
        <v>40</v>
      </c>
    </row>
    <row r="21592" spans="1:6" ht="25.5" x14ac:dyDescent="0.25">
      <c r="A21592" s="73">
        <v>741039</v>
      </c>
      <c r="B21592" s="74" t="s">
        <v>34073</v>
      </c>
      <c r="C21592" s="73" t="s">
        <v>101</v>
      </c>
      <c r="D21592" s="75">
        <v>11.6</v>
      </c>
      <c r="E21592" s="75">
        <v>11.6</v>
      </c>
      <c r="F21592" s="73" t="s">
        <v>40</v>
      </c>
    </row>
    <row r="21593" spans="1:6" ht="25.5" x14ac:dyDescent="0.25">
      <c r="A21593" s="73">
        <v>741040</v>
      </c>
      <c r="B21593" s="74" t="s">
        <v>34074</v>
      </c>
      <c r="C21593" s="73" t="s">
        <v>101</v>
      </c>
      <c r="D21593" s="75">
        <v>12.77</v>
      </c>
      <c r="E21593" s="75">
        <v>12.77</v>
      </c>
      <c r="F21593" s="73" t="s">
        <v>40</v>
      </c>
    </row>
    <row r="21594" spans="1:6" ht="25.5" x14ac:dyDescent="0.25">
      <c r="A21594" s="73">
        <v>741041</v>
      </c>
      <c r="B21594" s="74" t="s">
        <v>34075</v>
      </c>
      <c r="C21594" s="73" t="s">
        <v>101</v>
      </c>
      <c r="D21594" s="75">
        <v>15.69</v>
      </c>
      <c r="E21594" s="75">
        <v>15.69</v>
      </c>
      <c r="F21594" s="73" t="s">
        <v>40</v>
      </c>
    </row>
    <row r="21595" spans="1:6" ht="25.5" x14ac:dyDescent="0.25">
      <c r="A21595" s="73">
        <v>741042</v>
      </c>
      <c r="B21595" s="74" t="s">
        <v>34076</v>
      </c>
      <c r="C21595" s="73" t="s">
        <v>101</v>
      </c>
      <c r="D21595" s="75">
        <v>46.37</v>
      </c>
      <c r="E21595" s="75">
        <v>46.37</v>
      </c>
      <c r="F21595" s="73" t="s">
        <v>40</v>
      </c>
    </row>
    <row r="21596" spans="1:6" ht="25.5" x14ac:dyDescent="0.25">
      <c r="A21596" s="73">
        <v>741043</v>
      </c>
      <c r="B21596" s="74" t="s">
        <v>34077</v>
      </c>
      <c r="C21596" s="73" t="s">
        <v>101</v>
      </c>
      <c r="D21596" s="75">
        <v>43.75</v>
      </c>
      <c r="E21596" s="75">
        <v>43.75</v>
      </c>
      <c r="F21596" s="73" t="s">
        <v>40</v>
      </c>
    </row>
    <row r="21597" spans="1:6" ht="25.5" x14ac:dyDescent="0.25">
      <c r="A21597" s="73">
        <v>741044</v>
      </c>
      <c r="B21597" s="74" t="s">
        <v>34078</v>
      </c>
      <c r="C21597" s="73" t="s">
        <v>101</v>
      </c>
      <c r="D21597" s="75">
        <v>27.77</v>
      </c>
      <c r="E21597" s="75">
        <v>27.77</v>
      </c>
      <c r="F21597" s="73" t="s">
        <v>40</v>
      </c>
    </row>
    <row r="21598" spans="1:6" ht="25.5" x14ac:dyDescent="0.25">
      <c r="A21598" s="73">
        <v>741045</v>
      </c>
      <c r="B21598" s="74" t="s">
        <v>34079</v>
      </c>
      <c r="C21598" s="73" t="s">
        <v>101</v>
      </c>
      <c r="D21598" s="75">
        <v>46.37</v>
      </c>
      <c r="E21598" s="75">
        <v>46.37</v>
      </c>
      <c r="F21598" s="73" t="s">
        <v>40</v>
      </c>
    </row>
    <row r="21599" spans="1:6" ht="25.5" x14ac:dyDescent="0.25">
      <c r="A21599" s="73">
        <v>741046</v>
      </c>
      <c r="B21599" s="74" t="s">
        <v>34080</v>
      </c>
      <c r="C21599" s="73" t="s">
        <v>101</v>
      </c>
      <c r="D21599" s="75">
        <v>43.39</v>
      </c>
      <c r="E21599" s="75">
        <v>43.39</v>
      </c>
      <c r="F21599" s="73" t="s">
        <v>40</v>
      </c>
    </row>
    <row r="21600" spans="1:6" ht="25.5" x14ac:dyDescent="0.25">
      <c r="A21600" s="73">
        <v>741047</v>
      </c>
      <c r="B21600" s="74" t="s">
        <v>34081</v>
      </c>
      <c r="C21600" s="73" t="s">
        <v>101</v>
      </c>
      <c r="D21600" s="75">
        <v>34.28</v>
      </c>
      <c r="E21600" s="75">
        <v>34.28</v>
      </c>
      <c r="F21600" s="73" t="s">
        <v>40</v>
      </c>
    </row>
    <row r="21601" spans="1:6" ht="25.5" x14ac:dyDescent="0.25">
      <c r="A21601" s="73">
        <v>741048</v>
      </c>
      <c r="B21601" s="74" t="s">
        <v>34082</v>
      </c>
      <c r="C21601" s="73" t="s">
        <v>101</v>
      </c>
      <c r="D21601" s="75">
        <v>55.58</v>
      </c>
      <c r="E21601" s="75">
        <v>55.58</v>
      </c>
      <c r="F21601" s="73" t="s">
        <v>40</v>
      </c>
    </row>
    <row r="21602" spans="1:6" ht="25.5" x14ac:dyDescent="0.25">
      <c r="A21602" s="73">
        <v>741049</v>
      </c>
      <c r="B21602" s="74" t="s">
        <v>34083</v>
      </c>
      <c r="C21602" s="73" t="s">
        <v>101</v>
      </c>
      <c r="D21602" s="75">
        <v>60.99</v>
      </c>
      <c r="E21602" s="75">
        <v>60.99</v>
      </c>
      <c r="F21602" s="73" t="s">
        <v>40</v>
      </c>
    </row>
    <row r="21603" spans="1:6" x14ac:dyDescent="0.25">
      <c r="A21603" s="73">
        <v>741054</v>
      </c>
      <c r="B21603" s="74" t="s">
        <v>29246</v>
      </c>
      <c r="C21603" s="73" t="s">
        <v>101</v>
      </c>
      <c r="D21603" s="75">
        <v>93.24</v>
      </c>
      <c r="E21603" s="75">
        <v>93.24</v>
      </c>
      <c r="F21603" s="73" t="s">
        <v>40</v>
      </c>
    </row>
    <row r="21604" spans="1:6" x14ac:dyDescent="0.25">
      <c r="A21604" s="73">
        <v>741055</v>
      </c>
      <c r="B21604" s="74" t="s">
        <v>34084</v>
      </c>
      <c r="C21604" s="73" t="s">
        <v>101</v>
      </c>
      <c r="D21604" s="75">
        <v>93.24</v>
      </c>
      <c r="E21604" s="75">
        <v>93.24</v>
      </c>
      <c r="F21604" s="73" t="s">
        <v>40</v>
      </c>
    </row>
    <row r="21605" spans="1:6" ht="25.5" x14ac:dyDescent="0.25">
      <c r="A21605" s="73">
        <v>741056</v>
      </c>
      <c r="B21605" s="74" t="s">
        <v>34085</v>
      </c>
      <c r="C21605" s="73" t="s">
        <v>101</v>
      </c>
      <c r="D21605" s="75">
        <v>77.83</v>
      </c>
      <c r="E21605" s="75">
        <v>77.83</v>
      </c>
      <c r="F21605" s="73" t="s">
        <v>40</v>
      </c>
    </row>
    <row r="21606" spans="1:6" ht="25.5" x14ac:dyDescent="0.25">
      <c r="A21606" s="73">
        <v>741057</v>
      </c>
      <c r="B21606" s="74" t="s">
        <v>34086</v>
      </c>
      <c r="C21606" s="73" t="s">
        <v>101</v>
      </c>
      <c r="D21606" s="75">
        <v>65.25</v>
      </c>
      <c r="E21606" s="75">
        <v>65.25</v>
      </c>
      <c r="F21606" s="73" t="s">
        <v>40</v>
      </c>
    </row>
    <row r="21607" spans="1:6" ht="25.5" x14ac:dyDescent="0.25">
      <c r="A21607" s="73">
        <v>741058</v>
      </c>
      <c r="B21607" s="74" t="s">
        <v>34087</v>
      </c>
      <c r="C21607" s="73" t="s">
        <v>101</v>
      </c>
      <c r="D21607" s="75">
        <v>78.680000000000007</v>
      </c>
      <c r="E21607" s="75">
        <v>78.680000000000007</v>
      </c>
      <c r="F21607" s="73" t="s">
        <v>40</v>
      </c>
    </row>
    <row r="21608" spans="1:6" ht="25.5" x14ac:dyDescent="0.25">
      <c r="A21608" s="73">
        <v>741059</v>
      </c>
      <c r="B21608" s="74" t="s">
        <v>34088</v>
      </c>
      <c r="C21608" s="73" t="s">
        <v>101</v>
      </c>
      <c r="D21608" s="75">
        <v>77.83</v>
      </c>
      <c r="E21608" s="75">
        <v>77.83</v>
      </c>
      <c r="F21608" s="73" t="s">
        <v>40</v>
      </c>
    </row>
    <row r="21609" spans="1:6" ht="25.5" x14ac:dyDescent="0.25">
      <c r="A21609" s="73">
        <v>741060</v>
      </c>
      <c r="B21609" s="74" t="s">
        <v>34089</v>
      </c>
      <c r="C21609" s="73" t="s">
        <v>101</v>
      </c>
      <c r="D21609" s="75">
        <v>77.83</v>
      </c>
      <c r="E21609" s="75">
        <v>77.83</v>
      </c>
      <c r="F21609" s="73" t="s">
        <v>40</v>
      </c>
    </row>
    <row r="21610" spans="1:6" ht="25.5" x14ac:dyDescent="0.25">
      <c r="A21610" s="73">
        <v>741061</v>
      </c>
      <c r="B21610" s="74" t="s">
        <v>34090</v>
      </c>
      <c r="C21610" s="73" t="s">
        <v>101</v>
      </c>
      <c r="D21610" s="75">
        <v>78.680000000000007</v>
      </c>
      <c r="E21610" s="75">
        <v>78.680000000000007</v>
      </c>
      <c r="F21610" s="73" t="s">
        <v>40</v>
      </c>
    </row>
    <row r="21611" spans="1:6" ht="25.5" x14ac:dyDescent="0.25">
      <c r="A21611" s="73">
        <v>741062</v>
      </c>
      <c r="B21611" s="74" t="s">
        <v>34091</v>
      </c>
      <c r="C21611" s="73" t="s">
        <v>101</v>
      </c>
      <c r="D21611" s="75">
        <v>78.680000000000007</v>
      </c>
      <c r="E21611" s="75">
        <v>78.680000000000007</v>
      </c>
      <c r="F21611" s="73" t="s">
        <v>40</v>
      </c>
    </row>
    <row r="21612" spans="1:6" ht="25.5" x14ac:dyDescent="0.25">
      <c r="A21612" s="73">
        <v>741063</v>
      </c>
      <c r="B21612" s="74" t="s">
        <v>34092</v>
      </c>
      <c r="C21612" s="73" t="s">
        <v>101</v>
      </c>
      <c r="D21612" s="75">
        <v>93.97</v>
      </c>
      <c r="E21612" s="75">
        <v>93.97</v>
      </c>
      <c r="F21612" s="73" t="s">
        <v>40</v>
      </c>
    </row>
    <row r="21613" spans="1:6" x14ac:dyDescent="0.25">
      <c r="A21613" s="73">
        <v>741239</v>
      </c>
      <c r="B21613" s="74" t="s">
        <v>34093</v>
      </c>
      <c r="C21613" s="73" t="s">
        <v>101</v>
      </c>
      <c r="D21613" s="75">
        <v>319.89999999999998</v>
      </c>
      <c r="E21613" s="75">
        <v>319.89999999999998</v>
      </c>
      <c r="F21613" s="73" t="s">
        <v>40</v>
      </c>
    </row>
    <row r="21614" spans="1:6" x14ac:dyDescent="0.25">
      <c r="A21614" s="73">
        <v>741240</v>
      </c>
      <c r="B21614" s="74" t="s">
        <v>34094</v>
      </c>
      <c r="C21614" s="73" t="s">
        <v>101</v>
      </c>
      <c r="D21614" s="75">
        <v>364.9</v>
      </c>
      <c r="E21614" s="75">
        <v>364.9</v>
      </c>
      <c r="F21614" s="73" t="s">
        <v>40</v>
      </c>
    </row>
    <row r="21615" spans="1:6" x14ac:dyDescent="0.25">
      <c r="A21615" s="73">
        <v>741241</v>
      </c>
      <c r="B21615" s="74" t="s">
        <v>34095</v>
      </c>
      <c r="C21615" s="73" t="s">
        <v>101</v>
      </c>
      <c r="D21615" s="75">
        <v>289.89999999999998</v>
      </c>
      <c r="E21615" s="75">
        <v>289.89999999999998</v>
      </c>
      <c r="F21615" s="73" t="s">
        <v>40</v>
      </c>
    </row>
    <row r="21616" spans="1:6" ht="25.5" x14ac:dyDescent="0.25">
      <c r="A21616" s="73">
        <v>741326</v>
      </c>
      <c r="B21616" s="74" t="s">
        <v>34096</v>
      </c>
      <c r="C21616" s="73" t="s">
        <v>101</v>
      </c>
      <c r="D21616" s="75">
        <v>26.9</v>
      </c>
      <c r="E21616" s="75">
        <v>26.9</v>
      </c>
      <c r="F21616" s="73" t="s">
        <v>40</v>
      </c>
    </row>
    <row r="21617" spans="1:6" x14ac:dyDescent="0.25">
      <c r="A21617" s="73">
        <v>741327</v>
      </c>
      <c r="B21617" s="74" t="s">
        <v>34097</v>
      </c>
      <c r="C21617" s="73" t="s">
        <v>101</v>
      </c>
      <c r="D21617" s="75">
        <v>23.05</v>
      </c>
      <c r="E21617" s="75">
        <v>23.05</v>
      </c>
      <c r="F21617" s="73" t="s">
        <v>40</v>
      </c>
    </row>
    <row r="21618" spans="1:6" x14ac:dyDescent="0.25">
      <c r="A21618" s="73">
        <v>741328</v>
      </c>
      <c r="B21618" s="74" t="s">
        <v>34098</v>
      </c>
      <c r="C21618" s="73" t="s">
        <v>101</v>
      </c>
      <c r="D21618" s="75">
        <v>9.73</v>
      </c>
      <c r="E21618" s="75">
        <v>9.73</v>
      </c>
      <c r="F21618" s="73" t="s">
        <v>40</v>
      </c>
    </row>
    <row r="21619" spans="1:6" x14ac:dyDescent="0.25">
      <c r="A21619" s="73">
        <v>741754</v>
      </c>
      <c r="B21619" s="74" t="s">
        <v>29247</v>
      </c>
      <c r="C21619" s="73" t="s">
        <v>101</v>
      </c>
      <c r="D21619" s="75">
        <v>4.13</v>
      </c>
      <c r="E21619" s="75">
        <v>4.13</v>
      </c>
      <c r="F21619" s="73" t="s">
        <v>40</v>
      </c>
    </row>
    <row r="21620" spans="1:6" x14ac:dyDescent="0.25">
      <c r="A21620" s="73">
        <v>741755</v>
      </c>
      <c r="B21620" s="74" t="s">
        <v>29248</v>
      </c>
      <c r="C21620" s="73" t="s">
        <v>101</v>
      </c>
      <c r="D21620" s="75">
        <v>11.52</v>
      </c>
      <c r="E21620" s="75">
        <v>11.52</v>
      </c>
      <c r="F21620" s="73" t="s">
        <v>40</v>
      </c>
    </row>
    <row r="21621" spans="1:6" x14ac:dyDescent="0.25">
      <c r="A21621" s="73">
        <v>741764</v>
      </c>
      <c r="B21621" s="74" t="s">
        <v>29249</v>
      </c>
      <c r="C21621" s="73" t="s">
        <v>101</v>
      </c>
      <c r="D21621" s="75">
        <v>1.8</v>
      </c>
      <c r="E21621" s="75">
        <v>1.8</v>
      </c>
      <c r="F21621" s="73" t="s">
        <v>40</v>
      </c>
    </row>
    <row r="21622" spans="1:6" ht="25.5" x14ac:dyDescent="0.25">
      <c r="A21622" s="73">
        <v>741766</v>
      </c>
      <c r="B21622" s="74" t="s">
        <v>29250</v>
      </c>
      <c r="C21622" s="73" t="s">
        <v>101</v>
      </c>
      <c r="D21622" s="75">
        <v>3.9</v>
      </c>
      <c r="E21622" s="75">
        <v>3.9</v>
      </c>
      <c r="F21622" s="73" t="s">
        <v>40</v>
      </c>
    </row>
    <row r="21623" spans="1:6" x14ac:dyDescent="0.25">
      <c r="A21623" s="73">
        <v>742115</v>
      </c>
      <c r="B21623" s="74" t="s">
        <v>34143</v>
      </c>
      <c r="C21623" s="73" t="s">
        <v>101</v>
      </c>
      <c r="D21623" s="75">
        <v>14.79</v>
      </c>
      <c r="E21623" s="75">
        <v>14.79</v>
      </c>
      <c r="F21623" s="73" t="s">
        <v>40</v>
      </c>
    </row>
    <row r="21624" spans="1:6" x14ac:dyDescent="0.25">
      <c r="A21624" s="73">
        <v>742153</v>
      </c>
      <c r="B21624" s="74" t="s">
        <v>34144</v>
      </c>
      <c r="C21624" s="73" t="s">
        <v>101</v>
      </c>
      <c r="D21624" s="75">
        <v>24.13</v>
      </c>
      <c r="E21624" s="75">
        <v>24.13</v>
      </c>
      <c r="F21624" s="73" t="s">
        <v>40</v>
      </c>
    </row>
    <row r="21625" spans="1:6" x14ac:dyDescent="0.25">
      <c r="A21625" s="73">
        <v>742155</v>
      </c>
      <c r="B21625" s="74" t="s">
        <v>34145</v>
      </c>
      <c r="C21625" s="73" t="s">
        <v>101</v>
      </c>
      <c r="D21625" s="75">
        <v>56.68</v>
      </c>
      <c r="E21625" s="75">
        <v>56.68</v>
      </c>
      <c r="F21625" s="73" t="s">
        <v>40</v>
      </c>
    </row>
    <row r="21626" spans="1:6" ht="25.5" x14ac:dyDescent="0.25">
      <c r="A21626" s="73">
        <v>742401</v>
      </c>
      <c r="B21626" s="74" t="s">
        <v>34146</v>
      </c>
      <c r="C21626" s="73" t="s">
        <v>101</v>
      </c>
      <c r="D21626" s="75">
        <v>6.52</v>
      </c>
      <c r="E21626" s="75">
        <v>6.52</v>
      </c>
      <c r="F21626" s="73" t="s">
        <v>40</v>
      </c>
    </row>
    <row r="21627" spans="1:6" ht="25.5" x14ac:dyDescent="0.25">
      <c r="A21627" s="73">
        <v>742402</v>
      </c>
      <c r="B21627" s="74" t="s">
        <v>34147</v>
      </c>
      <c r="C21627" s="73" t="s">
        <v>101</v>
      </c>
      <c r="D21627" s="75">
        <v>8.6300000000000008</v>
      </c>
      <c r="E21627" s="75">
        <v>8.6300000000000008</v>
      </c>
      <c r="F21627" s="73" t="s">
        <v>40</v>
      </c>
    </row>
    <row r="21628" spans="1:6" ht="25.5" x14ac:dyDescent="0.25">
      <c r="A21628" s="73">
        <v>742403</v>
      </c>
      <c r="B21628" s="74" t="s">
        <v>34148</v>
      </c>
      <c r="C21628" s="73" t="s">
        <v>101</v>
      </c>
      <c r="D21628" s="75">
        <v>13.85</v>
      </c>
      <c r="E21628" s="75">
        <v>13.85</v>
      </c>
      <c r="F21628" s="73" t="s">
        <v>40</v>
      </c>
    </row>
    <row r="21629" spans="1:6" ht="25.5" x14ac:dyDescent="0.25">
      <c r="A21629" s="73">
        <v>742404</v>
      </c>
      <c r="B21629" s="74" t="s">
        <v>34149</v>
      </c>
      <c r="C21629" s="73" t="s">
        <v>101</v>
      </c>
      <c r="D21629" s="75">
        <v>23.8</v>
      </c>
      <c r="E21629" s="75">
        <v>23.8</v>
      </c>
      <c r="F21629" s="73" t="s">
        <v>40</v>
      </c>
    </row>
    <row r="21630" spans="1:6" x14ac:dyDescent="0.25">
      <c r="A21630" s="73">
        <v>742405</v>
      </c>
      <c r="B21630" s="74" t="s">
        <v>29251</v>
      </c>
      <c r="C21630" s="73" t="s">
        <v>101</v>
      </c>
      <c r="D21630" s="75">
        <v>10.88</v>
      </c>
      <c r="E21630" s="75">
        <v>10.88</v>
      </c>
      <c r="F21630" s="73" t="s">
        <v>40</v>
      </c>
    </row>
    <row r="21631" spans="1:6" x14ac:dyDescent="0.25">
      <c r="A21631" s="73">
        <v>742407</v>
      </c>
      <c r="B21631" s="74" t="s">
        <v>34150</v>
      </c>
      <c r="C21631" s="73" t="s">
        <v>101</v>
      </c>
      <c r="D21631" s="75">
        <v>6.9</v>
      </c>
      <c r="E21631" s="75">
        <v>6.9</v>
      </c>
      <c r="F21631" s="73" t="s">
        <v>40</v>
      </c>
    </row>
    <row r="21632" spans="1:6" ht="25.5" x14ac:dyDescent="0.25">
      <c r="A21632" s="73">
        <v>742412</v>
      </c>
      <c r="B21632" s="74" t="s">
        <v>34151</v>
      </c>
      <c r="C21632" s="73" t="s">
        <v>101</v>
      </c>
      <c r="D21632" s="75">
        <v>13.39</v>
      </c>
      <c r="E21632" s="75">
        <v>13.39</v>
      </c>
      <c r="F21632" s="73" t="s">
        <v>40</v>
      </c>
    </row>
    <row r="21633" spans="1:6" ht="25.5" x14ac:dyDescent="0.25">
      <c r="A21633" s="73">
        <v>742414</v>
      </c>
      <c r="B21633" s="74" t="s">
        <v>34152</v>
      </c>
      <c r="C21633" s="73" t="s">
        <v>101</v>
      </c>
      <c r="D21633" s="75">
        <v>13.8</v>
      </c>
      <c r="E21633" s="75">
        <v>13.8</v>
      </c>
      <c r="F21633" s="73" t="s">
        <v>40</v>
      </c>
    </row>
    <row r="21634" spans="1:6" ht="25.5" x14ac:dyDescent="0.25">
      <c r="A21634" s="73">
        <v>742418</v>
      </c>
      <c r="B21634" s="74" t="s">
        <v>34153</v>
      </c>
      <c r="C21634" s="73" t="s">
        <v>101</v>
      </c>
      <c r="D21634" s="75">
        <v>15</v>
      </c>
      <c r="E21634" s="75">
        <v>15</v>
      </c>
      <c r="F21634" s="73" t="s">
        <v>40</v>
      </c>
    </row>
    <row r="21635" spans="1:6" ht="38.25" x14ac:dyDescent="0.25">
      <c r="A21635" s="73">
        <v>742419</v>
      </c>
      <c r="B21635" s="74" t="s">
        <v>34154</v>
      </c>
      <c r="C21635" s="73" t="s">
        <v>101</v>
      </c>
      <c r="D21635" s="75">
        <v>19.399999999999999</v>
      </c>
      <c r="E21635" s="75">
        <v>19.399999999999999</v>
      </c>
      <c r="F21635" s="73" t="s">
        <v>40</v>
      </c>
    </row>
    <row r="21636" spans="1:6" ht="25.5" x14ac:dyDescent="0.25">
      <c r="A21636" s="73">
        <v>742420</v>
      </c>
      <c r="B21636" s="74" t="s">
        <v>34155</v>
      </c>
      <c r="C21636" s="73" t="s">
        <v>101</v>
      </c>
      <c r="D21636" s="75">
        <v>21.55</v>
      </c>
      <c r="E21636" s="75">
        <v>21.55</v>
      </c>
      <c r="F21636" s="73" t="s">
        <v>40</v>
      </c>
    </row>
    <row r="21637" spans="1:6" ht="25.5" x14ac:dyDescent="0.25">
      <c r="A21637" s="73">
        <v>742426</v>
      </c>
      <c r="B21637" s="74" t="s">
        <v>34156</v>
      </c>
      <c r="C21637" s="73" t="s">
        <v>101</v>
      </c>
      <c r="D21637" s="75">
        <v>15.9</v>
      </c>
      <c r="E21637" s="75">
        <v>15.9</v>
      </c>
      <c r="F21637" s="73" t="s">
        <v>40</v>
      </c>
    </row>
    <row r="21638" spans="1:6" ht="25.5" x14ac:dyDescent="0.25">
      <c r="A21638" s="73">
        <v>742431</v>
      </c>
      <c r="B21638" s="74" t="s">
        <v>34157</v>
      </c>
      <c r="C21638" s="73" t="s">
        <v>101</v>
      </c>
      <c r="D21638" s="75">
        <v>9.99</v>
      </c>
      <c r="E21638" s="75">
        <v>9.99</v>
      </c>
      <c r="F21638" s="73" t="s">
        <v>40</v>
      </c>
    </row>
    <row r="21639" spans="1:6" ht="25.5" x14ac:dyDescent="0.25">
      <c r="A21639" s="73">
        <v>742446</v>
      </c>
      <c r="B21639" s="74" t="s">
        <v>34158</v>
      </c>
      <c r="C21639" s="73" t="s">
        <v>101</v>
      </c>
      <c r="D21639" s="75">
        <v>8.5</v>
      </c>
      <c r="E21639" s="75">
        <v>8.5</v>
      </c>
      <c r="F21639" s="73" t="s">
        <v>40</v>
      </c>
    </row>
    <row r="21640" spans="1:6" ht="25.5" x14ac:dyDescent="0.25">
      <c r="A21640" s="73">
        <v>742448</v>
      </c>
      <c r="B21640" s="74" t="s">
        <v>34159</v>
      </c>
      <c r="C21640" s="73" t="s">
        <v>101</v>
      </c>
      <c r="D21640" s="75">
        <v>11.99</v>
      </c>
      <c r="E21640" s="75">
        <v>11.99</v>
      </c>
      <c r="F21640" s="73" t="s">
        <v>40</v>
      </c>
    </row>
    <row r="21641" spans="1:6" x14ac:dyDescent="0.25">
      <c r="A21641" s="73">
        <v>742449</v>
      </c>
      <c r="B21641" s="74" t="s">
        <v>34160</v>
      </c>
      <c r="C21641" s="73" t="s">
        <v>101</v>
      </c>
      <c r="D21641" s="75">
        <v>5.3</v>
      </c>
      <c r="E21641" s="75">
        <v>5.3</v>
      </c>
      <c r="F21641" s="73" t="s">
        <v>40</v>
      </c>
    </row>
    <row r="21642" spans="1:6" x14ac:dyDescent="0.25">
      <c r="A21642" s="73">
        <v>742450</v>
      </c>
      <c r="B21642" s="74" t="s">
        <v>29252</v>
      </c>
      <c r="C21642" s="73" t="s">
        <v>101</v>
      </c>
      <c r="D21642" s="75">
        <v>4.6500000000000004</v>
      </c>
      <c r="E21642" s="75">
        <v>4.6500000000000004</v>
      </c>
      <c r="F21642" s="73" t="s">
        <v>40</v>
      </c>
    </row>
    <row r="21643" spans="1:6" x14ac:dyDescent="0.25">
      <c r="A21643" s="73">
        <v>742457</v>
      </c>
      <c r="B21643" s="74" t="s">
        <v>29253</v>
      </c>
      <c r="C21643" s="73" t="s">
        <v>101</v>
      </c>
      <c r="D21643" s="75">
        <v>5.48</v>
      </c>
      <c r="E21643" s="75">
        <v>5.48</v>
      </c>
      <c r="F21643" s="73" t="s">
        <v>40</v>
      </c>
    </row>
    <row r="21644" spans="1:6" x14ac:dyDescent="0.25">
      <c r="A21644" s="73">
        <v>742462</v>
      </c>
      <c r="B21644" s="74" t="s">
        <v>29254</v>
      </c>
      <c r="C21644" s="73" t="s">
        <v>101</v>
      </c>
      <c r="D21644" s="75">
        <v>5.67</v>
      </c>
      <c r="E21644" s="75">
        <v>5.67</v>
      </c>
      <c r="F21644" s="73" t="s">
        <v>40</v>
      </c>
    </row>
    <row r="21645" spans="1:6" x14ac:dyDescent="0.25">
      <c r="A21645" s="73">
        <v>742463</v>
      </c>
      <c r="B21645" s="74" t="s">
        <v>29255</v>
      </c>
      <c r="C21645" s="73" t="s">
        <v>101</v>
      </c>
      <c r="D21645" s="75">
        <v>1.5</v>
      </c>
      <c r="E21645" s="75">
        <v>1.5</v>
      </c>
      <c r="F21645" s="73" t="s">
        <v>40</v>
      </c>
    </row>
    <row r="21646" spans="1:6" x14ac:dyDescent="0.25">
      <c r="A21646" s="73">
        <v>742464</v>
      </c>
      <c r="B21646" s="74" t="s">
        <v>29256</v>
      </c>
      <c r="C21646" s="73" t="s">
        <v>101</v>
      </c>
      <c r="D21646" s="75">
        <v>0.89</v>
      </c>
      <c r="E21646" s="75">
        <v>0.89</v>
      </c>
      <c r="F21646" s="73" t="s">
        <v>40</v>
      </c>
    </row>
    <row r="21647" spans="1:6" x14ac:dyDescent="0.25">
      <c r="A21647" s="73">
        <v>742465</v>
      </c>
      <c r="B21647" s="74" t="s">
        <v>29257</v>
      </c>
      <c r="C21647" s="73" t="s">
        <v>101</v>
      </c>
      <c r="D21647" s="75">
        <v>0.84</v>
      </c>
      <c r="E21647" s="75">
        <v>0.84</v>
      </c>
      <c r="F21647" s="73" t="s">
        <v>40</v>
      </c>
    </row>
    <row r="21648" spans="1:6" x14ac:dyDescent="0.25">
      <c r="A21648" s="73">
        <v>742466</v>
      </c>
      <c r="B21648" s="74" t="s">
        <v>29258</v>
      </c>
      <c r="C21648" s="73" t="s">
        <v>101</v>
      </c>
      <c r="D21648" s="75">
        <v>0.98</v>
      </c>
      <c r="E21648" s="75">
        <v>0.98</v>
      </c>
      <c r="F21648" s="73" t="s">
        <v>40</v>
      </c>
    </row>
    <row r="21649" spans="1:6" x14ac:dyDescent="0.25">
      <c r="A21649" s="73">
        <v>742468</v>
      </c>
      <c r="B21649" s="74" t="s">
        <v>29051</v>
      </c>
      <c r="C21649" s="73" t="s">
        <v>101</v>
      </c>
      <c r="D21649" s="75">
        <v>3.99</v>
      </c>
      <c r="E21649" s="75">
        <v>3.99</v>
      </c>
      <c r="F21649" s="73" t="s">
        <v>40</v>
      </c>
    </row>
    <row r="21650" spans="1:6" x14ac:dyDescent="0.25">
      <c r="A21650" s="73">
        <v>742470</v>
      </c>
      <c r="B21650" s="74" t="s">
        <v>34161</v>
      </c>
      <c r="C21650" s="73" t="s">
        <v>101</v>
      </c>
      <c r="D21650" s="75">
        <v>8.1999999999999993</v>
      </c>
      <c r="E21650" s="75">
        <v>8.1999999999999993</v>
      </c>
      <c r="F21650" s="73" t="s">
        <v>40</v>
      </c>
    </row>
    <row r="21651" spans="1:6" x14ac:dyDescent="0.25">
      <c r="A21651" s="73">
        <v>742471</v>
      </c>
      <c r="B21651" s="74" t="s">
        <v>34162</v>
      </c>
      <c r="C21651" s="73" t="s">
        <v>101</v>
      </c>
      <c r="D21651" s="75">
        <v>3.55</v>
      </c>
      <c r="E21651" s="75">
        <v>3.55</v>
      </c>
      <c r="F21651" s="73" t="s">
        <v>40</v>
      </c>
    </row>
    <row r="21652" spans="1:6" ht="25.5" x14ac:dyDescent="0.25">
      <c r="A21652" s="73">
        <v>742475</v>
      </c>
      <c r="B21652" s="74" t="s">
        <v>34163</v>
      </c>
      <c r="C21652" s="73" t="s">
        <v>101</v>
      </c>
      <c r="D21652" s="75">
        <v>39.61</v>
      </c>
      <c r="E21652" s="75">
        <v>39.61</v>
      </c>
      <c r="F21652" s="73" t="s">
        <v>40</v>
      </c>
    </row>
    <row r="21653" spans="1:6" x14ac:dyDescent="0.25">
      <c r="A21653" s="73">
        <v>742476</v>
      </c>
      <c r="B21653" s="74" t="s">
        <v>29259</v>
      </c>
      <c r="C21653" s="73" t="s">
        <v>101</v>
      </c>
      <c r="D21653" s="75">
        <v>1.64</v>
      </c>
      <c r="E21653" s="75">
        <v>1.64</v>
      </c>
      <c r="F21653" s="73" t="s">
        <v>40</v>
      </c>
    </row>
    <row r="21654" spans="1:6" x14ac:dyDescent="0.25">
      <c r="A21654" s="73">
        <v>742477</v>
      </c>
      <c r="B21654" s="74" t="s">
        <v>29260</v>
      </c>
      <c r="C21654" s="73" t="s">
        <v>101</v>
      </c>
      <c r="D21654" s="75">
        <v>4.2</v>
      </c>
      <c r="E21654" s="75">
        <v>4.2</v>
      </c>
      <c r="F21654" s="73" t="s">
        <v>40</v>
      </c>
    </row>
    <row r="21655" spans="1:6" x14ac:dyDescent="0.25">
      <c r="A21655" s="73">
        <v>742478</v>
      </c>
      <c r="B21655" s="74" t="s">
        <v>29261</v>
      </c>
      <c r="C21655" s="73" t="s">
        <v>101</v>
      </c>
      <c r="D21655" s="75">
        <v>1.38</v>
      </c>
      <c r="E21655" s="75">
        <v>1.38</v>
      </c>
      <c r="F21655" s="73" t="s">
        <v>40</v>
      </c>
    </row>
    <row r="21656" spans="1:6" ht="25.5" x14ac:dyDescent="0.25">
      <c r="A21656" s="73">
        <v>742479</v>
      </c>
      <c r="B21656" s="74" t="s">
        <v>34164</v>
      </c>
      <c r="C21656" s="73" t="s">
        <v>101</v>
      </c>
      <c r="D21656" s="75">
        <v>1.4</v>
      </c>
      <c r="E21656" s="75">
        <v>1.4</v>
      </c>
      <c r="F21656" s="73" t="s">
        <v>40</v>
      </c>
    </row>
    <row r="21657" spans="1:6" ht="25.5" x14ac:dyDescent="0.25">
      <c r="A21657" s="73">
        <v>742480</v>
      </c>
      <c r="B21657" s="74" t="s">
        <v>34165</v>
      </c>
      <c r="C21657" s="73" t="s">
        <v>101</v>
      </c>
      <c r="D21657" s="75">
        <v>2.29</v>
      </c>
      <c r="E21657" s="75">
        <v>2.29</v>
      </c>
      <c r="F21657" s="73" t="s">
        <v>40</v>
      </c>
    </row>
    <row r="21658" spans="1:6" x14ac:dyDescent="0.25">
      <c r="A21658" s="73">
        <v>742501</v>
      </c>
      <c r="B21658" s="74" t="s">
        <v>34166</v>
      </c>
      <c r="C21658" s="73" t="s">
        <v>101</v>
      </c>
      <c r="D21658" s="75">
        <v>5.33</v>
      </c>
      <c r="E21658" s="75">
        <v>5.33</v>
      </c>
      <c r="F21658" s="73" t="s">
        <v>40</v>
      </c>
    </row>
    <row r="21659" spans="1:6" x14ac:dyDescent="0.25">
      <c r="A21659" s="73">
        <v>742502</v>
      </c>
      <c r="B21659" s="74" t="s">
        <v>29262</v>
      </c>
      <c r="C21659" s="73" t="s">
        <v>101</v>
      </c>
      <c r="D21659" s="75">
        <v>1.86</v>
      </c>
      <c r="E21659" s="75">
        <v>1.86</v>
      </c>
      <c r="F21659" s="73" t="s">
        <v>40</v>
      </c>
    </row>
    <row r="21660" spans="1:6" x14ac:dyDescent="0.25">
      <c r="A21660" s="73">
        <v>742503</v>
      </c>
      <c r="B21660" s="74" t="s">
        <v>29263</v>
      </c>
      <c r="C21660" s="73" t="s">
        <v>101</v>
      </c>
      <c r="D21660" s="75">
        <v>2.38</v>
      </c>
      <c r="E21660" s="75">
        <v>2.38</v>
      </c>
      <c r="F21660" s="73" t="s">
        <v>40</v>
      </c>
    </row>
    <row r="21661" spans="1:6" ht="25.5" x14ac:dyDescent="0.25">
      <c r="A21661" s="73">
        <v>742504</v>
      </c>
      <c r="B21661" s="74" t="s">
        <v>34167</v>
      </c>
      <c r="C21661" s="73" t="s">
        <v>101</v>
      </c>
      <c r="D21661" s="75">
        <v>7.15</v>
      </c>
      <c r="E21661" s="75">
        <v>7.15</v>
      </c>
      <c r="F21661" s="73" t="s">
        <v>40</v>
      </c>
    </row>
    <row r="21662" spans="1:6" x14ac:dyDescent="0.25">
      <c r="A21662" s="73">
        <v>742510</v>
      </c>
      <c r="B21662" s="74" t="s">
        <v>29264</v>
      </c>
      <c r="C21662" s="73" t="s">
        <v>101</v>
      </c>
      <c r="D21662" s="75">
        <v>4.74</v>
      </c>
      <c r="E21662" s="75">
        <v>4.74</v>
      </c>
      <c r="F21662" s="73" t="s">
        <v>40</v>
      </c>
    </row>
    <row r="21663" spans="1:6" x14ac:dyDescent="0.25">
      <c r="A21663" s="73">
        <v>742511</v>
      </c>
      <c r="B21663" s="74" t="s">
        <v>29265</v>
      </c>
      <c r="C21663" s="73" t="s">
        <v>101</v>
      </c>
      <c r="D21663" s="75">
        <v>3.59</v>
      </c>
      <c r="E21663" s="75">
        <v>3.59</v>
      </c>
      <c r="F21663" s="73" t="s">
        <v>40</v>
      </c>
    </row>
    <row r="21664" spans="1:6" x14ac:dyDescent="0.25">
      <c r="A21664" s="73">
        <v>742512</v>
      </c>
      <c r="B21664" s="74" t="s">
        <v>29266</v>
      </c>
      <c r="C21664" s="73" t="s">
        <v>101</v>
      </c>
      <c r="D21664" s="75">
        <v>4.09</v>
      </c>
      <c r="E21664" s="75">
        <v>4.09</v>
      </c>
      <c r="F21664" s="73" t="s">
        <v>40</v>
      </c>
    </row>
    <row r="21665" spans="1:6" x14ac:dyDescent="0.25">
      <c r="A21665" s="73">
        <v>742603</v>
      </c>
      <c r="B21665" s="74" t="s">
        <v>33136</v>
      </c>
      <c r="C21665" s="73" t="s">
        <v>101</v>
      </c>
      <c r="D21665" s="75">
        <v>24</v>
      </c>
      <c r="E21665" s="75">
        <v>24</v>
      </c>
      <c r="F21665" s="73" t="s">
        <v>40</v>
      </c>
    </row>
    <row r="21666" spans="1:6" x14ac:dyDescent="0.25">
      <c r="A21666" s="73">
        <v>742604</v>
      </c>
      <c r="B21666" s="74" t="s">
        <v>34168</v>
      </c>
      <c r="C21666" s="73" t="s">
        <v>101</v>
      </c>
      <c r="D21666" s="75">
        <v>192.56</v>
      </c>
      <c r="E21666" s="75">
        <v>192.56</v>
      </c>
      <c r="F21666" s="73" t="s">
        <v>40</v>
      </c>
    </row>
    <row r="21667" spans="1:6" x14ac:dyDescent="0.25">
      <c r="A21667" s="73">
        <v>742605</v>
      </c>
      <c r="B21667" s="74" t="s">
        <v>29053</v>
      </c>
      <c r="C21667" s="73" t="s">
        <v>101</v>
      </c>
      <c r="D21667" s="75">
        <v>95</v>
      </c>
      <c r="E21667" s="75">
        <v>95</v>
      </c>
      <c r="F21667" s="73" t="s">
        <v>40</v>
      </c>
    </row>
    <row r="21668" spans="1:6" x14ac:dyDescent="0.25">
      <c r="A21668" s="73">
        <v>742606</v>
      </c>
      <c r="B21668" s="74" t="s">
        <v>29054</v>
      </c>
      <c r="C21668" s="73" t="s">
        <v>101</v>
      </c>
      <c r="D21668" s="75">
        <v>88.92</v>
      </c>
      <c r="E21668" s="75">
        <v>88.92</v>
      </c>
      <c r="F21668" s="73" t="s">
        <v>40</v>
      </c>
    </row>
    <row r="21669" spans="1:6" x14ac:dyDescent="0.25">
      <c r="A21669" s="73">
        <v>742607</v>
      </c>
      <c r="B21669" s="74" t="s">
        <v>29267</v>
      </c>
      <c r="C21669" s="73" t="s">
        <v>101</v>
      </c>
      <c r="D21669" s="75">
        <v>13</v>
      </c>
      <c r="E21669" s="75">
        <v>13</v>
      </c>
      <c r="F21669" s="73" t="s">
        <v>40</v>
      </c>
    </row>
    <row r="21670" spans="1:6" x14ac:dyDescent="0.25">
      <c r="A21670" s="73">
        <v>742608</v>
      </c>
      <c r="B21670" s="74" t="s">
        <v>29268</v>
      </c>
      <c r="C21670" s="73" t="s">
        <v>101</v>
      </c>
      <c r="D21670" s="75">
        <v>14.43</v>
      </c>
      <c r="E21670" s="75">
        <v>14.43</v>
      </c>
      <c r="F21670" s="73" t="s">
        <v>40</v>
      </c>
    </row>
    <row r="21671" spans="1:6" x14ac:dyDescent="0.25">
      <c r="A21671" s="73">
        <v>742609</v>
      </c>
      <c r="B21671" s="74" t="s">
        <v>29269</v>
      </c>
      <c r="C21671" s="73" t="s">
        <v>101</v>
      </c>
      <c r="D21671" s="75">
        <v>1290</v>
      </c>
      <c r="E21671" s="75">
        <v>1290</v>
      </c>
      <c r="F21671" s="73" t="s">
        <v>40</v>
      </c>
    </row>
    <row r="21672" spans="1:6" x14ac:dyDescent="0.25">
      <c r="A21672" s="73">
        <v>742611</v>
      </c>
      <c r="B21672" s="74" t="s">
        <v>34169</v>
      </c>
      <c r="C21672" s="73" t="s">
        <v>101</v>
      </c>
      <c r="D21672" s="75">
        <v>10.24</v>
      </c>
      <c r="E21672" s="75">
        <v>10.24</v>
      </c>
      <c r="F21672" s="73" t="s">
        <v>40</v>
      </c>
    </row>
    <row r="21673" spans="1:6" x14ac:dyDescent="0.25">
      <c r="A21673" s="73">
        <v>742613</v>
      </c>
      <c r="B21673" s="74" t="s">
        <v>29059</v>
      </c>
      <c r="C21673" s="73" t="s">
        <v>101</v>
      </c>
      <c r="D21673" s="75">
        <v>25</v>
      </c>
      <c r="E21673" s="75">
        <v>25</v>
      </c>
      <c r="F21673" s="73" t="s">
        <v>40</v>
      </c>
    </row>
    <row r="21674" spans="1:6" x14ac:dyDescent="0.25">
      <c r="A21674" s="73">
        <v>742615</v>
      </c>
      <c r="B21674" s="74" t="s">
        <v>29270</v>
      </c>
      <c r="C21674" s="73" t="s">
        <v>101</v>
      </c>
      <c r="D21674" s="75">
        <v>439.36</v>
      </c>
      <c r="E21674" s="75">
        <v>439.36</v>
      </c>
      <c r="F21674" s="73" t="s">
        <v>40</v>
      </c>
    </row>
    <row r="21675" spans="1:6" x14ac:dyDescent="0.25">
      <c r="A21675" s="73">
        <v>742616</v>
      </c>
      <c r="B21675" s="74" t="s">
        <v>29271</v>
      </c>
      <c r="C21675" s="73" t="s">
        <v>101</v>
      </c>
      <c r="D21675" s="75">
        <v>813.99</v>
      </c>
      <c r="E21675" s="75">
        <v>813.99</v>
      </c>
      <c r="F21675" s="73" t="s">
        <v>40</v>
      </c>
    </row>
    <row r="21676" spans="1:6" x14ac:dyDescent="0.25">
      <c r="A21676" s="73">
        <v>742801</v>
      </c>
      <c r="B21676" s="74" t="s">
        <v>29272</v>
      </c>
      <c r="C21676" s="73" t="s">
        <v>101</v>
      </c>
      <c r="D21676" s="75">
        <v>5.39</v>
      </c>
      <c r="E21676" s="75">
        <v>5.39</v>
      </c>
      <c r="F21676" s="73" t="s">
        <v>40</v>
      </c>
    </row>
    <row r="21677" spans="1:6" ht="25.5" x14ac:dyDescent="0.25">
      <c r="A21677" s="73">
        <v>742802</v>
      </c>
      <c r="B21677" s="74" t="s">
        <v>34170</v>
      </c>
      <c r="C21677" s="73" t="s">
        <v>101</v>
      </c>
      <c r="D21677" s="75">
        <v>6.14</v>
      </c>
      <c r="E21677" s="75">
        <v>6.14</v>
      </c>
      <c r="F21677" s="73" t="s">
        <v>40</v>
      </c>
    </row>
    <row r="21678" spans="1:6" ht="25.5" x14ac:dyDescent="0.25">
      <c r="A21678" s="73">
        <v>742803</v>
      </c>
      <c r="B21678" s="74" t="s">
        <v>34171</v>
      </c>
      <c r="C21678" s="73" t="s">
        <v>101</v>
      </c>
      <c r="D21678" s="75">
        <v>5.89</v>
      </c>
      <c r="E21678" s="75">
        <v>5.89</v>
      </c>
      <c r="F21678" s="73" t="s">
        <v>40</v>
      </c>
    </row>
    <row r="21679" spans="1:6" ht="25.5" x14ac:dyDescent="0.25">
      <c r="A21679" s="73">
        <v>742804</v>
      </c>
      <c r="B21679" s="74" t="s">
        <v>34172</v>
      </c>
      <c r="C21679" s="73" t="s">
        <v>101</v>
      </c>
      <c r="D21679" s="75">
        <v>7.51</v>
      </c>
      <c r="E21679" s="75">
        <v>7.51</v>
      </c>
      <c r="F21679" s="73" t="s">
        <v>40</v>
      </c>
    </row>
    <row r="21680" spans="1:6" ht="25.5" x14ac:dyDescent="0.25">
      <c r="A21680" s="73">
        <v>742805</v>
      </c>
      <c r="B21680" s="74" t="s">
        <v>34173</v>
      </c>
      <c r="C21680" s="73" t="s">
        <v>101</v>
      </c>
      <c r="D21680" s="75">
        <v>9.77</v>
      </c>
      <c r="E21680" s="75">
        <v>9.77</v>
      </c>
      <c r="F21680" s="73" t="s">
        <v>40</v>
      </c>
    </row>
    <row r="21681" spans="1:6" ht="25.5" x14ac:dyDescent="0.25">
      <c r="A21681" s="73">
        <v>742806</v>
      </c>
      <c r="B21681" s="74" t="s">
        <v>34174</v>
      </c>
      <c r="C21681" s="73" t="s">
        <v>101</v>
      </c>
      <c r="D21681" s="75">
        <v>16.28</v>
      </c>
      <c r="E21681" s="75">
        <v>16.28</v>
      </c>
      <c r="F21681" s="73" t="s">
        <v>40</v>
      </c>
    </row>
    <row r="21682" spans="1:6" ht="25.5" x14ac:dyDescent="0.25">
      <c r="A21682" s="73">
        <v>742807</v>
      </c>
      <c r="B21682" s="74" t="s">
        <v>34175</v>
      </c>
      <c r="C21682" s="73" t="s">
        <v>101</v>
      </c>
      <c r="D21682" s="75">
        <v>16.64</v>
      </c>
      <c r="E21682" s="75">
        <v>16.64</v>
      </c>
      <c r="F21682" s="73" t="s">
        <v>40</v>
      </c>
    </row>
    <row r="21683" spans="1:6" ht="25.5" x14ac:dyDescent="0.25">
      <c r="A21683" s="73">
        <v>742808</v>
      </c>
      <c r="B21683" s="74" t="s">
        <v>34176</v>
      </c>
      <c r="C21683" s="73" t="s">
        <v>101</v>
      </c>
      <c r="D21683" s="75">
        <v>19.989999999999998</v>
      </c>
      <c r="E21683" s="75">
        <v>19.989999999999998</v>
      </c>
      <c r="F21683" s="73" t="s">
        <v>40</v>
      </c>
    </row>
    <row r="21684" spans="1:6" ht="25.5" x14ac:dyDescent="0.25">
      <c r="A21684" s="73">
        <v>742809</v>
      </c>
      <c r="B21684" s="74" t="s">
        <v>34177</v>
      </c>
      <c r="C21684" s="73" t="s">
        <v>101</v>
      </c>
      <c r="D21684" s="75">
        <v>35.06</v>
      </c>
      <c r="E21684" s="75">
        <v>35.06</v>
      </c>
      <c r="F21684" s="73" t="s">
        <v>40</v>
      </c>
    </row>
    <row r="21685" spans="1:6" ht="25.5" x14ac:dyDescent="0.25">
      <c r="A21685" s="73">
        <v>742810</v>
      </c>
      <c r="B21685" s="74" t="s">
        <v>34178</v>
      </c>
      <c r="C21685" s="73" t="s">
        <v>101</v>
      </c>
      <c r="D21685" s="75">
        <v>17.760000000000002</v>
      </c>
      <c r="E21685" s="75">
        <v>17.760000000000002</v>
      </c>
      <c r="F21685" s="73" t="s">
        <v>40</v>
      </c>
    </row>
    <row r="21686" spans="1:6" x14ac:dyDescent="0.25">
      <c r="A21686" s="73">
        <v>742811</v>
      </c>
      <c r="B21686" s="74" t="s">
        <v>34179</v>
      </c>
      <c r="C21686" s="73" t="s">
        <v>101</v>
      </c>
      <c r="D21686" s="75">
        <v>27.66</v>
      </c>
      <c r="E21686" s="75">
        <v>27.66</v>
      </c>
      <c r="F21686" s="73" t="s">
        <v>40</v>
      </c>
    </row>
    <row r="21687" spans="1:6" ht="25.5" x14ac:dyDescent="0.25">
      <c r="A21687" s="73">
        <v>743012</v>
      </c>
      <c r="B21687" s="74" t="s">
        <v>34180</v>
      </c>
      <c r="C21687" s="73" t="s">
        <v>101</v>
      </c>
      <c r="D21687" s="75">
        <v>12.56</v>
      </c>
      <c r="E21687" s="75">
        <v>12.56</v>
      </c>
      <c r="F21687" s="73" t="s">
        <v>40</v>
      </c>
    </row>
    <row r="21688" spans="1:6" ht="25.5" x14ac:dyDescent="0.25">
      <c r="A21688" s="73">
        <v>743110</v>
      </c>
      <c r="B21688" s="74" t="s">
        <v>34181</v>
      </c>
      <c r="C21688" s="73" t="s">
        <v>101</v>
      </c>
      <c r="D21688" s="75">
        <v>109.99</v>
      </c>
      <c r="E21688" s="75">
        <v>109.99</v>
      </c>
      <c r="F21688" s="73" t="s">
        <v>40</v>
      </c>
    </row>
    <row r="21689" spans="1:6" ht="25.5" x14ac:dyDescent="0.25">
      <c r="A21689" s="73">
        <v>743115</v>
      </c>
      <c r="B21689" s="74" t="s">
        <v>34182</v>
      </c>
      <c r="C21689" s="73" t="s">
        <v>101</v>
      </c>
      <c r="D21689" s="75">
        <v>112.7</v>
      </c>
      <c r="E21689" s="75">
        <v>112.7</v>
      </c>
      <c r="F21689" s="73" t="s">
        <v>40</v>
      </c>
    </row>
    <row r="21690" spans="1:6" ht="38.25" x14ac:dyDescent="0.25">
      <c r="A21690" s="73">
        <v>743118</v>
      </c>
      <c r="B21690" s="74" t="s">
        <v>34183</v>
      </c>
      <c r="C21690" s="73" t="s">
        <v>101</v>
      </c>
      <c r="D21690" s="75">
        <v>119.16</v>
      </c>
      <c r="E21690" s="75">
        <v>119.16</v>
      </c>
      <c r="F21690" s="73" t="s">
        <v>40</v>
      </c>
    </row>
    <row r="21691" spans="1:6" x14ac:dyDescent="0.25">
      <c r="A21691" s="73">
        <v>743121</v>
      </c>
      <c r="B21691" s="74" t="s">
        <v>34184</v>
      </c>
      <c r="C21691" s="73" t="s">
        <v>101</v>
      </c>
      <c r="D21691" s="75">
        <v>59.5</v>
      </c>
      <c r="E21691" s="75">
        <v>59.5</v>
      </c>
      <c r="F21691" s="73" t="s">
        <v>40</v>
      </c>
    </row>
    <row r="21692" spans="1:6" x14ac:dyDescent="0.25">
      <c r="A21692" s="73">
        <v>743124</v>
      </c>
      <c r="B21692" s="74" t="s">
        <v>34185</v>
      </c>
      <c r="C21692" s="73" t="s">
        <v>101</v>
      </c>
      <c r="D21692" s="75">
        <v>130</v>
      </c>
      <c r="E21692" s="75">
        <v>130</v>
      </c>
      <c r="F21692" s="73" t="s">
        <v>40</v>
      </c>
    </row>
    <row r="21693" spans="1:6" x14ac:dyDescent="0.25">
      <c r="A21693" s="73">
        <v>743125</v>
      </c>
      <c r="B21693" s="74" t="s">
        <v>34186</v>
      </c>
      <c r="C21693" s="73" t="s">
        <v>101</v>
      </c>
      <c r="D21693" s="75">
        <v>130</v>
      </c>
      <c r="E21693" s="75">
        <v>130</v>
      </c>
      <c r="F21693" s="73" t="s">
        <v>40</v>
      </c>
    </row>
    <row r="21694" spans="1:6" x14ac:dyDescent="0.25">
      <c r="A21694" s="73">
        <v>743126</v>
      </c>
      <c r="B21694" s="74" t="s">
        <v>34187</v>
      </c>
      <c r="C21694" s="73" t="s">
        <v>101</v>
      </c>
      <c r="D21694" s="75">
        <v>133.32</v>
      </c>
      <c r="E21694" s="75">
        <v>133.32</v>
      </c>
      <c r="F21694" s="73" t="s">
        <v>40</v>
      </c>
    </row>
    <row r="21695" spans="1:6" x14ac:dyDescent="0.25">
      <c r="A21695" s="73">
        <v>743127</v>
      </c>
      <c r="B21695" s="74" t="s">
        <v>34188</v>
      </c>
      <c r="C21695" s="73" t="s">
        <v>101</v>
      </c>
      <c r="D21695" s="75">
        <v>150</v>
      </c>
      <c r="E21695" s="75">
        <v>150</v>
      </c>
      <c r="F21695" s="73" t="s">
        <v>40</v>
      </c>
    </row>
    <row r="21696" spans="1:6" x14ac:dyDescent="0.25">
      <c r="A21696" s="73">
        <v>743129</v>
      </c>
      <c r="B21696" s="74" t="s">
        <v>34189</v>
      </c>
      <c r="C21696" s="73" t="s">
        <v>101</v>
      </c>
      <c r="D21696" s="75">
        <v>61</v>
      </c>
      <c r="E21696" s="75">
        <v>61</v>
      </c>
      <c r="F21696" s="73" t="s">
        <v>40</v>
      </c>
    </row>
    <row r="21697" spans="1:6" x14ac:dyDescent="0.25">
      <c r="A21697" s="73">
        <v>743130</v>
      </c>
      <c r="B21697" s="74" t="s">
        <v>34190</v>
      </c>
      <c r="C21697" s="73" t="s">
        <v>101</v>
      </c>
      <c r="D21697" s="75">
        <v>66.069999999999993</v>
      </c>
      <c r="E21697" s="75">
        <v>66.069999999999993</v>
      </c>
      <c r="F21697" s="73" t="s">
        <v>40</v>
      </c>
    </row>
    <row r="21698" spans="1:6" x14ac:dyDescent="0.25">
      <c r="A21698" s="73">
        <v>743131</v>
      </c>
      <c r="B21698" s="74" t="s">
        <v>34191</v>
      </c>
      <c r="C21698" s="73" t="s">
        <v>101</v>
      </c>
      <c r="D21698" s="75">
        <v>74.400000000000006</v>
      </c>
      <c r="E21698" s="75">
        <v>74.400000000000006</v>
      </c>
      <c r="F21698" s="73" t="s">
        <v>40</v>
      </c>
    </row>
    <row r="21699" spans="1:6" x14ac:dyDescent="0.25">
      <c r="A21699" s="73">
        <v>743132</v>
      </c>
      <c r="B21699" s="74" t="s">
        <v>34192</v>
      </c>
      <c r="C21699" s="73" t="s">
        <v>101</v>
      </c>
      <c r="D21699" s="75">
        <v>61</v>
      </c>
      <c r="E21699" s="75">
        <v>61</v>
      </c>
      <c r="F21699" s="73" t="s">
        <v>40</v>
      </c>
    </row>
    <row r="21700" spans="1:6" x14ac:dyDescent="0.25">
      <c r="A21700" s="73">
        <v>743133</v>
      </c>
      <c r="B21700" s="74" t="s">
        <v>34193</v>
      </c>
      <c r="C21700" s="73" t="s">
        <v>101</v>
      </c>
      <c r="D21700" s="75">
        <v>63.9</v>
      </c>
      <c r="E21700" s="75">
        <v>63.9</v>
      </c>
      <c r="F21700" s="73" t="s">
        <v>40</v>
      </c>
    </row>
    <row r="21701" spans="1:6" x14ac:dyDescent="0.25">
      <c r="A21701" s="73">
        <v>743134</v>
      </c>
      <c r="B21701" s="74" t="s">
        <v>34194</v>
      </c>
      <c r="C21701" s="73" t="s">
        <v>101</v>
      </c>
      <c r="D21701" s="75">
        <v>96</v>
      </c>
      <c r="E21701" s="75">
        <v>96</v>
      </c>
      <c r="F21701" s="73" t="s">
        <v>40</v>
      </c>
    </row>
    <row r="21702" spans="1:6" x14ac:dyDescent="0.25">
      <c r="A21702" s="73">
        <v>743135</v>
      </c>
      <c r="B21702" s="74" t="s">
        <v>34195</v>
      </c>
      <c r="C21702" s="73" t="s">
        <v>101</v>
      </c>
      <c r="D21702" s="75">
        <v>109.9</v>
      </c>
      <c r="E21702" s="75">
        <v>109.9</v>
      </c>
      <c r="F21702" s="73" t="s">
        <v>40</v>
      </c>
    </row>
    <row r="21703" spans="1:6" x14ac:dyDescent="0.25">
      <c r="A21703" s="73">
        <v>743145</v>
      </c>
      <c r="B21703" s="74" t="s">
        <v>34196</v>
      </c>
      <c r="C21703" s="73" t="s">
        <v>101</v>
      </c>
      <c r="D21703" s="75">
        <v>44.16</v>
      </c>
      <c r="E21703" s="75">
        <v>44.16</v>
      </c>
      <c r="F21703" s="73" t="s">
        <v>40</v>
      </c>
    </row>
    <row r="21704" spans="1:6" x14ac:dyDescent="0.25">
      <c r="A21704" s="73">
        <v>743201</v>
      </c>
      <c r="B21704" s="74" t="s">
        <v>34197</v>
      </c>
      <c r="C21704" s="73" t="s">
        <v>101</v>
      </c>
      <c r="D21704" s="75">
        <v>59.9</v>
      </c>
      <c r="E21704" s="75">
        <v>59.9</v>
      </c>
      <c r="F21704" s="73" t="s">
        <v>40</v>
      </c>
    </row>
    <row r="21705" spans="1:6" ht="38.25" x14ac:dyDescent="0.25">
      <c r="A21705" s="73">
        <v>743203</v>
      </c>
      <c r="B21705" s="74" t="s">
        <v>34198</v>
      </c>
      <c r="C21705" s="73" t="s">
        <v>101</v>
      </c>
      <c r="D21705" s="75">
        <v>52.99</v>
      </c>
      <c r="E21705" s="75">
        <v>52.99</v>
      </c>
      <c r="F21705" s="73" t="s">
        <v>40</v>
      </c>
    </row>
    <row r="21706" spans="1:6" ht="38.25" x14ac:dyDescent="0.25">
      <c r="A21706" s="73">
        <v>743205</v>
      </c>
      <c r="B21706" s="74" t="s">
        <v>34199</v>
      </c>
      <c r="C21706" s="73" t="s">
        <v>101</v>
      </c>
      <c r="D21706" s="75">
        <v>39.43</v>
      </c>
      <c r="E21706" s="75">
        <v>39.43</v>
      </c>
      <c r="F21706" s="73" t="s">
        <v>40</v>
      </c>
    </row>
    <row r="21707" spans="1:6" x14ac:dyDescent="0.25">
      <c r="A21707" s="73">
        <v>743503</v>
      </c>
      <c r="B21707" s="74" t="s">
        <v>34200</v>
      </c>
      <c r="C21707" s="73" t="s">
        <v>101</v>
      </c>
      <c r="D21707" s="75">
        <v>2.9</v>
      </c>
      <c r="E21707" s="75">
        <v>2.9</v>
      </c>
      <c r="F21707" s="73" t="s">
        <v>40</v>
      </c>
    </row>
    <row r="21708" spans="1:6" x14ac:dyDescent="0.25">
      <c r="A21708" s="73">
        <v>743504</v>
      </c>
      <c r="B21708" s="74" t="s">
        <v>33097</v>
      </c>
      <c r="C21708" s="73" t="s">
        <v>101</v>
      </c>
      <c r="D21708" s="75">
        <v>10.74</v>
      </c>
      <c r="E21708" s="75">
        <v>10.74</v>
      </c>
      <c r="F21708" s="73" t="s">
        <v>40</v>
      </c>
    </row>
    <row r="21709" spans="1:6" ht="25.5" x14ac:dyDescent="0.25">
      <c r="A21709" s="73">
        <v>743520</v>
      </c>
      <c r="B21709" s="74" t="s">
        <v>34201</v>
      </c>
      <c r="C21709" s="73" t="s">
        <v>101</v>
      </c>
      <c r="D21709" s="75">
        <v>2.59</v>
      </c>
      <c r="E21709" s="75">
        <v>2.59</v>
      </c>
      <c r="F21709" s="73" t="s">
        <v>40</v>
      </c>
    </row>
    <row r="21710" spans="1:6" ht="25.5" x14ac:dyDescent="0.25">
      <c r="A21710" s="73">
        <v>743704</v>
      </c>
      <c r="B21710" s="74" t="s">
        <v>34202</v>
      </c>
      <c r="C21710" s="73" t="s">
        <v>101</v>
      </c>
      <c r="D21710" s="75">
        <v>3.99</v>
      </c>
      <c r="E21710" s="75">
        <v>3.99</v>
      </c>
      <c r="F21710" s="73" t="s">
        <v>40</v>
      </c>
    </row>
    <row r="21711" spans="1:6" ht="25.5" x14ac:dyDescent="0.25">
      <c r="A21711" s="73">
        <v>743705</v>
      </c>
      <c r="B21711" s="74" t="s">
        <v>34203</v>
      </c>
      <c r="C21711" s="73" t="s">
        <v>101</v>
      </c>
      <c r="D21711" s="75">
        <v>10.9</v>
      </c>
      <c r="E21711" s="75">
        <v>10.9</v>
      </c>
      <c r="F21711" s="73" t="s">
        <v>40</v>
      </c>
    </row>
    <row r="21712" spans="1:6" x14ac:dyDescent="0.25">
      <c r="A21712" s="73">
        <v>743802</v>
      </c>
      <c r="B21712" s="74" t="s">
        <v>29035</v>
      </c>
      <c r="C21712" s="73" t="s">
        <v>101</v>
      </c>
      <c r="D21712" s="75">
        <v>11.48</v>
      </c>
      <c r="E21712" s="75">
        <v>11.48</v>
      </c>
      <c r="F21712" s="73" t="s">
        <v>40</v>
      </c>
    </row>
    <row r="21713" spans="1:6" ht="25.5" x14ac:dyDescent="0.25">
      <c r="A21713" s="73">
        <v>743803</v>
      </c>
      <c r="B21713" s="74" t="s">
        <v>29273</v>
      </c>
      <c r="C21713" s="73" t="s">
        <v>101</v>
      </c>
      <c r="D21713" s="75">
        <v>22.93</v>
      </c>
      <c r="E21713" s="75">
        <v>22.93</v>
      </c>
      <c r="F21713" s="73" t="s">
        <v>40</v>
      </c>
    </row>
    <row r="21714" spans="1:6" x14ac:dyDescent="0.25">
      <c r="A21714" s="73">
        <v>743805</v>
      </c>
      <c r="B21714" s="74" t="s">
        <v>34204</v>
      </c>
      <c r="C21714" s="73" t="s">
        <v>101</v>
      </c>
      <c r="D21714" s="75">
        <v>12.23</v>
      </c>
      <c r="E21714" s="75">
        <v>12.23</v>
      </c>
      <c r="F21714" s="73" t="s">
        <v>40</v>
      </c>
    </row>
    <row r="21715" spans="1:6" x14ac:dyDescent="0.25">
      <c r="A21715" s="73">
        <v>743806</v>
      </c>
      <c r="B21715" s="74" t="s">
        <v>29274</v>
      </c>
      <c r="C21715" s="73" t="s">
        <v>101</v>
      </c>
      <c r="D21715" s="75">
        <v>4.8899999999999997</v>
      </c>
      <c r="E21715" s="75">
        <v>4.8899999999999997</v>
      </c>
      <c r="F21715" s="73" t="s">
        <v>40</v>
      </c>
    </row>
    <row r="21716" spans="1:6" x14ac:dyDescent="0.25">
      <c r="A21716" s="73">
        <v>743807</v>
      </c>
      <c r="B21716" s="74" t="s">
        <v>29275</v>
      </c>
      <c r="C21716" s="73" t="s">
        <v>101</v>
      </c>
      <c r="D21716" s="75">
        <v>4.57</v>
      </c>
      <c r="E21716" s="75">
        <v>4.57</v>
      </c>
      <c r="F21716" s="73" t="s">
        <v>40</v>
      </c>
    </row>
    <row r="21717" spans="1:6" x14ac:dyDescent="0.25">
      <c r="A21717" s="73">
        <v>743808</v>
      </c>
      <c r="B21717" s="74" t="s">
        <v>29276</v>
      </c>
      <c r="C21717" s="73" t="s">
        <v>101</v>
      </c>
      <c r="D21717" s="75">
        <v>4.99</v>
      </c>
      <c r="E21717" s="75">
        <v>4.99</v>
      </c>
      <c r="F21717" s="73" t="s">
        <v>40</v>
      </c>
    </row>
    <row r="21718" spans="1:6" x14ac:dyDescent="0.25">
      <c r="A21718" s="73">
        <v>743809</v>
      </c>
      <c r="B21718" s="74" t="s">
        <v>29277</v>
      </c>
      <c r="C21718" s="73" t="s">
        <v>101</v>
      </c>
      <c r="D21718" s="75">
        <v>9.99</v>
      </c>
      <c r="E21718" s="75">
        <v>9.99</v>
      </c>
      <c r="F21718" s="73" t="s">
        <v>40</v>
      </c>
    </row>
    <row r="21719" spans="1:6" x14ac:dyDescent="0.25">
      <c r="A21719" s="73">
        <v>743820</v>
      </c>
      <c r="B21719" s="74" t="s">
        <v>29278</v>
      </c>
      <c r="C21719" s="73" t="s">
        <v>101</v>
      </c>
      <c r="D21719" s="75">
        <v>11</v>
      </c>
      <c r="E21719" s="75">
        <v>11</v>
      </c>
      <c r="F21719" s="73" t="s">
        <v>40</v>
      </c>
    </row>
    <row r="21720" spans="1:6" x14ac:dyDescent="0.25">
      <c r="A21720" s="73">
        <v>743821</v>
      </c>
      <c r="B21720" s="74" t="s">
        <v>29279</v>
      </c>
      <c r="C21720" s="73" t="s">
        <v>101</v>
      </c>
      <c r="D21720" s="75">
        <v>12.55</v>
      </c>
      <c r="E21720" s="75">
        <v>12.55</v>
      </c>
      <c r="F21720" s="73" t="s">
        <v>40</v>
      </c>
    </row>
    <row r="21721" spans="1:6" x14ac:dyDescent="0.25">
      <c r="A21721" s="73">
        <v>743822</v>
      </c>
      <c r="B21721" s="74" t="s">
        <v>29280</v>
      </c>
      <c r="C21721" s="73" t="s">
        <v>101</v>
      </c>
      <c r="D21721" s="75">
        <v>14.34</v>
      </c>
      <c r="E21721" s="75">
        <v>14.34</v>
      </c>
      <c r="F21721" s="73" t="s">
        <v>40</v>
      </c>
    </row>
    <row r="21722" spans="1:6" x14ac:dyDescent="0.25">
      <c r="A21722" s="73">
        <v>743823</v>
      </c>
      <c r="B21722" s="74" t="s">
        <v>29281</v>
      </c>
      <c r="C21722" s="73" t="s">
        <v>101</v>
      </c>
      <c r="D21722" s="75">
        <v>24.9</v>
      </c>
      <c r="E21722" s="75">
        <v>24.9</v>
      </c>
      <c r="F21722" s="73" t="s">
        <v>40</v>
      </c>
    </row>
    <row r="21723" spans="1:6" x14ac:dyDescent="0.25">
      <c r="A21723" s="73">
        <v>743827</v>
      </c>
      <c r="B21723" s="74" t="s">
        <v>29282</v>
      </c>
      <c r="C21723" s="73" t="s">
        <v>101</v>
      </c>
      <c r="D21723" s="75">
        <v>26.25</v>
      </c>
      <c r="E21723" s="75">
        <v>26.25</v>
      </c>
      <c r="F21723" s="73" t="s">
        <v>40</v>
      </c>
    </row>
    <row r="21724" spans="1:6" x14ac:dyDescent="0.25">
      <c r="A21724" s="73">
        <v>743829</v>
      </c>
      <c r="B21724" s="74" t="s">
        <v>29283</v>
      </c>
      <c r="C21724" s="73" t="s">
        <v>101</v>
      </c>
      <c r="D21724" s="75">
        <v>55</v>
      </c>
      <c r="E21724" s="75">
        <v>55</v>
      </c>
      <c r="F21724" s="73" t="s">
        <v>40</v>
      </c>
    </row>
    <row r="21725" spans="1:6" ht="25.5" x14ac:dyDescent="0.25">
      <c r="A21725" s="73">
        <v>744415</v>
      </c>
      <c r="B21725" s="74" t="s">
        <v>34205</v>
      </c>
      <c r="C21725" s="73" t="s">
        <v>101</v>
      </c>
      <c r="D21725" s="75">
        <v>9.9</v>
      </c>
      <c r="E21725" s="75">
        <v>9.9</v>
      </c>
      <c r="F21725" s="73" t="s">
        <v>40</v>
      </c>
    </row>
    <row r="21726" spans="1:6" ht="25.5" x14ac:dyDescent="0.25">
      <c r="A21726" s="73">
        <v>744421</v>
      </c>
      <c r="B21726" s="74" t="s">
        <v>34206</v>
      </c>
      <c r="C21726" s="73" t="s">
        <v>101</v>
      </c>
      <c r="D21726" s="75">
        <v>19.12</v>
      </c>
      <c r="E21726" s="75">
        <v>19.12</v>
      </c>
      <c r="F21726" s="73" t="s">
        <v>40</v>
      </c>
    </row>
    <row r="21727" spans="1:6" ht="25.5" x14ac:dyDescent="0.25">
      <c r="A21727" s="73">
        <v>744425</v>
      </c>
      <c r="B21727" s="74" t="s">
        <v>34207</v>
      </c>
      <c r="C21727" s="73" t="s">
        <v>101</v>
      </c>
      <c r="D21727" s="75">
        <v>5.92</v>
      </c>
      <c r="E21727" s="75">
        <v>5.92</v>
      </c>
      <c r="F21727" s="73" t="s">
        <v>40</v>
      </c>
    </row>
    <row r="21728" spans="1:6" ht="25.5" x14ac:dyDescent="0.25">
      <c r="A21728" s="73">
        <v>744429</v>
      </c>
      <c r="B21728" s="74" t="s">
        <v>34208</v>
      </c>
      <c r="C21728" s="73" t="s">
        <v>101</v>
      </c>
      <c r="D21728" s="75">
        <v>38.979999999999997</v>
      </c>
      <c r="E21728" s="75">
        <v>38.979999999999997</v>
      </c>
      <c r="F21728" s="73" t="s">
        <v>40</v>
      </c>
    </row>
    <row r="21729" spans="1:6" x14ac:dyDescent="0.25">
      <c r="A21729" s="73">
        <v>744431</v>
      </c>
      <c r="B21729" s="74" t="s">
        <v>34209</v>
      </c>
      <c r="C21729" s="73" t="s">
        <v>101</v>
      </c>
      <c r="D21729" s="75">
        <v>62.96</v>
      </c>
      <c r="E21729" s="75">
        <v>62.96</v>
      </c>
      <c r="F21729" s="73" t="s">
        <v>40</v>
      </c>
    </row>
    <row r="21730" spans="1:6" ht="25.5" x14ac:dyDescent="0.25">
      <c r="A21730" s="73">
        <v>744432</v>
      </c>
      <c r="B21730" s="74" t="s">
        <v>34210</v>
      </c>
      <c r="C21730" s="73" t="s">
        <v>101</v>
      </c>
      <c r="D21730" s="75">
        <v>121.34</v>
      </c>
      <c r="E21730" s="75">
        <v>121.34</v>
      </c>
      <c r="F21730" s="73" t="s">
        <v>40</v>
      </c>
    </row>
    <row r="21731" spans="1:6" x14ac:dyDescent="0.25">
      <c r="A21731" s="73">
        <v>744435</v>
      </c>
      <c r="B21731" s="74" t="s">
        <v>34211</v>
      </c>
      <c r="C21731" s="73" t="s">
        <v>101</v>
      </c>
      <c r="D21731" s="75">
        <v>62.5</v>
      </c>
      <c r="E21731" s="75">
        <v>62.5</v>
      </c>
      <c r="F21731" s="73" t="s">
        <v>40</v>
      </c>
    </row>
    <row r="21732" spans="1:6" ht="25.5" x14ac:dyDescent="0.25">
      <c r="A21732" s="73">
        <v>744440</v>
      </c>
      <c r="B21732" s="74" t="s">
        <v>34212</v>
      </c>
      <c r="C21732" s="73" t="s">
        <v>101</v>
      </c>
      <c r="D21732" s="75">
        <v>6.31</v>
      </c>
      <c r="E21732" s="75">
        <v>6.31</v>
      </c>
      <c r="F21732" s="73" t="s">
        <v>40</v>
      </c>
    </row>
    <row r="21733" spans="1:6" ht="25.5" x14ac:dyDescent="0.25">
      <c r="A21733" s="73">
        <v>744441</v>
      </c>
      <c r="B21733" s="74" t="s">
        <v>34213</v>
      </c>
      <c r="C21733" s="73" t="s">
        <v>101</v>
      </c>
      <c r="D21733" s="75">
        <v>0.59</v>
      </c>
      <c r="E21733" s="75">
        <v>0.59</v>
      </c>
      <c r="F21733" s="73" t="s">
        <v>40</v>
      </c>
    </row>
    <row r="21734" spans="1:6" x14ac:dyDescent="0.25">
      <c r="A21734" s="73">
        <v>744442</v>
      </c>
      <c r="B21734" s="74" t="s">
        <v>34214</v>
      </c>
      <c r="C21734" s="73" t="s">
        <v>101</v>
      </c>
      <c r="D21734" s="75">
        <v>0.48</v>
      </c>
      <c r="E21734" s="75">
        <v>0.48</v>
      </c>
      <c r="F21734" s="73" t="s">
        <v>40</v>
      </c>
    </row>
    <row r="21735" spans="1:6" x14ac:dyDescent="0.25">
      <c r="A21735" s="73">
        <v>744485</v>
      </c>
      <c r="B21735" s="74" t="s">
        <v>34215</v>
      </c>
      <c r="C21735" s="73" t="s">
        <v>101</v>
      </c>
      <c r="D21735" s="75">
        <v>2.7</v>
      </c>
      <c r="E21735" s="75">
        <v>2.7</v>
      </c>
      <c r="F21735" s="73" t="s">
        <v>40</v>
      </c>
    </row>
    <row r="21736" spans="1:6" x14ac:dyDescent="0.25">
      <c r="A21736" s="73">
        <v>744486</v>
      </c>
      <c r="B21736" s="74" t="s">
        <v>34216</v>
      </c>
      <c r="C21736" s="73" t="s">
        <v>101</v>
      </c>
      <c r="D21736" s="75">
        <v>5.77</v>
      </c>
      <c r="E21736" s="75">
        <v>5.77</v>
      </c>
      <c r="F21736" s="73" t="s">
        <v>40</v>
      </c>
    </row>
    <row r="21737" spans="1:6" x14ac:dyDescent="0.25">
      <c r="A21737" s="73">
        <v>744487</v>
      </c>
      <c r="B21737" s="74" t="s">
        <v>34217</v>
      </c>
      <c r="C21737" s="73" t="s">
        <v>101</v>
      </c>
      <c r="D21737" s="75">
        <v>6</v>
      </c>
      <c r="E21737" s="75">
        <v>6</v>
      </c>
      <c r="F21737" s="73" t="s">
        <v>40</v>
      </c>
    </row>
    <row r="21738" spans="1:6" x14ac:dyDescent="0.25">
      <c r="A21738" s="73">
        <v>744494</v>
      </c>
      <c r="B21738" s="74" t="s">
        <v>34218</v>
      </c>
      <c r="C21738" s="73" t="s">
        <v>101</v>
      </c>
      <c r="D21738" s="75">
        <v>3.59</v>
      </c>
      <c r="E21738" s="75">
        <v>3.59</v>
      </c>
      <c r="F21738" s="73" t="s">
        <v>40</v>
      </c>
    </row>
    <row r="21739" spans="1:6" x14ac:dyDescent="0.25">
      <c r="A21739" s="73">
        <v>744495</v>
      </c>
      <c r="B21739" s="74" t="s">
        <v>34219</v>
      </c>
      <c r="C21739" s="73" t="s">
        <v>101</v>
      </c>
      <c r="D21739" s="75">
        <v>5.57</v>
      </c>
      <c r="E21739" s="75">
        <v>5.57</v>
      </c>
      <c r="F21739" s="73" t="s">
        <v>40</v>
      </c>
    </row>
    <row r="21740" spans="1:6" x14ac:dyDescent="0.25">
      <c r="A21740" s="73">
        <v>744496</v>
      </c>
      <c r="B21740" s="74" t="s">
        <v>34220</v>
      </c>
      <c r="C21740" s="73" t="s">
        <v>101</v>
      </c>
      <c r="D21740" s="75">
        <v>5.68</v>
      </c>
      <c r="E21740" s="75">
        <v>5.68</v>
      </c>
      <c r="F21740" s="73" t="s">
        <v>40</v>
      </c>
    </row>
    <row r="21741" spans="1:6" x14ac:dyDescent="0.25">
      <c r="A21741" s="73">
        <v>744497</v>
      </c>
      <c r="B21741" s="74" t="s">
        <v>34221</v>
      </c>
      <c r="C21741" s="73" t="s">
        <v>101</v>
      </c>
      <c r="D21741" s="75">
        <v>8.9</v>
      </c>
      <c r="E21741" s="75">
        <v>8.9</v>
      </c>
      <c r="F21741" s="73" t="s">
        <v>40</v>
      </c>
    </row>
    <row r="21742" spans="1:6" x14ac:dyDescent="0.25">
      <c r="A21742" s="73">
        <v>744498</v>
      </c>
      <c r="B21742" s="74" t="s">
        <v>34222</v>
      </c>
      <c r="C21742" s="73" t="s">
        <v>101</v>
      </c>
      <c r="D21742" s="75">
        <v>13.06</v>
      </c>
      <c r="E21742" s="75">
        <v>13.06</v>
      </c>
      <c r="F21742" s="73" t="s">
        <v>40</v>
      </c>
    </row>
    <row r="21743" spans="1:6" ht="25.5" x14ac:dyDescent="0.25">
      <c r="A21743" s="73">
        <v>744603</v>
      </c>
      <c r="B21743" s="74" t="s">
        <v>29284</v>
      </c>
      <c r="C21743" s="73" t="s">
        <v>101</v>
      </c>
      <c r="D21743" s="75">
        <v>679.01</v>
      </c>
      <c r="E21743" s="75">
        <v>679.01</v>
      </c>
      <c r="F21743" s="73" t="s">
        <v>40</v>
      </c>
    </row>
    <row r="21744" spans="1:6" x14ac:dyDescent="0.25">
      <c r="A21744" s="73">
        <v>744611</v>
      </c>
      <c r="B21744" s="74" t="s">
        <v>29285</v>
      </c>
      <c r="C21744" s="73" t="s">
        <v>101</v>
      </c>
      <c r="D21744" s="75">
        <v>1444.15</v>
      </c>
      <c r="E21744" s="75">
        <v>1444.15</v>
      </c>
      <c r="F21744" s="73" t="s">
        <v>40</v>
      </c>
    </row>
    <row r="21745" spans="1:6" ht="25.5" x14ac:dyDescent="0.25">
      <c r="A21745" s="73">
        <v>744613</v>
      </c>
      <c r="B21745" s="74" t="s">
        <v>29286</v>
      </c>
      <c r="C21745" s="73" t="s">
        <v>101</v>
      </c>
      <c r="D21745" s="75">
        <v>2700</v>
      </c>
      <c r="E21745" s="75">
        <v>2700</v>
      </c>
      <c r="F21745" s="73" t="s">
        <v>40</v>
      </c>
    </row>
    <row r="21746" spans="1:6" x14ac:dyDescent="0.25">
      <c r="A21746" s="73">
        <v>744666</v>
      </c>
      <c r="B21746" s="74" t="s">
        <v>29287</v>
      </c>
      <c r="C21746" s="73" t="s">
        <v>101</v>
      </c>
      <c r="D21746" s="75">
        <v>600</v>
      </c>
      <c r="E21746" s="75">
        <v>600</v>
      </c>
      <c r="F21746" s="73" t="s">
        <v>40</v>
      </c>
    </row>
    <row r="21747" spans="1:6" x14ac:dyDescent="0.25">
      <c r="A21747" s="73">
        <v>744667</v>
      </c>
      <c r="B21747" s="74" t="s">
        <v>29288</v>
      </c>
      <c r="C21747" s="73" t="s">
        <v>101</v>
      </c>
      <c r="D21747" s="75">
        <v>840</v>
      </c>
      <c r="E21747" s="75">
        <v>840</v>
      </c>
      <c r="F21747" s="73" t="s">
        <v>40</v>
      </c>
    </row>
    <row r="21748" spans="1:6" x14ac:dyDescent="0.25">
      <c r="A21748" s="73">
        <v>744668</v>
      </c>
      <c r="B21748" s="74" t="s">
        <v>29289</v>
      </c>
      <c r="C21748" s="73" t="s">
        <v>101</v>
      </c>
      <c r="D21748" s="75">
        <v>1135.99</v>
      </c>
      <c r="E21748" s="75">
        <v>1135.99</v>
      </c>
      <c r="F21748" s="73" t="s">
        <v>40</v>
      </c>
    </row>
    <row r="21749" spans="1:6" x14ac:dyDescent="0.25">
      <c r="A21749" s="73">
        <v>744669</v>
      </c>
      <c r="B21749" s="74" t="s">
        <v>29290</v>
      </c>
      <c r="C21749" s="73" t="s">
        <v>101</v>
      </c>
      <c r="D21749" s="75">
        <v>210.49</v>
      </c>
      <c r="E21749" s="75">
        <v>210.49</v>
      </c>
      <c r="F21749" s="73" t="s">
        <v>40</v>
      </c>
    </row>
    <row r="21750" spans="1:6" x14ac:dyDescent="0.25">
      <c r="A21750" s="73">
        <v>744670</v>
      </c>
      <c r="B21750" s="74" t="s">
        <v>29291</v>
      </c>
      <c r="C21750" s="73" t="s">
        <v>101</v>
      </c>
      <c r="D21750" s="75">
        <v>284.99</v>
      </c>
      <c r="E21750" s="75">
        <v>284.99</v>
      </c>
      <c r="F21750" s="73" t="s">
        <v>40</v>
      </c>
    </row>
    <row r="21751" spans="1:6" x14ac:dyDescent="0.25">
      <c r="A21751" s="73">
        <v>744671</v>
      </c>
      <c r="B21751" s="74" t="s">
        <v>29292</v>
      </c>
      <c r="C21751" s="73" t="s">
        <v>101</v>
      </c>
      <c r="D21751" s="75">
        <v>569.99</v>
      </c>
      <c r="E21751" s="75">
        <v>569.99</v>
      </c>
      <c r="F21751" s="73" t="s">
        <v>40</v>
      </c>
    </row>
    <row r="21752" spans="1:6" ht="25.5" x14ac:dyDescent="0.25">
      <c r="A21752" s="73">
        <v>745101</v>
      </c>
      <c r="B21752" s="74" t="s">
        <v>34223</v>
      </c>
      <c r="C21752" s="73" t="s">
        <v>101</v>
      </c>
      <c r="D21752" s="75">
        <v>13.74</v>
      </c>
      <c r="E21752" s="75">
        <v>13.74</v>
      </c>
      <c r="F21752" s="73" t="s">
        <v>40</v>
      </c>
    </row>
    <row r="21753" spans="1:6" ht="25.5" x14ac:dyDescent="0.25">
      <c r="A21753" s="73">
        <v>745102</v>
      </c>
      <c r="B21753" s="74" t="s">
        <v>34224</v>
      </c>
      <c r="C21753" s="73" t="s">
        <v>101</v>
      </c>
      <c r="D21753" s="75">
        <v>29.65</v>
      </c>
      <c r="E21753" s="75">
        <v>29.65</v>
      </c>
      <c r="F21753" s="73" t="s">
        <v>40</v>
      </c>
    </row>
    <row r="21754" spans="1:6" ht="25.5" x14ac:dyDescent="0.25">
      <c r="A21754" s="73">
        <v>745103</v>
      </c>
      <c r="B21754" s="74" t="s">
        <v>34225</v>
      </c>
      <c r="C21754" s="73" t="s">
        <v>101</v>
      </c>
      <c r="D21754" s="75">
        <v>210</v>
      </c>
      <c r="E21754" s="75">
        <v>210</v>
      </c>
      <c r="F21754" s="73" t="s">
        <v>40</v>
      </c>
    </row>
    <row r="21755" spans="1:6" x14ac:dyDescent="0.25">
      <c r="A21755" s="73">
        <v>745104</v>
      </c>
      <c r="B21755" s="74" t="s">
        <v>34226</v>
      </c>
      <c r="C21755" s="73" t="s">
        <v>101</v>
      </c>
      <c r="D21755" s="75">
        <v>231</v>
      </c>
      <c r="E21755" s="75">
        <v>231</v>
      </c>
      <c r="F21755" s="73" t="s">
        <v>40</v>
      </c>
    </row>
    <row r="21756" spans="1:6" x14ac:dyDescent="0.25">
      <c r="A21756" s="73">
        <v>745105</v>
      </c>
      <c r="B21756" s="74" t="s">
        <v>34227</v>
      </c>
      <c r="C21756" s="73" t="s">
        <v>101</v>
      </c>
      <c r="D21756" s="75">
        <v>24.71</v>
      </c>
      <c r="E21756" s="75">
        <v>24.71</v>
      </c>
      <c r="F21756" s="73" t="s">
        <v>40</v>
      </c>
    </row>
    <row r="21757" spans="1:6" x14ac:dyDescent="0.25">
      <c r="A21757" s="73">
        <v>745106</v>
      </c>
      <c r="B21757" s="74" t="s">
        <v>34228</v>
      </c>
      <c r="C21757" s="73" t="s">
        <v>101</v>
      </c>
      <c r="D21757" s="75">
        <v>1.57</v>
      </c>
      <c r="E21757" s="75">
        <v>1.57</v>
      </c>
      <c r="F21757" s="73" t="s">
        <v>40</v>
      </c>
    </row>
    <row r="21758" spans="1:6" x14ac:dyDescent="0.25">
      <c r="A21758" s="73">
        <v>745107</v>
      </c>
      <c r="B21758" s="74" t="s">
        <v>34229</v>
      </c>
      <c r="C21758" s="73" t="s">
        <v>101</v>
      </c>
      <c r="D21758" s="75">
        <v>45.6</v>
      </c>
      <c r="E21758" s="75">
        <v>45.6</v>
      </c>
      <c r="F21758" s="73" t="s">
        <v>40</v>
      </c>
    </row>
    <row r="21759" spans="1:6" ht="25.5" x14ac:dyDescent="0.25">
      <c r="A21759" s="73">
        <v>745108</v>
      </c>
      <c r="B21759" s="74" t="s">
        <v>34230</v>
      </c>
      <c r="C21759" s="73" t="s">
        <v>101</v>
      </c>
      <c r="D21759" s="75">
        <v>553.6</v>
      </c>
      <c r="E21759" s="75">
        <v>553.6</v>
      </c>
      <c r="F21759" s="73" t="s">
        <v>40</v>
      </c>
    </row>
    <row r="21760" spans="1:6" x14ac:dyDescent="0.25">
      <c r="A21760" s="73">
        <v>745110</v>
      </c>
      <c r="B21760" s="74" t="s">
        <v>34231</v>
      </c>
      <c r="C21760" s="73" t="s">
        <v>101</v>
      </c>
      <c r="D21760" s="75">
        <v>2.99</v>
      </c>
      <c r="E21760" s="75">
        <v>2.99</v>
      </c>
      <c r="F21760" s="73" t="s">
        <v>40</v>
      </c>
    </row>
    <row r="21761" spans="1:6" x14ac:dyDescent="0.25">
      <c r="A21761" s="73">
        <v>745111</v>
      </c>
      <c r="B21761" s="74" t="s">
        <v>34232</v>
      </c>
      <c r="C21761" s="73" t="s">
        <v>101</v>
      </c>
      <c r="D21761" s="75">
        <v>33.5</v>
      </c>
      <c r="E21761" s="75">
        <v>33.5</v>
      </c>
      <c r="F21761" s="73" t="s">
        <v>40</v>
      </c>
    </row>
    <row r="21762" spans="1:6" x14ac:dyDescent="0.25">
      <c r="A21762" s="73">
        <v>745112</v>
      </c>
      <c r="B21762" s="74" t="s">
        <v>34233</v>
      </c>
      <c r="C21762" s="73" t="s">
        <v>101</v>
      </c>
      <c r="D21762" s="75">
        <v>1.7</v>
      </c>
      <c r="E21762" s="75">
        <v>1.7</v>
      </c>
      <c r="F21762" s="73" t="s">
        <v>40</v>
      </c>
    </row>
    <row r="21763" spans="1:6" x14ac:dyDescent="0.25">
      <c r="A21763" s="73">
        <v>745113</v>
      </c>
      <c r="B21763" s="74" t="s">
        <v>34234</v>
      </c>
      <c r="C21763" s="73" t="s">
        <v>101</v>
      </c>
      <c r="D21763" s="75">
        <v>1.66</v>
      </c>
      <c r="E21763" s="75">
        <v>1.66</v>
      </c>
      <c r="F21763" s="73" t="s">
        <v>40</v>
      </c>
    </row>
    <row r="21764" spans="1:6" ht="25.5" x14ac:dyDescent="0.25">
      <c r="A21764" s="73">
        <v>745114</v>
      </c>
      <c r="B21764" s="74" t="s">
        <v>34235</v>
      </c>
      <c r="C21764" s="73" t="s">
        <v>101</v>
      </c>
      <c r="D21764" s="75">
        <v>21.98</v>
      </c>
      <c r="E21764" s="75">
        <v>21.98</v>
      </c>
      <c r="F21764" s="73" t="s">
        <v>40</v>
      </c>
    </row>
    <row r="21765" spans="1:6" x14ac:dyDescent="0.25">
      <c r="A21765" s="73">
        <v>745115</v>
      </c>
      <c r="B21765" s="74" t="s">
        <v>34236</v>
      </c>
      <c r="C21765" s="73" t="s">
        <v>101</v>
      </c>
      <c r="D21765" s="75">
        <v>1.55</v>
      </c>
      <c r="E21765" s="75">
        <v>1.55</v>
      </c>
      <c r="F21765" s="73" t="s">
        <v>40</v>
      </c>
    </row>
    <row r="21766" spans="1:6" x14ac:dyDescent="0.25">
      <c r="A21766" s="73">
        <v>745116</v>
      </c>
      <c r="B21766" s="74" t="s">
        <v>34237</v>
      </c>
      <c r="C21766" s="73" t="s">
        <v>101</v>
      </c>
      <c r="D21766" s="75">
        <v>333.94</v>
      </c>
      <c r="E21766" s="75">
        <v>333.94</v>
      </c>
      <c r="F21766" s="73" t="s">
        <v>40</v>
      </c>
    </row>
    <row r="21767" spans="1:6" x14ac:dyDescent="0.25">
      <c r="A21767" s="73">
        <v>745117</v>
      </c>
      <c r="B21767" s="74" t="s">
        <v>34238</v>
      </c>
      <c r="C21767" s="73" t="s">
        <v>101</v>
      </c>
      <c r="D21767" s="75">
        <v>114.43</v>
      </c>
      <c r="E21767" s="75">
        <v>114.43</v>
      </c>
      <c r="F21767" s="73" t="s">
        <v>40</v>
      </c>
    </row>
    <row r="21768" spans="1:6" x14ac:dyDescent="0.25">
      <c r="A21768" s="73">
        <v>745118</v>
      </c>
      <c r="B21768" s="74" t="s">
        <v>34239</v>
      </c>
      <c r="C21768" s="73" t="s">
        <v>101</v>
      </c>
      <c r="D21768" s="75">
        <v>3.12</v>
      </c>
      <c r="E21768" s="75">
        <v>3.12</v>
      </c>
      <c r="F21768" s="73" t="s">
        <v>40</v>
      </c>
    </row>
    <row r="21769" spans="1:6" x14ac:dyDescent="0.25">
      <c r="A21769" s="73">
        <v>745120</v>
      </c>
      <c r="B21769" s="74" t="s">
        <v>34240</v>
      </c>
      <c r="C21769" s="73" t="s">
        <v>101</v>
      </c>
      <c r="D21769" s="75">
        <v>33.99</v>
      </c>
      <c r="E21769" s="75">
        <v>33.99</v>
      </c>
      <c r="F21769" s="73" t="s">
        <v>40</v>
      </c>
    </row>
    <row r="21770" spans="1:6" ht="25.5" x14ac:dyDescent="0.25">
      <c r="A21770" s="73">
        <v>745121</v>
      </c>
      <c r="B21770" s="74" t="s">
        <v>29293</v>
      </c>
      <c r="C21770" s="73" t="s">
        <v>101</v>
      </c>
      <c r="D21770" s="75">
        <v>218.72</v>
      </c>
      <c r="E21770" s="75">
        <v>218.72</v>
      </c>
      <c r="F21770" s="73" t="s">
        <v>40</v>
      </c>
    </row>
    <row r="21771" spans="1:6" x14ac:dyDescent="0.25">
      <c r="A21771" s="73">
        <v>745122</v>
      </c>
      <c r="B21771" s="74" t="s">
        <v>34241</v>
      </c>
      <c r="C21771" s="73" t="s">
        <v>101</v>
      </c>
      <c r="D21771" s="75">
        <v>0.46</v>
      </c>
      <c r="E21771" s="75">
        <v>0.46</v>
      </c>
      <c r="F21771" s="73" t="s">
        <v>40</v>
      </c>
    </row>
    <row r="21772" spans="1:6" x14ac:dyDescent="0.25">
      <c r="A21772" s="73">
        <v>745123</v>
      </c>
      <c r="B21772" s="74" t="s">
        <v>33166</v>
      </c>
      <c r="C21772" s="73" t="s">
        <v>101</v>
      </c>
      <c r="D21772" s="75">
        <v>0.75</v>
      </c>
      <c r="E21772" s="75">
        <v>0.75</v>
      </c>
      <c r="F21772" s="73" t="s">
        <v>40</v>
      </c>
    </row>
    <row r="21773" spans="1:6" ht="25.5" x14ac:dyDescent="0.25">
      <c r="A21773" s="73">
        <v>745124</v>
      </c>
      <c r="B21773" s="74" t="s">
        <v>34242</v>
      </c>
      <c r="C21773" s="73" t="s">
        <v>101</v>
      </c>
      <c r="D21773" s="75">
        <v>15.31</v>
      </c>
      <c r="E21773" s="75">
        <v>15.31</v>
      </c>
      <c r="F21773" s="73" t="s">
        <v>40</v>
      </c>
    </row>
    <row r="21774" spans="1:6" ht="25.5" x14ac:dyDescent="0.25">
      <c r="A21774" s="73">
        <v>745125</v>
      </c>
      <c r="B21774" s="74" t="s">
        <v>34243</v>
      </c>
      <c r="C21774" s="73" t="s">
        <v>101</v>
      </c>
      <c r="D21774" s="75">
        <v>120.93</v>
      </c>
      <c r="E21774" s="75">
        <v>120.93</v>
      </c>
      <c r="F21774" s="73" t="s">
        <v>40</v>
      </c>
    </row>
    <row r="21775" spans="1:6" x14ac:dyDescent="0.25">
      <c r="A21775" s="73">
        <v>745126</v>
      </c>
      <c r="B21775" s="74" t="s">
        <v>29294</v>
      </c>
      <c r="C21775" s="73" t="s">
        <v>101</v>
      </c>
      <c r="D21775" s="75">
        <v>49.99</v>
      </c>
      <c r="E21775" s="75">
        <v>49.99</v>
      </c>
      <c r="F21775" s="73" t="s">
        <v>40</v>
      </c>
    </row>
    <row r="21776" spans="1:6" ht="25.5" x14ac:dyDescent="0.25">
      <c r="A21776" s="73">
        <v>745127</v>
      </c>
      <c r="B21776" s="74" t="s">
        <v>34244</v>
      </c>
      <c r="C21776" s="73" t="s">
        <v>101</v>
      </c>
      <c r="D21776" s="75">
        <v>3.21</v>
      </c>
      <c r="E21776" s="75">
        <v>3.21</v>
      </c>
      <c r="F21776" s="73" t="s">
        <v>40</v>
      </c>
    </row>
    <row r="21777" spans="1:6" x14ac:dyDescent="0.25">
      <c r="A21777" s="73">
        <v>745128</v>
      </c>
      <c r="B21777" s="74" t="s">
        <v>34245</v>
      </c>
      <c r="C21777" s="73" t="s">
        <v>101</v>
      </c>
      <c r="D21777" s="75">
        <v>0.99</v>
      </c>
      <c r="E21777" s="75">
        <v>0.99</v>
      </c>
      <c r="F21777" s="73" t="s">
        <v>40</v>
      </c>
    </row>
    <row r="21778" spans="1:6" x14ac:dyDescent="0.25">
      <c r="A21778" s="73">
        <v>745129</v>
      </c>
      <c r="B21778" s="74" t="s">
        <v>29295</v>
      </c>
      <c r="C21778" s="73" t="s">
        <v>101</v>
      </c>
      <c r="D21778" s="75">
        <v>0.37</v>
      </c>
      <c r="E21778" s="75">
        <v>0.37</v>
      </c>
      <c r="F21778" s="73" t="s">
        <v>40</v>
      </c>
    </row>
    <row r="21779" spans="1:6" x14ac:dyDescent="0.25">
      <c r="A21779" s="73">
        <v>745130</v>
      </c>
      <c r="B21779" s="74" t="s">
        <v>29296</v>
      </c>
      <c r="C21779" s="73" t="s">
        <v>101</v>
      </c>
      <c r="D21779" s="75">
        <v>0.15</v>
      </c>
      <c r="E21779" s="75">
        <v>0.15</v>
      </c>
      <c r="F21779" s="73" t="s">
        <v>40</v>
      </c>
    </row>
    <row r="21780" spans="1:6" x14ac:dyDescent="0.25">
      <c r="A21780" s="73">
        <v>745132</v>
      </c>
      <c r="B21780" s="74" t="s">
        <v>34246</v>
      </c>
      <c r="C21780" s="73" t="s">
        <v>101</v>
      </c>
      <c r="D21780" s="75">
        <v>11.15</v>
      </c>
      <c r="E21780" s="75">
        <v>11.15</v>
      </c>
      <c r="F21780" s="73" t="s">
        <v>40</v>
      </c>
    </row>
    <row r="21781" spans="1:6" x14ac:dyDescent="0.25">
      <c r="A21781" s="73">
        <v>745134</v>
      </c>
      <c r="B21781" s="74" t="s">
        <v>34247</v>
      </c>
      <c r="C21781" s="73" t="s">
        <v>101</v>
      </c>
      <c r="D21781" s="75">
        <v>12.9</v>
      </c>
      <c r="E21781" s="75">
        <v>12.9</v>
      </c>
      <c r="F21781" s="73" t="s">
        <v>40</v>
      </c>
    </row>
    <row r="21782" spans="1:6" ht="25.5" x14ac:dyDescent="0.25">
      <c r="A21782" s="73">
        <v>745135</v>
      </c>
      <c r="B21782" s="74" t="s">
        <v>34248</v>
      </c>
      <c r="C21782" s="73" t="s">
        <v>101</v>
      </c>
      <c r="D21782" s="75">
        <v>30.79</v>
      </c>
      <c r="E21782" s="75">
        <v>30.79</v>
      </c>
      <c r="F21782" s="73" t="s">
        <v>40</v>
      </c>
    </row>
    <row r="21783" spans="1:6" ht="25.5" x14ac:dyDescent="0.25">
      <c r="A21783" s="73">
        <v>745137</v>
      </c>
      <c r="B21783" s="74" t="s">
        <v>34249</v>
      </c>
      <c r="C21783" s="73" t="s">
        <v>101</v>
      </c>
      <c r="D21783" s="75">
        <v>4.59</v>
      </c>
      <c r="E21783" s="75">
        <v>4.59</v>
      </c>
      <c r="F21783" s="73" t="s">
        <v>40</v>
      </c>
    </row>
    <row r="21784" spans="1:6" x14ac:dyDescent="0.25">
      <c r="A21784" s="73">
        <v>745139</v>
      </c>
      <c r="B21784" s="74" t="s">
        <v>29297</v>
      </c>
      <c r="C21784" s="73" t="s">
        <v>101</v>
      </c>
      <c r="D21784" s="75">
        <v>20.86</v>
      </c>
      <c r="E21784" s="75">
        <v>20.86</v>
      </c>
      <c r="F21784" s="73" t="s">
        <v>40</v>
      </c>
    </row>
    <row r="21785" spans="1:6" ht="25.5" x14ac:dyDescent="0.25">
      <c r="A21785" s="73">
        <v>745151</v>
      </c>
      <c r="B21785" s="74" t="s">
        <v>34250</v>
      </c>
      <c r="C21785" s="73" t="s">
        <v>101</v>
      </c>
      <c r="D21785" s="75">
        <v>534.66</v>
      </c>
      <c r="E21785" s="75">
        <v>534.66</v>
      </c>
      <c r="F21785" s="73" t="s">
        <v>40</v>
      </c>
    </row>
    <row r="21786" spans="1:6" x14ac:dyDescent="0.25">
      <c r="A21786" s="73">
        <v>745152</v>
      </c>
      <c r="B21786" s="74" t="s">
        <v>34251</v>
      </c>
      <c r="C21786" s="73" t="s">
        <v>101</v>
      </c>
      <c r="D21786" s="75">
        <v>202.71</v>
      </c>
      <c r="E21786" s="75">
        <v>202.71</v>
      </c>
      <c r="F21786" s="73" t="s">
        <v>40</v>
      </c>
    </row>
    <row r="21787" spans="1:6" x14ac:dyDescent="0.25">
      <c r="A21787" s="73">
        <v>745153</v>
      </c>
      <c r="B21787" s="74" t="s">
        <v>29298</v>
      </c>
      <c r="C21787" s="73" t="s">
        <v>101</v>
      </c>
      <c r="D21787" s="75">
        <v>12.13</v>
      </c>
      <c r="E21787" s="75">
        <v>12.13</v>
      </c>
      <c r="F21787" s="73" t="s">
        <v>40</v>
      </c>
    </row>
    <row r="21788" spans="1:6" x14ac:dyDescent="0.25">
      <c r="A21788" s="73">
        <v>745154</v>
      </c>
      <c r="B21788" s="74" t="s">
        <v>29299</v>
      </c>
      <c r="C21788" s="73" t="s">
        <v>101</v>
      </c>
      <c r="D21788" s="75">
        <v>79</v>
      </c>
      <c r="E21788" s="75">
        <v>79</v>
      </c>
      <c r="F21788" s="73" t="s">
        <v>40</v>
      </c>
    </row>
    <row r="21789" spans="1:6" x14ac:dyDescent="0.25">
      <c r="A21789" s="73">
        <v>745160</v>
      </c>
      <c r="B21789" s="74" t="s">
        <v>34252</v>
      </c>
      <c r="C21789" s="73" t="s">
        <v>101</v>
      </c>
      <c r="D21789" s="75">
        <v>88</v>
      </c>
      <c r="E21789" s="75">
        <v>88</v>
      </c>
      <c r="F21789" s="73" t="s">
        <v>40</v>
      </c>
    </row>
    <row r="21790" spans="1:6" ht="25.5" x14ac:dyDescent="0.25">
      <c r="A21790" s="73">
        <v>745167</v>
      </c>
      <c r="B21790" s="74" t="s">
        <v>34253</v>
      </c>
      <c r="C21790" s="73" t="s">
        <v>101</v>
      </c>
      <c r="D21790" s="75">
        <v>22.97</v>
      </c>
      <c r="E21790" s="75">
        <v>22.97</v>
      </c>
      <c r="F21790" s="73" t="s">
        <v>40</v>
      </c>
    </row>
    <row r="21791" spans="1:6" x14ac:dyDescent="0.25">
      <c r="A21791" s="73">
        <v>745181</v>
      </c>
      <c r="B21791" s="74" t="s">
        <v>34254</v>
      </c>
      <c r="C21791" s="73" t="s">
        <v>101</v>
      </c>
      <c r="D21791" s="75">
        <v>36.57</v>
      </c>
      <c r="E21791" s="75">
        <v>36.57</v>
      </c>
      <c r="F21791" s="73" t="s">
        <v>40</v>
      </c>
    </row>
    <row r="21792" spans="1:6" x14ac:dyDescent="0.25">
      <c r="A21792" s="73">
        <v>745185</v>
      </c>
      <c r="B21792" s="74" t="s">
        <v>29300</v>
      </c>
      <c r="C21792" s="73" t="s">
        <v>101</v>
      </c>
      <c r="D21792" s="75">
        <v>80.760000000000005</v>
      </c>
      <c r="E21792" s="75">
        <v>80.760000000000005</v>
      </c>
      <c r="F21792" s="73" t="s">
        <v>40</v>
      </c>
    </row>
    <row r="21793" spans="1:6" x14ac:dyDescent="0.25">
      <c r="A21793" s="73">
        <v>751506</v>
      </c>
      <c r="B21793" s="74" t="s">
        <v>34262</v>
      </c>
      <c r="C21793" s="73" t="s">
        <v>101</v>
      </c>
      <c r="D21793" s="75">
        <v>13.88</v>
      </c>
      <c r="E21793" s="75">
        <v>13.88</v>
      </c>
      <c r="F21793" s="73" t="s">
        <v>40</v>
      </c>
    </row>
    <row r="21794" spans="1:6" x14ac:dyDescent="0.25">
      <c r="A21794" s="73">
        <v>755005</v>
      </c>
      <c r="B21794" s="74" t="s">
        <v>34264</v>
      </c>
      <c r="C21794" s="73" t="s">
        <v>101</v>
      </c>
      <c r="D21794" s="75">
        <v>1.64</v>
      </c>
      <c r="E21794" s="75">
        <v>1.64</v>
      </c>
      <c r="F21794" s="73" t="s">
        <v>40</v>
      </c>
    </row>
    <row r="21795" spans="1:6" x14ac:dyDescent="0.25">
      <c r="A21795" s="73">
        <v>755020</v>
      </c>
      <c r="B21795" s="74" t="s">
        <v>34265</v>
      </c>
      <c r="C21795" s="73" t="s">
        <v>101</v>
      </c>
      <c r="D21795" s="75">
        <v>0.99</v>
      </c>
      <c r="E21795" s="75">
        <v>0.99</v>
      </c>
      <c r="F21795" s="73" t="s">
        <v>40</v>
      </c>
    </row>
    <row r="21796" spans="1:6" x14ac:dyDescent="0.25">
      <c r="A21796" s="73">
        <v>755021</v>
      </c>
      <c r="B21796" s="74" t="s">
        <v>29301</v>
      </c>
      <c r="C21796" s="73" t="s">
        <v>101</v>
      </c>
      <c r="D21796" s="75">
        <v>2.85</v>
      </c>
      <c r="E21796" s="75">
        <v>2.85</v>
      </c>
      <c r="F21796" s="73" t="s">
        <v>40</v>
      </c>
    </row>
    <row r="21797" spans="1:6" x14ac:dyDescent="0.25">
      <c r="A21797" s="73">
        <v>755022</v>
      </c>
      <c r="B21797" s="74" t="s">
        <v>29302</v>
      </c>
      <c r="C21797" s="73" t="s">
        <v>101</v>
      </c>
      <c r="D21797" s="75">
        <v>6.42</v>
      </c>
      <c r="E21797" s="75">
        <v>6.42</v>
      </c>
      <c r="F21797" s="73" t="s">
        <v>40</v>
      </c>
    </row>
    <row r="21798" spans="1:6" ht="25.5" x14ac:dyDescent="0.25">
      <c r="A21798" s="73">
        <v>761009</v>
      </c>
      <c r="B21798" s="74" t="s">
        <v>34273</v>
      </c>
      <c r="C21798" s="73" t="s">
        <v>101</v>
      </c>
      <c r="D21798" s="75">
        <v>26.19</v>
      </c>
      <c r="E21798" s="75">
        <v>26.19</v>
      </c>
      <c r="F21798" s="73" t="s">
        <v>40</v>
      </c>
    </row>
    <row r="21799" spans="1:6" x14ac:dyDescent="0.25">
      <c r="A21799" s="73">
        <v>761010</v>
      </c>
      <c r="B21799" s="74" t="s">
        <v>34274</v>
      </c>
      <c r="C21799" s="73" t="s">
        <v>101</v>
      </c>
      <c r="D21799" s="75">
        <v>50.5</v>
      </c>
      <c r="E21799" s="75">
        <v>50.5</v>
      </c>
      <c r="F21799" s="73" t="s">
        <v>40</v>
      </c>
    </row>
    <row r="21800" spans="1:6" ht="25.5" x14ac:dyDescent="0.25">
      <c r="A21800" s="73">
        <v>761205</v>
      </c>
      <c r="B21800" s="74" t="s">
        <v>34275</v>
      </c>
      <c r="C21800" s="73" t="s">
        <v>101</v>
      </c>
      <c r="D21800" s="75">
        <v>57.64</v>
      </c>
      <c r="E21800" s="75">
        <v>57.64</v>
      </c>
      <c r="F21800" s="73" t="s">
        <v>40</v>
      </c>
    </row>
    <row r="21801" spans="1:6" x14ac:dyDescent="0.25">
      <c r="A21801" s="73">
        <v>761207</v>
      </c>
      <c r="B21801" s="74" t="s">
        <v>34276</v>
      </c>
      <c r="C21801" s="73" t="s">
        <v>101</v>
      </c>
      <c r="D21801" s="75">
        <v>52</v>
      </c>
      <c r="E21801" s="75">
        <v>52</v>
      </c>
      <c r="F21801" s="73" t="s">
        <v>40</v>
      </c>
    </row>
    <row r="21802" spans="1:6" x14ac:dyDescent="0.25">
      <c r="A21802" s="73">
        <v>761209</v>
      </c>
      <c r="B21802" s="74" t="s">
        <v>34277</v>
      </c>
      <c r="C21802" s="73" t="s">
        <v>101</v>
      </c>
      <c r="D21802" s="75">
        <v>40</v>
      </c>
      <c r="E21802" s="75">
        <v>40</v>
      </c>
      <c r="F21802" s="73" t="s">
        <v>40</v>
      </c>
    </row>
    <row r="21803" spans="1:6" ht="25.5" x14ac:dyDescent="0.25">
      <c r="A21803" s="73">
        <v>761408</v>
      </c>
      <c r="B21803" s="74" t="s">
        <v>34278</v>
      </c>
      <c r="C21803" s="73" t="s">
        <v>101</v>
      </c>
      <c r="D21803" s="75">
        <v>128</v>
      </c>
      <c r="E21803" s="75">
        <v>128</v>
      </c>
      <c r="F21803" s="73" t="s">
        <v>40</v>
      </c>
    </row>
    <row r="21804" spans="1:6" x14ac:dyDescent="0.25">
      <c r="A21804" s="73">
        <v>762001</v>
      </c>
      <c r="B21804" s="74" t="s">
        <v>34284</v>
      </c>
      <c r="C21804" s="73" t="s">
        <v>101</v>
      </c>
      <c r="D21804" s="75">
        <v>375</v>
      </c>
      <c r="E21804" s="75">
        <v>375</v>
      </c>
      <c r="F21804" s="73" t="s">
        <v>40</v>
      </c>
    </row>
    <row r="21805" spans="1:6" ht="25.5" x14ac:dyDescent="0.25">
      <c r="A21805" s="73">
        <v>762002</v>
      </c>
      <c r="B21805" s="74" t="s">
        <v>34285</v>
      </c>
      <c r="C21805" s="73" t="s">
        <v>101</v>
      </c>
      <c r="D21805" s="75">
        <v>1070</v>
      </c>
      <c r="E21805" s="75">
        <v>1070</v>
      </c>
      <c r="F21805" s="73" t="s">
        <v>40</v>
      </c>
    </row>
    <row r="21806" spans="1:6" ht="25.5" x14ac:dyDescent="0.25">
      <c r="A21806" s="73">
        <v>762003</v>
      </c>
      <c r="B21806" s="74" t="s">
        <v>34286</v>
      </c>
      <c r="C21806" s="73" t="s">
        <v>101</v>
      </c>
      <c r="D21806" s="75">
        <v>1390</v>
      </c>
      <c r="E21806" s="75">
        <v>1390</v>
      </c>
      <c r="F21806" s="73" t="s">
        <v>40</v>
      </c>
    </row>
    <row r="21807" spans="1:6" ht="25.5" x14ac:dyDescent="0.25">
      <c r="A21807" s="73">
        <v>763001</v>
      </c>
      <c r="B21807" s="74" t="s">
        <v>34287</v>
      </c>
      <c r="C21807" s="73" t="s">
        <v>101</v>
      </c>
      <c r="D21807" s="75">
        <v>180</v>
      </c>
      <c r="E21807" s="75">
        <v>180</v>
      </c>
      <c r="F21807" s="73" t="s">
        <v>40</v>
      </c>
    </row>
    <row r="21808" spans="1:6" ht="25.5" x14ac:dyDescent="0.25">
      <c r="A21808" s="73">
        <v>763002</v>
      </c>
      <c r="B21808" s="74" t="s">
        <v>34288</v>
      </c>
      <c r="C21808" s="73" t="s">
        <v>101</v>
      </c>
      <c r="D21808" s="75">
        <v>468.45</v>
      </c>
      <c r="E21808" s="75">
        <v>468.45</v>
      </c>
      <c r="F21808" s="73" t="s">
        <v>40</v>
      </c>
    </row>
    <row r="21809" spans="1:6" ht="25.5" x14ac:dyDescent="0.25">
      <c r="A21809" s="73">
        <v>763101</v>
      </c>
      <c r="B21809" s="74" t="s">
        <v>37477</v>
      </c>
      <c r="C21809" s="73" t="s">
        <v>101</v>
      </c>
      <c r="D21809" s="75">
        <v>181</v>
      </c>
      <c r="E21809" s="75">
        <v>181</v>
      </c>
      <c r="F21809" s="73" t="s">
        <v>40</v>
      </c>
    </row>
    <row r="21810" spans="1:6" ht="25.5" x14ac:dyDescent="0.25">
      <c r="A21810" s="73">
        <v>763102</v>
      </c>
      <c r="B21810" s="74" t="s">
        <v>37478</v>
      </c>
      <c r="C21810" s="73" t="s">
        <v>101</v>
      </c>
      <c r="D21810" s="75">
        <v>241</v>
      </c>
      <c r="E21810" s="75">
        <v>241</v>
      </c>
      <c r="F21810" s="73" t="s">
        <v>40</v>
      </c>
    </row>
    <row r="21811" spans="1:6" ht="25.5" x14ac:dyDescent="0.25">
      <c r="A21811" s="73">
        <v>763103</v>
      </c>
      <c r="B21811" s="74" t="s">
        <v>37479</v>
      </c>
      <c r="C21811" s="73" t="s">
        <v>101</v>
      </c>
      <c r="D21811" s="75">
        <v>364</v>
      </c>
      <c r="E21811" s="75">
        <v>364</v>
      </c>
      <c r="F21811" s="73" t="s">
        <v>40</v>
      </c>
    </row>
    <row r="21812" spans="1:6" ht="25.5" x14ac:dyDescent="0.25">
      <c r="A21812" s="73">
        <v>763104</v>
      </c>
      <c r="B21812" s="74" t="s">
        <v>37480</v>
      </c>
      <c r="C21812" s="73" t="s">
        <v>101</v>
      </c>
      <c r="D21812" s="75">
        <v>118.48</v>
      </c>
      <c r="E21812" s="75">
        <v>118.48</v>
      </c>
      <c r="F21812" s="73" t="s">
        <v>40</v>
      </c>
    </row>
    <row r="21813" spans="1:6" ht="25.5" x14ac:dyDescent="0.25">
      <c r="A21813" s="73">
        <v>763105</v>
      </c>
      <c r="B21813" s="74" t="s">
        <v>37481</v>
      </c>
      <c r="C21813" s="73" t="s">
        <v>101</v>
      </c>
      <c r="D21813" s="75">
        <v>175</v>
      </c>
      <c r="E21813" s="75">
        <v>175</v>
      </c>
      <c r="F21813" s="73" t="s">
        <v>40</v>
      </c>
    </row>
    <row r="21814" spans="1:6" ht="25.5" x14ac:dyDescent="0.25">
      <c r="A21814" s="73">
        <v>763106</v>
      </c>
      <c r="B21814" s="74" t="s">
        <v>37482</v>
      </c>
      <c r="C21814" s="73" t="s">
        <v>101</v>
      </c>
      <c r="D21814" s="75">
        <v>225</v>
      </c>
      <c r="E21814" s="75">
        <v>225</v>
      </c>
      <c r="F21814" s="73" t="s">
        <v>40</v>
      </c>
    </row>
    <row r="21815" spans="1:6" ht="25.5" x14ac:dyDescent="0.25">
      <c r="A21815" s="73">
        <v>763107</v>
      </c>
      <c r="B21815" s="74" t="s">
        <v>37483</v>
      </c>
      <c r="C21815" s="73" t="s">
        <v>101</v>
      </c>
      <c r="D21815" s="75">
        <v>689.2</v>
      </c>
      <c r="E21815" s="75">
        <v>689.2</v>
      </c>
      <c r="F21815" s="73" t="s">
        <v>40</v>
      </c>
    </row>
    <row r="21816" spans="1:6" ht="25.5" x14ac:dyDescent="0.25">
      <c r="A21816" s="73">
        <v>763108</v>
      </c>
      <c r="B21816" s="74" t="s">
        <v>37484</v>
      </c>
      <c r="C21816" s="73" t="s">
        <v>101</v>
      </c>
      <c r="D21816" s="75">
        <v>592</v>
      </c>
      <c r="E21816" s="75">
        <v>592</v>
      </c>
      <c r="F21816" s="73" t="s">
        <v>40</v>
      </c>
    </row>
    <row r="21817" spans="1:6" ht="25.5" x14ac:dyDescent="0.25">
      <c r="A21817" s="73">
        <v>763109</v>
      </c>
      <c r="B21817" s="74" t="s">
        <v>29303</v>
      </c>
      <c r="C21817" s="73" t="s">
        <v>101</v>
      </c>
      <c r="D21817" s="75">
        <v>160</v>
      </c>
      <c r="E21817" s="75">
        <v>160</v>
      </c>
      <c r="F21817" s="73" t="s">
        <v>40</v>
      </c>
    </row>
    <row r="21818" spans="1:6" ht="25.5" x14ac:dyDescent="0.25">
      <c r="A21818" s="73">
        <v>763111</v>
      </c>
      <c r="B21818" s="74" t="s">
        <v>29304</v>
      </c>
      <c r="C21818" s="73" t="s">
        <v>101</v>
      </c>
      <c r="D21818" s="75">
        <v>200</v>
      </c>
      <c r="E21818" s="75">
        <v>200</v>
      </c>
      <c r="F21818" s="73" t="s">
        <v>40</v>
      </c>
    </row>
    <row r="21819" spans="1:6" ht="25.5" x14ac:dyDescent="0.25">
      <c r="A21819" s="73">
        <v>763112</v>
      </c>
      <c r="B21819" s="74" t="s">
        <v>29305</v>
      </c>
      <c r="C21819" s="73" t="s">
        <v>101</v>
      </c>
      <c r="D21819" s="75">
        <v>75</v>
      </c>
      <c r="E21819" s="75">
        <v>75</v>
      </c>
      <c r="F21819" s="73" t="s">
        <v>40</v>
      </c>
    </row>
    <row r="21820" spans="1:6" ht="25.5" x14ac:dyDescent="0.25">
      <c r="A21820" s="73">
        <v>763113</v>
      </c>
      <c r="B21820" s="74" t="s">
        <v>29306</v>
      </c>
      <c r="C21820" s="73" t="s">
        <v>101</v>
      </c>
      <c r="D21820" s="75">
        <v>204</v>
      </c>
      <c r="E21820" s="75">
        <v>204</v>
      </c>
      <c r="F21820" s="73" t="s">
        <v>40</v>
      </c>
    </row>
    <row r="21821" spans="1:6" ht="25.5" x14ac:dyDescent="0.25">
      <c r="A21821" s="73">
        <v>763114</v>
      </c>
      <c r="B21821" s="74" t="s">
        <v>29307</v>
      </c>
      <c r="C21821" s="73" t="s">
        <v>101</v>
      </c>
      <c r="D21821" s="75">
        <v>210</v>
      </c>
      <c r="E21821" s="75">
        <v>210</v>
      </c>
      <c r="F21821" s="73" t="s">
        <v>40</v>
      </c>
    </row>
    <row r="21822" spans="1:6" ht="25.5" x14ac:dyDescent="0.25">
      <c r="A21822" s="73">
        <v>763115</v>
      </c>
      <c r="B21822" s="74" t="s">
        <v>29308</v>
      </c>
      <c r="C21822" s="73" t="s">
        <v>101</v>
      </c>
      <c r="D21822" s="75">
        <v>330</v>
      </c>
      <c r="E21822" s="75">
        <v>330</v>
      </c>
      <c r="F21822" s="73" t="s">
        <v>40</v>
      </c>
    </row>
    <row r="21823" spans="1:6" x14ac:dyDescent="0.25">
      <c r="A21823" s="73">
        <v>763515</v>
      </c>
      <c r="B21823" s="74" t="s">
        <v>34289</v>
      </c>
      <c r="C21823" s="73" t="s">
        <v>101</v>
      </c>
      <c r="D21823" s="75">
        <v>2860</v>
      </c>
      <c r="E21823" s="75">
        <v>2860</v>
      </c>
      <c r="F21823" s="73" t="s">
        <v>40</v>
      </c>
    </row>
    <row r="21824" spans="1:6" x14ac:dyDescent="0.25">
      <c r="A21824" s="73">
        <v>763555</v>
      </c>
      <c r="B21824" s="74" t="s">
        <v>34290</v>
      </c>
      <c r="C21824" s="73" t="s">
        <v>101</v>
      </c>
      <c r="D21824" s="75">
        <v>2516</v>
      </c>
      <c r="E21824" s="75">
        <v>2516</v>
      </c>
      <c r="F21824" s="73" t="s">
        <v>40</v>
      </c>
    </row>
    <row r="21825" spans="1:6" x14ac:dyDescent="0.25">
      <c r="A21825" s="73">
        <v>770554</v>
      </c>
      <c r="B21825" s="74" t="s">
        <v>29309</v>
      </c>
      <c r="C21825" s="73" t="s">
        <v>101</v>
      </c>
      <c r="D21825" s="75">
        <v>1.77</v>
      </c>
      <c r="E21825" s="75">
        <v>1.77</v>
      </c>
      <c r="F21825" s="73" t="s">
        <v>40</v>
      </c>
    </row>
    <row r="21826" spans="1:6" x14ac:dyDescent="0.25">
      <c r="A21826" s="73">
        <v>770558</v>
      </c>
      <c r="B21826" s="74" t="s">
        <v>34297</v>
      </c>
      <c r="C21826" s="73" t="s">
        <v>101</v>
      </c>
      <c r="D21826" s="75">
        <v>0.85</v>
      </c>
      <c r="E21826" s="75">
        <v>0.85</v>
      </c>
      <c r="F21826" s="73" t="s">
        <v>40</v>
      </c>
    </row>
    <row r="21827" spans="1:6" x14ac:dyDescent="0.25">
      <c r="A21827" s="73">
        <v>771001</v>
      </c>
      <c r="B21827" s="74" t="s">
        <v>29310</v>
      </c>
      <c r="C21827" s="73" t="s">
        <v>101</v>
      </c>
      <c r="D21827" s="75">
        <v>2.16</v>
      </c>
      <c r="E21827" s="75">
        <v>2.16</v>
      </c>
      <c r="F21827" s="73" t="s">
        <v>40</v>
      </c>
    </row>
    <row r="21828" spans="1:6" ht="25.5" x14ac:dyDescent="0.25">
      <c r="A21828" s="73">
        <v>771002</v>
      </c>
      <c r="B21828" s="74" t="s">
        <v>34299</v>
      </c>
      <c r="C21828" s="73" t="s">
        <v>101</v>
      </c>
      <c r="D21828" s="75">
        <v>0.28999999999999998</v>
      </c>
      <c r="E21828" s="75">
        <v>0.28999999999999998</v>
      </c>
      <c r="F21828" s="73" t="s">
        <v>40</v>
      </c>
    </row>
    <row r="21829" spans="1:6" x14ac:dyDescent="0.25">
      <c r="A21829" s="73">
        <v>771003</v>
      </c>
      <c r="B21829" s="74" t="s">
        <v>29311</v>
      </c>
      <c r="C21829" s="73" t="s">
        <v>101</v>
      </c>
      <c r="D21829" s="75">
        <v>0.18</v>
      </c>
      <c r="E21829" s="75">
        <v>0.18</v>
      </c>
      <c r="F21829" s="73" t="s">
        <v>40</v>
      </c>
    </row>
    <row r="21830" spans="1:6" ht="25.5" x14ac:dyDescent="0.25">
      <c r="A21830" s="73">
        <v>771004</v>
      </c>
      <c r="B21830" s="74" t="s">
        <v>34300</v>
      </c>
      <c r="C21830" s="73" t="s">
        <v>101</v>
      </c>
      <c r="D21830" s="75">
        <v>1.3</v>
      </c>
      <c r="E21830" s="75">
        <v>1.3</v>
      </c>
      <c r="F21830" s="73" t="s">
        <v>40</v>
      </c>
    </row>
    <row r="21831" spans="1:6" x14ac:dyDescent="0.25">
      <c r="A21831" s="73">
        <v>771005</v>
      </c>
      <c r="B21831" s="74" t="s">
        <v>29312</v>
      </c>
      <c r="C21831" s="73" t="s">
        <v>101</v>
      </c>
      <c r="D21831" s="75">
        <v>0.89</v>
      </c>
      <c r="E21831" s="75">
        <v>0.89</v>
      </c>
      <c r="F21831" s="73" t="s">
        <v>40</v>
      </c>
    </row>
    <row r="21832" spans="1:6" x14ac:dyDescent="0.25">
      <c r="A21832" s="73">
        <v>771090</v>
      </c>
      <c r="B21832" s="74" t="s">
        <v>29313</v>
      </c>
      <c r="C21832" s="73" t="s">
        <v>101</v>
      </c>
      <c r="D21832" s="75">
        <v>6.21</v>
      </c>
      <c r="E21832" s="75">
        <v>6.21</v>
      </c>
      <c r="F21832" s="73" t="s">
        <v>40</v>
      </c>
    </row>
    <row r="21833" spans="1:6" x14ac:dyDescent="0.25">
      <c r="A21833" s="73">
        <v>779034</v>
      </c>
      <c r="B21833" s="74" t="s">
        <v>29314</v>
      </c>
      <c r="C21833" s="73" t="s">
        <v>101</v>
      </c>
      <c r="D21833" s="75">
        <v>1.05</v>
      </c>
      <c r="E21833" s="75">
        <v>1.05</v>
      </c>
      <c r="F21833" s="73" t="s">
        <v>40</v>
      </c>
    </row>
    <row r="21834" spans="1:6" x14ac:dyDescent="0.25">
      <c r="A21834" s="73">
        <v>780502</v>
      </c>
      <c r="B21834" s="74" t="s">
        <v>34303</v>
      </c>
      <c r="C21834" s="73" t="s">
        <v>101</v>
      </c>
      <c r="D21834" s="75">
        <v>319.89999999999998</v>
      </c>
      <c r="E21834" s="75">
        <v>319.89999999999998</v>
      </c>
      <c r="F21834" s="73" t="s">
        <v>40</v>
      </c>
    </row>
    <row r="21835" spans="1:6" ht="25.5" x14ac:dyDescent="0.25">
      <c r="A21835" s="73">
        <v>780504</v>
      </c>
      <c r="B21835" s="74" t="s">
        <v>29315</v>
      </c>
      <c r="C21835" s="73" t="s">
        <v>101</v>
      </c>
      <c r="D21835" s="75">
        <v>359</v>
      </c>
      <c r="E21835" s="75">
        <v>359</v>
      </c>
      <c r="F21835" s="73" t="s">
        <v>40</v>
      </c>
    </row>
    <row r="21836" spans="1:6" ht="25.5" x14ac:dyDescent="0.25">
      <c r="A21836" s="73">
        <v>780505</v>
      </c>
      <c r="B21836" s="74" t="s">
        <v>34305</v>
      </c>
      <c r="C21836" s="73" t="s">
        <v>101</v>
      </c>
      <c r="D21836" s="75">
        <v>249</v>
      </c>
      <c r="E21836" s="75">
        <v>249</v>
      </c>
      <c r="F21836" s="73" t="s">
        <v>40</v>
      </c>
    </row>
    <row r="21837" spans="1:6" ht="25.5" x14ac:dyDescent="0.25">
      <c r="A21837" s="73">
        <v>780506</v>
      </c>
      <c r="B21837" s="74" t="s">
        <v>34306</v>
      </c>
      <c r="C21837" s="73" t="s">
        <v>101</v>
      </c>
      <c r="D21837" s="75">
        <v>509.9</v>
      </c>
      <c r="E21837" s="75">
        <v>509.9</v>
      </c>
      <c r="F21837" s="73" t="s">
        <v>40</v>
      </c>
    </row>
    <row r="21838" spans="1:6" ht="25.5" x14ac:dyDescent="0.25">
      <c r="A21838" s="73">
        <v>780507</v>
      </c>
      <c r="B21838" s="74" t="s">
        <v>34307</v>
      </c>
      <c r="C21838" s="73" t="s">
        <v>101</v>
      </c>
      <c r="D21838" s="75">
        <v>399.98</v>
      </c>
      <c r="E21838" s="75">
        <v>399.98</v>
      </c>
      <c r="F21838" s="73" t="s">
        <v>40</v>
      </c>
    </row>
    <row r="21839" spans="1:6" ht="25.5" x14ac:dyDescent="0.25">
      <c r="A21839" s="73">
        <v>780508</v>
      </c>
      <c r="B21839" s="74" t="s">
        <v>34308</v>
      </c>
      <c r="C21839" s="73" t="s">
        <v>101</v>
      </c>
      <c r="D21839" s="75">
        <v>584</v>
      </c>
      <c r="E21839" s="75">
        <v>584</v>
      </c>
      <c r="F21839" s="73" t="s">
        <v>40</v>
      </c>
    </row>
    <row r="21840" spans="1:6" ht="25.5" x14ac:dyDescent="0.25">
      <c r="A21840" s="73">
        <v>780530</v>
      </c>
      <c r="B21840" s="74" t="s">
        <v>34309</v>
      </c>
      <c r="C21840" s="73" t="s">
        <v>101</v>
      </c>
      <c r="D21840" s="75">
        <v>799</v>
      </c>
      <c r="E21840" s="75">
        <v>799</v>
      </c>
      <c r="F21840" s="73" t="s">
        <v>40</v>
      </c>
    </row>
    <row r="21841" spans="1:6" x14ac:dyDescent="0.25">
      <c r="A21841" s="73">
        <v>790205</v>
      </c>
      <c r="B21841" s="74" t="s">
        <v>34312</v>
      </c>
      <c r="C21841" s="73" t="s">
        <v>101</v>
      </c>
      <c r="D21841" s="75">
        <v>1.1499999999999999</v>
      </c>
      <c r="E21841" s="75">
        <v>1.1499999999999999</v>
      </c>
      <c r="F21841" s="73" t="s">
        <v>40</v>
      </c>
    </row>
    <row r="21842" spans="1:6" x14ac:dyDescent="0.25">
      <c r="A21842" s="73">
        <v>790208</v>
      </c>
      <c r="B21842" s="74" t="s">
        <v>34313</v>
      </c>
      <c r="C21842" s="73" t="s">
        <v>101</v>
      </c>
      <c r="D21842" s="75">
        <v>1.59</v>
      </c>
      <c r="E21842" s="75">
        <v>1.59</v>
      </c>
      <c r="F21842" s="73" t="s">
        <v>40</v>
      </c>
    </row>
    <row r="21843" spans="1:6" x14ac:dyDescent="0.25">
      <c r="A21843" s="73">
        <v>790212</v>
      </c>
      <c r="B21843" s="74" t="s">
        <v>34314</v>
      </c>
      <c r="C21843" s="73" t="s">
        <v>101</v>
      </c>
      <c r="D21843" s="75">
        <v>1.59</v>
      </c>
      <c r="E21843" s="75">
        <v>1.59</v>
      </c>
      <c r="F21843" s="73" t="s">
        <v>40</v>
      </c>
    </row>
    <row r="21844" spans="1:6" x14ac:dyDescent="0.25">
      <c r="A21844" s="73">
        <v>790213</v>
      </c>
      <c r="B21844" s="74" t="s">
        <v>34315</v>
      </c>
      <c r="C21844" s="73" t="s">
        <v>101</v>
      </c>
      <c r="D21844" s="75">
        <v>1.85</v>
      </c>
      <c r="E21844" s="75">
        <v>1.85</v>
      </c>
      <c r="F21844" s="73" t="s">
        <v>40</v>
      </c>
    </row>
    <row r="21845" spans="1:6" ht="25.5" x14ac:dyDescent="0.25">
      <c r="A21845" s="73">
        <v>790214</v>
      </c>
      <c r="B21845" s="74" t="s">
        <v>34316</v>
      </c>
      <c r="C21845" s="73" t="s">
        <v>101</v>
      </c>
      <c r="D21845" s="75">
        <v>4.49</v>
      </c>
      <c r="E21845" s="75">
        <v>4.49</v>
      </c>
      <c r="F21845" s="73" t="s">
        <v>40</v>
      </c>
    </row>
    <row r="21846" spans="1:6" x14ac:dyDescent="0.25">
      <c r="A21846" s="73">
        <v>791003</v>
      </c>
      <c r="B21846" s="74" t="s">
        <v>34317</v>
      </c>
      <c r="C21846" s="73" t="s">
        <v>101</v>
      </c>
      <c r="D21846" s="75">
        <v>3.15</v>
      </c>
      <c r="E21846" s="75">
        <v>3.15</v>
      </c>
      <c r="F21846" s="73" t="s">
        <v>40</v>
      </c>
    </row>
    <row r="21847" spans="1:6" x14ac:dyDescent="0.25">
      <c r="A21847" s="73">
        <v>791004</v>
      </c>
      <c r="B21847" s="74" t="s">
        <v>34318</v>
      </c>
      <c r="C21847" s="73" t="s">
        <v>101</v>
      </c>
      <c r="D21847" s="75">
        <v>3.15</v>
      </c>
      <c r="E21847" s="75">
        <v>3.15</v>
      </c>
      <c r="F21847" s="73" t="s">
        <v>40</v>
      </c>
    </row>
    <row r="21848" spans="1:6" x14ac:dyDescent="0.25">
      <c r="A21848" s="73">
        <v>791005</v>
      </c>
      <c r="B21848" s="74" t="s">
        <v>34319</v>
      </c>
      <c r="C21848" s="73" t="s">
        <v>101</v>
      </c>
      <c r="D21848" s="75">
        <v>3.65</v>
      </c>
      <c r="E21848" s="75">
        <v>3.65</v>
      </c>
      <c r="F21848" s="73" t="s">
        <v>40</v>
      </c>
    </row>
    <row r="21849" spans="1:6" ht="25.5" x14ac:dyDescent="0.25">
      <c r="A21849" s="73">
        <v>791006</v>
      </c>
      <c r="B21849" s="74" t="s">
        <v>34320</v>
      </c>
      <c r="C21849" s="73" t="s">
        <v>101</v>
      </c>
      <c r="D21849" s="75">
        <v>3.35</v>
      </c>
      <c r="E21849" s="75">
        <v>3.35</v>
      </c>
      <c r="F21849" s="73" t="s">
        <v>40</v>
      </c>
    </row>
    <row r="21850" spans="1:6" ht="25.5" x14ac:dyDescent="0.25">
      <c r="A21850" s="73">
        <v>791007</v>
      </c>
      <c r="B21850" s="74" t="s">
        <v>34321</v>
      </c>
      <c r="C21850" s="73" t="s">
        <v>101</v>
      </c>
      <c r="D21850" s="75">
        <v>3.44</v>
      </c>
      <c r="E21850" s="75">
        <v>3.44</v>
      </c>
      <c r="F21850" s="73" t="s">
        <v>40</v>
      </c>
    </row>
    <row r="21851" spans="1:6" ht="25.5" x14ac:dyDescent="0.25">
      <c r="A21851" s="73">
        <v>791008</v>
      </c>
      <c r="B21851" s="74" t="s">
        <v>34322</v>
      </c>
      <c r="C21851" s="73" t="s">
        <v>101</v>
      </c>
      <c r="D21851" s="75">
        <v>4.3600000000000003</v>
      </c>
      <c r="E21851" s="75">
        <v>4.3600000000000003</v>
      </c>
      <c r="F21851" s="73" t="s">
        <v>40</v>
      </c>
    </row>
    <row r="21852" spans="1:6" ht="25.5" x14ac:dyDescent="0.25">
      <c r="A21852" s="73">
        <v>791009</v>
      </c>
      <c r="B21852" s="74" t="s">
        <v>34323</v>
      </c>
      <c r="C21852" s="73" t="s">
        <v>101</v>
      </c>
      <c r="D21852" s="75">
        <v>3.84</v>
      </c>
      <c r="E21852" s="75">
        <v>3.84</v>
      </c>
      <c r="F21852" s="73" t="s">
        <v>40</v>
      </c>
    </row>
    <row r="21853" spans="1:6" ht="25.5" x14ac:dyDescent="0.25">
      <c r="A21853" s="73">
        <v>791011</v>
      </c>
      <c r="B21853" s="74" t="s">
        <v>34324</v>
      </c>
      <c r="C21853" s="73" t="s">
        <v>101</v>
      </c>
      <c r="D21853" s="75">
        <v>5.3</v>
      </c>
      <c r="E21853" s="75">
        <v>5.3</v>
      </c>
      <c r="F21853" s="73" t="s">
        <v>40</v>
      </c>
    </row>
    <row r="21854" spans="1:6" x14ac:dyDescent="0.25">
      <c r="A21854" s="73">
        <v>791012</v>
      </c>
      <c r="B21854" s="74" t="s">
        <v>34325</v>
      </c>
      <c r="C21854" s="73" t="s">
        <v>101</v>
      </c>
      <c r="D21854" s="75">
        <v>2.62</v>
      </c>
      <c r="E21854" s="75">
        <v>2.62</v>
      </c>
      <c r="F21854" s="73" t="s">
        <v>40</v>
      </c>
    </row>
    <row r="21855" spans="1:6" ht="25.5" x14ac:dyDescent="0.25">
      <c r="A21855" s="73">
        <v>791013</v>
      </c>
      <c r="B21855" s="74" t="s">
        <v>34326</v>
      </c>
      <c r="C21855" s="73" t="s">
        <v>101</v>
      </c>
      <c r="D21855" s="75">
        <v>4.9000000000000004</v>
      </c>
      <c r="E21855" s="75">
        <v>4.9000000000000004</v>
      </c>
      <c r="F21855" s="73" t="s">
        <v>40</v>
      </c>
    </row>
    <row r="21856" spans="1:6" x14ac:dyDescent="0.25">
      <c r="A21856" s="73">
        <v>791014</v>
      </c>
      <c r="B21856" s="74" t="s">
        <v>34327</v>
      </c>
      <c r="C21856" s="73" t="s">
        <v>101</v>
      </c>
      <c r="D21856" s="75">
        <v>5.42</v>
      </c>
      <c r="E21856" s="75">
        <v>5.42</v>
      </c>
      <c r="F21856" s="73" t="s">
        <v>40</v>
      </c>
    </row>
    <row r="21857" spans="1:6" ht="25.5" x14ac:dyDescent="0.25">
      <c r="A21857" s="73">
        <v>791015</v>
      </c>
      <c r="B21857" s="74" t="s">
        <v>34328</v>
      </c>
      <c r="C21857" s="73" t="s">
        <v>101</v>
      </c>
      <c r="D21857" s="75">
        <v>2.6</v>
      </c>
      <c r="E21857" s="75">
        <v>2.6</v>
      </c>
      <c r="F21857" s="73" t="s">
        <v>40</v>
      </c>
    </row>
    <row r="21858" spans="1:6" ht="25.5" x14ac:dyDescent="0.25">
      <c r="A21858" s="73">
        <v>791016</v>
      </c>
      <c r="B21858" s="74" t="s">
        <v>34329</v>
      </c>
      <c r="C21858" s="73" t="s">
        <v>101</v>
      </c>
      <c r="D21858" s="75">
        <v>2.2799999999999998</v>
      </c>
      <c r="E21858" s="75">
        <v>2.2799999999999998</v>
      </c>
      <c r="F21858" s="73" t="s">
        <v>40</v>
      </c>
    </row>
    <row r="21859" spans="1:6" ht="25.5" x14ac:dyDescent="0.25">
      <c r="A21859" s="73">
        <v>791017</v>
      </c>
      <c r="B21859" s="74" t="s">
        <v>34330</v>
      </c>
      <c r="C21859" s="73" t="s">
        <v>101</v>
      </c>
      <c r="D21859" s="75">
        <v>1.92</v>
      </c>
      <c r="E21859" s="75">
        <v>1.92</v>
      </c>
      <c r="F21859" s="73" t="s">
        <v>40</v>
      </c>
    </row>
    <row r="21860" spans="1:6" ht="25.5" x14ac:dyDescent="0.25">
      <c r="A21860" s="73">
        <v>791018</v>
      </c>
      <c r="B21860" s="74" t="s">
        <v>34331</v>
      </c>
      <c r="C21860" s="73" t="s">
        <v>101</v>
      </c>
      <c r="D21860" s="75">
        <v>1.63</v>
      </c>
      <c r="E21860" s="75">
        <v>1.63</v>
      </c>
      <c r="F21860" s="73" t="s">
        <v>40</v>
      </c>
    </row>
    <row r="21861" spans="1:6" ht="25.5" x14ac:dyDescent="0.25">
      <c r="A21861" s="73">
        <v>791019</v>
      </c>
      <c r="B21861" s="74" t="s">
        <v>34332</v>
      </c>
      <c r="C21861" s="73" t="s">
        <v>101</v>
      </c>
      <c r="D21861" s="75">
        <v>1.18</v>
      </c>
      <c r="E21861" s="75">
        <v>1.18</v>
      </c>
      <c r="F21861" s="73" t="s">
        <v>40</v>
      </c>
    </row>
    <row r="21862" spans="1:6" ht="25.5" x14ac:dyDescent="0.25">
      <c r="A21862" s="73">
        <v>791020</v>
      </c>
      <c r="B21862" s="74" t="s">
        <v>34333</v>
      </c>
      <c r="C21862" s="73" t="s">
        <v>101</v>
      </c>
      <c r="D21862" s="75">
        <v>3.77</v>
      </c>
      <c r="E21862" s="75">
        <v>3.77</v>
      </c>
      <c r="F21862" s="73" t="s">
        <v>40</v>
      </c>
    </row>
    <row r="21863" spans="1:6" ht="25.5" x14ac:dyDescent="0.25">
      <c r="A21863" s="73">
        <v>791021</v>
      </c>
      <c r="B21863" s="74" t="s">
        <v>34334</v>
      </c>
      <c r="C21863" s="73" t="s">
        <v>101</v>
      </c>
      <c r="D21863" s="75">
        <v>2.56</v>
      </c>
      <c r="E21863" s="75">
        <v>2.56</v>
      </c>
      <c r="F21863" s="73" t="s">
        <v>40</v>
      </c>
    </row>
    <row r="21864" spans="1:6" ht="25.5" x14ac:dyDescent="0.25">
      <c r="A21864" s="73">
        <v>791606</v>
      </c>
      <c r="B21864" s="74" t="s">
        <v>34335</v>
      </c>
      <c r="C21864" s="73" t="s">
        <v>101</v>
      </c>
      <c r="D21864" s="75">
        <v>39.659999999999997</v>
      </c>
      <c r="E21864" s="75">
        <v>39.659999999999997</v>
      </c>
      <c r="F21864" s="73" t="s">
        <v>40</v>
      </c>
    </row>
    <row r="21865" spans="1:6" ht="25.5" x14ac:dyDescent="0.25">
      <c r="A21865" s="73">
        <v>803529</v>
      </c>
      <c r="B21865" s="74" t="s">
        <v>34372</v>
      </c>
      <c r="C21865" s="73" t="s">
        <v>101</v>
      </c>
      <c r="D21865" s="75">
        <v>553.79999999999995</v>
      </c>
      <c r="E21865" s="75">
        <v>553.79999999999995</v>
      </c>
      <c r="F21865" s="73" t="s">
        <v>40</v>
      </c>
    </row>
    <row r="21866" spans="1:6" x14ac:dyDescent="0.25">
      <c r="A21866" s="73">
        <v>803535</v>
      </c>
      <c r="B21866" s="74" t="s">
        <v>34373</v>
      </c>
      <c r="C21866" s="73" t="s">
        <v>101</v>
      </c>
      <c r="D21866" s="75">
        <v>209.99</v>
      </c>
      <c r="E21866" s="75">
        <v>209.99</v>
      </c>
      <c r="F21866" s="73" t="s">
        <v>40</v>
      </c>
    </row>
    <row r="21867" spans="1:6" ht="25.5" x14ac:dyDescent="0.25">
      <c r="A21867" s="73">
        <v>803540</v>
      </c>
      <c r="B21867" s="74" t="s">
        <v>34374</v>
      </c>
      <c r="C21867" s="73" t="s">
        <v>101</v>
      </c>
      <c r="D21867" s="75">
        <v>95</v>
      </c>
      <c r="E21867" s="75">
        <v>95</v>
      </c>
      <c r="F21867" s="73" t="s">
        <v>40</v>
      </c>
    </row>
    <row r="21868" spans="1:6" x14ac:dyDescent="0.25">
      <c r="A21868" s="73">
        <v>803550</v>
      </c>
      <c r="B21868" s="74" t="s">
        <v>34375</v>
      </c>
      <c r="C21868" s="73" t="s">
        <v>101</v>
      </c>
      <c r="D21868" s="75">
        <v>553.79999999999995</v>
      </c>
      <c r="E21868" s="75">
        <v>553.79999999999995</v>
      </c>
      <c r="F21868" s="73" t="s">
        <v>40</v>
      </c>
    </row>
    <row r="21869" spans="1:6" x14ac:dyDescent="0.25">
      <c r="A21869" s="73">
        <v>803740</v>
      </c>
      <c r="B21869" s="74" t="s">
        <v>34376</v>
      </c>
      <c r="C21869" s="73" t="s">
        <v>101</v>
      </c>
      <c r="D21869" s="75">
        <v>1590</v>
      </c>
      <c r="E21869" s="75">
        <v>1590</v>
      </c>
      <c r="F21869" s="73" t="s">
        <v>40</v>
      </c>
    </row>
    <row r="21870" spans="1:6" x14ac:dyDescent="0.25">
      <c r="A21870" s="73">
        <v>803742</v>
      </c>
      <c r="B21870" s="74" t="s">
        <v>29316</v>
      </c>
      <c r="C21870" s="73" t="s">
        <v>101</v>
      </c>
      <c r="D21870" s="75">
        <v>890</v>
      </c>
      <c r="E21870" s="75">
        <v>890</v>
      </c>
      <c r="F21870" s="73" t="s">
        <v>40</v>
      </c>
    </row>
    <row r="21871" spans="1:6" x14ac:dyDescent="0.25">
      <c r="A21871" s="73">
        <v>804020</v>
      </c>
      <c r="B21871" s="74" t="s">
        <v>787</v>
      </c>
      <c r="C21871" s="73" t="s">
        <v>101</v>
      </c>
      <c r="D21871" s="75">
        <v>142.34</v>
      </c>
      <c r="E21871" s="75">
        <v>142.34</v>
      </c>
      <c r="F21871" s="73" t="s">
        <v>40</v>
      </c>
    </row>
    <row r="21872" spans="1:6" x14ac:dyDescent="0.25">
      <c r="A21872" s="73">
        <v>804022</v>
      </c>
      <c r="B21872" s="74" t="s">
        <v>34378</v>
      </c>
      <c r="C21872" s="73" t="s">
        <v>101</v>
      </c>
      <c r="D21872" s="75">
        <v>251.58</v>
      </c>
      <c r="E21872" s="75">
        <v>251.58</v>
      </c>
      <c r="F21872" s="73" t="s">
        <v>40</v>
      </c>
    </row>
    <row r="21873" spans="1:6" x14ac:dyDescent="0.25">
      <c r="A21873" s="73">
        <v>804024</v>
      </c>
      <c r="B21873" s="74" t="s">
        <v>29317</v>
      </c>
      <c r="C21873" s="73" t="s">
        <v>101</v>
      </c>
      <c r="D21873" s="75">
        <v>40.950000000000003</v>
      </c>
      <c r="E21873" s="75">
        <v>40.950000000000003</v>
      </c>
      <c r="F21873" s="73" t="s">
        <v>40</v>
      </c>
    </row>
    <row r="21874" spans="1:6" x14ac:dyDescent="0.25">
      <c r="A21874" s="73">
        <v>804025</v>
      </c>
      <c r="B21874" s="74" t="s">
        <v>29318</v>
      </c>
      <c r="C21874" s="73" t="s">
        <v>101</v>
      </c>
      <c r="D21874" s="75">
        <v>181.5</v>
      </c>
      <c r="E21874" s="75">
        <v>181.5</v>
      </c>
      <c r="F21874" s="73" t="s">
        <v>40</v>
      </c>
    </row>
    <row r="21875" spans="1:6" x14ac:dyDescent="0.25">
      <c r="A21875" s="73">
        <v>804026</v>
      </c>
      <c r="B21875" s="74" t="s">
        <v>29319</v>
      </c>
      <c r="C21875" s="73" t="s">
        <v>101</v>
      </c>
      <c r="D21875" s="75">
        <v>81</v>
      </c>
      <c r="E21875" s="75">
        <v>81</v>
      </c>
      <c r="F21875" s="73" t="s">
        <v>40</v>
      </c>
    </row>
    <row r="21876" spans="1:6" x14ac:dyDescent="0.25">
      <c r="A21876" s="73">
        <v>804027</v>
      </c>
      <c r="B21876" s="74" t="s">
        <v>29320</v>
      </c>
      <c r="C21876" s="73" t="s">
        <v>101</v>
      </c>
      <c r="D21876" s="75">
        <v>193.6</v>
      </c>
      <c r="E21876" s="75">
        <v>193.6</v>
      </c>
      <c r="F21876" s="73" t="s">
        <v>40</v>
      </c>
    </row>
    <row r="21877" spans="1:6" x14ac:dyDescent="0.25">
      <c r="A21877" s="73">
        <v>804028</v>
      </c>
      <c r="B21877" s="74" t="s">
        <v>29321</v>
      </c>
      <c r="C21877" s="73" t="s">
        <v>101</v>
      </c>
      <c r="D21877" s="75">
        <v>136</v>
      </c>
      <c r="E21877" s="75">
        <v>136</v>
      </c>
      <c r="F21877" s="73" t="s">
        <v>40</v>
      </c>
    </row>
    <row r="21878" spans="1:6" x14ac:dyDescent="0.25">
      <c r="A21878" s="73">
        <v>809010</v>
      </c>
      <c r="B21878" s="74" t="s">
        <v>29322</v>
      </c>
      <c r="C21878" s="73" t="s">
        <v>101</v>
      </c>
      <c r="D21878" s="75">
        <v>540</v>
      </c>
      <c r="E21878" s="75">
        <v>540</v>
      </c>
      <c r="F21878" s="73" t="s">
        <v>40</v>
      </c>
    </row>
    <row r="21879" spans="1:6" x14ac:dyDescent="0.25">
      <c r="A21879" s="73">
        <v>815002</v>
      </c>
      <c r="B21879" s="74" t="s">
        <v>34380</v>
      </c>
      <c r="C21879" s="73" t="s">
        <v>101</v>
      </c>
      <c r="D21879" s="75">
        <v>40.67</v>
      </c>
      <c r="E21879" s="75">
        <v>40.67</v>
      </c>
      <c r="F21879" s="73" t="s">
        <v>40</v>
      </c>
    </row>
    <row r="21880" spans="1:6" x14ac:dyDescent="0.25">
      <c r="A21880" s="73">
        <v>821711</v>
      </c>
      <c r="B21880" s="74" t="s">
        <v>34400</v>
      </c>
      <c r="C21880" s="73" t="s">
        <v>101</v>
      </c>
      <c r="D21880" s="75">
        <v>20.41</v>
      </c>
      <c r="E21880" s="75">
        <v>20.41</v>
      </c>
      <c r="F21880" s="73" t="s">
        <v>40</v>
      </c>
    </row>
    <row r="21881" spans="1:6" x14ac:dyDescent="0.25">
      <c r="A21881" s="73">
        <v>821712</v>
      </c>
      <c r="B21881" s="74" t="s">
        <v>29323</v>
      </c>
      <c r="C21881" s="73" t="s">
        <v>101</v>
      </c>
      <c r="D21881" s="75">
        <v>37.75</v>
      </c>
      <c r="E21881" s="75">
        <v>37.75</v>
      </c>
      <c r="F21881" s="73" t="s">
        <v>40</v>
      </c>
    </row>
    <row r="21882" spans="1:6" x14ac:dyDescent="0.25">
      <c r="A21882" s="73">
        <v>830401</v>
      </c>
      <c r="B21882" s="74" t="s">
        <v>34411</v>
      </c>
      <c r="C21882" s="73" t="s">
        <v>101</v>
      </c>
      <c r="D21882" s="75">
        <v>57.9</v>
      </c>
      <c r="E21882" s="75">
        <v>57.9</v>
      </c>
      <c r="F21882" s="73" t="s">
        <v>40</v>
      </c>
    </row>
    <row r="21883" spans="1:6" ht="51" x14ac:dyDescent="0.25">
      <c r="A21883" s="73">
        <v>830505</v>
      </c>
      <c r="B21883" s="74" t="s">
        <v>34412</v>
      </c>
      <c r="C21883" s="73" t="s">
        <v>101</v>
      </c>
      <c r="D21883" s="75">
        <v>4160</v>
      </c>
      <c r="E21883" s="75">
        <v>4160</v>
      </c>
      <c r="F21883" s="73" t="s">
        <v>40</v>
      </c>
    </row>
    <row r="21884" spans="1:6" x14ac:dyDescent="0.25">
      <c r="A21884" s="73">
        <v>830508</v>
      </c>
      <c r="B21884" s="74" t="s">
        <v>34413</v>
      </c>
      <c r="C21884" s="73" t="s">
        <v>101</v>
      </c>
      <c r="D21884" s="75">
        <v>4960.66</v>
      </c>
      <c r="E21884" s="75">
        <v>4960.66</v>
      </c>
      <c r="F21884" s="73" t="s">
        <v>40</v>
      </c>
    </row>
    <row r="21885" spans="1:6" x14ac:dyDescent="0.25">
      <c r="A21885" s="73">
        <v>830520</v>
      </c>
      <c r="B21885" s="74" t="s">
        <v>34415</v>
      </c>
      <c r="C21885" s="73" t="s">
        <v>101</v>
      </c>
      <c r="D21885" s="75">
        <v>107.06</v>
      </c>
      <c r="E21885" s="75">
        <v>107.06</v>
      </c>
      <c r="F21885" s="73" t="s">
        <v>40</v>
      </c>
    </row>
    <row r="21886" spans="1:6" x14ac:dyDescent="0.25">
      <c r="A21886" s="73">
        <v>830521</v>
      </c>
      <c r="B21886" s="74" t="s">
        <v>34416</v>
      </c>
      <c r="C21886" s="73" t="s">
        <v>101</v>
      </c>
      <c r="D21886" s="75">
        <v>143.18</v>
      </c>
      <c r="E21886" s="75">
        <v>143.18</v>
      </c>
      <c r="F21886" s="73" t="s">
        <v>40</v>
      </c>
    </row>
    <row r="21887" spans="1:6" x14ac:dyDescent="0.25">
      <c r="A21887" s="73">
        <v>830523</v>
      </c>
      <c r="B21887" s="74" t="s">
        <v>33288</v>
      </c>
      <c r="C21887" s="73" t="s">
        <v>101</v>
      </c>
      <c r="D21887" s="75">
        <v>2769</v>
      </c>
      <c r="E21887" s="75">
        <v>2769</v>
      </c>
      <c r="F21887" s="73" t="s">
        <v>40</v>
      </c>
    </row>
    <row r="21888" spans="1:6" x14ac:dyDescent="0.25">
      <c r="A21888" s="73">
        <v>830726</v>
      </c>
      <c r="B21888" s="74" t="s">
        <v>34418</v>
      </c>
      <c r="C21888" s="73" t="s">
        <v>101</v>
      </c>
      <c r="D21888" s="75">
        <v>3.22</v>
      </c>
      <c r="E21888" s="75">
        <v>3.22</v>
      </c>
      <c r="F21888" s="73" t="s">
        <v>40</v>
      </c>
    </row>
    <row r="21889" spans="1:6" x14ac:dyDescent="0.25">
      <c r="A21889" s="73">
        <v>831122</v>
      </c>
      <c r="B21889" s="74" t="s">
        <v>34419</v>
      </c>
      <c r="C21889" s="73" t="s">
        <v>101</v>
      </c>
      <c r="D21889" s="75">
        <v>2639.52</v>
      </c>
      <c r="E21889" s="75">
        <v>2639.52</v>
      </c>
      <c r="F21889" s="73" t="s">
        <v>40</v>
      </c>
    </row>
    <row r="21890" spans="1:6" x14ac:dyDescent="0.25">
      <c r="A21890" s="73">
        <v>831126</v>
      </c>
      <c r="B21890" s="74" t="s">
        <v>29098</v>
      </c>
      <c r="C21890" s="73" t="s">
        <v>101</v>
      </c>
      <c r="D21890" s="75">
        <v>5423.6</v>
      </c>
      <c r="E21890" s="75">
        <v>5423.6</v>
      </c>
      <c r="F21890" s="73" t="s">
        <v>40</v>
      </c>
    </row>
    <row r="21891" spans="1:6" x14ac:dyDescent="0.25">
      <c r="A21891" s="73">
        <v>831127</v>
      </c>
      <c r="B21891" s="74" t="s">
        <v>29099</v>
      </c>
      <c r="C21891" s="73" t="s">
        <v>101</v>
      </c>
      <c r="D21891" s="75">
        <v>5003.0200000000004</v>
      </c>
      <c r="E21891" s="75">
        <v>5003.0200000000004</v>
      </c>
      <c r="F21891" s="73" t="s">
        <v>40</v>
      </c>
    </row>
    <row r="21892" spans="1:6" x14ac:dyDescent="0.25">
      <c r="A21892" s="73">
        <v>831128</v>
      </c>
      <c r="B21892" s="74" t="s">
        <v>29100</v>
      </c>
      <c r="C21892" s="73" t="s">
        <v>101</v>
      </c>
      <c r="D21892" s="75">
        <v>5475.4</v>
      </c>
      <c r="E21892" s="75">
        <v>5475.4</v>
      </c>
      <c r="F21892" s="73" t="s">
        <v>40</v>
      </c>
    </row>
    <row r="21893" spans="1:6" x14ac:dyDescent="0.25">
      <c r="A21893" s="73">
        <v>831129</v>
      </c>
      <c r="B21893" s="74" t="s">
        <v>29101</v>
      </c>
      <c r="C21893" s="73" t="s">
        <v>101</v>
      </c>
      <c r="D21893" s="75">
        <v>1890</v>
      </c>
      <c r="E21893" s="75">
        <v>1890</v>
      </c>
      <c r="F21893" s="73" t="s">
        <v>40</v>
      </c>
    </row>
    <row r="21894" spans="1:6" x14ac:dyDescent="0.25">
      <c r="A21894" s="73">
        <v>831705</v>
      </c>
      <c r="B21894" s="74" t="s">
        <v>34421</v>
      </c>
      <c r="C21894" s="73" t="s">
        <v>101</v>
      </c>
      <c r="D21894" s="75">
        <v>907.2</v>
      </c>
      <c r="E21894" s="75">
        <v>907.2</v>
      </c>
      <c r="F21894" s="73" t="s">
        <v>40</v>
      </c>
    </row>
    <row r="21895" spans="1:6" ht="25.5" x14ac:dyDescent="0.25">
      <c r="A21895" s="73">
        <v>831710</v>
      </c>
      <c r="B21895" s="74" t="s">
        <v>34422</v>
      </c>
      <c r="C21895" s="73" t="s">
        <v>101</v>
      </c>
      <c r="D21895" s="75">
        <v>148.84</v>
      </c>
      <c r="E21895" s="75">
        <v>148.84</v>
      </c>
      <c r="F21895" s="73" t="s">
        <v>40</v>
      </c>
    </row>
    <row r="21896" spans="1:6" x14ac:dyDescent="0.25">
      <c r="A21896" s="73">
        <v>831712</v>
      </c>
      <c r="B21896" s="74" t="s">
        <v>34423</v>
      </c>
      <c r="C21896" s="73" t="s">
        <v>101</v>
      </c>
      <c r="D21896" s="75">
        <v>12</v>
      </c>
      <c r="E21896" s="75">
        <v>12</v>
      </c>
      <c r="F21896" s="73" t="s">
        <v>40</v>
      </c>
    </row>
    <row r="21897" spans="1:6" x14ac:dyDescent="0.25">
      <c r="A21897" s="73">
        <v>831720</v>
      </c>
      <c r="B21897" s="74" t="s">
        <v>34424</v>
      </c>
      <c r="C21897" s="73" t="s">
        <v>101</v>
      </c>
      <c r="D21897" s="75">
        <v>51.3</v>
      </c>
      <c r="E21897" s="75">
        <v>51.3</v>
      </c>
      <c r="F21897" s="73" t="s">
        <v>40</v>
      </c>
    </row>
    <row r="21898" spans="1:6" x14ac:dyDescent="0.25">
      <c r="A21898" s="73">
        <v>831722</v>
      </c>
      <c r="B21898" s="74" t="s">
        <v>34425</v>
      </c>
      <c r="C21898" s="73" t="s">
        <v>101</v>
      </c>
      <c r="D21898" s="75">
        <v>135</v>
      </c>
      <c r="E21898" s="75">
        <v>135</v>
      </c>
      <c r="F21898" s="73" t="s">
        <v>40</v>
      </c>
    </row>
    <row r="21899" spans="1:6" x14ac:dyDescent="0.25">
      <c r="A21899" s="73">
        <v>831723</v>
      </c>
      <c r="B21899" s="74" t="s">
        <v>34426</v>
      </c>
      <c r="C21899" s="73" t="s">
        <v>101</v>
      </c>
      <c r="D21899" s="75">
        <v>120</v>
      </c>
      <c r="E21899" s="75">
        <v>120</v>
      </c>
      <c r="F21899" s="73" t="s">
        <v>40</v>
      </c>
    </row>
    <row r="21900" spans="1:6" x14ac:dyDescent="0.25">
      <c r="A21900" s="73">
        <v>831724</v>
      </c>
      <c r="B21900" s="74" t="s">
        <v>34427</v>
      </c>
      <c r="C21900" s="73" t="s">
        <v>101</v>
      </c>
      <c r="D21900" s="75">
        <v>1035</v>
      </c>
      <c r="E21900" s="75">
        <v>1035</v>
      </c>
      <c r="F21900" s="73" t="s">
        <v>40</v>
      </c>
    </row>
    <row r="21901" spans="1:6" x14ac:dyDescent="0.25">
      <c r="A21901" s="73">
        <v>831725</v>
      </c>
      <c r="B21901" s="74" t="s">
        <v>34428</v>
      </c>
      <c r="C21901" s="73" t="s">
        <v>101</v>
      </c>
      <c r="D21901" s="75">
        <v>590</v>
      </c>
      <c r="E21901" s="75">
        <v>590</v>
      </c>
      <c r="F21901" s="73" t="s">
        <v>40</v>
      </c>
    </row>
    <row r="21902" spans="1:6" x14ac:dyDescent="0.25">
      <c r="A21902" s="73">
        <v>831726</v>
      </c>
      <c r="B21902" s="74" t="s">
        <v>34429</v>
      </c>
      <c r="C21902" s="73" t="s">
        <v>101</v>
      </c>
      <c r="D21902" s="75">
        <v>590</v>
      </c>
      <c r="E21902" s="75">
        <v>590</v>
      </c>
      <c r="F21902" s="73" t="s">
        <v>40</v>
      </c>
    </row>
    <row r="21903" spans="1:6" x14ac:dyDescent="0.25">
      <c r="A21903" s="73">
        <v>831727</v>
      </c>
      <c r="B21903" s="74" t="s">
        <v>34430</v>
      </c>
      <c r="C21903" s="73" t="s">
        <v>101</v>
      </c>
      <c r="D21903" s="75">
        <v>588</v>
      </c>
      <c r="E21903" s="75">
        <v>588</v>
      </c>
      <c r="F21903" s="73" t="s">
        <v>40</v>
      </c>
    </row>
    <row r="21904" spans="1:6" x14ac:dyDescent="0.25">
      <c r="A21904" s="73">
        <v>831728</v>
      </c>
      <c r="B21904" s="74" t="s">
        <v>34431</v>
      </c>
      <c r="C21904" s="73" t="s">
        <v>101</v>
      </c>
      <c r="D21904" s="75">
        <v>810</v>
      </c>
      <c r="E21904" s="75">
        <v>810</v>
      </c>
      <c r="F21904" s="73" t="s">
        <v>40</v>
      </c>
    </row>
    <row r="21905" spans="1:6" x14ac:dyDescent="0.25">
      <c r="A21905" s="73">
        <v>831729</v>
      </c>
      <c r="B21905" s="74" t="s">
        <v>34432</v>
      </c>
      <c r="C21905" s="73" t="s">
        <v>101</v>
      </c>
      <c r="D21905" s="75">
        <v>42.95</v>
      </c>
      <c r="E21905" s="75">
        <v>42.95</v>
      </c>
      <c r="F21905" s="73" t="s">
        <v>40</v>
      </c>
    </row>
    <row r="21906" spans="1:6" ht="25.5" x14ac:dyDescent="0.25">
      <c r="A21906" s="73">
        <v>831730</v>
      </c>
      <c r="B21906" s="74" t="s">
        <v>29324</v>
      </c>
      <c r="C21906" s="73" t="s">
        <v>101</v>
      </c>
      <c r="D21906" s="75">
        <v>1330</v>
      </c>
      <c r="E21906" s="75">
        <v>1330</v>
      </c>
      <c r="F21906" s="73" t="s">
        <v>40</v>
      </c>
    </row>
    <row r="21907" spans="1:6" x14ac:dyDescent="0.25">
      <c r="A21907" s="73">
        <v>831731</v>
      </c>
      <c r="B21907" s="74" t="s">
        <v>34433</v>
      </c>
      <c r="C21907" s="73" t="s">
        <v>101</v>
      </c>
      <c r="D21907" s="75">
        <v>900</v>
      </c>
      <c r="E21907" s="75">
        <v>900</v>
      </c>
      <c r="F21907" s="73" t="s">
        <v>40</v>
      </c>
    </row>
    <row r="21908" spans="1:6" x14ac:dyDescent="0.25">
      <c r="A21908" s="73">
        <v>831739</v>
      </c>
      <c r="B21908" s="74" t="s">
        <v>34434</v>
      </c>
      <c r="C21908" s="73" t="s">
        <v>101</v>
      </c>
      <c r="D21908" s="75">
        <v>490</v>
      </c>
      <c r="E21908" s="75">
        <v>490</v>
      </c>
      <c r="F21908" s="73" t="s">
        <v>40</v>
      </c>
    </row>
    <row r="21909" spans="1:6" x14ac:dyDescent="0.25">
      <c r="A21909" s="73">
        <v>831740</v>
      </c>
      <c r="B21909" s="74" t="s">
        <v>32419</v>
      </c>
      <c r="C21909" s="73" t="s">
        <v>101</v>
      </c>
      <c r="D21909" s="75">
        <v>590</v>
      </c>
      <c r="E21909" s="75">
        <v>590</v>
      </c>
      <c r="F21909" s="73" t="s">
        <v>40</v>
      </c>
    </row>
    <row r="21910" spans="1:6" x14ac:dyDescent="0.25">
      <c r="A21910" s="73">
        <v>831741</v>
      </c>
      <c r="B21910" s="74" t="s">
        <v>34435</v>
      </c>
      <c r="C21910" s="73" t="s">
        <v>101</v>
      </c>
      <c r="D21910" s="75">
        <v>305</v>
      </c>
      <c r="E21910" s="75">
        <v>305</v>
      </c>
      <c r="F21910" s="73" t="s">
        <v>40</v>
      </c>
    </row>
    <row r="21911" spans="1:6" x14ac:dyDescent="0.25">
      <c r="A21911" s="73">
        <v>831742</v>
      </c>
      <c r="B21911" s="74" t="s">
        <v>34436</v>
      </c>
      <c r="C21911" s="73" t="s">
        <v>101</v>
      </c>
      <c r="D21911" s="75">
        <v>400</v>
      </c>
      <c r="E21911" s="75">
        <v>400</v>
      </c>
      <c r="F21911" s="73" t="s">
        <v>40</v>
      </c>
    </row>
    <row r="21912" spans="1:6" x14ac:dyDescent="0.25">
      <c r="A21912" s="73">
        <v>831749</v>
      </c>
      <c r="B21912" s="74" t="s">
        <v>29325</v>
      </c>
      <c r="C21912" s="73" t="s">
        <v>101</v>
      </c>
      <c r="D21912" s="75">
        <v>13.9</v>
      </c>
      <c r="E21912" s="75">
        <v>13.9</v>
      </c>
      <c r="F21912" s="73" t="s">
        <v>40</v>
      </c>
    </row>
    <row r="21913" spans="1:6" x14ac:dyDescent="0.25">
      <c r="A21913" s="73">
        <v>831750</v>
      </c>
      <c r="B21913" s="74" t="s">
        <v>34437</v>
      </c>
      <c r="C21913" s="73" t="s">
        <v>101</v>
      </c>
      <c r="D21913" s="75">
        <v>9</v>
      </c>
      <c r="E21913" s="75">
        <v>9</v>
      </c>
      <c r="F21913" s="73" t="s">
        <v>40</v>
      </c>
    </row>
    <row r="21914" spans="1:6" x14ac:dyDescent="0.25">
      <c r="A21914" s="73">
        <v>831751</v>
      </c>
      <c r="B21914" s="74" t="s">
        <v>29326</v>
      </c>
      <c r="C21914" s="73" t="s">
        <v>101</v>
      </c>
      <c r="D21914" s="75">
        <v>8.99</v>
      </c>
      <c r="E21914" s="75">
        <v>8.99</v>
      </c>
      <c r="F21914" s="73" t="s">
        <v>40</v>
      </c>
    </row>
    <row r="21915" spans="1:6" x14ac:dyDescent="0.25">
      <c r="A21915" s="73">
        <v>831752</v>
      </c>
      <c r="B21915" s="74" t="s">
        <v>29327</v>
      </c>
      <c r="C21915" s="73" t="s">
        <v>101</v>
      </c>
      <c r="D21915" s="75">
        <v>49.44</v>
      </c>
      <c r="E21915" s="75">
        <v>49.44</v>
      </c>
      <c r="F21915" s="73" t="s">
        <v>40</v>
      </c>
    </row>
    <row r="21916" spans="1:6" ht="25.5" x14ac:dyDescent="0.25">
      <c r="A21916" s="73">
        <v>831753</v>
      </c>
      <c r="B21916" s="74" t="s">
        <v>29328</v>
      </c>
      <c r="C21916" s="73" t="s">
        <v>101</v>
      </c>
      <c r="D21916" s="75">
        <v>49.44</v>
      </c>
      <c r="E21916" s="75">
        <v>49.44</v>
      </c>
      <c r="F21916" s="73" t="s">
        <v>40</v>
      </c>
    </row>
    <row r="21917" spans="1:6" x14ac:dyDescent="0.25">
      <c r="A21917" s="73">
        <v>831754</v>
      </c>
      <c r="B21917" s="74" t="s">
        <v>29329</v>
      </c>
      <c r="C21917" s="73" t="s">
        <v>101</v>
      </c>
      <c r="D21917" s="75">
        <v>49.44</v>
      </c>
      <c r="E21917" s="75">
        <v>49.44</v>
      </c>
      <c r="F21917" s="73" t="s">
        <v>40</v>
      </c>
    </row>
    <row r="21918" spans="1:6" x14ac:dyDescent="0.25">
      <c r="A21918" s="73">
        <v>831757</v>
      </c>
      <c r="B21918" s="74" t="s">
        <v>29330</v>
      </c>
      <c r="C21918" s="73" t="s">
        <v>101</v>
      </c>
      <c r="D21918" s="75">
        <v>8.99</v>
      </c>
      <c r="E21918" s="75">
        <v>8.99</v>
      </c>
      <c r="F21918" s="73" t="s">
        <v>40</v>
      </c>
    </row>
    <row r="21919" spans="1:6" x14ac:dyDescent="0.25">
      <c r="A21919" s="73">
        <v>831765</v>
      </c>
      <c r="B21919" s="74" t="s">
        <v>34438</v>
      </c>
      <c r="C21919" s="73" t="s">
        <v>101</v>
      </c>
      <c r="D21919" s="75">
        <v>14.5</v>
      </c>
      <c r="E21919" s="75">
        <v>14.5</v>
      </c>
      <c r="F21919" s="73" t="s">
        <v>40</v>
      </c>
    </row>
    <row r="21920" spans="1:6" x14ac:dyDescent="0.25">
      <c r="A21920" s="73">
        <v>831766</v>
      </c>
      <c r="B21920" s="74" t="s">
        <v>34439</v>
      </c>
      <c r="C21920" s="73" t="s">
        <v>101</v>
      </c>
      <c r="D21920" s="75">
        <v>12</v>
      </c>
      <c r="E21920" s="75">
        <v>12</v>
      </c>
      <c r="F21920" s="73" t="s">
        <v>40</v>
      </c>
    </row>
    <row r="21921" spans="1:6" x14ac:dyDescent="0.25">
      <c r="A21921" s="73">
        <v>831767</v>
      </c>
      <c r="B21921" s="74" t="s">
        <v>34440</v>
      </c>
      <c r="C21921" s="73" t="s">
        <v>101</v>
      </c>
      <c r="D21921" s="75">
        <v>13</v>
      </c>
      <c r="E21921" s="75">
        <v>13</v>
      </c>
      <c r="F21921" s="73" t="s">
        <v>40</v>
      </c>
    </row>
    <row r="21922" spans="1:6" x14ac:dyDescent="0.25">
      <c r="A21922" s="73">
        <v>831769</v>
      </c>
      <c r="B21922" s="74" t="s">
        <v>29331</v>
      </c>
      <c r="C21922" s="73" t="s">
        <v>101</v>
      </c>
      <c r="D21922" s="75">
        <v>5.4</v>
      </c>
      <c r="E21922" s="75">
        <v>5.4</v>
      </c>
      <c r="F21922" s="73" t="s">
        <v>40</v>
      </c>
    </row>
    <row r="21923" spans="1:6" x14ac:dyDescent="0.25">
      <c r="A21923" s="73">
        <v>831770</v>
      </c>
      <c r="B21923" s="74" t="s">
        <v>29332</v>
      </c>
      <c r="C21923" s="73" t="s">
        <v>101</v>
      </c>
      <c r="D21923" s="75">
        <v>69.900000000000006</v>
      </c>
      <c r="E21923" s="75">
        <v>69.900000000000006</v>
      </c>
      <c r="F21923" s="73" t="s">
        <v>40</v>
      </c>
    </row>
    <row r="21924" spans="1:6" ht="38.25" x14ac:dyDescent="0.25">
      <c r="A21924" s="73">
        <v>831771</v>
      </c>
      <c r="B21924" s="74" t="s">
        <v>29333</v>
      </c>
      <c r="C21924" s="73" t="s">
        <v>101</v>
      </c>
      <c r="D21924" s="75">
        <v>75</v>
      </c>
      <c r="E21924" s="75">
        <v>75</v>
      </c>
      <c r="F21924" s="73" t="s">
        <v>40</v>
      </c>
    </row>
    <row r="21925" spans="1:6" ht="25.5" x14ac:dyDescent="0.25">
      <c r="A21925" s="73">
        <v>831803</v>
      </c>
      <c r="B21925" s="74" t="s">
        <v>29334</v>
      </c>
      <c r="C21925" s="73" t="s">
        <v>101</v>
      </c>
      <c r="D21925" s="75">
        <v>167.9</v>
      </c>
      <c r="E21925" s="75">
        <v>167.9</v>
      </c>
      <c r="F21925" s="73" t="s">
        <v>40</v>
      </c>
    </row>
    <row r="21926" spans="1:6" x14ac:dyDescent="0.25">
      <c r="A21926" s="73">
        <v>832505</v>
      </c>
      <c r="B21926" s="74" t="s">
        <v>34441</v>
      </c>
      <c r="C21926" s="73" t="s">
        <v>101</v>
      </c>
      <c r="D21926" s="75">
        <v>434.99</v>
      </c>
      <c r="E21926" s="75">
        <v>434.99</v>
      </c>
      <c r="F21926" s="73" t="s">
        <v>40</v>
      </c>
    </row>
    <row r="21927" spans="1:6" x14ac:dyDescent="0.25">
      <c r="A21927" s="73">
        <v>832510</v>
      </c>
      <c r="B21927" s="74" t="s">
        <v>29335</v>
      </c>
      <c r="C21927" s="73" t="s">
        <v>101</v>
      </c>
      <c r="D21927" s="75">
        <v>677</v>
      </c>
      <c r="E21927" s="75">
        <v>677</v>
      </c>
      <c r="F21927" s="73" t="s">
        <v>40</v>
      </c>
    </row>
    <row r="21928" spans="1:6" x14ac:dyDescent="0.25">
      <c r="A21928" s="73">
        <v>832515</v>
      </c>
      <c r="B21928" s="74" t="s">
        <v>34442</v>
      </c>
      <c r="C21928" s="73" t="s">
        <v>101</v>
      </c>
      <c r="D21928" s="75">
        <v>189</v>
      </c>
      <c r="E21928" s="75">
        <v>189</v>
      </c>
      <c r="F21928" s="73" t="s">
        <v>40</v>
      </c>
    </row>
    <row r="21929" spans="1:6" x14ac:dyDescent="0.25">
      <c r="A21929" s="73">
        <v>832528</v>
      </c>
      <c r="B21929" s="74" t="s">
        <v>34443</v>
      </c>
      <c r="C21929" s="73" t="s">
        <v>101</v>
      </c>
      <c r="D21929" s="75">
        <v>1699</v>
      </c>
      <c r="E21929" s="75">
        <v>1699</v>
      </c>
      <c r="F21929" s="73" t="s">
        <v>40</v>
      </c>
    </row>
    <row r="21930" spans="1:6" x14ac:dyDescent="0.25">
      <c r="A21930" s="73">
        <v>832540</v>
      </c>
      <c r="B21930" s="74" t="s">
        <v>34444</v>
      </c>
      <c r="C21930" s="73" t="s">
        <v>101</v>
      </c>
      <c r="D21930" s="75">
        <v>684.92</v>
      </c>
      <c r="E21930" s="75">
        <v>684.92</v>
      </c>
      <c r="F21930" s="73" t="s">
        <v>40</v>
      </c>
    </row>
    <row r="21931" spans="1:6" x14ac:dyDescent="0.25">
      <c r="A21931" s="73">
        <v>832543</v>
      </c>
      <c r="B21931" s="74" t="s">
        <v>29336</v>
      </c>
      <c r="C21931" s="73" t="s">
        <v>101</v>
      </c>
      <c r="D21931" s="75">
        <v>1022.44</v>
      </c>
      <c r="E21931" s="75">
        <v>1022.44</v>
      </c>
      <c r="F21931" s="73" t="s">
        <v>40</v>
      </c>
    </row>
    <row r="21932" spans="1:6" x14ac:dyDescent="0.25">
      <c r="A21932" s="73">
        <v>832545</v>
      </c>
      <c r="B21932" s="74" t="s">
        <v>34445</v>
      </c>
      <c r="C21932" s="73" t="s">
        <v>101</v>
      </c>
      <c r="D21932" s="75">
        <v>854.13</v>
      </c>
      <c r="E21932" s="75">
        <v>854.13</v>
      </c>
      <c r="F21932" s="73" t="s">
        <v>40</v>
      </c>
    </row>
    <row r="21933" spans="1:6" x14ac:dyDescent="0.25">
      <c r="A21933" s="73">
        <v>832547</v>
      </c>
      <c r="B21933" s="74" t="s">
        <v>34446</v>
      </c>
      <c r="C21933" s="73" t="s">
        <v>101</v>
      </c>
      <c r="D21933" s="75">
        <v>679.98</v>
      </c>
      <c r="E21933" s="75">
        <v>679.98</v>
      </c>
      <c r="F21933" s="73" t="s">
        <v>40</v>
      </c>
    </row>
    <row r="21934" spans="1:6" x14ac:dyDescent="0.25">
      <c r="A21934" s="73">
        <v>832550</v>
      </c>
      <c r="B21934" s="74" t="s">
        <v>34447</v>
      </c>
      <c r="C21934" s="73" t="s">
        <v>101</v>
      </c>
      <c r="D21934" s="75">
        <v>1075</v>
      </c>
      <c r="E21934" s="75">
        <v>1075</v>
      </c>
      <c r="F21934" s="73" t="s">
        <v>40</v>
      </c>
    </row>
    <row r="21935" spans="1:6" x14ac:dyDescent="0.25">
      <c r="A21935" s="73">
        <v>832551</v>
      </c>
      <c r="B21935" s="74" t="s">
        <v>29337</v>
      </c>
      <c r="C21935" s="73" t="s">
        <v>101</v>
      </c>
      <c r="D21935" s="75">
        <v>915.44</v>
      </c>
      <c r="E21935" s="75">
        <v>915.44</v>
      </c>
      <c r="F21935" s="73" t="s">
        <v>40</v>
      </c>
    </row>
    <row r="21936" spans="1:6" x14ac:dyDescent="0.25">
      <c r="A21936" s="73">
        <v>832552</v>
      </c>
      <c r="B21936" s="74" t="s">
        <v>29338</v>
      </c>
      <c r="C21936" s="73" t="s">
        <v>101</v>
      </c>
      <c r="D21936" s="75">
        <v>598.21</v>
      </c>
      <c r="E21936" s="75">
        <v>598.21</v>
      </c>
      <c r="F21936" s="73" t="s">
        <v>40</v>
      </c>
    </row>
    <row r="21937" spans="1:6" x14ac:dyDescent="0.25">
      <c r="A21937" s="73">
        <v>832553</v>
      </c>
      <c r="B21937" s="74" t="s">
        <v>29339</v>
      </c>
      <c r="C21937" s="73" t="s">
        <v>101</v>
      </c>
      <c r="D21937" s="75">
        <v>22.06</v>
      </c>
      <c r="E21937" s="75">
        <v>22.06</v>
      </c>
      <c r="F21937" s="73" t="s">
        <v>40</v>
      </c>
    </row>
    <row r="21938" spans="1:6" x14ac:dyDescent="0.25">
      <c r="A21938" s="73">
        <v>832554</v>
      </c>
      <c r="B21938" s="74" t="s">
        <v>29340</v>
      </c>
      <c r="C21938" s="73" t="s">
        <v>101</v>
      </c>
      <c r="D21938" s="75">
        <v>2222.21</v>
      </c>
      <c r="E21938" s="75">
        <v>2222.21</v>
      </c>
      <c r="F21938" s="73" t="s">
        <v>40</v>
      </c>
    </row>
    <row r="21939" spans="1:6" x14ac:dyDescent="0.25">
      <c r="A21939" s="73">
        <v>832555</v>
      </c>
      <c r="B21939" s="74" t="s">
        <v>29341</v>
      </c>
      <c r="C21939" s="73" t="s">
        <v>101</v>
      </c>
      <c r="D21939" s="75">
        <v>149.9</v>
      </c>
      <c r="E21939" s="75">
        <v>149.9</v>
      </c>
      <c r="F21939" s="73" t="s">
        <v>40</v>
      </c>
    </row>
    <row r="21940" spans="1:6" x14ac:dyDescent="0.25">
      <c r="A21940" s="73">
        <v>833001</v>
      </c>
      <c r="B21940" s="74" t="s">
        <v>34448</v>
      </c>
      <c r="C21940" s="73" t="s">
        <v>101</v>
      </c>
      <c r="D21940" s="75">
        <v>52705.71</v>
      </c>
      <c r="E21940" s="75">
        <v>52705.71</v>
      </c>
      <c r="F21940" s="73" t="s">
        <v>40</v>
      </c>
    </row>
    <row r="21941" spans="1:6" ht="25.5" x14ac:dyDescent="0.25">
      <c r="A21941" s="73">
        <v>833002</v>
      </c>
      <c r="B21941" s="74" t="s">
        <v>34449</v>
      </c>
      <c r="C21941" s="73" t="s">
        <v>101</v>
      </c>
      <c r="D21941" s="75">
        <v>71720.820000000007</v>
      </c>
      <c r="E21941" s="75">
        <v>71720.820000000007</v>
      </c>
      <c r="F21941" s="73" t="s">
        <v>40</v>
      </c>
    </row>
    <row r="21942" spans="1:6" x14ac:dyDescent="0.25">
      <c r="A21942" s="73">
        <v>833003</v>
      </c>
      <c r="B21942" s="74" t="s">
        <v>34450</v>
      </c>
      <c r="C21942" s="73" t="s">
        <v>101</v>
      </c>
      <c r="D21942" s="75">
        <v>85950</v>
      </c>
      <c r="E21942" s="75">
        <v>85950</v>
      </c>
      <c r="F21942" s="73" t="s">
        <v>40</v>
      </c>
    </row>
    <row r="21943" spans="1:6" x14ac:dyDescent="0.25">
      <c r="A21943" s="73">
        <v>833004</v>
      </c>
      <c r="B21943" s="74" t="s">
        <v>37485</v>
      </c>
      <c r="C21943" s="73" t="s">
        <v>101</v>
      </c>
      <c r="D21943" s="75">
        <v>35369.230000000003</v>
      </c>
      <c r="E21943" s="75">
        <v>35369.230000000003</v>
      </c>
      <c r="F21943" s="73" t="s">
        <v>40</v>
      </c>
    </row>
    <row r="21944" spans="1:6" x14ac:dyDescent="0.25">
      <c r="A21944" s="73">
        <v>833020</v>
      </c>
      <c r="B21944" s="74" t="s">
        <v>34451</v>
      </c>
      <c r="C21944" s="73" t="s">
        <v>101</v>
      </c>
      <c r="D21944" s="75">
        <v>400</v>
      </c>
      <c r="E21944" s="75">
        <v>400</v>
      </c>
      <c r="F21944" s="73" t="s">
        <v>40</v>
      </c>
    </row>
    <row r="21945" spans="1:6" ht="25.5" x14ac:dyDescent="0.25">
      <c r="A21945" s="73">
        <v>834006</v>
      </c>
      <c r="B21945" s="74" t="s">
        <v>34452</v>
      </c>
      <c r="C21945" s="73" t="s">
        <v>101</v>
      </c>
      <c r="D21945" s="75">
        <v>199</v>
      </c>
      <c r="E21945" s="75">
        <v>199</v>
      </c>
      <c r="F21945" s="73" t="s">
        <v>40</v>
      </c>
    </row>
    <row r="21946" spans="1:6" x14ac:dyDescent="0.25">
      <c r="A21946" s="73">
        <v>834007</v>
      </c>
      <c r="B21946" s="74" t="s">
        <v>29342</v>
      </c>
      <c r="C21946" s="73" t="s">
        <v>101</v>
      </c>
      <c r="D21946" s="75">
        <v>384</v>
      </c>
      <c r="E21946" s="75">
        <v>384</v>
      </c>
      <c r="F21946" s="73" t="s">
        <v>40</v>
      </c>
    </row>
    <row r="21947" spans="1:6" ht="25.5" x14ac:dyDescent="0.25">
      <c r="A21947" s="73">
        <v>834008</v>
      </c>
      <c r="B21947" s="74" t="s">
        <v>34453</v>
      </c>
      <c r="C21947" s="73" t="s">
        <v>101</v>
      </c>
      <c r="D21947" s="75">
        <v>80.930000000000007</v>
      </c>
      <c r="E21947" s="75">
        <v>80.930000000000007</v>
      </c>
      <c r="F21947" s="73" t="s">
        <v>40</v>
      </c>
    </row>
    <row r="21948" spans="1:6" ht="25.5" x14ac:dyDescent="0.25">
      <c r="A21948" s="73">
        <v>834009</v>
      </c>
      <c r="B21948" s="74" t="s">
        <v>29343</v>
      </c>
      <c r="C21948" s="73" t="s">
        <v>101</v>
      </c>
      <c r="D21948" s="75">
        <v>295</v>
      </c>
      <c r="E21948" s="75">
        <v>295</v>
      </c>
      <c r="F21948" s="73" t="s">
        <v>40</v>
      </c>
    </row>
    <row r="21949" spans="1:6" ht="25.5" x14ac:dyDescent="0.25">
      <c r="A21949" s="73">
        <v>834010</v>
      </c>
      <c r="B21949" s="74" t="s">
        <v>29344</v>
      </c>
      <c r="C21949" s="73" t="s">
        <v>101</v>
      </c>
      <c r="D21949" s="75">
        <v>390</v>
      </c>
      <c r="E21949" s="75">
        <v>390</v>
      </c>
      <c r="F21949" s="73" t="s">
        <v>40</v>
      </c>
    </row>
    <row r="21950" spans="1:6" x14ac:dyDescent="0.25">
      <c r="A21950" s="73">
        <v>834011</v>
      </c>
      <c r="B21950" s="74" t="s">
        <v>29345</v>
      </c>
      <c r="C21950" s="73" t="s">
        <v>101</v>
      </c>
      <c r="D21950" s="75">
        <v>850</v>
      </c>
      <c r="E21950" s="75">
        <v>850</v>
      </c>
      <c r="F21950" s="73" t="s">
        <v>40</v>
      </c>
    </row>
    <row r="21951" spans="1:6" x14ac:dyDescent="0.25">
      <c r="A21951" s="73">
        <v>834012</v>
      </c>
      <c r="B21951" s="74" t="s">
        <v>29346</v>
      </c>
      <c r="C21951" s="73" t="s">
        <v>101</v>
      </c>
      <c r="D21951" s="75">
        <v>1350</v>
      </c>
      <c r="E21951" s="75">
        <v>1350</v>
      </c>
      <c r="F21951" s="73" t="s">
        <v>40</v>
      </c>
    </row>
    <row r="21952" spans="1:6" x14ac:dyDescent="0.25">
      <c r="A21952" s="73">
        <v>834101</v>
      </c>
      <c r="B21952" s="74" t="s">
        <v>34454</v>
      </c>
      <c r="C21952" s="73" t="s">
        <v>101</v>
      </c>
      <c r="D21952" s="75">
        <v>8.98</v>
      </c>
      <c r="E21952" s="75">
        <v>8.98</v>
      </c>
      <c r="F21952" s="73" t="s">
        <v>40</v>
      </c>
    </row>
    <row r="21953" spans="1:6" x14ac:dyDescent="0.25">
      <c r="A21953" s="73">
        <v>834102</v>
      </c>
      <c r="B21953" s="74" t="s">
        <v>29347</v>
      </c>
      <c r="C21953" s="73" t="s">
        <v>101</v>
      </c>
      <c r="D21953" s="75">
        <v>10.99</v>
      </c>
      <c r="E21953" s="75">
        <v>10.99</v>
      </c>
      <c r="F21953" s="73" t="s">
        <v>40</v>
      </c>
    </row>
    <row r="21954" spans="1:6" x14ac:dyDescent="0.25">
      <c r="A21954" s="73">
        <v>834103</v>
      </c>
      <c r="B21954" s="74" t="s">
        <v>29348</v>
      </c>
      <c r="C21954" s="73" t="s">
        <v>101</v>
      </c>
      <c r="D21954" s="75">
        <v>11.68</v>
      </c>
      <c r="E21954" s="75">
        <v>11.68</v>
      </c>
      <c r="F21954" s="73" t="s">
        <v>40</v>
      </c>
    </row>
    <row r="21955" spans="1:6" x14ac:dyDescent="0.25">
      <c r="A21955" s="73">
        <v>834104</v>
      </c>
      <c r="B21955" s="74" t="s">
        <v>34455</v>
      </c>
      <c r="C21955" s="73" t="s">
        <v>101</v>
      </c>
      <c r="D21955" s="75">
        <v>52.9</v>
      </c>
      <c r="E21955" s="75">
        <v>52.9</v>
      </c>
      <c r="F21955" s="73" t="s">
        <v>40</v>
      </c>
    </row>
    <row r="21956" spans="1:6" x14ac:dyDescent="0.25">
      <c r="A21956" s="73">
        <v>842001</v>
      </c>
      <c r="B21956" s="74" t="s">
        <v>34465</v>
      </c>
      <c r="C21956" s="73" t="s">
        <v>101</v>
      </c>
      <c r="D21956" s="75">
        <v>79.22</v>
      </c>
      <c r="E21956" s="75">
        <v>79.22</v>
      </c>
      <c r="F21956" s="73" t="s">
        <v>40</v>
      </c>
    </row>
    <row r="21957" spans="1:6" x14ac:dyDescent="0.25">
      <c r="A21957" s="73">
        <v>842002</v>
      </c>
      <c r="B21957" s="74" t="s">
        <v>34466</v>
      </c>
      <c r="C21957" s="73" t="s">
        <v>101</v>
      </c>
      <c r="D21957" s="75">
        <v>37.9</v>
      </c>
      <c r="E21957" s="75">
        <v>37.9</v>
      </c>
      <c r="F21957" s="73" t="s">
        <v>40</v>
      </c>
    </row>
    <row r="21958" spans="1:6" x14ac:dyDescent="0.25">
      <c r="A21958" s="73">
        <v>842003</v>
      </c>
      <c r="B21958" s="74" t="s">
        <v>34467</v>
      </c>
      <c r="C21958" s="73" t="s">
        <v>101</v>
      </c>
      <c r="D21958" s="75">
        <v>92.15</v>
      </c>
      <c r="E21958" s="75">
        <v>92.15</v>
      </c>
      <c r="F21958" s="73" t="s">
        <v>40</v>
      </c>
    </row>
    <row r="21959" spans="1:6" ht="25.5" x14ac:dyDescent="0.25">
      <c r="A21959" s="73">
        <v>891801</v>
      </c>
      <c r="B21959" s="74" t="s">
        <v>34469</v>
      </c>
      <c r="C21959" s="73" t="s">
        <v>101</v>
      </c>
      <c r="D21959" s="75">
        <v>2500</v>
      </c>
      <c r="E21959" s="75">
        <v>2500</v>
      </c>
      <c r="F21959" s="73" t="s">
        <v>40</v>
      </c>
    </row>
    <row r="21960" spans="1:6" x14ac:dyDescent="0.25">
      <c r="A21960" s="73">
        <v>892080</v>
      </c>
      <c r="B21960" s="74" t="s">
        <v>32555</v>
      </c>
      <c r="C21960" s="73" t="s">
        <v>101</v>
      </c>
      <c r="D21960" s="75">
        <v>30000</v>
      </c>
      <c r="E21960" s="75">
        <v>30000</v>
      </c>
      <c r="F21960" s="73" t="s">
        <v>40</v>
      </c>
    </row>
    <row r="21961" spans="1:6" x14ac:dyDescent="0.25">
      <c r="A21961" s="73">
        <v>892101</v>
      </c>
      <c r="B21961" s="74" t="s">
        <v>29349</v>
      </c>
      <c r="C21961" s="73" t="s">
        <v>101</v>
      </c>
      <c r="D21961" s="75">
        <v>20000</v>
      </c>
      <c r="E21961" s="75">
        <v>20000</v>
      </c>
      <c r="F21961" s="73" t="s">
        <v>40</v>
      </c>
    </row>
    <row r="21962" spans="1:6" ht="25.5" x14ac:dyDescent="0.25">
      <c r="A21962" s="73">
        <v>893408</v>
      </c>
      <c r="B21962" s="74" t="s">
        <v>34477</v>
      </c>
      <c r="C21962" s="73" t="s">
        <v>101</v>
      </c>
      <c r="D21962" s="75">
        <v>2.46</v>
      </c>
      <c r="E21962" s="75">
        <v>2.46</v>
      </c>
      <c r="F21962" s="73" t="s">
        <v>40</v>
      </c>
    </row>
    <row r="21963" spans="1:6" x14ac:dyDescent="0.25">
      <c r="A21963" s="73">
        <v>893440</v>
      </c>
      <c r="B21963" s="74" t="s">
        <v>34479</v>
      </c>
      <c r="C21963" s="73" t="s">
        <v>101</v>
      </c>
      <c r="D21963" s="75">
        <v>90</v>
      </c>
      <c r="E21963" s="75">
        <v>90</v>
      </c>
      <c r="F21963" s="73" t="s">
        <v>40</v>
      </c>
    </row>
    <row r="21964" spans="1:6" x14ac:dyDescent="0.25">
      <c r="A21964" s="73">
        <v>893441</v>
      </c>
      <c r="B21964" s="74" t="s">
        <v>34480</v>
      </c>
      <c r="C21964" s="73" t="s">
        <v>101</v>
      </c>
      <c r="D21964" s="75">
        <v>150</v>
      </c>
      <c r="E21964" s="75">
        <v>150</v>
      </c>
      <c r="F21964" s="73" t="s">
        <v>40</v>
      </c>
    </row>
    <row r="21965" spans="1:6" x14ac:dyDescent="0.25">
      <c r="A21965" s="73">
        <v>893442</v>
      </c>
      <c r="B21965" s="74" t="s">
        <v>34481</v>
      </c>
      <c r="C21965" s="73" t="s">
        <v>101</v>
      </c>
      <c r="D21965" s="75">
        <v>150</v>
      </c>
      <c r="E21965" s="75">
        <v>150</v>
      </c>
      <c r="F21965" s="73" t="s">
        <v>40</v>
      </c>
    </row>
    <row r="21966" spans="1:6" x14ac:dyDescent="0.25">
      <c r="A21966" s="73">
        <v>893443</v>
      </c>
      <c r="B21966" s="74" t="s">
        <v>34482</v>
      </c>
      <c r="C21966" s="73" t="s">
        <v>101</v>
      </c>
      <c r="D21966" s="75">
        <v>150</v>
      </c>
      <c r="E21966" s="75">
        <v>150</v>
      </c>
      <c r="F21966" s="73" t="s">
        <v>40</v>
      </c>
    </row>
    <row r="21967" spans="1:6" x14ac:dyDescent="0.25">
      <c r="A21967" s="73">
        <v>893444</v>
      </c>
      <c r="B21967" s="74" t="s">
        <v>34483</v>
      </c>
      <c r="C21967" s="73" t="s">
        <v>101</v>
      </c>
      <c r="D21967" s="75">
        <v>90</v>
      </c>
      <c r="E21967" s="75">
        <v>90</v>
      </c>
      <c r="F21967" s="73" t="s">
        <v>40</v>
      </c>
    </row>
    <row r="21968" spans="1:6" x14ac:dyDescent="0.25">
      <c r="A21968" s="73">
        <v>893445</v>
      </c>
      <c r="B21968" s="74" t="s">
        <v>34484</v>
      </c>
      <c r="C21968" s="73" t="s">
        <v>101</v>
      </c>
      <c r="D21968" s="75">
        <v>150</v>
      </c>
      <c r="E21968" s="75">
        <v>150</v>
      </c>
      <c r="F21968" s="73" t="s">
        <v>40</v>
      </c>
    </row>
    <row r="21969" spans="1:6" x14ac:dyDescent="0.25">
      <c r="A21969" s="73">
        <v>893446</v>
      </c>
      <c r="B21969" s="74" t="s">
        <v>34485</v>
      </c>
      <c r="C21969" s="73" t="s">
        <v>101</v>
      </c>
      <c r="D21969" s="75">
        <v>90</v>
      </c>
      <c r="E21969" s="75">
        <v>90</v>
      </c>
      <c r="F21969" s="73" t="s">
        <v>40</v>
      </c>
    </row>
    <row r="21970" spans="1:6" x14ac:dyDescent="0.25">
      <c r="A21970" s="73">
        <v>893447</v>
      </c>
      <c r="B21970" s="74" t="s">
        <v>34486</v>
      </c>
      <c r="C21970" s="73" t="s">
        <v>101</v>
      </c>
      <c r="D21970" s="75">
        <v>80</v>
      </c>
      <c r="E21970" s="75">
        <v>80</v>
      </c>
      <c r="F21970" s="73" t="s">
        <v>40</v>
      </c>
    </row>
    <row r="21971" spans="1:6" x14ac:dyDescent="0.25">
      <c r="A21971" s="73">
        <v>893448</v>
      </c>
      <c r="B21971" s="74" t="s">
        <v>34487</v>
      </c>
      <c r="C21971" s="73" t="s">
        <v>101</v>
      </c>
      <c r="D21971" s="75">
        <v>90</v>
      </c>
      <c r="E21971" s="75">
        <v>90</v>
      </c>
      <c r="F21971" s="73" t="s">
        <v>40</v>
      </c>
    </row>
    <row r="21972" spans="1:6" x14ac:dyDescent="0.25">
      <c r="A21972" s="73">
        <v>893449</v>
      </c>
      <c r="B21972" s="74" t="s">
        <v>34488</v>
      </c>
      <c r="C21972" s="73" t="s">
        <v>101</v>
      </c>
      <c r="D21972" s="75">
        <v>90</v>
      </c>
      <c r="E21972" s="75">
        <v>90</v>
      </c>
      <c r="F21972" s="73" t="s">
        <v>40</v>
      </c>
    </row>
    <row r="21973" spans="1:6" x14ac:dyDescent="0.25">
      <c r="A21973" s="73">
        <v>893450</v>
      </c>
      <c r="B21973" s="74" t="s">
        <v>33534</v>
      </c>
      <c r="C21973" s="73" t="s">
        <v>101</v>
      </c>
      <c r="D21973" s="75">
        <v>3.33</v>
      </c>
      <c r="E21973" s="75">
        <v>3.33</v>
      </c>
      <c r="F21973" s="73" t="s">
        <v>40</v>
      </c>
    </row>
    <row r="21974" spans="1:6" x14ac:dyDescent="0.25">
      <c r="A21974" s="73">
        <v>893451</v>
      </c>
      <c r="B21974" s="74" t="s">
        <v>34489</v>
      </c>
      <c r="C21974" s="73" t="s">
        <v>101</v>
      </c>
      <c r="D21974" s="75">
        <v>120</v>
      </c>
      <c r="E21974" s="75">
        <v>120</v>
      </c>
      <c r="F21974" s="73" t="s">
        <v>40</v>
      </c>
    </row>
    <row r="21975" spans="1:6" x14ac:dyDescent="0.25">
      <c r="A21975" s="73">
        <v>893452</v>
      </c>
      <c r="B21975" s="74" t="s">
        <v>33535</v>
      </c>
      <c r="C21975" s="73" t="s">
        <v>101</v>
      </c>
      <c r="D21975" s="75">
        <v>3.45</v>
      </c>
      <c r="E21975" s="75">
        <v>3.45</v>
      </c>
      <c r="F21975" s="73" t="s">
        <v>40</v>
      </c>
    </row>
    <row r="21976" spans="1:6" ht="25.5" x14ac:dyDescent="0.25">
      <c r="A21976" s="73">
        <v>893453</v>
      </c>
      <c r="B21976" s="74" t="s">
        <v>34490</v>
      </c>
      <c r="C21976" s="73" t="s">
        <v>101</v>
      </c>
      <c r="D21976" s="75">
        <v>80</v>
      </c>
      <c r="E21976" s="75">
        <v>80</v>
      </c>
      <c r="F21976" s="73" t="s">
        <v>40</v>
      </c>
    </row>
    <row r="21977" spans="1:6" x14ac:dyDescent="0.25">
      <c r="A21977" s="73">
        <v>893454</v>
      </c>
      <c r="B21977" s="74" t="s">
        <v>33536</v>
      </c>
      <c r="C21977" s="73" t="s">
        <v>101</v>
      </c>
      <c r="D21977" s="75">
        <v>4</v>
      </c>
      <c r="E21977" s="75">
        <v>4</v>
      </c>
      <c r="F21977" s="73" t="s">
        <v>40</v>
      </c>
    </row>
    <row r="21978" spans="1:6" x14ac:dyDescent="0.25">
      <c r="A21978" s="73">
        <v>893455</v>
      </c>
      <c r="B21978" s="74" t="s">
        <v>33537</v>
      </c>
      <c r="C21978" s="73" t="s">
        <v>101</v>
      </c>
      <c r="D21978" s="75">
        <v>4.66</v>
      </c>
      <c r="E21978" s="75">
        <v>4.66</v>
      </c>
      <c r="F21978" s="73" t="s">
        <v>40</v>
      </c>
    </row>
    <row r="21979" spans="1:6" x14ac:dyDescent="0.25">
      <c r="A21979" s="73">
        <v>893456</v>
      </c>
      <c r="B21979" s="74" t="s">
        <v>33538</v>
      </c>
      <c r="C21979" s="73" t="s">
        <v>101</v>
      </c>
      <c r="D21979" s="75">
        <v>6</v>
      </c>
      <c r="E21979" s="75">
        <v>6</v>
      </c>
      <c r="F21979" s="73" t="s">
        <v>40</v>
      </c>
    </row>
    <row r="21980" spans="1:6" ht="25.5" x14ac:dyDescent="0.25">
      <c r="A21980" s="73">
        <v>893457</v>
      </c>
      <c r="B21980" s="74" t="s">
        <v>33539</v>
      </c>
      <c r="C21980" s="73" t="s">
        <v>101</v>
      </c>
      <c r="D21980" s="75">
        <v>6</v>
      </c>
      <c r="E21980" s="75">
        <v>6</v>
      </c>
      <c r="F21980" s="73" t="s">
        <v>40</v>
      </c>
    </row>
    <row r="21981" spans="1:6" x14ac:dyDescent="0.25">
      <c r="A21981" s="73">
        <v>893458</v>
      </c>
      <c r="B21981" s="74" t="s">
        <v>33540</v>
      </c>
      <c r="C21981" s="73" t="s">
        <v>101</v>
      </c>
      <c r="D21981" s="75">
        <v>5</v>
      </c>
      <c r="E21981" s="75">
        <v>5</v>
      </c>
      <c r="F21981" s="73" t="s">
        <v>40</v>
      </c>
    </row>
    <row r="21982" spans="1:6" x14ac:dyDescent="0.25">
      <c r="A21982" s="73">
        <v>893459</v>
      </c>
      <c r="B21982" s="74" t="s">
        <v>33541</v>
      </c>
      <c r="C21982" s="73" t="s">
        <v>101</v>
      </c>
      <c r="D21982" s="75">
        <v>2.46</v>
      </c>
      <c r="E21982" s="75">
        <v>2.46</v>
      </c>
      <c r="F21982" s="73" t="s">
        <v>40</v>
      </c>
    </row>
    <row r="21983" spans="1:6" x14ac:dyDescent="0.25">
      <c r="A21983" s="73">
        <v>893460</v>
      </c>
      <c r="B21983" s="74" t="s">
        <v>29109</v>
      </c>
      <c r="C21983" s="73" t="s">
        <v>101</v>
      </c>
      <c r="D21983" s="75">
        <v>3.33</v>
      </c>
      <c r="E21983" s="75">
        <v>3.33</v>
      </c>
      <c r="F21983" s="73" t="s">
        <v>40</v>
      </c>
    </row>
    <row r="21984" spans="1:6" x14ac:dyDescent="0.25">
      <c r="A21984" s="73">
        <v>893462</v>
      </c>
      <c r="B21984" s="74" t="s">
        <v>29110</v>
      </c>
      <c r="C21984" s="73" t="s">
        <v>101</v>
      </c>
      <c r="D21984" s="75">
        <v>3.9</v>
      </c>
      <c r="E21984" s="75">
        <v>3.9</v>
      </c>
      <c r="F21984" s="73" t="s">
        <v>40</v>
      </c>
    </row>
    <row r="21985" spans="1:6" x14ac:dyDescent="0.25">
      <c r="A21985" s="73">
        <v>893470</v>
      </c>
      <c r="B21985" s="74" t="s">
        <v>29350</v>
      </c>
      <c r="C21985" s="73" t="s">
        <v>101</v>
      </c>
      <c r="D21985" s="75">
        <v>150.86000000000001</v>
      </c>
      <c r="E21985" s="75">
        <v>150.86000000000001</v>
      </c>
      <c r="F21985" s="73" t="s">
        <v>40</v>
      </c>
    </row>
    <row r="21986" spans="1:6" x14ac:dyDescent="0.25">
      <c r="A21986" s="73">
        <v>895020</v>
      </c>
      <c r="B21986" s="74" t="s">
        <v>32417</v>
      </c>
      <c r="C21986" s="73" t="s">
        <v>101</v>
      </c>
      <c r="D21986" s="75">
        <v>900</v>
      </c>
      <c r="E21986" s="75">
        <v>900</v>
      </c>
      <c r="F21986" s="73" t="s">
        <v>40</v>
      </c>
    </row>
    <row r="21987" spans="1:6" x14ac:dyDescent="0.25">
      <c r="A21987" s="73">
        <v>895021</v>
      </c>
      <c r="B21987" s="74" t="s">
        <v>28893</v>
      </c>
      <c r="C21987" s="73" t="s">
        <v>101</v>
      </c>
      <c r="D21987" s="75">
        <v>900</v>
      </c>
      <c r="E21987" s="75">
        <v>900</v>
      </c>
      <c r="F21987" s="73" t="s">
        <v>40</v>
      </c>
    </row>
    <row r="21988" spans="1:6" ht="25.5" x14ac:dyDescent="0.25">
      <c r="A21988" s="73">
        <v>895101</v>
      </c>
      <c r="B21988" s="74" t="s">
        <v>29351</v>
      </c>
      <c r="C21988" s="73" t="s">
        <v>101</v>
      </c>
      <c r="D21988" s="75">
        <v>2530</v>
      </c>
      <c r="E21988" s="75">
        <v>2530</v>
      </c>
      <c r="F21988" s="73" t="s">
        <v>40</v>
      </c>
    </row>
    <row r="21989" spans="1:6" x14ac:dyDescent="0.25">
      <c r="A21989" s="73">
        <v>932104</v>
      </c>
      <c r="B21989" s="74" t="s">
        <v>29352</v>
      </c>
      <c r="C21989" s="73" t="s">
        <v>101</v>
      </c>
      <c r="D21989" s="75">
        <v>2790</v>
      </c>
      <c r="E21989" s="75">
        <v>2790</v>
      </c>
      <c r="F21989" s="73" t="s">
        <v>40</v>
      </c>
    </row>
    <row r="21990" spans="1:6" ht="25.5" x14ac:dyDescent="0.25">
      <c r="A21990" s="73">
        <v>932202</v>
      </c>
      <c r="B21990" s="74" t="s">
        <v>34499</v>
      </c>
      <c r="C21990" s="73" t="s">
        <v>101</v>
      </c>
      <c r="D21990" s="75">
        <v>1059</v>
      </c>
      <c r="E21990" s="75">
        <v>1059</v>
      </c>
      <c r="F21990" s="73" t="s">
        <v>40</v>
      </c>
    </row>
    <row r="21991" spans="1:6" x14ac:dyDescent="0.25">
      <c r="A21991" s="73">
        <v>940103</v>
      </c>
      <c r="B21991" s="74" t="s">
        <v>34500</v>
      </c>
      <c r="C21991" s="73" t="s">
        <v>101</v>
      </c>
      <c r="D21991" s="75">
        <v>6</v>
      </c>
      <c r="E21991" s="75">
        <v>6</v>
      </c>
      <c r="F21991" s="73" t="s">
        <v>40</v>
      </c>
    </row>
    <row r="21992" spans="1:6" x14ac:dyDescent="0.25">
      <c r="A21992" s="73">
        <v>940104</v>
      </c>
      <c r="B21992" s="74" t="s">
        <v>34501</v>
      </c>
      <c r="C21992" s="73" t="s">
        <v>101</v>
      </c>
      <c r="D21992" s="75">
        <v>7.3</v>
      </c>
      <c r="E21992" s="75">
        <v>7.3</v>
      </c>
      <c r="F21992" s="73" t="s">
        <v>40</v>
      </c>
    </row>
    <row r="21993" spans="1:6" x14ac:dyDescent="0.25">
      <c r="A21993" s="73">
        <v>940105</v>
      </c>
      <c r="B21993" s="74" t="s">
        <v>34502</v>
      </c>
      <c r="C21993" s="73" t="s">
        <v>101</v>
      </c>
      <c r="D21993" s="75">
        <v>12.1</v>
      </c>
      <c r="E21993" s="75">
        <v>12.1</v>
      </c>
      <c r="F21993" s="73" t="s">
        <v>40</v>
      </c>
    </row>
    <row r="21994" spans="1:6" x14ac:dyDescent="0.25">
      <c r="A21994" s="73">
        <v>940701</v>
      </c>
      <c r="B21994" s="74" t="s">
        <v>29353</v>
      </c>
      <c r="C21994" s="73" t="s">
        <v>101</v>
      </c>
      <c r="D21994" s="75">
        <v>0.1</v>
      </c>
      <c r="E21994" s="75">
        <v>0.1</v>
      </c>
      <c r="F21994" s="73" t="s">
        <v>40</v>
      </c>
    </row>
    <row r="21995" spans="1:6" x14ac:dyDescent="0.25">
      <c r="A21995" s="73">
        <v>940702</v>
      </c>
      <c r="B21995" s="74" t="s">
        <v>29354</v>
      </c>
      <c r="C21995" s="73" t="s">
        <v>101</v>
      </c>
      <c r="D21995" s="75">
        <v>1</v>
      </c>
      <c r="E21995" s="75">
        <v>1</v>
      </c>
      <c r="F21995" s="73" t="s">
        <v>40</v>
      </c>
    </row>
    <row r="21996" spans="1:6" x14ac:dyDescent="0.25">
      <c r="A21996" s="73">
        <v>940911</v>
      </c>
      <c r="B21996" s="74" t="s">
        <v>29355</v>
      </c>
      <c r="C21996" s="73" t="s">
        <v>101</v>
      </c>
      <c r="D21996" s="75">
        <v>2</v>
      </c>
      <c r="E21996" s="75">
        <v>2</v>
      </c>
      <c r="F21996" s="73" t="s">
        <v>40</v>
      </c>
    </row>
    <row r="21997" spans="1:6" x14ac:dyDescent="0.25">
      <c r="A21997" s="73">
        <v>940912</v>
      </c>
      <c r="B21997" s="74" t="s">
        <v>29356</v>
      </c>
      <c r="C21997" s="73" t="s">
        <v>101</v>
      </c>
      <c r="D21997" s="75">
        <v>4</v>
      </c>
      <c r="E21997" s="75">
        <v>4</v>
      </c>
      <c r="F21997" s="73" t="s">
        <v>40</v>
      </c>
    </row>
    <row r="21998" spans="1:6" x14ac:dyDescent="0.25">
      <c r="A21998" s="73">
        <v>941101</v>
      </c>
      <c r="B21998" s="74" t="s">
        <v>34503</v>
      </c>
      <c r="C21998" s="73" t="s">
        <v>101</v>
      </c>
      <c r="D21998" s="75">
        <v>4.5</v>
      </c>
      <c r="E21998" s="75">
        <v>4.5</v>
      </c>
      <c r="F21998" s="73" t="s">
        <v>40</v>
      </c>
    </row>
    <row r="21999" spans="1:6" x14ac:dyDescent="0.25">
      <c r="A21999" s="73">
        <v>941202</v>
      </c>
      <c r="B21999" s="74" t="s">
        <v>29357</v>
      </c>
      <c r="C21999" s="73" t="s">
        <v>101</v>
      </c>
      <c r="D21999" s="75">
        <v>2.6</v>
      </c>
      <c r="E21999" s="75">
        <v>2.6</v>
      </c>
      <c r="F21999" s="73" t="s">
        <v>40</v>
      </c>
    </row>
    <row r="22000" spans="1:6" x14ac:dyDescent="0.25">
      <c r="A22000" s="73">
        <v>941203</v>
      </c>
      <c r="B22000" s="74" t="s">
        <v>29358</v>
      </c>
      <c r="C22000" s="73" t="s">
        <v>101</v>
      </c>
      <c r="D22000" s="75">
        <v>4.5</v>
      </c>
      <c r="E22000" s="75">
        <v>4.5</v>
      </c>
      <c r="F22000" s="73" t="s">
        <v>40</v>
      </c>
    </row>
    <row r="22001" spans="1:6" x14ac:dyDescent="0.25">
      <c r="A22001" s="73">
        <v>941204</v>
      </c>
      <c r="B22001" s="74" t="s">
        <v>29359</v>
      </c>
      <c r="C22001" s="73" t="s">
        <v>101</v>
      </c>
      <c r="D22001" s="75">
        <v>6</v>
      </c>
      <c r="E22001" s="75">
        <v>6</v>
      </c>
      <c r="F22001" s="73" t="s">
        <v>40</v>
      </c>
    </row>
    <row r="22002" spans="1:6" x14ac:dyDescent="0.25">
      <c r="A22002" s="73">
        <v>941205</v>
      </c>
      <c r="B22002" s="74" t="s">
        <v>29360</v>
      </c>
      <c r="C22002" s="73" t="s">
        <v>101</v>
      </c>
      <c r="D22002" s="75">
        <v>9.1</v>
      </c>
      <c r="E22002" s="75">
        <v>9.1</v>
      </c>
      <c r="F22002" s="73" t="s">
        <v>40</v>
      </c>
    </row>
    <row r="22003" spans="1:6" x14ac:dyDescent="0.25">
      <c r="A22003" s="73">
        <v>941207</v>
      </c>
      <c r="B22003" s="74" t="s">
        <v>29361</v>
      </c>
      <c r="C22003" s="73" t="s">
        <v>101</v>
      </c>
      <c r="D22003" s="75">
        <v>11</v>
      </c>
      <c r="E22003" s="75">
        <v>11</v>
      </c>
      <c r="F22003" s="73" t="s">
        <v>40</v>
      </c>
    </row>
    <row r="22004" spans="1:6" x14ac:dyDescent="0.25">
      <c r="A22004" s="73">
        <v>941208</v>
      </c>
      <c r="B22004" s="74" t="s">
        <v>29362</v>
      </c>
      <c r="C22004" s="73" t="s">
        <v>101</v>
      </c>
      <c r="D22004" s="75">
        <v>18.8</v>
      </c>
      <c r="E22004" s="75">
        <v>18.8</v>
      </c>
      <c r="F22004" s="73" t="s">
        <v>40</v>
      </c>
    </row>
    <row r="22005" spans="1:6" x14ac:dyDescent="0.25">
      <c r="A22005" s="73">
        <v>941501</v>
      </c>
      <c r="B22005" s="74" t="s">
        <v>29363</v>
      </c>
      <c r="C22005" s="73" t="s">
        <v>101</v>
      </c>
      <c r="D22005" s="75">
        <v>2.9</v>
      </c>
      <c r="E22005" s="75">
        <v>2.9</v>
      </c>
      <c r="F22005" s="73" t="s">
        <v>40</v>
      </c>
    </row>
    <row r="22006" spans="1:6" x14ac:dyDescent="0.25">
      <c r="A22006" s="73">
        <v>941502</v>
      </c>
      <c r="B22006" s="74" t="s">
        <v>29364</v>
      </c>
      <c r="C22006" s="73" t="s">
        <v>101</v>
      </c>
      <c r="D22006" s="75">
        <v>4</v>
      </c>
      <c r="E22006" s="75">
        <v>4</v>
      </c>
      <c r="F22006" s="73" t="s">
        <v>40</v>
      </c>
    </row>
    <row r="22007" spans="1:6" x14ac:dyDescent="0.25">
      <c r="A22007" s="73">
        <v>941503</v>
      </c>
      <c r="B22007" s="74" t="s">
        <v>29365</v>
      </c>
      <c r="C22007" s="73" t="s">
        <v>101</v>
      </c>
      <c r="D22007" s="75">
        <v>6</v>
      </c>
      <c r="E22007" s="75">
        <v>6</v>
      </c>
      <c r="F22007" s="73" t="s">
        <v>40</v>
      </c>
    </row>
    <row r="22008" spans="1:6" x14ac:dyDescent="0.25">
      <c r="A22008" s="73">
        <v>941504</v>
      </c>
      <c r="B22008" s="74" t="s">
        <v>29366</v>
      </c>
      <c r="C22008" s="73" t="s">
        <v>101</v>
      </c>
      <c r="D22008" s="75">
        <v>7.5</v>
      </c>
      <c r="E22008" s="75">
        <v>7.5</v>
      </c>
      <c r="F22008" s="73" t="s">
        <v>40</v>
      </c>
    </row>
    <row r="22009" spans="1:6" x14ac:dyDescent="0.25">
      <c r="A22009" s="73">
        <v>941505</v>
      </c>
      <c r="B22009" s="74" t="s">
        <v>29367</v>
      </c>
      <c r="C22009" s="73" t="s">
        <v>101</v>
      </c>
      <c r="D22009" s="75">
        <v>11</v>
      </c>
      <c r="E22009" s="75">
        <v>11</v>
      </c>
      <c r="F22009" s="73" t="s">
        <v>40</v>
      </c>
    </row>
    <row r="22010" spans="1:6" x14ac:dyDescent="0.25">
      <c r="A22010" s="73">
        <v>941507</v>
      </c>
      <c r="B22010" s="74" t="s">
        <v>29368</v>
      </c>
      <c r="C22010" s="73" t="s">
        <v>101</v>
      </c>
      <c r="D22010" s="75">
        <v>17.18</v>
      </c>
      <c r="E22010" s="75">
        <v>17.18</v>
      </c>
      <c r="F22010" s="73" t="s">
        <v>40</v>
      </c>
    </row>
    <row r="22011" spans="1:6" x14ac:dyDescent="0.25">
      <c r="A22011" s="73">
        <v>941508</v>
      </c>
      <c r="B22011" s="74" t="s">
        <v>29369</v>
      </c>
      <c r="C22011" s="73" t="s">
        <v>101</v>
      </c>
      <c r="D22011" s="75">
        <v>14.1</v>
      </c>
      <c r="E22011" s="75">
        <v>14.1</v>
      </c>
      <c r="F22011" s="73" t="s">
        <v>40</v>
      </c>
    </row>
    <row r="22012" spans="1:6" x14ac:dyDescent="0.25">
      <c r="A22012" s="73">
        <v>941801</v>
      </c>
      <c r="B22012" s="74" t="s">
        <v>29370</v>
      </c>
      <c r="C22012" s="73" t="s">
        <v>101</v>
      </c>
      <c r="D22012" s="75">
        <v>15.4</v>
      </c>
      <c r="E22012" s="75">
        <v>15.4</v>
      </c>
      <c r="F22012" s="73" t="s">
        <v>40</v>
      </c>
    </row>
    <row r="22013" spans="1:6" x14ac:dyDescent="0.25">
      <c r="A22013" s="73">
        <v>941802</v>
      </c>
      <c r="B22013" s="74" t="s">
        <v>29371</v>
      </c>
      <c r="C22013" s="73" t="s">
        <v>101</v>
      </c>
      <c r="D22013" s="75">
        <v>9.9</v>
      </c>
      <c r="E22013" s="75">
        <v>9.9</v>
      </c>
      <c r="F22013" s="73" t="s">
        <v>40</v>
      </c>
    </row>
    <row r="22014" spans="1:6" x14ac:dyDescent="0.25">
      <c r="A22014" s="73">
        <v>941803</v>
      </c>
      <c r="B22014" s="74" t="s">
        <v>29372</v>
      </c>
      <c r="C22014" s="73" t="s">
        <v>101</v>
      </c>
      <c r="D22014" s="75">
        <v>7</v>
      </c>
      <c r="E22014" s="75">
        <v>7</v>
      </c>
      <c r="F22014" s="73" t="s">
        <v>40</v>
      </c>
    </row>
    <row r="22015" spans="1:6" x14ac:dyDescent="0.25">
      <c r="A22015" s="73">
        <v>941804</v>
      </c>
      <c r="B22015" s="74" t="s">
        <v>29373</v>
      </c>
      <c r="C22015" s="73" t="s">
        <v>101</v>
      </c>
      <c r="D22015" s="75">
        <v>1</v>
      </c>
      <c r="E22015" s="75">
        <v>1</v>
      </c>
      <c r="F22015" s="73" t="s">
        <v>40</v>
      </c>
    </row>
    <row r="22016" spans="1:6" x14ac:dyDescent="0.25">
      <c r="A22016" s="73">
        <v>941805</v>
      </c>
      <c r="B22016" s="74" t="s">
        <v>29374</v>
      </c>
      <c r="C22016" s="73" t="s">
        <v>101</v>
      </c>
      <c r="D22016" s="75">
        <v>1.25</v>
      </c>
      <c r="E22016" s="75">
        <v>1.25</v>
      </c>
      <c r="F22016" s="73" t="s">
        <v>40</v>
      </c>
    </row>
    <row r="22017" spans="1:6" ht="38.25" x14ac:dyDescent="0.25">
      <c r="A22017" s="73">
        <v>942002</v>
      </c>
      <c r="B22017" s="74" t="s">
        <v>29375</v>
      </c>
      <c r="C22017" s="73" t="s">
        <v>101</v>
      </c>
      <c r="D22017" s="75">
        <v>38.770000000000003</v>
      </c>
      <c r="E22017" s="75">
        <v>38.770000000000003</v>
      </c>
      <c r="F22017" s="73" t="s">
        <v>40</v>
      </c>
    </row>
    <row r="22018" spans="1:6" ht="38.25" x14ac:dyDescent="0.25">
      <c r="A22018" s="73">
        <v>942003</v>
      </c>
      <c r="B22018" s="74" t="s">
        <v>29376</v>
      </c>
      <c r="C22018" s="73" t="s">
        <v>101</v>
      </c>
      <c r="D22018" s="75">
        <v>60.49</v>
      </c>
      <c r="E22018" s="75">
        <v>60.49</v>
      </c>
      <c r="F22018" s="73" t="s">
        <v>40</v>
      </c>
    </row>
    <row r="22019" spans="1:6" ht="25.5" x14ac:dyDescent="0.25">
      <c r="A22019" s="73">
        <v>950101</v>
      </c>
      <c r="B22019" s="74" t="s">
        <v>29377</v>
      </c>
      <c r="C22019" s="73" t="s">
        <v>101</v>
      </c>
      <c r="D22019" s="75">
        <v>1200</v>
      </c>
      <c r="E22019" s="75">
        <v>1200</v>
      </c>
      <c r="F22019" s="73" t="s">
        <v>40</v>
      </c>
    </row>
    <row r="22020" spans="1:6" ht="25.5" x14ac:dyDescent="0.25">
      <c r="A22020" s="73">
        <v>950103</v>
      </c>
      <c r="B22020" s="74" t="s">
        <v>29378</v>
      </c>
      <c r="C22020" s="73" t="s">
        <v>101</v>
      </c>
      <c r="D22020" s="75">
        <v>400</v>
      </c>
      <c r="E22020" s="75">
        <v>400</v>
      </c>
      <c r="F22020" s="73" t="s">
        <v>40</v>
      </c>
    </row>
    <row r="22021" spans="1:6" ht="25.5" x14ac:dyDescent="0.25">
      <c r="A22021" s="73">
        <v>950201</v>
      </c>
      <c r="B22021" s="74" t="s">
        <v>29379</v>
      </c>
      <c r="C22021" s="73" t="s">
        <v>101</v>
      </c>
      <c r="D22021" s="75">
        <v>1200</v>
      </c>
      <c r="E22021" s="75">
        <v>1200</v>
      </c>
      <c r="F22021" s="73" t="s">
        <v>40</v>
      </c>
    </row>
    <row r="22022" spans="1:6" x14ac:dyDescent="0.25">
      <c r="A22022" s="73">
        <v>950601</v>
      </c>
      <c r="B22022" s="74" t="s">
        <v>34506</v>
      </c>
      <c r="C22022" s="73" t="s">
        <v>101</v>
      </c>
      <c r="D22022" s="75">
        <v>6500</v>
      </c>
      <c r="E22022" s="75">
        <v>6500</v>
      </c>
      <c r="F22022" s="73" t="s">
        <v>40</v>
      </c>
    </row>
    <row r="22023" spans="1:6" x14ac:dyDescent="0.25">
      <c r="A22023" s="73">
        <v>950602</v>
      </c>
      <c r="B22023" s="74" t="s">
        <v>34507</v>
      </c>
      <c r="C22023" s="73" t="s">
        <v>101</v>
      </c>
      <c r="D22023" s="75">
        <v>780</v>
      </c>
      <c r="E22023" s="75">
        <v>780</v>
      </c>
      <c r="F22023" s="73" t="s">
        <v>40</v>
      </c>
    </row>
    <row r="22024" spans="1:6" ht="25.5" x14ac:dyDescent="0.25">
      <c r="A22024" s="73">
        <v>950821</v>
      </c>
      <c r="B22024" s="74" t="s">
        <v>29380</v>
      </c>
      <c r="C22024" s="73" t="s">
        <v>101</v>
      </c>
      <c r="D22024" s="75">
        <v>3500</v>
      </c>
      <c r="E22024" s="75">
        <v>3500</v>
      </c>
      <c r="F22024" s="73" t="s">
        <v>40</v>
      </c>
    </row>
    <row r="22025" spans="1:6" ht="25.5" x14ac:dyDescent="0.25">
      <c r="A22025" s="73">
        <v>950822</v>
      </c>
      <c r="B22025" s="74" t="s">
        <v>29381</v>
      </c>
      <c r="C22025" s="73" t="s">
        <v>101</v>
      </c>
      <c r="D22025" s="75">
        <v>2500</v>
      </c>
      <c r="E22025" s="75">
        <v>2500</v>
      </c>
      <c r="F22025" s="73" t="s">
        <v>40</v>
      </c>
    </row>
    <row r="22026" spans="1:6" ht="25.5" x14ac:dyDescent="0.25">
      <c r="A22026" s="73">
        <v>950823</v>
      </c>
      <c r="B22026" s="74" t="s">
        <v>29382</v>
      </c>
      <c r="C22026" s="73" t="s">
        <v>101</v>
      </c>
      <c r="D22026" s="75">
        <v>1439.81</v>
      </c>
      <c r="E22026" s="75">
        <v>1439.81</v>
      </c>
      <c r="F22026" s="73" t="s">
        <v>40</v>
      </c>
    </row>
    <row r="22027" spans="1:6" ht="25.5" x14ac:dyDescent="0.25">
      <c r="A22027" s="73">
        <v>970101</v>
      </c>
      <c r="B22027" s="74" t="s">
        <v>34511</v>
      </c>
      <c r="C22027" s="73" t="s">
        <v>101</v>
      </c>
      <c r="D22027" s="75">
        <v>32.76</v>
      </c>
      <c r="E22027" s="75">
        <v>32.76</v>
      </c>
      <c r="F22027" s="73" t="s">
        <v>40</v>
      </c>
    </row>
    <row r="22028" spans="1:6" ht="25.5" x14ac:dyDescent="0.25">
      <c r="A22028" s="73">
        <v>970103</v>
      </c>
      <c r="B22028" s="74" t="s">
        <v>34512</v>
      </c>
      <c r="C22028" s="73" t="s">
        <v>101</v>
      </c>
      <c r="D22028" s="75">
        <v>120.47</v>
      </c>
      <c r="E22028" s="75">
        <v>120.47</v>
      </c>
      <c r="F22028" s="73" t="s">
        <v>40</v>
      </c>
    </row>
    <row r="22029" spans="1:6" x14ac:dyDescent="0.25">
      <c r="A22029" s="73">
        <v>970104</v>
      </c>
      <c r="B22029" s="74" t="s">
        <v>34513</v>
      </c>
      <c r="C22029" s="73" t="s">
        <v>101</v>
      </c>
      <c r="D22029" s="75">
        <v>127</v>
      </c>
      <c r="E22029" s="75">
        <v>127</v>
      </c>
      <c r="F22029" s="73" t="s">
        <v>40</v>
      </c>
    </row>
    <row r="22030" spans="1:6" ht="25.5" x14ac:dyDescent="0.25">
      <c r="A22030" s="73">
        <v>970105</v>
      </c>
      <c r="B22030" s="74" t="s">
        <v>34514</v>
      </c>
      <c r="C22030" s="73" t="s">
        <v>101</v>
      </c>
      <c r="D22030" s="75">
        <v>243.88</v>
      </c>
      <c r="E22030" s="75">
        <v>243.88</v>
      </c>
      <c r="F22030" s="73" t="s">
        <v>40</v>
      </c>
    </row>
    <row r="22031" spans="1:6" x14ac:dyDescent="0.25">
      <c r="A22031" s="73">
        <v>970106</v>
      </c>
      <c r="B22031" s="74" t="s">
        <v>29383</v>
      </c>
      <c r="C22031" s="73" t="s">
        <v>101</v>
      </c>
      <c r="D22031" s="75">
        <v>100</v>
      </c>
      <c r="E22031" s="75">
        <v>100</v>
      </c>
      <c r="F22031" s="73" t="s">
        <v>40</v>
      </c>
    </row>
    <row r="22032" spans="1:6" x14ac:dyDescent="0.25">
      <c r="A22032" s="73">
        <v>970107</v>
      </c>
      <c r="B22032" s="74" t="s">
        <v>29384</v>
      </c>
      <c r="C22032" s="73" t="s">
        <v>101</v>
      </c>
      <c r="D22032" s="75">
        <v>100</v>
      </c>
      <c r="E22032" s="75">
        <v>100</v>
      </c>
      <c r="F22032" s="73" t="s">
        <v>40</v>
      </c>
    </row>
    <row r="22033" spans="1:6" x14ac:dyDescent="0.25">
      <c r="A22033" s="73">
        <v>970108</v>
      </c>
      <c r="B22033" s="74" t="s">
        <v>29385</v>
      </c>
      <c r="C22033" s="73" t="s">
        <v>101</v>
      </c>
      <c r="D22033" s="75">
        <v>300</v>
      </c>
      <c r="E22033" s="75">
        <v>300</v>
      </c>
      <c r="F22033" s="73" t="s">
        <v>40</v>
      </c>
    </row>
    <row r="22034" spans="1:6" ht="25.5" x14ac:dyDescent="0.25">
      <c r="A22034" s="73">
        <v>970109</v>
      </c>
      <c r="B22034" s="74" t="s">
        <v>29386</v>
      </c>
      <c r="C22034" s="73" t="s">
        <v>101</v>
      </c>
      <c r="D22034" s="75">
        <v>140</v>
      </c>
      <c r="E22034" s="75">
        <v>140</v>
      </c>
      <c r="F22034" s="73" t="s">
        <v>40</v>
      </c>
    </row>
    <row r="22035" spans="1:6" ht="25.5" x14ac:dyDescent="0.25">
      <c r="A22035" s="73">
        <v>970110</v>
      </c>
      <c r="B22035" s="74" t="s">
        <v>29387</v>
      </c>
      <c r="C22035" s="73" t="s">
        <v>101</v>
      </c>
      <c r="D22035" s="75">
        <v>164.5</v>
      </c>
      <c r="E22035" s="75">
        <v>164.5</v>
      </c>
      <c r="F22035" s="73" t="s">
        <v>40</v>
      </c>
    </row>
    <row r="22036" spans="1:6" ht="25.5" x14ac:dyDescent="0.25">
      <c r="A22036" s="73">
        <v>970111</v>
      </c>
      <c r="B22036" s="74" t="s">
        <v>29388</v>
      </c>
      <c r="C22036" s="73" t="s">
        <v>101</v>
      </c>
      <c r="D22036" s="75">
        <v>200.2</v>
      </c>
      <c r="E22036" s="75">
        <v>200.2</v>
      </c>
      <c r="F22036" s="73" t="s">
        <v>40</v>
      </c>
    </row>
    <row r="22037" spans="1:6" ht="25.5" x14ac:dyDescent="0.25">
      <c r="A22037" s="73">
        <v>970112</v>
      </c>
      <c r="B22037" s="74" t="s">
        <v>29389</v>
      </c>
      <c r="C22037" s="73" t="s">
        <v>101</v>
      </c>
      <c r="D22037" s="75">
        <v>300</v>
      </c>
      <c r="E22037" s="75">
        <v>300</v>
      </c>
      <c r="F22037" s="73" t="s">
        <v>40</v>
      </c>
    </row>
    <row r="22038" spans="1:6" ht="25.5" x14ac:dyDescent="0.25">
      <c r="A22038" s="73">
        <v>970113</v>
      </c>
      <c r="B22038" s="74" t="s">
        <v>29390</v>
      </c>
      <c r="C22038" s="73" t="s">
        <v>101</v>
      </c>
      <c r="D22038" s="75">
        <v>150</v>
      </c>
      <c r="E22038" s="75">
        <v>150</v>
      </c>
      <c r="F22038" s="73" t="s">
        <v>40</v>
      </c>
    </row>
    <row r="22039" spans="1:6" ht="25.5" x14ac:dyDescent="0.25">
      <c r="A22039" s="73">
        <v>970114</v>
      </c>
      <c r="B22039" s="74" t="s">
        <v>29391</v>
      </c>
      <c r="C22039" s="73" t="s">
        <v>101</v>
      </c>
      <c r="D22039" s="75">
        <v>190</v>
      </c>
      <c r="E22039" s="75">
        <v>190</v>
      </c>
      <c r="F22039" s="73" t="s">
        <v>40</v>
      </c>
    </row>
    <row r="22040" spans="1:6" ht="25.5" x14ac:dyDescent="0.25">
      <c r="A22040" s="73">
        <v>970115</v>
      </c>
      <c r="B22040" s="74" t="s">
        <v>29392</v>
      </c>
      <c r="C22040" s="73" t="s">
        <v>101</v>
      </c>
      <c r="D22040" s="75">
        <v>169</v>
      </c>
      <c r="E22040" s="75">
        <v>169</v>
      </c>
      <c r="F22040" s="73" t="s">
        <v>40</v>
      </c>
    </row>
    <row r="22041" spans="1:6" ht="25.5" x14ac:dyDescent="0.25">
      <c r="A22041" s="73">
        <v>970117</v>
      </c>
      <c r="B22041" s="74" t="s">
        <v>29393</v>
      </c>
      <c r="C22041" s="73" t="s">
        <v>101</v>
      </c>
      <c r="D22041" s="75">
        <v>331.7</v>
      </c>
      <c r="E22041" s="75">
        <v>331.7</v>
      </c>
      <c r="F22041" s="73" t="s">
        <v>40</v>
      </c>
    </row>
    <row r="22042" spans="1:6" x14ac:dyDescent="0.25">
      <c r="A22042" s="73">
        <v>970118</v>
      </c>
      <c r="B22042" s="74" t="s">
        <v>29394</v>
      </c>
      <c r="C22042" s="73" t="s">
        <v>101</v>
      </c>
      <c r="D22042" s="75">
        <v>3691.41</v>
      </c>
      <c r="E22042" s="75">
        <v>3691.41</v>
      </c>
      <c r="F22042" s="73" t="s">
        <v>40</v>
      </c>
    </row>
    <row r="22043" spans="1:6" ht="25.5" x14ac:dyDescent="0.25">
      <c r="A22043" s="73">
        <v>970120</v>
      </c>
      <c r="B22043" s="74" t="s">
        <v>29395</v>
      </c>
      <c r="C22043" s="73" t="s">
        <v>101</v>
      </c>
      <c r="D22043" s="75">
        <v>400</v>
      </c>
      <c r="E22043" s="75">
        <v>400</v>
      </c>
      <c r="F22043" s="73" t="s">
        <v>40</v>
      </c>
    </row>
    <row r="22044" spans="1:6" ht="25.5" x14ac:dyDescent="0.25">
      <c r="A22044" s="73">
        <v>970121</v>
      </c>
      <c r="B22044" s="74" t="s">
        <v>29396</v>
      </c>
      <c r="C22044" s="73" t="s">
        <v>101</v>
      </c>
      <c r="D22044" s="75">
        <v>472.65</v>
      </c>
      <c r="E22044" s="75">
        <v>472.65</v>
      </c>
      <c r="F22044" s="73" t="s">
        <v>40</v>
      </c>
    </row>
    <row r="22045" spans="1:6" ht="25.5" x14ac:dyDescent="0.25">
      <c r="A22045" s="73">
        <v>970122</v>
      </c>
      <c r="B22045" s="74" t="s">
        <v>29397</v>
      </c>
      <c r="C22045" s="73" t="s">
        <v>101</v>
      </c>
      <c r="D22045" s="75">
        <v>600</v>
      </c>
      <c r="E22045" s="75">
        <v>600</v>
      </c>
      <c r="F22045" s="73" t="s">
        <v>40</v>
      </c>
    </row>
    <row r="22046" spans="1:6" ht="25.5" x14ac:dyDescent="0.25">
      <c r="A22046" s="73">
        <v>970123</v>
      </c>
      <c r="B22046" s="74" t="s">
        <v>34515</v>
      </c>
      <c r="C22046" s="73" t="s">
        <v>101</v>
      </c>
      <c r="D22046" s="75">
        <v>2933.21</v>
      </c>
      <c r="E22046" s="75">
        <v>2933.21</v>
      </c>
      <c r="F22046" s="73" t="s">
        <v>40</v>
      </c>
    </row>
    <row r="22047" spans="1:6" ht="25.5" x14ac:dyDescent="0.25">
      <c r="A22047" s="73">
        <v>970124</v>
      </c>
      <c r="B22047" s="74" t="s">
        <v>34516</v>
      </c>
      <c r="C22047" s="73" t="s">
        <v>101</v>
      </c>
      <c r="D22047" s="75">
        <v>3600</v>
      </c>
      <c r="E22047" s="75">
        <v>3600</v>
      </c>
      <c r="F22047" s="73" t="s">
        <v>40</v>
      </c>
    </row>
    <row r="22048" spans="1:6" ht="25.5" x14ac:dyDescent="0.25">
      <c r="A22048" s="73">
        <v>970125</v>
      </c>
      <c r="B22048" s="74" t="s">
        <v>34517</v>
      </c>
      <c r="C22048" s="73" t="s">
        <v>101</v>
      </c>
      <c r="D22048" s="75">
        <v>4055.33</v>
      </c>
      <c r="E22048" s="75">
        <v>4055.33</v>
      </c>
      <c r="F22048" s="73" t="s">
        <v>40</v>
      </c>
    </row>
    <row r="22049" spans="1:6" ht="25.5" x14ac:dyDescent="0.25">
      <c r="A22049" s="73">
        <v>970126</v>
      </c>
      <c r="B22049" s="74" t="s">
        <v>34518</v>
      </c>
      <c r="C22049" s="73" t="s">
        <v>101</v>
      </c>
      <c r="D22049" s="75">
        <v>4500</v>
      </c>
      <c r="E22049" s="75">
        <v>4500</v>
      </c>
      <c r="F22049" s="73" t="s">
        <v>40</v>
      </c>
    </row>
    <row r="22050" spans="1:6" ht="25.5" x14ac:dyDescent="0.25">
      <c r="A22050" s="73">
        <v>970127</v>
      </c>
      <c r="B22050" s="74" t="s">
        <v>34519</v>
      </c>
      <c r="C22050" s="73" t="s">
        <v>101</v>
      </c>
      <c r="D22050" s="75">
        <v>4350</v>
      </c>
      <c r="E22050" s="75">
        <v>4350</v>
      </c>
      <c r="F22050" s="73" t="s">
        <v>40</v>
      </c>
    </row>
    <row r="22051" spans="1:6" ht="25.5" x14ac:dyDescent="0.25">
      <c r="A22051" s="73">
        <v>970128</v>
      </c>
      <c r="B22051" s="74" t="s">
        <v>34520</v>
      </c>
      <c r="C22051" s="73" t="s">
        <v>101</v>
      </c>
      <c r="D22051" s="75">
        <v>4500</v>
      </c>
      <c r="E22051" s="75">
        <v>4500</v>
      </c>
      <c r="F22051" s="73" t="s">
        <v>40</v>
      </c>
    </row>
    <row r="22052" spans="1:6" x14ac:dyDescent="0.25">
      <c r="A22052" s="73">
        <v>970130</v>
      </c>
      <c r="B22052" s="74" t="s">
        <v>34521</v>
      </c>
      <c r="C22052" s="73" t="s">
        <v>101</v>
      </c>
      <c r="D22052" s="75">
        <v>4800</v>
      </c>
      <c r="E22052" s="75">
        <v>4800</v>
      </c>
      <c r="F22052" s="73" t="s">
        <v>40</v>
      </c>
    </row>
    <row r="22053" spans="1:6" ht="25.5" x14ac:dyDescent="0.25">
      <c r="A22053" s="73">
        <v>970131</v>
      </c>
      <c r="B22053" s="74" t="s">
        <v>34522</v>
      </c>
      <c r="C22053" s="73" t="s">
        <v>101</v>
      </c>
      <c r="D22053" s="75">
        <v>1800</v>
      </c>
      <c r="E22053" s="75">
        <v>1800</v>
      </c>
      <c r="F22053" s="73" t="s">
        <v>40</v>
      </c>
    </row>
    <row r="22054" spans="1:6" x14ac:dyDescent="0.25">
      <c r="A22054" s="73">
        <v>970132</v>
      </c>
      <c r="B22054" s="74" t="s">
        <v>34523</v>
      </c>
      <c r="C22054" s="73" t="s">
        <v>101</v>
      </c>
      <c r="D22054" s="75">
        <v>1800</v>
      </c>
      <c r="E22054" s="75">
        <v>1800</v>
      </c>
      <c r="F22054" s="73" t="s">
        <v>40</v>
      </c>
    </row>
    <row r="22055" spans="1:6" x14ac:dyDescent="0.25">
      <c r="A22055" s="73">
        <v>970133</v>
      </c>
      <c r="B22055" s="74" t="s">
        <v>34524</v>
      </c>
      <c r="C22055" s="73" t="s">
        <v>101</v>
      </c>
      <c r="D22055" s="75">
        <v>1800</v>
      </c>
      <c r="E22055" s="75">
        <v>1800</v>
      </c>
      <c r="F22055" s="73" t="s">
        <v>40</v>
      </c>
    </row>
    <row r="22056" spans="1:6" ht="25.5" x14ac:dyDescent="0.25">
      <c r="A22056" s="73">
        <v>970134</v>
      </c>
      <c r="B22056" s="74" t="s">
        <v>34525</v>
      </c>
      <c r="C22056" s="73" t="s">
        <v>101</v>
      </c>
      <c r="D22056" s="75">
        <v>1800</v>
      </c>
      <c r="E22056" s="75">
        <v>1800</v>
      </c>
      <c r="F22056" s="73" t="s">
        <v>40</v>
      </c>
    </row>
    <row r="22057" spans="1:6" x14ac:dyDescent="0.25">
      <c r="A22057" s="73">
        <v>970135</v>
      </c>
      <c r="B22057" s="74" t="s">
        <v>29398</v>
      </c>
      <c r="C22057" s="73" t="s">
        <v>101</v>
      </c>
      <c r="D22057" s="75">
        <v>1800</v>
      </c>
      <c r="E22057" s="75">
        <v>1800</v>
      </c>
      <c r="F22057" s="73" t="s">
        <v>40</v>
      </c>
    </row>
    <row r="22058" spans="1:6" x14ac:dyDescent="0.25">
      <c r="A22058" s="73">
        <v>970136</v>
      </c>
      <c r="B22058" s="74" t="s">
        <v>29399</v>
      </c>
      <c r="C22058" s="73" t="s">
        <v>101</v>
      </c>
      <c r="D22058" s="75">
        <v>1800</v>
      </c>
      <c r="E22058" s="75">
        <v>1800</v>
      </c>
      <c r="F22058" s="73" t="s">
        <v>40</v>
      </c>
    </row>
    <row r="22059" spans="1:6" ht="25.5" x14ac:dyDescent="0.25">
      <c r="A22059" s="73">
        <v>970201</v>
      </c>
      <c r="B22059" s="74" t="s">
        <v>29400</v>
      </c>
      <c r="C22059" s="73" t="s">
        <v>101</v>
      </c>
      <c r="D22059" s="75">
        <v>240</v>
      </c>
      <c r="E22059" s="75">
        <v>240</v>
      </c>
      <c r="F22059" s="73" t="s">
        <v>40</v>
      </c>
    </row>
    <row r="22060" spans="1:6" x14ac:dyDescent="0.25">
      <c r="A22060" s="73">
        <v>970202</v>
      </c>
      <c r="B22060" s="74" t="s">
        <v>29401</v>
      </c>
      <c r="C22060" s="73" t="s">
        <v>101</v>
      </c>
      <c r="D22060" s="75">
        <v>235</v>
      </c>
      <c r="E22060" s="75">
        <v>235</v>
      </c>
      <c r="F22060" s="73" t="s">
        <v>40</v>
      </c>
    </row>
    <row r="22061" spans="1:6" ht="25.5" x14ac:dyDescent="0.25">
      <c r="A22061" s="73">
        <v>970203</v>
      </c>
      <c r="B22061" s="74" t="s">
        <v>29402</v>
      </c>
      <c r="C22061" s="73" t="s">
        <v>101</v>
      </c>
      <c r="D22061" s="75">
        <v>150</v>
      </c>
      <c r="E22061" s="75">
        <v>150</v>
      </c>
      <c r="F22061" s="73" t="s">
        <v>40</v>
      </c>
    </row>
    <row r="22062" spans="1:6" ht="25.5" x14ac:dyDescent="0.25">
      <c r="A22062" s="73">
        <v>970204</v>
      </c>
      <c r="B22062" s="74" t="s">
        <v>29403</v>
      </c>
      <c r="C22062" s="73" t="s">
        <v>101</v>
      </c>
      <c r="D22062" s="75">
        <v>375</v>
      </c>
      <c r="E22062" s="75">
        <v>375</v>
      </c>
      <c r="F22062" s="73" t="s">
        <v>40</v>
      </c>
    </row>
    <row r="22063" spans="1:6" ht="25.5" x14ac:dyDescent="0.25">
      <c r="A22063" s="73">
        <v>970205</v>
      </c>
      <c r="B22063" s="74" t="s">
        <v>29404</v>
      </c>
      <c r="C22063" s="73" t="s">
        <v>101</v>
      </c>
      <c r="D22063" s="75">
        <v>322</v>
      </c>
      <c r="E22063" s="75">
        <v>322</v>
      </c>
      <c r="F22063" s="73" t="s">
        <v>40</v>
      </c>
    </row>
    <row r="22064" spans="1:6" ht="25.5" x14ac:dyDescent="0.25">
      <c r="A22064" s="73">
        <v>970206</v>
      </c>
      <c r="B22064" s="74" t="s">
        <v>29405</v>
      </c>
      <c r="C22064" s="73" t="s">
        <v>101</v>
      </c>
      <c r="D22064" s="75">
        <v>230</v>
      </c>
      <c r="E22064" s="75">
        <v>230</v>
      </c>
      <c r="F22064" s="73" t="s">
        <v>40</v>
      </c>
    </row>
    <row r="22065" spans="1:6" ht="25.5" x14ac:dyDescent="0.25">
      <c r="A22065" s="73">
        <v>10401</v>
      </c>
      <c r="B22065" s="74" t="s">
        <v>32407</v>
      </c>
      <c r="C22065" s="73" t="s">
        <v>59</v>
      </c>
      <c r="D22065" s="75">
        <v>109.16</v>
      </c>
      <c r="E22065" s="75">
        <v>104.07</v>
      </c>
      <c r="F22065" s="73" t="s">
        <v>40</v>
      </c>
    </row>
    <row r="22066" spans="1:6" x14ac:dyDescent="0.25">
      <c r="A22066" s="73">
        <v>10403</v>
      </c>
      <c r="B22066" s="74" t="s">
        <v>29406</v>
      </c>
      <c r="C22066" s="73" t="s">
        <v>59</v>
      </c>
      <c r="D22066" s="75">
        <v>115.46</v>
      </c>
      <c r="E22066" s="75">
        <v>110.22</v>
      </c>
      <c r="F22066" s="73" t="s">
        <v>40</v>
      </c>
    </row>
    <row r="22067" spans="1:6" ht="25.5" x14ac:dyDescent="0.25">
      <c r="A22067" s="73">
        <v>10406</v>
      </c>
      <c r="B22067" s="74" t="s">
        <v>29407</v>
      </c>
      <c r="C22067" s="73" t="s">
        <v>59</v>
      </c>
      <c r="D22067" s="75">
        <v>70.88</v>
      </c>
      <c r="E22067" s="75">
        <v>68.010000000000005</v>
      </c>
      <c r="F22067" s="73" t="s">
        <v>40</v>
      </c>
    </row>
    <row r="22068" spans="1:6" ht="25.5" x14ac:dyDescent="0.25">
      <c r="A22068" s="73">
        <v>10407</v>
      </c>
      <c r="B22068" s="74" t="s">
        <v>29408</v>
      </c>
      <c r="C22068" s="73" t="s">
        <v>59</v>
      </c>
      <c r="D22068" s="75">
        <v>74.290000000000006</v>
      </c>
      <c r="E22068" s="75">
        <v>71.53</v>
      </c>
      <c r="F22068" s="73" t="s">
        <v>40</v>
      </c>
    </row>
    <row r="22069" spans="1:6" x14ac:dyDescent="0.25">
      <c r="A22069" s="73">
        <v>10409</v>
      </c>
      <c r="B22069" s="74" t="s">
        <v>29409</v>
      </c>
      <c r="C22069" s="73" t="s">
        <v>59</v>
      </c>
      <c r="D22069" s="75">
        <v>13.25</v>
      </c>
      <c r="E22069" s="75">
        <v>13.05</v>
      </c>
      <c r="F22069" s="73" t="s">
        <v>40</v>
      </c>
    </row>
    <row r="22070" spans="1:6" x14ac:dyDescent="0.25">
      <c r="A22070" s="73">
        <v>10410</v>
      </c>
      <c r="B22070" s="74" t="s">
        <v>29410</v>
      </c>
      <c r="C22070" s="73" t="s">
        <v>59</v>
      </c>
      <c r="D22070" s="75">
        <v>10.039999999999999</v>
      </c>
      <c r="E22070" s="75">
        <v>9.4499999999999993</v>
      </c>
      <c r="F22070" s="73" t="s">
        <v>40</v>
      </c>
    </row>
    <row r="22071" spans="1:6" x14ac:dyDescent="0.25">
      <c r="A22071" s="73">
        <v>10411</v>
      </c>
      <c r="B22071" s="74" t="s">
        <v>29411</v>
      </c>
      <c r="C22071" s="73" t="s">
        <v>59</v>
      </c>
      <c r="D22071" s="75">
        <v>3.79</v>
      </c>
      <c r="E22071" s="75">
        <v>3.44</v>
      </c>
      <c r="F22071" s="73" t="s">
        <v>40</v>
      </c>
    </row>
    <row r="22072" spans="1:6" x14ac:dyDescent="0.25">
      <c r="A22072" s="73">
        <v>10416</v>
      </c>
      <c r="B22072" s="74" t="s">
        <v>29412</v>
      </c>
      <c r="C22072" s="73" t="s">
        <v>59</v>
      </c>
      <c r="D22072" s="75">
        <v>116.91</v>
      </c>
      <c r="E22072" s="75">
        <v>113.05</v>
      </c>
      <c r="F22072" s="73" t="s">
        <v>40</v>
      </c>
    </row>
    <row r="22073" spans="1:6" x14ac:dyDescent="0.25">
      <c r="A22073" s="73">
        <v>10417</v>
      </c>
      <c r="B22073" s="74" t="s">
        <v>29413</v>
      </c>
      <c r="C22073" s="73" t="s">
        <v>59</v>
      </c>
      <c r="D22073" s="75">
        <v>103.03</v>
      </c>
      <c r="E22073" s="75">
        <v>99.48</v>
      </c>
      <c r="F22073" s="73" t="s">
        <v>40</v>
      </c>
    </row>
    <row r="22074" spans="1:6" x14ac:dyDescent="0.25">
      <c r="A22074" s="73">
        <v>10418</v>
      </c>
      <c r="B22074" s="74" t="s">
        <v>29414</v>
      </c>
      <c r="C22074" s="73" t="s">
        <v>59</v>
      </c>
      <c r="D22074" s="75">
        <v>134.41</v>
      </c>
      <c r="E22074" s="75">
        <v>130.55000000000001</v>
      </c>
      <c r="F22074" s="73" t="s">
        <v>40</v>
      </c>
    </row>
    <row r="22075" spans="1:6" x14ac:dyDescent="0.25">
      <c r="A22075" s="73">
        <v>10419</v>
      </c>
      <c r="B22075" s="74" t="s">
        <v>29415</v>
      </c>
      <c r="C22075" s="73" t="s">
        <v>59</v>
      </c>
      <c r="D22075" s="75">
        <v>120.5</v>
      </c>
      <c r="E22075" s="75">
        <v>116.95</v>
      </c>
      <c r="F22075" s="73" t="s">
        <v>40</v>
      </c>
    </row>
    <row r="22076" spans="1:6" x14ac:dyDescent="0.25">
      <c r="A22076" s="73">
        <v>10420</v>
      </c>
      <c r="B22076" s="74" t="s">
        <v>29416</v>
      </c>
      <c r="C22076" s="73" t="s">
        <v>59</v>
      </c>
      <c r="D22076" s="75">
        <v>9.77</v>
      </c>
      <c r="E22076" s="75">
        <v>8.9</v>
      </c>
      <c r="F22076" s="73" t="s">
        <v>40</v>
      </c>
    </row>
    <row r="22077" spans="1:6" x14ac:dyDescent="0.25">
      <c r="A22077" s="73">
        <v>10801</v>
      </c>
      <c r="B22077" s="74" t="s">
        <v>32411</v>
      </c>
      <c r="C22077" s="73" t="s">
        <v>59</v>
      </c>
      <c r="D22077" s="75">
        <v>23.85</v>
      </c>
      <c r="E22077" s="75">
        <v>23.13</v>
      </c>
      <c r="F22077" s="73" t="s">
        <v>40</v>
      </c>
    </row>
    <row r="22078" spans="1:6" x14ac:dyDescent="0.25">
      <c r="A22078" s="73">
        <v>10802</v>
      </c>
      <c r="B22078" s="74" t="s">
        <v>32412</v>
      </c>
      <c r="C22078" s="73" t="s">
        <v>59</v>
      </c>
      <c r="D22078" s="75">
        <v>49.87</v>
      </c>
      <c r="E22078" s="75">
        <v>48.86</v>
      </c>
      <c r="F22078" s="73" t="s">
        <v>40</v>
      </c>
    </row>
    <row r="22079" spans="1:6" x14ac:dyDescent="0.25">
      <c r="A22079" s="73">
        <v>10803</v>
      </c>
      <c r="B22079" s="74" t="s">
        <v>32413</v>
      </c>
      <c r="C22079" s="73" t="s">
        <v>59</v>
      </c>
      <c r="D22079" s="75">
        <v>118.8</v>
      </c>
      <c r="E22079" s="75">
        <v>117.79</v>
      </c>
      <c r="F22079" s="73" t="s">
        <v>40</v>
      </c>
    </row>
    <row r="22080" spans="1:6" x14ac:dyDescent="0.25">
      <c r="A22080" s="73">
        <v>10804</v>
      </c>
      <c r="B22080" s="74" t="s">
        <v>32414</v>
      </c>
      <c r="C22080" s="73" t="s">
        <v>59</v>
      </c>
      <c r="D22080" s="75">
        <v>191.51</v>
      </c>
      <c r="E22080" s="75">
        <v>190.5</v>
      </c>
      <c r="F22080" s="73" t="s">
        <v>40</v>
      </c>
    </row>
    <row r="22081" spans="1:6" ht="25.5" x14ac:dyDescent="0.25">
      <c r="A22081" s="73">
        <v>10820</v>
      </c>
      <c r="B22081" s="74" t="s">
        <v>32415</v>
      </c>
      <c r="C22081" s="73" t="s">
        <v>59</v>
      </c>
      <c r="D22081" s="75">
        <v>7.07</v>
      </c>
      <c r="E22081" s="75">
        <v>6.73</v>
      </c>
      <c r="F22081" s="73" t="s">
        <v>40</v>
      </c>
    </row>
    <row r="22082" spans="1:6" ht="25.5" x14ac:dyDescent="0.25">
      <c r="A22082" s="73">
        <v>10821</v>
      </c>
      <c r="B22082" s="74" t="s">
        <v>32416</v>
      </c>
      <c r="C22082" s="73" t="s">
        <v>59</v>
      </c>
      <c r="D22082" s="75">
        <v>7.51</v>
      </c>
      <c r="E22082" s="75">
        <v>7.15</v>
      </c>
      <c r="F22082" s="73" t="s">
        <v>40</v>
      </c>
    </row>
    <row r="22083" spans="1:6" x14ac:dyDescent="0.25">
      <c r="A22083" s="73">
        <v>11701</v>
      </c>
      <c r="B22083" s="74" t="s">
        <v>29417</v>
      </c>
      <c r="C22083" s="73" t="s">
        <v>59</v>
      </c>
      <c r="D22083" s="75">
        <v>29.88</v>
      </c>
      <c r="E22083" s="75">
        <v>28.18</v>
      </c>
      <c r="F22083" s="73" t="s">
        <v>40</v>
      </c>
    </row>
    <row r="22084" spans="1:6" x14ac:dyDescent="0.25">
      <c r="A22084" s="73">
        <v>12911</v>
      </c>
      <c r="B22084" s="74" t="s">
        <v>29418</v>
      </c>
      <c r="C22084" s="73" t="s">
        <v>59</v>
      </c>
      <c r="D22084" s="75">
        <v>13.96</v>
      </c>
      <c r="E22084" s="75">
        <v>12.7</v>
      </c>
      <c r="F22084" s="73" t="s">
        <v>40</v>
      </c>
    </row>
    <row r="22085" spans="1:6" x14ac:dyDescent="0.25">
      <c r="A22085" s="73">
        <v>12912</v>
      </c>
      <c r="B22085" s="74" t="s">
        <v>29419</v>
      </c>
      <c r="C22085" s="73" t="s">
        <v>59</v>
      </c>
      <c r="D22085" s="75">
        <v>13.96</v>
      </c>
      <c r="E22085" s="75">
        <v>12.7</v>
      </c>
      <c r="F22085" s="73" t="s">
        <v>40</v>
      </c>
    </row>
    <row r="22086" spans="1:6" x14ac:dyDescent="0.25">
      <c r="A22086" s="73">
        <v>20201</v>
      </c>
      <c r="B22086" s="74" t="s">
        <v>32453</v>
      </c>
      <c r="C22086" s="73" t="s">
        <v>59</v>
      </c>
      <c r="D22086" s="75">
        <v>6.59</v>
      </c>
      <c r="E22086" s="75">
        <v>6.01</v>
      </c>
      <c r="F22086" s="73" t="s">
        <v>40</v>
      </c>
    </row>
    <row r="22087" spans="1:6" x14ac:dyDescent="0.25">
      <c r="A22087" s="73">
        <v>20205</v>
      </c>
      <c r="B22087" s="74" t="s">
        <v>32454</v>
      </c>
      <c r="C22087" s="73" t="s">
        <v>59</v>
      </c>
      <c r="D22087" s="75">
        <v>4.4000000000000004</v>
      </c>
      <c r="E22087" s="75">
        <v>4.01</v>
      </c>
      <c r="F22087" s="73" t="s">
        <v>40</v>
      </c>
    </row>
    <row r="22088" spans="1:6" ht="25.5" x14ac:dyDescent="0.25">
      <c r="A22088" s="73">
        <v>20210</v>
      </c>
      <c r="B22088" s="74" t="s">
        <v>32455</v>
      </c>
      <c r="C22088" s="73" t="s">
        <v>59</v>
      </c>
      <c r="D22088" s="75">
        <v>4.4000000000000004</v>
      </c>
      <c r="E22088" s="75">
        <v>4.01</v>
      </c>
      <c r="F22088" s="73" t="s">
        <v>40</v>
      </c>
    </row>
    <row r="22089" spans="1:6" x14ac:dyDescent="0.25">
      <c r="A22089" s="73">
        <v>21201</v>
      </c>
      <c r="B22089" s="74" t="s">
        <v>32486</v>
      </c>
      <c r="C22089" s="73" t="s">
        <v>59</v>
      </c>
      <c r="D22089" s="75">
        <v>2.3199999999999998</v>
      </c>
      <c r="E22089" s="75">
        <v>2.17</v>
      </c>
      <c r="F22089" s="73" t="s">
        <v>40</v>
      </c>
    </row>
    <row r="22090" spans="1:6" x14ac:dyDescent="0.25">
      <c r="A22090" s="73">
        <v>21501</v>
      </c>
      <c r="B22090" s="74" t="s">
        <v>32492</v>
      </c>
      <c r="C22090" s="73" t="s">
        <v>59</v>
      </c>
      <c r="D22090" s="75">
        <v>9.6199999999999992</v>
      </c>
      <c r="E22090" s="75">
        <v>8.7799999999999994</v>
      </c>
      <c r="F22090" s="73" t="s">
        <v>40</v>
      </c>
    </row>
    <row r="22091" spans="1:6" x14ac:dyDescent="0.25">
      <c r="A22091" s="73">
        <v>21502</v>
      </c>
      <c r="B22091" s="74" t="s">
        <v>32493</v>
      </c>
      <c r="C22091" s="73" t="s">
        <v>59</v>
      </c>
      <c r="D22091" s="75">
        <v>28.86</v>
      </c>
      <c r="E22091" s="75">
        <v>26.34</v>
      </c>
      <c r="F22091" s="73" t="s">
        <v>40</v>
      </c>
    </row>
    <row r="22092" spans="1:6" x14ac:dyDescent="0.25">
      <c r="A22092" s="73">
        <v>22301</v>
      </c>
      <c r="B22092" s="74" t="s">
        <v>32511</v>
      </c>
      <c r="C22092" s="73" t="s">
        <v>59</v>
      </c>
      <c r="D22092" s="75">
        <v>11.2</v>
      </c>
      <c r="E22092" s="75">
        <v>10.34</v>
      </c>
      <c r="F22092" s="73" t="s">
        <v>40</v>
      </c>
    </row>
    <row r="22093" spans="1:6" ht="25.5" x14ac:dyDescent="0.25">
      <c r="A22093" s="73">
        <v>40325</v>
      </c>
      <c r="B22093" s="74" t="s">
        <v>29421</v>
      </c>
      <c r="C22093" s="73" t="s">
        <v>59</v>
      </c>
      <c r="D22093" s="75">
        <v>53.55</v>
      </c>
      <c r="E22093" s="75">
        <v>50.57</v>
      </c>
      <c r="F22093" s="73" t="s">
        <v>40</v>
      </c>
    </row>
    <row r="22094" spans="1:6" ht="25.5" x14ac:dyDescent="0.25">
      <c r="A22094" s="73">
        <v>40326</v>
      </c>
      <c r="B22094" s="74" t="s">
        <v>29422</v>
      </c>
      <c r="C22094" s="73" t="s">
        <v>59</v>
      </c>
      <c r="D22094" s="75">
        <v>80.540000000000006</v>
      </c>
      <c r="E22094" s="75">
        <v>75.94</v>
      </c>
      <c r="F22094" s="73" t="s">
        <v>40</v>
      </c>
    </row>
    <row r="22095" spans="1:6" ht="25.5" x14ac:dyDescent="0.25">
      <c r="A22095" s="73">
        <v>40327</v>
      </c>
      <c r="B22095" s="74" t="s">
        <v>29423</v>
      </c>
      <c r="C22095" s="73" t="s">
        <v>59</v>
      </c>
      <c r="D22095" s="75">
        <v>110.69</v>
      </c>
      <c r="E22095" s="75">
        <v>104.37</v>
      </c>
      <c r="F22095" s="73" t="s">
        <v>40</v>
      </c>
    </row>
    <row r="22096" spans="1:6" ht="25.5" x14ac:dyDescent="0.25">
      <c r="A22096" s="73">
        <v>40407</v>
      </c>
      <c r="B22096" s="74" t="s">
        <v>32551</v>
      </c>
      <c r="C22096" s="73" t="s">
        <v>59</v>
      </c>
      <c r="D22096" s="75">
        <v>57.28</v>
      </c>
      <c r="E22096" s="75">
        <v>56.9</v>
      </c>
      <c r="F22096" s="73" t="s">
        <v>40</v>
      </c>
    </row>
    <row r="22097" spans="1:6" ht="25.5" x14ac:dyDescent="0.25">
      <c r="A22097" s="73">
        <v>40408</v>
      </c>
      <c r="B22097" s="74" t="s">
        <v>32552</v>
      </c>
      <c r="C22097" s="73" t="s">
        <v>59</v>
      </c>
      <c r="D22097" s="75">
        <v>113.06</v>
      </c>
      <c r="E22097" s="75">
        <v>112.59</v>
      </c>
      <c r="F22097" s="73" t="s">
        <v>40</v>
      </c>
    </row>
    <row r="22098" spans="1:6" ht="25.5" x14ac:dyDescent="0.25">
      <c r="A22098" s="73">
        <v>40409</v>
      </c>
      <c r="B22098" s="74" t="s">
        <v>32553</v>
      </c>
      <c r="C22098" s="73" t="s">
        <v>59</v>
      </c>
      <c r="D22098" s="75">
        <v>227.16</v>
      </c>
      <c r="E22098" s="75">
        <v>226.59</v>
      </c>
      <c r="F22098" s="73" t="s">
        <v>40</v>
      </c>
    </row>
    <row r="22099" spans="1:6" ht="25.5" x14ac:dyDescent="0.25">
      <c r="A22099" s="73">
        <v>40607</v>
      </c>
      <c r="B22099" s="74" t="s">
        <v>29424</v>
      </c>
      <c r="C22099" s="73" t="s">
        <v>59</v>
      </c>
      <c r="D22099" s="75">
        <v>111.25</v>
      </c>
      <c r="E22099" s="75">
        <v>110.35</v>
      </c>
      <c r="F22099" s="73" t="s">
        <v>40</v>
      </c>
    </row>
    <row r="22100" spans="1:6" ht="25.5" x14ac:dyDescent="0.25">
      <c r="A22100" s="73">
        <v>40608</v>
      </c>
      <c r="B22100" s="74" t="s">
        <v>29425</v>
      </c>
      <c r="C22100" s="73" t="s">
        <v>59</v>
      </c>
      <c r="D22100" s="75">
        <v>225.55</v>
      </c>
      <c r="E22100" s="75">
        <v>224.43</v>
      </c>
      <c r="F22100" s="73" t="s">
        <v>40</v>
      </c>
    </row>
    <row r="22101" spans="1:6" ht="25.5" x14ac:dyDescent="0.25">
      <c r="A22101" s="73">
        <v>40609</v>
      </c>
      <c r="B22101" s="74" t="s">
        <v>29426</v>
      </c>
      <c r="C22101" s="73" t="s">
        <v>59</v>
      </c>
      <c r="D22101" s="75">
        <v>372.05</v>
      </c>
      <c r="E22101" s="75">
        <v>370.75</v>
      </c>
      <c r="F22101" s="73" t="s">
        <v>40</v>
      </c>
    </row>
    <row r="22102" spans="1:6" ht="25.5" x14ac:dyDescent="0.25">
      <c r="A22102" s="73">
        <v>40610</v>
      </c>
      <c r="B22102" s="74" t="s">
        <v>29427</v>
      </c>
      <c r="C22102" s="73" t="s">
        <v>59</v>
      </c>
      <c r="D22102" s="75">
        <v>457.14</v>
      </c>
      <c r="E22102" s="75">
        <v>455.7</v>
      </c>
      <c r="F22102" s="73" t="s">
        <v>40</v>
      </c>
    </row>
    <row r="22103" spans="1:6" ht="25.5" x14ac:dyDescent="0.25">
      <c r="A22103" s="73">
        <v>40611</v>
      </c>
      <c r="B22103" s="74" t="s">
        <v>29428</v>
      </c>
      <c r="C22103" s="73" t="s">
        <v>59</v>
      </c>
      <c r="D22103" s="75">
        <v>539.29</v>
      </c>
      <c r="E22103" s="75">
        <v>538.17999999999995</v>
      </c>
      <c r="F22103" s="73" t="s">
        <v>40</v>
      </c>
    </row>
    <row r="22104" spans="1:6" ht="25.5" x14ac:dyDescent="0.25">
      <c r="A22104" s="73">
        <v>41013</v>
      </c>
      <c r="B22104" s="74" t="s">
        <v>29429</v>
      </c>
      <c r="C22104" s="73" t="s">
        <v>59</v>
      </c>
      <c r="D22104" s="75">
        <v>356.78</v>
      </c>
      <c r="E22104" s="75">
        <v>353.68</v>
      </c>
      <c r="F22104" s="73" t="s">
        <v>40</v>
      </c>
    </row>
    <row r="22105" spans="1:6" ht="25.5" x14ac:dyDescent="0.25">
      <c r="A22105" s="73">
        <v>41014</v>
      </c>
      <c r="B22105" s="74" t="s">
        <v>29430</v>
      </c>
      <c r="C22105" s="73" t="s">
        <v>59</v>
      </c>
      <c r="D22105" s="75">
        <v>504.85</v>
      </c>
      <c r="E22105" s="75">
        <v>500.22</v>
      </c>
      <c r="F22105" s="73" t="s">
        <v>40</v>
      </c>
    </row>
    <row r="22106" spans="1:6" ht="25.5" x14ac:dyDescent="0.25">
      <c r="A22106" s="73">
        <v>41015</v>
      </c>
      <c r="B22106" s="74" t="s">
        <v>29431</v>
      </c>
      <c r="C22106" s="73" t="s">
        <v>59</v>
      </c>
      <c r="D22106" s="75">
        <v>623.78</v>
      </c>
      <c r="E22106" s="75">
        <v>617.37</v>
      </c>
      <c r="F22106" s="73" t="s">
        <v>40</v>
      </c>
    </row>
    <row r="22107" spans="1:6" ht="25.5" x14ac:dyDescent="0.25">
      <c r="A22107" s="73">
        <v>41016</v>
      </c>
      <c r="B22107" s="74" t="s">
        <v>29432</v>
      </c>
      <c r="C22107" s="73" t="s">
        <v>59</v>
      </c>
      <c r="D22107" s="75">
        <v>717.7</v>
      </c>
      <c r="E22107" s="75">
        <v>709.92</v>
      </c>
      <c r="F22107" s="73" t="s">
        <v>40</v>
      </c>
    </row>
    <row r="22108" spans="1:6" ht="25.5" x14ac:dyDescent="0.25">
      <c r="A22108" s="73">
        <v>41017</v>
      </c>
      <c r="B22108" s="74" t="s">
        <v>29433</v>
      </c>
      <c r="C22108" s="73" t="s">
        <v>59</v>
      </c>
      <c r="D22108" s="75">
        <v>582.75</v>
      </c>
      <c r="E22108" s="75">
        <v>577.33000000000004</v>
      </c>
      <c r="F22108" s="73" t="s">
        <v>40</v>
      </c>
    </row>
    <row r="22109" spans="1:6" ht="25.5" x14ac:dyDescent="0.25">
      <c r="A22109" s="73">
        <v>41018</v>
      </c>
      <c r="B22109" s="74" t="s">
        <v>29434</v>
      </c>
      <c r="C22109" s="73" t="s">
        <v>59</v>
      </c>
      <c r="D22109" s="75">
        <v>775.95</v>
      </c>
      <c r="E22109" s="75">
        <v>768.43</v>
      </c>
      <c r="F22109" s="73" t="s">
        <v>40</v>
      </c>
    </row>
    <row r="22110" spans="1:6" ht="25.5" x14ac:dyDescent="0.25">
      <c r="A22110" s="73">
        <v>41019</v>
      </c>
      <c r="B22110" s="74" t="s">
        <v>29435</v>
      </c>
      <c r="C22110" s="73" t="s">
        <v>59</v>
      </c>
      <c r="D22110" s="75">
        <v>915.73</v>
      </c>
      <c r="E22110" s="75">
        <v>905.68</v>
      </c>
      <c r="F22110" s="73" t="s">
        <v>40</v>
      </c>
    </row>
    <row r="22111" spans="1:6" ht="25.5" x14ac:dyDescent="0.25">
      <c r="A22111" s="73">
        <v>41020</v>
      </c>
      <c r="B22111" s="74" t="s">
        <v>29436</v>
      </c>
      <c r="C22111" s="73" t="s">
        <v>59</v>
      </c>
      <c r="D22111" s="75">
        <v>1029.06</v>
      </c>
      <c r="E22111" s="75">
        <v>1017.05</v>
      </c>
      <c r="F22111" s="73" t="s">
        <v>40</v>
      </c>
    </row>
    <row r="22112" spans="1:6" x14ac:dyDescent="0.25">
      <c r="A22112" s="73">
        <v>50601</v>
      </c>
      <c r="B22112" s="74" t="s">
        <v>32594</v>
      </c>
      <c r="C22112" s="73" t="s">
        <v>59</v>
      </c>
      <c r="D22112" s="75">
        <v>107.81</v>
      </c>
      <c r="E22112" s="75">
        <v>105.69</v>
      </c>
      <c r="F22112" s="73" t="s">
        <v>40</v>
      </c>
    </row>
    <row r="22113" spans="1:6" x14ac:dyDescent="0.25">
      <c r="A22113" s="73">
        <v>50602</v>
      </c>
      <c r="B22113" s="74" t="s">
        <v>32595</v>
      </c>
      <c r="C22113" s="73" t="s">
        <v>59</v>
      </c>
      <c r="D22113" s="75">
        <v>69.81</v>
      </c>
      <c r="E22113" s="75">
        <v>67.69</v>
      </c>
      <c r="F22113" s="73" t="s">
        <v>40</v>
      </c>
    </row>
    <row r="22114" spans="1:6" x14ac:dyDescent="0.25">
      <c r="A22114" s="73">
        <v>51310</v>
      </c>
      <c r="B22114" s="74" t="s">
        <v>29437</v>
      </c>
      <c r="C22114" s="73" t="s">
        <v>59</v>
      </c>
      <c r="D22114" s="75">
        <v>119.64</v>
      </c>
      <c r="E22114" s="75">
        <v>118.53</v>
      </c>
      <c r="F22114" s="73" t="s">
        <v>40</v>
      </c>
    </row>
    <row r="22115" spans="1:6" x14ac:dyDescent="0.25">
      <c r="A22115" s="73">
        <v>73504</v>
      </c>
      <c r="B22115" s="74" t="s">
        <v>32683</v>
      </c>
      <c r="C22115" s="73" t="s">
        <v>59</v>
      </c>
      <c r="D22115" s="75">
        <v>24.89</v>
      </c>
      <c r="E22115" s="75">
        <v>23.9</v>
      </c>
      <c r="F22115" s="73" t="s">
        <v>40</v>
      </c>
    </row>
    <row r="22116" spans="1:6" x14ac:dyDescent="0.25">
      <c r="A22116" s="73">
        <v>73505</v>
      </c>
      <c r="B22116" s="74" t="s">
        <v>32684</v>
      </c>
      <c r="C22116" s="73" t="s">
        <v>59</v>
      </c>
      <c r="D22116" s="75">
        <v>24.6</v>
      </c>
      <c r="E22116" s="75">
        <v>23.63</v>
      </c>
      <c r="F22116" s="73" t="s">
        <v>40</v>
      </c>
    </row>
    <row r="22117" spans="1:6" x14ac:dyDescent="0.25">
      <c r="A22117" s="73">
        <v>73506</v>
      </c>
      <c r="B22117" s="74" t="s">
        <v>32685</v>
      </c>
      <c r="C22117" s="73" t="s">
        <v>59</v>
      </c>
      <c r="D22117" s="75">
        <v>29.09</v>
      </c>
      <c r="E22117" s="75">
        <v>27.97</v>
      </c>
      <c r="F22117" s="73" t="s">
        <v>40</v>
      </c>
    </row>
    <row r="22118" spans="1:6" x14ac:dyDescent="0.25">
      <c r="A22118" s="73">
        <v>73507</v>
      </c>
      <c r="B22118" s="74" t="s">
        <v>32686</v>
      </c>
      <c r="C22118" s="73" t="s">
        <v>59</v>
      </c>
      <c r="D22118" s="75">
        <v>28.78</v>
      </c>
      <c r="E22118" s="75">
        <v>27.68</v>
      </c>
      <c r="F22118" s="73" t="s">
        <v>40</v>
      </c>
    </row>
    <row r="22119" spans="1:6" x14ac:dyDescent="0.25">
      <c r="A22119" s="73">
        <v>73508</v>
      </c>
      <c r="B22119" s="74" t="s">
        <v>32687</v>
      </c>
      <c r="C22119" s="73" t="s">
        <v>59</v>
      </c>
      <c r="D22119" s="75">
        <v>34.26</v>
      </c>
      <c r="E22119" s="75">
        <v>32.979999999999997</v>
      </c>
      <c r="F22119" s="73" t="s">
        <v>40</v>
      </c>
    </row>
    <row r="22120" spans="1:6" x14ac:dyDescent="0.25">
      <c r="A22120" s="73">
        <v>73509</v>
      </c>
      <c r="B22120" s="74" t="s">
        <v>32688</v>
      </c>
      <c r="C22120" s="73" t="s">
        <v>59</v>
      </c>
      <c r="D22120" s="75">
        <v>33.659999999999997</v>
      </c>
      <c r="E22120" s="75">
        <v>32.409999999999997</v>
      </c>
      <c r="F22120" s="73" t="s">
        <v>40</v>
      </c>
    </row>
    <row r="22121" spans="1:6" ht="25.5" x14ac:dyDescent="0.25">
      <c r="A22121" s="73">
        <v>73701</v>
      </c>
      <c r="B22121" s="74" t="s">
        <v>32689</v>
      </c>
      <c r="C22121" s="73" t="s">
        <v>59</v>
      </c>
      <c r="D22121" s="75">
        <v>466.8</v>
      </c>
      <c r="E22121" s="75">
        <v>456.78</v>
      </c>
      <c r="F22121" s="73" t="s">
        <v>40</v>
      </c>
    </row>
    <row r="22122" spans="1:6" x14ac:dyDescent="0.25">
      <c r="A22122" s="73">
        <v>73901</v>
      </c>
      <c r="B22122" s="74" t="s">
        <v>32691</v>
      </c>
      <c r="C22122" s="73" t="s">
        <v>59</v>
      </c>
      <c r="D22122" s="75">
        <v>49.56</v>
      </c>
      <c r="E22122" s="75">
        <v>47.66</v>
      </c>
      <c r="F22122" s="73" t="s">
        <v>40</v>
      </c>
    </row>
    <row r="22123" spans="1:6" x14ac:dyDescent="0.25">
      <c r="A22123" s="73">
        <v>80201</v>
      </c>
      <c r="B22123" s="74" t="s">
        <v>32695</v>
      </c>
      <c r="C22123" s="73" t="s">
        <v>59</v>
      </c>
      <c r="D22123" s="75">
        <v>54.93</v>
      </c>
      <c r="E22123" s="75">
        <v>53.4</v>
      </c>
      <c r="F22123" s="73" t="s">
        <v>40</v>
      </c>
    </row>
    <row r="22124" spans="1:6" x14ac:dyDescent="0.25">
      <c r="A22124" s="73">
        <v>80203</v>
      </c>
      <c r="B22124" s="74" t="s">
        <v>32696</v>
      </c>
      <c r="C22124" s="73" t="s">
        <v>59</v>
      </c>
      <c r="D22124" s="75">
        <v>43.68</v>
      </c>
      <c r="E22124" s="75">
        <v>42.24</v>
      </c>
      <c r="F22124" s="73" t="s">
        <v>40</v>
      </c>
    </row>
    <row r="22125" spans="1:6" x14ac:dyDescent="0.25">
      <c r="A22125" s="73">
        <v>80205</v>
      </c>
      <c r="B22125" s="74" t="s">
        <v>32697</v>
      </c>
      <c r="C22125" s="73" t="s">
        <v>59</v>
      </c>
      <c r="D22125" s="75">
        <v>29.25</v>
      </c>
      <c r="E22125" s="75">
        <v>27.98</v>
      </c>
      <c r="F22125" s="73" t="s">
        <v>40</v>
      </c>
    </row>
    <row r="22126" spans="1:6" x14ac:dyDescent="0.25">
      <c r="A22126" s="73">
        <v>80207</v>
      </c>
      <c r="B22126" s="74" t="s">
        <v>32698</v>
      </c>
      <c r="C22126" s="73" t="s">
        <v>59</v>
      </c>
      <c r="D22126" s="75">
        <v>25.02</v>
      </c>
      <c r="E22126" s="75">
        <v>24</v>
      </c>
      <c r="F22126" s="73" t="s">
        <v>40</v>
      </c>
    </row>
    <row r="22127" spans="1:6" x14ac:dyDescent="0.25">
      <c r="A22127" s="73">
        <v>80209</v>
      </c>
      <c r="B22127" s="74" t="s">
        <v>32699</v>
      </c>
      <c r="C22127" s="73" t="s">
        <v>59</v>
      </c>
      <c r="D22127" s="75">
        <v>5.62</v>
      </c>
      <c r="E22127" s="75">
        <v>5.45</v>
      </c>
      <c r="F22127" s="73" t="s">
        <v>40</v>
      </c>
    </row>
    <row r="22128" spans="1:6" x14ac:dyDescent="0.25">
      <c r="A22128" s="73">
        <v>81501</v>
      </c>
      <c r="B22128" s="74" t="s">
        <v>32707</v>
      </c>
      <c r="C22128" s="73" t="s">
        <v>59</v>
      </c>
      <c r="D22128" s="75">
        <v>37.799999999999997</v>
      </c>
      <c r="E22128" s="75">
        <v>35.86</v>
      </c>
      <c r="F22128" s="73" t="s">
        <v>40</v>
      </c>
    </row>
    <row r="22129" spans="1:6" x14ac:dyDescent="0.25">
      <c r="A22129" s="73">
        <v>81506</v>
      </c>
      <c r="B22129" s="74" t="s">
        <v>32708</v>
      </c>
      <c r="C22129" s="73" t="s">
        <v>59</v>
      </c>
      <c r="D22129" s="75">
        <v>67.73</v>
      </c>
      <c r="E22129" s="75">
        <v>66.88</v>
      </c>
      <c r="F22129" s="73" t="s">
        <v>40</v>
      </c>
    </row>
    <row r="22130" spans="1:6" ht="25.5" x14ac:dyDescent="0.25">
      <c r="A22130" s="73">
        <v>81540</v>
      </c>
      <c r="B22130" s="74" t="s">
        <v>32709</v>
      </c>
      <c r="C22130" s="73" t="s">
        <v>59</v>
      </c>
      <c r="D22130" s="75">
        <v>88.45</v>
      </c>
      <c r="E22130" s="75">
        <v>88.09</v>
      </c>
      <c r="F22130" s="73" t="s">
        <v>40</v>
      </c>
    </row>
    <row r="22131" spans="1:6" x14ac:dyDescent="0.25">
      <c r="A22131" s="73">
        <v>88521</v>
      </c>
      <c r="B22131" s="74" t="s">
        <v>32714</v>
      </c>
      <c r="C22131" s="73" t="s">
        <v>59</v>
      </c>
      <c r="D22131" s="75">
        <v>76.11</v>
      </c>
      <c r="E22131" s="75">
        <v>73.569999999999993</v>
      </c>
      <c r="F22131" s="73" t="s">
        <v>40</v>
      </c>
    </row>
    <row r="22132" spans="1:6" x14ac:dyDescent="0.25">
      <c r="A22132" s="73">
        <v>88523</v>
      </c>
      <c r="B22132" s="74" t="s">
        <v>32715</v>
      </c>
      <c r="C22132" s="73" t="s">
        <v>59</v>
      </c>
      <c r="D22132" s="75">
        <v>105.29</v>
      </c>
      <c r="E22132" s="75">
        <v>102.32</v>
      </c>
      <c r="F22132" s="73" t="s">
        <v>40</v>
      </c>
    </row>
    <row r="22133" spans="1:6" x14ac:dyDescent="0.25">
      <c r="A22133" s="73">
        <v>88525</v>
      </c>
      <c r="B22133" s="74" t="s">
        <v>32716</v>
      </c>
      <c r="C22133" s="73" t="s">
        <v>59</v>
      </c>
      <c r="D22133" s="75">
        <v>130.93</v>
      </c>
      <c r="E22133" s="75">
        <v>127.75</v>
      </c>
      <c r="F22133" s="73" t="s">
        <v>40</v>
      </c>
    </row>
    <row r="22134" spans="1:6" x14ac:dyDescent="0.25">
      <c r="A22134" s="73">
        <v>88527</v>
      </c>
      <c r="B22134" s="74" t="s">
        <v>32717</v>
      </c>
      <c r="C22134" s="73" t="s">
        <v>59</v>
      </c>
      <c r="D22134" s="75">
        <v>146.28</v>
      </c>
      <c r="E22134" s="75">
        <v>142.88999999999999</v>
      </c>
      <c r="F22134" s="73" t="s">
        <v>40</v>
      </c>
    </row>
    <row r="22135" spans="1:6" x14ac:dyDescent="0.25">
      <c r="A22135" s="73">
        <v>88529</v>
      </c>
      <c r="B22135" s="74" t="s">
        <v>32718</v>
      </c>
      <c r="C22135" s="73" t="s">
        <v>59</v>
      </c>
      <c r="D22135" s="75">
        <v>187.18</v>
      </c>
      <c r="E22135" s="75">
        <v>183.36</v>
      </c>
      <c r="F22135" s="73" t="s">
        <v>40</v>
      </c>
    </row>
    <row r="22136" spans="1:6" x14ac:dyDescent="0.25">
      <c r="A22136" s="73">
        <v>88541</v>
      </c>
      <c r="B22136" s="74" t="s">
        <v>32719</v>
      </c>
      <c r="C22136" s="73" t="s">
        <v>59</v>
      </c>
      <c r="D22136" s="75">
        <v>70.91</v>
      </c>
      <c r="E22136" s="75">
        <v>68.37</v>
      </c>
      <c r="F22136" s="73" t="s">
        <v>40</v>
      </c>
    </row>
    <row r="22137" spans="1:6" x14ac:dyDescent="0.25">
      <c r="A22137" s="73">
        <v>88543</v>
      </c>
      <c r="B22137" s="74" t="s">
        <v>32720</v>
      </c>
      <c r="C22137" s="73" t="s">
        <v>59</v>
      </c>
      <c r="D22137" s="75">
        <v>97.42</v>
      </c>
      <c r="E22137" s="75">
        <v>94.45</v>
      </c>
      <c r="F22137" s="73" t="s">
        <v>40</v>
      </c>
    </row>
    <row r="22138" spans="1:6" x14ac:dyDescent="0.25">
      <c r="A22138" s="73">
        <v>88545</v>
      </c>
      <c r="B22138" s="74" t="s">
        <v>32721</v>
      </c>
      <c r="C22138" s="73" t="s">
        <v>59</v>
      </c>
      <c r="D22138" s="75">
        <v>120.54</v>
      </c>
      <c r="E22138" s="75">
        <v>117.36</v>
      </c>
      <c r="F22138" s="73" t="s">
        <v>40</v>
      </c>
    </row>
    <row r="22139" spans="1:6" x14ac:dyDescent="0.25">
      <c r="A22139" s="73">
        <v>88547</v>
      </c>
      <c r="B22139" s="74" t="s">
        <v>32722</v>
      </c>
      <c r="C22139" s="73" t="s">
        <v>59</v>
      </c>
      <c r="D22139" s="75">
        <v>134.46</v>
      </c>
      <c r="E22139" s="75">
        <v>131.07</v>
      </c>
      <c r="F22139" s="73" t="s">
        <v>40</v>
      </c>
    </row>
    <row r="22140" spans="1:6" x14ac:dyDescent="0.25">
      <c r="A22140" s="73">
        <v>88549</v>
      </c>
      <c r="B22140" s="74" t="s">
        <v>32723</v>
      </c>
      <c r="C22140" s="73" t="s">
        <v>59</v>
      </c>
      <c r="D22140" s="75">
        <v>171.43</v>
      </c>
      <c r="E22140" s="75">
        <v>167.61</v>
      </c>
      <c r="F22140" s="73" t="s">
        <v>40</v>
      </c>
    </row>
    <row r="22141" spans="1:6" x14ac:dyDescent="0.25">
      <c r="A22141" s="73">
        <v>88561</v>
      </c>
      <c r="B22141" s="74" t="s">
        <v>32724</v>
      </c>
      <c r="C22141" s="73" t="s">
        <v>59</v>
      </c>
      <c r="D22141" s="75">
        <v>62.92</v>
      </c>
      <c r="E22141" s="75">
        <v>60.38</v>
      </c>
      <c r="F22141" s="73" t="s">
        <v>40</v>
      </c>
    </row>
    <row r="22142" spans="1:6" x14ac:dyDescent="0.25">
      <c r="A22142" s="73">
        <v>88563</v>
      </c>
      <c r="B22142" s="74" t="s">
        <v>32725</v>
      </c>
      <c r="C22142" s="73" t="s">
        <v>59</v>
      </c>
      <c r="D22142" s="75">
        <v>85.34</v>
      </c>
      <c r="E22142" s="75">
        <v>82.37</v>
      </c>
      <c r="F22142" s="73" t="s">
        <v>40</v>
      </c>
    </row>
    <row r="22143" spans="1:6" x14ac:dyDescent="0.25">
      <c r="A22143" s="73">
        <v>88565</v>
      </c>
      <c r="B22143" s="74" t="s">
        <v>32726</v>
      </c>
      <c r="C22143" s="73" t="s">
        <v>59</v>
      </c>
      <c r="D22143" s="75">
        <v>104.6</v>
      </c>
      <c r="E22143" s="75">
        <v>101.42</v>
      </c>
      <c r="F22143" s="73" t="s">
        <v>40</v>
      </c>
    </row>
    <row r="22144" spans="1:6" x14ac:dyDescent="0.25">
      <c r="A22144" s="73">
        <v>88567</v>
      </c>
      <c r="B22144" s="74" t="s">
        <v>32727</v>
      </c>
      <c r="C22144" s="73" t="s">
        <v>59</v>
      </c>
      <c r="D22144" s="75">
        <v>116.34</v>
      </c>
      <c r="E22144" s="75">
        <v>112.95</v>
      </c>
      <c r="F22144" s="73" t="s">
        <v>40</v>
      </c>
    </row>
    <row r="22145" spans="1:6" x14ac:dyDescent="0.25">
      <c r="A22145" s="73">
        <v>88569</v>
      </c>
      <c r="B22145" s="74" t="s">
        <v>32728</v>
      </c>
      <c r="C22145" s="73" t="s">
        <v>59</v>
      </c>
      <c r="D22145" s="75">
        <v>147.28</v>
      </c>
      <c r="E22145" s="75">
        <v>143.46</v>
      </c>
      <c r="F22145" s="73" t="s">
        <v>40</v>
      </c>
    </row>
    <row r="22146" spans="1:6" ht="25.5" x14ac:dyDescent="0.25">
      <c r="A22146" s="73">
        <v>88741</v>
      </c>
      <c r="B22146" s="74" t="s">
        <v>32729</v>
      </c>
      <c r="C22146" s="73" t="s">
        <v>59</v>
      </c>
      <c r="D22146" s="75">
        <v>32.67</v>
      </c>
      <c r="E22146" s="75">
        <v>31.4</v>
      </c>
      <c r="F22146" s="73" t="s">
        <v>40</v>
      </c>
    </row>
    <row r="22147" spans="1:6" ht="25.5" x14ac:dyDescent="0.25">
      <c r="A22147" s="73">
        <v>88743</v>
      </c>
      <c r="B22147" s="74" t="s">
        <v>32730</v>
      </c>
      <c r="C22147" s="73" t="s">
        <v>59</v>
      </c>
      <c r="D22147" s="75">
        <v>38.130000000000003</v>
      </c>
      <c r="E22147" s="75">
        <v>36.86</v>
      </c>
      <c r="F22147" s="73" t="s">
        <v>40</v>
      </c>
    </row>
    <row r="22148" spans="1:6" ht="25.5" x14ac:dyDescent="0.25">
      <c r="A22148" s="73">
        <v>88745</v>
      </c>
      <c r="B22148" s="74" t="s">
        <v>32731</v>
      </c>
      <c r="C22148" s="73" t="s">
        <v>59</v>
      </c>
      <c r="D22148" s="75">
        <v>43.7</v>
      </c>
      <c r="E22148" s="75">
        <v>42.43</v>
      </c>
      <c r="F22148" s="73" t="s">
        <v>40</v>
      </c>
    </row>
    <row r="22149" spans="1:6" ht="25.5" x14ac:dyDescent="0.25">
      <c r="A22149" s="73">
        <v>88747</v>
      </c>
      <c r="B22149" s="74" t="s">
        <v>32732</v>
      </c>
      <c r="C22149" s="73" t="s">
        <v>59</v>
      </c>
      <c r="D22149" s="75">
        <v>52.52</v>
      </c>
      <c r="E22149" s="75">
        <v>51.25</v>
      </c>
      <c r="F22149" s="73" t="s">
        <v>40</v>
      </c>
    </row>
    <row r="22150" spans="1:6" ht="25.5" x14ac:dyDescent="0.25">
      <c r="A22150" s="73">
        <v>88761</v>
      </c>
      <c r="B22150" s="74" t="s">
        <v>32733</v>
      </c>
      <c r="C22150" s="73" t="s">
        <v>59</v>
      </c>
      <c r="D22150" s="75">
        <v>29.04</v>
      </c>
      <c r="E22150" s="75">
        <v>27.77</v>
      </c>
      <c r="F22150" s="73" t="s">
        <v>40</v>
      </c>
    </row>
    <row r="22151" spans="1:6" ht="25.5" x14ac:dyDescent="0.25">
      <c r="A22151" s="73">
        <v>88763</v>
      </c>
      <c r="B22151" s="74" t="s">
        <v>32734</v>
      </c>
      <c r="C22151" s="73" t="s">
        <v>59</v>
      </c>
      <c r="D22151" s="75">
        <v>33.299999999999997</v>
      </c>
      <c r="E22151" s="75">
        <v>32.03</v>
      </c>
      <c r="F22151" s="73" t="s">
        <v>40</v>
      </c>
    </row>
    <row r="22152" spans="1:6" ht="25.5" x14ac:dyDescent="0.25">
      <c r="A22152" s="73">
        <v>88765</v>
      </c>
      <c r="B22152" s="74" t="s">
        <v>32735</v>
      </c>
      <c r="C22152" s="73" t="s">
        <v>59</v>
      </c>
      <c r="D22152" s="75">
        <v>37.65</v>
      </c>
      <c r="E22152" s="75">
        <v>36.380000000000003</v>
      </c>
      <c r="F22152" s="73" t="s">
        <v>40</v>
      </c>
    </row>
    <row r="22153" spans="1:6" ht="25.5" x14ac:dyDescent="0.25">
      <c r="A22153" s="73">
        <v>88767</v>
      </c>
      <c r="B22153" s="74" t="s">
        <v>32736</v>
      </c>
      <c r="C22153" s="73" t="s">
        <v>59</v>
      </c>
      <c r="D22153" s="75">
        <v>44.53</v>
      </c>
      <c r="E22153" s="75">
        <v>43.26</v>
      </c>
      <c r="F22153" s="73" t="s">
        <v>40</v>
      </c>
    </row>
    <row r="22154" spans="1:6" ht="25.5" x14ac:dyDescent="0.25">
      <c r="A22154" s="73">
        <v>90202</v>
      </c>
      <c r="B22154" s="74" t="s">
        <v>29438</v>
      </c>
      <c r="C22154" s="73" t="s">
        <v>59</v>
      </c>
      <c r="D22154" s="75">
        <v>95.22</v>
      </c>
      <c r="E22154" s="75">
        <v>89.85</v>
      </c>
      <c r="F22154" s="73" t="s">
        <v>40</v>
      </c>
    </row>
    <row r="22155" spans="1:6" ht="25.5" x14ac:dyDescent="0.25">
      <c r="A22155" s="73">
        <v>90203</v>
      </c>
      <c r="B22155" s="74" t="s">
        <v>29439</v>
      </c>
      <c r="C22155" s="73" t="s">
        <v>59</v>
      </c>
      <c r="D22155" s="75">
        <v>18.21</v>
      </c>
      <c r="E22155" s="75">
        <v>18.13</v>
      </c>
      <c r="F22155" s="73" t="s">
        <v>40</v>
      </c>
    </row>
    <row r="22156" spans="1:6" ht="25.5" x14ac:dyDescent="0.25">
      <c r="A22156" s="73">
        <v>90204</v>
      </c>
      <c r="B22156" s="74" t="s">
        <v>29440</v>
      </c>
      <c r="C22156" s="73" t="s">
        <v>59</v>
      </c>
      <c r="D22156" s="75">
        <v>46.1</v>
      </c>
      <c r="E22156" s="75">
        <v>42.72</v>
      </c>
      <c r="F22156" s="73" t="s">
        <v>40</v>
      </c>
    </row>
    <row r="22157" spans="1:6" x14ac:dyDescent="0.25">
      <c r="A22157" s="73">
        <v>100301</v>
      </c>
      <c r="B22157" s="74" t="s">
        <v>32740</v>
      </c>
      <c r="C22157" s="73" t="s">
        <v>59</v>
      </c>
      <c r="D22157" s="75">
        <v>7.08</v>
      </c>
      <c r="E22157" s="75">
        <v>6.74</v>
      </c>
      <c r="F22157" s="73" t="s">
        <v>40</v>
      </c>
    </row>
    <row r="22158" spans="1:6" x14ac:dyDescent="0.25">
      <c r="A22158" s="73">
        <v>100302</v>
      </c>
      <c r="B22158" s="74" t="s">
        <v>32741</v>
      </c>
      <c r="C22158" s="73" t="s">
        <v>59</v>
      </c>
      <c r="D22158" s="75">
        <v>7.52</v>
      </c>
      <c r="E22158" s="75">
        <v>7.16</v>
      </c>
      <c r="F22158" s="73" t="s">
        <v>40</v>
      </c>
    </row>
    <row r="22159" spans="1:6" x14ac:dyDescent="0.25">
      <c r="A22159" s="73">
        <v>100303</v>
      </c>
      <c r="B22159" s="74" t="s">
        <v>32742</v>
      </c>
      <c r="C22159" s="73" t="s">
        <v>59</v>
      </c>
      <c r="D22159" s="75">
        <v>12.99</v>
      </c>
      <c r="E22159" s="75">
        <v>12.57</v>
      </c>
      <c r="F22159" s="73" t="s">
        <v>40</v>
      </c>
    </row>
    <row r="22160" spans="1:6" x14ac:dyDescent="0.25">
      <c r="A22160" s="73">
        <v>100304</v>
      </c>
      <c r="B22160" s="74" t="s">
        <v>32743</v>
      </c>
      <c r="C22160" s="73" t="s">
        <v>59</v>
      </c>
      <c r="D22160" s="75">
        <v>17.89</v>
      </c>
      <c r="E22160" s="75">
        <v>17.29</v>
      </c>
      <c r="F22160" s="73" t="s">
        <v>40</v>
      </c>
    </row>
    <row r="22161" spans="1:6" x14ac:dyDescent="0.25">
      <c r="A22161" s="73">
        <v>100305</v>
      </c>
      <c r="B22161" s="74" t="s">
        <v>32744</v>
      </c>
      <c r="C22161" s="73" t="s">
        <v>59</v>
      </c>
      <c r="D22161" s="75">
        <v>23.13</v>
      </c>
      <c r="E22161" s="75">
        <v>22.28</v>
      </c>
      <c r="F22161" s="73" t="s">
        <v>40</v>
      </c>
    </row>
    <row r="22162" spans="1:6" x14ac:dyDescent="0.25">
      <c r="A22162" s="73">
        <v>100306</v>
      </c>
      <c r="B22162" s="74" t="s">
        <v>32745</v>
      </c>
      <c r="C22162" s="73" t="s">
        <v>59</v>
      </c>
      <c r="D22162" s="75">
        <v>32.28</v>
      </c>
      <c r="E22162" s="75">
        <v>31.43</v>
      </c>
      <c r="F22162" s="73" t="s">
        <v>40</v>
      </c>
    </row>
    <row r="22163" spans="1:6" x14ac:dyDescent="0.25">
      <c r="A22163" s="73">
        <v>100307</v>
      </c>
      <c r="B22163" s="74" t="s">
        <v>32746</v>
      </c>
      <c r="C22163" s="73" t="s">
        <v>59</v>
      </c>
      <c r="D22163" s="75">
        <v>54.39</v>
      </c>
      <c r="E22163" s="75">
        <v>52.91</v>
      </c>
      <c r="F22163" s="73" t="s">
        <v>40</v>
      </c>
    </row>
    <row r="22164" spans="1:6" x14ac:dyDescent="0.25">
      <c r="A22164" s="73">
        <v>100308</v>
      </c>
      <c r="B22164" s="74" t="s">
        <v>32747</v>
      </c>
      <c r="C22164" s="73" t="s">
        <v>59</v>
      </c>
      <c r="D22164" s="75">
        <v>74.430000000000007</v>
      </c>
      <c r="E22164" s="75">
        <v>72.73</v>
      </c>
      <c r="F22164" s="73" t="s">
        <v>40</v>
      </c>
    </row>
    <row r="22165" spans="1:6" x14ac:dyDescent="0.25">
      <c r="A22165" s="73">
        <v>100309</v>
      </c>
      <c r="B22165" s="74" t="s">
        <v>32748</v>
      </c>
      <c r="C22165" s="73" t="s">
        <v>59</v>
      </c>
      <c r="D22165" s="75">
        <v>104.43</v>
      </c>
      <c r="E22165" s="75">
        <v>102.53</v>
      </c>
      <c r="F22165" s="73" t="s">
        <v>40</v>
      </c>
    </row>
    <row r="22166" spans="1:6" ht="25.5" x14ac:dyDescent="0.25">
      <c r="A22166" s="73">
        <v>100403</v>
      </c>
      <c r="B22166" s="74" t="s">
        <v>32749</v>
      </c>
      <c r="C22166" s="73" t="s">
        <v>59</v>
      </c>
      <c r="D22166" s="75">
        <v>39.479999999999997</v>
      </c>
      <c r="E22166" s="75">
        <v>38.01</v>
      </c>
      <c r="F22166" s="73" t="s">
        <v>40</v>
      </c>
    </row>
    <row r="22167" spans="1:6" ht="25.5" x14ac:dyDescent="0.25">
      <c r="A22167" s="73">
        <v>100404</v>
      </c>
      <c r="B22167" s="74" t="s">
        <v>32750</v>
      </c>
      <c r="C22167" s="73" t="s">
        <v>59</v>
      </c>
      <c r="D22167" s="75">
        <v>47.72</v>
      </c>
      <c r="E22167" s="75">
        <v>46.1</v>
      </c>
      <c r="F22167" s="73" t="s">
        <v>40</v>
      </c>
    </row>
    <row r="22168" spans="1:6" x14ac:dyDescent="0.25">
      <c r="A22168" s="73">
        <v>100405</v>
      </c>
      <c r="B22168" s="74" t="s">
        <v>32751</v>
      </c>
      <c r="C22168" s="73" t="s">
        <v>59</v>
      </c>
      <c r="D22168" s="75">
        <v>61.26</v>
      </c>
      <c r="E22168" s="75">
        <v>59.49</v>
      </c>
      <c r="F22168" s="73" t="s">
        <v>40</v>
      </c>
    </row>
    <row r="22169" spans="1:6" ht="25.5" x14ac:dyDescent="0.25">
      <c r="A22169" s="73">
        <v>100406</v>
      </c>
      <c r="B22169" s="74" t="s">
        <v>32752</v>
      </c>
      <c r="C22169" s="73" t="s">
        <v>59</v>
      </c>
      <c r="D22169" s="75">
        <v>74.91</v>
      </c>
      <c r="E22169" s="75">
        <v>72.959999999999994</v>
      </c>
      <c r="F22169" s="73" t="s">
        <v>40</v>
      </c>
    </row>
    <row r="22170" spans="1:6" ht="25.5" x14ac:dyDescent="0.25">
      <c r="A22170" s="73">
        <v>100407</v>
      </c>
      <c r="B22170" s="74" t="s">
        <v>32753</v>
      </c>
      <c r="C22170" s="73" t="s">
        <v>59</v>
      </c>
      <c r="D22170" s="75">
        <v>91.18</v>
      </c>
      <c r="E22170" s="75">
        <v>88.75</v>
      </c>
      <c r="F22170" s="73" t="s">
        <v>40</v>
      </c>
    </row>
    <row r="22171" spans="1:6" x14ac:dyDescent="0.25">
      <c r="A22171" s="73">
        <v>100408</v>
      </c>
      <c r="B22171" s="74" t="s">
        <v>32754</v>
      </c>
      <c r="C22171" s="73" t="s">
        <v>59</v>
      </c>
      <c r="D22171" s="75">
        <v>113.95</v>
      </c>
      <c r="E22171" s="75">
        <v>111.03</v>
      </c>
      <c r="F22171" s="73" t="s">
        <v>40</v>
      </c>
    </row>
    <row r="22172" spans="1:6" ht="25.5" x14ac:dyDescent="0.25">
      <c r="A22172" s="73">
        <v>100409</v>
      </c>
      <c r="B22172" s="74" t="s">
        <v>32755</v>
      </c>
      <c r="C22172" s="73" t="s">
        <v>59</v>
      </c>
      <c r="D22172" s="75">
        <v>151.18</v>
      </c>
      <c r="E22172" s="75">
        <v>147.68</v>
      </c>
      <c r="F22172" s="73" t="s">
        <v>40</v>
      </c>
    </row>
    <row r="22173" spans="1:6" x14ac:dyDescent="0.25">
      <c r="A22173" s="73">
        <v>100410</v>
      </c>
      <c r="B22173" s="74" t="s">
        <v>32756</v>
      </c>
      <c r="C22173" s="73" t="s">
        <v>59</v>
      </c>
      <c r="D22173" s="75">
        <v>169.72</v>
      </c>
      <c r="E22173" s="75">
        <v>166.22</v>
      </c>
      <c r="F22173" s="73" t="s">
        <v>40</v>
      </c>
    </row>
    <row r="22174" spans="1:6" x14ac:dyDescent="0.25">
      <c r="A22174" s="73">
        <v>100411</v>
      </c>
      <c r="B22174" s="74" t="s">
        <v>32757</v>
      </c>
      <c r="C22174" s="73" t="s">
        <v>59</v>
      </c>
      <c r="D22174" s="75">
        <v>230.95</v>
      </c>
      <c r="E22174" s="75">
        <v>227.45</v>
      </c>
      <c r="F22174" s="73" t="s">
        <v>40</v>
      </c>
    </row>
    <row r="22175" spans="1:6" x14ac:dyDescent="0.25">
      <c r="A22175" s="73">
        <v>100503</v>
      </c>
      <c r="B22175" s="74" t="s">
        <v>32758</v>
      </c>
      <c r="C22175" s="73" t="s">
        <v>59</v>
      </c>
      <c r="D22175" s="75">
        <v>76.98</v>
      </c>
      <c r="E22175" s="75">
        <v>76.38</v>
      </c>
      <c r="F22175" s="73" t="s">
        <v>40</v>
      </c>
    </row>
    <row r="22176" spans="1:6" x14ac:dyDescent="0.25">
      <c r="A22176" s="73">
        <v>100504</v>
      </c>
      <c r="B22176" s="74" t="s">
        <v>32759</v>
      </c>
      <c r="C22176" s="73" t="s">
        <v>59</v>
      </c>
      <c r="D22176" s="75">
        <v>116.79</v>
      </c>
      <c r="E22176" s="75">
        <v>116.15</v>
      </c>
      <c r="F22176" s="73" t="s">
        <v>40</v>
      </c>
    </row>
    <row r="22177" spans="1:6" x14ac:dyDescent="0.25">
      <c r="A22177" s="73">
        <v>100505</v>
      </c>
      <c r="B22177" s="74" t="s">
        <v>32760</v>
      </c>
      <c r="C22177" s="73" t="s">
        <v>59</v>
      </c>
      <c r="D22177" s="75">
        <v>128.56</v>
      </c>
      <c r="E22177" s="75">
        <v>127.87</v>
      </c>
      <c r="F22177" s="73" t="s">
        <v>40</v>
      </c>
    </row>
    <row r="22178" spans="1:6" x14ac:dyDescent="0.25">
      <c r="A22178" s="73">
        <v>100601</v>
      </c>
      <c r="B22178" s="74" t="s">
        <v>32761</v>
      </c>
      <c r="C22178" s="73" t="s">
        <v>59</v>
      </c>
      <c r="D22178" s="75">
        <v>50.28</v>
      </c>
      <c r="E22178" s="75">
        <v>49.68</v>
      </c>
      <c r="F22178" s="73" t="s">
        <v>40</v>
      </c>
    </row>
    <row r="22179" spans="1:6" x14ac:dyDescent="0.25">
      <c r="A22179" s="73">
        <v>100602</v>
      </c>
      <c r="B22179" s="74" t="s">
        <v>32762</v>
      </c>
      <c r="C22179" s="73" t="s">
        <v>59</v>
      </c>
      <c r="D22179" s="75">
        <v>69.95</v>
      </c>
      <c r="E22179" s="75">
        <v>69.31</v>
      </c>
      <c r="F22179" s="73" t="s">
        <v>40</v>
      </c>
    </row>
    <row r="22180" spans="1:6" x14ac:dyDescent="0.25">
      <c r="A22180" s="73">
        <v>100603</v>
      </c>
      <c r="B22180" s="74" t="s">
        <v>32763</v>
      </c>
      <c r="C22180" s="73" t="s">
        <v>59</v>
      </c>
      <c r="D22180" s="75">
        <v>90.09</v>
      </c>
      <c r="E22180" s="75">
        <v>89.4</v>
      </c>
      <c r="F22180" s="73" t="s">
        <v>40</v>
      </c>
    </row>
    <row r="22181" spans="1:6" x14ac:dyDescent="0.25">
      <c r="A22181" s="73">
        <v>100604</v>
      </c>
      <c r="B22181" s="74" t="s">
        <v>32764</v>
      </c>
      <c r="C22181" s="73" t="s">
        <v>59</v>
      </c>
      <c r="D22181" s="75">
        <v>178.83</v>
      </c>
      <c r="E22181" s="75">
        <v>178.14</v>
      </c>
      <c r="F22181" s="73" t="s">
        <v>40</v>
      </c>
    </row>
    <row r="22182" spans="1:6" x14ac:dyDescent="0.25">
      <c r="A22182" s="73">
        <v>100605</v>
      </c>
      <c r="B22182" s="74" t="s">
        <v>32765</v>
      </c>
      <c r="C22182" s="73" t="s">
        <v>59</v>
      </c>
      <c r="D22182" s="75">
        <v>205.08</v>
      </c>
      <c r="E22182" s="75">
        <v>204.39</v>
      </c>
      <c r="F22182" s="73" t="s">
        <v>40</v>
      </c>
    </row>
    <row r="22183" spans="1:6" ht="25.5" x14ac:dyDescent="0.25">
      <c r="A22183" s="73">
        <v>101002</v>
      </c>
      <c r="B22183" s="74" t="s">
        <v>32766</v>
      </c>
      <c r="C22183" s="73" t="s">
        <v>59</v>
      </c>
      <c r="D22183" s="75">
        <v>25.36</v>
      </c>
      <c r="E22183" s="75">
        <v>24.16</v>
      </c>
      <c r="F22183" s="73" t="s">
        <v>40</v>
      </c>
    </row>
    <row r="22184" spans="1:6" ht="25.5" x14ac:dyDescent="0.25">
      <c r="A22184" s="73">
        <v>101003</v>
      </c>
      <c r="B22184" s="74" t="s">
        <v>32767</v>
      </c>
      <c r="C22184" s="73" t="s">
        <v>59</v>
      </c>
      <c r="D22184" s="75">
        <v>32.97</v>
      </c>
      <c r="E22184" s="75">
        <v>31.49</v>
      </c>
      <c r="F22184" s="73" t="s">
        <v>40</v>
      </c>
    </row>
    <row r="22185" spans="1:6" ht="25.5" x14ac:dyDescent="0.25">
      <c r="A22185" s="73">
        <v>101004</v>
      </c>
      <c r="B22185" s="74" t="s">
        <v>32768</v>
      </c>
      <c r="C22185" s="73" t="s">
        <v>59</v>
      </c>
      <c r="D22185" s="75">
        <v>34.409999999999997</v>
      </c>
      <c r="E22185" s="75">
        <v>32.93</v>
      </c>
      <c r="F22185" s="73" t="s">
        <v>40</v>
      </c>
    </row>
    <row r="22186" spans="1:6" ht="25.5" x14ac:dyDescent="0.25">
      <c r="A22186" s="73">
        <v>101005</v>
      </c>
      <c r="B22186" s="74" t="s">
        <v>32769</v>
      </c>
      <c r="C22186" s="73" t="s">
        <v>59</v>
      </c>
      <c r="D22186" s="75">
        <v>56.51</v>
      </c>
      <c r="E22186" s="75">
        <v>55.03</v>
      </c>
      <c r="F22186" s="73" t="s">
        <v>40</v>
      </c>
    </row>
    <row r="22187" spans="1:6" ht="25.5" x14ac:dyDescent="0.25">
      <c r="A22187" s="73">
        <v>101006</v>
      </c>
      <c r="B22187" s="74" t="s">
        <v>32770</v>
      </c>
      <c r="C22187" s="73" t="s">
        <v>59</v>
      </c>
      <c r="D22187" s="75">
        <v>125.6</v>
      </c>
      <c r="E22187" s="75">
        <v>124.12</v>
      </c>
      <c r="F22187" s="73" t="s">
        <v>40</v>
      </c>
    </row>
    <row r="22188" spans="1:6" ht="25.5" x14ac:dyDescent="0.25">
      <c r="A22188" s="73">
        <v>101007</v>
      </c>
      <c r="B22188" s="74" t="s">
        <v>32771</v>
      </c>
      <c r="C22188" s="73" t="s">
        <v>59</v>
      </c>
      <c r="D22188" s="75">
        <v>196.57</v>
      </c>
      <c r="E22188" s="75">
        <v>195.09</v>
      </c>
      <c r="F22188" s="73" t="s">
        <v>40</v>
      </c>
    </row>
    <row r="22189" spans="1:6" x14ac:dyDescent="0.25">
      <c r="A22189" s="73">
        <v>101201</v>
      </c>
      <c r="B22189" s="74" t="s">
        <v>32772</v>
      </c>
      <c r="C22189" s="73" t="s">
        <v>59</v>
      </c>
      <c r="D22189" s="75">
        <v>17.89</v>
      </c>
      <c r="E22189" s="75">
        <v>17.04</v>
      </c>
      <c r="F22189" s="73" t="s">
        <v>40</v>
      </c>
    </row>
    <row r="22190" spans="1:6" ht="25.5" x14ac:dyDescent="0.25">
      <c r="A22190" s="73">
        <v>101403</v>
      </c>
      <c r="B22190" s="74" t="s">
        <v>32773</v>
      </c>
      <c r="C22190" s="73" t="s">
        <v>59</v>
      </c>
      <c r="D22190" s="75">
        <v>38.69</v>
      </c>
      <c r="E22190" s="75">
        <v>37.21</v>
      </c>
      <c r="F22190" s="73" t="s">
        <v>40</v>
      </c>
    </row>
    <row r="22191" spans="1:6" ht="25.5" x14ac:dyDescent="0.25">
      <c r="A22191" s="73">
        <v>101404</v>
      </c>
      <c r="B22191" s="74" t="s">
        <v>32774</v>
      </c>
      <c r="C22191" s="73" t="s">
        <v>59</v>
      </c>
      <c r="D22191" s="75">
        <v>55.78</v>
      </c>
      <c r="E22191" s="75">
        <v>53.88</v>
      </c>
      <c r="F22191" s="73" t="s">
        <v>40</v>
      </c>
    </row>
    <row r="22192" spans="1:6" ht="25.5" x14ac:dyDescent="0.25">
      <c r="A22192" s="73">
        <v>101405</v>
      </c>
      <c r="B22192" s="74" t="s">
        <v>32775</v>
      </c>
      <c r="C22192" s="73" t="s">
        <v>59</v>
      </c>
      <c r="D22192" s="75">
        <v>107.33</v>
      </c>
      <c r="E22192" s="75">
        <v>104.96</v>
      </c>
      <c r="F22192" s="73" t="s">
        <v>40</v>
      </c>
    </row>
    <row r="22193" spans="1:6" x14ac:dyDescent="0.25">
      <c r="A22193" s="73">
        <v>104303</v>
      </c>
      <c r="B22193" s="74" t="s">
        <v>32890</v>
      </c>
      <c r="C22193" s="73" t="s">
        <v>59</v>
      </c>
      <c r="D22193" s="75">
        <v>1029.58</v>
      </c>
      <c r="E22193" s="75">
        <v>1023.22</v>
      </c>
      <c r="F22193" s="73" t="s">
        <v>40</v>
      </c>
    </row>
    <row r="22194" spans="1:6" x14ac:dyDescent="0.25">
      <c r="A22194" s="73">
        <v>105002</v>
      </c>
      <c r="B22194" s="74" t="s">
        <v>29441</v>
      </c>
      <c r="C22194" s="73" t="s">
        <v>59</v>
      </c>
      <c r="D22194" s="75">
        <v>109.23</v>
      </c>
      <c r="E22194" s="75">
        <v>107.76</v>
      </c>
      <c r="F22194" s="73" t="s">
        <v>40</v>
      </c>
    </row>
    <row r="22195" spans="1:6" x14ac:dyDescent="0.25">
      <c r="A22195" s="73">
        <v>105003</v>
      </c>
      <c r="B22195" s="74" t="s">
        <v>29442</v>
      </c>
      <c r="C22195" s="73" t="s">
        <v>59</v>
      </c>
      <c r="D22195" s="75">
        <v>120.53</v>
      </c>
      <c r="E22195" s="75">
        <v>118.91</v>
      </c>
      <c r="F22195" s="73" t="s">
        <v>40</v>
      </c>
    </row>
    <row r="22196" spans="1:6" ht="25.5" x14ac:dyDescent="0.25">
      <c r="A22196" s="73">
        <v>107127</v>
      </c>
      <c r="B22196" s="74" t="s">
        <v>29443</v>
      </c>
      <c r="C22196" s="73" t="s">
        <v>59</v>
      </c>
      <c r="D22196" s="75">
        <v>324.76</v>
      </c>
      <c r="E22196" s="75">
        <v>311.13</v>
      </c>
      <c r="F22196" s="73" t="s">
        <v>40</v>
      </c>
    </row>
    <row r="22197" spans="1:6" ht="25.5" x14ac:dyDescent="0.25">
      <c r="A22197" s="73">
        <v>107132</v>
      </c>
      <c r="B22197" s="74" t="s">
        <v>29444</v>
      </c>
      <c r="C22197" s="73" t="s">
        <v>59</v>
      </c>
      <c r="D22197" s="75">
        <v>405.98</v>
      </c>
      <c r="E22197" s="75">
        <v>388.92</v>
      </c>
      <c r="F22197" s="73" t="s">
        <v>40</v>
      </c>
    </row>
    <row r="22198" spans="1:6" ht="25.5" x14ac:dyDescent="0.25">
      <c r="A22198" s="73">
        <v>107137</v>
      </c>
      <c r="B22198" s="74" t="s">
        <v>29445</v>
      </c>
      <c r="C22198" s="73" t="s">
        <v>59</v>
      </c>
      <c r="D22198" s="75">
        <v>568.36</v>
      </c>
      <c r="E22198" s="75">
        <v>544.48</v>
      </c>
      <c r="F22198" s="73" t="s">
        <v>40</v>
      </c>
    </row>
    <row r="22199" spans="1:6" ht="25.5" x14ac:dyDescent="0.25">
      <c r="A22199" s="73">
        <v>107142</v>
      </c>
      <c r="B22199" s="74" t="s">
        <v>29446</v>
      </c>
      <c r="C22199" s="73" t="s">
        <v>59</v>
      </c>
      <c r="D22199" s="75">
        <v>730.74</v>
      </c>
      <c r="E22199" s="75">
        <v>700.05</v>
      </c>
      <c r="F22199" s="73" t="s">
        <v>40</v>
      </c>
    </row>
    <row r="22200" spans="1:6" ht="25.5" x14ac:dyDescent="0.25">
      <c r="A22200" s="73">
        <v>107147</v>
      </c>
      <c r="B22200" s="74" t="s">
        <v>29447</v>
      </c>
      <c r="C22200" s="73" t="s">
        <v>59</v>
      </c>
      <c r="D22200" s="75">
        <v>893.13</v>
      </c>
      <c r="E22200" s="75">
        <v>855.62</v>
      </c>
      <c r="F22200" s="73" t="s">
        <v>40</v>
      </c>
    </row>
    <row r="22201" spans="1:6" ht="25.5" x14ac:dyDescent="0.25">
      <c r="A22201" s="73">
        <v>107152</v>
      </c>
      <c r="B22201" s="74" t="s">
        <v>29448</v>
      </c>
      <c r="C22201" s="73" t="s">
        <v>59</v>
      </c>
      <c r="D22201" s="75">
        <v>175.9</v>
      </c>
      <c r="E22201" s="75">
        <v>169.46</v>
      </c>
      <c r="F22201" s="73" t="s">
        <v>40</v>
      </c>
    </row>
    <row r="22202" spans="1:6" ht="25.5" x14ac:dyDescent="0.25">
      <c r="A22202" s="73">
        <v>107157</v>
      </c>
      <c r="B22202" s="74" t="s">
        <v>29449</v>
      </c>
      <c r="C22202" s="73" t="s">
        <v>59</v>
      </c>
      <c r="D22202" s="75">
        <v>246.26</v>
      </c>
      <c r="E22202" s="75">
        <v>237.24</v>
      </c>
      <c r="F22202" s="73" t="s">
        <v>40</v>
      </c>
    </row>
    <row r="22203" spans="1:6" ht="25.5" x14ac:dyDescent="0.25">
      <c r="A22203" s="73">
        <v>107162</v>
      </c>
      <c r="B22203" s="74" t="s">
        <v>29450</v>
      </c>
      <c r="C22203" s="73" t="s">
        <v>59</v>
      </c>
      <c r="D22203" s="75">
        <v>309.23</v>
      </c>
      <c r="E22203" s="75">
        <v>298.33999999999997</v>
      </c>
      <c r="F22203" s="73" t="s">
        <v>40</v>
      </c>
    </row>
    <row r="22204" spans="1:6" ht="25.5" x14ac:dyDescent="0.25">
      <c r="A22204" s="73">
        <v>107167</v>
      </c>
      <c r="B22204" s="74" t="s">
        <v>29451</v>
      </c>
      <c r="C22204" s="73" t="s">
        <v>59</v>
      </c>
      <c r="D22204" s="75">
        <v>386.98</v>
      </c>
      <c r="E22204" s="75">
        <v>372.8</v>
      </c>
      <c r="F22204" s="73" t="s">
        <v>40</v>
      </c>
    </row>
    <row r="22205" spans="1:6" x14ac:dyDescent="0.25">
      <c r="A22205" s="73">
        <v>107801</v>
      </c>
      <c r="B22205" s="74" t="s">
        <v>32940</v>
      </c>
      <c r="C22205" s="73" t="s">
        <v>59</v>
      </c>
      <c r="D22205" s="75">
        <v>92.74</v>
      </c>
      <c r="E22205" s="75">
        <v>88.43</v>
      </c>
      <c r="F22205" s="73" t="s">
        <v>40</v>
      </c>
    </row>
    <row r="22206" spans="1:6" ht="25.5" x14ac:dyDescent="0.25">
      <c r="A22206" s="73">
        <v>110601</v>
      </c>
      <c r="B22206" s="74" t="s">
        <v>29452</v>
      </c>
      <c r="C22206" s="73" t="s">
        <v>59</v>
      </c>
      <c r="D22206" s="75">
        <v>8</v>
      </c>
      <c r="E22206" s="75">
        <v>7.47</v>
      </c>
      <c r="F22206" s="73" t="s">
        <v>40</v>
      </c>
    </row>
    <row r="22207" spans="1:6" ht="25.5" x14ac:dyDescent="0.25">
      <c r="A22207" s="73">
        <v>110602</v>
      </c>
      <c r="B22207" s="74" t="s">
        <v>29453</v>
      </c>
      <c r="C22207" s="73" t="s">
        <v>59</v>
      </c>
      <c r="D22207" s="75">
        <v>8.09</v>
      </c>
      <c r="E22207" s="75">
        <v>7.51</v>
      </c>
      <c r="F22207" s="73" t="s">
        <v>40</v>
      </c>
    </row>
    <row r="22208" spans="1:6" ht="25.5" x14ac:dyDescent="0.25">
      <c r="A22208" s="73">
        <v>110603</v>
      </c>
      <c r="B22208" s="74" t="s">
        <v>29454</v>
      </c>
      <c r="C22208" s="73" t="s">
        <v>59</v>
      </c>
      <c r="D22208" s="75">
        <v>10.19</v>
      </c>
      <c r="E22208" s="75">
        <v>9.56</v>
      </c>
      <c r="F22208" s="73" t="s">
        <v>40</v>
      </c>
    </row>
    <row r="22209" spans="1:6" ht="25.5" x14ac:dyDescent="0.25">
      <c r="A22209" s="73">
        <v>110604</v>
      </c>
      <c r="B22209" s="74" t="s">
        <v>29455</v>
      </c>
      <c r="C22209" s="73" t="s">
        <v>59</v>
      </c>
      <c r="D22209" s="75">
        <v>9.02</v>
      </c>
      <c r="E22209" s="75">
        <v>8.49</v>
      </c>
      <c r="F22209" s="73" t="s">
        <v>40</v>
      </c>
    </row>
    <row r="22210" spans="1:6" ht="25.5" x14ac:dyDescent="0.25">
      <c r="A22210" s="73">
        <v>110605</v>
      </c>
      <c r="B22210" s="74" t="s">
        <v>29456</v>
      </c>
      <c r="C22210" s="73" t="s">
        <v>59</v>
      </c>
      <c r="D22210" s="75">
        <v>9.92</v>
      </c>
      <c r="E22210" s="75">
        <v>9.34</v>
      </c>
      <c r="F22210" s="73" t="s">
        <v>40</v>
      </c>
    </row>
    <row r="22211" spans="1:6" ht="25.5" x14ac:dyDescent="0.25">
      <c r="A22211" s="73">
        <v>110606</v>
      </c>
      <c r="B22211" s="74" t="s">
        <v>29457</v>
      </c>
      <c r="C22211" s="73" t="s">
        <v>59</v>
      </c>
      <c r="D22211" s="75">
        <v>11.55</v>
      </c>
      <c r="E22211" s="75">
        <v>10.92</v>
      </c>
      <c r="F22211" s="73" t="s">
        <v>40</v>
      </c>
    </row>
    <row r="22212" spans="1:6" x14ac:dyDescent="0.25">
      <c r="A22212" s="73">
        <v>110607</v>
      </c>
      <c r="B22212" s="74" t="s">
        <v>29458</v>
      </c>
      <c r="C22212" s="73" t="s">
        <v>59</v>
      </c>
      <c r="D22212" s="75">
        <v>10.17</v>
      </c>
      <c r="E22212" s="75">
        <v>9.5399999999999991</v>
      </c>
      <c r="F22212" s="73" t="s">
        <v>40</v>
      </c>
    </row>
    <row r="22213" spans="1:6" ht="25.5" x14ac:dyDescent="0.25">
      <c r="A22213" s="73">
        <v>110608</v>
      </c>
      <c r="B22213" s="74" t="s">
        <v>29459</v>
      </c>
      <c r="C22213" s="73" t="s">
        <v>59</v>
      </c>
      <c r="D22213" s="75">
        <v>11.74</v>
      </c>
      <c r="E22213" s="75">
        <v>11.02</v>
      </c>
      <c r="F22213" s="73" t="s">
        <v>40</v>
      </c>
    </row>
    <row r="22214" spans="1:6" ht="25.5" x14ac:dyDescent="0.25">
      <c r="A22214" s="73">
        <v>110609</v>
      </c>
      <c r="B22214" s="74" t="s">
        <v>29460</v>
      </c>
      <c r="C22214" s="73" t="s">
        <v>59</v>
      </c>
      <c r="D22214" s="75">
        <v>9.25</v>
      </c>
      <c r="E22214" s="75">
        <v>8.81</v>
      </c>
      <c r="F22214" s="73" t="s">
        <v>40</v>
      </c>
    </row>
    <row r="22215" spans="1:6" ht="25.5" x14ac:dyDescent="0.25">
      <c r="A22215" s="73">
        <v>110610</v>
      </c>
      <c r="B22215" s="74" t="s">
        <v>29461</v>
      </c>
      <c r="C22215" s="73" t="s">
        <v>59</v>
      </c>
      <c r="D22215" s="75">
        <v>10.63</v>
      </c>
      <c r="E22215" s="75">
        <v>10.119999999999999</v>
      </c>
      <c r="F22215" s="73" t="s">
        <v>40</v>
      </c>
    </row>
    <row r="22216" spans="1:6" ht="25.5" x14ac:dyDescent="0.25">
      <c r="A22216" s="73">
        <v>110611</v>
      </c>
      <c r="B22216" s="74" t="s">
        <v>29462</v>
      </c>
      <c r="C22216" s="73" t="s">
        <v>59</v>
      </c>
      <c r="D22216" s="75">
        <v>13.06</v>
      </c>
      <c r="E22216" s="75">
        <v>12.47</v>
      </c>
      <c r="F22216" s="73" t="s">
        <v>40</v>
      </c>
    </row>
    <row r="22217" spans="1:6" ht="25.5" x14ac:dyDescent="0.25">
      <c r="A22217" s="73">
        <v>110612</v>
      </c>
      <c r="B22217" s="74" t="s">
        <v>29463</v>
      </c>
      <c r="C22217" s="73" t="s">
        <v>59</v>
      </c>
      <c r="D22217" s="75">
        <v>18.07</v>
      </c>
      <c r="E22217" s="75">
        <v>17.39</v>
      </c>
      <c r="F22217" s="73" t="s">
        <v>40</v>
      </c>
    </row>
    <row r="22218" spans="1:6" ht="25.5" x14ac:dyDescent="0.25">
      <c r="A22218" s="73">
        <v>110613</v>
      </c>
      <c r="B22218" s="74" t="s">
        <v>29464</v>
      </c>
      <c r="C22218" s="73" t="s">
        <v>59</v>
      </c>
      <c r="D22218" s="75">
        <v>9.4600000000000009</v>
      </c>
      <c r="E22218" s="75">
        <v>9.1999999999999993</v>
      </c>
      <c r="F22218" s="73" t="s">
        <v>40</v>
      </c>
    </row>
    <row r="22219" spans="1:6" ht="25.5" x14ac:dyDescent="0.25">
      <c r="A22219" s="73">
        <v>110614</v>
      </c>
      <c r="B22219" s="74" t="s">
        <v>29465</v>
      </c>
      <c r="C22219" s="73" t="s">
        <v>59</v>
      </c>
      <c r="D22219" s="75">
        <v>5.07</v>
      </c>
      <c r="E22219" s="75">
        <v>4.7699999999999996</v>
      </c>
      <c r="F22219" s="73" t="s">
        <v>40</v>
      </c>
    </row>
    <row r="22220" spans="1:6" ht="25.5" x14ac:dyDescent="0.25">
      <c r="A22220" s="73">
        <v>110615</v>
      </c>
      <c r="B22220" s="74" t="s">
        <v>29466</v>
      </c>
      <c r="C22220" s="73" t="s">
        <v>59</v>
      </c>
      <c r="D22220" s="75">
        <v>7.23</v>
      </c>
      <c r="E22220" s="75">
        <v>6.87</v>
      </c>
      <c r="F22220" s="73" t="s">
        <v>40</v>
      </c>
    </row>
    <row r="22221" spans="1:6" ht="25.5" x14ac:dyDescent="0.25">
      <c r="A22221" s="73">
        <v>110616</v>
      </c>
      <c r="B22221" s="74" t="s">
        <v>29467</v>
      </c>
      <c r="C22221" s="73" t="s">
        <v>59</v>
      </c>
      <c r="D22221" s="75">
        <v>6.05</v>
      </c>
      <c r="E22221" s="75">
        <v>5.79</v>
      </c>
      <c r="F22221" s="73" t="s">
        <v>40</v>
      </c>
    </row>
    <row r="22222" spans="1:6" ht="25.5" x14ac:dyDescent="0.25">
      <c r="A22222" s="73">
        <v>110617</v>
      </c>
      <c r="B22222" s="74" t="s">
        <v>29468</v>
      </c>
      <c r="C22222" s="73" t="s">
        <v>59</v>
      </c>
      <c r="D22222" s="75">
        <v>6.9</v>
      </c>
      <c r="E22222" s="75">
        <v>6.6</v>
      </c>
      <c r="F22222" s="73" t="s">
        <v>40</v>
      </c>
    </row>
    <row r="22223" spans="1:6" ht="25.5" x14ac:dyDescent="0.25">
      <c r="A22223" s="73">
        <v>110618</v>
      </c>
      <c r="B22223" s="74" t="s">
        <v>29469</v>
      </c>
      <c r="C22223" s="73" t="s">
        <v>59</v>
      </c>
      <c r="D22223" s="75">
        <v>8.59</v>
      </c>
      <c r="E22223" s="75">
        <v>8.23</v>
      </c>
      <c r="F22223" s="73" t="s">
        <v>40</v>
      </c>
    </row>
    <row r="22224" spans="1:6" x14ac:dyDescent="0.25">
      <c r="A22224" s="73">
        <v>110619</v>
      </c>
      <c r="B22224" s="74" t="s">
        <v>29470</v>
      </c>
      <c r="C22224" s="73" t="s">
        <v>59</v>
      </c>
      <c r="D22224" s="75">
        <v>7.21</v>
      </c>
      <c r="E22224" s="75">
        <v>6.85</v>
      </c>
      <c r="F22224" s="73" t="s">
        <v>40</v>
      </c>
    </row>
    <row r="22225" spans="1:6" ht="25.5" x14ac:dyDescent="0.25">
      <c r="A22225" s="73">
        <v>110620</v>
      </c>
      <c r="B22225" s="74" t="s">
        <v>29471</v>
      </c>
      <c r="C22225" s="73" t="s">
        <v>59</v>
      </c>
      <c r="D22225" s="75">
        <v>8.74</v>
      </c>
      <c r="E22225" s="75">
        <v>8.2899999999999991</v>
      </c>
      <c r="F22225" s="73" t="s">
        <v>40</v>
      </c>
    </row>
    <row r="22226" spans="1:6" ht="25.5" x14ac:dyDescent="0.25">
      <c r="A22226" s="73">
        <v>110621</v>
      </c>
      <c r="B22226" s="74" t="s">
        <v>29472</v>
      </c>
      <c r="C22226" s="73" t="s">
        <v>59</v>
      </c>
      <c r="D22226" s="75">
        <v>8.1199999999999992</v>
      </c>
      <c r="E22226" s="75">
        <v>7.78</v>
      </c>
      <c r="F22226" s="73" t="s">
        <v>40</v>
      </c>
    </row>
    <row r="22227" spans="1:6" ht="25.5" x14ac:dyDescent="0.25">
      <c r="A22227" s="73">
        <v>110622</v>
      </c>
      <c r="B22227" s="74" t="s">
        <v>29473</v>
      </c>
      <c r="C22227" s="73" t="s">
        <v>59</v>
      </c>
      <c r="D22227" s="75">
        <v>9.5</v>
      </c>
      <c r="E22227" s="75">
        <v>9.11</v>
      </c>
      <c r="F22227" s="73" t="s">
        <v>40</v>
      </c>
    </row>
    <row r="22228" spans="1:6" ht="25.5" x14ac:dyDescent="0.25">
      <c r="A22228" s="73">
        <v>110623</v>
      </c>
      <c r="B22228" s="74" t="s">
        <v>29474</v>
      </c>
      <c r="C22228" s="73" t="s">
        <v>59</v>
      </c>
      <c r="D22228" s="75">
        <v>11.94</v>
      </c>
      <c r="E22228" s="75">
        <v>11.46</v>
      </c>
      <c r="F22228" s="73" t="s">
        <v>40</v>
      </c>
    </row>
    <row r="22229" spans="1:6" ht="25.5" x14ac:dyDescent="0.25">
      <c r="A22229" s="73">
        <v>110624</v>
      </c>
      <c r="B22229" s="74" t="s">
        <v>29475</v>
      </c>
      <c r="C22229" s="73" t="s">
        <v>59</v>
      </c>
      <c r="D22229" s="75">
        <v>16.91</v>
      </c>
      <c r="E22229" s="75">
        <v>16.329999999999998</v>
      </c>
      <c r="F22229" s="73" t="s">
        <v>40</v>
      </c>
    </row>
    <row r="22230" spans="1:6" ht="25.5" x14ac:dyDescent="0.25">
      <c r="A22230" s="73">
        <v>110625</v>
      </c>
      <c r="B22230" s="74" t="s">
        <v>29476</v>
      </c>
      <c r="C22230" s="73" t="s">
        <v>59</v>
      </c>
      <c r="D22230" s="75">
        <v>7.76</v>
      </c>
      <c r="E22230" s="75">
        <v>7.24</v>
      </c>
      <c r="F22230" s="73" t="s">
        <v>40</v>
      </c>
    </row>
    <row r="22231" spans="1:6" ht="25.5" x14ac:dyDescent="0.25">
      <c r="A22231" s="73">
        <v>110626</v>
      </c>
      <c r="B22231" s="74" t="s">
        <v>29477</v>
      </c>
      <c r="C22231" s="73" t="s">
        <v>59</v>
      </c>
      <c r="D22231" s="75">
        <v>7.84</v>
      </c>
      <c r="E22231" s="75">
        <v>7.27</v>
      </c>
      <c r="F22231" s="73" t="s">
        <v>40</v>
      </c>
    </row>
    <row r="22232" spans="1:6" ht="25.5" x14ac:dyDescent="0.25">
      <c r="A22232" s="73">
        <v>110627</v>
      </c>
      <c r="B22232" s="74" t="s">
        <v>29478</v>
      </c>
      <c r="C22232" s="73" t="s">
        <v>59</v>
      </c>
      <c r="D22232" s="75">
        <v>9.89</v>
      </c>
      <c r="E22232" s="75">
        <v>9.26</v>
      </c>
      <c r="F22232" s="73" t="s">
        <v>40</v>
      </c>
    </row>
    <row r="22233" spans="1:6" ht="25.5" x14ac:dyDescent="0.25">
      <c r="A22233" s="73">
        <v>110628</v>
      </c>
      <c r="B22233" s="74" t="s">
        <v>29479</v>
      </c>
      <c r="C22233" s="73" t="s">
        <v>59</v>
      </c>
      <c r="D22233" s="75">
        <v>8.7100000000000009</v>
      </c>
      <c r="E22233" s="75">
        <v>8.19</v>
      </c>
      <c r="F22233" s="73" t="s">
        <v>40</v>
      </c>
    </row>
    <row r="22234" spans="1:6" ht="25.5" x14ac:dyDescent="0.25">
      <c r="A22234" s="73">
        <v>110629</v>
      </c>
      <c r="B22234" s="74" t="s">
        <v>29480</v>
      </c>
      <c r="C22234" s="73" t="s">
        <v>59</v>
      </c>
      <c r="D22234" s="75">
        <v>9.5399999999999991</v>
      </c>
      <c r="E22234" s="75">
        <v>8.9700000000000006</v>
      </c>
      <c r="F22234" s="73" t="s">
        <v>40</v>
      </c>
    </row>
    <row r="22235" spans="1:6" ht="25.5" x14ac:dyDescent="0.25">
      <c r="A22235" s="73">
        <v>110630</v>
      </c>
      <c r="B22235" s="74" t="s">
        <v>29481</v>
      </c>
      <c r="C22235" s="73" t="s">
        <v>59</v>
      </c>
      <c r="D22235" s="75">
        <v>11.15</v>
      </c>
      <c r="E22235" s="75">
        <v>10.52</v>
      </c>
      <c r="F22235" s="73" t="s">
        <v>40</v>
      </c>
    </row>
    <row r="22236" spans="1:6" ht="25.5" x14ac:dyDescent="0.25">
      <c r="A22236" s="73">
        <v>110631</v>
      </c>
      <c r="B22236" s="74" t="s">
        <v>29482</v>
      </c>
      <c r="C22236" s="73" t="s">
        <v>59</v>
      </c>
      <c r="D22236" s="75">
        <v>9.8699999999999992</v>
      </c>
      <c r="E22236" s="75">
        <v>9.24</v>
      </c>
      <c r="F22236" s="73" t="s">
        <v>40</v>
      </c>
    </row>
    <row r="22237" spans="1:6" ht="25.5" x14ac:dyDescent="0.25">
      <c r="A22237" s="73">
        <v>110632</v>
      </c>
      <c r="B22237" s="74" t="s">
        <v>29483</v>
      </c>
      <c r="C22237" s="73" t="s">
        <v>59</v>
      </c>
      <c r="D22237" s="75">
        <v>11.32</v>
      </c>
      <c r="E22237" s="75">
        <v>10.63</v>
      </c>
      <c r="F22237" s="73" t="s">
        <v>40</v>
      </c>
    </row>
    <row r="22238" spans="1:6" ht="25.5" x14ac:dyDescent="0.25">
      <c r="A22238" s="73">
        <v>110633</v>
      </c>
      <c r="B22238" s="74" t="s">
        <v>29484</v>
      </c>
      <c r="C22238" s="73" t="s">
        <v>59</v>
      </c>
      <c r="D22238" s="75">
        <v>11.96</v>
      </c>
      <c r="E22238" s="75">
        <v>11.26</v>
      </c>
      <c r="F22238" s="73" t="s">
        <v>40</v>
      </c>
    </row>
    <row r="22239" spans="1:6" ht="25.5" x14ac:dyDescent="0.25">
      <c r="A22239" s="73">
        <v>110634</v>
      </c>
      <c r="B22239" s="74" t="s">
        <v>29485</v>
      </c>
      <c r="C22239" s="73" t="s">
        <v>59</v>
      </c>
      <c r="D22239" s="75">
        <v>13.32</v>
      </c>
      <c r="E22239" s="75">
        <v>12.58</v>
      </c>
      <c r="F22239" s="73" t="s">
        <v>40</v>
      </c>
    </row>
    <row r="22240" spans="1:6" ht="25.5" x14ac:dyDescent="0.25">
      <c r="A22240" s="73">
        <v>110635</v>
      </c>
      <c r="B22240" s="74" t="s">
        <v>29486</v>
      </c>
      <c r="C22240" s="73" t="s">
        <v>59</v>
      </c>
      <c r="D22240" s="75">
        <v>15.76</v>
      </c>
      <c r="E22240" s="75">
        <v>14.93</v>
      </c>
      <c r="F22240" s="73" t="s">
        <v>40</v>
      </c>
    </row>
    <row r="22241" spans="1:6" ht="25.5" x14ac:dyDescent="0.25">
      <c r="A22241" s="73">
        <v>110636</v>
      </c>
      <c r="B22241" s="74" t="s">
        <v>29487</v>
      </c>
      <c r="C22241" s="73" t="s">
        <v>59</v>
      </c>
      <c r="D22241" s="75">
        <v>20.72</v>
      </c>
      <c r="E22241" s="75">
        <v>19.79</v>
      </c>
      <c r="F22241" s="73" t="s">
        <v>40</v>
      </c>
    </row>
    <row r="22242" spans="1:6" x14ac:dyDescent="0.25">
      <c r="A22242" s="73">
        <v>110637</v>
      </c>
      <c r="B22242" s="74" t="s">
        <v>29488</v>
      </c>
      <c r="C22242" s="73" t="s">
        <v>59</v>
      </c>
      <c r="D22242" s="75">
        <v>2.12</v>
      </c>
      <c r="E22242" s="75">
        <v>1.93</v>
      </c>
      <c r="F22242" s="73" t="s">
        <v>40</v>
      </c>
    </row>
    <row r="22243" spans="1:6" ht="25.5" x14ac:dyDescent="0.25">
      <c r="A22243" s="73">
        <v>110701</v>
      </c>
      <c r="B22243" s="74" t="s">
        <v>29489</v>
      </c>
      <c r="C22243" s="73" t="s">
        <v>59</v>
      </c>
      <c r="D22243" s="75">
        <v>7.76</v>
      </c>
      <c r="E22243" s="75">
        <v>7.3</v>
      </c>
      <c r="F22243" s="73" t="s">
        <v>40</v>
      </c>
    </row>
    <row r="22244" spans="1:6" ht="25.5" x14ac:dyDescent="0.25">
      <c r="A22244" s="73">
        <v>110702</v>
      </c>
      <c r="B22244" s="74" t="s">
        <v>29490</v>
      </c>
      <c r="C22244" s="73" t="s">
        <v>59</v>
      </c>
      <c r="D22244" s="75">
        <v>11.13</v>
      </c>
      <c r="E22244" s="75">
        <v>10.43</v>
      </c>
      <c r="F22244" s="73" t="s">
        <v>40</v>
      </c>
    </row>
    <row r="22245" spans="1:6" ht="25.5" x14ac:dyDescent="0.25">
      <c r="A22245" s="73">
        <v>110703</v>
      </c>
      <c r="B22245" s="74" t="s">
        <v>29491</v>
      </c>
      <c r="C22245" s="73" t="s">
        <v>59</v>
      </c>
      <c r="D22245" s="75">
        <v>16.71</v>
      </c>
      <c r="E22245" s="75">
        <v>15.66</v>
      </c>
      <c r="F22245" s="73" t="s">
        <v>40</v>
      </c>
    </row>
    <row r="22246" spans="1:6" ht="25.5" x14ac:dyDescent="0.25">
      <c r="A22246" s="73">
        <v>110704</v>
      </c>
      <c r="B22246" s="74" t="s">
        <v>29492</v>
      </c>
      <c r="C22246" s="73" t="s">
        <v>59</v>
      </c>
      <c r="D22246" s="75">
        <v>23.79</v>
      </c>
      <c r="E22246" s="75">
        <v>23.18</v>
      </c>
      <c r="F22246" s="73" t="s">
        <v>40</v>
      </c>
    </row>
    <row r="22247" spans="1:6" ht="25.5" x14ac:dyDescent="0.25">
      <c r="A22247" s="73">
        <v>110705</v>
      </c>
      <c r="B22247" s="74" t="s">
        <v>29493</v>
      </c>
      <c r="C22247" s="73" t="s">
        <v>59</v>
      </c>
      <c r="D22247" s="75">
        <v>44.08</v>
      </c>
      <c r="E22247" s="75">
        <v>43.22</v>
      </c>
      <c r="F22247" s="73" t="s">
        <v>40</v>
      </c>
    </row>
    <row r="22248" spans="1:6" ht="25.5" x14ac:dyDescent="0.25">
      <c r="A22248" s="73">
        <v>110706</v>
      </c>
      <c r="B22248" s="74" t="s">
        <v>29494</v>
      </c>
      <c r="C22248" s="73" t="s">
        <v>59</v>
      </c>
      <c r="D22248" s="75">
        <v>59.73</v>
      </c>
      <c r="E22248" s="75">
        <v>58.53</v>
      </c>
      <c r="F22248" s="73" t="s">
        <v>40</v>
      </c>
    </row>
    <row r="22249" spans="1:6" ht="25.5" x14ac:dyDescent="0.25">
      <c r="A22249" s="73">
        <v>110707</v>
      </c>
      <c r="B22249" s="74" t="s">
        <v>29495</v>
      </c>
      <c r="C22249" s="73" t="s">
        <v>59</v>
      </c>
      <c r="D22249" s="75">
        <v>61.77</v>
      </c>
      <c r="E22249" s="75">
        <v>60.17</v>
      </c>
      <c r="F22249" s="73" t="s">
        <v>40</v>
      </c>
    </row>
    <row r="22250" spans="1:6" x14ac:dyDescent="0.25">
      <c r="A22250" s="73">
        <v>110801</v>
      </c>
      <c r="B22250" s="74" t="s">
        <v>29496</v>
      </c>
      <c r="C22250" s="73" t="s">
        <v>59</v>
      </c>
      <c r="D22250" s="75">
        <v>7.86</v>
      </c>
      <c r="E22250" s="75">
        <v>7.58</v>
      </c>
      <c r="F22250" s="73" t="s">
        <v>40</v>
      </c>
    </row>
    <row r="22251" spans="1:6" x14ac:dyDescent="0.25">
      <c r="A22251" s="73">
        <v>110802</v>
      </c>
      <c r="B22251" s="74" t="s">
        <v>29497</v>
      </c>
      <c r="C22251" s="73" t="s">
        <v>59</v>
      </c>
      <c r="D22251" s="75">
        <v>9.86</v>
      </c>
      <c r="E22251" s="75">
        <v>9.4499999999999993</v>
      </c>
      <c r="F22251" s="73" t="s">
        <v>40</v>
      </c>
    </row>
    <row r="22252" spans="1:6" x14ac:dyDescent="0.25">
      <c r="A22252" s="73">
        <v>110803</v>
      </c>
      <c r="B22252" s="74" t="s">
        <v>29498</v>
      </c>
      <c r="C22252" s="73" t="s">
        <v>59</v>
      </c>
      <c r="D22252" s="75">
        <v>15.8</v>
      </c>
      <c r="E22252" s="75">
        <v>15.16</v>
      </c>
      <c r="F22252" s="73" t="s">
        <v>40</v>
      </c>
    </row>
    <row r="22253" spans="1:6" x14ac:dyDescent="0.25">
      <c r="A22253" s="73">
        <v>110804</v>
      </c>
      <c r="B22253" s="74" t="s">
        <v>29499</v>
      </c>
      <c r="C22253" s="73" t="s">
        <v>59</v>
      </c>
      <c r="D22253" s="75">
        <v>19</v>
      </c>
      <c r="E22253" s="75">
        <v>18.27</v>
      </c>
      <c r="F22253" s="73" t="s">
        <v>40</v>
      </c>
    </row>
    <row r="22254" spans="1:6" ht="25.5" x14ac:dyDescent="0.25">
      <c r="A22254" s="73">
        <v>111177</v>
      </c>
      <c r="B22254" s="74" t="s">
        <v>29500</v>
      </c>
      <c r="C22254" s="73" t="s">
        <v>59</v>
      </c>
      <c r="D22254" s="75">
        <v>65.2</v>
      </c>
      <c r="E22254" s="75">
        <v>64.03</v>
      </c>
      <c r="F22254" s="73" t="s">
        <v>40</v>
      </c>
    </row>
    <row r="22255" spans="1:6" ht="25.5" x14ac:dyDescent="0.25">
      <c r="A22255" s="73">
        <v>111178</v>
      </c>
      <c r="B22255" s="74" t="s">
        <v>29501</v>
      </c>
      <c r="C22255" s="73" t="s">
        <v>59</v>
      </c>
      <c r="D22255" s="75">
        <v>82.13</v>
      </c>
      <c r="E22255" s="75">
        <v>80.58</v>
      </c>
      <c r="F22255" s="73" t="s">
        <v>40</v>
      </c>
    </row>
    <row r="22256" spans="1:6" ht="25.5" x14ac:dyDescent="0.25">
      <c r="A22256" s="73">
        <v>111179</v>
      </c>
      <c r="B22256" s="74" t="s">
        <v>29502</v>
      </c>
      <c r="C22256" s="73" t="s">
        <v>59</v>
      </c>
      <c r="D22256" s="75">
        <v>133.4</v>
      </c>
      <c r="E22256" s="75">
        <v>131.09</v>
      </c>
      <c r="F22256" s="73" t="s">
        <v>40</v>
      </c>
    </row>
    <row r="22257" spans="1:6" x14ac:dyDescent="0.25">
      <c r="A22257" s="73">
        <v>111183</v>
      </c>
      <c r="B22257" s="74" t="s">
        <v>29503</v>
      </c>
      <c r="C22257" s="73" t="s">
        <v>59</v>
      </c>
      <c r="D22257" s="75">
        <v>22.53</v>
      </c>
      <c r="E22257" s="75">
        <v>22.08</v>
      </c>
      <c r="F22257" s="73" t="s">
        <v>40</v>
      </c>
    </row>
    <row r="22258" spans="1:6" x14ac:dyDescent="0.25">
      <c r="A22258" s="73">
        <v>112304</v>
      </c>
      <c r="B22258" s="74" t="s">
        <v>33013</v>
      </c>
      <c r="C22258" s="73" t="s">
        <v>59</v>
      </c>
      <c r="D22258" s="75">
        <v>2.52</v>
      </c>
      <c r="E22258" s="75">
        <v>2.44</v>
      </c>
      <c r="F22258" s="73" t="s">
        <v>40</v>
      </c>
    </row>
    <row r="22259" spans="1:6" x14ac:dyDescent="0.25">
      <c r="A22259" s="73">
        <v>112305</v>
      </c>
      <c r="B22259" s="74" t="s">
        <v>33014</v>
      </c>
      <c r="C22259" s="73" t="s">
        <v>59</v>
      </c>
      <c r="D22259" s="75">
        <v>4.1500000000000004</v>
      </c>
      <c r="E22259" s="75">
        <v>4</v>
      </c>
      <c r="F22259" s="73" t="s">
        <v>40</v>
      </c>
    </row>
    <row r="22260" spans="1:6" x14ac:dyDescent="0.25">
      <c r="A22260" s="73">
        <v>112306</v>
      </c>
      <c r="B22260" s="74" t="s">
        <v>33015</v>
      </c>
      <c r="C22260" s="73" t="s">
        <v>59</v>
      </c>
      <c r="D22260" s="75">
        <v>6.51</v>
      </c>
      <c r="E22260" s="75">
        <v>6.28</v>
      </c>
      <c r="F22260" s="73" t="s">
        <v>40</v>
      </c>
    </row>
    <row r="22261" spans="1:6" x14ac:dyDescent="0.25">
      <c r="A22261" s="73">
        <v>112307</v>
      </c>
      <c r="B22261" s="74" t="s">
        <v>33016</v>
      </c>
      <c r="C22261" s="73" t="s">
        <v>59</v>
      </c>
      <c r="D22261" s="75">
        <v>8.48</v>
      </c>
      <c r="E22261" s="75">
        <v>8.25</v>
      </c>
      <c r="F22261" s="73" t="s">
        <v>40</v>
      </c>
    </row>
    <row r="22262" spans="1:6" x14ac:dyDescent="0.25">
      <c r="A22262" s="73">
        <v>112308</v>
      </c>
      <c r="B22262" s="74" t="s">
        <v>33017</v>
      </c>
      <c r="C22262" s="73" t="s">
        <v>59</v>
      </c>
      <c r="D22262" s="75">
        <v>13.4</v>
      </c>
      <c r="E22262" s="75">
        <v>13.06</v>
      </c>
      <c r="F22262" s="73" t="s">
        <v>40</v>
      </c>
    </row>
    <row r="22263" spans="1:6" x14ac:dyDescent="0.25">
      <c r="A22263" s="73">
        <v>112404</v>
      </c>
      <c r="B22263" s="74" t="s">
        <v>33018</v>
      </c>
      <c r="C22263" s="73" t="s">
        <v>59</v>
      </c>
      <c r="D22263" s="75">
        <v>2.54</v>
      </c>
      <c r="E22263" s="75">
        <v>2.44</v>
      </c>
      <c r="F22263" s="73" t="s">
        <v>40</v>
      </c>
    </row>
    <row r="22264" spans="1:6" x14ac:dyDescent="0.25">
      <c r="A22264" s="73">
        <v>112405</v>
      </c>
      <c r="B22264" s="74" t="s">
        <v>33019</v>
      </c>
      <c r="C22264" s="73" t="s">
        <v>59</v>
      </c>
      <c r="D22264" s="75">
        <v>3.63</v>
      </c>
      <c r="E22264" s="75">
        <v>3.48</v>
      </c>
      <c r="F22264" s="73" t="s">
        <v>40</v>
      </c>
    </row>
    <row r="22265" spans="1:6" x14ac:dyDescent="0.25">
      <c r="A22265" s="73">
        <v>112406</v>
      </c>
      <c r="B22265" s="74" t="s">
        <v>33020</v>
      </c>
      <c r="C22265" s="73" t="s">
        <v>59</v>
      </c>
      <c r="D22265" s="75">
        <v>5.38</v>
      </c>
      <c r="E22265" s="75">
        <v>5.21</v>
      </c>
      <c r="F22265" s="73" t="s">
        <v>40</v>
      </c>
    </row>
    <row r="22266" spans="1:6" x14ac:dyDescent="0.25">
      <c r="A22266" s="73">
        <v>112407</v>
      </c>
      <c r="B22266" s="74" t="s">
        <v>33021</v>
      </c>
      <c r="C22266" s="73" t="s">
        <v>59</v>
      </c>
      <c r="D22266" s="75">
        <v>8.1300000000000008</v>
      </c>
      <c r="E22266" s="75">
        <v>7.9</v>
      </c>
      <c r="F22266" s="73" t="s">
        <v>40</v>
      </c>
    </row>
    <row r="22267" spans="1:6" x14ac:dyDescent="0.25">
      <c r="A22267" s="73">
        <v>112408</v>
      </c>
      <c r="B22267" s="74" t="s">
        <v>33022</v>
      </c>
      <c r="C22267" s="73" t="s">
        <v>59</v>
      </c>
      <c r="D22267" s="75">
        <v>14.11</v>
      </c>
      <c r="E22267" s="75">
        <v>13.77</v>
      </c>
      <c r="F22267" s="73" t="s">
        <v>40</v>
      </c>
    </row>
    <row r="22268" spans="1:6" x14ac:dyDescent="0.25">
      <c r="A22268" s="73">
        <v>112409</v>
      </c>
      <c r="B22268" s="74" t="s">
        <v>33023</v>
      </c>
      <c r="C22268" s="73" t="s">
        <v>59</v>
      </c>
      <c r="D22268" s="75">
        <v>20.9</v>
      </c>
      <c r="E22268" s="75">
        <v>20.399999999999999</v>
      </c>
      <c r="F22268" s="73" t="s">
        <v>40</v>
      </c>
    </row>
    <row r="22269" spans="1:6" x14ac:dyDescent="0.25">
      <c r="A22269" s="73">
        <v>112410</v>
      </c>
      <c r="B22269" s="74" t="s">
        <v>33024</v>
      </c>
      <c r="C22269" s="73" t="s">
        <v>59</v>
      </c>
      <c r="D22269" s="75">
        <v>31.09</v>
      </c>
      <c r="E22269" s="75">
        <v>30.48</v>
      </c>
      <c r="F22269" s="73" t="s">
        <v>40</v>
      </c>
    </row>
    <row r="22270" spans="1:6" x14ac:dyDescent="0.25">
      <c r="A22270" s="73">
        <v>112411</v>
      </c>
      <c r="B22270" s="74" t="s">
        <v>33025</v>
      </c>
      <c r="C22270" s="73" t="s">
        <v>59</v>
      </c>
      <c r="D22270" s="75">
        <v>36.26</v>
      </c>
      <c r="E22270" s="75">
        <v>35.5</v>
      </c>
      <c r="F22270" s="73" t="s">
        <v>40</v>
      </c>
    </row>
    <row r="22271" spans="1:6" x14ac:dyDescent="0.25">
      <c r="A22271" s="73">
        <v>112412</v>
      </c>
      <c r="B22271" s="74" t="s">
        <v>33026</v>
      </c>
      <c r="C22271" s="73" t="s">
        <v>59</v>
      </c>
      <c r="D22271" s="75">
        <v>52.74</v>
      </c>
      <c r="E22271" s="75">
        <v>51.68</v>
      </c>
      <c r="F22271" s="73" t="s">
        <v>40</v>
      </c>
    </row>
    <row r="22272" spans="1:6" x14ac:dyDescent="0.25">
      <c r="A22272" s="73">
        <v>112413</v>
      </c>
      <c r="B22272" s="74" t="s">
        <v>33027</v>
      </c>
      <c r="C22272" s="73" t="s">
        <v>59</v>
      </c>
      <c r="D22272" s="75">
        <v>87.91</v>
      </c>
      <c r="E22272" s="75">
        <v>86.29</v>
      </c>
      <c r="F22272" s="73" t="s">
        <v>40</v>
      </c>
    </row>
    <row r="22273" spans="1:6" x14ac:dyDescent="0.25">
      <c r="A22273" s="73">
        <v>112414</v>
      </c>
      <c r="B22273" s="74" t="s">
        <v>33028</v>
      </c>
      <c r="C22273" s="73" t="s">
        <v>59</v>
      </c>
      <c r="D22273" s="75">
        <v>118.17</v>
      </c>
      <c r="E22273" s="75">
        <v>116.05</v>
      </c>
      <c r="F22273" s="73" t="s">
        <v>40</v>
      </c>
    </row>
    <row r="22274" spans="1:6" x14ac:dyDescent="0.25">
      <c r="A22274" s="73">
        <v>112415</v>
      </c>
      <c r="B22274" s="74" t="s">
        <v>33029</v>
      </c>
      <c r="C22274" s="73" t="s">
        <v>59</v>
      </c>
      <c r="D22274" s="75">
        <v>145.99</v>
      </c>
      <c r="E22274" s="75">
        <v>143.24</v>
      </c>
      <c r="F22274" s="73" t="s">
        <v>40</v>
      </c>
    </row>
    <row r="22275" spans="1:6" ht="25.5" x14ac:dyDescent="0.25">
      <c r="A22275" s="73">
        <v>112440</v>
      </c>
      <c r="B22275" s="74" t="s">
        <v>33030</v>
      </c>
      <c r="C22275" s="73" t="s">
        <v>59</v>
      </c>
      <c r="D22275" s="75">
        <v>3.17</v>
      </c>
      <c r="E22275" s="75">
        <v>3.07</v>
      </c>
      <c r="F22275" s="73" t="s">
        <v>40</v>
      </c>
    </row>
    <row r="22276" spans="1:6" ht="25.5" x14ac:dyDescent="0.25">
      <c r="A22276" s="73">
        <v>112441</v>
      </c>
      <c r="B22276" s="74" t="s">
        <v>33031</v>
      </c>
      <c r="C22276" s="73" t="s">
        <v>59</v>
      </c>
      <c r="D22276" s="75">
        <v>4.28</v>
      </c>
      <c r="E22276" s="75">
        <v>4.13</v>
      </c>
      <c r="F22276" s="73" t="s">
        <v>40</v>
      </c>
    </row>
    <row r="22277" spans="1:6" ht="25.5" x14ac:dyDescent="0.25">
      <c r="A22277" s="73">
        <v>112442</v>
      </c>
      <c r="B22277" s="74" t="s">
        <v>33032</v>
      </c>
      <c r="C22277" s="73" t="s">
        <v>59</v>
      </c>
      <c r="D22277" s="75">
        <v>6.54</v>
      </c>
      <c r="E22277" s="75">
        <v>6.37</v>
      </c>
      <c r="F22277" s="73" t="s">
        <v>40</v>
      </c>
    </row>
    <row r="22278" spans="1:6" ht="25.5" x14ac:dyDescent="0.25">
      <c r="A22278" s="73">
        <v>112443</v>
      </c>
      <c r="B22278" s="74" t="s">
        <v>33033</v>
      </c>
      <c r="C22278" s="73" t="s">
        <v>59</v>
      </c>
      <c r="D22278" s="75">
        <v>8.52</v>
      </c>
      <c r="E22278" s="75">
        <v>8.2899999999999991</v>
      </c>
      <c r="F22278" s="73" t="s">
        <v>40</v>
      </c>
    </row>
    <row r="22279" spans="1:6" ht="25.5" x14ac:dyDescent="0.25">
      <c r="A22279" s="73">
        <v>112444</v>
      </c>
      <c r="B22279" s="74" t="s">
        <v>33034</v>
      </c>
      <c r="C22279" s="73" t="s">
        <v>59</v>
      </c>
      <c r="D22279" s="75">
        <v>12.47</v>
      </c>
      <c r="E22279" s="75">
        <v>12.13</v>
      </c>
      <c r="F22279" s="73" t="s">
        <v>40</v>
      </c>
    </row>
    <row r="22280" spans="1:6" ht="25.5" x14ac:dyDescent="0.25">
      <c r="A22280" s="73">
        <v>112445</v>
      </c>
      <c r="B22280" s="74" t="s">
        <v>33035</v>
      </c>
      <c r="C22280" s="73" t="s">
        <v>59</v>
      </c>
      <c r="D22280" s="75">
        <v>18.75</v>
      </c>
      <c r="E22280" s="75">
        <v>18.25</v>
      </c>
      <c r="F22280" s="73" t="s">
        <v>40</v>
      </c>
    </row>
    <row r="22281" spans="1:6" ht="25.5" x14ac:dyDescent="0.25">
      <c r="A22281" s="73">
        <v>112446</v>
      </c>
      <c r="B22281" s="74" t="s">
        <v>33036</v>
      </c>
      <c r="C22281" s="73" t="s">
        <v>59</v>
      </c>
      <c r="D22281" s="75">
        <v>27.74</v>
      </c>
      <c r="E22281" s="75">
        <v>27.13</v>
      </c>
      <c r="F22281" s="73" t="s">
        <v>40</v>
      </c>
    </row>
    <row r="22282" spans="1:6" ht="25.5" x14ac:dyDescent="0.25">
      <c r="A22282" s="73">
        <v>112447</v>
      </c>
      <c r="B22282" s="74" t="s">
        <v>33037</v>
      </c>
      <c r="C22282" s="73" t="s">
        <v>59</v>
      </c>
      <c r="D22282" s="75">
        <v>37.36</v>
      </c>
      <c r="E22282" s="75">
        <v>36.6</v>
      </c>
      <c r="F22282" s="73" t="s">
        <v>40</v>
      </c>
    </row>
    <row r="22283" spans="1:6" ht="25.5" x14ac:dyDescent="0.25">
      <c r="A22283" s="73">
        <v>112448</v>
      </c>
      <c r="B22283" s="74" t="s">
        <v>33038</v>
      </c>
      <c r="C22283" s="73" t="s">
        <v>59</v>
      </c>
      <c r="D22283" s="75">
        <v>57.23</v>
      </c>
      <c r="E22283" s="75">
        <v>56.3</v>
      </c>
      <c r="F22283" s="73" t="s">
        <v>40</v>
      </c>
    </row>
    <row r="22284" spans="1:6" ht="25.5" x14ac:dyDescent="0.25">
      <c r="A22284" s="73">
        <v>112449</v>
      </c>
      <c r="B22284" s="74" t="s">
        <v>33039</v>
      </c>
      <c r="C22284" s="73" t="s">
        <v>59</v>
      </c>
      <c r="D22284" s="75">
        <v>88.83</v>
      </c>
      <c r="E22284" s="75">
        <v>87.56</v>
      </c>
      <c r="F22284" s="73" t="s">
        <v>40</v>
      </c>
    </row>
    <row r="22285" spans="1:6" ht="25.5" x14ac:dyDescent="0.25">
      <c r="A22285" s="73">
        <v>112450</v>
      </c>
      <c r="B22285" s="74" t="s">
        <v>33040</v>
      </c>
      <c r="C22285" s="73" t="s">
        <v>59</v>
      </c>
      <c r="D22285" s="75">
        <v>120.48</v>
      </c>
      <c r="E22285" s="75">
        <v>118.36</v>
      </c>
      <c r="F22285" s="73" t="s">
        <v>40</v>
      </c>
    </row>
    <row r="22286" spans="1:6" ht="25.5" x14ac:dyDescent="0.25">
      <c r="A22286" s="73">
        <v>112451</v>
      </c>
      <c r="B22286" s="74" t="s">
        <v>33041</v>
      </c>
      <c r="C22286" s="73" t="s">
        <v>59</v>
      </c>
      <c r="D22286" s="75">
        <v>155.21</v>
      </c>
      <c r="E22286" s="75">
        <v>152.46</v>
      </c>
      <c r="F22286" s="73" t="s">
        <v>40</v>
      </c>
    </row>
    <row r="22287" spans="1:6" ht="25.5" x14ac:dyDescent="0.25">
      <c r="A22287" s="73">
        <v>112452</v>
      </c>
      <c r="B22287" s="74" t="s">
        <v>33042</v>
      </c>
      <c r="C22287" s="73" t="s">
        <v>59</v>
      </c>
      <c r="D22287" s="75">
        <v>200.66</v>
      </c>
      <c r="E22287" s="75">
        <v>197.69</v>
      </c>
      <c r="F22287" s="73" t="s">
        <v>40</v>
      </c>
    </row>
    <row r="22288" spans="1:6" ht="25.5" x14ac:dyDescent="0.25">
      <c r="A22288" s="73">
        <v>112453</v>
      </c>
      <c r="B22288" s="74" t="s">
        <v>33043</v>
      </c>
      <c r="C22288" s="73" t="s">
        <v>59</v>
      </c>
      <c r="D22288" s="75">
        <v>214.58</v>
      </c>
      <c r="E22288" s="75">
        <v>211.4</v>
      </c>
      <c r="F22288" s="73" t="s">
        <v>40</v>
      </c>
    </row>
    <row r="22289" spans="1:6" ht="25.5" x14ac:dyDescent="0.25">
      <c r="A22289" s="73">
        <v>112454</v>
      </c>
      <c r="B22289" s="74" t="s">
        <v>33044</v>
      </c>
      <c r="C22289" s="73" t="s">
        <v>59</v>
      </c>
      <c r="D22289" s="75">
        <v>321.83</v>
      </c>
      <c r="E22289" s="75">
        <v>318.44</v>
      </c>
      <c r="F22289" s="73" t="s">
        <v>40</v>
      </c>
    </row>
    <row r="22290" spans="1:6" x14ac:dyDescent="0.25">
      <c r="A22290" s="73">
        <v>118002</v>
      </c>
      <c r="B22290" s="74" t="s">
        <v>29504</v>
      </c>
      <c r="C22290" s="73" t="s">
        <v>59</v>
      </c>
      <c r="D22290" s="75">
        <v>12.33</v>
      </c>
      <c r="E22290" s="75">
        <v>11.99</v>
      </c>
      <c r="F22290" s="73" t="s">
        <v>40</v>
      </c>
    </row>
    <row r="22291" spans="1:6" x14ac:dyDescent="0.25">
      <c r="A22291" s="73">
        <v>118003</v>
      </c>
      <c r="B22291" s="74" t="s">
        <v>29505</v>
      </c>
      <c r="C22291" s="73" t="s">
        <v>59</v>
      </c>
      <c r="D22291" s="75">
        <v>22.42</v>
      </c>
      <c r="E22291" s="75">
        <v>21.81</v>
      </c>
      <c r="F22291" s="73" t="s">
        <v>40</v>
      </c>
    </row>
    <row r="22292" spans="1:6" x14ac:dyDescent="0.25">
      <c r="A22292" s="73">
        <v>118004</v>
      </c>
      <c r="B22292" s="74" t="s">
        <v>29506</v>
      </c>
      <c r="C22292" s="73" t="s">
        <v>59</v>
      </c>
      <c r="D22292" s="75">
        <v>26.73</v>
      </c>
      <c r="E22292" s="75">
        <v>25.97</v>
      </c>
      <c r="F22292" s="73" t="s">
        <v>40</v>
      </c>
    </row>
    <row r="22293" spans="1:6" x14ac:dyDescent="0.25">
      <c r="A22293" s="73">
        <v>118005</v>
      </c>
      <c r="B22293" s="74" t="s">
        <v>29507</v>
      </c>
      <c r="C22293" s="73" t="s">
        <v>59</v>
      </c>
      <c r="D22293" s="75">
        <v>33.229999999999997</v>
      </c>
      <c r="E22293" s="75">
        <v>32.17</v>
      </c>
      <c r="F22293" s="73" t="s">
        <v>40</v>
      </c>
    </row>
    <row r="22294" spans="1:6" x14ac:dyDescent="0.25">
      <c r="A22294" s="73">
        <v>118007</v>
      </c>
      <c r="B22294" s="74" t="s">
        <v>29508</v>
      </c>
      <c r="C22294" s="73" t="s">
        <v>59</v>
      </c>
      <c r="D22294" s="75">
        <v>4.25</v>
      </c>
      <c r="E22294" s="75">
        <v>4.0199999999999996</v>
      </c>
      <c r="F22294" s="73" t="s">
        <v>40</v>
      </c>
    </row>
    <row r="22295" spans="1:6" x14ac:dyDescent="0.25">
      <c r="A22295" s="73">
        <v>118009</v>
      </c>
      <c r="B22295" s="74" t="s">
        <v>29509</v>
      </c>
      <c r="C22295" s="73" t="s">
        <v>59</v>
      </c>
      <c r="D22295" s="75">
        <v>5.87</v>
      </c>
      <c r="E22295" s="75">
        <v>5.53</v>
      </c>
      <c r="F22295" s="73" t="s">
        <v>40</v>
      </c>
    </row>
    <row r="22296" spans="1:6" x14ac:dyDescent="0.25">
      <c r="A22296" s="73">
        <v>118011</v>
      </c>
      <c r="B22296" s="74" t="s">
        <v>29510</v>
      </c>
      <c r="C22296" s="73" t="s">
        <v>59</v>
      </c>
      <c r="D22296" s="75">
        <v>9.81</v>
      </c>
      <c r="E22296" s="75">
        <v>9.31</v>
      </c>
      <c r="F22296" s="73" t="s">
        <v>40</v>
      </c>
    </row>
    <row r="22297" spans="1:6" x14ac:dyDescent="0.25">
      <c r="A22297" s="73">
        <v>118012</v>
      </c>
      <c r="B22297" s="74" t="s">
        <v>29511</v>
      </c>
      <c r="C22297" s="73" t="s">
        <v>59</v>
      </c>
      <c r="D22297" s="75">
        <v>16.489999999999998</v>
      </c>
      <c r="E22297" s="75">
        <v>15.99</v>
      </c>
      <c r="F22297" s="73" t="s">
        <v>40</v>
      </c>
    </row>
    <row r="22298" spans="1:6" x14ac:dyDescent="0.25">
      <c r="A22298" s="73">
        <v>118013</v>
      </c>
      <c r="B22298" s="74" t="s">
        <v>29512</v>
      </c>
      <c r="C22298" s="73" t="s">
        <v>59</v>
      </c>
      <c r="D22298" s="75">
        <v>22.03</v>
      </c>
      <c r="E22298" s="75">
        <v>21.42</v>
      </c>
      <c r="F22298" s="73" t="s">
        <v>40</v>
      </c>
    </row>
    <row r="22299" spans="1:6" x14ac:dyDescent="0.25">
      <c r="A22299" s="73">
        <v>118014</v>
      </c>
      <c r="B22299" s="74" t="s">
        <v>29513</v>
      </c>
      <c r="C22299" s="73" t="s">
        <v>59</v>
      </c>
      <c r="D22299" s="75">
        <v>32.700000000000003</v>
      </c>
      <c r="E22299" s="75">
        <v>31.94</v>
      </c>
      <c r="F22299" s="73" t="s">
        <v>40</v>
      </c>
    </row>
    <row r="22300" spans="1:6" x14ac:dyDescent="0.25">
      <c r="A22300" s="73">
        <v>118015</v>
      </c>
      <c r="B22300" s="74" t="s">
        <v>29514</v>
      </c>
      <c r="C22300" s="73" t="s">
        <v>59</v>
      </c>
      <c r="D22300" s="75">
        <v>50.17</v>
      </c>
      <c r="E22300" s="75">
        <v>49.11</v>
      </c>
      <c r="F22300" s="73" t="s">
        <v>40</v>
      </c>
    </row>
    <row r="22301" spans="1:6" x14ac:dyDescent="0.25">
      <c r="A22301" s="73">
        <v>118020</v>
      </c>
      <c r="B22301" s="74" t="s">
        <v>33130</v>
      </c>
      <c r="C22301" s="73" t="s">
        <v>59</v>
      </c>
      <c r="D22301" s="75">
        <v>7.23</v>
      </c>
      <c r="E22301" s="75">
        <v>6.89</v>
      </c>
      <c r="F22301" s="73" t="s">
        <v>40</v>
      </c>
    </row>
    <row r="22302" spans="1:6" x14ac:dyDescent="0.25">
      <c r="A22302" s="73">
        <v>118206</v>
      </c>
      <c r="B22302" s="74" t="s">
        <v>29631</v>
      </c>
      <c r="C22302" s="73" t="s">
        <v>59</v>
      </c>
      <c r="D22302" s="75">
        <v>5.71</v>
      </c>
      <c r="E22302" s="75">
        <v>5.37</v>
      </c>
      <c r="F22302" s="73" t="s">
        <v>40</v>
      </c>
    </row>
    <row r="22303" spans="1:6" x14ac:dyDescent="0.25">
      <c r="A22303" s="73">
        <v>118207</v>
      </c>
      <c r="B22303" s="74" t="s">
        <v>29515</v>
      </c>
      <c r="C22303" s="73" t="s">
        <v>59</v>
      </c>
      <c r="D22303" s="75">
        <v>10.63</v>
      </c>
      <c r="E22303" s="75">
        <v>10.29</v>
      </c>
      <c r="F22303" s="73" t="s">
        <v>40</v>
      </c>
    </row>
    <row r="22304" spans="1:6" x14ac:dyDescent="0.25">
      <c r="A22304" s="73">
        <v>119102</v>
      </c>
      <c r="B22304" s="74" t="s">
        <v>29516</v>
      </c>
      <c r="C22304" s="73" t="s">
        <v>59</v>
      </c>
      <c r="D22304" s="75">
        <v>15.84</v>
      </c>
      <c r="E22304" s="75">
        <v>15.5</v>
      </c>
      <c r="F22304" s="73" t="s">
        <v>40</v>
      </c>
    </row>
    <row r="22305" spans="1:6" x14ac:dyDescent="0.25">
      <c r="A22305" s="73">
        <v>119103</v>
      </c>
      <c r="B22305" s="74" t="s">
        <v>29517</v>
      </c>
      <c r="C22305" s="73" t="s">
        <v>59</v>
      </c>
      <c r="D22305" s="75">
        <v>19.350000000000001</v>
      </c>
      <c r="E22305" s="75">
        <v>18.850000000000001</v>
      </c>
      <c r="F22305" s="73" t="s">
        <v>40</v>
      </c>
    </row>
    <row r="22306" spans="1:6" x14ac:dyDescent="0.25">
      <c r="A22306" s="73">
        <v>119104</v>
      </c>
      <c r="B22306" s="74" t="s">
        <v>29518</v>
      </c>
      <c r="C22306" s="73" t="s">
        <v>59</v>
      </c>
      <c r="D22306" s="75">
        <v>27.51</v>
      </c>
      <c r="E22306" s="75">
        <v>26.91</v>
      </c>
      <c r="F22306" s="73" t="s">
        <v>40</v>
      </c>
    </row>
    <row r="22307" spans="1:6" x14ac:dyDescent="0.25">
      <c r="A22307" s="73">
        <v>119105</v>
      </c>
      <c r="B22307" s="74" t="s">
        <v>29519</v>
      </c>
      <c r="C22307" s="73" t="s">
        <v>59</v>
      </c>
      <c r="D22307" s="75">
        <v>39.729999999999997</v>
      </c>
      <c r="E22307" s="75">
        <v>38.97</v>
      </c>
      <c r="F22307" s="73" t="s">
        <v>40</v>
      </c>
    </row>
    <row r="22308" spans="1:6" x14ac:dyDescent="0.25">
      <c r="A22308" s="73">
        <v>119106</v>
      </c>
      <c r="B22308" s="74" t="s">
        <v>29520</v>
      </c>
      <c r="C22308" s="73" t="s">
        <v>59</v>
      </c>
      <c r="D22308" s="75">
        <v>55.63</v>
      </c>
      <c r="E22308" s="75">
        <v>54.57</v>
      </c>
      <c r="F22308" s="73" t="s">
        <v>40</v>
      </c>
    </row>
    <row r="22309" spans="1:6" x14ac:dyDescent="0.25">
      <c r="A22309" s="73">
        <v>119109</v>
      </c>
      <c r="B22309" s="74" t="s">
        <v>29521</v>
      </c>
      <c r="C22309" s="73" t="s">
        <v>59</v>
      </c>
      <c r="D22309" s="75">
        <v>83.14</v>
      </c>
      <c r="E22309" s="75">
        <v>81.489999999999995</v>
      </c>
      <c r="F22309" s="73" t="s">
        <v>40</v>
      </c>
    </row>
    <row r="22310" spans="1:6" ht="25.5" x14ac:dyDescent="0.25">
      <c r="A22310" s="73">
        <v>120802</v>
      </c>
      <c r="B22310" s="74" t="s">
        <v>29522</v>
      </c>
      <c r="C22310" s="73" t="s">
        <v>59</v>
      </c>
      <c r="D22310" s="75">
        <v>13.82</v>
      </c>
      <c r="E22310" s="75">
        <v>13.59</v>
      </c>
      <c r="F22310" s="73" t="s">
        <v>40</v>
      </c>
    </row>
    <row r="22311" spans="1:6" x14ac:dyDescent="0.25">
      <c r="A22311" s="73">
        <v>130110</v>
      </c>
      <c r="B22311" s="74" t="s">
        <v>29523</v>
      </c>
      <c r="C22311" s="73" t="s">
        <v>59</v>
      </c>
      <c r="D22311" s="75">
        <v>19.53</v>
      </c>
      <c r="E22311" s="75">
        <v>19.010000000000002</v>
      </c>
      <c r="F22311" s="73" t="s">
        <v>40</v>
      </c>
    </row>
    <row r="22312" spans="1:6" x14ac:dyDescent="0.25">
      <c r="A22312" s="73">
        <v>134065</v>
      </c>
      <c r="B22312" s="74" t="s">
        <v>29524</v>
      </c>
      <c r="C22312" s="73" t="s">
        <v>59</v>
      </c>
      <c r="D22312" s="75">
        <v>97.66</v>
      </c>
      <c r="E22312" s="75">
        <v>95.54</v>
      </c>
      <c r="F22312" s="73" t="s">
        <v>40</v>
      </c>
    </row>
    <row r="22313" spans="1:6" ht="38.25" x14ac:dyDescent="0.25">
      <c r="A22313" s="73">
        <v>134081</v>
      </c>
      <c r="B22313" s="74" t="s">
        <v>33187</v>
      </c>
      <c r="C22313" s="73" t="s">
        <v>59</v>
      </c>
      <c r="D22313" s="75">
        <v>264.37</v>
      </c>
      <c r="E22313" s="75">
        <v>260.13</v>
      </c>
      <c r="F22313" s="73" t="s">
        <v>40</v>
      </c>
    </row>
    <row r="22314" spans="1:6" ht="38.25" x14ac:dyDescent="0.25">
      <c r="A22314" s="73">
        <v>134082</v>
      </c>
      <c r="B22314" s="74" t="s">
        <v>33188</v>
      </c>
      <c r="C22314" s="73" t="s">
        <v>59</v>
      </c>
      <c r="D22314" s="75">
        <v>427.83</v>
      </c>
      <c r="E22314" s="75">
        <v>407.45</v>
      </c>
      <c r="F22314" s="73" t="s">
        <v>40</v>
      </c>
    </row>
    <row r="22315" spans="1:6" ht="38.25" x14ac:dyDescent="0.25">
      <c r="A22315" s="73">
        <v>134083</v>
      </c>
      <c r="B22315" s="74" t="s">
        <v>33189</v>
      </c>
      <c r="C22315" s="73" t="s">
        <v>59</v>
      </c>
      <c r="D22315" s="75">
        <v>482.86</v>
      </c>
      <c r="E22315" s="75">
        <v>458.17</v>
      </c>
      <c r="F22315" s="73" t="s">
        <v>40</v>
      </c>
    </row>
    <row r="22316" spans="1:6" ht="51" x14ac:dyDescent="0.25">
      <c r="A22316" s="73">
        <v>134084</v>
      </c>
      <c r="B22316" s="74" t="s">
        <v>33190</v>
      </c>
      <c r="C22316" s="73" t="s">
        <v>59</v>
      </c>
      <c r="D22316" s="75">
        <v>353.73</v>
      </c>
      <c r="E22316" s="75">
        <v>343.17</v>
      </c>
      <c r="F22316" s="73" t="s">
        <v>40</v>
      </c>
    </row>
    <row r="22317" spans="1:6" ht="51" x14ac:dyDescent="0.25">
      <c r="A22317" s="73">
        <v>134085</v>
      </c>
      <c r="B22317" s="74" t="s">
        <v>33191</v>
      </c>
      <c r="C22317" s="73" t="s">
        <v>59</v>
      </c>
      <c r="D22317" s="75">
        <v>420.42</v>
      </c>
      <c r="E22317" s="75">
        <v>405.56</v>
      </c>
      <c r="F22317" s="73" t="s">
        <v>40</v>
      </c>
    </row>
    <row r="22318" spans="1:6" x14ac:dyDescent="0.25">
      <c r="A22318" s="73">
        <v>135521</v>
      </c>
      <c r="B22318" s="74" t="s">
        <v>33195</v>
      </c>
      <c r="C22318" s="73" t="s">
        <v>59</v>
      </c>
      <c r="D22318" s="75">
        <v>649.42999999999995</v>
      </c>
      <c r="E22318" s="75">
        <v>620.84</v>
      </c>
      <c r="F22318" s="73" t="s">
        <v>40</v>
      </c>
    </row>
    <row r="22319" spans="1:6" x14ac:dyDescent="0.25">
      <c r="A22319" s="73">
        <v>143502</v>
      </c>
      <c r="B22319" s="74" t="s">
        <v>33221</v>
      </c>
      <c r="C22319" s="73" t="s">
        <v>59</v>
      </c>
      <c r="D22319" s="75">
        <v>9.48</v>
      </c>
      <c r="E22319" s="75">
        <v>9.0399999999999991</v>
      </c>
      <c r="F22319" s="73" t="s">
        <v>40</v>
      </c>
    </row>
    <row r="22320" spans="1:6" x14ac:dyDescent="0.25">
      <c r="A22320" s="73">
        <v>154004</v>
      </c>
      <c r="B22320" s="74" t="s">
        <v>33260</v>
      </c>
      <c r="C22320" s="73" t="s">
        <v>59</v>
      </c>
      <c r="D22320" s="75">
        <v>29.78</v>
      </c>
      <c r="E22320" s="75">
        <v>29.19</v>
      </c>
      <c r="F22320" s="73" t="s">
        <v>40</v>
      </c>
    </row>
    <row r="22321" spans="1:6" x14ac:dyDescent="0.25">
      <c r="A22321" s="73">
        <v>154602</v>
      </c>
      <c r="B22321" s="74" t="s">
        <v>33261</v>
      </c>
      <c r="C22321" s="73" t="s">
        <v>59</v>
      </c>
      <c r="D22321" s="75">
        <v>35.08</v>
      </c>
      <c r="E22321" s="75">
        <v>34.01</v>
      </c>
      <c r="F22321" s="73" t="s">
        <v>40</v>
      </c>
    </row>
    <row r="22322" spans="1:6" x14ac:dyDescent="0.25">
      <c r="A22322" s="73">
        <v>154604</v>
      </c>
      <c r="B22322" s="74" t="s">
        <v>33262</v>
      </c>
      <c r="C22322" s="73" t="s">
        <v>59</v>
      </c>
      <c r="D22322" s="75">
        <v>35.380000000000003</v>
      </c>
      <c r="E22322" s="75">
        <v>34.31</v>
      </c>
      <c r="F22322" s="73" t="s">
        <v>40</v>
      </c>
    </row>
    <row r="22323" spans="1:6" x14ac:dyDescent="0.25">
      <c r="A22323" s="73">
        <v>154608</v>
      </c>
      <c r="B22323" s="74" t="s">
        <v>33263</v>
      </c>
      <c r="C22323" s="73" t="s">
        <v>59</v>
      </c>
      <c r="D22323" s="75">
        <v>53.41</v>
      </c>
      <c r="E22323" s="75">
        <v>52.34</v>
      </c>
      <c r="F22323" s="73" t="s">
        <v>40</v>
      </c>
    </row>
    <row r="22324" spans="1:6" x14ac:dyDescent="0.25">
      <c r="A22324" s="73">
        <v>154802</v>
      </c>
      <c r="B22324" s="74" t="s">
        <v>33264</v>
      </c>
      <c r="C22324" s="73" t="s">
        <v>59</v>
      </c>
      <c r="D22324" s="75">
        <v>16.18</v>
      </c>
      <c r="E22324" s="75">
        <v>14.72</v>
      </c>
      <c r="F22324" s="73" t="s">
        <v>40</v>
      </c>
    </row>
    <row r="22325" spans="1:6" x14ac:dyDescent="0.25">
      <c r="A22325" s="73">
        <v>154804</v>
      </c>
      <c r="B22325" s="74" t="s">
        <v>33265</v>
      </c>
      <c r="C22325" s="73" t="s">
        <v>59</v>
      </c>
      <c r="D22325" s="75">
        <v>16.420000000000002</v>
      </c>
      <c r="E22325" s="75">
        <v>14.96</v>
      </c>
      <c r="F22325" s="73" t="s">
        <v>40</v>
      </c>
    </row>
    <row r="22326" spans="1:6" x14ac:dyDescent="0.25">
      <c r="A22326" s="73">
        <v>156020</v>
      </c>
      <c r="B22326" s="74" t="s">
        <v>33273</v>
      </c>
      <c r="C22326" s="73" t="s">
        <v>59</v>
      </c>
      <c r="D22326" s="75">
        <v>48.2</v>
      </c>
      <c r="E22326" s="75">
        <v>45.9</v>
      </c>
      <c r="F22326" s="73" t="s">
        <v>40</v>
      </c>
    </row>
    <row r="22327" spans="1:6" x14ac:dyDescent="0.25">
      <c r="A22327" s="73">
        <v>156025</v>
      </c>
      <c r="B22327" s="74" t="s">
        <v>33274</v>
      </c>
      <c r="C22327" s="73" t="s">
        <v>59</v>
      </c>
      <c r="D22327" s="75">
        <v>58.08</v>
      </c>
      <c r="E22327" s="75">
        <v>55.1</v>
      </c>
      <c r="F22327" s="73" t="s">
        <v>40</v>
      </c>
    </row>
    <row r="22328" spans="1:6" x14ac:dyDescent="0.25">
      <c r="A22328" s="73">
        <v>156036</v>
      </c>
      <c r="B22328" s="74" t="s">
        <v>33275</v>
      </c>
      <c r="C22328" s="73" t="s">
        <v>59</v>
      </c>
      <c r="D22328" s="75">
        <v>75.19</v>
      </c>
      <c r="E22328" s="75">
        <v>71.36</v>
      </c>
      <c r="F22328" s="73" t="s">
        <v>40</v>
      </c>
    </row>
    <row r="22329" spans="1:6" x14ac:dyDescent="0.25">
      <c r="A22329" s="73">
        <v>156040</v>
      </c>
      <c r="B22329" s="74" t="s">
        <v>33276</v>
      </c>
      <c r="C22329" s="73" t="s">
        <v>59</v>
      </c>
      <c r="D22329" s="75">
        <v>83.57</v>
      </c>
      <c r="E22329" s="75">
        <v>79.31</v>
      </c>
      <c r="F22329" s="73" t="s">
        <v>40</v>
      </c>
    </row>
    <row r="22330" spans="1:6" x14ac:dyDescent="0.25">
      <c r="A22330" s="73">
        <v>156056</v>
      </c>
      <c r="B22330" s="74" t="s">
        <v>33277</v>
      </c>
      <c r="C22330" s="73" t="s">
        <v>59</v>
      </c>
      <c r="D22330" s="75">
        <v>123.34</v>
      </c>
      <c r="E22330" s="75">
        <v>117</v>
      </c>
      <c r="F22330" s="73" t="s">
        <v>40</v>
      </c>
    </row>
    <row r="22331" spans="1:6" x14ac:dyDescent="0.25">
      <c r="A22331" s="73">
        <v>156060</v>
      </c>
      <c r="B22331" s="74" t="s">
        <v>33278</v>
      </c>
      <c r="C22331" s="73" t="s">
        <v>59</v>
      </c>
      <c r="D22331" s="75">
        <v>193.84</v>
      </c>
      <c r="E22331" s="75">
        <v>183.71</v>
      </c>
      <c r="F22331" s="73" t="s">
        <v>40</v>
      </c>
    </row>
    <row r="22332" spans="1:6" x14ac:dyDescent="0.25">
      <c r="A22332" s="73">
        <v>156061</v>
      </c>
      <c r="B22332" s="74" t="s">
        <v>33279</v>
      </c>
      <c r="C22332" s="73" t="s">
        <v>59</v>
      </c>
      <c r="D22332" s="75">
        <v>281.92</v>
      </c>
      <c r="E22332" s="75">
        <v>267.20999999999998</v>
      </c>
      <c r="F22332" s="73" t="s">
        <v>40</v>
      </c>
    </row>
    <row r="22333" spans="1:6" x14ac:dyDescent="0.25">
      <c r="A22333" s="73">
        <v>170631</v>
      </c>
      <c r="B22333" s="74" t="s">
        <v>29525</v>
      </c>
      <c r="C22333" s="73" t="s">
        <v>59</v>
      </c>
      <c r="D22333" s="75">
        <v>6.38</v>
      </c>
      <c r="E22333" s="75">
        <v>6.26</v>
      </c>
      <c r="F22333" s="73" t="s">
        <v>40</v>
      </c>
    </row>
    <row r="22334" spans="1:6" x14ac:dyDescent="0.25">
      <c r="A22334" s="73">
        <v>180886</v>
      </c>
      <c r="B22334" s="74" t="s">
        <v>33317</v>
      </c>
      <c r="C22334" s="73" t="s">
        <v>59</v>
      </c>
      <c r="D22334" s="75">
        <v>35.380000000000003</v>
      </c>
      <c r="E22334" s="75">
        <v>34.31</v>
      </c>
      <c r="F22334" s="73" t="s">
        <v>40</v>
      </c>
    </row>
    <row r="22335" spans="1:6" x14ac:dyDescent="0.25">
      <c r="A22335" s="73">
        <v>180892</v>
      </c>
      <c r="B22335" s="74" t="s">
        <v>33318</v>
      </c>
      <c r="C22335" s="73" t="s">
        <v>59</v>
      </c>
      <c r="D22335" s="75">
        <v>53.41</v>
      </c>
      <c r="E22335" s="75">
        <v>52.34</v>
      </c>
      <c r="F22335" s="73" t="s">
        <v>40</v>
      </c>
    </row>
    <row r="22336" spans="1:6" x14ac:dyDescent="0.25">
      <c r="A22336" s="73">
        <v>180897</v>
      </c>
      <c r="B22336" s="74" t="s">
        <v>33319</v>
      </c>
      <c r="C22336" s="73" t="s">
        <v>59</v>
      </c>
      <c r="D22336" s="75">
        <v>44.82</v>
      </c>
      <c r="E22336" s="75">
        <v>43.66</v>
      </c>
      <c r="F22336" s="73" t="s">
        <v>40</v>
      </c>
    </row>
    <row r="22337" spans="1:6" x14ac:dyDescent="0.25">
      <c r="A22337" s="73">
        <v>181013</v>
      </c>
      <c r="B22337" s="74" t="s">
        <v>33328</v>
      </c>
      <c r="C22337" s="73" t="s">
        <v>59</v>
      </c>
      <c r="D22337" s="75">
        <v>436.86</v>
      </c>
      <c r="E22337" s="75">
        <v>417.41</v>
      </c>
      <c r="F22337" s="73" t="s">
        <v>40</v>
      </c>
    </row>
    <row r="22338" spans="1:6" x14ac:dyDescent="0.25">
      <c r="A22338" s="73">
        <v>181014</v>
      </c>
      <c r="B22338" s="74" t="s">
        <v>33329</v>
      </c>
      <c r="C22338" s="73" t="s">
        <v>59</v>
      </c>
      <c r="D22338" s="75">
        <v>939.91</v>
      </c>
      <c r="E22338" s="75">
        <v>898.02</v>
      </c>
      <c r="F22338" s="73" t="s">
        <v>40</v>
      </c>
    </row>
    <row r="22339" spans="1:6" ht="25.5" x14ac:dyDescent="0.25">
      <c r="A22339" s="73">
        <v>187101</v>
      </c>
      <c r="B22339" s="74" t="s">
        <v>29526</v>
      </c>
      <c r="C22339" s="73" t="s">
        <v>59</v>
      </c>
      <c r="D22339" s="75">
        <v>58.1</v>
      </c>
      <c r="E22339" s="75">
        <v>56.27</v>
      </c>
      <c r="F22339" s="73" t="s">
        <v>40</v>
      </c>
    </row>
    <row r="22340" spans="1:6" ht="25.5" x14ac:dyDescent="0.25">
      <c r="A22340" s="73">
        <v>187102</v>
      </c>
      <c r="B22340" s="74" t="s">
        <v>29527</v>
      </c>
      <c r="C22340" s="73" t="s">
        <v>59</v>
      </c>
      <c r="D22340" s="75">
        <v>60.48</v>
      </c>
      <c r="E22340" s="75">
        <v>58.02</v>
      </c>
      <c r="F22340" s="73" t="s">
        <v>40</v>
      </c>
    </row>
    <row r="22341" spans="1:6" x14ac:dyDescent="0.25">
      <c r="A22341" s="73">
        <v>187103</v>
      </c>
      <c r="B22341" s="74" t="s">
        <v>33331</v>
      </c>
      <c r="C22341" s="73" t="s">
        <v>59</v>
      </c>
      <c r="D22341" s="75">
        <v>41.93</v>
      </c>
      <c r="E22341" s="75">
        <v>39.090000000000003</v>
      </c>
      <c r="F22341" s="73" t="s">
        <v>40</v>
      </c>
    </row>
    <row r="22342" spans="1:6" x14ac:dyDescent="0.25">
      <c r="A22342" s="73">
        <v>187110</v>
      </c>
      <c r="B22342" s="74" t="s">
        <v>33332</v>
      </c>
      <c r="C22342" s="73" t="s">
        <v>59</v>
      </c>
      <c r="D22342" s="75">
        <v>36.729999999999997</v>
      </c>
      <c r="E22342" s="75">
        <v>35.86</v>
      </c>
      <c r="F22342" s="73" t="s">
        <v>40</v>
      </c>
    </row>
    <row r="22343" spans="1:6" x14ac:dyDescent="0.25">
      <c r="A22343" s="73">
        <v>187111</v>
      </c>
      <c r="B22343" s="74" t="s">
        <v>33333</v>
      </c>
      <c r="C22343" s="73" t="s">
        <v>59</v>
      </c>
      <c r="D22343" s="75">
        <v>74.400000000000006</v>
      </c>
      <c r="E22343" s="75">
        <v>73.52</v>
      </c>
      <c r="F22343" s="73" t="s">
        <v>40</v>
      </c>
    </row>
    <row r="22344" spans="1:6" x14ac:dyDescent="0.25">
      <c r="A22344" s="73">
        <v>187201</v>
      </c>
      <c r="B22344" s="74" t="s">
        <v>33334</v>
      </c>
      <c r="C22344" s="73" t="s">
        <v>59</v>
      </c>
      <c r="D22344" s="75">
        <v>37.979999999999997</v>
      </c>
      <c r="E22344" s="75">
        <v>34.68</v>
      </c>
      <c r="F22344" s="73" t="s">
        <v>40</v>
      </c>
    </row>
    <row r="22345" spans="1:6" x14ac:dyDescent="0.25">
      <c r="A22345" s="73">
        <v>187202</v>
      </c>
      <c r="B22345" s="74" t="s">
        <v>33335</v>
      </c>
      <c r="C22345" s="73" t="s">
        <v>59</v>
      </c>
      <c r="D22345" s="75">
        <v>56.63</v>
      </c>
      <c r="E22345" s="75">
        <v>51.69</v>
      </c>
      <c r="F22345" s="73" t="s">
        <v>40</v>
      </c>
    </row>
    <row r="22346" spans="1:6" x14ac:dyDescent="0.25">
      <c r="A22346" s="73">
        <v>187301</v>
      </c>
      <c r="B22346" s="74" t="s">
        <v>32691</v>
      </c>
      <c r="C22346" s="73" t="s">
        <v>59</v>
      </c>
      <c r="D22346" s="75">
        <v>36.76</v>
      </c>
      <c r="E22346" s="75">
        <v>35.79</v>
      </c>
      <c r="F22346" s="73" t="s">
        <v>40</v>
      </c>
    </row>
    <row r="22347" spans="1:6" ht="25.5" x14ac:dyDescent="0.25">
      <c r="A22347" s="73">
        <v>187406</v>
      </c>
      <c r="B22347" s="74" t="s">
        <v>33336</v>
      </c>
      <c r="C22347" s="73" t="s">
        <v>59</v>
      </c>
      <c r="D22347" s="75">
        <v>315.18</v>
      </c>
      <c r="E22347" s="75">
        <v>304.12</v>
      </c>
      <c r="F22347" s="73" t="s">
        <v>40</v>
      </c>
    </row>
    <row r="22348" spans="1:6" ht="25.5" x14ac:dyDescent="0.25">
      <c r="A22348" s="73">
        <v>187407</v>
      </c>
      <c r="B22348" s="74" t="s">
        <v>33337</v>
      </c>
      <c r="C22348" s="73" t="s">
        <v>59</v>
      </c>
      <c r="D22348" s="75">
        <v>251.58</v>
      </c>
      <c r="E22348" s="75">
        <v>243.19</v>
      </c>
      <c r="F22348" s="73" t="s">
        <v>40</v>
      </c>
    </row>
    <row r="22349" spans="1:6" x14ac:dyDescent="0.25">
      <c r="A22349" s="73">
        <v>187408</v>
      </c>
      <c r="B22349" s="74" t="s">
        <v>29528</v>
      </c>
      <c r="C22349" s="73" t="s">
        <v>59</v>
      </c>
      <c r="D22349" s="75">
        <v>22.4</v>
      </c>
      <c r="E22349" s="75">
        <v>20.75</v>
      </c>
      <c r="F22349" s="73" t="s">
        <v>40</v>
      </c>
    </row>
    <row r="22350" spans="1:6" ht="25.5" x14ac:dyDescent="0.25">
      <c r="A22350" s="73">
        <v>190301</v>
      </c>
      <c r="B22350" s="74" t="s">
        <v>29529</v>
      </c>
      <c r="C22350" s="73" t="s">
        <v>59</v>
      </c>
      <c r="D22350" s="75">
        <v>158.34</v>
      </c>
      <c r="E22350" s="75">
        <v>158.19</v>
      </c>
      <c r="F22350" s="73" t="s">
        <v>40</v>
      </c>
    </row>
    <row r="22351" spans="1:6" ht="25.5" x14ac:dyDescent="0.25">
      <c r="A22351" s="73">
        <v>190304</v>
      </c>
      <c r="B22351" s="74" t="s">
        <v>29530</v>
      </c>
      <c r="C22351" s="73" t="s">
        <v>59</v>
      </c>
      <c r="D22351" s="75">
        <v>489.81</v>
      </c>
      <c r="E22351" s="75">
        <v>489</v>
      </c>
      <c r="F22351" s="73" t="s">
        <v>40</v>
      </c>
    </row>
    <row r="22352" spans="1:6" ht="38.25" x14ac:dyDescent="0.25">
      <c r="A22352" s="73">
        <v>190308</v>
      </c>
      <c r="B22352" s="74" t="s">
        <v>29531</v>
      </c>
      <c r="C22352" s="73" t="s">
        <v>59</v>
      </c>
      <c r="D22352" s="75">
        <v>1355.35</v>
      </c>
      <c r="E22352" s="75">
        <v>1353.3</v>
      </c>
      <c r="F22352" s="73" t="s">
        <v>40</v>
      </c>
    </row>
    <row r="22353" spans="1:6" ht="25.5" x14ac:dyDescent="0.25">
      <c r="A22353" s="73">
        <v>190310</v>
      </c>
      <c r="B22353" s="74" t="s">
        <v>29532</v>
      </c>
      <c r="C22353" s="73" t="s">
        <v>59</v>
      </c>
      <c r="D22353" s="75">
        <v>289.24</v>
      </c>
      <c r="E22353" s="75">
        <v>289.08999999999997</v>
      </c>
      <c r="F22353" s="73" t="s">
        <v>40</v>
      </c>
    </row>
    <row r="22354" spans="1:6" ht="25.5" x14ac:dyDescent="0.25">
      <c r="A22354" s="73">
        <v>190311</v>
      </c>
      <c r="B22354" s="74" t="s">
        <v>29533</v>
      </c>
      <c r="C22354" s="73" t="s">
        <v>59</v>
      </c>
      <c r="D22354" s="75">
        <v>1142.6099999999999</v>
      </c>
      <c r="E22354" s="75">
        <v>1141.4000000000001</v>
      </c>
      <c r="F22354" s="73" t="s">
        <v>40</v>
      </c>
    </row>
    <row r="22355" spans="1:6" ht="25.5" x14ac:dyDescent="0.25">
      <c r="A22355" s="73">
        <v>190401</v>
      </c>
      <c r="B22355" s="74" t="s">
        <v>29534</v>
      </c>
      <c r="C22355" s="73" t="s">
        <v>59</v>
      </c>
      <c r="D22355" s="75">
        <v>183.7</v>
      </c>
      <c r="E22355" s="75">
        <v>181.98</v>
      </c>
      <c r="F22355" s="73" t="s">
        <v>40</v>
      </c>
    </row>
    <row r="22356" spans="1:6" ht="25.5" x14ac:dyDescent="0.25">
      <c r="A22356" s="73">
        <v>190402</v>
      </c>
      <c r="B22356" s="74" t="s">
        <v>29535</v>
      </c>
      <c r="C22356" s="73" t="s">
        <v>59</v>
      </c>
      <c r="D22356" s="75">
        <v>234.94</v>
      </c>
      <c r="E22356" s="75">
        <v>232.74</v>
      </c>
      <c r="F22356" s="73" t="s">
        <v>40</v>
      </c>
    </row>
    <row r="22357" spans="1:6" ht="25.5" x14ac:dyDescent="0.25">
      <c r="A22357" s="73">
        <v>190403</v>
      </c>
      <c r="B22357" s="74" t="s">
        <v>29536</v>
      </c>
      <c r="C22357" s="73" t="s">
        <v>59</v>
      </c>
      <c r="D22357" s="75">
        <v>287.36</v>
      </c>
      <c r="E22357" s="75">
        <v>284.68</v>
      </c>
      <c r="F22357" s="73" t="s">
        <v>40</v>
      </c>
    </row>
    <row r="22358" spans="1:6" ht="25.5" x14ac:dyDescent="0.25">
      <c r="A22358" s="73">
        <v>190405</v>
      </c>
      <c r="B22358" s="74" t="s">
        <v>29537</v>
      </c>
      <c r="C22358" s="73" t="s">
        <v>59</v>
      </c>
      <c r="D22358" s="75">
        <v>531.80999999999995</v>
      </c>
      <c r="E22358" s="75">
        <v>528.14</v>
      </c>
      <c r="F22358" s="73" t="s">
        <v>40</v>
      </c>
    </row>
    <row r="22359" spans="1:6" ht="25.5" x14ac:dyDescent="0.25">
      <c r="A22359" s="73">
        <v>190407</v>
      </c>
      <c r="B22359" s="74" t="s">
        <v>29538</v>
      </c>
      <c r="C22359" s="73" t="s">
        <v>59</v>
      </c>
      <c r="D22359" s="75">
        <v>672.95</v>
      </c>
      <c r="E22359" s="75">
        <v>667.59</v>
      </c>
      <c r="F22359" s="73" t="s">
        <v>40</v>
      </c>
    </row>
    <row r="22360" spans="1:6" ht="25.5" x14ac:dyDescent="0.25">
      <c r="A22360" s="73">
        <v>190409</v>
      </c>
      <c r="B22360" s="74" t="s">
        <v>29539</v>
      </c>
      <c r="C22360" s="73" t="s">
        <v>59</v>
      </c>
      <c r="D22360" s="75">
        <v>971.66</v>
      </c>
      <c r="E22360" s="75">
        <v>965.14</v>
      </c>
      <c r="F22360" s="73" t="s">
        <v>40</v>
      </c>
    </row>
    <row r="22361" spans="1:6" ht="25.5" x14ac:dyDescent="0.25">
      <c r="A22361" s="73">
        <v>190411</v>
      </c>
      <c r="B22361" s="74" t="s">
        <v>29540</v>
      </c>
      <c r="C22361" s="73" t="s">
        <v>59</v>
      </c>
      <c r="D22361" s="75">
        <v>1458.25</v>
      </c>
      <c r="E22361" s="75">
        <v>1449.99</v>
      </c>
      <c r="F22361" s="73" t="s">
        <v>40</v>
      </c>
    </row>
    <row r="22362" spans="1:6" ht="25.5" x14ac:dyDescent="0.25">
      <c r="A22362" s="73">
        <v>190501</v>
      </c>
      <c r="B22362" s="74" t="s">
        <v>29541</v>
      </c>
      <c r="C22362" s="73" t="s">
        <v>59</v>
      </c>
      <c r="D22362" s="75">
        <v>202.45</v>
      </c>
      <c r="E22362" s="75">
        <v>200.73</v>
      </c>
      <c r="F22362" s="73" t="s">
        <v>40</v>
      </c>
    </row>
    <row r="22363" spans="1:6" ht="25.5" x14ac:dyDescent="0.25">
      <c r="A22363" s="73">
        <v>190502</v>
      </c>
      <c r="B22363" s="74" t="s">
        <v>29542</v>
      </c>
      <c r="C22363" s="73" t="s">
        <v>59</v>
      </c>
      <c r="D22363" s="75">
        <v>304.57</v>
      </c>
      <c r="E22363" s="75">
        <v>302.37</v>
      </c>
      <c r="F22363" s="73" t="s">
        <v>40</v>
      </c>
    </row>
    <row r="22364" spans="1:6" ht="25.5" x14ac:dyDescent="0.25">
      <c r="A22364" s="73">
        <v>190503</v>
      </c>
      <c r="B22364" s="74" t="s">
        <v>29543</v>
      </c>
      <c r="C22364" s="73" t="s">
        <v>59</v>
      </c>
      <c r="D22364" s="75">
        <v>321.14</v>
      </c>
      <c r="E22364" s="75">
        <v>318.45999999999998</v>
      </c>
      <c r="F22364" s="73" t="s">
        <v>40</v>
      </c>
    </row>
    <row r="22365" spans="1:6" ht="25.5" x14ac:dyDescent="0.25">
      <c r="A22365" s="73">
        <v>190505</v>
      </c>
      <c r="B22365" s="74" t="s">
        <v>29544</v>
      </c>
      <c r="C22365" s="73" t="s">
        <v>59</v>
      </c>
      <c r="D22365" s="75">
        <v>511.73</v>
      </c>
      <c r="E22365" s="75">
        <v>508.06</v>
      </c>
      <c r="F22365" s="73" t="s">
        <v>40</v>
      </c>
    </row>
    <row r="22366" spans="1:6" ht="25.5" x14ac:dyDescent="0.25">
      <c r="A22366" s="73">
        <v>190507</v>
      </c>
      <c r="B22366" s="74" t="s">
        <v>29545</v>
      </c>
      <c r="C22366" s="73" t="s">
        <v>59</v>
      </c>
      <c r="D22366" s="75">
        <v>713.12</v>
      </c>
      <c r="E22366" s="75">
        <v>707.76</v>
      </c>
      <c r="F22366" s="73" t="s">
        <v>40</v>
      </c>
    </row>
    <row r="22367" spans="1:6" ht="25.5" x14ac:dyDescent="0.25">
      <c r="A22367" s="73">
        <v>190509</v>
      </c>
      <c r="B22367" s="74" t="s">
        <v>29546</v>
      </c>
      <c r="C22367" s="73" t="s">
        <v>59</v>
      </c>
      <c r="D22367" s="75">
        <v>1013.17</v>
      </c>
      <c r="E22367" s="75">
        <v>1006.65</v>
      </c>
      <c r="F22367" s="73" t="s">
        <v>40</v>
      </c>
    </row>
    <row r="22368" spans="1:6" ht="25.5" x14ac:dyDescent="0.25">
      <c r="A22368" s="73">
        <v>190511</v>
      </c>
      <c r="B22368" s="74" t="s">
        <v>29547</v>
      </c>
      <c r="C22368" s="73" t="s">
        <v>59</v>
      </c>
      <c r="D22368" s="75">
        <v>1498.42</v>
      </c>
      <c r="E22368" s="75">
        <v>1490.16</v>
      </c>
      <c r="F22368" s="73" t="s">
        <v>40</v>
      </c>
    </row>
    <row r="22369" spans="1:6" ht="25.5" x14ac:dyDescent="0.25">
      <c r="A22369" s="73">
        <v>190603</v>
      </c>
      <c r="B22369" s="74" t="s">
        <v>29548</v>
      </c>
      <c r="C22369" s="73" t="s">
        <v>59</v>
      </c>
      <c r="D22369" s="75">
        <v>366.67</v>
      </c>
      <c r="E22369" s="75">
        <v>363.99</v>
      </c>
      <c r="F22369" s="73" t="s">
        <v>40</v>
      </c>
    </row>
    <row r="22370" spans="1:6" ht="25.5" x14ac:dyDescent="0.25">
      <c r="A22370" s="73">
        <v>190605</v>
      </c>
      <c r="B22370" s="74" t="s">
        <v>29549</v>
      </c>
      <c r="C22370" s="73" t="s">
        <v>59</v>
      </c>
      <c r="D22370" s="75">
        <v>505.1</v>
      </c>
      <c r="E22370" s="75">
        <v>501.42</v>
      </c>
      <c r="F22370" s="73" t="s">
        <v>40</v>
      </c>
    </row>
    <row r="22371" spans="1:6" ht="25.5" x14ac:dyDescent="0.25">
      <c r="A22371" s="73">
        <v>190607</v>
      </c>
      <c r="B22371" s="74" t="s">
        <v>29549</v>
      </c>
      <c r="C22371" s="73" t="s">
        <v>59</v>
      </c>
      <c r="D22371" s="75">
        <v>801.18</v>
      </c>
      <c r="E22371" s="75">
        <v>795.82</v>
      </c>
      <c r="F22371" s="73" t="s">
        <v>40</v>
      </c>
    </row>
    <row r="22372" spans="1:6" ht="25.5" x14ac:dyDescent="0.25">
      <c r="A22372" s="73">
        <v>190609</v>
      </c>
      <c r="B22372" s="74" t="s">
        <v>29550</v>
      </c>
      <c r="C22372" s="73" t="s">
        <v>59</v>
      </c>
      <c r="D22372" s="75">
        <v>1179.47</v>
      </c>
      <c r="E22372" s="75">
        <v>1172.95</v>
      </c>
      <c r="F22372" s="73" t="s">
        <v>40</v>
      </c>
    </row>
    <row r="22373" spans="1:6" ht="25.5" x14ac:dyDescent="0.25">
      <c r="A22373" s="73">
        <v>190611</v>
      </c>
      <c r="B22373" s="74" t="s">
        <v>29551</v>
      </c>
      <c r="C22373" s="73" t="s">
        <v>59</v>
      </c>
      <c r="D22373" s="75">
        <v>1762.83</v>
      </c>
      <c r="E22373" s="75">
        <v>1754.57</v>
      </c>
      <c r="F22373" s="73" t="s">
        <v>40</v>
      </c>
    </row>
    <row r="22374" spans="1:6" x14ac:dyDescent="0.25">
      <c r="A22374" s="73">
        <v>191203</v>
      </c>
      <c r="B22374" s="74" t="s">
        <v>29552</v>
      </c>
      <c r="C22374" s="73" t="s">
        <v>59</v>
      </c>
      <c r="D22374" s="75">
        <v>950</v>
      </c>
      <c r="E22374" s="75">
        <v>912.36</v>
      </c>
      <c r="F22374" s="73" t="s">
        <v>40</v>
      </c>
    </row>
    <row r="22375" spans="1:6" x14ac:dyDescent="0.25">
      <c r="A22375" s="73">
        <v>191204</v>
      </c>
      <c r="B22375" s="74" t="s">
        <v>29553</v>
      </c>
      <c r="C22375" s="73" t="s">
        <v>59</v>
      </c>
      <c r="D22375" s="75">
        <v>1590.89</v>
      </c>
      <c r="E22375" s="75">
        <v>1527.23</v>
      </c>
      <c r="F22375" s="73" t="s">
        <v>40</v>
      </c>
    </row>
    <row r="22376" spans="1:6" ht="25.5" x14ac:dyDescent="0.25">
      <c r="A22376" s="73">
        <v>192101</v>
      </c>
      <c r="B22376" s="74" t="s">
        <v>33412</v>
      </c>
      <c r="C22376" s="73" t="s">
        <v>59</v>
      </c>
      <c r="D22376" s="75">
        <v>1228.05</v>
      </c>
      <c r="E22376" s="75">
        <v>1180.51</v>
      </c>
      <c r="F22376" s="73" t="s">
        <v>40</v>
      </c>
    </row>
    <row r="22377" spans="1:6" ht="25.5" x14ac:dyDescent="0.25">
      <c r="A22377" s="73">
        <v>192102</v>
      </c>
      <c r="B22377" s="74" t="s">
        <v>33413</v>
      </c>
      <c r="C22377" s="73" t="s">
        <v>59</v>
      </c>
      <c r="D22377" s="75">
        <v>603.87</v>
      </c>
      <c r="E22377" s="75">
        <v>594.89</v>
      </c>
      <c r="F22377" s="73" t="s">
        <v>40</v>
      </c>
    </row>
    <row r="22378" spans="1:6" x14ac:dyDescent="0.25">
      <c r="A22378" s="73">
        <v>192302</v>
      </c>
      <c r="B22378" s="74" t="s">
        <v>33417</v>
      </c>
      <c r="C22378" s="73" t="s">
        <v>59</v>
      </c>
      <c r="D22378" s="75">
        <v>773.2</v>
      </c>
      <c r="E22378" s="75">
        <v>735.08</v>
      </c>
      <c r="F22378" s="73" t="s">
        <v>40</v>
      </c>
    </row>
    <row r="22379" spans="1:6" x14ac:dyDescent="0.25">
      <c r="A22379" s="73">
        <v>192303</v>
      </c>
      <c r="B22379" s="74" t="s">
        <v>33418</v>
      </c>
      <c r="C22379" s="73" t="s">
        <v>59</v>
      </c>
      <c r="D22379" s="75">
        <v>877.22</v>
      </c>
      <c r="E22379" s="75">
        <v>833.5</v>
      </c>
      <c r="F22379" s="73" t="s">
        <v>40</v>
      </c>
    </row>
    <row r="22380" spans="1:6" x14ac:dyDescent="0.25">
      <c r="A22380" s="73">
        <v>192304</v>
      </c>
      <c r="B22380" s="74" t="s">
        <v>33419</v>
      </c>
      <c r="C22380" s="73" t="s">
        <v>59</v>
      </c>
      <c r="D22380" s="75">
        <v>975.52</v>
      </c>
      <c r="E22380" s="75">
        <v>926.26</v>
      </c>
      <c r="F22380" s="73" t="s">
        <v>40</v>
      </c>
    </row>
    <row r="22381" spans="1:6" x14ac:dyDescent="0.25">
      <c r="A22381" s="73">
        <v>192305</v>
      </c>
      <c r="B22381" s="74" t="s">
        <v>33420</v>
      </c>
      <c r="C22381" s="73" t="s">
        <v>59</v>
      </c>
      <c r="D22381" s="75">
        <v>1082.42</v>
      </c>
      <c r="E22381" s="75">
        <v>1027.32</v>
      </c>
      <c r="F22381" s="73" t="s">
        <v>40</v>
      </c>
    </row>
    <row r="22382" spans="1:6" x14ac:dyDescent="0.25">
      <c r="A22382" s="73">
        <v>192306</v>
      </c>
      <c r="B22382" s="74" t="s">
        <v>33421</v>
      </c>
      <c r="C22382" s="73" t="s">
        <v>59</v>
      </c>
      <c r="D22382" s="75">
        <v>1183.6199999999999</v>
      </c>
      <c r="E22382" s="75">
        <v>1122.72</v>
      </c>
      <c r="F22382" s="73" t="s">
        <v>40</v>
      </c>
    </row>
    <row r="22383" spans="1:6" x14ac:dyDescent="0.25">
      <c r="A22383" s="73">
        <v>192307</v>
      </c>
      <c r="B22383" s="74" t="s">
        <v>33422</v>
      </c>
      <c r="C22383" s="73" t="s">
        <v>59</v>
      </c>
      <c r="D22383" s="75">
        <v>1293.4100000000001</v>
      </c>
      <c r="E22383" s="75">
        <v>1226.4000000000001</v>
      </c>
      <c r="F22383" s="73" t="s">
        <v>40</v>
      </c>
    </row>
    <row r="22384" spans="1:6" x14ac:dyDescent="0.25">
      <c r="A22384" s="73">
        <v>192308</v>
      </c>
      <c r="B22384" s="74" t="s">
        <v>33423</v>
      </c>
      <c r="C22384" s="73" t="s">
        <v>59</v>
      </c>
      <c r="D22384" s="75">
        <v>1608.7</v>
      </c>
      <c r="E22384" s="75">
        <v>1528.7</v>
      </c>
      <c r="F22384" s="73" t="s">
        <v>40</v>
      </c>
    </row>
    <row r="22385" spans="1:6" x14ac:dyDescent="0.25">
      <c r="A22385" s="73">
        <v>192309</v>
      </c>
      <c r="B22385" s="74" t="s">
        <v>33424</v>
      </c>
      <c r="C22385" s="73" t="s">
        <v>59</v>
      </c>
      <c r="D22385" s="75">
        <v>1728.83</v>
      </c>
      <c r="E22385" s="75">
        <v>1642.25</v>
      </c>
      <c r="F22385" s="73" t="s">
        <v>40</v>
      </c>
    </row>
    <row r="22386" spans="1:6" x14ac:dyDescent="0.25">
      <c r="A22386" s="73">
        <v>192310</v>
      </c>
      <c r="B22386" s="74" t="s">
        <v>33425</v>
      </c>
      <c r="C22386" s="73" t="s">
        <v>59</v>
      </c>
      <c r="D22386" s="75">
        <v>1850.93</v>
      </c>
      <c r="E22386" s="75">
        <v>1757.6</v>
      </c>
      <c r="F22386" s="73" t="s">
        <v>40</v>
      </c>
    </row>
    <row r="22387" spans="1:6" x14ac:dyDescent="0.25">
      <c r="A22387" s="73">
        <v>192311</v>
      </c>
      <c r="B22387" s="74" t="s">
        <v>33426</v>
      </c>
      <c r="C22387" s="73" t="s">
        <v>59</v>
      </c>
      <c r="D22387" s="75">
        <v>2570.64</v>
      </c>
      <c r="E22387" s="75">
        <v>2448.3000000000002</v>
      </c>
      <c r="F22387" s="73" t="s">
        <v>40</v>
      </c>
    </row>
    <row r="22388" spans="1:6" x14ac:dyDescent="0.25">
      <c r="A22388" s="73">
        <v>192402</v>
      </c>
      <c r="B22388" s="74" t="s">
        <v>33427</v>
      </c>
      <c r="C22388" s="73" t="s">
        <v>59</v>
      </c>
      <c r="D22388" s="75">
        <v>515.64</v>
      </c>
      <c r="E22388" s="75">
        <v>488.92</v>
      </c>
      <c r="F22388" s="73" t="s">
        <v>40</v>
      </c>
    </row>
    <row r="22389" spans="1:6" x14ac:dyDescent="0.25">
      <c r="A22389" s="73">
        <v>192403</v>
      </c>
      <c r="B22389" s="74" t="s">
        <v>33428</v>
      </c>
      <c r="C22389" s="73" t="s">
        <v>59</v>
      </c>
      <c r="D22389" s="75">
        <v>613.39</v>
      </c>
      <c r="E22389" s="75">
        <v>581.54</v>
      </c>
      <c r="F22389" s="73" t="s">
        <v>40</v>
      </c>
    </row>
    <row r="22390" spans="1:6" x14ac:dyDescent="0.25">
      <c r="A22390" s="73">
        <v>192404</v>
      </c>
      <c r="B22390" s="74" t="s">
        <v>33429</v>
      </c>
      <c r="C22390" s="73" t="s">
        <v>59</v>
      </c>
      <c r="D22390" s="75">
        <v>705.12</v>
      </c>
      <c r="E22390" s="75">
        <v>668.23</v>
      </c>
      <c r="F22390" s="73" t="s">
        <v>40</v>
      </c>
    </row>
    <row r="22391" spans="1:6" x14ac:dyDescent="0.25">
      <c r="A22391" s="73">
        <v>192405</v>
      </c>
      <c r="B22391" s="74" t="s">
        <v>33430</v>
      </c>
      <c r="C22391" s="73" t="s">
        <v>59</v>
      </c>
      <c r="D22391" s="75">
        <v>806.34</v>
      </c>
      <c r="E22391" s="75">
        <v>763.99</v>
      </c>
      <c r="F22391" s="73" t="s">
        <v>40</v>
      </c>
    </row>
    <row r="22392" spans="1:6" x14ac:dyDescent="0.25">
      <c r="A22392" s="73">
        <v>192406</v>
      </c>
      <c r="B22392" s="74" t="s">
        <v>33431</v>
      </c>
      <c r="C22392" s="73" t="s">
        <v>59</v>
      </c>
      <c r="D22392" s="75">
        <v>900.96</v>
      </c>
      <c r="E22392" s="75">
        <v>853.32</v>
      </c>
      <c r="F22392" s="73" t="s">
        <v>40</v>
      </c>
    </row>
    <row r="22393" spans="1:6" x14ac:dyDescent="0.25">
      <c r="A22393" s="73">
        <v>192407</v>
      </c>
      <c r="B22393" s="74" t="s">
        <v>33432</v>
      </c>
      <c r="C22393" s="73" t="s">
        <v>59</v>
      </c>
      <c r="D22393" s="75">
        <v>997.91</v>
      </c>
      <c r="E22393" s="75">
        <v>944.75</v>
      </c>
      <c r="F22393" s="73" t="s">
        <v>40</v>
      </c>
    </row>
    <row r="22394" spans="1:6" x14ac:dyDescent="0.25">
      <c r="A22394" s="73">
        <v>192408</v>
      </c>
      <c r="B22394" s="74" t="s">
        <v>33433</v>
      </c>
      <c r="C22394" s="73" t="s">
        <v>59</v>
      </c>
      <c r="D22394" s="75">
        <v>1290.3</v>
      </c>
      <c r="E22394" s="75">
        <v>1225.18</v>
      </c>
      <c r="F22394" s="73" t="s">
        <v>40</v>
      </c>
    </row>
    <row r="22395" spans="1:6" x14ac:dyDescent="0.25">
      <c r="A22395" s="73">
        <v>192409</v>
      </c>
      <c r="B22395" s="74" t="s">
        <v>33434</v>
      </c>
      <c r="C22395" s="73" t="s">
        <v>59</v>
      </c>
      <c r="D22395" s="75">
        <v>1405.02</v>
      </c>
      <c r="E22395" s="75">
        <v>1333.71</v>
      </c>
      <c r="F22395" s="73" t="s">
        <v>40</v>
      </c>
    </row>
    <row r="22396" spans="1:6" x14ac:dyDescent="0.25">
      <c r="A22396" s="73">
        <v>192410</v>
      </c>
      <c r="B22396" s="74" t="s">
        <v>33435</v>
      </c>
      <c r="C22396" s="73" t="s">
        <v>59</v>
      </c>
      <c r="D22396" s="75">
        <v>1521.47</v>
      </c>
      <c r="E22396" s="75">
        <v>1443.82</v>
      </c>
      <c r="F22396" s="73" t="s">
        <v>40</v>
      </c>
    </row>
    <row r="22397" spans="1:6" x14ac:dyDescent="0.25">
      <c r="A22397" s="73">
        <v>192411</v>
      </c>
      <c r="B22397" s="74" t="s">
        <v>33436</v>
      </c>
      <c r="C22397" s="73" t="s">
        <v>59</v>
      </c>
      <c r="D22397" s="75">
        <v>2197.88</v>
      </c>
      <c r="E22397" s="75">
        <v>2093.0300000000002</v>
      </c>
      <c r="F22397" s="73" t="s">
        <v>40</v>
      </c>
    </row>
    <row r="22398" spans="1:6" ht="25.5" x14ac:dyDescent="0.25">
      <c r="A22398" s="73">
        <v>192501</v>
      </c>
      <c r="B22398" s="74" t="s">
        <v>29554</v>
      </c>
      <c r="C22398" s="73" t="s">
        <v>59</v>
      </c>
      <c r="D22398" s="75">
        <v>124.93</v>
      </c>
      <c r="E22398" s="75">
        <v>122.97</v>
      </c>
      <c r="F22398" s="73" t="s">
        <v>40</v>
      </c>
    </row>
    <row r="22399" spans="1:6" ht="25.5" x14ac:dyDescent="0.25">
      <c r="A22399" s="73">
        <v>192502</v>
      </c>
      <c r="B22399" s="74" t="s">
        <v>29555</v>
      </c>
      <c r="C22399" s="73" t="s">
        <v>59</v>
      </c>
      <c r="D22399" s="75">
        <v>122.05</v>
      </c>
      <c r="E22399" s="75">
        <v>119.79</v>
      </c>
      <c r="F22399" s="73" t="s">
        <v>40</v>
      </c>
    </row>
    <row r="22400" spans="1:6" x14ac:dyDescent="0.25">
      <c r="A22400" s="73">
        <v>192503</v>
      </c>
      <c r="B22400" s="74" t="s">
        <v>29556</v>
      </c>
      <c r="C22400" s="73" t="s">
        <v>59</v>
      </c>
      <c r="D22400" s="75">
        <v>169.41</v>
      </c>
      <c r="E22400" s="75">
        <v>165.59</v>
      </c>
      <c r="F22400" s="73" t="s">
        <v>40</v>
      </c>
    </row>
    <row r="22401" spans="1:6" x14ac:dyDescent="0.25">
      <c r="A22401" s="73">
        <v>193004</v>
      </c>
      <c r="B22401" s="74" t="s">
        <v>33439</v>
      </c>
      <c r="C22401" s="73" t="s">
        <v>59</v>
      </c>
      <c r="D22401" s="75">
        <v>33.69</v>
      </c>
      <c r="E22401" s="75">
        <v>32.67</v>
      </c>
      <c r="F22401" s="73" t="s">
        <v>40</v>
      </c>
    </row>
    <row r="22402" spans="1:6" x14ac:dyDescent="0.25">
      <c r="A22402" s="73">
        <v>193005</v>
      </c>
      <c r="B22402" s="74" t="s">
        <v>33440</v>
      </c>
      <c r="C22402" s="73" t="s">
        <v>59</v>
      </c>
      <c r="D22402" s="75">
        <v>33.69</v>
      </c>
      <c r="E22402" s="75">
        <v>32.67</v>
      </c>
      <c r="F22402" s="73" t="s">
        <v>40</v>
      </c>
    </row>
    <row r="22403" spans="1:6" x14ac:dyDescent="0.25">
      <c r="A22403" s="73">
        <v>193006</v>
      </c>
      <c r="B22403" s="74" t="s">
        <v>33441</v>
      </c>
      <c r="C22403" s="73" t="s">
        <v>59</v>
      </c>
      <c r="D22403" s="75">
        <v>34.549999999999997</v>
      </c>
      <c r="E22403" s="75">
        <v>33.53</v>
      </c>
      <c r="F22403" s="73" t="s">
        <v>40</v>
      </c>
    </row>
    <row r="22404" spans="1:6" ht="25.5" x14ac:dyDescent="0.25">
      <c r="A22404" s="73">
        <v>193101</v>
      </c>
      <c r="B22404" s="74" t="s">
        <v>33442</v>
      </c>
      <c r="C22404" s="73" t="s">
        <v>59</v>
      </c>
      <c r="D22404" s="75">
        <v>256.38</v>
      </c>
      <c r="E22404" s="75">
        <v>254.24</v>
      </c>
      <c r="F22404" s="73" t="s">
        <v>40</v>
      </c>
    </row>
    <row r="22405" spans="1:6" x14ac:dyDescent="0.25">
      <c r="A22405" s="73">
        <v>193102</v>
      </c>
      <c r="B22405" s="74" t="s">
        <v>33443</v>
      </c>
      <c r="C22405" s="73" t="s">
        <v>59</v>
      </c>
      <c r="D22405" s="75">
        <v>95.21</v>
      </c>
      <c r="E22405" s="75">
        <v>92.16</v>
      </c>
      <c r="F22405" s="73" t="s">
        <v>40</v>
      </c>
    </row>
    <row r="22406" spans="1:6" x14ac:dyDescent="0.25">
      <c r="A22406" s="73">
        <v>193103</v>
      </c>
      <c r="B22406" s="74" t="s">
        <v>33444</v>
      </c>
      <c r="C22406" s="73" t="s">
        <v>59</v>
      </c>
      <c r="D22406" s="75">
        <v>124.59</v>
      </c>
      <c r="E22406" s="75">
        <v>120.64</v>
      </c>
      <c r="F22406" s="73" t="s">
        <v>40</v>
      </c>
    </row>
    <row r="22407" spans="1:6" x14ac:dyDescent="0.25">
      <c r="A22407" s="73">
        <v>193104</v>
      </c>
      <c r="B22407" s="74" t="s">
        <v>33445</v>
      </c>
      <c r="C22407" s="73" t="s">
        <v>59</v>
      </c>
      <c r="D22407" s="75">
        <v>171.23</v>
      </c>
      <c r="E22407" s="75">
        <v>166.28</v>
      </c>
      <c r="F22407" s="73" t="s">
        <v>40</v>
      </c>
    </row>
    <row r="22408" spans="1:6" x14ac:dyDescent="0.25">
      <c r="A22408" s="73">
        <v>193105</v>
      </c>
      <c r="B22408" s="74" t="s">
        <v>33446</v>
      </c>
      <c r="C22408" s="73" t="s">
        <v>59</v>
      </c>
      <c r="D22408" s="75">
        <v>214.82</v>
      </c>
      <c r="E22408" s="75">
        <v>208.89</v>
      </c>
      <c r="F22408" s="73" t="s">
        <v>40</v>
      </c>
    </row>
    <row r="22409" spans="1:6" ht="25.5" x14ac:dyDescent="0.25">
      <c r="A22409" s="73">
        <v>193107</v>
      </c>
      <c r="B22409" s="74" t="s">
        <v>33447</v>
      </c>
      <c r="C22409" s="73" t="s">
        <v>59</v>
      </c>
      <c r="D22409" s="75">
        <v>501.02</v>
      </c>
      <c r="E22409" s="75">
        <v>494.72</v>
      </c>
      <c r="F22409" s="73" t="s">
        <v>40</v>
      </c>
    </row>
    <row r="22410" spans="1:6" ht="25.5" x14ac:dyDescent="0.25">
      <c r="A22410" s="73">
        <v>193108</v>
      </c>
      <c r="B22410" s="74" t="s">
        <v>33448</v>
      </c>
      <c r="C22410" s="73" t="s">
        <v>59</v>
      </c>
      <c r="D22410" s="75">
        <v>222.68</v>
      </c>
      <c r="E22410" s="75">
        <v>209.65</v>
      </c>
      <c r="F22410" s="73" t="s">
        <v>40</v>
      </c>
    </row>
    <row r="22411" spans="1:6" ht="25.5" x14ac:dyDescent="0.25">
      <c r="A22411" s="73">
        <v>193109</v>
      </c>
      <c r="B22411" s="74" t="s">
        <v>33449</v>
      </c>
      <c r="C22411" s="73" t="s">
        <v>59</v>
      </c>
      <c r="D22411" s="75">
        <v>232</v>
      </c>
      <c r="E22411" s="75">
        <v>218.12</v>
      </c>
      <c r="F22411" s="73" t="s">
        <v>40</v>
      </c>
    </row>
    <row r="22412" spans="1:6" ht="25.5" x14ac:dyDescent="0.25">
      <c r="A22412" s="73">
        <v>193110</v>
      </c>
      <c r="B22412" s="74" t="s">
        <v>33450</v>
      </c>
      <c r="C22412" s="73" t="s">
        <v>59</v>
      </c>
      <c r="D22412" s="75">
        <v>157</v>
      </c>
      <c r="E22412" s="75">
        <v>148.80000000000001</v>
      </c>
      <c r="F22412" s="73" t="s">
        <v>40</v>
      </c>
    </row>
    <row r="22413" spans="1:6" ht="25.5" x14ac:dyDescent="0.25">
      <c r="A22413" s="73">
        <v>193115</v>
      </c>
      <c r="B22413" s="74" t="s">
        <v>33451</v>
      </c>
      <c r="C22413" s="73" t="s">
        <v>59</v>
      </c>
      <c r="D22413" s="75">
        <v>225.56</v>
      </c>
      <c r="E22413" s="75">
        <v>212.03</v>
      </c>
      <c r="F22413" s="73" t="s">
        <v>40</v>
      </c>
    </row>
    <row r="22414" spans="1:6" x14ac:dyDescent="0.25">
      <c r="A22414" s="73">
        <v>195205</v>
      </c>
      <c r="B22414" s="74" t="s">
        <v>33457</v>
      </c>
      <c r="C22414" s="73" t="s">
        <v>59</v>
      </c>
      <c r="D22414" s="75">
        <v>485.79</v>
      </c>
      <c r="E22414" s="75">
        <v>481.35</v>
      </c>
      <c r="F22414" s="73" t="s">
        <v>40</v>
      </c>
    </row>
    <row r="22415" spans="1:6" x14ac:dyDescent="0.25">
      <c r="A22415" s="73">
        <v>195209</v>
      </c>
      <c r="B22415" s="74" t="s">
        <v>33459</v>
      </c>
      <c r="C22415" s="73" t="s">
        <v>59</v>
      </c>
      <c r="D22415" s="75">
        <v>920.37</v>
      </c>
      <c r="E22415" s="75">
        <v>917.54</v>
      </c>
      <c r="F22415" s="73" t="s">
        <v>40</v>
      </c>
    </row>
    <row r="22416" spans="1:6" ht="25.5" x14ac:dyDescent="0.25">
      <c r="A22416" s="73">
        <v>196001</v>
      </c>
      <c r="B22416" s="74" t="s">
        <v>33463</v>
      </c>
      <c r="C22416" s="73" t="s">
        <v>59</v>
      </c>
      <c r="D22416" s="75">
        <v>92.98</v>
      </c>
      <c r="E22416" s="75">
        <v>89.41</v>
      </c>
      <c r="F22416" s="73" t="s">
        <v>40</v>
      </c>
    </row>
    <row r="22417" spans="1:6" ht="25.5" x14ac:dyDescent="0.25">
      <c r="A22417" s="73">
        <v>196002</v>
      </c>
      <c r="B22417" s="74" t="s">
        <v>33464</v>
      </c>
      <c r="C22417" s="73" t="s">
        <v>59</v>
      </c>
      <c r="D22417" s="75">
        <v>141.74</v>
      </c>
      <c r="E22417" s="75">
        <v>137.28</v>
      </c>
      <c r="F22417" s="73" t="s">
        <v>40</v>
      </c>
    </row>
    <row r="22418" spans="1:6" ht="25.5" x14ac:dyDescent="0.25">
      <c r="A22418" s="73">
        <v>196003</v>
      </c>
      <c r="B22418" s="74" t="s">
        <v>33465</v>
      </c>
      <c r="C22418" s="73" t="s">
        <v>59</v>
      </c>
      <c r="D22418" s="75">
        <v>197.4</v>
      </c>
      <c r="E22418" s="75">
        <v>191.93</v>
      </c>
      <c r="F22418" s="73" t="s">
        <v>40</v>
      </c>
    </row>
    <row r="22419" spans="1:6" x14ac:dyDescent="0.25">
      <c r="A22419" s="73">
        <v>197003</v>
      </c>
      <c r="B22419" s="74" t="s">
        <v>33466</v>
      </c>
      <c r="C22419" s="73" t="s">
        <v>59</v>
      </c>
      <c r="D22419" s="75">
        <v>45.09</v>
      </c>
      <c r="E22419" s="75">
        <v>44.75</v>
      </c>
      <c r="F22419" s="73" t="s">
        <v>40</v>
      </c>
    </row>
    <row r="22420" spans="1:6" x14ac:dyDescent="0.25">
      <c r="A22420" s="73">
        <v>197004</v>
      </c>
      <c r="B22420" s="74" t="s">
        <v>33467</v>
      </c>
      <c r="C22420" s="73" t="s">
        <v>59</v>
      </c>
      <c r="D22420" s="75">
        <v>71.63</v>
      </c>
      <c r="E22420" s="75">
        <v>71.09</v>
      </c>
      <c r="F22420" s="73" t="s">
        <v>40</v>
      </c>
    </row>
    <row r="22421" spans="1:6" x14ac:dyDescent="0.25">
      <c r="A22421" s="73">
        <v>197005</v>
      </c>
      <c r="B22421" s="74" t="s">
        <v>33468</v>
      </c>
      <c r="C22421" s="73" t="s">
        <v>59</v>
      </c>
      <c r="D22421" s="75">
        <v>104.89</v>
      </c>
      <c r="E22421" s="75">
        <v>104.35</v>
      </c>
      <c r="F22421" s="73" t="s">
        <v>40</v>
      </c>
    </row>
    <row r="22422" spans="1:6" x14ac:dyDescent="0.25">
      <c r="A22422" s="73">
        <v>197006</v>
      </c>
      <c r="B22422" s="74" t="s">
        <v>33469</v>
      </c>
      <c r="C22422" s="73" t="s">
        <v>59</v>
      </c>
      <c r="D22422" s="75">
        <v>184.8</v>
      </c>
      <c r="E22422" s="75">
        <v>183.68</v>
      </c>
      <c r="F22422" s="73" t="s">
        <v>40</v>
      </c>
    </row>
    <row r="22423" spans="1:6" x14ac:dyDescent="0.25">
      <c r="A22423" s="73">
        <v>197007</v>
      </c>
      <c r="B22423" s="74" t="s">
        <v>33470</v>
      </c>
      <c r="C22423" s="73" t="s">
        <v>59</v>
      </c>
      <c r="D22423" s="75">
        <v>346.08</v>
      </c>
      <c r="E22423" s="75">
        <v>344.96</v>
      </c>
      <c r="F22423" s="73" t="s">
        <v>40</v>
      </c>
    </row>
    <row r="22424" spans="1:6" x14ac:dyDescent="0.25">
      <c r="A22424" s="73">
        <v>197009</v>
      </c>
      <c r="B22424" s="74" t="s">
        <v>33471</v>
      </c>
      <c r="C22424" s="73" t="s">
        <v>59</v>
      </c>
      <c r="D22424" s="75">
        <v>525.66</v>
      </c>
      <c r="E22424" s="75">
        <v>524.54</v>
      </c>
      <c r="F22424" s="73" t="s">
        <v>40</v>
      </c>
    </row>
    <row r="22425" spans="1:6" ht="25.5" x14ac:dyDescent="0.25">
      <c r="A22425" s="73">
        <v>202701</v>
      </c>
      <c r="B22425" s="74" t="s">
        <v>29557</v>
      </c>
      <c r="C22425" s="73" t="s">
        <v>59</v>
      </c>
      <c r="D22425" s="75">
        <v>9.9</v>
      </c>
      <c r="E22425" s="75">
        <v>9.0500000000000007</v>
      </c>
      <c r="F22425" s="73" t="s">
        <v>40</v>
      </c>
    </row>
    <row r="22426" spans="1:6" x14ac:dyDescent="0.25">
      <c r="A22426" s="73">
        <v>404301</v>
      </c>
      <c r="B22426" s="74" t="s">
        <v>29420</v>
      </c>
      <c r="C22426" s="73" t="s">
        <v>59</v>
      </c>
      <c r="D22426" s="75">
        <v>2.3199999999999998</v>
      </c>
      <c r="E22426" s="75">
        <v>2.17</v>
      </c>
      <c r="F22426" s="73" t="s">
        <v>40</v>
      </c>
    </row>
    <row r="22427" spans="1:6" x14ac:dyDescent="0.25">
      <c r="A22427" s="73">
        <v>408030</v>
      </c>
      <c r="B22427" s="74" t="s">
        <v>29558</v>
      </c>
      <c r="C22427" s="73" t="s">
        <v>59</v>
      </c>
      <c r="D22427" s="75">
        <v>122.4</v>
      </c>
      <c r="E22427" s="75">
        <v>120</v>
      </c>
      <c r="F22427" s="73" t="s">
        <v>40</v>
      </c>
    </row>
    <row r="22428" spans="1:6" x14ac:dyDescent="0.25">
      <c r="A22428" s="73">
        <v>408704</v>
      </c>
      <c r="B22428" s="74" t="s">
        <v>29559</v>
      </c>
      <c r="C22428" s="73" t="s">
        <v>59</v>
      </c>
      <c r="D22428" s="75">
        <v>235.79</v>
      </c>
      <c r="E22428" s="75">
        <v>234.3</v>
      </c>
      <c r="F22428" s="73" t="s">
        <v>40</v>
      </c>
    </row>
    <row r="22429" spans="1:6" x14ac:dyDescent="0.25">
      <c r="A22429" s="73">
        <v>408705</v>
      </c>
      <c r="B22429" s="74" t="s">
        <v>29560</v>
      </c>
      <c r="C22429" s="73" t="s">
        <v>59</v>
      </c>
      <c r="D22429" s="75">
        <v>342.46</v>
      </c>
      <c r="E22429" s="75">
        <v>340.71</v>
      </c>
      <c r="F22429" s="73" t="s">
        <v>40</v>
      </c>
    </row>
    <row r="22430" spans="1:6" x14ac:dyDescent="0.25">
      <c r="A22430" s="73">
        <v>408706</v>
      </c>
      <c r="B22430" s="74" t="s">
        <v>29561</v>
      </c>
      <c r="C22430" s="73" t="s">
        <v>59</v>
      </c>
      <c r="D22430" s="75">
        <v>395.5</v>
      </c>
      <c r="E22430" s="75">
        <v>393.53</v>
      </c>
      <c r="F22430" s="73" t="s">
        <v>40</v>
      </c>
    </row>
    <row r="22431" spans="1:6" x14ac:dyDescent="0.25">
      <c r="A22431" s="73">
        <v>408708</v>
      </c>
      <c r="B22431" s="74" t="s">
        <v>29562</v>
      </c>
      <c r="C22431" s="73" t="s">
        <v>59</v>
      </c>
      <c r="D22431" s="75">
        <v>604.44000000000005</v>
      </c>
      <c r="E22431" s="75">
        <v>601.83000000000004</v>
      </c>
      <c r="F22431" s="73" t="s">
        <v>40</v>
      </c>
    </row>
    <row r="22432" spans="1:6" x14ac:dyDescent="0.25">
      <c r="A22432" s="73">
        <v>408710</v>
      </c>
      <c r="B22432" s="74" t="s">
        <v>29563</v>
      </c>
      <c r="C22432" s="73" t="s">
        <v>59</v>
      </c>
      <c r="D22432" s="75">
        <v>838.13</v>
      </c>
      <c r="E22432" s="75">
        <v>834.85</v>
      </c>
      <c r="F22432" s="73" t="s">
        <v>40</v>
      </c>
    </row>
    <row r="22433" spans="1:6" x14ac:dyDescent="0.25">
      <c r="A22433" s="73">
        <v>408715</v>
      </c>
      <c r="B22433" s="74" t="s">
        <v>29564</v>
      </c>
      <c r="C22433" s="73" t="s">
        <v>59</v>
      </c>
      <c r="D22433" s="75">
        <v>2041.09</v>
      </c>
      <c r="E22433" s="75">
        <v>2035</v>
      </c>
      <c r="F22433" s="73" t="s">
        <v>40</v>
      </c>
    </row>
    <row r="22434" spans="1:6" x14ac:dyDescent="0.25">
      <c r="A22434" s="73">
        <v>601516</v>
      </c>
      <c r="B22434" s="74" t="s">
        <v>29565</v>
      </c>
      <c r="C22434" s="73" t="s">
        <v>59</v>
      </c>
      <c r="D22434" s="75">
        <v>5.48</v>
      </c>
      <c r="E22434" s="75">
        <v>5.48</v>
      </c>
      <c r="F22434" s="73" t="s">
        <v>40</v>
      </c>
    </row>
    <row r="22435" spans="1:6" x14ac:dyDescent="0.25">
      <c r="A22435" s="73">
        <v>601520</v>
      </c>
      <c r="B22435" s="74" t="s">
        <v>29566</v>
      </c>
      <c r="C22435" s="73" t="s">
        <v>59</v>
      </c>
      <c r="D22435" s="75">
        <v>2.4900000000000002</v>
      </c>
      <c r="E22435" s="75">
        <v>2.4900000000000002</v>
      </c>
      <c r="F22435" s="73" t="s">
        <v>40</v>
      </c>
    </row>
    <row r="22436" spans="1:6" x14ac:dyDescent="0.25">
      <c r="A22436" s="73">
        <v>601521</v>
      </c>
      <c r="B22436" s="74" t="s">
        <v>29567</v>
      </c>
      <c r="C22436" s="73" t="s">
        <v>59</v>
      </c>
      <c r="D22436" s="75">
        <v>4.96</v>
      </c>
      <c r="E22436" s="75">
        <v>4.96</v>
      </c>
      <c r="F22436" s="73" t="s">
        <v>40</v>
      </c>
    </row>
    <row r="22437" spans="1:6" x14ac:dyDescent="0.25">
      <c r="A22437" s="73">
        <v>601522</v>
      </c>
      <c r="B22437" s="74" t="s">
        <v>29568</v>
      </c>
      <c r="C22437" s="73" t="s">
        <v>59</v>
      </c>
      <c r="D22437" s="75">
        <v>4.0199999999999996</v>
      </c>
      <c r="E22437" s="75">
        <v>4.0199999999999996</v>
      </c>
      <c r="F22437" s="73" t="s">
        <v>40</v>
      </c>
    </row>
    <row r="22438" spans="1:6" ht="25.5" x14ac:dyDescent="0.25">
      <c r="A22438" s="73">
        <v>603337</v>
      </c>
      <c r="B22438" s="74" t="s">
        <v>33784</v>
      </c>
      <c r="C22438" s="73" t="s">
        <v>59</v>
      </c>
      <c r="D22438" s="75">
        <v>2.2000000000000002</v>
      </c>
      <c r="E22438" s="75">
        <v>2.2000000000000002</v>
      </c>
      <c r="F22438" s="73" t="s">
        <v>40</v>
      </c>
    </row>
    <row r="22439" spans="1:6" ht="25.5" x14ac:dyDescent="0.25">
      <c r="A22439" s="73">
        <v>603338</v>
      </c>
      <c r="B22439" s="74" t="s">
        <v>33785</v>
      </c>
      <c r="C22439" s="73" t="s">
        <v>59</v>
      </c>
      <c r="D22439" s="75">
        <v>3.48</v>
      </c>
      <c r="E22439" s="75">
        <v>3.48</v>
      </c>
      <c r="F22439" s="73" t="s">
        <v>40</v>
      </c>
    </row>
    <row r="22440" spans="1:6" ht="25.5" x14ac:dyDescent="0.25">
      <c r="A22440" s="73">
        <v>603339</v>
      </c>
      <c r="B22440" s="74" t="s">
        <v>33786</v>
      </c>
      <c r="C22440" s="73" t="s">
        <v>59</v>
      </c>
      <c r="D22440" s="75">
        <v>5.71</v>
      </c>
      <c r="E22440" s="75">
        <v>5.71</v>
      </c>
      <c r="F22440" s="73" t="s">
        <v>40</v>
      </c>
    </row>
    <row r="22441" spans="1:6" x14ac:dyDescent="0.25">
      <c r="A22441" s="73">
        <v>603517</v>
      </c>
      <c r="B22441" s="74" t="s">
        <v>33787</v>
      </c>
      <c r="C22441" s="73" t="s">
        <v>59</v>
      </c>
      <c r="D22441" s="75">
        <v>0.72</v>
      </c>
      <c r="E22441" s="75">
        <v>0.72</v>
      </c>
      <c r="F22441" s="73" t="s">
        <v>40</v>
      </c>
    </row>
    <row r="22442" spans="1:6" x14ac:dyDescent="0.25">
      <c r="A22442" s="73">
        <v>603551</v>
      </c>
      <c r="B22442" s="74" t="s">
        <v>5587</v>
      </c>
      <c r="C22442" s="73" t="s">
        <v>59</v>
      </c>
      <c r="D22442" s="75">
        <v>0.96</v>
      </c>
      <c r="E22442" s="75">
        <v>0.96</v>
      </c>
      <c r="F22442" s="73" t="s">
        <v>40</v>
      </c>
    </row>
    <row r="22443" spans="1:6" ht="25.5" x14ac:dyDescent="0.25">
      <c r="A22443" s="73">
        <v>604001</v>
      </c>
      <c r="B22443" s="74" t="s">
        <v>29569</v>
      </c>
      <c r="C22443" s="73" t="s">
        <v>59</v>
      </c>
      <c r="D22443" s="75">
        <v>12.69</v>
      </c>
      <c r="E22443" s="75">
        <v>12.69</v>
      </c>
      <c r="F22443" s="73" t="s">
        <v>40</v>
      </c>
    </row>
    <row r="22444" spans="1:6" ht="25.5" x14ac:dyDescent="0.25">
      <c r="A22444" s="73">
        <v>604007</v>
      </c>
      <c r="B22444" s="74" t="s">
        <v>29570</v>
      </c>
      <c r="C22444" s="73" t="s">
        <v>59</v>
      </c>
      <c r="D22444" s="75">
        <v>12.71</v>
      </c>
      <c r="E22444" s="75">
        <v>12.71</v>
      </c>
      <c r="F22444" s="73" t="s">
        <v>40</v>
      </c>
    </row>
    <row r="22445" spans="1:6" ht="25.5" x14ac:dyDescent="0.25">
      <c r="A22445" s="73">
        <v>604008</v>
      </c>
      <c r="B22445" s="74" t="s">
        <v>29571</v>
      </c>
      <c r="C22445" s="73" t="s">
        <v>59</v>
      </c>
      <c r="D22445" s="75">
        <v>14.83</v>
      </c>
      <c r="E22445" s="75">
        <v>14.83</v>
      </c>
      <c r="F22445" s="73" t="s">
        <v>40</v>
      </c>
    </row>
    <row r="22446" spans="1:6" ht="25.5" x14ac:dyDescent="0.25">
      <c r="A22446" s="73">
        <v>604009</v>
      </c>
      <c r="B22446" s="74" t="s">
        <v>29572</v>
      </c>
      <c r="C22446" s="73" t="s">
        <v>59</v>
      </c>
      <c r="D22446" s="75">
        <v>20</v>
      </c>
      <c r="E22446" s="75">
        <v>20</v>
      </c>
      <c r="F22446" s="73" t="s">
        <v>40</v>
      </c>
    </row>
    <row r="22447" spans="1:6" ht="25.5" x14ac:dyDescent="0.25">
      <c r="A22447" s="73">
        <v>604010</v>
      </c>
      <c r="B22447" s="74" t="s">
        <v>33788</v>
      </c>
      <c r="C22447" s="73" t="s">
        <v>59</v>
      </c>
      <c r="D22447" s="75">
        <v>1.93</v>
      </c>
      <c r="E22447" s="75">
        <v>1.93</v>
      </c>
      <c r="F22447" s="73" t="s">
        <v>40</v>
      </c>
    </row>
    <row r="22448" spans="1:6" ht="25.5" x14ac:dyDescent="0.25">
      <c r="A22448" s="73">
        <v>604011</v>
      </c>
      <c r="B22448" s="74" t="s">
        <v>29573</v>
      </c>
      <c r="C22448" s="73" t="s">
        <v>59</v>
      </c>
      <c r="D22448" s="75">
        <v>29.21</v>
      </c>
      <c r="E22448" s="75">
        <v>29.21</v>
      </c>
      <c r="F22448" s="73" t="s">
        <v>40</v>
      </c>
    </row>
    <row r="22449" spans="1:6" ht="25.5" x14ac:dyDescent="0.25">
      <c r="A22449" s="73">
        <v>604012</v>
      </c>
      <c r="B22449" s="74" t="s">
        <v>33789</v>
      </c>
      <c r="C22449" s="73" t="s">
        <v>59</v>
      </c>
      <c r="D22449" s="75">
        <v>35.409999999999997</v>
      </c>
      <c r="E22449" s="75">
        <v>35.409999999999997</v>
      </c>
      <c r="F22449" s="73" t="s">
        <v>40</v>
      </c>
    </row>
    <row r="22450" spans="1:6" ht="25.5" x14ac:dyDescent="0.25">
      <c r="A22450" s="73">
        <v>604013</v>
      </c>
      <c r="B22450" s="74" t="s">
        <v>29574</v>
      </c>
      <c r="C22450" s="73" t="s">
        <v>59</v>
      </c>
      <c r="D22450" s="75">
        <v>45.99</v>
      </c>
      <c r="E22450" s="75">
        <v>45.99</v>
      </c>
      <c r="F22450" s="73" t="s">
        <v>40</v>
      </c>
    </row>
    <row r="22451" spans="1:6" x14ac:dyDescent="0.25">
      <c r="A22451" s="73">
        <v>604030</v>
      </c>
      <c r="B22451" s="74" t="s">
        <v>29575</v>
      </c>
      <c r="C22451" s="73" t="s">
        <v>59</v>
      </c>
      <c r="D22451" s="75">
        <v>8.5</v>
      </c>
      <c r="E22451" s="75">
        <v>8.5</v>
      </c>
      <c r="F22451" s="73" t="s">
        <v>40</v>
      </c>
    </row>
    <row r="22452" spans="1:6" ht="25.5" x14ac:dyDescent="0.25">
      <c r="A22452" s="73">
        <v>611505</v>
      </c>
      <c r="B22452" s="74" t="s">
        <v>33791</v>
      </c>
      <c r="C22452" s="73" t="s">
        <v>59</v>
      </c>
      <c r="D22452" s="75">
        <v>31.9</v>
      </c>
      <c r="E22452" s="75">
        <v>31.9</v>
      </c>
      <c r="F22452" s="73" t="s">
        <v>40</v>
      </c>
    </row>
    <row r="22453" spans="1:6" ht="25.5" x14ac:dyDescent="0.25">
      <c r="A22453" s="73">
        <v>611507</v>
      </c>
      <c r="B22453" s="74" t="s">
        <v>33792</v>
      </c>
      <c r="C22453" s="73" t="s">
        <v>59</v>
      </c>
      <c r="D22453" s="75">
        <v>69.900000000000006</v>
      </c>
      <c r="E22453" s="75">
        <v>69.900000000000006</v>
      </c>
      <c r="F22453" s="73" t="s">
        <v>40</v>
      </c>
    </row>
    <row r="22454" spans="1:6" x14ac:dyDescent="0.25">
      <c r="A22454" s="73">
        <v>611508</v>
      </c>
      <c r="B22454" s="74" t="s">
        <v>29576</v>
      </c>
      <c r="C22454" s="73" t="s">
        <v>59</v>
      </c>
      <c r="D22454" s="75">
        <v>0.66</v>
      </c>
      <c r="E22454" s="75">
        <v>0.66</v>
      </c>
      <c r="F22454" s="73" t="s">
        <v>40</v>
      </c>
    </row>
    <row r="22455" spans="1:6" x14ac:dyDescent="0.25">
      <c r="A22455" s="73">
        <v>651501</v>
      </c>
      <c r="B22455" s="74" t="s">
        <v>29577</v>
      </c>
      <c r="C22455" s="73" t="s">
        <v>59</v>
      </c>
      <c r="D22455" s="75">
        <v>9.61</v>
      </c>
      <c r="E22455" s="75">
        <v>9.61</v>
      </c>
      <c r="F22455" s="73" t="s">
        <v>40</v>
      </c>
    </row>
    <row r="22456" spans="1:6" ht="25.5" x14ac:dyDescent="0.25">
      <c r="A22456" s="73">
        <v>658701</v>
      </c>
      <c r="B22456" s="74" t="s">
        <v>33817</v>
      </c>
      <c r="C22456" s="73" t="s">
        <v>59</v>
      </c>
      <c r="D22456" s="75">
        <v>4.63</v>
      </c>
      <c r="E22456" s="75">
        <v>4.63</v>
      </c>
      <c r="F22456" s="73" t="s">
        <v>40</v>
      </c>
    </row>
    <row r="22457" spans="1:6" ht="25.5" x14ac:dyDescent="0.25">
      <c r="A22457" s="73">
        <v>660511</v>
      </c>
      <c r="B22457" s="74" t="s">
        <v>29578</v>
      </c>
      <c r="C22457" s="73" t="s">
        <v>59</v>
      </c>
      <c r="D22457" s="75">
        <v>132.25</v>
      </c>
      <c r="E22457" s="75">
        <v>132.25</v>
      </c>
      <c r="F22457" s="73" t="s">
        <v>40</v>
      </c>
    </row>
    <row r="22458" spans="1:6" x14ac:dyDescent="0.25">
      <c r="A22458" s="73">
        <v>678510</v>
      </c>
      <c r="B22458" s="74" t="s">
        <v>33836</v>
      </c>
      <c r="C22458" s="73" t="s">
        <v>59</v>
      </c>
      <c r="D22458" s="75">
        <v>120</v>
      </c>
      <c r="E22458" s="75">
        <v>120</v>
      </c>
      <c r="F22458" s="73" t="s">
        <v>40</v>
      </c>
    </row>
    <row r="22459" spans="1:6" x14ac:dyDescent="0.25">
      <c r="A22459" s="73">
        <v>678520</v>
      </c>
      <c r="B22459" s="74" t="s">
        <v>33837</v>
      </c>
      <c r="C22459" s="73" t="s">
        <v>59</v>
      </c>
      <c r="D22459" s="75">
        <v>105</v>
      </c>
      <c r="E22459" s="75">
        <v>105</v>
      </c>
      <c r="F22459" s="73" t="s">
        <v>40</v>
      </c>
    </row>
    <row r="22460" spans="1:6" x14ac:dyDescent="0.25">
      <c r="A22460" s="73">
        <v>678530</v>
      </c>
      <c r="B22460" s="74" t="s">
        <v>33838</v>
      </c>
      <c r="C22460" s="73" t="s">
        <v>59</v>
      </c>
      <c r="D22460" s="75">
        <v>82</v>
      </c>
      <c r="E22460" s="75">
        <v>82</v>
      </c>
      <c r="F22460" s="73" t="s">
        <v>40</v>
      </c>
    </row>
    <row r="22461" spans="1:6" x14ac:dyDescent="0.25">
      <c r="A22461" s="73">
        <v>710108</v>
      </c>
      <c r="B22461" s="74" t="s">
        <v>29579</v>
      </c>
      <c r="C22461" s="73" t="s">
        <v>59</v>
      </c>
      <c r="D22461" s="75">
        <v>2.88</v>
      </c>
      <c r="E22461" s="75">
        <v>2.88</v>
      </c>
      <c r="F22461" s="73" t="s">
        <v>40</v>
      </c>
    </row>
    <row r="22462" spans="1:6" x14ac:dyDescent="0.25">
      <c r="A22462" s="73">
        <v>710109</v>
      </c>
      <c r="B22462" s="74" t="s">
        <v>29580</v>
      </c>
      <c r="C22462" s="73" t="s">
        <v>59</v>
      </c>
      <c r="D22462" s="75">
        <v>7.33</v>
      </c>
      <c r="E22462" s="75">
        <v>7.33</v>
      </c>
      <c r="F22462" s="73" t="s">
        <v>40</v>
      </c>
    </row>
    <row r="22463" spans="1:6" ht="25.5" x14ac:dyDescent="0.25">
      <c r="A22463" s="73">
        <v>710112</v>
      </c>
      <c r="B22463" s="74" t="s">
        <v>29581</v>
      </c>
      <c r="C22463" s="73" t="s">
        <v>59</v>
      </c>
      <c r="D22463" s="75">
        <v>13</v>
      </c>
      <c r="E22463" s="75">
        <v>13</v>
      </c>
      <c r="F22463" s="73" t="s">
        <v>40</v>
      </c>
    </row>
    <row r="22464" spans="1:6" x14ac:dyDescent="0.25">
      <c r="A22464" s="73">
        <v>710401</v>
      </c>
      <c r="B22464" s="74" t="s">
        <v>29582</v>
      </c>
      <c r="C22464" s="73" t="s">
        <v>59</v>
      </c>
      <c r="D22464" s="75">
        <v>35.1</v>
      </c>
      <c r="E22464" s="75">
        <v>35.1</v>
      </c>
      <c r="F22464" s="73" t="s">
        <v>40</v>
      </c>
    </row>
    <row r="22465" spans="1:6" x14ac:dyDescent="0.25">
      <c r="A22465" s="73">
        <v>710402</v>
      </c>
      <c r="B22465" s="74" t="s">
        <v>29583</v>
      </c>
      <c r="C22465" s="73" t="s">
        <v>59</v>
      </c>
      <c r="D22465" s="75">
        <v>25.6</v>
      </c>
      <c r="E22465" s="75">
        <v>25.6</v>
      </c>
      <c r="F22465" s="73" t="s">
        <v>40</v>
      </c>
    </row>
    <row r="22466" spans="1:6" x14ac:dyDescent="0.25">
      <c r="A22466" s="73">
        <v>710403</v>
      </c>
      <c r="B22466" s="74" t="s">
        <v>29584</v>
      </c>
      <c r="C22466" s="73" t="s">
        <v>59</v>
      </c>
      <c r="D22466" s="75">
        <v>14</v>
      </c>
      <c r="E22466" s="75">
        <v>14</v>
      </c>
      <c r="F22466" s="73" t="s">
        <v>40</v>
      </c>
    </row>
    <row r="22467" spans="1:6" x14ac:dyDescent="0.25">
      <c r="A22467" s="73">
        <v>710404</v>
      </c>
      <c r="B22467" s="74" t="s">
        <v>29585</v>
      </c>
      <c r="C22467" s="73" t="s">
        <v>59</v>
      </c>
      <c r="D22467" s="75">
        <v>12.5</v>
      </c>
      <c r="E22467" s="75">
        <v>12.5</v>
      </c>
      <c r="F22467" s="73" t="s">
        <v>40</v>
      </c>
    </row>
    <row r="22468" spans="1:6" x14ac:dyDescent="0.25">
      <c r="A22468" s="73">
        <v>710405</v>
      </c>
      <c r="B22468" s="74" t="s">
        <v>29586</v>
      </c>
      <c r="C22468" s="73" t="s">
        <v>59</v>
      </c>
      <c r="D22468" s="75">
        <v>3.36</v>
      </c>
      <c r="E22468" s="75">
        <v>3.36</v>
      </c>
      <c r="F22468" s="73" t="s">
        <v>40</v>
      </c>
    </row>
    <row r="22469" spans="1:6" x14ac:dyDescent="0.25">
      <c r="A22469" s="73">
        <v>710408</v>
      </c>
      <c r="B22469" s="74" t="s">
        <v>33851</v>
      </c>
      <c r="C22469" s="73" t="s">
        <v>59</v>
      </c>
      <c r="D22469" s="75">
        <v>5.5</v>
      </c>
      <c r="E22469" s="75">
        <v>5.5</v>
      </c>
      <c r="F22469" s="73" t="s">
        <v>40</v>
      </c>
    </row>
    <row r="22470" spans="1:6" x14ac:dyDescent="0.25">
      <c r="A22470" s="73">
        <v>710409</v>
      </c>
      <c r="B22470" s="74" t="s">
        <v>29587</v>
      </c>
      <c r="C22470" s="73" t="s">
        <v>59</v>
      </c>
      <c r="D22470" s="75">
        <v>7.5</v>
      </c>
      <c r="E22470" s="75">
        <v>7.5</v>
      </c>
      <c r="F22470" s="73" t="s">
        <v>40</v>
      </c>
    </row>
    <row r="22471" spans="1:6" x14ac:dyDescent="0.25">
      <c r="A22471" s="73">
        <v>710410</v>
      </c>
      <c r="B22471" s="74" t="s">
        <v>29588</v>
      </c>
      <c r="C22471" s="73" t="s">
        <v>59</v>
      </c>
      <c r="D22471" s="75">
        <v>2.97</v>
      </c>
      <c r="E22471" s="75">
        <v>2.97</v>
      </c>
      <c r="F22471" s="73" t="s">
        <v>40</v>
      </c>
    </row>
    <row r="22472" spans="1:6" x14ac:dyDescent="0.25">
      <c r="A22472" s="73">
        <v>713004</v>
      </c>
      <c r="B22472" s="74" t="s">
        <v>33852</v>
      </c>
      <c r="C22472" s="73" t="s">
        <v>59</v>
      </c>
      <c r="D22472" s="75">
        <v>14.5</v>
      </c>
      <c r="E22472" s="75">
        <v>14.5</v>
      </c>
      <c r="F22472" s="73" t="s">
        <v>40</v>
      </c>
    </row>
    <row r="22473" spans="1:6" x14ac:dyDescent="0.25">
      <c r="A22473" s="73">
        <v>713006</v>
      </c>
      <c r="B22473" s="74" t="s">
        <v>33853</v>
      </c>
      <c r="C22473" s="73" t="s">
        <v>59</v>
      </c>
      <c r="D22473" s="75">
        <v>27.08</v>
      </c>
      <c r="E22473" s="75">
        <v>27.08</v>
      </c>
      <c r="F22473" s="73" t="s">
        <v>40</v>
      </c>
    </row>
    <row r="22474" spans="1:6" x14ac:dyDescent="0.25">
      <c r="A22474" s="73">
        <v>730201</v>
      </c>
      <c r="B22474" s="74" t="s">
        <v>29589</v>
      </c>
      <c r="C22474" s="73" t="s">
        <v>59</v>
      </c>
      <c r="D22474" s="75">
        <v>3</v>
      </c>
      <c r="E22474" s="75">
        <v>3</v>
      </c>
      <c r="F22474" s="73" t="s">
        <v>40</v>
      </c>
    </row>
    <row r="22475" spans="1:6" x14ac:dyDescent="0.25">
      <c r="A22475" s="73">
        <v>730202</v>
      </c>
      <c r="B22475" s="74" t="s">
        <v>29590</v>
      </c>
      <c r="C22475" s="73" t="s">
        <v>59</v>
      </c>
      <c r="D22475" s="75">
        <v>3.23</v>
      </c>
      <c r="E22475" s="75">
        <v>3.23</v>
      </c>
      <c r="F22475" s="73" t="s">
        <v>40</v>
      </c>
    </row>
    <row r="22476" spans="1:6" x14ac:dyDescent="0.25">
      <c r="A22476" s="73">
        <v>730203</v>
      </c>
      <c r="B22476" s="74" t="s">
        <v>29591</v>
      </c>
      <c r="C22476" s="73" t="s">
        <v>59</v>
      </c>
      <c r="D22476" s="75">
        <v>7.49</v>
      </c>
      <c r="E22476" s="75">
        <v>7.49</v>
      </c>
      <c r="F22476" s="73" t="s">
        <v>40</v>
      </c>
    </row>
    <row r="22477" spans="1:6" x14ac:dyDescent="0.25">
      <c r="A22477" s="73">
        <v>730204</v>
      </c>
      <c r="B22477" s="74" t="s">
        <v>29592</v>
      </c>
      <c r="C22477" s="73" t="s">
        <v>59</v>
      </c>
      <c r="D22477" s="75">
        <v>10</v>
      </c>
      <c r="E22477" s="75">
        <v>10</v>
      </c>
      <c r="F22477" s="73" t="s">
        <v>40</v>
      </c>
    </row>
    <row r="22478" spans="1:6" x14ac:dyDescent="0.25">
      <c r="A22478" s="73">
        <v>730205</v>
      </c>
      <c r="B22478" s="74" t="s">
        <v>29593</v>
      </c>
      <c r="C22478" s="73" t="s">
        <v>59</v>
      </c>
      <c r="D22478" s="75">
        <v>11.96</v>
      </c>
      <c r="E22478" s="75">
        <v>11.96</v>
      </c>
      <c r="F22478" s="73" t="s">
        <v>40</v>
      </c>
    </row>
    <row r="22479" spans="1:6" x14ac:dyDescent="0.25">
      <c r="A22479" s="73">
        <v>730206</v>
      </c>
      <c r="B22479" s="74" t="s">
        <v>29594</v>
      </c>
      <c r="C22479" s="73" t="s">
        <v>59</v>
      </c>
      <c r="D22479" s="75">
        <v>19.79</v>
      </c>
      <c r="E22479" s="75">
        <v>19.79</v>
      </c>
      <c r="F22479" s="73" t="s">
        <v>40</v>
      </c>
    </row>
    <row r="22480" spans="1:6" x14ac:dyDescent="0.25">
      <c r="A22480" s="73">
        <v>730207</v>
      </c>
      <c r="B22480" s="74" t="s">
        <v>29595</v>
      </c>
      <c r="C22480" s="73" t="s">
        <v>59</v>
      </c>
      <c r="D22480" s="75">
        <v>32.9</v>
      </c>
      <c r="E22480" s="75">
        <v>32.9</v>
      </c>
      <c r="F22480" s="73" t="s">
        <v>40</v>
      </c>
    </row>
    <row r="22481" spans="1:6" x14ac:dyDescent="0.25">
      <c r="A22481" s="73">
        <v>730208</v>
      </c>
      <c r="B22481" s="74" t="s">
        <v>29596</v>
      </c>
      <c r="C22481" s="73" t="s">
        <v>59</v>
      </c>
      <c r="D22481" s="75">
        <v>47.44</v>
      </c>
      <c r="E22481" s="75">
        <v>47.44</v>
      </c>
      <c r="F22481" s="73" t="s">
        <v>40</v>
      </c>
    </row>
    <row r="22482" spans="1:6" x14ac:dyDescent="0.25">
      <c r="A22482" s="73">
        <v>730209</v>
      </c>
      <c r="B22482" s="74" t="s">
        <v>29597</v>
      </c>
      <c r="C22482" s="73" t="s">
        <v>59</v>
      </c>
      <c r="D22482" s="75">
        <v>70.98</v>
      </c>
      <c r="E22482" s="75">
        <v>70.98</v>
      </c>
      <c r="F22482" s="73" t="s">
        <v>40</v>
      </c>
    </row>
    <row r="22483" spans="1:6" x14ac:dyDescent="0.25">
      <c r="A22483" s="73">
        <v>730303</v>
      </c>
      <c r="B22483" s="74" t="s">
        <v>33855</v>
      </c>
      <c r="C22483" s="73" t="s">
        <v>59</v>
      </c>
      <c r="D22483" s="75">
        <v>19.09</v>
      </c>
      <c r="E22483" s="75">
        <v>19.09</v>
      </c>
      <c r="F22483" s="73" t="s">
        <v>40</v>
      </c>
    </row>
    <row r="22484" spans="1:6" x14ac:dyDescent="0.25">
      <c r="A22484" s="73">
        <v>730304</v>
      </c>
      <c r="B22484" s="74" t="s">
        <v>33856</v>
      </c>
      <c r="C22484" s="73" t="s">
        <v>59</v>
      </c>
      <c r="D22484" s="75">
        <v>24.62</v>
      </c>
      <c r="E22484" s="75">
        <v>24.62</v>
      </c>
      <c r="F22484" s="73" t="s">
        <v>40</v>
      </c>
    </row>
    <row r="22485" spans="1:6" x14ac:dyDescent="0.25">
      <c r="A22485" s="73">
        <v>730305</v>
      </c>
      <c r="B22485" s="74" t="s">
        <v>33857</v>
      </c>
      <c r="C22485" s="73" t="s">
        <v>59</v>
      </c>
      <c r="D22485" s="75">
        <v>34.549999999999997</v>
      </c>
      <c r="E22485" s="75">
        <v>34.549999999999997</v>
      </c>
      <c r="F22485" s="73" t="s">
        <v>40</v>
      </c>
    </row>
    <row r="22486" spans="1:6" x14ac:dyDescent="0.25">
      <c r="A22486" s="73">
        <v>730306</v>
      </c>
      <c r="B22486" s="74" t="s">
        <v>33858</v>
      </c>
      <c r="C22486" s="73" t="s">
        <v>59</v>
      </c>
      <c r="D22486" s="75">
        <v>44.17</v>
      </c>
      <c r="E22486" s="75">
        <v>44.17</v>
      </c>
      <c r="F22486" s="73" t="s">
        <v>40</v>
      </c>
    </row>
    <row r="22487" spans="1:6" x14ac:dyDescent="0.25">
      <c r="A22487" s="73">
        <v>730307</v>
      </c>
      <c r="B22487" s="74" t="s">
        <v>33859</v>
      </c>
      <c r="C22487" s="73" t="s">
        <v>59</v>
      </c>
      <c r="D22487" s="75">
        <v>53.27</v>
      </c>
      <c r="E22487" s="75">
        <v>53.27</v>
      </c>
      <c r="F22487" s="73" t="s">
        <v>40</v>
      </c>
    </row>
    <row r="22488" spans="1:6" x14ac:dyDescent="0.25">
      <c r="A22488" s="73">
        <v>730308</v>
      </c>
      <c r="B22488" s="74" t="s">
        <v>33860</v>
      </c>
      <c r="C22488" s="73" t="s">
        <v>59</v>
      </c>
      <c r="D22488" s="75">
        <v>67.7</v>
      </c>
      <c r="E22488" s="75">
        <v>67.7</v>
      </c>
      <c r="F22488" s="73" t="s">
        <v>40</v>
      </c>
    </row>
    <row r="22489" spans="1:6" x14ac:dyDescent="0.25">
      <c r="A22489" s="73">
        <v>730309</v>
      </c>
      <c r="B22489" s="74" t="s">
        <v>33861</v>
      </c>
      <c r="C22489" s="73" t="s">
        <v>59</v>
      </c>
      <c r="D22489" s="75">
        <v>93.34</v>
      </c>
      <c r="E22489" s="75">
        <v>93.34</v>
      </c>
      <c r="F22489" s="73" t="s">
        <v>40</v>
      </c>
    </row>
    <row r="22490" spans="1:6" x14ac:dyDescent="0.25">
      <c r="A22490" s="73">
        <v>730310</v>
      </c>
      <c r="B22490" s="74" t="s">
        <v>33862</v>
      </c>
      <c r="C22490" s="73" t="s">
        <v>59</v>
      </c>
      <c r="D22490" s="75">
        <v>108.79</v>
      </c>
      <c r="E22490" s="75">
        <v>108.79</v>
      </c>
      <c r="F22490" s="73" t="s">
        <v>40</v>
      </c>
    </row>
    <row r="22491" spans="1:6" x14ac:dyDescent="0.25">
      <c r="A22491" s="73">
        <v>730311</v>
      </c>
      <c r="B22491" s="74" t="s">
        <v>33863</v>
      </c>
      <c r="C22491" s="73" t="s">
        <v>59</v>
      </c>
      <c r="D22491" s="75">
        <v>159.82</v>
      </c>
      <c r="E22491" s="75">
        <v>159.82</v>
      </c>
      <c r="F22491" s="73" t="s">
        <v>40</v>
      </c>
    </row>
    <row r="22492" spans="1:6" x14ac:dyDescent="0.25">
      <c r="A22492" s="73">
        <v>730357</v>
      </c>
      <c r="B22492" s="74" t="s">
        <v>29598</v>
      </c>
      <c r="C22492" s="73" t="s">
        <v>59</v>
      </c>
      <c r="D22492" s="75">
        <v>77.22</v>
      </c>
      <c r="E22492" s="75">
        <v>77.22</v>
      </c>
      <c r="F22492" s="73" t="s">
        <v>40</v>
      </c>
    </row>
    <row r="22493" spans="1:6" x14ac:dyDescent="0.25">
      <c r="A22493" s="73">
        <v>730358</v>
      </c>
      <c r="B22493" s="74" t="s">
        <v>29599</v>
      </c>
      <c r="C22493" s="73" t="s">
        <v>59</v>
      </c>
      <c r="D22493" s="75">
        <v>85.29</v>
      </c>
      <c r="E22493" s="75">
        <v>85.29</v>
      </c>
      <c r="F22493" s="73" t="s">
        <v>40</v>
      </c>
    </row>
    <row r="22494" spans="1:6" x14ac:dyDescent="0.25">
      <c r="A22494" s="73">
        <v>730712</v>
      </c>
      <c r="B22494" s="74" t="s">
        <v>29600</v>
      </c>
      <c r="C22494" s="73" t="s">
        <v>59</v>
      </c>
      <c r="D22494" s="75">
        <v>39.83</v>
      </c>
      <c r="E22494" s="75">
        <v>39.83</v>
      </c>
      <c r="F22494" s="73" t="s">
        <v>40</v>
      </c>
    </row>
    <row r="22495" spans="1:6" x14ac:dyDescent="0.25">
      <c r="A22495" s="73">
        <v>730713</v>
      </c>
      <c r="B22495" s="74" t="s">
        <v>29601</v>
      </c>
      <c r="C22495" s="73" t="s">
        <v>59</v>
      </c>
      <c r="D22495" s="75">
        <v>57.08</v>
      </c>
      <c r="E22495" s="75">
        <v>57.08</v>
      </c>
      <c r="F22495" s="73" t="s">
        <v>40</v>
      </c>
    </row>
    <row r="22496" spans="1:6" x14ac:dyDescent="0.25">
      <c r="A22496" s="73">
        <v>730714</v>
      </c>
      <c r="B22496" s="74" t="s">
        <v>29602</v>
      </c>
      <c r="C22496" s="73" t="s">
        <v>59</v>
      </c>
      <c r="D22496" s="75">
        <v>74.930000000000007</v>
      </c>
      <c r="E22496" s="75">
        <v>74.930000000000007</v>
      </c>
      <c r="F22496" s="73" t="s">
        <v>40</v>
      </c>
    </row>
    <row r="22497" spans="1:6" x14ac:dyDescent="0.25">
      <c r="A22497" s="73">
        <v>730715</v>
      </c>
      <c r="B22497" s="74" t="s">
        <v>29603</v>
      </c>
      <c r="C22497" s="73" t="s">
        <v>59</v>
      </c>
      <c r="D22497" s="75">
        <v>155.6</v>
      </c>
      <c r="E22497" s="75">
        <v>155.6</v>
      </c>
      <c r="F22497" s="73" t="s">
        <v>40</v>
      </c>
    </row>
    <row r="22498" spans="1:6" x14ac:dyDescent="0.25">
      <c r="A22498" s="73">
        <v>730718</v>
      </c>
      <c r="B22498" s="74" t="s">
        <v>29604</v>
      </c>
      <c r="C22498" s="73" t="s">
        <v>59</v>
      </c>
      <c r="D22498" s="75">
        <v>179.46</v>
      </c>
      <c r="E22498" s="75">
        <v>179.46</v>
      </c>
      <c r="F22498" s="73" t="s">
        <v>40</v>
      </c>
    </row>
    <row r="22499" spans="1:6" x14ac:dyDescent="0.25">
      <c r="A22499" s="73">
        <v>730719</v>
      </c>
      <c r="B22499" s="74" t="s">
        <v>29605</v>
      </c>
      <c r="C22499" s="73" t="s">
        <v>59</v>
      </c>
      <c r="D22499" s="75">
        <v>64.099999999999994</v>
      </c>
      <c r="E22499" s="75">
        <v>64.099999999999994</v>
      </c>
      <c r="F22499" s="73" t="s">
        <v>40</v>
      </c>
    </row>
    <row r="22500" spans="1:6" x14ac:dyDescent="0.25">
      <c r="A22500" s="73">
        <v>730720</v>
      </c>
      <c r="B22500" s="74" t="s">
        <v>29606</v>
      </c>
      <c r="C22500" s="73" t="s">
        <v>59</v>
      </c>
      <c r="D22500" s="75">
        <v>99.66</v>
      </c>
      <c r="E22500" s="75">
        <v>99.66</v>
      </c>
      <c r="F22500" s="73" t="s">
        <v>40</v>
      </c>
    </row>
    <row r="22501" spans="1:6" x14ac:dyDescent="0.25">
      <c r="A22501" s="73">
        <v>730721</v>
      </c>
      <c r="B22501" s="74" t="s">
        <v>29607</v>
      </c>
      <c r="C22501" s="73" t="s">
        <v>59</v>
      </c>
      <c r="D22501" s="75">
        <v>109.9</v>
      </c>
      <c r="E22501" s="75">
        <v>109.9</v>
      </c>
      <c r="F22501" s="73" t="s">
        <v>40</v>
      </c>
    </row>
    <row r="22502" spans="1:6" x14ac:dyDescent="0.25">
      <c r="A22502" s="73">
        <v>732005</v>
      </c>
      <c r="B22502" s="74" t="s">
        <v>29608</v>
      </c>
      <c r="C22502" s="73" t="s">
        <v>59</v>
      </c>
      <c r="D22502" s="75">
        <v>21.74</v>
      </c>
      <c r="E22502" s="75">
        <v>21.74</v>
      </c>
      <c r="F22502" s="73" t="s">
        <v>40</v>
      </c>
    </row>
    <row r="22503" spans="1:6" x14ac:dyDescent="0.25">
      <c r="A22503" s="73">
        <v>732006</v>
      </c>
      <c r="B22503" s="74" t="s">
        <v>29609</v>
      </c>
      <c r="C22503" s="73" t="s">
        <v>59</v>
      </c>
      <c r="D22503" s="75">
        <v>32</v>
      </c>
      <c r="E22503" s="75">
        <v>32</v>
      </c>
      <c r="F22503" s="73" t="s">
        <v>40</v>
      </c>
    </row>
    <row r="22504" spans="1:6" ht="25.5" x14ac:dyDescent="0.25">
      <c r="A22504" s="73">
        <v>732301</v>
      </c>
      <c r="B22504" s="74" t="s">
        <v>29610</v>
      </c>
      <c r="C22504" s="73" t="s">
        <v>59</v>
      </c>
      <c r="D22504" s="75">
        <v>148.26</v>
      </c>
      <c r="E22504" s="75">
        <v>148.26</v>
      </c>
      <c r="F22504" s="73" t="s">
        <v>40</v>
      </c>
    </row>
    <row r="22505" spans="1:6" ht="25.5" x14ac:dyDescent="0.25">
      <c r="A22505" s="73">
        <v>732304</v>
      </c>
      <c r="B22505" s="74" t="s">
        <v>29611</v>
      </c>
      <c r="C22505" s="73" t="s">
        <v>59</v>
      </c>
      <c r="D22505" s="75">
        <v>448.6</v>
      </c>
      <c r="E22505" s="75">
        <v>448.6</v>
      </c>
      <c r="F22505" s="73" t="s">
        <v>40</v>
      </c>
    </row>
    <row r="22506" spans="1:6" ht="25.5" x14ac:dyDescent="0.25">
      <c r="A22506" s="73">
        <v>732308</v>
      </c>
      <c r="B22506" s="74" t="s">
        <v>29612</v>
      </c>
      <c r="C22506" s="73" t="s">
        <v>59</v>
      </c>
      <c r="D22506" s="75">
        <v>1244.01</v>
      </c>
      <c r="E22506" s="75">
        <v>1244.01</v>
      </c>
      <c r="F22506" s="73" t="s">
        <v>40</v>
      </c>
    </row>
    <row r="22507" spans="1:6" ht="25.5" x14ac:dyDescent="0.25">
      <c r="A22507" s="73">
        <v>732310</v>
      </c>
      <c r="B22507" s="74" t="s">
        <v>29613</v>
      </c>
      <c r="C22507" s="73" t="s">
        <v>59</v>
      </c>
      <c r="D22507" s="75">
        <v>272.92</v>
      </c>
      <c r="E22507" s="75">
        <v>272.92</v>
      </c>
      <c r="F22507" s="73" t="s">
        <v>40</v>
      </c>
    </row>
    <row r="22508" spans="1:6" ht="25.5" x14ac:dyDescent="0.25">
      <c r="A22508" s="73">
        <v>732311</v>
      </c>
      <c r="B22508" s="74" t="s">
        <v>29614</v>
      </c>
      <c r="C22508" s="73" t="s">
        <v>59</v>
      </c>
      <c r="D22508" s="75">
        <v>1061.17</v>
      </c>
      <c r="E22508" s="75">
        <v>1061.17</v>
      </c>
      <c r="F22508" s="73" t="s">
        <v>40</v>
      </c>
    </row>
    <row r="22509" spans="1:6" x14ac:dyDescent="0.25">
      <c r="A22509" s="73">
        <v>736810</v>
      </c>
      <c r="B22509" s="74" t="s">
        <v>33987</v>
      </c>
      <c r="C22509" s="73" t="s">
        <v>59</v>
      </c>
      <c r="D22509" s="75">
        <v>959.8</v>
      </c>
      <c r="E22509" s="75">
        <v>959.8</v>
      </c>
      <c r="F22509" s="73" t="s">
        <v>40</v>
      </c>
    </row>
    <row r="22510" spans="1:6" x14ac:dyDescent="0.25">
      <c r="A22510" s="73">
        <v>738035</v>
      </c>
      <c r="B22510" s="74" t="s">
        <v>34007</v>
      </c>
      <c r="C22510" s="73" t="s">
        <v>59</v>
      </c>
      <c r="D22510" s="75">
        <v>33.909999999999997</v>
      </c>
      <c r="E22510" s="75">
        <v>33.909999999999997</v>
      </c>
      <c r="F22510" s="73" t="s">
        <v>40</v>
      </c>
    </row>
    <row r="22511" spans="1:6" x14ac:dyDescent="0.25">
      <c r="A22511" s="73">
        <v>738036</v>
      </c>
      <c r="B22511" s="74" t="s">
        <v>34008</v>
      </c>
      <c r="C22511" s="73" t="s">
        <v>59</v>
      </c>
      <c r="D22511" s="75">
        <v>62.99</v>
      </c>
      <c r="E22511" s="75">
        <v>62.99</v>
      </c>
      <c r="F22511" s="73" t="s">
        <v>40</v>
      </c>
    </row>
    <row r="22512" spans="1:6" x14ac:dyDescent="0.25">
      <c r="A22512" s="73">
        <v>740101</v>
      </c>
      <c r="B22512" s="74" t="s">
        <v>34010</v>
      </c>
      <c r="C22512" s="73" t="s">
        <v>59</v>
      </c>
      <c r="D22512" s="75">
        <v>3.97</v>
      </c>
      <c r="E22512" s="75">
        <v>3.97</v>
      </c>
      <c r="F22512" s="73" t="s">
        <v>40</v>
      </c>
    </row>
    <row r="22513" spans="1:6" x14ac:dyDescent="0.25">
      <c r="A22513" s="73">
        <v>740102</v>
      </c>
      <c r="B22513" s="74" t="s">
        <v>34011</v>
      </c>
      <c r="C22513" s="73" t="s">
        <v>59</v>
      </c>
      <c r="D22513" s="75">
        <v>4.63</v>
      </c>
      <c r="E22513" s="75">
        <v>4.63</v>
      </c>
      <c r="F22513" s="73" t="s">
        <v>40</v>
      </c>
    </row>
    <row r="22514" spans="1:6" x14ac:dyDescent="0.25">
      <c r="A22514" s="73">
        <v>740103</v>
      </c>
      <c r="B22514" s="74" t="s">
        <v>34012</v>
      </c>
      <c r="C22514" s="73" t="s">
        <v>59</v>
      </c>
      <c r="D22514" s="75">
        <v>5.99</v>
      </c>
      <c r="E22514" s="75">
        <v>5.99</v>
      </c>
      <c r="F22514" s="73" t="s">
        <v>40</v>
      </c>
    </row>
    <row r="22515" spans="1:6" x14ac:dyDescent="0.25">
      <c r="A22515" s="73">
        <v>740104</v>
      </c>
      <c r="B22515" s="74" t="s">
        <v>34013</v>
      </c>
      <c r="C22515" s="73" t="s">
        <v>59</v>
      </c>
      <c r="D22515" s="75">
        <v>9.57</v>
      </c>
      <c r="E22515" s="75">
        <v>9.57</v>
      </c>
      <c r="F22515" s="73" t="s">
        <v>40</v>
      </c>
    </row>
    <row r="22516" spans="1:6" ht="25.5" x14ac:dyDescent="0.25">
      <c r="A22516" s="73">
        <v>740113</v>
      </c>
      <c r="B22516" s="74" t="s">
        <v>34014</v>
      </c>
      <c r="C22516" s="73" t="s">
        <v>59</v>
      </c>
      <c r="D22516" s="75">
        <v>1.96</v>
      </c>
      <c r="E22516" s="75">
        <v>1.96</v>
      </c>
      <c r="F22516" s="73" t="s">
        <v>40</v>
      </c>
    </row>
    <row r="22517" spans="1:6" ht="25.5" x14ac:dyDescent="0.25">
      <c r="A22517" s="73">
        <v>740114</v>
      </c>
      <c r="B22517" s="74" t="s">
        <v>34015</v>
      </c>
      <c r="C22517" s="73" t="s">
        <v>59</v>
      </c>
      <c r="D22517" s="75">
        <v>1.57</v>
      </c>
      <c r="E22517" s="75">
        <v>1.57</v>
      </c>
      <c r="F22517" s="73" t="s">
        <v>40</v>
      </c>
    </row>
    <row r="22518" spans="1:6" x14ac:dyDescent="0.25">
      <c r="A22518" s="73">
        <v>740115</v>
      </c>
      <c r="B22518" s="74" t="s">
        <v>34016</v>
      </c>
      <c r="C22518" s="73" t="s">
        <v>59</v>
      </c>
      <c r="D22518" s="75">
        <v>2.9</v>
      </c>
      <c r="E22518" s="75">
        <v>2.9</v>
      </c>
      <c r="F22518" s="73" t="s">
        <v>40</v>
      </c>
    </row>
    <row r="22519" spans="1:6" ht="25.5" x14ac:dyDescent="0.25">
      <c r="A22519" s="73">
        <v>740120</v>
      </c>
      <c r="B22519" s="74" t="s">
        <v>34017</v>
      </c>
      <c r="C22519" s="73" t="s">
        <v>59</v>
      </c>
      <c r="D22519" s="75">
        <v>2.89</v>
      </c>
      <c r="E22519" s="75">
        <v>2.89</v>
      </c>
      <c r="F22519" s="73" t="s">
        <v>40</v>
      </c>
    </row>
    <row r="22520" spans="1:6" ht="25.5" x14ac:dyDescent="0.25">
      <c r="A22520" s="73">
        <v>740121</v>
      </c>
      <c r="B22520" s="74" t="s">
        <v>34018</v>
      </c>
      <c r="C22520" s="73" t="s">
        <v>59</v>
      </c>
      <c r="D22520" s="75">
        <v>3.24</v>
      </c>
      <c r="E22520" s="75">
        <v>3.24</v>
      </c>
      <c r="F22520" s="73" t="s">
        <v>40</v>
      </c>
    </row>
    <row r="22521" spans="1:6" ht="25.5" x14ac:dyDescent="0.25">
      <c r="A22521" s="73">
        <v>740122</v>
      </c>
      <c r="B22521" s="74" t="s">
        <v>34019</v>
      </c>
      <c r="C22521" s="73" t="s">
        <v>59</v>
      </c>
      <c r="D22521" s="75">
        <v>4.1399999999999997</v>
      </c>
      <c r="E22521" s="75">
        <v>4.1399999999999997</v>
      </c>
      <c r="F22521" s="73" t="s">
        <v>40</v>
      </c>
    </row>
    <row r="22522" spans="1:6" x14ac:dyDescent="0.25">
      <c r="A22522" s="73">
        <v>740123</v>
      </c>
      <c r="B22522" s="74" t="s">
        <v>29615</v>
      </c>
      <c r="C22522" s="73" t="s">
        <v>59</v>
      </c>
      <c r="D22522" s="75">
        <v>2.88</v>
      </c>
      <c r="E22522" s="75">
        <v>2.88</v>
      </c>
      <c r="F22522" s="73" t="s">
        <v>40</v>
      </c>
    </row>
    <row r="22523" spans="1:6" x14ac:dyDescent="0.25">
      <c r="A22523" s="73">
        <v>740124</v>
      </c>
      <c r="B22523" s="74" t="s">
        <v>29616</v>
      </c>
      <c r="C22523" s="73" t="s">
        <v>59</v>
      </c>
      <c r="D22523" s="75">
        <v>3.54</v>
      </c>
      <c r="E22523" s="75">
        <v>3.54</v>
      </c>
      <c r="F22523" s="73" t="s">
        <v>40</v>
      </c>
    </row>
    <row r="22524" spans="1:6" ht="25.5" x14ac:dyDescent="0.25">
      <c r="A22524" s="73">
        <v>740125</v>
      </c>
      <c r="B22524" s="74" t="s">
        <v>34020</v>
      </c>
      <c r="C22524" s="73" t="s">
        <v>59</v>
      </c>
      <c r="D22524" s="75">
        <v>4.3</v>
      </c>
      <c r="E22524" s="75">
        <v>4.3</v>
      </c>
      <c r="F22524" s="73" t="s">
        <v>40</v>
      </c>
    </row>
    <row r="22525" spans="1:6" ht="25.5" x14ac:dyDescent="0.25">
      <c r="A22525" s="73">
        <v>740126</v>
      </c>
      <c r="B22525" s="74" t="s">
        <v>34021</v>
      </c>
      <c r="C22525" s="73" t="s">
        <v>59</v>
      </c>
      <c r="D22525" s="75">
        <v>4.96</v>
      </c>
      <c r="E22525" s="75">
        <v>4.96</v>
      </c>
      <c r="F22525" s="73" t="s">
        <v>40</v>
      </c>
    </row>
    <row r="22526" spans="1:6" ht="25.5" x14ac:dyDescent="0.25">
      <c r="A22526" s="73">
        <v>740127</v>
      </c>
      <c r="B22526" s="74" t="s">
        <v>34022</v>
      </c>
      <c r="C22526" s="73" t="s">
        <v>59</v>
      </c>
      <c r="D22526" s="75">
        <v>7.97</v>
      </c>
      <c r="E22526" s="75">
        <v>7.97</v>
      </c>
      <c r="F22526" s="73" t="s">
        <v>40</v>
      </c>
    </row>
    <row r="22527" spans="1:6" ht="25.5" x14ac:dyDescent="0.25">
      <c r="A22527" s="73">
        <v>740128</v>
      </c>
      <c r="B22527" s="74" t="s">
        <v>34023</v>
      </c>
      <c r="C22527" s="73" t="s">
        <v>59</v>
      </c>
      <c r="D22527" s="75">
        <v>9.99</v>
      </c>
      <c r="E22527" s="75">
        <v>9.99</v>
      </c>
      <c r="F22527" s="73" t="s">
        <v>40</v>
      </c>
    </row>
    <row r="22528" spans="1:6" x14ac:dyDescent="0.25">
      <c r="A22528" s="73">
        <v>740212</v>
      </c>
      <c r="B22528" s="74" t="s">
        <v>34024</v>
      </c>
      <c r="C22528" s="73" t="s">
        <v>59</v>
      </c>
      <c r="D22528" s="75">
        <v>37.42</v>
      </c>
      <c r="E22528" s="75">
        <v>37.42</v>
      </c>
      <c r="F22528" s="73" t="s">
        <v>40</v>
      </c>
    </row>
    <row r="22529" spans="1:6" x14ac:dyDescent="0.25">
      <c r="A22529" s="73">
        <v>740213</v>
      </c>
      <c r="B22529" s="74" t="s">
        <v>34025</v>
      </c>
      <c r="C22529" s="73" t="s">
        <v>59</v>
      </c>
      <c r="D22529" s="75">
        <v>48.84</v>
      </c>
      <c r="E22529" s="75">
        <v>48.84</v>
      </c>
      <c r="F22529" s="73" t="s">
        <v>40</v>
      </c>
    </row>
    <row r="22530" spans="1:6" x14ac:dyDescent="0.25">
      <c r="A22530" s="73">
        <v>740214</v>
      </c>
      <c r="B22530" s="74" t="s">
        <v>34026</v>
      </c>
      <c r="C22530" s="73" t="s">
        <v>59</v>
      </c>
      <c r="D22530" s="75">
        <v>51.43</v>
      </c>
      <c r="E22530" s="75">
        <v>51.43</v>
      </c>
      <c r="F22530" s="73" t="s">
        <v>40</v>
      </c>
    </row>
    <row r="22531" spans="1:6" x14ac:dyDescent="0.25">
      <c r="A22531" s="73">
        <v>740215</v>
      </c>
      <c r="B22531" s="74" t="s">
        <v>34027</v>
      </c>
      <c r="C22531" s="73" t="s">
        <v>59</v>
      </c>
      <c r="D22531" s="75">
        <v>63.48</v>
      </c>
      <c r="E22531" s="75">
        <v>63.48</v>
      </c>
      <c r="F22531" s="73" t="s">
        <v>40</v>
      </c>
    </row>
    <row r="22532" spans="1:6" x14ac:dyDescent="0.25">
      <c r="A22532" s="73">
        <v>740216</v>
      </c>
      <c r="B22532" s="74" t="s">
        <v>34028</v>
      </c>
      <c r="C22532" s="73" t="s">
        <v>59</v>
      </c>
      <c r="D22532" s="75">
        <v>103.32</v>
      </c>
      <c r="E22532" s="75">
        <v>103.32</v>
      </c>
      <c r="F22532" s="73" t="s">
        <v>40</v>
      </c>
    </row>
    <row r="22533" spans="1:6" x14ac:dyDescent="0.25">
      <c r="A22533" s="73">
        <v>740218</v>
      </c>
      <c r="B22533" s="74" t="s">
        <v>34029</v>
      </c>
      <c r="C22533" s="73" t="s">
        <v>59</v>
      </c>
      <c r="D22533" s="75">
        <v>2.42</v>
      </c>
      <c r="E22533" s="75">
        <v>2.42</v>
      </c>
      <c r="F22533" s="73" t="s">
        <v>40</v>
      </c>
    </row>
    <row r="22534" spans="1:6" x14ac:dyDescent="0.25">
      <c r="A22534" s="73">
        <v>740219</v>
      </c>
      <c r="B22534" s="74" t="s">
        <v>34030</v>
      </c>
      <c r="C22534" s="73" t="s">
        <v>59</v>
      </c>
      <c r="D22534" s="75">
        <v>3.03</v>
      </c>
      <c r="E22534" s="75">
        <v>3.03</v>
      </c>
      <c r="F22534" s="73" t="s">
        <v>40</v>
      </c>
    </row>
    <row r="22535" spans="1:6" x14ac:dyDescent="0.25">
      <c r="A22535" s="73">
        <v>740220</v>
      </c>
      <c r="B22535" s="74" t="s">
        <v>34031</v>
      </c>
      <c r="C22535" s="73" t="s">
        <v>59</v>
      </c>
      <c r="D22535" s="75">
        <v>4.68</v>
      </c>
      <c r="E22535" s="75">
        <v>4.68</v>
      </c>
      <c r="F22535" s="73" t="s">
        <v>40</v>
      </c>
    </row>
    <row r="22536" spans="1:6" x14ac:dyDescent="0.25">
      <c r="A22536" s="73">
        <v>740221</v>
      </c>
      <c r="B22536" s="74" t="s">
        <v>34032</v>
      </c>
      <c r="C22536" s="73" t="s">
        <v>59</v>
      </c>
      <c r="D22536" s="75">
        <v>15.5</v>
      </c>
      <c r="E22536" s="75">
        <v>15.5</v>
      </c>
      <c r="F22536" s="73" t="s">
        <v>40</v>
      </c>
    </row>
    <row r="22537" spans="1:6" x14ac:dyDescent="0.25">
      <c r="A22537" s="73">
        <v>740222</v>
      </c>
      <c r="B22537" s="74" t="s">
        <v>34033</v>
      </c>
      <c r="C22537" s="73" t="s">
        <v>59</v>
      </c>
      <c r="D22537" s="75">
        <v>31.49</v>
      </c>
      <c r="E22537" s="75">
        <v>31.49</v>
      </c>
      <c r="F22537" s="73" t="s">
        <v>40</v>
      </c>
    </row>
    <row r="22538" spans="1:6" x14ac:dyDescent="0.25">
      <c r="A22538" s="73">
        <v>740223</v>
      </c>
      <c r="B22538" s="74" t="s">
        <v>34034</v>
      </c>
      <c r="C22538" s="73" t="s">
        <v>59</v>
      </c>
      <c r="D22538" s="75">
        <v>42.29</v>
      </c>
      <c r="E22538" s="75">
        <v>42.29</v>
      </c>
      <c r="F22538" s="73" t="s">
        <v>40</v>
      </c>
    </row>
    <row r="22539" spans="1:6" x14ac:dyDescent="0.25">
      <c r="A22539" s="73">
        <v>740224</v>
      </c>
      <c r="B22539" s="74" t="s">
        <v>34035</v>
      </c>
      <c r="C22539" s="73" t="s">
        <v>59</v>
      </c>
      <c r="D22539" s="75">
        <v>40.22</v>
      </c>
      <c r="E22539" s="75">
        <v>40.22</v>
      </c>
      <c r="F22539" s="73" t="s">
        <v>40</v>
      </c>
    </row>
    <row r="22540" spans="1:6" x14ac:dyDescent="0.25">
      <c r="A22540" s="73">
        <v>740301</v>
      </c>
      <c r="B22540" s="74" t="s">
        <v>29617</v>
      </c>
      <c r="C22540" s="73" t="s">
        <v>59</v>
      </c>
      <c r="D22540" s="75">
        <v>14.65</v>
      </c>
      <c r="E22540" s="75">
        <v>14.65</v>
      </c>
      <c r="F22540" s="73" t="s">
        <v>40</v>
      </c>
    </row>
    <row r="22541" spans="1:6" x14ac:dyDescent="0.25">
      <c r="A22541" s="73">
        <v>740307</v>
      </c>
      <c r="B22541" s="74" t="s">
        <v>29618</v>
      </c>
      <c r="C22541" s="73" t="s">
        <v>59</v>
      </c>
      <c r="D22541" s="75">
        <v>21.5</v>
      </c>
      <c r="E22541" s="75">
        <v>21.5</v>
      </c>
      <c r="F22541" s="73" t="s">
        <v>40</v>
      </c>
    </row>
    <row r="22542" spans="1:6" x14ac:dyDescent="0.25">
      <c r="A22542" s="73">
        <v>740308</v>
      </c>
      <c r="B22542" s="74" t="s">
        <v>29619</v>
      </c>
      <c r="C22542" s="73" t="s">
        <v>59</v>
      </c>
      <c r="D22542" s="75">
        <v>35.770000000000003</v>
      </c>
      <c r="E22542" s="75">
        <v>35.770000000000003</v>
      </c>
      <c r="F22542" s="73" t="s">
        <v>40</v>
      </c>
    </row>
    <row r="22543" spans="1:6" x14ac:dyDescent="0.25">
      <c r="A22543" s="73">
        <v>740311</v>
      </c>
      <c r="B22543" s="74" t="s">
        <v>29620</v>
      </c>
      <c r="C22543" s="73" t="s">
        <v>59</v>
      </c>
      <c r="D22543" s="75">
        <v>12.66</v>
      </c>
      <c r="E22543" s="75">
        <v>12.66</v>
      </c>
      <c r="F22543" s="73" t="s">
        <v>40</v>
      </c>
    </row>
    <row r="22544" spans="1:6" x14ac:dyDescent="0.25">
      <c r="A22544" s="73">
        <v>740401</v>
      </c>
      <c r="B22544" s="74" t="s">
        <v>29621</v>
      </c>
      <c r="C22544" s="73" t="s">
        <v>59</v>
      </c>
      <c r="D22544" s="75">
        <v>8.6</v>
      </c>
      <c r="E22544" s="75">
        <v>8.6</v>
      </c>
      <c r="F22544" s="73" t="s">
        <v>40</v>
      </c>
    </row>
    <row r="22545" spans="1:6" x14ac:dyDescent="0.25">
      <c r="A22545" s="73">
        <v>740405</v>
      </c>
      <c r="B22545" s="74" t="s">
        <v>29622</v>
      </c>
      <c r="C22545" s="73" t="s">
        <v>59</v>
      </c>
      <c r="D22545" s="75">
        <v>15.03</v>
      </c>
      <c r="E22545" s="75">
        <v>15.03</v>
      </c>
      <c r="F22545" s="73" t="s">
        <v>40</v>
      </c>
    </row>
    <row r="22546" spans="1:6" x14ac:dyDescent="0.25">
      <c r="A22546" s="73">
        <v>740406</v>
      </c>
      <c r="B22546" s="74" t="s">
        <v>29623</v>
      </c>
      <c r="C22546" s="73" t="s">
        <v>59</v>
      </c>
      <c r="D22546" s="75">
        <v>46.5</v>
      </c>
      <c r="E22546" s="75">
        <v>46.5</v>
      </c>
      <c r="F22546" s="73" t="s">
        <v>40</v>
      </c>
    </row>
    <row r="22547" spans="1:6" x14ac:dyDescent="0.25">
      <c r="A22547" s="73">
        <v>740430</v>
      </c>
      <c r="B22547" s="74" t="s">
        <v>29624</v>
      </c>
      <c r="C22547" s="73" t="s">
        <v>59</v>
      </c>
      <c r="D22547" s="75">
        <v>3.63</v>
      </c>
      <c r="E22547" s="75">
        <v>3.63</v>
      </c>
      <c r="F22547" s="73" t="s">
        <v>40</v>
      </c>
    </row>
    <row r="22548" spans="1:6" ht="25.5" x14ac:dyDescent="0.25">
      <c r="A22548" s="73">
        <v>741349</v>
      </c>
      <c r="B22548" s="74" t="s">
        <v>34099</v>
      </c>
      <c r="C22548" s="73" t="s">
        <v>59</v>
      </c>
      <c r="D22548" s="75">
        <v>168.08</v>
      </c>
      <c r="E22548" s="75">
        <v>168.08</v>
      </c>
      <c r="F22548" s="73" t="s">
        <v>40</v>
      </c>
    </row>
    <row r="22549" spans="1:6" ht="25.5" x14ac:dyDescent="0.25">
      <c r="A22549" s="73">
        <v>741350</v>
      </c>
      <c r="B22549" s="74" t="s">
        <v>34100</v>
      </c>
      <c r="C22549" s="73" t="s">
        <v>59</v>
      </c>
      <c r="D22549" s="75">
        <v>179.67</v>
      </c>
      <c r="E22549" s="75">
        <v>179.67</v>
      </c>
      <c r="F22549" s="73" t="s">
        <v>40</v>
      </c>
    </row>
    <row r="22550" spans="1:6" ht="25.5" x14ac:dyDescent="0.25">
      <c r="A22550" s="73">
        <v>741351</v>
      </c>
      <c r="B22550" s="74" t="s">
        <v>34101</v>
      </c>
      <c r="C22550" s="73" t="s">
        <v>59</v>
      </c>
      <c r="D22550" s="75">
        <v>284.60000000000002</v>
      </c>
      <c r="E22550" s="75">
        <v>284.60000000000002</v>
      </c>
      <c r="F22550" s="73" t="s">
        <v>40</v>
      </c>
    </row>
    <row r="22551" spans="1:6" ht="25.5" x14ac:dyDescent="0.25">
      <c r="A22551" s="73">
        <v>741404</v>
      </c>
      <c r="B22551" s="74" t="s">
        <v>34102</v>
      </c>
      <c r="C22551" s="73" t="s">
        <v>59</v>
      </c>
      <c r="D22551" s="75">
        <v>1.59</v>
      </c>
      <c r="E22551" s="75">
        <v>1.59</v>
      </c>
      <c r="F22551" s="73" t="s">
        <v>40</v>
      </c>
    </row>
    <row r="22552" spans="1:6" ht="25.5" x14ac:dyDescent="0.25">
      <c r="A22552" s="73">
        <v>741405</v>
      </c>
      <c r="B22552" s="74" t="s">
        <v>34103</v>
      </c>
      <c r="C22552" s="73" t="s">
        <v>59</v>
      </c>
      <c r="D22552" s="75">
        <v>2.52</v>
      </c>
      <c r="E22552" s="75">
        <v>2.52</v>
      </c>
      <c r="F22552" s="73" t="s">
        <v>40</v>
      </c>
    </row>
    <row r="22553" spans="1:6" ht="25.5" x14ac:dyDescent="0.25">
      <c r="A22553" s="73">
        <v>741406</v>
      </c>
      <c r="B22553" s="74" t="s">
        <v>34104</v>
      </c>
      <c r="C22553" s="73" t="s">
        <v>59</v>
      </c>
      <c r="D22553" s="75">
        <v>3.96</v>
      </c>
      <c r="E22553" s="75">
        <v>3.96</v>
      </c>
      <c r="F22553" s="73" t="s">
        <v>40</v>
      </c>
    </row>
    <row r="22554" spans="1:6" ht="25.5" x14ac:dyDescent="0.25">
      <c r="A22554" s="73">
        <v>741407</v>
      </c>
      <c r="B22554" s="74" t="s">
        <v>34105</v>
      </c>
      <c r="C22554" s="73" t="s">
        <v>59</v>
      </c>
      <c r="D22554" s="75">
        <v>5.93</v>
      </c>
      <c r="E22554" s="75">
        <v>5.93</v>
      </c>
      <c r="F22554" s="73" t="s">
        <v>40</v>
      </c>
    </row>
    <row r="22555" spans="1:6" ht="25.5" x14ac:dyDescent="0.25">
      <c r="A22555" s="73">
        <v>741408</v>
      </c>
      <c r="B22555" s="74" t="s">
        <v>34106</v>
      </c>
      <c r="C22555" s="73" t="s">
        <v>59</v>
      </c>
      <c r="D22555" s="75">
        <v>9.68</v>
      </c>
      <c r="E22555" s="75">
        <v>9.68</v>
      </c>
      <c r="F22555" s="73" t="s">
        <v>40</v>
      </c>
    </row>
    <row r="22556" spans="1:6" ht="25.5" x14ac:dyDescent="0.25">
      <c r="A22556" s="73">
        <v>741601</v>
      </c>
      <c r="B22556" s="74" t="s">
        <v>34107</v>
      </c>
      <c r="C22556" s="73" t="s">
        <v>59</v>
      </c>
      <c r="D22556" s="75">
        <v>1.38</v>
      </c>
      <c r="E22556" s="75">
        <v>1.38</v>
      </c>
      <c r="F22556" s="73" t="s">
        <v>40</v>
      </c>
    </row>
    <row r="22557" spans="1:6" ht="25.5" x14ac:dyDescent="0.25">
      <c r="A22557" s="73">
        <v>741602</v>
      </c>
      <c r="B22557" s="74" t="s">
        <v>34108</v>
      </c>
      <c r="C22557" s="73" t="s">
        <v>59</v>
      </c>
      <c r="D22557" s="75">
        <v>2</v>
      </c>
      <c r="E22557" s="75">
        <v>2</v>
      </c>
      <c r="F22557" s="73" t="s">
        <v>40</v>
      </c>
    </row>
    <row r="22558" spans="1:6" ht="25.5" x14ac:dyDescent="0.25">
      <c r="A22558" s="73">
        <v>741603</v>
      </c>
      <c r="B22558" s="74" t="s">
        <v>34109</v>
      </c>
      <c r="C22558" s="73" t="s">
        <v>59</v>
      </c>
      <c r="D22558" s="75">
        <v>3.52</v>
      </c>
      <c r="E22558" s="75">
        <v>3.52</v>
      </c>
      <c r="F22558" s="73" t="s">
        <v>40</v>
      </c>
    </row>
    <row r="22559" spans="1:6" ht="25.5" x14ac:dyDescent="0.25">
      <c r="A22559" s="73">
        <v>741604</v>
      </c>
      <c r="B22559" s="74" t="s">
        <v>34110</v>
      </c>
      <c r="C22559" s="73" t="s">
        <v>59</v>
      </c>
      <c r="D22559" s="75">
        <v>5.58</v>
      </c>
      <c r="E22559" s="75">
        <v>5.58</v>
      </c>
      <c r="F22559" s="73" t="s">
        <v>40</v>
      </c>
    </row>
    <row r="22560" spans="1:6" ht="25.5" x14ac:dyDescent="0.25">
      <c r="A22560" s="73">
        <v>741605</v>
      </c>
      <c r="B22560" s="74" t="s">
        <v>34111</v>
      </c>
      <c r="C22560" s="73" t="s">
        <v>59</v>
      </c>
      <c r="D22560" s="75">
        <v>10.39</v>
      </c>
      <c r="E22560" s="75">
        <v>10.39</v>
      </c>
      <c r="F22560" s="73" t="s">
        <v>40</v>
      </c>
    </row>
    <row r="22561" spans="1:6" ht="25.5" x14ac:dyDescent="0.25">
      <c r="A22561" s="73">
        <v>741606</v>
      </c>
      <c r="B22561" s="74" t="s">
        <v>34112</v>
      </c>
      <c r="C22561" s="73" t="s">
        <v>59</v>
      </c>
      <c r="D22561" s="75">
        <v>15.54</v>
      </c>
      <c r="E22561" s="75">
        <v>15.54</v>
      </c>
      <c r="F22561" s="73" t="s">
        <v>40</v>
      </c>
    </row>
    <row r="22562" spans="1:6" ht="25.5" x14ac:dyDescent="0.25">
      <c r="A22562" s="73">
        <v>741607</v>
      </c>
      <c r="B22562" s="74" t="s">
        <v>34113</v>
      </c>
      <c r="C22562" s="73" t="s">
        <v>59</v>
      </c>
      <c r="D22562" s="75">
        <v>24.34</v>
      </c>
      <c r="E22562" s="75">
        <v>24.34</v>
      </c>
      <c r="F22562" s="73" t="s">
        <v>40</v>
      </c>
    </row>
    <row r="22563" spans="1:6" ht="25.5" x14ac:dyDescent="0.25">
      <c r="A22563" s="73">
        <v>741608</v>
      </c>
      <c r="B22563" s="74" t="s">
        <v>34114</v>
      </c>
      <c r="C22563" s="73" t="s">
        <v>59</v>
      </c>
      <c r="D22563" s="75">
        <v>27.89</v>
      </c>
      <c r="E22563" s="75">
        <v>27.89</v>
      </c>
      <c r="F22563" s="73" t="s">
        <v>40</v>
      </c>
    </row>
    <row r="22564" spans="1:6" ht="25.5" x14ac:dyDescent="0.25">
      <c r="A22564" s="73">
        <v>741609</v>
      </c>
      <c r="B22564" s="74" t="s">
        <v>34115</v>
      </c>
      <c r="C22564" s="73" t="s">
        <v>59</v>
      </c>
      <c r="D22564" s="75">
        <v>41.1</v>
      </c>
      <c r="E22564" s="75">
        <v>41.1</v>
      </c>
      <c r="F22564" s="73" t="s">
        <v>40</v>
      </c>
    </row>
    <row r="22565" spans="1:6" ht="25.5" x14ac:dyDescent="0.25">
      <c r="A22565" s="73">
        <v>741610</v>
      </c>
      <c r="B22565" s="74" t="s">
        <v>34116</v>
      </c>
      <c r="C22565" s="73" t="s">
        <v>59</v>
      </c>
      <c r="D22565" s="75">
        <v>70</v>
      </c>
      <c r="E22565" s="75">
        <v>70</v>
      </c>
      <c r="F22565" s="73" t="s">
        <v>40</v>
      </c>
    </row>
    <row r="22566" spans="1:6" ht="25.5" x14ac:dyDescent="0.25">
      <c r="A22566" s="73">
        <v>741611</v>
      </c>
      <c r="B22566" s="74" t="s">
        <v>34117</v>
      </c>
      <c r="C22566" s="73" t="s">
        <v>59</v>
      </c>
      <c r="D22566" s="75">
        <v>94.9</v>
      </c>
      <c r="E22566" s="75">
        <v>94.9</v>
      </c>
      <c r="F22566" s="73" t="s">
        <v>40</v>
      </c>
    </row>
    <row r="22567" spans="1:6" ht="25.5" x14ac:dyDescent="0.25">
      <c r="A22567" s="73">
        <v>741612</v>
      </c>
      <c r="B22567" s="74" t="s">
        <v>34118</v>
      </c>
      <c r="C22567" s="73" t="s">
        <v>59</v>
      </c>
      <c r="D22567" s="75">
        <v>115.74</v>
      </c>
      <c r="E22567" s="75">
        <v>115.74</v>
      </c>
      <c r="F22567" s="73" t="s">
        <v>40</v>
      </c>
    </row>
    <row r="22568" spans="1:6" ht="38.25" x14ac:dyDescent="0.25">
      <c r="A22568" s="73">
        <v>741637</v>
      </c>
      <c r="B22568" s="74" t="s">
        <v>34119</v>
      </c>
      <c r="C22568" s="73" t="s">
        <v>59</v>
      </c>
      <c r="D22568" s="75">
        <v>2.0099999999999998</v>
      </c>
      <c r="E22568" s="75">
        <v>2.0099999999999998</v>
      </c>
      <c r="F22568" s="73" t="s">
        <v>40</v>
      </c>
    </row>
    <row r="22569" spans="1:6" ht="38.25" x14ac:dyDescent="0.25">
      <c r="A22569" s="73">
        <v>741638</v>
      </c>
      <c r="B22569" s="74" t="s">
        <v>34120</v>
      </c>
      <c r="C22569" s="73" t="s">
        <v>59</v>
      </c>
      <c r="D22569" s="75">
        <v>2.65</v>
      </c>
      <c r="E22569" s="75">
        <v>2.65</v>
      </c>
      <c r="F22569" s="73" t="s">
        <v>40</v>
      </c>
    </row>
    <row r="22570" spans="1:6" ht="38.25" x14ac:dyDescent="0.25">
      <c r="A22570" s="73">
        <v>741639</v>
      </c>
      <c r="B22570" s="74" t="s">
        <v>34121</v>
      </c>
      <c r="C22570" s="73" t="s">
        <v>59</v>
      </c>
      <c r="D22570" s="75">
        <v>4.68</v>
      </c>
      <c r="E22570" s="75">
        <v>4.68</v>
      </c>
      <c r="F22570" s="73" t="s">
        <v>40</v>
      </c>
    </row>
    <row r="22571" spans="1:6" ht="38.25" x14ac:dyDescent="0.25">
      <c r="A22571" s="73">
        <v>741640</v>
      </c>
      <c r="B22571" s="74" t="s">
        <v>34122</v>
      </c>
      <c r="C22571" s="73" t="s">
        <v>59</v>
      </c>
      <c r="D22571" s="75">
        <v>5.97</v>
      </c>
      <c r="E22571" s="75">
        <v>5.97</v>
      </c>
      <c r="F22571" s="73" t="s">
        <v>40</v>
      </c>
    </row>
    <row r="22572" spans="1:6" ht="38.25" x14ac:dyDescent="0.25">
      <c r="A22572" s="73">
        <v>741641</v>
      </c>
      <c r="B22572" s="74" t="s">
        <v>34123</v>
      </c>
      <c r="C22572" s="73" t="s">
        <v>59</v>
      </c>
      <c r="D22572" s="75">
        <v>8.75</v>
      </c>
      <c r="E22572" s="75">
        <v>8.75</v>
      </c>
      <c r="F22572" s="73" t="s">
        <v>40</v>
      </c>
    </row>
    <row r="22573" spans="1:6" ht="38.25" x14ac:dyDescent="0.25">
      <c r="A22573" s="73">
        <v>741642</v>
      </c>
      <c r="B22573" s="74" t="s">
        <v>34124</v>
      </c>
      <c r="C22573" s="73" t="s">
        <v>59</v>
      </c>
      <c r="D22573" s="75">
        <v>13.39</v>
      </c>
      <c r="E22573" s="75">
        <v>13.39</v>
      </c>
      <c r="F22573" s="73" t="s">
        <v>40</v>
      </c>
    </row>
    <row r="22574" spans="1:6" ht="38.25" x14ac:dyDescent="0.25">
      <c r="A22574" s="73">
        <v>741643</v>
      </c>
      <c r="B22574" s="74" t="s">
        <v>34125</v>
      </c>
      <c r="C22574" s="73" t="s">
        <v>59</v>
      </c>
      <c r="D22574" s="75">
        <v>20.99</v>
      </c>
      <c r="E22574" s="75">
        <v>20.99</v>
      </c>
      <c r="F22574" s="73" t="s">
        <v>40</v>
      </c>
    </row>
    <row r="22575" spans="1:6" ht="38.25" x14ac:dyDescent="0.25">
      <c r="A22575" s="73">
        <v>741644</v>
      </c>
      <c r="B22575" s="74" t="s">
        <v>34126</v>
      </c>
      <c r="C22575" s="73" t="s">
        <v>59</v>
      </c>
      <c r="D22575" s="75">
        <v>28.99</v>
      </c>
      <c r="E22575" s="75">
        <v>28.99</v>
      </c>
      <c r="F22575" s="73" t="s">
        <v>40</v>
      </c>
    </row>
    <row r="22576" spans="1:6" ht="38.25" x14ac:dyDescent="0.25">
      <c r="A22576" s="73">
        <v>741645</v>
      </c>
      <c r="B22576" s="74" t="s">
        <v>34127</v>
      </c>
      <c r="C22576" s="73" t="s">
        <v>59</v>
      </c>
      <c r="D22576" s="75">
        <v>46.99</v>
      </c>
      <c r="E22576" s="75">
        <v>46.99</v>
      </c>
      <c r="F22576" s="73" t="s">
        <v>40</v>
      </c>
    </row>
    <row r="22577" spans="1:6" ht="38.25" x14ac:dyDescent="0.25">
      <c r="A22577" s="73">
        <v>741646</v>
      </c>
      <c r="B22577" s="74" t="s">
        <v>34128</v>
      </c>
      <c r="C22577" s="73" t="s">
        <v>59</v>
      </c>
      <c r="D22577" s="75">
        <v>74.87</v>
      </c>
      <c r="E22577" s="75">
        <v>74.87</v>
      </c>
      <c r="F22577" s="73" t="s">
        <v>40</v>
      </c>
    </row>
    <row r="22578" spans="1:6" ht="38.25" x14ac:dyDescent="0.25">
      <c r="A22578" s="73">
        <v>741647</v>
      </c>
      <c r="B22578" s="74" t="s">
        <v>34129</v>
      </c>
      <c r="C22578" s="73" t="s">
        <v>59</v>
      </c>
      <c r="D22578" s="75">
        <v>97.21</v>
      </c>
      <c r="E22578" s="75">
        <v>97.21</v>
      </c>
      <c r="F22578" s="73" t="s">
        <v>40</v>
      </c>
    </row>
    <row r="22579" spans="1:6" ht="38.25" x14ac:dyDescent="0.25">
      <c r="A22579" s="73">
        <v>741648</v>
      </c>
      <c r="B22579" s="74" t="s">
        <v>34130</v>
      </c>
      <c r="C22579" s="73" t="s">
        <v>59</v>
      </c>
      <c r="D22579" s="75">
        <v>124.96</v>
      </c>
      <c r="E22579" s="75">
        <v>124.96</v>
      </c>
      <c r="F22579" s="73" t="s">
        <v>40</v>
      </c>
    </row>
    <row r="22580" spans="1:6" x14ac:dyDescent="0.25">
      <c r="A22580" s="73">
        <v>741711</v>
      </c>
      <c r="B22580" s="74" t="s">
        <v>29625</v>
      </c>
      <c r="C22580" s="73" t="s">
        <v>59</v>
      </c>
      <c r="D22580" s="75">
        <v>12.12</v>
      </c>
      <c r="E22580" s="75">
        <v>12.12</v>
      </c>
      <c r="F22580" s="73" t="s">
        <v>40</v>
      </c>
    </row>
    <row r="22581" spans="1:6" x14ac:dyDescent="0.25">
      <c r="A22581" s="73">
        <v>741712</v>
      </c>
      <c r="B22581" s="74" t="s">
        <v>29626</v>
      </c>
      <c r="C22581" s="73" t="s">
        <v>59</v>
      </c>
      <c r="D22581" s="75">
        <v>13.99</v>
      </c>
      <c r="E22581" s="75">
        <v>13.99</v>
      </c>
      <c r="F22581" s="73" t="s">
        <v>40</v>
      </c>
    </row>
    <row r="22582" spans="1:6" x14ac:dyDescent="0.25">
      <c r="A22582" s="73">
        <v>741713</v>
      </c>
      <c r="B22582" s="74" t="s">
        <v>29627</v>
      </c>
      <c r="C22582" s="73" t="s">
        <v>59</v>
      </c>
      <c r="D22582" s="75">
        <v>20.99</v>
      </c>
      <c r="E22582" s="75">
        <v>20.99</v>
      </c>
      <c r="F22582" s="73" t="s">
        <v>40</v>
      </c>
    </row>
    <row r="22583" spans="1:6" x14ac:dyDescent="0.25">
      <c r="A22583" s="73">
        <v>741714</v>
      </c>
      <c r="B22583" s="74" t="s">
        <v>29628</v>
      </c>
      <c r="C22583" s="73" t="s">
        <v>59</v>
      </c>
      <c r="D22583" s="75">
        <v>31.36</v>
      </c>
      <c r="E22583" s="75">
        <v>31.36</v>
      </c>
      <c r="F22583" s="73" t="s">
        <v>40</v>
      </c>
    </row>
    <row r="22584" spans="1:6" x14ac:dyDescent="0.25">
      <c r="A22584" s="73">
        <v>741715</v>
      </c>
      <c r="B22584" s="74" t="s">
        <v>29629</v>
      </c>
      <c r="C22584" s="73" t="s">
        <v>59</v>
      </c>
      <c r="D22584" s="75">
        <v>43.99</v>
      </c>
      <c r="E22584" s="75">
        <v>43.99</v>
      </c>
      <c r="F22584" s="73" t="s">
        <v>40</v>
      </c>
    </row>
    <row r="22585" spans="1:6" x14ac:dyDescent="0.25">
      <c r="A22585" s="73">
        <v>741716</v>
      </c>
      <c r="B22585" s="74" t="s">
        <v>29630</v>
      </c>
      <c r="C22585" s="73" t="s">
        <v>59</v>
      </c>
      <c r="D22585" s="75">
        <v>64.989999999999995</v>
      </c>
      <c r="E22585" s="75">
        <v>64.989999999999995</v>
      </c>
      <c r="F22585" s="73" t="s">
        <v>40</v>
      </c>
    </row>
    <row r="22586" spans="1:6" x14ac:dyDescent="0.25">
      <c r="A22586" s="73">
        <v>741902</v>
      </c>
      <c r="B22586" s="74" t="s">
        <v>34131</v>
      </c>
      <c r="C22586" s="73" t="s">
        <v>59</v>
      </c>
      <c r="D22586" s="75">
        <v>8.61</v>
      </c>
      <c r="E22586" s="75">
        <v>8.61</v>
      </c>
      <c r="F22586" s="73" t="s">
        <v>40</v>
      </c>
    </row>
    <row r="22587" spans="1:6" x14ac:dyDescent="0.25">
      <c r="A22587" s="73">
        <v>741903</v>
      </c>
      <c r="B22587" s="74" t="s">
        <v>34132</v>
      </c>
      <c r="C22587" s="73" t="s">
        <v>59</v>
      </c>
      <c r="D22587" s="75">
        <v>15.67</v>
      </c>
      <c r="E22587" s="75">
        <v>15.67</v>
      </c>
      <c r="F22587" s="73" t="s">
        <v>40</v>
      </c>
    </row>
    <row r="22588" spans="1:6" x14ac:dyDescent="0.25">
      <c r="A22588" s="73">
        <v>741904</v>
      </c>
      <c r="B22588" s="74" t="s">
        <v>34133</v>
      </c>
      <c r="C22588" s="73" t="s">
        <v>59</v>
      </c>
      <c r="D22588" s="75">
        <v>18.36</v>
      </c>
      <c r="E22588" s="75">
        <v>18.36</v>
      </c>
      <c r="F22588" s="73" t="s">
        <v>40</v>
      </c>
    </row>
    <row r="22589" spans="1:6" x14ac:dyDescent="0.25">
      <c r="A22589" s="73">
        <v>741905</v>
      </c>
      <c r="B22589" s="74" t="s">
        <v>34134</v>
      </c>
      <c r="C22589" s="73" t="s">
        <v>59</v>
      </c>
      <c r="D22589" s="75">
        <v>21.59</v>
      </c>
      <c r="E22589" s="75">
        <v>21.59</v>
      </c>
      <c r="F22589" s="73" t="s">
        <v>40</v>
      </c>
    </row>
    <row r="22590" spans="1:6" x14ac:dyDescent="0.25">
      <c r="A22590" s="73">
        <v>741906</v>
      </c>
      <c r="B22590" s="74" t="s">
        <v>29631</v>
      </c>
      <c r="C22590" s="73" t="s">
        <v>59</v>
      </c>
      <c r="D22590" s="75">
        <v>1.99</v>
      </c>
      <c r="E22590" s="75">
        <v>1.99</v>
      </c>
      <c r="F22590" s="73" t="s">
        <v>40</v>
      </c>
    </row>
    <row r="22591" spans="1:6" x14ac:dyDescent="0.25">
      <c r="A22591" s="73">
        <v>741920</v>
      </c>
      <c r="B22591" s="74" t="s">
        <v>34135</v>
      </c>
      <c r="C22591" s="73" t="s">
        <v>59</v>
      </c>
      <c r="D22591" s="75">
        <v>1.7</v>
      </c>
      <c r="E22591" s="75">
        <v>1.7</v>
      </c>
      <c r="F22591" s="73" t="s">
        <v>40</v>
      </c>
    </row>
    <row r="22592" spans="1:6" x14ac:dyDescent="0.25">
      <c r="A22592" s="73">
        <v>741922</v>
      </c>
      <c r="B22592" s="74" t="s">
        <v>34136</v>
      </c>
      <c r="C22592" s="73" t="s">
        <v>59</v>
      </c>
      <c r="D22592" s="75">
        <v>2.15</v>
      </c>
      <c r="E22592" s="75">
        <v>2.15</v>
      </c>
      <c r="F22592" s="73" t="s">
        <v>40</v>
      </c>
    </row>
    <row r="22593" spans="1:6" x14ac:dyDescent="0.25">
      <c r="A22593" s="73">
        <v>741924</v>
      </c>
      <c r="B22593" s="74" t="s">
        <v>34137</v>
      </c>
      <c r="C22593" s="73" t="s">
        <v>59</v>
      </c>
      <c r="D22593" s="75">
        <v>4.45</v>
      </c>
      <c r="E22593" s="75">
        <v>4.45</v>
      </c>
      <c r="F22593" s="73" t="s">
        <v>40</v>
      </c>
    </row>
    <row r="22594" spans="1:6" x14ac:dyDescent="0.25">
      <c r="A22594" s="73">
        <v>741930</v>
      </c>
      <c r="B22594" s="74" t="s">
        <v>34138</v>
      </c>
      <c r="C22594" s="73" t="s">
        <v>59</v>
      </c>
      <c r="D22594" s="75">
        <v>11.13</v>
      </c>
      <c r="E22594" s="75">
        <v>11.13</v>
      </c>
      <c r="F22594" s="73" t="s">
        <v>40</v>
      </c>
    </row>
    <row r="22595" spans="1:6" x14ac:dyDescent="0.25">
      <c r="A22595" s="73">
        <v>741931</v>
      </c>
      <c r="B22595" s="74" t="s">
        <v>34139</v>
      </c>
      <c r="C22595" s="73" t="s">
        <v>59</v>
      </c>
      <c r="D22595" s="75">
        <v>15.28</v>
      </c>
      <c r="E22595" s="75">
        <v>15.28</v>
      </c>
      <c r="F22595" s="73" t="s">
        <v>40</v>
      </c>
    </row>
    <row r="22596" spans="1:6" x14ac:dyDescent="0.25">
      <c r="A22596" s="73">
        <v>741932</v>
      </c>
      <c r="B22596" s="74" t="s">
        <v>34140</v>
      </c>
      <c r="C22596" s="73" t="s">
        <v>59</v>
      </c>
      <c r="D22596" s="75">
        <v>24.33</v>
      </c>
      <c r="E22596" s="75">
        <v>24.33</v>
      </c>
      <c r="F22596" s="73" t="s">
        <v>40</v>
      </c>
    </row>
    <row r="22597" spans="1:6" x14ac:dyDescent="0.25">
      <c r="A22597" s="73">
        <v>741933</v>
      </c>
      <c r="B22597" s="74" t="s">
        <v>34141</v>
      </c>
      <c r="C22597" s="73" t="s">
        <v>59</v>
      </c>
      <c r="D22597" s="75">
        <v>38.53</v>
      </c>
      <c r="E22597" s="75">
        <v>38.53</v>
      </c>
      <c r="F22597" s="73" t="s">
        <v>40</v>
      </c>
    </row>
    <row r="22598" spans="1:6" x14ac:dyDescent="0.25">
      <c r="A22598" s="73">
        <v>741935</v>
      </c>
      <c r="B22598" s="74" t="s">
        <v>29632</v>
      </c>
      <c r="C22598" s="73" t="s">
        <v>59</v>
      </c>
      <c r="D22598" s="75">
        <v>3.51</v>
      </c>
      <c r="E22598" s="75">
        <v>3.51</v>
      </c>
      <c r="F22598" s="73" t="s">
        <v>40</v>
      </c>
    </row>
    <row r="22599" spans="1:6" x14ac:dyDescent="0.25">
      <c r="A22599" s="73">
        <v>741936</v>
      </c>
      <c r="B22599" s="74" t="s">
        <v>34142</v>
      </c>
      <c r="C22599" s="73" t="s">
        <v>59</v>
      </c>
      <c r="D22599" s="75">
        <v>6.91</v>
      </c>
      <c r="E22599" s="75">
        <v>6.91</v>
      </c>
      <c r="F22599" s="73" t="s">
        <v>40</v>
      </c>
    </row>
    <row r="22600" spans="1:6" x14ac:dyDescent="0.25">
      <c r="A22600" s="73">
        <v>761001</v>
      </c>
      <c r="B22600" s="74" t="s">
        <v>34270</v>
      </c>
      <c r="C22600" s="73" t="s">
        <v>59</v>
      </c>
      <c r="D22600" s="75">
        <v>24.46</v>
      </c>
      <c r="E22600" s="75">
        <v>24.46</v>
      </c>
      <c r="F22600" s="73" t="s">
        <v>40</v>
      </c>
    </row>
    <row r="22601" spans="1:6" ht="25.5" x14ac:dyDescent="0.25">
      <c r="A22601" s="73">
        <v>761006</v>
      </c>
      <c r="B22601" s="74" t="s">
        <v>34271</v>
      </c>
      <c r="C22601" s="73" t="s">
        <v>59</v>
      </c>
      <c r="D22601" s="75">
        <v>37</v>
      </c>
      <c r="E22601" s="75">
        <v>37</v>
      </c>
      <c r="F22601" s="73" t="s">
        <v>40</v>
      </c>
    </row>
    <row r="22602" spans="1:6" ht="25.5" x14ac:dyDescent="0.25">
      <c r="A22602" s="73">
        <v>761008</v>
      </c>
      <c r="B22602" s="74" t="s">
        <v>34272</v>
      </c>
      <c r="C22602" s="73" t="s">
        <v>59</v>
      </c>
      <c r="D22602" s="75">
        <v>32</v>
      </c>
      <c r="E22602" s="75">
        <v>32</v>
      </c>
      <c r="F22602" s="73" t="s">
        <v>40</v>
      </c>
    </row>
    <row r="22603" spans="1:6" ht="25.5" x14ac:dyDescent="0.25">
      <c r="A22603" s="73">
        <v>780520</v>
      </c>
      <c r="B22603" s="74" t="s">
        <v>29633</v>
      </c>
      <c r="C22603" s="73" t="s">
        <v>59</v>
      </c>
      <c r="D22603" s="75">
        <v>8.56</v>
      </c>
      <c r="E22603" s="75">
        <v>8.56</v>
      </c>
      <c r="F22603" s="73" t="s">
        <v>40</v>
      </c>
    </row>
    <row r="22604" spans="1:6" x14ac:dyDescent="0.25">
      <c r="A22604" s="73">
        <v>780540</v>
      </c>
      <c r="B22604" s="74" t="s">
        <v>34310</v>
      </c>
      <c r="C22604" s="73" t="s">
        <v>59</v>
      </c>
      <c r="D22604" s="75">
        <v>9.1999999999999993</v>
      </c>
      <c r="E22604" s="75">
        <v>9.1999999999999993</v>
      </c>
      <c r="F22604" s="73" t="s">
        <v>40</v>
      </c>
    </row>
    <row r="22605" spans="1:6" x14ac:dyDescent="0.25">
      <c r="A22605" s="73">
        <v>785001</v>
      </c>
      <c r="B22605" s="74" t="s">
        <v>34311</v>
      </c>
      <c r="C22605" s="73" t="s">
        <v>59</v>
      </c>
      <c r="D22605" s="75">
        <v>74.36</v>
      </c>
      <c r="E22605" s="75">
        <v>74.36</v>
      </c>
      <c r="F22605" s="73" t="s">
        <v>40</v>
      </c>
    </row>
    <row r="22606" spans="1:6" x14ac:dyDescent="0.25">
      <c r="A22606" s="73">
        <v>800453</v>
      </c>
      <c r="B22606" s="74" t="s">
        <v>34342</v>
      </c>
      <c r="C22606" s="73" t="s">
        <v>59</v>
      </c>
      <c r="D22606" s="75">
        <v>150.80000000000001</v>
      </c>
      <c r="E22606" s="75">
        <v>150.80000000000001</v>
      </c>
      <c r="F22606" s="73" t="s">
        <v>40</v>
      </c>
    </row>
    <row r="22607" spans="1:6" x14ac:dyDescent="0.25">
      <c r="A22607" s="73">
        <v>800454</v>
      </c>
      <c r="B22607" s="74" t="s">
        <v>34343</v>
      </c>
      <c r="C22607" s="73" t="s">
        <v>59</v>
      </c>
      <c r="D22607" s="75">
        <v>192.4</v>
      </c>
      <c r="E22607" s="75">
        <v>192.4</v>
      </c>
      <c r="F22607" s="73" t="s">
        <v>40</v>
      </c>
    </row>
    <row r="22608" spans="1:6" x14ac:dyDescent="0.25">
      <c r="A22608" s="73">
        <v>800455</v>
      </c>
      <c r="B22608" s="74" t="s">
        <v>34344</v>
      </c>
      <c r="C22608" s="73" t="s">
        <v>59</v>
      </c>
      <c r="D22608" s="75">
        <v>235</v>
      </c>
      <c r="E22608" s="75">
        <v>235</v>
      </c>
      <c r="F22608" s="73" t="s">
        <v>40</v>
      </c>
    </row>
    <row r="22609" spans="1:6" x14ac:dyDescent="0.25">
      <c r="A22609" s="73">
        <v>800457</v>
      </c>
      <c r="B22609" s="74" t="s">
        <v>34345</v>
      </c>
      <c r="C22609" s="73" t="s">
        <v>59</v>
      </c>
      <c r="D22609" s="75">
        <v>455</v>
      </c>
      <c r="E22609" s="75">
        <v>455</v>
      </c>
      <c r="F22609" s="73" t="s">
        <v>40</v>
      </c>
    </row>
    <row r="22610" spans="1:6" x14ac:dyDescent="0.25">
      <c r="A22610" s="73">
        <v>800459</v>
      </c>
      <c r="B22610" s="74" t="s">
        <v>34346</v>
      </c>
      <c r="C22610" s="73" t="s">
        <v>59</v>
      </c>
      <c r="D22610" s="75">
        <v>552.5</v>
      </c>
      <c r="E22610" s="75">
        <v>552.5</v>
      </c>
      <c r="F22610" s="73" t="s">
        <v>40</v>
      </c>
    </row>
    <row r="22611" spans="1:6" x14ac:dyDescent="0.25">
      <c r="A22611" s="73">
        <v>800461</v>
      </c>
      <c r="B22611" s="74" t="s">
        <v>34347</v>
      </c>
      <c r="C22611" s="73" t="s">
        <v>59</v>
      </c>
      <c r="D22611" s="75">
        <v>819</v>
      </c>
      <c r="E22611" s="75">
        <v>819</v>
      </c>
      <c r="F22611" s="73" t="s">
        <v>40</v>
      </c>
    </row>
    <row r="22612" spans="1:6" x14ac:dyDescent="0.25">
      <c r="A22612" s="73">
        <v>800464</v>
      </c>
      <c r="B22612" s="74" t="s">
        <v>34348</v>
      </c>
      <c r="C22612" s="73" t="s">
        <v>59</v>
      </c>
      <c r="D22612" s="75">
        <v>1254.5</v>
      </c>
      <c r="E22612" s="75">
        <v>1254.5</v>
      </c>
      <c r="F22612" s="73" t="s">
        <v>40</v>
      </c>
    </row>
    <row r="22613" spans="1:6" x14ac:dyDescent="0.25">
      <c r="A22613" s="73">
        <v>800473</v>
      </c>
      <c r="B22613" s="74" t="s">
        <v>34349</v>
      </c>
      <c r="C22613" s="73" t="s">
        <v>59</v>
      </c>
      <c r="D22613" s="75">
        <v>169</v>
      </c>
      <c r="E22613" s="75">
        <v>169</v>
      </c>
      <c r="F22613" s="73" t="s">
        <v>40</v>
      </c>
    </row>
    <row r="22614" spans="1:6" x14ac:dyDescent="0.25">
      <c r="A22614" s="73">
        <v>800474</v>
      </c>
      <c r="B22614" s="74" t="s">
        <v>34350</v>
      </c>
      <c r="C22614" s="73" t="s">
        <v>59</v>
      </c>
      <c r="D22614" s="75">
        <v>260</v>
      </c>
      <c r="E22614" s="75">
        <v>260</v>
      </c>
      <c r="F22614" s="73" t="s">
        <v>40</v>
      </c>
    </row>
    <row r="22615" spans="1:6" x14ac:dyDescent="0.25">
      <c r="A22615" s="73">
        <v>800475</v>
      </c>
      <c r="B22615" s="74" t="s">
        <v>34351</v>
      </c>
      <c r="C22615" s="73" t="s">
        <v>59</v>
      </c>
      <c r="D22615" s="75">
        <v>267.8</v>
      </c>
      <c r="E22615" s="75">
        <v>267.8</v>
      </c>
      <c r="F22615" s="73" t="s">
        <v>40</v>
      </c>
    </row>
    <row r="22616" spans="1:6" x14ac:dyDescent="0.25">
      <c r="A22616" s="73">
        <v>800477</v>
      </c>
      <c r="B22616" s="74" t="s">
        <v>34352</v>
      </c>
      <c r="C22616" s="73" t="s">
        <v>59</v>
      </c>
      <c r="D22616" s="75">
        <v>435.5</v>
      </c>
      <c r="E22616" s="75">
        <v>435.5</v>
      </c>
      <c r="F22616" s="73" t="s">
        <v>40</v>
      </c>
    </row>
    <row r="22617" spans="1:6" x14ac:dyDescent="0.25">
      <c r="A22617" s="73">
        <v>800479</v>
      </c>
      <c r="B22617" s="74" t="s">
        <v>34353</v>
      </c>
      <c r="C22617" s="73" t="s">
        <v>59</v>
      </c>
      <c r="D22617" s="75">
        <v>591.5</v>
      </c>
      <c r="E22617" s="75">
        <v>591.5</v>
      </c>
      <c r="F22617" s="73" t="s">
        <v>40</v>
      </c>
    </row>
    <row r="22618" spans="1:6" x14ac:dyDescent="0.25">
      <c r="A22618" s="73">
        <v>800481</v>
      </c>
      <c r="B22618" s="74" t="s">
        <v>34354</v>
      </c>
      <c r="C22618" s="73" t="s">
        <v>59</v>
      </c>
      <c r="D22618" s="75">
        <v>859.3</v>
      </c>
      <c r="E22618" s="75">
        <v>859.3</v>
      </c>
      <c r="F22618" s="73" t="s">
        <v>40</v>
      </c>
    </row>
    <row r="22619" spans="1:6" x14ac:dyDescent="0.25">
      <c r="A22619" s="73">
        <v>800484</v>
      </c>
      <c r="B22619" s="74" t="s">
        <v>34355</v>
      </c>
      <c r="C22619" s="73" t="s">
        <v>59</v>
      </c>
      <c r="D22619" s="75">
        <v>1293.5</v>
      </c>
      <c r="E22619" s="75">
        <v>1293.5</v>
      </c>
      <c r="F22619" s="73" t="s">
        <v>40</v>
      </c>
    </row>
    <row r="22620" spans="1:6" x14ac:dyDescent="0.25">
      <c r="A22620" s="73">
        <v>800491</v>
      </c>
      <c r="B22620" s="74" t="s">
        <v>34356</v>
      </c>
      <c r="C22620" s="73" t="s">
        <v>59</v>
      </c>
      <c r="D22620" s="75">
        <v>312</v>
      </c>
      <c r="E22620" s="75">
        <v>312</v>
      </c>
      <c r="F22620" s="73" t="s">
        <v>40</v>
      </c>
    </row>
    <row r="22621" spans="1:6" x14ac:dyDescent="0.25">
      <c r="A22621" s="73">
        <v>800493</v>
      </c>
      <c r="B22621" s="74" t="s">
        <v>34357</v>
      </c>
      <c r="C22621" s="73" t="s">
        <v>59</v>
      </c>
      <c r="D22621" s="75">
        <v>429</v>
      </c>
      <c r="E22621" s="75">
        <v>429</v>
      </c>
      <c r="F22621" s="73" t="s">
        <v>40</v>
      </c>
    </row>
    <row r="22622" spans="1:6" x14ac:dyDescent="0.25">
      <c r="A22622" s="73">
        <v>800495</v>
      </c>
      <c r="B22622" s="74" t="s">
        <v>34358</v>
      </c>
      <c r="C22622" s="73" t="s">
        <v>59</v>
      </c>
      <c r="D22622" s="75">
        <v>677</v>
      </c>
      <c r="E22622" s="75">
        <v>677</v>
      </c>
      <c r="F22622" s="73" t="s">
        <v>40</v>
      </c>
    </row>
    <row r="22623" spans="1:6" x14ac:dyDescent="0.25">
      <c r="A22623" s="73">
        <v>800497</v>
      </c>
      <c r="B22623" s="74" t="s">
        <v>34359</v>
      </c>
      <c r="C22623" s="73" t="s">
        <v>59</v>
      </c>
      <c r="D22623" s="75">
        <v>1020.76</v>
      </c>
      <c r="E22623" s="75">
        <v>1020.76</v>
      </c>
      <c r="F22623" s="73" t="s">
        <v>40</v>
      </c>
    </row>
    <row r="22624" spans="1:6" x14ac:dyDescent="0.25">
      <c r="A22624" s="73">
        <v>800499</v>
      </c>
      <c r="B22624" s="74" t="s">
        <v>34360</v>
      </c>
      <c r="C22624" s="73" t="s">
        <v>59</v>
      </c>
      <c r="D22624" s="75">
        <v>1550.21</v>
      </c>
      <c r="E22624" s="75">
        <v>1550.21</v>
      </c>
      <c r="F22624" s="73" t="s">
        <v>40</v>
      </c>
    </row>
    <row r="22625" spans="1:6" ht="25.5" x14ac:dyDescent="0.25">
      <c r="A22625" s="73">
        <v>800514</v>
      </c>
      <c r="B22625" s="74" t="s">
        <v>34361</v>
      </c>
      <c r="C22625" s="73" t="s">
        <v>59</v>
      </c>
      <c r="D22625" s="75">
        <v>197.47</v>
      </c>
      <c r="E22625" s="75">
        <v>197.47</v>
      </c>
      <c r="F22625" s="73" t="s">
        <v>40</v>
      </c>
    </row>
    <row r="22626" spans="1:6" ht="25.5" x14ac:dyDescent="0.25">
      <c r="A22626" s="73">
        <v>800515</v>
      </c>
      <c r="B22626" s="74" t="s">
        <v>34362</v>
      </c>
      <c r="C22626" s="73" t="s">
        <v>59</v>
      </c>
      <c r="D22626" s="75">
        <v>295</v>
      </c>
      <c r="E22626" s="75">
        <v>295</v>
      </c>
      <c r="F22626" s="73" t="s">
        <v>40</v>
      </c>
    </row>
    <row r="22627" spans="1:6" ht="25.5" x14ac:dyDescent="0.25">
      <c r="A22627" s="73">
        <v>800516</v>
      </c>
      <c r="B22627" s="74" t="s">
        <v>34363</v>
      </c>
      <c r="C22627" s="73" t="s">
        <v>59</v>
      </c>
      <c r="D22627" s="75">
        <v>340</v>
      </c>
      <c r="E22627" s="75">
        <v>340</v>
      </c>
      <c r="F22627" s="73" t="s">
        <v>40</v>
      </c>
    </row>
    <row r="22628" spans="1:6" ht="25.5" x14ac:dyDescent="0.25">
      <c r="A22628" s="73">
        <v>800518</v>
      </c>
      <c r="B22628" s="74" t="s">
        <v>34364</v>
      </c>
      <c r="C22628" s="73" t="s">
        <v>59</v>
      </c>
      <c r="D22628" s="75">
        <v>520</v>
      </c>
      <c r="E22628" s="75">
        <v>520</v>
      </c>
      <c r="F22628" s="73" t="s">
        <v>40</v>
      </c>
    </row>
    <row r="22629" spans="1:6" ht="25.5" x14ac:dyDescent="0.25">
      <c r="A22629" s="73">
        <v>800520</v>
      </c>
      <c r="B22629" s="74" t="s">
        <v>34365</v>
      </c>
      <c r="C22629" s="73" t="s">
        <v>59</v>
      </c>
      <c r="D22629" s="75">
        <v>725</v>
      </c>
      <c r="E22629" s="75">
        <v>725</v>
      </c>
      <c r="F22629" s="73" t="s">
        <v>40</v>
      </c>
    </row>
    <row r="22630" spans="1:6" ht="25.5" x14ac:dyDescent="0.25">
      <c r="A22630" s="73">
        <v>800525</v>
      </c>
      <c r="B22630" s="74" t="s">
        <v>34366</v>
      </c>
      <c r="C22630" s="73" t="s">
        <v>59</v>
      </c>
      <c r="D22630" s="75">
        <v>1820</v>
      </c>
      <c r="E22630" s="75">
        <v>1820</v>
      </c>
      <c r="F22630" s="73" t="s">
        <v>40</v>
      </c>
    </row>
    <row r="22631" spans="1:6" x14ac:dyDescent="0.25">
      <c r="A22631" s="73">
        <v>800607</v>
      </c>
      <c r="B22631" s="74" t="s">
        <v>29634</v>
      </c>
      <c r="C22631" s="73" t="s">
        <v>59</v>
      </c>
      <c r="D22631" s="75">
        <v>429</v>
      </c>
      <c r="E22631" s="75">
        <v>429</v>
      </c>
      <c r="F22631" s="73" t="s">
        <v>40</v>
      </c>
    </row>
    <row r="22632" spans="1:6" ht="25.5" x14ac:dyDescent="0.25">
      <c r="A22632" s="73">
        <v>801004</v>
      </c>
      <c r="B22632" s="74" t="s">
        <v>34367</v>
      </c>
      <c r="C22632" s="73" t="s">
        <v>59</v>
      </c>
      <c r="D22632" s="75">
        <v>42.9</v>
      </c>
      <c r="E22632" s="75">
        <v>42.9</v>
      </c>
      <c r="F22632" s="73" t="s">
        <v>40</v>
      </c>
    </row>
    <row r="22633" spans="1:6" ht="25.5" x14ac:dyDescent="0.25">
      <c r="A22633" s="73">
        <v>801005</v>
      </c>
      <c r="B22633" s="74" t="s">
        <v>34368</v>
      </c>
      <c r="C22633" s="73" t="s">
        <v>59</v>
      </c>
      <c r="D22633" s="75">
        <v>49.4</v>
      </c>
      <c r="E22633" s="75">
        <v>49.4</v>
      </c>
      <c r="F22633" s="73" t="s">
        <v>40</v>
      </c>
    </row>
    <row r="22634" spans="1:6" ht="25.5" x14ac:dyDescent="0.25">
      <c r="A22634" s="73">
        <v>801006</v>
      </c>
      <c r="B22634" s="74" t="s">
        <v>34369</v>
      </c>
      <c r="C22634" s="73" t="s">
        <v>59</v>
      </c>
      <c r="D22634" s="75">
        <v>64.78</v>
      </c>
      <c r="E22634" s="75">
        <v>64.78</v>
      </c>
      <c r="F22634" s="73" t="s">
        <v>40</v>
      </c>
    </row>
    <row r="22635" spans="1:6" ht="25.5" x14ac:dyDescent="0.25">
      <c r="A22635" s="73">
        <v>801007</v>
      </c>
      <c r="B22635" s="74" t="s">
        <v>34370</v>
      </c>
      <c r="C22635" s="73" t="s">
        <v>59</v>
      </c>
      <c r="D22635" s="75">
        <v>96</v>
      </c>
      <c r="E22635" s="75">
        <v>96</v>
      </c>
      <c r="F22635" s="73" t="s">
        <v>40</v>
      </c>
    </row>
    <row r="22636" spans="1:6" ht="25.5" x14ac:dyDescent="0.25">
      <c r="A22636" s="73">
        <v>801008</v>
      </c>
      <c r="B22636" s="74" t="s">
        <v>34371</v>
      </c>
      <c r="C22636" s="73" t="s">
        <v>59</v>
      </c>
      <c r="D22636" s="75">
        <v>124</v>
      </c>
      <c r="E22636" s="75">
        <v>124</v>
      </c>
      <c r="F22636" s="73" t="s">
        <v>40</v>
      </c>
    </row>
    <row r="22637" spans="1:6" x14ac:dyDescent="0.25">
      <c r="A22637" s="73">
        <v>803741</v>
      </c>
      <c r="B22637" s="74" t="s">
        <v>29635</v>
      </c>
      <c r="C22637" s="73" t="s">
        <v>59</v>
      </c>
      <c r="D22637" s="75">
        <v>369.99</v>
      </c>
      <c r="E22637" s="75">
        <v>369.99</v>
      </c>
      <c r="F22637" s="73" t="s">
        <v>40</v>
      </c>
    </row>
    <row r="22638" spans="1:6" ht="25.5" x14ac:dyDescent="0.25">
      <c r="A22638" s="73">
        <v>803744</v>
      </c>
      <c r="B22638" s="74" t="s">
        <v>34377</v>
      </c>
      <c r="C22638" s="73" t="s">
        <v>59</v>
      </c>
      <c r="D22638" s="75">
        <v>182</v>
      </c>
      <c r="E22638" s="75">
        <v>182</v>
      </c>
      <c r="F22638" s="73" t="s">
        <v>40</v>
      </c>
    </row>
    <row r="22639" spans="1:6" ht="25.5" x14ac:dyDescent="0.25">
      <c r="A22639" s="73">
        <v>810101</v>
      </c>
      <c r="B22639" s="74" t="s">
        <v>34379</v>
      </c>
      <c r="C22639" s="73" t="s">
        <v>59</v>
      </c>
      <c r="D22639" s="75">
        <v>2.11</v>
      </c>
      <c r="E22639" s="75">
        <v>2.11</v>
      </c>
      <c r="F22639" s="73" t="s">
        <v>40</v>
      </c>
    </row>
    <row r="22640" spans="1:6" x14ac:dyDescent="0.25">
      <c r="A22640" s="73">
        <v>815001</v>
      </c>
      <c r="B22640" s="74" t="s">
        <v>29636</v>
      </c>
      <c r="C22640" s="73" t="s">
        <v>59</v>
      </c>
      <c r="D22640" s="75">
        <v>12.2</v>
      </c>
      <c r="E22640" s="75">
        <v>12.2</v>
      </c>
      <c r="F22640" s="73" t="s">
        <v>40</v>
      </c>
    </row>
    <row r="22641" spans="1:6" x14ac:dyDescent="0.25">
      <c r="A22641" s="73">
        <v>815003</v>
      </c>
      <c r="B22641" s="74" t="s">
        <v>34381</v>
      </c>
      <c r="C22641" s="73" t="s">
        <v>59</v>
      </c>
      <c r="D22641" s="75">
        <v>3.03</v>
      </c>
      <c r="E22641" s="75">
        <v>3.03</v>
      </c>
      <c r="F22641" s="73" t="s">
        <v>40</v>
      </c>
    </row>
    <row r="22642" spans="1:6" ht="25.5" x14ac:dyDescent="0.25">
      <c r="A22642" s="73">
        <v>822369</v>
      </c>
      <c r="B22642" s="74" t="s">
        <v>34404</v>
      </c>
      <c r="C22642" s="73" t="s">
        <v>59</v>
      </c>
      <c r="D22642" s="75">
        <v>2.2000000000000002</v>
      </c>
      <c r="E22642" s="75">
        <v>2.2000000000000002</v>
      </c>
      <c r="F22642" s="73" t="s">
        <v>40</v>
      </c>
    </row>
    <row r="22643" spans="1:6" ht="38.25" x14ac:dyDescent="0.25">
      <c r="A22643" s="73">
        <v>824405</v>
      </c>
      <c r="B22643" s="74" t="s">
        <v>34405</v>
      </c>
      <c r="C22643" s="73" t="s">
        <v>59</v>
      </c>
      <c r="D22643" s="75">
        <v>29.8</v>
      </c>
      <c r="E22643" s="75">
        <v>29.8</v>
      </c>
      <c r="F22643" s="73" t="s">
        <v>40</v>
      </c>
    </row>
    <row r="22644" spans="1:6" ht="25.5" x14ac:dyDescent="0.25">
      <c r="A22644" s="73">
        <v>824504</v>
      </c>
      <c r="B22644" s="74" t="s">
        <v>34406</v>
      </c>
      <c r="C22644" s="73" t="s">
        <v>59</v>
      </c>
      <c r="D22644" s="75">
        <v>21</v>
      </c>
      <c r="E22644" s="75">
        <v>21</v>
      </c>
      <c r="F22644" s="73" t="s">
        <v>40</v>
      </c>
    </row>
    <row r="22645" spans="1:6" ht="25.5" x14ac:dyDescent="0.25">
      <c r="A22645" s="73">
        <v>824704</v>
      </c>
      <c r="B22645" s="74" t="s">
        <v>34407</v>
      </c>
      <c r="C22645" s="73" t="s">
        <v>59</v>
      </c>
      <c r="D22645" s="75">
        <v>39.08</v>
      </c>
      <c r="E22645" s="75">
        <v>39.08</v>
      </c>
      <c r="F22645" s="73" t="s">
        <v>40</v>
      </c>
    </row>
    <row r="22646" spans="1:6" x14ac:dyDescent="0.25">
      <c r="A22646" s="73">
        <v>824902</v>
      </c>
      <c r="B22646" s="74" t="s">
        <v>34408</v>
      </c>
      <c r="C22646" s="73" t="s">
        <v>59</v>
      </c>
      <c r="D22646" s="75">
        <v>21.9</v>
      </c>
      <c r="E22646" s="75">
        <v>21.9</v>
      </c>
      <c r="F22646" s="73" t="s">
        <v>40</v>
      </c>
    </row>
    <row r="22647" spans="1:6" x14ac:dyDescent="0.25">
      <c r="A22647" s="73">
        <v>830701</v>
      </c>
      <c r="B22647" s="74" t="s">
        <v>29637</v>
      </c>
      <c r="C22647" s="73" t="s">
        <v>59</v>
      </c>
      <c r="D22647" s="75">
        <v>1.78</v>
      </c>
      <c r="E22647" s="75">
        <v>1.78</v>
      </c>
      <c r="F22647" s="73" t="s">
        <v>40</v>
      </c>
    </row>
    <row r="22648" spans="1:6" ht="25.5" x14ac:dyDescent="0.25">
      <c r="A22648" s="73">
        <v>834202</v>
      </c>
      <c r="B22648" s="74" t="s">
        <v>29638</v>
      </c>
      <c r="C22648" s="73" t="s">
        <v>59</v>
      </c>
      <c r="D22648" s="75">
        <v>0.6</v>
      </c>
      <c r="E22648" s="75">
        <v>0.6</v>
      </c>
      <c r="F22648" s="73" t="s">
        <v>40</v>
      </c>
    </row>
    <row r="22649" spans="1:6" x14ac:dyDescent="0.25">
      <c r="A22649" s="73">
        <v>842020</v>
      </c>
      <c r="B22649" s="74" t="s">
        <v>29639</v>
      </c>
      <c r="C22649" s="73" t="s">
        <v>59</v>
      </c>
      <c r="D22649" s="75">
        <v>0.06</v>
      </c>
      <c r="E22649" s="75">
        <v>0.06</v>
      </c>
      <c r="F22649" s="73" t="s">
        <v>40</v>
      </c>
    </row>
    <row r="22650" spans="1:6" x14ac:dyDescent="0.25">
      <c r="A22650" s="73">
        <v>891804</v>
      </c>
      <c r="B22650" s="74" t="s">
        <v>34470</v>
      </c>
      <c r="C22650" s="73" t="s">
        <v>59</v>
      </c>
      <c r="D22650" s="75">
        <v>28.5</v>
      </c>
      <c r="E22650" s="75">
        <v>28.5</v>
      </c>
      <c r="F22650" s="73" t="s">
        <v>40</v>
      </c>
    </row>
    <row r="22651" spans="1:6" x14ac:dyDescent="0.25">
      <c r="A22651" s="73">
        <v>891807</v>
      </c>
      <c r="B22651" s="74" t="s">
        <v>34471</v>
      </c>
      <c r="C22651" s="73" t="s">
        <v>59</v>
      </c>
      <c r="D22651" s="75">
        <v>22</v>
      </c>
      <c r="E22651" s="75">
        <v>22</v>
      </c>
      <c r="F22651" s="73" t="s">
        <v>40</v>
      </c>
    </row>
    <row r="22652" spans="1:6" x14ac:dyDescent="0.25">
      <c r="A22652" s="73">
        <v>891808</v>
      </c>
      <c r="B22652" s="74" t="s">
        <v>34472</v>
      </c>
      <c r="C22652" s="73" t="s">
        <v>59</v>
      </c>
      <c r="D22652" s="75">
        <v>42.5</v>
      </c>
      <c r="E22652" s="75">
        <v>42.5</v>
      </c>
      <c r="F22652" s="73" t="s">
        <v>40</v>
      </c>
    </row>
    <row r="22653" spans="1:6" ht="25.5" x14ac:dyDescent="0.25">
      <c r="A22653" s="73">
        <v>892084</v>
      </c>
      <c r="B22653" s="74" t="s">
        <v>34473</v>
      </c>
      <c r="C22653" s="73" t="s">
        <v>59</v>
      </c>
      <c r="D22653" s="75">
        <v>364</v>
      </c>
      <c r="E22653" s="75">
        <v>364</v>
      </c>
      <c r="F22653" s="73" t="s">
        <v>40</v>
      </c>
    </row>
    <row r="22654" spans="1:6" ht="25.5" x14ac:dyDescent="0.25">
      <c r="A22654" s="73">
        <v>892088</v>
      </c>
      <c r="B22654" s="74" t="s">
        <v>34474</v>
      </c>
      <c r="C22654" s="73" t="s">
        <v>59</v>
      </c>
      <c r="D22654" s="75">
        <v>604.5</v>
      </c>
      <c r="E22654" s="75">
        <v>604.5</v>
      </c>
      <c r="F22654" s="73" t="s">
        <v>40</v>
      </c>
    </row>
    <row r="22655" spans="1:6" ht="25.5" x14ac:dyDescent="0.25">
      <c r="A22655" s="73">
        <v>892094</v>
      </c>
      <c r="B22655" s="74" t="s">
        <v>29640</v>
      </c>
      <c r="C22655" s="73" t="s">
        <v>59</v>
      </c>
      <c r="D22655" s="75">
        <v>286</v>
      </c>
      <c r="E22655" s="75">
        <v>286</v>
      </c>
      <c r="F22655" s="73" t="s">
        <v>40</v>
      </c>
    </row>
    <row r="22656" spans="1:6" ht="25.5" x14ac:dyDescent="0.25">
      <c r="A22656" s="73">
        <v>892095</v>
      </c>
      <c r="B22656" s="74" t="s">
        <v>29641</v>
      </c>
      <c r="C22656" s="73" t="s">
        <v>59</v>
      </c>
      <c r="D22656" s="75">
        <v>403</v>
      </c>
      <c r="E22656" s="75">
        <v>403</v>
      </c>
      <c r="F22656" s="73" t="s">
        <v>40</v>
      </c>
    </row>
    <row r="22657" spans="1:6" ht="25.5" x14ac:dyDescent="0.25">
      <c r="A22657" s="73">
        <v>892096</v>
      </c>
      <c r="B22657" s="74" t="s">
        <v>29642</v>
      </c>
      <c r="C22657" s="73" t="s">
        <v>59</v>
      </c>
      <c r="D22657" s="75">
        <v>442</v>
      </c>
      <c r="E22657" s="75">
        <v>442</v>
      </c>
      <c r="F22657" s="73" t="s">
        <v>40</v>
      </c>
    </row>
    <row r="22658" spans="1:6" ht="25.5" x14ac:dyDescent="0.25">
      <c r="A22658" s="73">
        <v>892097</v>
      </c>
      <c r="B22658" s="74" t="s">
        <v>29643</v>
      </c>
      <c r="C22658" s="73" t="s">
        <v>59</v>
      </c>
      <c r="D22658" s="75">
        <v>487.5</v>
      </c>
      <c r="E22658" s="75">
        <v>487.5</v>
      </c>
      <c r="F22658" s="73" t="s">
        <v>40</v>
      </c>
    </row>
    <row r="22659" spans="1:6" ht="25.5" x14ac:dyDescent="0.25">
      <c r="A22659" s="73">
        <v>892098</v>
      </c>
      <c r="B22659" s="74" t="s">
        <v>29644</v>
      </c>
      <c r="C22659" s="73" t="s">
        <v>59</v>
      </c>
      <c r="D22659" s="75">
        <v>656.5</v>
      </c>
      <c r="E22659" s="75">
        <v>656.5</v>
      </c>
      <c r="F22659" s="73" t="s">
        <v>40</v>
      </c>
    </row>
    <row r="22660" spans="1:6" ht="25.5" x14ac:dyDescent="0.25">
      <c r="A22660" s="73">
        <v>892099</v>
      </c>
      <c r="B22660" s="74" t="s">
        <v>29645</v>
      </c>
      <c r="C22660" s="73" t="s">
        <v>59</v>
      </c>
      <c r="D22660" s="75">
        <v>708.5</v>
      </c>
      <c r="E22660" s="75">
        <v>708.5</v>
      </c>
      <c r="F22660" s="73" t="s">
        <v>40</v>
      </c>
    </row>
    <row r="22661" spans="1:6" x14ac:dyDescent="0.25">
      <c r="A22661" s="73">
        <v>892102</v>
      </c>
      <c r="B22661" s="74" t="s">
        <v>29646</v>
      </c>
      <c r="C22661" s="73" t="s">
        <v>59</v>
      </c>
      <c r="D22661" s="75">
        <v>45</v>
      </c>
      <c r="E22661" s="75">
        <v>45</v>
      </c>
      <c r="F22661" s="73" t="s">
        <v>40</v>
      </c>
    </row>
    <row r="22662" spans="1:6" x14ac:dyDescent="0.25">
      <c r="A22662" s="73">
        <v>892104</v>
      </c>
      <c r="B22662" s="74" t="s">
        <v>29647</v>
      </c>
      <c r="C22662" s="73" t="s">
        <v>59</v>
      </c>
      <c r="D22662" s="75">
        <v>75</v>
      </c>
      <c r="E22662" s="75">
        <v>75</v>
      </c>
      <c r="F22662" s="73" t="s">
        <v>40</v>
      </c>
    </row>
    <row r="22663" spans="1:6" x14ac:dyDescent="0.25">
      <c r="A22663" s="73">
        <v>892106</v>
      </c>
      <c r="B22663" s="74" t="s">
        <v>29648</v>
      </c>
      <c r="C22663" s="73" t="s">
        <v>59</v>
      </c>
      <c r="D22663" s="75">
        <v>105</v>
      </c>
      <c r="E22663" s="75">
        <v>105</v>
      </c>
      <c r="F22663" s="73" t="s">
        <v>40</v>
      </c>
    </row>
    <row r="22664" spans="1:6" x14ac:dyDescent="0.25">
      <c r="A22664" s="73">
        <v>892107</v>
      </c>
      <c r="B22664" s="74" t="s">
        <v>29649</v>
      </c>
      <c r="C22664" s="73" t="s">
        <v>59</v>
      </c>
      <c r="D22664" s="75">
        <v>120</v>
      </c>
      <c r="E22664" s="75">
        <v>120</v>
      </c>
      <c r="F22664" s="73" t="s">
        <v>40</v>
      </c>
    </row>
    <row r="22665" spans="1:6" x14ac:dyDescent="0.25">
      <c r="A22665" s="73">
        <v>892108</v>
      </c>
      <c r="B22665" s="74" t="s">
        <v>29650</v>
      </c>
      <c r="C22665" s="73" t="s">
        <v>59</v>
      </c>
      <c r="D22665" s="75">
        <v>135</v>
      </c>
      <c r="E22665" s="75">
        <v>135</v>
      </c>
      <c r="F22665" s="73" t="s">
        <v>40</v>
      </c>
    </row>
    <row r="22666" spans="1:6" x14ac:dyDescent="0.25">
      <c r="A22666" s="73">
        <v>950102</v>
      </c>
      <c r="B22666" s="74" t="s">
        <v>29651</v>
      </c>
      <c r="C22666" s="73" t="s">
        <v>59</v>
      </c>
      <c r="D22666" s="75">
        <v>95</v>
      </c>
      <c r="E22666" s="75">
        <v>95</v>
      </c>
      <c r="F22666" s="73" t="s">
        <v>40</v>
      </c>
    </row>
    <row r="22667" spans="1:6" x14ac:dyDescent="0.25">
      <c r="A22667" s="73">
        <v>950202</v>
      </c>
      <c r="B22667" s="74" t="s">
        <v>29652</v>
      </c>
      <c r="C22667" s="73" t="s">
        <v>59</v>
      </c>
      <c r="D22667" s="75">
        <v>85</v>
      </c>
      <c r="E22667" s="75">
        <v>85</v>
      </c>
      <c r="F22667" s="73" t="s">
        <v>40</v>
      </c>
    </row>
    <row r="22668" spans="1:6" x14ac:dyDescent="0.25">
      <c r="A22668" s="73">
        <v>950302</v>
      </c>
      <c r="B22668" s="74" t="s">
        <v>34505</v>
      </c>
      <c r="C22668" s="73" t="s">
        <v>59</v>
      </c>
      <c r="D22668" s="75">
        <v>550</v>
      </c>
      <c r="E22668" s="75">
        <v>550</v>
      </c>
      <c r="F22668" s="73" t="s">
        <v>40</v>
      </c>
    </row>
    <row r="22669" spans="1:6" x14ac:dyDescent="0.25">
      <c r="A22669" s="73">
        <v>950603</v>
      </c>
      <c r="B22669" s="74" t="s">
        <v>34508</v>
      </c>
      <c r="C22669" s="73" t="s">
        <v>59</v>
      </c>
      <c r="D22669" s="75">
        <v>390</v>
      </c>
      <c r="E22669" s="75">
        <v>390</v>
      </c>
      <c r="F22669" s="73" t="s">
        <v>40</v>
      </c>
    </row>
    <row r="22670" spans="1:6" x14ac:dyDescent="0.25">
      <c r="A22670" s="73">
        <v>950604</v>
      </c>
      <c r="B22670" s="74" t="s">
        <v>34509</v>
      </c>
      <c r="C22670" s="73" t="s">
        <v>59</v>
      </c>
      <c r="D22670" s="75">
        <v>550</v>
      </c>
      <c r="E22670" s="75">
        <v>550</v>
      </c>
      <c r="F22670" s="73" t="s">
        <v>40</v>
      </c>
    </row>
    <row r="22671" spans="1:6" x14ac:dyDescent="0.25">
      <c r="A22671" s="73">
        <v>950605</v>
      </c>
      <c r="B22671" s="74" t="s">
        <v>34510</v>
      </c>
      <c r="C22671" s="73" t="s">
        <v>59</v>
      </c>
      <c r="D22671" s="75">
        <v>875</v>
      </c>
      <c r="E22671" s="75">
        <v>875</v>
      </c>
      <c r="F22671" s="73" t="s">
        <v>40</v>
      </c>
    </row>
    <row r="22672" spans="1:6" x14ac:dyDescent="0.25">
      <c r="A22672" s="73">
        <v>10120</v>
      </c>
      <c r="B22672" s="74" t="s">
        <v>32399</v>
      </c>
      <c r="C22672" s="73" t="s">
        <v>852</v>
      </c>
      <c r="D22672" s="75">
        <v>565.29999999999995</v>
      </c>
      <c r="E22672" s="75">
        <v>546.70000000000005</v>
      </c>
      <c r="F22672" s="73" t="s">
        <v>40</v>
      </c>
    </row>
    <row r="22673" spans="1:6" x14ac:dyDescent="0.25">
      <c r="A22673" s="73">
        <v>10121</v>
      </c>
      <c r="B22673" s="74" t="s">
        <v>32400</v>
      </c>
      <c r="C22673" s="73" t="s">
        <v>852</v>
      </c>
      <c r="D22673" s="75">
        <v>519.84</v>
      </c>
      <c r="E22673" s="75">
        <v>502.84</v>
      </c>
      <c r="F22673" s="73" t="s">
        <v>40</v>
      </c>
    </row>
    <row r="22674" spans="1:6" x14ac:dyDescent="0.25">
      <c r="A22674" s="73">
        <v>10122</v>
      </c>
      <c r="B22674" s="74" t="s">
        <v>32401</v>
      </c>
      <c r="C22674" s="73" t="s">
        <v>852</v>
      </c>
      <c r="D22674" s="75">
        <v>565.29999999999995</v>
      </c>
      <c r="E22674" s="75">
        <v>546.70000000000005</v>
      </c>
      <c r="F22674" s="73" t="s">
        <v>40</v>
      </c>
    </row>
    <row r="22675" spans="1:6" x14ac:dyDescent="0.25">
      <c r="A22675" s="73">
        <v>10123</v>
      </c>
      <c r="B22675" s="74" t="s">
        <v>32402</v>
      </c>
      <c r="C22675" s="73" t="s">
        <v>852</v>
      </c>
      <c r="D22675" s="75">
        <v>519.84</v>
      </c>
      <c r="E22675" s="75">
        <v>502.84</v>
      </c>
      <c r="F22675" s="73" t="s">
        <v>40</v>
      </c>
    </row>
    <row r="22676" spans="1:6" x14ac:dyDescent="0.25">
      <c r="A22676" s="73">
        <v>10210</v>
      </c>
      <c r="B22676" s="74" t="s">
        <v>29653</v>
      </c>
      <c r="C22676" s="73" t="s">
        <v>852</v>
      </c>
      <c r="D22676" s="75">
        <v>119.74</v>
      </c>
      <c r="E22676" s="75">
        <v>116.59</v>
      </c>
      <c r="F22676" s="73" t="s">
        <v>40</v>
      </c>
    </row>
    <row r="22677" spans="1:6" x14ac:dyDescent="0.25">
      <c r="A22677" s="73">
        <v>10230</v>
      </c>
      <c r="B22677" s="74" t="s">
        <v>32403</v>
      </c>
      <c r="C22677" s="73" t="s">
        <v>852</v>
      </c>
      <c r="D22677" s="75">
        <v>340.34</v>
      </c>
      <c r="E22677" s="75">
        <v>329.04</v>
      </c>
      <c r="F22677" s="73" t="s">
        <v>40</v>
      </c>
    </row>
    <row r="22678" spans="1:6" x14ac:dyDescent="0.25">
      <c r="A22678" s="73">
        <v>10231</v>
      </c>
      <c r="B22678" s="74" t="s">
        <v>29654</v>
      </c>
      <c r="C22678" s="73" t="s">
        <v>852</v>
      </c>
      <c r="D22678" s="75">
        <v>317.07</v>
      </c>
      <c r="E22678" s="75">
        <v>306.48</v>
      </c>
      <c r="F22678" s="73" t="s">
        <v>40</v>
      </c>
    </row>
    <row r="22679" spans="1:6" x14ac:dyDescent="0.25">
      <c r="A22679" s="73">
        <v>10232</v>
      </c>
      <c r="B22679" s="74" t="s">
        <v>29655</v>
      </c>
      <c r="C22679" s="73" t="s">
        <v>852</v>
      </c>
      <c r="D22679" s="75">
        <v>301.55</v>
      </c>
      <c r="E22679" s="75">
        <v>291.39999999999998</v>
      </c>
      <c r="F22679" s="73" t="s">
        <v>40</v>
      </c>
    </row>
    <row r="22680" spans="1:6" x14ac:dyDescent="0.25">
      <c r="A22680" s="73">
        <v>10235</v>
      </c>
      <c r="B22680" s="74" t="s">
        <v>29656</v>
      </c>
      <c r="C22680" s="73" t="s">
        <v>852</v>
      </c>
      <c r="D22680" s="75">
        <v>499.82</v>
      </c>
      <c r="E22680" s="75">
        <v>482.65</v>
      </c>
      <c r="F22680" s="73" t="s">
        <v>40</v>
      </c>
    </row>
    <row r="22681" spans="1:6" x14ac:dyDescent="0.25">
      <c r="A22681" s="73">
        <v>10236</v>
      </c>
      <c r="B22681" s="74" t="s">
        <v>29657</v>
      </c>
      <c r="C22681" s="73" t="s">
        <v>852</v>
      </c>
      <c r="D22681" s="75">
        <v>443.64</v>
      </c>
      <c r="E22681" s="75">
        <v>428.1</v>
      </c>
      <c r="F22681" s="73" t="s">
        <v>40</v>
      </c>
    </row>
    <row r="22682" spans="1:6" x14ac:dyDescent="0.25">
      <c r="A22682" s="73">
        <v>10237</v>
      </c>
      <c r="B22682" s="74" t="s">
        <v>29658</v>
      </c>
      <c r="C22682" s="73" t="s">
        <v>852</v>
      </c>
      <c r="D22682" s="75">
        <v>430.09</v>
      </c>
      <c r="E22682" s="75">
        <v>414.96</v>
      </c>
      <c r="F22682" s="73" t="s">
        <v>40</v>
      </c>
    </row>
    <row r="22683" spans="1:6" x14ac:dyDescent="0.25">
      <c r="A22683" s="73">
        <v>10238</v>
      </c>
      <c r="B22683" s="74" t="s">
        <v>29659</v>
      </c>
      <c r="C22683" s="73" t="s">
        <v>852</v>
      </c>
      <c r="D22683" s="75">
        <v>405.34</v>
      </c>
      <c r="E22683" s="75">
        <v>391.59</v>
      </c>
      <c r="F22683" s="73" t="s">
        <v>40</v>
      </c>
    </row>
    <row r="22684" spans="1:6" x14ac:dyDescent="0.25">
      <c r="A22684" s="73">
        <v>10240</v>
      </c>
      <c r="B22684" s="74" t="s">
        <v>29660</v>
      </c>
      <c r="C22684" s="73" t="s">
        <v>852</v>
      </c>
      <c r="D22684" s="75">
        <v>469.1</v>
      </c>
      <c r="E22684" s="75">
        <v>452.47</v>
      </c>
      <c r="F22684" s="73" t="s">
        <v>40</v>
      </c>
    </row>
    <row r="22685" spans="1:6" x14ac:dyDescent="0.25">
      <c r="A22685" s="73">
        <v>10241</v>
      </c>
      <c r="B22685" s="74" t="s">
        <v>29661</v>
      </c>
      <c r="C22685" s="73" t="s">
        <v>852</v>
      </c>
      <c r="D22685" s="75">
        <v>452.66</v>
      </c>
      <c r="E22685" s="75">
        <v>436.86</v>
      </c>
      <c r="F22685" s="73" t="s">
        <v>40</v>
      </c>
    </row>
    <row r="22686" spans="1:6" x14ac:dyDescent="0.25">
      <c r="A22686" s="73">
        <v>10245</v>
      </c>
      <c r="B22686" s="74" t="s">
        <v>29662</v>
      </c>
      <c r="C22686" s="73" t="s">
        <v>852</v>
      </c>
      <c r="D22686" s="75">
        <v>692.93</v>
      </c>
      <c r="E22686" s="75">
        <v>670.75</v>
      </c>
      <c r="F22686" s="73" t="s">
        <v>40</v>
      </c>
    </row>
    <row r="22687" spans="1:6" x14ac:dyDescent="0.25">
      <c r="A22687" s="73">
        <v>10246</v>
      </c>
      <c r="B22687" s="74" t="s">
        <v>29663</v>
      </c>
      <c r="C22687" s="73" t="s">
        <v>852</v>
      </c>
      <c r="D22687" s="75">
        <v>610.95000000000005</v>
      </c>
      <c r="E22687" s="75">
        <v>589.54</v>
      </c>
      <c r="F22687" s="73" t="s">
        <v>40</v>
      </c>
    </row>
    <row r="22688" spans="1:6" x14ac:dyDescent="0.25">
      <c r="A22688" s="73">
        <v>10247</v>
      </c>
      <c r="B22688" s="74" t="s">
        <v>29664</v>
      </c>
      <c r="C22688" s="73" t="s">
        <v>852</v>
      </c>
      <c r="D22688" s="75">
        <v>586.87</v>
      </c>
      <c r="E22688" s="75">
        <v>566.48</v>
      </c>
      <c r="F22688" s="73" t="s">
        <v>40</v>
      </c>
    </row>
    <row r="22689" spans="1:6" x14ac:dyDescent="0.25">
      <c r="A22689" s="73">
        <v>10248</v>
      </c>
      <c r="B22689" s="74" t="s">
        <v>29665</v>
      </c>
      <c r="C22689" s="73" t="s">
        <v>852</v>
      </c>
      <c r="D22689" s="75">
        <v>546.44000000000005</v>
      </c>
      <c r="E22689" s="75">
        <v>526.66</v>
      </c>
      <c r="F22689" s="73" t="s">
        <v>40</v>
      </c>
    </row>
    <row r="22690" spans="1:6" x14ac:dyDescent="0.25">
      <c r="A22690" s="73">
        <v>10302</v>
      </c>
      <c r="B22690" s="74" t="s">
        <v>32405</v>
      </c>
      <c r="C22690" s="73" t="s">
        <v>852</v>
      </c>
      <c r="D22690" s="75">
        <v>196.83</v>
      </c>
      <c r="E22690" s="75">
        <v>195.38</v>
      </c>
      <c r="F22690" s="73" t="s">
        <v>40</v>
      </c>
    </row>
    <row r="22691" spans="1:6" ht="25.5" x14ac:dyDescent="0.25">
      <c r="A22691" s="73">
        <v>10303</v>
      </c>
      <c r="B22691" s="74" t="s">
        <v>32406</v>
      </c>
      <c r="C22691" s="73" t="s">
        <v>852</v>
      </c>
      <c r="D22691" s="75">
        <v>509.62</v>
      </c>
      <c r="E22691" s="75">
        <v>508.09</v>
      </c>
      <c r="F22691" s="73" t="s">
        <v>40</v>
      </c>
    </row>
    <row r="22692" spans="1:6" x14ac:dyDescent="0.25">
      <c r="A22692" s="73">
        <v>10405</v>
      </c>
      <c r="B22692" s="74" t="s">
        <v>32408</v>
      </c>
      <c r="C22692" s="73" t="s">
        <v>852</v>
      </c>
      <c r="D22692" s="75">
        <v>82.9</v>
      </c>
      <c r="E22692" s="75">
        <v>80.78</v>
      </c>
      <c r="F22692" s="73" t="s">
        <v>40</v>
      </c>
    </row>
    <row r="22693" spans="1:6" x14ac:dyDescent="0.25">
      <c r="A22693" s="73">
        <v>12903</v>
      </c>
      <c r="B22693" s="74" t="s">
        <v>29666</v>
      </c>
      <c r="C22693" s="73" t="s">
        <v>852</v>
      </c>
      <c r="D22693" s="75">
        <v>8.25</v>
      </c>
      <c r="E22693" s="75">
        <v>7.5</v>
      </c>
      <c r="F22693" s="73" t="s">
        <v>40</v>
      </c>
    </row>
    <row r="22694" spans="1:6" x14ac:dyDescent="0.25">
      <c r="A22694" s="73">
        <v>12904</v>
      </c>
      <c r="B22694" s="74" t="s">
        <v>29667</v>
      </c>
      <c r="C22694" s="73" t="s">
        <v>852</v>
      </c>
      <c r="D22694" s="75">
        <v>8.25</v>
      </c>
      <c r="E22694" s="75">
        <v>7.5</v>
      </c>
      <c r="F22694" s="73" t="s">
        <v>40</v>
      </c>
    </row>
    <row r="22695" spans="1:6" x14ac:dyDescent="0.25">
      <c r="A22695" s="73">
        <v>20101</v>
      </c>
      <c r="B22695" s="74" t="s">
        <v>32449</v>
      </c>
      <c r="C22695" s="73" t="s">
        <v>852</v>
      </c>
      <c r="D22695" s="75">
        <v>5.49</v>
      </c>
      <c r="E22695" s="75">
        <v>5.01</v>
      </c>
      <c r="F22695" s="73" t="s">
        <v>40</v>
      </c>
    </row>
    <row r="22696" spans="1:6" ht="25.5" x14ac:dyDescent="0.25">
      <c r="A22696" s="73">
        <v>20103</v>
      </c>
      <c r="B22696" s="74" t="s">
        <v>32450</v>
      </c>
      <c r="C22696" s="73" t="s">
        <v>852</v>
      </c>
      <c r="D22696" s="75">
        <v>13.18</v>
      </c>
      <c r="E22696" s="75">
        <v>12.03</v>
      </c>
      <c r="F22696" s="73" t="s">
        <v>40</v>
      </c>
    </row>
    <row r="22697" spans="1:6" x14ac:dyDescent="0.25">
      <c r="A22697" s="73">
        <v>20105</v>
      </c>
      <c r="B22697" s="74" t="s">
        <v>32451</v>
      </c>
      <c r="C22697" s="73" t="s">
        <v>852</v>
      </c>
      <c r="D22697" s="75">
        <v>10.99</v>
      </c>
      <c r="E22697" s="75">
        <v>10.02</v>
      </c>
      <c r="F22697" s="73" t="s">
        <v>40</v>
      </c>
    </row>
    <row r="22698" spans="1:6" ht="25.5" x14ac:dyDescent="0.25">
      <c r="A22698" s="73">
        <v>20107</v>
      </c>
      <c r="B22698" s="74" t="s">
        <v>32452</v>
      </c>
      <c r="C22698" s="73" t="s">
        <v>852</v>
      </c>
      <c r="D22698" s="75">
        <v>13.18</v>
      </c>
      <c r="E22698" s="75">
        <v>12.03</v>
      </c>
      <c r="F22698" s="73" t="s">
        <v>40</v>
      </c>
    </row>
    <row r="22699" spans="1:6" ht="25.5" x14ac:dyDescent="0.25">
      <c r="A22699" s="73">
        <v>20301</v>
      </c>
      <c r="B22699" s="74" t="s">
        <v>32456</v>
      </c>
      <c r="C22699" s="73" t="s">
        <v>852</v>
      </c>
      <c r="D22699" s="75">
        <v>7.41</v>
      </c>
      <c r="E22699" s="75">
        <v>6.76</v>
      </c>
      <c r="F22699" s="73" t="s">
        <v>40</v>
      </c>
    </row>
    <row r="22700" spans="1:6" ht="25.5" x14ac:dyDescent="0.25">
      <c r="A22700" s="73">
        <v>20303</v>
      </c>
      <c r="B22700" s="74" t="s">
        <v>32457</v>
      </c>
      <c r="C22700" s="73" t="s">
        <v>852</v>
      </c>
      <c r="D22700" s="75">
        <v>3.71</v>
      </c>
      <c r="E22700" s="75">
        <v>3.37</v>
      </c>
      <c r="F22700" s="73" t="s">
        <v>40</v>
      </c>
    </row>
    <row r="22701" spans="1:6" ht="25.5" x14ac:dyDescent="0.25">
      <c r="A22701" s="73">
        <v>20305</v>
      </c>
      <c r="B22701" s="74" t="s">
        <v>32458</v>
      </c>
      <c r="C22701" s="73" t="s">
        <v>852</v>
      </c>
      <c r="D22701" s="75">
        <v>7.41</v>
      </c>
      <c r="E22701" s="75">
        <v>6.76</v>
      </c>
      <c r="F22701" s="73" t="s">
        <v>40</v>
      </c>
    </row>
    <row r="22702" spans="1:6" ht="25.5" x14ac:dyDescent="0.25">
      <c r="A22702" s="73">
        <v>20307</v>
      </c>
      <c r="B22702" s="74" t="s">
        <v>32459</v>
      </c>
      <c r="C22702" s="73" t="s">
        <v>852</v>
      </c>
      <c r="D22702" s="75">
        <v>10.44</v>
      </c>
      <c r="E22702" s="75">
        <v>9.5</v>
      </c>
      <c r="F22702" s="73" t="s">
        <v>40</v>
      </c>
    </row>
    <row r="22703" spans="1:6" x14ac:dyDescent="0.25">
      <c r="A22703" s="73">
        <v>20401</v>
      </c>
      <c r="B22703" s="74" t="s">
        <v>32460</v>
      </c>
      <c r="C22703" s="73" t="s">
        <v>852</v>
      </c>
      <c r="D22703" s="75">
        <v>18.64</v>
      </c>
      <c r="E22703" s="75">
        <v>16.940000000000001</v>
      </c>
      <c r="F22703" s="73" t="s">
        <v>40</v>
      </c>
    </row>
    <row r="22704" spans="1:6" x14ac:dyDescent="0.25">
      <c r="A22704" s="73">
        <v>20402</v>
      </c>
      <c r="B22704" s="74" t="s">
        <v>32461</v>
      </c>
      <c r="C22704" s="73" t="s">
        <v>852</v>
      </c>
      <c r="D22704" s="75">
        <v>9.32</v>
      </c>
      <c r="E22704" s="75">
        <v>8.4700000000000006</v>
      </c>
      <c r="F22704" s="73" t="s">
        <v>40</v>
      </c>
    </row>
    <row r="22705" spans="1:6" x14ac:dyDescent="0.25">
      <c r="A22705" s="73">
        <v>20410</v>
      </c>
      <c r="B22705" s="74" t="s">
        <v>32462</v>
      </c>
      <c r="C22705" s="73" t="s">
        <v>852</v>
      </c>
      <c r="D22705" s="75">
        <v>13.98</v>
      </c>
      <c r="E22705" s="75">
        <v>12.71</v>
      </c>
      <c r="F22705" s="73" t="s">
        <v>40</v>
      </c>
    </row>
    <row r="22706" spans="1:6" ht="25.5" x14ac:dyDescent="0.25">
      <c r="A22706" s="73">
        <v>20601</v>
      </c>
      <c r="B22706" s="74" t="s">
        <v>32463</v>
      </c>
      <c r="C22706" s="73" t="s">
        <v>852</v>
      </c>
      <c r="D22706" s="75">
        <v>13.17</v>
      </c>
      <c r="E22706" s="75">
        <v>11.98</v>
      </c>
      <c r="F22706" s="73" t="s">
        <v>40</v>
      </c>
    </row>
    <row r="22707" spans="1:6" x14ac:dyDescent="0.25">
      <c r="A22707" s="73">
        <v>20602</v>
      </c>
      <c r="B22707" s="74" t="s">
        <v>32464</v>
      </c>
      <c r="C22707" s="73" t="s">
        <v>852</v>
      </c>
      <c r="D22707" s="75">
        <v>6.59</v>
      </c>
      <c r="E22707" s="75">
        <v>5.99</v>
      </c>
      <c r="F22707" s="73" t="s">
        <v>40</v>
      </c>
    </row>
    <row r="22708" spans="1:6" x14ac:dyDescent="0.25">
      <c r="A22708" s="73">
        <v>20701</v>
      </c>
      <c r="B22708" s="74" t="s">
        <v>32468</v>
      </c>
      <c r="C22708" s="73" t="s">
        <v>852</v>
      </c>
      <c r="D22708" s="75">
        <v>16.46</v>
      </c>
      <c r="E22708" s="75">
        <v>14.98</v>
      </c>
      <c r="F22708" s="73" t="s">
        <v>40</v>
      </c>
    </row>
    <row r="22709" spans="1:6" x14ac:dyDescent="0.25">
      <c r="A22709" s="73">
        <v>20901</v>
      </c>
      <c r="B22709" s="74" t="s">
        <v>32469</v>
      </c>
      <c r="C22709" s="73" t="s">
        <v>852</v>
      </c>
      <c r="D22709" s="75">
        <v>3.05</v>
      </c>
      <c r="E22709" s="75">
        <v>2.78</v>
      </c>
      <c r="F22709" s="73" t="s">
        <v>40</v>
      </c>
    </row>
    <row r="22710" spans="1:6" x14ac:dyDescent="0.25">
      <c r="A22710" s="73">
        <v>20903</v>
      </c>
      <c r="B22710" s="74" t="s">
        <v>32470</v>
      </c>
      <c r="C22710" s="73" t="s">
        <v>852</v>
      </c>
      <c r="D22710" s="75">
        <v>19.78</v>
      </c>
      <c r="E22710" s="75">
        <v>18.03</v>
      </c>
      <c r="F22710" s="73" t="s">
        <v>40</v>
      </c>
    </row>
    <row r="22711" spans="1:6" ht="25.5" x14ac:dyDescent="0.25">
      <c r="A22711" s="73">
        <v>20905</v>
      </c>
      <c r="B22711" s="74" t="s">
        <v>32471</v>
      </c>
      <c r="C22711" s="73" t="s">
        <v>852</v>
      </c>
      <c r="D22711" s="75">
        <v>21.98</v>
      </c>
      <c r="E22711" s="75">
        <v>20.04</v>
      </c>
      <c r="F22711" s="73" t="s">
        <v>40</v>
      </c>
    </row>
    <row r="22712" spans="1:6" x14ac:dyDescent="0.25">
      <c r="A22712" s="73">
        <v>20906</v>
      </c>
      <c r="B22712" s="74" t="s">
        <v>32472</v>
      </c>
      <c r="C22712" s="73" t="s">
        <v>852</v>
      </c>
      <c r="D22712" s="75">
        <v>6.59</v>
      </c>
      <c r="E22712" s="75">
        <v>5.99</v>
      </c>
      <c r="F22712" s="73" t="s">
        <v>40</v>
      </c>
    </row>
    <row r="22713" spans="1:6" x14ac:dyDescent="0.25">
      <c r="A22713" s="73">
        <v>20907</v>
      </c>
      <c r="B22713" s="74" t="s">
        <v>32473</v>
      </c>
      <c r="C22713" s="73" t="s">
        <v>852</v>
      </c>
      <c r="D22713" s="75">
        <v>46.6</v>
      </c>
      <c r="E22713" s="75">
        <v>42.36</v>
      </c>
      <c r="F22713" s="73" t="s">
        <v>40</v>
      </c>
    </row>
    <row r="22714" spans="1:6" x14ac:dyDescent="0.25">
      <c r="A22714" s="73">
        <v>21001</v>
      </c>
      <c r="B22714" s="74" t="s">
        <v>32474</v>
      </c>
      <c r="C22714" s="73" t="s">
        <v>852</v>
      </c>
      <c r="D22714" s="75">
        <v>3.05</v>
      </c>
      <c r="E22714" s="75">
        <v>2.78</v>
      </c>
      <c r="F22714" s="73" t="s">
        <v>40</v>
      </c>
    </row>
    <row r="22715" spans="1:6" x14ac:dyDescent="0.25">
      <c r="A22715" s="73">
        <v>21003</v>
      </c>
      <c r="B22715" s="74" t="s">
        <v>32475</v>
      </c>
      <c r="C22715" s="73" t="s">
        <v>852</v>
      </c>
      <c r="D22715" s="75">
        <v>15.39</v>
      </c>
      <c r="E22715" s="75">
        <v>14.03</v>
      </c>
      <c r="F22715" s="73" t="s">
        <v>40</v>
      </c>
    </row>
    <row r="22716" spans="1:6" x14ac:dyDescent="0.25">
      <c r="A22716" s="73">
        <v>21005</v>
      </c>
      <c r="B22716" s="74" t="s">
        <v>32476</v>
      </c>
      <c r="C22716" s="73" t="s">
        <v>852</v>
      </c>
      <c r="D22716" s="75">
        <v>28.56</v>
      </c>
      <c r="E22716" s="75">
        <v>26.03</v>
      </c>
      <c r="F22716" s="73" t="s">
        <v>40</v>
      </c>
    </row>
    <row r="22717" spans="1:6" x14ac:dyDescent="0.25">
      <c r="A22717" s="73">
        <v>21007</v>
      </c>
      <c r="B22717" s="74" t="s">
        <v>32477</v>
      </c>
      <c r="C22717" s="73" t="s">
        <v>852</v>
      </c>
      <c r="D22717" s="75">
        <v>7.7</v>
      </c>
      <c r="E22717" s="75">
        <v>7.02</v>
      </c>
      <c r="F22717" s="73" t="s">
        <v>40</v>
      </c>
    </row>
    <row r="22718" spans="1:6" x14ac:dyDescent="0.25">
      <c r="A22718" s="73">
        <v>21008</v>
      </c>
      <c r="B22718" s="74" t="s">
        <v>32478</v>
      </c>
      <c r="C22718" s="73" t="s">
        <v>852</v>
      </c>
      <c r="D22718" s="75">
        <v>18.13</v>
      </c>
      <c r="E22718" s="75">
        <v>16.53</v>
      </c>
      <c r="F22718" s="73" t="s">
        <v>40</v>
      </c>
    </row>
    <row r="22719" spans="1:6" x14ac:dyDescent="0.25">
      <c r="A22719" s="73">
        <v>21009</v>
      </c>
      <c r="B22719" s="74" t="s">
        <v>32479</v>
      </c>
      <c r="C22719" s="73" t="s">
        <v>852</v>
      </c>
      <c r="D22719" s="75">
        <v>30.18</v>
      </c>
      <c r="E22719" s="75">
        <v>27.48</v>
      </c>
      <c r="F22719" s="73" t="s">
        <v>40</v>
      </c>
    </row>
    <row r="22720" spans="1:6" x14ac:dyDescent="0.25">
      <c r="A22720" s="73">
        <v>21101</v>
      </c>
      <c r="B22720" s="74" t="s">
        <v>32480</v>
      </c>
      <c r="C22720" s="73" t="s">
        <v>852</v>
      </c>
      <c r="D22720" s="75">
        <v>26.37</v>
      </c>
      <c r="E22720" s="75">
        <v>24.05</v>
      </c>
      <c r="F22720" s="73" t="s">
        <v>40</v>
      </c>
    </row>
    <row r="22721" spans="1:6" ht="25.5" x14ac:dyDescent="0.25">
      <c r="A22721" s="73">
        <v>21102</v>
      </c>
      <c r="B22721" s="74" t="s">
        <v>32481</v>
      </c>
      <c r="C22721" s="73" t="s">
        <v>852</v>
      </c>
      <c r="D22721" s="75">
        <v>13.42</v>
      </c>
      <c r="E22721" s="75">
        <v>12.74</v>
      </c>
      <c r="F22721" s="73" t="s">
        <v>40</v>
      </c>
    </row>
    <row r="22722" spans="1:6" x14ac:dyDescent="0.25">
      <c r="A22722" s="73">
        <v>21103</v>
      </c>
      <c r="B22722" s="74" t="s">
        <v>32482</v>
      </c>
      <c r="C22722" s="73" t="s">
        <v>852</v>
      </c>
      <c r="D22722" s="75">
        <v>6.18</v>
      </c>
      <c r="E22722" s="75">
        <v>5.63</v>
      </c>
      <c r="F22722" s="73" t="s">
        <v>40</v>
      </c>
    </row>
    <row r="22723" spans="1:6" x14ac:dyDescent="0.25">
      <c r="A22723" s="73">
        <v>21104</v>
      </c>
      <c r="B22723" s="74" t="s">
        <v>32483</v>
      </c>
      <c r="C22723" s="73" t="s">
        <v>852</v>
      </c>
      <c r="D22723" s="75">
        <v>11.63</v>
      </c>
      <c r="E22723" s="75">
        <v>10.77</v>
      </c>
      <c r="F22723" s="73" t="s">
        <v>40</v>
      </c>
    </row>
    <row r="22724" spans="1:6" x14ac:dyDescent="0.25">
      <c r="A22724" s="73">
        <v>21105</v>
      </c>
      <c r="B22724" s="74" t="s">
        <v>32484</v>
      </c>
      <c r="C22724" s="73" t="s">
        <v>852</v>
      </c>
      <c r="D22724" s="75">
        <v>7.7</v>
      </c>
      <c r="E22724" s="75">
        <v>7.02</v>
      </c>
      <c r="F22724" s="73" t="s">
        <v>40</v>
      </c>
    </row>
    <row r="22725" spans="1:6" x14ac:dyDescent="0.25">
      <c r="A22725" s="73">
        <v>21107</v>
      </c>
      <c r="B22725" s="74" t="s">
        <v>32485</v>
      </c>
      <c r="C22725" s="73" t="s">
        <v>852</v>
      </c>
      <c r="D22725" s="75">
        <v>13.42</v>
      </c>
      <c r="E22725" s="75">
        <v>12.74</v>
      </c>
      <c r="F22725" s="73" t="s">
        <v>40</v>
      </c>
    </row>
    <row r="22726" spans="1:6" ht="25.5" x14ac:dyDescent="0.25">
      <c r="A22726" s="73">
        <v>21601</v>
      </c>
      <c r="B22726" s="74" t="s">
        <v>32494</v>
      </c>
      <c r="C22726" s="73" t="s">
        <v>852</v>
      </c>
      <c r="D22726" s="75">
        <v>7.06</v>
      </c>
      <c r="E22726" s="75">
        <v>6.91</v>
      </c>
      <c r="F22726" s="73" t="s">
        <v>40</v>
      </c>
    </row>
    <row r="22727" spans="1:6" x14ac:dyDescent="0.25">
      <c r="A22727" s="73">
        <v>21901</v>
      </c>
      <c r="B22727" s="74" t="s">
        <v>32496</v>
      </c>
      <c r="C22727" s="73" t="s">
        <v>852</v>
      </c>
      <c r="D22727" s="75">
        <v>46.6</v>
      </c>
      <c r="E22727" s="75">
        <v>42.36</v>
      </c>
      <c r="F22727" s="73" t="s">
        <v>40</v>
      </c>
    </row>
    <row r="22728" spans="1:6" x14ac:dyDescent="0.25">
      <c r="A22728" s="73">
        <v>21903</v>
      </c>
      <c r="B22728" s="74" t="s">
        <v>32497</v>
      </c>
      <c r="C22728" s="73" t="s">
        <v>852</v>
      </c>
      <c r="D22728" s="75">
        <v>17.010000000000002</v>
      </c>
      <c r="E22728" s="75">
        <v>15.5</v>
      </c>
      <c r="F22728" s="73" t="s">
        <v>40</v>
      </c>
    </row>
    <row r="22729" spans="1:6" x14ac:dyDescent="0.25">
      <c r="A22729" s="73">
        <v>21905</v>
      </c>
      <c r="B22729" s="74" t="s">
        <v>32498</v>
      </c>
      <c r="C22729" s="73" t="s">
        <v>852</v>
      </c>
      <c r="D22729" s="75">
        <v>8.65</v>
      </c>
      <c r="E22729" s="75">
        <v>7.89</v>
      </c>
      <c r="F22729" s="73" t="s">
        <v>40</v>
      </c>
    </row>
    <row r="22730" spans="1:6" x14ac:dyDescent="0.25">
      <c r="A22730" s="73">
        <v>21906</v>
      </c>
      <c r="B22730" s="74" t="s">
        <v>32499</v>
      </c>
      <c r="C22730" s="73" t="s">
        <v>852</v>
      </c>
      <c r="D22730" s="75">
        <v>1.1599999999999999</v>
      </c>
      <c r="E22730" s="75">
        <v>1.06</v>
      </c>
      <c r="F22730" s="73" t="s">
        <v>40</v>
      </c>
    </row>
    <row r="22731" spans="1:6" x14ac:dyDescent="0.25">
      <c r="A22731" s="73">
        <v>22001</v>
      </c>
      <c r="B22731" s="74" t="s">
        <v>32500</v>
      </c>
      <c r="C22731" s="73" t="s">
        <v>852</v>
      </c>
      <c r="D22731" s="75">
        <v>21.98</v>
      </c>
      <c r="E22731" s="75">
        <v>20.04</v>
      </c>
      <c r="F22731" s="73" t="s">
        <v>40</v>
      </c>
    </row>
    <row r="22732" spans="1:6" ht="25.5" x14ac:dyDescent="0.25">
      <c r="A22732" s="73">
        <v>22201</v>
      </c>
      <c r="B22732" s="74" t="s">
        <v>32510</v>
      </c>
      <c r="C22732" s="73" t="s">
        <v>852</v>
      </c>
      <c r="D22732" s="75">
        <v>46.6</v>
      </c>
      <c r="E22732" s="75">
        <v>42.36</v>
      </c>
      <c r="F22732" s="73" t="s">
        <v>40</v>
      </c>
    </row>
    <row r="22733" spans="1:6" x14ac:dyDescent="0.25">
      <c r="A22733" s="73">
        <v>22303</v>
      </c>
      <c r="B22733" s="74" t="s">
        <v>32512</v>
      </c>
      <c r="C22733" s="73" t="s">
        <v>852</v>
      </c>
      <c r="D22733" s="75">
        <v>16.46</v>
      </c>
      <c r="E22733" s="75">
        <v>14.98</v>
      </c>
      <c r="F22733" s="73" t="s">
        <v>40</v>
      </c>
    </row>
    <row r="22734" spans="1:6" x14ac:dyDescent="0.25">
      <c r="A22734" s="73">
        <v>23001</v>
      </c>
      <c r="B22734" s="74" t="s">
        <v>32522</v>
      </c>
      <c r="C22734" s="73" t="s">
        <v>852</v>
      </c>
      <c r="D22734" s="75">
        <v>3.21</v>
      </c>
      <c r="E22734" s="75">
        <v>2.93</v>
      </c>
      <c r="F22734" s="73" t="s">
        <v>40</v>
      </c>
    </row>
    <row r="22735" spans="1:6" x14ac:dyDescent="0.25">
      <c r="A22735" s="73">
        <v>30101</v>
      </c>
      <c r="B22735" s="74" t="s">
        <v>29668</v>
      </c>
      <c r="C22735" s="73" t="s">
        <v>852</v>
      </c>
      <c r="D22735" s="75">
        <v>2.76</v>
      </c>
      <c r="E22735" s="75">
        <v>2.52</v>
      </c>
      <c r="F22735" s="73" t="s">
        <v>40</v>
      </c>
    </row>
    <row r="22736" spans="1:6" x14ac:dyDescent="0.25">
      <c r="A22736" s="73">
        <v>30105</v>
      </c>
      <c r="B22736" s="74" t="s">
        <v>32523</v>
      </c>
      <c r="C22736" s="73" t="s">
        <v>852</v>
      </c>
      <c r="D22736" s="75">
        <v>0.5</v>
      </c>
      <c r="E22736" s="75">
        <v>0.47</v>
      </c>
      <c r="F22736" s="73" t="s">
        <v>40</v>
      </c>
    </row>
    <row r="22737" spans="1:6" x14ac:dyDescent="0.25">
      <c r="A22737" s="73">
        <v>30107</v>
      </c>
      <c r="B22737" s="74" t="s">
        <v>32524</v>
      </c>
      <c r="C22737" s="73" t="s">
        <v>852</v>
      </c>
      <c r="D22737" s="75">
        <v>1.92</v>
      </c>
      <c r="E22737" s="75">
        <v>1.76</v>
      </c>
      <c r="F22737" s="73" t="s">
        <v>40</v>
      </c>
    </row>
    <row r="22738" spans="1:6" ht="25.5" x14ac:dyDescent="0.25">
      <c r="A22738" s="73">
        <v>30108</v>
      </c>
      <c r="B22738" s="74" t="s">
        <v>29669</v>
      </c>
      <c r="C22738" s="73" t="s">
        <v>852</v>
      </c>
      <c r="D22738" s="75">
        <v>0.43</v>
      </c>
      <c r="E22738" s="75">
        <v>0.42</v>
      </c>
      <c r="F22738" s="73" t="s">
        <v>40</v>
      </c>
    </row>
    <row r="22739" spans="1:6" x14ac:dyDescent="0.25">
      <c r="A22739" s="73">
        <v>32301</v>
      </c>
      <c r="B22739" s="74" t="s">
        <v>32547</v>
      </c>
      <c r="C22739" s="73" t="s">
        <v>852</v>
      </c>
      <c r="D22739" s="75">
        <v>6.35</v>
      </c>
      <c r="E22739" s="75">
        <v>5.79</v>
      </c>
      <c r="F22739" s="73" t="s">
        <v>40</v>
      </c>
    </row>
    <row r="22740" spans="1:6" x14ac:dyDescent="0.25">
      <c r="A22740" s="73">
        <v>32303</v>
      </c>
      <c r="B22740" s="74" t="s">
        <v>32548</v>
      </c>
      <c r="C22740" s="73" t="s">
        <v>852</v>
      </c>
      <c r="D22740" s="75">
        <v>5.43</v>
      </c>
      <c r="E22740" s="75">
        <v>5.01</v>
      </c>
      <c r="F22740" s="73" t="s">
        <v>40</v>
      </c>
    </row>
    <row r="22741" spans="1:6" x14ac:dyDescent="0.25">
      <c r="A22741" s="73">
        <v>32305</v>
      </c>
      <c r="B22741" s="74" t="s">
        <v>29670</v>
      </c>
      <c r="C22741" s="73" t="s">
        <v>852</v>
      </c>
      <c r="D22741" s="75">
        <v>2.93</v>
      </c>
      <c r="E22741" s="75">
        <v>2.86</v>
      </c>
      <c r="F22741" s="73" t="s">
        <v>40</v>
      </c>
    </row>
    <row r="22742" spans="1:6" ht="25.5" x14ac:dyDescent="0.25">
      <c r="A22742" s="73">
        <v>41330</v>
      </c>
      <c r="B22742" s="74" t="s">
        <v>29671</v>
      </c>
      <c r="C22742" s="73" t="s">
        <v>852</v>
      </c>
      <c r="D22742" s="75">
        <v>99.66</v>
      </c>
      <c r="E22742" s="75">
        <v>94.64</v>
      </c>
      <c r="F22742" s="73" t="s">
        <v>40</v>
      </c>
    </row>
    <row r="22743" spans="1:6" ht="25.5" x14ac:dyDescent="0.25">
      <c r="A22743" s="73">
        <v>41331</v>
      </c>
      <c r="B22743" s="74" t="s">
        <v>29672</v>
      </c>
      <c r="C22743" s="73" t="s">
        <v>852</v>
      </c>
      <c r="D22743" s="75">
        <v>73.540000000000006</v>
      </c>
      <c r="E22743" s="75">
        <v>68.95</v>
      </c>
      <c r="F22743" s="73" t="s">
        <v>40</v>
      </c>
    </row>
    <row r="22744" spans="1:6" ht="38.25" x14ac:dyDescent="0.25">
      <c r="A22744" s="73">
        <v>41332</v>
      </c>
      <c r="B22744" s="74" t="s">
        <v>29673</v>
      </c>
      <c r="C22744" s="73" t="s">
        <v>852</v>
      </c>
      <c r="D22744" s="75">
        <v>167.22</v>
      </c>
      <c r="E22744" s="75">
        <v>158.47999999999999</v>
      </c>
      <c r="F22744" s="73" t="s">
        <v>40</v>
      </c>
    </row>
    <row r="22745" spans="1:6" ht="38.25" x14ac:dyDescent="0.25">
      <c r="A22745" s="73">
        <v>41333</v>
      </c>
      <c r="B22745" s="74" t="s">
        <v>29674</v>
      </c>
      <c r="C22745" s="73" t="s">
        <v>852</v>
      </c>
      <c r="D22745" s="75">
        <v>118.93</v>
      </c>
      <c r="E22745" s="75">
        <v>111.55</v>
      </c>
      <c r="F22745" s="73" t="s">
        <v>40</v>
      </c>
    </row>
    <row r="22746" spans="1:6" ht="25.5" x14ac:dyDescent="0.25">
      <c r="A22746" s="73">
        <v>41335</v>
      </c>
      <c r="B22746" s="74" t="s">
        <v>29675</v>
      </c>
      <c r="C22746" s="73" t="s">
        <v>852</v>
      </c>
      <c r="D22746" s="75">
        <v>88.88</v>
      </c>
      <c r="E22746" s="75">
        <v>84.58</v>
      </c>
      <c r="F22746" s="73" t="s">
        <v>40</v>
      </c>
    </row>
    <row r="22747" spans="1:6" ht="25.5" x14ac:dyDescent="0.25">
      <c r="A22747" s="73">
        <v>41336</v>
      </c>
      <c r="B22747" s="74" t="s">
        <v>29676</v>
      </c>
      <c r="C22747" s="73" t="s">
        <v>852</v>
      </c>
      <c r="D22747" s="75">
        <v>64.17</v>
      </c>
      <c r="E22747" s="75">
        <v>60.36</v>
      </c>
      <c r="F22747" s="73" t="s">
        <v>40</v>
      </c>
    </row>
    <row r="22748" spans="1:6" ht="38.25" x14ac:dyDescent="0.25">
      <c r="A22748" s="73">
        <v>41337</v>
      </c>
      <c r="B22748" s="74" t="s">
        <v>29677</v>
      </c>
      <c r="C22748" s="73" t="s">
        <v>852</v>
      </c>
      <c r="D22748" s="75">
        <v>116.14</v>
      </c>
      <c r="E22748" s="75">
        <v>109.5</v>
      </c>
      <c r="F22748" s="73" t="s">
        <v>40</v>
      </c>
    </row>
    <row r="22749" spans="1:6" ht="38.25" x14ac:dyDescent="0.25">
      <c r="A22749" s="73">
        <v>41338</v>
      </c>
      <c r="B22749" s="74" t="s">
        <v>29678</v>
      </c>
      <c r="C22749" s="73" t="s">
        <v>852</v>
      </c>
      <c r="D22749" s="75">
        <v>87.39</v>
      </c>
      <c r="E22749" s="75">
        <v>81.53</v>
      </c>
      <c r="F22749" s="73" t="s">
        <v>40</v>
      </c>
    </row>
    <row r="22750" spans="1:6" ht="25.5" x14ac:dyDescent="0.25">
      <c r="A22750" s="73">
        <v>41340</v>
      </c>
      <c r="B22750" s="74" t="s">
        <v>29679</v>
      </c>
      <c r="C22750" s="73" t="s">
        <v>852</v>
      </c>
      <c r="D22750" s="75">
        <v>171.4</v>
      </c>
      <c r="E22750" s="75">
        <v>160.53</v>
      </c>
      <c r="F22750" s="73" t="s">
        <v>40</v>
      </c>
    </row>
    <row r="22751" spans="1:6" ht="25.5" x14ac:dyDescent="0.25">
      <c r="A22751" s="73">
        <v>41341</v>
      </c>
      <c r="B22751" s="74" t="s">
        <v>29680</v>
      </c>
      <c r="C22751" s="73" t="s">
        <v>852</v>
      </c>
      <c r="D22751" s="75">
        <v>127.35</v>
      </c>
      <c r="E22751" s="75">
        <v>118.23</v>
      </c>
      <c r="F22751" s="73" t="s">
        <v>40</v>
      </c>
    </row>
    <row r="22752" spans="1:6" ht="38.25" x14ac:dyDescent="0.25">
      <c r="A22752" s="73">
        <v>41342</v>
      </c>
      <c r="B22752" s="74" t="s">
        <v>32556</v>
      </c>
      <c r="C22752" s="73" t="s">
        <v>852</v>
      </c>
      <c r="D22752" s="75">
        <v>229.48</v>
      </c>
      <c r="E22752" s="75">
        <v>214.7</v>
      </c>
      <c r="F22752" s="73" t="s">
        <v>40</v>
      </c>
    </row>
    <row r="22753" spans="1:6" ht="38.25" x14ac:dyDescent="0.25">
      <c r="A22753" s="73">
        <v>41343</v>
      </c>
      <c r="B22753" s="74" t="s">
        <v>29681</v>
      </c>
      <c r="C22753" s="73" t="s">
        <v>852</v>
      </c>
      <c r="D22753" s="75">
        <v>168.84</v>
      </c>
      <c r="E22753" s="75">
        <v>156.82</v>
      </c>
      <c r="F22753" s="73" t="s">
        <v>40</v>
      </c>
    </row>
    <row r="22754" spans="1:6" ht="38.25" x14ac:dyDescent="0.25">
      <c r="A22754" s="73">
        <v>41345</v>
      </c>
      <c r="B22754" s="74" t="s">
        <v>29682</v>
      </c>
      <c r="C22754" s="73" t="s">
        <v>852</v>
      </c>
      <c r="D22754" s="75">
        <v>152.97999999999999</v>
      </c>
      <c r="E22754" s="75">
        <v>144.47999999999999</v>
      </c>
      <c r="F22754" s="73" t="s">
        <v>40</v>
      </c>
    </row>
    <row r="22755" spans="1:6" ht="25.5" x14ac:dyDescent="0.25">
      <c r="A22755" s="73">
        <v>43014</v>
      </c>
      <c r="B22755" s="74" t="s">
        <v>32582</v>
      </c>
      <c r="C22755" s="73" t="s">
        <v>852</v>
      </c>
      <c r="D22755" s="75">
        <v>181.19</v>
      </c>
      <c r="E22755" s="75">
        <v>174.46</v>
      </c>
      <c r="F22755" s="73" t="s">
        <v>40</v>
      </c>
    </row>
    <row r="22756" spans="1:6" ht="25.5" x14ac:dyDescent="0.25">
      <c r="A22756" s="73">
        <v>43015</v>
      </c>
      <c r="B22756" s="74" t="s">
        <v>32583</v>
      </c>
      <c r="C22756" s="73" t="s">
        <v>852</v>
      </c>
      <c r="D22756" s="75">
        <v>226.68</v>
      </c>
      <c r="E22756" s="75">
        <v>218.4</v>
      </c>
      <c r="F22756" s="73" t="s">
        <v>40</v>
      </c>
    </row>
    <row r="22757" spans="1:6" ht="38.25" x14ac:dyDescent="0.25">
      <c r="A22757" s="73">
        <v>50404</v>
      </c>
      <c r="B22757" s="74" t="s">
        <v>29683</v>
      </c>
      <c r="C22757" s="73" t="s">
        <v>852</v>
      </c>
      <c r="D22757" s="75">
        <v>88.19</v>
      </c>
      <c r="E22757" s="75">
        <v>83.96</v>
      </c>
      <c r="F22757" s="73" t="s">
        <v>40</v>
      </c>
    </row>
    <row r="22758" spans="1:6" x14ac:dyDescent="0.25">
      <c r="A22758" s="73">
        <v>51101</v>
      </c>
      <c r="B22758" s="74" t="s">
        <v>32607</v>
      </c>
      <c r="C22758" s="73" t="s">
        <v>852</v>
      </c>
      <c r="D22758" s="75">
        <v>8.35</v>
      </c>
      <c r="E22758" s="75">
        <v>8.32</v>
      </c>
      <c r="F22758" s="73" t="s">
        <v>40</v>
      </c>
    </row>
    <row r="22759" spans="1:6" x14ac:dyDescent="0.25">
      <c r="A22759" s="73">
        <v>51103</v>
      </c>
      <c r="B22759" s="74" t="s">
        <v>32608</v>
      </c>
      <c r="C22759" s="73" t="s">
        <v>852</v>
      </c>
      <c r="D22759" s="75">
        <v>13.69</v>
      </c>
      <c r="E22759" s="75">
        <v>13.66</v>
      </c>
      <c r="F22759" s="73" t="s">
        <v>40</v>
      </c>
    </row>
    <row r="22760" spans="1:6" ht="38.25" x14ac:dyDescent="0.25">
      <c r="A22760" s="73">
        <v>60130</v>
      </c>
      <c r="B22760" s="74" t="s">
        <v>29684</v>
      </c>
      <c r="C22760" s="73" t="s">
        <v>852</v>
      </c>
      <c r="D22760" s="75">
        <v>151</v>
      </c>
      <c r="E22760" s="75">
        <v>141.94</v>
      </c>
      <c r="F22760" s="73" t="s">
        <v>40</v>
      </c>
    </row>
    <row r="22761" spans="1:6" ht="38.25" x14ac:dyDescent="0.25">
      <c r="A22761" s="73">
        <v>60131</v>
      </c>
      <c r="B22761" s="74" t="s">
        <v>29685</v>
      </c>
      <c r="C22761" s="73" t="s">
        <v>852</v>
      </c>
      <c r="D22761" s="75">
        <v>99.38</v>
      </c>
      <c r="E22761" s="75">
        <v>92.77</v>
      </c>
      <c r="F22761" s="73" t="s">
        <v>40</v>
      </c>
    </row>
    <row r="22762" spans="1:6" ht="38.25" x14ac:dyDescent="0.25">
      <c r="A22762" s="73">
        <v>60132</v>
      </c>
      <c r="B22762" s="74" t="s">
        <v>29686</v>
      </c>
      <c r="C22762" s="73" t="s">
        <v>852</v>
      </c>
      <c r="D22762" s="75">
        <v>129.63999999999999</v>
      </c>
      <c r="E22762" s="75">
        <v>124.05</v>
      </c>
      <c r="F22762" s="73" t="s">
        <v>40</v>
      </c>
    </row>
    <row r="22763" spans="1:6" ht="38.25" x14ac:dyDescent="0.25">
      <c r="A22763" s="73">
        <v>60133</v>
      </c>
      <c r="B22763" s="74" t="s">
        <v>29687</v>
      </c>
      <c r="C22763" s="73" t="s">
        <v>852</v>
      </c>
      <c r="D22763" s="75">
        <v>83.27</v>
      </c>
      <c r="E22763" s="75">
        <v>79.61</v>
      </c>
      <c r="F22763" s="73" t="s">
        <v>40</v>
      </c>
    </row>
    <row r="22764" spans="1:6" ht="38.25" x14ac:dyDescent="0.25">
      <c r="A22764" s="73">
        <v>60135</v>
      </c>
      <c r="B22764" s="74" t="s">
        <v>29688</v>
      </c>
      <c r="C22764" s="73" t="s">
        <v>852</v>
      </c>
      <c r="D22764" s="75">
        <v>173.81</v>
      </c>
      <c r="E22764" s="75">
        <v>165.27</v>
      </c>
      <c r="F22764" s="73" t="s">
        <v>40</v>
      </c>
    </row>
    <row r="22765" spans="1:6" ht="38.25" x14ac:dyDescent="0.25">
      <c r="A22765" s="73">
        <v>60136</v>
      </c>
      <c r="B22765" s="74" t="s">
        <v>29689</v>
      </c>
      <c r="C22765" s="73" t="s">
        <v>852</v>
      </c>
      <c r="D22765" s="75">
        <v>139.12</v>
      </c>
      <c r="E22765" s="75">
        <v>132.18</v>
      </c>
      <c r="F22765" s="73" t="s">
        <v>40</v>
      </c>
    </row>
    <row r="22766" spans="1:6" ht="51" x14ac:dyDescent="0.25">
      <c r="A22766" s="73">
        <v>60137</v>
      </c>
      <c r="B22766" s="74" t="s">
        <v>29690</v>
      </c>
      <c r="C22766" s="73" t="s">
        <v>852</v>
      </c>
      <c r="D22766" s="75">
        <v>170.93</v>
      </c>
      <c r="E22766" s="75">
        <v>163.59</v>
      </c>
      <c r="F22766" s="73" t="s">
        <v>40</v>
      </c>
    </row>
    <row r="22767" spans="1:6" ht="51" x14ac:dyDescent="0.25">
      <c r="A22767" s="73">
        <v>60138</v>
      </c>
      <c r="B22767" s="74" t="s">
        <v>29691</v>
      </c>
      <c r="C22767" s="73" t="s">
        <v>852</v>
      </c>
      <c r="D22767" s="75">
        <v>142.72</v>
      </c>
      <c r="E22767" s="75">
        <v>136.53</v>
      </c>
      <c r="F22767" s="73" t="s">
        <v>40</v>
      </c>
    </row>
    <row r="22768" spans="1:6" ht="38.25" x14ac:dyDescent="0.25">
      <c r="A22768" s="73">
        <v>60140</v>
      </c>
      <c r="B22768" s="74" t="s">
        <v>29692</v>
      </c>
      <c r="C22768" s="73" t="s">
        <v>852</v>
      </c>
      <c r="D22768" s="75">
        <v>231.02</v>
      </c>
      <c r="E22768" s="75">
        <v>221.09</v>
      </c>
      <c r="F22768" s="73" t="s">
        <v>40</v>
      </c>
    </row>
    <row r="22769" spans="1:6" ht="38.25" x14ac:dyDescent="0.25">
      <c r="A22769" s="73">
        <v>60141</v>
      </c>
      <c r="B22769" s="74" t="s">
        <v>29693</v>
      </c>
      <c r="C22769" s="73" t="s">
        <v>852</v>
      </c>
      <c r="D22769" s="75">
        <v>161.41999999999999</v>
      </c>
      <c r="E22769" s="75">
        <v>153.22</v>
      </c>
      <c r="F22769" s="73" t="s">
        <v>40</v>
      </c>
    </row>
    <row r="22770" spans="1:6" ht="51" x14ac:dyDescent="0.25">
      <c r="A22770" s="73">
        <v>60142</v>
      </c>
      <c r="B22770" s="74" t="s">
        <v>29694</v>
      </c>
      <c r="C22770" s="73" t="s">
        <v>852</v>
      </c>
      <c r="D22770" s="75">
        <v>57.49</v>
      </c>
      <c r="E22770" s="75">
        <v>55.45</v>
      </c>
      <c r="F22770" s="73" t="s">
        <v>40</v>
      </c>
    </row>
    <row r="22771" spans="1:6" ht="51" x14ac:dyDescent="0.25">
      <c r="A22771" s="73">
        <v>60143</v>
      </c>
      <c r="B22771" s="74" t="s">
        <v>29695</v>
      </c>
      <c r="C22771" s="73" t="s">
        <v>852</v>
      </c>
      <c r="D22771" s="75">
        <v>45.29</v>
      </c>
      <c r="E22771" s="75">
        <v>43.43</v>
      </c>
      <c r="F22771" s="73" t="s">
        <v>40</v>
      </c>
    </row>
    <row r="22772" spans="1:6" ht="38.25" x14ac:dyDescent="0.25">
      <c r="A22772" s="73">
        <v>60150</v>
      </c>
      <c r="B22772" s="74" t="s">
        <v>29696</v>
      </c>
      <c r="C22772" s="73" t="s">
        <v>852</v>
      </c>
      <c r="D22772" s="75">
        <v>402.48</v>
      </c>
      <c r="E22772" s="75">
        <v>379.9</v>
      </c>
      <c r="F22772" s="73" t="s">
        <v>40</v>
      </c>
    </row>
    <row r="22773" spans="1:6" ht="51" x14ac:dyDescent="0.25">
      <c r="A22773" s="73">
        <v>60151</v>
      </c>
      <c r="B22773" s="74" t="s">
        <v>29697</v>
      </c>
      <c r="C22773" s="73" t="s">
        <v>852</v>
      </c>
      <c r="D22773" s="75">
        <v>284.58999999999997</v>
      </c>
      <c r="E22773" s="75">
        <v>269.14999999999998</v>
      </c>
      <c r="F22773" s="73" t="s">
        <v>40</v>
      </c>
    </row>
    <row r="22774" spans="1:6" ht="38.25" x14ac:dyDescent="0.25">
      <c r="A22774" s="73">
        <v>60152</v>
      </c>
      <c r="B22774" s="74" t="s">
        <v>29698</v>
      </c>
      <c r="C22774" s="73" t="s">
        <v>852</v>
      </c>
      <c r="D22774" s="75">
        <v>382.62</v>
      </c>
      <c r="E22774" s="75">
        <v>360.17</v>
      </c>
      <c r="F22774" s="73" t="s">
        <v>40</v>
      </c>
    </row>
    <row r="22775" spans="1:6" ht="51" x14ac:dyDescent="0.25">
      <c r="A22775" s="73">
        <v>60153</v>
      </c>
      <c r="B22775" s="74" t="s">
        <v>29699</v>
      </c>
      <c r="C22775" s="73" t="s">
        <v>852</v>
      </c>
      <c r="D22775" s="75">
        <v>286.8</v>
      </c>
      <c r="E22775" s="75">
        <v>270.93</v>
      </c>
      <c r="F22775" s="73" t="s">
        <v>40</v>
      </c>
    </row>
    <row r="22776" spans="1:6" ht="38.25" x14ac:dyDescent="0.25">
      <c r="A22776" s="73">
        <v>60154</v>
      </c>
      <c r="B22776" s="74" t="s">
        <v>29700</v>
      </c>
      <c r="C22776" s="73" t="s">
        <v>852</v>
      </c>
      <c r="D22776" s="75">
        <v>401.57</v>
      </c>
      <c r="E22776" s="75">
        <v>379.12</v>
      </c>
      <c r="F22776" s="73" t="s">
        <v>40</v>
      </c>
    </row>
    <row r="22777" spans="1:6" ht="38.25" x14ac:dyDescent="0.25">
      <c r="A22777" s="73">
        <v>60155</v>
      </c>
      <c r="B22777" s="74" t="s">
        <v>29701</v>
      </c>
      <c r="C22777" s="73" t="s">
        <v>852</v>
      </c>
      <c r="D22777" s="75">
        <v>286</v>
      </c>
      <c r="E22777" s="75">
        <v>270.38</v>
      </c>
      <c r="F22777" s="73" t="s">
        <v>40</v>
      </c>
    </row>
    <row r="22778" spans="1:6" ht="38.25" x14ac:dyDescent="0.25">
      <c r="A22778" s="73">
        <v>61244</v>
      </c>
      <c r="B22778" s="74" t="s">
        <v>32657</v>
      </c>
      <c r="C22778" s="73" t="s">
        <v>852</v>
      </c>
      <c r="D22778" s="75">
        <v>166.54</v>
      </c>
      <c r="E22778" s="75">
        <v>163.80000000000001</v>
      </c>
      <c r="F22778" s="73" t="s">
        <v>40</v>
      </c>
    </row>
    <row r="22779" spans="1:6" ht="38.25" x14ac:dyDescent="0.25">
      <c r="A22779" s="73">
        <v>61245</v>
      </c>
      <c r="B22779" s="74" t="s">
        <v>32658</v>
      </c>
      <c r="C22779" s="73" t="s">
        <v>852</v>
      </c>
      <c r="D22779" s="75">
        <v>190.96</v>
      </c>
      <c r="E22779" s="75">
        <v>188.45</v>
      </c>
      <c r="F22779" s="73" t="s">
        <v>40</v>
      </c>
    </row>
    <row r="22780" spans="1:6" ht="38.25" x14ac:dyDescent="0.25">
      <c r="A22780" s="73">
        <v>61246</v>
      </c>
      <c r="B22780" s="74" t="s">
        <v>32659</v>
      </c>
      <c r="C22780" s="73" t="s">
        <v>852</v>
      </c>
      <c r="D22780" s="75">
        <v>230.7</v>
      </c>
      <c r="E22780" s="75">
        <v>228.33</v>
      </c>
      <c r="F22780" s="73" t="s">
        <v>40</v>
      </c>
    </row>
    <row r="22781" spans="1:6" ht="38.25" x14ac:dyDescent="0.25">
      <c r="A22781" s="73">
        <v>61248</v>
      </c>
      <c r="B22781" s="74" t="s">
        <v>32660</v>
      </c>
      <c r="C22781" s="73" t="s">
        <v>852</v>
      </c>
      <c r="D22781" s="75">
        <v>334.86</v>
      </c>
      <c r="E22781" s="75">
        <v>332.5</v>
      </c>
      <c r="F22781" s="73" t="s">
        <v>40</v>
      </c>
    </row>
    <row r="22782" spans="1:6" x14ac:dyDescent="0.25">
      <c r="A22782" s="73">
        <v>70103</v>
      </c>
      <c r="B22782" s="74" t="s">
        <v>32661</v>
      </c>
      <c r="C22782" s="73" t="s">
        <v>852</v>
      </c>
      <c r="D22782" s="75">
        <v>173.26</v>
      </c>
      <c r="E22782" s="75">
        <v>166.39</v>
      </c>
      <c r="F22782" s="73" t="s">
        <v>40</v>
      </c>
    </row>
    <row r="22783" spans="1:6" x14ac:dyDescent="0.25">
      <c r="A22783" s="73">
        <v>70303</v>
      </c>
      <c r="B22783" s="74" t="s">
        <v>32662</v>
      </c>
      <c r="C22783" s="73" t="s">
        <v>852</v>
      </c>
      <c r="D22783" s="75">
        <v>68.08</v>
      </c>
      <c r="E22783" s="75">
        <v>65.319999999999993</v>
      </c>
      <c r="F22783" s="73" t="s">
        <v>40</v>
      </c>
    </row>
    <row r="22784" spans="1:6" x14ac:dyDescent="0.25">
      <c r="A22784" s="73">
        <v>70305</v>
      </c>
      <c r="B22784" s="74" t="s">
        <v>32663</v>
      </c>
      <c r="C22784" s="73" t="s">
        <v>852</v>
      </c>
      <c r="D22784" s="75">
        <v>84.81</v>
      </c>
      <c r="E22784" s="75">
        <v>80.77</v>
      </c>
      <c r="F22784" s="73" t="s">
        <v>40</v>
      </c>
    </row>
    <row r="22785" spans="1:6" x14ac:dyDescent="0.25">
      <c r="A22785" s="73">
        <v>70307</v>
      </c>
      <c r="B22785" s="74" t="s">
        <v>32664</v>
      </c>
      <c r="C22785" s="73" t="s">
        <v>852</v>
      </c>
      <c r="D22785" s="75">
        <v>97.56</v>
      </c>
      <c r="E22785" s="75">
        <v>92.97</v>
      </c>
      <c r="F22785" s="73" t="s">
        <v>40</v>
      </c>
    </row>
    <row r="22786" spans="1:6" ht="25.5" x14ac:dyDescent="0.25">
      <c r="A22786" s="73">
        <v>70312</v>
      </c>
      <c r="B22786" s="74" t="s">
        <v>32665</v>
      </c>
      <c r="C22786" s="73" t="s">
        <v>852</v>
      </c>
      <c r="D22786" s="75">
        <v>200.67</v>
      </c>
      <c r="E22786" s="75">
        <v>192.89</v>
      </c>
      <c r="F22786" s="73" t="s">
        <v>40</v>
      </c>
    </row>
    <row r="22787" spans="1:6" ht="25.5" x14ac:dyDescent="0.25">
      <c r="A22787" s="73">
        <v>70401</v>
      </c>
      <c r="B22787" s="74" t="s">
        <v>32666</v>
      </c>
      <c r="C22787" s="73" t="s">
        <v>852</v>
      </c>
      <c r="D22787" s="75">
        <v>78.430000000000007</v>
      </c>
      <c r="E22787" s="75">
        <v>75.260000000000005</v>
      </c>
      <c r="F22787" s="73" t="s">
        <v>40</v>
      </c>
    </row>
    <row r="22788" spans="1:6" ht="25.5" x14ac:dyDescent="0.25">
      <c r="A22788" s="73">
        <v>70402</v>
      </c>
      <c r="B22788" s="74" t="s">
        <v>32667</v>
      </c>
      <c r="C22788" s="73" t="s">
        <v>852</v>
      </c>
      <c r="D22788" s="75">
        <v>90.48</v>
      </c>
      <c r="E22788" s="75">
        <v>86.21</v>
      </c>
      <c r="F22788" s="73" t="s">
        <v>40</v>
      </c>
    </row>
    <row r="22789" spans="1:6" ht="25.5" x14ac:dyDescent="0.25">
      <c r="A22789" s="73">
        <v>70503</v>
      </c>
      <c r="B22789" s="74" t="s">
        <v>32668</v>
      </c>
      <c r="C22789" s="73" t="s">
        <v>852</v>
      </c>
      <c r="D22789" s="75">
        <v>82.43</v>
      </c>
      <c r="E22789" s="75">
        <v>79.81</v>
      </c>
      <c r="F22789" s="73" t="s">
        <v>40</v>
      </c>
    </row>
    <row r="22790" spans="1:6" ht="25.5" x14ac:dyDescent="0.25">
      <c r="A22790" s="73">
        <v>70505</v>
      </c>
      <c r="B22790" s="74" t="s">
        <v>32669</v>
      </c>
      <c r="C22790" s="73" t="s">
        <v>852</v>
      </c>
      <c r="D22790" s="75">
        <v>96.07</v>
      </c>
      <c r="E22790" s="75">
        <v>92.5</v>
      </c>
      <c r="F22790" s="73" t="s">
        <v>40</v>
      </c>
    </row>
    <row r="22791" spans="1:6" ht="25.5" x14ac:dyDescent="0.25">
      <c r="A22791" s="73">
        <v>70507</v>
      </c>
      <c r="B22791" s="74" t="s">
        <v>32670</v>
      </c>
      <c r="C22791" s="73" t="s">
        <v>852</v>
      </c>
      <c r="D22791" s="75">
        <v>116.88</v>
      </c>
      <c r="E22791" s="75">
        <v>112.83</v>
      </c>
      <c r="F22791" s="73" t="s">
        <v>40</v>
      </c>
    </row>
    <row r="22792" spans="1:6" ht="25.5" x14ac:dyDescent="0.25">
      <c r="A22792" s="73">
        <v>70513</v>
      </c>
      <c r="B22792" s="74" t="s">
        <v>32671</v>
      </c>
      <c r="C22792" s="73" t="s">
        <v>852</v>
      </c>
      <c r="D22792" s="75">
        <v>90.57</v>
      </c>
      <c r="E22792" s="75">
        <v>87.2</v>
      </c>
      <c r="F22792" s="73" t="s">
        <v>40</v>
      </c>
    </row>
    <row r="22793" spans="1:6" ht="25.5" x14ac:dyDescent="0.25">
      <c r="A22793" s="73">
        <v>70515</v>
      </c>
      <c r="B22793" s="74" t="s">
        <v>32672</v>
      </c>
      <c r="C22793" s="73" t="s">
        <v>852</v>
      </c>
      <c r="D22793" s="75">
        <v>107.17</v>
      </c>
      <c r="E22793" s="75">
        <v>102.57</v>
      </c>
      <c r="F22793" s="73" t="s">
        <v>40</v>
      </c>
    </row>
    <row r="22794" spans="1:6" ht="25.5" x14ac:dyDescent="0.25">
      <c r="A22794" s="73">
        <v>70517</v>
      </c>
      <c r="B22794" s="74" t="s">
        <v>32673</v>
      </c>
      <c r="C22794" s="73" t="s">
        <v>852</v>
      </c>
      <c r="D22794" s="75">
        <v>129.44999999999999</v>
      </c>
      <c r="E22794" s="75">
        <v>124.26</v>
      </c>
      <c r="F22794" s="73" t="s">
        <v>40</v>
      </c>
    </row>
    <row r="22795" spans="1:6" ht="25.5" x14ac:dyDescent="0.25">
      <c r="A22795" s="73">
        <v>70518</v>
      </c>
      <c r="B22795" s="74" t="s">
        <v>32674</v>
      </c>
      <c r="C22795" s="73" t="s">
        <v>852</v>
      </c>
      <c r="D22795" s="75">
        <v>238.75</v>
      </c>
      <c r="E22795" s="75">
        <v>231.66</v>
      </c>
      <c r="F22795" s="73" t="s">
        <v>40</v>
      </c>
    </row>
    <row r="22796" spans="1:6" ht="25.5" x14ac:dyDescent="0.25">
      <c r="A22796" s="73">
        <v>70602</v>
      </c>
      <c r="B22796" s="74" t="s">
        <v>32675</v>
      </c>
      <c r="C22796" s="73" t="s">
        <v>852</v>
      </c>
      <c r="D22796" s="75">
        <v>89.36</v>
      </c>
      <c r="E22796" s="75">
        <v>86.57</v>
      </c>
      <c r="F22796" s="73" t="s">
        <v>40</v>
      </c>
    </row>
    <row r="22797" spans="1:6" ht="25.5" x14ac:dyDescent="0.25">
      <c r="A22797" s="73">
        <v>70603</v>
      </c>
      <c r="B22797" s="74" t="s">
        <v>32676</v>
      </c>
      <c r="C22797" s="73" t="s">
        <v>852</v>
      </c>
      <c r="D22797" s="75">
        <v>93.95</v>
      </c>
      <c r="E22797" s="75">
        <v>91.1</v>
      </c>
      <c r="F22797" s="73" t="s">
        <v>40</v>
      </c>
    </row>
    <row r="22798" spans="1:6" ht="38.25" x14ac:dyDescent="0.25">
      <c r="A22798" s="73">
        <v>73202</v>
      </c>
      <c r="B22798" s="74" t="s">
        <v>32677</v>
      </c>
      <c r="C22798" s="73" t="s">
        <v>852</v>
      </c>
      <c r="D22798" s="75">
        <v>346.35</v>
      </c>
      <c r="E22798" s="75">
        <v>341.26</v>
      </c>
      <c r="F22798" s="73" t="s">
        <v>40</v>
      </c>
    </row>
    <row r="22799" spans="1:6" ht="25.5" x14ac:dyDescent="0.25">
      <c r="A22799" s="73">
        <v>73203</v>
      </c>
      <c r="B22799" s="74" t="s">
        <v>32678</v>
      </c>
      <c r="C22799" s="73" t="s">
        <v>852</v>
      </c>
      <c r="D22799" s="75">
        <v>353.11</v>
      </c>
      <c r="E22799" s="75">
        <v>343.28</v>
      </c>
      <c r="F22799" s="73" t="s">
        <v>40</v>
      </c>
    </row>
    <row r="22800" spans="1:6" ht="38.25" x14ac:dyDescent="0.25">
      <c r="A22800" s="73">
        <v>73211</v>
      </c>
      <c r="B22800" s="74" t="s">
        <v>32679</v>
      </c>
      <c r="C22800" s="73" t="s">
        <v>852</v>
      </c>
      <c r="D22800" s="75">
        <v>1132.8</v>
      </c>
      <c r="E22800" s="75">
        <v>1127.71</v>
      </c>
      <c r="F22800" s="73" t="s">
        <v>40</v>
      </c>
    </row>
    <row r="22801" spans="1:6" ht="38.25" x14ac:dyDescent="0.25">
      <c r="A22801" s="73">
        <v>73212</v>
      </c>
      <c r="B22801" s="74" t="s">
        <v>32680</v>
      </c>
      <c r="C22801" s="73" t="s">
        <v>852</v>
      </c>
      <c r="D22801" s="75">
        <v>1102.1099999999999</v>
      </c>
      <c r="E22801" s="75">
        <v>1092.28</v>
      </c>
      <c r="F22801" s="73" t="s">
        <v>40</v>
      </c>
    </row>
    <row r="22802" spans="1:6" ht="25.5" x14ac:dyDescent="0.25">
      <c r="A22802" s="73">
        <v>73450</v>
      </c>
      <c r="B22802" s="74" t="s">
        <v>32681</v>
      </c>
      <c r="C22802" s="73" t="s">
        <v>852</v>
      </c>
      <c r="D22802" s="75">
        <v>63.24</v>
      </c>
      <c r="E22802" s="75">
        <v>63.24</v>
      </c>
      <c r="F22802" s="73" t="s">
        <v>40</v>
      </c>
    </row>
    <row r="22803" spans="1:6" ht="25.5" x14ac:dyDescent="0.25">
      <c r="A22803" s="73">
        <v>73805</v>
      </c>
      <c r="B22803" s="74" t="s">
        <v>32690</v>
      </c>
      <c r="C22803" s="73" t="s">
        <v>852</v>
      </c>
      <c r="D22803" s="75">
        <v>296.16000000000003</v>
      </c>
      <c r="E22803" s="75">
        <v>283.98</v>
      </c>
      <c r="F22803" s="73" t="s">
        <v>40</v>
      </c>
    </row>
    <row r="22804" spans="1:6" ht="25.5" x14ac:dyDescent="0.25">
      <c r="A22804" s="73">
        <v>80101</v>
      </c>
      <c r="B22804" s="74" t="s">
        <v>32692</v>
      </c>
      <c r="C22804" s="73" t="s">
        <v>852</v>
      </c>
      <c r="D22804" s="75">
        <v>150.77000000000001</v>
      </c>
      <c r="E22804" s="75">
        <v>145.68</v>
      </c>
      <c r="F22804" s="73" t="s">
        <v>40</v>
      </c>
    </row>
    <row r="22805" spans="1:6" ht="25.5" x14ac:dyDescent="0.25">
      <c r="A22805" s="73">
        <v>80103</v>
      </c>
      <c r="B22805" s="74" t="s">
        <v>32693</v>
      </c>
      <c r="C22805" s="73" t="s">
        <v>852</v>
      </c>
      <c r="D22805" s="75">
        <v>81.23</v>
      </c>
      <c r="E22805" s="75">
        <v>77.84</v>
      </c>
      <c r="F22805" s="73" t="s">
        <v>40</v>
      </c>
    </row>
    <row r="22806" spans="1:6" ht="25.5" x14ac:dyDescent="0.25">
      <c r="A22806" s="73">
        <v>80111</v>
      </c>
      <c r="B22806" s="74" t="s">
        <v>32694</v>
      </c>
      <c r="C22806" s="73" t="s">
        <v>852</v>
      </c>
      <c r="D22806" s="75">
        <v>58.39</v>
      </c>
      <c r="E22806" s="75">
        <v>56.27</v>
      </c>
      <c r="F22806" s="73" t="s">
        <v>40</v>
      </c>
    </row>
    <row r="22807" spans="1:6" x14ac:dyDescent="0.25">
      <c r="A22807" s="73">
        <v>80701</v>
      </c>
      <c r="B22807" s="74" t="s">
        <v>32700</v>
      </c>
      <c r="C22807" s="73" t="s">
        <v>852</v>
      </c>
      <c r="D22807" s="75">
        <v>89.53</v>
      </c>
      <c r="E22807" s="75">
        <v>86.57</v>
      </c>
      <c r="F22807" s="73" t="s">
        <v>40</v>
      </c>
    </row>
    <row r="22808" spans="1:6" x14ac:dyDescent="0.25">
      <c r="A22808" s="73">
        <v>80702</v>
      </c>
      <c r="B22808" s="74" t="s">
        <v>32701</v>
      </c>
      <c r="C22808" s="73" t="s">
        <v>852</v>
      </c>
      <c r="D22808" s="75">
        <v>141.85</v>
      </c>
      <c r="E22808" s="75">
        <v>138.86000000000001</v>
      </c>
      <c r="F22808" s="73" t="s">
        <v>40</v>
      </c>
    </row>
    <row r="22809" spans="1:6" x14ac:dyDescent="0.25">
      <c r="A22809" s="73">
        <v>80703</v>
      </c>
      <c r="B22809" s="74" t="s">
        <v>32702</v>
      </c>
      <c r="C22809" s="73" t="s">
        <v>852</v>
      </c>
      <c r="D22809" s="75">
        <v>115.6</v>
      </c>
      <c r="E22809" s="75">
        <v>112.61</v>
      </c>
      <c r="F22809" s="73" t="s">
        <v>40</v>
      </c>
    </row>
    <row r="22810" spans="1:6" x14ac:dyDescent="0.25">
      <c r="A22810" s="73">
        <v>80905</v>
      </c>
      <c r="B22810" s="74" t="s">
        <v>32703</v>
      </c>
      <c r="C22810" s="73" t="s">
        <v>852</v>
      </c>
      <c r="D22810" s="75">
        <v>40.200000000000003</v>
      </c>
      <c r="E22810" s="75">
        <v>39.14</v>
      </c>
      <c r="F22810" s="73" t="s">
        <v>40</v>
      </c>
    </row>
    <row r="22811" spans="1:6" x14ac:dyDescent="0.25">
      <c r="A22811" s="73">
        <v>80906</v>
      </c>
      <c r="B22811" s="74" t="s">
        <v>32704</v>
      </c>
      <c r="C22811" s="73" t="s">
        <v>852</v>
      </c>
      <c r="D22811" s="75">
        <v>47.46</v>
      </c>
      <c r="E22811" s="75">
        <v>46.4</v>
      </c>
      <c r="F22811" s="73" t="s">
        <v>40</v>
      </c>
    </row>
    <row r="22812" spans="1:6" x14ac:dyDescent="0.25">
      <c r="A22812" s="73">
        <v>80908</v>
      </c>
      <c r="B22812" s="74" t="s">
        <v>32705</v>
      </c>
      <c r="C22812" s="73" t="s">
        <v>852</v>
      </c>
      <c r="D22812" s="75">
        <v>74.3</v>
      </c>
      <c r="E22812" s="75">
        <v>73.239999999999995</v>
      </c>
      <c r="F22812" s="73" t="s">
        <v>40</v>
      </c>
    </row>
    <row r="22813" spans="1:6" ht="25.5" x14ac:dyDescent="0.25">
      <c r="A22813" s="73">
        <v>81240</v>
      </c>
      <c r="B22813" s="74" t="s">
        <v>32706</v>
      </c>
      <c r="C22813" s="73" t="s">
        <v>852</v>
      </c>
      <c r="D22813" s="75">
        <v>51.19</v>
      </c>
      <c r="E22813" s="75">
        <v>50.8</v>
      </c>
      <c r="F22813" s="73" t="s">
        <v>40</v>
      </c>
    </row>
    <row r="22814" spans="1:6" x14ac:dyDescent="0.25">
      <c r="A22814" s="73">
        <v>82001</v>
      </c>
      <c r="B22814" s="74" t="s">
        <v>32710</v>
      </c>
      <c r="C22814" s="73" t="s">
        <v>852</v>
      </c>
      <c r="D22814" s="75">
        <v>183.79</v>
      </c>
      <c r="E22814" s="75">
        <v>179.55</v>
      </c>
      <c r="F22814" s="73" t="s">
        <v>40</v>
      </c>
    </row>
    <row r="22815" spans="1:6" x14ac:dyDescent="0.25">
      <c r="A22815" s="73">
        <v>82002</v>
      </c>
      <c r="B22815" s="74" t="s">
        <v>32711</v>
      </c>
      <c r="C22815" s="73" t="s">
        <v>852</v>
      </c>
      <c r="D22815" s="75">
        <v>105.04</v>
      </c>
      <c r="E22815" s="75">
        <v>100.8</v>
      </c>
      <c r="F22815" s="73" t="s">
        <v>40</v>
      </c>
    </row>
    <row r="22816" spans="1:6" x14ac:dyDescent="0.25">
      <c r="A22816" s="73">
        <v>82201</v>
      </c>
      <c r="B22816" s="74" t="s">
        <v>32712</v>
      </c>
      <c r="C22816" s="73" t="s">
        <v>852</v>
      </c>
      <c r="D22816" s="75">
        <v>82.8</v>
      </c>
      <c r="E22816" s="75">
        <v>82.8</v>
      </c>
      <c r="F22816" s="73" t="s">
        <v>40</v>
      </c>
    </row>
    <row r="22817" spans="1:6" x14ac:dyDescent="0.25">
      <c r="A22817" s="73">
        <v>82205</v>
      </c>
      <c r="B22817" s="74" t="s">
        <v>32713</v>
      </c>
      <c r="C22817" s="73" t="s">
        <v>852</v>
      </c>
      <c r="D22817" s="75">
        <v>100</v>
      </c>
      <c r="E22817" s="75">
        <v>100</v>
      </c>
      <c r="F22817" s="73" t="s">
        <v>40</v>
      </c>
    </row>
    <row r="22818" spans="1:6" x14ac:dyDescent="0.25">
      <c r="A22818" s="73">
        <v>82501</v>
      </c>
      <c r="B22818" s="74" t="s">
        <v>29702</v>
      </c>
      <c r="C22818" s="73" t="s">
        <v>852</v>
      </c>
      <c r="D22818" s="75">
        <v>75</v>
      </c>
      <c r="E22818" s="75">
        <v>75</v>
      </c>
      <c r="F22818" s="73" t="s">
        <v>40</v>
      </c>
    </row>
    <row r="22819" spans="1:6" x14ac:dyDescent="0.25">
      <c r="A22819" s="73">
        <v>90303</v>
      </c>
      <c r="B22819" s="74" t="s">
        <v>29703</v>
      </c>
      <c r="C22819" s="73" t="s">
        <v>852</v>
      </c>
      <c r="D22819" s="75">
        <v>53.21</v>
      </c>
      <c r="E22819" s="75">
        <v>49.73</v>
      </c>
      <c r="F22819" s="73" t="s">
        <v>40</v>
      </c>
    </row>
    <row r="22820" spans="1:6" ht="25.5" x14ac:dyDescent="0.25">
      <c r="A22820" s="73">
        <v>90402</v>
      </c>
      <c r="B22820" s="74" t="s">
        <v>32737</v>
      </c>
      <c r="C22820" s="73" t="s">
        <v>852</v>
      </c>
      <c r="D22820" s="75">
        <v>43.76</v>
      </c>
      <c r="E22820" s="75">
        <v>41.5</v>
      </c>
      <c r="F22820" s="73" t="s">
        <v>40</v>
      </c>
    </row>
    <row r="22821" spans="1:6" ht="25.5" x14ac:dyDescent="0.25">
      <c r="A22821" s="73">
        <v>90403</v>
      </c>
      <c r="B22821" s="74" t="s">
        <v>32738</v>
      </c>
      <c r="C22821" s="73" t="s">
        <v>852</v>
      </c>
      <c r="D22821" s="75">
        <v>54.59</v>
      </c>
      <c r="E22821" s="75">
        <v>52.19</v>
      </c>
      <c r="F22821" s="73" t="s">
        <v>40</v>
      </c>
    </row>
    <row r="22822" spans="1:6" x14ac:dyDescent="0.25">
      <c r="A22822" s="73">
        <v>90706</v>
      </c>
      <c r="B22822" s="74" t="s">
        <v>29704</v>
      </c>
      <c r="C22822" s="73" t="s">
        <v>852</v>
      </c>
      <c r="D22822" s="75">
        <v>37.04</v>
      </c>
      <c r="E22822" s="75">
        <v>37.04</v>
      </c>
      <c r="F22822" s="73" t="s">
        <v>40</v>
      </c>
    </row>
    <row r="22823" spans="1:6" ht="25.5" x14ac:dyDescent="0.25">
      <c r="A22823" s="73">
        <v>90707</v>
      </c>
      <c r="B22823" s="74" t="s">
        <v>29705</v>
      </c>
      <c r="C22823" s="73" t="s">
        <v>852</v>
      </c>
      <c r="D22823" s="75">
        <v>46.66</v>
      </c>
      <c r="E22823" s="75">
        <v>43.55</v>
      </c>
      <c r="F22823" s="73" t="s">
        <v>40</v>
      </c>
    </row>
    <row r="22824" spans="1:6" ht="25.5" x14ac:dyDescent="0.25">
      <c r="A22824" s="73">
        <v>90801</v>
      </c>
      <c r="B22824" s="74" t="s">
        <v>29706</v>
      </c>
      <c r="C22824" s="73" t="s">
        <v>852</v>
      </c>
      <c r="D22824" s="75">
        <v>129.83000000000001</v>
      </c>
      <c r="E22824" s="75">
        <v>128.44</v>
      </c>
      <c r="F22824" s="73" t="s">
        <v>40</v>
      </c>
    </row>
    <row r="22825" spans="1:6" ht="25.5" x14ac:dyDescent="0.25">
      <c r="A22825" s="73">
        <v>90802</v>
      </c>
      <c r="B22825" s="74" t="s">
        <v>29707</v>
      </c>
      <c r="C22825" s="73" t="s">
        <v>852</v>
      </c>
      <c r="D22825" s="75">
        <v>42.93</v>
      </c>
      <c r="E22825" s="75">
        <v>41.25</v>
      </c>
      <c r="F22825" s="73" t="s">
        <v>40</v>
      </c>
    </row>
    <row r="22826" spans="1:6" x14ac:dyDescent="0.25">
      <c r="A22826" s="73">
        <v>90803</v>
      </c>
      <c r="B22826" s="74" t="s">
        <v>29708</v>
      </c>
      <c r="C22826" s="73" t="s">
        <v>852</v>
      </c>
      <c r="D22826" s="75">
        <v>26.05</v>
      </c>
      <c r="E22826" s="75">
        <v>24.51</v>
      </c>
      <c r="F22826" s="73" t="s">
        <v>40</v>
      </c>
    </row>
    <row r="22827" spans="1:6" ht="25.5" x14ac:dyDescent="0.25">
      <c r="A22827" s="73">
        <v>90804</v>
      </c>
      <c r="B22827" s="74" t="s">
        <v>29709</v>
      </c>
      <c r="C22827" s="73" t="s">
        <v>852</v>
      </c>
      <c r="D22827" s="75">
        <v>45.87</v>
      </c>
      <c r="E22827" s="75">
        <v>43.32</v>
      </c>
      <c r="F22827" s="73" t="s">
        <v>40</v>
      </c>
    </row>
    <row r="22828" spans="1:6" x14ac:dyDescent="0.25">
      <c r="A22828" s="73">
        <v>90805</v>
      </c>
      <c r="B22828" s="74" t="s">
        <v>29710</v>
      </c>
      <c r="C22828" s="73" t="s">
        <v>852</v>
      </c>
      <c r="D22828" s="75">
        <v>38.29</v>
      </c>
      <c r="E22828" s="75">
        <v>37.07</v>
      </c>
      <c r="F22828" s="73" t="s">
        <v>40</v>
      </c>
    </row>
    <row r="22829" spans="1:6" ht="25.5" x14ac:dyDescent="0.25">
      <c r="A22829" s="73">
        <v>91101</v>
      </c>
      <c r="B22829" s="74" t="s">
        <v>29711</v>
      </c>
      <c r="C22829" s="73" t="s">
        <v>852</v>
      </c>
      <c r="D22829" s="75">
        <v>84.08</v>
      </c>
      <c r="E22829" s="75">
        <v>81.34</v>
      </c>
      <c r="F22829" s="73" t="s">
        <v>40</v>
      </c>
    </row>
    <row r="22830" spans="1:6" ht="25.5" x14ac:dyDescent="0.25">
      <c r="A22830" s="73">
        <v>91102</v>
      </c>
      <c r="B22830" s="74" t="s">
        <v>29712</v>
      </c>
      <c r="C22830" s="73" t="s">
        <v>852</v>
      </c>
      <c r="D22830" s="75">
        <v>137.46</v>
      </c>
      <c r="E22830" s="75">
        <v>133.46</v>
      </c>
      <c r="F22830" s="73" t="s">
        <v>40</v>
      </c>
    </row>
    <row r="22831" spans="1:6" ht="25.5" x14ac:dyDescent="0.25">
      <c r="A22831" s="73">
        <v>91201</v>
      </c>
      <c r="B22831" s="74" t="s">
        <v>32739</v>
      </c>
      <c r="C22831" s="73" t="s">
        <v>852</v>
      </c>
      <c r="D22831" s="75">
        <v>22.27</v>
      </c>
      <c r="E22831" s="75">
        <v>21.25</v>
      </c>
      <c r="F22831" s="73" t="s">
        <v>40</v>
      </c>
    </row>
    <row r="22832" spans="1:6" ht="25.5" x14ac:dyDescent="0.25">
      <c r="A22832" s="73">
        <v>130101</v>
      </c>
      <c r="B22832" s="74" t="s">
        <v>29713</v>
      </c>
      <c r="C22832" s="73" t="s">
        <v>852</v>
      </c>
      <c r="D22832" s="75">
        <v>843.54</v>
      </c>
      <c r="E22832" s="75">
        <v>837.74</v>
      </c>
      <c r="F22832" s="73" t="s">
        <v>40</v>
      </c>
    </row>
    <row r="22833" spans="1:6" ht="25.5" x14ac:dyDescent="0.25">
      <c r="A22833" s="73">
        <v>130102</v>
      </c>
      <c r="B22833" s="74" t="s">
        <v>29714</v>
      </c>
      <c r="C22833" s="73" t="s">
        <v>852</v>
      </c>
      <c r="D22833" s="75">
        <v>241.99</v>
      </c>
      <c r="E22833" s="75">
        <v>240.23</v>
      </c>
      <c r="F22833" s="73" t="s">
        <v>40</v>
      </c>
    </row>
    <row r="22834" spans="1:6" ht="25.5" x14ac:dyDescent="0.25">
      <c r="A22834" s="73">
        <v>130103</v>
      </c>
      <c r="B22834" s="74" t="s">
        <v>29715</v>
      </c>
      <c r="C22834" s="73" t="s">
        <v>852</v>
      </c>
      <c r="D22834" s="75">
        <v>465.91</v>
      </c>
      <c r="E22834" s="75">
        <v>463.54</v>
      </c>
      <c r="F22834" s="73" t="s">
        <v>40</v>
      </c>
    </row>
    <row r="22835" spans="1:6" ht="25.5" x14ac:dyDescent="0.25">
      <c r="A22835" s="73">
        <v>130104</v>
      </c>
      <c r="B22835" s="74" t="s">
        <v>29716</v>
      </c>
      <c r="C22835" s="73" t="s">
        <v>852</v>
      </c>
      <c r="D22835" s="75">
        <v>271.45</v>
      </c>
      <c r="E22835" s="75">
        <v>268.18</v>
      </c>
      <c r="F22835" s="73" t="s">
        <v>40</v>
      </c>
    </row>
    <row r="22836" spans="1:6" ht="25.5" x14ac:dyDescent="0.25">
      <c r="A22836" s="73">
        <v>130105</v>
      </c>
      <c r="B22836" s="74" t="s">
        <v>29717</v>
      </c>
      <c r="C22836" s="73" t="s">
        <v>852</v>
      </c>
      <c r="D22836" s="75">
        <v>444.6</v>
      </c>
      <c r="E22836" s="75">
        <v>440.8</v>
      </c>
      <c r="F22836" s="73" t="s">
        <v>40</v>
      </c>
    </row>
    <row r="22837" spans="1:6" ht="25.5" x14ac:dyDescent="0.25">
      <c r="A22837" s="73">
        <v>130201</v>
      </c>
      <c r="B22837" s="74" t="s">
        <v>29718</v>
      </c>
      <c r="C22837" s="73" t="s">
        <v>852</v>
      </c>
      <c r="D22837" s="75">
        <v>575.73</v>
      </c>
      <c r="E22837" s="75">
        <v>574.52</v>
      </c>
      <c r="F22837" s="73" t="s">
        <v>40</v>
      </c>
    </row>
    <row r="22838" spans="1:6" ht="25.5" x14ac:dyDescent="0.25">
      <c r="A22838" s="73">
        <v>133111</v>
      </c>
      <c r="B22838" s="74" t="s">
        <v>29719</v>
      </c>
      <c r="C22838" s="73" t="s">
        <v>852</v>
      </c>
      <c r="D22838" s="75">
        <v>349.38</v>
      </c>
      <c r="E22838" s="75">
        <v>332.92</v>
      </c>
      <c r="F22838" s="73" t="s">
        <v>40</v>
      </c>
    </row>
    <row r="22839" spans="1:6" ht="25.5" x14ac:dyDescent="0.25">
      <c r="A22839" s="73">
        <v>133112</v>
      </c>
      <c r="B22839" s="74" t="s">
        <v>29720</v>
      </c>
      <c r="C22839" s="73" t="s">
        <v>852</v>
      </c>
      <c r="D22839" s="75">
        <v>338.37</v>
      </c>
      <c r="E22839" s="75">
        <v>322.17</v>
      </c>
      <c r="F22839" s="73" t="s">
        <v>40</v>
      </c>
    </row>
    <row r="22840" spans="1:6" ht="25.5" x14ac:dyDescent="0.25">
      <c r="A22840" s="73">
        <v>133113</v>
      </c>
      <c r="B22840" s="74" t="s">
        <v>29721</v>
      </c>
      <c r="C22840" s="73" t="s">
        <v>852</v>
      </c>
      <c r="D22840" s="75">
        <v>348.88</v>
      </c>
      <c r="E22840" s="75">
        <v>335.16</v>
      </c>
      <c r="F22840" s="73" t="s">
        <v>40</v>
      </c>
    </row>
    <row r="22841" spans="1:6" ht="25.5" x14ac:dyDescent="0.25">
      <c r="A22841" s="73">
        <v>133114</v>
      </c>
      <c r="B22841" s="74" t="s">
        <v>29722</v>
      </c>
      <c r="C22841" s="73" t="s">
        <v>852</v>
      </c>
      <c r="D22841" s="75">
        <v>268.52</v>
      </c>
      <c r="E22841" s="75">
        <v>256.64</v>
      </c>
      <c r="F22841" s="73" t="s">
        <v>40</v>
      </c>
    </row>
    <row r="22842" spans="1:6" x14ac:dyDescent="0.25">
      <c r="A22842" s="73">
        <v>133804</v>
      </c>
      <c r="B22842" s="74" t="s">
        <v>29723</v>
      </c>
      <c r="C22842" s="73" t="s">
        <v>852</v>
      </c>
      <c r="D22842" s="75">
        <v>529.72</v>
      </c>
      <c r="E22842" s="75">
        <v>496.24</v>
      </c>
      <c r="F22842" s="73" t="s">
        <v>40</v>
      </c>
    </row>
    <row r="22843" spans="1:6" ht="25.5" x14ac:dyDescent="0.25">
      <c r="A22843" s="73">
        <v>139104</v>
      </c>
      <c r="B22843" s="74" t="s">
        <v>29724</v>
      </c>
      <c r="C22843" s="73" t="s">
        <v>852</v>
      </c>
      <c r="D22843" s="75">
        <v>145.61000000000001</v>
      </c>
      <c r="E22843" s="75">
        <v>141.37</v>
      </c>
      <c r="F22843" s="73" t="s">
        <v>40</v>
      </c>
    </row>
    <row r="22844" spans="1:6" ht="25.5" x14ac:dyDescent="0.25">
      <c r="A22844" s="73">
        <v>140501</v>
      </c>
      <c r="B22844" s="74" t="s">
        <v>33196</v>
      </c>
      <c r="C22844" s="73" t="s">
        <v>852</v>
      </c>
      <c r="D22844" s="75">
        <v>4.5999999999999996</v>
      </c>
      <c r="E22844" s="75">
        <v>4.3499999999999996</v>
      </c>
      <c r="F22844" s="73" t="s">
        <v>40</v>
      </c>
    </row>
    <row r="22845" spans="1:6" ht="25.5" x14ac:dyDescent="0.25">
      <c r="A22845" s="73">
        <v>140502</v>
      </c>
      <c r="B22845" s="74" t="s">
        <v>33197</v>
      </c>
      <c r="C22845" s="73" t="s">
        <v>852</v>
      </c>
      <c r="D22845" s="75">
        <v>8.08</v>
      </c>
      <c r="E22845" s="75">
        <v>7.5</v>
      </c>
      <c r="F22845" s="73" t="s">
        <v>40</v>
      </c>
    </row>
    <row r="22846" spans="1:6" ht="25.5" x14ac:dyDescent="0.25">
      <c r="A22846" s="73">
        <v>140522</v>
      </c>
      <c r="B22846" s="74" t="s">
        <v>33198</v>
      </c>
      <c r="C22846" s="73" t="s">
        <v>852</v>
      </c>
      <c r="D22846" s="75">
        <v>32.33</v>
      </c>
      <c r="E22846" s="75">
        <v>30.76</v>
      </c>
      <c r="F22846" s="73" t="s">
        <v>40</v>
      </c>
    </row>
    <row r="22847" spans="1:6" ht="25.5" x14ac:dyDescent="0.25">
      <c r="A22847" s="73">
        <v>140525</v>
      </c>
      <c r="B22847" s="74" t="s">
        <v>33199</v>
      </c>
      <c r="C22847" s="73" t="s">
        <v>852</v>
      </c>
      <c r="D22847" s="75">
        <v>31.06</v>
      </c>
      <c r="E22847" s="75">
        <v>29.49</v>
      </c>
      <c r="F22847" s="73" t="s">
        <v>40</v>
      </c>
    </row>
    <row r="22848" spans="1:6" ht="25.5" x14ac:dyDescent="0.25">
      <c r="A22848" s="73">
        <v>140527</v>
      </c>
      <c r="B22848" s="74" t="s">
        <v>33200</v>
      </c>
      <c r="C22848" s="73" t="s">
        <v>852</v>
      </c>
      <c r="D22848" s="75">
        <v>34.75</v>
      </c>
      <c r="E22848" s="75">
        <v>32.909999999999997</v>
      </c>
      <c r="F22848" s="73" t="s">
        <v>40</v>
      </c>
    </row>
    <row r="22849" spans="1:6" ht="25.5" x14ac:dyDescent="0.25">
      <c r="A22849" s="73">
        <v>140528</v>
      </c>
      <c r="B22849" s="74" t="s">
        <v>33201</v>
      </c>
      <c r="C22849" s="73" t="s">
        <v>852</v>
      </c>
      <c r="D22849" s="75">
        <v>33.520000000000003</v>
      </c>
      <c r="E22849" s="75">
        <v>31.69</v>
      </c>
      <c r="F22849" s="73" t="s">
        <v>40</v>
      </c>
    </row>
    <row r="22850" spans="1:6" ht="25.5" x14ac:dyDescent="0.25">
      <c r="A22850" s="73">
        <v>140529</v>
      </c>
      <c r="B22850" s="74" t="s">
        <v>33202</v>
      </c>
      <c r="C22850" s="73" t="s">
        <v>852</v>
      </c>
      <c r="D22850" s="75">
        <v>31.5</v>
      </c>
      <c r="E22850" s="75">
        <v>29.49</v>
      </c>
      <c r="F22850" s="73" t="s">
        <v>40</v>
      </c>
    </row>
    <row r="22851" spans="1:6" ht="38.25" x14ac:dyDescent="0.25">
      <c r="A22851" s="73">
        <v>140532</v>
      </c>
      <c r="B22851" s="74" t="s">
        <v>33203</v>
      </c>
      <c r="C22851" s="73" t="s">
        <v>852</v>
      </c>
      <c r="D22851" s="75">
        <v>32.950000000000003</v>
      </c>
      <c r="E22851" s="75">
        <v>31.32</v>
      </c>
      <c r="F22851" s="73" t="s">
        <v>40</v>
      </c>
    </row>
    <row r="22852" spans="1:6" ht="38.25" x14ac:dyDescent="0.25">
      <c r="A22852" s="73">
        <v>140536</v>
      </c>
      <c r="B22852" s="74" t="s">
        <v>33204</v>
      </c>
      <c r="C22852" s="73" t="s">
        <v>852</v>
      </c>
      <c r="D22852" s="75">
        <v>31.68</v>
      </c>
      <c r="E22852" s="75">
        <v>30.05</v>
      </c>
      <c r="F22852" s="73" t="s">
        <v>40</v>
      </c>
    </row>
    <row r="22853" spans="1:6" ht="38.25" x14ac:dyDescent="0.25">
      <c r="A22853" s="73">
        <v>140537</v>
      </c>
      <c r="B22853" s="74" t="s">
        <v>33205</v>
      </c>
      <c r="C22853" s="73" t="s">
        <v>852</v>
      </c>
      <c r="D22853" s="75">
        <v>38.49</v>
      </c>
      <c r="E22853" s="75">
        <v>36.65</v>
      </c>
      <c r="F22853" s="73" t="s">
        <v>40</v>
      </c>
    </row>
    <row r="22854" spans="1:6" ht="38.25" x14ac:dyDescent="0.25">
      <c r="A22854" s="73">
        <v>140538</v>
      </c>
      <c r="B22854" s="74" t="s">
        <v>33206</v>
      </c>
      <c r="C22854" s="73" t="s">
        <v>852</v>
      </c>
      <c r="D22854" s="75">
        <v>37.26</v>
      </c>
      <c r="E22854" s="75">
        <v>35.43</v>
      </c>
      <c r="F22854" s="73" t="s">
        <v>40</v>
      </c>
    </row>
    <row r="22855" spans="1:6" ht="38.25" x14ac:dyDescent="0.25">
      <c r="A22855" s="73">
        <v>140539</v>
      </c>
      <c r="B22855" s="74" t="s">
        <v>33207</v>
      </c>
      <c r="C22855" s="73" t="s">
        <v>852</v>
      </c>
      <c r="D22855" s="75">
        <v>34.75</v>
      </c>
      <c r="E22855" s="75">
        <v>32.909999999999997</v>
      </c>
      <c r="F22855" s="73" t="s">
        <v>40</v>
      </c>
    </row>
    <row r="22856" spans="1:6" ht="38.25" x14ac:dyDescent="0.25">
      <c r="A22856" s="73">
        <v>140540</v>
      </c>
      <c r="B22856" s="74" t="s">
        <v>33208</v>
      </c>
      <c r="C22856" s="73" t="s">
        <v>852</v>
      </c>
      <c r="D22856" s="75">
        <v>33.520000000000003</v>
      </c>
      <c r="E22856" s="75">
        <v>31.69</v>
      </c>
      <c r="F22856" s="73" t="s">
        <v>40</v>
      </c>
    </row>
    <row r="22857" spans="1:6" ht="25.5" x14ac:dyDescent="0.25">
      <c r="A22857" s="73">
        <v>140702</v>
      </c>
      <c r="B22857" s="74" t="s">
        <v>33209</v>
      </c>
      <c r="C22857" s="73" t="s">
        <v>852</v>
      </c>
      <c r="D22857" s="75">
        <v>24.53</v>
      </c>
      <c r="E22857" s="75">
        <v>23.43</v>
      </c>
      <c r="F22857" s="73" t="s">
        <v>40</v>
      </c>
    </row>
    <row r="22858" spans="1:6" ht="25.5" x14ac:dyDescent="0.25">
      <c r="A22858" s="73">
        <v>140703</v>
      </c>
      <c r="B22858" s="74" t="s">
        <v>33210</v>
      </c>
      <c r="C22858" s="73" t="s">
        <v>852</v>
      </c>
      <c r="D22858" s="75">
        <v>21.84</v>
      </c>
      <c r="E22858" s="75">
        <v>20.99</v>
      </c>
      <c r="F22858" s="73" t="s">
        <v>40</v>
      </c>
    </row>
    <row r="22859" spans="1:6" ht="38.25" x14ac:dyDescent="0.25">
      <c r="A22859" s="73">
        <v>141722</v>
      </c>
      <c r="B22859" s="74" t="s">
        <v>33211</v>
      </c>
      <c r="C22859" s="73" t="s">
        <v>852</v>
      </c>
      <c r="D22859" s="75">
        <v>62.3</v>
      </c>
      <c r="E22859" s="75">
        <v>59.21</v>
      </c>
      <c r="F22859" s="73" t="s">
        <v>40</v>
      </c>
    </row>
    <row r="22860" spans="1:6" ht="38.25" x14ac:dyDescent="0.25">
      <c r="A22860" s="73">
        <v>141723</v>
      </c>
      <c r="B22860" s="74" t="s">
        <v>33212</v>
      </c>
      <c r="C22860" s="73" t="s">
        <v>852</v>
      </c>
      <c r="D22860" s="75">
        <v>55.39</v>
      </c>
      <c r="E22860" s="75">
        <v>52.92</v>
      </c>
      <c r="F22860" s="73" t="s">
        <v>40</v>
      </c>
    </row>
    <row r="22861" spans="1:6" ht="38.25" x14ac:dyDescent="0.25">
      <c r="A22861" s="73">
        <v>141724</v>
      </c>
      <c r="B22861" s="74" t="s">
        <v>33213</v>
      </c>
      <c r="C22861" s="73" t="s">
        <v>852</v>
      </c>
      <c r="D22861" s="75">
        <v>60.88</v>
      </c>
      <c r="E22861" s="75">
        <v>58.16</v>
      </c>
      <c r="F22861" s="73" t="s">
        <v>40</v>
      </c>
    </row>
    <row r="22862" spans="1:6" ht="38.25" x14ac:dyDescent="0.25">
      <c r="A22862" s="73">
        <v>141725</v>
      </c>
      <c r="B22862" s="74" t="s">
        <v>33214</v>
      </c>
      <c r="C22862" s="73" t="s">
        <v>852</v>
      </c>
      <c r="D22862" s="75">
        <v>59.89</v>
      </c>
      <c r="E22862" s="75">
        <v>57.28</v>
      </c>
      <c r="F22862" s="73" t="s">
        <v>40</v>
      </c>
    </row>
    <row r="22863" spans="1:6" ht="38.25" x14ac:dyDescent="0.25">
      <c r="A22863" s="73">
        <v>141726</v>
      </c>
      <c r="B22863" s="74" t="s">
        <v>33215</v>
      </c>
      <c r="C22863" s="73" t="s">
        <v>852</v>
      </c>
      <c r="D22863" s="75">
        <v>91.35</v>
      </c>
      <c r="E22863" s="75">
        <v>88.26</v>
      </c>
      <c r="F22863" s="73" t="s">
        <v>40</v>
      </c>
    </row>
    <row r="22864" spans="1:6" ht="38.25" x14ac:dyDescent="0.25">
      <c r="A22864" s="73">
        <v>141727</v>
      </c>
      <c r="B22864" s="74" t="s">
        <v>33216</v>
      </c>
      <c r="C22864" s="73" t="s">
        <v>852</v>
      </c>
      <c r="D22864" s="75">
        <v>84.08</v>
      </c>
      <c r="E22864" s="75">
        <v>81.61</v>
      </c>
      <c r="F22864" s="73" t="s">
        <v>40</v>
      </c>
    </row>
    <row r="22865" spans="1:6" ht="38.25" x14ac:dyDescent="0.25">
      <c r="A22865" s="73">
        <v>141728</v>
      </c>
      <c r="B22865" s="74" t="s">
        <v>33217</v>
      </c>
      <c r="C22865" s="73" t="s">
        <v>852</v>
      </c>
      <c r="D22865" s="75">
        <v>89.84</v>
      </c>
      <c r="E22865" s="75">
        <v>87.12</v>
      </c>
      <c r="F22865" s="73" t="s">
        <v>40</v>
      </c>
    </row>
    <row r="22866" spans="1:6" ht="38.25" x14ac:dyDescent="0.25">
      <c r="A22866" s="73">
        <v>141729</v>
      </c>
      <c r="B22866" s="74" t="s">
        <v>33218</v>
      </c>
      <c r="C22866" s="73" t="s">
        <v>852</v>
      </c>
      <c r="D22866" s="75">
        <v>89.13</v>
      </c>
      <c r="E22866" s="75">
        <v>86.52</v>
      </c>
      <c r="F22866" s="73" t="s">
        <v>40</v>
      </c>
    </row>
    <row r="22867" spans="1:6" ht="25.5" x14ac:dyDescent="0.25">
      <c r="A22867" s="73">
        <v>141730</v>
      </c>
      <c r="B22867" s="74" t="s">
        <v>33219</v>
      </c>
      <c r="C22867" s="73" t="s">
        <v>852</v>
      </c>
      <c r="D22867" s="75">
        <v>123.19</v>
      </c>
      <c r="E22867" s="75">
        <v>119.06</v>
      </c>
      <c r="F22867" s="73" t="s">
        <v>40</v>
      </c>
    </row>
    <row r="22868" spans="1:6" ht="25.5" x14ac:dyDescent="0.25">
      <c r="A22868" s="73">
        <v>141731</v>
      </c>
      <c r="B22868" s="74" t="s">
        <v>33220</v>
      </c>
      <c r="C22868" s="73" t="s">
        <v>852</v>
      </c>
      <c r="D22868" s="75">
        <v>195.43</v>
      </c>
      <c r="E22868" s="75">
        <v>191.3</v>
      </c>
      <c r="F22868" s="73" t="s">
        <v>40</v>
      </c>
    </row>
    <row r="22869" spans="1:6" x14ac:dyDescent="0.25">
      <c r="A22869" s="73">
        <v>142105</v>
      </c>
      <c r="B22869" s="74" t="s">
        <v>29725</v>
      </c>
      <c r="C22869" s="73" t="s">
        <v>852</v>
      </c>
      <c r="D22869" s="75">
        <v>86.73</v>
      </c>
      <c r="E22869" s="75">
        <v>82.49</v>
      </c>
      <c r="F22869" s="73" t="s">
        <v>40</v>
      </c>
    </row>
    <row r="22870" spans="1:6" x14ac:dyDescent="0.25">
      <c r="A22870" s="73">
        <v>142110</v>
      </c>
      <c r="B22870" s="74" t="s">
        <v>29726</v>
      </c>
      <c r="C22870" s="73" t="s">
        <v>852</v>
      </c>
      <c r="D22870" s="75">
        <v>317</v>
      </c>
      <c r="E22870" s="75">
        <v>310.11</v>
      </c>
      <c r="F22870" s="73" t="s">
        <v>40</v>
      </c>
    </row>
    <row r="22871" spans="1:6" x14ac:dyDescent="0.25">
      <c r="A22871" s="73">
        <v>142111</v>
      </c>
      <c r="B22871" s="74" t="s">
        <v>29727</v>
      </c>
      <c r="C22871" s="73" t="s">
        <v>852</v>
      </c>
      <c r="D22871" s="75">
        <v>317</v>
      </c>
      <c r="E22871" s="75">
        <v>310.11</v>
      </c>
      <c r="F22871" s="73" t="s">
        <v>40</v>
      </c>
    </row>
    <row r="22872" spans="1:6" x14ac:dyDescent="0.25">
      <c r="A22872" s="73">
        <v>150205</v>
      </c>
      <c r="B22872" s="74" t="s">
        <v>33222</v>
      </c>
      <c r="C22872" s="73" t="s">
        <v>852</v>
      </c>
      <c r="D22872" s="75">
        <v>55.75</v>
      </c>
      <c r="E22872" s="75">
        <v>53.57</v>
      </c>
      <c r="F22872" s="73" t="s">
        <v>40</v>
      </c>
    </row>
    <row r="22873" spans="1:6" x14ac:dyDescent="0.25">
      <c r="A22873" s="73">
        <v>150207</v>
      </c>
      <c r="B22873" s="74" t="s">
        <v>33223</v>
      </c>
      <c r="C22873" s="73" t="s">
        <v>852</v>
      </c>
      <c r="D22873" s="75">
        <v>69.94</v>
      </c>
      <c r="E22873" s="75">
        <v>67.430000000000007</v>
      </c>
      <c r="F22873" s="73" t="s">
        <v>40</v>
      </c>
    </row>
    <row r="22874" spans="1:6" x14ac:dyDescent="0.25">
      <c r="A22874" s="73">
        <v>150209</v>
      </c>
      <c r="B22874" s="74" t="s">
        <v>33224</v>
      </c>
      <c r="C22874" s="73" t="s">
        <v>852</v>
      </c>
      <c r="D22874" s="75">
        <v>84.13</v>
      </c>
      <c r="E22874" s="75">
        <v>81.290000000000006</v>
      </c>
      <c r="F22874" s="73" t="s">
        <v>40</v>
      </c>
    </row>
    <row r="22875" spans="1:6" x14ac:dyDescent="0.25">
      <c r="A22875" s="73">
        <v>150215</v>
      </c>
      <c r="B22875" s="74" t="s">
        <v>33225</v>
      </c>
      <c r="C22875" s="73" t="s">
        <v>852</v>
      </c>
      <c r="D22875" s="75">
        <v>65.61</v>
      </c>
      <c r="E22875" s="75">
        <v>62.79</v>
      </c>
      <c r="F22875" s="73" t="s">
        <v>40</v>
      </c>
    </row>
    <row r="22876" spans="1:6" x14ac:dyDescent="0.25">
      <c r="A22876" s="73">
        <v>150217</v>
      </c>
      <c r="B22876" s="74" t="s">
        <v>33226</v>
      </c>
      <c r="C22876" s="73" t="s">
        <v>852</v>
      </c>
      <c r="D22876" s="75">
        <v>80.75</v>
      </c>
      <c r="E22876" s="75">
        <v>77.599999999999994</v>
      </c>
      <c r="F22876" s="73" t="s">
        <v>40</v>
      </c>
    </row>
    <row r="22877" spans="1:6" x14ac:dyDescent="0.25">
      <c r="A22877" s="73">
        <v>150219</v>
      </c>
      <c r="B22877" s="74" t="s">
        <v>33227</v>
      </c>
      <c r="C22877" s="73" t="s">
        <v>852</v>
      </c>
      <c r="D22877" s="75">
        <v>95.9</v>
      </c>
      <c r="E22877" s="75">
        <v>92.42</v>
      </c>
      <c r="F22877" s="73" t="s">
        <v>40</v>
      </c>
    </row>
    <row r="22878" spans="1:6" x14ac:dyDescent="0.25">
      <c r="A22878" s="73">
        <v>150405</v>
      </c>
      <c r="B22878" s="74" t="s">
        <v>33228</v>
      </c>
      <c r="C22878" s="73" t="s">
        <v>852</v>
      </c>
      <c r="D22878" s="75">
        <v>41.06</v>
      </c>
      <c r="E22878" s="75">
        <v>38.24</v>
      </c>
      <c r="F22878" s="73" t="s">
        <v>40</v>
      </c>
    </row>
    <row r="22879" spans="1:6" x14ac:dyDescent="0.25">
      <c r="A22879" s="73">
        <v>150406</v>
      </c>
      <c r="B22879" s="74" t="s">
        <v>33229</v>
      </c>
      <c r="C22879" s="73" t="s">
        <v>852</v>
      </c>
      <c r="D22879" s="75">
        <v>44.11</v>
      </c>
      <c r="E22879" s="75">
        <v>41.24</v>
      </c>
      <c r="F22879" s="73" t="s">
        <v>40</v>
      </c>
    </row>
    <row r="22880" spans="1:6" x14ac:dyDescent="0.25">
      <c r="A22880" s="73">
        <v>150407</v>
      </c>
      <c r="B22880" s="74" t="s">
        <v>33230</v>
      </c>
      <c r="C22880" s="73" t="s">
        <v>852</v>
      </c>
      <c r="D22880" s="75">
        <v>47.15</v>
      </c>
      <c r="E22880" s="75">
        <v>44.23</v>
      </c>
      <c r="F22880" s="73" t="s">
        <v>40</v>
      </c>
    </row>
    <row r="22881" spans="1:6" ht="25.5" x14ac:dyDescent="0.25">
      <c r="A22881" s="73">
        <v>150506</v>
      </c>
      <c r="B22881" s="74" t="s">
        <v>33231</v>
      </c>
      <c r="C22881" s="73" t="s">
        <v>852</v>
      </c>
      <c r="D22881" s="75">
        <v>52.59</v>
      </c>
      <c r="E22881" s="75">
        <v>49.16</v>
      </c>
      <c r="F22881" s="73" t="s">
        <v>40</v>
      </c>
    </row>
    <row r="22882" spans="1:6" ht="25.5" x14ac:dyDescent="0.25">
      <c r="A22882" s="73">
        <v>150507</v>
      </c>
      <c r="B22882" s="74" t="s">
        <v>33232</v>
      </c>
      <c r="C22882" s="73" t="s">
        <v>852</v>
      </c>
      <c r="D22882" s="75">
        <v>55.63</v>
      </c>
      <c r="E22882" s="75">
        <v>52.15</v>
      </c>
      <c r="F22882" s="73" t="s">
        <v>40</v>
      </c>
    </row>
    <row r="22883" spans="1:6" ht="25.5" x14ac:dyDescent="0.25">
      <c r="A22883" s="73">
        <v>150516</v>
      </c>
      <c r="B22883" s="74" t="s">
        <v>33233</v>
      </c>
      <c r="C22883" s="73" t="s">
        <v>852</v>
      </c>
      <c r="D22883" s="75">
        <v>55.01</v>
      </c>
      <c r="E22883" s="75">
        <v>51.58</v>
      </c>
      <c r="F22883" s="73" t="s">
        <v>40</v>
      </c>
    </row>
    <row r="22884" spans="1:6" ht="25.5" x14ac:dyDescent="0.25">
      <c r="A22884" s="73">
        <v>150517</v>
      </c>
      <c r="B22884" s="74" t="s">
        <v>33234</v>
      </c>
      <c r="C22884" s="73" t="s">
        <v>852</v>
      </c>
      <c r="D22884" s="75">
        <v>58.05</v>
      </c>
      <c r="E22884" s="75">
        <v>54.57</v>
      </c>
      <c r="F22884" s="73" t="s">
        <v>40</v>
      </c>
    </row>
    <row r="22885" spans="1:6" ht="25.5" x14ac:dyDescent="0.25">
      <c r="A22885" s="73">
        <v>150526</v>
      </c>
      <c r="B22885" s="74" t="s">
        <v>33235</v>
      </c>
      <c r="C22885" s="73" t="s">
        <v>852</v>
      </c>
      <c r="D22885" s="75">
        <v>58.24</v>
      </c>
      <c r="E22885" s="75">
        <v>54.81</v>
      </c>
      <c r="F22885" s="73" t="s">
        <v>40</v>
      </c>
    </row>
    <row r="22886" spans="1:6" ht="25.5" x14ac:dyDescent="0.25">
      <c r="A22886" s="73">
        <v>150527</v>
      </c>
      <c r="B22886" s="74" t="s">
        <v>33236</v>
      </c>
      <c r="C22886" s="73" t="s">
        <v>852</v>
      </c>
      <c r="D22886" s="75">
        <v>61.28</v>
      </c>
      <c r="E22886" s="75">
        <v>57.8</v>
      </c>
      <c r="F22886" s="73" t="s">
        <v>40</v>
      </c>
    </row>
    <row r="22887" spans="1:6" x14ac:dyDescent="0.25">
      <c r="A22887" s="73">
        <v>150605</v>
      </c>
      <c r="B22887" s="74" t="s">
        <v>33237</v>
      </c>
      <c r="C22887" s="73" t="s">
        <v>852</v>
      </c>
      <c r="D22887" s="75">
        <v>46.03</v>
      </c>
      <c r="E22887" s="75">
        <v>42.86</v>
      </c>
      <c r="F22887" s="73" t="s">
        <v>40</v>
      </c>
    </row>
    <row r="22888" spans="1:6" x14ac:dyDescent="0.25">
      <c r="A22888" s="73">
        <v>150606</v>
      </c>
      <c r="B22888" s="74" t="s">
        <v>33238</v>
      </c>
      <c r="C22888" s="73" t="s">
        <v>852</v>
      </c>
      <c r="D22888" s="75">
        <v>49.08</v>
      </c>
      <c r="E22888" s="75">
        <v>45.86</v>
      </c>
      <c r="F22888" s="73" t="s">
        <v>40</v>
      </c>
    </row>
    <row r="22889" spans="1:6" x14ac:dyDescent="0.25">
      <c r="A22889" s="73">
        <v>150607</v>
      </c>
      <c r="B22889" s="74" t="s">
        <v>33239</v>
      </c>
      <c r="C22889" s="73" t="s">
        <v>852</v>
      </c>
      <c r="D22889" s="75">
        <v>52.12</v>
      </c>
      <c r="E22889" s="75">
        <v>48.85</v>
      </c>
      <c r="F22889" s="73" t="s">
        <v>40</v>
      </c>
    </row>
    <row r="22890" spans="1:6" ht="25.5" x14ac:dyDescent="0.25">
      <c r="A22890" s="73">
        <v>150706</v>
      </c>
      <c r="B22890" s="74" t="s">
        <v>33240</v>
      </c>
      <c r="C22890" s="73" t="s">
        <v>852</v>
      </c>
      <c r="D22890" s="75">
        <v>56.16</v>
      </c>
      <c r="E22890" s="75">
        <v>52.52</v>
      </c>
      <c r="F22890" s="73" t="s">
        <v>40</v>
      </c>
    </row>
    <row r="22891" spans="1:6" ht="25.5" x14ac:dyDescent="0.25">
      <c r="A22891" s="73">
        <v>150707</v>
      </c>
      <c r="B22891" s="74" t="s">
        <v>33241</v>
      </c>
      <c r="C22891" s="73" t="s">
        <v>852</v>
      </c>
      <c r="D22891" s="75">
        <v>59.2</v>
      </c>
      <c r="E22891" s="75">
        <v>55.51</v>
      </c>
      <c r="F22891" s="73" t="s">
        <v>40</v>
      </c>
    </row>
    <row r="22892" spans="1:6" ht="25.5" x14ac:dyDescent="0.25">
      <c r="A22892" s="73">
        <v>150716</v>
      </c>
      <c r="B22892" s="74" t="s">
        <v>33242</v>
      </c>
      <c r="C22892" s="73" t="s">
        <v>852</v>
      </c>
      <c r="D22892" s="75">
        <v>58.58</v>
      </c>
      <c r="E22892" s="75">
        <v>54.94</v>
      </c>
      <c r="F22892" s="73" t="s">
        <v>40</v>
      </c>
    </row>
    <row r="22893" spans="1:6" ht="25.5" x14ac:dyDescent="0.25">
      <c r="A22893" s="73">
        <v>150717</v>
      </c>
      <c r="B22893" s="74" t="s">
        <v>33243</v>
      </c>
      <c r="C22893" s="73" t="s">
        <v>852</v>
      </c>
      <c r="D22893" s="75">
        <v>61.62</v>
      </c>
      <c r="E22893" s="75">
        <v>57.93</v>
      </c>
      <c r="F22893" s="73" t="s">
        <v>40</v>
      </c>
    </row>
    <row r="22894" spans="1:6" ht="25.5" x14ac:dyDescent="0.25">
      <c r="A22894" s="73">
        <v>150726</v>
      </c>
      <c r="B22894" s="74" t="s">
        <v>33244</v>
      </c>
      <c r="C22894" s="73" t="s">
        <v>852</v>
      </c>
      <c r="D22894" s="75">
        <v>61.81</v>
      </c>
      <c r="E22894" s="75">
        <v>58.17</v>
      </c>
      <c r="F22894" s="73" t="s">
        <v>40</v>
      </c>
    </row>
    <row r="22895" spans="1:6" ht="25.5" x14ac:dyDescent="0.25">
      <c r="A22895" s="73">
        <v>150727</v>
      </c>
      <c r="B22895" s="74" t="s">
        <v>33245</v>
      </c>
      <c r="C22895" s="73" t="s">
        <v>852</v>
      </c>
      <c r="D22895" s="75">
        <v>64.849999999999994</v>
      </c>
      <c r="E22895" s="75">
        <v>61.16</v>
      </c>
      <c r="F22895" s="73" t="s">
        <v>40</v>
      </c>
    </row>
    <row r="22896" spans="1:6" x14ac:dyDescent="0.25">
      <c r="A22896" s="73">
        <v>150801</v>
      </c>
      <c r="B22896" s="74" t="s">
        <v>33246</v>
      </c>
      <c r="C22896" s="73" t="s">
        <v>852</v>
      </c>
      <c r="D22896" s="75">
        <v>50.02</v>
      </c>
      <c r="E22896" s="75">
        <v>46.48</v>
      </c>
      <c r="F22896" s="73" t="s">
        <v>40</v>
      </c>
    </row>
    <row r="22897" spans="1:6" x14ac:dyDescent="0.25">
      <c r="A22897" s="73">
        <v>150802</v>
      </c>
      <c r="B22897" s="74" t="s">
        <v>33247</v>
      </c>
      <c r="C22897" s="73" t="s">
        <v>852</v>
      </c>
      <c r="D22897" s="75">
        <v>58.54</v>
      </c>
      <c r="E22897" s="75">
        <v>54.67</v>
      </c>
      <c r="F22897" s="73" t="s">
        <v>40</v>
      </c>
    </row>
    <row r="22898" spans="1:6" x14ac:dyDescent="0.25">
      <c r="A22898" s="73">
        <v>151505</v>
      </c>
      <c r="B22898" s="74" t="s">
        <v>33248</v>
      </c>
      <c r="C22898" s="73" t="s">
        <v>852</v>
      </c>
      <c r="D22898" s="75">
        <v>309.39999999999998</v>
      </c>
      <c r="E22898" s="75">
        <v>303.14999999999998</v>
      </c>
      <c r="F22898" s="73" t="s">
        <v>40</v>
      </c>
    </row>
    <row r="22899" spans="1:6" ht="25.5" x14ac:dyDescent="0.25">
      <c r="A22899" s="73">
        <v>151723</v>
      </c>
      <c r="B22899" s="74" t="s">
        <v>29728</v>
      </c>
      <c r="C22899" s="73" t="s">
        <v>852</v>
      </c>
      <c r="D22899" s="75">
        <v>55.35</v>
      </c>
      <c r="E22899" s="75">
        <v>53.14</v>
      </c>
      <c r="F22899" s="73" t="s">
        <v>40</v>
      </c>
    </row>
    <row r="22900" spans="1:6" ht="25.5" x14ac:dyDescent="0.25">
      <c r="A22900" s="73">
        <v>151724</v>
      </c>
      <c r="B22900" s="74" t="s">
        <v>29729</v>
      </c>
      <c r="C22900" s="73" t="s">
        <v>852</v>
      </c>
      <c r="D22900" s="75">
        <v>48.34</v>
      </c>
      <c r="E22900" s="75">
        <v>46.75</v>
      </c>
      <c r="F22900" s="73" t="s">
        <v>40</v>
      </c>
    </row>
    <row r="22901" spans="1:6" ht="25.5" x14ac:dyDescent="0.25">
      <c r="A22901" s="73">
        <v>151725</v>
      </c>
      <c r="B22901" s="74" t="s">
        <v>29730</v>
      </c>
      <c r="C22901" s="73" t="s">
        <v>852</v>
      </c>
      <c r="D22901" s="75">
        <v>40.799999999999997</v>
      </c>
      <c r="E22901" s="75">
        <v>39.92</v>
      </c>
      <c r="F22901" s="73" t="s">
        <v>40</v>
      </c>
    </row>
    <row r="22902" spans="1:6" x14ac:dyDescent="0.25">
      <c r="A22902" s="73">
        <v>152005</v>
      </c>
      <c r="B22902" s="74" t="s">
        <v>33249</v>
      </c>
      <c r="C22902" s="73" t="s">
        <v>852</v>
      </c>
      <c r="D22902" s="75">
        <v>90.27</v>
      </c>
      <c r="E22902" s="75">
        <v>85.74</v>
      </c>
      <c r="F22902" s="73" t="s">
        <v>40</v>
      </c>
    </row>
    <row r="22903" spans="1:6" x14ac:dyDescent="0.25">
      <c r="A22903" s="73">
        <v>152007</v>
      </c>
      <c r="B22903" s="74" t="s">
        <v>33250</v>
      </c>
      <c r="C22903" s="73" t="s">
        <v>852</v>
      </c>
      <c r="D22903" s="75">
        <v>306.83</v>
      </c>
      <c r="E22903" s="75">
        <v>301.27999999999997</v>
      </c>
      <c r="F22903" s="73" t="s">
        <v>40</v>
      </c>
    </row>
    <row r="22904" spans="1:6" x14ac:dyDescent="0.25">
      <c r="A22904" s="73">
        <v>152009</v>
      </c>
      <c r="B22904" s="74" t="s">
        <v>33251</v>
      </c>
      <c r="C22904" s="73" t="s">
        <v>852</v>
      </c>
      <c r="D22904" s="75">
        <v>493.98</v>
      </c>
      <c r="E22904" s="75">
        <v>488.43</v>
      </c>
      <c r="F22904" s="73" t="s">
        <v>40</v>
      </c>
    </row>
    <row r="22905" spans="1:6" x14ac:dyDescent="0.25">
      <c r="A22905" s="73">
        <v>152205</v>
      </c>
      <c r="B22905" s="74" t="s">
        <v>33252</v>
      </c>
      <c r="C22905" s="73" t="s">
        <v>852</v>
      </c>
      <c r="D22905" s="75">
        <v>119.34</v>
      </c>
      <c r="E22905" s="75">
        <v>114.81</v>
      </c>
      <c r="F22905" s="73" t="s">
        <v>40</v>
      </c>
    </row>
    <row r="22906" spans="1:6" ht="25.5" x14ac:dyDescent="0.25">
      <c r="A22906" s="73">
        <v>152210</v>
      </c>
      <c r="B22906" s="74" t="s">
        <v>33253</v>
      </c>
      <c r="C22906" s="73" t="s">
        <v>852</v>
      </c>
      <c r="D22906" s="75">
        <v>137.27000000000001</v>
      </c>
      <c r="E22906" s="75">
        <v>132.74</v>
      </c>
      <c r="F22906" s="73" t="s">
        <v>40</v>
      </c>
    </row>
    <row r="22907" spans="1:6" x14ac:dyDescent="0.25">
      <c r="A22907" s="73">
        <v>152211</v>
      </c>
      <c r="B22907" s="74" t="s">
        <v>33254</v>
      </c>
      <c r="C22907" s="73" t="s">
        <v>852</v>
      </c>
      <c r="D22907" s="75">
        <v>137.27000000000001</v>
      </c>
      <c r="E22907" s="75">
        <v>132.74</v>
      </c>
      <c r="F22907" s="73" t="s">
        <v>40</v>
      </c>
    </row>
    <row r="22908" spans="1:6" x14ac:dyDescent="0.25">
      <c r="A22908" s="73">
        <v>152505</v>
      </c>
      <c r="B22908" s="74" t="s">
        <v>33255</v>
      </c>
      <c r="C22908" s="73" t="s">
        <v>852</v>
      </c>
      <c r="D22908" s="75">
        <v>97.83</v>
      </c>
      <c r="E22908" s="75">
        <v>97.12</v>
      </c>
      <c r="F22908" s="73" t="s">
        <v>40</v>
      </c>
    </row>
    <row r="22909" spans="1:6" x14ac:dyDescent="0.25">
      <c r="A22909" s="73">
        <v>152525</v>
      </c>
      <c r="B22909" s="74" t="s">
        <v>33256</v>
      </c>
      <c r="C22909" s="73" t="s">
        <v>852</v>
      </c>
      <c r="D22909" s="75">
        <v>80.569999999999993</v>
      </c>
      <c r="E22909" s="75">
        <v>79.86</v>
      </c>
      <c r="F22909" s="73" t="s">
        <v>40</v>
      </c>
    </row>
    <row r="22910" spans="1:6" x14ac:dyDescent="0.25">
      <c r="A22910" s="73">
        <v>152526</v>
      </c>
      <c r="B22910" s="74" t="s">
        <v>29731</v>
      </c>
      <c r="C22910" s="73" t="s">
        <v>852</v>
      </c>
      <c r="D22910" s="75">
        <v>195.58</v>
      </c>
      <c r="E22910" s="75">
        <v>193.46</v>
      </c>
      <c r="F22910" s="73" t="s">
        <v>40</v>
      </c>
    </row>
    <row r="22911" spans="1:6" ht="25.5" x14ac:dyDescent="0.25">
      <c r="A22911" s="73">
        <v>152527</v>
      </c>
      <c r="B22911" s="74" t="s">
        <v>29732</v>
      </c>
      <c r="C22911" s="73" t="s">
        <v>852</v>
      </c>
      <c r="D22911" s="75">
        <v>663.64</v>
      </c>
      <c r="E22911" s="75">
        <v>663.54</v>
      </c>
      <c r="F22911" s="73" t="s">
        <v>40</v>
      </c>
    </row>
    <row r="22912" spans="1:6" x14ac:dyDescent="0.25">
      <c r="A22912" s="73">
        <v>153305</v>
      </c>
      <c r="B22912" s="74" t="s">
        <v>33257</v>
      </c>
      <c r="C22912" s="73" t="s">
        <v>852</v>
      </c>
      <c r="D22912" s="75">
        <v>118.95</v>
      </c>
      <c r="E22912" s="75">
        <v>113.71</v>
      </c>
      <c r="F22912" s="73" t="s">
        <v>40</v>
      </c>
    </row>
    <row r="22913" spans="1:6" x14ac:dyDescent="0.25">
      <c r="A22913" s="73">
        <v>153501</v>
      </c>
      <c r="B22913" s="74" t="s">
        <v>29733</v>
      </c>
      <c r="C22913" s="73" t="s">
        <v>852</v>
      </c>
      <c r="D22913" s="75">
        <v>61.92</v>
      </c>
      <c r="E22913" s="75">
        <v>59.79</v>
      </c>
      <c r="F22913" s="73" t="s">
        <v>40</v>
      </c>
    </row>
    <row r="22914" spans="1:6" ht="25.5" x14ac:dyDescent="0.25">
      <c r="A22914" s="73">
        <v>153502</v>
      </c>
      <c r="B22914" s="74" t="s">
        <v>29734</v>
      </c>
      <c r="C22914" s="73" t="s">
        <v>852</v>
      </c>
      <c r="D22914" s="75">
        <v>81.010000000000005</v>
      </c>
      <c r="E22914" s="75">
        <v>78.349999999999994</v>
      </c>
      <c r="F22914" s="73" t="s">
        <v>40</v>
      </c>
    </row>
    <row r="22915" spans="1:6" ht="25.5" x14ac:dyDescent="0.25">
      <c r="A22915" s="73">
        <v>153503</v>
      </c>
      <c r="B22915" s="74" t="s">
        <v>29735</v>
      </c>
      <c r="C22915" s="73" t="s">
        <v>852</v>
      </c>
      <c r="D22915" s="75">
        <v>118.63</v>
      </c>
      <c r="E22915" s="75">
        <v>114.1</v>
      </c>
      <c r="F22915" s="73" t="s">
        <v>40</v>
      </c>
    </row>
    <row r="22916" spans="1:6" ht="25.5" x14ac:dyDescent="0.25">
      <c r="A22916" s="73">
        <v>153504</v>
      </c>
      <c r="B22916" s="74" t="s">
        <v>29736</v>
      </c>
      <c r="C22916" s="73" t="s">
        <v>852</v>
      </c>
      <c r="D22916" s="75">
        <v>104.06</v>
      </c>
      <c r="E22916" s="75">
        <v>100.63</v>
      </c>
      <c r="F22916" s="73" t="s">
        <v>40</v>
      </c>
    </row>
    <row r="22917" spans="1:6" ht="25.5" x14ac:dyDescent="0.25">
      <c r="A22917" s="73">
        <v>153505</v>
      </c>
      <c r="B22917" s="74" t="s">
        <v>29737</v>
      </c>
      <c r="C22917" s="73" t="s">
        <v>852</v>
      </c>
      <c r="D22917" s="75">
        <v>121.01</v>
      </c>
      <c r="E22917" s="75">
        <v>117.58</v>
      </c>
      <c r="F22917" s="73" t="s">
        <v>40</v>
      </c>
    </row>
    <row r="22918" spans="1:6" ht="25.5" x14ac:dyDescent="0.25">
      <c r="A22918" s="73">
        <v>153534</v>
      </c>
      <c r="B22918" s="74" t="s">
        <v>29738</v>
      </c>
      <c r="C22918" s="73" t="s">
        <v>852</v>
      </c>
      <c r="D22918" s="75">
        <v>1.76</v>
      </c>
      <c r="E22918" s="75">
        <v>1.74</v>
      </c>
      <c r="F22918" s="73" t="s">
        <v>40</v>
      </c>
    </row>
    <row r="22919" spans="1:6" ht="25.5" x14ac:dyDescent="0.25">
      <c r="A22919" s="73">
        <v>153535</v>
      </c>
      <c r="B22919" s="74" t="s">
        <v>29739</v>
      </c>
      <c r="C22919" s="73" t="s">
        <v>852</v>
      </c>
      <c r="D22919" s="75">
        <v>2.5</v>
      </c>
      <c r="E22919" s="75">
        <v>2.48</v>
      </c>
      <c r="F22919" s="73" t="s">
        <v>40</v>
      </c>
    </row>
    <row r="22920" spans="1:6" ht="25.5" x14ac:dyDescent="0.25">
      <c r="A22920" s="73">
        <v>153705</v>
      </c>
      <c r="B22920" s="74" t="s">
        <v>33258</v>
      </c>
      <c r="C22920" s="73" t="s">
        <v>852</v>
      </c>
      <c r="D22920" s="75">
        <v>135.99</v>
      </c>
      <c r="E22920" s="75">
        <v>135.99</v>
      </c>
      <c r="F22920" s="73" t="s">
        <v>40</v>
      </c>
    </row>
    <row r="22921" spans="1:6" x14ac:dyDescent="0.25">
      <c r="A22921" s="73">
        <v>153710</v>
      </c>
      <c r="B22921" s="74" t="s">
        <v>33259</v>
      </c>
      <c r="C22921" s="73" t="s">
        <v>852</v>
      </c>
      <c r="D22921" s="75">
        <v>46.59</v>
      </c>
      <c r="E22921" s="75">
        <v>44.95</v>
      </c>
      <c r="F22921" s="73" t="s">
        <v>40</v>
      </c>
    </row>
    <row r="22922" spans="1:6" x14ac:dyDescent="0.25">
      <c r="A22922" s="73">
        <v>155402</v>
      </c>
      <c r="B22922" s="74" t="s">
        <v>33266</v>
      </c>
      <c r="C22922" s="73" t="s">
        <v>852</v>
      </c>
      <c r="D22922" s="75">
        <v>323.5</v>
      </c>
      <c r="E22922" s="75">
        <v>314.88</v>
      </c>
      <c r="F22922" s="73" t="s">
        <v>40</v>
      </c>
    </row>
    <row r="22923" spans="1:6" x14ac:dyDescent="0.25">
      <c r="A22923" s="73">
        <v>155403</v>
      </c>
      <c r="B22923" s="74" t="s">
        <v>33267</v>
      </c>
      <c r="C22923" s="73" t="s">
        <v>852</v>
      </c>
      <c r="D22923" s="75">
        <v>498.41</v>
      </c>
      <c r="E22923" s="75">
        <v>489.79</v>
      </c>
      <c r="F22923" s="73" t="s">
        <v>40</v>
      </c>
    </row>
    <row r="22924" spans="1:6" x14ac:dyDescent="0.25">
      <c r="A22924" s="73">
        <v>155405</v>
      </c>
      <c r="B22924" s="74" t="s">
        <v>33268</v>
      </c>
      <c r="C22924" s="73" t="s">
        <v>852</v>
      </c>
      <c r="D22924" s="75">
        <v>204.12</v>
      </c>
      <c r="E22924" s="75">
        <v>202.48</v>
      </c>
      <c r="F22924" s="73" t="s">
        <v>40</v>
      </c>
    </row>
    <row r="22925" spans="1:6" x14ac:dyDescent="0.25">
      <c r="A22925" s="73">
        <v>155407</v>
      </c>
      <c r="B22925" s="74" t="s">
        <v>33269</v>
      </c>
      <c r="C22925" s="73" t="s">
        <v>852</v>
      </c>
      <c r="D22925" s="75">
        <v>571.65</v>
      </c>
      <c r="E22925" s="75">
        <v>563.03</v>
      </c>
      <c r="F22925" s="73" t="s">
        <v>40</v>
      </c>
    </row>
    <row r="22926" spans="1:6" x14ac:dyDescent="0.25">
      <c r="A22926" s="73">
        <v>155802</v>
      </c>
      <c r="B22926" s="74" t="s">
        <v>33270</v>
      </c>
      <c r="C22926" s="73" t="s">
        <v>852</v>
      </c>
      <c r="D22926" s="75">
        <v>323.5</v>
      </c>
      <c r="E22926" s="75">
        <v>314.88</v>
      </c>
      <c r="F22926" s="73" t="s">
        <v>40</v>
      </c>
    </row>
    <row r="22927" spans="1:6" x14ac:dyDescent="0.25">
      <c r="A22927" s="73">
        <v>155803</v>
      </c>
      <c r="B22927" s="74" t="s">
        <v>33271</v>
      </c>
      <c r="C22927" s="73" t="s">
        <v>852</v>
      </c>
      <c r="D22927" s="75">
        <v>498.41</v>
      </c>
      <c r="E22927" s="75">
        <v>489.79</v>
      </c>
      <c r="F22927" s="73" t="s">
        <v>40</v>
      </c>
    </row>
    <row r="22928" spans="1:6" x14ac:dyDescent="0.25">
      <c r="A22928" s="73">
        <v>155805</v>
      </c>
      <c r="B22928" s="74" t="s">
        <v>33272</v>
      </c>
      <c r="C22928" s="73" t="s">
        <v>852</v>
      </c>
      <c r="D22928" s="75">
        <v>204.12</v>
      </c>
      <c r="E22928" s="75">
        <v>202.48</v>
      </c>
      <c r="F22928" s="73" t="s">
        <v>40</v>
      </c>
    </row>
    <row r="22929" spans="1:6" ht="25.5" x14ac:dyDescent="0.25">
      <c r="A22929" s="73">
        <v>160201</v>
      </c>
      <c r="B22929" s="74" t="s">
        <v>29740</v>
      </c>
      <c r="C22929" s="73" t="s">
        <v>852</v>
      </c>
      <c r="D22929" s="75">
        <v>238.87</v>
      </c>
      <c r="E22929" s="75">
        <v>236.08</v>
      </c>
      <c r="F22929" s="73" t="s">
        <v>40</v>
      </c>
    </row>
    <row r="22930" spans="1:6" ht="25.5" x14ac:dyDescent="0.25">
      <c r="A22930" s="73">
        <v>160204</v>
      </c>
      <c r="B22930" s="74" t="s">
        <v>29741</v>
      </c>
      <c r="C22930" s="73" t="s">
        <v>852</v>
      </c>
      <c r="D22930" s="75">
        <v>343.81</v>
      </c>
      <c r="E22930" s="75">
        <v>341.57</v>
      </c>
      <c r="F22930" s="73" t="s">
        <v>40</v>
      </c>
    </row>
    <row r="22931" spans="1:6" ht="25.5" x14ac:dyDescent="0.25">
      <c r="A22931" s="73">
        <v>160205</v>
      </c>
      <c r="B22931" s="74" t="s">
        <v>29742</v>
      </c>
      <c r="C22931" s="73" t="s">
        <v>852</v>
      </c>
      <c r="D22931" s="75">
        <v>254.04</v>
      </c>
      <c r="E22931" s="75">
        <v>252.33</v>
      </c>
      <c r="F22931" s="73" t="s">
        <v>40</v>
      </c>
    </row>
    <row r="22932" spans="1:6" ht="25.5" x14ac:dyDescent="0.25">
      <c r="A22932" s="73">
        <v>160220</v>
      </c>
      <c r="B22932" s="74" t="s">
        <v>29743</v>
      </c>
      <c r="C22932" s="73" t="s">
        <v>852</v>
      </c>
      <c r="D22932" s="75">
        <v>383.87</v>
      </c>
      <c r="E22932" s="75">
        <v>381.08</v>
      </c>
      <c r="F22932" s="73" t="s">
        <v>40</v>
      </c>
    </row>
    <row r="22933" spans="1:6" ht="25.5" x14ac:dyDescent="0.25">
      <c r="A22933" s="73">
        <v>160230</v>
      </c>
      <c r="B22933" s="74" t="s">
        <v>29744</v>
      </c>
      <c r="C22933" s="73" t="s">
        <v>852</v>
      </c>
      <c r="D22933" s="75">
        <v>477.81</v>
      </c>
      <c r="E22933" s="75">
        <v>475.57</v>
      </c>
      <c r="F22933" s="73" t="s">
        <v>40</v>
      </c>
    </row>
    <row r="22934" spans="1:6" ht="25.5" x14ac:dyDescent="0.25">
      <c r="A22934" s="73">
        <v>160231</v>
      </c>
      <c r="B22934" s="74" t="s">
        <v>29745</v>
      </c>
      <c r="C22934" s="73" t="s">
        <v>852</v>
      </c>
      <c r="D22934" s="75">
        <v>733.74</v>
      </c>
      <c r="E22934" s="75">
        <v>732.03</v>
      </c>
      <c r="F22934" s="73" t="s">
        <v>40</v>
      </c>
    </row>
    <row r="22935" spans="1:6" ht="25.5" x14ac:dyDescent="0.25">
      <c r="A22935" s="73">
        <v>160240</v>
      </c>
      <c r="B22935" s="74" t="s">
        <v>29746</v>
      </c>
      <c r="C22935" s="73" t="s">
        <v>852</v>
      </c>
      <c r="D22935" s="75">
        <v>590.45000000000005</v>
      </c>
      <c r="E22935" s="75">
        <v>587.91</v>
      </c>
      <c r="F22935" s="73" t="s">
        <v>40</v>
      </c>
    </row>
    <row r="22936" spans="1:6" ht="25.5" x14ac:dyDescent="0.25">
      <c r="A22936" s="73">
        <v>160241</v>
      </c>
      <c r="B22936" s="74" t="s">
        <v>29747</v>
      </c>
      <c r="C22936" s="73" t="s">
        <v>852</v>
      </c>
      <c r="D22936" s="75">
        <v>912.5</v>
      </c>
      <c r="E22936" s="75">
        <v>910.18</v>
      </c>
      <c r="F22936" s="73" t="s">
        <v>40</v>
      </c>
    </row>
    <row r="22937" spans="1:6" ht="25.5" x14ac:dyDescent="0.25">
      <c r="A22937" s="73">
        <v>160242</v>
      </c>
      <c r="B22937" s="74" t="s">
        <v>29748</v>
      </c>
      <c r="C22937" s="73" t="s">
        <v>852</v>
      </c>
      <c r="D22937" s="75">
        <v>1017.72</v>
      </c>
      <c r="E22937" s="75">
        <v>1015.58</v>
      </c>
      <c r="F22937" s="73" t="s">
        <v>40</v>
      </c>
    </row>
    <row r="22938" spans="1:6" ht="25.5" x14ac:dyDescent="0.25">
      <c r="A22938" s="73">
        <v>160243</v>
      </c>
      <c r="B22938" s="74" t="s">
        <v>29749</v>
      </c>
      <c r="C22938" s="73" t="s">
        <v>852</v>
      </c>
      <c r="D22938" s="75">
        <v>691.22</v>
      </c>
      <c r="E22938" s="75">
        <v>685.29</v>
      </c>
      <c r="F22938" s="73" t="s">
        <v>40</v>
      </c>
    </row>
    <row r="22939" spans="1:6" ht="25.5" x14ac:dyDescent="0.25">
      <c r="A22939" s="73">
        <v>160244</v>
      </c>
      <c r="B22939" s="74" t="s">
        <v>29750</v>
      </c>
      <c r="C22939" s="73" t="s">
        <v>852</v>
      </c>
      <c r="D22939" s="75">
        <v>1001.67</v>
      </c>
      <c r="E22939" s="75">
        <v>996.27</v>
      </c>
      <c r="F22939" s="73" t="s">
        <v>40</v>
      </c>
    </row>
    <row r="22940" spans="1:6" ht="25.5" x14ac:dyDescent="0.25">
      <c r="A22940" s="73">
        <v>160245</v>
      </c>
      <c r="B22940" s="74" t="s">
        <v>29751</v>
      </c>
      <c r="C22940" s="73" t="s">
        <v>852</v>
      </c>
      <c r="D22940" s="75">
        <v>1097.71</v>
      </c>
      <c r="E22940" s="75">
        <v>1092.77</v>
      </c>
      <c r="F22940" s="73" t="s">
        <v>40</v>
      </c>
    </row>
    <row r="22941" spans="1:6" ht="25.5" x14ac:dyDescent="0.25">
      <c r="A22941" s="73">
        <v>160250</v>
      </c>
      <c r="B22941" s="74" t="s">
        <v>29752</v>
      </c>
      <c r="C22941" s="73" t="s">
        <v>852</v>
      </c>
      <c r="D22941" s="75">
        <v>476.45</v>
      </c>
      <c r="E22941" s="75">
        <v>471.51</v>
      </c>
      <c r="F22941" s="73" t="s">
        <v>40</v>
      </c>
    </row>
    <row r="22942" spans="1:6" ht="25.5" x14ac:dyDescent="0.25">
      <c r="A22942" s="73">
        <v>160251</v>
      </c>
      <c r="B22942" s="74" t="s">
        <v>29753</v>
      </c>
      <c r="C22942" s="73" t="s">
        <v>852</v>
      </c>
      <c r="D22942" s="75">
        <v>485.26</v>
      </c>
      <c r="E22942" s="75">
        <v>479.89</v>
      </c>
      <c r="F22942" s="73" t="s">
        <v>40</v>
      </c>
    </row>
    <row r="22943" spans="1:6" ht="25.5" x14ac:dyDescent="0.25">
      <c r="A22943" s="73">
        <v>160252</v>
      </c>
      <c r="B22943" s="74" t="s">
        <v>29754</v>
      </c>
      <c r="C22943" s="73" t="s">
        <v>852</v>
      </c>
      <c r="D22943" s="75">
        <v>726.87</v>
      </c>
      <c r="E22943" s="75">
        <v>721.82</v>
      </c>
      <c r="F22943" s="73" t="s">
        <v>40</v>
      </c>
    </row>
    <row r="22944" spans="1:6" ht="25.5" x14ac:dyDescent="0.25">
      <c r="A22944" s="73">
        <v>162020</v>
      </c>
      <c r="B22944" s="74" t="s">
        <v>29755</v>
      </c>
      <c r="C22944" s="73" t="s">
        <v>852</v>
      </c>
      <c r="D22944" s="75">
        <v>414.99</v>
      </c>
      <c r="E22944" s="75">
        <v>412.27</v>
      </c>
      <c r="F22944" s="73" t="s">
        <v>40</v>
      </c>
    </row>
    <row r="22945" spans="1:6" ht="25.5" x14ac:dyDescent="0.25">
      <c r="A22945" s="73">
        <v>162030</v>
      </c>
      <c r="B22945" s="74" t="s">
        <v>29756</v>
      </c>
      <c r="C22945" s="73" t="s">
        <v>852</v>
      </c>
      <c r="D22945" s="75">
        <v>405.36</v>
      </c>
      <c r="E22945" s="75">
        <v>404.04</v>
      </c>
      <c r="F22945" s="73" t="s">
        <v>40</v>
      </c>
    </row>
    <row r="22946" spans="1:6" ht="25.5" x14ac:dyDescent="0.25">
      <c r="A22946" s="73">
        <v>162040</v>
      </c>
      <c r="B22946" s="74" t="s">
        <v>29757</v>
      </c>
      <c r="C22946" s="73" t="s">
        <v>852</v>
      </c>
      <c r="D22946" s="75">
        <v>393.99</v>
      </c>
      <c r="E22946" s="75">
        <v>393.3</v>
      </c>
      <c r="F22946" s="73" t="s">
        <v>40</v>
      </c>
    </row>
    <row r="22947" spans="1:6" ht="25.5" x14ac:dyDescent="0.25">
      <c r="A22947" s="73">
        <v>170301</v>
      </c>
      <c r="B22947" s="74" t="s">
        <v>29758</v>
      </c>
      <c r="C22947" s="73" t="s">
        <v>852</v>
      </c>
      <c r="D22947" s="75">
        <v>22.39</v>
      </c>
      <c r="E22947" s="75">
        <v>21.11</v>
      </c>
      <c r="F22947" s="73" t="s">
        <v>40</v>
      </c>
    </row>
    <row r="22948" spans="1:6" ht="25.5" x14ac:dyDescent="0.25">
      <c r="A22948" s="73">
        <v>170302</v>
      </c>
      <c r="B22948" s="74" t="s">
        <v>29759</v>
      </c>
      <c r="C22948" s="73" t="s">
        <v>852</v>
      </c>
      <c r="D22948" s="75">
        <v>31.17</v>
      </c>
      <c r="E22948" s="75">
        <v>29.47</v>
      </c>
      <c r="F22948" s="73" t="s">
        <v>40</v>
      </c>
    </row>
    <row r="22949" spans="1:6" ht="25.5" x14ac:dyDescent="0.25">
      <c r="A22949" s="73">
        <v>170305</v>
      </c>
      <c r="B22949" s="74" t="s">
        <v>29760</v>
      </c>
      <c r="C22949" s="73" t="s">
        <v>852</v>
      </c>
      <c r="D22949" s="75">
        <v>3.73</v>
      </c>
      <c r="E22949" s="75">
        <v>3.57</v>
      </c>
      <c r="F22949" s="73" t="s">
        <v>40</v>
      </c>
    </row>
    <row r="22950" spans="1:6" ht="25.5" x14ac:dyDescent="0.25">
      <c r="A22950" s="73">
        <v>170307</v>
      </c>
      <c r="B22950" s="74" t="s">
        <v>29761</v>
      </c>
      <c r="C22950" s="73" t="s">
        <v>852</v>
      </c>
      <c r="D22950" s="75">
        <v>5.12</v>
      </c>
      <c r="E22950" s="75">
        <v>4.96</v>
      </c>
      <c r="F22950" s="73" t="s">
        <v>40</v>
      </c>
    </row>
    <row r="22951" spans="1:6" ht="25.5" x14ac:dyDescent="0.25">
      <c r="A22951" s="73">
        <v>170321</v>
      </c>
      <c r="B22951" s="74" t="s">
        <v>29762</v>
      </c>
      <c r="C22951" s="73" t="s">
        <v>852</v>
      </c>
      <c r="D22951" s="75">
        <v>17.010000000000002</v>
      </c>
      <c r="E22951" s="75">
        <v>15.99</v>
      </c>
      <c r="F22951" s="73" t="s">
        <v>40</v>
      </c>
    </row>
    <row r="22952" spans="1:6" ht="25.5" x14ac:dyDescent="0.25">
      <c r="A22952" s="73">
        <v>170326</v>
      </c>
      <c r="B22952" s="74" t="s">
        <v>29763</v>
      </c>
      <c r="C22952" s="73" t="s">
        <v>852</v>
      </c>
      <c r="D22952" s="75">
        <v>21.13</v>
      </c>
      <c r="E22952" s="75">
        <v>20.11</v>
      </c>
      <c r="F22952" s="73" t="s">
        <v>40</v>
      </c>
    </row>
    <row r="22953" spans="1:6" ht="25.5" x14ac:dyDescent="0.25">
      <c r="A22953" s="73">
        <v>170327</v>
      </c>
      <c r="B22953" s="74" t="s">
        <v>29764</v>
      </c>
      <c r="C22953" s="73" t="s">
        <v>852</v>
      </c>
      <c r="D22953" s="75">
        <v>21.14</v>
      </c>
      <c r="E22953" s="75">
        <v>20.12</v>
      </c>
      <c r="F22953" s="73" t="s">
        <v>40</v>
      </c>
    </row>
    <row r="22954" spans="1:6" ht="25.5" x14ac:dyDescent="0.25">
      <c r="A22954" s="73">
        <v>170401</v>
      </c>
      <c r="B22954" s="74" t="s">
        <v>29765</v>
      </c>
      <c r="C22954" s="73" t="s">
        <v>852</v>
      </c>
      <c r="D22954" s="75">
        <v>21.39</v>
      </c>
      <c r="E22954" s="75">
        <v>19.78</v>
      </c>
      <c r="F22954" s="73" t="s">
        <v>40</v>
      </c>
    </row>
    <row r="22955" spans="1:6" ht="25.5" x14ac:dyDescent="0.25">
      <c r="A22955" s="73">
        <v>170402</v>
      </c>
      <c r="B22955" s="74" t="s">
        <v>29766</v>
      </c>
      <c r="C22955" s="73" t="s">
        <v>852</v>
      </c>
      <c r="D22955" s="75">
        <v>29.17</v>
      </c>
      <c r="E22955" s="75">
        <v>27.03</v>
      </c>
      <c r="F22955" s="73" t="s">
        <v>40</v>
      </c>
    </row>
    <row r="22956" spans="1:6" ht="25.5" x14ac:dyDescent="0.25">
      <c r="A22956" s="73">
        <v>170403</v>
      </c>
      <c r="B22956" s="74" t="s">
        <v>29767</v>
      </c>
      <c r="C22956" s="73" t="s">
        <v>852</v>
      </c>
      <c r="D22956" s="75">
        <v>13.43</v>
      </c>
      <c r="E22956" s="75">
        <v>12.69</v>
      </c>
      <c r="F22956" s="73" t="s">
        <v>40</v>
      </c>
    </row>
    <row r="22957" spans="1:6" ht="25.5" x14ac:dyDescent="0.25">
      <c r="A22957" s="73">
        <v>170404</v>
      </c>
      <c r="B22957" s="74" t="s">
        <v>29768</v>
      </c>
      <c r="C22957" s="73" t="s">
        <v>852</v>
      </c>
      <c r="D22957" s="75">
        <v>16.739999999999998</v>
      </c>
      <c r="E22957" s="75">
        <v>15.74</v>
      </c>
      <c r="F22957" s="73" t="s">
        <v>40</v>
      </c>
    </row>
    <row r="22958" spans="1:6" ht="25.5" x14ac:dyDescent="0.25">
      <c r="A22958" s="73">
        <v>170405</v>
      </c>
      <c r="B22958" s="74" t="s">
        <v>29769</v>
      </c>
      <c r="C22958" s="73" t="s">
        <v>852</v>
      </c>
      <c r="D22958" s="75">
        <v>3.75</v>
      </c>
      <c r="E22958" s="75">
        <v>3.58</v>
      </c>
      <c r="F22958" s="73" t="s">
        <v>40</v>
      </c>
    </row>
    <row r="22959" spans="1:6" ht="25.5" x14ac:dyDescent="0.25">
      <c r="A22959" s="73">
        <v>170406</v>
      </c>
      <c r="B22959" s="74" t="s">
        <v>29770</v>
      </c>
      <c r="C22959" s="73" t="s">
        <v>852</v>
      </c>
      <c r="D22959" s="75">
        <v>3.32</v>
      </c>
      <c r="E22959" s="75">
        <v>3.2</v>
      </c>
      <c r="F22959" s="73" t="s">
        <v>40</v>
      </c>
    </row>
    <row r="22960" spans="1:6" ht="25.5" x14ac:dyDescent="0.25">
      <c r="A22960" s="73">
        <v>170407</v>
      </c>
      <c r="B22960" s="74" t="s">
        <v>29771</v>
      </c>
      <c r="C22960" s="73" t="s">
        <v>852</v>
      </c>
      <c r="D22960" s="75">
        <v>5.14</v>
      </c>
      <c r="E22960" s="75">
        <v>4.97</v>
      </c>
      <c r="F22960" s="73" t="s">
        <v>40</v>
      </c>
    </row>
    <row r="22961" spans="1:6" x14ac:dyDescent="0.25">
      <c r="A22961" s="73">
        <v>170408</v>
      </c>
      <c r="B22961" s="74" t="s">
        <v>29772</v>
      </c>
      <c r="C22961" s="73" t="s">
        <v>852</v>
      </c>
      <c r="D22961" s="75">
        <v>4.71</v>
      </c>
      <c r="E22961" s="75">
        <v>4.59</v>
      </c>
      <c r="F22961" s="73" t="s">
        <v>40</v>
      </c>
    </row>
    <row r="22962" spans="1:6" ht="25.5" x14ac:dyDescent="0.25">
      <c r="A22962" s="73">
        <v>170421</v>
      </c>
      <c r="B22962" s="74" t="s">
        <v>29773</v>
      </c>
      <c r="C22962" s="73" t="s">
        <v>852</v>
      </c>
      <c r="D22962" s="75">
        <v>18.190000000000001</v>
      </c>
      <c r="E22962" s="75">
        <v>17.41</v>
      </c>
      <c r="F22962" s="73" t="s">
        <v>40</v>
      </c>
    </row>
    <row r="22963" spans="1:6" ht="25.5" x14ac:dyDescent="0.25">
      <c r="A22963" s="73">
        <v>170422</v>
      </c>
      <c r="B22963" s="74" t="s">
        <v>29774</v>
      </c>
      <c r="C22963" s="73" t="s">
        <v>852</v>
      </c>
      <c r="D22963" s="75">
        <v>16.239999999999998</v>
      </c>
      <c r="E22963" s="75">
        <v>15.64</v>
      </c>
      <c r="F22963" s="73" t="s">
        <v>40</v>
      </c>
    </row>
    <row r="22964" spans="1:6" ht="25.5" x14ac:dyDescent="0.25">
      <c r="A22964" s="73">
        <v>170426</v>
      </c>
      <c r="B22964" s="74" t="s">
        <v>29775</v>
      </c>
      <c r="C22964" s="73" t="s">
        <v>852</v>
      </c>
      <c r="D22964" s="75">
        <v>24.99</v>
      </c>
      <c r="E22964" s="75">
        <v>24.21</v>
      </c>
      <c r="F22964" s="73" t="s">
        <v>40</v>
      </c>
    </row>
    <row r="22965" spans="1:6" ht="25.5" x14ac:dyDescent="0.25">
      <c r="A22965" s="73">
        <v>170427</v>
      </c>
      <c r="B22965" s="74" t="s">
        <v>29776</v>
      </c>
      <c r="C22965" s="73" t="s">
        <v>852</v>
      </c>
      <c r="D22965" s="75">
        <v>23.04</v>
      </c>
      <c r="E22965" s="75">
        <v>22.44</v>
      </c>
      <c r="F22965" s="73" t="s">
        <v>40</v>
      </c>
    </row>
    <row r="22966" spans="1:6" ht="25.5" x14ac:dyDescent="0.25">
      <c r="A22966" s="73">
        <v>170428</v>
      </c>
      <c r="B22966" s="74" t="s">
        <v>29777</v>
      </c>
      <c r="C22966" s="73" t="s">
        <v>852</v>
      </c>
      <c r="D22966" s="75">
        <v>22.95</v>
      </c>
      <c r="E22966" s="75">
        <v>22.35</v>
      </c>
      <c r="F22966" s="73" t="s">
        <v>40</v>
      </c>
    </row>
    <row r="22967" spans="1:6" ht="25.5" x14ac:dyDescent="0.25">
      <c r="A22967" s="73">
        <v>170601</v>
      </c>
      <c r="B22967" s="74" t="s">
        <v>29778</v>
      </c>
      <c r="C22967" s="73" t="s">
        <v>852</v>
      </c>
      <c r="D22967" s="75">
        <v>5.15</v>
      </c>
      <c r="E22967" s="75">
        <v>4.83</v>
      </c>
      <c r="F22967" s="73" t="s">
        <v>40</v>
      </c>
    </row>
    <row r="22968" spans="1:6" ht="25.5" x14ac:dyDescent="0.25">
      <c r="A22968" s="73">
        <v>170611</v>
      </c>
      <c r="B22968" s="74" t="s">
        <v>29779</v>
      </c>
      <c r="C22968" s="73" t="s">
        <v>852</v>
      </c>
      <c r="D22968" s="75">
        <v>58.85</v>
      </c>
      <c r="E22968" s="75">
        <v>57.95</v>
      </c>
      <c r="F22968" s="73" t="s">
        <v>40</v>
      </c>
    </row>
    <row r="22969" spans="1:6" ht="25.5" x14ac:dyDescent="0.25">
      <c r="A22969" s="73">
        <v>170621</v>
      </c>
      <c r="B22969" s="74" t="s">
        <v>29780</v>
      </c>
      <c r="C22969" s="73" t="s">
        <v>852</v>
      </c>
      <c r="D22969" s="75">
        <v>24.45</v>
      </c>
      <c r="E22969" s="75">
        <v>23.55</v>
      </c>
      <c r="F22969" s="73" t="s">
        <v>40</v>
      </c>
    </row>
    <row r="22970" spans="1:6" ht="25.5" x14ac:dyDescent="0.25">
      <c r="A22970" s="73">
        <v>170622</v>
      </c>
      <c r="B22970" s="74" t="s">
        <v>29781</v>
      </c>
      <c r="C22970" s="73" t="s">
        <v>852</v>
      </c>
      <c r="D22970" s="75">
        <v>27.64</v>
      </c>
      <c r="E22970" s="75">
        <v>26.44</v>
      </c>
      <c r="F22970" s="73" t="s">
        <v>40</v>
      </c>
    </row>
    <row r="22971" spans="1:6" ht="25.5" x14ac:dyDescent="0.25">
      <c r="A22971" s="73">
        <v>170801</v>
      </c>
      <c r="B22971" s="74" t="s">
        <v>29782</v>
      </c>
      <c r="C22971" s="73" t="s">
        <v>852</v>
      </c>
      <c r="D22971" s="75">
        <v>9.0299999999999994</v>
      </c>
      <c r="E22971" s="75">
        <v>8.27</v>
      </c>
      <c r="F22971" s="73" t="s">
        <v>40</v>
      </c>
    </row>
    <row r="22972" spans="1:6" ht="25.5" x14ac:dyDescent="0.25">
      <c r="A22972" s="73">
        <v>170811</v>
      </c>
      <c r="B22972" s="74" t="s">
        <v>29783</v>
      </c>
      <c r="C22972" s="73" t="s">
        <v>852</v>
      </c>
      <c r="D22972" s="75">
        <v>13.5</v>
      </c>
      <c r="E22972" s="75">
        <v>12.74</v>
      </c>
      <c r="F22972" s="73" t="s">
        <v>40</v>
      </c>
    </row>
    <row r="22973" spans="1:6" ht="25.5" x14ac:dyDescent="0.25">
      <c r="A22973" s="73">
        <v>170821</v>
      </c>
      <c r="B22973" s="74" t="s">
        <v>29784</v>
      </c>
      <c r="C22973" s="73" t="s">
        <v>852</v>
      </c>
      <c r="D22973" s="75">
        <v>29.53</v>
      </c>
      <c r="E22973" s="75">
        <v>27.79</v>
      </c>
      <c r="F22973" s="73" t="s">
        <v>40</v>
      </c>
    </row>
    <row r="22974" spans="1:6" ht="25.5" x14ac:dyDescent="0.25">
      <c r="A22974" s="73">
        <v>170822</v>
      </c>
      <c r="B22974" s="74" t="s">
        <v>29785</v>
      </c>
      <c r="C22974" s="73" t="s">
        <v>852</v>
      </c>
      <c r="D22974" s="75">
        <v>49.24</v>
      </c>
      <c r="E22974" s="75">
        <v>45.77</v>
      </c>
      <c r="F22974" s="73" t="s">
        <v>40</v>
      </c>
    </row>
    <row r="22975" spans="1:6" ht="25.5" x14ac:dyDescent="0.25">
      <c r="A22975" s="73">
        <v>170823</v>
      </c>
      <c r="B22975" s="74" t="s">
        <v>29786</v>
      </c>
      <c r="C22975" s="73" t="s">
        <v>852</v>
      </c>
      <c r="D22975" s="75">
        <v>50.55</v>
      </c>
      <c r="E22975" s="75">
        <v>47.08</v>
      </c>
      <c r="F22975" s="73" t="s">
        <v>40</v>
      </c>
    </row>
    <row r="22976" spans="1:6" ht="25.5" x14ac:dyDescent="0.25">
      <c r="A22976" s="73">
        <v>170824</v>
      </c>
      <c r="B22976" s="74" t="s">
        <v>29787</v>
      </c>
      <c r="C22976" s="73" t="s">
        <v>852</v>
      </c>
      <c r="D22976" s="75">
        <v>50.63</v>
      </c>
      <c r="E22976" s="75">
        <v>47.16</v>
      </c>
      <c r="F22976" s="73" t="s">
        <v>40</v>
      </c>
    </row>
    <row r="22977" spans="1:6" ht="25.5" x14ac:dyDescent="0.25">
      <c r="A22977" s="73">
        <v>171001</v>
      </c>
      <c r="B22977" s="74" t="s">
        <v>29788</v>
      </c>
      <c r="C22977" s="73" t="s">
        <v>852</v>
      </c>
      <c r="D22977" s="75">
        <v>1.88</v>
      </c>
      <c r="E22977" s="75">
        <v>1.74</v>
      </c>
      <c r="F22977" s="73" t="s">
        <v>40</v>
      </c>
    </row>
    <row r="22978" spans="1:6" ht="25.5" x14ac:dyDescent="0.25">
      <c r="A22978" s="73">
        <v>171002</v>
      </c>
      <c r="B22978" s="74" t="s">
        <v>29789</v>
      </c>
      <c r="C22978" s="73" t="s">
        <v>852</v>
      </c>
      <c r="D22978" s="75">
        <v>17.46</v>
      </c>
      <c r="E22978" s="75">
        <v>16.739999999999998</v>
      </c>
      <c r="F22978" s="73" t="s">
        <v>40</v>
      </c>
    </row>
    <row r="22979" spans="1:6" ht="25.5" x14ac:dyDescent="0.25">
      <c r="A22979" s="73">
        <v>171003</v>
      </c>
      <c r="B22979" s="74" t="s">
        <v>29790</v>
      </c>
      <c r="C22979" s="73" t="s">
        <v>852</v>
      </c>
      <c r="D22979" s="75">
        <v>21.39</v>
      </c>
      <c r="E22979" s="75">
        <v>20.239999999999998</v>
      </c>
      <c r="F22979" s="73" t="s">
        <v>40</v>
      </c>
    </row>
    <row r="22980" spans="1:6" ht="25.5" x14ac:dyDescent="0.25">
      <c r="A22980" s="73">
        <v>171011</v>
      </c>
      <c r="B22980" s="74" t="s">
        <v>29791</v>
      </c>
      <c r="C22980" s="73" t="s">
        <v>852</v>
      </c>
      <c r="D22980" s="75">
        <v>20.84</v>
      </c>
      <c r="E22980" s="75">
        <v>19.63</v>
      </c>
      <c r="F22980" s="73" t="s">
        <v>40</v>
      </c>
    </row>
    <row r="22981" spans="1:6" ht="25.5" x14ac:dyDescent="0.25">
      <c r="A22981" s="73">
        <v>171012</v>
      </c>
      <c r="B22981" s="74" t="s">
        <v>29792</v>
      </c>
      <c r="C22981" s="73" t="s">
        <v>852</v>
      </c>
      <c r="D22981" s="75">
        <v>19.329999999999998</v>
      </c>
      <c r="E22981" s="75">
        <v>18.12</v>
      </c>
      <c r="F22981" s="73" t="s">
        <v>40</v>
      </c>
    </row>
    <row r="22982" spans="1:6" ht="25.5" x14ac:dyDescent="0.25">
      <c r="A22982" s="73">
        <v>171013</v>
      </c>
      <c r="B22982" s="74" t="s">
        <v>29793</v>
      </c>
      <c r="C22982" s="73" t="s">
        <v>852</v>
      </c>
      <c r="D22982" s="75">
        <v>25.83</v>
      </c>
      <c r="E22982" s="75">
        <v>24.67</v>
      </c>
      <c r="F22982" s="73" t="s">
        <v>40</v>
      </c>
    </row>
    <row r="22983" spans="1:6" ht="25.5" x14ac:dyDescent="0.25">
      <c r="A22983" s="73">
        <v>171021</v>
      </c>
      <c r="B22983" s="74" t="s">
        <v>29794</v>
      </c>
      <c r="C22983" s="73" t="s">
        <v>852</v>
      </c>
      <c r="D22983" s="75">
        <v>14.6</v>
      </c>
      <c r="E22983" s="75">
        <v>13.63</v>
      </c>
      <c r="F22983" s="73" t="s">
        <v>40</v>
      </c>
    </row>
    <row r="22984" spans="1:6" ht="25.5" x14ac:dyDescent="0.25">
      <c r="A22984" s="73">
        <v>171022</v>
      </c>
      <c r="B22984" s="74" t="s">
        <v>29795</v>
      </c>
      <c r="C22984" s="73" t="s">
        <v>852</v>
      </c>
      <c r="D22984" s="75">
        <v>17.809999999999999</v>
      </c>
      <c r="E22984" s="75">
        <v>16.84</v>
      </c>
      <c r="F22984" s="73" t="s">
        <v>40</v>
      </c>
    </row>
    <row r="22985" spans="1:6" ht="25.5" x14ac:dyDescent="0.25">
      <c r="A22985" s="73">
        <v>171023</v>
      </c>
      <c r="B22985" s="74" t="s">
        <v>29796</v>
      </c>
      <c r="C22985" s="73" t="s">
        <v>852</v>
      </c>
      <c r="D22985" s="75">
        <v>17.059999999999999</v>
      </c>
      <c r="E22985" s="75">
        <v>16.09</v>
      </c>
      <c r="F22985" s="73" t="s">
        <v>40</v>
      </c>
    </row>
    <row r="22986" spans="1:6" x14ac:dyDescent="0.25">
      <c r="A22986" s="73">
        <v>174401</v>
      </c>
      <c r="B22986" s="74" t="s">
        <v>33281</v>
      </c>
      <c r="C22986" s="73" t="s">
        <v>852</v>
      </c>
      <c r="D22986" s="75">
        <v>19.260000000000002</v>
      </c>
      <c r="E22986" s="75">
        <v>17.559999999999999</v>
      </c>
      <c r="F22986" s="73" t="s">
        <v>40</v>
      </c>
    </row>
    <row r="22987" spans="1:6" x14ac:dyDescent="0.25">
      <c r="A22987" s="73">
        <v>174403</v>
      </c>
      <c r="B22987" s="74" t="s">
        <v>33282</v>
      </c>
      <c r="C22987" s="73" t="s">
        <v>852</v>
      </c>
      <c r="D22987" s="75">
        <v>23.33</v>
      </c>
      <c r="E22987" s="75">
        <v>22.26</v>
      </c>
      <c r="F22987" s="73" t="s">
        <v>40</v>
      </c>
    </row>
    <row r="22988" spans="1:6" x14ac:dyDescent="0.25">
      <c r="A22988" s="73">
        <v>174405</v>
      </c>
      <c r="B22988" s="74" t="s">
        <v>29797</v>
      </c>
      <c r="C22988" s="73" t="s">
        <v>852</v>
      </c>
      <c r="D22988" s="75">
        <v>33.14</v>
      </c>
      <c r="E22988" s="75">
        <v>32.07</v>
      </c>
      <c r="F22988" s="73" t="s">
        <v>40</v>
      </c>
    </row>
    <row r="22989" spans="1:6" x14ac:dyDescent="0.25">
      <c r="A22989" s="73">
        <v>174407</v>
      </c>
      <c r="B22989" s="74" t="s">
        <v>33283</v>
      </c>
      <c r="C22989" s="73" t="s">
        <v>852</v>
      </c>
      <c r="D22989" s="75">
        <v>36</v>
      </c>
      <c r="E22989" s="75">
        <v>34.93</v>
      </c>
      <c r="F22989" s="73" t="s">
        <v>40</v>
      </c>
    </row>
    <row r="22990" spans="1:6" x14ac:dyDescent="0.25">
      <c r="A22990" s="73">
        <v>180805</v>
      </c>
      <c r="B22990" s="74" t="s">
        <v>29798</v>
      </c>
      <c r="C22990" s="73" t="s">
        <v>852</v>
      </c>
      <c r="D22990" s="75">
        <v>252.14</v>
      </c>
      <c r="E22990" s="75">
        <v>240.12</v>
      </c>
      <c r="F22990" s="73" t="s">
        <v>40</v>
      </c>
    </row>
    <row r="22991" spans="1:6" x14ac:dyDescent="0.25">
      <c r="A22991" s="73">
        <v>180808</v>
      </c>
      <c r="B22991" s="74" t="s">
        <v>29799</v>
      </c>
      <c r="C22991" s="73" t="s">
        <v>852</v>
      </c>
      <c r="D22991" s="75">
        <v>274.89</v>
      </c>
      <c r="E22991" s="75">
        <v>262.87</v>
      </c>
      <c r="F22991" s="73" t="s">
        <v>40</v>
      </c>
    </row>
    <row r="22992" spans="1:6" x14ac:dyDescent="0.25">
      <c r="A22992" s="73">
        <v>180827</v>
      </c>
      <c r="B22992" s="74" t="s">
        <v>33312</v>
      </c>
      <c r="C22992" s="73" t="s">
        <v>852</v>
      </c>
      <c r="D22992" s="75">
        <v>569.30999999999995</v>
      </c>
      <c r="E22992" s="75">
        <v>558.03</v>
      </c>
      <c r="F22992" s="73" t="s">
        <v>40</v>
      </c>
    </row>
    <row r="22993" spans="1:6" x14ac:dyDescent="0.25">
      <c r="A22993" s="73">
        <v>180831</v>
      </c>
      <c r="B22993" s="74" t="s">
        <v>33313</v>
      </c>
      <c r="C22993" s="73" t="s">
        <v>852</v>
      </c>
      <c r="D22993" s="75">
        <v>344.4</v>
      </c>
      <c r="E22993" s="75">
        <v>333.12</v>
      </c>
      <c r="F22993" s="73" t="s">
        <v>40</v>
      </c>
    </row>
    <row r="22994" spans="1:6" x14ac:dyDescent="0.25">
      <c r="A22994" s="73">
        <v>180833</v>
      </c>
      <c r="B22994" s="74" t="s">
        <v>33314</v>
      </c>
      <c r="C22994" s="73" t="s">
        <v>852</v>
      </c>
      <c r="D22994" s="75">
        <v>299.17</v>
      </c>
      <c r="E22994" s="75">
        <v>287.89</v>
      </c>
      <c r="F22994" s="73" t="s">
        <v>40</v>
      </c>
    </row>
    <row r="22995" spans="1:6" ht="25.5" x14ac:dyDescent="0.25">
      <c r="A22995" s="73">
        <v>180839</v>
      </c>
      <c r="B22995" s="74" t="s">
        <v>33315</v>
      </c>
      <c r="C22995" s="73" t="s">
        <v>852</v>
      </c>
      <c r="D22995" s="75">
        <v>373.1</v>
      </c>
      <c r="E22995" s="75">
        <v>364.05</v>
      </c>
      <c r="F22995" s="73" t="s">
        <v>40</v>
      </c>
    </row>
    <row r="22996" spans="1:6" x14ac:dyDescent="0.25">
      <c r="A22996" s="73">
        <v>180841</v>
      </c>
      <c r="B22996" s="74" t="s">
        <v>33316</v>
      </c>
      <c r="C22996" s="73" t="s">
        <v>852</v>
      </c>
      <c r="D22996" s="75">
        <v>352.15</v>
      </c>
      <c r="E22996" s="75">
        <v>340.87</v>
      </c>
      <c r="F22996" s="73" t="s">
        <v>40</v>
      </c>
    </row>
    <row r="22997" spans="1:6" x14ac:dyDescent="0.25">
      <c r="A22997" s="73">
        <v>180909</v>
      </c>
      <c r="B22997" s="74" t="s">
        <v>33320</v>
      </c>
      <c r="C22997" s="73" t="s">
        <v>852</v>
      </c>
      <c r="D22997" s="75">
        <v>274.89</v>
      </c>
      <c r="E22997" s="75">
        <v>265.83999999999997</v>
      </c>
      <c r="F22997" s="73" t="s">
        <v>40</v>
      </c>
    </row>
    <row r="22998" spans="1:6" x14ac:dyDescent="0.25">
      <c r="A22998" s="73">
        <v>180910</v>
      </c>
      <c r="B22998" s="74" t="s">
        <v>33321</v>
      </c>
      <c r="C22998" s="73" t="s">
        <v>852</v>
      </c>
      <c r="D22998" s="75">
        <v>320.12</v>
      </c>
      <c r="E22998" s="75">
        <v>311.07</v>
      </c>
      <c r="F22998" s="73" t="s">
        <v>40</v>
      </c>
    </row>
    <row r="22999" spans="1:6" ht="25.5" x14ac:dyDescent="0.25">
      <c r="A22999" s="73">
        <v>180912</v>
      </c>
      <c r="B22999" s="74" t="s">
        <v>33322</v>
      </c>
      <c r="C22999" s="73" t="s">
        <v>852</v>
      </c>
      <c r="D22999" s="75">
        <v>394.4</v>
      </c>
      <c r="E22999" s="75">
        <v>383.12</v>
      </c>
      <c r="F22999" s="73" t="s">
        <v>40</v>
      </c>
    </row>
    <row r="23000" spans="1:6" x14ac:dyDescent="0.25">
      <c r="A23000" s="73">
        <v>180913</v>
      </c>
      <c r="B23000" s="74" t="s">
        <v>33323</v>
      </c>
      <c r="C23000" s="73" t="s">
        <v>852</v>
      </c>
      <c r="D23000" s="75">
        <v>335.44</v>
      </c>
      <c r="E23000" s="75">
        <v>326.39</v>
      </c>
      <c r="F23000" s="73" t="s">
        <v>40</v>
      </c>
    </row>
    <row r="23001" spans="1:6" x14ac:dyDescent="0.25">
      <c r="A23001" s="73">
        <v>180916</v>
      </c>
      <c r="B23001" s="74" t="s">
        <v>29800</v>
      </c>
      <c r="C23001" s="73" t="s">
        <v>852</v>
      </c>
      <c r="D23001" s="75">
        <v>372.8</v>
      </c>
      <c r="E23001" s="75">
        <v>354.86</v>
      </c>
      <c r="F23001" s="73" t="s">
        <v>40</v>
      </c>
    </row>
    <row r="23002" spans="1:6" ht="25.5" x14ac:dyDescent="0.25">
      <c r="A23002" s="73">
        <v>190803</v>
      </c>
      <c r="B23002" s="74" t="s">
        <v>29801</v>
      </c>
      <c r="C23002" s="73" t="s">
        <v>852</v>
      </c>
      <c r="D23002" s="75">
        <v>88.88</v>
      </c>
      <c r="E23002" s="75">
        <v>84.58</v>
      </c>
      <c r="F23002" s="73" t="s">
        <v>40</v>
      </c>
    </row>
    <row r="23003" spans="1:6" ht="38.25" x14ac:dyDescent="0.25">
      <c r="A23003" s="73">
        <v>190804</v>
      </c>
      <c r="B23003" s="74" t="s">
        <v>29802</v>
      </c>
      <c r="C23003" s="73" t="s">
        <v>852</v>
      </c>
      <c r="D23003" s="75">
        <v>88.19</v>
      </c>
      <c r="E23003" s="75">
        <v>83.96</v>
      </c>
      <c r="F23003" s="73" t="s">
        <v>40</v>
      </c>
    </row>
    <row r="23004" spans="1:6" ht="25.5" x14ac:dyDescent="0.25">
      <c r="A23004" s="73">
        <v>193201</v>
      </c>
      <c r="B23004" s="74" t="s">
        <v>33452</v>
      </c>
      <c r="C23004" s="73" t="s">
        <v>852</v>
      </c>
      <c r="D23004" s="75">
        <v>18.22</v>
      </c>
      <c r="E23004" s="75">
        <v>17.510000000000002</v>
      </c>
      <c r="F23004" s="73" t="s">
        <v>40</v>
      </c>
    </row>
    <row r="23005" spans="1:6" ht="25.5" x14ac:dyDescent="0.25">
      <c r="A23005" s="73">
        <v>193202</v>
      </c>
      <c r="B23005" s="74" t="s">
        <v>33453</v>
      </c>
      <c r="C23005" s="73" t="s">
        <v>852</v>
      </c>
      <c r="D23005" s="75">
        <v>40.17</v>
      </c>
      <c r="E23005" s="75">
        <v>38.76</v>
      </c>
      <c r="F23005" s="73" t="s">
        <v>40</v>
      </c>
    </row>
    <row r="23006" spans="1:6" ht="25.5" x14ac:dyDescent="0.25">
      <c r="A23006" s="73">
        <v>193301</v>
      </c>
      <c r="B23006" s="74" t="s">
        <v>33454</v>
      </c>
      <c r="C23006" s="73" t="s">
        <v>852</v>
      </c>
      <c r="D23006" s="75">
        <v>115.45</v>
      </c>
      <c r="E23006" s="75">
        <v>111.21</v>
      </c>
      <c r="F23006" s="73" t="s">
        <v>40</v>
      </c>
    </row>
    <row r="23007" spans="1:6" x14ac:dyDescent="0.25">
      <c r="A23007" s="73">
        <v>193302</v>
      </c>
      <c r="B23007" s="74" t="s">
        <v>33455</v>
      </c>
      <c r="C23007" s="73" t="s">
        <v>852</v>
      </c>
      <c r="D23007" s="75">
        <v>163.54</v>
      </c>
      <c r="E23007" s="75">
        <v>155.58000000000001</v>
      </c>
      <c r="F23007" s="73" t="s">
        <v>40</v>
      </c>
    </row>
    <row r="23008" spans="1:6" x14ac:dyDescent="0.25">
      <c r="A23008" s="73">
        <v>195101</v>
      </c>
      <c r="B23008" s="74" t="s">
        <v>29803</v>
      </c>
      <c r="C23008" s="73" t="s">
        <v>852</v>
      </c>
      <c r="D23008" s="75">
        <v>11.74</v>
      </c>
      <c r="E23008" s="75">
        <v>11.44</v>
      </c>
      <c r="F23008" s="73" t="s">
        <v>40</v>
      </c>
    </row>
    <row r="23009" spans="1:6" x14ac:dyDescent="0.25">
      <c r="A23009" s="73">
        <v>200101</v>
      </c>
      <c r="B23009" s="74" t="s">
        <v>29804</v>
      </c>
      <c r="C23009" s="73" t="s">
        <v>852</v>
      </c>
      <c r="D23009" s="75">
        <v>2.93</v>
      </c>
      <c r="E23009" s="75">
        <v>2.86</v>
      </c>
      <c r="F23009" s="73" t="s">
        <v>40</v>
      </c>
    </row>
    <row r="23010" spans="1:6" x14ac:dyDescent="0.25">
      <c r="A23010" s="73">
        <v>200102</v>
      </c>
      <c r="B23010" s="74" t="s">
        <v>29805</v>
      </c>
      <c r="C23010" s="73" t="s">
        <v>852</v>
      </c>
      <c r="D23010" s="75">
        <v>5.43</v>
      </c>
      <c r="E23010" s="75">
        <v>5.01</v>
      </c>
      <c r="F23010" s="73" t="s">
        <v>40</v>
      </c>
    </row>
    <row r="23011" spans="1:6" x14ac:dyDescent="0.25">
      <c r="A23011" s="73">
        <v>201105</v>
      </c>
      <c r="B23011" s="74" t="s">
        <v>29806</v>
      </c>
      <c r="C23011" s="73" t="s">
        <v>852</v>
      </c>
      <c r="D23011" s="75">
        <v>8.23</v>
      </c>
      <c r="E23011" s="75">
        <v>8.1999999999999993</v>
      </c>
      <c r="F23011" s="73" t="s">
        <v>40</v>
      </c>
    </row>
    <row r="23012" spans="1:6" x14ac:dyDescent="0.25">
      <c r="A23012" s="73">
        <v>201201</v>
      </c>
      <c r="B23012" s="74" t="s">
        <v>29807</v>
      </c>
      <c r="C23012" s="73" t="s">
        <v>852</v>
      </c>
      <c r="D23012" s="75">
        <v>2.36</v>
      </c>
      <c r="E23012" s="75">
        <v>2.3199999999999998</v>
      </c>
      <c r="F23012" s="73" t="s">
        <v>40</v>
      </c>
    </row>
    <row r="23013" spans="1:6" ht="25.5" x14ac:dyDescent="0.25">
      <c r="A23013" s="73">
        <v>201203</v>
      </c>
      <c r="B23013" s="74" t="s">
        <v>29808</v>
      </c>
      <c r="C23013" s="73" t="s">
        <v>852</v>
      </c>
      <c r="D23013" s="75">
        <v>13.71</v>
      </c>
      <c r="E23013" s="75">
        <v>13.47</v>
      </c>
      <c r="F23013" s="73" t="s">
        <v>40</v>
      </c>
    </row>
    <row r="23014" spans="1:6" x14ac:dyDescent="0.25">
      <c r="A23014" s="73">
        <v>201701</v>
      </c>
      <c r="B23014" s="74" t="s">
        <v>33484</v>
      </c>
      <c r="C23014" s="73" t="s">
        <v>852</v>
      </c>
      <c r="D23014" s="75">
        <v>66.459999999999994</v>
      </c>
      <c r="E23014" s="75">
        <v>65.19</v>
      </c>
      <c r="F23014" s="73" t="s">
        <v>40</v>
      </c>
    </row>
    <row r="23015" spans="1:6" x14ac:dyDescent="0.25">
      <c r="A23015" s="73">
        <v>201703</v>
      </c>
      <c r="B23015" s="74" t="s">
        <v>33485</v>
      </c>
      <c r="C23015" s="73" t="s">
        <v>852</v>
      </c>
      <c r="D23015" s="75">
        <v>62.93</v>
      </c>
      <c r="E23015" s="75">
        <v>61.66</v>
      </c>
      <c r="F23015" s="73" t="s">
        <v>40</v>
      </c>
    </row>
    <row r="23016" spans="1:6" ht="25.5" x14ac:dyDescent="0.25">
      <c r="A23016" s="73">
        <v>201704</v>
      </c>
      <c r="B23016" s="74" t="s">
        <v>29809</v>
      </c>
      <c r="C23016" s="73" t="s">
        <v>852</v>
      </c>
      <c r="D23016" s="75">
        <v>167.29</v>
      </c>
      <c r="E23016" s="75">
        <v>166.02</v>
      </c>
      <c r="F23016" s="73" t="s">
        <v>40</v>
      </c>
    </row>
    <row r="23017" spans="1:6" ht="25.5" x14ac:dyDescent="0.25">
      <c r="A23017" s="73">
        <v>201801</v>
      </c>
      <c r="B23017" s="74" t="s">
        <v>33486</v>
      </c>
      <c r="C23017" s="73" t="s">
        <v>852</v>
      </c>
      <c r="D23017" s="75">
        <v>63.29</v>
      </c>
      <c r="E23017" s="75">
        <v>60.97</v>
      </c>
      <c r="F23017" s="73" t="s">
        <v>40</v>
      </c>
    </row>
    <row r="23018" spans="1:6" ht="25.5" x14ac:dyDescent="0.25">
      <c r="A23018" s="73">
        <v>201803</v>
      </c>
      <c r="B23018" s="74" t="s">
        <v>33487</v>
      </c>
      <c r="C23018" s="73" t="s">
        <v>852</v>
      </c>
      <c r="D23018" s="75">
        <v>59.65</v>
      </c>
      <c r="E23018" s="75">
        <v>57.03</v>
      </c>
      <c r="F23018" s="73" t="s">
        <v>40</v>
      </c>
    </row>
    <row r="23019" spans="1:6" ht="25.5" x14ac:dyDescent="0.25">
      <c r="A23019" s="73">
        <v>201902</v>
      </c>
      <c r="B23019" s="74" t="s">
        <v>29810</v>
      </c>
      <c r="C23019" s="73" t="s">
        <v>852</v>
      </c>
      <c r="D23019" s="75">
        <v>108.2</v>
      </c>
      <c r="E23019" s="75">
        <v>105.3</v>
      </c>
      <c r="F23019" s="73" t="s">
        <v>40</v>
      </c>
    </row>
    <row r="23020" spans="1:6" ht="25.5" x14ac:dyDescent="0.25">
      <c r="A23020" s="73">
        <v>201903</v>
      </c>
      <c r="B23020" s="74" t="s">
        <v>29811</v>
      </c>
      <c r="C23020" s="73" t="s">
        <v>852</v>
      </c>
      <c r="D23020" s="75">
        <v>153.63999999999999</v>
      </c>
      <c r="E23020" s="75">
        <v>150.74</v>
      </c>
      <c r="F23020" s="73" t="s">
        <v>40</v>
      </c>
    </row>
    <row r="23021" spans="1:6" ht="25.5" x14ac:dyDescent="0.25">
      <c r="A23021" s="73">
        <v>201904</v>
      </c>
      <c r="B23021" s="74" t="s">
        <v>29812</v>
      </c>
      <c r="C23021" s="73" t="s">
        <v>852</v>
      </c>
      <c r="D23021" s="75">
        <v>120.27</v>
      </c>
      <c r="E23021" s="75">
        <v>117.37</v>
      </c>
      <c r="F23021" s="73" t="s">
        <v>40</v>
      </c>
    </row>
    <row r="23022" spans="1:6" ht="25.5" x14ac:dyDescent="0.25">
      <c r="A23022" s="73">
        <v>201905</v>
      </c>
      <c r="B23022" s="74" t="s">
        <v>29813</v>
      </c>
      <c r="C23022" s="73" t="s">
        <v>852</v>
      </c>
      <c r="D23022" s="75">
        <v>153.63999999999999</v>
      </c>
      <c r="E23022" s="75">
        <v>150.74</v>
      </c>
      <c r="F23022" s="73" t="s">
        <v>40</v>
      </c>
    </row>
    <row r="23023" spans="1:6" ht="25.5" x14ac:dyDescent="0.25">
      <c r="A23023" s="73">
        <v>201906</v>
      </c>
      <c r="B23023" s="74" t="s">
        <v>29814</v>
      </c>
      <c r="C23023" s="73" t="s">
        <v>852</v>
      </c>
      <c r="D23023" s="75">
        <v>182.38</v>
      </c>
      <c r="E23023" s="75">
        <v>179.48</v>
      </c>
      <c r="F23023" s="73" t="s">
        <v>40</v>
      </c>
    </row>
    <row r="23024" spans="1:6" ht="25.5" x14ac:dyDescent="0.25">
      <c r="A23024" s="73">
        <v>201907</v>
      </c>
      <c r="B23024" s="74" t="s">
        <v>29815</v>
      </c>
      <c r="C23024" s="73" t="s">
        <v>852</v>
      </c>
      <c r="D23024" s="75">
        <v>137.94999999999999</v>
      </c>
      <c r="E23024" s="75">
        <v>135.05000000000001</v>
      </c>
      <c r="F23024" s="73" t="s">
        <v>40</v>
      </c>
    </row>
    <row r="23025" spans="1:6" x14ac:dyDescent="0.25">
      <c r="A23025" s="73">
        <v>201908</v>
      </c>
      <c r="B23025" s="74" t="s">
        <v>29816</v>
      </c>
      <c r="C23025" s="73" t="s">
        <v>852</v>
      </c>
      <c r="D23025" s="75">
        <v>2.64</v>
      </c>
      <c r="E23025" s="75">
        <v>2.6</v>
      </c>
      <c r="F23025" s="73" t="s">
        <v>40</v>
      </c>
    </row>
    <row r="23026" spans="1:6" x14ac:dyDescent="0.25">
      <c r="A23026" s="73">
        <v>202001</v>
      </c>
      <c r="B23026" s="74" t="s">
        <v>29817</v>
      </c>
      <c r="C23026" s="73" t="s">
        <v>852</v>
      </c>
      <c r="D23026" s="75">
        <v>8.23</v>
      </c>
      <c r="E23026" s="75">
        <v>8.1300000000000008</v>
      </c>
      <c r="F23026" s="73" t="s">
        <v>40</v>
      </c>
    </row>
    <row r="23027" spans="1:6" x14ac:dyDescent="0.25">
      <c r="A23027" s="73">
        <v>202002</v>
      </c>
      <c r="B23027" s="74" t="s">
        <v>29818</v>
      </c>
      <c r="C23027" s="73" t="s">
        <v>852</v>
      </c>
      <c r="D23027" s="75">
        <v>10.89</v>
      </c>
      <c r="E23027" s="75">
        <v>10.77</v>
      </c>
      <c r="F23027" s="73" t="s">
        <v>40</v>
      </c>
    </row>
    <row r="23028" spans="1:6" x14ac:dyDescent="0.25">
      <c r="A23028" s="73">
        <v>202101</v>
      </c>
      <c r="B23028" s="74" t="s">
        <v>29819</v>
      </c>
      <c r="C23028" s="73" t="s">
        <v>852</v>
      </c>
      <c r="D23028" s="75">
        <v>19.43</v>
      </c>
      <c r="E23028" s="75">
        <v>19.34</v>
      </c>
      <c r="F23028" s="73" t="s">
        <v>40</v>
      </c>
    </row>
    <row r="23029" spans="1:6" x14ac:dyDescent="0.25">
      <c r="A23029" s="73">
        <v>202601</v>
      </c>
      <c r="B23029" s="74" t="s">
        <v>29820</v>
      </c>
      <c r="C23029" s="73" t="s">
        <v>852</v>
      </c>
      <c r="D23029" s="75">
        <v>32.15</v>
      </c>
      <c r="E23029" s="75">
        <v>31.65</v>
      </c>
      <c r="F23029" s="73" t="s">
        <v>40</v>
      </c>
    </row>
    <row r="23030" spans="1:6" x14ac:dyDescent="0.25">
      <c r="A23030" s="73">
        <v>202801</v>
      </c>
      <c r="B23030" s="74" t="s">
        <v>29821</v>
      </c>
      <c r="C23030" s="73" t="s">
        <v>852</v>
      </c>
      <c r="D23030" s="75">
        <v>4.88</v>
      </c>
      <c r="E23030" s="75">
        <v>4.47</v>
      </c>
      <c r="F23030" s="73" t="s">
        <v>40</v>
      </c>
    </row>
    <row r="23031" spans="1:6" ht="25.5" x14ac:dyDescent="0.25">
      <c r="A23031" s="73">
        <v>213006</v>
      </c>
      <c r="B23031" s="74" t="s">
        <v>33488</v>
      </c>
      <c r="C23031" s="73" t="s">
        <v>852</v>
      </c>
      <c r="D23031" s="75">
        <v>18.309999999999999</v>
      </c>
      <c r="E23031" s="75">
        <v>18.010000000000002</v>
      </c>
      <c r="F23031" s="73" t="s">
        <v>40</v>
      </c>
    </row>
    <row r="23032" spans="1:6" ht="25.5" x14ac:dyDescent="0.25">
      <c r="A23032" s="73">
        <v>213007</v>
      </c>
      <c r="B23032" s="74" t="s">
        <v>33489</v>
      </c>
      <c r="C23032" s="73" t="s">
        <v>852</v>
      </c>
      <c r="D23032" s="75">
        <v>14.31</v>
      </c>
      <c r="E23032" s="75">
        <v>14.01</v>
      </c>
      <c r="F23032" s="73" t="s">
        <v>40</v>
      </c>
    </row>
    <row r="23033" spans="1:6" ht="25.5" x14ac:dyDescent="0.25">
      <c r="A23033" s="73">
        <v>213008</v>
      </c>
      <c r="B23033" s="74" t="s">
        <v>33490</v>
      </c>
      <c r="C23033" s="73" t="s">
        <v>852</v>
      </c>
      <c r="D23033" s="75">
        <v>67.55</v>
      </c>
      <c r="E23033" s="75">
        <v>67.010000000000005</v>
      </c>
      <c r="F23033" s="73" t="s">
        <v>40</v>
      </c>
    </row>
    <row r="23034" spans="1:6" ht="25.5" x14ac:dyDescent="0.25">
      <c r="A23034" s="73">
        <v>213010</v>
      </c>
      <c r="B23034" s="74" t="s">
        <v>33491</v>
      </c>
      <c r="C23034" s="73" t="s">
        <v>852</v>
      </c>
      <c r="D23034" s="75">
        <v>0.44</v>
      </c>
      <c r="E23034" s="75">
        <v>0.43</v>
      </c>
      <c r="F23034" s="73" t="s">
        <v>40</v>
      </c>
    </row>
    <row r="23035" spans="1:6" x14ac:dyDescent="0.25">
      <c r="A23035" s="73">
        <v>213108</v>
      </c>
      <c r="B23035" s="74" t="s">
        <v>33495</v>
      </c>
      <c r="C23035" s="73" t="s">
        <v>852</v>
      </c>
      <c r="D23035" s="75">
        <v>6.05</v>
      </c>
      <c r="E23035" s="75">
        <v>5.51</v>
      </c>
      <c r="F23035" s="73" t="s">
        <v>40</v>
      </c>
    </row>
    <row r="23036" spans="1:6" ht="25.5" x14ac:dyDescent="0.25">
      <c r="A23036" s="73">
        <v>213601</v>
      </c>
      <c r="B23036" s="74" t="s">
        <v>33548</v>
      </c>
      <c r="C23036" s="73" t="s">
        <v>852</v>
      </c>
      <c r="D23036" s="75">
        <v>3.34</v>
      </c>
      <c r="E23036" s="75">
        <v>3.05</v>
      </c>
      <c r="F23036" s="73" t="s">
        <v>40</v>
      </c>
    </row>
    <row r="23037" spans="1:6" x14ac:dyDescent="0.25">
      <c r="A23037" s="73">
        <v>402017</v>
      </c>
      <c r="B23037" s="74" t="s">
        <v>29822</v>
      </c>
      <c r="C23037" s="73" t="s">
        <v>852</v>
      </c>
      <c r="D23037" s="75">
        <v>85.2</v>
      </c>
      <c r="E23037" s="75">
        <v>79.319999999999993</v>
      </c>
      <c r="F23037" s="73" t="s">
        <v>40</v>
      </c>
    </row>
    <row r="23038" spans="1:6" x14ac:dyDescent="0.25">
      <c r="A23038" s="73">
        <v>402080</v>
      </c>
      <c r="B23038" s="74" t="s">
        <v>29823</v>
      </c>
      <c r="C23038" s="73" t="s">
        <v>852</v>
      </c>
      <c r="D23038" s="75">
        <v>16.98</v>
      </c>
      <c r="E23038" s="75">
        <v>16.37</v>
      </c>
      <c r="F23038" s="73" t="s">
        <v>40</v>
      </c>
    </row>
    <row r="23039" spans="1:6" x14ac:dyDescent="0.25">
      <c r="A23039" s="73">
        <v>402081</v>
      </c>
      <c r="B23039" s="74" t="s">
        <v>29824</v>
      </c>
      <c r="C23039" s="73" t="s">
        <v>852</v>
      </c>
      <c r="D23039" s="75">
        <v>40.17</v>
      </c>
      <c r="E23039" s="75">
        <v>38.76</v>
      </c>
      <c r="F23039" s="73" t="s">
        <v>40</v>
      </c>
    </row>
    <row r="23040" spans="1:6" x14ac:dyDescent="0.25">
      <c r="A23040" s="73">
        <v>402082</v>
      </c>
      <c r="B23040" s="74" t="s">
        <v>29825</v>
      </c>
      <c r="C23040" s="73" t="s">
        <v>852</v>
      </c>
      <c r="D23040" s="75">
        <v>115.45</v>
      </c>
      <c r="E23040" s="75">
        <v>111.21</v>
      </c>
      <c r="F23040" s="73" t="s">
        <v>40</v>
      </c>
    </row>
    <row r="23041" spans="1:6" x14ac:dyDescent="0.25">
      <c r="A23041" s="73">
        <v>402083</v>
      </c>
      <c r="B23041" s="74" t="s">
        <v>29826</v>
      </c>
      <c r="C23041" s="73" t="s">
        <v>852</v>
      </c>
      <c r="D23041" s="75">
        <v>163.54</v>
      </c>
      <c r="E23041" s="75">
        <v>155.58000000000001</v>
      </c>
      <c r="F23041" s="73" t="s">
        <v>40</v>
      </c>
    </row>
    <row r="23042" spans="1:6" x14ac:dyDescent="0.25">
      <c r="A23042" s="73">
        <v>403005</v>
      </c>
      <c r="B23042" s="74" t="s">
        <v>29827</v>
      </c>
      <c r="C23042" s="73" t="s">
        <v>852</v>
      </c>
      <c r="D23042" s="75">
        <v>96.43</v>
      </c>
      <c r="E23042" s="75">
        <v>92.52</v>
      </c>
      <c r="F23042" s="73" t="s">
        <v>40</v>
      </c>
    </row>
    <row r="23043" spans="1:6" x14ac:dyDescent="0.25">
      <c r="A23043" s="73">
        <v>403006</v>
      </c>
      <c r="B23043" s="74" t="s">
        <v>29828</v>
      </c>
      <c r="C23043" s="73" t="s">
        <v>852</v>
      </c>
      <c r="D23043" s="75">
        <v>175.72</v>
      </c>
      <c r="E23043" s="75">
        <v>168.69</v>
      </c>
      <c r="F23043" s="73" t="s">
        <v>40</v>
      </c>
    </row>
    <row r="23044" spans="1:6" x14ac:dyDescent="0.25">
      <c r="A23044" s="73">
        <v>403007</v>
      </c>
      <c r="B23044" s="74" t="s">
        <v>29829</v>
      </c>
      <c r="C23044" s="73" t="s">
        <v>852</v>
      </c>
      <c r="D23044" s="75">
        <v>319.25</v>
      </c>
      <c r="E23044" s="75">
        <v>308.14</v>
      </c>
      <c r="F23044" s="73" t="s">
        <v>40</v>
      </c>
    </row>
    <row r="23045" spans="1:6" x14ac:dyDescent="0.25">
      <c r="A23045" s="73">
        <v>403010</v>
      </c>
      <c r="B23045" s="74" t="s">
        <v>29830</v>
      </c>
      <c r="C23045" s="73" t="s">
        <v>852</v>
      </c>
      <c r="D23045" s="75">
        <v>101.09</v>
      </c>
      <c r="E23045" s="75">
        <v>96.76</v>
      </c>
      <c r="F23045" s="73" t="s">
        <v>40</v>
      </c>
    </row>
    <row r="23046" spans="1:6" x14ac:dyDescent="0.25">
      <c r="A23046" s="73">
        <v>403011</v>
      </c>
      <c r="B23046" s="74" t="s">
        <v>29831</v>
      </c>
      <c r="C23046" s="73" t="s">
        <v>852</v>
      </c>
      <c r="D23046" s="75">
        <v>185.04</v>
      </c>
      <c r="E23046" s="75">
        <v>177.16</v>
      </c>
      <c r="F23046" s="73" t="s">
        <v>40</v>
      </c>
    </row>
    <row r="23047" spans="1:6" x14ac:dyDescent="0.25">
      <c r="A23047" s="73">
        <v>403012</v>
      </c>
      <c r="B23047" s="74" t="s">
        <v>29832</v>
      </c>
      <c r="C23047" s="73" t="s">
        <v>852</v>
      </c>
      <c r="D23047" s="75">
        <v>330.9</v>
      </c>
      <c r="E23047" s="75">
        <v>318.73</v>
      </c>
      <c r="F23047" s="73" t="s">
        <v>40</v>
      </c>
    </row>
    <row r="23048" spans="1:6" x14ac:dyDescent="0.25">
      <c r="A23048" s="73">
        <v>403020</v>
      </c>
      <c r="B23048" s="74" t="s">
        <v>29833</v>
      </c>
      <c r="C23048" s="73" t="s">
        <v>852</v>
      </c>
      <c r="D23048" s="75">
        <v>67.62</v>
      </c>
      <c r="E23048" s="75">
        <v>64.13</v>
      </c>
      <c r="F23048" s="73" t="s">
        <v>40</v>
      </c>
    </row>
    <row r="23049" spans="1:6" x14ac:dyDescent="0.25">
      <c r="A23049" s="73">
        <v>403021</v>
      </c>
      <c r="B23049" s="74" t="s">
        <v>29834</v>
      </c>
      <c r="C23049" s="73" t="s">
        <v>852</v>
      </c>
      <c r="D23049" s="75">
        <v>79.790000000000006</v>
      </c>
      <c r="E23049" s="75">
        <v>75.400000000000006</v>
      </c>
      <c r="F23049" s="73" t="s">
        <v>40</v>
      </c>
    </row>
    <row r="23050" spans="1:6" x14ac:dyDescent="0.25">
      <c r="A23050" s="73">
        <v>403022</v>
      </c>
      <c r="B23050" s="74" t="s">
        <v>29835</v>
      </c>
      <c r="C23050" s="73" t="s">
        <v>852</v>
      </c>
      <c r="D23050" s="75">
        <v>109.78</v>
      </c>
      <c r="E23050" s="75">
        <v>105.23</v>
      </c>
      <c r="F23050" s="73" t="s">
        <v>40</v>
      </c>
    </row>
    <row r="23051" spans="1:6" x14ac:dyDescent="0.25">
      <c r="A23051" s="73">
        <v>403030</v>
      </c>
      <c r="B23051" s="74" t="s">
        <v>29836</v>
      </c>
      <c r="C23051" s="73" t="s">
        <v>852</v>
      </c>
      <c r="D23051" s="75">
        <v>75.91</v>
      </c>
      <c r="E23051" s="75">
        <v>73.3</v>
      </c>
      <c r="F23051" s="73" t="s">
        <v>40</v>
      </c>
    </row>
    <row r="23052" spans="1:6" x14ac:dyDescent="0.25">
      <c r="A23052" s="73">
        <v>403031</v>
      </c>
      <c r="B23052" s="74" t="s">
        <v>29837</v>
      </c>
      <c r="C23052" s="73" t="s">
        <v>852</v>
      </c>
      <c r="D23052" s="75">
        <v>79.92</v>
      </c>
      <c r="E23052" s="75">
        <v>77.08</v>
      </c>
      <c r="F23052" s="73" t="s">
        <v>40</v>
      </c>
    </row>
    <row r="23053" spans="1:6" x14ac:dyDescent="0.25">
      <c r="A23053" s="73">
        <v>403032</v>
      </c>
      <c r="B23053" s="74" t="s">
        <v>29838</v>
      </c>
      <c r="C23053" s="73" t="s">
        <v>852</v>
      </c>
      <c r="D23053" s="75">
        <v>94.83</v>
      </c>
      <c r="E23053" s="75">
        <v>91.77</v>
      </c>
      <c r="F23053" s="73" t="s">
        <v>40</v>
      </c>
    </row>
    <row r="23054" spans="1:6" x14ac:dyDescent="0.25">
      <c r="A23054" s="73">
        <v>403035</v>
      </c>
      <c r="B23054" s="74" t="s">
        <v>29839</v>
      </c>
      <c r="C23054" s="73" t="s">
        <v>852</v>
      </c>
      <c r="D23054" s="75">
        <v>81.5</v>
      </c>
      <c r="E23054" s="75">
        <v>78.38</v>
      </c>
      <c r="F23054" s="73" t="s">
        <v>40</v>
      </c>
    </row>
    <row r="23055" spans="1:6" x14ac:dyDescent="0.25">
      <c r="A23055" s="73">
        <v>403036</v>
      </c>
      <c r="B23055" s="74" t="s">
        <v>29840</v>
      </c>
      <c r="C23055" s="73" t="s">
        <v>852</v>
      </c>
      <c r="D23055" s="75">
        <v>86.91</v>
      </c>
      <c r="E23055" s="75">
        <v>83.44</v>
      </c>
      <c r="F23055" s="73" t="s">
        <v>40</v>
      </c>
    </row>
    <row r="23056" spans="1:6" x14ac:dyDescent="0.25">
      <c r="A23056" s="73">
        <v>403037</v>
      </c>
      <c r="B23056" s="74" t="s">
        <v>29841</v>
      </c>
      <c r="C23056" s="73" t="s">
        <v>852</v>
      </c>
      <c r="D23056" s="75">
        <v>101.82</v>
      </c>
      <c r="E23056" s="75">
        <v>98.13</v>
      </c>
      <c r="F23056" s="73" t="s">
        <v>40</v>
      </c>
    </row>
    <row r="23057" spans="1:6" x14ac:dyDescent="0.25">
      <c r="A23057" s="73">
        <v>403102</v>
      </c>
      <c r="B23057" s="74" t="s">
        <v>29842</v>
      </c>
      <c r="C23057" s="73" t="s">
        <v>852</v>
      </c>
      <c r="D23057" s="75">
        <v>9.0500000000000007</v>
      </c>
      <c r="E23057" s="75">
        <v>8.4600000000000009</v>
      </c>
      <c r="F23057" s="73" t="s">
        <v>40</v>
      </c>
    </row>
    <row r="23058" spans="1:6" x14ac:dyDescent="0.25">
      <c r="A23058" s="73">
        <v>403103</v>
      </c>
      <c r="B23058" s="74" t="s">
        <v>29843</v>
      </c>
      <c r="C23058" s="73" t="s">
        <v>852</v>
      </c>
      <c r="D23058" s="75">
        <v>13.58</v>
      </c>
      <c r="E23058" s="75">
        <v>12.66</v>
      </c>
      <c r="F23058" s="73" t="s">
        <v>40</v>
      </c>
    </row>
    <row r="23059" spans="1:6" x14ac:dyDescent="0.25">
      <c r="A23059" s="73">
        <v>403104</v>
      </c>
      <c r="B23059" s="74" t="s">
        <v>29844</v>
      </c>
      <c r="C23059" s="73" t="s">
        <v>852</v>
      </c>
      <c r="D23059" s="75">
        <v>13.68</v>
      </c>
      <c r="E23059" s="75">
        <v>12.76</v>
      </c>
      <c r="F23059" s="73" t="s">
        <v>40</v>
      </c>
    </row>
    <row r="23060" spans="1:6" x14ac:dyDescent="0.25">
      <c r="A23060" s="73">
        <v>403105</v>
      </c>
      <c r="B23060" s="74" t="s">
        <v>29845</v>
      </c>
      <c r="C23060" s="73" t="s">
        <v>852</v>
      </c>
      <c r="D23060" s="75">
        <v>30.87</v>
      </c>
      <c r="E23060" s="75">
        <v>28.6</v>
      </c>
      <c r="F23060" s="73" t="s">
        <v>40</v>
      </c>
    </row>
    <row r="23061" spans="1:6" x14ac:dyDescent="0.25">
      <c r="A23061" s="73">
        <v>403106</v>
      </c>
      <c r="B23061" s="74" t="s">
        <v>29846</v>
      </c>
      <c r="C23061" s="73" t="s">
        <v>852</v>
      </c>
      <c r="D23061" s="75">
        <v>40.25</v>
      </c>
      <c r="E23061" s="75">
        <v>37.36</v>
      </c>
      <c r="F23061" s="73" t="s">
        <v>40</v>
      </c>
    </row>
    <row r="23062" spans="1:6" x14ac:dyDescent="0.25">
      <c r="A23062" s="73">
        <v>403107</v>
      </c>
      <c r="B23062" s="74" t="s">
        <v>29847</v>
      </c>
      <c r="C23062" s="73" t="s">
        <v>852</v>
      </c>
      <c r="D23062" s="75">
        <v>42.29</v>
      </c>
      <c r="E23062" s="75">
        <v>39.36</v>
      </c>
      <c r="F23062" s="73" t="s">
        <v>40</v>
      </c>
    </row>
    <row r="23063" spans="1:6" x14ac:dyDescent="0.25">
      <c r="A23063" s="73">
        <v>403108</v>
      </c>
      <c r="B23063" s="74" t="s">
        <v>29848</v>
      </c>
      <c r="C23063" s="73" t="s">
        <v>852</v>
      </c>
      <c r="D23063" s="75">
        <v>142.41</v>
      </c>
      <c r="E23063" s="75">
        <v>139.07</v>
      </c>
      <c r="F23063" s="73" t="s">
        <v>40</v>
      </c>
    </row>
    <row r="23064" spans="1:6" x14ac:dyDescent="0.25">
      <c r="A23064" s="73">
        <v>403222</v>
      </c>
      <c r="B23064" s="74" t="s">
        <v>29849</v>
      </c>
      <c r="C23064" s="73" t="s">
        <v>852</v>
      </c>
      <c r="D23064" s="75">
        <v>6.35</v>
      </c>
      <c r="E23064" s="75">
        <v>5.79</v>
      </c>
      <c r="F23064" s="73" t="s">
        <v>40</v>
      </c>
    </row>
    <row r="23065" spans="1:6" x14ac:dyDescent="0.25">
      <c r="A23065" s="73">
        <v>403223</v>
      </c>
      <c r="B23065" s="74" t="s">
        <v>29850</v>
      </c>
      <c r="C23065" s="73" t="s">
        <v>852</v>
      </c>
      <c r="D23065" s="75">
        <v>5.43</v>
      </c>
      <c r="E23065" s="75">
        <v>5.01</v>
      </c>
      <c r="F23065" s="73" t="s">
        <v>40</v>
      </c>
    </row>
    <row r="23066" spans="1:6" x14ac:dyDescent="0.25">
      <c r="A23066" s="73">
        <v>403901</v>
      </c>
      <c r="B23066" s="74" t="s">
        <v>29851</v>
      </c>
      <c r="C23066" s="73" t="s">
        <v>852</v>
      </c>
      <c r="D23066" s="75">
        <v>4.21</v>
      </c>
      <c r="E23066" s="75">
        <v>3.87</v>
      </c>
      <c r="F23066" s="73" t="s">
        <v>40</v>
      </c>
    </row>
    <row r="23067" spans="1:6" x14ac:dyDescent="0.25">
      <c r="A23067" s="73">
        <v>404101</v>
      </c>
      <c r="B23067" s="74" t="s">
        <v>29852</v>
      </c>
      <c r="C23067" s="73" t="s">
        <v>852</v>
      </c>
      <c r="D23067" s="75">
        <v>12.52</v>
      </c>
      <c r="E23067" s="75">
        <v>12.39</v>
      </c>
      <c r="F23067" s="73" t="s">
        <v>40</v>
      </c>
    </row>
    <row r="23068" spans="1:6" x14ac:dyDescent="0.25">
      <c r="A23068" s="73">
        <v>408055</v>
      </c>
      <c r="B23068" s="74" t="s">
        <v>29803</v>
      </c>
      <c r="C23068" s="73" t="s">
        <v>852</v>
      </c>
      <c r="D23068" s="75">
        <v>11.74</v>
      </c>
      <c r="E23068" s="75">
        <v>11.44</v>
      </c>
      <c r="F23068" s="73" t="s">
        <v>40</v>
      </c>
    </row>
    <row r="23069" spans="1:6" x14ac:dyDescent="0.25">
      <c r="A23069" s="73">
        <v>603010</v>
      </c>
      <c r="B23069" s="74" t="s">
        <v>33765</v>
      </c>
      <c r="C23069" s="73" t="s">
        <v>852</v>
      </c>
      <c r="D23069" s="75">
        <v>7.85</v>
      </c>
      <c r="E23069" s="75">
        <v>7.85</v>
      </c>
      <c r="F23069" s="73" t="s">
        <v>40</v>
      </c>
    </row>
    <row r="23070" spans="1:6" ht="25.5" x14ac:dyDescent="0.25">
      <c r="A23070" s="73">
        <v>603027</v>
      </c>
      <c r="B23070" s="74" t="s">
        <v>33766</v>
      </c>
      <c r="C23070" s="73" t="s">
        <v>852</v>
      </c>
      <c r="D23070" s="75">
        <v>24.5</v>
      </c>
      <c r="E23070" s="75">
        <v>24.5</v>
      </c>
      <c r="F23070" s="73" t="s">
        <v>40</v>
      </c>
    </row>
    <row r="23071" spans="1:6" ht="25.5" x14ac:dyDescent="0.25">
      <c r="A23071" s="73">
        <v>603035</v>
      </c>
      <c r="B23071" s="74" t="s">
        <v>33767</v>
      </c>
      <c r="C23071" s="73" t="s">
        <v>852</v>
      </c>
      <c r="D23071" s="75">
        <v>35.090000000000003</v>
      </c>
      <c r="E23071" s="75">
        <v>35.090000000000003</v>
      </c>
      <c r="F23071" s="73" t="s">
        <v>40</v>
      </c>
    </row>
    <row r="23072" spans="1:6" ht="25.5" x14ac:dyDescent="0.25">
      <c r="A23072" s="73">
        <v>603040</v>
      </c>
      <c r="B23072" s="74" t="s">
        <v>29853</v>
      </c>
      <c r="C23072" s="73" t="s">
        <v>852</v>
      </c>
      <c r="D23072" s="75">
        <v>10.69</v>
      </c>
      <c r="E23072" s="75">
        <v>10.69</v>
      </c>
      <c r="F23072" s="73" t="s">
        <v>40</v>
      </c>
    </row>
    <row r="23073" spans="1:6" x14ac:dyDescent="0.25">
      <c r="A23073" s="73">
        <v>603223</v>
      </c>
      <c r="B23073" s="74" t="s">
        <v>33768</v>
      </c>
      <c r="C23073" s="73" t="s">
        <v>852</v>
      </c>
      <c r="D23073" s="75">
        <v>76.900000000000006</v>
      </c>
      <c r="E23073" s="75">
        <v>76.900000000000006</v>
      </c>
      <c r="F23073" s="73" t="s">
        <v>40</v>
      </c>
    </row>
    <row r="23074" spans="1:6" ht="25.5" x14ac:dyDescent="0.25">
      <c r="A23074" s="73">
        <v>603234</v>
      </c>
      <c r="B23074" s="74" t="s">
        <v>33769</v>
      </c>
      <c r="C23074" s="73" t="s">
        <v>852</v>
      </c>
      <c r="D23074" s="75">
        <v>23.65</v>
      </c>
      <c r="E23074" s="75">
        <v>23.65</v>
      </c>
      <c r="F23074" s="73" t="s">
        <v>40</v>
      </c>
    </row>
    <row r="23075" spans="1:6" x14ac:dyDescent="0.25">
      <c r="A23075" s="73">
        <v>612001</v>
      </c>
      <c r="B23075" s="74" t="s">
        <v>29854</v>
      </c>
      <c r="C23075" s="73" t="s">
        <v>852</v>
      </c>
      <c r="D23075" s="75">
        <v>1.8</v>
      </c>
      <c r="E23075" s="75">
        <v>1.8</v>
      </c>
      <c r="F23075" s="73" t="s">
        <v>40</v>
      </c>
    </row>
    <row r="23076" spans="1:6" x14ac:dyDescent="0.25">
      <c r="A23076" s="73">
        <v>612007</v>
      </c>
      <c r="B23076" s="74" t="s">
        <v>33793</v>
      </c>
      <c r="C23076" s="73" t="s">
        <v>852</v>
      </c>
      <c r="D23076" s="75">
        <v>10.97</v>
      </c>
      <c r="E23076" s="75">
        <v>10.97</v>
      </c>
      <c r="F23076" s="73" t="s">
        <v>40</v>
      </c>
    </row>
    <row r="23077" spans="1:6" x14ac:dyDescent="0.25">
      <c r="A23077" s="73">
        <v>612008</v>
      </c>
      <c r="B23077" s="74" t="s">
        <v>33794</v>
      </c>
      <c r="C23077" s="73" t="s">
        <v>852</v>
      </c>
      <c r="D23077" s="75">
        <v>6.56</v>
      </c>
      <c r="E23077" s="75">
        <v>6.56</v>
      </c>
      <c r="F23077" s="73" t="s">
        <v>40</v>
      </c>
    </row>
    <row r="23078" spans="1:6" ht="38.25" x14ac:dyDescent="0.25">
      <c r="A23078" s="73">
        <v>612020</v>
      </c>
      <c r="B23078" s="74" t="s">
        <v>33795</v>
      </c>
      <c r="C23078" s="73" t="s">
        <v>852</v>
      </c>
      <c r="D23078" s="75">
        <v>17.2</v>
      </c>
      <c r="E23078" s="75">
        <v>17.2</v>
      </c>
      <c r="F23078" s="73" t="s">
        <v>40</v>
      </c>
    </row>
    <row r="23079" spans="1:6" ht="38.25" x14ac:dyDescent="0.25">
      <c r="A23079" s="73">
        <v>654102</v>
      </c>
      <c r="B23079" s="74" t="s">
        <v>33813</v>
      </c>
      <c r="C23079" s="73" t="s">
        <v>852</v>
      </c>
      <c r="D23079" s="75">
        <v>63.24</v>
      </c>
      <c r="E23079" s="75">
        <v>63.24</v>
      </c>
      <c r="F23079" s="73" t="s">
        <v>40</v>
      </c>
    </row>
    <row r="23080" spans="1:6" x14ac:dyDescent="0.25">
      <c r="A23080" s="73">
        <v>660503</v>
      </c>
      <c r="B23080" s="74" t="s">
        <v>29855</v>
      </c>
      <c r="C23080" s="73" t="s">
        <v>852</v>
      </c>
      <c r="D23080" s="75">
        <v>213.88</v>
      </c>
      <c r="E23080" s="75">
        <v>213.88</v>
      </c>
      <c r="F23080" s="73" t="s">
        <v>40</v>
      </c>
    </row>
    <row r="23081" spans="1:6" ht="25.5" x14ac:dyDescent="0.25">
      <c r="A23081" s="73">
        <v>670211</v>
      </c>
      <c r="B23081" s="74" t="s">
        <v>29856</v>
      </c>
      <c r="C23081" s="73" t="s">
        <v>852</v>
      </c>
      <c r="D23081" s="75">
        <v>27.7</v>
      </c>
      <c r="E23081" s="75">
        <v>27.7</v>
      </c>
      <c r="F23081" s="73" t="s">
        <v>40</v>
      </c>
    </row>
    <row r="23082" spans="1:6" x14ac:dyDescent="0.25">
      <c r="A23082" s="73">
        <v>670214</v>
      </c>
      <c r="B23082" s="74" t="s">
        <v>29857</v>
      </c>
      <c r="C23082" s="73" t="s">
        <v>852</v>
      </c>
      <c r="D23082" s="75">
        <v>21.65</v>
      </c>
      <c r="E23082" s="75">
        <v>21.65</v>
      </c>
      <c r="F23082" s="73" t="s">
        <v>40</v>
      </c>
    </row>
    <row r="23083" spans="1:6" x14ac:dyDescent="0.25">
      <c r="A23083" s="73">
        <v>670223</v>
      </c>
      <c r="B23083" s="74" t="s">
        <v>29858</v>
      </c>
      <c r="C23083" s="73" t="s">
        <v>852</v>
      </c>
      <c r="D23083" s="75">
        <v>50.07</v>
      </c>
      <c r="E23083" s="75">
        <v>50.07</v>
      </c>
      <c r="F23083" s="73" t="s">
        <v>40</v>
      </c>
    </row>
    <row r="23084" spans="1:6" ht="25.5" x14ac:dyDescent="0.25">
      <c r="A23084" s="73">
        <v>670403</v>
      </c>
      <c r="B23084" s="74" t="s">
        <v>33830</v>
      </c>
      <c r="C23084" s="73" t="s">
        <v>852</v>
      </c>
      <c r="D23084" s="75">
        <v>36.07</v>
      </c>
      <c r="E23084" s="75">
        <v>36.07</v>
      </c>
      <c r="F23084" s="73" t="s">
        <v>40</v>
      </c>
    </row>
    <row r="23085" spans="1:6" x14ac:dyDescent="0.25">
      <c r="A23085" s="73">
        <v>670801</v>
      </c>
      <c r="B23085" s="74" t="s">
        <v>29859</v>
      </c>
      <c r="C23085" s="73" t="s">
        <v>852</v>
      </c>
      <c r="D23085" s="75">
        <v>75</v>
      </c>
      <c r="E23085" s="75">
        <v>75</v>
      </c>
      <c r="F23085" s="73" t="s">
        <v>40</v>
      </c>
    </row>
    <row r="23086" spans="1:6" x14ac:dyDescent="0.25">
      <c r="A23086" s="73">
        <v>676101</v>
      </c>
      <c r="B23086" s="74" t="s">
        <v>29860</v>
      </c>
      <c r="C23086" s="73" t="s">
        <v>852</v>
      </c>
      <c r="D23086" s="75">
        <v>82.8</v>
      </c>
      <c r="E23086" s="75">
        <v>82.8</v>
      </c>
      <c r="F23086" s="73" t="s">
        <v>40</v>
      </c>
    </row>
    <row r="23087" spans="1:6" ht="25.5" x14ac:dyDescent="0.25">
      <c r="A23087" s="73">
        <v>676103</v>
      </c>
      <c r="B23087" s="74" t="s">
        <v>29861</v>
      </c>
      <c r="C23087" s="73" t="s">
        <v>852</v>
      </c>
      <c r="D23087" s="75">
        <v>100</v>
      </c>
      <c r="E23087" s="75">
        <v>100</v>
      </c>
      <c r="F23087" s="73" t="s">
        <v>40</v>
      </c>
    </row>
    <row r="23088" spans="1:6" x14ac:dyDescent="0.25">
      <c r="A23088" s="73">
        <v>710105</v>
      </c>
      <c r="B23088" s="74" t="s">
        <v>33848</v>
      </c>
      <c r="C23088" s="73" t="s">
        <v>852</v>
      </c>
      <c r="D23088" s="75">
        <v>30.93</v>
      </c>
      <c r="E23088" s="75">
        <v>30.93</v>
      </c>
      <c r="F23088" s="73" t="s">
        <v>40</v>
      </c>
    </row>
    <row r="23089" spans="1:6" ht="25.5" x14ac:dyDescent="0.25">
      <c r="A23089" s="73">
        <v>710110</v>
      </c>
      <c r="B23089" s="74" t="s">
        <v>33849</v>
      </c>
      <c r="C23089" s="73" t="s">
        <v>852</v>
      </c>
      <c r="D23089" s="75">
        <v>43.34</v>
      </c>
      <c r="E23089" s="75">
        <v>43.34</v>
      </c>
      <c r="F23089" s="73" t="s">
        <v>40</v>
      </c>
    </row>
    <row r="23090" spans="1:6" ht="25.5" x14ac:dyDescent="0.25">
      <c r="A23090" s="73">
        <v>710111</v>
      </c>
      <c r="B23090" s="74" t="s">
        <v>29862</v>
      </c>
      <c r="C23090" s="73" t="s">
        <v>852</v>
      </c>
      <c r="D23090" s="75">
        <v>39.42</v>
      </c>
      <c r="E23090" s="75">
        <v>39.42</v>
      </c>
      <c r="F23090" s="73" t="s">
        <v>40</v>
      </c>
    </row>
    <row r="23091" spans="1:6" ht="25.5" x14ac:dyDescent="0.25">
      <c r="A23091" s="73">
        <v>711406</v>
      </c>
      <c r="B23091" s="74" t="s">
        <v>29863</v>
      </c>
      <c r="C23091" s="73" t="s">
        <v>852</v>
      </c>
      <c r="D23091" s="75">
        <v>21.5</v>
      </c>
      <c r="E23091" s="75">
        <v>21.5</v>
      </c>
      <c r="F23091" s="73" t="s">
        <v>40</v>
      </c>
    </row>
    <row r="23092" spans="1:6" ht="25.5" x14ac:dyDescent="0.25">
      <c r="A23092" s="73">
        <v>711408</v>
      </c>
      <c r="B23092" s="74" t="s">
        <v>29864</v>
      </c>
      <c r="C23092" s="73" t="s">
        <v>852</v>
      </c>
      <c r="D23092" s="75">
        <v>29.71</v>
      </c>
      <c r="E23092" s="75">
        <v>29.71</v>
      </c>
      <c r="F23092" s="73" t="s">
        <v>40</v>
      </c>
    </row>
    <row r="23093" spans="1:6" ht="25.5" x14ac:dyDescent="0.25">
      <c r="A23093" s="73">
        <v>711414</v>
      </c>
      <c r="B23093" s="74" t="s">
        <v>29865</v>
      </c>
      <c r="C23093" s="73" t="s">
        <v>852</v>
      </c>
      <c r="D23093" s="75">
        <v>53.27</v>
      </c>
      <c r="E23093" s="75">
        <v>53.27</v>
      </c>
      <c r="F23093" s="73" t="s">
        <v>40</v>
      </c>
    </row>
    <row r="23094" spans="1:6" ht="25.5" x14ac:dyDescent="0.25">
      <c r="A23094" s="73">
        <v>711415</v>
      </c>
      <c r="B23094" s="74" t="s">
        <v>29866</v>
      </c>
      <c r="C23094" s="73" t="s">
        <v>852</v>
      </c>
      <c r="D23094" s="75">
        <v>37.200000000000003</v>
      </c>
      <c r="E23094" s="75">
        <v>37.200000000000003</v>
      </c>
      <c r="F23094" s="73" t="s">
        <v>40</v>
      </c>
    </row>
    <row r="23095" spans="1:6" ht="25.5" x14ac:dyDescent="0.25">
      <c r="A23095" s="73">
        <v>711503</v>
      </c>
      <c r="B23095" s="74" t="s">
        <v>29867</v>
      </c>
      <c r="C23095" s="73" t="s">
        <v>852</v>
      </c>
      <c r="D23095" s="75">
        <v>38.840000000000003</v>
      </c>
      <c r="E23095" s="75">
        <v>38.840000000000003</v>
      </c>
      <c r="F23095" s="73" t="s">
        <v>40</v>
      </c>
    </row>
    <row r="23096" spans="1:6" ht="25.5" x14ac:dyDescent="0.25">
      <c r="A23096" s="73">
        <v>711506</v>
      </c>
      <c r="B23096" s="74" t="s">
        <v>29868</v>
      </c>
      <c r="C23096" s="73" t="s">
        <v>852</v>
      </c>
      <c r="D23096" s="75">
        <v>57.8</v>
      </c>
      <c r="E23096" s="75">
        <v>57.8</v>
      </c>
      <c r="F23096" s="73" t="s">
        <v>40</v>
      </c>
    </row>
    <row r="23097" spans="1:6" x14ac:dyDescent="0.25">
      <c r="A23097" s="73">
        <v>715001</v>
      </c>
      <c r="B23097" s="74" t="s">
        <v>29869</v>
      </c>
      <c r="C23097" s="73" t="s">
        <v>852</v>
      </c>
      <c r="D23097" s="75">
        <v>109.9</v>
      </c>
      <c r="E23097" s="75">
        <v>109.9</v>
      </c>
      <c r="F23097" s="73" t="s">
        <v>40</v>
      </c>
    </row>
    <row r="23098" spans="1:6" ht="25.5" x14ac:dyDescent="0.25">
      <c r="A23098" s="73">
        <v>715005</v>
      </c>
      <c r="B23098" s="74" t="s">
        <v>33854</v>
      </c>
      <c r="C23098" s="73" t="s">
        <v>852</v>
      </c>
      <c r="D23098" s="75">
        <v>34.9</v>
      </c>
      <c r="E23098" s="75">
        <v>34.9</v>
      </c>
      <c r="F23098" s="73" t="s">
        <v>40</v>
      </c>
    </row>
    <row r="23099" spans="1:6" ht="38.25" x14ac:dyDescent="0.25">
      <c r="A23099" s="73">
        <v>760803</v>
      </c>
      <c r="B23099" s="74" t="s">
        <v>34266</v>
      </c>
      <c r="C23099" s="73" t="s">
        <v>852</v>
      </c>
      <c r="D23099" s="75">
        <v>69</v>
      </c>
      <c r="E23099" s="75">
        <v>69</v>
      </c>
      <c r="F23099" s="73" t="s">
        <v>40</v>
      </c>
    </row>
    <row r="23100" spans="1:6" ht="38.25" x14ac:dyDescent="0.25">
      <c r="A23100" s="73">
        <v>760813</v>
      </c>
      <c r="B23100" s="74" t="s">
        <v>34267</v>
      </c>
      <c r="C23100" s="73" t="s">
        <v>852</v>
      </c>
      <c r="D23100" s="75">
        <v>96.6</v>
      </c>
      <c r="E23100" s="75">
        <v>96.6</v>
      </c>
      <c r="F23100" s="73" t="s">
        <v>40</v>
      </c>
    </row>
    <row r="23101" spans="1:6" ht="38.25" x14ac:dyDescent="0.25">
      <c r="A23101" s="73">
        <v>760823</v>
      </c>
      <c r="B23101" s="74" t="s">
        <v>34268</v>
      </c>
      <c r="C23101" s="73" t="s">
        <v>852</v>
      </c>
      <c r="D23101" s="75">
        <v>137.69999999999999</v>
      </c>
      <c r="E23101" s="75">
        <v>137.69999999999999</v>
      </c>
      <c r="F23101" s="73" t="s">
        <v>40</v>
      </c>
    </row>
    <row r="23102" spans="1:6" ht="38.25" x14ac:dyDescent="0.25">
      <c r="A23102" s="73">
        <v>760833</v>
      </c>
      <c r="B23102" s="74" t="s">
        <v>34269</v>
      </c>
      <c r="C23102" s="73" t="s">
        <v>852</v>
      </c>
      <c r="D23102" s="75">
        <v>209.15</v>
      </c>
      <c r="E23102" s="75">
        <v>209.15</v>
      </c>
      <c r="F23102" s="73" t="s">
        <v>40</v>
      </c>
    </row>
    <row r="23103" spans="1:6" ht="38.25" x14ac:dyDescent="0.25">
      <c r="A23103" s="73">
        <v>761511</v>
      </c>
      <c r="B23103" s="74" t="s">
        <v>34279</v>
      </c>
      <c r="C23103" s="73" t="s">
        <v>852</v>
      </c>
      <c r="D23103" s="75">
        <v>59.9</v>
      </c>
      <c r="E23103" s="75">
        <v>59.9</v>
      </c>
      <c r="F23103" s="73" t="s">
        <v>40</v>
      </c>
    </row>
    <row r="23104" spans="1:6" ht="38.25" x14ac:dyDescent="0.25">
      <c r="A23104" s="73">
        <v>761512</v>
      </c>
      <c r="B23104" s="74" t="s">
        <v>34280</v>
      </c>
      <c r="C23104" s="73" t="s">
        <v>852</v>
      </c>
      <c r="D23104" s="75">
        <v>103.18</v>
      </c>
      <c r="E23104" s="75">
        <v>103.18</v>
      </c>
      <c r="F23104" s="73" t="s">
        <v>40</v>
      </c>
    </row>
    <row r="23105" spans="1:6" ht="38.25" x14ac:dyDescent="0.25">
      <c r="A23105" s="73">
        <v>761513</v>
      </c>
      <c r="B23105" s="74" t="s">
        <v>34281</v>
      </c>
      <c r="C23105" s="73" t="s">
        <v>852</v>
      </c>
      <c r="D23105" s="75">
        <v>71.400000000000006</v>
      </c>
      <c r="E23105" s="75">
        <v>71.400000000000006</v>
      </c>
      <c r="F23105" s="73" t="s">
        <v>40</v>
      </c>
    </row>
    <row r="23106" spans="1:6" ht="38.25" x14ac:dyDescent="0.25">
      <c r="A23106" s="73">
        <v>761515</v>
      </c>
      <c r="B23106" s="74" t="s">
        <v>34282</v>
      </c>
      <c r="C23106" s="73" t="s">
        <v>852</v>
      </c>
      <c r="D23106" s="75">
        <v>130.55000000000001</v>
      </c>
      <c r="E23106" s="75">
        <v>130.55000000000001</v>
      </c>
      <c r="F23106" s="73" t="s">
        <v>40</v>
      </c>
    </row>
    <row r="23107" spans="1:6" ht="38.25" x14ac:dyDescent="0.25">
      <c r="A23107" s="73">
        <v>761516</v>
      </c>
      <c r="B23107" s="74" t="s">
        <v>34283</v>
      </c>
      <c r="C23107" s="73" t="s">
        <v>852</v>
      </c>
      <c r="D23107" s="75">
        <v>88.24</v>
      </c>
      <c r="E23107" s="75">
        <v>88.24</v>
      </c>
      <c r="F23107" s="73" t="s">
        <v>40</v>
      </c>
    </row>
    <row r="23108" spans="1:6" ht="25.5" x14ac:dyDescent="0.25">
      <c r="A23108" s="73">
        <v>792205</v>
      </c>
      <c r="B23108" s="74" t="s">
        <v>34336</v>
      </c>
      <c r="C23108" s="73" t="s">
        <v>852</v>
      </c>
      <c r="D23108" s="75">
        <v>390</v>
      </c>
      <c r="E23108" s="75">
        <v>390</v>
      </c>
      <c r="F23108" s="73" t="s">
        <v>40</v>
      </c>
    </row>
    <row r="23109" spans="1:6" x14ac:dyDescent="0.25">
      <c r="A23109" s="73">
        <v>792206</v>
      </c>
      <c r="B23109" s="74" t="s">
        <v>34337</v>
      </c>
      <c r="C23109" s="73" t="s">
        <v>852</v>
      </c>
      <c r="D23109" s="75">
        <v>995</v>
      </c>
      <c r="E23109" s="75">
        <v>995</v>
      </c>
      <c r="F23109" s="73" t="s">
        <v>40</v>
      </c>
    </row>
    <row r="23110" spans="1:6" ht="38.25" x14ac:dyDescent="0.25">
      <c r="A23110" s="73">
        <v>792207</v>
      </c>
      <c r="B23110" s="74" t="s">
        <v>34338</v>
      </c>
      <c r="C23110" s="73" t="s">
        <v>852</v>
      </c>
      <c r="D23110" s="75">
        <v>310</v>
      </c>
      <c r="E23110" s="75">
        <v>310</v>
      </c>
      <c r="F23110" s="73" t="s">
        <v>40</v>
      </c>
    </row>
    <row r="23111" spans="1:6" x14ac:dyDescent="0.25">
      <c r="A23111" s="73">
        <v>792208</v>
      </c>
      <c r="B23111" s="74" t="s">
        <v>34339</v>
      </c>
      <c r="C23111" s="73" t="s">
        <v>852</v>
      </c>
      <c r="D23111" s="75">
        <v>246</v>
      </c>
      <c r="E23111" s="75">
        <v>246</v>
      </c>
      <c r="F23111" s="73" t="s">
        <v>40</v>
      </c>
    </row>
    <row r="23112" spans="1:6" x14ac:dyDescent="0.25">
      <c r="A23112" s="73">
        <v>792211</v>
      </c>
      <c r="B23112" s="74" t="s">
        <v>34340</v>
      </c>
      <c r="C23112" s="73" t="s">
        <v>852</v>
      </c>
      <c r="D23112" s="75">
        <v>170</v>
      </c>
      <c r="E23112" s="75">
        <v>170</v>
      </c>
      <c r="F23112" s="73" t="s">
        <v>40</v>
      </c>
    </row>
    <row r="23113" spans="1:6" x14ac:dyDescent="0.25">
      <c r="A23113" s="73">
        <v>792220</v>
      </c>
      <c r="B23113" s="74" t="s">
        <v>34341</v>
      </c>
      <c r="C23113" s="73" t="s">
        <v>852</v>
      </c>
      <c r="D23113" s="75">
        <v>230.55</v>
      </c>
      <c r="E23113" s="75">
        <v>230.55</v>
      </c>
      <c r="F23113" s="73" t="s">
        <v>40</v>
      </c>
    </row>
    <row r="23114" spans="1:6" x14ac:dyDescent="0.25">
      <c r="A23114" s="73">
        <v>810204</v>
      </c>
      <c r="B23114" s="74" t="s">
        <v>29870</v>
      </c>
      <c r="C23114" s="73" t="s">
        <v>852</v>
      </c>
      <c r="D23114" s="75">
        <v>105</v>
      </c>
      <c r="E23114" s="75">
        <v>105</v>
      </c>
      <c r="F23114" s="73" t="s">
        <v>40</v>
      </c>
    </row>
    <row r="23115" spans="1:6" x14ac:dyDescent="0.25">
      <c r="A23115" s="73">
        <v>810205</v>
      </c>
      <c r="B23115" s="74" t="s">
        <v>29871</v>
      </c>
      <c r="C23115" s="73" t="s">
        <v>852</v>
      </c>
      <c r="D23115" s="75">
        <v>235</v>
      </c>
      <c r="E23115" s="75">
        <v>235</v>
      </c>
      <c r="F23115" s="73" t="s">
        <v>40</v>
      </c>
    </row>
    <row r="23116" spans="1:6" x14ac:dyDescent="0.25">
      <c r="A23116" s="73">
        <v>810206</v>
      </c>
      <c r="B23116" s="74" t="s">
        <v>29872</v>
      </c>
      <c r="C23116" s="73" t="s">
        <v>852</v>
      </c>
      <c r="D23116" s="75">
        <v>170</v>
      </c>
      <c r="E23116" s="75">
        <v>170</v>
      </c>
      <c r="F23116" s="73" t="s">
        <v>40</v>
      </c>
    </row>
    <row r="23117" spans="1:6" x14ac:dyDescent="0.25">
      <c r="A23117" s="73">
        <v>810406</v>
      </c>
      <c r="B23117" s="74" t="s">
        <v>29873</v>
      </c>
      <c r="C23117" s="73" t="s">
        <v>852</v>
      </c>
      <c r="D23117" s="75">
        <v>250</v>
      </c>
      <c r="E23117" s="75">
        <v>250</v>
      </c>
      <c r="F23117" s="73" t="s">
        <v>40</v>
      </c>
    </row>
    <row r="23118" spans="1:6" x14ac:dyDescent="0.25">
      <c r="A23118" s="73">
        <v>810601</v>
      </c>
      <c r="B23118" s="74" t="s">
        <v>29874</v>
      </c>
      <c r="C23118" s="73" t="s">
        <v>852</v>
      </c>
      <c r="D23118" s="75">
        <v>520</v>
      </c>
      <c r="E23118" s="75">
        <v>520</v>
      </c>
      <c r="F23118" s="73" t="s">
        <v>40</v>
      </c>
    </row>
    <row r="23119" spans="1:6" x14ac:dyDescent="0.25">
      <c r="A23119" s="73">
        <v>810602</v>
      </c>
      <c r="B23119" s="74" t="s">
        <v>29875</v>
      </c>
      <c r="C23119" s="73" t="s">
        <v>852</v>
      </c>
      <c r="D23119" s="75">
        <v>850</v>
      </c>
      <c r="E23119" s="75">
        <v>850</v>
      </c>
      <c r="F23119" s="73" t="s">
        <v>40</v>
      </c>
    </row>
    <row r="23120" spans="1:6" x14ac:dyDescent="0.25">
      <c r="A23120" s="73">
        <v>810603</v>
      </c>
      <c r="B23120" s="74" t="s">
        <v>29876</v>
      </c>
      <c r="C23120" s="73" t="s">
        <v>852</v>
      </c>
      <c r="D23120" s="75">
        <v>961.01</v>
      </c>
      <c r="E23120" s="75">
        <v>961.01</v>
      </c>
      <c r="F23120" s="73" t="s">
        <v>40</v>
      </c>
    </row>
    <row r="23121" spans="1:6" x14ac:dyDescent="0.25">
      <c r="A23121" s="73">
        <v>810804</v>
      </c>
      <c r="B23121" s="74" t="s">
        <v>29877</v>
      </c>
      <c r="C23121" s="73" t="s">
        <v>852</v>
      </c>
      <c r="D23121" s="75">
        <v>369</v>
      </c>
      <c r="E23121" s="75">
        <v>369</v>
      </c>
      <c r="F23121" s="73" t="s">
        <v>40</v>
      </c>
    </row>
    <row r="23122" spans="1:6" x14ac:dyDescent="0.25">
      <c r="A23122" s="73">
        <v>810806</v>
      </c>
      <c r="B23122" s="74" t="s">
        <v>29878</v>
      </c>
      <c r="C23122" s="73" t="s">
        <v>852</v>
      </c>
      <c r="D23122" s="75">
        <v>649.70000000000005</v>
      </c>
      <c r="E23122" s="75">
        <v>649.70000000000005</v>
      </c>
      <c r="F23122" s="73" t="s">
        <v>40</v>
      </c>
    </row>
    <row r="23123" spans="1:6" x14ac:dyDescent="0.25">
      <c r="A23123" s="73">
        <v>811201</v>
      </c>
      <c r="B23123" s="74" t="s">
        <v>29879</v>
      </c>
      <c r="C23123" s="73" t="s">
        <v>852</v>
      </c>
      <c r="D23123" s="75">
        <v>350</v>
      </c>
      <c r="E23123" s="75">
        <v>350</v>
      </c>
      <c r="F23123" s="73" t="s">
        <v>40</v>
      </c>
    </row>
    <row r="23124" spans="1:6" x14ac:dyDescent="0.25">
      <c r="A23124" s="73">
        <v>811202</v>
      </c>
      <c r="B23124" s="74" t="s">
        <v>29880</v>
      </c>
      <c r="C23124" s="73" t="s">
        <v>852</v>
      </c>
      <c r="D23124" s="75">
        <v>363</v>
      </c>
      <c r="E23124" s="75">
        <v>363</v>
      </c>
      <c r="F23124" s="73" t="s">
        <v>40</v>
      </c>
    </row>
    <row r="23125" spans="1:6" x14ac:dyDescent="0.25">
      <c r="A23125" s="73">
        <v>811203</v>
      </c>
      <c r="B23125" s="74" t="s">
        <v>29881</v>
      </c>
      <c r="C23125" s="73" t="s">
        <v>852</v>
      </c>
      <c r="D23125" s="75">
        <v>615</v>
      </c>
      <c r="E23125" s="75">
        <v>615</v>
      </c>
      <c r="F23125" s="73" t="s">
        <v>40</v>
      </c>
    </row>
    <row r="23126" spans="1:6" x14ac:dyDescent="0.25">
      <c r="A23126" s="73">
        <v>812003</v>
      </c>
      <c r="B23126" s="74" t="s">
        <v>7059</v>
      </c>
      <c r="C23126" s="73" t="s">
        <v>852</v>
      </c>
      <c r="D23126" s="75">
        <v>370</v>
      </c>
      <c r="E23126" s="75">
        <v>370</v>
      </c>
      <c r="F23126" s="73" t="s">
        <v>40</v>
      </c>
    </row>
    <row r="23127" spans="1:6" x14ac:dyDescent="0.25">
      <c r="A23127" s="73">
        <v>820505</v>
      </c>
      <c r="B23127" s="74" t="s">
        <v>34382</v>
      </c>
      <c r="C23127" s="73" t="s">
        <v>852</v>
      </c>
      <c r="D23127" s="75">
        <v>215.88</v>
      </c>
      <c r="E23127" s="75">
        <v>215.88</v>
      </c>
      <c r="F23127" s="73" t="s">
        <v>40</v>
      </c>
    </row>
    <row r="23128" spans="1:6" ht="25.5" x14ac:dyDescent="0.25">
      <c r="A23128" s="73">
        <v>820716</v>
      </c>
      <c r="B23128" s="74" t="s">
        <v>34383</v>
      </c>
      <c r="C23128" s="73" t="s">
        <v>852</v>
      </c>
      <c r="D23128" s="75">
        <v>25.95</v>
      </c>
      <c r="E23128" s="75">
        <v>25.95</v>
      </c>
      <c r="F23128" s="73" t="s">
        <v>40</v>
      </c>
    </row>
    <row r="23129" spans="1:6" ht="25.5" x14ac:dyDescent="0.25">
      <c r="A23129" s="73">
        <v>820717</v>
      </c>
      <c r="B23129" s="74" t="s">
        <v>34384</v>
      </c>
      <c r="C23129" s="73" t="s">
        <v>852</v>
      </c>
      <c r="D23129" s="75">
        <v>129.9</v>
      </c>
      <c r="E23129" s="75">
        <v>129.9</v>
      </c>
      <c r="F23129" s="73" t="s">
        <v>40</v>
      </c>
    </row>
    <row r="23130" spans="1:6" ht="25.5" x14ac:dyDescent="0.25">
      <c r="A23130" s="73">
        <v>820718</v>
      </c>
      <c r="B23130" s="74" t="s">
        <v>34385</v>
      </c>
      <c r="C23130" s="73" t="s">
        <v>852</v>
      </c>
      <c r="D23130" s="75">
        <v>22.9</v>
      </c>
      <c r="E23130" s="75">
        <v>22.9</v>
      </c>
      <c r="F23130" s="73" t="s">
        <v>40</v>
      </c>
    </row>
    <row r="23131" spans="1:6" x14ac:dyDescent="0.25">
      <c r="A23131" s="73">
        <v>820721</v>
      </c>
      <c r="B23131" s="74" t="s">
        <v>34386</v>
      </c>
      <c r="C23131" s="73" t="s">
        <v>852</v>
      </c>
      <c r="D23131" s="75">
        <v>21.7</v>
      </c>
      <c r="E23131" s="75">
        <v>21.7</v>
      </c>
      <c r="F23131" s="73" t="s">
        <v>40</v>
      </c>
    </row>
    <row r="23132" spans="1:6" x14ac:dyDescent="0.25">
      <c r="A23132" s="73">
        <v>820722</v>
      </c>
      <c r="B23132" s="74" t="s">
        <v>34387</v>
      </c>
      <c r="C23132" s="73" t="s">
        <v>852</v>
      </c>
      <c r="D23132" s="75">
        <v>24.7</v>
      </c>
      <c r="E23132" s="75">
        <v>24.7</v>
      </c>
      <c r="F23132" s="73" t="s">
        <v>40</v>
      </c>
    </row>
    <row r="23133" spans="1:6" ht="25.5" x14ac:dyDescent="0.25">
      <c r="A23133" s="73">
        <v>820723</v>
      </c>
      <c r="B23133" s="74" t="s">
        <v>34388</v>
      </c>
      <c r="C23133" s="73" t="s">
        <v>852</v>
      </c>
      <c r="D23133" s="75">
        <v>48.27</v>
      </c>
      <c r="E23133" s="75">
        <v>48.27</v>
      </c>
      <c r="F23133" s="73" t="s">
        <v>40</v>
      </c>
    </row>
    <row r="23134" spans="1:6" ht="25.5" x14ac:dyDescent="0.25">
      <c r="A23134" s="73">
        <v>820724</v>
      </c>
      <c r="B23134" s="74" t="s">
        <v>34389</v>
      </c>
      <c r="C23134" s="73" t="s">
        <v>852</v>
      </c>
      <c r="D23134" s="75">
        <v>51.61</v>
      </c>
      <c r="E23134" s="75">
        <v>51.61</v>
      </c>
      <c r="F23134" s="73" t="s">
        <v>40</v>
      </c>
    </row>
    <row r="23135" spans="1:6" ht="25.5" x14ac:dyDescent="0.25">
      <c r="A23135" s="73">
        <v>820725</v>
      </c>
      <c r="B23135" s="74" t="s">
        <v>34390</v>
      </c>
      <c r="C23135" s="73" t="s">
        <v>852</v>
      </c>
      <c r="D23135" s="75">
        <v>61.1</v>
      </c>
      <c r="E23135" s="75">
        <v>61.1</v>
      </c>
      <c r="F23135" s="73" t="s">
        <v>40</v>
      </c>
    </row>
    <row r="23136" spans="1:6" x14ac:dyDescent="0.25">
      <c r="A23136" s="73">
        <v>821105</v>
      </c>
      <c r="B23136" s="74" t="s">
        <v>34391</v>
      </c>
      <c r="C23136" s="73" t="s">
        <v>852</v>
      </c>
      <c r="D23136" s="75">
        <v>28.9</v>
      </c>
      <c r="E23136" s="75">
        <v>28.9</v>
      </c>
      <c r="F23136" s="73" t="s">
        <v>40</v>
      </c>
    </row>
    <row r="23137" spans="1:6" x14ac:dyDescent="0.25">
      <c r="A23137" s="73">
        <v>821305</v>
      </c>
      <c r="B23137" s="74" t="s">
        <v>34392</v>
      </c>
      <c r="C23137" s="73" t="s">
        <v>852</v>
      </c>
      <c r="D23137" s="75">
        <v>55.75</v>
      </c>
      <c r="E23137" s="75">
        <v>55.75</v>
      </c>
      <c r="F23137" s="73" t="s">
        <v>40</v>
      </c>
    </row>
    <row r="23138" spans="1:6" x14ac:dyDescent="0.25">
      <c r="A23138" s="73">
        <v>821310</v>
      </c>
      <c r="B23138" s="74" t="s">
        <v>34393</v>
      </c>
      <c r="C23138" s="73" t="s">
        <v>852</v>
      </c>
      <c r="D23138" s="75">
        <v>72.5</v>
      </c>
      <c r="E23138" s="75">
        <v>72.5</v>
      </c>
      <c r="F23138" s="73" t="s">
        <v>40</v>
      </c>
    </row>
    <row r="23139" spans="1:6" ht="25.5" x14ac:dyDescent="0.25">
      <c r="A23139" s="73">
        <v>821311</v>
      </c>
      <c r="B23139" s="74" t="s">
        <v>34394</v>
      </c>
      <c r="C23139" s="73" t="s">
        <v>852</v>
      </c>
      <c r="D23139" s="75">
        <v>72.5</v>
      </c>
      <c r="E23139" s="75">
        <v>72.5</v>
      </c>
      <c r="F23139" s="73" t="s">
        <v>40</v>
      </c>
    </row>
    <row r="23140" spans="1:6" ht="25.5" x14ac:dyDescent="0.25">
      <c r="A23140" s="73">
        <v>821505</v>
      </c>
      <c r="B23140" s="74" t="s">
        <v>34395</v>
      </c>
      <c r="C23140" s="73" t="s">
        <v>852</v>
      </c>
      <c r="D23140" s="75">
        <v>220</v>
      </c>
      <c r="E23140" s="75">
        <v>220</v>
      </c>
      <c r="F23140" s="73" t="s">
        <v>40</v>
      </c>
    </row>
    <row r="23141" spans="1:6" x14ac:dyDescent="0.25">
      <c r="A23141" s="73">
        <v>821507</v>
      </c>
      <c r="B23141" s="74" t="s">
        <v>34396</v>
      </c>
      <c r="C23141" s="73" t="s">
        <v>852</v>
      </c>
      <c r="D23141" s="75">
        <v>394.91</v>
      </c>
      <c r="E23141" s="75">
        <v>394.91</v>
      </c>
      <c r="F23141" s="73" t="s">
        <v>40</v>
      </c>
    </row>
    <row r="23142" spans="1:6" x14ac:dyDescent="0.25">
      <c r="A23142" s="73">
        <v>821508</v>
      </c>
      <c r="B23142" s="74" t="s">
        <v>34397</v>
      </c>
      <c r="C23142" s="73" t="s">
        <v>852</v>
      </c>
      <c r="D23142" s="75">
        <v>220</v>
      </c>
      <c r="E23142" s="75">
        <v>220</v>
      </c>
      <c r="F23142" s="73" t="s">
        <v>40</v>
      </c>
    </row>
    <row r="23143" spans="1:6" x14ac:dyDescent="0.25">
      <c r="A23143" s="73">
        <v>821509</v>
      </c>
      <c r="B23143" s="74" t="s">
        <v>34398</v>
      </c>
      <c r="C23143" s="73" t="s">
        <v>852</v>
      </c>
      <c r="D23143" s="75">
        <v>222.98</v>
      </c>
      <c r="E23143" s="75">
        <v>222.98</v>
      </c>
      <c r="F23143" s="73" t="s">
        <v>40</v>
      </c>
    </row>
    <row r="23144" spans="1:6" x14ac:dyDescent="0.25">
      <c r="A23144" s="73">
        <v>821703</v>
      </c>
      <c r="B23144" s="74" t="s">
        <v>29882</v>
      </c>
      <c r="C23144" s="73" t="s">
        <v>852</v>
      </c>
      <c r="D23144" s="75">
        <v>140</v>
      </c>
      <c r="E23144" s="75">
        <v>140</v>
      </c>
      <c r="F23144" s="73" t="s">
        <v>40</v>
      </c>
    </row>
    <row r="23145" spans="1:6" ht="25.5" x14ac:dyDescent="0.25">
      <c r="A23145" s="73">
        <v>821705</v>
      </c>
      <c r="B23145" s="74" t="s">
        <v>6990</v>
      </c>
      <c r="C23145" s="73" t="s">
        <v>852</v>
      </c>
      <c r="D23145" s="75">
        <v>79.900000000000006</v>
      </c>
      <c r="E23145" s="75">
        <v>79.900000000000006</v>
      </c>
      <c r="F23145" s="73" t="s">
        <v>40</v>
      </c>
    </row>
    <row r="23146" spans="1:6" x14ac:dyDescent="0.25">
      <c r="A23146" s="73">
        <v>821760</v>
      </c>
      <c r="B23146" s="74" t="s">
        <v>34402</v>
      </c>
      <c r="C23146" s="73" t="s">
        <v>852</v>
      </c>
      <c r="D23146" s="75">
        <v>56.08</v>
      </c>
      <c r="E23146" s="75">
        <v>56.08</v>
      </c>
      <c r="F23146" s="73" t="s">
        <v>40</v>
      </c>
    </row>
    <row r="23147" spans="1:6" ht="51" x14ac:dyDescent="0.25">
      <c r="A23147" s="73">
        <v>821770</v>
      </c>
      <c r="B23147" s="74" t="s">
        <v>34403</v>
      </c>
      <c r="C23147" s="73" t="s">
        <v>852</v>
      </c>
      <c r="D23147" s="75">
        <v>657</v>
      </c>
      <c r="E23147" s="75">
        <v>657</v>
      </c>
      <c r="F23147" s="73" t="s">
        <v>40</v>
      </c>
    </row>
    <row r="23148" spans="1:6" x14ac:dyDescent="0.25">
      <c r="A23148" s="73">
        <v>825905</v>
      </c>
      <c r="B23148" s="74" t="s">
        <v>34409</v>
      </c>
      <c r="C23148" s="73" t="s">
        <v>852</v>
      </c>
      <c r="D23148" s="75">
        <v>176</v>
      </c>
      <c r="E23148" s="75">
        <v>176</v>
      </c>
      <c r="F23148" s="73" t="s">
        <v>40</v>
      </c>
    </row>
    <row r="23149" spans="1:6" ht="25.5" x14ac:dyDescent="0.25">
      <c r="A23149" s="73">
        <v>825910</v>
      </c>
      <c r="B23149" s="74" t="s">
        <v>34410</v>
      </c>
      <c r="C23149" s="73" t="s">
        <v>852</v>
      </c>
      <c r="D23149" s="75">
        <v>445.86</v>
      </c>
      <c r="E23149" s="75">
        <v>445.86</v>
      </c>
      <c r="F23149" s="73" t="s">
        <v>40</v>
      </c>
    </row>
    <row r="23150" spans="1:6" x14ac:dyDescent="0.25">
      <c r="A23150" s="73">
        <v>827005</v>
      </c>
      <c r="B23150" s="74" t="s">
        <v>29883</v>
      </c>
      <c r="C23150" s="73" t="s">
        <v>852</v>
      </c>
      <c r="D23150" s="75">
        <v>97.04</v>
      </c>
      <c r="E23150" s="75">
        <v>97.04</v>
      </c>
      <c r="F23150" s="73" t="s">
        <v>40</v>
      </c>
    </row>
    <row r="23151" spans="1:6" x14ac:dyDescent="0.25">
      <c r="A23151" s="73">
        <v>831701</v>
      </c>
      <c r="B23151" s="74" t="s">
        <v>34420</v>
      </c>
      <c r="C23151" s="73" t="s">
        <v>852</v>
      </c>
      <c r="D23151" s="75">
        <v>59.6</v>
      </c>
      <c r="E23151" s="75">
        <v>59.6</v>
      </c>
      <c r="F23151" s="73" t="s">
        <v>40</v>
      </c>
    </row>
    <row r="23152" spans="1:6" ht="25.5" x14ac:dyDescent="0.25">
      <c r="A23152" s="73">
        <v>831702</v>
      </c>
      <c r="B23152" s="74" t="s">
        <v>37486</v>
      </c>
      <c r="C23152" s="73" t="s">
        <v>852</v>
      </c>
      <c r="D23152" s="75">
        <v>54.99</v>
      </c>
      <c r="E23152" s="75">
        <v>54.99</v>
      </c>
      <c r="F23152" s="73" t="s">
        <v>40</v>
      </c>
    </row>
    <row r="23153" spans="1:6" x14ac:dyDescent="0.25">
      <c r="A23153" s="73">
        <v>831801</v>
      </c>
      <c r="B23153" s="74" t="s">
        <v>29884</v>
      </c>
      <c r="C23153" s="73" t="s">
        <v>852</v>
      </c>
      <c r="D23153" s="75">
        <v>1.35</v>
      </c>
      <c r="E23153" s="75">
        <v>1.35</v>
      </c>
      <c r="F23153" s="73" t="s">
        <v>40</v>
      </c>
    </row>
    <row r="23154" spans="1:6" x14ac:dyDescent="0.25">
      <c r="A23154" s="73">
        <v>831802</v>
      </c>
      <c r="B23154" s="74" t="s">
        <v>29885</v>
      </c>
      <c r="C23154" s="73" t="s">
        <v>852</v>
      </c>
      <c r="D23154" s="75">
        <v>2</v>
      </c>
      <c r="E23154" s="75">
        <v>2</v>
      </c>
      <c r="F23154" s="73" t="s">
        <v>40</v>
      </c>
    </row>
    <row r="23155" spans="1:6" x14ac:dyDescent="0.25">
      <c r="A23155" s="73">
        <v>834209</v>
      </c>
      <c r="B23155" s="74" t="s">
        <v>34460</v>
      </c>
      <c r="C23155" s="73" t="s">
        <v>852</v>
      </c>
      <c r="D23155" s="75">
        <v>4.4400000000000004</v>
      </c>
      <c r="E23155" s="75">
        <v>4.4400000000000004</v>
      </c>
      <c r="F23155" s="73" t="s">
        <v>40</v>
      </c>
    </row>
    <row r="23156" spans="1:6" ht="25.5" x14ac:dyDescent="0.25">
      <c r="A23156" s="73">
        <v>834211</v>
      </c>
      <c r="B23156" s="74" t="s">
        <v>34462</v>
      </c>
      <c r="C23156" s="73" t="s">
        <v>852</v>
      </c>
      <c r="D23156" s="75">
        <v>35.99</v>
      </c>
      <c r="E23156" s="75">
        <v>35.99</v>
      </c>
      <c r="F23156" s="73" t="s">
        <v>40</v>
      </c>
    </row>
    <row r="23157" spans="1:6" ht="25.5" x14ac:dyDescent="0.25">
      <c r="A23157" s="73">
        <v>834212</v>
      </c>
      <c r="B23157" s="74" t="s">
        <v>34463</v>
      </c>
      <c r="C23157" s="73" t="s">
        <v>852</v>
      </c>
      <c r="D23157" s="75">
        <v>34</v>
      </c>
      <c r="E23157" s="75">
        <v>34</v>
      </c>
      <c r="F23157" s="73" t="s">
        <v>40</v>
      </c>
    </row>
    <row r="23158" spans="1:6" ht="25.5" x14ac:dyDescent="0.25">
      <c r="A23158" s="73">
        <v>834213</v>
      </c>
      <c r="B23158" s="74" t="s">
        <v>34464</v>
      </c>
      <c r="C23158" s="73" t="s">
        <v>852</v>
      </c>
      <c r="D23158" s="75">
        <v>40.39</v>
      </c>
      <c r="E23158" s="75">
        <v>40.39</v>
      </c>
      <c r="F23158" s="73" t="s">
        <v>40</v>
      </c>
    </row>
    <row r="23159" spans="1:6" ht="25.5" x14ac:dyDescent="0.25">
      <c r="A23159" s="73">
        <v>893406</v>
      </c>
      <c r="B23159" s="74" t="s">
        <v>34476</v>
      </c>
      <c r="C23159" s="73" t="s">
        <v>852</v>
      </c>
      <c r="D23159" s="75">
        <v>15</v>
      </c>
      <c r="E23159" s="75">
        <v>15</v>
      </c>
      <c r="F23159" s="73" t="s">
        <v>40</v>
      </c>
    </row>
    <row r="23160" spans="1:6" x14ac:dyDescent="0.25">
      <c r="A23160" s="73">
        <v>893409</v>
      </c>
      <c r="B23160" s="74" t="s">
        <v>34478</v>
      </c>
      <c r="C23160" s="73" t="s">
        <v>852</v>
      </c>
      <c r="D23160" s="75">
        <v>11</v>
      </c>
      <c r="E23160" s="75">
        <v>11</v>
      </c>
      <c r="F23160" s="73" t="s">
        <v>40</v>
      </c>
    </row>
    <row r="23161" spans="1:6" x14ac:dyDescent="0.25">
      <c r="A23161" s="73">
        <v>893750</v>
      </c>
      <c r="B23161" s="74" t="s">
        <v>34491</v>
      </c>
      <c r="C23161" s="73" t="s">
        <v>852</v>
      </c>
      <c r="D23161" s="75">
        <v>14</v>
      </c>
      <c r="E23161" s="75">
        <v>14</v>
      </c>
      <c r="F23161" s="73" t="s">
        <v>40</v>
      </c>
    </row>
    <row r="23162" spans="1:6" x14ac:dyDescent="0.25">
      <c r="A23162" s="73">
        <v>893770</v>
      </c>
      <c r="B23162" s="74" t="s">
        <v>34492</v>
      </c>
      <c r="C23162" s="73" t="s">
        <v>852</v>
      </c>
      <c r="D23162" s="75">
        <v>108.02</v>
      </c>
      <c r="E23162" s="75">
        <v>108.02</v>
      </c>
      <c r="F23162" s="73" t="s">
        <v>40</v>
      </c>
    </row>
    <row r="23163" spans="1:6" x14ac:dyDescent="0.25">
      <c r="A23163" s="73">
        <v>894510</v>
      </c>
      <c r="B23163" s="74" t="s">
        <v>34493</v>
      </c>
      <c r="C23163" s="73" t="s">
        <v>852</v>
      </c>
      <c r="D23163" s="75">
        <v>37.04</v>
      </c>
      <c r="E23163" s="75">
        <v>37.04</v>
      </c>
      <c r="F23163" s="73" t="s">
        <v>40</v>
      </c>
    </row>
    <row r="23164" spans="1:6" x14ac:dyDescent="0.25">
      <c r="A23164" s="73">
        <v>408056</v>
      </c>
      <c r="B23164" s="74" t="s">
        <v>29886</v>
      </c>
      <c r="C23164" s="73" t="s">
        <v>19</v>
      </c>
      <c r="D23164" s="75">
        <v>147.76</v>
      </c>
      <c r="E23164" s="75">
        <v>140.91</v>
      </c>
      <c r="F23164" s="73" t="s">
        <v>40</v>
      </c>
    </row>
    <row r="23165" spans="1:6" x14ac:dyDescent="0.25">
      <c r="A23165" s="73">
        <v>430110</v>
      </c>
      <c r="B23165" s="74" t="s">
        <v>29887</v>
      </c>
      <c r="C23165" s="73" t="s">
        <v>19</v>
      </c>
      <c r="D23165" s="75">
        <v>0.4</v>
      </c>
      <c r="E23165" s="75">
        <v>0.4</v>
      </c>
      <c r="F23165" s="73" t="s">
        <v>40</v>
      </c>
    </row>
    <row r="23166" spans="1:6" ht="38.25" x14ac:dyDescent="0.25">
      <c r="A23166" s="73">
        <v>500108</v>
      </c>
      <c r="B23166" s="74" t="s">
        <v>33552</v>
      </c>
      <c r="C23166" s="73" t="s">
        <v>19</v>
      </c>
      <c r="D23166" s="75">
        <v>296.58</v>
      </c>
      <c r="E23166" s="75">
        <v>293.75</v>
      </c>
      <c r="F23166" s="73" t="s">
        <v>40</v>
      </c>
    </row>
    <row r="23167" spans="1:6" ht="25.5" x14ac:dyDescent="0.25">
      <c r="A23167" s="73">
        <v>500109</v>
      </c>
      <c r="B23167" s="74" t="s">
        <v>33553</v>
      </c>
      <c r="C23167" s="73" t="s">
        <v>19</v>
      </c>
      <c r="D23167" s="75">
        <v>116.15</v>
      </c>
      <c r="E23167" s="75">
        <v>113.32</v>
      </c>
      <c r="F23167" s="73" t="s">
        <v>40</v>
      </c>
    </row>
    <row r="23168" spans="1:6" ht="25.5" x14ac:dyDescent="0.25">
      <c r="A23168" s="73">
        <v>500170</v>
      </c>
      <c r="B23168" s="74" t="s">
        <v>33554</v>
      </c>
      <c r="C23168" s="73" t="s">
        <v>19</v>
      </c>
      <c r="D23168" s="75">
        <v>10.1</v>
      </c>
      <c r="E23168" s="75">
        <v>10.1</v>
      </c>
      <c r="F23168" s="73" t="s">
        <v>40</v>
      </c>
    </row>
    <row r="23169" spans="1:6" ht="25.5" x14ac:dyDescent="0.25">
      <c r="A23169" s="73">
        <v>500171</v>
      </c>
      <c r="B23169" s="74" t="s">
        <v>33555</v>
      </c>
      <c r="C23169" s="73" t="s">
        <v>19</v>
      </c>
      <c r="D23169" s="75">
        <v>5.98</v>
      </c>
      <c r="E23169" s="75">
        <v>5.98</v>
      </c>
      <c r="F23169" s="73" t="s">
        <v>40</v>
      </c>
    </row>
    <row r="23170" spans="1:6" ht="25.5" x14ac:dyDescent="0.25">
      <c r="A23170" s="73">
        <v>500172</v>
      </c>
      <c r="B23170" s="74" t="s">
        <v>33556</v>
      </c>
      <c r="C23170" s="73" t="s">
        <v>19</v>
      </c>
      <c r="D23170" s="75">
        <v>529.15</v>
      </c>
      <c r="E23170" s="75">
        <v>525.37</v>
      </c>
      <c r="F23170" s="73" t="s">
        <v>40</v>
      </c>
    </row>
    <row r="23171" spans="1:6" ht="25.5" x14ac:dyDescent="0.25">
      <c r="A23171" s="73">
        <v>500173</v>
      </c>
      <c r="B23171" s="74" t="s">
        <v>33557</v>
      </c>
      <c r="C23171" s="73" t="s">
        <v>19</v>
      </c>
      <c r="D23171" s="75">
        <v>180.68</v>
      </c>
      <c r="E23171" s="75">
        <v>176.9</v>
      </c>
      <c r="F23171" s="73" t="s">
        <v>40</v>
      </c>
    </row>
    <row r="23172" spans="1:6" ht="25.5" x14ac:dyDescent="0.25">
      <c r="A23172" s="73">
        <v>500410</v>
      </c>
      <c r="B23172" s="74" t="s">
        <v>33558</v>
      </c>
      <c r="C23172" s="73" t="s">
        <v>19</v>
      </c>
      <c r="D23172" s="75">
        <v>61.5</v>
      </c>
      <c r="E23172" s="75">
        <v>57.93</v>
      </c>
      <c r="F23172" s="73" t="s">
        <v>40</v>
      </c>
    </row>
    <row r="23173" spans="1:6" ht="25.5" x14ac:dyDescent="0.25">
      <c r="A23173" s="73">
        <v>500411</v>
      </c>
      <c r="B23173" s="74" t="s">
        <v>33559</v>
      </c>
      <c r="C23173" s="73" t="s">
        <v>19</v>
      </c>
      <c r="D23173" s="75">
        <v>44.37</v>
      </c>
      <c r="E23173" s="75">
        <v>40.799999999999997</v>
      </c>
      <c r="F23173" s="73" t="s">
        <v>40</v>
      </c>
    </row>
    <row r="23174" spans="1:6" x14ac:dyDescent="0.25">
      <c r="A23174" s="73">
        <v>500510</v>
      </c>
      <c r="B23174" s="74" t="s">
        <v>29888</v>
      </c>
      <c r="C23174" s="73" t="s">
        <v>19</v>
      </c>
      <c r="D23174" s="75">
        <v>2</v>
      </c>
      <c r="E23174" s="75">
        <v>2</v>
      </c>
      <c r="F23174" s="73" t="s">
        <v>40</v>
      </c>
    </row>
    <row r="23175" spans="1:6" x14ac:dyDescent="0.25">
      <c r="A23175" s="73">
        <v>500511</v>
      </c>
      <c r="B23175" s="74" t="s">
        <v>29889</v>
      </c>
      <c r="C23175" s="73" t="s">
        <v>19</v>
      </c>
      <c r="D23175" s="75">
        <v>0.44</v>
      </c>
      <c r="E23175" s="75">
        <v>0.44</v>
      </c>
      <c r="F23175" s="73" t="s">
        <v>40</v>
      </c>
    </row>
    <row r="23176" spans="1:6" x14ac:dyDescent="0.25">
      <c r="A23176" s="73">
        <v>500602</v>
      </c>
      <c r="B23176" s="74" t="s">
        <v>33560</v>
      </c>
      <c r="C23176" s="73" t="s">
        <v>19</v>
      </c>
      <c r="D23176" s="75">
        <v>3.19</v>
      </c>
      <c r="E23176" s="75">
        <v>3.19</v>
      </c>
      <c r="F23176" s="73" t="s">
        <v>40</v>
      </c>
    </row>
    <row r="23177" spans="1:6" x14ac:dyDescent="0.25">
      <c r="A23177" s="73">
        <v>500603</v>
      </c>
      <c r="B23177" s="74" t="s">
        <v>33561</v>
      </c>
      <c r="C23177" s="73" t="s">
        <v>19</v>
      </c>
      <c r="D23177" s="75">
        <v>0.49</v>
      </c>
      <c r="E23177" s="75">
        <v>0.49</v>
      </c>
      <c r="F23177" s="73" t="s">
        <v>40</v>
      </c>
    </row>
    <row r="23178" spans="1:6" x14ac:dyDescent="0.25">
      <c r="A23178" s="73">
        <v>500604</v>
      </c>
      <c r="B23178" s="74" t="s">
        <v>33562</v>
      </c>
      <c r="C23178" s="73" t="s">
        <v>19</v>
      </c>
      <c r="D23178" s="75">
        <v>5.78</v>
      </c>
      <c r="E23178" s="75">
        <v>5.78</v>
      </c>
      <c r="F23178" s="73" t="s">
        <v>40</v>
      </c>
    </row>
    <row r="23179" spans="1:6" x14ac:dyDescent="0.25">
      <c r="A23179" s="73">
        <v>500605</v>
      </c>
      <c r="B23179" s="74" t="s">
        <v>33563</v>
      </c>
      <c r="C23179" s="73" t="s">
        <v>19</v>
      </c>
      <c r="D23179" s="75">
        <v>0.56000000000000005</v>
      </c>
      <c r="E23179" s="75">
        <v>0.56000000000000005</v>
      </c>
      <c r="F23179" s="73" t="s">
        <v>40</v>
      </c>
    </row>
    <row r="23180" spans="1:6" ht="25.5" x14ac:dyDescent="0.25">
      <c r="A23180" s="73">
        <v>501008</v>
      </c>
      <c r="B23180" s="74" t="s">
        <v>33564</v>
      </c>
      <c r="C23180" s="73" t="s">
        <v>19</v>
      </c>
      <c r="D23180" s="75">
        <v>172.58</v>
      </c>
      <c r="E23180" s="75">
        <v>169.67</v>
      </c>
      <c r="F23180" s="73" t="s">
        <v>40</v>
      </c>
    </row>
    <row r="23181" spans="1:6" ht="25.5" x14ac:dyDescent="0.25">
      <c r="A23181" s="73">
        <v>501009</v>
      </c>
      <c r="B23181" s="74" t="s">
        <v>33565</v>
      </c>
      <c r="C23181" s="73" t="s">
        <v>19</v>
      </c>
      <c r="D23181" s="75">
        <v>59.97</v>
      </c>
      <c r="E23181" s="75">
        <v>57.06</v>
      </c>
      <c r="F23181" s="73" t="s">
        <v>40</v>
      </c>
    </row>
    <row r="23182" spans="1:6" ht="25.5" x14ac:dyDescent="0.25">
      <c r="A23182" s="73">
        <v>501012</v>
      </c>
      <c r="B23182" s="74" t="s">
        <v>33566</v>
      </c>
      <c r="C23182" s="73" t="s">
        <v>19</v>
      </c>
      <c r="D23182" s="75">
        <v>215.21</v>
      </c>
      <c r="E23182" s="75">
        <v>212.3</v>
      </c>
      <c r="F23182" s="73" t="s">
        <v>40</v>
      </c>
    </row>
    <row r="23183" spans="1:6" ht="25.5" x14ac:dyDescent="0.25">
      <c r="A23183" s="73">
        <v>501013</v>
      </c>
      <c r="B23183" s="74" t="s">
        <v>33567</v>
      </c>
      <c r="C23183" s="73" t="s">
        <v>19</v>
      </c>
      <c r="D23183" s="75">
        <v>62.63</v>
      </c>
      <c r="E23183" s="75">
        <v>59.72</v>
      </c>
      <c r="F23183" s="73" t="s">
        <v>40</v>
      </c>
    </row>
    <row r="23184" spans="1:6" ht="25.5" x14ac:dyDescent="0.25">
      <c r="A23184" s="73">
        <v>501036</v>
      </c>
      <c r="B23184" s="74" t="s">
        <v>33568</v>
      </c>
      <c r="C23184" s="73" t="s">
        <v>19</v>
      </c>
      <c r="D23184" s="75">
        <v>243.99</v>
      </c>
      <c r="E23184" s="75">
        <v>241.08</v>
      </c>
      <c r="F23184" s="73" t="s">
        <v>40</v>
      </c>
    </row>
    <row r="23185" spans="1:6" ht="25.5" x14ac:dyDescent="0.25">
      <c r="A23185" s="73">
        <v>501037</v>
      </c>
      <c r="B23185" s="74" t="s">
        <v>33569</v>
      </c>
      <c r="C23185" s="73" t="s">
        <v>19</v>
      </c>
      <c r="D23185" s="75">
        <v>61.04</v>
      </c>
      <c r="E23185" s="75">
        <v>58.13</v>
      </c>
      <c r="F23185" s="73" t="s">
        <v>40</v>
      </c>
    </row>
    <row r="23186" spans="1:6" ht="25.5" x14ac:dyDescent="0.25">
      <c r="A23186" s="73">
        <v>501050</v>
      </c>
      <c r="B23186" s="74" t="s">
        <v>33570</v>
      </c>
      <c r="C23186" s="73" t="s">
        <v>19</v>
      </c>
      <c r="D23186" s="75">
        <v>251.8</v>
      </c>
      <c r="E23186" s="75">
        <v>248.89</v>
      </c>
      <c r="F23186" s="73" t="s">
        <v>40</v>
      </c>
    </row>
    <row r="23187" spans="1:6" ht="25.5" x14ac:dyDescent="0.25">
      <c r="A23187" s="73">
        <v>501051</v>
      </c>
      <c r="B23187" s="74" t="s">
        <v>33571</v>
      </c>
      <c r="C23187" s="73" t="s">
        <v>19</v>
      </c>
      <c r="D23187" s="75">
        <v>64.7</v>
      </c>
      <c r="E23187" s="75">
        <v>61.79</v>
      </c>
      <c r="F23187" s="73" t="s">
        <v>40</v>
      </c>
    </row>
    <row r="23188" spans="1:6" ht="25.5" x14ac:dyDescent="0.25">
      <c r="A23188" s="73">
        <v>501068</v>
      </c>
      <c r="B23188" s="74" t="s">
        <v>33572</v>
      </c>
      <c r="C23188" s="73" t="s">
        <v>19</v>
      </c>
      <c r="D23188" s="75">
        <v>169.07</v>
      </c>
      <c r="E23188" s="75">
        <v>166.16</v>
      </c>
      <c r="F23188" s="73" t="s">
        <v>40</v>
      </c>
    </row>
    <row r="23189" spans="1:6" ht="25.5" x14ac:dyDescent="0.25">
      <c r="A23189" s="73">
        <v>501069</v>
      </c>
      <c r="B23189" s="74" t="s">
        <v>33573</v>
      </c>
      <c r="C23189" s="73" t="s">
        <v>19</v>
      </c>
      <c r="D23189" s="75">
        <v>58.5</v>
      </c>
      <c r="E23189" s="75">
        <v>55.59</v>
      </c>
      <c r="F23189" s="73" t="s">
        <v>40</v>
      </c>
    </row>
    <row r="23190" spans="1:6" ht="25.5" x14ac:dyDescent="0.25">
      <c r="A23190" s="73">
        <v>501080</v>
      </c>
      <c r="B23190" s="74" t="s">
        <v>29890</v>
      </c>
      <c r="C23190" s="73" t="s">
        <v>19</v>
      </c>
      <c r="D23190" s="75">
        <v>18.84</v>
      </c>
      <c r="E23190" s="75">
        <v>18.84</v>
      </c>
      <c r="F23190" s="73" t="s">
        <v>40</v>
      </c>
    </row>
    <row r="23191" spans="1:6" ht="25.5" x14ac:dyDescent="0.25">
      <c r="A23191" s="73">
        <v>501081</v>
      </c>
      <c r="B23191" s="74" t="s">
        <v>29891</v>
      </c>
      <c r="C23191" s="73" t="s">
        <v>19</v>
      </c>
      <c r="D23191" s="75">
        <v>10.26</v>
      </c>
      <c r="E23191" s="75">
        <v>10.26</v>
      </c>
      <c r="F23191" s="73" t="s">
        <v>40</v>
      </c>
    </row>
    <row r="23192" spans="1:6" ht="38.25" x14ac:dyDescent="0.25">
      <c r="A23192" s="73">
        <v>501082</v>
      </c>
      <c r="B23192" s="74" t="s">
        <v>33574</v>
      </c>
      <c r="C23192" s="73" t="s">
        <v>19</v>
      </c>
      <c r="D23192" s="75">
        <v>257</v>
      </c>
      <c r="E23192" s="75">
        <v>254.09</v>
      </c>
      <c r="F23192" s="73" t="s">
        <v>40</v>
      </c>
    </row>
    <row r="23193" spans="1:6" ht="38.25" x14ac:dyDescent="0.25">
      <c r="A23193" s="73">
        <v>501083</v>
      </c>
      <c r="B23193" s="74" t="s">
        <v>33575</v>
      </c>
      <c r="C23193" s="73" t="s">
        <v>19</v>
      </c>
      <c r="D23193" s="75">
        <v>67.59</v>
      </c>
      <c r="E23193" s="75">
        <v>64.680000000000007</v>
      </c>
      <c r="F23193" s="73" t="s">
        <v>40</v>
      </c>
    </row>
    <row r="23194" spans="1:6" x14ac:dyDescent="0.25">
      <c r="A23194" s="73">
        <v>501110</v>
      </c>
      <c r="B23194" s="74" t="s">
        <v>29892</v>
      </c>
      <c r="C23194" s="73" t="s">
        <v>19</v>
      </c>
      <c r="D23194" s="75">
        <v>228.25</v>
      </c>
      <c r="E23194" s="75">
        <v>225.42</v>
      </c>
      <c r="F23194" s="73" t="s">
        <v>40</v>
      </c>
    </row>
    <row r="23195" spans="1:6" x14ac:dyDescent="0.25">
      <c r="A23195" s="73">
        <v>501111</v>
      </c>
      <c r="B23195" s="74" t="s">
        <v>29893</v>
      </c>
      <c r="C23195" s="73" t="s">
        <v>19</v>
      </c>
      <c r="D23195" s="75">
        <v>99.69</v>
      </c>
      <c r="E23195" s="75">
        <v>96.86</v>
      </c>
      <c r="F23195" s="73" t="s">
        <v>40</v>
      </c>
    </row>
    <row r="23196" spans="1:6" x14ac:dyDescent="0.25">
      <c r="A23196" s="73">
        <v>501128</v>
      </c>
      <c r="B23196" s="74" t="s">
        <v>29894</v>
      </c>
      <c r="C23196" s="73" t="s">
        <v>19</v>
      </c>
      <c r="D23196" s="75">
        <v>158.63999999999999</v>
      </c>
      <c r="E23196" s="75">
        <v>155.81</v>
      </c>
      <c r="F23196" s="73" t="s">
        <v>40</v>
      </c>
    </row>
    <row r="23197" spans="1:6" x14ac:dyDescent="0.25">
      <c r="A23197" s="73">
        <v>501129</v>
      </c>
      <c r="B23197" s="74" t="s">
        <v>29895</v>
      </c>
      <c r="C23197" s="73" t="s">
        <v>19</v>
      </c>
      <c r="D23197" s="75">
        <v>71.290000000000006</v>
      </c>
      <c r="E23197" s="75">
        <v>68.459999999999994</v>
      </c>
      <c r="F23197" s="73" t="s">
        <v>40</v>
      </c>
    </row>
    <row r="23198" spans="1:6" ht="25.5" x14ac:dyDescent="0.25">
      <c r="A23198" s="73">
        <v>501130</v>
      </c>
      <c r="B23198" s="74" t="s">
        <v>29896</v>
      </c>
      <c r="C23198" s="73" t="s">
        <v>19</v>
      </c>
      <c r="D23198" s="75">
        <v>147.25</v>
      </c>
      <c r="E23198" s="75">
        <v>143.68</v>
      </c>
      <c r="F23198" s="73" t="s">
        <v>40</v>
      </c>
    </row>
    <row r="23199" spans="1:6" ht="25.5" x14ac:dyDescent="0.25">
      <c r="A23199" s="73">
        <v>501131</v>
      </c>
      <c r="B23199" s="74" t="s">
        <v>29897</v>
      </c>
      <c r="C23199" s="73" t="s">
        <v>19</v>
      </c>
      <c r="D23199" s="75">
        <v>60.5</v>
      </c>
      <c r="E23199" s="75">
        <v>56.93</v>
      </c>
      <c r="F23199" s="73" t="s">
        <v>40</v>
      </c>
    </row>
    <row r="23200" spans="1:6" ht="38.25" x14ac:dyDescent="0.25">
      <c r="A23200" s="73">
        <v>501322</v>
      </c>
      <c r="B23200" s="74" t="s">
        <v>33576</v>
      </c>
      <c r="C23200" s="73" t="s">
        <v>19</v>
      </c>
      <c r="D23200" s="75">
        <v>186.02</v>
      </c>
      <c r="E23200" s="75">
        <v>183.9</v>
      </c>
      <c r="F23200" s="73" t="s">
        <v>40</v>
      </c>
    </row>
    <row r="23201" spans="1:6" ht="38.25" x14ac:dyDescent="0.25">
      <c r="A23201" s="73">
        <v>501323</v>
      </c>
      <c r="B23201" s="74" t="s">
        <v>33577</v>
      </c>
      <c r="C23201" s="73" t="s">
        <v>19</v>
      </c>
      <c r="D23201" s="75">
        <v>73.56</v>
      </c>
      <c r="E23201" s="75">
        <v>71.44</v>
      </c>
      <c r="F23201" s="73" t="s">
        <v>40</v>
      </c>
    </row>
    <row r="23202" spans="1:6" ht="38.25" x14ac:dyDescent="0.25">
      <c r="A23202" s="73">
        <v>501340</v>
      </c>
      <c r="B23202" s="74" t="s">
        <v>33578</v>
      </c>
      <c r="C23202" s="73" t="s">
        <v>19</v>
      </c>
      <c r="D23202" s="75">
        <v>193.25</v>
      </c>
      <c r="E23202" s="75">
        <v>191.13</v>
      </c>
      <c r="F23202" s="73" t="s">
        <v>40</v>
      </c>
    </row>
    <row r="23203" spans="1:6" ht="38.25" x14ac:dyDescent="0.25">
      <c r="A23203" s="73">
        <v>501341</v>
      </c>
      <c r="B23203" s="74" t="s">
        <v>33579</v>
      </c>
      <c r="C23203" s="73" t="s">
        <v>19</v>
      </c>
      <c r="D23203" s="75">
        <v>67.540000000000006</v>
      </c>
      <c r="E23203" s="75">
        <v>65.42</v>
      </c>
      <c r="F23203" s="73" t="s">
        <v>40</v>
      </c>
    </row>
    <row r="23204" spans="1:6" ht="25.5" x14ac:dyDescent="0.25">
      <c r="A23204" s="73">
        <v>501342</v>
      </c>
      <c r="B23204" s="74" t="s">
        <v>29898</v>
      </c>
      <c r="C23204" s="73" t="s">
        <v>19</v>
      </c>
      <c r="D23204" s="75">
        <v>164.65</v>
      </c>
      <c r="E23204" s="75">
        <v>162.53</v>
      </c>
      <c r="F23204" s="73" t="s">
        <v>40</v>
      </c>
    </row>
    <row r="23205" spans="1:6" ht="25.5" x14ac:dyDescent="0.25">
      <c r="A23205" s="73">
        <v>501343</v>
      </c>
      <c r="B23205" s="74" t="s">
        <v>29899</v>
      </c>
      <c r="C23205" s="73" t="s">
        <v>19</v>
      </c>
      <c r="D23205" s="75">
        <v>61.42</v>
      </c>
      <c r="E23205" s="75">
        <v>59.3</v>
      </c>
      <c r="F23205" s="73" t="s">
        <v>40</v>
      </c>
    </row>
    <row r="23206" spans="1:6" ht="25.5" x14ac:dyDescent="0.25">
      <c r="A23206" s="73">
        <v>501344</v>
      </c>
      <c r="B23206" s="74" t="s">
        <v>29900</v>
      </c>
      <c r="C23206" s="73" t="s">
        <v>19</v>
      </c>
      <c r="D23206" s="75">
        <v>156.94</v>
      </c>
      <c r="E23206" s="75">
        <v>154.82</v>
      </c>
      <c r="F23206" s="73" t="s">
        <v>40</v>
      </c>
    </row>
    <row r="23207" spans="1:6" ht="25.5" x14ac:dyDescent="0.25">
      <c r="A23207" s="73">
        <v>501345</v>
      </c>
      <c r="B23207" s="74" t="s">
        <v>29901</v>
      </c>
      <c r="C23207" s="73" t="s">
        <v>19</v>
      </c>
      <c r="D23207" s="75">
        <v>64.239999999999995</v>
      </c>
      <c r="E23207" s="75">
        <v>62.12</v>
      </c>
      <c r="F23207" s="73" t="s">
        <v>40</v>
      </c>
    </row>
    <row r="23208" spans="1:6" ht="25.5" x14ac:dyDescent="0.25">
      <c r="A23208" s="73">
        <v>501346</v>
      </c>
      <c r="B23208" s="74" t="s">
        <v>29902</v>
      </c>
      <c r="C23208" s="73" t="s">
        <v>19</v>
      </c>
      <c r="D23208" s="75">
        <v>160.13999999999999</v>
      </c>
      <c r="E23208" s="75">
        <v>158.02000000000001</v>
      </c>
      <c r="F23208" s="73" t="s">
        <v>40</v>
      </c>
    </row>
    <row r="23209" spans="1:6" ht="25.5" x14ac:dyDescent="0.25">
      <c r="A23209" s="73">
        <v>501347</v>
      </c>
      <c r="B23209" s="74" t="s">
        <v>29903</v>
      </c>
      <c r="C23209" s="73" t="s">
        <v>19</v>
      </c>
      <c r="D23209" s="75">
        <v>65.86</v>
      </c>
      <c r="E23209" s="75">
        <v>63.74</v>
      </c>
      <c r="F23209" s="73" t="s">
        <v>40</v>
      </c>
    </row>
    <row r="23210" spans="1:6" ht="25.5" x14ac:dyDescent="0.25">
      <c r="A23210" s="73">
        <v>501350</v>
      </c>
      <c r="B23210" s="74" t="s">
        <v>29904</v>
      </c>
      <c r="C23210" s="73" t="s">
        <v>19</v>
      </c>
      <c r="D23210" s="75">
        <v>74.94</v>
      </c>
      <c r="E23210" s="75">
        <v>72.819999999999993</v>
      </c>
      <c r="F23210" s="73" t="s">
        <v>40</v>
      </c>
    </row>
    <row r="23211" spans="1:6" ht="25.5" x14ac:dyDescent="0.25">
      <c r="A23211" s="73">
        <v>501351</v>
      </c>
      <c r="B23211" s="74" t="s">
        <v>29905</v>
      </c>
      <c r="C23211" s="73" t="s">
        <v>19</v>
      </c>
      <c r="D23211" s="75">
        <v>35.92</v>
      </c>
      <c r="E23211" s="75">
        <v>33.799999999999997</v>
      </c>
      <c r="F23211" s="73" t="s">
        <v>40</v>
      </c>
    </row>
    <row r="23212" spans="1:6" ht="25.5" x14ac:dyDescent="0.25">
      <c r="A23212" s="73">
        <v>501354</v>
      </c>
      <c r="B23212" s="74" t="s">
        <v>29906</v>
      </c>
      <c r="C23212" s="73" t="s">
        <v>19</v>
      </c>
      <c r="D23212" s="75">
        <v>202.11</v>
      </c>
      <c r="E23212" s="75">
        <v>199.99</v>
      </c>
      <c r="F23212" s="73" t="s">
        <v>40</v>
      </c>
    </row>
    <row r="23213" spans="1:6" ht="25.5" x14ac:dyDescent="0.25">
      <c r="A23213" s="73">
        <v>501355</v>
      </c>
      <c r="B23213" s="74" t="s">
        <v>29907</v>
      </c>
      <c r="C23213" s="73" t="s">
        <v>19</v>
      </c>
      <c r="D23213" s="75">
        <v>87.02</v>
      </c>
      <c r="E23213" s="75">
        <v>84.9</v>
      </c>
      <c r="F23213" s="73" t="s">
        <v>40</v>
      </c>
    </row>
    <row r="23214" spans="1:6" x14ac:dyDescent="0.25">
      <c r="A23214" s="73">
        <v>501374</v>
      </c>
      <c r="B23214" s="74" t="s">
        <v>29908</v>
      </c>
      <c r="C23214" s="73" t="s">
        <v>19</v>
      </c>
      <c r="D23214" s="75">
        <v>15.27</v>
      </c>
      <c r="E23214" s="75">
        <v>15.27</v>
      </c>
      <c r="F23214" s="73" t="s">
        <v>40</v>
      </c>
    </row>
    <row r="23215" spans="1:6" x14ac:dyDescent="0.25">
      <c r="A23215" s="73">
        <v>501375</v>
      </c>
      <c r="B23215" s="74" t="s">
        <v>29909</v>
      </c>
      <c r="C23215" s="73" t="s">
        <v>19</v>
      </c>
      <c r="D23215" s="75">
        <v>1.1299999999999999</v>
      </c>
      <c r="E23215" s="75">
        <v>1.1299999999999999</v>
      </c>
      <c r="F23215" s="73" t="s">
        <v>40</v>
      </c>
    </row>
    <row r="23216" spans="1:6" x14ac:dyDescent="0.25">
      <c r="A23216" s="73">
        <v>501378</v>
      </c>
      <c r="B23216" s="74" t="s">
        <v>29910</v>
      </c>
      <c r="C23216" s="73" t="s">
        <v>19</v>
      </c>
      <c r="D23216" s="75">
        <v>5.63</v>
      </c>
      <c r="E23216" s="75">
        <v>5.63</v>
      </c>
      <c r="F23216" s="73" t="s">
        <v>40</v>
      </c>
    </row>
    <row r="23217" spans="1:6" x14ac:dyDescent="0.25">
      <c r="A23217" s="73">
        <v>501379</v>
      </c>
      <c r="B23217" s="74" t="s">
        <v>29911</v>
      </c>
      <c r="C23217" s="73" t="s">
        <v>19</v>
      </c>
      <c r="D23217" s="75">
        <v>0.66</v>
      </c>
      <c r="E23217" s="75">
        <v>0.66</v>
      </c>
      <c r="F23217" s="73" t="s">
        <v>40</v>
      </c>
    </row>
    <row r="23218" spans="1:6" ht="25.5" x14ac:dyDescent="0.25">
      <c r="A23218" s="73">
        <v>501410</v>
      </c>
      <c r="B23218" s="74" t="s">
        <v>29912</v>
      </c>
      <c r="C23218" s="73" t="s">
        <v>19</v>
      </c>
      <c r="D23218" s="75">
        <v>84.71</v>
      </c>
      <c r="E23218" s="75">
        <v>84.71</v>
      </c>
      <c r="F23218" s="73" t="s">
        <v>40</v>
      </c>
    </row>
    <row r="23219" spans="1:6" ht="25.5" x14ac:dyDescent="0.25">
      <c r="A23219" s="73">
        <v>501411</v>
      </c>
      <c r="B23219" s="74" t="s">
        <v>29913</v>
      </c>
      <c r="C23219" s="73" t="s">
        <v>19</v>
      </c>
      <c r="D23219" s="75">
        <v>16.93</v>
      </c>
      <c r="E23219" s="75">
        <v>16.93</v>
      </c>
      <c r="F23219" s="73" t="s">
        <v>40</v>
      </c>
    </row>
    <row r="23220" spans="1:6" ht="25.5" x14ac:dyDescent="0.25">
      <c r="A23220" s="73">
        <v>501652</v>
      </c>
      <c r="B23220" s="74" t="s">
        <v>33580</v>
      </c>
      <c r="C23220" s="73" t="s">
        <v>19</v>
      </c>
      <c r="D23220" s="75">
        <v>273.7</v>
      </c>
      <c r="E23220" s="75">
        <v>270.79000000000002</v>
      </c>
      <c r="F23220" s="73" t="s">
        <v>40</v>
      </c>
    </row>
    <row r="23221" spans="1:6" ht="25.5" x14ac:dyDescent="0.25">
      <c r="A23221" s="73">
        <v>501653</v>
      </c>
      <c r="B23221" s="74" t="s">
        <v>33581</v>
      </c>
      <c r="C23221" s="73" t="s">
        <v>19</v>
      </c>
      <c r="D23221" s="75">
        <v>68.17</v>
      </c>
      <c r="E23221" s="75">
        <v>65.260000000000005</v>
      </c>
      <c r="F23221" s="73" t="s">
        <v>40</v>
      </c>
    </row>
    <row r="23222" spans="1:6" ht="25.5" x14ac:dyDescent="0.25">
      <c r="A23222" s="73">
        <v>501962</v>
      </c>
      <c r="B23222" s="74" t="s">
        <v>33582</v>
      </c>
      <c r="C23222" s="73" t="s">
        <v>19</v>
      </c>
      <c r="D23222" s="75">
        <v>26</v>
      </c>
      <c r="E23222" s="75">
        <v>23.73</v>
      </c>
      <c r="F23222" s="73" t="s">
        <v>40</v>
      </c>
    </row>
    <row r="23223" spans="1:6" ht="25.5" x14ac:dyDescent="0.25">
      <c r="A23223" s="73">
        <v>501963</v>
      </c>
      <c r="B23223" s="74" t="s">
        <v>33583</v>
      </c>
      <c r="C23223" s="73" t="s">
        <v>19</v>
      </c>
      <c r="D23223" s="75">
        <v>25.29</v>
      </c>
      <c r="E23223" s="75">
        <v>23.02</v>
      </c>
      <c r="F23223" s="73" t="s">
        <v>40</v>
      </c>
    </row>
    <row r="23224" spans="1:6" ht="25.5" x14ac:dyDescent="0.25">
      <c r="A23224" s="73">
        <v>501967</v>
      </c>
      <c r="B23224" s="74" t="s">
        <v>33584</v>
      </c>
      <c r="C23224" s="73" t="s">
        <v>19</v>
      </c>
      <c r="D23224" s="75">
        <v>28.08</v>
      </c>
      <c r="E23224" s="75">
        <v>25.81</v>
      </c>
      <c r="F23224" s="73" t="s">
        <v>40</v>
      </c>
    </row>
    <row r="23225" spans="1:6" ht="25.5" x14ac:dyDescent="0.25">
      <c r="A23225" s="73">
        <v>501968</v>
      </c>
      <c r="B23225" s="74" t="s">
        <v>33585</v>
      </c>
      <c r="C23225" s="73" t="s">
        <v>19</v>
      </c>
      <c r="D23225" s="75">
        <v>25.53</v>
      </c>
      <c r="E23225" s="75">
        <v>23.26</v>
      </c>
      <c r="F23225" s="73" t="s">
        <v>40</v>
      </c>
    </row>
    <row r="23226" spans="1:6" ht="25.5" x14ac:dyDescent="0.25">
      <c r="A23226" s="73">
        <v>502006</v>
      </c>
      <c r="B23226" s="74" t="s">
        <v>29915</v>
      </c>
      <c r="C23226" s="73" t="s">
        <v>19</v>
      </c>
      <c r="D23226" s="75">
        <v>123.83</v>
      </c>
      <c r="E23226" s="75">
        <v>121.91</v>
      </c>
      <c r="F23226" s="73" t="s">
        <v>40</v>
      </c>
    </row>
    <row r="23227" spans="1:6" ht="25.5" x14ac:dyDescent="0.25">
      <c r="A23227" s="73">
        <v>502007</v>
      </c>
      <c r="B23227" s="74" t="s">
        <v>29916</v>
      </c>
      <c r="C23227" s="73" t="s">
        <v>19</v>
      </c>
      <c r="D23227" s="75">
        <v>49.96</v>
      </c>
      <c r="E23227" s="75">
        <v>48.04</v>
      </c>
      <c r="F23227" s="73" t="s">
        <v>40</v>
      </c>
    </row>
    <row r="23228" spans="1:6" ht="51" x14ac:dyDescent="0.25">
      <c r="A23228" s="73">
        <v>502009</v>
      </c>
      <c r="B23228" s="74" t="s">
        <v>33586</v>
      </c>
      <c r="C23228" s="73" t="s">
        <v>19</v>
      </c>
      <c r="D23228" s="75">
        <v>125.44</v>
      </c>
      <c r="E23228" s="75">
        <v>123.52</v>
      </c>
      <c r="F23228" s="73" t="s">
        <v>40</v>
      </c>
    </row>
    <row r="23229" spans="1:6" ht="51" x14ac:dyDescent="0.25">
      <c r="A23229" s="73">
        <v>502010</v>
      </c>
      <c r="B23229" s="74" t="s">
        <v>33587</v>
      </c>
      <c r="C23229" s="73" t="s">
        <v>19</v>
      </c>
      <c r="D23229" s="75">
        <v>49.96</v>
      </c>
      <c r="E23229" s="75">
        <v>48.04</v>
      </c>
      <c r="F23229" s="73" t="s">
        <v>40</v>
      </c>
    </row>
    <row r="23230" spans="1:6" ht="25.5" x14ac:dyDescent="0.25">
      <c r="A23230" s="73">
        <v>502011</v>
      </c>
      <c r="B23230" s="74" t="s">
        <v>33588</v>
      </c>
      <c r="C23230" s="73" t="s">
        <v>19</v>
      </c>
      <c r="D23230" s="75">
        <v>96.59</v>
      </c>
      <c r="E23230" s="75">
        <v>93.02</v>
      </c>
      <c r="F23230" s="73" t="s">
        <v>40</v>
      </c>
    </row>
    <row r="23231" spans="1:6" ht="25.5" x14ac:dyDescent="0.25">
      <c r="A23231" s="73">
        <v>502012</v>
      </c>
      <c r="B23231" s="74" t="s">
        <v>33589</v>
      </c>
      <c r="C23231" s="73" t="s">
        <v>19</v>
      </c>
      <c r="D23231" s="75">
        <v>58.66</v>
      </c>
      <c r="E23231" s="75">
        <v>55.09</v>
      </c>
      <c r="F23231" s="73" t="s">
        <v>40</v>
      </c>
    </row>
    <row r="23232" spans="1:6" ht="25.5" x14ac:dyDescent="0.25">
      <c r="A23232" s="73">
        <v>502018</v>
      </c>
      <c r="B23232" s="74" t="s">
        <v>33590</v>
      </c>
      <c r="C23232" s="73" t="s">
        <v>19</v>
      </c>
      <c r="D23232" s="75">
        <v>204.26</v>
      </c>
      <c r="E23232" s="75">
        <v>200.69</v>
      </c>
      <c r="F23232" s="73" t="s">
        <v>40</v>
      </c>
    </row>
    <row r="23233" spans="1:6" ht="25.5" x14ac:dyDescent="0.25">
      <c r="A23233" s="73">
        <v>502019</v>
      </c>
      <c r="B23233" s="74" t="s">
        <v>33591</v>
      </c>
      <c r="C23233" s="73" t="s">
        <v>19</v>
      </c>
      <c r="D23233" s="75">
        <v>88.76</v>
      </c>
      <c r="E23233" s="75">
        <v>85.19</v>
      </c>
      <c r="F23233" s="73" t="s">
        <v>40</v>
      </c>
    </row>
    <row r="23234" spans="1:6" ht="25.5" x14ac:dyDescent="0.25">
      <c r="A23234" s="73">
        <v>502020</v>
      </c>
      <c r="B23234" s="74" t="s">
        <v>33592</v>
      </c>
      <c r="C23234" s="73" t="s">
        <v>19</v>
      </c>
      <c r="D23234" s="75">
        <v>229.11</v>
      </c>
      <c r="E23234" s="75">
        <v>225.54</v>
      </c>
      <c r="F23234" s="73" t="s">
        <v>40</v>
      </c>
    </row>
    <row r="23235" spans="1:6" ht="25.5" x14ac:dyDescent="0.25">
      <c r="A23235" s="73">
        <v>502021</v>
      </c>
      <c r="B23235" s="74" t="s">
        <v>29917</v>
      </c>
      <c r="C23235" s="73" t="s">
        <v>19</v>
      </c>
      <c r="D23235" s="75">
        <v>91.24</v>
      </c>
      <c r="E23235" s="75">
        <v>87.67</v>
      </c>
      <c r="F23235" s="73" t="s">
        <v>40</v>
      </c>
    </row>
    <row r="23236" spans="1:6" x14ac:dyDescent="0.25">
      <c r="A23236" s="73">
        <v>502101</v>
      </c>
      <c r="B23236" s="74" t="s">
        <v>33593</v>
      </c>
      <c r="C23236" s="73" t="s">
        <v>19</v>
      </c>
      <c r="D23236" s="75">
        <v>30.86</v>
      </c>
      <c r="E23236" s="75">
        <v>28.91</v>
      </c>
      <c r="F23236" s="73" t="s">
        <v>40</v>
      </c>
    </row>
    <row r="23237" spans="1:6" x14ac:dyDescent="0.25">
      <c r="A23237" s="73">
        <v>502102</v>
      </c>
      <c r="B23237" s="74" t="s">
        <v>33594</v>
      </c>
      <c r="C23237" s="73" t="s">
        <v>19</v>
      </c>
      <c r="D23237" s="75">
        <v>21.88</v>
      </c>
      <c r="E23237" s="75">
        <v>19.93</v>
      </c>
      <c r="F23237" s="73" t="s">
        <v>40</v>
      </c>
    </row>
    <row r="23238" spans="1:6" ht="25.5" x14ac:dyDescent="0.25">
      <c r="A23238" s="73">
        <v>502508</v>
      </c>
      <c r="B23238" s="74" t="s">
        <v>33595</v>
      </c>
      <c r="C23238" s="73" t="s">
        <v>19</v>
      </c>
      <c r="D23238" s="75">
        <v>4.53</v>
      </c>
      <c r="E23238" s="75">
        <v>4.53</v>
      </c>
      <c r="F23238" s="73" t="s">
        <v>40</v>
      </c>
    </row>
    <row r="23239" spans="1:6" ht="25.5" x14ac:dyDescent="0.25">
      <c r="A23239" s="73">
        <v>502509</v>
      </c>
      <c r="B23239" s="74" t="s">
        <v>29918</v>
      </c>
      <c r="C23239" s="73" t="s">
        <v>19</v>
      </c>
      <c r="D23239" s="75">
        <v>2.96</v>
      </c>
      <c r="E23239" s="75">
        <v>2.96</v>
      </c>
      <c r="F23239" s="73" t="s">
        <v>40</v>
      </c>
    </row>
    <row r="23240" spans="1:6" ht="25.5" x14ac:dyDescent="0.25">
      <c r="A23240" s="73">
        <v>502716</v>
      </c>
      <c r="B23240" s="74" t="s">
        <v>33596</v>
      </c>
      <c r="C23240" s="73" t="s">
        <v>19</v>
      </c>
      <c r="D23240" s="75">
        <v>222.72</v>
      </c>
      <c r="E23240" s="75">
        <v>219.29</v>
      </c>
      <c r="F23240" s="73" t="s">
        <v>40</v>
      </c>
    </row>
    <row r="23241" spans="1:6" ht="25.5" x14ac:dyDescent="0.25">
      <c r="A23241" s="73">
        <v>502717</v>
      </c>
      <c r="B23241" s="74" t="s">
        <v>33597</v>
      </c>
      <c r="C23241" s="73" t="s">
        <v>19</v>
      </c>
      <c r="D23241" s="75">
        <v>112.9</v>
      </c>
      <c r="E23241" s="75">
        <v>109.47</v>
      </c>
      <c r="F23241" s="73" t="s">
        <v>40</v>
      </c>
    </row>
    <row r="23242" spans="1:6" ht="38.25" x14ac:dyDescent="0.25">
      <c r="A23242" s="73">
        <v>503110</v>
      </c>
      <c r="B23242" s="74" t="s">
        <v>33598</v>
      </c>
      <c r="C23242" s="73" t="s">
        <v>19</v>
      </c>
      <c r="D23242" s="75">
        <v>99.22</v>
      </c>
      <c r="E23242" s="75">
        <v>96.49</v>
      </c>
      <c r="F23242" s="73" t="s">
        <v>40</v>
      </c>
    </row>
    <row r="23243" spans="1:6" ht="38.25" x14ac:dyDescent="0.25">
      <c r="A23243" s="73">
        <v>503111</v>
      </c>
      <c r="B23243" s="74" t="s">
        <v>33599</v>
      </c>
      <c r="C23243" s="73" t="s">
        <v>19</v>
      </c>
      <c r="D23243" s="75">
        <v>44.73</v>
      </c>
      <c r="E23243" s="75">
        <v>42</v>
      </c>
      <c r="F23243" s="73" t="s">
        <v>40</v>
      </c>
    </row>
    <row r="23244" spans="1:6" ht="25.5" x14ac:dyDescent="0.25">
      <c r="A23244" s="73">
        <v>503208</v>
      </c>
      <c r="B23244" s="74" t="s">
        <v>33600</v>
      </c>
      <c r="C23244" s="73" t="s">
        <v>19</v>
      </c>
      <c r="D23244" s="75">
        <v>228.12</v>
      </c>
      <c r="E23244" s="75">
        <v>224.34</v>
      </c>
      <c r="F23244" s="73" t="s">
        <v>40</v>
      </c>
    </row>
    <row r="23245" spans="1:6" ht="25.5" x14ac:dyDescent="0.25">
      <c r="A23245" s="73">
        <v>503209</v>
      </c>
      <c r="B23245" s="74" t="s">
        <v>33601</v>
      </c>
      <c r="C23245" s="73" t="s">
        <v>19</v>
      </c>
      <c r="D23245" s="75">
        <v>89.68</v>
      </c>
      <c r="E23245" s="75">
        <v>85.9</v>
      </c>
      <c r="F23245" s="73" t="s">
        <v>40</v>
      </c>
    </row>
    <row r="23246" spans="1:6" ht="25.5" x14ac:dyDescent="0.25">
      <c r="A23246" s="73">
        <v>503608</v>
      </c>
      <c r="B23246" s="74" t="s">
        <v>33602</v>
      </c>
      <c r="C23246" s="73" t="s">
        <v>19</v>
      </c>
      <c r="D23246" s="75">
        <v>696.82</v>
      </c>
      <c r="E23246" s="75">
        <v>693.54</v>
      </c>
      <c r="F23246" s="73" t="s">
        <v>40</v>
      </c>
    </row>
    <row r="23247" spans="1:6" ht="25.5" x14ac:dyDescent="0.25">
      <c r="A23247" s="73">
        <v>503609</v>
      </c>
      <c r="B23247" s="74" t="s">
        <v>33603</v>
      </c>
      <c r="C23247" s="73" t="s">
        <v>19</v>
      </c>
      <c r="D23247" s="75">
        <v>241.67</v>
      </c>
      <c r="E23247" s="75">
        <v>238.39</v>
      </c>
      <c r="F23247" s="73" t="s">
        <v>40</v>
      </c>
    </row>
    <row r="23248" spans="1:6" ht="25.5" x14ac:dyDescent="0.25">
      <c r="A23248" s="73">
        <v>503610</v>
      </c>
      <c r="B23248" s="74" t="s">
        <v>33604</v>
      </c>
      <c r="C23248" s="73" t="s">
        <v>19</v>
      </c>
      <c r="D23248" s="75">
        <v>274.45999999999998</v>
      </c>
      <c r="E23248" s="75">
        <v>271.18</v>
      </c>
      <c r="F23248" s="73" t="s">
        <v>40</v>
      </c>
    </row>
    <row r="23249" spans="1:6" ht="25.5" x14ac:dyDescent="0.25">
      <c r="A23249" s="73">
        <v>503611</v>
      </c>
      <c r="B23249" s="74" t="s">
        <v>33605</v>
      </c>
      <c r="C23249" s="73" t="s">
        <v>19</v>
      </c>
      <c r="D23249" s="75">
        <v>95.94</v>
      </c>
      <c r="E23249" s="75">
        <v>92.66</v>
      </c>
      <c r="F23249" s="73" t="s">
        <v>40</v>
      </c>
    </row>
    <row r="23250" spans="1:6" ht="25.5" x14ac:dyDescent="0.25">
      <c r="A23250" s="73">
        <v>503664</v>
      </c>
      <c r="B23250" s="74" t="s">
        <v>33606</v>
      </c>
      <c r="C23250" s="73" t="s">
        <v>19</v>
      </c>
      <c r="D23250" s="75">
        <v>148.13999999999999</v>
      </c>
      <c r="E23250" s="75">
        <v>144.86000000000001</v>
      </c>
      <c r="F23250" s="73" t="s">
        <v>40</v>
      </c>
    </row>
    <row r="23251" spans="1:6" ht="25.5" x14ac:dyDescent="0.25">
      <c r="A23251" s="73">
        <v>503665</v>
      </c>
      <c r="B23251" s="74" t="s">
        <v>33607</v>
      </c>
      <c r="C23251" s="73" t="s">
        <v>19</v>
      </c>
      <c r="D23251" s="75">
        <v>61.88</v>
      </c>
      <c r="E23251" s="75">
        <v>58.6</v>
      </c>
      <c r="F23251" s="73" t="s">
        <v>40</v>
      </c>
    </row>
    <row r="23252" spans="1:6" ht="25.5" x14ac:dyDescent="0.25">
      <c r="A23252" s="73">
        <v>503666</v>
      </c>
      <c r="B23252" s="74" t="s">
        <v>33608</v>
      </c>
      <c r="C23252" s="73" t="s">
        <v>19</v>
      </c>
      <c r="D23252" s="75">
        <v>155.55000000000001</v>
      </c>
      <c r="E23252" s="75">
        <v>152.27000000000001</v>
      </c>
      <c r="F23252" s="73" t="s">
        <v>40</v>
      </c>
    </row>
    <row r="23253" spans="1:6" ht="25.5" x14ac:dyDescent="0.25">
      <c r="A23253" s="73">
        <v>503667</v>
      </c>
      <c r="B23253" s="74" t="s">
        <v>33609</v>
      </c>
      <c r="C23253" s="73" t="s">
        <v>19</v>
      </c>
      <c r="D23253" s="75">
        <v>57.86</v>
      </c>
      <c r="E23253" s="75">
        <v>54.58</v>
      </c>
      <c r="F23253" s="73" t="s">
        <v>40</v>
      </c>
    </row>
    <row r="23254" spans="1:6" x14ac:dyDescent="0.25">
      <c r="A23254" s="73">
        <v>503910</v>
      </c>
      <c r="B23254" s="74" t="s">
        <v>33610</v>
      </c>
      <c r="C23254" s="73" t="s">
        <v>19</v>
      </c>
      <c r="D23254" s="75">
        <v>1.18</v>
      </c>
      <c r="E23254" s="75">
        <v>1.18</v>
      </c>
      <c r="F23254" s="73" t="s">
        <v>40</v>
      </c>
    </row>
    <row r="23255" spans="1:6" x14ac:dyDescent="0.25">
      <c r="A23255" s="73">
        <v>503911</v>
      </c>
      <c r="B23255" s="74" t="s">
        <v>33611</v>
      </c>
      <c r="C23255" s="73" t="s">
        <v>19</v>
      </c>
      <c r="D23255" s="75">
        <v>0.42</v>
      </c>
      <c r="E23255" s="75">
        <v>0.42</v>
      </c>
      <c r="F23255" s="73" t="s">
        <v>40</v>
      </c>
    </row>
    <row r="23256" spans="1:6" ht="25.5" x14ac:dyDescent="0.25">
      <c r="A23256" s="73">
        <v>503920</v>
      </c>
      <c r="B23256" s="74" t="s">
        <v>33612</v>
      </c>
      <c r="C23256" s="73" t="s">
        <v>19</v>
      </c>
      <c r="D23256" s="75">
        <v>9.4700000000000006</v>
      </c>
      <c r="E23256" s="75">
        <v>9.4700000000000006</v>
      </c>
      <c r="F23256" s="73" t="s">
        <v>40</v>
      </c>
    </row>
    <row r="23257" spans="1:6" ht="25.5" x14ac:dyDescent="0.25">
      <c r="A23257" s="73">
        <v>503921</v>
      </c>
      <c r="B23257" s="74" t="s">
        <v>33613</v>
      </c>
      <c r="C23257" s="73" t="s">
        <v>19</v>
      </c>
      <c r="D23257" s="75">
        <v>0.66</v>
      </c>
      <c r="E23257" s="75">
        <v>0.66</v>
      </c>
      <c r="F23257" s="73" t="s">
        <v>40</v>
      </c>
    </row>
    <row r="23258" spans="1:6" ht="25.5" x14ac:dyDescent="0.25">
      <c r="A23258" s="73">
        <v>504101</v>
      </c>
      <c r="B23258" s="74" t="s">
        <v>33614</v>
      </c>
      <c r="C23258" s="73" t="s">
        <v>19</v>
      </c>
      <c r="D23258" s="75">
        <v>39.450000000000003</v>
      </c>
      <c r="E23258" s="75">
        <v>36.17</v>
      </c>
      <c r="F23258" s="73" t="s">
        <v>40</v>
      </c>
    </row>
    <row r="23259" spans="1:6" ht="25.5" x14ac:dyDescent="0.25">
      <c r="A23259" s="73">
        <v>504102</v>
      </c>
      <c r="B23259" s="74" t="s">
        <v>33615</v>
      </c>
      <c r="C23259" s="73" t="s">
        <v>19</v>
      </c>
      <c r="D23259" s="75">
        <v>34.29</v>
      </c>
      <c r="E23259" s="75">
        <v>31.01</v>
      </c>
      <c r="F23259" s="73" t="s">
        <v>40</v>
      </c>
    </row>
    <row r="23260" spans="1:6" ht="25.5" x14ac:dyDescent="0.25">
      <c r="A23260" s="73">
        <v>504111</v>
      </c>
      <c r="B23260" s="74" t="s">
        <v>29919</v>
      </c>
      <c r="C23260" s="73" t="s">
        <v>19</v>
      </c>
      <c r="D23260" s="75">
        <v>9.5299999999999994</v>
      </c>
      <c r="E23260" s="75">
        <v>9.5299999999999994</v>
      </c>
      <c r="F23260" s="73" t="s">
        <v>40</v>
      </c>
    </row>
    <row r="23261" spans="1:6" ht="25.5" x14ac:dyDescent="0.25">
      <c r="A23261" s="73">
        <v>504112</v>
      </c>
      <c r="B23261" s="74" t="s">
        <v>29920</v>
      </c>
      <c r="C23261" s="73" t="s">
        <v>19</v>
      </c>
      <c r="D23261" s="75">
        <v>0.59</v>
      </c>
      <c r="E23261" s="75">
        <v>0.59</v>
      </c>
      <c r="F23261" s="73" t="s">
        <v>40</v>
      </c>
    </row>
    <row r="23262" spans="1:6" ht="25.5" x14ac:dyDescent="0.25">
      <c r="A23262" s="73">
        <v>504201</v>
      </c>
      <c r="B23262" s="74" t="s">
        <v>33616</v>
      </c>
      <c r="C23262" s="73" t="s">
        <v>19</v>
      </c>
      <c r="D23262" s="75">
        <v>35.71</v>
      </c>
      <c r="E23262" s="75">
        <v>32.43</v>
      </c>
      <c r="F23262" s="73" t="s">
        <v>40</v>
      </c>
    </row>
    <row r="23263" spans="1:6" ht="25.5" x14ac:dyDescent="0.25">
      <c r="A23263" s="73">
        <v>504202</v>
      </c>
      <c r="B23263" s="74" t="s">
        <v>33617</v>
      </c>
      <c r="C23263" s="73" t="s">
        <v>19</v>
      </c>
      <c r="D23263" s="75">
        <v>33.950000000000003</v>
      </c>
      <c r="E23263" s="75">
        <v>30.67</v>
      </c>
      <c r="F23263" s="73" t="s">
        <v>40</v>
      </c>
    </row>
    <row r="23264" spans="1:6" x14ac:dyDescent="0.25">
      <c r="A23264" s="73">
        <v>504301</v>
      </c>
      <c r="B23264" s="74" t="s">
        <v>29921</v>
      </c>
      <c r="C23264" s="73" t="s">
        <v>19</v>
      </c>
      <c r="D23264" s="75">
        <v>0.64</v>
      </c>
      <c r="E23264" s="75">
        <v>0.64</v>
      </c>
      <c r="F23264" s="73" t="s">
        <v>40</v>
      </c>
    </row>
    <row r="23265" spans="1:6" x14ac:dyDescent="0.25">
      <c r="A23265" s="73">
        <v>504302</v>
      </c>
      <c r="B23265" s="74" t="s">
        <v>29922</v>
      </c>
      <c r="C23265" s="73" t="s">
        <v>19</v>
      </c>
      <c r="D23265" s="75">
        <v>0.56000000000000005</v>
      </c>
      <c r="E23265" s="75">
        <v>0.56000000000000005</v>
      </c>
      <c r="F23265" s="73" t="s">
        <v>40</v>
      </c>
    </row>
    <row r="23266" spans="1:6" x14ac:dyDescent="0.25">
      <c r="A23266" s="73">
        <v>540101</v>
      </c>
      <c r="B23266" s="74" t="s">
        <v>29923</v>
      </c>
      <c r="C23266" s="73" t="s">
        <v>19</v>
      </c>
      <c r="D23266" s="75">
        <v>18.25</v>
      </c>
      <c r="E23266" s="75">
        <v>18.25</v>
      </c>
      <c r="F23266" s="73" t="s">
        <v>40</v>
      </c>
    </row>
    <row r="23267" spans="1:6" x14ac:dyDescent="0.25">
      <c r="A23267" s="73">
        <v>544117</v>
      </c>
      <c r="B23267" s="74" t="s">
        <v>29924</v>
      </c>
      <c r="C23267" s="73" t="s">
        <v>19</v>
      </c>
      <c r="D23267" s="75">
        <v>1.5</v>
      </c>
      <c r="E23267" s="75">
        <v>1.5</v>
      </c>
      <c r="F23267" s="73" t="s">
        <v>40</v>
      </c>
    </row>
    <row r="23268" spans="1:6" ht="25.5" x14ac:dyDescent="0.25">
      <c r="A23268" s="73">
        <v>544118</v>
      </c>
      <c r="B23268" s="74" t="s">
        <v>29925</v>
      </c>
      <c r="C23268" s="73" t="s">
        <v>19</v>
      </c>
      <c r="D23268" s="75">
        <v>2.98</v>
      </c>
      <c r="E23268" s="75">
        <v>2.98</v>
      </c>
      <c r="F23268" s="73" t="s">
        <v>40</v>
      </c>
    </row>
    <row r="23269" spans="1:6" x14ac:dyDescent="0.25">
      <c r="A23269" s="73">
        <v>544119</v>
      </c>
      <c r="B23269" s="74" t="s">
        <v>29926</v>
      </c>
      <c r="C23269" s="73" t="s">
        <v>19</v>
      </c>
      <c r="D23269" s="75">
        <v>2.25</v>
      </c>
      <c r="E23269" s="75">
        <v>2.25</v>
      </c>
      <c r="F23269" s="73" t="s">
        <v>40</v>
      </c>
    </row>
    <row r="23270" spans="1:6" x14ac:dyDescent="0.25">
      <c r="A23270" s="73">
        <v>544120</v>
      </c>
      <c r="B23270" s="74" t="s">
        <v>29927</v>
      </c>
      <c r="C23270" s="73" t="s">
        <v>19</v>
      </c>
      <c r="D23270" s="75">
        <v>3</v>
      </c>
      <c r="E23270" s="75">
        <v>3</v>
      </c>
      <c r="F23270" s="73" t="s">
        <v>40</v>
      </c>
    </row>
    <row r="23271" spans="1:6" ht="25.5" x14ac:dyDescent="0.25">
      <c r="A23271" s="73">
        <v>544121</v>
      </c>
      <c r="B23271" s="74" t="s">
        <v>29928</v>
      </c>
      <c r="C23271" s="73" t="s">
        <v>19</v>
      </c>
      <c r="D23271" s="75">
        <v>100.89</v>
      </c>
      <c r="E23271" s="75">
        <v>100.89</v>
      </c>
      <c r="F23271" s="73" t="s">
        <v>40</v>
      </c>
    </row>
    <row r="23272" spans="1:6" x14ac:dyDescent="0.25">
      <c r="A23272" s="73">
        <v>550515</v>
      </c>
      <c r="B23272" s="74" t="s">
        <v>29929</v>
      </c>
      <c r="C23272" s="73" t="s">
        <v>19</v>
      </c>
      <c r="D23272" s="75">
        <v>33.840000000000003</v>
      </c>
      <c r="E23272" s="75">
        <v>30.56</v>
      </c>
      <c r="F23272" s="73" t="s">
        <v>40</v>
      </c>
    </row>
    <row r="23273" spans="1:6" x14ac:dyDescent="0.25">
      <c r="A23273" s="73">
        <v>550521</v>
      </c>
      <c r="B23273" s="74" t="s">
        <v>33651</v>
      </c>
      <c r="C23273" s="73" t="s">
        <v>19</v>
      </c>
      <c r="D23273" s="75">
        <v>24.97</v>
      </c>
      <c r="E23273" s="75">
        <v>22.66</v>
      </c>
      <c r="F23273" s="73" t="s">
        <v>40</v>
      </c>
    </row>
    <row r="23274" spans="1:6" x14ac:dyDescent="0.25">
      <c r="A23274" s="73">
        <v>550532</v>
      </c>
      <c r="B23274" s="74" t="s">
        <v>33652</v>
      </c>
      <c r="C23274" s="73" t="s">
        <v>19</v>
      </c>
      <c r="D23274" s="75">
        <v>24.59</v>
      </c>
      <c r="E23274" s="75">
        <v>22.32</v>
      </c>
      <c r="F23274" s="73" t="s">
        <v>40</v>
      </c>
    </row>
    <row r="23275" spans="1:6" x14ac:dyDescent="0.25">
      <c r="A23275" s="73">
        <v>550535</v>
      </c>
      <c r="B23275" s="74" t="s">
        <v>33653</v>
      </c>
      <c r="C23275" s="73" t="s">
        <v>19</v>
      </c>
      <c r="D23275" s="75">
        <v>26.99</v>
      </c>
      <c r="E23275" s="75">
        <v>24.44</v>
      </c>
      <c r="F23275" s="73" t="s">
        <v>40</v>
      </c>
    </row>
    <row r="23276" spans="1:6" x14ac:dyDescent="0.25">
      <c r="A23276" s="73">
        <v>550536</v>
      </c>
      <c r="B23276" s="74" t="s">
        <v>33654</v>
      </c>
      <c r="C23276" s="73" t="s">
        <v>19</v>
      </c>
      <c r="D23276" s="75">
        <v>30.24</v>
      </c>
      <c r="E23276" s="75">
        <v>27.33</v>
      </c>
      <c r="F23276" s="73" t="s">
        <v>40</v>
      </c>
    </row>
    <row r="23277" spans="1:6" x14ac:dyDescent="0.25">
      <c r="A23277" s="73">
        <v>550545</v>
      </c>
      <c r="B23277" s="74" t="s">
        <v>33655</v>
      </c>
      <c r="C23277" s="73" t="s">
        <v>19</v>
      </c>
      <c r="D23277" s="75">
        <v>29.75</v>
      </c>
      <c r="E23277" s="75">
        <v>26.92</v>
      </c>
      <c r="F23277" s="73" t="s">
        <v>40</v>
      </c>
    </row>
    <row r="23278" spans="1:6" x14ac:dyDescent="0.25">
      <c r="A23278" s="73">
        <v>550549</v>
      </c>
      <c r="B23278" s="74" t="s">
        <v>29930</v>
      </c>
      <c r="C23278" s="73" t="s">
        <v>19</v>
      </c>
      <c r="D23278" s="75">
        <v>29.75</v>
      </c>
      <c r="E23278" s="75">
        <v>26.92</v>
      </c>
      <c r="F23278" s="73" t="s">
        <v>40</v>
      </c>
    </row>
    <row r="23279" spans="1:6" x14ac:dyDescent="0.25">
      <c r="A23279" s="73">
        <v>550551</v>
      </c>
      <c r="B23279" s="74" t="s">
        <v>33656</v>
      </c>
      <c r="C23279" s="73" t="s">
        <v>19</v>
      </c>
      <c r="D23279" s="75">
        <v>24.69</v>
      </c>
      <c r="E23279" s="75">
        <v>22.41</v>
      </c>
      <c r="F23279" s="73" t="s">
        <v>40</v>
      </c>
    </row>
    <row r="23280" spans="1:6" x14ac:dyDescent="0.25">
      <c r="A23280" s="73">
        <v>550557</v>
      </c>
      <c r="B23280" s="74" t="s">
        <v>29931</v>
      </c>
      <c r="C23280" s="73" t="s">
        <v>19</v>
      </c>
      <c r="D23280" s="75">
        <v>35.18</v>
      </c>
      <c r="E23280" s="75">
        <v>31.75</v>
      </c>
      <c r="F23280" s="73" t="s">
        <v>40</v>
      </c>
    </row>
    <row r="23281" spans="1:6" x14ac:dyDescent="0.25">
      <c r="A23281" s="73">
        <v>550559</v>
      </c>
      <c r="B23281" s="74" t="s">
        <v>33657</v>
      </c>
      <c r="C23281" s="73" t="s">
        <v>19</v>
      </c>
      <c r="D23281" s="75">
        <v>33.840000000000003</v>
      </c>
      <c r="E23281" s="75">
        <v>30.56</v>
      </c>
      <c r="F23281" s="73" t="s">
        <v>40</v>
      </c>
    </row>
    <row r="23282" spans="1:6" x14ac:dyDescent="0.25">
      <c r="A23282" s="73">
        <v>550561</v>
      </c>
      <c r="B23282" s="74" t="s">
        <v>29932</v>
      </c>
      <c r="C23282" s="73" t="s">
        <v>19</v>
      </c>
      <c r="D23282" s="75">
        <v>38.380000000000003</v>
      </c>
      <c r="E23282" s="75">
        <v>34.6</v>
      </c>
      <c r="F23282" s="73" t="s">
        <v>40</v>
      </c>
    </row>
    <row r="23283" spans="1:6" x14ac:dyDescent="0.25">
      <c r="A23283" s="73">
        <v>550564</v>
      </c>
      <c r="B23283" s="74" t="s">
        <v>33658</v>
      </c>
      <c r="C23283" s="73" t="s">
        <v>19</v>
      </c>
      <c r="D23283" s="75">
        <v>36.57</v>
      </c>
      <c r="E23283" s="75">
        <v>33</v>
      </c>
      <c r="F23283" s="73" t="s">
        <v>40</v>
      </c>
    </row>
    <row r="23284" spans="1:6" x14ac:dyDescent="0.25">
      <c r="A23284" s="73">
        <v>550565</v>
      </c>
      <c r="B23284" s="74" t="s">
        <v>29933</v>
      </c>
      <c r="C23284" s="73" t="s">
        <v>19</v>
      </c>
      <c r="D23284" s="75">
        <v>21.42</v>
      </c>
      <c r="E23284" s="75">
        <v>19.5</v>
      </c>
      <c r="F23284" s="73" t="s">
        <v>40</v>
      </c>
    </row>
    <row r="23285" spans="1:6" x14ac:dyDescent="0.25">
      <c r="A23285" s="73">
        <v>550566</v>
      </c>
      <c r="B23285" s="74" t="s">
        <v>33659</v>
      </c>
      <c r="C23285" s="73" t="s">
        <v>19</v>
      </c>
      <c r="D23285" s="75">
        <v>21.74</v>
      </c>
      <c r="E23285" s="75">
        <v>19.79</v>
      </c>
      <c r="F23285" s="73" t="s">
        <v>40</v>
      </c>
    </row>
    <row r="23286" spans="1:6" x14ac:dyDescent="0.25">
      <c r="A23286" s="73">
        <v>550567</v>
      </c>
      <c r="B23286" s="74" t="s">
        <v>29934</v>
      </c>
      <c r="C23286" s="73" t="s">
        <v>19</v>
      </c>
      <c r="D23286" s="75">
        <v>23.34</v>
      </c>
      <c r="E23286" s="75">
        <v>21.22</v>
      </c>
      <c r="F23286" s="73" t="s">
        <v>40</v>
      </c>
    </row>
    <row r="23287" spans="1:6" x14ac:dyDescent="0.25">
      <c r="A23287" s="73">
        <v>550570</v>
      </c>
      <c r="B23287" s="74" t="s">
        <v>33660</v>
      </c>
      <c r="C23287" s="73" t="s">
        <v>19</v>
      </c>
      <c r="D23287" s="75">
        <v>33.840000000000003</v>
      </c>
      <c r="E23287" s="75">
        <v>30.56</v>
      </c>
      <c r="F23287" s="73" t="s">
        <v>40</v>
      </c>
    </row>
    <row r="23288" spans="1:6" x14ac:dyDescent="0.25">
      <c r="A23288" s="73">
        <v>550571</v>
      </c>
      <c r="B23288" s="74" t="s">
        <v>33661</v>
      </c>
      <c r="C23288" s="73" t="s">
        <v>19</v>
      </c>
      <c r="D23288" s="75">
        <v>38.380000000000003</v>
      </c>
      <c r="E23288" s="75">
        <v>34.6</v>
      </c>
      <c r="F23288" s="73" t="s">
        <v>40</v>
      </c>
    </row>
    <row r="23289" spans="1:6" x14ac:dyDescent="0.25">
      <c r="A23289" s="73">
        <v>551005</v>
      </c>
      <c r="B23289" s="74" t="s">
        <v>28721</v>
      </c>
      <c r="C23289" s="73" t="s">
        <v>19</v>
      </c>
      <c r="D23289" s="75">
        <v>19.45</v>
      </c>
      <c r="E23289" s="75">
        <v>17.75</v>
      </c>
      <c r="F23289" s="73" t="s">
        <v>40</v>
      </c>
    </row>
    <row r="23290" spans="1:6" x14ac:dyDescent="0.25">
      <c r="A23290" s="73">
        <v>551006</v>
      </c>
      <c r="B23290" s="74" t="s">
        <v>33662</v>
      </c>
      <c r="C23290" s="73" t="s">
        <v>19</v>
      </c>
      <c r="D23290" s="75">
        <v>48.41</v>
      </c>
      <c r="E23290" s="75">
        <v>43.54</v>
      </c>
      <c r="F23290" s="73" t="s">
        <v>40</v>
      </c>
    </row>
    <row r="23291" spans="1:6" x14ac:dyDescent="0.25">
      <c r="A23291" s="73">
        <v>551007</v>
      </c>
      <c r="B23291" s="74" t="s">
        <v>29935</v>
      </c>
      <c r="C23291" s="73" t="s">
        <v>19</v>
      </c>
      <c r="D23291" s="75">
        <v>27.27</v>
      </c>
      <c r="E23291" s="75">
        <v>24.71</v>
      </c>
      <c r="F23291" s="73" t="s">
        <v>40</v>
      </c>
    </row>
    <row r="23292" spans="1:6" x14ac:dyDescent="0.25">
      <c r="A23292" s="73">
        <v>551009</v>
      </c>
      <c r="B23292" s="74" t="s">
        <v>33663</v>
      </c>
      <c r="C23292" s="73" t="s">
        <v>19</v>
      </c>
      <c r="D23292" s="75">
        <v>24.21</v>
      </c>
      <c r="E23292" s="75">
        <v>21.99</v>
      </c>
      <c r="F23292" s="73" t="s">
        <v>40</v>
      </c>
    </row>
    <row r="23293" spans="1:6" x14ac:dyDescent="0.25">
      <c r="A23293" s="73">
        <v>551010</v>
      </c>
      <c r="B23293" s="74" t="s">
        <v>33664</v>
      </c>
      <c r="C23293" s="73" t="s">
        <v>19</v>
      </c>
      <c r="D23293" s="75">
        <v>19.18</v>
      </c>
      <c r="E23293" s="75">
        <v>17.5</v>
      </c>
      <c r="F23293" s="73" t="s">
        <v>40</v>
      </c>
    </row>
    <row r="23294" spans="1:6" x14ac:dyDescent="0.25">
      <c r="A23294" s="73">
        <v>551015</v>
      </c>
      <c r="B23294" s="74" t="s">
        <v>33665</v>
      </c>
      <c r="C23294" s="73" t="s">
        <v>19</v>
      </c>
      <c r="D23294" s="75">
        <v>19.18</v>
      </c>
      <c r="E23294" s="75">
        <v>17.5</v>
      </c>
      <c r="F23294" s="73" t="s">
        <v>40</v>
      </c>
    </row>
    <row r="23295" spans="1:6" x14ac:dyDescent="0.25">
      <c r="A23295" s="73">
        <v>551016</v>
      </c>
      <c r="B23295" s="74" t="s">
        <v>29937</v>
      </c>
      <c r="C23295" s="73" t="s">
        <v>19</v>
      </c>
      <c r="D23295" s="75">
        <v>19.18</v>
      </c>
      <c r="E23295" s="75">
        <v>17.5</v>
      </c>
      <c r="F23295" s="73" t="s">
        <v>40</v>
      </c>
    </row>
    <row r="23296" spans="1:6" x14ac:dyDescent="0.25">
      <c r="A23296" s="73">
        <v>551033</v>
      </c>
      <c r="B23296" s="74" t="s">
        <v>33666</v>
      </c>
      <c r="C23296" s="73" t="s">
        <v>19</v>
      </c>
      <c r="D23296" s="75">
        <v>57.08</v>
      </c>
      <c r="E23296" s="75">
        <v>51.26</v>
      </c>
      <c r="F23296" s="73" t="s">
        <v>40</v>
      </c>
    </row>
    <row r="23297" spans="1:6" x14ac:dyDescent="0.25">
      <c r="A23297" s="73">
        <v>551034</v>
      </c>
      <c r="B23297" s="74" t="s">
        <v>29938</v>
      </c>
      <c r="C23297" s="73" t="s">
        <v>19</v>
      </c>
      <c r="D23297" s="75">
        <v>37.29</v>
      </c>
      <c r="E23297" s="75">
        <v>33.64</v>
      </c>
      <c r="F23297" s="73" t="s">
        <v>40</v>
      </c>
    </row>
    <row r="23298" spans="1:6" x14ac:dyDescent="0.25">
      <c r="A23298" s="73">
        <v>551035</v>
      </c>
      <c r="B23298" s="74" t="s">
        <v>28723</v>
      </c>
      <c r="C23298" s="73" t="s">
        <v>19</v>
      </c>
      <c r="D23298" s="75">
        <v>27.36</v>
      </c>
      <c r="E23298" s="75">
        <v>24.8</v>
      </c>
      <c r="F23298" s="73" t="s">
        <v>40</v>
      </c>
    </row>
    <row r="23299" spans="1:6" x14ac:dyDescent="0.25">
      <c r="A23299" s="73">
        <v>551039</v>
      </c>
      <c r="B23299" s="74" t="s">
        <v>33667</v>
      </c>
      <c r="C23299" s="73" t="s">
        <v>19</v>
      </c>
      <c r="D23299" s="75">
        <v>27.34</v>
      </c>
      <c r="E23299" s="75">
        <v>24.78</v>
      </c>
      <c r="F23299" s="73" t="s">
        <v>40</v>
      </c>
    </row>
    <row r="23300" spans="1:6" x14ac:dyDescent="0.25">
      <c r="A23300" s="73">
        <v>551045</v>
      </c>
      <c r="B23300" s="74" t="s">
        <v>29939</v>
      </c>
      <c r="C23300" s="73" t="s">
        <v>19</v>
      </c>
      <c r="D23300" s="75">
        <v>20.67</v>
      </c>
      <c r="E23300" s="75">
        <v>18.850000000000001</v>
      </c>
      <c r="F23300" s="73" t="s">
        <v>40</v>
      </c>
    </row>
    <row r="23301" spans="1:6" x14ac:dyDescent="0.25">
      <c r="A23301" s="73">
        <v>551050</v>
      </c>
      <c r="B23301" s="74" t="s">
        <v>28729</v>
      </c>
      <c r="C23301" s="73" t="s">
        <v>19</v>
      </c>
      <c r="D23301" s="75">
        <v>27.36</v>
      </c>
      <c r="E23301" s="75">
        <v>24.8</v>
      </c>
      <c r="F23301" s="73" t="s">
        <v>40</v>
      </c>
    </row>
    <row r="23302" spans="1:6" x14ac:dyDescent="0.25">
      <c r="A23302" s="73">
        <v>551051</v>
      </c>
      <c r="B23302" s="74" t="s">
        <v>33668</v>
      </c>
      <c r="C23302" s="73" t="s">
        <v>19</v>
      </c>
      <c r="D23302" s="75">
        <v>25.05</v>
      </c>
      <c r="E23302" s="75">
        <v>22.75</v>
      </c>
      <c r="F23302" s="73" t="s">
        <v>40</v>
      </c>
    </row>
    <row r="23303" spans="1:6" x14ac:dyDescent="0.25">
      <c r="A23303" s="73">
        <v>551055</v>
      </c>
      <c r="B23303" s="74" t="s">
        <v>28749</v>
      </c>
      <c r="C23303" s="73" t="s">
        <v>19</v>
      </c>
      <c r="D23303" s="75">
        <v>27.36</v>
      </c>
      <c r="E23303" s="75">
        <v>24.8</v>
      </c>
      <c r="F23303" s="73" t="s">
        <v>40</v>
      </c>
    </row>
    <row r="23304" spans="1:6" x14ac:dyDescent="0.25">
      <c r="A23304" s="73">
        <v>551060</v>
      </c>
      <c r="B23304" s="74" t="s">
        <v>28733</v>
      </c>
      <c r="C23304" s="73" t="s">
        <v>19</v>
      </c>
      <c r="D23304" s="75">
        <v>23.07</v>
      </c>
      <c r="E23304" s="75">
        <v>20.97</v>
      </c>
      <c r="F23304" s="73" t="s">
        <v>40</v>
      </c>
    </row>
    <row r="23305" spans="1:6" x14ac:dyDescent="0.25">
      <c r="A23305" s="73">
        <v>551065</v>
      </c>
      <c r="B23305" s="74" t="s">
        <v>29940</v>
      </c>
      <c r="C23305" s="73" t="s">
        <v>19</v>
      </c>
      <c r="D23305" s="75">
        <v>27.29</v>
      </c>
      <c r="E23305" s="75">
        <v>24.73</v>
      </c>
      <c r="F23305" s="73" t="s">
        <v>40</v>
      </c>
    </row>
    <row r="23306" spans="1:6" x14ac:dyDescent="0.25">
      <c r="A23306" s="73">
        <v>551067</v>
      </c>
      <c r="B23306" s="74" t="s">
        <v>28735</v>
      </c>
      <c r="C23306" s="73" t="s">
        <v>19</v>
      </c>
      <c r="D23306" s="75">
        <v>24.08</v>
      </c>
      <c r="E23306" s="75">
        <v>21.88</v>
      </c>
      <c r="F23306" s="73" t="s">
        <v>40</v>
      </c>
    </row>
    <row r="23307" spans="1:6" x14ac:dyDescent="0.25">
      <c r="A23307" s="73">
        <v>551075</v>
      </c>
      <c r="B23307" s="74" t="s">
        <v>28737</v>
      </c>
      <c r="C23307" s="73" t="s">
        <v>19</v>
      </c>
      <c r="D23307" s="75">
        <v>27.36</v>
      </c>
      <c r="E23307" s="75">
        <v>24.8</v>
      </c>
      <c r="F23307" s="73" t="s">
        <v>40</v>
      </c>
    </row>
    <row r="23308" spans="1:6" x14ac:dyDescent="0.25">
      <c r="A23308" s="73">
        <v>551076</v>
      </c>
      <c r="B23308" s="74" t="s">
        <v>33669</v>
      </c>
      <c r="C23308" s="73" t="s">
        <v>19</v>
      </c>
      <c r="D23308" s="75">
        <v>27.27</v>
      </c>
      <c r="E23308" s="75">
        <v>24.71</v>
      </c>
      <c r="F23308" s="73" t="s">
        <v>40</v>
      </c>
    </row>
    <row r="23309" spans="1:6" x14ac:dyDescent="0.25">
      <c r="A23309" s="73">
        <v>551077</v>
      </c>
      <c r="B23309" s="74" t="s">
        <v>29941</v>
      </c>
      <c r="C23309" s="73" t="s">
        <v>19</v>
      </c>
      <c r="D23309" s="75">
        <v>29.31</v>
      </c>
      <c r="E23309" s="75">
        <v>26.53</v>
      </c>
      <c r="F23309" s="73" t="s">
        <v>40</v>
      </c>
    </row>
    <row r="23310" spans="1:6" x14ac:dyDescent="0.25">
      <c r="A23310" s="73">
        <v>551081</v>
      </c>
      <c r="B23310" s="74" t="s">
        <v>28739</v>
      </c>
      <c r="C23310" s="73" t="s">
        <v>19</v>
      </c>
      <c r="D23310" s="75">
        <v>27.36</v>
      </c>
      <c r="E23310" s="75">
        <v>24.8</v>
      </c>
      <c r="F23310" s="73" t="s">
        <v>40</v>
      </c>
    </row>
    <row r="23311" spans="1:6" x14ac:dyDescent="0.25">
      <c r="A23311" s="73">
        <v>551082</v>
      </c>
      <c r="B23311" s="74" t="s">
        <v>29942</v>
      </c>
      <c r="C23311" s="73" t="s">
        <v>19</v>
      </c>
      <c r="D23311" s="75">
        <v>20.59</v>
      </c>
      <c r="E23311" s="75">
        <v>18.850000000000001</v>
      </c>
      <c r="F23311" s="73" t="s">
        <v>40</v>
      </c>
    </row>
    <row r="23312" spans="1:6" x14ac:dyDescent="0.25">
      <c r="A23312" s="73">
        <v>551084</v>
      </c>
      <c r="B23312" s="74" t="s">
        <v>29943</v>
      </c>
      <c r="C23312" s="73" t="s">
        <v>19</v>
      </c>
      <c r="D23312" s="75">
        <v>91.65</v>
      </c>
      <c r="E23312" s="75">
        <v>82.16</v>
      </c>
      <c r="F23312" s="73" t="s">
        <v>40</v>
      </c>
    </row>
    <row r="23313" spans="1:6" x14ac:dyDescent="0.25">
      <c r="A23313" s="73">
        <v>551086</v>
      </c>
      <c r="B23313" s="74" t="s">
        <v>28745</v>
      </c>
      <c r="C23313" s="73" t="s">
        <v>19</v>
      </c>
      <c r="D23313" s="75">
        <v>27.27</v>
      </c>
      <c r="E23313" s="75">
        <v>24.71</v>
      </c>
      <c r="F23313" s="73" t="s">
        <v>40</v>
      </c>
    </row>
    <row r="23314" spans="1:6" x14ac:dyDescent="0.25">
      <c r="A23314" s="73">
        <v>551087</v>
      </c>
      <c r="B23314" s="74" t="s">
        <v>33670</v>
      </c>
      <c r="C23314" s="73" t="s">
        <v>19</v>
      </c>
      <c r="D23314" s="75">
        <v>21.55</v>
      </c>
      <c r="E23314" s="75">
        <v>19.62</v>
      </c>
      <c r="F23314" s="73" t="s">
        <v>40</v>
      </c>
    </row>
    <row r="23315" spans="1:6" x14ac:dyDescent="0.25">
      <c r="A23315" s="73">
        <v>551088</v>
      </c>
      <c r="B23315" s="74" t="s">
        <v>33671</v>
      </c>
      <c r="C23315" s="73" t="s">
        <v>19</v>
      </c>
      <c r="D23315" s="75">
        <v>19.239999999999998</v>
      </c>
      <c r="E23315" s="75">
        <v>17.559999999999999</v>
      </c>
      <c r="F23315" s="73" t="s">
        <v>40</v>
      </c>
    </row>
    <row r="23316" spans="1:6" x14ac:dyDescent="0.25">
      <c r="A23316" s="73">
        <v>551090</v>
      </c>
      <c r="B23316" s="74" t="s">
        <v>28743</v>
      </c>
      <c r="C23316" s="73" t="s">
        <v>19</v>
      </c>
      <c r="D23316" s="75">
        <v>28.87</v>
      </c>
      <c r="E23316" s="75">
        <v>26.14</v>
      </c>
      <c r="F23316" s="73" t="s">
        <v>40</v>
      </c>
    </row>
    <row r="23317" spans="1:6" x14ac:dyDescent="0.25">
      <c r="A23317" s="73">
        <v>551092</v>
      </c>
      <c r="B23317" s="74" t="s">
        <v>29944</v>
      </c>
      <c r="C23317" s="73" t="s">
        <v>19</v>
      </c>
      <c r="D23317" s="75">
        <v>23.28</v>
      </c>
      <c r="E23317" s="75">
        <v>21.16</v>
      </c>
      <c r="F23317" s="73" t="s">
        <v>40</v>
      </c>
    </row>
    <row r="23318" spans="1:6" x14ac:dyDescent="0.25">
      <c r="A23318" s="73">
        <v>551094</v>
      </c>
      <c r="B23318" s="74" t="s">
        <v>33672</v>
      </c>
      <c r="C23318" s="73" t="s">
        <v>19</v>
      </c>
      <c r="D23318" s="75">
        <v>31.01</v>
      </c>
      <c r="E23318" s="75">
        <v>28.04</v>
      </c>
      <c r="F23318" s="73" t="s">
        <v>40</v>
      </c>
    </row>
    <row r="23319" spans="1:6" x14ac:dyDescent="0.25">
      <c r="A23319" s="73">
        <v>551095</v>
      </c>
      <c r="B23319" s="74" t="s">
        <v>29945</v>
      </c>
      <c r="C23319" s="73" t="s">
        <v>19</v>
      </c>
      <c r="D23319" s="75">
        <v>25.73</v>
      </c>
      <c r="E23319" s="75">
        <v>23.34</v>
      </c>
      <c r="F23319" s="73" t="s">
        <v>40</v>
      </c>
    </row>
    <row r="23320" spans="1:6" x14ac:dyDescent="0.25">
      <c r="A23320" s="73">
        <v>551096</v>
      </c>
      <c r="B23320" s="74" t="s">
        <v>29946</v>
      </c>
      <c r="C23320" s="73" t="s">
        <v>19</v>
      </c>
      <c r="D23320" s="75">
        <v>33.82</v>
      </c>
      <c r="E23320" s="75">
        <v>30.55</v>
      </c>
      <c r="F23320" s="73" t="s">
        <v>40</v>
      </c>
    </row>
    <row r="23321" spans="1:6" x14ac:dyDescent="0.25">
      <c r="A23321" s="73">
        <v>551505</v>
      </c>
      <c r="B23321" s="74" t="s">
        <v>33673</v>
      </c>
      <c r="C23321" s="73" t="s">
        <v>19</v>
      </c>
      <c r="D23321" s="75">
        <v>42.06</v>
      </c>
      <c r="E23321" s="75">
        <v>37.880000000000003</v>
      </c>
      <c r="F23321" s="73" t="s">
        <v>40</v>
      </c>
    </row>
    <row r="23322" spans="1:6" x14ac:dyDescent="0.25">
      <c r="A23322" s="73">
        <v>551506</v>
      </c>
      <c r="B23322" s="74" t="s">
        <v>29947</v>
      </c>
      <c r="C23322" s="73" t="s">
        <v>19</v>
      </c>
      <c r="D23322" s="75">
        <v>34.76</v>
      </c>
      <c r="E23322" s="75">
        <v>31.38</v>
      </c>
      <c r="F23322" s="73" t="s">
        <v>40</v>
      </c>
    </row>
    <row r="23323" spans="1:6" x14ac:dyDescent="0.25">
      <c r="A23323" s="73">
        <v>551507</v>
      </c>
      <c r="B23323" s="74" t="s">
        <v>29948</v>
      </c>
      <c r="C23323" s="73" t="s">
        <v>19</v>
      </c>
      <c r="D23323" s="75">
        <v>31.2</v>
      </c>
      <c r="E23323" s="75">
        <v>28.21</v>
      </c>
      <c r="F23323" s="73" t="s">
        <v>40</v>
      </c>
    </row>
    <row r="23324" spans="1:6" x14ac:dyDescent="0.25">
      <c r="A23324" s="73">
        <v>551508</v>
      </c>
      <c r="B23324" s="74" t="s">
        <v>29949</v>
      </c>
      <c r="C23324" s="73" t="s">
        <v>19</v>
      </c>
      <c r="D23324" s="75">
        <v>27.65</v>
      </c>
      <c r="E23324" s="75">
        <v>25.05</v>
      </c>
      <c r="F23324" s="73" t="s">
        <v>40</v>
      </c>
    </row>
    <row r="23325" spans="1:6" x14ac:dyDescent="0.25">
      <c r="A23325" s="73">
        <v>561101</v>
      </c>
      <c r="B23325" s="74" t="s">
        <v>29950</v>
      </c>
      <c r="C23325" s="73" t="s">
        <v>19</v>
      </c>
      <c r="D23325" s="75">
        <v>227.45</v>
      </c>
      <c r="E23325" s="75">
        <v>227.45</v>
      </c>
      <c r="F23325" s="73" t="s">
        <v>40</v>
      </c>
    </row>
    <row r="23326" spans="1:6" x14ac:dyDescent="0.25">
      <c r="A23326" s="73">
        <v>561102</v>
      </c>
      <c r="B23326" s="74" t="s">
        <v>29951</v>
      </c>
      <c r="C23326" s="73" t="s">
        <v>19</v>
      </c>
      <c r="D23326" s="75">
        <v>207.99</v>
      </c>
      <c r="E23326" s="75">
        <v>207.99</v>
      </c>
      <c r="F23326" s="73" t="s">
        <v>40</v>
      </c>
    </row>
    <row r="23327" spans="1:6" x14ac:dyDescent="0.25">
      <c r="A23327" s="73">
        <v>561103</v>
      </c>
      <c r="B23327" s="74" t="s">
        <v>29952</v>
      </c>
      <c r="C23327" s="73" t="s">
        <v>19</v>
      </c>
      <c r="D23327" s="75">
        <v>188.52</v>
      </c>
      <c r="E23327" s="75">
        <v>188.52</v>
      </c>
      <c r="F23327" s="73" t="s">
        <v>40</v>
      </c>
    </row>
    <row r="23328" spans="1:6" x14ac:dyDescent="0.25">
      <c r="A23328" s="73">
        <v>561104</v>
      </c>
      <c r="B23328" s="74" t="s">
        <v>33686</v>
      </c>
      <c r="C23328" s="73" t="s">
        <v>19</v>
      </c>
      <c r="D23328" s="75">
        <v>169.05</v>
      </c>
      <c r="E23328" s="75">
        <v>169.05</v>
      </c>
      <c r="F23328" s="73" t="s">
        <v>40</v>
      </c>
    </row>
    <row r="23329" spans="1:6" x14ac:dyDescent="0.25">
      <c r="A23329" s="73">
        <v>561105</v>
      </c>
      <c r="B23329" s="74" t="s">
        <v>33687</v>
      </c>
      <c r="C23329" s="73" t="s">
        <v>19</v>
      </c>
      <c r="D23329" s="75">
        <v>149.58000000000001</v>
      </c>
      <c r="E23329" s="75">
        <v>149.58000000000001</v>
      </c>
      <c r="F23329" s="73" t="s">
        <v>40</v>
      </c>
    </row>
    <row r="23330" spans="1:6" x14ac:dyDescent="0.25">
      <c r="A23330" s="73">
        <v>561106</v>
      </c>
      <c r="B23330" s="74" t="s">
        <v>33688</v>
      </c>
      <c r="C23330" s="73" t="s">
        <v>19</v>
      </c>
      <c r="D23330" s="75">
        <v>132.86000000000001</v>
      </c>
      <c r="E23330" s="75">
        <v>132.86000000000001</v>
      </c>
      <c r="F23330" s="73" t="s">
        <v>40</v>
      </c>
    </row>
    <row r="23331" spans="1:6" x14ac:dyDescent="0.25">
      <c r="A23331" s="73">
        <v>561107</v>
      </c>
      <c r="B23331" s="74" t="s">
        <v>29953</v>
      </c>
      <c r="C23331" s="73" t="s">
        <v>19</v>
      </c>
      <c r="D23331" s="75">
        <v>94.53</v>
      </c>
      <c r="E23331" s="75">
        <v>94.53</v>
      </c>
      <c r="F23331" s="73" t="s">
        <v>40</v>
      </c>
    </row>
    <row r="23332" spans="1:6" x14ac:dyDescent="0.25">
      <c r="A23332" s="73">
        <v>561108</v>
      </c>
      <c r="B23332" s="74" t="s">
        <v>29954</v>
      </c>
      <c r="C23332" s="73" t="s">
        <v>19</v>
      </c>
      <c r="D23332" s="75">
        <v>227.45</v>
      </c>
      <c r="E23332" s="75">
        <v>227.45</v>
      </c>
      <c r="F23332" s="73" t="s">
        <v>40</v>
      </c>
    </row>
    <row r="23333" spans="1:6" x14ac:dyDescent="0.25">
      <c r="A23333" s="73">
        <v>561109</v>
      </c>
      <c r="B23333" s="74" t="s">
        <v>29955</v>
      </c>
      <c r="C23333" s="73" t="s">
        <v>19</v>
      </c>
      <c r="D23333" s="75">
        <v>207.99</v>
      </c>
      <c r="E23333" s="75">
        <v>207.99</v>
      </c>
      <c r="F23333" s="73" t="s">
        <v>40</v>
      </c>
    </row>
    <row r="23334" spans="1:6" x14ac:dyDescent="0.25">
      <c r="A23334" s="73">
        <v>561110</v>
      </c>
      <c r="B23334" s="74" t="s">
        <v>29956</v>
      </c>
      <c r="C23334" s="73" t="s">
        <v>19</v>
      </c>
      <c r="D23334" s="75">
        <v>188.52</v>
      </c>
      <c r="E23334" s="75">
        <v>188.52</v>
      </c>
      <c r="F23334" s="73" t="s">
        <v>40</v>
      </c>
    </row>
    <row r="23335" spans="1:6" x14ac:dyDescent="0.25">
      <c r="A23335" s="73">
        <v>561111</v>
      </c>
      <c r="B23335" s="74" t="s">
        <v>29957</v>
      </c>
      <c r="C23335" s="73" t="s">
        <v>19</v>
      </c>
      <c r="D23335" s="75">
        <v>169.05</v>
      </c>
      <c r="E23335" s="75">
        <v>169.05</v>
      </c>
      <c r="F23335" s="73" t="s">
        <v>40</v>
      </c>
    </row>
    <row r="23336" spans="1:6" x14ac:dyDescent="0.25">
      <c r="A23336" s="73">
        <v>561112</v>
      </c>
      <c r="B23336" s="74" t="s">
        <v>29958</v>
      </c>
      <c r="C23336" s="73" t="s">
        <v>19</v>
      </c>
      <c r="D23336" s="75">
        <v>149.58000000000001</v>
      </c>
      <c r="E23336" s="75">
        <v>149.58000000000001</v>
      </c>
      <c r="F23336" s="73" t="s">
        <v>40</v>
      </c>
    </row>
    <row r="23337" spans="1:6" x14ac:dyDescent="0.25">
      <c r="A23337" s="73">
        <v>561113</v>
      </c>
      <c r="B23337" s="74" t="s">
        <v>29959</v>
      </c>
      <c r="C23337" s="73" t="s">
        <v>19</v>
      </c>
      <c r="D23337" s="75">
        <v>132.86000000000001</v>
      </c>
      <c r="E23337" s="75">
        <v>132.86000000000001</v>
      </c>
      <c r="F23337" s="73" t="s">
        <v>40</v>
      </c>
    </row>
    <row r="23338" spans="1:6" x14ac:dyDescent="0.25">
      <c r="A23338" s="73">
        <v>561114</v>
      </c>
      <c r="B23338" s="74" t="s">
        <v>29960</v>
      </c>
      <c r="C23338" s="73" t="s">
        <v>19</v>
      </c>
      <c r="D23338" s="75">
        <v>94.53</v>
      </c>
      <c r="E23338" s="75">
        <v>94.53</v>
      </c>
      <c r="F23338" s="73" t="s">
        <v>40</v>
      </c>
    </row>
    <row r="23339" spans="1:6" x14ac:dyDescent="0.25">
      <c r="A23339" s="73">
        <v>561115</v>
      </c>
      <c r="B23339" s="74" t="s">
        <v>29961</v>
      </c>
      <c r="C23339" s="73" t="s">
        <v>19</v>
      </c>
      <c r="D23339" s="75">
        <v>38.909999999999997</v>
      </c>
      <c r="E23339" s="75">
        <v>38.909999999999997</v>
      </c>
      <c r="F23339" s="73" t="s">
        <v>40</v>
      </c>
    </row>
    <row r="23340" spans="1:6" x14ac:dyDescent="0.25">
      <c r="A23340" s="73">
        <v>561116</v>
      </c>
      <c r="B23340" s="74" t="s">
        <v>29962</v>
      </c>
      <c r="C23340" s="73" t="s">
        <v>19</v>
      </c>
      <c r="D23340" s="75">
        <v>50.32</v>
      </c>
      <c r="E23340" s="75">
        <v>50.32</v>
      </c>
      <c r="F23340" s="73" t="s">
        <v>40</v>
      </c>
    </row>
    <row r="23341" spans="1:6" x14ac:dyDescent="0.25">
      <c r="A23341" s="73">
        <v>561117</v>
      </c>
      <c r="B23341" s="74" t="s">
        <v>29963</v>
      </c>
      <c r="C23341" s="73" t="s">
        <v>19</v>
      </c>
      <c r="D23341" s="75">
        <v>13.66</v>
      </c>
      <c r="E23341" s="75">
        <v>13.66</v>
      </c>
      <c r="F23341" s="73" t="s">
        <v>40</v>
      </c>
    </row>
    <row r="23342" spans="1:6" x14ac:dyDescent="0.25">
      <c r="A23342" s="73">
        <v>561201</v>
      </c>
      <c r="B23342" s="74" t="s">
        <v>29964</v>
      </c>
      <c r="C23342" s="73" t="s">
        <v>19</v>
      </c>
      <c r="D23342" s="75">
        <v>26.61</v>
      </c>
      <c r="E23342" s="75">
        <v>26.61</v>
      </c>
      <c r="F23342" s="73" t="s">
        <v>40</v>
      </c>
    </row>
    <row r="23343" spans="1:6" x14ac:dyDescent="0.25">
      <c r="A23343" s="73">
        <v>561202</v>
      </c>
      <c r="B23343" s="74" t="s">
        <v>33689</v>
      </c>
      <c r="C23343" s="73" t="s">
        <v>19</v>
      </c>
      <c r="D23343" s="75">
        <v>26.61</v>
      </c>
      <c r="E23343" s="75">
        <v>26.61</v>
      </c>
      <c r="F23343" s="73" t="s">
        <v>40</v>
      </c>
    </row>
    <row r="23344" spans="1:6" x14ac:dyDescent="0.25">
      <c r="A23344" s="73">
        <v>561301</v>
      </c>
      <c r="B23344" s="74" t="s">
        <v>33690</v>
      </c>
      <c r="C23344" s="73" t="s">
        <v>19</v>
      </c>
      <c r="D23344" s="75">
        <v>38.78</v>
      </c>
      <c r="E23344" s="75">
        <v>38.78</v>
      </c>
      <c r="F23344" s="73" t="s">
        <v>40</v>
      </c>
    </row>
    <row r="23345" spans="1:6" x14ac:dyDescent="0.25">
      <c r="A23345" s="73">
        <v>561302</v>
      </c>
      <c r="B23345" s="74" t="s">
        <v>33691</v>
      </c>
      <c r="C23345" s="73" t="s">
        <v>19</v>
      </c>
      <c r="D23345" s="75">
        <v>34.64</v>
      </c>
      <c r="E23345" s="75">
        <v>34.64</v>
      </c>
      <c r="F23345" s="73" t="s">
        <v>40</v>
      </c>
    </row>
    <row r="23346" spans="1:6" x14ac:dyDescent="0.25">
      <c r="A23346" s="73">
        <v>561303</v>
      </c>
      <c r="B23346" s="74" t="s">
        <v>33692</v>
      </c>
      <c r="C23346" s="73" t="s">
        <v>19</v>
      </c>
      <c r="D23346" s="75">
        <v>30.92</v>
      </c>
      <c r="E23346" s="75">
        <v>30.92</v>
      </c>
      <c r="F23346" s="73" t="s">
        <v>40</v>
      </c>
    </row>
    <row r="23347" spans="1:6" x14ac:dyDescent="0.25">
      <c r="A23347" s="73">
        <v>561304</v>
      </c>
      <c r="B23347" s="74" t="s">
        <v>29965</v>
      </c>
      <c r="C23347" s="73" t="s">
        <v>19</v>
      </c>
      <c r="D23347" s="75">
        <v>38.78</v>
      </c>
      <c r="E23347" s="75">
        <v>38.78</v>
      </c>
      <c r="F23347" s="73" t="s">
        <v>40</v>
      </c>
    </row>
    <row r="23348" spans="1:6" x14ac:dyDescent="0.25">
      <c r="A23348" s="73">
        <v>561401</v>
      </c>
      <c r="B23348" s="74" t="s">
        <v>33693</v>
      </c>
      <c r="C23348" s="73" t="s">
        <v>19</v>
      </c>
      <c r="D23348" s="75">
        <v>38.78</v>
      </c>
      <c r="E23348" s="75">
        <v>38.78</v>
      </c>
      <c r="F23348" s="73" t="s">
        <v>40</v>
      </c>
    </row>
    <row r="23349" spans="1:6" x14ac:dyDescent="0.25">
      <c r="A23349" s="73">
        <v>561402</v>
      </c>
      <c r="B23349" s="74" t="s">
        <v>33694</v>
      </c>
      <c r="C23349" s="73" t="s">
        <v>19</v>
      </c>
      <c r="D23349" s="75">
        <v>34.64</v>
      </c>
      <c r="E23349" s="75">
        <v>34.64</v>
      </c>
      <c r="F23349" s="73" t="s">
        <v>40</v>
      </c>
    </row>
    <row r="23350" spans="1:6" x14ac:dyDescent="0.25">
      <c r="A23350" s="73">
        <v>561403</v>
      </c>
      <c r="B23350" s="74" t="s">
        <v>33695</v>
      </c>
      <c r="C23350" s="73" t="s">
        <v>19</v>
      </c>
      <c r="D23350" s="75">
        <v>30.92</v>
      </c>
      <c r="E23350" s="75">
        <v>30.92</v>
      </c>
      <c r="F23350" s="73" t="s">
        <v>40</v>
      </c>
    </row>
    <row r="23351" spans="1:6" x14ac:dyDescent="0.25">
      <c r="A23351" s="73">
        <v>561501</v>
      </c>
      <c r="B23351" s="74" t="s">
        <v>29966</v>
      </c>
      <c r="C23351" s="73" t="s">
        <v>19</v>
      </c>
      <c r="D23351" s="75">
        <v>34.64</v>
      </c>
      <c r="E23351" s="75">
        <v>34.64</v>
      </c>
      <c r="F23351" s="73" t="s">
        <v>40</v>
      </c>
    </row>
    <row r="23352" spans="1:6" x14ac:dyDescent="0.25">
      <c r="A23352" s="73">
        <v>561502</v>
      </c>
      <c r="B23352" s="74" t="s">
        <v>33696</v>
      </c>
      <c r="C23352" s="73" t="s">
        <v>19</v>
      </c>
      <c r="D23352" s="75">
        <v>30.92</v>
      </c>
      <c r="E23352" s="75">
        <v>30.92</v>
      </c>
      <c r="F23352" s="73" t="s">
        <v>40</v>
      </c>
    </row>
    <row r="23353" spans="1:6" x14ac:dyDescent="0.25">
      <c r="A23353" s="73">
        <v>561503</v>
      </c>
      <c r="B23353" s="74" t="s">
        <v>29967</v>
      </c>
      <c r="C23353" s="73" t="s">
        <v>19</v>
      </c>
      <c r="D23353" s="75">
        <v>21.55</v>
      </c>
      <c r="E23353" s="75">
        <v>21.55</v>
      </c>
      <c r="F23353" s="73" t="s">
        <v>40</v>
      </c>
    </row>
    <row r="23354" spans="1:6" x14ac:dyDescent="0.25">
      <c r="A23354" s="73">
        <v>561601</v>
      </c>
      <c r="B23354" s="74" t="s">
        <v>33697</v>
      </c>
      <c r="C23354" s="73" t="s">
        <v>19</v>
      </c>
      <c r="D23354" s="75">
        <v>32.5</v>
      </c>
      <c r="E23354" s="75">
        <v>32.5</v>
      </c>
      <c r="F23354" s="73" t="s">
        <v>40</v>
      </c>
    </row>
    <row r="23355" spans="1:6" x14ac:dyDescent="0.25">
      <c r="A23355" s="73">
        <v>561602</v>
      </c>
      <c r="B23355" s="74" t="s">
        <v>33698</v>
      </c>
      <c r="C23355" s="73" t="s">
        <v>19</v>
      </c>
      <c r="D23355" s="75">
        <v>29.29</v>
      </c>
      <c r="E23355" s="75">
        <v>29.29</v>
      </c>
      <c r="F23355" s="73" t="s">
        <v>40</v>
      </c>
    </row>
    <row r="23356" spans="1:6" x14ac:dyDescent="0.25">
      <c r="A23356" s="73">
        <v>561603</v>
      </c>
      <c r="B23356" s="74" t="s">
        <v>33699</v>
      </c>
      <c r="C23356" s="73" t="s">
        <v>19</v>
      </c>
      <c r="D23356" s="75">
        <v>26.09</v>
      </c>
      <c r="E23356" s="75">
        <v>26.09</v>
      </c>
      <c r="F23356" s="73" t="s">
        <v>40</v>
      </c>
    </row>
    <row r="23357" spans="1:6" x14ac:dyDescent="0.25">
      <c r="A23357" s="73">
        <v>561605</v>
      </c>
      <c r="B23357" s="74" t="s">
        <v>29968</v>
      </c>
      <c r="C23357" s="73" t="s">
        <v>19</v>
      </c>
      <c r="D23357" s="75">
        <v>35.159999999999997</v>
      </c>
      <c r="E23357" s="75">
        <v>35.159999999999997</v>
      </c>
      <c r="F23357" s="73" t="s">
        <v>40</v>
      </c>
    </row>
    <row r="23358" spans="1:6" x14ac:dyDescent="0.25">
      <c r="A23358" s="73">
        <v>572101</v>
      </c>
      <c r="B23358" s="74" t="s">
        <v>33700</v>
      </c>
      <c r="C23358" s="73" t="s">
        <v>19</v>
      </c>
      <c r="D23358" s="75">
        <v>189.08</v>
      </c>
      <c r="E23358" s="75">
        <v>189.08</v>
      </c>
      <c r="F23358" s="73" t="s">
        <v>40</v>
      </c>
    </row>
    <row r="23359" spans="1:6" x14ac:dyDescent="0.25">
      <c r="A23359" s="73">
        <v>572102</v>
      </c>
      <c r="B23359" s="74" t="s">
        <v>33701</v>
      </c>
      <c r="C23359" s="73" t="s">
        <v>19</v>
      </c>
      <c r="D23359" s="75">
        <v>171.38</v>
      </c>
      <c r="E23359" s="75">
        <v>171.38</v>
      </c>
      <c r="F23359" s="73" t="s">
        <v>40</v>
      </c>
    </row>
    <row r="23360" spans="1:6" x14ac:dyDescent="0.25">
      <c r="A23360" s="73">
        <v>572103</v>
      </c>
      <c r="B23360" s="74" t="s">
        <v>33702</v>
      </c>
      <c r="C23360" s="73" t="s">
        <v>19</v>
      </c>
      <c r="D23360" s="75">
        <v>153.68</v>
      </c>
      <c r="E23360" s="75">
        <v>153.68</v>
      </c>
      <c r="F23360" s="73" t="s">
        <v>40</v>
      </c>
    </row>
    <row r="23361" spans="1:6" x14ac:dyDescent="0.25">
      <c r="A23361" s="73">
        <v>572104</v>
      </c>
      <c r="B23361" s="74" t="s">
        <v>33703</v>
      </c>
      <c r="C23361" s="73" t="s">
        <v>19</v>
      </c>
      <c r="D23361" s="75">
        <v>135.97999999999999</v>
      </c>
      <c r="E23361" s="75">
        <v>135.97999999999999</v>
      </c>
      <c r="F23361" s="73" t="s">
        <v>40</v>
      </c>
    </row>
    <row r="23362" spans="1:6" x14ac:dyDescent="0.25">
      <c r="A23362" s="73">
        <v>572105</v>
      </c>
      <c r="B23362" s="74" t="s">
        <v>33704</v>
      </c>
      <c r="C23362" s="73" t="s">
        <v>19</v>
      </c>
      <c r="D23362" s="75">
        <v>120.78</v>
      </c>
      <c r="E23362" s="75">
        <v>120.78</v>
      </c>
      <c r="F23362" s="73" t="s">
        <v>40</v>
      </c>
    </row>
    <row r="23363" spans="1:6" x14ac:dyDescent="0.25">
      <c r="A23363" s="73">
        <v>572106</v>
      </c>
      <c r="B23363" s="74" t="s">
        <v>29969</v>
      </c>
      <c r="C23363" s="73" t="s">
        <v>19</v>
      </c>
      <c r="D23363" s="75">
        <v>85.94</v>
      </c>
      <c r="E23363" s="75">
        <v>85.94</v>
      </c>
      <c r="F23363" s="73" t="s">
        <v>40</v>
      </c>
    </row>
    <row r="23364" spans="1:6" x14ac:dyDescent="0.25">
      <c r="A23364" s="73">
        <v>572107</v>
      </c>
      <c r="B23364" s="74" t="s">
        <v>29970</v>
      </c>
      <c r="C23364" s="73" t="s">
        <v>19</v>
      </c>
      <c r="D23364" s="75">
        <v>189.08</v>
      </c>
      <c r="E23364" s="75">
        <v>189.08</v>
      </c>
      <c r="F23364" s="73" t="s">
        <v>40</v>
      </c>
    </row>
    <row r="23365" spans="1:6" x14ac:dyDescent="0.25">
      <c r="A23365" s="73">
        <v>572108</v>
      </c>
      <c r="B23365" s="74" t="s">
        <v>29971</v>
      </c>
      <c r="C23365" s="73" t="s">
        <v>19</v>
      </c>
      <c r="D23365" s="75">
        <v>171.38</v>
      </c>
      <c r="E23365" s="75">
        <v>171.38</v>
      </c>
      <c r="F23365" s="73" t="s">
        <v>40</v>
      </c>
    </row>
    <row r="23366" spans="1:6" x14ac:dyDescent="0.25">
      <c r="A23366" s="73">
        <v>572109</v>
      </c>
      <c r="B23366" s="74" t="s">
        <v>29972</v>
      </c>
      <c r="C23366" s="73" t="s">
        <v>19</v>
      </c>
      <c r="D23366" s="75">
        <v>153.68</v>
      </c>
      <c r="E23366" s="75">
        <v>153.68</v>
      </c>
      <c r="F23366" s="73" t="s">
        <v>40</v>
      </c>
    </row>
    <row r="23367" spans="1:6" x14ac:dyDescent="0.25">
      <c r="A23367" s="73">
        <v>572110</v>
      </c>
      <c r="B23367" s="74" t="s">
        <v>29973</v>
      </c>
      <c r="C23367" s="73" t="s">
        <v>19</v>
      </c>
      <c r="D23367" s="75">
        <v>135.97999999999999</v>
      </c>
      <c r="E23367" s="75">
        <v>135.97999999999999</v>
      </c>
      <c r="F23367" s="73" t="s">
        <v>40</v>
      </c>
    </row>
    <row r="23368" spans="1:6" x14ac:dyDescent="0.25">
      <c r="A23368" s="73">
        <v>572111</v>
      </c>
      <c r="B23368" s="74" t="s">
        <v>29974</v>
      </c>
      <c r="C23368" s="73" t="s">
        <v>19</v>
      </c>
      <c r="D23368" s="75">
        <v>120.78</v>
      </c>
      <c r="E23368" s="75">
        <v>120.78</v>
      </c>
      <c r="F23368" s="73" t="s">
        <v>40</v>
      </c>
    </row>
    <row r="23369" spans="1:6" x14ac:dyDescent="0.25">
      <c r="A23369" s="73">
        <v>572112</v>
      </c>
      <c r="B23369" s="74" t="s">
        <v>29975</v>
      </c>
      <c r="C23369" s="73" t="s">
        <v>19</v>
      </c>
      <c r="D23369" s="75">
        <v>85.94</v>
      </c>
      <c r="E23369" s="75">
        <v>85.94</v>
      </c>
      <c r="F23369" s="73" t="s">
        <v>40</v>
      </c>
    </row>
    <row r="23370" spans="1:6" x14ac:dyDescent="0.25">
      <c r="A23370" s="73">
        <v>572201</v>
      </c>
      <c r="B23370" s="74" t="s">
        <v>33705</v>
      </c>
      <c r="C23370" s="73" t="s">
        <v>19</v>
      </c>
      <c r="D23370" s="75">
        <v>24.19</v>
      </c>
      <c r="E23370" s="75">
        <v>24.19</v>
      </c>
      <c r="F23370" s="73" t="s">
        <v>40</v>
      </c>
    </row>
    <row r="23371" spans="1:6" x14ac:dyDescent="0.25">
      <c r="A23371" s="73">
        <v>572202</v>
      </c>
      <c r="B23371" s="74" t="s">
        <v>33706</v>
      </c>
      <c r="C23371" s="73" t="s">
        <v>19</v>
      </c>
      <c r="D23371" s="75">
        <v>24.19</v>
      </c>
      <c r="E23371" s="75">
        <v>24.19</v>
      </c>
      <c r="F23371" s="73" t="s">
        <v>40</v>
      </c>
    </row>
    <row r="23372" spans="1:6" x14ac:dyDescent="0.25">
      <c r="A23372" s="73">
        <v>572301</v>
      </c>
      <c r="B23372" s="74" t="s">
        <v>33707</v>
      </c>
      <c r="C23372" s="73" t="s">
        <v>19</v>
      </c>
      <c r="D23372" s="75">
        <v>35.26</v>
      </c>
      <c r="E23372" s="75">
        <v>35.26</v>
      </c>
      <c r="F23372" s="73" t="s">
        <v>40</v>
      </c>
    </row>
    <row r="23373" spans="1:6" x14ac:dyDescent="0.25">
      <c r="A23373" s="73">
        <v>572302</v>
      </c>
      <c r="B23373" s="74" t="s">
        <v>33708</v>
      </c>
      <c r="C23373" s="73" t="s">
        <v>19</v>
      </c>
      <c r="D23373" s="75">
        <v>31.49</v>
      </c>
      <c r="E23373" s="75">
        <v>31.49</v>
      </c>
      <c r="F23373" s="73" t="s">
        <v>40</v>
      </c>
    </row>
    <row r="23374" spans="1:6" x14ac:dyDescent="0.25">
      <c r="A23374" s="73">
        <v>572303</v>
      </c>
      <c r="B23374" s="74" t="s">
        <v>33709</v>
      </c>
      <c r="C23374" s="73" t="s">
        <v>19</v>
      </c>
      <c r="D23374" s="75">
        <v>28.11</v>
      </c>
      <c r="E23374" s="75">
        <v>28.11</v>
      </c>
      <c r="F23374" s="73" t="s">
        <v>40</v>
      </c>
    </row>
    <row r="23375" spans="1:6" x14ac:dyDescent="0.25">
      <c r="A23375" s="73">
        <v>572401</v>
      </c>
      <c r="B23375" s="74" t="s">
        <v>33710</v>
      </c>
      <c r="C23375" s="73" t="s">
        <v>19</v>
      </c>
      <c r="D23375" s="75">
        <v>31.49</v>
      </c>
      <c r="E23375" s="75">
        <v>31.49</v>
      </c>
      <c r="F23375" s="73" t="s">
        <v>40</v>
      </c>
    </row>
    <row r="23376" spans="1:6" x14ac:dyDescent="0.25">
      <c r="A23376" s="73">
        <v>572402</v>
      </c>
      <c r="B23376" s="74" t="s">
        <v>33711</v>
      </c>
      <c r="C23376" s="73" t="s">
        <v>19</v>
      </c>
      <c r="D23376" s="75">
        <v>28.11</v>
      </c>
      <c r="E23376" s="75">
        <v>28.11</v>
      </c>
      <c r="F23376" s="73" t="s">
        <v>40</v>
      </c>
    </row>
    <row r="23377" spans="1:6" x14ac:dyDescent="0.25">
      <c r="A23377" s="73">
        <v>572403</v>
      </c>
      <c r="B23377" s="74" t="s">
        <v>33712</v>
      </c>
      <c r="C23377" s="73" t="s">
        <v>19</v>
      </c>
      <c r="D23377" s="75">
        <v>19.59</v>
      </c>
      <c r="E23377" s="75">
        <v>19.59</v>
      </c>
      <c r="F23377" s="73" t="s">
        <v>40</v>
      </c>
    </row>
    <row r="23378" spans="1:6" x14ac:dyDescent="0.25">
      <c r="A23378" s="73">
        <v>573101</v>
      </c>
      <c r="B23378" s="74" t="s">
        <v>33713</v>
      </c>
      <c r="C23378" s="73" t="s">
        <v>19</v>
      </c>
      <c r="D23378" s="75">
        <v>35.26</v>
      </c>
      <c r="E23378" s="75">
        <v>35.26</v>
      </c>
      <c r="F23378" s="73" t="s">
        <v>40</v>
      </c>
    </row>
    <row r="23379" spans="1:6" x14ac:dyDescent="0.25">
      <c r="A23379" s="73">
        <v>573102</v>
      </c>
      <c r="B23379" s="74" t="s">
        <v>33714</v>
      </c>
      <c r="C23379" s="73" t="s">
        <v>19</v>
      </c>
      <c r="D23379" s="75">
        <v>31.68</v>
      </c>
      <c r="E23379" s="75">
        <v>31.68</v>
      </c>
      <c r="F23379" s="73" t="s">
        <v>40</v>
      </c>
    </row>
    <row r="23380" spans="1:6" x14ac:dyDescent="0.25">
      <c r="A23380" s="73">
        <v>573103</v>
      </c>
      <c r="B23380" s="74" t="s">
        <v>33715</v>
      </c>
      <c r="C23380" s="73" t="s">
        <v>19</v>
      </c>
      <c r="D23380" s="75">
        <v>28.11</v>
      </c>
      <c r="E23380" s="75">
        <v>28.11</v>
      </c>
      <c r="F23380" s="73" t="s">
        <v>40</v>
      </c>
    </row>
    <row r="23381" spans="1:6" x14ac:dyDescent="0.25">
      <c r="A23381" s="73">
        <v>573104</v>
      </c>
      <c r="B23381" s="74" t="s">
        <v>33716</v>
      </c>
      <c r="C23381" s="73" t="s">
        <v>19</v>
      </c>
      <c r="D23381" s="75">
        <v>28.11</v>
      </c>
      <c r="E23381" s="75">
        <v>28.11</v>
      </c>
      <c r="F23381" s="73" t="s">
        <v>40</v>
      </c>
    </row>
    <row r="23382" spans="1:6" x14ac:dyDescent="0.25">
      <c r="A23382" s="73">
        <v>573105</v>
      </c>
      <c r="B23382" s="74" t="s">
        <v>33717</v>
      </c>
      <c r="C23382" s="73" t="s">
        <v>19</v>
      </c>
      <c r="D23382" s="75">
        <v>18.809999999999999</v>
      </c>
      <c r="E23382" s="75">
        <v>18.809999999999999</v>
      </c>
      <c r="F23382" s="73" t="s">
        <v>40</v>
      </c>
    </row>
    <row r="23383" spans="1:6" x14ac:dyDescent="0.25">
      <c r="A23383" s="73">
        <v>573106</v>
      </c>
      <c r="B23383" s="74" t="s">
        <v>33718</v>
      </c>
      <c r="C23383" s="73" t="s">
        <v>19</v>
      </c>
      <c r="D23383" s="75">
        <v>18.809999999999999</v>
      </c>
      <c r="E23383" s="75">
        <v>18.809999999999999</v>
      </c>
      <c r="F23383" s="73" t="s">
        <v>40</v>
      </c>
    </row>
    <row r="23384" spans="1:6" x14ac:dyDescent="0.25">
      <c r="A23384" s="73">
        <v>573201</v>
      </c>
      <c r="B23384" s="74" t="s">
        <v>33719</v>
      </c>
      <c r="C23384" s="73" t="s">
        <v>19</v>
      </c>
      <c r="D23384" s="75">
        <v>39.65</v>
      </c>
      <c r="E23384" s="75">
        <v>39.65</v>
      </c>
      <c r="F23384" s="73" t="s">
        <v>40</v>
      </c>
    </row>
    <row r="23385" spans="1:6" x14ac:dyDescent="0.25">
      <c r="A23385" s="73">
        <v>573202</v>
      </c>
      <c r="B23385" s="74" t="s">
        <v>33720</v>
      </c>
      <c r="C23385" s="73" t="s">
        <v>19</v>
      </c>
      <c r="D23385" s="75">
        <v>31.49</v>
      </c>
      <c r="E23385" s="75">
        <v>31.49</v>
      </c>
      <c r="F23385" s="73" t="s">
        <v>40</v>
      </c>
    </row>
    <row r="23386" spans="1:6" x14ac:dyDescent="0.25">
      <c r="A23386" s="73">
        <v>573203</v>
      </c>
      <c r="B23386" s="74" t="s">
        <v>33721</v>
      </c>
      <c r="C23386" s="73" t="s">
        <v>19</v>
      </c>
      <c r="D23386" s="75">
        <v>19.59</v>
      </c>
      <c r="E23386" s="75">
        <v>19.59</v>
      </c>
      <c r="F23386" s="73" t="s">
        <v>40</v>
      </c>
    </row>
    <row r="23387" spans="1:6" x14ac:dyDescent="0.25">
      <c r="A23387" s="73">
        <v>573401</v>
      </c>
      <c r="B23387" s="74" t="s">
        <v>33722</v>
      </c>
      <c r="C23387" s="73" t="s">
        <v>19</v>
      </c>
      <c r="D23387" s="75">
        <v>29.23</v>
      </c>
      <c r="E23387" s="75">
        <v>29.23</v>
      </c>
      <c r="F23387" s="73" t="s">
        <v>40</v>
      </c>
    </row>
    <row r="23388" spans="1:6" x14ac:dyDescent="0.25">
      <c r="A23388" s="73">
        <v>573402</v>
      </c>
      <c r="B23388" s="74" t="s">
        <v>33723</v>
      </c>
      <c r="C23388" s="73" t="s">
        <v>19</v>
      </c>
      <c r="D23388" s="75">
        <v>18.809999999999999</v>
      </c>
      <c r="E23388" s="75">
        <v>18.809999999999999</v>
      </c>
      <c r="F23388" s="73" t="s">
        <v>40</v>
      </c>
    </row>
    <row r="23389" spans="1:6" x14ac:dyDescent="0.25">
      <c r="A23389" s="73">
        <v>573403</v>
      </c>
      <c r="B23389" s="74" t="s">
        <v>33724</v>
      </c>
      <c r="C23389" s="73" t="s">
        <v>19</v>
      </c>
      <c r="D23389" s="75">
        <v>19.66</v>
      </c>
      <c r="E23389" s="75">
        <v>19.66</v>
      </c>
      <c r="F23389" s="73" t="s">
        <v>40</v>
      </c>
    </row>
    <row r="23390" spans="1:6" ht="25.5" x14ac:dyDescent="0.25">
      <c r="A23390" s="73">
        <v>892091</v>
      </c>
      <c r="B23390" s="74" t="s">
        <v>29976</v>
      </c>
      <c r="C23390" s="73" t="s">
        <v>19</v>
      </c>
      <c r="D23390" s="75">
        <v>22.5</v>
      </c>
      <c r="E23390" s="75">
        <v>22.5</v>
      </c>
      <c r="F23390" s="73" t="s">
        <v>40</v>
      </c>
    </row>
    <row r="23391" spans="1:6" x14ac:dyDescent="0.25">
      <c r="A23391" s="73">
        <v>21301</v>
      </c>
      <c r="B23391" s="74" t="s">
        <v>32487</v>
      </c>
      <c r="C23391" s="73" t="s">
        <v>763</v>
      </c>
      <c r="D23391" s="75">
        <v>271.92</v>
      </c>
      <c r="E23391" s="75">
        <v>247.92</v>
      </c>
      <c r="F23391" s="73" t="s">
        <v>40</v>
      </c>
    </row>
    <row r="23392" spans="1:6" x14ac:dyDescent="0.25">
      <c r="A23392" s="73">
        <v>21302</v>
      </c>
      <c r="B23392" s="74" t="s">
        <v>32488</v>
      </c>
      <c r="C23392" s="73" t="s">
        <v>763</v>
      </c>
      <c r="D23392" s="75">
        <v>373.59</v>
      </c>
      <c r="E23392" s="75">
        <v>340.68</v>
      </c>
      <c r="F23392" s="73" t="s">
        <v>40</v>
      </c>
    </row>
    <row r="23393" spans="1:6" x14ac:dyDescent="0.25">
      <c r="A23393" s="73">
        <v>21303</v>
      </c>
      <c r="B23393" s="74" t="s">
        <v>32489</v>
      </c>
      <c r="C23393" s="73" t="s">
        <v>763</v>
      </c>
      <c r="D23393" s="75">
        <v>172.01</v>
      </c>
      <c r="E23393" s="75">
        <v>157.46</v>
      </c>
      <c r="F23393" s="73" t="s">
        <v>40</v>
      </c>
    </row>
    <row r="23394" spans="1:6" x14ac:dyDescent="0.25">
      <c r="A23394" s="73">
        <v>21304</v>
      </c>
      <c r="B23394" s="74" t="s">
        <v>32490</v>
      </c>
      <c r="C23394" s="73" t="s">
        <v>763</v>
      </c>
      <c r="D23394" s="75">
        <v>278.27</v>
      </c>
      <c r="E23394" s="75">
        <v>254.58</v>
      </c>
      <c r="F23394" s="73" t="s">
        <v>40</v>
      </c>
    </row>
    <row r="23395" spans="1:6" x14ac:dyDescent="0.25">
      <c r="A23395" s="73">
        <v>21401</v>
      </c>
      <c r="B23395" s="74" t="s">
        <v>32491</v>
      </c>
      <c r="C23395" s="73" t="s">
        <v>763</v>
      </c>
      <c r="D23395" s="75">
        <v>123.56</v>
      </c>
      <c r="E23395" s="75">
        <v>112.6</v>
      </c>
      <c r="F23395" s="73" t="s">
        <v>40</v>
      </c>
    </row>
    <row r="23396" spans="1:6" x14ac:dyDescent="0.25">
      <c r="A23396" s="73">
        <v>21604</v>
      </c>
      <c r="B23396" s="74" t="s">
        <v>32495</v>
      </c>
      <c r="C23396" s="73" t="s">
        <v>763</v>
      </c>
      <c r="D23396" s="75">
        <v>19.77</v>
      </c>
      <c r="E23396" s="75">
        <v>18.86</v>
      </c>
      <c r="F23396" s="73" t="s">
        <v>40</v>
      </c>
    </row>
    <row r="23397" spans="1:6" x14ac:dyDescent="0.25">
      <c r="A23397" s="73">
        <v>22601</v>
      </c>
      <c r="B23397" s="74" t="s">
        <v>32513</v>
      </c>
      <c r="C23397" s="73" t="s">
        <v>763</v>
      </c>
      <c r="D23397" s="75">
        <v>28.86</v>
      </c>
      <c r="E23397" s="75">
        <v>26.34</v>
      </c>
      <c r="F23397" s="73" t="s">
        <v>40</v>
      </c>
    </row>
    <row r="23398" spans="1:6" ht="25.5" x14ac:dyDescent="0.25">
      <c r="A23398" s="73">
        <v>22602</v>
      </c>
      <c r="B23398" s="74" t="s">
        <v>32514</v>
      </c>
      <c r="C23398" s="73" t="s">
        <v>763</v>
      </c>
      <c r="D23398" s="75">
        <v>38.479999999999997</v>
      </c>
      <c r="E23398" s="75">
        <v>35.119999999999997</v>
      </c>
      <c r="F23398" s="73" t="s">
        <v>40</v>
      </c>
    </row>
    <row r="23399" spans="1:6" x14ac:dyDescent="0.25">
      <c r="A23399" s="73">
        <v>22701</v>
      </c>
      <c r="B23399" s="74" t="s">
        <v>32515</v>
      </c>
      <c r="C23399" s="73" t="s">
        <v>763</v>
      </c>
      <c r="D23399" s="75">
        <v>22.89</v>
      </c>
      <c r="E23399" s="75">
        <v>21.29</v>
      </c>
      <c r="F23399" s="73" t="s">
        <v>40</v>
      </c>
    </row>
    <row r="23400" spans="1:6" x14ac:dyDescent="0.25">
      <c r="A23400" s="73">
        <v>22702</v>
      </c>
      <c r="B23400" s="74" t="s">
        <v>32516</v>
      </c>
      <c r="C23400" s="73" t="s">
        <v>763</v>
      </c>
      <c r="D23400" s="75">
        <v>2.2799999999999998</v>
      </c>
      <c r="E23400" s="75">
        <v>2.23</v>
      </c>
      <c r="F23400" s="73" t="s">
        <v>40</v>
      </c>
    </row>
    <row r="23401" spans="1:6" x14ac:dyDescent="0.25">
      <c r="A23401" s="73">
        <v>22801</v>
      </c>
      <c r="B23401" s="74" t="s">
        <v>32517</v>
      </c>
      <c r="C23401" s="73" t="s">
        <v>763</v>
      </c>
      <c r="D23401" s="75">
        <v>4.63</v>
      </c>
      <c r="E23401" s="75">
        <v>4.53</v>
      </c>
      <c r="F23401" s="73" t="s">
        <v>40</v>
      </c>
    </row>
    <row r="23402" spans="1:6" x14ac:dyDescent="0.25">
      <c r="A23402" s="73">
        <v>22802</v>
      </c>
      <c r="B23402" s="74" t="s">
        <v>32518</v>
      </c>
      <c r="C23402" s="73" t="s">
        <v>763</v>
      </c>
      <c r="D23402" s="75">
        <v>9.0299999999999994</v>
      </c>
      <c r="E23402" s="75">
        <v>8.85</v>
      </c>
      <c r="F23402" s="73" t="s">
        <v>40</v>
      </c>
    </row>
    <row r="23403" spans="1:6" ht="25.5" x14ac:dyDescent="0.25">
      <c r="A23403" s="73">
        <v>30303</v>
      </c>
      <c r="B23403" s="74" t="s">
        <v>29977</v>
      </c>
      <c r="C23403" s="73" t="s">
        <v>763</v>
      </c>
      <c r="D23403" s="75">
        <v>4.71</v>
      </c>
      <c r="E23403" s="75">
        <v>4.63</v>
      </c>
      <c r="F23403" s="73" t="s">
        <v>40</v>
      </c>
    </row>
    <row r="23404" spans="1:6" ht="25.5" x14ac:dyDescent="0.25">
      <c r="A23404" s="73">
        <v>30304</v>
      </c>
      <c r="B23404" s="74" t="s">
        <v>29978</v>
      </c>
      <c r="C23404" s="73" t="s">
        <v>763</v>
      </c>
      <c r="D23404" s="75">
        <v>3.61</v>
      </c>
      <c r="E23404" s="75">
        <v>3.52</v>
      </c>
      <c r="F23404" s="73" t="s">
        <v>40</v>
      </c>
    </row>
    <row r="23405" spans="1:6" ht="25.5" x14ac:dyDescent="0.25">
      <c r="A23405" s="73">
        <v>30305</v>
      </c>
      <c r="B23405" s="74" t="s">
        <v>29979</v>
      </c>
      <c r="C23405" s="73" t="s">
        <v>763</v>
      </c>
      <c r="D23405" s="75">
        <v>3.89</v>
      </c>
      <c r="E23405" s="75">
        <v>3.79</v>
      </c>
      <c r="F23405" s="73" t="s">
        <v>40</v>
      </c>
    </row>
    <row r="23406" spans="1:6" ht="25.5" x14ac:dyDescent="0.25">
      <c r="A23406" s="73">
        <v>30503</v>
      </c>
      <c r="B23406" s="74" t="s">
        <v>29980</v>
      </c>
      <c r="C23406" s="73" t="s">
        <v>763</v>
      </c>
      <c r="D23406" s="75">
        <v>6.28</v>
      </c>
      <c r="E23406" s="75">
        <v>6.12</v>
      </c>
      <c r="F23406" s="73" t="s">
        <v>40</v>
      </c>
    </row>
    <row r="23407" spans="1:6" ht="25.5" x14ac:dyDescent="0.25">
      <c r="A23407" s="73">
        <v>30504</v>
      </c>
      <c r="B23407" s="74" t="s">
        <v>29981</v>
      </c>
      <c r="C23407" s="73" t="s">
        <v>763</v>
      </c>
      <c r="D23407" s="75">
        <v>1.51</v>
      </c>
      <c r="E23407" s="75">
        <v>1.47</v>
      </c>
      <c r="F23407" s="73" t="s">
        <v>40</v>
      </c>
    </row>
    <row r="23408" spans="1:6" ht="25.5" x14ac:dyDescent="0.25">
      <c r="A23408" s="73">
        <v>30505</v>
      </c>
      <c r="B23408" s="74" t="s">
        <v>29982</v>
      </c>
      <c r="C23408" s="73" t="s">
        <v>763</v>
      </c>
      <c r="D23408" s="75">
        <v>1.79</v>
      </c>
      <c r="E23408" s="75">
        <v>1.75</v>
      </c>
      <c r="F23408" s="73" t="s">
        <v>40</v>
      </c>
    </row>
    <row r="23409" spans="1:6" ht="25.5" x14ac:dyDescent="0.25">
      <c r="A23409" s="73">
        <v>30506</v>
      </c>
      <c r="B23409" s="74" t="s">
        <v>29983</v>
      </c>
      <c r="C23409" s="73" t="s">
        <v>763</v>
      </c>
      <c r="D23409" s="75">
        <v>1.92</v>
      </c>
      <c r="E23409" s="75">
        <v>1.87</v>
      </c>
      <c r="F23409" s="73" t="s">
        <v>40</v>
      </c>
    </row>
    <row r="23410" spans="1:6" ht="25.5" x14ac:dyDescent="0.25">
      <c r="A23410" s="73">
        <v>30507</v>
      </c>
      <c r="B23410" s="74" t="s">
        <v>29984</v>
      </c>
      <c r="C23410" s="73" t="s">
        <v>763</v>
      </c>
      <c r="D23410" s="75">
        <v>2.83</v>
      </c>
      <c r="E23410" s="75">
        <v>2.76</v>
      </c>
      <c r="F23410" s="73" t="s">
        <v>40</v>
      </c>
    </row>
    <row r="23411" spans="1:6" ht="25.5" x14ac:dyDescent="0.25">
      <c r="A23411" s="73">
        <v>30508</v>
      </c>
      <c r="B23411" s="74" t="s">
        <v>29985</v>
      </c>
      <c r="C23411" s="73" t="s">
        <v>763</v>
      </c>
      <c r="D23411" s="75">
        <v>2.82</v>
      </c>
      <c r="E23411" s="75">
        <v>2.74</v>
      </c>
      <c r="F23411" s="73" t="s">
        <v>40</v>
      </c>
    </row>
    <row r="23412" spans="1:6" ht="25.5" x14ac:dyDescent="0.25">
      <c r="A23412" s="73">
        <v>30509</v>
      </c>
      <c r="B23412" s="74" t="s">
        <v>29986</v>
      </c>
      <c r="C23412" s="73" t="s">
        <v>763</v>
      </c>
      <c r="D23412" s="75">
        <v>4.16</v>
      </c>
      <c r="E23412" s="75">
        <v>4.04</v>
      </c>
      <c r="F23412" s="73" t="s">
        <v>40</v>
      </c>
    </row>
    <row r="23413" spans="1:6" x14ac:dyDescent="0.25">
      <c r="A23413" s="73">
        <v>31201</v>
      </c>
      <c r="B23413" s="74" t="s">
        <v>32525</v>
      </c>
      <c r="C23413" s="73" t="s">
        <v>763</v>
      </c>
      <c r="D23413" s="75">
        <v>22.89</v>
      </c>
      <c r="E23413" s="75">
        <v>21.29</v>
      </c>
      <c r="F23413" s="73" t="s">
        <v>40</v>
      </c>
    </row>
    <row r="23414" spans="1:6" x14ac:dyDescent="0.25">
      <c r="A23414" s="73">
        <v>31203</v>
      </c>
      <c r="B23414" s="74" t="s">
        <v>32526</v>
      </c>
      <c r="C23414" s="73" t="s">
        <v>763</v>
      </c>
      <c r="D23414" s="75">
        <v>2.2200000000000002</v>
      </c>
      <c r="E23414" s="75">
        <v>2.17</v>
      </c>
      <c r="F23414" s="73" t="s">
        <v>40</v>
      </c>
    </row>
    <row r="23415" spans="1:6" x14ac:dyDescent="0.25">
      <c r="A23415" s="73">
        <v>31301</v>
      </c>
      <c r="B23415" s="74" t="s">
        <v>32527</v>
      </c>
      <c r="C23415" s="73" t="s">
        <v>763</v>
      </c>
      <c r="D23415" s="75">
        <v>4.63</v>
      </c>
      <c r="E23415" s="75">
        <v>4.53</v>
      </c>
      <c r="F23415" s="73" t="s">
        <v>40</v>
      </c>
    </row>
    <row r="23416" spans="1:6" x14ac:dyDescent="0.25">
      <c r="A23416" s="73">
        <v>31302</v>
      </c>
      <c r="B23416" s="74" t="s">
        <v>32528</v>
      </c>
      <c r="C23416" s="73" t="s">
        <v>763</v>
      </c>
      <c r="D23416" s="75">
        <v>9.0299999999999994</v>
      </c>
      <c r="E23416" s="75">
        <v>8.85</v>
      </c>
      <c r="F23416" s="73" t="s">
        <v>40</v>
      </c>
    </row>
    <row r="23417" spans="1:6" x14ac:dyDescent="0.25">
      <c r="A23417" s="73">
        <v>31501</v>
      </c>
      <c r="B23417" s="74" t="s">
        <v>32531</v>
      </c>
      <c r="C23417" s="73" t="s">
        <v>763</v>
      </c>
      <c r="D23417" s="75">
        <v>5.68</v>
      </c>
      <c r="E23417" s="75">
        <v>5.55</v>
      </c>
      <c r="F23417" s="73" t="s">
        <v>40</v>
      </c>
    </row>
    <row r="23418" spans="1:6" x14ac:dyDescent="0.25">
      <c r="A23418" s="73">
        <v>31502</v>
      </c>
      <c r="B23418" s="74" t="s">
        <v>32532</v>
      </c>
      <c r="C23418" s="73" t="s">
        <v>763</v>
      </c>
      <c r="D23418" s="75">
        <v>26.2</v>
      </c>
      <c r="E23418" s="75">
        <v>24.18</v>
      </c>
      <c r="F23418" s="73" t="s">
        <v>40</v>
      </c>
    </row>
    <row r="23419" spans="1:6" x14ac:dyDescent="0.25">
      <c r="A23419" s="73">
        <v>31503</v>
      </c>
      <c r="B23419" s="74" t="s">
        <v>32533</v>
      </c>
      <c r="C23419" s="73" t="s">
        <v>763</v>
      </c>
      <c r="D23419" s="75">
        <v>57.72</v>
      </c>
      <c r="E23419" s="75">
        <v>52.68</v>
      </c>
      <c r="F23419" s="73" t="s">
        <v>40</v>
      </c>
    </row>
    <row r="23420" spans="1:6" x14ac:dyDescent="0.25">
      <c r="A23420" s="73">
        <v>31701</v>
      </c>
      <c r="B23420" s="74" t="s">
        <v>32534</v>
      </c>
      <c r="C23420" s="73" t="s">
        <v>763</v>
      </c>
      <c r="D23420" s="75">
        <v>57.72</v>
      </c>
      <c r="E23420" s="75">
        <v>52.68</v>
      </c>
      <c r="F23420" s="73" t="s">
        <v>40</v>
      </c>
    </row>
    <row r="23421" spans="1:6" x14ac:dyDescent="0.25">
      <c r="A23421" s="73">
        <v>31702</v>
      </c>
      <c r="B23421" s="74" t="s">
        <v>32535</v>
      </c>
      <c r="C23421" s="73" t="s">
        <v>763</v>
      </c>
      <c r="D23421" s="75">
        <v>76.959999999999994</v>
      </c>
      <c r="E23421" s="75">
        <v>70.239999999999995</v>
      </c>
      <c r="F23421" s="73" t="s">
        <v>40</v>
      </c>
    </row>
    <row r="23422" spans="1:6" x14ac:dyDescent="0.25">
      <c r="A23422" s="73">
        <v>31703</v>
      </c>
      <c r="B23422" s="74" t="s">
        <v>32536</v>
      </c>
      <c r="C23422" s="73" t="s">
        <v>763</v>
      </c>
      <c r="D23422" s="75">
        <v>96.2</v>
      </c>
      <c r="E23422" s="75">
        <v>87.8</v>
      </c>
      <c r="F23422" s="73" t="s">
        <v>40</v>
      </c>
    </row>
    <row r="23423" spans="1:6" x14ac:dyDescent="0.25">
      <c r="A23423" s="73">
        <v>31801</v>
      </c>
      <c r="B23423" s="74" t="s">
        <v>32537</v>
      </c>
      <c r="C23423" s="73" t="s">
        <v>763</v>
      </c>
      <c r="D23423" s="75">
        <v>5.56</v>
      </c>
      <c r="E23423" s="75">
        <v>5.42</v>
      </c>
      <c r="F23423" s="73" t="s">
        <v>40</v>
      </c>
    </row>
    <row r="23424" spans="1:6" x14ac:dyDescent="0.25">
      <c r="A23424" s="73">
        <v>31802</v>
      </c>
      <c r="B23424" s="74" t="s">
        <v>32538</v>
      </c>
      <c r="C23424" s="73" t="s">
        <v>763</v>
      </c>
      <c r="D23424" s="75">
        <v>7.05</v>
      </c>
      <c r="E23424" s="75">
        <v>6.87</v>
      </c>
      <c r="F23424" s="73" t="s">
        <v>40</v>
      </c>
    </row>
    <row r="23425" spans="1:6" x14ac:dyDescent="0.25">
      <c r="A23425" s="73">
        <v>31803</v>
      </c>
      <c r="B23425" s="74" t="s">
        <v>32539</v>
      </c>
      <c r="C23425" s="73" t="s">
        <v>763</v>
      </c>
      <c r="D23425" s="75">
        <v>8.24</v>
      </c>
      <c r="E23425" s="75">
        <v>8.0299999999999994</v>
      </c>
      <c r="F23425" s="73" t="s">
        <v>40</v>
      </c>
    </row>
    <row r="23426" spans="1:6" x14ac:dyDescent="0.25">
      <c r="A23426" s="73">
        <v>31804</v>
      </c>
      <c r="B23426" s="74" t="s">
        <v>32540</v>
      </c>
      <c r="C23426" s="73" t="s">
        <v>763</v>
      </c>
      <c r="D23426" s="75">
        <v>8.83</v>
      </c>
      <c r="E23426" s="75">
        <v>8.59</v>
      </c>
      <c r="F23426" s="73" t="s">
        <v>40</v>
      </c>
    </row>
    <row r="23427" spans="1:6" x14ac:dyDescent="0.25">
      <c r="A23427" s="73">
        <v>31901</v>
      </c>
      <c r="B23427" s="74" t="s">
        <v>32541</v>
      </c>
      <c r="C23427" s="73" t="s">
        <v>763</v>
      </c>
      <c r="D23427" s="75">
        <v>6.93</v>
      </c>
      <c r="E23427" s="75">
        <v>6.76</v>
      </c>
      <c r="F23427" s="73" t="s">
        <v>40</v>
      </c>
    </row>
    <row r="23428" spans="1:6" ht="25.5" x14ac:dyDescent="0.25">
      <c r="A23428" s="73">
        <v>31902</v>
      </c>
      <c r="B23428" s="74" t="s">
        <v>32542</v>
      </c>
      <c r="C23428" s="73" t="s">
        <v>763</v>
      </c>
      <c r="D23428" s="75">
        <v>8.64</v>
      </c>
      <c r="E23428" s="75">
        <v>8.41</v>
      </c>
      <c r="F23428" s="73" t="s">
        <v>40</v>
      </c>
    </row>
    <row r="23429" spans="1:6" ht="25.5" x14ac:dyDescent="0.25">
      <c r="A23429" s="73">
        <v>31903</v>
      </c>
      <c r="B23429" s="74" t="s">
        <v>32543</v>
      </c>
      <c r="C23429" s="73" t="s">
        <v>763</v>
      </c>
      <c r="D23429" s="75">
        <v>10.33</v>
      </c>
      <c r="E23429" s="75">
        <v>10.07</v>
      </c>
      <c r="F23429" s="73" t="s">
        <v>40</v>
      </c>
    </row>
    <row r="23430" spans="1:6" x14ac:dyDescent="0.25">
      <c r="A23430" s="73">
        <v>31904</v>
      </c>
      <c r="B23430" s="74" t="s">
        <v>32544</v>
      </c>
      <c r="C23430" s="73" t="s">
        <v>763</v>
      </c>
      <c r="D23430" s="75">
        <v>10.89</v>
      </c>
      <c r="E23430" s="75">
        <v>10.61</v>
      </c>
      <c r="F23430" s="73" t="s">
        <v>40</v>
      </c>
    </row>
    <row r="23431" spans="1:6" x14ac:dyDescent="0.25">
      <c r="A23431" s="73">
        <v>32201</v>
      </c>
      <c r="B23431" s="74" t="s">
        <v>32545</v>
      </c>
      <c r="C23431" s="73" t="s">
        <v>763</v>
      </c>
      <c r="D23431" s="75">
        <v>57.72</v>
      </c>
      <c r="E23431" s="75">
        <v>52.68</v>
      </c>
      <c r="F23431" s="73" t="s">
        <v>40</v>
      </c>
    </row>
    <row r="23432" spans="1:6" ht="25.5" x14ac:dyDescent="0.25">
      <c r="A23432" s="73">
        <v>32202</v>
      </c>
      <c r="B23432" s="74" t="s">
        <v>32546</v>
      </c>
      <c r="C23432" s="73" t="s">
        <v>763</v>
      </c>
      <c r="D23432" s="75">
        <v>26.2</v>
      </c>
      <c r="E23432" s="75">
        <v>24.18</v>
      </c>
      <c r="F23432" s="73" t="s">
        <v>40</v>
      </c>
    </row>
    <row r="23433" spans="1:6" ht="25.5" x14ac:dyDescent="0.25">
      <c r="A23433" s="73">
        <v>32306</v>
      </c>
      <c r="B23433" s="74" t="s">
        <v>29987</v>
      </c>
      <c r="C23433" s="73" t="s">
        <v>763</v>
      </c>
      <c r="D23433" s="75">
        <v>337.23</v>
      </c>
      <c r="E23433" s="75">
        <v>326.95999999999998</v>
      </c>
      <c r="F23433" s="73" t="s">
        <v>40</v>
      </c>
    </row>
    <row r="23434" spans="1:6" ht="25.5" x14ac:dyDescent="0.25">
      <c r="A23434" s="73">
        <v>32401</v>
      </c>
      <c r="B23434" s="74" t="s">
        <v>32549</v>
      </c>
      <c r="C23434" s="73" t="s">
        <v>763</v>
      </c>
      <c r="D23434" s="75">
        <v>28.86</v>
      </c>
      <c r="E23434" s="75">
        <v>26.34</v>
      </c>
      <c r="F23434" s="73" t="s">
        <v>40</v>
      </c>
    </row>
    <row r="23435" spans="1:6" ht="25.5" x14ac:dyDescent="0.25">
      <c r="A23435" s="73">
        <v>32402</v>
      </c>
      <c r="B23435" s="74" t="s">
        <v>32550</v>
      </c>
      <c r="C23435" s="73" t="s">
        <v>763</v>
      </c>
      <c r="D23435" s="75">
        <v>38.479999999999997</v>
      </c>
      <c r="E23435" s="75">
        <v>35.119999999999997</v>
      </c>
      <c r="F23435" s="73" t="s">
        <v>40</v>
      </c>
    </row>
    <row r="23436" spans="1:6" ht="38.25" x14ac:dyDescent="0.25">
      <c r="A23436" s="73">
        <v>32601</v>
      </c>
      <c r="B23436" s="74" t="s">
        <v>29988</v>
      </c>
      <c r="C23436" s="73" t="s">
        <v>763</v>
      </c>
      <c r="D23436" s="75">
        <v>39.6</v>
      </c>
      <c r="E23436" s="75">
        <v>38.18</v>
      </c>
      <c r="F23436" s="73" t="s">
        <v>40</v>
      </c>
    </row>
    <row r="23437" spans="1:6" ht="25.5" x14ac:dyDescent="0.25">
      <c r="A23437" s="73">
        <v>32602</v>
      </c>
      <c r="B23437" s="74" t="s">
        <v>29989</v>
      </c>
      <c r="C23437" s="73" t="s">
        <v>763</v>
      </c>
      <c r="D23437" s="75">
        <v>40.96</v>
      </c>
      <c r="E23437" s="75">
        <v>39.049999999999997</v>
      </c>
      <c r="F23437" s="73" t="s">
        <v>40</v>
      </c>
    </row>
    <row r="23438" spans="1:6" ht="25.5" x14ac:dyDescent="0.25">
      <c r="A23438" s="73">
        <v>40106</v>
      </c>
      <c r="B23438" s="74" t="s">
        <v>29990</v>
      </c>
      <c r="C23438" s="73" t="s">
        <v>763</v>
      </c>
      <c r="D23438" s="75">
        <v>1021.35</v>
      </c>
      <c r="E23438" s="75">
        <v>987.8</v>
      </c>
      <c r="F23438" s="73" t="s">
        <v>40</v>
      </c>
    </row>
    <row r="23439" spans="1:6" ht="25.5" x14ac:dyDescent="0.25">
      <c r="A23439" s="73">
        <v>40107</v>
      </c>
      <c r="B23439" s="74" t="s">
        <v>29991</v>
      </c>
      <c r="C23439" s="73" t="s">
        <v>763</v>
      </c>
      <c r="D23439" s="75">
        <v>966.61</v>
      </c>
      <c r="E23439" s="75">
        <v>936.7</v>
      </c>
      <c r="F23439" s="73" t="s">
        <v>40</v>
      </c>
    </row>
    <row r="23440" spans="1:6" ht="25.5" x14ac:dyDescent="0.25">
      <c r="A23440" s="73">
        <v>40108</v>
      </c>
      <c r="B23440" s="74" t="s">
        <v>29992</v>
      </c>
      <c r="C23440" s="73" t="s">
        <v>763</v>
      </c>
      <c r="D23440" s="75">
        <v>895.18</v>
      </c>
      <c r="E23440" s="75">
        <v>869.96</v>
      </c>
      <c r="F23440" s="73" t="s">
        <v>40</v>
      </c>
    </row>
    <row r="23441" spans="1:6" x14ac:dyDescent="0.25">
      <c r="A23441" s="73">
        <v>40109</v>
      </c>
      <c r="B23441" s="74" t="s">
        <v>29993</v>
      </c>
      <c r="C23441" s="73" t="s">
        <v>763</v>
      </c>
      <c r="D23441" s="75">
        <v>932.62</v>
      </c>
      <c r="E23441" s="75">
        <v>909.72</v>
      </c>
      <c r="F23441" s="73" t="s">
        <v>40</v>
      </c>
    </row>
    <row r="23442" spans="1:6" ht="25.5" x14ac:dyDescent="0.25">
      <c r="A23442" s="73">
        <v>41902</v>
      </c>
      <c r="B23442" s="74" t="s">
        <v>29994</v>
      </c>
      <c r="C23442" s="73" t="s">
        <v>763</v>
      </c>
      <c r="D23442" s="75">
        <v>836.91</v>
      </c>
      <c r="E23442" s="75">
        <v>804.99</v>
      </c>
      <c r="F23442" s="73" t="s">
        <v>40</v>
      </c>
    </row>
    <row r="23443" spans="1:6" ht="25.5" x14ac:dyDescent="0.25">
      <c r="A23443" s="73">
        <v>42101</v>
      </c>
      <c r="B23443" s="74" t="s">
        <v>32566</v>
      </c>
      <c r="C23443" s="73" t="s">
        <v>763</v>
      </c>
      <c r="D23443" s="75">
        <v>598.29999999999995</v>
      </c>
      <c r="E23443" s="75">
        <v>582.79</v>
      </c>
      <c r="F23443" s="73" t="s">
        <v>40</v>
      </c>
    </row>
    <row r="23444" spans="1:6" ht="25.5" x14ac:dyDescent="0.25">
      <c r="A23444" s="73">
        <v>42103</v>
      </c>
      <c r="B23444" s="74" t="s">
        <v>32567</v>
      </c>
      <c r="C23444" s="73" t="s">
        <v>763</v>
      </c>
      <c r="D23444" s="75">
        <v>605.9</v>
      </c>
      <c r="E23444" s="75">
        <v>590.38</v>
      </c>
      <c r="F23444" s="73" t="s">
        <v>40</v>
      </c>
    </row>
    <row r="23445" spans="1:6" ht="25.5" x14ac:dyDescent="0.25">
      <c r="A23445" s="73">
        <v>42115</v>
      </c>
      <c r="B23445" s="74" t="s">
        <v>32568</v>
      </c>
      <c r="C23445" s="73" t="s">
        <v>763</v>
      </c>
      <c r="D23445" s="75">
        <v>674.91</v>
      </c>
      <c r="E23445" s="75">
        <v>659.31</v>
      </c>
      <c r="F23445" s="73" t="s">
        <v>40</v>
      </c>
    </row>
    <row r="23446" spans="1:6" ht="25.5" x14ac:dyDescent="0.25">
      <c r="A23446" s="73">
        <v>42120</v>
      </c>
      <c r="B23446" s="74" t="s">
        <v>32569</v>
      </c>
      <c r="C23446" s="73" t="s">
        <v>763</v>
      </c>
      <c r="D23446" s="75">
        <v>709.39</v>
      </c>
      <c r="E23446" s="75">
        <v>693.01</v>
      </c>
      <c r="F23446" s="73" t="s">
        <v>40</v>
      </c>
    </row>
    <row r="23447" spans="1:6" ht="25.5" x14ac:dyDescent="0.25">
      <c r="A23447" s="73">
        <v>42125</v>
      </c>
      <c r="B23447" s="74" t="s">
        <v>32570</v>
      </c>
      <c r="C23447" s="73" t="s">
        <v>763</v>
      </c>
      <c r="D23447" s="75">
        <v>722.13</v>
      </c>
      <c r="E23447" s="75">
        <v>706.56</v>
      </c>
      <c r="F23447" s="73" t="s">
        <v>40</v>
      </c>
    </row>
    <row r="23448" spans="1:6" ht="25.5" x14ac:dyDescent="0.25">
      <c r="A23448" s="73">
        <v>42130</v>
      </c>
      <c r="B23448" s="74" t="s">
        <v>32571</v>
      </c>
      <c r="C23448" s="73" t="s">
        <v>763</v>
      </c>
      <c r="D23448" s="75">
        <v>735.68</v>
      </c>
      <c r="E23448" s="75">
        <v>720.18</v>
      </c>
      <c r="F23448" s="73" t="s">
        <v>40</v>
      </c>
    </row>
    <row r="23449" spans="1:6" ht="25.5" x14ac:dyDescent="0.25">
      <c r="A23449" s="73">
        <v>42140</v>
      </c>
      <c r="B23449" s="74" t="s">
        <v>32572</v>
      </c>
      <c r="C23449" s="73" t="s">
        <v>763</v>
      </c>
      <c r="D23449" s="75">
        <v>798.16</v>
      </c>
      <c r="E23449" s="75">
        <v>782.15</v>
      </c>
      <c r="F23449" s="73" t="s">
        <v>40</v>
      </c>
    </row>
    <row r="23450" spans="1:6" ht="25.5" x14ac:dyDescent="0.25">
      <c r="A23450" s="73">
        <v>42315</v>
      </c>
      <c r="B23450" s="74" t="s">
        <v>32573</v>
      </c>
      <c r="C23450" s="73" t="s">
        <v>763</v>
      </c>
      <c r="D23450" s="75">
        <v>541.34</v>
      </c>
      <c r="E23450" s="75">
        <v>534.13</v>
      </c>
      <c r="F23450" s="73" t="s">
        <v>40</v>
      </c>
    </row>
    <row r="23451" spans="1:6" ht="25.5" x14ac:dyDescent="0.25">
      <c r="A23451" s="73">
        <v>42320</v>
      </c>
      <c r="B23451" s="74" t="s">
        <v>32574</v>
      </c>
      <c r="C23451" s="73" t="s">
        <v>763</v>
      </c>
      <c r="D23451" s="75">
        <v>575.84</v>
      </c>
      <c r="E23451" s="75">
        <v>568.63</v>
      </c>
      <c r="F23451" s="73" t="s">
        <v>40</v>
      </c>
    </row>
    <row r="23452" spans="1:6" ht="25.5" x14ac:dyDescent="0.25">
      <c r="A23452" s="73">
        <v>42325</v>
      </c>
      <c r="B23452" s="74" t="s">
        <v>32575</v>
      </c>
      <c r="C23452" s="73" t="s">
        <v>763</v>
      </c>
      <c r="D23452" s="75">
        <v>593.09</v>
      </c>
      <c r="E23452" s="75">
        <v>585.88</v>
      </c>
      <c r="F23452" s="73" t="s">
        <v>40</v>
      </c>
    </row>
    <row r="23453" spans="1:6" ht="25.5" x14ac:dyDescent="0.25">
      <c r="A23453" s="73">
        <v>42330</v>
      </c>
      <c r="B23453" s="74" t="s">
        <v>32576</v>
      </c>
      <c r="C23453" s="73" t="s">
        <v>763</v>
      </c>
      <c r="D23453" s="75">
        <v>610.34</v>
      </c>
      <c r="E23453" s="75">
        <v>603.13</v>
      </c>
      <c r="F23453" s="73" t="s">
        <v>40</v>
      </c>
    </row>
    <row r="23454" spans="1:6" ht="25.5" x14ac:dyDescent="0.25">
      <c r="A23454" s="73">
        <v>42340</v>
      </c>
      <c r="B23454" s="74" t="s">
        <v>32577</v>
      </c>
      <c r="C23454" s="73" t="s">
        <v>763</v>
      </c>
      <c r="D23454" s="75">
        <v>679.34</v>
      </c>
      <c r="E23454" s="75">
        <v>672.13</v>
      </c>
      <c r="F23454" s="73" t="s">
        <v>40</v>
      </c>
    </row>
    <row r="23455" spans="1:6" ht="25.5" x14ac:dyDescent="0.25">
      <c r="A23455" s="73">
        <v>42720</v>
      </c>
      <c r="B23455" s="74" t="s">
        <v>32578</v>
      </c>
      <c r="C23455" s="73" t="s">
        <v>763</v>
      </c>
      <c r="D23455" s="75">
        <v>597.37</v>
      </c>
      <c r="E23455" s="75">
        <v>594.34</v>
      </c>
      <c r="F23455" s="73" t="s">
        <v>40</v>
      </c>
    </row>
    <row r="23456" spans="1:6" ht="25.5" x14ac:dyDescent="0.25">
      <c r="A23456" s="73">
        <v>42725</v>
      </c>
      <c r="B23456" s="74" t="s">
        <v>32579</v>
      </c>
      <c r="C23456" s="73" t="s">
        <v>763</v>
      </c>
      <c r="D23456" s="75">
        <v>614.62</v>
      </c>
      <c r="E23456" s="75">
        <v>611.59</v>
      </c>
      <c r="F23456" s="73" t="s">
        <v>40</v>
      </c>
    </row>
    <row r="23457" spans="1:6" ht="25.5" x14ac:dyDescent="0.25">
      <c r="A23457" s="73">
        <v>42730</v>
      </c>
      <c r="B23457" s="74" t="s">
        <v>32580</v>
      </c>
      <c r="C23457" s="73" t="s">
        <v>763</v>
      </c>
      <c r="D23457" s="75">
        <v>631.87</v>
      </c>
      <c r="E23457" s="75">
        <v>628.84</v>
      </c>
      <c r="F23457" s="73" t="s">
        <v>40</v>
      </c>
    </row>
    <row r="23458" spans="1:6" ht="25.5" x14ac:dyDescent="0.25">
      <c r="A23458" s="73">
        <v>42740</v>
      </c>
      <c r="B23458" s="74" t="s">
        <v>32581</v>
      </c>
      <c r="C23458" s="73" t="s">
        <v>763</v>
      </c>
      <c r="D23458" s="75">
        <v>700.87</v>
      </c>
      <c r="E23458" s="75">
        <v>697.84</v>
      </c>
      <c r="F23458" s="73" t="s">
        <v>40</v>
      </c>
    </row>
    <row r="23459" spans="1:6" x14ac:dyDescent="0.25">
      <c r="A23459" s="73">
        <v>50102</v>
      </c>
      <c r="B23459" s="74" t="s">
        <v>32585</v>
      </c>
      <c r="C23459" s="73" t="s">
        <v>763</v>
      </c>
      <c r="D23459" s="75">
        <v>346.7</v>
      </c>
      <c r="E23459" s="75">
        <v>336.1</v>
      </c>
      <c r="F23459" s="73" t="s">
        <v>40</v>
      </c>
    </row>
    <row r="23460" spans="1:6" ht="25.5" x14ac:dyDescent="0.25">
      <c r="A23460" s="73">
        <v>50302</v>
      </c>
      <c r="B23460" s="74" t="s">
        <v>29995</v>
      </c>
      <c r="C23460" s="73" t="s">
        <v>763</v>
      </c>
      <c r="D23460" s="75">
        <v>603.79999999999995</v>
      </c>
      <c r="E23460" s="75">
        <v>585.67999999999995</v>
      </c>
      <c r="F23460" s="73" t="s">
        <v>40</v>
      </c>
    </row>
    <row r="23461" spans="1:6" ht="25.5" x14ac:dyDescent="0.25">
      <c r="A23461" s="73">
        <v>50715</v>
      </c>
      <c r="B23461" s="74" t="s">
        <v>32596</v>
      </c>
      <c r="C23461" s="73" t="s">
        <v>763</v>
      </c>
      <c r="D23461" s="75">
        <v>683.18</v>
      </c>
      <c r="E23461" s="75">
        <v>664.96</v>
      </c>
      <c r="F23461" s="73" t="s">
        <v>40</v>
      </c>
    </row>
    <row r="23462" spans="1:6" ht="25.5" x14ac:dyDescent="0.25">
      <c r="A23462" s="73">
        <v>50720</v>
      </c>
      <c r="B23462" s="74" t="s">
        <v>32597</v>
      </c>
      <c r="C23462" s="73" t="s">
        <v>763</v>
      </c>
      <c r="D23462" s="75">
        <v>716.15</v>
      </c>
      <c r="E23462" s="75">
        <v>697.2</v>
      </c>
      <c r="F23462" s="73" t="s">
        <v>40</v>
      </c>
    </row>
    <row r="23463" spans="1:6" ht="25.5" x14ac:dyDescent="0.25">
      <c r="A23463" s="73">
        <v>50725</v>
      </c>
      <c r="B23463" s="74" t="s">
        <v>32598</v>
      </c>
      <c r="C23463" s="73" t="s">
        <v>763</v>
      </c>
      <c r="D23463" s="75">
        <v>728.34</v>
      </c>
      <c r="E23463" s="75">
        <v>710.15</v>
      </c>
      <c r="F23463" s="73" t="s">
        <v>40</v>
      </c>
    </row>
    <row r="23464" spans="1:6" ht="25.5" x14ac:dyDescent="0.25">
      <c r="A23464" s="73">
        <v>50726</v>
      </c>
      <c r="B23464" s="74" t="s">
        <v>32599</v>
      </c>
      <c r="C23464" s="73" t="s">
        <v>763</v>
      </c>
      <c r="D23464" s="75">
        <v>741.3</v>
      </c>
      <c r="E23464" s="75">
        <v>723.18</v>
      </c>
      <c r="F23464" s="73" t="s">
        <v>40</v>
      </c>
    </row>
    <row r="23465" spans="1:6" ht="25.5" x14ac:dyDescent="0.25">
      <c r="A23465" s="73">
        <v>50730</v>
      </c>
      <c r="B23465" s="74" t="s">
        <v>32600</v>
      </c>
      <c r="C23465" s="73" t="s">
        <v>763</v>
      </c>
      <c r="D23465" s="75">
        <v>801.06</v>
      </c>
      <c r="E23465" s="75">
        <v>782.46</v>
      </c>
      <c r="F23465" s="73" t="s">
        <v>40</v>
      </c>
    </row>
    <row r="23466" spans="1:6" ht="25.5" x14ac:dyDescent="0.25">
      <c r="A23466" s="73">
        <v>50735</v>
      </c>
      <c r="B23466" s="74" t="s">
        <v>32601</v>
      </c>
      <c r="C23466" s="73" t="s">
        <v>763</v>
      </c>
      <c r="D23466" s="75">
        <v>472.17</v>
      </c>
      <c r="E23466" s="75">
        <v>469.34</v>
      </c>
      <c r="F23466" s="73" t="s">
        <v>40</v>
      </c>
    </row>
    <row r="23467" spans="1:6" ht="25.5" x14ac:dyDescent="0.25">
      <c r="A23467" s="73">
        <v>50740</v>
      </c>
      <c r="B23467" s="74" t="s">
        <v>32602</v>
      </c>
      <c r="C23467" s="73" t="s">
        <v>763</v>
      </c>
      <c r="D23467" s="75">
        <v>505.17</v>
      </c>
      <c r="E23467" s="75">
        <v>502.34</v>
      </c>
      <c r="F23467" s="73" t="s">
        <v>40</v>
      </c>
    </row>
    <row r="23468" spans="1:6" ht="25.5" x14ac:dyDescent="0.25">
      <c r="A23468" s="73">
        <v>50745</v>
      </c>
      <c r="B23468" s="74" t="s">
        <v>32603</v>
      </c>
      <c r="C23468" s="73" t="s">
        <v>763</v>
      </c>
      <c r="D23468" s="75">
        <v>521.66999999999996</v>
      </c>
      <c r="E23468" s="75">
        <v>518.84</v>
      </c>
      <c r="F23468" s="73" t="s">
        <v>40</v>
      </c>
    </row>
    <row r="23469" spans="1:6" ht="25.5" x14ac:dyDescent="0.25">
      <c r="A23469" s="73">
        <v>50746</v>
      </c>
      <c r="B23469" s="74" t="s">
        <v>32604</v>
      </c>
      <c r="C23469" s="73" t="s">
        <v>763</v>
      </c>
      <c r="D23469" s="75">
        <v>538.16999999999996</v>
      </c>
      <c r="E23469" s="75">
        <v>535.34</v>
      </c>
      <c r="F23469" s="73" t="s">
        <v>40</v>
      </c>
    </row>
    <row r="23470" spans="1:6" ht="25.5" x14ac:dyDescent="0.25">
      <c r="A23470" s="73">
        <v>50748</v>
      </c>
      <c r="B23470" s="74" t="s">
        <v>32605</v>
      </c>
      <c r="C23470" s="73" t="s">
        <v>763</v>
      </c>
      <c r="D23470" s="75">
        <v>604.16999999999996</v>
      </c>
      <c r="E23470" s="75">
        <v>601.34</v>
      </c>
      <c r="F23470" s="73" t="s">
        <v>40</v>
      </c>
    </row>
    <row r="23471" spans="1:6" x14ac:dyDescent="0.25">
      <c r="A23471" s="73">
        <v>50903</v>
      </c>
      <c r="B23471" s="74" t="s">
        <v>32606</v>
      </c>
      <c r="C23471" s="73" t="s">
        <v>763</v>
      </c>
      <c r="D23471" s="75">
        <v>235.49</v>
      </c>
      <c r="E23471" s="75">
        <v>232.77</v>
      </c>
      <c r="F23471" s="73" t="s">
        <v>40</v>
      </c>
    </row>
    <row r="23472" spans="1:6" x14ac:dyDescent="0.25">
      <c r="A23472" s="73">
        <v>50904</v>
      </c>
      <c r="B23472" s="74" t="s">
        <v>29996</v>
      </c>
      <c r="C23472" s="73" t="s">
        <v>763</v>
      </c>
      <c r="D23472" s="75">
        <v>223.19</v>
      </c>
      <c r="E23472" s="75">
        <v>220.37</v>
      </c>
      <c r="F23472" s="73" t="s">
        <v>40</v>
      </c>
    </row>
    <row r="23473" spans="1:6" x14ac:dyDescent="0.25">
      <c r="A23473" s="73">
        <v>50905</v>
      </c>
      <c r="B23473" s="74" t="s">
        <v>29997</v>
      </c>
      <c r="C23473" s="73" t="s">
        <v>763</v>
      </c>
      <c r="D23473" s="75">
        <v>212.45</v>
      </c>
      <c r="E23473" s="75">
        <v>211.48</v>
      </c>
      <c r="F23473" s="73" t="s">
        <v>40</v>
      </c>
    </row>
    <row r="23474" spans="1:6" x14ac:dyDescent="0.25">
      <c r="A23474" s="73">
        <v>51602</v>
      </c>
      <c r="B23474" s="74" t="s">
        <v>29998</v>
      </c>
      <c r="C23474" s="73" t="s">
        <v>763</v>
      </c>
      <c r="D23474" s="75">
        <v>369.46</v>
      </c>
      <c r="E23474" s="75">
        <v>358.64</v>
      </c>
      <c r="F23474" s="73" t="s">
        <v>40</v>
      </c>
    </row>
    <row r="23475" spans="1:6" ht="25.5" x14ac:dyDescent="0.25">
      <c r="A23475" s="73">
        <v>52001</v>
      </c>
      <c r="B23475" s="74" t="s">
        <v>32610</v>
      </c>
      <c r="C23475" s="73" t="s">
        <v>763</v>
      </c>
      <c r="D23475" s="75">
        <v>799.6</v>
      </c>
      <c r="E23475" s="75">
        <v>787.89</v>
      </c>
      <c r="F23475" s="73" t="s">
        <v>40</v>
      </c>
    </row>
    <row r="23476" spans="1:6" ht="25.5" x14ac:dyDescent="0.25">
      <c r="A23476" s="73">
        <v>52002</v>
      </c>
      <c r="B23476" s="74" t="s">
        <v>32611</v>
      </c>
      <c r="C23476" s="73" t="s">
        <v>763</v>
      </c>
      <c r="D23476" s="75">
        <v>1004.72</v>
      </c>
      <c r="E23476" s="75">
        <v>993.01</v>
      </c>
      <c r="F23476" s="73" t="s">
        <v>40</v>
      </c>
    </row>
    <row r="23477" spans="1:6" ht="25.5" x14ac:dyDescent="0.25">
      <c r="A23477" s="73">
        <v>52003</v>
      </c>
      <c r="B23477" s="74" t="s">
        <v>32612</v>
      </c>
      <c r="C23477" s="73" t="s">
        <v>763</v>
      </c>
      <c r="D23477" s="75">
        <v>796.94</v>
      </c>
      <c r="E23477" s="75">
        <v>785.23</v>
      </c>
      <c r="F23477" s="73" t="s">
        <v>40</v>
      </c>
    </row>
    <row r="23478" spans="1:6" ht="25.5" x14ac:dyDescent="0.25">
      <c r="A23478" s="73">
        <v>52004</v>
      </c>
      <c r="B23478" s="74" t="s">
        <v>32613</v>
      </c>
      <c r="C23478" s="73" t="s">
        <v>763</v>
      </c>
      <c r="D23478" s="75">
        <v>1050.54</v>
      </c>
      <c r="E23478" s="75">
        <v>1038.83</v>
      </c>
      <c r="F23478" s="73" t="s">
        <v>40</v>
      </c>
    </row>
    <row r="23479" spans="1:6" ht="25.5" x14ac:dyDescent="0.25">
      <c r="A23479" s="73">
        <v>52007</v>
      </c>
      <c r="B23479" s="74" t="s">
        <v>32614</v>
      </c>
      <c r="C23479" s="73" t="s">
        <v>763</v>
      </c>
      <c r="D23479" s="75">
        <v>1142.04</v>
      </c>
      <c r="E23479" s="75">
        <v>1120.3800000000001</v>
      </c>
      <c r="F23479" s="73" t="s">
        <v>40</v>
      </c>
    </row>
    <row r="23480" spans="1:6" ht="25.5" x14ac:dyDescent="0.25">
      <c r="A23480" s="73">
        <v>52008</v>
      </c>
      <c r="B23480" s="74" t="s">
        <v>32615</v>
      </c>
      <c r="C23480" s="73" t="s">
        <v>763</v>
      </c>
      <c r="D23480" s="75">
        <v>1281.04</v>
      </c>
      <c r="E23480" s="75">
        <v>1257.19</v>
      </c>
      <c r="F23480" s="73" t="s">
        <v>40</v>
      </c>
    </row>
    <row r="23481" spans="1:6" ht="25.5" x14ac:dyDescent="0.25">
      <c r="A23481" s="73">
        <v>52009</v>
      </c>
      <c r="B23481" s="74" t="s">
        <v>32616</v>
      </c>
      <c r="C23481" s="73" t="s">
        <v>763</v>
      </c>
      <c r="D23481" s="75">
        <v>1503.73</v>
      </c>
      <c r="E23481" s="75">
        <v>1476.53</v>
      </c>
      <c r="F23481" s="73" t="s">
        <v>40</v>
      </c>
    </row>
    <row r="23482" spans="1:6" ht="25.5" x14ac:dyDescent="0.25">
      <c r="A23482" s="73">
        <v>52011</v>
      </c>
      <c r="B23482" s="74" t="s">
        <v>32617</v>
      </c>
      <c r="C23482" s="73" t="s">
        <v>763</v>
      </c>
      <c r="D23482" s="75">
        <v>730.74</v>
      </c>
      <c r="E23482" s="75">
        <v>720.87</v>
      </c>
      <c r="F23482" s="73" t="s">
        <v>40</v>
      </c>
    </row>
    <row r="23483" spans="1:6" ht="25.5" x14ac:dyDescent="0.25">
      <c r="A23483" s="73">
        <v>60520</v>
      </c>
      <c r="B23483" s="74" t="s">
        <v>32645</v>
      </c>
      <c r="C23483" s="73" t="s">
        <v>763</v>
      </c>
      <c r="D23483" s="75">
        <v>716.15</v>
      </c>
      <c r="E23483" s="75">
        <v>697.2</v>
      </c>
      <c r="F23483" s="73" t="s">
        <v>40</v>
      </c>
    </row>
    <row r="23484" spans="1:6" ht="25.5" x14ac:dyDescent="0.25">
      <c r="A23484" s="73">
        <v>60525</v>
      </c>
      <c r="B23484" s="74" t="s">
        <v>32646</v>
      </c>
      <c r="C23484" s="73" t="s">
        <v>763</v>
      </c>
      <c r="D23484" s="75">
        <v>728.34</v>
      </c>
      <c r="E23484" s="75">
        <v>710.15</v>
      </c>
      <c r="F23484" s="73" t="s">
        <v>40</v>
      </c>
    </row>
    <row r="23485" spans="1:6" ht="25.5" x14ac:dyDescent="0.25">
      <c r="A23485" s="73">
        <v>60530</v>
      </c>
      <c r="B23485" s="74" t="s">
        <v>32647</v>
      </c>
      <c r="C23485" s="73" t="s">
        <v>763</v>
      </c>
      <c r="D23485" s="75">
        <v>741.3</v>
      </c>
      <c r="E23485" s="75">
        <v>723.18</v>
      </c>
      <c r="F23485" s="73" t="s">
        <v>40</v>
      </c>
    </row>
    <row r="23486" spans="1:6" ht="25.5" x14ac:dyDescent="0.25">
      <c r="A23486" s="73">
        <v>60540</v>
      </c>
      <c r="B23486" s="74" t="s">
        <v>32648</v>
      </c>
      <c r="C23486" s="73" t="s">
        <v>763</v>
      </c>
      <c r="D23486" s="75">
        <v>801.06</v>
      </c>
      <c r="E23486" s="75">
        <v>782.46</v>
      </c>
      <c r="F23486" s="73" t="s">
        <v>40</v>
      </c>
    </row>
    <row r="23487" spans="1:6" ht="25.5" x14ac:dyDescent="0.25">
      <c r="A23487" s="73">
        <v>60720</v>
      </c>
      <c r="B23487" s="74" t="s">
        <v>32649</v>
      </c>
      <c r="C23487" s="73" t="s">
        <v>763</v>
      </c>
      <c r="D23487" s="75">
        <v>588.41</v>
      </c>
      <c r="E23487" s="75">
        <v>578.22</v>
      </c>
      <c r="F23487" s="73" t="s">
        <v>40</v>
      </c>
    </row>
    <row r="23488" spans="1:6" ht="25.5" x14ac:dyDescent="0.25">
      <c r="A23488" s="73">
        <v>60725</v>
      </c>
      <c r="B23488" s="74" t="s">
        <v>32650</v>
      </c>
      <c r="C23488" s="73" t="s">
        <v>763</v>
      </c>
      <c r="D23488" s="75">
        <v>604.91</v>
      </c>
      <c r="E23488" s="75">
        <v>594.72</v>
      </c>
      <c r="F23488" s="73" t="s">
        <v>40</v>
      </c>
    </row>
    <row r="23489" spans="1:6" ht="25.5" x14ac:dyDescent="0.25">
      <c r="A23489" s="73">
        <v>60730</v>
      </c>
      <c r="B23489" s="74" t="s">
        <v>32651</v>
      </c>
      <c r="C23489" s="73" t="s">
        <v>763</v>
      </c>
      <c r="D23489" s="75">
        <v>621.41</v>
      </c>
      <c r="E23489" s="75">
        <v>611.22</v>
      </c>
      <c r="F23489" s="73" t="s">
        <v>40</v>
      </c>
    </row>
    <row r="23490" spans="1:6" ht="25.5" x14ac:dyDescent="0.25">
      <c r="A23490" s="73">
        <v>60740</v>
      </c>
      <c r="B23490" s="74" t="s">
        <v>32652</v>
      </c>
      <c r="C23490" s="73" t="s">
        <v>763</v>
      </c>
      <c r="D23490" s="75">
        <v>687.41</v>
      </c>
      <c r="E23490" s="75">
        <v>677.22</v>
      </c>
      <c r="F23490" s="73" t="s">
        <v>40</v>
      </c>
    </row>
    <row r="23491" spans="1:6" ht="25.5" x14ac:dyDescent="0.25">
      <c r="A23491" s="73">
        <v>60920</v>
      </c>
      <c r="B23491" s="74" t="s">
        <v>32653</v>
      </c>
      <c r="C23491" s="73" t="s">
        <v>763</v>
      </c>
      <c r="D23491" s="75">
        <v>571.16999999999996</v>
      </c>
      <c r="E23491" s="75">
        <v>568.34</v>
      </c>
      <c r="F23491" s="73" t="s">
        <v>40</v>
      </c>
    </row>
    <row r="23492" spans="1:6" ht="25.5" x14ac:dyDescent="0.25">
      <c r="A23492" s="73">
        <v>60925</v>
      </c>
      <c r="B23492" s="74" t="s">
        <v>32654</v>
      </c>
      <c r="C23492" s="73" t="s">
        <v>763</v>
      </c>
      <c r="D23492" s="75">
        <v>587.66999999999996</v>
      </c>
      <c r="E23492" s="75">
        <v>584.84</v>
      </c>
      <c r="F23492" s="73" t="s">
        <v>40</v>
      </c>
    </row>
    <row r="23493" spans="1:6" ht="25.5" x14ac:dyDescent="0.25">
      <c r="A23493" s="73">
        <v>60930</v>
      </c>
      <c r="B23493" s="74" t="s">
        <v>32655</v>
      </c>
      <c r="C23493" s="73" t="s">
        <v>763</v>
      </c>
      <c r="D23493" s="75">
        <v>604.16999999999996</v>
      </c>
      <c r="E23493" s="75">
        <v>601.34</v>
      </c>
      <c r="F23493" s="73" t="s">
        <v>40</v>
      </c>
    </row>
    <row r="23494" spans="1:6" ht="25.5" x14ac:dyDescent="0.25">
      <c r="A23494" s="73">
        <v>60940</v>
      </c>
      <c r="B23494" s="74" t="s">
        <v>32656</v>
      </c>
      <c r="C23494" s="73" t="s">
        <v>763</v>
      </c>
      <c r="D23494" s="75">
        <v>670.17</v>
      </c>
      <c r="E23494" s="75">
        <v>667.34</v>
      </c>
      <c r="F23494" s="73" t="s">
        <v>40</v>
      </c>
    </row>
    <row r="23495" spans="1:6" ht="25.5" x14ac:dyDescent="0.25">
      <c r="A23495" s="73">
        <v>156301</v>
      </c>
      <c r="B23495" s="74" t="s">
        <v>33280</v>
      </c>
      <c r="C23495" s="73" t="s">
        <v>763</v>
      </c>
      <c r="D23495" s="75">
        <v>19.239999999999998</v>
      </c>
      <c r="E23495" s="75">
        <v>17.559999999999999</v>
      </c>
      <c r="F23495" s="73" t="s">
        <v>40</v>
      </c>
    </row>
    <row r="23496" spans="1:6" ht="25.5" x14ac:dyDescent="0.25">
      <c r="A23496" s="73">
        <v>190702</v>
      </c>
      <c r="B23496" s="74" t="s">
        <v>29999</v>
      </c>
      <c r="C23496" s="73" t="s">
        <v>763</v>
      </c>
      <c r="D23496" s="75">
        <v>603.79999999999995</v>
      </c>
      <c r="E23496" s="75">
        <v>585.67999999999995</v>
      </c>
      <c r="F23496" s="73" t="s">
        <v>40</v>
      </c>
    </row>
    <row r="23497" spans="1:6" x14ac:dyDescent="0.25">
      <c r="A23497" s="73">
        <v>192701</v>
      </c>
      <c r="B23497" s="74" t="s">
        <v>33437</v>
      </c>
      <c r="C23497" s="73" t="s">
        <v>763</v>
      </c>
      <c r="D23497" s="75">
        <v>141.36000000000001</v>
      </c>
      <c r="E23497" s="75">
        <v>134.63999999999999</v>
      </c>
      <c r="F23497" s="73" t="s">
        <v>40</v>
      </c>
    </row>
    <row r="23498" spans="1:6" ht="25.5" x14ac:dyDescent="0.25">
      <c r="A23498" s="73">
        <v>192702</v>
      </c>
      <c r="B23498" s="74" t="s">
        <v>33438</v>
      </c>
      <c r="C23498" s="73" t="s">
        <v>763</v>
      </c>
      <c r="D23498" s="75">
        <v>249.32</v>
      </c>
      <c r="E23498" s="75">
        <v>235.88</v>
      </c>
      <c r="F23498" s="73" t="s">
        <v>40</v>
      </c>
    </row>
    <row r="23499" spans="1:6" x14ac:dyDescent="0.25">
      <c r="A23499" s="73">
        <v>195301</v>
      </c>
      <c r="B23499" s="74" t="s">
        <v>30000</v>
      </c>
      <c r="C23499" s="73" t="s">
        <v>763</v>
      </c>
      <c r="D23499" s="75">
        <v>221.39</v>
      </c>
      <c r="E23499" s="75">
        <v>218.03</v>
      </c>
      <c r="F23499" s="73" t="s">
        <v>40</v>
      </c>
    </row>
    <row r="23500" spans="1:6" x14ac:dyDescent="0.25">
      <c r="A23500" s="73">
        <v>199101</v>
      </c>
      <c r="B23500" s="74" t="s">
        <v>33472</v>
      </c>
      <c r="C23500" s="73" t="s">
        <v>763</v>
      </c>
      <c r="D23500" s="75">
        <v>212.68</v>
      </c>
      <c r="E23500" s="75">
        <v>209.32</v>
      </c>
      <c r="F23500" s="73" t="s">
        <v>40</v>
      </c>
    </row>
    <row r="23501" spans="1:6" x14ac:dyDescent="0.25">
      <c r="A23501" s="73">
        <v>199102</v>
      </c>
      <c r="B23501" s="74" t="s">
        <v>33473</v>
      </c>
      <c r="C23501" s="73" t="s">
        <v>763</v>
      </c>
      <c r="D23501" s="75">
        <v>235.49</v>
      </c>
      <c r="E23501" s="75">
        <v>232.77</v>
      </c>
      <c r="F23501" s="73" t="s">
        <v>40</v>
      </c>
    </row>
    <row r="23502" spans="1:6" x14ac:dyDescent="0.25">
      <c r="A23502" s="73">
        <v>199103</v>
      </c>
      <c r="B23502" s="74" t="s">
        <v>33474</v>
      </c>
      <c r="C23502" s="73" t="s">
        <v>763</v>
      </c>
      <c r="D23502" s="75">
        <v>235.49</v>
      </c>
      <c r="E23502" s="75">
        <v>232.77</v>
      </c>
      <c r="F23502" s="73" t="s">
        <v>40</v>
      </c>
    </row>
    <row r="23503" spans="1:6" ht="25.5" x14ac:dyDescent="0.25">
      <c r="A23503" s="73">
        <v>200301</v>
      </c>
      <c r="B23503" s="74" t="s">
        <v>33483</v>
      </c>
      <c r="C23503" s="73" t="s">
        <v>763</v>
      </c>
      <c r="D23503" s="75">
        <v>17.07</v>
      </c>
      <c r="E23503" s="75">
        <v>16.739999999999998</v>
      </c>
      <c r="F23503" s="73" t="s">
        <v>40</v>
      </c>
    </row>
    <row r="23504" spans="1:6" ht="25.5" x14ac:dyDescent="0.25">
      <c r="A23504" s="73">
        <v>200403</v>
      </c>
      <c r="B23504" s="74" t="s">
        <v>30001</v>
      </c>
      <c r="C23504" s="73" t="s">
        <v>763</v>
      </c>
      <c r="D23504" s="75">
        <v>256.66000000000003</v>
      </c>
      <c r="E23504" s="75">
        <v>256.33999999999997</v>
      </c>
      <c r="F23504" s="73" t="s">
        <v>40</v>
      </c>
    </row>
    <row r="23505" spans="1:6" ht="25.5" x14ac:dyDescent="0.25">
      <c r="A23505" s="73">
        <v>200405</v>
      </c>
      <c r="B23505" s="74" t="s">
        <v>30002</v>
      </c>
      <c r="C23505" s="73" t="s">
        <v>763</v>
      </c>
      <c r="D23505" s="75">
        <v>272.33</v>
      </c>
      <c r="E23505" s="75">
        <v>271.83</v>
      </c>
      <c r="F23505" s="73" t="s">
        <v>40</v>
      </c>
    </row>
    <row r="23506" spans="1:6" ht="25.5" x14ac:dyDescent="0.25">
      <c r="A23506" s="73">
        <v>200407</v>
      </c>
      <c r="B23506" s="74" t="s">
        <v>30003</v>
      </c>
      <c r="C23506" s="73" t="s">
        <v>763</v>
      </c>
      <c r="D23506" s="75">
        <v>360.57</v>
      </c>
      <c r="E23506" s="75">
        <v>356.65</v>
      </c>
      <c r="F23506" s="73" t="s">
        <v>40</v>
      </c>
    </row>
    <row r="23507" spans="1:6" ht="25.5" x14ac:dyDescent="0.25">
      <c r="A23507" s="73">
        <v>200408</v>
      </c>
      <c r="B23507" s="74" t="s">
        <v>30004</v>
      </c>
      <c r="C23507" s="73" t="s">
        <v>763</v>
      </c>
      <c r="D23507" s="75">
        <v>448.58</v>
      </c>
      <c r="E23507" s="75">
        <v>448.32</v>
      </c>
      <c r="F23507" s="73" t="s">
        <v>40</v>
      </c>
    </row>
    <row r="23508" spans="1:6" ht="25.5" x14ac:dyDescent="0.25">
      <c r="A23508" s="73">
        <v>200611</v>
      </c>
      <c r="B23508" s="74" t="s">
        <v>30005</v>
      </c>
      <c r="C23508" s="73" t="s">
        <v>763</v>
      </c>
      <c r="D23508" s="75">
        <v>313.11</v>
      </c>
      <c r="E23508" s="75">
        <v>312.64</v>
      </c>
      <c r="F23508" s="73" t="s">
        <v>40</v>
      </c>
    </row>
    <row r="23509" spans="1:6" ht="38.25" x14ac:dyDescent="0.25">
      <c r="A23509" s="73">
        <v>200612</v>
      </c>
      <c r="B23509" s="74" t="s">
        <v>30006</v>
      </c>
      <c r="C23509" s="73" t="s">
        <v>763</v>
      </c>
      <c r="D23509" s="75">
        <v>284.88</v>
      </c>
      <c r="E23509" s="75">
        <v>280.89999999999998</v>
      </c>
      <c r="F23509" s="73" t="s">
        <v>40</v>
      </c>
    </row>
    <row r="23510" spans="1:6" ht="25.5" x14ac:dyDescent="0.25">
      <c r="A23510" s="73">
        <v>200613</v>
      </c>
      <c r="B23510" s="74" t="s">
        <v>30007</v>
      </c>
      <c r="C23510" s="73" t="s">
        <v>763</v>
      </c>
      <c r="D23510" s="75">
        <v>302.42</v>
      </c>
      <c r="E23510" s="75">
        <v>298.5</v>
      </c>
      <c r="F23510" s="73" t="s">
        <v>40</v>
      </c>
    </row>
    <row r="23511" spans="1:6" ht="25.5" x14ac:dyDescent="0.25">
      <c r="A23511" s="73">
        <v>200614</v>
      </c>
      <c r="B23511" s="74" t="s">
        <v>30008</v>
      </c>
      <c r="C23511" s="73" t="s">
        <v>763</v>
      </c>
      <c r="D23511" s="75">
        <v>272.67</v>
      </c>
      <c r="E23511" s="75">
        <v>272.18</v>
      </c>
      <c r="F23511" s="73" t="s">
        <v>40</v>
      </c>
    </row>
    <row r="23512" spans="1:6" ht="25.5" x14ac:dyDescent="0.25">
      <c r="A23512" s="73">
        <v>200615</v>
      </c>
      <c r="B23512" s="74" t="s">
        <v>30009</v>
      </c>
      <c r="C23512" s="73" t="s">
        <v>763</v>
      </c>
      <c r="D23512" s="75">
        <v>23.72</v>
      </c>
      <c r="E23512" s="75">
        <v>23.25</v>
      </c>
      <c r="F23512" s="73" t="s">
        <v>40</v>
      </c>
    </row>
    <row r="23513" spans="1:6" ht="25.5" x14ac:dyDescent="0.25">
      <c r="A23513" s="73">
        <v>202401</v>
      </c>
      <c r="B23513" s="74" t="s">
        <v>30010</v>
      </c>
      <c r="C23513" s="73" t="s">
        <v>763</v>
      </c>
      <c r="D23513" s="75">
        <v>687.68</v>
      </c>
      <c r="E23513" s="75">
        <v>685.18</v>
      </c>
      <c r="F23513" s="73" t="s">
        <v>40</v>
      </c>
    </row>
    <row r="23514" spans="1:6" x14ac:dyDescent="0.25">
      <c r="A23514" s="73">
        <v>213201</v>
      </c>
      <c r="B23514" s="74" t="s">
        <v>17147</v>
      </c>
      <c r="C23514" s="73" t="s">
        <v>763</v>
      </c>
      <c r="D23514" s="75">
        <v>180</v>
      </c>
      <c r="E23514" s="75">
        <v>180</v>
      </c>
      <c r="F23514" s="73" t="s">
        <v>40</v>
      </c>
    </row>
    <row r="23515" spans="1:6" x14ac:dyDescent="0.25">
      <c r="A23515" s="73">
        <v>213202</v>
      </c>
      <c r="B23515" s="74" t="s">
        <v>33502</v>
      </c>
      <c r="C23515" s="73" t="s">
        <v>763</v>
      </c>
      <c r="D23515" s="75">
        <v>120</v>
      </c>
      <c r="E23515" s="75">
        <v>120</v>
      </c>
      <c r="F23515" s="73" t="s">
        <v>40</v>
      </c>
    </row>
    <row r="23516" spans="1:6" x14ac:dyDescent="0.25">
      <c r="A23516" s="73">
        <v>213211</v>
      </c>
      <c r="B23516" s="74" t="s">
        <v>26329</v>
      </c>
      <c r="C23516" s="73" t="s">
        <v>763</v>
      </c>
      <c r="D23516" s="75">
        <v>202.16</v>
      </c>
      <c r="E23516" s="75">
        <v>202.16</v>
      </c>
      <c r="F23516" s="73" t="s">
        <v>40</v>
      </c>
    </row>
    <row r="23517" spans="1:6" ht="25.5" x14ac:dyDescent="0.25">
      <c r="A23517" s="73">
        <v>213603</v>
      </c>
      <c r="B23517" s="74" t="s">
        <v>33550</v>
      </c>
      <c r="C23517" s="73" t="s">
        <v>763</v>
      </c>
      <c r="D23517" s="75">
        <v>281.39999999999998</v>
      </c>
      <c r="E23517" s="75">
        <v>272.48</v>
      </c>
      <c r="F23517" s="73" t="s">
        <v>40</v>
      </c>
    </row>
    <row r="23518" spans="1:6" ht="25.5" x14ac:dyDescent="0.25">
      <c r="A23518" s="73">
        <v>213604</v>
      </c>
      <c r="B23518" s="74" t="s">
        <v>33551</v>
      </c>
      <c r="C23518" s="73" t="s">
        <v>763</v>
      </c>
      <c r="D23518" s="75">
        <v>259.66000000000003</v>
      </c>
      <c r="E23518" s="75">
        <v>254.91</v>
      </c>
      <c r="F23518" s="73" t="s">
        <v>40</v>
      </c>
    </row>
    <row r="23519" spans="1:6" x14ac:dyDescent="0.25">
      <c r="A23519" s="73">
        <v>400703</v>
      </c>
      <c r="B23519" s="74" t="s">
        <v>30011</v>
      </c>
      <c r="C23519" s="73" t="s">
        <v>763</v>
      </c>
      <c r="D23519" s="75">
        <v>550.83000000000004</v>
      </c>
      <c r="E23519" s="75">
        <v>531.13</v>
      </c>
      <c r="F23519" s="73" t="s">
        <v>40</v>
      </c>
    </row>
    <row r="23520" spans="1:6" x14ac:dyDescent="0.25">
      <c r="A23520" s="73">
        <v>400710</v>
      </c>
      <c r="B23520" s="74" t="s">
        <v>30012</v>
      </c>
      <c r="C23520" s="73" t="s">
        <v>763</v>
      </c>
      <c r="D23520" s="75">
        <v>564.74</v>
      </c>
      <c r="E23520" s="75">
        <v>545.04</v>
      </c>
      <c r="F23520" s="73" t="s">
        <v>40</v>
      </c>
    </row>
    <row r="23521" spans="1:6" x14ac:dyDescent="0.25">
      <c r="A23521" s="73">
        <v>400805</v>
      </c>
      <c r="B23521" s="74" t="s">
        <v>30013</v>
      </c>
      <c r="C23521" s="73" t="s">
        <v>763</v>
      </c>
      <c r="D23521" s="75">
        <v>457.49</v>
      </c>
      <c r="E23521" s="75">
        <v>450.14</v>
      </c>
      <c r="F23521" s="73" t="s">
        <v>40</v>
      </c>
    </row>
    <row r="23522" spans="1:6" x14ac:dyDescent="0.25">
      <c r="A23522" s="73">
        <v>400807</v>
      </c>
      <c r="B23522" s="74" t="s">
        <v>30014</v>
      </c>
      <c r="C23522" s="73" t="s">
        <v>763</v>
      </c>
      <c r="D23522" s="75">
        <v>464.21</v>
      </c>
      <c r="E23522" s="75">
        <v>456.86</v>
      </c>
      <c r="F23522" s="73" t="s">
        <v>40</v>
      </c>
    </row>
    <row r="23523" spans="1:6" x14ac:dyDescent="0.25">
      <c r="A23523" s="73">
        <v>400819</v>
      </c>
      <c r="B23523" s="74" t="s">
        <v>30015</v>
      </c>
      <c r="C23523" s="73" t="s">
        <v>763</v>
      </c>
      <c r="D23523" s="75">
        <v>516.15</v>
      </c>
      <c r="E23523" s="75">
        <v>508.85</v>
      </c>
      <c r="F23523" s="73" t="s">
        <v>40</v>
      </c>
    </row>
    <row r="23524" spans="1:6" x14ac:dyDescent="0.25">
      <c r="A23524" s="73">
        <v>400823</v>
      </c>
      <c r="B23524" s="74" t="s">
        <v>30016</v>
      </c>
      <c r="C23524" s="73" t="s">
        <v>763</v>
      </c>
      <c r="D23524" s="75">
        <v>546.13</v>
      </c>
      <c r="E23524" s="75">
        <v>538.16</v>
      </c>
      <c r="F23524" s="73" t="s">
        <v>40</v>
      </c>
    </row>
    <row r="23525" spans="1:6" x14ac:dyDescent="0.25">
      <c r="A23525" s="73">
        <v>400825</v>
      </c>
      <c r="B23525" s="74" t="s">
        <v>30017</v>
      </c>
      <c r="C23525" s="73" t="s">
        <v>763</v>
      </c>
      <c r="D23525" s="75">
        <v>557.21</v>
      </c>
      <c r="E23525" s="75">
        <v>549.94000000000005</v>
      </c>
      <c r="F23525" s="73" t="s">
        <v>40</v>
      </c>
    </row>
    <row r="23526" spans="1:6" x14ac:dyDescent="0.25">
      <c r="A23526" s="73">
        <v>400830</v>
      </c>
      <c r="B23526" s="74" t="s">
        <v>30018</v>
      </c>
      <c r="C23526" s="73" t="s">
        <v>763</v>
      </c>
      <c r="D23526" s="75">
        <v>568.99</v>
      </c>
      <c r="E23526" s="75">
        <v>561.78</v>
      </c>
      <c r="F23526" s="73" t="s">
        <v>40</v>
      </c>
    </row>
    <row r="23527" spans="1:6" x14ac:dyDescent="0.25">
      <c r="A23527" s="73">
        <v>400840</v>
      </c>
      <c r="B23527" s="74" t="s">
        <v>30019</v>
      </c>
      <c r="C23527" s="73" t="s">
        <v>763</v>
      </c>
      <c r="D23527" s="75">
        <v>623.32000000000005</v>
      </c>
      <c r="E23527" s="75">
        <v>615.66999999999996</v>
      </c>
      <c r="F23527" s="73" t="s">
        <v>40</v>
      </c>
    </row>
    <row r="23528" spans="1:6" x14ac:dyDescent="0.25">
      <c r="A23528" s="73">
        <v>400905</v>
      </c>
      <c r="B23528" s="74" t="s">
        <v>30020</v>
      </c>
      <c r="C23528" s="73" t="s">
        <v>763</v>
      </c>
      <c r="D23528" s="75">
        <v>598.29999999999995</v>
      </c>
      <c r="E23528" s="75">
        <v>582.79</v>
      </c>
      <c r="F23528" s="73" t="s">
        <v>40</v>
      </c>
    </row>
    <row r="23529" spans="1:6" x14ac:dyDescent="0.25">
      <c r="A23529" s="73">
        <v>400907</v>
      </c>
      <c r="B23529" s="74" t="s">
        <v>30021</v>
      </c>
      <c r="C23529" s="73" t="s">
        <v>763</v>
      </c>
      <c r="D23529" s="75">
        <v>605.9</v>
      </c>
      <c r="E23529" s="75">
        <v>590.38</v>
      </c>
      <c r="F23529" s="73" t="s">
        <v>40</v>
      </c>
    </row>
    <row r="23530" spans="1:6" ht="25.5" x14ac:dyDescent="0.25">
      <c r="A23530" s="73">
        <v>400919</v>
      </c>
      <c r="B23530" s="74" t="s">
        <v>30022</v>
      </c>
      <c r="C23530" s="73" t="s">
        <v>763</v>
      </c>
      <c r="D23530" s="75">
        <v>674.91</v>
      </c>
      <c r="E23530" s="75">
        <v>659.31</v>
      </c>
      <c r="F23530" s="73" t="s">
        <v>40</v>
      </c>
    </row>
    <row r="23531" spans="1:6" ht="25.5" x14ac:dyDescent="0.25">
      <c r="A23531" s="73">
        <v>400923</v>
      </c>
      <c r="B23531" s="74" t="s">
        <v>30023</v>
      </c>
      <c r="C23531" s="73" t="s">
        <v>763</v>
      </c>
      <c r="D23531" s="75">
        <v>709.39</v>
      </c>
      <c r="E23531" s="75">
        <v>693.01</v>
      </c>
      <c r="F23531" s="73" t="s">
        <v>40</v>
      </c>
    </row>
    <row r="23532" spans="1:6" ht="25.5" x14ac:dyDescent="0.25">
      <c r="A23532" s="73">
        <v>400925</v>
      </c>
      <c r="B23532" s="74" t="s">
        <v>30024</v>
      </c>
      <c r="C23532" s="73" t="s">
        <v>763</v>
      </c>
      <c r="D23532" s="75">
        <v>722.13</v>
      </c>
      <c r="E23532" s="75">
        <v>706.56</v>
      </c>
      <c r="F23532" s="73" t="s">
        <v>40</v>
      </c>
    </row>
    <row r="23533" spans="1:6" ht="25.5" x14ac:dyDescent="0.25">
      <c r="A23533" s="73">
        <v>400930</v>
      </c>
      <c r="B23533" s="74" t="s">
        <v>30025</v>
      </c>
      <c r="C23533" s="73" t="s">
        <v>763</v>
      </c>
      <c r="D23533" s="75">
        <v>735.68</v>
      </c>
      <c r="E23533" s="75">
        <v>720.18</v>
      </c>
      <c r="F23533" s="73" t="s">
        <v>40</v>
      </c>
    </row>
    <row r="23534" spans="1:6" ht="25.5" x14ac:dyDescent="0.25">
      <c r="A23534" s="73">
        <v>400940</v>
      </c>
      <c r="B23534" s="74" t="s">
        <v>30026</v>
      </c>
      <c r="C23534" s="73" t="s">
        <v>763</v>
      </c>
      <c r="D23534" s="75">
        <v>798.16</v>
      </c>
      <c r="E23534" s="75">
        <v>782.15</v>
      </c>
      <c r="F23534" s="73" t="s">
        <v>40</v>
      </c>
    </row>
    <row r="23535" spans="1:6" ht="25.5" x14ac:dyDescent="0.25">
      <c r="A23535" s="73">
        <v>401023</v>
      </c>
      <c r="B23535" s="74" t="s">
        <v>30027</v>
      </c>
      <c r="C23535" s="73" t="s">
        <v>763</v>
      </c>
      <c r="D23535" s="75">
        <v>716.15</v>
      </c>
      <c r="E23535" s="75">
        <v>697.2</v>
      </c>
      <c r="F23535" s="73" t="s">
        <v>40</v>
      </c>
    </row>
    <row r="23536" spans="1:6" ht="25.5" x14ac:dyDescent="0.25">
      <c r="A23536" s="73">
        <v>401025</v>
      </c>
      <c r="B23536" s="74" t="s">
        <v>30028</v>
      </c>
      <c r="C23536" s="73" t="s">
        <v>763</v>
      </c>
      <c r="D23536" s="75">
        <v>728.34</v>
      </c>
      <c r="E23536" s="75">
        <v>710.15</v>
      </c>
      <c r="F23536" s="73" t="s">
        <v>40</v>
      </c>
    </row>
    <row r="23537" spans="1:6" ht="25.5" x14ac:dyDescent="0.25">
      <c r="A23537" s="73">
        <v>401030</v>
      </c>
      <c r="B23537" s="74" t="s">
        <v>30029</v>
      </c>
      <c r="C23537" s="73" t="s">
        <v>763</v>
      </c>
      <c r="D23537" s="75">
        <v>741.3</v>
      </c>
      <c r="E23537" s="75">
        <v>723.18</v>
      </c>
      <c r="F23537" s="73" t="s">
        <v>40</v>
      </c>
    </row>
    <row r="23538" spans="1:6" ht="25.5" x14ac:dyDescent="0.25">
      <c r="A23538" s="73">
        <v>401040</v>
      </c>
      <c r="B23538" s="74" t="s">
        <v>30030</v>
      </c>
      <c r="C23538" s="73" t="s">
        <v>763</v>
      </c>
      <c r="D23538" s="75">
        <v>801.06</v>
      </c>
      <c r="E23538" s="75">
        <v>782.46</v>
      </c>
      <c r="F23538" s="73" t="s">
        <v>40</v>
      </c>
    </row>
    <row r="23539" spans="1:6" x14ac:dyDescent="0.25">
      <c r="A23539" s="73">
        <v>401101</v>
      </c>
      <c r="B23539" s="74" t="s">
        <v>30031</v>
      </c>
      <c r="C23539" s="73" t="s">
        <v>763</v>
      </c>
      <c r="D23539" s="75">
        <v>353.78</v>
      </c>
      <c r="E23539" s="75">
        <v>330.18</v>
      </c>
      <c r="F23539" s="73" t="s">
        <v>40</v>
      </c>
    </row>
    <row r="23540" spans="1:6" x14ac:dyDescent="0.25">
      <c r="A23540" s="73">
        <v>401601</v>
      </c>
      <c r="B23540" s="74" t="s">
        <v>30032</v>
      </c>
      <c r="C23540" s="73" t="s">
        <v>763</v>
      </c>
      <c r="D23540" s="75">
        <v>81.34</v>
      </c>
      <c r="E23540" s="75">
        <v>74.13</v>
      </c>
      <c r="F23540" s="73" t="s">
        <v>40</v>
      </c>
    </row>
    <row r="23541" spans="1:6" x14ac:dyDescent="0.25">
      <c r="A23541" s="73">
        <v>401602</v>
      </c>
      <c r="B23541" s="74" t="s">
        <v>30033</v>
      </c>
      <c r="C23541" s="73" t="s">
        <v>763</v>
      </c>
      <c r="D23541" s="75">
        <v>33.869999999999997</v>
      </c>
      <c r="E23541" s="75">
        <v>30.84</v>
      </c>
      <c r="F23541" s="73" t="s">
        <v>40</v>
      </c>
    </row>
    <row r="23542" spans="1:6" ht="25.5" x14ac:dyDescent="0.25">
      <c r="A23542" s="73">
        <v>401611</v>
      </c>
      <c r="B23542" s="74" t="s">
        <v>30034</v>
      </c>
      <c r="C23542" s="73" t="s">
        <v>763</v>
      </c>
      <c r="D23542" s="75">
        <v>115.41</v>
      </c>
      <c r="E23542" s="75">
        <v>105.22</v>
      </c>
      <c r="F23542" s="73" t="s">
        <v>40</v>
      </c>
    </row>
    <row r="23543" spans="1:6" ht="25.5" x14ac:dyDescent="0.25">
      <c r="A23543" s="73">
        <v>401612</v>
      </c>
      <c r="B23543" s="74" t="s">
        <v>30035</v>
      </c>
      <c r="C23543" s="73" t="s">
        <v>763</v>
      </c>
      <c r="D23543" s="75">
        <v>32.17</v>
      </c>
      <c r="E23543" s="75">
        <v>29.34</v>
      </c>
      <c r="F23543" s="73" t="s">
        <v>40</v>
      </c>
    </row>
    <row r="23544" spans="1:6" x14ac:dyDescent="0.25">
      <c r="A23544" s="73">
        <v>402411</v>
      </c>
      <c r="B23544" s="74" t="s">
        <v>30036</v>
      </c>
      <c r="C23544" s="73" t="s">
        <v>763</v>
      </c>
      <c r="D23544" s="75">
        <v>903.21</v>
      </c>
      <c r="E23544" s="75">
        <v>893.13</v>
      </c>
      <c r="F23544" s="73" t="s">
        <v>40</v>
      </c>
    </row>
    <row r="23545" spans="1:6" x14ac:dyDescent="0.25">
      <c r="A23545" s="73">
        <v>402413</v>
      </c>
      <c r="B23545" s="74" t="s">
        <v>30037</v>
      </c>
      <c r="C23545" s="73" t="s">
        <v>763</v>
      </c>
      <c r="D23545" s="75">
        <v>729.61</v>
      </c>
      <c r="E23545" s="75">
        <v>719.53</v>
      </c>
      <c r="F23545" s="73" t="s">
        <v>40</v>
      </c>
    </row>
    <row r="23546" spans="1:6" x14ac:dyDescent="0.25">
      <c r="A23546" s="73">
        <v>402415</v>
      </c>
      <c r="B23546" s="74" t="s">
        <v>30038</v>
      </c>
      <c r="C23546" s="73" t="s">
        <v>763</v>
      </c>
      <c r="D23546" s="75">
        <v>608.71</v>
      </c>
      <c r="E23546" s="75">
        <v>598.63</v>
      </c>
      <c r="F23546" s="73" t="s">
        <v>40</v>
      </c>
    </row>
    <row r="23547" spans="1:6" x14ac:dyDescent="0.25">
      <c r="A23547" s="73">
        <v>402417</v>
      </c>
      <c r="B23547" s="74" t="s">
        <v>30039</v>
      </c>
      <c r="C23547" s="73" t="s">
        <v>763</v>
      </c>
      <c r="D23547" s="75">
        <v>566.91999999999996</v>
      </c>
      <c r="E23547" s="75">
        <v>556.84</v>
      </c>
      <c r="F23547" s="73" t="s">
        <v>40</v>
      </c>
    </row>
    <row r="23548" spans="1:6" x14ac:dyDescent="0.25">
      <c r="A23548" s="73">
        <v>402419</v>
      </c>
      <c r="B23548" s="74" t="s">
        <v>30040</v>
      </c>
      <c r="C23548" s="73" t="s">
        <v>763</v>
      </c>
      <c r="D23548" s="75">
        <v>533.63</v>
      </c>
      <c r="E23548" s="75">
        <v>523.54999999999995</v>
      </c>
      <c r="F23548" s="73" t="s">
        <v>40</v>
      </c>
    </row>
    <row r="23549" spans="1:6" x14ac:dyDescent="0.25">
      <c r="A23549" s="73">
        <v>402421</v>
      </c>
      <c r="B23549" s="74" t="s">
        <v>30041</v>
      </c>
      <c r="C23549" s="73" t="s">
        <v>763</v>
      </c>
      <c r="D23549" s="75">
        <v>508.83</v>
      </c>
      <c r="E23549" s="75">
        <v>498.75</v>
      </c>
      <c r="F23549" s="73" t="s">
        <v>40</v>
      </c>
    </row>
    <row r="23550" spans="1:6" x14ac:dyDescent="0.25">
      <c r="A23550" s="73">
        <v>402423</v>
      </c>
      <c r="B23550" s="74" t="s">
        <v>30042</v>
      </c>
      <c r="C23550" s="73" t="s">
        <v>763</v>
      </c>
      <c r="D23550" s="75">
        <v>474.09</v>
      </c>
      <c r="E23550" s="75">
        <v>465.69</v>
      </c>
      <c r="F23550" s="73" t="s">
        <v>40</v>
      </c>
    </row>
    <row r="23551" spans="1:6" x14ac:dyDescent="0.25">
      <c r="A23551" s="73">
        <v>402425</v>
      </c>
      <c r="B23551" s="74" t="s">
        <v>30043</v>
      </c>
      <c r="C23551" s="73" t="s">
        <v>763</v>
      </c>
      <c r="D23551" s="75">
        <v>449.91</v>
      </c>
      <c r="E23551" s="75">
        <v>441.51</v>
      </c>
      <c r="F23551" s="73" t="s">
        <v>40</v>
      </c>
    </row>
    <row r="23552" spans="1:6" ht="25.5" x14ac:dyDescent="0.25">
      <c r="A23552" s="73">
        <v>402426</v>
      </c>
      <c r="B23552" s="74" t="s">
        <v>30044</v>
      </c>
      <c r="C23552" s="73" t="s">
        <v>763</v>
      </c>
      <c r="D23552" s="75">
        <v>747.36</v>
      </c>
      <c r="E23552" s="75">
        <v>737.28</v>
      </c>
      <c r="F23552" s="73" t="s">
        <v>40</v>
      </c>
    </row>
    <row r="23553" spans="1:6" x14ac:dyDescent="0.25">
      <c r="A23553" s="73">
        <v>402605</v>
      </c>
      <c r="B23553" s="74" t="s">
        <v>30045</v>
      </c>
      <c r="C23553" s="73" t="s">
        <v>763</v>
      </c>
      <c r="D23553" s="75">
        <v>622.48</v>
      </c>
      <c r="E23553" s="75">
        <v>612.4</v>
      </c>
      <c r="F23553" s="73" t="s">
        <v>40</v>
      </c>
    </row>
    <row r="23554" spans="1:6" x14ac:dyDescent="0.25">
      <c r="A23554" s="73">
        <v>403205</v>
      </c>
      <c r="B23554" s="74" t="s">
        <v>30046</v>
      </c>
      <c r="C23554" s="73" t="s">
        <v>763</v>
      </c>
      <c r="D23554" s="75">
        <v>57.72</v>
      </c>
      <c r="E23554" s="75">
        <v>52.68</v>
      </c>
      <c r="F23554" s="73" t="s">
        <v>40</v>
      </c>
    </row>
    <row r="23555" spans="1:6" x14ac:dyDescent="0.25">
      <c r="A23555" s="73">
        <v>403207</v>
      </c>
      <c r="B23555" s="74" t="s">
        <v>30047</v>
      </c>
      <c r="C23555" s="73" t="s">
        <v>763</v>
      </c>
      <c r="D23555" s="75">
        <v>76.959999999999994</v>
      </c>
      <c r="E23555" s="75">
        <v>70.239999999999995</v>
      </c>
      <c r="F23555" s="73" t="s">
        <v>40</v>
      </c>
    </row>
    <row r="23556" spans="1:6" x14ac:dyDescent="0.25">
      <c r="A23556" s="73">
        <v>403209</v>
      </c>
      <c r="B23556" s="74" t="s">
        <v>30048</v>
      </c>
      <c r="C23556" s="73" t="s">
        <v>763</v>
      </c>
      <c r="D23556" s="75">
        <v>96.2</v>
      </c>
      <c r="E23556" s="75">
        <v>87.8</v>
      </c>
      <c r="F23556" s="73" t="s">
        <v>40</v>
      </c>
    </row>
    <row r="23557" spans="1:6" x14ac:dyDescent="0.25">
      <c r="A23557" s="73">
        <v>403210</v>
      </c>
      <c r="B23557" s="74" t="s">
        <v>30049</v>
      </c>
      <c r="C23557" s="73" t="s">
        <v>763</v>
      </c>
      <c r="D23557" s="75">
        <v>5.56</v>
      </c>
      <c r="E23557" s="75">
        <v>5.42</v>
      </c>
      <c r="F23557" s="73" t="s">
        <v>40</v>
      </c>
    </row>
    <row r="23558" spans="1:6" x14ac:dyDescent="0.25">
      <c r="A23558" s="73">
        <v>403211</v>
      </c>
      <c r="B23558" s="74" t="s">
        <v>30050</v>
      </c>
      <c r="C23558" s="73" t="s">
        <v>763</v>
      </c>
      <c r="D23558" s="75">
        <v>7.05</v>
      </c>
      <c r="E23558" s="75">
        <v>6.87</v>
      </c>
      <c r="F23558" s="73" t="s">
        <v>40</v>
      </c>
    </row>
    <row r="23559" spans="1:6" x14ac:dyDescent="0.25">
      <c r="A23559" s="73">
        <v>403212</v>
      </c>
      <c r="B23559" s="74" t="s">
        <v>30051</v>
      </c>
      <c r="C23559" s="73" t="s">
        <v>763</v>
      </c>
      <c r="D23559" s="75">
        <v>8.24</v>
      </c>
      <c r="E23559" s="75">
        <v>8.0299999999999994</v>
      </c>
      <c r="F23559" s="73" t="s">
        <v>40</v>
      </c>
    </row>
    <row r="23560" spans="1:6" x14ac:dyDescent="0.25">
      <c r="A23560" s="73">
        <v>403213</v>
      </c>
      <c r="B23560" s="74" t="s">
        <v>30052</v>
      </c>
      <c r="C23560" s="73" t="s">
        <v>763</v>
      </c>
      <c r="D23560" s="75">
        <v>8.83</v>
      </c>
      <c r="E23560" s="75">
        <v>8.59</v>
      </c>
      <c r="F23560" s="73" t="s">
        <v>40</v>
      </c>
    </row>
    <row r="23561" spans="1:6" x14ac:dyDescent="0.25">
      <c r="A23561" s="73">
        <v>403215</v>
      </c>
      <c r="B23561" s="74" t="s">
        <v>30053</v>
      </c>
      <c r="C23561" s="73" t="s">
        <v>763</v>
      </c>
      <c r="D23561" s="75">
        <v>6.93</v>
      </c>
      <c r="E23561" s="75">
        <v>6.76</v>
      </c>
      <c r="F23561" s="73" t="s">
        <v>40</v>
      </c>
    </row>
    <row r="23562" spans="1:6" x14ac:dyDescent="0.25">
      <c r="A23562" s="73">
        <v>403216</v>
      </c>
      <c r="B23562" s="74" t="s">
        <v>30054</v>
      </c>
      <c r="C23562" s="73" t="s">
        <v>763</v>
      </c>
      <c r="D23562" s="75">
        <v>8.64</v>
      </c>
      <c r="E23562" s="75">
        <v>8.41</v>
      </c>
      <c r="F23562" s="73" t="s">
        <v>40</v>
      </c>
    </row>
    <row r="23563" spans="1:6" x14ac:dyDescent="0.25">
      <c r="A23563" s="73">
        <v>403217</v>
      </c>
      <c r="B23563" s="74" t="s">
        <v>30055</v>
      </c>
      <c r="C23563" s="73" t="s">
        <v>763</v>
      </c>
      <c r="D23563" s="75">
        <v>10.33</v>
      </c>
      <c r="E23563" s="75">
        <v>10.07</v>
      </c>
      <c r="F23563" s="73" t="s">
        <v>40</v>
      </c>
    </row>
    <row r="23564" spans="1:6" x14ac:dyDescent="0.25">
      <c r="A23564" s="73">
        <v>403218</v>
      </c>
      <c r="B23564" s="74" t="s">
        <v>30056</v>
      </c>
      <c r="C23564" s="73" t="s">
        <v>763</v>
      </c>
      <c r="D23564" s="75">
        <v>10.89</v>
      </c>
      <c r="E23564" s="75">
        <v>10.61</v>
      </c>
      <c r="F23564" s="73" t="s">
        <v>40</v>
      </c>
    </row>
    <row r="23565" spans="1:6" x14ac:dyDescent="0.25">
      <c r="A23565" s="73">
        <v>403230</v>
      </c>
      <c r="B23565" s="74" t="s">
        <v>30057</v>
      </c>
      <c r="C23565" s="73" t="s">
        <v>763</v>
      </c>
      <c r="D23565" s="75">
        <v>57.72</v>
      </c>
      <c r="E23565" s="75">
        <v>52.68</v>
      </c>
      <c r="F23565" s="73" t="s">
        <v>40</v>
      </c>
    </row>
    <row r="23566" spans="1:6" x14ac:dyDescent="0.25">
      <c r="A23566" s="73">
        <v>403231</v>
      </c>
      <c r="B23566" s="74" t="s">
        <v>30058</v>
      </c>
      <c r="C23566" s="73" t="s">
        <v>763</v>
      </c>
      <c r="D23566" s="75">
        <v>26.2</v>
      </c>
      <c r="E23566" s="75">
        <v>24.18</v>
      </c>
      <c r="F23566" s="73" t="s">
        <v>40</v>
      </c>
    </row>
    <row r="23567" spans="1:6" x14ac:dyDescent="0.25">
      <c r="A23567" s="73">
        <v>403232</v>
      </c>
      <c r="B23567" s="74" t="s">
        <v>30059</v>
      </c>
      <c r="C23567" s="73" t="s">
        <v>763</v>
      </c>
      <c r="D23567" s="75">
        <v>5.68</v>
      </c>
      <c r="E23567" s="75">
        <v>5.55</v>
      </c>
      <c r="F23567" s="73" t="s">
        <v>40</v>
      </c>
    </row>
    <row r="23568" spans="1:6" x14ac:dyDescent="0.25">
      <c r="A23568" s="73">
        <v>403240</v>
      </c>
      <c r="B23568" s="74" t="s">
        <v>30060</v>
      </c>
      <c r="C23568" s="73" t="s">
        <v>763</v>
      </c>
      <c r="D23568" s="75">
        <v>28.84</v>
      </c>
      <c r="E23568" s="75">
        <v>26.69</v>
      </c>
      <c r="F23568" s="73" t="s">
        <v>40</v>
      </c>
    </row>
    <row r="23569" spans="1:6" x14ac:dyDescent="0.25">
      <c r="A23569" s="73">
        <v>403241</v>
      </c>
      <c r="B23569" s="74" t="s">
        <v>30061</v>
      </c>
      <c r="C23569" s="73" t="s">
        <v>763</v>
      </c>
      <c r="D23569" s="75">
        <v>2.2200000000000002</v>
      </c>
      <c r="E23569" s="75">
        <v>2.17</v>
      </c>
      <c r="F23569" s="73" t="s">
        <v>40</v>
      </c>
    </row>
    <row r="23570" spans="1:6" x14ac:dyDescent="0.25">
      <c r="A23570" s="73">
        <v>403301</v>
      </c>
      <c r="B23570" s="74" t="s">
        <v>30062</v>
      </c>
      <c r="C23570" s="73" t="s">
        <v>763</v>
      </c>
      <c r="D23570" s="75">
        <v>711.58</v>
      </c>
      <c r="E23570" s="75">
        <v>683.74</v>
      </c>
      <c r="F23570" s="73" t="s">
        <v>40</v>
      </c>
    </row>
    <row r="23571" spans="1:6" x14ac:dyDescent="0.25">
      <c r="A23571" s="73">
        <v>403905</v>
      </c>
      <c r="B23571" s="74" t="s">
        <v>30063</v>
      </c>
      <c r="C23571" s="73" t="s">
        <v>763</v>
      </c>
      <c r="D23571" s="75">
        <v>24.58</v>
      </c>
      <c r="E23571" s="75">
        <v>23.02</v>
      </c>
      <c r="F23571" s="73" t="s">
        <v>40</v>
      </c>
    </row>
    <row r="23572" spans="1:6" x14ac:dyDescent="0.25">
      <c r="A23572" s="73">
        <v>403906</v>
      </c>
      <c r="B23572" s="74" t="s">
        <v>30064</v>
      </c>
      <c r="C23572" s="73" t="s">
        <v>763</v>
      </c>
      <c r="D23572" s="75">
        <v>8.6300000000000008</v>
      </c>
      <c r="E23572" s="75">
        <v>9.56</v>
      </c>
      <c r="F23572" s="73" t="s">
        <v>40</v>
      </c>
    </row>
    <row r="23573" spans="1:6" x14ac:dyDescent="0.25">
      <c r="A23573" s="73">
        <v>404001</v>
      </c>
      <c r="B23573" s="74" t="s">
        <v>30065</v>
      </c>
      <c r="C23573" s="73" t="s">
        <v>763</v>
      </c>
      <c r="D23573" s="75">
        <v>235.49</v>
      </c>
      <c r="E23573" s="75">
        <v>232.77</v>
      </c>
      <c r="F23573" s="73" t="s">
        <v>40</v>
      </c>
    </row>
    <row r="23574" spans="1:6" x14ac:dyDescent="0.25">
      <c r="A23574" s="73">
        <v>408050</v>
      </c>
      <c r="B23574" s="74" t="s">
        <v>30000</v>
      </c>
      <c r="C23574" s="73" t="s">
        <v>763</v>
      </c>
      <c r="D23574" s="75">
        <v>221.39</v>
      </c>
      <c r="E23574" s="75">
        <v>218.03</v>
      </c>
      <c r="F23574" s="73" t="s">
        <v>40</v>
      </c>
    </row>
    <row r="23575" spans="1:6" x14ac:dyDescent="0.25">
      <c r="A23575" s="73">
        <v>620701</v>
      </c>
      <c r="B23575" s="74" t="s">
        <v>33800</v>
      </c>
      <c r="C23575" s="73" t="s">
        <v>763</v>
      </c>
      <c r="D23575" s="75">
        <v>16.34</v>
      </c>
      <c r="E23575" s="75">
        <v>16.34</v>
      </c>
      <c r="F23575" s="73" t="s">
        <v>40</v>
      </c>
    </row>
    <row r="23576" spans="1:6" x14ac:dyDescent="0.25">
      <c r="A23576" s="73">
        <v>630103</v>
      </c>
      <c r="B23576" s="74" t="s">
        <v>30066</v>
      </c>
      <c r="C23576" s="73" t="s">
        <v>763</v>
      </c>
      <c r="D23576" s="75">
        <v>174.2</v>
      </c>
      <c r="E23576" s="75">
        <v>174.2</v>
      </c>
      <c r="F23576" s="73" t="s">
        <v>40</v>
      </c>
    </row>
    <row r="23577" spans="1:6" x14ac:dyDescent="0.25">
      <c r="A23577" s="73">
        <v>630104</v>
      </c>
      <c r="B23577" s="74" t="s">
        <v>30067</v>
      </c>
      <c r="C23577" s="73" t="s">
        <v>763</v>
      </c>
      <c r="D23577" s="75">
        <v>184.16</v>
      </c>
      <c r="E23577" s="75">
        <v>184.16</v>
      </c>
      <c r="F23577" s="73" t="s">
        <v>40</v>
      </c>
    </row>
    <row r="23578" spans="1:6" x14ac:dyDescent="0.25">
      <c r="A23578" s="73">
        <v>630126</v>
      </c>
      <c r="B23578" s="74" t="s">
        <v>33801</v>
      </c>
      <c r="C23578" s="73" t="s">
        <v>763</v>
      </c>
      <c r="D23578" s="75">
        <v>184.16</v>
      </c>
      <c r="E23578" s="75">
        <v>184.16</v>
      </c>
      <c r="F23578" s="73" t="s">
        <v>40</v>
      </c>
    </row>
    <row r="23579" spans="1:6" x14ac:dyDescent="0.25">
      <c r="A23579" s="73">
        <v>630205</v>
      </c>
      <c r="B23579" s="74" t="s">
        <v>30068</v>
      </c>
      <c r="C23579" s="73" t="s">
        <v>763</v>
      </c>
      <c r="D23579" s="75">
        <v>172.76</v>
      </c>
      <c r="E23579" s="75">
        <v>172.76</v>
      </c>
      <c r="F23579" s="73" t="s">
        <v>40</v>
      </c>
    </row>
    <row r="23580" spans="1:6" x14ac:dyDescent="0.25">
      <c r="A23580" s="73">
        <v>630206</v>
      </c>
      <c r="B23580" s="74" t="s">
        <v>30069</v>
      </c>
      <c r="C23580" s="73" t="s">
        <v>763</v>
      </c>
      <c r="D23580" s="75">
        <v>168.69</v>
      </c>
      <c r="E23580" s="75">
        <v>168.69</v>
      </c>
      <c r="F23580" s="73" t="s">
        <v>40</v>
      </c>
    </row>
    <row r="23581" spans="1:6" x14ac:dyDescent="0.25">
      <c r="A23581" s="73">
        <v>630218</v>
      </c>
      <c r="B23581" s="74" t="s">
        <v>30070</v>
      </c>
      <c r="C23581" s="73" t="s">
        <v>763</v>
      </c>
      <c r="D23581" s="75">
        <v>174.2</v>
      </c>
      <c r="E23581" s="75">
        <v>174.2</v>
      </c>
      <c r="F23581" s="73" t="s">
        <v>40</v>
      </c>
    </row>
    <row r="23582" spans="1:6" x14ac:dyDescent="0.25">
      <c r="A23582" s="73">
        <v>630219</v>
      </c>
      <c r="B23582" s="74" t="s">
        <v>30071</v>
      </c>
      <c r="C23582" s="73" t="s">
        <v>763</v>
      </c>
      <c r="D23582" s="75">
        <v>184.16</v>
      </c>
      <c r="E23582" s="75">
        <v>184.16</v>
      </c>
      <c r="F23582" s="73" t="s">
        <v>40</v>
      </c>
    </row>
    <row r="23583" spans="1:6" x14ac:dyDescent="0.25">
      <c r="A23583" s="73">
        <v>630402</v>
      </c>
      <c r="B23583" s="74" t="s">
        <v>30072</v>
      </c>
      <c r="C23583" s="73" t="s">
        <v>763</v>
      </c>
      <c r="D23583" s="75">
        <v>172.76</v>
      </c>
      <c r="E23583" s="75">
        <v>172.76</v>
      </c>
      <c r="F23583" s="73" t="s">
        <v>40</v>
      </c>
    </row>
    <row r="23584" spans="1:6" x14ac:dyDescent="0.25">
      <c r="A23584" s="73">
        <v>630505</v>
      </c>
      <c r="B23584" s="74" t="s">
        <v>30073</v>
      </c>
      <c r="C23584" s="73" t="s">
        <v>763</v>
      </c>
      <c r="D23584" s="75">
        <v>202.16</v>
      </c>
      <c r="E23584" s="75">
        <v>202.16</v>
      </c>
      <c r="F23584" s="73" t="s">
        <v>40</v>
      </c>
    </row>
    <row r="23585" spans="1:6" x14ac:dyDescent="0.25">
      <c r="A23585" s="73">
        <v>710220</v>
      </c>
      <c r="B23585" s="74" t="s">
        <v>33850</v>
      </c>
      <c r="C23585" s="73" t="s">
        <v>763</v>
      </c>
      <c r="D23585" s="75">
        <v>5800</v>
      </c>
      <c r="E23585" s="75">
        <v>5800</v>
      </c>
      <c r="F23585" s="73" t="s">
        <v>40</v>
      </c>
    </row>
    <row r="23586" spans="1:6" ht="25.5" x14ac:dyDescent="0.25">
      <c r="A23586" s="73">
        <v>890501</v>
      </c>
      <c r="B23586" s="74" t="s">
        <v>34468</v>
      </c>
      <c r="C23586" s="73" t="s">
        <v>763</v>
      </c>
      <c r="D23586" s="75">
        <v>60</v>
      </c>
      <c r="E23586" s="75">
        <v>60</v>
      </c>
      <c r="F23586" s="73" t="s">
        <v>40</v>
      </c>
    </row>
    <row r="23587" spans="1:6" x14ac:dyDescent="0.25">
      <c r="A23587" s="73">
        <v>890624</v>
      </c>
      <c r="B23587" s="74" t="s">
        <v>30074</v>
      </c>
      <c r="C23587" s="73" t="s">
        <v>763</v>
      </c>
      <c r="D23587" s="75">
        <v>400</v>
      </c>
      <c r="E23587" s="75">
        <v>400</v>
      </c>
      <c r="F23587" s="73" t="s">
        <v>40</v>
      </c>
    </row>
    <row r="23588" spans="1:6" x14ac:dyDescent="0.25">
      <c r="A23588" s="73">
        <v>890627</v>
      </c>
      <c r="B23588" s="74" t="s">
        <v>30075</v>
      </c>
      <c r="C23588" s="73" t="s">
        <v>763</v>
      </c>
      <c r="D23588" s="75">
        <v>430</v>
      </c>
      <c r="E23588" s="75">
        <v>430</v>
      </c>
      <c r="F23588" s="73" t="s">
        <v>40</v>
      </c>
    </row>
    <row r="23589" spans="1:6" x14ac:dyDescent="0.25">
      <c r="A23589" s="73">
        <v>890628</v>
      </c>
      <c r="B23589" s="74" t="s">
        <v>30076</v>
      </c>
      <c r="C23589" s="73" t="s">
        <v>763</v>
      </c>
      <c r="D23589" s="75">
        <v>445</v>
      </c>
      <c r="E23589" s="75">
        <v>445</v>
      </c>
      <c r="F23589" s="73" t="s">
        <v>40</v>
      </c>
    </row>
    <row r="23590" spans="1:6" x14ac:dyDescent="0.25">
      <c r="A23590" s="73">
        <v>890630</v>
      </c>
      <c r="B23590" s="74" t="s">
        <v>30077</v>
      </c>
      <c r="C23590" s="73" t="s">
        <v>763</v>
      </c>
      <c r="D23590" s="75">
        <v>460</v>
      </c>
      <c r="E23590" s="75">
        <v>460</v>
      </c>
      <c r="F23590" s="73" t="s">
        <v>40</v>
      </c>
    </row>
    <row r="23591" spans="1:6" x14ac:dyDescent="0.25">
      <c r="A23591" s="73">
        <v>890632</v>
      </c>
      <c r="B23591" s="74" t="s">
        <v>30078</v>
      </c>
      <c r="C23591" s="73" t="s">
        <v>763</v>
      </c>
      <c r="D23591" s="75">
        <v>520</v>
      </c>
      <c r="E23591" s="75">
        <v>520</v>
      </c>
      <c r="F23591" s="73" t="s">
        <v>40</v>
      </c>
    </row>
    <row r="23592" spans="1:6" x14ac:dyDescent="0.25">
      <c r="A23592" s="73">
        <v>890644</v>
      </c>
      <c r="B23592" s="74" t="s">
        <v>30079</v>
      </c>
      <c r="C23592" s="73" t="s">
        <v>763</v>
      </c>
      <c r="D23592" s="75">
        <v>439</v>
      </c>
      <c r="E23592" s="75">
        <v>439</v>
      </c>
      <c r="F23592" s="73" t="s">
        <v>40</v>
      </c>
    </row>
    <row r="23593" spans="1:6" x14ac:dyDescent="0.25">
      <c r="A23593" s="73">
        <v>890645</v>
      </c>
      <c r="B23593" s="74" t="s">
        <v>30080</v>
      </c>
      <c r="C23593" s="73" t="s">
        <v>763</v>
      </c>
      <c r="D23593" s="75">
        <v>659</v>
      </c>
      <c r="E23593" s="75">
        <v>659</v>
      </c>
      <c r="F23593" s="73" t="s">
        <v>40</v>
      </c>
    </row>
    <row r="23594" spans="1:6" ht="25.5" x14ac:dyDescent="0.25">
      <c r="A23594" s="73">
        <v>890752</v>
      </c>
      <c r="B23594" s="74" t="s">
        <v>30081</v>
      </c>
      <c r="C23594" s="73" t="s">
        <v>763</v>
      </c>
      <c r="D23594" s="75">
        <v>555.23</v>
      </c>
      <c r="E23594" s="75">
        <v>555.23</v>
      </c>
      <c r="F23594" s="73" t="s">
        <v>40</v>
      </c>
    </row>
    <row r="23595" spans="1:6" ht="25.5" x14ac:dyDescent="0.25">
      <c r="A23595" s="73">
        <v>890763</v>
      </c>
      <c r="B23595" s="74" t="s">
        <v>30082</v>
      </c>
      <c r="C23595" s="73" t="s">
        <v>763</v>
      </c>
      <c r="D23595" s="75">
        <v>500</v>
      </c>
      <c r="E23595" s="75">
        <v>500</v>
      </c>
      <c r="F23595" s="73" t="s">
        <v>40</v>
      </c>
    </row>
    <row r="23596" spans="1:6" x14ac:dyDescent="0.25">
      <c r="A23596" s="73">
        <v>893301</v>
      </c>
      <c r="B23596" s="74" t="s">
        <v>34475</v>
      </c>
      <c r="C23596" s="73" t="s">
        <v>763</v>
      </c>
      <c r="D23596" s="75">
        <v>19.11</v>
      </c>
      <c r="E23596" s="75">
        <v>19.11</v>
      </c>
      <c r="F23596" s="73" t="s">
        <v>40</v>
      </c>
    </row>
    <row r="23597" spans="1:6" x14ac:dyDescent="0.25">
      <c r="A23597" s="73">
        <v>893430</v>
      </c>
      <c r="B23597" s="74" t="s">
        <v>30083</v>
      </c>
      <c r="C23597" s="73" t="s">
        <v>763</v>
      </c>
      <c r="D23597" s="75">
        <v>180</v>
      </c>
      <c r="E23597" s="75">
        <v>180</v>
      </c>
      <c r="F23597" s="73" t="s">
        <v>40</v>
      </c>
    </row>
    <row r="23598" spans="1:6" x14ac:dyDescent="0.25">
      <c r="A23598" s="73">
        <v>893431</v>
      </c>
      <c r="B23598" s="74" t="s">
        <v>33502</v>
      </c>
      <c r="C23598" s="73" t="s">
        <v>763</v>
      </c>
      <c r="D23598" s="75">
        <v>120</v>
      </c>
      <c r="E23598" s="75">
        <v>120</v>
      </c>
      <c r="F23598" s="73" t="s">
        <v>40</v>
      </c>
    </row>
    <row r="23599" spans="1:6" ht="25.5" x14ac:dyDescent="0.25">
      <c r="A23599" s="73">
        <v>950301</v>
      </c>
      <c r="B23599" s="74" t="s">
        <v>34504</v>
      </c>
      <c r="C23599" s="73" t="s">
        <v>763</v>
      </c>
      <c r="D23599" s="75">
        <v>5500</v>
      </c>
      <c r="E23599" s="75">
        <v>5500</v>
      </c>
      <c r="F23599" s="73" t="s">
        <v>40</v>
      </c>
    </row>
    <row r="23600" spans="1:6" x14ac:dyDescent="0.25">
      <c r="A23600" s="73">
        <v>41531</v>
      </c>
      <c r="B23600" s="74" t="s">
        <v>32557</v>
      </c>
      <c r="C23600" s="73" t="s">
        <v>116</v>
      </c>
      <c r="D23600" s="75">
        <v>16.440000000000001</v>
      </c>
      <c r="E23600" s="75">
        <v>15.67</v>
      </c>
      <c r="F23600" s="73" t="s">
        <v>40</v>
      </c>
    </row>
    <row r="23601" spans="1:6" x14ac:dyDescent="0.25">
      <c r="A23601" s="73">
        <v>41532</v>
      </c>
      <c r="B23601" s="74" t="s">
        <v>32558</v>
      </c>
      <c r="C23601" s="73" t="s">
        <v>116</v>
      </c>
      <c r="D23601" s="75">
        <v>16.440000000000001</v>
      </c>
      <c r="E23601" s="75">
        <v>15.67</v>
      </c>
      <c r="F23601" s="73" t="s">
        <v>40</v>
      </c>
    </row>
    <row r="23602" spans="1:6" x14ac:dyDescent="0.25">
      <c r="A23602" s="73">
        <v>41541</v>
      </c>
      <c r="B23602" s="74" t="s">
        <v>32559</v>
      </c>
      <c r="C23602" s="73" t="s">
        <v>116</v>
      </c>
      <c r="D23602" s="75">
        <v>13.4</v>
      </c>
      <c r="E23602" s="75">
        <v>12.84</v>
      </c>
      <c r="F23602" s="73" t="s">
        <v>40</v>
      </c>
    </row>
    <row r="23603" spans="1:6" x14ac:dyDescent="0.25">
      <c r="A23603" s="73">
        <v>41542</v>
      </c>
      <c r="B23603" s="74" t="s">
        <v>32560</v>
      </c>
      <c r="C23603" s="73" t="s">
        <v>116</v>
      </c>
      <c r="D23603" s="75">
        <v>11.9</v>
      </c>
      <c r="E23603" s="75">
        <v>11.5</v>
      </c>
      <c r="F23603" s="73" t="s">
        <v>40</v>
      </c>
    </row>
    <row r="23604" spans="1:6" x14ac:dyDescent="0.25">
      <c r="A23604" s="73">
        <v>41543</v>
      </c>
      <c r="B23604" s="74" t="s">
        <v>32561</v>
      </c>
      <c r="C23604" s="73" t="s">
        <v>116</v>
      </c>
      <c r="D23604" s="75">
        <v>10.42</v>
      </c>
      <c r="E23604" s="75">
        <v>10.119999999999999</v>
      </c>
      <c r="F23604" s="73" t="s">
        <v>40</v>
      </c>
    </row>
    <row r="23605" spans="1:6" x14ac:dyDescent="0.25">
      <c r="A23605" s="73">
        <v>41544</v>
      </c>
      <c r="B23605" s="74" t="s">
        <v>32562</v>
      </c>
      <c r="C23605" s="73" t="s">
        <v>116</v>
      </c>
      <c r="D23605" s="75">
        <v>9.36</v>
      </c>
      <c r="E23605" s="75">
        <v>9.14</v>
      </c>
      <c r="F23605" s="73" t="s">
        <v>40</v>
      </c>
    </row>
    <row r="23606" spans="1:6" x14ac:dyDescent="0.25">
      <c r="A23606" s="73">
        <v>41545</v>
      </c>
      <c r="B23606" s="74" t="s">
        <v>32563</v>
      </c>
      <c r="C23606" s="73" t="s">
        <v>116</v>
      </c>
      <c r="D23606" s="75">
        <v>8.64</v>
      </c>
      <c r="E23606" s="75">
        <v>8.48</v>
      </c>
      <c r="F23606" s="73" t="s">
        <v>40</v>
      </c>
    </row>
    <row r="23607" spans="1:6" x14ac:dyDescent="0.25">
      <c r="A23607" s="73">
        <v>41546</v>
      </c>
      <c r="B23607" s="74" t="s">
        <v>32564</v>
      </c>
      <c r="C23607" s="73" t="s">
        <v>116</v>
      </c>
      <c r="D23607" s="75">
        <v>8.33</v>
      </c>
      <c r="E23607" s="75">
        <v>8.2200000000000006</v>
      </c>
      <c r="F23607" s="73" t="s">
        <v>40</v>
      </c>
    </row>
    <row r="23608" spans="1:6" x14ac:dyDescent="0.25">
      <c r="A23608" s="73">
        <v>41547</v>
      </c>
      <c r="B23608" s="74" t="s">
        <v>32565</v>
      </c>
      <c r="C23608" s="73" t="s">
        <v>116</v>
      </c>
      <c r="D23608" s="75">
        <v>7.96</v>
      </c>
      <c r="E23608" s="75">
        <v>7.88</v>
      </c>
      <c r="F23608" s="73" t="s">
        <v>40</v>
      </c>
    </row>
    <row r="23609" spans="1:6" ht="25.5" x14ac:dyDescent="0.25">
      <c r="A23609" s="73">
        <v>50510</v>
      </c>
      <c r="B23609" s="74" t="s">
        <v>32586</v>
      </c>
      <c r="C23609" s="73" t="s">
        <v>116</v>
      </c>
      <c r="D23609" s="75">
        <v>15.64</v>
      </c>
      <c r="E23609" s="75">
        <v>14.92</v>
      </c>
      <c r="F23609" s="73" t="s">
        <v>40</v>
      </c>
    </row>
    <row r="23610" spans="1:6" ht="25.5" x14ac:dyDescent="0.25">
      <c r="A23610" s="73">
        <v>50511</v>
      </c>
      <c r="B23610" s="74" t="s">
        <v>32587</v>
      </c>
      <c r="C23610" s="73" t="s">
        <v>116</v>
      </c>
      <c r="D23610" s="75">
        <v>11.34</v>
      </c>
      <c r="E23610" s="75">
        <v>10.96</v>
      </c>
      <c r="F23610" s="73" t="s">
        <v>40</v>
      </c>
    </row>
    <row r="23611" spans="1:6" ht="25.5" x14ac:dyDescent="0.25">
      <c r="A23611" s="73">
        <v>50512</v>
      </c>
      <c r="B23611" s="74" t="s">
        <v>32588</v>
      </c>
      <c r="C23611" s="73" t="s">
        <v>116</v>
      </c>
      <c r="D23611" s="75">
        <v>11.13</v>
      </c>
      <c r="E23611" s="75">
        <v>10.8</v>
      </c>
      <c r="F23611" s="73" t="s">
        <v>40</v>
      </c>
    </row>
    <row r="23612" spans="1:6" ht="25.5" x14ac:dyDescent="0.25">
      <c r="A23612" s="73">
        <v>50513</v>
      </c>
      <c r="B23612" s="74" t="s">
        <v>32589</v>
      </c>
      <c r="C23612" s="73" t="s">
        <v>116</v>
      </c>
      <c r="D23612" s="75">
        <v>9.6</v>
      </c>
      <c r="E23612" s="75">
        <v>9.3800000000000008</v>
      </c>
      <c r="F23612" s="73" t="s">
        <v>40</v>
      </c>
    </row>
    <row r="23613" spans="1:6" ht="25.5" x14ac:dyDescent="0.25">
      <c r="A23613" s="73">
        <v>50514</v>
      </c>
      <c r="B23613" s="74" t="s">
        <v>32590</v>
      </c>
      <c r="C23613" s="73" t="s">
        <v>116</v>
      </c>
      <c r="D23613" s="75">
        <v>8.51</v>
      </c>
      <c r="E23613" s="75">
        <v>8.3699999999999992</v>
      </c>
      <c r="F23613" s="73" t="s">
        <v>40</v>
      </c>
    </row>
    <row r="23614" spans="1:6" ht="25.5" x14ac:dyDescent="0.25">
      <c r="A23614" s="73">
        <v>50515</v>
      </c>
      <c r="B23614" s="74" t="s">
        <v>32591</v>
      </c>
      <c r="C23614" s="73" t="s">
        <v>116</v>
      </c>
      <c r="D23614" s="75">
        <v>8.0500000000000007</v>
      </c>
      <c r="E23614" s="75">
        <v>7.94</v>
      </c>
      <c r="F23614" s="73" t="s">
        <v>40</v>
      </c>
    </row>
    <row r="23615" spans="1:6" ht="25.5" x14ac:dyDescent="0.25">
      <c r="A23615" s="73">
        <v>50516</v>
      </c>
      <c r="B23615" s="74" t="s">
        <v>32592</v>
      </c>
      <c r="C23615" s="73" t="s">
        <v>116</v>
      </c>
      <c r="D23615" s="75">
        <v>7.94</v>
      </c>
      <c r="E23615" s="75">
        <v>7.85</v>
      </c>
      <c r="F23615" s="73" t="s">
        <v>40</v>
      </c>
    </row>
    <row r="23616" spans="1:6" ht="25.5" x14ac:dyDescent="0.25">
      <c r="A23616" s="73">
        <v>50517</v>
      </c>
      <c r="B23616" s="74" t="s">
        <v>32593</v>
      </c>
      <c r="C23616" s="73" t="s">
        <v>116</v>
      </c>
      <c r="D23616" s="75">
        <v>7.74</v>
      </c>
      <c r="E23616" s="75">
        <v>7.67</v>
      </c>
      <c r="F23616" s="73" t="s">
        <v>40</v>
      </c>
    </row>
    <row r="23617" spans="1:6" ht="25.5" x14ac:dyDescent="0.25">
      <c r="A23617" s="73">
        <v>60304</v>
      </c>
      <c r="B23617" s="74" t="s">
        <v>32618</v>
      </c>
      <c r="C23617" s="73" t="s">
        <v>116</v>
      </c>
      <c r="D23617" s="75">
        <v>16.899999999999999</v>
      </c>
      <c r="E23617" s="75">
        <v>16.100000000000001</v>
      </c>
      <c r="F23617" s="73" t="s">
        <v>40</v>
      </c>
    </row>
    <row r="23618" spans="1:6" ht="25.5" x14ac:dyDescent="0.25">
      <c r="A23618" s="73">
        <v>60305</v>
      </c>
      <c r="B23618" s="74" t="s">
        <v>32619</v>
      </c>
      <c r="C23618" s="73" t="s">
        <v>116</v>
      </c>
      <c r="D23618" s="75">
        <v>12.93</v>
      </c>
      <c r="E23618" s="75">
        <v>12.51</v>
      </c>
      <c r="F23618" s="73" t="s">
        <v>40</v>
      </c>
    </row>
    <row r="23619" spans="1:6" ht="25.5" x14ac:dyDescent="0.25">
      <c r="A23619" s="73">
        <v>60306</v>
      </c>
      <c r="B23619" s="74" t="s">
        <v>32620</v>
      </c>
      <c r="C23619" s="73" t="s">
        <v>116</v>
      </c>
      <c r="D23619" s="75">
        <v>15.14</v>
      </c>
      <c r="E23619" s="75">
        <v>14.55</v>
      </c>
      <c r="F23619" s="73" t="s">
        <v>40</v>
      </c>
    </row>
    <row r="23620" spans="1:6" ht="25.5" x14ac:dyDescent="0.25">
      <c r="A23620" s="73">
        <v>60321</v>
      </c>
      <c r="B23620" s="74" t="s">
        <v>32621</v>
      </c>
      <c r="C23620" s="73" t="s">
        <v>116</v>
      </c>
      <c r="D23620" s="75">
        <v>11.9</v>
      </c>
      <c r="E23620" s="75">
        <v>11.49</v>
      </c>
      <c r="F23620" s="73" t="s">
        <v>40</v>
      </c>
    </row>
    <row r="23621" spans="1:6" ht="25.5" x14ac:dyDescent="0.25">
      <c r="A23621" s="73">
        <v>60322</v>
      </c>
      <c r="B23621" s="74" t="s">
        <v>32622</v>
      </c>
      <c r="C23621" s="73" t="s">
        <v>116</v>
      </c>
      <c r="D23621" s="75">
        <v>10.63</v>
      </c>
      <c r="E23621" s="75">
        <v>10.35</v>
      </c>
      <c r="F23621" s="73" t="s">
        <v>40</v>
      </c>
    </row>
    <row r="23622" spans="1:6" ht="25.5" x14ac:dyDescent="0.25">
      <c r="A23622" s="73">
        <v>60323</v>
      </c>
      <c r="B23622" s="74" t="s">
        <v>32623</v>
      </c>
      <c r="C23622" s="73" t="s">
        <v>116</v>
      </c>
      <c r="D23622" s="75">
        <v>9.31</v>
      </c>
      <c r="E23622" s="75">
        <v>9.11</v>
      </c>
      <c r="F23622" s="73" t="s">
        <v>40</v>
      </c>
    </row>
    <row r="23623" spans="1:6" ht="25.5" x14ac:dyDescent="0.25">
      <c r="A23623" s="73">
        <v>60324</v>
      </c>
      <c r="B23623" s="74" t="s">
        <v>32624</v>
      </c>
      <c r="C23623" s="73" t="s">
        <v>116</v>
      </c>
      <c r="D23623" s="75">
        <v>8.4</v>
      </c>
      <c r="E23623" s="75">
        <v>8.27</v>
      </c>
      <c r="F23623" s="73" t="s">
        <v>40</v>
      </c>
    </row>
    <row r="23624" spans="1:6" ht="25.5" x14ac:dyDescent="0.25">
      <c r="A23624" s="73">
        <v>60325</v>
      </c>
      <c r="B23624" s="74" t="s">
        <v>32625</v>
      </c>
      <c r="C23624" s="73" t="s">
        <v>116</v>
      </c>
      <c r="D23624" s="75">
        <v>7.84</v>
      </c>
      <c r="E23624" s="75">
        <v>7.75</v>
      </c>
      <c r="F23624" s="73" t="s">
        <v>40</v>
      </c>
    </row>
    <row r="23625" spans="1:6" ht="25.5" x14ac:dyDescent="0.25">
      <c r="A23625" s="73">
        <v>60326</v>
      </c>
      <c r="B23625" s="74" t="s">
        <v>32626</v>
      </c>
      <c r="C23625" s="73" t="s">
        <v>116</v>
      </c>
      <c r="D23625" s="75">
        <v>7.62</v>
      </c>
      <c r="E23625" s="75">
        <v>7.58</v>
      </c>
      <c r="F23625" s="73" t="s">
        <v>40</v>
      </c>
    </row>
    <row r="23626" spans="1:6" ht="25.5" x14ac:dyDescent="0.25">
      <c r="A23626" s="73">
        <v>60327</v>
      </c>
      <c r="B23626" s="74" t="s">
        <v>32627</v>
      </c>
      <c r="C23626" s="73" t="s">
        <v>116</v>
      </c>
      <c r="D23626" s="75">
        <v>7.62</v>
      </c>
      <c r="E23626" s="75">
        <v>7.58</v>
      </c>
      <c r="F23626" s="73" t="s">
        <v>40</v>
      </c>
    </row>
    <row r="23627" spans="1:6" ht="25.5" x14ac:dyDescent="0.25">
      <c r="A23627" s="73">
        <v>60328</v>
      </c>
      <c r="B23627" s="74" t="s">
        <v>32628</v>
      </c>
      <c r="C23627" s="73" t="s">
        <v>116</v>
      </c>
      <c r="D23627" s="75">
        <v>8.5399999999999991</v>
      </c>
      <c r="E23627" s="75">
        <v>8.5</v>
      </c>
      <c r="F23627" s="73" t="s">
        <v>40</v>
      </c>
    </row>
    <row r="23628" spans="1:6" ht="25.5" x14ac:dyDescent="0.25">
      <c r="A23628" s="73">
        <v>60331</v>
      </c>
      <c r="B23628" s="74" t="s">
        <v>32629</v>
      </c>
      <c r="C23628" s="73" t="s">
        <v>116</v>
      </c>
      <c r="D23628" s="75">
        <v>17.13</v>
      </c>
      <c r="E23628" s="75">
        <v>16.27</v>
      </c>
      <c r="F23628" s="73" t="s">
        <v>40</v>
      </c>
    </row>
    <row r="23629" spans="1:6" ht="25.5" x14ac:dyDescent="0.25">
      <c r="A23629" s="73">
        <v>60332</v>
      </c>
      <c r="B23629" s="74" t="s">
        <v>32630</v>
      </c>
      <c r="C23629" s="73" t="s">
        <v>116</v>
      </c>
      <c r="D23629" s="75">
        <v>17.13</v>
      </c>
      <c r="E23629" s="75">
        <v>16.27</v>
      </c>
      <c r="F23629" s="73" t="s">
        <v>40</v>
      </c>
    </row>
    <row r="23630" spans="1:6" ht="25.5" x14ac:dyDescent="0.25">
      <c r="A23630" s="73">
        <v>60333</v>
      </c>
      <c r="B23630" s="74" t="s">
        <v>32631</v>
      </c>
      <c r="C23630" s="73" t="s">
        <v>116</v>
      </c>
      <c r="D23630" s="75">
        <v>17.649999999999999</v>
      </c>
      <c r="E23630" s="75">
        <v>16.79</v>
      </c>
      <c r="F23630" s="73" t="s">
        <v>40</v>
      </c>
    </row>
    <row r="23631" spans="1:6" ht="25.5" x14ac:dyDescent="0.25">
      <c r="A23631" s="73">
        <v>60341</v>
      </c>
      <c r="B23631" s="74" t="s">
        <v>32632</v>
      </c>
      <c r="C23631" s="73" t="s">
        <v>116</v>
      </c>
      <c r="D23631" s="75">
        <v>13.82</v>
      </c>
      <c r="E23631" s="75">
        <v>13.22</v>
      </c>
      <c r="F23631" s="73" t="s">
        <v>40</v>
      </c>
    </row>
    <row r="23632" spans="1:6" ht="25.5" x14ac:dyDescent="0.25">
      <c r="A23632" s="73">
        <v>60342</v>
      </c>
      <c r="B23632" s="74" t="s">
        <v>32633</v>
      </c>
      <c r="C23632" s="73" t="s">
        <v>116</v>
      </c>
      <c r="D23632" s="75">
        <v>12.11</v>
      </c>
      <c r="E23632" s="75">
        <v>11.68</v>
      </c>
      <c r="F23632" s="73" t="s">
        <v>40</v>
      </c>
    </row>
    <row r="23633" spans="1:6" ht="25.5" x14ac:dyDescent="0.25">
      <c r="A23633" s="73">
        <v>60343</v>
      </c>
      <c r="B23633" s="74" t="s">
        <v>32634</v>
      </c>
      <c r="C23633" s="73" t="s">
        <v>116</v>
      </c>
      <c r="D23633" s="75">
        <v>10.46</v>
      </c>
      <c r="E23633" s="75">
        <v>10.16</v>
      </c>
      <c r="F23633" s="73" t="s">
        <v>40</v>
      </c>
    </row>
    <row r="23634" spans="1:6" ht="25.5" x14ac:dyDescent="0.25">
      <c r="A23634" s="73">
        <v>60344</v>
      </c>
      <c r="B23634" s="74" t="s">
        <v>32635</v>
      </c>
      <c r="C23634" s="73" t="s">
        <v>116</v>
      </c>
      <c r="D23634" s="75">
        <v>9.2899999999999991</v>
      </c>
      <c r="E23634" s="75">
        <v>9.07</v>
      </c>
      <c r="F23634" s="73" t="s">
        <v>40</v>
      </c>
    </row>
    <row r="23635" spans="1:6" ht="25.5" x14ac:dyDescent="0.25">
      <c r="A23635" s="73">
        <v>60345</v>
      </c>
      <c r="B23635" s="74" t="s">
        <v>32636</v>
      </c>
      <c r="C23635" s="73" t="s">
        <v>116</v>
      </c>
      <c r="D23635" s="75">
        <v>8.4600000000000009</v>
      </c>
      <c r="E23635" s="75">
        <v>8.31</v>
      </c>
      <c r="F23635" s="73" t="s">
        <v>40</v>
      </c>
    </row>
    <row r="23636" spans="1:6" ht="25.5" x14ac:dyDescent="0.25">
      <c r="A23636" s="73">
        <v>60346</v>
      </c>
      <c r="B23636" s="74" t="s">
        <v>32637</v>
      </c>
      <c r="C23636" s="73" t="s">
        <v>116</v>
      </c>
      <c r="D23636" s="75">
        <v>8.07</v>
      </c>
      <c r="E23636" s="75">
        <v>7.97</v>
      </c>
      <c r="F23636" s="73" t="s">
        <v>40</v>
      </c>
    </row>
    <row r="23637" spans="1:6" ht="25.5" x14ac:dyDescent="0.25">
      <c r="A23637" s="73">
        <v>60347</v>
      </c>
      <c r="B23637" s="74" t="s">
        <v>32638</v>
      </c>
      <c r="C23637" s="73" t="s">
        <v>116</v>
      </c>
      <c r="D23637" s="75">
        <v>7.65</v>
      </c>
      <c r="E23637" s="75">
        <v>7.59</v>
      </c>
      <c r="F23637" s="73" t="s">
        <v>40</v>
      </c>
    </row>
    <row r="23638" spans="1:6" ht="25.5" x14ac:dyDescent="0.25">
      <c r="A23638" s="73">
        <v>60348</v>
      </c>
      <c r="B23638" s="74" t="s">
        <v>32639</v>
      </c>
      <c r="C23638" s="73" t="s">
        <v>116</v>
      </c>
      <c r="D23638" s="75">
        <v>8.57</v>
      </c>
      <c r="E23638" s="75">
        <v>8.51</v>
      </c>
      <c r="F23638" s="73" t="s">
        <v>40</v>
      </c>
    </row>
    <row r="23639" spans="1:6" x14ac:dyDescent="0.25">
      <c r="A23639" s="73">
        <v>60401</v>
      </c>
      <c r="B23639" s="74" t="s">
        <v>30084</v>
      </c>
      <c r="C23639" s="73" t="s">
        <v>116</v>
      </c>
      <c r="D23639" s="75">
        <v>11.24</v>
      </c>
      <c r="E23639" s="75">
        <v>11.07</v>
      </c>
      <c r="F23639" s="73" t="s">
        <v>40</v>
      </c>
    </row>
    <row r="23640" spans="1:6" x14ac:dyDescent="0.25">
      <c r="A23640" s="73">
        <v>60402</v>
      </c>
      <c r="B23640" s="74" t="s">
        <v>30085</v>
      </c>
      <c r="C23640" s="73" t="s">
        <v>116</v>
      </c>
      <c r="D23640" s="75">
        <v>11</v>
      </c>
      <c r="E23640" s="75">
        <v>10.83</v>
      </c>
      <c r="F23640" s="73" t="s">
        <v>40</v>
      </c>
    </row>
    <row r="23641" spans="1:6" x14ac:dyDescent="0.25">
      <c r="A23641" s="73">
        <v>60403</v>
      </c>
      <c r="B23641" s="74" t="s">
        <v>30086</v>
      </c>
      <c r="C23641" s="73" t="s">
        <v>116</v>
      </c>
      <c r="D23641" s="75">
        <v>10.99</v>
      </c>
      <c r="E23641" s="75">
        <v>10.82</v>
      </c>
      <c r="F23641" s="73" t="s">
        <v>40</v>
      </c>
    </row>
    <row r="23642" spans="1:6" x14ac:dyDescent="0.25">
      <c r="A23642" s="73">
        <v>60404</v>
      </c>
      <c r="B23642" s="74" t="s">
        <v>30087</v>
      </c>
      <c r="C23642" s="73" t="s">
        <v>116</v>
      </c>
      <c r="D23642" s="75">
        <v>13.05</v>
      </c>
      <c r="E23642" s="75">
        <v>12.71</v>
      </c>
      <c r="F23642" s="73" t="s">
        <v>40</v>
      </c>
    </row>
    <row r="23643" spans="1:6" x14ac:dyDescent="0.25">
      <c r="A23643" s="73">
        <v>60405</v>
      </c>
      <c r="B23643" s="74" t="s">
        <v>32640</v>
      </c>
      <c r="C23643" s="73" t="s">
        <v>116</v>
      </c>
      <c r="D23643" s="75">
        <v>12.89</v>
      </c>
      <c r="E23643" s="75">
        <v>12.61</v>
      </c>
      <c r="F23643" s="73" t="s">
        <v>40</v>
      </c>
    </row>
    <row r="23644" spans="1:6" x14ac:dyDescent="0.25">
      <c r="A23644" s="73">
        <v>60406</v>
      </c>
      <c r="B23644" s="74" t="s">
        <v>30088</v>
      </c>
      <c r="C23644" s="73" t="s">
        <v>116</v>
      </c>
      <c r="D23644" s="75">
        <v>11.48</v>
      </c>
      <c r="E23644" s="75">
        <v>11.27</v>
      </c>
      <c r="F23644" s="73" t="s">
        <v>40</v>
      </c>
    </row>
    <row r="23645" spans="1:6" x14ac:dyDescent="0.25">
      <c r="A23645" s="73">
        <v>60409</v>
      </c>
      <c r="B23645" s="74" t="s">
        <v>32641</v>
      </c>
      <c r="C23645" s="73" t="s">
        <v>116</v>
      </c>
      <c r="D23645" s="75">
        <v>10.87</v>
      </c>
      <c r="E23645" s="75">
        <v>10.7</v>
      </c>
      <c r="F23645" s="73" t="s">
        <v>40</v>
      </c>
    </row>
    <row r="23646" spans="1:6" x14ac:dyDescent="0.25">
      <c r="A23646" s="73">
        <v>60410</v>
      </c>
      <c r="B23646" s="74" t="s">
        <v>32642</v>
      </c>
      <c r="C23646" s="73" t="s">
        <v>116</v>
      </c>
      <c r="D23646" s="75">
        <v>10.85</v>
      </c>
      <c r="E23646" s="75">
        <v>10.68</v>
      </c>
      <c r="F23646" s="73" t="s">
        <v>40</v>
      </c>
    </row>
    <row r="23647" spans="1:6" x14ac:dyDescent="0.25">
      <c r="A23647" s="73">
        <v>60412</v>
      </c>
      <c r="B23647" s="74" t="s">
        <v>32643</v>
      </c>
      <c r="C23647" s="73" t="s">
        <v>116</v>
      </c>
      <c r="D23647" s="75">
        <v>10.83</v>
      </c>
      <c r="E23647" s="75">
        <v>10.66</v>
      </c>
      <c r="F23647" s="73" t="s">
        <v>40</v>
      </c>
    </row>
    <row r="23648" spans="1:6" x14ac:dyDescent="0.25">
      <c r="A23648" s="73">
        <v>60414</v>
      </c>
      <c r="B23648" s="74" t="s">
        <v>32644</v>
      </c>
      <c r="C23648" s="73" t="s">
        <v>116</v>
      </c>
      <c r="D23648" s="75">
        <v>10.87</v>
      </c>
      <c r="E23648" s="75">
        <v>10.7</v>
      </c>
      <c r="F23648" s="73" t="s">
        <v>40</v>
      </c>
    </row>
    <row r="23649" spans="1:6" x14ac:dyDescent="0.25">
      <c r="A23649" s="73">
        <v>60416</v>
      </c>
      <c r="B23649" s="74" t="s">
        <v>30089</v>
      </c>
      <c r="C23649" s="73" t="s">
        <v>116</v>
      </c>
      <c r="D23649" s="75">
        <v>11.32</v>
      </c>
      <c r="E23649" s="75">
        <v>11.12</v>
      </c>
      <c r="F23649" s="73" t="s">
        <v>40</v>
      </c>
    </row>
    <row r="23650" spans="1:6" x14ac:dyDescent="0.25">
      <c r="A23650" s="73">
        <v>60417</v>
      </c>
      <c r="B23650" s="74" t="s">
        <v>30090</v>
      </c>
      <c r="C23650" s="73" t="s">
        <v>116</v>
      </c>
      <c r="D23650" s="75">
        <v>14.04</v>
      </c>
      <c r="E23650" s="75">
        <v>13.87</v>
      </c>
      <c r="F23650" s="73" t="s">
        <v>40</v>
      </c>
    </row>
    <row r="23651" spans="1:6" x14ac:dyDescent="0.25">
      <c r="A23651" s="73">
        <v>60418</v>
      </c>
      <c r="B23651" s="74" t="s">
        <v>30091</v>
      </c>
      <c r="C23651" s="73" t="s">
        <v>116</v>
      </c>
      <c r="D23651" s="75">
        <v>13.59</v>
      </c>
      <c r="E23651" s="75">
        <v>13.42</v>
      </c>
      <c r="F23651" s="73" t="s">
        <v>40</v>
      </c>
    </row>
    <row r="23652" spans="1:6" x14ac:dyDescent="0.25">
      <c r="A23652" s="73">
        <v>60419</v>
      </c>
      <c r="B23652" s="74" t="s">
        <v>30092</v>
      </c>
      <c r="C23652" s="73" t="s">
        <v>116</v>
      </c>
      <c r="D23652" s="75">
        <v>11.27</v>
      </c>
      <c r="E23652" s="75">
        <v>11.1</v>
      </c>
      <c r="F23652" s="73" t="s">
        <v>40</v>
      </c>
    </row>
    <row r="23653" spans="1:6" ht="25.5" x14ac:dyDescent="0.25">
      <c r="A23653" s="73">
        <v>199910</v>
      </c>
      <c r="B23653" s="74" t="s">
        <v>33475</v>
      </c>
      <c r="C23653" s="73" t="s">
        <v>116</v>
      </c>
      <c r="D23653" s="75">
        <v>15.64</v>
      </c>
      <c r="E23653" s="75">
        <v>14.92</v>
      </c>
      <c r="F23653" s="73" t="s">
        <v>40</v>
      </c>
    </row>
    <row r="23654" spans="1:6" ht="25.5" x14ac:dyDescent="0.25">
      <c r="A23654" s="73">
        <v>199911</v>
      </c>
      <c r="B23654" s="74" t="s">
        <v>33476</v>
      </c>
      <c r="C23654" s="73" t="s">
        <v>116</v>
      </c>
      <c r="D23654" s="75">
        <v>11.34</v>
      </c>
      <c r="E23654" s="75">
        <v>10.96</v>
      </c>
      <c r="F23654" s="73" t="s">
        <v>40</v>
      </c>
    </row>
    <row r="23655" spans="1:6" ht="25.5" x14ac:dyDescent="0.25">
      <c r="A23655" s="73">
        <v>199912</v>
      </c>
      <c r="B23655" s="74" t="s">
        <v>33477</v>
      </c>
      <c r="C23655" s="73" t="s">
        <v>116</v>
      </c>
      <c r="D23655" s="75">
        <v>11.13</v>
      </c>
      <c r="E23655" s="75">
        <v>10.8</v>
      </c>
      <c r="F23655" s="73" t="s">
        <v>40</v>
      </c>
    </row>
    <row r="23656" spans="1:6" ht="25.5" x14ac:dyDescent="0.25">
      <c r="A23656" s="73">
        <v>199913</v>
      </c>
      <c r="B23656" s="74" t="s">
        <v>33478</v>
      </c>
      <c r="C23656" s="73" t="s">
        <v>116</v>
      </c>
      <c r="D23656" s="75">
        <v>9.6</v>
      </c>
      <c r="E23656" s="75">
        <v>9.3800000000000008</v>
      </c>
      <c r="F23656" s="73" t="s">
        <v>40</v>
      </c>
    </row>
    <row r="23657" spans="1:6" ht="25.5" x14ac:dyDescent="0.25">
      <c r="A23657" s="73">
        <v>199914</v>
      </c>
      <c r="B23657" s="74" t="s">
        <v>33479</v>
      </c>
      <c r="C23657" s="73" t="s">
        <v>116</v>
      </c>
      <c r="D23657" s="75">
        <v>8.51</v>
      </c>
      <c r="E23657" s="75">
        <v>8.3699999999999992</v>
      </c>
      <c r="F23657" s="73" t="s">
        <v>40</v>
      </c>
    </row>
    <row r="23658" spans="1:6" ht="25.5" x14ac:dyDescent="0.25">
      <c r="A23658" s="73">
        <v>199915</v>
      </c>
      <c r="B23658" s="74" t="s">
        <v>33480</v>
      </c>
      <c r="C23658" s="73" t="s">
        <v>116</v>
      </c>
      <c r="D23658" s="75">
        <v>8.0500000000000007</v>
      </c>
      <c r="E23658" s="75">
        <v>7.94</v>
      </c>
      <c r="F23658" s="73" t="s">
        <v>40</v>
      </c>
    </row>
    <row r="23659" spans="1:6" ht="25.5" x14ac:dyDescent="0.25">
      <c r="A23659" s="73">
        <v>199916</v>
      </c>
      <c r="B23659" s="74" t="s">
        <v>33481</v>
      </c>
      <c r="C23659" s="73" t="s">
        <v>116</v>
      </c>
      <c r="D23659" s="75">
        <v>7.94</v>
      </c>
      <c r="E23659" s="75">
        <v>7.85</v>
      </c>
      <c r="F23659" s="73" t="s">
        <v>40</v>
      </c>
    </row>
    <row r="23660" spans="1:6" ht="25.5" x14ac:dyDescent="0.25">
      <c r="A23660" s="73">
        <v>199917</v>
      </c>
      <c r="B23660" s="74" t="s">
        <v>33482</v>
      </c>
      <c r="C23660" s="73" t="s">
        <v>116</v>
      </c>
      <c r="D23660" s="75">
        <v>7.74</v>
      </c>
      <c r="E23660" s="75">
        <v>7.67</v>
      </c>
      <c r="F23660" s="73" t="s">
        <v>40</v>
      </c>
    </row>
    <row r="23661" spans="1:6" ht="25.5" x14ac:dyDescent="0.25">
      <c r="A23661" s="73">
        <v>202501</v>
      </c>
      <c r="B23661" s="74" t="s">
        <v>30093</v>
      </c>
      <c r="C23661" s="73" t="s">
        <v>116</v>
      </c>
      <c r="D23661" s="75">
        <v>11.46</v>
      </c>
      <c r="E23661" s="75">
        <v>11.27</v>
      </c>
      <c r="F23661" s="73" t="s">
        <v>40</v>
      </c>
    </row>
    <row r="23662" spans="1:6" ht="25.5" x14ac:dyDescent="0.25">
      <c r="A23662" s="73">
        <v>202502</v>
      </c>
      <c r="B23662" s="74" t="s">
        <v>30094</v>
      </c>
      <c r="C23662" s="73" t="s">
        <v>116</v>
      </c>
      <c r="D23662" s="75">
        <v>8.2200000000000006</v>
      </c>
      <c r="E23662" s="75">
        <v>8.0299999999999994</v>
      </c>
      <c r="F23662" s="73" t="s">
        <v>40</v>
      </c>
    </row>
    <row r="23663" spans="1:6" ht="25.5" x14ac:dyDescent="0.25">
      <c r="A23663" s="73">
        <v>202503</v>
      </c>
      <c r="B23663" s="74" t="s">
        <v>30095</v>
      </c>
      <c r="C23663" s="73" t="s">
        <v>116</v>
      </c>
      <c r="D23663" s="75">
        <v>11.88</v>
      </c>
      <c r="E23663" s="75">
        <v>11.46</v>
      </c>
      <c r="F23663" s="73" t="s">
        <v>40</v>
      </c>
    </row>
    <row r="23664" spans="1:6" ht="25.5" x14ac:dyDescent="0.25">
      <c r="A23664" s="73">
        <v>202504</v>
      </c>
      <c r="B23664" s="74" t="s">
        <v>30096</v>
      </c>
      <c r="C23664" s="73" t="s">
        <v>116</v>
      </c>
      <c r="D23664" s="75">
        <v>11.88</v>
      </c>
      <c r="E23664" s="75">
        <v>11.46</v>
      </c>
      <c r="F23664" s="73" t="s">
        <v>40</v>
      </c>
    </row>
    <row r="23665" spans="1:6" ht="25.5" x14ac:dyDescent="0.25">
      <c r="A23665" s="73">
        <v>202505</v>
      </c>
      <c r="B23665" s="74" t="s">
        <v>30097</v>
      </c>
      <c r="C23665" s="73" t="s">
        <v>116</v>
      </c>
      <c r="D23665" s="75">
        <v>11.56</v>
      </c>
      <c r="E23665" s="75">
        <v>11.14</v>
      </c>
      <c r="F23665" s="73" t="s">
        <v>40</v>
      </c>
    </row>
    <row r="23666" spans="1:6" ht="25.5" x14ac:dyDescent="0.25">
      <c r="A23666" s="73">
        <v>202506</v>
      </c>
      <c r="B23666" s="74" t="s">
        <v>30098</v>
      </c>
      <c r="C23666" s="73" t="s">
        <v>116</v>
      </c>
      <c r="D23666" s="75">
        <v>98.27</v>
      </c>
      <c r="E23666" s="75">
        <v>97.27</v>
      </c>
      <c r="F23666" s="73" t="s">
        <v>40</v>
      </c>
    </row>
    <row r="23667" spans="1:6" x14ac:dyDescent="0.25">
      <c r="A23667" s="73">
        <v>202602</v>
      </c>
      <c r="B23667" s="74" t="s">
        <v>30099</v>
      </c>
      <c r="C23667" s="73" t="s">
        <v>116</v>
      </c>
      <c r="D23667" s="75">
        <v>11.88</v>
      </c>
      <c r="E23667" s="75">
        <v>11.46</v>
      </c>
      <c r="F23667" s="73" t="s">
        <v>40</v>
      </c>
    </row>
    <row r="23668" spans="1:6" x14ac:dyDescent="0.25">
      <c r="A23668" s="73">
        <v>213203</v>
      </c>
      <c r="B23668" s="74" t="s">
        <v>30100</v>
      </c>
      <c r="C23668" s="73" t="s">
        <v>116</v>
      </c>
      <c r="D23668" s="75">
        <v>9.99</v>
      </c>
      <c r="E23668" s="75">
        <v>9.99</v>
      </c>
      <c r="F23668" s="73" t="s">
        <v>40</v>
      </c>
    </row>
    <row r="23669" spans="1:6" x14ac:dyDescent="0.25">
      <c r="A23669" s="73">
        <v>213204</v>
      </c>
      <c r="B23669" s="74" t="s">
        <v>30101</v>
      </c>
      <c r="C23669" s="73" t="s">
        <v>116</v>
      </c>
      <c r="D23669" s="75">
        <v>6</v>
      </c>
      <c r="E23669" s="75">
        <v>6</v>
      </c>
      <c r="F23669" s="73" t="s">
        <v>40</v>
      </c>
    </row>
    <row r="23670" spans="1:6" x14ac:dyDescent="0.25">
      <c r="A23670" s="73">
        <v>213205</v>
      </c>
      <c r="B23670" s="74" t="s">
        <v>33503</v>
      </c>
      <c r="C23670" s="73" t="s">
        <v>116</v>
      </c>
      <c r="D23670" s="75">
        <v>0.57999999999999996</v>
      </c>
      <c r="E23670" s="75">
        <v>0.57999999999999996</v>
      </c>
      <c r="F23670" s="73" t="s">
        <v>40</v>
      </c>
    </row>
    <row r="23671" spans="1:6" x14ac:dyDescent="0.25">
      <c r="A23671" s="73">
        <v>213206</v>
      </c>
      <c r="B23671" s="74" t="s">
        <v>17369</v>
      </c>
      <c r="C23671" s="73" t="s">
        <v>116</v>
      </c>
      <c r="D23671" s="75">
        <v>5.99</v>
      </c>
      <c r="E23671" s="75">
        <v>5.99</v>
      </c>
      <c r="F23671" s="73" t="s">
        <v>40</v>
      </c>
    </row>
    <row r="23672" spans="1:6" x14ac:dyDescent="0.25">
      <c r="A23672" s="73">
        <v>213207</v>
      </c>
      <c r="B23672" s="74" t="s">
        <v>33504</v>
      </c>
      <c r="C23672" s="73" t="s">
        <v>116</v>
      </c>
      <c r="D23672" s="75">
        <v>9.4</v>
      </c>
      <c r="E23672" s="75">
        <v>9.4</v>
      </c>
      <c r="F23672" s="73" t="s">
        <v>40</v>
      </c>
    </row>
    <row r="23673" spans="1:6" x14ac:dyDescent="0.25">
      <c r="A23673" s="73">
        <v>213208</v>
      </c>
      <c r="B23673" s="74" t="s">
        <v>33505</v>
      </c>
      <c r="C23673" s="73" t="s">
        <v>116</v>
      </c>
      <c r="D23673" s="75">
        <v>3</v>
      </c>
      <c r="E23673" s="75">
        <v>3</v>
      </c>
      <c r="F23673" s="73" t="s">
        <v>40</v>
      </c>
    </row>
    <row r="23674" spans="1:6" x14ac:dyDescent="0.25">
      <c r="A23674" s="73">
        <v>213209</v>
      </c>
      <c r="B23674" s="74" t="s">
        <v>33506</v>
      </c>
      <c r="C23674" s="73" t="s">
        <v>116</v>
      </c>
      <c r="D23674" s="75">
        <v>1.5</v>
      </c>
      <c r="E23674" s="75">
        <v>1.5</v>
      </c>
      <c r="F23674" s="73" t="s">
        <v>40</v>
      </c>
    </row>
    <row r="23675" spans="1:6" x14ac:dyDescent="0.25">
      <c r="A23675" s="73">
        <v>213210</v>
      </c>
      <c r="B23675" s="74" t="s">
        <v>33507</v>
      </c>
      <c r="C23675" s="73" t="s">
        <v>116</v>
      </c>
      <c r="D23675" s="75">
        <v>1.98</v>
      </c>
      <c r="E23675" s="75">
        <v>1.98</v>
      </c>
      <c r="F23675" s="73" t="s">
        <v>40</v>
      </c>
    </row>
    <row r="23676" spans="1:6" x14ac:dyDescent="0.25">
      <c r="A23676" s="73">
        <v>213212</v>
      </c>
      <c r="B23676" s="74" t="s">
        <v>33508</v>
      </c>
      <c r="C23676" s="73" t="s">
        <v>116</v>
      </c>
      <c r="D23676" s="75">
        <v>1.1100000000000001</v>
      </c>
      <c r="E23676" s="75">
        <v>1.1100000000000001</v>
      </c>
      <c r="F23676" s="73" t="s">
        <v>40</v>
      </c>
    </row>
    <row r="23677" spans="1:6" x14ac:dyDescent="0.25">
      <c r="A23677" s="73">
        <v>213213</v>
      </c>
      <c r="B23677" s="74" t="s">
        <v>33509</v>
      </c>
      <c r="C23677" s="73" t="s">
        <v>116</v>
      </c>
      <c r="D23677" s="75">
        <v>7.18</v>
      </c>
      <c r="E23677" s="75">
        <v>7.18</v>
      </c>
      <c r="F23677" s="73" t="s">
        <v>40</v>
      </c>
    </row>
    <row r="23678" spans="1:6" x14ac:dyDescent="0.25">
      <c r="A23678" s="73">
        <v>213214</v>
      </c>
      <c r="B23678" s="74" t="s">
        <v>33510</v>
      </c>
      <c r="C23678" s="73" t="s">
        <v>116</v>
      </c>
      <c r="D23678" s="75">
        <v>29.9</v>
      </c>
      <c r="E23678" s="75">
        <v>29.9</v>
      </c>
      <c r="F23678" s="73" t="s">
        <v>40</v>
      </c>
    </row>
    <row r="23679" spans="1:6" x14ac:dyDescent="0.25">
      <c r="A23679" s="73">
        <v>213215</v>
      </c>
      <c r="B23679" s="74" t="s">
        <v>33511</v>
      </c>
      <c r="C23679" s="73" t="s">
        <v>116</v>
      </c>
      <c r="D23679" s="75">
        <v>2.23</v>
      </c>
      <c r="E23679" s="75">
        <v>2.23</v>
      </c>
      <c r="F23679" s="73" t="s">
        <v>40</v>
      </c>
    </row>
    <row r="23680" spans="1:6" ht="25.5" x14ac:dyDescent="0.25">
      <c r="A23680" s="73">
        <v>213602</v>
      </c>
      <c r="B23680" s="74" t="s">
        <v>33549</v>
      </c>
      <c r="C23680" s="73" t="s">
        <v>116</v>
      </c>
      <c r="D23680" s="75">
        <v>1.33</v>
      </c>
      <c r="E23680" s="75">
        <v>1.21</v>
      </c>
      <c r="F23680" s="73" t="s">
        <v>40</v>
      </c>
    </row>
    <row r="23681" spans="1:6" x14ac:dyDescent="0.25">
      <c r="A23681" s="73">
        <v>402205</v>
      </c>
      <c r="B23681" s="74" t="s">
        <v>30102</v>
      </c>
      <c r="C23681" s="73" t="s">
        <v>116</v>
      </c>
      <c r="D23681" s="75">
        <v>11.45</v>
      </c>
      <c r="E23681" s="75">
        <v>11.03</v>
      </c>
      <c r="F23681" s="73" t="s">
        <v>40</v>
      </c>
    </row>
    <row r="23682" spans="1:6" x14ac:dyDescent="0.25">
      <c r="A23682" s="73">
        <v>402210</v>
      </c>
      <c r="B23682" s="74" t="s">
        <v>30103</v>
      </c>
      <c r="C23682" s="73" t="s">
        <v>116</v>
      </c>
      <c r="D23682" s="75">
        <v>11.56</v>
      </c>
      <c r="E23682" s="75">
        <v>11.14</v>
      </c>
      <c r="F23682" s="73" t="s">
        <v>40</v>
      </c>
    </row>
    <row r="23683" spans="1:6" x14ac:dyDescent="0.25">
      <c r="A23683" s="73">
        <v>402212</v>
      </c>
      <c r="B23683" s="74" t="s">
        <v>30104</v>
      </c>
      <c r="C23683" s="73" t="s">
        <v>116</v>
      </c>
      <c r="D23683" s="75">
        <v>11.37</v>
      </c>
      <c r="E23683" s="75">
        <v>10.95</v>
      </c>
      <c r="F23683" s="73" t="s">
        <v>40</v>
      </c>
    </row>
    <row r="23684" spans="1:6" x14ac:dyDescent="0.25">
      <c r="A23684" s="73">
        <v>402220</v>
      </c>
      <c r="B23684" s="74" t="s">
        <v>30105</v>
      </c>
      <c r="C23684" s="73" t="s">
        <v>116</v>
      </c>
      <c r="D23684" s="75">
        <v>12.49</v>
      </c>
      <c r="E23684" s="75">
        <v>12.07</v>
      </c>
      <c r="F23684" s="73" t="s">
        <v>40</v>
      </c>
    </row>
    <row r="23685" spans="1:6" x14ac:dyDescent="0.25">
      <c r="A23685" s="73">
        <v>402230</v>
      </c>
      <c r="B23685" s="74" t="s">
        <v>30106</v>
      </c>
      <c r="C23685" s="73" t="s">
        <v>116</v>
      </c>
      <c r="D23685" s="75">
        <v>11.75</v>
      </c>
      <c r="E23685" s="75">
        <v>11.33</v>
      </c>
      <c r="F23685" s="73" t="s">
        <v>40</v>
      </c>
    </row>
    <row r="23686" spans="1:6" x14ac:dyDescent="0.25">
      <c r="A23686" s="73">
        <v>600509</v>
      </c>
      <c r="B23686" s="74" t="s">
        <v>33725</v>
      </c>
      <c r="C23686" s="73" t="s">
        <v>116</v>
      </c>
      <c r="D23686" s="75">
        <v>6.17</v>
      </c>
      <c r="E23686" s="75">
        <v>6.17</v>
      </c>
      <c r="F23686" s="73" t="s">
        <v>40</v>
      </c>
    </row>
    <row r="23687" spans="1:6" x14ac:dyDescent="0.25">
      <c r="A23687" s="73">
        <v>600510</v>
      </c>
      <c r="B23687" s="74" t="s">
        <v>30107</v>
      </c>
      <c r="C23687" s="73" t="s">
        <v>116</v>
      </c>
      <c r="D23687" s="75">
        <v>9</v>
      </c>
      <c r="E23687" s="75">
        <v>9</v>
      </c>
      <c r="F23687" s="73" t="s">
        <v>40</v>
      </c>
    </row>
    <row r="23688" spans="1:6" x14ac:dyDescent="0.25">
      <c r="A23688" s="73">
        <v>600527</v>
      </c>
      <c r="B23688" s="74" t="s">
        <v>33726</v>
      </c>
      <c r="C23688" s="73" t="s">
        <v>116</v>
      </c>
      <c r="D23688" s="75">
        <v>6.2</v>
      </c>
      <c r="E23688" s="75">
        <v>6.2</v>
      </c>
      <c r="F23688" s="73" t="s">
        <v>40</v>
      </c>
    </row>
    <row r="23689" spans="1:6" x14ac:dyDescent="0.25">
      <c r="A23689" s="73">
        <v>600528</v>
      </c>
      <c r="B23689" s="74" t="s">
        <v>33727</v>
      </c>
      <c r="C23689" s="73" t="s">
        <v>116</v>
      </c>
      <c r="D23689" s="75">
        <v>6.2</v>
      </c>
      <c r="E23689" s="75">
        <v>6.2</v>
      </c>
      <c r="F23689" s="73" t="s">
        <v>40</v>
      </c>
    </row>
    <row r="23690" spans="1:6" x14ac:dyDescent="0.25">
      <c r="A23690" s="73">
        <v>600529</v>
      </c>
      <c r="B23690" s="74" t="s">
        <v>33728</v>
      </c>
      <c r="C23690" s="73" t="s">
        <v>116</v>
      </c>
      <c r="D23690" s="75">
        <v>5.91</v>
      </c>
      <c r="E23690" s="75">
        <v>5.91</v>
      </c>
      <c r="F23690" s="73" t="s">
        <v>40</v>
      </c>
    </row>
    <row r="23691" spans="1:6" x14ac:dyDescent="0.25">
      <c r="A23691" s="73">
        <v>600530</v>
      </c>
      <c r="B23691" s="74" t="s">
        <v>33729</v>
      </c>
      <c r="C23691" s="73" t="s">
        <v>116</v>
      </c>
      <c r="D23691" s="75">
        <v>5.74</v>
      </c>
      <c r="E23691" s="75">
        <v>5.74</v>
      </c>
      <c r="F23691" s="73" t="s">
        <v>40</v>
      </c>
    </row>
    <row r="23692" spans="1:6" x14ac:dyDescent="0.25">
      <c r="A23692" s="73">
        <v>600531</v>
      </c>
      <c r="B23692" s="74" t="s">
        <v>33730</v>
      </c>
      <c r="C23692" s="73" t="s">
        <v>116</v>
      </c>
      <c r="D23692" s="75">
        <v>5.74</v>
      </c>
      <c r="E23692" s="75">
        <v>5.74</v>
      </c>
      <c r="F23692" s="73" t="s">
        <v>40</v>
      </c>
    </row>
    <row r="23693" spans="1:6" x14ac:dyDescent="0.25">
      <c r="A23693" s="73">
        <v>600532</v>
      </c>
      <c r="B23693" s="74" t="s">
        <v>33731</v>
      </c>
      <c r="C23693" s="73" t="s">
        <v>116</v>
      </c>
      <c r="D23693" s="75">
        <v>5.74</v>
      </c>
      <c r="E23693" s="75">
        <v>5.74</v>
      </c>
      <c r="F23693" s="73" t="s">
        <v>40</v>
      </c>
    </row>
    <row r="23694" spans="1:6" x14ac:dyDescent="0.25">
      <c r="A23694" s="73">
        <v>600534</v>
      </c>
      <c r="B23694" s="74" t="s">
        <v>33732</v>
      </c>
      <c r="C23694" s="73" t="s">
        <v>116</v>
      </c>
      <c r="D23694" s="75">
        <v>5.74</v>
      </c>
      <c r="E23694" s="75">
        <v>5.74</v>
      </c>
      <c r="F23694" s="73" t="s">
        <v>40</v>
      </c>
    </row>
    <row r="23695" spans="1:6" x14ac:dyDescent="0.25">
      <c r="A23695" s="73">
        <v>600535</v>
      </c>
      <c r="B23695" s="74" t="s">
        <v>33733</v>
      </c>
      <c r="C23695" s="73" t="s">
        <v>116</v>
      </c>
      <c r="D23695" s="75">
        <v>6.54</v>
      </c>
      <c r="E23695" s="75">
        <v>6.54</v>
      </c>
      <c r="F23695" s="73" t="s">
        <v>40</v>
      </c>
    </row>
    <row r="23696" spans="1:6" x14ac:dyDescent="0.25">
      <c r="A23696" s="73">
        <v>600548</v>
      </c>
      <c r="B23696" s="74" t="s">
        <v>33734</v>
      </c>
      <c r="C23696" s="73" t="s">
        <v>116</v>
      </c>
      <c r="D23696" s="75">
        <v>6.75</v>
      </c>
      <c r="E23696" s="75">
        <v>6.75</v>
      </c>
      <c r="F23696" s="73" t="s">
        <v>40</v>
      </c>
    </row>
    <row r="23697" spans="1:6" x14ac:dyDescent="0.25">
      <c r="A23697" s="73">
        <v>600550</v>
      </c>
      <c r="B23697" s="74" t="s">
        <v>33735</v>
      </c>
      <c r="C23697" s="73" t="s">
        <v>116</v>
      </c>
      <c r="D23697" s="75">
        <v>6.75</v>
      </c>
      <c r="E23697" s="75">
        <v>6.75</v>
      </c>
      <c r="F23697" s="73" t="s">
        <v>40</v>
      </c>
    </row>
    <row r="23698" spans="1:6" x14ac:dyDescent="0.25">
      <c r="A23698" s="73">
        <v>600552</v>
      </c>
      <c r="B23698" s="74" t="s">
        <v>33736</v>
      </c>
      <c r="C23698" s="73" t="s">
        <v>116</v>
      </c>
      <c r="D23698" s="75">
        <v>7.23</v>
      </c>
      <c r="E23698" s="75">
        <v>7.23</v>
      </c>
      <c r="F23698" s="73" t="s">
        <v>40</v>
      </c>
    </row>
    <row r="23699" spans="1:6" x14ac:dyDescent="0.25">
      <c r="A23699" s="73">
        <v>600565</v>
      </c>
      <c r="B23699" s="74" t="s">
        <v>33737</v>
      </c>
      <c r="C23699" s="73" t="s">
        <v>116</v>
      </c>
      <c r="D23699" s="75">
        <v>6.76</v>
      </c>
      <c r="E23699" s="75">
        <v>6.76</v>
      </c>
      <c r="F23699" s="73" t="s">
        <v>40</v>
      </c>
    </row>
    <row r="23700" spans="1:6" x14ac:dyDescent="0.25">
      <c r="A23700" s="73">
        <v>600566</v>
      </c>
      <c r="B23700" s="74" t="s">
        <v>33738</v>
      </c>
      <c r="C23700" s="73" t="s">
        <v>116</v>
      </c>
      <c r="D23700" s="75">
        <v>6.72</v>
      </c>
      <c r="E23700" s="75">
        <v>6.72</v>
      </c>
      <c r="F23700" s="73" t="s">
        <v>40</v>
      </c>
    </row>
    <row r="23701" spans="1:6" x14ac:dyDescent="0.25">
      <c r="A23701" s="73">
        <v>600567</v>
      </c>
      <c r="B23701" s="74" t="s">
        <v>33739</v>
      </c>
      <c r="C23701" s="73" t="s">
        <v>116</v>
      </c>
      <c r="D23701" s="75">
        <v>6.4</v>
      </c>
      <c r="E23701" s="75">
        <v>6.4</v>
      </c>
      <c r="F23701" s="73" t="s">
        <v>40</v>
      </c>
    </row>
    <row r="23702" spans="1:6" x14ac:dyDescent="0.25">
      <c r="A23702" s="73">
        <v>600568</v>
      </c>
      <c r="B23702" s="74" t="s">
        <v>33740</v>
      </c>
      <c r="C23702" s="73" t="s">
        <v>116</v>
      </c>
      <c r="D23702" s="75">
        <v>6.3</v>
      </c>
      <c r="E23702" s="75">
        <v>6.3</v>
      </c>
      <c r="F23702" s="73" t="s">
        <v>40</v>
      </c>
    </row>
    <row r="23703" spans="1:6" x14ac:dyDescent="0.25">
      <c r="A23703" s="73">
        <v>600569</v>
      </c>
      <c r="B23703" s="74" t="s">
        <v>33741</v>
      </c>
      <c r="C23703" s="73" t="s">
        <v>116</v>
      </c>
      <c r="D23703" s="75">
        <v>6.3</v>
      </c>
      <c r="E23703" s="75">
        <v>6.3</v>
      </c>
      <c r="F23703" s="73" t="s">
        <v>40</v>
      </c>
    </row>
    <row r="23704" spans="1:6" x14ac:dyDescent="0.25">
      <c r="A23704" s="73">
        <v>600570</v>
      </c>
      <c r="B23704" s="74" t="s">
        <v>33742</v>
      </c>
      <c r="C23704" s="73" t="s">
        <v>116</v>
      </c>
      <c r="D23704" s="75">
        <v>6.3</v>
      </c>
      <c r="E23704" s="75">
        <v>6.3</v>
      </c>
      <c r="F23704" s="73" t="s">
        <v>40</v>
      </c>
    </row>
    <row r="23705" spans="1:6" x14ac:dyDescent="0.25">
      <c r="A23705" s="73">
        <v>600572</v>
      </c>
      <c r="B23705" s="74" t="s">
        <v>33743</v>
      </c>
      <c r="C23705" s="73" t="s">
        <v>116</v>
      </c>
      <c r="D23705" s="75">
        <v>6.3</v>
      </c>
      <c r="E23705" s="75">
        <v>6.3</v>
      </c>
      <c r="F23705" s="73" t="s">
        <v>40</v>
      </c>
    </row>
    <row r="23706" spans="1:6" x14ac:dyDescent="0.25">
      <c r="A23706" s="73">
        <v>600573</v>
      </c>
      <c r="B23706" s="74" t="s">
        <v>33744</v>
      </c>
      <c r="C23706" s="73" t="s">
        <v>116</v>
      </c>
      <c r="D23706" s="75">
        <v>7.24</v>
      </c>
      <c r="E23706" s="75">
        <v>7.24</v>
      </c>
      <c r="F23706" s="73" t="s">
        <v>40</v>
      </c>
    </row>
    <row r="23707" spans="1:6" x14ac:dyDescent="0.25">
      <c r="A23707" s="73">
        <v>600582</v>
      </c>
      <c r="B23707" s="74" t="s">
        <v>33745</v>
      </c>
      <c r="C23707" s="73" t="s">
        <v>116</v>
      </c>
      <c r="D23707" s="75">
        <v>7.45</v>
      </c>
      <c r="E23707" s="75">
        <v>7.45</v>
      </c>
      <c r="F23707" s="73" t="s">
        <v>40</v>
      </c>
    </row>
    <row r="23708" spans="1:6" x14ac:dyDescent="0.25">
      <c r="A23708" s="73">
        <v>600583</v>
      </c>
      <c r="B23708" s="74" t="s">
        <v>33746</v>
      </c>
      <c r="C23708" s="73" t="s">
        <v>116</v>
      </c>
      <c r="D23708" s="75">
        <v>7.45</v>
      </c>
      <c r="E23708" s="75">
        <v>7.45</v>
      </c>
      <c r="F23708" s="73" t="s">
        <v>40</v>
      </c>
    </row>
    <row r="23709" spans="1:6" x14ac:dyDescent="0.25">
      <c r="A23709" s="73">
        <v>600584</v>
      </c>
      <c r="B23709" s="74" t="s">
        <v>33747</v>
      </c>
      <c r="C23709" s="73" t="s">
        <v>116</v>
      </c>
      <c r="D23709" s="75">
        <v>7.45</v>
      </c>
      <c r="E23709" s="75">
        <v>7.45</v>
      </c>
      <c r="F23709" s="73" t="s">
        <v>40</v>
      </c>
    </row>
    <row r="23710" spans="1:6" x14ac:dyDescent="0.25">
      <c r="A23710" s="73">
        <v>601115</v>
      </c>
      <c r="B23710" s="74" t="s">
        <v>33755</v>
      </c>
      <c r="C23710" s="73" t="s">
        <v>116</v>
      </c>
      <c r="D23710" s="75">
        <v>8.3000000000000007</v>
      </c>
      <c r="E23710" s="75">
        <v>8.3000000000000007</v>
      </c>
      <c r="F23710" s="73" t="s">
        <v>40</v>
      </c>
    </row>
    <row r="23711" spans="1:6" x14ac:dyDescent="0.25">
      <c r="A23711" s="73">
        <v>601116</v>
      </c>
      <c r="B23711" s="74" t="s">
        <v>30109</v>
      </c>
      <c r="C23711" s="73" t="s">
        <v>116</v>
      </c>
      <c r="D23711" s="75">
        <v>8.3699999999999992</v>
      </c>
      <c r="E23711" s="75">
        <v>8.3699999999999992</v>
      </c>
      <c r="F23711" s="73" t="s">
        <v>40</v>
      </c>
    </row>
    <row r="23712" spans="1:6" x14ac:dyDescent="0.25">
      <c r="A23712" s="73">
        <v>601514</v>
      </c>
      <c r="B23712" s="74" t="s">
        <v>30110</v>
      </c>
      <c r="C23712" s="73" t="s">
        <v>116</v>
      </c>
      <c r="D23712" s="75">
        <v>8.3699999999999992</v>
      </c>
      <c r="E23712" s="75">
        <v>8.3699999999999992</v>
      </c>
      <c r="F23712" s="73" t="s">
        <v>40</v>
      </c>
    </row>
    <row r="23713" spans="1:6" x14ac:dyDescent="0.25">
      <c r="A23713" s="73">
        <v>601515</v>
      </c>
      <c r="B23713" s="74" t="s">
        <v>30111</v>
      </c>
      <c r="C23713" s="73" t="s">
        <v>116</v>
      </c>
      <c r="D23713" s="75">
        <v>8.3699999999999992</v>
      </c>
      <c r="E23713" s="75">
        <v>8.3699999999999992</v>
      </c>
      <c r="F23713" s="73" t="s">
        <v>40</v>
      </c>
    </row>
    <row r="23714" spans="1:6" x14ac:dyDescent="0.25">
      <c r="A23714" s="73">
        <v>601518</v>
      </c>
      <c r="B23714" s="74" t="s">
        <v>30112</v>
      </c>
      <c r="C23714" s="73" t="s">
        <v>116</v>
      </c>
      <c r="D23714" s="75">
        <v>8.27</v>
      </c>
      <c r="E23714" s="75">
        <v>8.27</v>
      </c>
      <c r="F23714" s="73" t="s">
        <v>40</v>
      </c>
    </row>
    <row r="23715" spans="1:6" x14ac:dyDescent="0.25">
      <c r="A23715" s="73">
        <v>601519</v>
      </c>
      <c r="B23715" s="74" t="s">
        <v>30113</v>
      </c>
      <c r="C23715" s="73" t="s">
        <v>116</v>
      </c>
      <c r="D23715" s="75">
        <v>7.99</v>
      </c>
      <c r="E23715" s="75">
        <v>7.99</v>
      </c>
      <c r="F23715" s="73" t="s">
        <v>40</v>
      </c>
    </row>
    <row r="23716" spans="1:6" x14ac:dyDescent="0.25">
      <c r="A23716" s="73">
        <v>601714</v>
      </c>
      <c r="B23716" s="74" t="s">
        <v>30114</v>
      </c>
      <c r="C23716" s="73" t="s">
        <v>116</v>
      </c>
      <c r="D23716" s="75">
        <v>8.2100000000000009</v>
      </c>
      <c r="E23716" s="75">
        <v>8.2100000000000009</v>
      </c>
      <c r="F23716" s="73" t="s">
        <v>40</v>
      </c>
    </row>
    <row r="23717" spans="1:6" x14ac:dyDescent="0.25">
      <c r="A23717" s="73">
        <v>601715</v>
      </c>
      <c r="B23717" s="74" t="s">
        <v>30115</v>
      </c>
      <c r="C23717" s="73" t="s">
        <v>116</v>
      </c>
      <c r="D23717" s="75">
        <v>11.87</v>
      </c>
      <c r="E23717" s="75">
        <v>11.87</v>
      </c>
      <c r="F23717" s="73" t="s">
        <v>40</v>
      </c>
    </row>
    <row r="23718" spans="1:6" x14ac:dyDescent="0.25">
      <c r="A23718" s="73">
        <v>601717</v>
      </c>
      <c r="B23718" s="74" t="s">
        <v>30116</v>
      </c>
      <c r="C23718" s="73" t="s">
        <v>116</v>
      </c>
      <c r="D23718" s="75">
        <v>8.3699999999999992</v>
      </c>
      <c r="E23718" s="75">
        <v>8.3699999999999992</v>
      </c>
      <c r="F23718" s="73" t="s">
        <v>40</v>
      </c>
    </row>
    <row r="23719" spans="1:6" x14ac:dyDescent="0.25">
      <c r="A23719" s="73">
        <v>601718</v>
      </c>
      <c r="B23719" s="74" t="s">
        <v>30117</v>
      </c>
      <c r="C23719" s="73" t="s">
        <v>116</v>
      </c>
      <c r="D23719" s="75">
        <v>7.6</v>
      </c>
      <c r="E23719" s="75">
        <v>7.6</v>
      </c>
      <c r="F23719" s="73" t="s">
        <v>40</v>
      </c>
    </row>
    <row r="23720" spans="1:6" x14ac:dyDescent="0.25">
      <c r="A23720" s="73">
        <v>601720</v>
      </c>
      <c r="B23720" s="74" t="s">
        <v>30118</v>
      </c>
      <c r="C23720" s="73" t="s">
        <v>116</v>
      </c>
      <c r="D23720" s="75">
        <v>8.3699999999999992</v>
      </c>
      <c r="E23720" s="75">
        <v>8.3699999999999992</v>
      </c>
      <c r="F23720" s="73" t="s">
        <v>40</v>
      </c>
    </row>
    <row r="23721" spans="1:6" x14ac:dyDescent="0.25">
      <c r="A23721" s="73">
        <v>601915</v>
      </c>
      <c r="B23721" s="74" t="s">
        <v>30119</v>
      </c>
      <c r="C23721" s="73" t="s">
        <v>116</v>
      </c>
      <c r="D23721" s="75">
        <v>11.61</v>
      </c>
      <c r="E23721" s="75">
        <v>11.61</v>
      </c>
      <c r="F23721" s="73" t="s">
        <v>40</v>
      </c>
    </row>
    <row r="23722" spans="1:6" x14ac:dyDescent="0.25">
      <c r="A23722" s="73">
        <v>602115</v>
      </c>
      <c r="B23722" s="74" t="s">
        <v>33756</v>
      </c>
      <c r="C23722" s="73" t="s">
        <v>116</v>
      </c>
      <c r="D23722" s="75">
        <v>9.1</v>
      </c>
      <c r="E23722" s="75">
        <v>9.1</v>
      </c>
      <c r="F23722" s="73" t="s">
        <v>40</v>
      </c>
    </row>
    <row r="23723" spans="1:6" ht="25.5" x14ac:dyDescent="0.25">
      <c r="A23723" s="73">
        <v>603302</v>
      </c>
      <c r="B23723" s="74" t="s">
        <v>33770</v>
      </c>
      <c r="C23723" s="73" t="s">
        <v>116</v>
      </c>
      <c r="D23723" s="75">
        <v>8.36</v>
      </c>
      <c r="E23723" s="75">
        <v>8.36</v>
      </c>
      <c r="F23723" s="73" t="s">
        <v>40</v>
      </c>
    </row>
    <row r="23724" spans="1:6" ht="25.5" x14ac:dyDescent="0.25">
      <c r="A23724" s="73">
        <v>603303</v>
      </c>
      <c r="B23724" s="74" t="s">
        <v>33771</v>
      </c>
      <c r="C23724" s="73" t="s">
        <v>116</v>
      </c>
      <c r="D23724" s="75">
        <v>8.35</v>
      </c>
      <c r="E23724" s="75">
        <v>8.35</v>
      </c>
      <c r="F23724" s="73" t="s">
        <v>40</v>
      </c>
    </row>
    <row r="23725" spans="1:6" ht="25.5" x14ac:dyDescent="0.25">
      <c r="A23725" s="73">
        <v>603304</v>
      </c>
      <c r="B23725" s="74" t="s">
        <v>33772</v>
      </c>
      <c r="C23725" s="73" t="s">
        <v>116</v>
      </c>
      <c r="D23725" s="75">
        <v>8.9</v>
      </c>
      <c r="E23725" s="75">
        <v>8.9</v>
      </c>
      <c r="F23725" s="73" t="s">
        <v>40</v>
      </c>
    </row>
    <row r="23726" spans="1:6" ht="25.5" x14ac:dyDescent="0.25">
      <c r="A23726" s="73">
        <v>603305</v>
      </c>
      <c r="B23726" s="74" t="s">
        <v>33773</v>
      </c>
      <c r="C23726" s="73" t="s">
        <v>116</v>
      </c>
      <c r="D23726" s="75">
        <v>8.33</v>
      </c>
      <c r="E23726" s="75">
        <v>8.33</v>
      </c>
      <c r="F23726" s="73" t="s">
        <v>40</v>
      </c>
    </row>
    <row r="23727" spans="1:6" ht="25.5" x14ac:dyDescent="0.25">
      <c r="A23727" s="73">
        <v>603307</v>
      </c>
      <c r="B23727" s="74" t="s">
        <v>33774</v>
      </c>
      <c r="C23727" s="73" t="s">
        <v>116</v>
      </c>
      <c r="D23727" s="75">
        <v>8.31</v>
      </c>
      <c r="E23727" s="75">
        <v>8.31</v>
      </c>
      <c r="F23727" s="73" t="s">
        <v>40</v>
      </c>
    </row>
    <row r="23728" spans="1:6" ht="25.5" x14ac:dyDescent="0.25">
      <c r="A23728" s="73">
        <v>603310</v>
      </c>
      <c r="B23728" s="74" t="s">
        <v>33775</v>
      </c>
      <c r="C23728" s="73" t="s">
        <v>116</v>
      </c>
      <c r="D23728" s="75">
        <v>8.3699999999999992</v>
      </c>
      <c r="E23728" s="75">
        <v>8.3699999999999992</v>
      </c>
      <c r="F23728" s="73" t="s">
        <v>40</v>
      </c>
    </row>
    <row r="23729" spans="1:6" ht="25.5" x14ac:dyDescent="0.25">
      <c r="A23729" s="73">
        <v>603311</v>
      </c>
      <c r="B23729" s="74" t="s">
        <v>33776</v>
      </c>
      <c r="C23729" s="73" t="s">
        <v>116</v>
      </c>
      <c r="D23729" s="75">
        <v>8.36</v>
      </c>
      <c r="E23729" s="75">
        <v>8.36</v>
      </c>
      <c r="F23729" s="73" t="s">
        <v>40</v>
      </c>
    </row>
    <row r="23730" spans="1:6" ht="25.5" x14ac:dyDescent="0.25">
      <c r="A23730" s="73">
        <v>603313</v>
      </c>
      <c r="B23730" s="74" t="s">
        <v>33777</v>
      </c>
      <c r="C23730" s="73" t="s">
        <v>116</v>
      </c>
      <c r="D23730" s="75">
        <v>8.3699999999999992</v>
      </c>
      <c r="E23730" s="75">
        <v>8.3699999999999992</v>
      </c>
      <c r="F23730" s="73" t="s">
        <v>40</v>
      </c>
    </row>
    <row r="23731" spans="1:6" ht="25.5" x14ac:dyDescent="0.25">
      <c r="A23731" s="73">
        <v>603315</v>
      </c>
      <c r="B23731" s="74" t="s">
        <v>33778</v>
      </c>
      <c r="C23731" s="73" t="s">
        <v>116</v>
      </c>
      <c r="D23731" s="75">
        <v>8.43</v>
      </c>
      <c r="E23731" s="75">
        <v>8.43</v>
      </c>
      <c r="F23731" s="73" t="s">
        <v>40</v>
      </c>
    </row>
    <row r="23732" spans="1:6" ht="25.5" x14ac:dyDescent="0.25">
      <c r="A23732" s="73">
        <v>603316</v>
      </c>
      <c r="B23732" s="74" t="s">
        <v>33779</v>
      </c>
      <c r="C23732" s="73" t="s">
        <v>116</v>
      </c>
      <c r="D23732" s="75">
        <v>8.3699999999999992</v>
      </c>
      <c r="E23732" s="75">
        <v>8.3699999999999992</v>
      </c>
      <c r="F23732" s="73" t="s">
        <v>40</v>
      </c>
    </row>
    <row r="23733" spans="1:6" ht="25.5" x14ac:dyDescent="0.25">
      <c r="A23733" s="73">
        <v>603317</v>
      </c>
      <c r="B23733" s="74" t="s">
        <v>33780</v>
      </c>
      <c r="C23733" s="73" t="s">
        <v>116</v>
      </c>
      <c r="D23733" s="75">
        <v>11.37</v>
      </c>
      <c r="E23733" s="75">
        <v>11.37</v>
      </c>
      <c r="F23733" s="73" t="s">
        <v>40</v>
      </c>
    </row>
    <row r="23734" spans="1:6" ht="25.5" x14ac:dyDescent="0.25">
      <c r="A23734" s="73">
        <v>603318</v>
      </c>
      <c r="B23734" s="74" t="s">
        <v>33781</v>
      </c>
      <c r="C23734" s="73" t="s">
        <v>116</v>
      </c>
      <c r="D23734" s="75">
        <v>10.99</v>
      </c>
      <c r="E23734" s="75">
        <v>10.99</v>
      </c>
      <c r="F23734" s="73" t="s">
        <v>40</v>
      </c>
    </row>
    <row r="23735" spans="1:6" ht="25.5" x14ac:dyDescent="0.25">
      <c r="A23735" s="73">
        <v>603319</v>
      </c>
      <c r="B23735" s="74" t="s">
        <v>33782</v>
      </c>
      <c r="C23735" s="73" t="s">
        <v>116</v>
      </c>
      <c r="D23735" s="75">
        <v>8.8000000000000007</v>
      </c>
      <c r="E23735" s="75">
        <v>8.8000000000000007</v>
      </c>
      <c r="F23735" s="73" t="s">
        <v>40</v>
      </c>
    </row>
    <row r="23736" spans="1:6" ht="25.5" x14ac:dyDescent="0.25">
      <c r="A23736" s="73">
        <v>603336</v>
      </c>
      <c r="B23736" s="74" t="s">
        <v>33783</v>
      </c>
      <c r="C23736" s="73" t="s">
        <v>116</v>
      </c>
      <c r="D23736" s="75">
        <v>8.4499999999999993</v>
      </c>
      <c r="E23736" s="75">
        <v>8.4499999999999993</v>
      </c>
      <c r="F23736" s="73" t="s">
        <v>40</v>
      </c>
    </row>
    <row r="23737" spans="1:6" x14ac:dyDescent="0.25">
      <c r="A23737" s="73">
        <v>603510</v>
      </c>
      <c r="B23737" s="74" t="s">
        <v>30120</v>
      </c>
      <c r="C23737" s="73" t="s">
        <v>116</v>
      </c>
      <c r="D23737" s="75">
        <v>17.25</v>
      </c>
      <c r="E23737" s="75">
        <v>17.25</v>
      </c>
      <c r="F23737" s="73" t="s">
        <v>40</v>
      </c>
    </row>
    <row r="23738" spans="1:6" x14ac:dyDescent="0.25">
      <c r="A23738" s="73">
        <v>603512</v>
      </c>
      <c r="B23738" s="74" t="s">
        <v>30121</v>
      </c>
      <c r="C23738" s="73" t="s">
        <v>116</v>
      </c>
      <c r="D23738" s="75">
        <v>17</v>
      </c>
      <c r="E23738" s="75">
        <v>17</v>
      </c>
      <c r="F23738" s="73" t="s">
        <v>40</v>
      </c>
    </row>
    <row r="23739" spans="1:6" x14ac:dyDescent="0.25">
      <c r="A23739" s="73">
        <v>603514</v>
      </c>
      <c r="B23739" s="74" t="s">
        <v>30122</v>
      </c>
      <c r="C23739" s="73" t="s">
        <v>116</v>
      </c>
      <c r="D23739" s="75">
        <v>18.63</v>
      </c>
      <c r="E23739" s="75">
        <v>18.63</v>
      </c>
      <c r="F23739" s="73" t="s">
        <v>40</v>
      </c>
    </row>
    <row r="23740" spans="1:6" x14ac:dyDescent="0.25">
      <c r="A23740" s="73">
        <v>603516</v>
      </c>
      <c r="B23740" s="74" t="s">
        <v>30123</v>
      </c>
      <c r="C23740" s="73" t="s">
        <v>116</v>
      </c>
      <c r="D23740" s="75">
        <v>21.18</v>
      </c>
      <c r="E23740" s="75">
        <v>21.18</v>
      </c>
      <c r="F23740" s="73" t="s">
        <v>40</v>
      </c>
    </row>
    <row r="23741" spans="1:6" x14ac:dyDescent="0.25">
      <c r="A23741" s="73">
        <v>603544</v>
      </c>
      <c r="B23741" s="74" t="s">
        <v>30124</v>
      </c>
      <c r="C23741" s="73" t="s">
        <v>116</v>
      </c>
      <c r="D23741" s="75">
        <v>19.850000000000001</v>
      </c>
      <c r="E23741" s="75">
        <v>19.850000000000001</v>
      </c>
      <c r="F23741" s="73" t="s">
        <v>40</v>
      </c>
    </row>
    <row r="23742" spans="1:6" x14ac:dyDescent="0.25">
      <c r="A23742" s="73">
        <v>603561</v>
      </c>
      <c r="B23742" s="74" t="s">
        <v>30125</v>
      </c>
      <c r="C23742" s="73" t="s">
        <v>116</v>
      </c>
      <c r="D23742" s="75">
        <v>19.989999999999998</v>
      </c>
      <c r="E23742" s="75">
        <v>19.989999999999998</v>
      </c>
      <c r="F23742" s="73" t="s">
        <v>40</v>
      </c>
    </row>
    <row r="23743" spans="1:6" x14ac:dyDescent="0.25">
      <c r="A23743" s="73">
        <v>603571</v>
      </c>
      <c r="B23743" s="74" t="s">
        <v>30126</v>
      </c>
      <c r="C23743" s="73" t="s">
        <v>116</v>
      </c>
      <c r="D23743" s="75">
        <v>15</v>
      </c>
      <c r="E23743" s="75">
        <v>15</v>
      </c>
      <c r="F23743" s="73" t="s">
        <v>40</v>
      </c>
    </row>
    <row r="23744" spans="1:6" x14ac:dyDescent="0.25">
      <c r="A23744" s="73">
        <v>620105</v>
      </c>
      <c r="B23744" s="74" t="s">
        <v>33796</v>
      </c>
      <c r="C23744" s="73" t="s">
        <v>116</v>
      </c>
      <c r="D23744" s="75">
        <v>0.62</v>
      </c>
      <c r="E23744" s="75">
        <v>0.62</v>
      </c>
      <c r="F23744" s="73" t="s">
        <v>40</v>
      </c>
    </row>
    <row r="23745" spans="1:6" x14ac:dyDescent="0.25">
      <c r="A23745" s="73">
        <v>620205</v>
      </c>
      <c r="B23745" s="74" t="s">
        <v>30127</v>
      </c>
      <c r="C23745" s="73" t="s">
        <v>116</v>
      </c>
      <c r="D23745" s="75">
        <v>3</v>
      </c>
      <c r="E23745" s="75">
        <v>3</v>
      </c>
      <c r="F23745" s="73" t="s">
        <v>40</v>
      </c>
    </row>
    <row r="23746" spans="1:6" x14ac:dyDescent="0.25">
      <c r="A23746" s="73">
        <v>620310</v>
      </c>
      <c r="B23746" s="74" t="s">
        <v>33797</v>
      </c>
      <c r="C23746" s="73" t="s">
        <v>116</v>
      </c>
      <c r="D23746" s="75">
        <v>0.64</v>
      </c>
      <c r="E23746" s="75">
        <v>0.64</v>
      </c>
      <c r="F23746" s="73" t="s">
        <v>40</v>
      </c>
    </row>
    <row r="23747" spans="1:6" x14ac:dyDescent="0.25">
      <c r="A23747" s="73">
        <v>620313</v>
      </c>
      <c r="B23747" s="74" t="s">
        <v>30128</v>
      </c>
      <c r="C23747" s="73" t="s">
        <v>116</v>
      </c>
      <c r="D23747" s="75">
        <v>1.49</v>
      </c>
      <c r="E23747" s="75">
        <v>1.49</v>
      </c>
      <c r="F23747" s="73" t="s">
        <v>40</v>
      </c>
    </row>
    <row r="23748" spans="1:6" x14ac:dyDescent="0.25">
      <c r="A23748" s="73">
        <v>620322</v>
      </c>
      <c r="B23748" s="74" t="s">
        <v>33798</v>
      </c>
      <c r="C23748" s="73" t="s">
        <v>116</v>
      </c>
      <c r="D23748" s="75">
        <v>4.99</v>
      </c>
      <c r="E23748" s="75">
        <v>4.99</v>
      </c>
      <c r="F23748" s="73" t="s">
        <v>40</v>
      </c>
    </row>
    <row r="23749" spans="1:6" x14ac:dyDescent="0.25">
      <c r="A23749" s="73">
        <v>620501</v>
      </c>
      <c r="B23749" s="74" t="s">
        <v>30129</v>
      </c>
      <c r="C23749" s="73" t="s">
        <v>116</v>
      </c>
      <c r="D23749" s="75">
        <v>1.45</v>
      </c>
      <c r="E23749" s="75">
        <v>1.45</v>
      </c>
      <c r="F23749" s="73" t="s">
        <v>40</v>
      </c>
    </row>
    <row r="23750" spans="1:6" x14ac:dyDescent="0.25">
      <c r="A23750" s="73">
        <v>620601</v>
      </c>
      <c r="B23750" s="74" t="s">
        <v>33799</v>
      </c>
      <c r="C23750" s="73" t="s">
        <v>116</v>
      </c>
      <c r="D23750" s="75">
        <v>1.33</v>
      </c>
      <c r="E23750" s="75">
        <v>1.33</v>
      </c>
      <c r="F23750" s="73" t="s">
        <v>40</v>
      </c>
    </row>
    <row r="23751" spans="1:6" x14ac:dyDescent="0.25">
      <c r="A23751" s="73">
        <v>620602</v>
      </c>
      <c r="B23751" s="74" t="s">
        <v>30130</v>
      </c>
      <c r="C23751" s="73" t="s">
        <v>116</v>
      </c>
      <c r="D23751" s="75">
        <v>35.6</v>
      </c>
      <c r="E23751" s="75">
        <v>35.6</v>
      </c>
      <c r="F23751" s="73" t="s">
        <v>40</v>
      </c>
    </row>
    <row r="23752" spans="1:6" x14ac:dyDescent="0.25">
      <c r="A23752" s="73">
        <v>660504</v>
      </c>
      <c r="B23752" s="74" t="s">
        <v>33820</v>
      </c>
      <c r="C23752" s="73" t="s">
        <v>116</v>
      </c>
      <c r="D23752" s="75">
        <v>7.65</v>
      </c>
      <c r="E23752" s="75">
        <v>7.65</v>
      </c>
      <c r="F23752" s="73" t="s">
        <v>40</v>
      </c>
    </row>
    <row r="23753" spans="1:6" x14ac:dyDescent="0.25">
      <c r="A23753" s="73">
        <v>660505</v>
      </c>
      <c r="B23753" s="74" t="s">
        <v>33821</v>
      </c>
      <c r="C23753" s="73" t="s">
        <v>116</v>
      </c>
      <c r="D23753" s="75">
        <v>7.39</v>
      </c>
      <c r="E23753" s="75">
        <v>7.39</v>
      </c>
      <c r="F23753" s="73" t="s">
        <v>40</v>
      </c>
    </row>
    <row r="23754" spans="1:6" x14ac:dyDescent="0.25">
      <c r="A23754" s="73">
        <v>660555</v>
      </c>
      <c r="B23754" s="74" t="s">
        <v>33823</v>
      </c>
      <c r="C23754" s="73" t="s">
        <v>116</v>
      </c>
      <c r="D23754" s="75">
        <v>10.86</v>
      </c>
      <c r="E23754" s="75">
        <v>10.86</v>
      </c>
      <c r="F23754" s="73" t="s">
        <v>40</v>
      </c>
    </row>
    <row r="23755" spans="1:6" x14ac:dyDescent="0.25">
      <c r="A23755" s="73">
        <v>660605</v>
      </c>
      <c r="B23755" s="74" t="s">
        <v>33824</v>
      </c>
      <c r="C23755" s="73" t="s">
        <v>116</v>
      </c>
      <c r="D23755" s="75">
        <v>13.83</v>
      </c>
      <c r="E23755" s="75">
        <v>13.83</v>
      </c>
      <c r="F23755" s="73" t="s">
        <v>40</v>
      </c>
    </row>
    <row r="23756" spans="1:6" x14ac:dyDescent="0.25">
      <c r="A23756" s="73">
        <v>663508</v>
      </c>
      <c r="B23756" s="74" t="s">
        <v>33825</v>
      </c>
      <c r="C23756" s="73" t="s">
        <v>116</v>
      </c>
      <c r="D23756" s="75">
        <v>8.8000000000000007</v>
      </c>
      <c r="E23756" s="75">
        <v>8.8000000000000007</v>
      </c>
      <c r="F23756" s="73" t="s">
        <v>40</v>
      </c>
    </row>
    <row r="23757" spans="1:6" x14ac:dyDescent="0.25">
      <c r="A23757" s="73">
        <v>663510</v>
      </c>
      <c r="B23757" s="74" t="s">
        <v>33826</v>
      </c>
      <c r="C23757" s="73" t="s">
        <v>116</v>
      </c>
      <c r="D23757" s="75">
        <v>9</v>
      </c>
      <c r="E23757" s="75">
        <v>9</v>
      </c>
      <c r="F23757" s="73" t="s">
        <v>40</v>
      </c>
    </row>
    <row r="23758" spans="1:6" x14ac:dyDescent="0.25">
      <c r="A23758" s="73">
        <v>672095</v>
      </c>
      <c r="B23758" s="74" t="s">
        <v>33835</v>
      </c>
      <c r="C23758" s="73" t="s">
        <v>116</v>
      </c>
      <c r="D23758" s="75">
        <v>39.08</v>
      </c>
      <c r="E23758" s="75">
        <v>39.08</v>
      </c>
      <c r="F23758" s="73" t="s">
        <v>40</v>
      </c>
    </row>
    <row r="23759" spans="1:6" x14ac:dyDescent="0.25">
      <c r="A23759" s="73">
        <v>678590</v>
      </c>
      <c r="B23759" s="74" t="s">
        <v>33839</v>
      </c>
      <c r="C23759" s="73" t="s">
        <v>116</v>
      </c>
      <c r="D23759" s="75">
        <v>62.5</v>
      </c>
      <c r="E23759" s="75">
        <v>62.5</v>
      </c>
      <c r="F23759" s="73" t="s">
        <v>40</v>
      </c>
    </row>
    <row r="23760" spans="1:6" x14ac:dyDescent="0.25">
      <c r="A23760" s="73">
        <v>678595</v>
      </c>
      <c r="B23760" s="74" t="s">
        <v>30131</v>
      </c>
      <c r="C23760" s="73" t="s">
        <v>116</v>
      </c>
      <c r="D23760" s="75">
        <v>278.02999999999997</v>
      </c>
      <c r="E23760" s="75">
        <v>278.02999999999997</v>
      </c>
      <c r="F23760" s="73" t="s">
        <v>40</v>
      </c>
    </row>
    <row r="23761" spans="1:6" x14ac:dyDescent="0.25">
      <c r="A23761" s="73">
        <v>680102</v>
      </c>
      <c r="B23761" s="74" t="s">
        <v>33840</v>
      </c>
      <c r="C23761" s="73" t="s">
        <v>116</v>
      </c>
      <c r="D23761" s="75">
        <v>6.92</v>
      </c>
      <c r="E23761" s="75">
        <v>6.92</v>
      </c>
      <c r="F23761" s="73" t="s">
        <v>40</v>
      </c>
    </row>
    <row r="23762" spans="1:6" x14ac:dyDescent="0.25">
      <c r="A23762" s="73">
        <v>738020</v>
      </c>
      <c r="B23762" s="74" t="s">
        <v>30132</v>
      </c>
      <c r="C23762" s="73" t="s">
        <v>116</v>
      </c>
      <c r="D23762" s="75">
        <v>124.25</v>
      </c>
      <c r="E23762" s="75">
        <v>124.25</v>
      </c>
      <c r="F23762" s="73" t="s">
        <v>40</v>
      </c>
    </row>
    <row r="23763" spans="1:6" x14ac:dyDescent="0.25">
      <c r="A23763" s="73">
        <v>738023</v>
      </c>
      <c r="B23763" s="74" t="s">
        <v>30133</v>
      </c>
      <c r="C23763" s="73" t="s">
        <v>116</v>
      </c>
      <c r="D23763" s="75">
        <v>86.8</v>
      </c>
      <c r="E23763" s="75">
        <v>86.8</v>
      </c>
      <c r="F23763" s="73" t="s">
        <v>40</v>
      </c>
    </row>
    <row r="23764" spans="1:6" x14ac:dyDescent="0.25">
      <c r="A23764" s="73">
        <v>751508</v>
      </c>
      <c r="B23764" s="74" t="s">
        <v>30134</v>
      </c>
      <c r="C23764" s="73" t="s">
        <v>116</v>
      </c>
      <c r="D23764" s="75">
        <v>3.78</v>
      </c>
      <c r="E23764" s="75">
        <v>3.78</v>
      </c>
      <c r="F23764" s="73" t="s">
        <v>40</v>
      </c>
    </row>
    <row r="23765" spans="1:6" x14ac:dyDescent="0.25">
      <c r="A23765" s="73">
        <v>751509</v>
      </c>
      <c r="B23765" s="74" t="s">
        <v>30135</v>
      </c>
      <c r="C23765" s="73" t="s">
        <v>116</v>
      </c>
      <c r="D23765" s="75">
        <v>22.69</v>
      </c>
      <c r="E23765" s="75">
        <v>22.69</v>
      </c>
      <c r="F23765" s="73" t="s">
        <v>40</v>
      </c>
    </row>
    <row r="23766" spans="1:6" x14ac:dyDescent="0.25">
      <c r="A23766" s="73">
        <v>751511</v>
      </c>
      <c r="B23766" s="74" t="s">
        <v>30136</v>
      </c>
      <c r="C23766" s="73" t="s">
        <v>116</v>
      </c>
      <c r="D23766" s="75">
        <v>9.44</v>
      </c>
      <c r="E23766" s="75">
        <v>9.44</v>
      </c>
      <c r="F23766" s="73" t="s">
        <v>40</v>
      </c>
    </row>
    <row r="23767" spans="1:6" x14ac:dyDescent="0.25">
      <c r="A23767" s="73">
        <v>770551</v>
      </c>
      <c r="B23767" s="74" t="s">
        <v>34291</v>
      </c>
      <c r="C23767" s="73" t="s">
        <v>116</v>
      </c>
      <c r="D23767" s="75">
        <v>15.54</v>
      </c>
      <c r="E23767" s="75">
        <v>15.54</v>
      </c>
      <c r="F23767" s="73" t="s">
        <v>40</v>
      </c>
    </row>
    <row r="23768" spans="1:6" x14ac:dyDescent="0.25">
      <c r="A23768" s="73">
        <v>770552</v>
      </c>
      <c r="B23768" s="74" t="s">
        <v>34292</v>
      </c>
      <c r="C23768" s="73" t="s">
        <v>116</v>
      </c>
      <c r="D23768" s="75">
        <v>21.3</v>
      </c>
      <c r="E23768" s="75">
        <v>21.3</v>
      </c>
      <c r="F23768" s="73" t="s">
        <v>40</v>
      </c>
    </row>
    <row r="23769" spans="1:6" x14ac:dyDescent="0.25">
      <c r="A23769" s="73">
        <v>770553</v>
      </c>
      <c r="B23769" s="74" t="s">
        <v>34293</v>
      </c>
      <c r="C23769" s="73" t="s">
        <v>116</v>
      </c>
      <c r="D23769" s="75">
        <v>18.07</v>
      </c>
      <c r="E23769" s="75">
        <v>18.07</v>
      </c>
      <c r="F23769" s="73" t="s">
        <v>40</v>
      </c>
    </row>
    <row r="23770" spans="1:6" x14ac:dyDescent="0.25">
      <c r="A23770" s="73">
        <v>770555</v>
      </c>
      <c r="B23770" s="74" t="s">
        <v>34294</v>
      </c>
      <c r="C23770" s="73" t="s">
        <v>116</v>
      </c>
      <c r="D23770" s="75">
        <v>25.87</v>
      </c>
      <c r="E23770" s="75">
        <v>25.87</v>
      </c>
      <c r="F23770" s="73" t="s">
        <v>40</v>
      </c>
    </row>
    <row r="23771" spans="1:6" x14ac:dyDescent="0.25">
      <c r="A23771" s="73">
        <v>770556</v>
      </c>
      <c r="B23771" s="74" t="s">
        <v>34295</v>
      </c>
      <c r="C23771" s="73" t="s">
        <v>116</v>
      </c>
      <c r="D23771" s="75">
        <v>18.510000000000002</v>
      </c>
      <c r="E23771" s="75">
        <v>18.510000000000002</v>
      </c>
      <c r="F23771" s="73" t="s">
        <v>40</v>
      </c>
    </row>
    <row r="23772" spans="1:6" x14ac:dyDescent="0.25">
      <c r="A23772" s="73">
        <v>770557</v>
      </c>
      <c r="B23772" s="74" t="s">
        <v>34296</v>
      </c>
      <c r="C23772" s="73" t="s">
        <v>116</v>
      </c>
      <c r="D23772" s="75">
        <v>18.97</v>
      </c>
      <c r="E23772" s="75">
        <v>18.97</v>
      </c>
      <c r="F23772" s="73" t="s">
        <v>40</v>
      </c>
    </row>
    <row r="23773" spans="1:6" x14ac:dyDescent="0.25">
      <c r="A23773" s="73">
        <v>770582</v>
      </c>
      <c r="B23773" s="74" t="s">
        <v>30137</v>
      </c>
      <c r="C23773" s="73" t="s">
        <v>116</v>
      </c>
      <c r="D23773" s="75">
        <v>23.67</v>
      </c>
      <c r="E23773" s="75">
        <v>23.67</v>
      </c>
      <c r="F23773" s="73" t="s">
        <v>40</v>
      </c>
    </row>
    <row r="23774" spans="1:6" x14ac:dyDescent="0.25">
      <c r="A23774" s="73">
        <v>770910</v>
      </c>
      <c r="B23774" s="74" t="s">
        <v>34298</v>
      </c>
      <c r="C23774" s="73" t="s">
        <v>116</v>
      </c>
      <c r="D23774" s="75">
        <v>15.82</v>
      </c>
      <c r="E23774" s="75">
        <v>15.82</v>
      </c>
      <c r="F23774" s="73" t="s">
        <v>40</v>
      </c>
    </row>
    <row r="23775" spans="1:6" x14ac:dyDescent="0.25">
      <c r="A23775" s="73">
        <v>775035</v>
      </c>
      <c r="B23775" s="74" t="s">
        <v>34301</v>
      </c>
      <c r="C23775" s="73" t="s">
        <v>116</v>
      </c>
      <c r="D23775" s="75">
        <v>27.67</v>
      </c>
      <c r="E23775" s="75">
        <v>27.67</v>
      </c>
      <c r="F23775" s="73" t="s">
        <v>40</v>
      </c>
    </row>
    <row r="23776" spans="1:6" x14ac:dyDescent="0.25">
      <c r="A23776" s="73">
        <v>775036</v>
      </c>
      <c r="B23776" s="74" t="s">
        <v>34302</v>
      </c>
      <c r="C23776" s="73" t="s">
        <v>116</v>
      </c>
      <c r="D23776" s="75">
        <v>30.74</v>
      </c>
      <c r="E23776" s="75">
        <v>30.74</v>
      </c>
      <c r="F23776" s="73" t="s">
        <v>40</v>
      </c>
    </row>
    <row r="23777" spans="1:6" x14ac:dyDescent="0.25">
      <c r="A23777" s="73">
        <v>780503</v>
      </c>
      <c r="B23777" s="74" t="s">
        <v>34304</v>
      </c>
      <c r="C23777" s="73" t="s">
        <v>116</v>
      </c>
      <c r="D23777" s="75">
        <v>57.2</v>
      </c>
      <c r="E23777" s="75">
        <v>57.2</v>
      </c>
      <c r="F23777" s="73" t="s">
        <v>40</v>
      </c>
    </row>
    <row r="23778" spans="1:6" x14ac:dyDescent="0.25">
      <c r="A23778" s="73">
        <v>821710</v>
      </c>
      <c r="B23778" s="74" t="s">
        <v>34399</v>
      </c>
      <c r="C23778" s="73" t="s">
        <v>116</v>
      </c>
      <c r="D23778" s="75">
        <v>31.6</v>
      </c>
      <c r="E23778" s="75">
        <v>31.6</v>
      </c>
      <c r="F23778" s="73" t="s">
        <v>40</v>
      </c>
    </row>
    <row r="23779" spans="1:6" ht="25.5" x14ac:dyDescent="0.25">
      <c r="A23779" s="73">
        <v>821713</v>
      </c>
      <c r="B23779" s="74" t="s">
        <v>34401</v>
      </c>
      <c r="C23779" s="73" t="s">
        <v>116</v>
      </c>
      <c r="D23779" s="75">
        <v>60.21</v>
      </c>
      <c r="E23779" s="75">
        <v>60.21</v>
      </c>
      <c r="F23779" s="73" t="s">
        <v>40</v>
      </c>
    </row>
    <row r="23780" spans="1:6" x14ac:dyDescent="0.25">
      <c r="A23780" s="73">
        <v>834206</v>
      </c>
      <c r="B23780" s="74" t="s">
        <v>30138</v>
      </c>
      <c r="C23780" s="73" t="s">
        <v>116</v>
      </c>
      <c r="D23780" s="75">
        <v>57.49</v>
      </c>
      <c r="E23780" s="75">
        <v>57.49</v>
      </c>
      <c r="F23780" s="73" t="s">
        <v>40</v>
      </c>
    </row>
    <row r="23781" spans="1:6" x14ac:dyDescent="0.25">
      <c r="A23781" s="73">
        <v>834207</v>
      </c>
      <c r="B23781" s="74" t="s">
        <v>34458</v>
      </c>
      <c r="C23781" s="73" t="s">
        <v>116</v>
      </c>
      <c r="D23781" s="75">
        <v>20.74</v>
      </c>
      <c r="E23781" s="75">
        <v>20.74</v>
      </c>
      <c r="F23781" s="73" t="s">
        <v>40</v>
      </c>
    </row>
    <row r="23782" spans="1:6" ht="25.5" x14ac:dyDescent="0.25">
      <c r="A23782" s="73">
        <v>834208</v>
      </c>
      <c r="B23782" s="74" t="s">
        <v>34459</v>
      </c>
      <c r="C23782" s="73" t="s">
        <v>116</v>
      </c>
      <c r="D23782" s="75">
        <v>2.95</v>
      </c>
      <c r="E23782" s="75">
        <v>2.95</v>
      </c>
      <c r="F23782" s="73" t="s">
        <v>40</v>
      </c>
    </row>
    <row r="23783" spans="1:6" ht="38.25" x14ac:dyDescent="0.25">
      <c r="A23783" s="73">
        <v>834210</v>
      </c>
      <c r="B23783" s="74" t="s">
        <v>34461</v>
      </c>
      <c r="C23783" s="73" t="s">
        <v>116</v>
      </c>
      <c r="D23783" s="75">
        <v>16.75</v>
      </c>
      <c r="E23783" s="75">
        <v>16.75</v>
      </c>
      <c r="F23783" s="73" t="s">
        <v>40</v>
      </c>
    </row>
    <row r="23784" spans="1:6" x14ac:dyDescent="0.25">
      <c r="A23784" s="73">
        <v>893420</v>
      </c>
      <c r="B23784" s="74" t="s">
        <v>17369</v>
      </c>
      <c r="C23784" s="73" t="s">
        <v>116</v>
      </c>
      <c r="D23784" s="75">
        <v>5.99</v>
      </c>
      <c r="E23784" s="75">
        <v>5.99</v>
      </c>
      <c r="F23784" s="73" t="s">
        <v>40</v>
      </c>
    </row>
    <row r="23785" spans="1:6" x14ac:dyDescent="0.25">
      <c r="A23785" s="73">
        <v>893421</v>
      </c>
      <c r="B23785" s="74" t="s">
        <v>33504</v>
      </c>
      <c r="C23785" s="73" t="s">
        <v>116</v>
      </c>
      <c r="D23785" s="75">
        <v>9.4</v>
      </c>
      <c r="E23785" s="75">
        <v>9.4</v>
      </c>
      <c r="F23785" s="73" t="s">
        <v>40</v>
      </c>
    </row>
    <row r="23786" spans="1:6" x14ac:dyDescent="0.25">
      <c r="A23786" s="73">
        <v>893422</v>
      </c>
      <c r="B23786" s="74" t="s">
        <v>33505</v>
      </c>
      <c r="C23786" s="73" t="s">
        <v>116</v>
      </c>
      <c r="D23786" s="75">
        <v>3</v>
      </c>
      <c r="E23786" s="75">
        <v>3</v>
      </c>
      <c r="F23786" s="73" t="s">
        <v>40</v>
      </c>
    </row>
    <row r="23787" spans="1:6" x14ac:dyDescent="0.25">
      <c r="A23787" s="73">
        <v>893423</v>
      </c>
      <c r="B23787" s="74" t="s">
        <v>33506</v>
      </c>
      <c r="C23787" s="73" t="s">
        <v>116</v>
      </c>
      <c r="D23787" s="75">
        <v>1.5</v>
      </c>
      <c r="E23787" s="75">
        <v>1.5</v>
      </c>
      <c r="F23787" s="73" t="s">
        <v>40</v>
      </c>
    </row>
    <row r="23788" spans="1:6" x14ac:dyDescent="0.25">
      <c r="A23788" s="73">
        <v>893424</v>
      </c>
      <c r="B23788" s="74" t="s">
        <v>33507</v>
      </c>
      <c r="C23788" s="73" t="s">
        <v>116</v>
      </c>
      <c r="D23788" s="75">
        <v>1.98</v>
      </c>
      <c r="E23788" s="75">
        <v>1.98</v>
      </c>
      <c r="F23788" s="73" t="s">
        <v>40</v>
      </c>
    </row>
    <row r="23789" spans="1:6" x14ac:dyDescent="0.25">
      <c r="A23789" s="73">
        <v>893425</v>
      </c>
      <c r="B23789" s="74" t="s">
        <v>33508</v>
      </c>
      <c r="C23789" s="73" t="s">
        <v>116</v>
      </c>
      <c r="D23789" s="75">
        <v>1.1100000000000001</v>
      </c>
      <c r="E23789" s="75">
        <v>1.1100000000000001</v>
      </c>
      <c r="F23789" s="73" t="s">
        <v>40</v>
      </c>
    </row>
    <row r="23790" spans="1:6" x14ac:dyDescent="0.25">
      <c r="A23790" s="73">
        <v>893426</v>
      </c>
      <c r="B23790" s="74" t="s">
        <v>33509</v>
      </c>
      <c r="C23790" s="73" t="s">
        <v>116</v>
      </c>
      <c r="D23790" s="75">
        <v>7.18</v>
      </c>
      <c r="E23790" s="75">
        <v>7.18</v>
      </c>
      <c r="F23790" s="73" t="s">
        <v>40</v>
      </c>
    </row>
    <row r="23791" spans="1:6" x14ac:dyDescent="0.25">
      <c r="A23791" s="73">
        <v>893427</v>
      </c>
      <c r="B23791" s="74" t="s">
        <v>33510</v>
      </c>
      <c r="C23791" s="73" t="s">
        <v>116</v>
      </c>
      <c r="D23791" s="75">
        <v>29.9</v>
      </c>
      <c r="E23791" s="75">
        <v>29.9</v>
      </c>
      <c r="F23791" s="73" t="s">
        <v>40</v>
      </c>
    </row>
    <row r="23792" spans="1:6" x14ac:dyDescent="0.25">
      <c r="A23792" s="73">
        <v>893428</v>
      </c>
      <c r="B23792" s="74" t="s">
        <v>33511</v>
      </c>
      <c r="C23792" s="73" t="s">
        <v>116</v>
      </c>
      <c r="D23792" s="75">
        <v>2.23</v>
      </c>
      <c r="E23792" s="75">
        <v>2.23</v>
      </c>
      <c r="F23792" s="73" t="s">
        <v>40</v>
      </c>
    </row>
    <row r="23793" spans="1:6" x14ac:dyDescent="0.25">
      <c r="A23793" s="73">
        <v>893432</v>
      </c>
      <c r="B23793" s="74" t="s">
        <v>30139</v>
      </c>
      <c r="C23793" s="73" t="s">
        <v>116</v>
      </c>
      <c r="D23793" s="75">
        <v>9.99</v>
      </c>
      <c r="E23793" s="75">
        <v>9.99</v>
      </c>
      <c r="F23793" s="73" t="s">
        <v>40</v>
      </c>
    </row>
    <row r="23794" spans="1:6" x14ac:dyDescent="0.25">
      <c r="A23794" s="73">
        <v>893433</v>
      </c>
      <c r="B23794" s="74" t="s">
        <v>30140</v>
      </c>
      <c r="C23794" s="73" t="s">
        <v>116</v>
      </c>
      <c r="D23794" s="75">
        <v>6</v>
      </c>
      <c r="E23794" s="75">
        <v>6</v>
      </c>
      <c r="F23794" s="73" t="s">
        <v>40</v>
      </c>
    </row>
    <row r="23795" spans="1:6" x14ac:dyDescent="0.25">
      <c r="A23795" s="73">
        <v>893434</v>
      </c>
      <c r="B23795" s="74" t="s">
        <v>37487</v>
      </c>
      <c r="C23795" s="73" t="s">
        <v>116</v>
      </c>
      <c r="D23795" s="75">
        <v>0.57999999999999996</v>
      </c>
      <c r="E23795" s="75">
        <v>0.57999999999999996</v>
      </c>
      <c r="F23795" s="73" t="s">
        <v>40</v>
      </c>
    </row>
    <row r="23796" spans="1:6" x14ac:dyDescent="0.25">
      <c r="A23796" s="73">
        <v>893710</v>
      </c>
      <c r="B23796" s="74" t="s">
        <v>30141</v>
      </c>
      <c r="C23796" s="73" t="s">
        <v>116</v>
      </c>
      <c r="D23796" s="75">
        <v>17.22</v>
      </c>
      <c r="E23796" s="75">
        <v>17.22</v>
      </c>
      <c r="F23796" s="73" t="s">
        <v>40</v>
      </c>
    </row>
    <row r="23797" spans="1:6" x14ac:dyDescent="0.25">
      <c r="A23797" s="73">
        <v>10902</v>
      </c>
      <c r="B23797" s="74" t="s">
        <v>30142</v>
      </c>
      <c r="C23797" s="73" t="s">
        <v>792</v>
      </c>
      <c r="D23797" s="75">
        <v>1450</v>
      </c>
      <c r="E23797" s="75">
        <v>1450</v>
      </c>
      <c r="F23797" s="73" t="s">
        <v>40</v>
      </c>
    </row>
    <row r="23798" spans="1:6" x14ac:dyDescent="0.25">
      <c r="A23798" s="73">
        <v>10903</v>
      </c>
      <c r="B23798" s="74" t="s">
        <v>30143</v>
      </c>
      <c r="C23798" s="73" t="s">
        <v>792</v>
      </c>
      <c r="D23798" s="75">
        <v>1750</v>
      </c>
      <c r="E23798" s="75">
        <v>1750</v>
      </c>
      <c r="F23798" s="73" t="s">
        <v>40</v>
      </c>
    </row>
    <row r="23799" spans="1:6" x14ac:dyDescent="0.25">
      <c r="A23799" s="73">
        <v>10918</v>
      </c>
      <c r="B23799" s="74" t="s">
        <v>30144</v>
      </c>
      <c r="C23799" s="73" t="s">
        <v>792</v>
      </c>
      <c r="D23799" s="75">
        <v>1700</v>
      </c>
      <c r="E23799" s="75">
        <v>1700</v>
      </c>
      <c r="F23799" s="73" t="s">
        <v>40</v>
      </c>
    </row>
    <row r="23800" spans="1:6" x14ac:dyDescent="0.25">
      <c r="A23800" s="73">
        <v>10919</v>
      </c>
      <c r="B23800" s="74" t="s">
        <v>30145</v>
      </c>
      <c r="C23800" s="73" t="s">
        <v>792</v>
      </c>
      <c r="D23800" s="75">
        <v>2600</v>
      </c>
      <c r="E23800" s="75">
        <v>2600</v>
      </c>
      <c r="F23800" s="73" t="s">
        <v>40</v>
      </c>
    </row>
    <row r="23801" spans="1:6" x14ac:dyDescent="0.25">
      <c r="A23801" s="73">
        <v>10920</v>
      </c>
      <c r="B23801" s="74" t="s">
        <v>30146</v>
      </c>
      <c r="C23801" s="73" t="s">
        <v>792</v>
      </c>
      <c r="D23801" s="75">
        <v>3500</v>
      </c>
      <c r="E23801" s="75">
        <v>3500</v>
      </c>
      <c r="F23801" s="73" t="s">
        <v>40</v>
      </c>
    </row>
    <row r="23802" spans="1:6" x14ac:dyDescent="0.25">
      <c r="A23802" s="73">
        <v>10921</v>
      </c>
      <c r="B23802" s="74" t="s">
        <v>30147</v>
      </c>
      <c r="C23802" s="73" t="s">
        <v>792</v>
      </c>
      <c r="D23802" s="75">
        <v>1200</v>
      </c>
      <c r="E23802" s="75">
        <v>1200</v>
      </c>
      <c r="F23802" s="73" t="s">
        <v>40</v>
      </c>
    </row>
    <row r="23803" spans="1:6" x14ac:dyDescent="0.25">
      <c r="A23803" s="73">
        <v>10922</v>
      </c>
      <c r="B23803" s="74" t="s">
        <v>30148</v>
      </c>
      <c r="C23803" s="73" t="s">
        <v>792</v>
      </c>
      <c r="D23803" s="75">
        <v>1300</v>
      </c>
      <c r="E23803" s="75">
        <v>1300</v>
      </c>
      <c r="F23803" s="73" t="s">
        <v>40</v>
      </c>
    </row>
    <row r="23804" spans="1:6" x14ac:dyDescent="0.25">
      <c r="A23804" s="73">
        <v>10923</v>
      </c>
      <c r="B23804" s="74" t="s">
        <v>30149</v>
      </c>
      <c r="C23804" s="73" t="s">
        <v>792</v>
      </c>
      <c r="D23804" s="75">
        <v>1500</v>
      </c>
      <c r="E23804" s="75">
        <v>1500</v>
      </c>
      <c r="F23804" s="73" t="s">
        <v>40</v>
      </c>
    </row>
    <row r="23805" spans="1:6" x14ac:dyDescent="0.25">
      <c r="A23805" s="73">
        <v>10927</v>
      </c>
      <c r="B23805" s="74" t="s">
        <v>30150</v>
      </c>
      <c r="C23805" s="73" t="s">
        <v>792</v>
      </c>
      <c r="D23805" s="75">
        <v>2500</v>
      </c>
      <c r="E23805" s="75">
        <v>2500</v>
      </c>
      <c r="F23805" s="73" t="s">
        <v>40</v>
      </c>
    </row>
    <row r="23806" spans="1:6" x14ac:dyDescent="0.25">
      <c r="A23806" s="73">
        <v>11001</v>
      </c>
      <c r="B23806" s="74" t="s">
        <v>32418</v>
      </c>
      <c r="C23806" s="73" t="s">
        <v>792</v>
      </c>
      <c r="D23806" s="75">
        <v>1050</v>
      </c>
      <c r="E23806" s="75">
        <v>1050</v>
      </c>
      <c r="F23806" s="73" t="s">
        <v>40</v>
      </c>
    </row>
    <row r="23807" spans="1:6" x14ac:dyDescent="0.25">
      <c r="A23807" s="73">
        <v>11002</v>
      </c>
      <c r="B23807" s="74" t="s">
        <v>30151</v>
      </c>
      <c r="C23807" s="73" t="s">
        <v>792</v>
      </c>
      <c r="D23807" s="75">
        <v>1811.81</v>
      </c>
      <c r="E23807" s="75">
        <v>1811.81</v>
      </c>
      <c r="F23807" s="73" t="s">
        <v>40</v>
      </c>
    </row>
    <row r="23808" spans="1:6" x14ac:dyDescent="0.25">
      <c r="A23808" s="73">
        <v>430101</v>
      </c>
      <c r="B23808" s="74" t="s">
        <v>30152</v>
      </c>
      <c r="C23808" s="73" t="s">
        <v>792</v>
      </c>
      <c r="D23808" s="75">
        <v>19555.150000000001</v>
      </c>
      <c r="E23808" s="75">
        <v>19555.150000000001</v>
      </c>
      <c r="F23808" s="73" t="s">
        <v>40</v>
      </c>
    </row>
    <row r="23809" spans="1:6" x14ac:dyDescent="0.25">
      <c r="A23809" s="73">
        <v>430103</v>
      </c>
      <c r="B23809" s="74" t="s">
        <v>30153</v>
      </c>
      <c r="C23809" s="73" t="s">
        <v>792</v>
      </c>
      <c r="D23809" s="75">
        <v>20309.91</v>
      </c>
      <c r="E23809" s="75">
        <v>18814.07</v>
      </c>
      <c r="F23809" s="73" t="s">
        <v>40</v>
      </c>
    </row>
    <row r="23810" spans="1:6" x14ac:dyDescent="0.25">
      <c r="A23810" s="73">
        <v>440101</v>
      </c>
      <c r="B23810" s="74" t="s">
        <v>30154</v>
      </c>
      <c r="C23810" s="73" t="s">
        <v>792</v>
      </c>
      <c r="D23810" s="75">
        <v>27073.52</v>
      </c>
      <c r="E23810" s="75">
        <v>24203.200000000001</v>
      </c>
      <c r="F23810" s="73" t="s">
        <v>40</v>
      </c>
    </row>
    <row r="23811" spans="1:6" x14ac:dyDescent="0.25">
      <c r="A23811" s="73">
        <v>440102</v>
      </c>
      <c r="B23811" s="74" t="s">
        <v>30155</v>
      </c>
      <c r="C23811" s="73" t="s">
        <v>792</v>
      </c>
      <c r="D23811" s="75">
        <v>23949.65</v>
      </c>
      <c r="E23811" s="75">
        <v>21410.52</v>
      </c>
      <c r="F23811" s="73" t="s">
        <v>40</v>
      </c>
    </row>
    <row r="23812" spans="1:6" x14ac:dyDescent="0.25">
      <c r="A23812" s="73">
        <v>440103</v>
      </c>
      <c r="B23812" s="74" t="s">
        <v>30156</v>
      </c>
      <c r="C23812" s="73" t="s">
        <v>792</v>
      </c>
      <c r="D23812" s="75">
        <v>20825.79</v>
      </c>
      <c r="E23812" s="75">
        <v>18617.84</v>
      </c>
      <c r="F23812" s="73" t="s">
        <v>40</v>
      </c>
    </row>
    <row r="23813" spans="1:6" x14ac:dyDescent="0.25">
      <c r="A23813" s="73">
        <v>440104</v>
      </c>
      <c r="B23813" s="74" t="s">
        <v>30157</v>
      </c>
      <c r="C23813" s="73" t="s">
        <v>792</v>
      </c>
      <c r="D23813" s="75">
        <v>14675.93</v>
      </c>
      <c r="E23813" s="75">
        <v>13119.99</v>
      </c>
      <c r="F23813" s="73" t="s">
        <v>40</v>
      </c>
    </row>
    <row r="23814" spans="1:6" x14ac:dyDescent="0.25">
      <c r="A23814" s="73">
        <v>440105</v>
      </c>
      <c r="B23814" s="74" t="s">
        <v>30158</v>
      </c>
      <c r="C23814" s="73" t="s">
        <v>792</v>
      </c>
      <c r="D23814" s="75">
        <v>7781.1</v>
      </c>
      <c r="E23814" s="75">
        <v>7007.8</v>
      </c>
      <c r="F23814" s="73" t="s">
        <v>40</v>
      </c>
    </row>
    <row r="23815" spans="1:6" x14ac:dyDescent="0.25">
      <c r="A23815" s="73">
        <v>440106</v>
      </c>
      <c r="B23815" s="74" t="s">
        <v>29943</v>
      </c>
      <c r="C23815" s="73" t="s">
        <v>792</v>
      </c>
      <c r="D23815" s="75">
        <v>16955.25</v>
      </c>
      <c r="E23815" s="75">
        <v>15199.6</v>
      </c>
      <c r="F23815" s="73" t="s">
        <v>40</v>
      </c>
    </row>
    <row r="23816" spans="1:6" x14ac:dyDescent="0.25">
      <c r="A23816" s="73">
        <v>440107</v>
      </c>
      <c r="B23816" s="74" t="s">
        <v>30159</v>
      </c>
      <c r="C23816" s="73" t="s">
        <v>792</v>
      </c>
      <c r="D23816" s="75">
        <v>10559.8</v>
      </c>
      <c r="E23816" s="75">
        <v>9483.1</v>
      </c>
      <c r="F23816" s="73" t="s">
        <v>40</v>
      </c>
    </row>
    <row r="23817" spans="1:6" x14ac:dyDescent="0.25">
      <c r="A23817" s="73">
        <v>440109</v>
      </c>
      <c r="B23817" s="74" t="s">
        <v>29935</v>
      </c>
      <c r="C23817" s="73" t="s">
        <v>792</v>
      </c>
      <c r="D23817" s="75">
        <v>5044.95</v>
      </c>
      <c r="E23817" s="75">
        <v>4571.3500000000004</v>
      </c>
      <c r="F23817" s="73" t="s">
        <v>40</v>
      </c>
    </row>
    <row r="23818" spans="1:6" x14ac:dyDescent="0.25">
      <c r="A23818" s="73">
        <v>440110</v>
      </c>
      <c r="B23818" s="74" t="s">
        <v>29936</v>
      </c>
      <c r="C23818" s="73" t="s">
        <v>792</v>
      </c>
      <c r="D23818" s="75">
        <v>4478.8500000000004</v>
      </c>
      <c r="E23818" s="75">
        <v>4068.15</v>
      </c>
      <c r="F23818" s="73" t="s">
        <v>40</v>
      </c>
    </row>
    <row r="23819" spans="1:6" x14ac:dyDescent="0.25">
      <c r="A23819" s="73">
        <v>440112</v>
      </c>
      <c r="B23819" s="74" t="s">
        <v>28741</v>
      </c>
      <c r="C23819" s="73" t="s">
        <v>792</v>
      </c>
      <c r="D23819" s="75">
        <v>3559.4</v>
      </c>
      <c r="E23819" s="75">
        <v>3248.6</v>
      </c>
      <c r="F23819" s="73" t="s">
        <v>40</v>
      </c>
    </row>
    <row r="23820" spans="1:6" x14ac:dyDescent="0.25">
      <c r="A23820" s="73">
        <v>440114</v>
      </c>
      <c r="B23820" s="74" t="s">
        <v>30160</v>
      </c>
      <c r="C23820" s="73" t="s">
        <v>792</v>
      </c>
      <c r="D23820" s="75">
        <v>11006.95</v>
      </c>
      <c r="E23820" s="75">
        <v>9840</v>
      </c>
      <c r="F23820" s="73" t="s">
        <v>40</v>
      </c>
    </row>
    <row r="23821" spans="1:6" x14ac:dyDescent="0.25">
      <c r="A23821" s="73">
        <v>440115</v>
      </c>
      <c r="B23821" s="74" t="s">
        <v>30161</v>
      </c>
      <c r="C23821" s="73" t="s">
        <v>792</v>
      </c>
      <c r="D23821" s="75">
        <v>13300.06</v>
      </c>
      <c r="E23821" s="75">
        <v>11890</v>
      </c>
      <c r="F23821" s="73" t="s">
        <v>40</v>
      </c>
    </row>
    <row r="23822" spans="1:6" x14ac:dyDescent="0.25">
      <c r="A23822" s="73">
        <v>440116</v>
      </c>
      <c r="B23822" s="74" t="s">
        <v>30162</v>
      </c>
      <c r="C23822" s="73" t="s">
        <v>792</v>
      </c>
      <c r="D23822" s="75">
        <v>15619.34</v>
      </c>
      <c r="E23822" s="75">
        <v>13963.38</v>
      </c>
      <c r="F23822" s="73" t="s">
        <v>40</v>
      </c>
    </row>
    <row r="23823" spans="1:6" x14ac:dyDescent="0.25">
      <c r="A23823" s="73">
        <v>440117</v>
      </c>
      <c r="B23823" s="74" t="s">
        <v>30163</v>
      </c>
      <c r="C23823" s="73" t="s">
        <v>792</v>
      </c>
      <c r="D23823" s="75">
        <v>18873.37</v>
      </c>
      <c r="E23823" s="75">
        <v>16872.419999999998</v>
      </c>
      <c r="F23823" s="73" t="s">
        <v>40</v>
      </c>
    </row>
    <row r="23824" spans="1:6" x14ac:dyDescent="0.25">
      <c r="A23824" s="73">
        <v>440118</v>
      </c>
      <c r="B23824" s="74" t="s">
        <v>30164</v>
      </c>
      <c r="C23824" s="73" t="s">
        <v>792</v>
      </c>
      <c r="D23824" s="75">
        <v>17962.240000000002</v>
      </c>
      <c r="E23824" s="75">
        <v>16057.89</v>
      </c>
      <c r="F23824" s="73" t="s">
        <v>40</v>
      </c>
    </row>
    <row r="23825" spans="1:6" x14ac:dyDescent="0.25">
      <c r="A23825" s="73">
        <v>440119</v>
      </c>
      <c r="B23825" s="74" t="s">
        <v>30165</v>
      </c>
      <c r="C23825" s="73" t="s">
        <v>792</v>
      </c>
      <c r="D23825" s="75">
        <v>21704.37</v>
      </c>
      <c r="E23825" s="75">
        <v>19403.28</v>
      </c>
      <c r="F23825" s="73" t="s">
        <v>40</v>
      </c>
    </row>
    <row r="23826" spans="1:6" x14ac:dyDescent="0.25">
      <c r="A23826" s="73">
        <v>440120</v>
      </c>
      <c r="B23826" s="74" t="s">
        <v>30166</v>
      </c>
      <c r="C23826" s="73" t="s">
        <v>792</v>
      </c>
      <c r="D23826" s="75">
        <v>20305.14</v>
      </c>
      <c r="E23826" s="75">
        <v>18152.400000000001</v>
      </c>
      <c r="F23826" s="73" t="s">
        <v>40</v>
      </c>
    </row>
    <row r="23827" spans="1:6" x14ac:dyDescent="0.25">
      <c r="A23827" s="73">
        <v>440121</v>
      </c>
      <c r="B23827" s="74" t="s">
        <v>30167</v>
      </c>
      <c r="C23827" s="73" t="s">
        <v>792</v>
      </c>
      <c r="D23827" s="75">
        <v>24535.38</v>
      </c>
      <c r="E23827" s="75">
        <v>21934.15</v>
      </c>
      <c r="F23827" s="73" t="s">
        <v>40</v>
      </c>
    </row>
    <row r="23828" spans="1:6" ht="38.25" x14ac:dyDescent="0.25">
      <c r="A23828" s="73">
        <v>440122</v>
      </c>
      <c r="B23828" s="74" t="s">
        <v>30168</v>
      </c>
      <c r="C23828" s="73" t="s">
        <v>792</v>
      </c>
      <c r="D23828" s="75">
        <v>15216.01</v>
      </c>
      <c r="E23828" s="75">
        <v>13775.25</v>
      </c>
      <c r="F23828" s="73" t="s">
        <v>40</v>
      </c>
    </row>
    <row r="23829" spans="1:6" ht="25.5" x14ac:dyDescent="0.25">
      <c r="A23829" s="73">
        <v>440123</v>
      </c>
      <c r="B23829" s="74" t="s">
        <v>30169</v>
      </c>
      <c r="C23829" s="73" t="s">
        <v>792</v>
      </c>
      <c r="D23829" s="75">
        <v>20519.439999999999</v>
      </c>
      <c r="E23829" s="75">
        <v>18586.05</v>
      </c>
      <c r="F23829" s="73" t="s">
        <v>40</v>
      </c>
    </row>
    <row r="23830" spans="1:6" x14ac:dyDescent="0.25">
      <c r="A23830" s="73">
        <v>450101</v>
      </c>
      <c r="B23830" s="74" t="s">
        <v>30170</v>
      </c>
      <c r="C23830" s="73" t="s">
        <v>792</v>
      </c>
      <c r="D23830" s="75">
        <v>2912.05</v>
      </c>
      <c r="E23830" s="75">
        <v>2912.05</v>
      </c>
      <c r="F23830" s="73" t="s">
        <v>40</v>
      </c>
    </row>
    <row r="23831" spans="1:6" x14ac:dyDescent="0.25">
      <c r="A23831" s="73">
        <v>450103</v>
      </c>
      <c r="B23831" s="74" t="s">
        <v>30171</v>
      </c>
      <c r="C23831" s="73" t="s">
        <v>792</v>
      </c>
      <c r="D23831" s="75">
        <v>3635</v>
      </c>
      <c r="E23831" s="75">
        <v>3635</v>
      </c>
      <c r="F23831" s="73" t="s">
        <v>40</v>
      </c>
    </row>
    <row r="23832" spans="1:6" ht="25.5" x14ac:dyDescent="0.25">
      <c r="A23832" s="73">
        <v>450105</v>
      </c>
      <c r="B23832" s="74" t="s">
        <v>30172</v>
      </c>
      <c r="C23832" s="73" t="s">
        <v>792</v>
      </c>
      <c r="D23832" s="75">
        <v>5264.05</v>
      </c>
      <c r="E23832" s="75">
        <v>5264.05</v>
      </c>
      <c r="F23832" s="73" t="s">
        <v>40</v>
      </c>
    </row>
    <row r="23833" spans="1:6" x14ac:dyDescent="0.25">
      <c r="A23833" s="73">
        <v>544001</v>
      </c>
      <c r="B23833" s="74" t="s">
        <v>33645</v>
      </c>
      <c r="C23833" s="73" t="s">
        <v>792</v>
      </c>
      <c r="D23833" s="75">
        <v>3635</v>
      </c>
      <c r="E23833" s="75">
        <v>3635</v>
      </c>
      <c r="F23833" s="73" t="s">
        <v>40</v>
      </c>
    </row>
    <row r="23834" spans="1:6" x14ac:dyDescent="0.25">
      <c r="A23834" s="73">
        <v>544004</v>
      </c>
      <c r="B23834" s="74" t="s">
        <v>33646</v>
      </c>
      <c r="C23834" s="73" t="s">
        <v>792</v>
      </c>
      <c r="D23834" s="75">
        <v>5264.05</v>
      </c>
      <c r="E23834" s="75">
        <v>5264.05</v>
      </c>
      <c r="F23834" s="73" t="s">
        <v>40</v>
      </c>
    </row>
    <row r="23835" spans="1:6" x14ac:dyDescent="0.25">
      <c r="A23835" s="73">
        <v>544006</v>
      </c>
      <c r="B23835" s="74" t="s">
        <v>33647</v>
      </c>
      <c r="C23835" s="73" t="s">
        <v>792</v>
      </c>
      <c r="D23835" s="75">
        <v>2912.05</v>
      </c>
      <c r="E23835" s="75">
        <v>2912.05</v>
      </c>
      <c r="F23835" s="73" t="s">
        <v>40</v>
      </c>
    </row>
    <row r="23836" spans="1:6" x14ac:dyDescent="0.25">
      <c r="A23836" s="73">
        <v>545001</v>
      </c>
      <c r="B23836" s="74" t="s">
        <v>33650</v>
      </c>
      <c r="C23836" s="73" t="s">
        <v>792</v>
      </c>
      <c r="D23836" s="75">
        <v>54123.1</v>
      </c>
      <c r="E23836" s="75">
        <v>51616.959999999999</v>
      </c>
      <c r="F23836" s="73" t="s">
        <v>40</v>
      </c>
    </row>
    <row r="23837" spans="1:6" x14ac:dyDescent="0.25">
      <c r="A23837" s="73">
        <v>552003</v>
      </c>
      <c r="B23837" s="74" t="s">
        <v>33674</v>
      </c>
      <c r="C23837" s="73" t="s">
        <v>792</v>
      </c>
      <c r="D23837" s="75">
        <v>20825.79</v>
      </c>
      <c r="E23837" s="75">
        <v>18617.84</v>
      </c>
      <c r="F23837" s="73" t="s">
        <v>40</v>
      </c>
    </row>
    <row r="23838" spans="1:6" x14ac:dyDescent="0.25">
      <c r="A23838" s="73">
        <v>552004</v>
      </c>
      <c r="B23838" s="74" t="s">
        <v>33675</v>
      </c>
      <c r="C23838" s="73" t="s">
        <v>792</v>
      </c>
      <c r="D23838" s="75">
        <v>27073.52</v>
      </c>
      <c r="E23838" s="75">
        <v>24203.200000000001</v>
      </c>
      <c r="F23838" s="73" t="s">
        <v>40</v>
      </c>
    </row>
    <row r="23839" spans="1:6" x14ac:dyDescent="0.25">
      <c r="A23839" s="73">
        <v>552005</v>
      </c>
      <c r="B23839" s="74" t="s">
        <v>33676</v>
      </c>
      <c r="C23839" s="73" t="s">
        <v>792</v>
      </c>
      <c r="D23839" s="75">
        <v>23949.65</v>
      </c>
      <c r="E23839" s="75">
        <v>21410.52</v>
      </c>
      <c r="F23839" s="73" t="s">
        <v>40</v>
      </c>
    </row>
    <row r="23840" spans="1:6" x14ac:dyDescent="0.25">
      <c r="A23840" s="73">
        <v>552006</v>
      </c>
      <c r="B23840" s="74" t="s">
        <v>33677</v>
      </c>
      <c r="C23840" s="73" t="s">
        <v>792</v>
      </c>
      <c r="D23840" s="75">
        <v>14675.93</v>
      </c>
      <c r="E23840" s="75">
        <v>13119.99</v>
      </c>
      <c r="F23840" s="73" t="s">
        <v>40</v>
      </c>
    </row>
    <row r="23841" spans="1:6" x14ac:dyDescent="0.25">
      <c r="A23841" s="73">
        <v>552007</v>
      </c>
      <c r="B23841" s="74" t="s">
        <v>33678</v>
      </c>
      <c r="C23841" s="73" t="s">
        <v>792</v>
      </c>
      <c r="D23841" s="75">
        <v>11006.95</v>
      </c>
      <c r="E23841" s="75">
        <v>9840</v>
      </c>
      <c r="F23841" s="73" t="s">
        <v>40</v>
      </c>
    </row>
    <row r="23842" spans="1:6" x14ac:dyDescent="0.25">
      <c r="A23842" s="73">
        <v>552008</v>
      </c>
      <c r="B23842" s="74" t="s">
        <v>33679</v>
      </c>
      <c r="C23842" s="73" t="s">
        <v>792</v>
      </c>
      <c r="D23842" s="75">
        <v>13300.06</v>
      </c>
      <c r="E23842" s="75">
        <v>11890</v>
      </c>
      <c r="F23842" s="73" t="s">
        <v>40</v>
      </c>
    </row>
    <row r="23843" spans="1:6" x14ac:dyDescent="0.25">
      <c r="A23843" s="73">
        <v>552009</v>
      </c>
      <c r="B23843" s="74" t="s">
        <v>33680</v>
      </c>
      <c r="C23843" s="73" t="s">
        <v>792</v>
      </c>
      <c r="D23843" s="75">
        <v>15619.34</v>
      </c>
      <c r="E23843" s="75">
        <v>13963.38</v>
      </c>
      <c r="F23843" s="73" t="s">
        <v>40</v>
      </c>
    </row>
    <row r="23844" spans="1:6" x14ac:dyDescent="0.25">
      <c r="A23844" s="73">
        <v>552010</v>
      </c>
      <c r="B23844" s="74" t="s">
        <v>33681</v>
      </c>
      <c r="C23844" s="73" t="s">
        <v>792</v>
      </c>
      <c r="D23844" s="75">
        <v>18873.37</v>
      </c>
      <c r="E23844" s="75">
        <v>16872.419999999998</v>
      </c>
      <c r="F23844" s="73" t="s">
        <v>40</v>
      </c>
    </row>
    <row r="23845" spans="1:6" x14ac:dyDescent="0.25">
      <c r="A23845" s="73">
        <v>552011</v>
      </c>
      <c r="B23845" s="74" t="s">
        <v>33682</v>
      </c>
      <c r="C23845" s="73" t="s">
        <v>792</v>
      </c>
      <c r="D23845" s="75">
        <v>17962.240000000002</v>
      </c>
      <c r="E23845" s="75">
        <v>16057.89</v>
      </c>
      <c r="F23845" s="73" t="s">
        <v>40</v>
      </c>
    </row>
    <row r="23846" spans="1:6" x14ac:dyDescent="0.25">
      <c r="A23846" s="73">
        <v>552012</v>
      </c>
      <c r="B23846" s="74" t="s">
        <v>33683</v>
      </c>
      <c r="C23846" s="73" t="s">
        <v>792</v>
      </c>
      <c r="D23846" s="75">
        <v>21704.37</v>
      </c>
      <c r="E23846" s="75">
        <v>19403.28</v>
      </c>
      <c r="F23846" s="73" t="s">
        <v>40</v>
      </c>
    </row>
    <row r="23847" spans="1:6" x14ac:dyDescent="0.25">
      <c r="A23847" s="73">
        <v>552013</v>
      </c>
      <c r="B23847" s="74" t="s">
        <v>33684</v>
      </c>
      <c r="C23847" s="73" t="s">
        <v>792</v>
      </c>
      <c r="D23847" s="75">
        <v>20305.14</v>
      </c>
      <c r="E23847" s="75">
        <v>18152.400000000001</v>
      </c>
      <c r="F23847" s="73" t="s">
        <v>40</v>
      </c>
    </row>
    <row r="23848" spans="1:6" x14ac:dyDescent="0.25">
      <c r="A23848" s="73">
        <v>552014</v>
      </c>
      <c r="B23848" s="74" t="s">
        <v>33685</v>
      </c>
      <c r="C23848" s="73" t="s">
        <v>792</v>
      </c>
      <c r="D23848" s="75">
        <v>24535.38</v>
      </c>
      <c r="E23848" s="75">
        <v>21934.15</v>
      </c>
      <c r="F23848" s="73" t="s">
        <v>40</v>
      </c>
    </row>
    <row r="23849" spans="1:6" x14ac:dyDescent="0.25">
      <c r="A23849" s="73">
        <v>895002</v>
      </c>
      <c r="B23849" s="74" t="s">
        <v>30173</v>
      </c>
      <c r="C23849" s="73" t="s">
        <v>792</v>
      </c>
      <c r="D23849" s="75">
        <v>1200</v>
      </c>
      <c r="E23849" s="75">
        <v>1200</v>
      </c>
      <c r="F23849" s="73" t="s">
        <v>40</v>
      </c>
    </row>
    <row r="23850" spans="1:6" ht="25.5" x14ac:dyDescent="0.25">
      <c r="A23850" s="73">
        <v>895003</v>
      </c>
      <c r="B23850" s="74" t="s">
        <v>30174</v>
      </c>
      <c r="C23850" s="73" t="s">
        <v>792</v>
      </c>
      <c r="D23850" s="75">
        <v>1500</v>
      </c>
      <c r="E23850" s="75">
        <v>1500</v>
      </c>
      <c r="F23850" s="73" t="s">
        <v>40</v>
      </c>
    </row>
    <row r="23851" spans="1:6" ht="25.5" x14ac:dyDescent="0.25">
      <c r="A23851" s="73">
        <v>895008</v>
      </c>
      <c r="B23851" s="74" t="s">
        <v>30175</v>
      </c>
      <c r="C23851" s="73" t="s">
        <v>792</v>
      </c>
      <c r="D23851" s="75">
        <v>1300</v>
      </c>
      <c r="E23851" s="75">
        <v>1300</v>
      </c>
      <c r="F23851" s="73" t="s">
        <v>40</v>
      </c>
    </row>
    <row r="23852" spans="1:6" x14ac:dyDescent="0.25">
      <c r="A23852" s="73">
        <v>895009</v>
      </c>
      <c r="B23852" s="74" t="s">
        <v>34494</v>
      </c>
      <c r="C23852" s="73" t="s">
        <v>792</v>
      </c>
      <c r="D23852" s="75">
        <v>1050</v>
      </c>
      <c r="E23852" s="75">
        <v>1050</v>
      </c>
      <c r="F23852" s="73" t="s">
        <v>40</v>
      </c>
    </row>
    <row r="23853" spans="1:6" ht="51" x14ac:dyDescent="0.25">
      <c r="A23853" s="73">
        <v>895010</v>
      </c>
      <c r="B23853" s="74" t="s">
        <v>34495</v>
      </c>
      <c r="C23853" s="73" t="s">
        <v>792</v>
      </c>
      <c r="D23853" s="75">
        <v>1500</v>
      </c>
      <c r="E23853" s="75">
        <v>1500</v>
      </c>
      <c r="F23853" s="73" t="s">
        <v>40</v>
      </c>
    </row>
    <row r="23854" spans="1:6" ht="25.5" x14ac:dyDescent="0.25">
      <c r="A23854" s="73">
        <v>895011</v>
      </c>
      <c r="B23854" s="74" t="s">
        <v>30176</v>
      </c>
      <c r="C23854" s="73" t="s">
        <v>792</v>
      </c>
      <c r="D23854" s="75">
        <v>1700</v>
      </c>
      <c r="E23854" s="75">
        <v>1700</v>
      </c>
      <c r="F23854" s="73" t="s">
        <v>40</v>
      </c>
    </row>
    <row r="23855" spans="1:6" ht="25.5" x14ac:dyDescent="0.25">
      <c r="A23855" s="73">
        <v>895012</v>
      </c>
      <c r="B23855" s="74" t="s">
        <v>30177</v>
      </c>
      <c r="C23855" s="73" t="s">
        <v>792</v>
      </c>
      <c r="D23855" s="75">
        <v>2600</v>
      </c>
      <c r="E23855" s="75">
        <v>2600</v>
      </c>
      <c r="F23855" s="73" t="s">
        <v>40</v>
      </c>
    </row>
    <row r="23856" spans="1:6" ht="25.5" x14ac:dyDescent="0.25">
      <c r="A23856" s="73">
        <v>895013</v>
      </c>
      <c r="B23856" s="74" t="s">
        <v>30178</v>
      </c>
      <c r="C23856" s="73" t="s">
        <v>792</v>
      </c>
      <c r="D23856" s="75">
        <v>3500</v>
      </c>
      <c r="E23856" s="75">
        <v>3500</v>
      </c>
      <c r="F23856" s="73" t="s">
        <v>40</v>
      </c>
    </row>
    <row r="23857" spans="1:6" ht="25.5" x14ac:dyDescent="0.25">
      <c r="A23857" s="73">
        <v>895014</v>
      </c>
      <c r="B23857" s="74" t="s">
        <v>30179</v>
      </c>
      <c r="C23857" s="73" t="s">
        <v>792</v>
      </c>
      <c r="D23857" s="75">
        <v>2500</v>
      </c>
      <c r="E23857" s="75">
        <v>2500</v>
      </c>
      <c r="F23857" s="73" t="s">
        <v>40</v>
      </c>
    </row>
    <row r="23858" spans="1:6" x14ac:dyDescent="0.25">
      <c r="A23858" s="73">
        <v>895050</v>
      </c>
      <c r="B23858" s="74" t="s">
        <v>30180</v>
      </c>
      <c r="C23858" s="73" t="s">
        <v>792</v>
      </c>
      <c r="D23858" s="75">
        <v>250</v>
      </c>
      <c r="E23858" s="75">
        <v>250</v>
      </c>
      <c r="F23858" s="73" t="s">
        <v>40</v>
      </c>
    </row>
    <row r="23859" spans="1:6" x14ac:dyDescent="0.25">
      <c r="A23859" s="73">
        <v>932006</v>
      </c>
      <c r="B23859" s="74" t="s">
        <v>34496</v>
      </c>
      <c r="C23859" s="73" t="s">
        <v>792</v>
      </c>
      <c r="D23859" s="75">
        <v>950</v>
      </c>
      <c r="E23859" s="75">
        <v>950</v>
      </c>
      <c r="F23859" s="73" t="s">
        <v>40</v>
      </c>
    </row>
    <row r="23860" spans="1:6" x14ac:dyDescent="0.25">
      <c r="A23860" s="73">
        <v>932101</v>
      </c>
      <c r="B23860" s="74" t="s">
        <v>34497</v>
      </c>
      <c r="C23860" s="73" t="s">
        <v>792</v>
      </c>
      <c r="D23860" s="75">
        <v>1000</v>
      </c>
      <c r="E23860" s="75">
        <v>1000</v>
      </c>
      <c r="F23860" s="73" t="s">
        <v>40</v>
      </c>
    </row>
    <row r="23861" spans="1:6" x14ac:dyDescent="0.25">
      <c r="A23861" s="73">
        <v>932103</v>
      </c>
      <c r="B23861" s="74" t="s">
        <v>34498</v>
      </c>
      <c r="C23861" s="73" t="s">
        <v>792</v>
      </c>
      <c r="D23861" s="75">
        <v>3400</v>
      </c>
      <c r="E23861" s="75">
        <v>3400</v>
      </c>
      <c r="F23861" s="73" t="s">
        <v>40</v>
      </c>
    </row>
    <row r="23862" spans="1:6" x14ac:dyDescent="0.25">
      <c r="A23862" s="73">
        <v>11101</v>
      </c>
      <c r="B23862" s="74" t="s">
        <v>32419</v>
      </c>
      <c r="C23862" s="73" t="s">
        <v>870</v>
      </c>
      <c r="D23862" s="75">
        <v>27.45</v>
      </c>
      <c r="E23862" s="75">
        <v>27.11</v>
      </c>
      <c r="F23862" s="73" t="s">
        <v>40</v>
      </c>
    </row>
    <row r="23863" spans="1:6" x14ac:dyDescent="0.25">
      <c r="A23863" s="73">
        <v>11102</v>
      </c>
      <c r="B23863" s="74" t="s">
        <v>32420</v>
      </c>
      <c r="C23863" s="73" t="s">
        <v>870</v>
      </c>
      <c r="D23863" s="75">
        <v>23.45</v>
      </c>
      <c r="E23863" s="75">
        <v>23.11</v>
      </c>
      <c r="F23863" s="73" t="s">
        <v>40</v>
      </c>
    </row>
    <row r="23864" spans="1:6" x14ac:dyDescent="0.25">
      <c r="A23864" s="73">
        <v>11103</v>
      </c>
      <c r="B23864" s="74" t="s">
        <v>32421</v>
      </c>
      <c r="C23864" s="73" t="s">
        <v>870</v>
      </c>
      <c r="D23864" s="75">
        <v>19.850000000000001</v>
      </c>
      <c r="E23864" s="75">
        <v>19.510000000000002</v>
      </c>
      <c r="F23864" s="73" t="s">
        <v>40</v>
      </c>
    </row>
    <row r="23865" spans="1:6" x14ac:dyDescent="0.25">
      <c r="A23865" s="73">
        <v>11104</v>
      </c>
      <c r="B23865" s="74" t="s">
        <v>32422</v>
      </c>
      <c r="C23865" s="73" t="s">
        <v>870</v>
      </c>
      <c r="D23865" s="75">
        <v>16.05</v>
      </c>
      <c r="E23865" s="75">
        <v>15.71</v>
      </c>
      <c r="F23865" s="73" t="s">
        <v>40</v>
      </c>
    </row>
    <row r="23866" spans="1:6" x14ac:dyDescent="0.25">
      <c r="A23866" s="73">
        <v>11402</v>
      </c>
      <c r="B23866" s="74" t="s">
        <v>30181</v>
      </c>
      <c r="C23866" s="73" t="s">
        <v>10746</v>
      </c>
      <c r="D23866" s="75">
        <v>404.75</v>
      </c>
      <c r="E23866" s="75">
        <v>387.79</v>
      </c>
      <c r="F23866" s="73" t="s">
        <v>40</v>
      </c>
    </row>
    <row r="23867" spans="1:6" ht="25.5" x14ac:dyDescent="0.25">
      <c r="A23867" s="73">
        <v>12906</v>
      </c>
      <c r="B23867" s="74" t="s">
        <v>30182</v>
      </c>
      <c r="C23867" s="73" t="s">
        <v>30183</v>
      </c>
      <c r="D23867" s="75">
        <v>17</v>
      </c>
      <c r="E23867" s="75">
        <v>17</v>
      </c>
      <c r="F23867" s="73" t="s">
        <v>40</v>
      </c>
    </row>
    <row r="23868" spans="1:6" ht="25.5" x14ac:dyDescent="0.25">
      <c r="A23868" s="73">
        <v>12910</v>
      </c>
      <c r="B23868" s="74" t="s">
        <v>32448</v>
      </c>
      <c r="C23868" s="73" t="s">
        <v>10765</v>
      </c>
      <c r="D23868" s="75">
        <v>15.99</v>
      </c>
      <c r="E23868" s="75">
        <v>15.99</v>
      </c>
      <c r="F23868" s="73" t="s">
        <v>40</v>
      </c>
    </row>
    <row r="23869" spans="1:6" x14ac:dyDescent="0.25">
      <c r="A23869" s="73">
        <v>20605</v>
      </c>
      <c r="B23869" s="74" t="s">
        <v>32467</v>
      </c>
      <c r="C23869" s="73" t="s">
        <v>10746</v>
      </c>
      <c r="D23869" s="75">
        <v>3.29</v>
      </c>
      <c r="E23869" s="75">
        <v>3</v>
      </c>
      <c r="F23869" s="73" t="s">
        <v>40</v>
      </c>
    </row>
    <row r="23870" spans="1:6" x14ac:dyDescent="0.25">
      <c r="A23870" s="73">
        <v>22803</v>
      </c>
      <c r="B23870" s="74" t="s">
        <v>32519</v>
      </c>
      <c r="C23870" s="73" t="s">
        <v>30184</v>
      </c>
      <c r="D23870" s="75">
        <v>4.1100000000000003</v>
      </c>
      <c r="E23870" s="75">
        <v>4.03</v>
      </c>
      <c r="F23870" s="73" t="s">
        <v>40</v>
      </c>
    </row>
    <row r="23871" spans="1:6" x14ac:dyDescent="0.25">
      <c r="A23871" s="73">
        <v>22804</v>
      </c>
      <c r="B23871" s="74" t="s">
        <v>32520</v>
      </c>
      <c r="C23871" s="73" t="s">
        <v>30184</v>
      </c>
      <c r="D23871" s="75">
        <v>2.4700000000000002</v>
      </c>
      <c r="E23871" s="75">
        <v>2.4300000000000002</v>
      </c>
      <c r="F23871" s="73" t="s">
        <v>40</v>
      </c>
    </row>
    <row r="23872" spans="1:6" x14ac:dyDescent="0.25">
      <c r="A23872" s="73">
        <v>22901</v>
      </c>
      <c r="B23872" s="74" t="s">
        <v>32521</v>
      </c>
      <c r="C23872" s="73" t="s">
        <v>30185</v>
      </c>
      <c r="D23872" s="75">
        <v>400</v>
      </c>
      <c r="E23872" s="75">
        <v>400</v>
      </c>
      <c r="F23872" s="73" t="s">
        <v>40</v>
      </c>
    </row>
    <row r="23873" spans="1:6" x14ac:dyDescent="0.25">
      <c r="A23873" s="73">
        <v>31303</v>
      </c>
      <c r="B23873" s="74" t="s">
        <v>32529</v>
      </c>
      <c r="C23873" s="73" t="s">
        <v>30184</v>
      </c>
      <c r="D23873" s="75">
        <v>4.1100000000000003</v>
      </c>
      <c r="E23873" s="75">
        <v>4.03</v>
      </c>
      <c r="F23873" s="73" t="s">
        <v>40</v>
      </c>
    </row>
    <row r="23874" spans="1:6" x14ac:dyDescent="0.25">
      <c r="A23874" s="73">
        <v>31304</v>
      </c>
      <c r="B23874" s="74" t="s">
        <v>32530</v>
      </c>
      <c r="C23874" s="73" t="s">
        <v>30184</v>
      </c>
      <c r="D23874" s="75">
        <v>2.4700000000000002</v>
      </c>
      <c r="E23874" s="75">
        <v>2.4300000000000002</v>
      </c>
      <c r="F23874" s="73" t="s">
        <v>40</v>
      </c>
    </row>
    <row r="23875" spans="1:6" x14ac:dyDescent="0.25">
      <c r="A23875" s="73">
        <v>32501</v>
      </c>
      <c r="B23875" s="74" t="s">
        <v>32521</v>
      </c>
      <c r="C23875" s="73" t="s">
        <v>30185</v>
      </c>
      <c r="D23875" s="75">
        <v>400</v>
      </c>
      <c r="E23875" s="75">
        <v>400</v>
      </c>
      <c r="F23875" s="73" t="s">
        <v>40</v>
      </c>
    </row>
    <row r="23876" spans="1:6" x14ac:dyDescent="0.25">
      <c r="A23876" s="73">
        <v>50101</v>
      </c>
      <c r="B23876" s="74" t="s">
        <v>32584</v>
      </c>
      <c r="C23876" s="73" t="s">
        <v>10744</v>
      </c>
      <c r="D23876" s="75">
        <v>166.17</v>
      </c>
      <c r="E23876" s="75">
        <v>163.15</v>
      </c>
      <c r="F23876" s="73" t="s">
        <v>40</v>
      </c>
    </row>
    <row r="23877" spans="1:6" x14ac:dyDescent="0.25">
      <c r="A23877" s="73">
        <v>104011</v>
      </c>
      <c r="B23877" s="74" t="s">
        <v>32875</v>
      </c>
      <c r="C23877" s="73" t="s">
        <v>10746</v>
      </c>
      <c r="D23877" s="75">
        <v>2002.46</v>
      </c>
      <c r="E23877" s="75">
        <v>1988.35</v>
      </c>
      <c r="F23877" s="73" t="s">
        <v>40</v>
      </c>
    </row>
    <row r="23878" spans="1:6" ht="25.5" x14ac:dyDescent="0.25">
      <c r="A23878" s="73">
        <v>104012</v>
      </c>
      <c r="B23878" s="74" t="s">
        <v>32876</v>
      </c>
      <c r="C23878" s="73" t="s">
        <v>10746</v>
      </c>
      <c r="D23878" s="75">
        <v>936.9</v>
      </c>
      <c r="E23878" s="75">
        <v>922.79</v>
      </c>
      <c r="F23878" s="73" t="s">
        <v>40</v>
      </c>
    </row>
    <row r="23879" spans="1:6" x14ac:dyDescent="0.25">
      <c r="A23879" s="73">
        <v>113721</v>
      </c>
      <c r="B23879" s="74" t="s">
        <v>33078</v>
      </c>
      <c r="C23879" s="73" t="s">
        <v>10746</v>
      </c>
      <c r="D23879" s="75">
        <v>222.77</v>
      </c>
      <c r="E23879" s="75">
        <v>216.41</v>
      </c>
      <c r="F23879" s="73" t="s">
        <v>40</v>
      </c>
    </row>
    <row r="23880" spans="1:6" x14ac:dyDescent="0.25">
      <c r="A23880" s="73">
        <v>113722</v>
      </c>
      <c r="B23880" s="74" t="s">
        <v>33079</v>
      </c>
      <c r="C23880" s="73" t="s">
        <v>10746</v>
      </c>
      <c r="D23880" s="75">
        <v>245.67</v>
      </c>
      <c r="E23880" s="75">
        <v>239.31</v>
      </c>
      <c r="F23880" s="73" t="s">
        <v>40</v>
      </c>
    </row>
    <row r="23881" spans="1:6" x14ac:dyDescent="0.25">
      <c r="A23881" s="73">
        <v>113724</v>
      </c>
      <c r="B23881" s="74" t="s">
        <v>33080</v>
      </c>
      <c r="C23881" s="73" t="s">
        <v>10746</v>
      </c>
      <c r="D23881" s="75">
        <v>244.27</v>
      </c>
      <c r="E23881" s="75">
        <v>237.91</v>
      </c>
      <c r="F23881" s="73" t="s">
        <v>40</v>
      </c>
    </row>
    <row r="23882" spans="1:6" x14ac:dyDescent="0.25">
      <c r="A23882" s="73">
        <v>180213</v>
      </c>
      <c r="B23882" s="74" t="s">
        <v>33286</v>
      </c>
      <c r="C23882" s="73" t="s">
        <v>10746</v>
      </c>
      <c r="D23882" s="75">
        <v>1720.04</v>
      </c>
      <c r="E23882" s="75">
        <v>1715.65</v>
      </c>
      <c r="F23882" s="73" t="s">
        <v>40</v>
      </c>
    </row>
    <row r="23883" spans="1:6" x14ac:dyDescent="0.25">
      <c r="A23883" s="73">
        <v>180217</v>
      </c>
      <c r="B23883" s="74" t="s">
        <v>33287</v>
      </c>
      <c r="C23883" s="73" t="s">
        <v>10746</v>
      </c>
      <c r="D23883" s="75">
        <v>1756.16</v>
      </c>
      <c r="E23883" s="75">
        <v>1751.77</v>
      </c>
      <c r="F23883" s="73" t="s">
        <v>40</v>
      </c>
    </row>
    <row r="23884" spans="1:6" x14ac:dyDescent="0.25">
      <c r="A23884" s="73">
        <v>181054</v>
      </c>
      <c r="B23884" s="74" t="s">
        <v>30186</v>
      </c>
      <c r="C23884" s="73" t="s">
        <v>10746</v>
      </c>
      <c r="D23884" s="75">
        <v>1150.83</v>
      </c>
      <c r="E23884" s="75">
        <v>1145.8399999999999</v>
      </c>
      <c r="F23884" s="73" t="s">
        <v>40</v>
      </c>
    </row>
    <row r="23885" spans="1:6" ht="25.5" x14ac:dyDescent="0.25">
      <c r="A23885" s="73">
        <v>181055</v>
      </c>
      <c r="B23885" s="74" t="s">
        <v>30187</v>
      </c>
      <c r="C23885" s="73" t="s">
        <v>10746</v>
      </c>
      <c r="D23885" s="75">
        <v>1464.49</v>
      </c>
      <c r="E23885" s="75">
        <v>1459.63</v>
      </c>
      <c r="F23885" s="73" t="s">
        <v>40</v>
      </c>
    </row>
    <row r="23886" spans="1:6" x14ac:dyDescent="0.25">
      <c r="A23886" s="73">
        <v>201002</v>
      </c>
      <c r="B23886" s="74" t="s">
        <v>30188</v>
      </c>
      <c r="C23886" s="73" t="s">
        <v>742</v>
      </c>
      <c r="D23886" s="75">
        <v>1.89</v>
      </c>
      <c r="E23886" s="75">
        <v>1.86</v>
      </c>
      <c r="F23886" s="73" t="s">
        <v>40</v>
      </c>
    </row>
    <row r="23887" spans="1:6" x14ac:dyDescent="0.25">
      <c r="A23887" s="73">
        <v>201003</v>
      </c>
      <c r="B23887" s="74" t="s">
        <v>30189</v>
      </c>
      <c r="C23887" s="73" t="s">
        <v>742</v>
      </c>
      <c r="D23887" s="75">
        <v>1.35</v>
      </c>
      <c r="E23887" s="75">
        <v>1.33</v>
      </c>
      <c r="F23887" s="73" t="s">
        <v>40</v>
      </c>
    </row>
    <row r="23888" spans="1:6" x14ac:dyDescent="0.25">
      <c r="A23888" s="73">
        <v>201323</v>
      </c>
      <c r="B23888" s="74" t="s">
        <v>30190</v>
      </c>
      <c r="C23888" s="73" t="s">
        <v>10744</v>
      </c>
      <c r="D23888" s="75">
        <v>43.97</v>
      </c>
      <c r="E23888" s="75">
        <v>42.57</v>
      </c>
      <c r="F23888" s="73" t="s">
        <v>40</v>
      </c>
    </row>
    <row r="23889" spans="1:6" x14ac:dyDescent="0.25">
      <c r="A23889" s="73">
        <v>201325</v>
      </c>
      <c r="B23889" s="74" t="s">
        <v>30191</v>
      </c>
      <c r="C23889" s="73" t="s">
        <v>10744</v>
      </c>
      <c r="D23889" s="75">
        <v>43.97</v>
      </c>
      <c r="E23889" s="75">
        <v>42.57</v>
      </c>
      <c r="F23889" s="73" t="s">
        <v>40</v>
      </c>
    </row>
    <row r="23890" spans="1:6" ht="25.5" x14ac:dyDescent="0.25">
      <c r="A23890" s="73">
        <v>201326</v>
      </c>
      <c r="B23890" s="74" t="s">
        <v>30192</v>
      </c>
      <c r="C23890" s="73" t="s">
        <v>10744</v>
      </c>
      <c r="D23890" s="75">
        <v>210.25</v>
      </c>
      <c r="E23890" s="75">
        <v>202.38</v>
      </c>
      <c r="F23890" s="73" t="s">
        <v>40</v>
      </c>
    </row>
    <row r="23891" spans="1:6" x14ac:dyDescent="0.25">
      <c r="A23891" s="73">
        <v>201328</v>
      </c>
      <c r="B23891" s="74" t="s">
        <v>30193</v>
      </c>
      <c r="C23891" s="73" t="s">
        <v>10744</v>
      </c>
      <c r="D23891" s="75">
        <v>43.97</v>
      </c>
      <c r="E23891" s="75">
        <v>42.57</v>
      </c>
      <c r="F23891" s="73" t="s">
        <v>40</v>
      </c>
    </row>
    <row r="23892" spans="1:6" x14ac:dyDescent="0.25">
      <c r="A23892" s="73">
        <v>201330</v>
      </c>
      <c r="B23892" s="74" t="s">
        <v>30194</v>
      </c>
      <c r="C23892" s="73" t="s">
        <v>10744</v>
      </c>
      <c r="D23892" s="75">
        <v>37.35</v>
      </c>
      <c r="E23892" s="75">
        <v>36.06</v>
      </c>
      <c r="F23892" s="73" t="s">
        <v>40</v>
      </c>
    </row>
    <row r="23893" spans="1:6" ht="25.5" x14ac:dyDescent="0.25">
      <c r="A23893" s="73">
        <v>201332</v>
      </c>
      <c r="B23893" s="74" t="s">
        <v>30195</v>
      </c>
      <c r="C23893" s="73" t="s">
        <v>10744</v>
      </c>
      <c r="D23893" s="75">
        <v>43.97</v>
      </c>
      <c r="E23893" s="75">
        <v>42.57</v>
      </c>
      <c r="F23893" s="73" t="s">
        <v>40</v>
      </c>
    </row>
    <row r="23894" spans="1:6" x14ac:dyDescent="0.25">
      <c r="A23894" s="73">
        <v>201333</v>
      </c>
      <c r="B23894" s="74" t="s">
        <v>30196</v>
      </c>
      <c r="C23894" s="73" t="s">
        <v>10744</v>
      </c>
      <c r="D23894" s="75">
        <v>672</v>
      </c>
      <c r="E23894" s="75">
        <v>672</v>
      </c>
      <c r="F23894" s="73" t="s">
        <v>40</v>
      </c>
    </row>
    <row r="23895" spans="1:6" x14ac:dyDescent="0.25">
      <c r="A23895" s="73">
        <v>201334</v>
      </c>
      <c r="B23895" s="74" t="s">
        <v>30197</v>
      </c>
      <c r="C23895" s="73" t="s">
        <v>10744</v>
      </c>
      <c r="D23895" s="75">
        <v>730</v>
      </c>
      <c r="E23895" s="75">
        <v>730</v>
      </c>
      <c r="F23895" s="73" t="s">
        <v>40</v>
      </c>
    </row>
    <row r="23896" spans="1:6" x14ac:dyDescent="0.25">
      <c r="A23896" s="73">
        <v>201335</v>
      </c>
      <c r="B23896" s="74" t="s">
        <v>30198</v>
      </c>
      <c r="C23896" s="73" t="s">
        <v>10744</v>
      </c>
      <c r="D23896" s="75">
        <v>762.2</v>
      </c>
      <c r="E23896" s="75">
        <v>762.2</v>
      </c>
      <c r="F23896" s="73" t="s">
        <v>40</v>
      </c>
    </row>
    <row r="23897" spans="1:6" x14ac:dyDescent="0.25">
      <c r="A23897" s="73">
        <v>201336</v>
      </c>
      <c r="B23897" s="74" t="s">
        <v>30199</v>
      </c>
      <c r="C23897" s="73" t="s">
        <v>10744</v>
      </c>
      <c r="D23897" s="75">
        <v>867.24</v>
      </c>
      <c r="E23897" s="75">
        <v>867.24</v>
      </c>
      <c r="F23897" s="73" t="s">
        <v>40</v>
      </c>
    </row>
    <row r="23898" spans="1:6" ht="25.5" x14ac:dyDescent="0.25">
      <c r="A23898" s="73">
        <v>201337</v>
      </c>
      <c r="B23898" s="74" t="s">
        <v>30200</v>
      </c>
      <c r="C23898" s="73" t="s">
        <v>10744</v>
      </c>
      <c r="D23898" s="75">
        <v>772.2</v>
      </c>
      <c r="E23898" s="75">
        <v>772.2</v>
      </c>
      <c r="F23898" s="73" t="s">
        <v>40</v>
      </c>
    </row>
    <row r="23899" spans="1:6" x14ac:dyDescent="0.25">
      <c r="A23899" s="73">
        <v>403401</v>
      </c>
      <c r="B23899" s="74" t="s">
        <v>30201</v>
      </c>
      <c r="C23899" s="73" t="s">
        <v>742</v>
      </c>
      <c r="D23899" s="75">
        <v>1.89</v>
      </c>
      <c r="E23899" s="75">
        <v>1.86</v>
      </c>
      <c r="F23899" s="73" t="s">
        <v>40</v>
      </c>
    </row>
    <row r="23900" spans="1:6" x14ac:dyDescent="0.25">
      <c r="A23900" s="73">
        <v>403402</v>
      </c>
      <c r="B23900" s="74" t="s">
        <v>30202</v>
      </c>
      <c r="C23900" s="73" t="s">
        <v>742</v>
      </c>
      <c r="D23900" s="75">
        <v>1.35</v>
      </c>
      <c r="E23900" s="75">
        <v>1.33</v>
      </c>
      <c r="F23900" s="73" t="s">
        <v>40</v>
      </c>
    </row>
    <row r="23901" spans="1:6" x14ac:dyDescent="0.25">
      <c r="A23901" s="73">
        <v>403907</v>
      </c>
      <c r="B23901" s="74" t="s">
        <v>30203</v>
      </c>
      <c r="C23901" s="73" t="s">
        <v>30185</v>
      </c>
      <c r="D23901" s="75">
        <v>56.95</v>
      </c>
      <c r="E23901" s="75">
        <v>55.99</v>
      </c>
      <c r="F23901" s="73" t="s">
        <v>40</v>
      </c>
    </row>
    <row r="23902" spans="1:6" x14ac:dyDescent="0.25">
      <c r="A23902" s="73">
        <v>403908</v>
      </c>
      <c r="B23902" s="74" t="s">
        <v>30204</v>
      </c>
      <c r="C23902" s="73" t="s">
        <v>30185</v>
      </c>
      <c r="D23902" s="75">
        <v>115.63</v>
      </c>
      <c r="E23902" s="75">
        <v>113.68</v>
      </c>
      <c r="F23902" s="73" t="s">
        <v>40</v>
      </c>
    </row>
    <row r="23903" spans="1:6" x14ac:dyDescent="0.25">
      <c r="A23903" s="73">
        <v>403909</v>
      </c>
      <c r="B23903" s="74" t="s">
        <v>30205</v>
      </c>
      <c r="C23903" s="73" t="s">
        <v>30185</v>
      </c>
      <c r="D23903" s="75">
        <v>172.58</v>
      </c>
      <c r="E23903" s="75">
        <v>169.67</v>
      </c>
      <c r="F23903" s="73" t="s">
        <v>40</v>
      </c>
    </row>
    <row r="23904" spans="1:6" x14ac:dyDescent="0.25">
      <c r="A23904" s="73">
        <v>403910</v>
      </c>
      <c r="B23904" s="74" t="s">
        <v>30206</v>
      </c>
      <c r="C23904" s="73" t="s">
        <v>30185</v>
      </c>
      <c r="D23904" s="75">
        <v>229.53</v>
      </c>
      <c r="E23904" s="75">
        <v>225.66</v>
      </c>
      <c r="F23904" s="73" t="s">
        <v>40</v>
      </c>
    </row>
    <row r="23905" spans="1:6" x14ac:dyDescent="0.25">
      <c r="A23905" s="73">
        <v>430201</v>
      </c>
      <c r="B23905" s="74" t="s">
        <v>30207</v>
      </c>
      <c r="C23905" s="73" t="s">
        <v>17688</v>
      </c>
      <c r="D23905" s="75">
        <v>4.21</v>
      </c>
      <c r="E23905" s="75">
        <v>4.21</v>
      </c>
      <c r="F23905" s="73" t="s">
        <v>40</v>
      </c>
    </row>
    <row r="23906" spans="1:6" ht="25.5" x14ac:dyDescent="0.25">
      <c r="A23906" s="73">
        <v>450106</v>
      </c>
      <c r="B23906" s="74" t="s">
        <v>30208</v>
      </c>
      <c r="C23906" s="73" t="s">
        <v>30185</v>
      </c>
      <c r="D23906" s="75">
        <v>438.93</v>
      </c>
      <c r="E23906" s="75">
        <v>431.43</v>
      </c>
      <c r="F23906" s="73" t="s">
        <v>40</v>
      </c>
    </row>
    <row r="23907" spans="1:6" ht="25.5" x14ac:dyDescent="0.25">
      <c r="A23907" s="73">
        <v>450107</v>
      </c>
      <c r="B23907" s="74" t="s">
        <v>30209</v>
      </c>
      <c r="C23907" s="73" t="s">
        <v>30185</v>
      </c>
      <c r="D23907" s="75">
        <v>526.84</v>
      </c>
      <c r="E23907" s="75">
        <v>519.34</v>
      </c>
      <c r="F23907" s="73" t="s">
        <v>40</v>
      </c>
    </row>
    <row r="23908" spans="1:6" x14ac:dyDescent="0.25">
      <c r="A23908" s="73">
        <v>450201</v>
      </c>
      <c r="B23908" s="74" t="s">
        <v>30210</v>
      </c>
      <c r="C23908" s="73" t="s">
        <v>778</v>
      </c>
      <c r="D23908" s="75">
        <v>5.75</v>
      </c>
      <c r="E23908" s="75">
        <v>5.75</v>
      </c>
      <c r="F23908" s="73" t="s">
        <v>40</v>
      </c>
    </row>
    <row r="23909" spans="1:6" x14ac:dyDescent="0.25">
      <c r="A23909" s="73">
        <v>450202</v>
      </c>
      <c r="B23909" s="74" t="s">
        <v>10687</v>
      </c>
      <c r="C23909" s="73" t="s">
        <v>778</v>
      </c>
      <c r="D23909" s="75">
        <v>3.96</v>
      </c>
      <c r="E23909" s="75">
        <v>3.96</v>
      </c>
      <c r="F23909" s="73" t="s">
        <v>40</v>
      </c>
    </row>
    <row r="23910" spans="1:6" x14ac:dyDescent="0.25">
      <c r="A23910" s="73">
        <v>450203</v>
      </c>
      <c r="B23910" s="74" t="s">
        <v>17648</v>
      </c>
      <c r="C23910" s="73" t="s">
        <v>778</v>
      </c>
      <c r="D23910" s="75">
        <v>5.55</v>
      </c>
      <c r="E23910" s="75">
        <v>5.55</v>
      </c>
      <c r="F23910" s="73" t="s">
        <v>40</v>
      </c>
    </row>
    <row r="23911" spans="1:6" ht="25.5" x14ac:dyDescent="0.25">
      <c r="A23911" s="73">
        <v>541966</v>
      </c>
      <c r="B23911" s="74" t="s">
        <v>33628</v>
      </c>
      <c r="C23911" s="73" t="s">
        <v>21</v>
      </c>
      <c r="D23911" s="75">
        <v>550</v>
      </c>
      <c r="E23911" s="75">
        <v>550</v>
      </c>
      <c r="F23911" s="73" t="s">
        <v>40</v>
      </c>
    </row>
    <row r="23912" spans="1:6" ht="25.5" x14ac:dyDescent="0.25">
      <c r="A23912" s="73">
        <v>610206</v>
      </c>
      <c r="B23912" s="74" t="s">
        <v>33790</v>
      </c>
      <c r="C23912" s="73" t="s">
        <v>778</v>
      </c>
      <c r="D23912" s="75">
        <v>7.08</v>
      </c>
      <c r="E23912" s="75">
        <v>7.08</v>
      </c>
      <c r="F23912" s="73" t="s">
        <v>40</v>
      </c>
    </row>
    <row r="23913" spans="1:6" x14ac:dyDescent="0.25">
      <c r="A23913" s="73">
        <v>630130</v>
      </c>
      <c r="B23913" s="74" t="s">
        <v>33802</v>
      </c>
      <c r="C23913" s="73" t="s">
        <v>10759</v>
      </c>
      <c r="D23913" s="75">
        <v>3943.68</v>
      </c>
      <c r="E23913" s="75">
        <v>3943.68</v>
      </c>
      <c r="F23913" s="73" t="s">
        <v>40</v>
      </c>
    </row>
    <row r="23914" spans="1:6" ht="25.5" x14ac:dyDescent="0.25">
      <c r="A23914" s="73">
        <v>630221</v>
      </c>
      <c r="B23914" s="74" t="s">
        <v>33803</v>
      </c>
      <c r="C23914" s="73" t="s">
        <v>10744</v>
      </c>
      <c r="D23914" s="75">
        <v>108.54</v>
      </c>
      <c r="E23914" s="75">
        <v>108.54</v>
      </c>
      <c r="F23914" s="73" t="s">
        <v>40</v>
      </c>
    </row>
    <row r="23915" spans="1:6" ht="25.5" x14ac:dyDescent="0.25">
      <c r="A23915" s="73">
        <v>630222</v>
      </c>
      <c r="B23915" s="74" t="s">
        <v>30211</v>
      </c>
      <c r="C23915" s="73" t="s">
        <v>10744</v>
      </c>
      <c r="D23915" s="75">
        <v>131.54</v>
      </c>
      <c r="E23915" s="75">
        <v>131.54</v>
      </c>
      <c r="F23915" s="73" t="s">
        <v>40</v>
      </c>
    </row>
    <row r="23916" spans="1:6" ht="38.25" x14ac:dyDescent="0.25">
      <c r="A23916" s="73">
        <v>660102</v>
      </c>
      <c r="B23916" s="74" t="s">
        <v>33818</v>
      </c>
      <c r="C23916" s="73" t="s">
        <v>30183</v>
      </c>
      <c r="D23916" s="75">
        <v>17</v>
      </c>
      <c r="E23916" s="75">
        <v>17</v>
      </c>
      <c r="F23916" s="73" t="s">
        <v>40</v>
      </c>
    </row>
    <row r="23917" spans="1:6" ht="25.5" x14ac:dyDescent="0.25">
      <c r="A23917" s="73">
        <v>660103</v>
      </c>
      <c r="B23917" s="74" t="s">
        <v>33819</v>
      </c>
      <c r="C23917" s="73" t="s">
        <v>10765</v>
      </c>
      <c r="D23917" s="75">
        <v>15.99</v>
      </c>
      <c r="E23917" s="75">
        <v>15.99</v>
      </c>
      <c r="F23917" s="73" t="s">
        <v>40</v>
      </c>
    </row>
    <row r="23918" spans="1:6" ht="38.25" x14ac:dyDescent="0.25">
      <c r="A23918" s="73">
        <v>660506</v>
      </c>
      <c r="B23918" s="74" t="s">
        <v>33822</v>
      </c>
      <c r="C23918" s="73" t="s">
        <v>870</v>
      </c>
      <c r="D23918" s="75">
        <v>20</v>
      </c>
      <c r="E23918" s="75">
        <v>20</v>
      </c>
      <c r="F23918" s="73" t="s">
        <v>40</v>
      </c>
    </row>
    <row r="23919" spans="1:6" ht="25.5" x14ac:dyDescent="0.25">
      <c r="A23919" s="73">
        <v>660507</v>
      </c>
      <c r="B23919" s="74" t="s">
        <v>30212</v>
      </c>
      <c r="C23919" s="73" t="s">
        <v>870</v>
      </c>
      <c r="D23919" s="75">
        <v>22.96</v>
      </c>
      <c r="E23919" s="75">
        <v>22.96</v>
      </c>
      <c r="F23919" s="73" t="s">
        <v>40</v>
      </c>
    </row>
    <row r="23920" spans="1:6" ht="25.5" x14ac:dyDescent="0.25">
      <c r="A23920" s="73">
        <v>660508</v>
      </c>
      <c r="B23920" s="74" t="s">
        <v>30213</v>
      </c>
      <c r="C23920" s="73" t="s">
        <v>870</v>
      </c>
      <c r="D23920" s="75">
        <v>6.75</v>
      </c>
      <c r="E23920" s="75">
        <v>6.75</v>
      </c>
      <c r="F23920" s="73" t="s">
        <v>40</v>
      </c>
    </row>
    <row r="23921" spans="1:6" ht="25.5" x14ac:dyDescent="0.25">
      <c r="A23921" s="73">
        <v>660509</v>
      </c>
      <c r="B23921" s="74" t="s">
        <v>30214</v>
      </c>
      <c r="C23921" s="73" t="s">
        <v>870</v>
      </c>
      <c r="D23921" s="75">
        <v>19.39</v>
      </c>
      <c r="E23921" s="75">
        <v>19.39</v>
      </c>
      <c r="F23921" s="73" t="s">
        <v>40</v>
      </c>
    </row>
    <row r="23922" spans="1:6" x14ac:dyDescent="0.25">
      <c r="A23922" s="73">
        <v>660510</v>
      </c>
      <c r="B23922" s="74" t="s">
        <v>30215</v>
      </c>
      <c r="C23922" s="73" t="s">
        <v>870</v>
      </c>
      <c r="D23922" s="75">
        <v>8.0500000000000007</v>
      </c>
      <c r="E23922" s="75">
        <v>8.0500000000000007</v>
      </c>
      <c r="F23922" s="73" t="s">
        <v>40</v>
      </c>
    </row>
    <row r="23923" spans="1:6" x14ac:dyDescent="0.25">
      <c r="A23923" s="73">
        <v>672018</v>
      </c>
      <c r="B23923" s="74" t="s">
        <v>30216</v>
      </c>
      <c r="C23923" s="73" t="s">
        <v>10746</v>
      </c>
      <c r="D23923" s="75">
        <v>4.49</v>
      </c>
      <c r="E23923" s="75">
        <v>4.49</v>
      </c>
      <c r="F23923" s="73" t="s">
        <v>40</v>
      </c>
    </row>
    <row r="23924" spans="1:6" x14ac:dyDescent="0.25">
      <c r="A23924" s="73">
        <v>680103</v>
      </c>
      <c r="B23924" s="74" t="s">
        <v>10687</v>
      </c>
      <c r="C23924" s="73" t="s">
        <v>778</v>
      </c>
      <c r="D23924" s="75">
        <v>3.96</v>
      </c>
      <c r="E23924" s="75">
        <v>3.96</v>
      </c>
      <c r="F23924" s="73" t="s">
        <v>40</v>
      </c>
    </row>
    <row r="23925" spans="1:6" x14ac:dyDescent="0.25">
      <c r="A23925" s="73">
        <v>680125</v>
      </c>
      <c r="B23925" s="74" t="s">
        <v>10686</v>
      </c>
      <c r="C23925" s="73" t="s">
        <v>778</v>
      </c>
      <c r="D23925" s="75">
        <v>5.75</v>
      </c>
      <c r="E23925" s="75">
        <v>5.75</v>
      </c>
      <c r="F23925" s="73" t="s">
        <v>40</v>
      </c>
    </row>
    <row r="23926" spans="1:6" x14ac:dyDescent="0.25">
      <c r="A23926" s="73">
        <v>680130</v>
      </c>
      <c r="B23926" s="74" t="s">
        <v>33841</v>
      </c>
      <c r="C23926" s="73" t="s">
        <v>778</v>
      </c>
      <c r="D23926" s="75">
        <v>5.55</v>
      </c>
      <c r="E23926" s="75">
        <v>5.55</v>
      </c>
      <c r="F23926" s="73" t="s">
        <v>40</v>
      </c>
    </row>
    <row r="23927" spans="1:6" ht="25.5" x14ac:dyDescent="0.25">
      <c r="A23927" s="73">
        <v>680706</v>
      </c>
      <c r="B23927" s="74" t="s">
        <v>33842</v>
      </c>
      <c r="C23927" s="73" t="s">
        <v>10744</v>
      </c>
      <c r="D23927" s="75">
        <v>4239.8900000000003</v>
      </c>
      <c r="E23927" s="75">
        <v>4239.8900000000003</v>
      </c>
      <c r="F23927" s="73" t="s">
        <v>40</v>
      </c>
    </row>
    <row r="23928" spans="1:6" x14ac:dyDescent="0.25">
      <c r="A23928" s="73">
        <v>680910</v>
      </c>
      <c r="B23928" s="74" t="s">
        <v>30217</v>
      </c>
      <c r="C23928" s="73" t="s">
        <v>10744</v>
      </c>
      <c r="D23928" s="75">
        <v>2487.63</v>
      </c>
      <c r="E23928" s="75">
        <v>2487.63</v>
      </c>
      <c r="F23928" s="73" t="s">
        <v>40</v>
      </c>
    </row>
    <row r="23929" spans="1:6" ht="25.5" x14ac:dyDescent="0.25">
      <c r="A23929" s="73">
        <v>680914</v>
      </c>
      <c r="B23929" s="74" t="s">
        <v>33843</v>
      </c>
      <c r="C23929" s="73" t="s">
        <v>10744</v>
      </c>
      <c r="D23929" s="75">
        <v>3170.73</v>
      </c>
      <c r="E23929" s="75">
        <v>3170.73</v>
      </c>
      <c r="F23929" s="73" t="s">
        <v>40</v>
      </c>
    </row>
    <row r="23930" spans="1:6" ht="25.5" x14ac:dyDescent="0.25">
      <c r="A23930" s="73">
        <v>680920</v>
      </c>
      <c r="B23930" s="74" t="s">
        <v>33844</v>
      </c>
      <c r="C23930" s="73" t="s">
        <v>10744</v>
      </c>
      <c r="D23930" s="75">
        <v>2998.22</v>
      </c>
      <c r="E23930" s="75">
        <v>2998.22</v>
      </c>
      <c r="F23930" s="73" t="s">
        <v>40</v>
      </c>
    </row>
    <row r="23931" spans="1:6" ht="25.5" x14ac:dyDescent="0.25">
      <c r="A23931" s="73">
        <v>680921</v>
      </c>
      <c r="B23931" s="74" t="s">
        <v>33845</v>
      </c>
      <c r="C23931" s="73" t="s">
        <v>10744</v>
      </c>
      <c r="D23931" s="75">
        <v>3307.61</v>
      </c>
      <c r="E23931" s="75">
        <v>3307.61</v>
      </c>
      <c r="F23931" s="73" t="s">
        <v>40</v>
      </c>
    </row>
    <row r="23932" spans="1:6" x14ac:dyDescent="0.25">
      <c r="A23932" s="73">
        <v>681002</v>
      </c>
      <c r="B23932" s="74" t="s">
        <v>30218</v>
      </c>
      <c r="C23932" s="73" t="s">
        <v>10744</v>
      </c>
      <c r="D23932" s="75">
        <v>672</v>
      </c>
      <c r="E23932" s="75">
        <v>672</v>
      </c>
      <c r="F23932" s="73" t="s">
        <v>40</v>
      </c>
    </row>
    <row r="23933" spans="1:6" x14ac:dyDescent="0.25">
      <c r="A23933" s="73">
        <v>681003</v>
      </c>
      <c r="B23933" s="74" t="s">
        <v>30219</v>
      </c>
      <c r="C23933" s="73" t="s">
        <v>10744</v>
      </c>
      <c r="D23933" s="75">
        <v>730</v>
      </c>
      <c r="E23933" s="75">
        <v>730</v>
      </c>
      <c r="F23933" s="73" t="s">
        <v>40</v>
      </c>
    </row>
    <row r="23934" spans="1:6" x14ac:dyDescent="0.25">
      <c r="A23934" s="73">
        <v>681004</v>
      </c>
      <c r="B23934" s="74" t="s">
        <v>30220</v>
      </c>
      <c r="C23934" s="73" t="s">
        <v>10744</v>
      </c>
      <c r="D23934" s="75">
        <v>772.2</v>
      </c>
      <c r="E23934" s="75">
        <v>772.2</v>
      </c>
      <c r="F23934" s="73" t="s">
        <v>40</v>
      </c>
    </row>
    <row r="23935" spans="1:6" x14ac:dyDescent="0.25">
      <c r="A23935" s="73">
        <v>681005</v>
      </c>
      <c r="B23935" s="74" t="s">
        <v>30221</v>
      </c>
      <c r="C23935" s="73" t="s">
        <v>10744</v>
      </c>
      <c r="D23935" s="75">
        <v>762.2</v>
      </c>
      <c r="E23935" s="75">
        <v>762.2</v>
      </c>
      <c r="F23935" s="73" t="s">
        <v>40</v>
      </c>
    </row>
    <row r="23936" spans="1:6" x14ac:dyDescent="0.25">
      <c r="A23936" s="73">
        <v>681010</v>
      </c>
      <c r="B23936" s="74" t="s">
        <v>30222</v>
      </c>
      <c r="C23936" s="73" t="s">
        <v>10744</v>
      </c>
      <c r="D23936" s="75">
        <v>867.24</v>
      </c>
      <c r="E23936" s="75">
        <v>867.24</v>
      </c>
      <c r="F23936" s="73" t="s">
        <v>40</v>
      </c>
    </row>
    <row r="23937" spans="1:6" x14ac:dyDescent="0.25">
      <c r="A23937" s="73">
        <v>682001</v>
      </c>
      <c r="B23937" s="74" t="s">
        <v>33846</v>
      </c>
      <c r="C23937" s="73" t="s">
        <v>30185</v>
      </c>
      <c r="D23937" s="75">
        <v>900</v>
      </c>
      <c r="E23937" s="75">
        <v>900</v>
      </c>
      <c r="F23937" s="73" t="s">
        <v>40</v>
      </c>
    </row>
    <row r="23938" spans="1:6" x14ac:dyDescent="0.25">
      <c r="A23938" s="73">
        <v>682002</v>
      </c>
      <c r="B23938" s="74" t="s">
        <v>33847</v>
      </c>
      <c r="C23938" s="73" t="s">
        <v>30185</v>
      </c>
      <c r="D23938" s="75">
        <v>1650</v>
      </c>
      <c r="E23938" s="75">
        <v>1650</v>
      </c>
      <c r="F23938" s="73" t="s">
        <v>40</v>
      </c>
    </row>
    <row r="23939" spans="1:6" x14ac:dyDescent="0.25">
      <c r="A23939" s="73">
        <v>738010</v>
      </c>
      <c r="B23939" s="74" t="s">
        <v>30223</v>
      </c>
      <c r="C23939" s="73" t="s">
        <v>778</v>
      </c>
      <c r="D23939" s="75">
        <v>6.19</v>
      </c>
      <c r="E23939" s="75">
        <v>6.19</v>
      </c>
      <c r="F23939" s="73" t="s">
        <v>40</v>
      </c>
    </row>
    <row r="23940" spans="1:6" x14ac:dyDescent="0.25">
      <c r="A23940" s="73">
        <v>738021</v>
      </c>
      <c r="B23940" s="74" t="s">
        <v>34005</v>
      </c>
      <c r="C23940" s="73" t="s">
        <v>778</v>
      </c>
      <c r="D23940" s="75">
        <v>73.48</v>
      </c>
      <c r="E23940" s="75">
        <v>73.48</v>
      </c>
      <c r="F23940" s="73" t="s">
        <v>40</v>
      </c>
    </row>
    <row r="23941" spans="1:6" x14ac:dyDescent="0.25">
      <c r="A23941" s="73">
        <v>738022</v>
      </c>
      <c r="B23941" s="74" t="s">
        <v>30224</v>
      </c>
      <c r="C23941" s="73" t="s">
        <v>793</v>
      </c>
      <c r="D23941" s="75">
        <v>62.64</v>
      </c>
      <c r="E23941" s="75">
        <v>62.64</v>
      </c>
      <c r="F23941" s="73" t="s">
        <v>40</v>
      </c>
    </row>
    <row r="23942" spans="1:6" x14ac:dyDescent="0.25">
      <c r="A23942" s="73">
        <v>750104</v>
      </c>
      <c r="B23942" s="74" t="s">
        <v>30225</v>
      </c>
      <c r="C23942" s="73" t="s">
        <v>778</v>
      </c>
      <c r="D23942" s="75">
        <v>24.44</v>
      </c>
      <c r="E23942" s="75">
        <v>24.44</v>
      </c>
      <c r="F23942" s="73" t="s">
        <v>40</v>
      </c>
    </row>
    <row r="23943" spans="1:6" x14ac:dyDescent="0.25">
      <c r="A23943" s="73">
        <v>750106</v>
      </c>
      <c r="B23943" s="74" t="s">
        <v>34255</v>
      </c>
      <c r="C23943" s="73" t="s">
        <v>778</v>
      </c>
      <c r="D23943" s="75">
        <v>21.86</v>
      </c>
      <c r="E23943" s="75">
        <v>21.86</v>
      </c>
      <c r="F23943" s="73" t="s">
        <v>40</v>
      </c>
    </row>
    <row r="23944" spans="1:6" x14ac:dyDescent="0.25">
      <c r="A23944" s="73">
        <v>750111</v>
      </c>
      <c r="B23944" s="74" t="s">
        <v>30226</v>
      </c>
      <c r="C23944" s="73" t="s">
        <v>778</v>
      </c>
      <c r="D23944" s="75">
        <v>29.63</v>
      </c>
      <c r="E23944" s="75">
        <v>29.63</v>
      </c>
      <c r="F23944" s="73" t="s">
        <v>40</v>
      </c>
    </row>
    <row r="23945" spans="1:6" x14ac:dyDescent="0.25">
      <c r="A23945" s="73">
        <v>750112</v>
      </c>
      <c r="B23945" s="74" t="s">
        <v>30227</v>
      </c>
      <c r="C23945" s="73" t="s">
        <v>778</v>
      </c>
      <c r="D23945" s="75">
        <v>50.23</v>
      </c>
      <c r="E23945" s="75">
        <v>50.23</v>
      </c>
      <c r="F23945" s="73" t="s">
        <v>40</v>
      </c>
    </row>
    <row r="23946" spans="1:6" x14ac:dyDescent="0.25">
      <c r="A23946" s="73">
        <v>750301</v>
      </c>
      <c r="B23946" s="74" t="s">
        <v>30228</v>
      </c>
      <c r="C23946" s="73" t="s">
        <v>778</v>
      </c>
      <c r="D23946" s="75">
        <v>44.83</v>
      </c>
      <c r="E23946" s="75">
        <v>44.83</v>
      </c>
      <c r="F23946" s="73" t="s">
        <v>40</v>
      </c>
    </row>
    <row r="23947" spans="1:6" x14ac:dyDescent="0.25">
      <c r="A23947" s="73">
        <v>750304</v>
      </c>
      <c r="B23947" s="74" t="s">
        <v>30229</v>
      </c>
      <c r="C23947" s="73" t="s">
        <v>778</v>
      </c>
      <c r="D23947" s="75">
        <v>50.28</v>
      </c>
      <c r="E23947" s="75">
        <v>50.28</v>
      </c>
      <c r="F23947" s="73" t="s">
        <v>40</v>
      </c>
    </row>
    <row r="23948" spans="1:6" x14ac:dyDescent="0.25">
      <c r="A23948" s="73">
        <v>750326</v>
      </c>
      <c r="B23948" s="74" t="s">
        <v>34256</v>
      </c>
      <c r="C23948" s="73" t="s">
        <v>778</v>
      </c>
      <c r="D23948" s="75">
        <v>49.97</v>
      </c>
      <c r="E23948" s="75">
        <v>49.97</v>
      </c>
      <c r="F23948" s="73" t="s">
        <v>40</v>
      </c>
    </row>
    <row r="23949" spans="1:6" ht="25.5" x14ac:dyDescent="0.25">
      <c r="A23949" s="73">
        <v>750501</v>
      </c>
      <c r="B23949" s="74" t="s">
        <v>30230</v>
      </c>
      <c r="C23949" s="73" t="s">
        <v>778</v>
      </c>
      <c r="D23949" s="75">
        <v>59.07</v>
      </c>
      <c r="E23949" s="75">
        <v>59.07</v>
      </c>
      <c r="F23949" s="73" t="s">
        <v>40</v>
      </c>
    </row>
    <row r="23950" spans="1:6" ht="25.5" x14ac:dyDescent="0.25">
      <c r="A23950" s="73">
        <v>750723</v>
      </c>
      <c r="B23950" s="74" t="s">
        <v>34257</v>
      </c>
      <c r="C23950" s="73" t="s">
        <v>778</v>
      </c>
      <c r="D23950" s="75">
        <v>39.81</v>
      </c>
      <c r="E23950" s="75">
        <v>39.81</v>
      </c>
      <c r="F23950" s="73" t="s">
        <v>40</v>
      </c>
    </row>
    <row r="23951" spans="1:6" ht="25.5" x14ac:dyDescent="0.25">
      <c r="A23951" s="73">
        <v>750724</v>
      </c>
      <c r="B23951" s="74" t="s">
        <v>30231</v>
      </c>
      <c r="C23951" s="73" t="s">
        <v>778</v>
      </c>
      <c r="D23951" s="75">
        <v>45.59</v>
      </c>
      <c r="E23951" s="75">
        <v>45.59</v>
      </c>
      <c r="F23951" s="73" t="s">
        <v>40</v>
      </c>
    </row>
    <row r="23952" spans="1:6" x14ac:dyDescent="0.25">
      <c r="A23952" s="73">
        <v>750726</v>
      </c>
      <c r="B23952" s="74" t="s">
        <v>30232</v>
      </c>
      <c r="C23952" s="73" t="s">
        <v>778</v>
      </c>
      <c r="D23952" s="75">
        <v>41.26</v>
      </c>
      <c r="E23952" s="75">
        <v>41.26</v>
      </c>
      <c r="F23952" s="73" t="s">
        <v>40</v>
      </c>
    </row>
    <row r="23953" spans="1:6" x14ac:dyDescent="0.25">
      <c r="A23953" s="73">
        <v>750746</v>
      </c>
      <c r="B23953" s="74" t="s">
        <v>30233</v>
      </c>
      <c r="C23953" s="73" t="s">
        <v>778</v>
      </c>
      <c r="D23953" s="75">
        <v>72.38</v>
      </c>
      <c r="E23953" s="75">
        <v>72.38</v>
      </c>
      <c r="F23953" s="73" t="s">
        <v>40</v>
      </c>
    </row>
    <row r="23954" spans="1:6" ht="25.5" x14ac:dyDescent="0.25">
      <c r="A23954" s="73">
        <v>751308</v>
      </c>
      <c r="B23954" s="74" t="s">
        <v>34258</v>
      </c>
      <c r="C23954" s="73" t="s">
        <v>778</v>
      </c>
      <c r="D23954" s="75">
        <v>27.41</v>
      </c>
      <c r="E23954" s="75">
        <v>27.41</v>
      </c>
      <c r="F23954" s="73" t="s">
        <v>40</v>
      </c>
    </row>
    <row r="23955" spans="1:6" x14ac:dyDescent="0.25">
      <c r="A23955" s="73">
        <v>751402</v>
      </c>
      <c r="B23955" s="74" t="s">
        <v>34259</v>
      </c>
      <c r="C23955" s="73" t="s">
        <v>778</v>
      </c>
      <c r="D23955" s="75">
        <v>83.33</v>
      </c>
      <c r="E23955" s="75">
        <v>83.33</v>
      </c>
      <c r="F23955" s="73" t="s">
        <v>40</v>
      </c>
    </row>
    <row r="23956" spans="1:6" x14ac:dyDescent="0.25">
      <c r="A23956" s="73">
        <v>751403</v>
      </c>
      <c r="B23956" s="74" t="s">
        <v>34260</v>
      </c>
      <c r="C23956" s="73" t="s">
        <v>778</v>
      </c>
      <c r="D23956" s="75">
        <v>96.01</v>
      </c>
      <c r="E23956" s="75">
        <v>96.01</v>
      </c>
      <c r="F23956" s="73" t="s">
        <v>40</v>
      </c>
    </row>
    <row r="23957" spans="1:6" x14ac:dyDescent="0.25">
      <c r="A23957" s="73">
        <v>751404</v>
      </c>
      <c r="B23957" s="74" t="s">
        <v>34261</v>
      </c>
      <c r="C23957" s="73" t="s">
        <v>778</v>
      </c>
      <c r="D23957" s="75">
        <v>44.33</v>
      </c>
      <c r="E23957" s="75">
        <v>44.33</v>
      </c>
      <c r="F23957" s="73" t="s">
        <v>40</v>
      </c>
    </row>
    <row r="23958" spans="1:6" x14ac:dyDescent="0.25">
      <c r="A23958" s="73">
        <v>751809</v>
      </c>
      <c r="B23958" s="74" t="s">
        <v>10715</v>
      </c>
      <c r="C23958" s="73" t="s">
        <v>778</v>
      </c>
      <c r="D23958" s="75">
        <v>21.04</v>
      </c>
      <c r="E23958" s="75">
        <v>21.04</v>
      </c>
      <c r="F23958" s="73" t="s">
        <v>40</v>
      </c>
    </row>
    <row r="23959" spans="1:6" x14ac:dyDescent="0.25">
      <c r="A23959" s="73">
        <v>751810</v>
      </c>
      <c r="B23959" s="74" t="s">
        <v>30234</v>
      </c>
      <c r="C23959" s="73" t="s">
        <v>778</v>
      </c>
      <c r="D23959" s="75">
        <v>62.53</v>
      </c>
      <c r="E23959" s="75">
        <v>62.53</v>
      </c>
      <c r="F23959" s="73" t="s">
        <v>40</v>
      </c>
    </row>
    <row r="23960" spans="1:6" x14ac:dyDescent="0.25">
      <c r="A23960" s="73">
        <v>751812</v>
      </c>
      <c r="B23960" s="74" t="s">
        <v>34263</v>
      </c>
      <c r="C23960" s="73" t="s">
        <v>778</v>
      </c>
      <c r="D23960" s="75">
        <v>12.4</v>
      </c>
      <c r="E23960" s="75">
        <v>12.4</v>
      </c>
      <c r="F23960" s="73" t="s">
        <v>40</v>
      </c>
    </row>
    <row r="23961" spans="1:6" x14ac:dyDescent="0.25">
      <c r="A23961" s="73">
        <v>751816</v>
      </c>
      <c r="B23961" s="74" t="s">
        <v>30235</v>
      </c>
      <c r="C23961" s="73" t="s">
        <v>778</v>
      </c>
      <c r="D23961" s="75">
        <v>45.8</v>
      </c>
      <c r="E23961" s="75">
        <v>45.8</v>
      </c>
      <c r="F23961" s="73" t="s">
        <v>40</v>
      </c>
    </row>
    <row r="23962" spans="1:6" x14ac:dyDescent="0.25">
      <c r="A23962" s="73">
        <v>752506</v>
      </c>
      <c r="B23962" s="74" t="s">
        <v>30236</v>
      </c>
      <c r="C23962" s="73" t="s">
        <v>778</v>
      </c>
      <c r="D23962" s="75">
        <v>27.67</v>
      </c>
      <c r="E23962" s="75">
        <v>27.67</v>
      </c>
      <c r="F23962" s="73" t="s">
        <v>40</v>
      </c>
    </row>
    <row r="23963" spans="1:6" x14ac:dyDescent="0.25">
      <c r="A23963" s="73">
        <v>830519</v>
      </c>
      <c r="B23963" s="74" t="s">
        <v>34414</v>
      </c>
      <c r="C23963" s="73" t="s">
        <v>10746</v>
      </c>
      <c r="D23963" s="75">
        <v>1560</v>
      </c>
      <c r="E23963" s="75">
        <v>1560</v>
      </c>
      <c r="F23963" s="73" t="s">
        <v>40</v>
      </c>
    </row>
    <row r="23964" spans="1:6" x14ac:dyDescent="0.25">
      <c r="A23964" s="73">
        <v>830525</v>
      </c>
      <c r="B23964" s="74" t="s">
        <v>34417</v>
      </c>
      <c r="C23964" s="73" t="s">
        <v>10761</v>
      </c>
      <c r="D23964" s="75">
        <v>314.14999999999998</v>
      </c>
      <c r="E23964" s="75">
        <v>314.14999999999998</v>
      </c>
      <c r="F23964" s="73" t="s">
        <v>40</v>
      </c>
    </row>
    <row r="23965" spans="1:6" x14ac:dyDescent="0.25">
      <c r="A23965" s="73">
        <v>831768</v>
      </c>
      <c r="B23965" s="74" t="s">
        <v>30237</v>
      </c>
      <c r="C23965" s="73" t="s">
        <v>793</v>
      </c>
      <c r="D23965" s="75">
        <v>5.4</v>
      </c>
      <c r="E23965" s="75">
        <v>5.4</v>
      </c>
      <c r="F23965" s="73" t="s">
        <v>40</v>
      </c>
    </row>
    <row r="23966" spans="1:6" x14ac:dyDescent="0.25">
      <c r="A23966" s="73">
        <v>832310</v>
      </c>
      <c r="B23966" s="74" t="s">
        <v>30238</v>
      </c>
      <c r="C23966" s="73" t="s">
        <v>10748</v>
      </c>
      <c r="D23966" s="75">
        <v>0.94</v>
      </c>
      <c r="E23966" s="75">
        <v>0.94</v>
      </c>
      <c r="F23966" s="73" t="s">
        <v>40</v>
      </c>
    </row>
    <row r="23967" spans="1:6" x14ac:dyDescent="0.25">
      <c r="A23967" s="73">
        <v>834203</v>
      </c>
      <c r="B23967" s="74" t="s">
        <v>30239</v>
      </c>
      <c r="C23967" s="73" t="s">
        <v>778</v>
      </c>
      <c r="D23967" s="75">
        <v>52.11</v>
      </c>
      <c r="E23967" s="75">
        <v>52.11</v>
      </c>
      <c r="F23967" s="73" t="s">
        <v>40</v>
      </c>
    </row>
    <row r="23968" spans="1:6" ht="25.5" x14ac:dyDescent="0.25">
      <c r="A23968" s="73">
        <v>834204</v>
      </c>
      <c r="B23968" s="74" t="s">
        <v>34456</v>
      </c>
      <c r="C23968" s="73" t="s">
        <v>778</v>
      </c>
      <c r="D23968" s="75">
        <v>19.850000000000001</v>
      </c>
      <c r="E23968" s="75">
        <v>19.850000000000001</v>
      </c>
      <c r="F23968" s="73" t="s">
        <v>40</v>
      </c>
    </row>
    <row r="23969" spans="1:6" ht="25.5" x14ac:dyDescent="0.25">
      <c r="A23969" s="73">
        <v>834205</v>
      </c>
      <c r="B23969" s="74" t="s">
        <v>34457</v>
      </c>
      <c r="C23969" s="73" t="s">
        <v>778</v>
      </c>
      <c r="D23969" s="75">
        <v>140.29</v>
      </c>
      <c r="E23969" s="75">
        <v>140.29</v>
      </c>
      <c r="F23969" s="73" t="s">
        <v>40</v>
      </c>
    </row>
    <row r="23970" spans="1:6" x14ac:dyDescent="0.25">
      <c r="A23970" s="73">
        <v>932209</v>
      </c>
      <c r="B23970" s="74" t="s">
        <v>30240</v>
      </c>
      <c r="C23970" s="73" t="s">
        <v>30241</v>
      </c>
      <c r="D23970" s="75">
        <v>74.88</v>
      </c>
      <c r="E23970" s="75">
        <v>74.88</v>
      </c>
      <c r="F23970" s="73" t="s">
        <v>40</v>
      </c>
    </row>
    <row r="23971" spans="1:6" x14ac:dyDescent="0.25">
      <c r="A23971" s="73">
        <v>932210</v>
      </c>
      <c r="B23971" s="74" t="s">
        <v>30242</v>
      </c>
      <c r="C23971" s="73" t="s">
        <v>30241</v>
      </c>
      <c r="D23971" s="75">
        <v>299</v>
      </c>
      <c r="E23971" s="75">
        <v>299</v>
      </c>
      <c r="F23971" s="73" t="s">
        <v>40</v>
      </c>
    </row>
    <row r="23972" spans="1:6" ht="25.5" x14ac:dyDescent="0.25">
      <c r="A23972" s="73">
        <v>970123</v>
      </c>
      <c r="B23972" s="74" t="s">
        <v>34515</v>
      </c>
      <c r="C23972" s="73" t="s">
        <v>101</v>
      </c>
      <c r="D23972" s="75">
        <v>1238.05</v>
      </c>
      <c r="E23972" s="75">
        <v>1238.05</v>
      </c>
      <c r="F23972" s="73" t="s">
        <v>40</v>
      </c>
    </row>
    <row r="23973" spans="1:6" ht="25.5" x14ac:dyDescent="0.25">
      <c r="A23973" s="73">
        <v>970124</v>
      </c>
      <c r="B23973" s="74" t="s">
        <v>34516</v>
      </c>
      <c r="C23973" s="73" t="s">
        <v>101</v>
      </c>
      <c r="D23973" s="75">
        <v>2550</v>
      </c>
      <c r="E23973" s="75">
        <v>2550</v>
      </c>
      <c r="F23973" s="73" t="s">
        <v>40</v>
      </c>
    </row>
    <row r="23974" spans="1:6" ht="25.5" x14ac:dyDescent="0.25">
      <c r="A23974" s="73">
        <v>970125</v>
      </c>
      <c r="B23974" s="74" t="s">
        <v>34517</v>
      </c>
      <c r="C23974" s="73" t="s">
        <v>101</v>
      </c>
      <c r="D23974" s="75">
        <v>3960</v>
      </c>
      <c r="E23974" s="75">
        <v>3960</v>
      </c>
      <c r="F23974" s="73" t="s">
        <v>40</v>
      </c>
    </row>
    <row r="23975" spans="1:6" ht="25.5" x14ac:dyDescent="0.25">
      <c r="A23975" s="73">
        <v>970126</v>
      </c>
      <c r="B23975" s="74" t="s">
        <v>34518</v>
      </c>
      <c r="C23975" s="73" t="s">
        <v>101</v>
      </c>
      <c r="D23975" s="75">
        <v>4050</v>
      </c>
      <c r="E23975" s="75">
        <v>4050</v>
      </c>
      <c r="F23975" s="73" t="s">
        <v>40</v>
      </c>
    </row>
    <row r="23976" spans="1:6" ht="25.5" x14ac:dyDescent="0.25">
      <c r="A23976" s="73">
        <v>970127</v>
      </c>
      <c r="B23976" s="74" t="s">
        <v>34519</v>
      </c>
      <c r="C23976" s="73" t="s">
        <v>101</v>
      </c>
      <c r="D23976" s="75">
        <v>3960</v>
      </c>
      <c r="E23976" s="75">
        <v>3960</v>
      </c>
      <c r="F23976" s="73" t="s">
        <v>40</v>
      </c>
    </row>
    <row r="23977" spans="1:6" ht="25.5" x14ac:dyDescent="0.25">
      <c r="A23977" s="73">
        <v>970128</v>
      </c>
      <c r="B23977" s="74" t="s">
        <v>34520</v>
      </c>
      <c r="C23977" s="73" t="s">
        <v>101</v>
      </c>
      <c r="D23977" s="75">
        <v>5250</v>
      </c>
      <c r="E23977" s="75">
        <v>5250</v>
      </c>
      <c r="F23977" s="73" t="s">
        <v>40</v>
      </c>
    </row>
    <row r="23978" spans="1:6" x14ac:dyDescent="0.25">
      <c r="A23978" s="73">
        <v>970130</v>
      </c>
      <c r="B23978" s="74" t="s">
        <v>34521</v>
      </c>
      <c r="C23978" s="73" t="s">
        <v>101</v>
      </c>
      <c r="D23978" s="75">
        <v>1140.54</v>
      </c>
      <c r="E23978" s="75">
        <v>1140.54</v>
      </c>
      <c r="F23978" s="73" t="s">
        <v>40</v>
      </c>
    </row>
    <row r="23979" spans="1:6" ht="25.5" x14ac:dyDescent="0.25">
      <c r="A23979" s="73">
        <v>970131</v>
      </c>
      <c r="B23979" s="74" t="s">
        <v>34522</v>
      </c>
      <c r="C23979" s="73" t="s">
        <v>101</v>
      </c>
      <c r="D23979" s="75">
        <v>1200</v>
      </c>
      <c r="E23979" s="75">
        <v>1200</v>
      </c>
      <c r="F23979" s="73" t="s">
        <v>40</v>
      </c>
    </row>
    <row r="23980" spans="1:6" x14ac:dyDescent="0.25">
      <c r="A23980" s="73">
        <v>970132</v>
      </c>
      <c r="B23980" s="74" t="s">
        <v>34523</v>
      </c>
      <c r="C23980" s="73" t="s">
        <v>101</v>
      </c>
      <c r="D23980" s="75">
        <v>3000</v>
      </c>
      <c r="E23980" s="75">
        <v>3000</v>
      </c>
      <c r="F23980" s="73" t="s">
        <v>40</v>
      </c>
    </row>
    <row r="23981" spans="1:6" x14ac:dyDescent="0.25">
      <c r="A23981" s="73">
        <v>970133</v>
      </c>
      <c r="B23981" s="74" t="s">
        <v>34524</v>
      </c>
      <c r="C23981" s="73" t="s">
        <v>101</v>
      </c>
      <c r="D23981" s="75">
        <v>3800</v>
      </c>
      <c r="E23981" s="75">
        <v>3800</v>
      </c>
      <c r="F23981" s="73" t="s">
        <v>40</v>
      </c>
    </row>
    <row r="23982" spans="1:6" ht="25.5" x14ac:dyDescent="0.25">
      <c r="A23982" s="73">
        <v>970134</v>
      </c>
      <c r="B23982" s="74" t="s">
        <v>34525</v>
      </c>
      <c r="C23982" s="73" t="s">
        <v>101</v>
      </c>
      <c r="D23982" s="75">
        <v>4600</v>
      </c>
      <c r="E23982" s="75">
        <v>4600</v>
      </c>
      <c r="F23982" s="73" t="s">
        <v>40</v>
      </c>
    </row>
    <row r="23983" spans="1:6" x14ac:dyDescent="0.25">
      <c r="A23983" s="73">
        <v>970135</v>
      </c>
      <c r="B23983" s="74" t="s">
        <v>29398</v>
      </c>
      <c r="C23983" s="73" t="s">
        <v>101</v>
      </c>
      <c r="D23983" s="75">
        <v>3570</v>
      </c>
      <c r="E23983" s="75">
        <v>3570</v>
      </c>
      <c r="F23983" s="73" t="s">
        <v>40</v>
      </c>
    </row>
    <row r="23984" spans="1:6" x14ac:dyDescent="0.25">
      <c r="A23984" s="73">
        <v>970136</v>
      </c>
      <c r="B23984" s="74" t="s">
        <v>29399</v>
      </c>
      <c r="C23984" s="73" t="s">
        <v>101</v>
      </c>
      <c r="D23984" s="75">
        <v>4200</v>
      </c>
      <c r="E23984" s="75">
        <v>4200</v>
      </c>
      <c r="F23984" s="73" t="s">
        <v>40</v>
      </c>
    </row>
    <row r="23985" spans="1:6" ht="25.5" x14ac:dyDescent="0.25">
      <c r="A23985" s="73">
        <v>970201</v>
      </c>
      <c r="B23985" s="74" t="s">
        <v>29400</v>
      </c>
      <c r="C23985" s="73" t="s">
        <v>101</v>
      </c>
      <c r="D23985" s="75">
        <v>300</v>
      </c>
      <c r="E23985" s="75">
        <v>300</v>
      </c>
      <c r="F23985" s="73" t="s">
        <v>40</v>
      </c>
    </row>
    <row r="23986" spans="1:6" x14ac:dyDescent="0.25">
      <c r="A23986" s="73">
        <v>970202</v>
      </c>
      <c r="B23986" s="74" t="s">
        <v>29401</v>
      </c>
      <c r="C23986" s="73" t="s">
        <v>101</v>
      </c>
      <c r="D23986" s="75">
        <v>250</v>
      </c>
      <c r="E23986" s="75">
        <v>250</v>
      </c>
      <c r="F23986" s="73" t="s">
        <v>40</v>
      </c>
    </row>
    <row r="23987" spans="1:6" ht="25.5" x14ac:dyDescent="0.25">
      <c r="A23987" s="73">
        <v>970203</v>
      </c>
      <c r="B23987" s="74" t="s">
        <v>29402</v>
      </c>
      <c r="C23987" s="73" t="s">
        <v>101</v>
      </c>
      <c r="D23987" s="75">
        <v>249.37</v>
      </c>
      <c r="E23987" s="75">
        <v>249.37</v>
      </c>
      <c r="F23987" s="73" t="s">
        <v>40</v>
      </c>
    </row>
    <row r="23988" spans="1:6" ht="25.5" x14ac:dyDescent="0.25">
      <c r="A23988" s="73">
        <v>970204</v>
      </c>
      <c r="B23988" s="74" t="s">
        <v>29403</v>
      </c>
      <c r="C23988" s="73" t="s">
        <v>101</v>
      </c>
      <c r="D23988" s="75">
        <v>300</v>
      </c>
      <c r="E23988" s="75">
        <v>300</v>
      </c>
      <c r="F23988" s="73" t="s">
        <v>40</v>
      </c>
    </row>
    <row r="23989" spans="1:6" ht="25.5" x14ac:dyDescent="0.25">
      <c r="A23989" s="73">
        <v>970205</v>
      </c>
      <c r="B23989" s="74" t="s">
        <v>29404</v>
      </c>
      <c r="C23989" s="73" t="s">
        <v>101</v>
      </c>
      <c r="D23989" s="75">
        <v>246.58</v>
      </c>
      <c r="E23989" s="75">
        <v>246.58</v>
      </c>
      <c r="F23989" s="73" t="s">
        <v>40</v>
      </c>
    </row>
    <row r="23990" spans="1:6" s="79" customFormat="1" ht="25.5" x14ac:dyDescent="0.25">
      <c r="A23990" s="76">
        <v>970206</v>
      </c>
      <c r="B23990" s="77" t="s">
        <v>29405</v>
      </c>
      <c r="C23990" s="76" t="s">
        <v>101</v>
      </c>
      <c r="D23990" s="78">
        <v>980</v>
      </c>
      <c r="E23990" s="78">
        <v>980</v>
      </c>
      <c r="F23990" s="76" t="s">
        <v>40</v>
      </c>
    </row>
    <row r="23991" spans="1:6" x14ac:dyDescent="0.25">
      <c r="A23991" s="73" t="s">
        <v>17752</v>
      </c>
      <c r="B23991" s="74" t="s">
        <v>17753</v>
      </c>
      <c r="C23991" s="73" t="s">
        <v>101</v>
      </c>
      <c r="D23991" s="75">
        <v>258</v>
      </c>
      <c r="E23991" s="75">
        <v>258</v>
      </c>
      <c r="F23991" s="73" t="s">
        <v>11</v>
      </c>
    </row>
    <row r="23992" spans="1:6" x14ac:dyDescent="0.25">
      <c r="A23992" s="73" t="s">
        <v>17754</v>
      </c>
      <c r="B23992" s="74" t="s">
        <v>17755</v>
      </c>
      <c r="C23992" s="73" t="s">
        <v>101</v>
      </c>
      <c r="D23992" s="75">
        <v>1284.52</v>
      </c>
      <c r="E23992" s="75">
        <v>1284.52</v>
      </c>
      <c r="F23992" s="73" t="s">
        <v>11</v>
      </c>
    </row>
    <row r="23993" spans="1:6" ht="25.5" x14ac:dyDescent="0.25">
      <c r="A23993" s="73" t="s">
        <v>17756</v>
      </c>
      <c r="B23993" s="74" t="s">
        <v>17757</v>
      </c>
      <c r="C23993" s="73" t="s">
        <v>101</v>
      </c>
      <c r="D23993" s="75">
        <v>3068.04</v>
      </c>
      <c r="E23993" s="75">
        <v>3068.04</v>
      </c>
      <c r="F23993" s="73" t="s">
        <v>11</v>
      </c>
    </row>
    <row r="23994" spans="1:6" x14ac:dyDescent="0.25">
      <c r="A23994" s="73" t="s">
        <v>17758</v>
      </c>
      <c r="B23994" s="74" t="s">
        <v>17759</v>
      </c>
      <c r="C23994" s="73" t="s">
        <v>101</v>
      </c>
      <c r="D23994" s="75">
        <v>3937.07</v>
      </c>
      <c r="E23994" s="75">
        <v>3937.07</v>
      </c>
      <c r="F23994" s="73" t="s">
        <v>11</v>
      </c>
    </row>
    <row r="23995" spans="1:6" x14ac:dyDescent="0.25">
      <c r="A23995" s="73" t="s">
        <v>17760</v>
      </c>
      <c r="B23995" s="74" t="s">
        <v>17761</v>
      </c>
      <c r="C23995" s="73" t="s">
        <v>101</v>
      </c>
      <c r="D23995" s="75">
        <v>7874.14</v>
      </c>
      <c r="E23995" s="75">
        <v>7874.14</v>
      </c>
      <c r="F23995" s="73" t="s">
        <v>11</v>
      </c>
    </row>
    <row r="23996" spans="1:6" x14ac:dyDescent="0.25">
      <c r="A23996" s="73" t="s">
        <v>17762</v>
      </c>
      <c r="B23996" s="74" t="s">
        <v>17763</v>
      </c>
      <c r="C23996" s="73" t="s">
        <v>101</v>
      </c>
      <c r="D23996" s="75">
        <v>11809.41</v>
      </c>
      <c r="E23996" s="75">
        <v>11809.41</v>
      </c>
      <c r="F23996" s="73" t="s">
        <v>11</v>
      </c>
    </row>
    <row r="23997" spans="1:6" x14ac:dyDescent="0.25">
      <c r="A23997" s="73" t="s">
        <v>17764</v>
      </c>
      <c r="B23997" s="74" t="s">
        <v>17765</v>
      </c>
      <c r="C23997" s="73" t="s">
        <v>101</v>
      </c>
      <c r="D23997" s="75">
        <v>13524.38</v>
      </c>
      <c r="E23997" s="75">
        <v>13524.38</v>
      </c>
      <c r="F23997" s="73" t="s">
        <v>11</v>
      </c>
    </row>
    <row r="23998" spans="1:6" ht="25.5" x14ac:dyDescent="0.25">
      <c r="A23998" s="73" t="s">
        <v>17766</v>
      </c>
      <c r="B23998" s="74" t="s">
        <v>17767</v>
      </c>
      <c r="C23998" s="73" t="s">
        <v>101</v>
      </c>
      <c r="D23998" s="75">
        <v>2587.59</v>
      </c>
      <c r="E23998" s="75">
        <v>2587.59</v>
      </c>
      <c r="F23998" s="73" t="s">
        <v>11</v>
      </c>
    </row>
    <row r="23999" spans="1:6" ht="25.5" x14ac:dyDescent="0.25">
      <c r="A23999" s="73" t="s">
        <v>17768</v>
      </c>
      <c r="B23999" s="74" t="s">
        <v>17769</v>
      </c>
      <c r="C23999" s="73" t="s">
        <v>101</v>
      </c>
      <c r="D23999" s="75">
        <v>4078.69</v>
      </c>
      <c r="E23999" s="75">
        <v>4078.69</v>
      </c>
      <c r="F23999" s="73" t="s">
        <v>11</v>
      </c>
    </row>
    <row r="24000" spans="1:6" ht="25.5" x14ac:dyDescent="0.25">
      <c r="A24000" s="73" t="s">
        <v>17770</v>
      </c>
      <c r="B24000" s="74" t="s">
        <v>17771</v>
      </c>
      <c r="C24000" s="73" t="s">
        <v>101</v>
      </c>
      <c r="D24000" s="75">
        <v>8142.91</v>
      </c>
      <c r="E24000" s="75">
        <v>8142.91</v>
      </c>
      <c r="F24000" s="73" t="s">
        <v>11</v>
      </c>
    </row>
    <row r="24001" spans="1:6" ht="25.5" x14ac:dyDescent="0.25">
      <c r="A24001" s="73" t="s">
        <v>17772</v>
      </c>
      <c r="B24001" s="74" t="s">
        <v>17773</v>
      </c>
      <c r="C24001" s="73" t="s">
        <v>101</v>
      </c>
      <c r="D24001" s="75">
        <v>10712.55</v>
      </c>
      <c r="E24001" s="75">
        <v>10712.55</v>
      </c>
      <c r="F24001" s="73" t="s">
        <v>11</v>
      </c>
    </row>
    <row r="24002" spans="1:6" x14ac:dyDescent="0.25">
      <c r="A24002" s="73" t="s">
        <v>17774</v>
      </c>
      <c r="B24002" s="74" t="s">
        <v>17775</v>
      </c>
      <c r="C24002" s="73" t="s">
        <v>101</v>
      </c>
      <c r="D24002" s="75">
        <v>1576.39</v>
      </c>
      <c r="E24002" s="75">
        <v>1576.39</v>
      </c>
      <c r="F24002" s="73" t="s">
        <v>11</v>
      </c>
    </row>
    <row r="24003" spans="1:6" ht="25.5" x14ac:dyDescent="0.25">
      <c r="A24003" s="73" t="s">
        <v>17776</v>
      </c>
      <c r="B24003" s="74" t="s">
        <v>17777</v>
      </c>
      <c r="C24003" s="73" t="s">
        <v>101</v>
      </c>
      <c r="D24003" s="75">
        <v>873.6</v>
      </c>
      <c r="E24003" s="75">
        <v>873.6</v>
      </c>
      <c r="F24003" s="73" t="s">
        <v>11</v>
      </c>
    </row>
    <row r="24004" spans="1:6" ht="38.25" x14ac:dyDescent="0.25">
      <c r="A24004" s="73" t="s">
        <v>17778</v>
      </c>
      <c r="B24004" s="74" t="s">
        <v>17779</v>
      </c>
      <c r="C24004" s="73" t="s">
        <v>101</v>
      </c>
      <c r="D24004" s="75">
        <v>115.84</v>
      </c>
      <c r="E24004" s="75">
        <v>108.98</v>
      </c>
      <c r="F24004" s="73" t="s">
        <v>11</v>
      </c>
    </row>
    <row r="24005" spans="1:6" ht="38.25" x14ac:dyDescent="0.25">
      <c r="A24005" s="73" t="s">
        <v>17780</v>
      </c>
      <c r="B24005" s="74" t="s">
        <v>17781</v>
      </c>
      <c r="C24005" s="73" t="s">
        <v>101</v>
      </c>
      <c r="D24005" s="75">
        <v>123.43</v>
      </c>
      <c r="E24005" s="75">
        <v>116.57</v>
      </c>
      <c r="F24005" s="73" t="s">
        <v>11</v>
      </c>
    </row>
    <row r="24006" spans="1:6" ht="38.25" x14ac:dyDescent="0.25">
      <c r="A24006" s="73" t="s">
        <v>17782</v>
      </c>
      <c r="B24006" s="74" t="s">
        <v>17783</v>
      </c>
      <c r="C24006" s="73" t="s">
        <v>101</v>
      </c>
      <c r="D24006" s="75">
        <v>194.47</v>
      </c>
      <c r="E24006" s="75">
        <v>185.24</v>
      </c>
      <c r="F24006" s="73" t="s">
        <v>11</v>
      </c>
    </row>
    <row r="24007" spans="1:6" ht="38.25" x14ac:dyDescent="0.25">
      <c r="A24007" s="73" t="s">
        <v>17784</v>
      </c>
      <c r="B24007" s="74" t="s">
        <v>17785</v>
      </c>
      <c r="C24007" s="73" t="s">
        <v>101</v>
      </c>
      <c r="D24007" s="75">
        <v>171.51</v>
      </c>
      <c r="E24007" s="75">
        <v>162.28</v>
      </c>
      <c r="F24007" s="73" t="s">
        <v>11</v>
      </c>
    </row>
    <row r="24008" spans="1:6" ht="38.25" x14ac:dyDescent="0.25">
      <c r="A24008" s="73" t="s">
        <v>17786</v>
      </c>
      <c r="B24008" s="74" t="s">
        <v>17787</v>
      </c>
      <c r="C24008" s="73" t="s">
        <v>101</v>
      </c>
      <c r="D24008" s="75">
        <v>265.08999999999997</v>
      </c>
      <c r="E24008" s="75">
        <v>250.93</v>
      </c>
      <c r="F24008" s="73" t="s">
        <v>11</v>
      </c>
    </row>
    <row r="24009" spans="1:6" ht="38.25" x14ac:dyDescent="0.25">
      <c r="A24009" s="73" t="s">
        <v>17788</v>
      </c>
      <c r="B24009" s="74" t="s">
        <v>17789</v>
      </c>
      <c r="C24009" s="73" t="s">
        <v>101</v>
      </c>
      <c r="D24009" s="75">
        <v>285.98</v>
      </c>
      <c r="E24009" s="75">
        <v>271.82</v>
      </c>
      <c r="F24009" s="73" t="s">
        <v>11</v>
      </c>
    </row>
    <row r="24010" spans="1:6" ht="25.5" x14ac:dyDescent="0.25">
      <c r="A24010" s="73" t="s">
        <v>17790</v>
      </c>
      <c r="B24010" s="74" t="s">
        <v>34547</v>
      </c>
      <c r="C24010" s="73" t="s">
        <v>101</v>
      </c>
      <c r="D24010" s="75">
        <v>7.3</v>
      </c>
      <c r="E24010" s="75">
        <v>7.04</v>
      </c>
      <c r="F24010" s="73" t="s">
        <v>11</v>
      </c>
    </row>
    <row r="24011" spans="1:6" ht="25.5" x14ac:dyDescent="0.25">
      <c r="A24011" s="73" t="s">
        <v>17791</v>
      </c>
      <c r="B24011" s="74" t="s">
        <v>34548</v>
      </c>
      <c r="C24011" s="73" t="s">
        <v>101</v>
      </c>
      <c r="D24011" s="75">
        <v>11.18</v>
      </c>
      <c r="E24011" s="75">
        <v>10.92</v>
      </c>
      <c r="F24011" s="73" t="s">
        <v>11</v>
      </c>
    </row>
    <row r="24012" spans="1:6" ht="25.5" x14ac:dyDescent="0.25">
      <c r="A24012" s="73" t="s">
        <v>17792</v>
      </c>
      <c r="B24012" s="74" t="s">
        <v>34549</v>
      </c>
      <c r="C24012" s="73" t="s">
        <v>101</v>
      </c>
      <c r="D24012" s="75">
        <v>18.21</v>
      </c>
      <c r="E24012" s="75">
        <v>17.95</v>
      </c>
      <c r="F24012" s="73" t="s">
        <v>11</v>
      </c>
    </row>
    <row r="24013" spans="1:6" ht="38.25" x14ac:dyDescent="0.25">
      <c r="A24013" s="73" t="s">
        <v>17793</v>
      </c>
      <c r="B24013" s="74" t="s">
        <v>17794</v>
      </c>
      <c r="C24013" s="73" t="s">
        <v>101</v>
      </c>
      <c r="D24013" s="75">
        <v>63.51</v>
      </c>
      <c r="E24013" s="75">
        <v>61.57</v>
      </c>
      <c r="F24013" s="73" t="s">
        <v>11</v>
      </c>
    </row>
    <row r="24014" spans="1:6" ht="38.25" x14ac:dyDescent="0.25">
      <c r="A24014" s="73" t="s">
        <v>17795</v>
      </c>
      <c r="B24014" s="74" t="s">
        <v>17796</v>
      </c>
      <c r="C24014" s="73" t="s">
        <v>101</v>
      </c>
      <c r="D24014" s="75">
        <v>70.540000000000006</v>
      </c>
      <c r="E24014" s="75">
        <v>68.599999999999994</v>
      </c>
      <c r="F24014" s="73" t="s">
        <v>11</v>
      </c>
    </row>
    <row r="24015" spans="1:6" ht="38.25" x14ac:dyDescent="0.25">
      <c r="A24015" s="73" t="s">
        <v>17797</v>
      </c>
      <c r="B24015" s="74" t="s">
        <v>17798</v>
      </c>
      <c r="C24015" s="73" t="s">
        <v>101</v>
      </c>
      <c r="D24015" s="75">
        <v>94.45</v>
      </c>
      <c r="E24015" s="75">
        <v>91.92</v>
      </c>
      <c r="F24015" s="73" t="s">
        <v>11</v>
      </c>
    </row>
    <row r="24016" spans="1:6" ht="38.25" x14ac:dyDescent="0.25">
      <c r="A24016" s="73" t="s">
        <v>17799</v>
      </c>
      <c r="B24016" s="74" t="s">
        <v>17800</v>
      </c>
      <c r="C24016" s="73" t="s">
        <v>101</v>
      </c>
      <c r="D24016" s="75">
        <v>98.33</v>
      </c>
      <c r="E24016" s="75">
        <v>95.8</v>
      </c>
      <c r="F24016" s="73" t="s">
        <v>11</v>
      </c>
    </row>
    <row r="24017" spans="1:6" ht="38.25" x14ac:dyDescent="0.25">
      <c r="A24017" s="73" t="s">
        <v>17801</v>
      </c>
      <c r="B24017" s="74" t="s">
        <v>17802</v>
      </c>
      <c r="C24017" s="73" t="s">
        <v>101</v>
      </c>
      <c r="D24017" s="75">
        <v>53.17</v>
      </c>
      <c r="E24017" s="75">
        <v>51.49</v>
      </c>
      <c r="F24017" s="73" t="s">
        <v>11</v>
      </c>
    </row>
    <row r="24018" spans="1:6" ht="38.25" x14ac:dyDescent="0.25">
      <c r="A24018" s="73" t="s">
        <v>17803</v>
      </c>
      <c r="B24018" s="74" t="s">
        <v>17804</v>
      </c>
      <c r="C24018" s="73" t="s">
        <v>101</v>
      </c>
      <c r="D24018" s="75">
        <v>60.47</v>
      </c>
      <c r="E24018" s="75">
        <v>58.53</v>
      </c>
      <c r="F24018" s="73" t="s">
        <v>11</v>
      </c>
    </row>
    <row r="24019" spans="1:6" ht="38.25" x14ac:dyDescent="0.25">
      <c r="A24019" s="73" t="s">
        <v>17805</v>
      </c>
      <c r="B24019" s="74" t="s">
        <v>17806</v>
      </c>
      <c r="C24019" s="73" t="s">
        <v>101</v>
      </c>
      <c r="D24019" s="75">
        <v>64.349999999999994</v>
      </c>
      <c r="E24019" s="75">
        <v>62.41</v>
      </c>
      <c r="F24019" s="73" t="s">
        <v>11</v>
      </c>
    </row>
    <row r="24020" spans="1:6" ht="63.75" x14ac:dyDescent="0.25">
      <c r="A24020" s="73" t="s">
        <v>17807</v>
      </c>
      <c r="B24020" s="74" t="s">
        <v>17808</v>
      </c>
      <c r="C24020" s="73" t="s">
        <v>101</v>
      </c>
      <c r="D24020" s="75">
        <v>344.14</v>
      </c>
      <c r="E24020" s="75">
        <v>342.42</v>
      </c>
      <c r="F24020" s="73" t="s">
        <v>11</v>
      </c>
    </row>
    <row r="24021" spans="1:6" ht="63.75" x14ac:dyDescent="0.25">
      <c r="A24021" s="73" t="s">
        <v>17809</v>
      </c>
      <c r="B24021" s="74" t="s">
        <v>17810</v>
      </c>
      <c r="C24021" s="73" t="s">
        <v>101</v>
      </c>
      <c r="D24021" s="75">
        <v>609.47</v>
      </c>
      <c r="E24021" s="75">
        <v>607.1</v>
      </c>
      <c r="F24021" s="73" t="s">
        <v>11</v>
      </c>
    </row>
    <row r="24022" spans="1:6" ht="25.5" x14ac:dyDescent="0.25">
      <c r="A24022" s="73" t="s">
        <v>17811</v>
      </c>
      <c r="B24022" s="74" t="s">
        <v>17812</v>
      </c>
      <c r="C24022" s="73" t="s">
        <v>101</v>
      </c>
      <c r="D24022" s="75">
        <v>90.8</v>
      </c>
      <c r="E24022" s="75">
        <v>88.54</v>
      </c>
      <c r="F24022" s="73" t="s">
        <v>11</v>
      </c>
    </row>
    <row r="24023" spans="1:6" ht="25.5" x14ac:dyDescent="0.25">
      <c r="A24023" s="73" t="s">
        <v>17813</v>
      </c>
      <c r="B24023" s="74" t="s">
        <v>17814</v>
      </c>
      <c r="C24023" s="73" t="s">
        <v>101</v>
      </c>
      <c r="D24023" s="75">
        <v>78.36</v>
      </c>
      <c r="E24023" s="75">
        <v>76.989999999999995</v>
      </c>
      <c r="F24023" s="73" t="s">
        <v>11</v>
      </c>
    </row>
    <row r="24024" spans="1:6" ht="25.5" x14ac:dyDescent="0.25">
      <c r="A24024" s="73" t="s">
        <v>17815</v>
      </c>
      <c r="B24024" s="74" t="s">
        <v>17816</v>
      </c>
      <c r="C24024" s="73" t="s">
        <v>101</v>
      </c>
      <c r="D24024" s="75">
        <v>117.58</v>
      </c>
      <c r="E24024" s="75">
        <v>115.16</v>
      </c>
      <c r="F24024" s="73" t="s">
        <v>11</v>
      </c>
    </row>
    <row r="24025" spans="1:6" ht="25.5" x14ac:dyDescent="0.25">
      <c r="A24025" s="73" t="s">
        <v>17817</v>
      </c>
      <c r="B24025" s="74" t="s">
        <v>17818</v>
      </c>
      <c r="C24025" s="73" t="s">
        <v>101</v>
      </c>
      <c r="D24025" s="75">
        <v>100.61</v>
      </c>
      <c r="E24025" s="75">
        <v>99.13</v>
      </c>
      <c r="F24025" s="73" t="s">
        <v>11</v>
      </c>
    </row>
    <row r="24026" spans="1:6" ht="25.5" x14ac:dyDescent="0.25">
      <c r="A24026" s="73" t="s">
        <v>17819</v>
      </c>
      <c r="B24026" s="74" t="s">
        <v>17820</v>
      </c>
      <c r="C24026" s="73" t="s">
        <v>101</v>
      </c>
      <c r="D24026" s="75">
        <v>197.31</v>
      </c>
      <c r="E24026" s="75">
        <v>194.08</v>
      </c>
      <c r="F24026" s="73" t="s">
        <v>11</v>
      </c>
    </row>
    <row r="24027" spans="1:6" ht="25.5" x14ac:dyDescent="0.25">
      <c r="A24027" s="73" t="s">
        <v>17821</v>
      </c>
      <c r="B24027" s="74" t="s">
        <v>17822</v>
      </c>
      <c r="C24027" s="73" t="s">
        <v>101</v>
      </c>
      <c r="D24027" s="75">
        <v>131.37</v>
      </c>
      <c r="E24027" s="75">
        <v>129.24</v>
      </c>
      <c r="F24027" s="73" t="s">
        <v>11</v>
      </c>
    </row>
    <row r="24028" spans="1:6" ht="25.5" x14ac:dyDescent="0.25">
      <c r="A24028" s="73" t="s">
        <v>17823</v>
      </c>
      <c r="B24028" s="74" t="s">
        <v>17824</v>
      </c>
      <c r="C24028" s="73" t="s">
        <v>101</v>
      </c>
      <c r="D24028" s="75">
        <v>237.11</v>
      </c>
      <c r="E24028" s="75">
        <v>233.43</v>
      </c>
      <c r="F24028" s="73" t="s">
        <v>11</v>
      </c>
    </row>
    <row r="24029" spans="1:6" ht="25.5" x14ac:dyDescent="0.25">
      <c r="A24029" s="73" t="s">
        <v>17825</v>
      </c>
      <c r="B24029" s="74" t="s">
        <v>17826</v>
      </c>
      <c r="C24029" s="73" t="s">
        <v>101</v>
      </c>
      <c r="D24029" s="75">
        <v>201.25</v>
      </c>
      <c r="E24029" s="75">
        <v>198.82</v>
      </c>
      <c r="F24029" s="73" t="s">
        <v>11</v>
      </c>
    </row>
    <row r="24030" spans="1:6" ht="25.5" x14ac:dyDescent="0.25">
      <c r="A24030" s="73" t="s">
        <v>17827</v>
      </c>
      <c r="B24030" s="74" t="s">
        <v>17828</v>
      </c>
      <c r="C24030" s="73" t="s">
        <v>101</v>
      </c>
      <c r="D24030" s="75">
        <v>398.74</v>
      </c>
      <c r="E24030" s="75">
        <v>395.04</v>
      </c>
      <c r="F24030" s="73" t="s">
        <v>11</v>
      </c>
    </row>
    <row r="24031" spans="1:6" ht="25.5" x14ac:dyDescent="0.25">
      <c r="A24031" s="73" t="s">
        <v>17829</v>
      </c>
      <c r="B24031" s="74" t="s">
        <v>17830</v>
      </c>
      <c r="C24031" s="73" t="s">
        <v>101</v>
      </c>
      <c r="D24031" s="75">
        <v>403.37</v>
      </c>
      <c r="E24031" s="75">
        <v>400.94</v>
      </c>
      <c r="F24031" s="73" t="s">
        <v>11</v>
      </c>
    </row>
    <row r="24032" spans="1:6" ht="25.5" x14ac:dyDescent="0.25">
      <c r="A24032" s="73" t="s">
        <v>17831</v>
      </c>
      <c r="B24032" s="74" t="s">
        <v>17832</v>
      </c>
      <c r="C24032" s="73" t="s">
        <v>101</v>
      </c>
      <c r="D24032" s="75">
        <v>432.87</v>
      </c>
      <c r="E24032" s="75">
        <v>430.38</v>
      </c>
      <c r="F24032" s="73" t="s">
        <v>11</v>
      </c>
    </row>
    <row r="24033" spans="1:6" ht="25.5" x14ac:dyDescent="0.25">
      <c r="A24033" s="73" t="s">
        <v>17833</v>
      </c>
      <c r="B24033" s="74" t="s">
        <v>17834</v>
      </c>
      <c r="C24033" s="73" t="s">
        <v>101</v>
      </c>
      <c r="D24033" s="75">
        <v>671.46</v>
      </c>
      <c r="E24033" s="75">
        <v>667.59</v>
      </c>
      <c r="F24033" s="73" t="s">
        <v>11</v>
      </c>
    </row>
    <row r="24034" spans="1:6" ht="25.5" x14ac:dyDescent="0.25">
      <c r="A24034" s="73" t="s">
        <v>17835</v>
      </c>
      <c r="B24034" s="74" t="s">
        <v>17836</v>
      </c>
      <c r="C24034" s="73" t="s">
        <v>101</v>
      </c>
      <c r="D24034" s="75">
        <v>600.73</v>
      </c>
      <c r="E24034" s="75">
        <v>598.24</v>
      </c>
      <c r="F24034" s="73" t="s">
        <v>11</v>
      </c>
    </row>
    <row r="24035" spans="1:6" ht="25.5" x14ac:dyDescent="0.25">
      <c r="A24035" s="73" t="s">
        <v>17837</v>
      </c>
      <c r="B24035" s="74" t="s">
        <v>17838</v>
      </c>
      <c r="C24035" s="73" t="s">
        <v>101</v>
      </c>
      <c r="D24035" s="75">
        <v>670.69</v>
      </c>
      <c r="E24035" s="75">
        <v>666.19</v>
      </c>
      <c r="F24035" s="73" t="s">
        <v>11</v>
      </c>
    </row>
    <row r="24036" spans="1:6" ht="25.5" x14ac:dyDescent="0.25">
      <c r="A24036" s="73" t="s">
        <v>17839</v>
      </c>
      <c r="B24036" s="74" t="s">
        <v>17840</v>
      </c>
      <c r="C24036" s="73" t="s">
        <v>101</v>
      </c>
      <c r="D24036" s="75">
        <v>579.65</v>
      </c>
      <c r="E24036" s="75">
        <v>576.71</v>
      </c>
      <c r="F24036" s="73" t="s">
        <v>11</v>
      </c>
    </row>
    <row r="24037" spans="1:6" ht="25.5" x14ac:dyDescent="0.25">
      <c r="A24037" s="73" t="s">
        <v>17841</v>
      </c>
      <c r="B24037" s="74" t="s">
        <v>17842</v>
      </c>
      <c r="C24037" s="73" t="s">
        <v>101</v>
      </c>
      <c r="D24037" s="75">
        <v>682.5</v>
      </c>
      <c r="E24037" s="75">
        <v>677.97</v>
      </c>
      <c r="F24037" s="73" t="s">
        <v>11</v>
      </c>
    </row>
    <row r="24038" spans="1:6" ht="25.5" x14ac:dyDescent="0.25">
      <c r="A24038" s="73" t="s">
        <v>17843</v>
      </c>
      <c r="B24038" s="74" t="s">
        <v>17844</v>
      </c>
      <c r="C24038" s="73" t="s">
        <v>101</v>
      </c>
      <c r="D24038" s="75">
        <v>990.02</v>
      </c>
      <c r="E24038" s="75">
        <v>987.08</v>
      </c>
      <c r="F24038" s="73" t="s">
        <v>11</v>
      </c>
    </row>
    <row r="24039" spans="1:6" ht="25.5" x14ac:dyDescent="0.25">
      <c r="A24039" s="73" t="s">
        <v>17845</v>
      </c>
      <c r="B24039" s="74" t="s">
        <v>17846</v>
      </c>
      <c r="C24039" s="73" t="s">
        <v>101</v>
      </c>
      <c r="D24039" s="75">
        <v>691.36</v>
      </c>
      <c r="E24039" s="75">
        <v>686.57</v>
      </c>
      <c r="F24039" s="73" t="s">
        <v>11</v>
      </c>
    </row>
    <row r="24040" spans="1:6" ht="25.5" x14ac:dyDescent="0.25">
      <c r="A24040" s="73" t="s">
        <v>17847</v>
      </c>
      <c r="B24040" s="74" t="s">
        <v>17848</v>
      </c>
      <c r="C24040" s="73" t="s">
        <v>101</v>
      </c>
      <c r="D24040" s="75">
        <v>697.77</v>
      </c>
      <c r="E24040" s="75">
        <v>694.67</v>
      </c>
      <c r="F24040" s="73" t="s">
        <v>11</v>
      </c>
    </row>
    <row r="24041" spans="1:6" ht="25.5" x14ac:dyDescent="0.25">
      <c r="A24041" s="73" t="s">
        <v>17849</v>
      </c>
      <c r="B24041" s="74" t="s">
        <v>17850</v>
      </c>
      <c r="C24041" s="73" t="s">
        <v>101</v>
      </c>
      <c r="D24041" s="75">
        <v>1142.77</v>
      </c>
      <c r="E24041" s="75">
        <v>1137.94</v>
      </c>
      <c r="F24041" s="73" t="s">
        <v>11</v>
      </c>
    </row>
    <row r="24042" spans="1:6" ht="25.5" x14ac:dyDescent="0.25">
      <c r="A24042" s="73" t="s">
        <v>17851</v>
      </c>
      <c r="B24042" s="74" t="s">
        <v>17852</v>
      </c>
      <c r="C24042" s="73" t="s">
        <v>101</v>
      </c>
      <c r="D24042" s="75">
        <v>852.77</v>
      </c>
      <c r="E24042" s="75">
        <v>849.67</v>
      </c>
      <c r="F24042" s="73" t="s">
        <v>11</v>
      </c>
    </row>
    <row r="24043" spans="1:6" ht="25.5" x14ac:dyDescent="0.25">
      <c r="A24043" s="73" t="s">
        <v>17853</v>
      </c>
      <c r="B24043" s="74" t="s">
        <v>17854</v>
      </c>
      <c r="C24043" s="73" t="s">
        <v>101</v>
      </c>
      <c r="D24043" s="75">
        <v>1321.68</v>
      </c>
      <c r="E24043" s="75">
        <v>1315.9</v>
      </c>
      <c r="F24043" s="73" t="s">
        <v>11</v>
      </c>
    </row>
    <row r="24044" spans="1:6" ht="25.5" x14ac:dyDescent="0.25">
      <c r="A24044" s="73" t="s">
        <v>17855</v>
      </c>
      <c r="B24044" s="74" t="s">
        <v>17856</v>
      </c>
      <c r="C24044" s="73" t="s">
        <v>101</v>
      </c>
      <c r="D24044" s="75">
        <v>1321.69</v>
      </c>
      <c r="E24044" s="75">
        <v>1317.91</v>
      </c>
      <c r="F24044" s="73" t="s">
        <v>11</v>
      </c>
    </row>
    <row r="24045" spans="1:6" ht="25.5" x14ac:dyDescent="0.25">
      <c r="A24045" s="73" t="s">
        <v>17857</v>
      </c>
      <c r="B24045" s="74" t="s">
        <v>17858</v>
      </c>
      <c r="C24045" s="73" t="s">
        <v>101</v>
      </c>
      <c r="D24045" s="75">
        <v>1593.26</v>
      </c>
      <c r="E24045" s="75">
        <v>1586.1</v>
      </c>
      <c r="F24045" s="73" t="s">
        <v>11</v>
      </c>
    </row>
    <row r="24046" spans="1:6" ht="25.5" x14ac:dyDescent="0.25">
      <c r="A24046" s="73" t="s">
        <v>17859</v>
      </c>
      <c r="B24046" s="74" t="s">
        <v>17860</v>
      </c>
      <c r="C24046" s="73" t="s">
        <v>101</v>
      </c>
      <c r="D24046" s="75">
        <v>1464</v>
      </c>
      <c r="E24046" s="75">
        <v>1459.13</v>
      </c>
      <c r="F24046" s="73" t="s">
        <v>11</v>
      </c>
    </row>
    <row r="24047" spans="1:6" ht="25.5" x14ac:dyDescent="0.25">
      <c r="A24047" s="73" t="s">
        <v>17861</v>
      </c>
      <c r="B24047" s="74" t="s">
        <v>17862</v>
      </c>
      <c r="C24047" s="73" t="s">
        <v>101</v>
      </c>
      <c r="D24047" s="75">
        <v>124.14</v>
      </c>
      <c r="E24047" s="75">
        <v>119.54</v>
      </c>
      <c r="F24047" s="73" t="s">
        <v>11</v>
      </c>
    </row>
    <row r="24048" spans="1:6" ht="25.5" x14ac:dyDescent="0.25">
      <c r="A24048" s="73" t="s">
        <v>17863</v>
      </c>
      <c r="B24048" s="74" t="s">
        <v>17864</v>
      </c>
      <c r="C24048" s="73" t="s">
        <v>101</v>
      </c>
      <c r="D24048" s="75">
        <v>139.59</v>
      </c>
      <c r="E24048" s="75">
        <v>134.38999999999999</v>
      </c>
      <c r="F24048" s="73" t="s">
        <v>11</v>
      </c>
    </row>
    <row r="24049" spans="1:6" ht="38.25" x14ac:dyDescent="0.25">
      <c r="A24049" s="73" t="s">
        <v>17865</v>
      </c>
      <c r="B24049" s="74" t="s">
        <v>17866</v>
      </c>
      <c r="C24049" s="73" t="s">
        <v>101</v>
      </c>
      <c r="D24049" s="75">
        <v>137.51</v>
      </c>
      <c r="E24049" s="75">
        <v>136.76</v>
      </c>
      <c r="F24049" s="73" t="s">
        <v>11</v>
      </c>
    </row>
    <row r="24050" spans="1:6" ht="38.25" x14ac:dyDescent="0.25">
      <c r="A24050" s="73" t="s">
        <v>17867</v>
      </c>
      <c r="B24050" s="74" t="s">
        <v>17868</v>
      </c>
      <c r="C24050" s="73" t="s">
        <v>101</v>
      </c>
      <c r="D24050" s="75">
        <v>171.87</v>
      </c>
      <c r="E24050" s="75">
        <v>170.87</v>
      </c>
      <c r="F24050" s="73" t="s">
        <v>11</v>
      </c>
    </row>
    <row r="24051" spans="1:6" ht="38.25" x14ac:dyDescent="0.25">
      <c r="A24051" s="73" t="s">
        <v>17869</v>
      </c>
      <c r="B24051" s="74" t="s">
        <v>17870</v>
      </c>
      <c r="C24051" s="73" t="s">
        <v>101</v>
      </c>
      <c r="D24051" s="75">
        <v>183.36</v>
      </c>
      <c r="E24051" s="75">
        <v>182.11</v>
      </c>
      <c r="F24051" s="73" t="s">
        <v>11</v>
      </c>
    </row>
    <row r="24052" spans="1:6" ht="38.25" x14ac:dyDescent="0.25">
      <c r="A24052" s="73" t="s">
        <v>17871</v>
      </c>
      <c r="B24052" s="74" t="s">
        <v>17872</v>
      </c>
      <c r="C24052" s="73" t="s">
        <v>101</v>
      </c>
      <c r="D24052" s="75">
        <v>174.98</v>
      </c>
      <c r="E24052" s="75">
        <v>173.03</v>
      </c>
      <c r="F24052" s="73" t="s">
        <v>11</v>
      </c>
    </row>
    <row r="24053" spans="1:6" ht="38.25" x14ac:dyDescent="0.25">
      <c r="A24053" s="73" t="s">
        <v>17873</v>
      </c>
      <c r="B24053" s="74" t="s">
        <v>17874</v>
      </c>
      <c r="C24053" s="73" t="s">
        <v>101</v>
      </c>
      <c r="D24053" s="75">
        <v>566.22</v>
      </c>
      <c r="E24053" s="75">
        <v>541.55999999999995</v>
      </c>
      <c r="F24053" s="73" t="s">
        <v>11</v>
      </c>
    </row>
    <row r="24054" spans="1:6" ht="38.25" x14ac:dyDescent="0.25">
      <c r="A24054" s="73" t="s">
        <v>17875</v>
      </c>
      <c r="B24054" s="74" t="s">
        <v>17876</v>
      </c>
      <c r="C24054" s="73" t="s">
        <v>101</v>
      </c>
      <c r="D24054" s="75">
        <v>658.82</v>
      </c>
      <c r="E24054" s="75">
        <v>634.16</v>
      </c>
      <c r="F24054" s="73" t="s">
        <v>11</v>
      </c>
    </row>
    <row r="24055" spans="1:6" ht="38.25" x14ac:dyDescent="0.25">
      <c r="A24055" s="73" t="s">
        <v>17877</v>
      </c>
      <c r="B24055" s="74" t="s">
        <v>17878</v>
      </c>
      <c r="C24055" s="73" t="s">
        <v>101</v>
      </c>
      <c r="D24055" s="75">
        <v>386.96</v>
      </c>
      <c r="E24055" s="75">
        <v>367.82</v>
      </c>
      <c r="F24055" s="73" t="s">
        <v>11</v>
      </c>
    </row>
    <row r="24056" spans="1:6" ht="38.25" x14ac:dyDescent="0.25">
      <c r="A24056" s="73" t="s">
        <v>17879</v>
      </c>
      <c r="B24056" s="74" t="s">
        <v>17880</v>
      </c>
      <c r="C24056" s="73" t="s">
        <v>101</v>
      </c>
      <c r="D24056" s="75">
        <v>435.75</v>
      </c>
      <c r="E24056" s="75">
        <v>416.44</v>
      </c>
      <c r="F24056" s="73" t="s">
        <v>11</v>
      </c>
    </row>
    <row r="24057" spans="1:6" ht="63.75" x14ac:dyDescent="0.25">
      <c r="A24057" s="73" t="s">
        <v>17881</v>
      </c>
      <c r="B24057" s="74" t="s">
        <v>17882</v>
      </c>
      <c r="C24057" s="73" t="s">
        <v>101</v>
      </c>
      <c r="D24057" s="75">
        <v>3084.71</v>
      </c>
      <c r="E24057" s="75">
        <v>3076.59</v>
      </c>
      <c r="F24057" s="73" t="s">
        <v>11</v>
      </c>
    </row>
    <row r="24058" spans="1:6" ht="51" x14ac:dyDescent="0.25">
      <c r="A24058" s="73" t="s">
        <v>17883</v>
      </c>
      <c r="B24058" s="74" t="s">
        <v>17884</v>
      </c>
      <c r="C24058" s="73" t="s">
        <v>101</v>
      </c>
      <c r="D24058" s="75">
        <v>394.33</v>
      </c>
      <c r="E24058" s="75">
        <v>377.63</v>
      </c>
      <c r="F24058" s="73" t="s">
        <v>11</v>
      </c>
    </row>
    <row r="24059" spans="1:6" ht="63.75" x14ac:dyDescent="0.25">
      <c r="A24059" s="73" t="s">
        <v>17885</v>
      </c>
      <c r="B24059" s="74" t="s">
        <v>17886</v>
      </c>
      <c r="C24059" s="73" t="s">
        <v>101</v>
      </c>
      <c r="D24059" s="75">
        <v>238.81</v>
      </c>
      <c r="E24059" s="75">
        <v>227.31</v>
      </c>
      <c r="F24059" s="73" t="s">
        <v>11</v>
      </c>
    </row>
    <row r="24060" spans="1:6" ht="63.75" x14ac:dyDescent="0.25">
      <c r="A24060" s="73" t="s">
        <v>17887</v>
      </c>
      <c r="B24060" s="74" t="s">
        <v>17888</v>
      </c>
      <c r="C24060" s="73" t="s">
        <v>101</v>
      </c>
      <c r="D24060" s="75">
        <v>265.67</v>
      </c>
      <c r="E24060" s="75">
        <v>253.12</v>
      </c>
      <c r="F24060" s="73" t="s">
        <v>11</v>
      </c>
    </row>
    <row r="24061" spans="1:6" ht="38.25" x14ac:dyDescent="0.25">
      <c r="A24061" s="73" t="s">
        <v>17889</v>
      </c>
      <c r="B24061" s="74" t="s">
        <v>17890</v>
      </c>
      <c r="C24061" s="73" t="s">
        <v>101</v>
      </c>
      <c r="D24061" s="75">
        <v>364.37</v>
      </c>
      <c r="E24061" s="75">
        <v>349.93</v>
      </c>
      <c r="F24061" s="73" t="s">
        <v>11</v>
      </c>
    </row>
    <row r="24062" spans="1:6" ht="38.25" x14ac:dyDescent="0.25">
      <c r="A24062" s="73" t="s">
        <v>17891</v>
      </c>
      <c r="B24062" s="74" t="s">
        <v>17892</v>
      </c>
      <c r="C24062" s="73" t="s">
        <v>101</v>
      </c>
      <c r="D24062" s="75">
        <v>209.98</v>
      </c>
      <c r="E24062" s="75">
        <v>200.71</v>
      </c>
      <c r="F24062" s="73" t="s">
        <v>11</v>
      </c>
    </row>
    <row r="24063" spans="1:6" ht="38.25" x14ac:dyDescent="0.25">
      <c r="A24063" s="73" t="s">
        <v>17893</v>
      </c>
      <c r="B24063" s="74" t="s">
        <v>17894</v>
      </c>
      <c r="C24063" s="73" t="s">
        <v>101</v>
      </c>
      <c r="D24063" s="75">
        <v>236.84</v>
      </c>
      <c r="E24063" s="75">
        <v>226.52</v>
      </c>
      <c r="F24063" s="73" t="s">
        <v>11</v>
      </c>
    </row>
    <row r="24064" spans="1:6" ht="63.75" x14ac:dyDescent="0.25">
      <c r="A24064" s="73" t="s">
        <v>17895</v>
      </c>
      <c r="B24064" s="74" t="s">
        <v>17896</v>
      </c>
      <c r="C24064" s="73" t="s">
        <v>101</v>
      </c>
      <c r="D24064" s="75">
        <v>4696.59</v>
      </c>
      <c r="E24064" s="75">
        <v>4664.17</v>
      </c>
      <c r="F24064" s="73" t="s">
        <v>11</v>
      </c>
    </row>
    <row r="24065" spans="1:6" ht="38.25" x14ac:dyDescent="0.25">
      <c r="A24065" s="73" t="s">
        <v>17897</v>
      </c>
      <c r="B24065" s="74" t="s">
        <v>17898</v>
      </c>
      <c r="C24065" s="73" t="s">
        <v>101</v>
      </c>
      <c r="D24065" s="75">
        <v>1875.39</v>
      </c>
      <c r="E24065" s="75">
        <v>1868.69</v>
      </c>
      <c r="F24065" s="73" t="s">
        <v>11</v>
      </c>
    </row>
    <row r="24066" spans="1:6" ht="25.5" x14ac:dyDescent="0.25">
      <c r="A24066" s="73" t="s">
        <v>17899</v>
      </c>
      <c r="B24066" s="74" t="s">
        <v>17900</v>
      </c>
      <c r="C24066" s="73" t="s">
        <v>101</v>
      </c>
      <c r="D24066" s="75">
        <v>29.58</v>
      </c>
      <c r="E24066" s="75">
        <v>28.68</v>
      </c>
      <c r="F24066" s="73" t="s">
        <v>11</v>
      </c>
    </row>
    <row r="24067" spans="1:6" ht="63.75" x14ac:dyDescent="0.25">
      <c r="A24067" s="73" t="s">
        <v>17901</v>
      </c>
      <c r="B24067" s="74" t="s">
        <v>17902</v>
      </c>
      <c r="C24067" s="73" t="s">
        <v>101</v>
      </c>
      <c r="D24067" s="75">
        <v>3436.12</v>
      </c>
      <c r="E24067" s="75">
        <v>3276.82</v>
      </c>
      <c r="F24067" s="73" t="s">
        <v>11</v>
      </c>
    </row>
    <row r="24068" spans="1:6" ht="25.5" x14ac:dyDescent="0.25">
      <c r="A24068" s="73" t="s">
        <v>17903</v>
      </c>
      <c r="B24068" s="74" t="s">
        <v>17904</v>
      </c>
      <c r="C24068" s="73" t="s">
        <v>101</v>
      </c>
      <c r="D24068" s="75">
        <v>27.61</v>
      </c>
      <c r="E24068" s="75">
        <v>26.71</v>
      </c>
      <c r="F24068" s="73" t="s">
        <v>11</v>
      </c>
    </row>
    <row r="24069" spans="1:6" ht="38.25" x14ac:dyDescent="0.25">
      <c r="A24069" s="73" t="s">
        <v>17905</v>
      </c>
      <c r="B24069" s="74" t="s">
        <v>17906</v>
      </c>
      <c r="C24069" s="73" t="s">
        <v>101</v>
      </c>
      <c r="D24069" s="75">
        <v>25.52</v>
      </c>
      <c r="E24069" s="75">
        <v>24.74</v>
      </c>
      <c r="F24069" s="73" t="s">
        <v>11</v>
      </c>
    </row>
    <row r="24070" spans="1:6" ht="38.25" x14ac:dyDescent="0.25">
      <c r="A24070" s="73" t="s">
        <v>17907</v>
      </c>
      <c r="B24070" s="74" t="s">
        <v>17908</v>
      </c>
      <c r="C24070" s="73" t="s">
        <v>101</v>
      </c>
      <c r="D24070" s="75">
        <v>32.880000000000003</v>
      </c>
      <c r="E24070" s="75">
        <v>31.7</v>
      </c>
      <c r="F24070" s="73" t="s">
        <v>11</v>
      </c>
    </row>
    <row r="24071" spans="1:6" ht="38.25" x14ac:dyDescent="0.25">
      <c r="A24071" s="73" t="s">
        <v>17909</v>
      </c>
      <c r="B24071" s="74" t="s">
        <v>17910</v>
      </c>
      <c r="C24071" s="73" t="s">
        <v>101</v>
      </c>
      <c r="D24071" s="75">
        <v>43.5</v>
      </c>
      <c r="E24071" s="75">
        <v>42.2</v>
      </c>
      <c r="F24071" s="73" t="s">
        <v>11</v>
      </c>
    </row>
    <row r="24072" spans="1:6" ht="38.25" x14ac:dyDescent="0.25">
      <c r="A24072" s="73" t="s">
        <v>17911</v>
      </c>
      <c r="B24072" s="74" t="s">
        <v>17912</v>
      </c>
      <c r="C24072" s="73" t="s">
        <v>101</v>
      </c>
      <c r="D24072" s="75">
        <v>38.229999999999997</v>
      </c>
      <c r="E24072" s="75">
        <v>37.049999999999997</v>
      </c>
      <c r="F24072" s="73" t="s">
        <v>11</v>
      </c>
    </row>
    <row r="24073" spans="1:6" ht="38.25" x14ac:dyDescent="0.25">
      <c r="A24073" s="73" t="s">
        <v>17913</v>
      </c>
      <c r="B24073" s="74" t="s">
        <v>17914</v>
      </c>
      <c r="C24073" s="73" t="s">
        <v>101</v>
      </c>
      <c r="D24073" s="75">
        <v>45.47</v>
      </c>
      <c r="E24073" s="75">
        <v>44.17</v>
      </c>
      <c r="F24073" s="73" t="s">
        <v>11</v>
      </c>
    </row>
    <row r="24074" spans="1:6" ht="38.25" x14ac:dyDescent="0.25">
      <c r="A24074" s="73" t="s">
        <v>17915</v>
      </c>
      <c r="B24074" s="74" t="s">
        <v>17916</v>
      </c>
      <c r="C24074" s="73" t="s">
        <v>101</v>
      </c>
      <c r="D24074" s="75">
        <v>38.67</v>
      </c>
      <c r="E24074" s="75">
        <v>37.49</v>
      </c>
      <c r="F24074" s="73" t="s">
        <v>11</v>
      </c>
    </row>
    <row r="24075" spans="1:6" ht="38.25" x14ac:dyDescent="0.25">
      <c r="A24075" s="73" t="s">
        <v>17917</v>
      </c>
      <c r="B24075" s="74" t="s">
        <v>17918</v>
      </c>
      <c r="C24075" s="73" t="s">
        <v>101</v>
      </c>
      <c r="D24075" s="75">
        <v>47.84</v>
      </c>
      <c r="E24075" s="75">
        <v>45.88</v>
      </c>
      <c r="F24075" s="73" t="s">
        <v>11</v>
      </c>
    </row>
    <row r="24076" spans="1:6" ht="38.25" x14ac:dyDescent="0.25">
      <c r="A24076" s="73" t="s">
        <v>17919</v>
      </c>
      <c r="B24076" s="74" t="s">
        <v>17920</v>
      </c>
      <c r="C24076" s="73" t="s">
        <v>101</v>
      </c>
      <c r="D24076" s="75">
        <v>69.08</v>
      </c>
      <c r="E24076" s="75">
        <v>66.88</v>
      </c>
      <c r="F24076" s="73" t="s">
        <v>11</v>
      </c>
    </row>
    <row r="24077" spans="1:6" ht="38.25" x14ac:dyDescent="0.25">
      <c r="A24077" s="73" t="s">
        <v>17921</v>
      </c>
      <c r="B24077" s="74" t="s">
        <v>17922</v>
      </c>
      <c r="C24077" s="73" t="s">
        <v>101</v>
      </c>
      <c r="D24077" s="75">
        <v>66.03</v>
      </c>
      <c r="E24077" s="75">
        <v>63.29</v>
      </c>
      <c r="F24077" s="73" t="s">
        <v>11</v>
      </c>
    </row>
    <row r="24078" spans="1:6" ht="38.25" x14ac:dyDescent="0.25">
      <c r="A24078" s="73" t="s">
        <v>17923</v>
      </c>
      <c r="B24078" s="74" t="s">
        <v>17924</v>
      </c>
      <c r="C24078" s="73" t="s">
        <v>101</v>
      </c>
      <c r="D24078" s="75">
        <v>97.89</v>
      </c>
      <c r="E24078" s="75">
        <v>94.79</v>
      </c>
      <c r="F24078" s="73" t="s">
        <v>11</v>
      </c>
    </row>
    <row r="24079" spans="1:6" ht="51" x14ac:dyDescent="0.25">
      <c r="A24079" s="73" t="s">
        <v>17925</v>
      </c>
      <c r="B24079" s="74" t="s">
        <v>17926</v>
      </c>
      <c r="C24079" s="73" t="s">
        <v>101</v>
      </c>
      <c r="D24079" s="75">
        <v>53.19</v>
      </c>
      <c r="E24079" s="75">
        <v>51.23</v>
      </c>
      <c r="F24079" s="73" t="s">
        <v>11</v>
      </c>
    </row>
    <row r="24080" spans="1:6" ht="51" x14ac:dyDescent="0.25">
      <c r="A24080" s="73" t="s">
        <v>17927</v>
      </c>
      <c r="B24080" s="74" t="s">
        <v>17928</v>
      </c>
      <c r="C24080" s="73" t="s">
        <v>101</v>
      </c>
      <c r="D24080" s="75">
        <v>63.81</v>
      </c>
      <c r="E24080" s="75">
        <v>61.73</v>
      </c>
      <c r="F24080" s="73" t="s">
        <v>11</v>
      </c>
    </row>
    <row r="24081" spans="1:6" ht="38.25" x14ac:dyDescent="0.25">
      <c r="A24081" s="73" t="s">
        <v>17929</v>
      </c>
      <c r="B24081" s="74" t="s">
        <v>17930</v>
      </c>
      <c r="C24081" s="73" t="s">
        <v>101</v>
      </c>
      <c r="D24081" s="75">
        <v>58.54</v>
      </c>
      <c r="E24081" s="75">
        <v>56.58</v>
      </c>
      <c r="F24081" s="73" t="s">
        <v>11</v>
      </c>
    </row>
    <row r="24082" spans="1:6" ht="51" x14ac:dyDescent="0.25">
      <c r="A24082" s="73" t="s">
        <v>17931</v>
      </c>
      <c r="B24082" s="74" t="s">
        <v>17932</v>
      </c>
      <c r="C24082" s="73" t="s">
        <v>101</v>
      </c>
      <c r="D24082" s="75">
        <v>71.38</v>
      </c>
      <c r="E24082" s="75">
        <v>68.64</v>
      </c>
      <c r="F24082" s="73" t="s">
        <v>11</v>
      </c>
    </row>
    <row r="24083" spans="1:6" ht="51" x14ac:dyDescent="0.25">
      <c r="A24083" s="73" t="s">
        <v>17933</v>
      </c>
      <c r="B24083" s="74" t="s">
        <v>17934</v>
      </c>
      <c r="C24083" s="73" t="s">
        <v>101</v>
      </c>
      <c r="D24083" s="75">
        <v>92.62</v>
      </c>
      <c r="E24083" s="75">
        <v>89.64</v>
      </c>
      <c r="F24083" s="73" t="s">
        <v>11</v>
      </c>
    </row>
    <row r="24084" spans="1:6" ht="38.25" x14ac:dyDescent="0.25">
      <c r="A24084" s="73" t="s">
        <v>17935</v>
      </c>
      <c r="B24084" s="74" t="s">
        <v>17936</v>
      </c>
      <c r="C24084" s="73" t="s">
        <v>101</v>
      </c>
      <c r="D24084" s="75">
        <v>31.4</v>
      </c>
      <c r="E24084" s="75">
        <v>30.22</v>
      </c>
      <c r="F24084" s="73" t="s">
        <v>11</v>
      </c>
    </row>
    <row r="24085" spans="1:6" ht="38.25" x14ac:dyDescent="0.25">
      <c r="A24085" s="73" t="s">
        <v>17937</v>
      </c>
      <c r="B24085" s="74" t="s">
        <v>17938</v>
      </c>
      <c r="C24085" s="73" t="s">
        <v>101</v>
      </c>
      <c r="D24085" s="75">
        <v>34.01</v>
      </c>
      <c r="E24085" s="75">
        <v>32.83</v>
      </c>
      <c r="F24085" s="73" t="s">
        <v>11</v>
      </c>
    </row>
    <row r="24086" spans="1:6" ht="51" x14ac:dyDescent="0.25">
      <c r="A24086" s="73" t="s">
        <v>17939</v>
      </c>
      <c r="B24086" s="74" t="s">
        <v>17940</v>
      </c>
      <c r="C24086" s="73" t="s">
        <v>101</v>
      </c>
      <c r="D24086" s="75">
        <v>41.41</v>
      </c>
      <c r="E24086" s="75">
        <v>40.229999999999997</v>
      </c>
      <c r="F24086" s="73" t="s">
        <v>11</v>
      </c>
    </row>
    <row r="24087" spans="1:6" ht="38.25" x14ac:dyDescent="0.25">
      <c r="A24087" s="73" t="s">
        <v>17941</v>
      </c>
      <c r="B24087" s="74" t="s">
        <v>17942</v>
      </c>
      <c r="C24087" s="73" t="s">
        <v>101</v>
      </c>
      <c r="D24087" s="75">
        <v>39.97</v>
      </c>
      <c r="E24087" s="75">
        <v>38.79</v>
      </c>
      <c r="F24087" s="73" t="s">
        <v>11</v>
      </c>
    </row>
    <row r="24088" spans="1:6" ht="38.25" x14ac:dyDescent="0.25">
      <c r="A24088" s="73" t="s">
        <v>17943</v>
      </c>
      <c r="B24088" s="74" t="s">
        <v>17944</v>
      </c>
      <c r="C24088" s="73" t="s">
        <v>101</v>
      </c>
      <c r="D24088" s="75">
        <v>80.7</v>
      </c>
      <c r="E24088" s="75">
        <v>79.08</v>
      </c>
      <c r="F24088" s="73" t="s">
        <v>11</v>
      </c>
    </row>
    <row r="24089" spans="1:6" ht="38.25" x14ac:dyDescent="0.25">
      <c r="A24089" s="73" t="s">
        <v>17945</v>
      </c>
      <c r="B24089" s="74" t="s">
        <v>17946</v>
      </c>
      <c r="C24089" s="73" t="s">
        <v>101</v>
      </c>
      <c r="D24089" s="75">
        <v>35.97</v>
      </c>
      <c r="E24089" s="75">
        <v>34.590000000000003</v>
      </c>
      <c r="F24089" s="73" t="s">
        <v>11</v>
      </c>
    </row>
    <row r="24090" spans="1:6" ht="38.25" x14ac:dyDescent="0.25">
      <c r="A24090" s="73" t="s">
        <v>17947</v>
      </c>
      <c r="B24090" s="74" t="s">
        <v>17948</v>
      </c>
      <c r="C24090" s="73" t="s">
        <v>101</v>
      </c>
      <c r="D24090" s="75">
        <v>98.07</v>
      </c>
      <c r="E24090" s="75">
        <v>96.89</v>
      </c>
      <c r="F24090" s="73" t="s">
        <v>11</v>
      </c>
    </row>
    <row r="24091" spans="1:6" ht="38.25" x14ac:dyDescent="0.25">
      <c r="A24091" s="73" t="s">
        <v>17949</v>
      </c>
      <c r="B24091" s="74" t="s">
        <v>17950</v>
      </c>
      <c r="C24091" s="73" t="s">
        <v>101</v>
      </c>
      <c r="D24091" s="75">
        <v>44.88</v>
      </c>
      <c r="E24091" s="75">
        <v>42.92</v>
      </c>
      <c r="F24091" s="73" t="s">
        <v>11</v>
      </c>
    </row>
    <row r="24092" spans="1:6" ht="38.25" x14ac:dyDescent="0.25">
      <c r="A24092" s="73" t="s">
        <v>17951</v>
      </c>
      <c r="B24092" s="74" t="s">
        <v>17952</v>
      </c>
      <c r="C24092" s="73" t="s">
        <v>101</v>
      </c>
      <c r="D24092" s="75">
        <v>50.1</v>
      </c>
      <c r="E24092" s="75">
        <v>48.14</v>
      </c>
      <c r="F24092" s="73" t="s">
        <v>11</v>
      </c>
    </row>
    <row r="24093" spans="1:6" ht="51" x14ac:dyDescent="0.25">
      <c r="A24093" s="73" t="s">
        <v>17953</v>
      </c>
      <c r="B24093" s="74" t="s">
        <v>17954</v>
      </c>
      <c r="C24093" s="73" t="s">
        <v>101</v>
      </c>
      <c r="D24093" s="75">
        <v>64.900000000000006</v>
      </c>
      <c r="E24093" s="75">
        <v>62.94</v>
      </c>
      <c r="F24093" s="73" t="s">
        <v>11</v>
      </c>
    </row>
    <row r="24094" spans="1:6" ht="51" x14ac:dyDescent="0.25">
      <c r="A24094" s="73" t="s">
        <v>17955</v>
      </c>
      <c r="B24094" s="74" t="s">
        <v>17956</v>
      </c>
      <c r="C24094" s="73" t="s">
        <v>101</v>
      </c>
      <c r="D24094" s="75">
        <v>111.55</v>
      </c>
      <c r="E24094" s="75">
        <v>109.59</v>
      </c>
      <c r="F24094" s="73" t="s">
        <v>11</v>
      </c>
    </row>
    <row r="24095" spans="1:6" ht="38.25" x14ac:dyDescent="0.25">
      <c r="A24095" s="73" t="s">
        <v>17957</v>
      </c>
      <c r="B24095" s="74" t="s">
        <v>17958</v>
      </c>
      <c r="C24095" s="73" t="s">
        <v>101</v>
      </c>
      <c r="D24095" s="75">
        <v>178.22</v>
      </c>
      <c r="E24095" s="75">
        <v>176.26</v>
      </c>
      <c r="F24095" s="73" t="s">
        <v>11</v>
      </c>
    </row>
    <row r="24096" spans="1:6" ht="38.25" x14ac:dyDescent="0.25">
      <c r="A24096" s="73" t="s">
        <v>17959</v>
      </c>
      <c r="B24096" s="74" t="s">
        <v>17960</v>
      </c>
      <c r="C24096" s="73" t="s">
        <v>101</v>
      </c>
      <c r="D24096" s="75">
        <v>107.56</v>
      </c>
      <c r="E24096" s="75">
        <v>105.09</v>
      </c>
      <c r="F24096" s="73" t="s">
        <v>11</v>
      </c>
    </row>
    <row r="24097" spans="1:6" ht="51" x14ac:dyDescent="0.25">
      <c r="A24097" s="73" t="s">
        <v>17961</v>
      </c>
      <c r="B24097" s="74" t="s">
        <v>17962</v>
      </c>
      <c r="C24097" s="73" t="s">
        <v>101</v>
      </c>
      <c r="D24097" s="75">
        <v>47.49</v>
      </c>
      <c r="E24097" s="75">
        <v>45.53</v>
      </c>
      <c r="F24097" s="73" t="s">
        <v>11</v>
      </c>
    </row>
    <row r="24098" spans="1:6" ht="38.25" x14ac:dyDescent="0.25">
      <c r="A24098" s="73" t="s">
        <v>17963</v>
      </c>
      <c r="B24098" s="74" t="s">
        <v>17964</v>
      </c>
      <c r="C24098" s="73" t="s">
        <v>101</v>
      </c>
      <c r="D24098" s="75">
        <v>143.47999999999999</v>
      </c>
      <c r="E24098" s="75">
        <v>140.63999999999999</v>
      </c>
      <c r="F24098" s="73" t="s">
        <v>11</v>
      </c>
    </row>
    <row r="24099" spans="1:6" ht="38.25" x14ac:dyDescent="0.25">
      <c r="A24099" s="73" t="s">
        <v>17965</v>
      </c>
      <c r="B24099" s="74" t="s">
        <v>17966</v>
      </c>
      <c r="C24099" s="73" t="s">
        <v>101</v>
      </c>
      <c r="D24099" s="75">
        <v>18.95</v>
      </c>
      <c r="E24099" s="75">
        <v>18.47</v>
      </c>
      <c r="F24099" s="73" t="s">
        <v>11</v>
      </c>
    </row>
    <row r="24100" spans="1:6" ht="25.5" x14ac:dyDescent="0.25">
      <c r="A24100" s="73" t="s">
        <v>17967</v>
      </c>
      <c r="B24100" s="74" t="s">
        <v>17968</v>
      </c>
      <c r="C24100" s="73" t="s">
        <v>101</v>
      </c>
      <c r="D24100" s="75">
        <v>14.44</v>
      </c>
      <c r="E24100" s="75">
        <v>14.04</v>
      </c>
      <c r="F24100" s="73" t="s">
        <v>11</v>
      </c>
    </row>
    <row r="24101" spans="1:6" ht="51" x14ac:dyDescent="0.25">
      <c r="A24101" s="73" t="s">
        <v>17969</v>
      </c>
      <c r="B24101" s="74" t="s">
        <v>17970</v>
      </c>
      <c r="C24101" s="73" t="s">
        <v>101</v>
      </c>
      <c r="D24101" s="75">
        <v>46.36</v>
      </c>
      <c r="E24101" s="75">
        <v>44.4</v>
      </c>
      <c r="F24101" s="73" t="s">
        <v>11</v>
      </c>
    </row>
    <row r="24102" spans="1:6" ht="51" x14ac:dyDescent="0.25">
      <c r="A24102" s="73" t="s">
        <v>17971</v>
      </c>
      <c r="B24102" s="74" t="s">
        <v>17972</v>
      </c>
      <c r="C24102" s="73" t="s">
        <v>101</v>
      </c>
      <c r="D24102" s="75">
        <v>51.71</v>
      </c>
      <c r="E24102" s="75">
        <v>49.75</v>
      </c>
      <c r="F24102" s="73" t="s">
        <v>11</v>
      </c>
    </row>
    <row r="24103" spans="1:6" ht="51" x14ac:dyDescent="0.25">
      <c r="A24103" s="73" t="s">
        <v>17973</v>
      </c>
      <c r="B24103" s="74" t="s">
        <v>17974</v>
      </c>
      <c r="C24103" s="73" t="s">
        <v>101</v>
      </c>
      <c r="D24103" s="75">
        <v>56.98</v>
      </c>
      <c r="E24103" s="75">
        <v>54.9</v>
      </c>
      <c r="F24103" s="73" t="s">
        <v>11</v>
      </c>
    </row>
    <row r="24104" spans="1:6" ht="51" x14ac:dyDescent="0.25">
      <c r="A24104" s="73" t="s">
        <v>17975</v>
      </c>
      <c r="B24104" s="74" t="s">
        <v>17976</v>
      </c>
      <c r="C24104" s="73" t="s">
        <v>101</v>
      </c>
      <c r="D24104" s="75">
        <v>48.97</v>
      </c>
      <c r="E24104" s="75">
        <v>47.01</v>
      </c>
      <c r="F24104" s="73" t="s">
        <v>11</v>
      </c>
    </row>
    <row r="24105" spans="1:6" ht="51" x14ac:dyDescent="0.25">
      <c r="A24105" s="73" t="s">
        <v>17977</v>
      </c>
      <c r="B24105" s="74" t="s">
        <v>17978</v>
      </c>
      <c r="C24105" s="73" t="s">
        <v>101</v>
      </c>
      <c r="D24105" s="75">
        <v>54.32</v>
      </c>
      <c r="E24105" s="75">
        <v>52.36</v>
      </c>
      <c r="F24105" s="73" t="s">
        <v>11</v>
      </c>
    </row>
    <row r="24106" spans="1:6" ht="51" x14ac:dyDescent="0.25">
      <c r="A24106" s="73" t="s">
        <v>17979</v>
      </c>
      <c r="B24106" s="74" t="s">
        <v>17980</v>
      </c>
      <c r="C24106" s="73" t="s">
        <v>101</v>
      </c>
      <c r="D24106" s="75">
        <v>59.59</v>
      </c>
      <c r="E24106" s="75">
        <v>57.51</v>
      </c>
      <c r="F24106" s="73" t="s">
        <v>11</v>
      </c>
    </row>
    <row r="24107" spans="1:6" ht="51" x14ac:dyDescent="0.25">
      <c r="A24107" s="73" t="s">
        <v>17981</v>
      </c>
      <c r="B24107" s="74" t="s">
        <v>17982</v>
      </c>
      <c r="C24107" s="73" t="s">
        <v>101</v>
      </c>
      <c r="D24107" s="75">
        <v>64.55</v>
      </c>
      <c r="E24107" s="75">
        <v>61.81</v>
      </c>
      <c r="F24107" s="73" t="s">
        <v>11</v>
      </c>
    </row>
    <row r="24108" spans="1:6" ht="51" x14ac:dyDescent="0.25">
      <c r="A24108" s="73" t="s">
        <v>17983</v>
      </c>
      <c r="B24108" s="74" t="s">
        <v>17984</v>
      </c>
      <c r="C24108" s="73" t="s">
        <v>101</v>
      </c>
      <c r="D24108" s="75">
        <v>75.25</v>
      </c>
      <c r="E24108" s="75">
        <v>72.510000000000005</v>
      </c>
      <c r="F24108" s="73" t="s">
        <v>11</v>
      </c>
    </row>
    <row r="24109" spans="1:6" ht="51" x14ac:dyDescent="0.25">
      <c r="A24109" s="73" t="s">
        <v>17985</v>
      </c>
      <c r="B24109" s="74" t="s">
        <v>17986</v>
      </c>
      <c r="C24109" s="73" t="s">
        <v>101</v>
      </c>
      <c r="D24109" s="75">
        <v>85.79</v>
      </c>
      <c r="E24109" s="75">
        <v>82.81</v>
      </c>
      <c r="F24109" s="73" t="s">
        <v>11</v>
      </c>
    </row>
    <row r="24110" spans="1:6" ht="51" x14ac:dyDescent="0.25">
      <c r="A24110" s="73" t="s">
        <v>17987</v>
      </c>
      <c r="B24110" s="74" t="s">
        <v>17988</v>
      </c>
      <c r="C24110" s="73" t="s">
        <v>101</v>
      </c>
      <c r="D24110" s="75">
        <v>67.16</v>
      </c>
      <c r="E24110" s="75">
        <v>64.42</v>
      </c>
      <c r="F24110" s="73" t="s">
        <v>11</v>
      </c>
    </row>
    <row r="24111" spans="1:6" ht="51" x14ac:dyDescent="0.25">
      <c r="A24111" s="73" t="s">
        <v>17989</v>
      </c>
      <c r="B24111" s="74" t="s">
        <v>17990</v>
      </c>
      <c r="C24111" s="73" t="s">
        <v>101</v>
      </c>
      <c r="D24111" s="75">
        <v>77.86</v>
      </c>
      <c r="E24111" s="75">
        <v>75.12</v>
      </c>
      <c r="F24111" s="73" t="s">
        <v>11</v>
      </c>
    </row>
    <row r="24112" spans="1:6" ht="51" x14ac:dyDescent="0.25">
      <c r="A24112" s="73" t="s">
        <v>17991</v>
      </c>
      <c r="B24112" s="74" t="s">
        <v>17992</v>
      </c>
      <c r="C24112" s="73" t="s">
        <v>101</v>
      </c>
      <c r="D24112" s="75">
        <v>88.4</v>
      </c>
      <c r="E24112" s="75">
        <v>85.42</v>
      </c>
      <c r="F24112" s="73" t="s">
        <v>11</v>
      </c>
    </row>
    <row r="24113" spans="1:6" ht="63.75" x14ac:dyDescent="0.25">
      <c r="A24113" s="73" t="s">
        <v>17993</v>
      </c>
      <c r="B24113" s="74" t="s">
        <v>17994</v>
      </c>
      <c r="C24113" s="73" t="s">
        <v>101</v>
      </c>
      <c r="D24113" s="75">
        <v>69.900000000000006</v>
      </c>
      <c r="E24113" s="75">
        <v>67.16</v>
      </c>
      <c r="F24113" s="73" t="s">
        <v>11</v>
      </c>
    </row>
    <row r="24114" spans="1:6" ht="63.75" x14ac:dyDescent="0.25">
      <c r="A24114" s="73" t="s">
        <v>17995</v>
      </c>
      <c r="B24114" s="74" t="s">
        <v>17996</v>
      </c>
      <c r="C24114" s="73" t="s">
        <v>101</v>
      </c>
      <c r="D24114" s="75">
        <v>80.52</v>
      </c>
      <c r="E24114" s="75">
        <v>77.66</v>
      </c>
      <c r="F24114" s="73" t="s">
        <v>11</v>
      </c>
    </row>
    <row r="24115" spans="1:6" ht="63.75" x14ac:dyDescent="0.25">
      <c r="A24115" s="73" t="s">
        <v>17997</v>
      </c>
      <c r="B24115" s="74" t="s">
        <v>17998</v>
      </c>
      <c r="C24115" s="73" t="s">
        <v>101</v>
      </c>
      <c r="D24115" s="75">
        <v>72.510000000000005</v>
      </c>
      <c r="E24115" s="75">
        <v>69.77</v>
      </c>
      <c r="F24115" s="73" t="s">
        <v>11</v>
      </c>
    </row>
    <row r="24116" spans="1:6" ht="63.75" x14ac:dyDescent="0.25">
      <c r="A24116" s="73" t="s">
        <v>17999</v>
      </c>
      <c r="B24116" s="74" t="s">
        <v>18000</v>
      </c>
      <c r="C24116" s="73" t="s">
        <v>101</v>
      </c>
      <c r="D24116" s="75">
        <v>83.13</v>
      </c>
      <c r="E24116" s="75">
        <v>80.27</v>
      </c>
      <c r="F24116" s="73" t="s">
        <v>11</v>
      </c>
    </row>
    <row r="24117" spans="1:6" ht="25.5" x14ac:dyDescent="0.25">
      <c r="A24117" s="73" t="s">
        <v>18001</v>
      </c>
      <c r="B24117" s="74" t="s">
        <v>18002</v>
      </c>
      <c r="C24117" s="73" t="s">
        <v>101</v>
      </c>
      <c r="D24117" s="75">
        <v>21.96</v>
      </c>
      <c r="E24117" s="75">
        <v>21.51</v>
      </c>
      <c r="F24117" s="73" t="s">
        <v>11</v>
      </c>
    </row>
    <row r="24118" spans="1:6" ht="38.25" x14ac:dyDescent="0.25">
      <c r="A24118" s="73" t="s">
        <v>18003</v>
      </c>
      <c r="B24118" s="74" t="s">
        <v>18004</v>
      </c>
      <c r="C24118" s="73" t="s">
        <v>101</v>
      </c>
      <c r="D24118" s="75">
        <v>56.21</v>
      </c>
      <c r="E24118" s="75">
        <v>54.2</v>
      </c>
      <c r="F24118" s="73" t="s">
        <v>11</v>
      </c>
    </row>
    <row r="24119" spans="1:6" ht="38.25" x14ac:dyDescent="0.25">
      <c r="A24119" s="73" t="s">
        <v>18005</v>
      </c>
      <c r="B24119" s="74" t="s">
        <v>18006</v>
      </c>
      <c r="C24119" s="73" t="s">
        <v>101</v>
      </c>
      <c r="D24119" s="75">
        <v>77.45</v>
      </c>
      <c r="E24119" s="75">
        <v>75.2</v>
      </c>
      <c r="F24119" s="73" t="s">
        <v>11</v>
      </c>
    </row>
    <row r="24120" spans="1:6" ht="38.25" x14ac:dyDescent="0.25">
      <c r="A24120" s="73" t="s">
        <v>18007</v>
      </c>
      <c r="B24120" s="74" t="s">
        <v>18008</v>
      </c>
      <c r="C24120" s="73" t="s">
        <v>101</v>
      </c>
      <c r="D24120" s="75">
        <v>89.04</v>
      </c>
      <c r="E24120" s="75">
        <v>85.47</v>
      </c>
      <c r="F24120" s="73" t="s">
        <v>11</v>
      </c>
    </row>
    <row r="24121" spans="1:6" ht="38.25" x14ac:dyDescent="0.25">
      <c r="A24121" s="73" t="s">
        <v>18009</v>
      </c>
      <c r="B24121" s="74" t="s">
        <v>18010</v>
      </c>
      <c r="C24121" s="73" t="s">
        <v>101</v>
      </c>
      <c r="D24121" s="75">
        <v>131.52000000000001</v>
      </c>
      <c r="E24121" s="75">
        <v>127.47</v>
      </c>
      <c r="F24121" s="73" t="s">
        <v>11</v>
      </c>
    </row>
    <row r="24122" spans="1:6" ht="38.25" x14ac:dyDescent="0.25">
      <c r="A24122" s="73" t="s">
        <v>18011</v>
      </c>
      <c r="B24122" s="74" t="s">
        <v>18012</v>
      </c>
      <c r="C24122" s="73" t="s">
        <v>101</v>
      </c>
      <c r="D24122" s="75">
        <v>125.92</v>
      </c>
      <c r="E24122" s="75">
        <v>120.79</v>
      </c>
      <c r="F24122" s="73" t="s">
        <v>11</v>
      </c>
    </row>
    <row r="24123" spans="1:6" ht="51" x14ac:dyDescent="0.25">
      <c r="A24123" s="73" t="s">
        <v>18013</v>
      </c>
      <c r="B24123" s="74" t="s">
        <v>18014</v>
      </c>
      <c r="C24123" s="73" t="s">
        <v>101</v>
      </c>
      <c r="D24123" s="75">
        <v>99.74</v>
      </c>
      <c r="E24123" s="75">
        <v>96.17</v>
      </c>
      <c r="F24123" s="73" t="s">
        <v>11</v>
      </c>
    </row>
    <row r="24124" spans="1:6" ht="51" x14ac:dyDescent="0.25">
      <c r="A24124" s="73" t="s">
        <v>18015</v>
      </c>
      <c r="B24124" s="74" t="s">
        <v>18016</v>
      </c>
      <c r="C24124" s="73" t="s">
        <v>101</v>
      </c>
      <c r="D24124" s="75">
        <v>120.98</v>
      </c>
      <c r="E24124" s="75">
        <v>117.17</v>
      </c>
      <c r="F24124" s="73" t="s">
        <v>11</v>
      </c>
    </row>
    <row r="24125" spans="1:6" ht="38.25" x14ac:dyDescent="0.25">
      <c r="A24125" s="73" t="s">
        <v>18017</v>
      </c>
      <c r="B24125" s="74" t="s">
        <v>18018</v>
      </c>
      <c r="C24125" s="73" t="s">
        <v>101</v>
      </c>
      <c r="D24125" s="75">
        <v>28.35</v>
      </c>
      <c r="E24125" s="75">
        <v>27.74</v>
      </c>
      <c r="F24125" s="73" t="s">
        <v>11</v>
      </c>
    </row>
    <row r="24126" spans="1:6" ht="38.25" x14ac:dyDescent="0.25">
      <c r="A24126" s="73" t="s">
        <v>18019</v>
      </c>
      <c r="B24126" s="74" t="s">
        <v>18020</v>
      </c>
      <c r="C24126" s="73" t="s">
        <v>101</v>
      </c>
      <c r="D24126" s="75">
        <v>53.25</v>
      </c>
      <c r="E24126" s="75">
        <v>51.24</v>
      </c>
      <c r="F24126" s="73" t="s">
        <v>11</v>
      </c>
    </row>
    <row r="24127" spans="1:6" ht="38.25" x14ac:dyDescent="0.25">
      <c r="A24127" s="73" t="s">
        <v>18021</v>
      </c>
      <c r="B24127" s="74" t="s">
        <v>18022</v>
      </c>
      <c r="C24127" s="73" t="s">
        <v>101</v>
      </c>
      <c r="D24127" s="75">
        <v>58.47</v>
      </c>
      <c r="E24127" s="75">
        <v>56.46</v>
      </c>
      <c r="F24127" s="73" t="s">
        <v>11</v>
      </c>
    </row>
    <row r="24128" spans="1:6" ht="51" x14ac:dyDescent="0.25">
      <c r="A24128" s="73" t="s">
        <v>18023</v>
      </c>
      <c r="B24128" s="74" t="s">
        <v>18024</v>
      </c>
      <c r="C24128" s="73" t="s">
        <v>101</v>
      </c>
      <c r="D24128" s="75">
        <v>55.86</v>
      </c>
      <c r="E24128" s="75">
        <v>53.85</v>
      </c>
      <c r="F24128" s="73" t="s">
        <v>11</v>
      </c>
    </row>
    <row r="24129" spans="1:6" ht="51" x14ac:dyDescent="0.25">
      <c r="A24129" s="73" t="s">
        <v>18025</v>
      </c>
      <c r="B24129" s="74" t="s">
        <v>18026</v>
      </c>
      <c r="C24129" s="73" t="s">
        <v>101</v>
      </c>
      <c r="D24129" s="75">
        <v>73.27</v>
      </c>
      <c r="E24129" s="75">
        <v>71.260000000000005</v>
      </c>
      <c r="F24129" s="73" t="s">
        <v>11</v>
      </c>
    </row>
    <row r="24130" spans="1:6" ht="38.25" x14ac:dyDescent="0.25">
      <c r="A24130" s="73" t="s">
        <v>18027</v>
      </c>
      <c r="B24130" s="74" t="s">
        <v>18028</v>
      </c>
      <c r="C24130" s="73" t="s">
        <v>101</v>
      </c>
      <c r="D24130" s="75">
        <v>151.85</v>
      </c>
      <c r="E24130" s="75">
        <v>148.96</v>
      </c>
      <c r="F24130" s="73" t="s">
        <v>11</v>
      </c>
    </row>
    <row r="24131" spans="1:6" ht="38.25" x14ac:dyDescent="0.25">
      <c r="A24131" s="73" t="s">
        <v>18029</v>
      </c>
      <c r="B24131" s="74" t="s">
        <v>18030</v>
      </c>
      <c r="C24131" s="73" t="s">
        <v>101</v>
      </c>
      <c r="D24131" s="75">
        <v>70.39</v>
      </c>
      <c r="E24131" s="75">
        <v>68.38</v>
      </c>
      <c r="F24131" s="73" t="s">
        <v>11</v>
      </c>
    </row>
    <row r="24132" spans="1:6" ht="51" x14ac:dyDescent="0.25">
      <c r="A24132" s="73" t="s">
        <v>18031</v>
      </c>
      <c r="B24132" s="74" t="s">
        <v>18032</v>
      </c>
      <c r="C24132" s="73" t="s">
        <v>101</v>
      </c>
      <c r="D24132" s="75">
        <v>119.92</v>
      </c>
      <c r="E24132" s="75">
        <v>117.91</v>
      </c>
      <c r="F24132" s="73" t="s">
        <v>11</v>
      </c>
    </row>
    <row r="24133" spans="1:6" ht="51" x14ac:dyDescent="0.25">
      <c r="A24133" s="73" t="s">
        <v>18033</v>
      </c>
      <c r="B24133" s="74" t="s">
        <v>18034</v>
      </c>
      <c r="C24133" s="73" t="s">
        <v>101</v>
      </c>
      <c r="D24133" s="75">
        <v>1074.5899999999999</v>
      </c>
      <c r="E24133" s="75">
        <v>1067.0999999999999</v>
      </c>
      <c r="F24133" s="73" t="s">
        <v>11</v>
      </c>
    </row>
    <row r="24134" spans="1:6" ht="38.25" x14ac:dyDescent="0.25">
      <c r="A24134" s="73" t="s">
        <v>18035</v>
      </c>
      <c r="B24134" s="74" t="s">
        <v>34562</v>
      </c>
      <c r="C24134" s="73" t="s">
        <v>101</v>
      </c>
      <c r="D24134" s="75">
        <v>158.83000000000001</v>
      </c>
      <c r="E24134" s="75">
        <v>158.16</v>
      </c>
      <c r="F24134" s="73" t="s">
        <v>11</v>
      </c>
    </row>
    <row r="24135" spans="1:6" ht="38.25" x14ac:dyDescent="0.25">
      <c r="A24135" s="73" t="s">
        <v>18036</v>
      </c>
      <c r="B24135" s="74" t="s">
        <v>34563</v>
      </c>
      <c r="C24135" s="73" t="s">
        <v>101</v>
      </c>
      <c r="D24135" s="75">
        <v>667.55</v>
      </c>
      <c r="E24135" s="75">
        <v>666.88</v>
      </c>
      <c r="F24135" s="73" t="s">
        <v>11</v>
      </c>
    </row>
    <row r="24136" spans="1:6" ht="25.5" x14ac:dyDescent="0.25">
      <c r="A24136" s="73" t="s">
        <v>41</v>
      </c>
      <c r="B24136" s="74" t="s">
        <v>42</v>
      </c>
      <c r="C24136" s="73" t="s">
        <v>101</v>
      </c>
      <c r="D24136" s="75">
        <v>333.96</v>
      </c>
      <c r="E24136" s="75">
        <v>321.60000000000002</v>
      </c>
      <c r="F24136" s="73" t="s">
        <v>11</v>
      </c>
    </row>
    <row r="24137" spans="1:6" x14ac:dyDescent="0.25">
      <c r="A24137" s="73" t="s">
        <v>43</v>
      </c>
      <c r="B24137" s="74" t="s">
        <v>44</v>
      </c>
      <c r="C24137" s="73" t="s">
        <v>101</v>
      </c>
      <c r="D24137" s="75">
        <v>343.03</v>
      </c>
      <c r="E24137" s="75">
        <v>334.67</v>
      </c>
      <c r="F24137" s="73" t="s">
        <v>11</v>
      </c>
    </row>
    <row r="24138" spans="1:6" ht="25.5" x14ac:dyDescent="0.25">
      <c r="A24138" s="73" t="s">
        <v>45</v>
      </c>
      <c r="B24138" s="74" t="s">
        <v>46</v>
      </c>
      <c r="C24138" s="73" t="s">
        <v>101</v>
      </c>
      <c r="D24138" s="75">
        <v>396.05</v>
      </c>
      <c r="E24138" s="75">
        <v>382.84</v>
      </c>
      <c r="F24138" s="73" t="s">
        <v>11</v>
      </c>
    </row>
    <row r="24139" spans="1:6" ht="25.5" x14ac:dyDescent="0.25">
      <c r="A24139" s="73" t="s">
        <v>18037</v>
      </c>
      <c r="B24139" s="74" t="s">
        <v>34564</v>
      </c>
      <c r="C24139" s="73" t="s">
        <v>101</v>
      </c>
      <c r="D24139" s="75">
        <v>134.13999999999999</v>
      </c>
      <c r="E24139" s="75">
        <v>131.13999999999999</v>
      </c>
      <c r="F24139" s="73" t="s">
        <v>11</v>
      </c>
    </row>
    <row r="24140" spans="1:6" ht="25.5" x14ac:dyDescent="0.25">
      <c r="A24140" s="73" t="s">
        <v>18038</v>
      </c>
      <c r="B24140" s="74" t="s">
        <v>18039</v>
      </c>
      <c r="C24140" s="73" t="s">
        <v>101</v>
      </c>
      <c r="D24140" s="75">
        <v>343.03</v>
      </c>
      <c r="E24140" s="75">
        <v>334.67</v>
      </c>
      <c r="F24140" s="73" t="s">
        <v>11</v>
      </c>
    </row>
    <row r="24141" spans="1:6" ht="25.5" x14ac:dyDescent="0.25">
      <c r="A24141" s="73" t="s">
        <v>18040</v>
      </c>
      <c r="B24141" s="74" t="s">
        <v>18041</v>
      </c>
      <c r="C24141" s="73" t="s">
        <v>101</v>
      </c>
      <c r="D24141" s="75">
        <v>676.99</v>
      </c>
      <c r="E24141" s="75">
        <v>656.27</v>
      </c>
      <c r="F24141" s="73" t="s">
        <v>11</v>
      </c>
    </row>
    <row r="24142" spans="1:6" ht="25.5" x14ac:dyDescent="0.25">
      <c r="A24142" s="73" t="s">
        <v>18042</v>
      </c>
      <c r="B24142" s="74" t="s">
        <v>18043</v>
      </c>
      <c r="C24142" s="73" t="s">
        <v>101</v>
      </c>
      <c r="D24142" s="75">
        <v>343.03</v>
      </c>
      <c r="E24142" s="75">
        <v>334.67</v>
      </c>
      <c r="F24142" s="73" t="s">
        <v>11</v>
      </c>
    </row>
    <row r="24143" spans="1:6" ht="25.5" x14ac:dyDescent="0.25">
      <c r="A24143" s="73" t="s">
        <v>18044</v>
      </c>
      <c r="B24143" s="74" t="s">
        <v>18045</v>
      </c>
      <c r="C24143" s="73" t="s">
        <v>101</v>
      </c>
      <c r="D24143" s="75">
        <v>343.03</v>
      </c>
      <c r="E24143" s="75">
        <v>334.67</v>
      </c>
      <c r="F24143" s="73" t="s">
        <v>11</v>
      </c>
    </row>
    <row r="24144" spans="1:6" ht="25.5" x14ac:dyDescent="0.25">
      <c r="A24144" s="73" t="s">
        <v>18046</v>
      </c>
      <c r="B24144" s="74" t="s">
        <v>18047</v>
      </c>
      <c r="C24144" s="73" t="s">
        <v>101</v>
      </c>
      <c r="D24144" s="75">
        <v>1208.57</v>
      </c>
      <c r="E24144" s="75">
        <v>1176.5</v>
      </c>
      <c r="F24144" s="73" t="s">
        <v>11</v>
      </c>
    </row>
    <row r="24145" spans="1:6" ht="25.5" x14ac:dyDescent="0.25">
      <c r="A24145" s="73" t="s">
        <v>18048</v>
      </c>
      <c r="B24145" s="74" t="s">
        <v>18049</v>
      </c>
      <c r="C24145" s="73" t="s">
        <v>101</v>
      </c>
      <c r="D24145" s="75">
        <v>739.08</v>
      </c>
      <c r="E24145" s="75">
        <v>717.51</v>
      </c>
      <c r="F24145" s="73" t="s">
        <v>11</v>
      </c>
    </row>
    <row r="24146" spans="1:6" ht="25.5" x14ac:dyDescent="0.25">
      <c r="A24146" s="73" t="s">
        <v>18050</v>
      </c>
      <c r="B24146" s="74" t="s">
        <v>18051</v>
      </c>
      <c r="C24146" s="73" t="s">
        <v>101</v>
      </c>
      <c r="D24146" s="75">
        <v>1007.36</v>
      </c>
      <c r="E24146" s="75">
        <v>979.79</v>
      </c>
      <c r="F24146" s="73" t="s">
        <v>11</v>
      </c>
    </row>
    <row r="24147" spans="1:6" ht="25.5" x14ac:dyDescent="0.25">
      <c r="A24147" s="73" t="s">
        <v>18052</v>
      </c>
      <c r="B24147" s="74" t="s">
        <v>18053</v>
      </c>
      <c r="C24147" s="73" t="s">
        <v>101</v>
      </c>
      <c r="D24147" s="75">
        <v>343.03</v>
      </c>
      <c r="E24147" s="75">
        <v>334.67</v>
      </c>
      <c r="F24147" s="73" t="s">
        <v>11</v>
      </c>
    </row>
    <row r="24148" spans="1:6" ht="25.5" x14ac:dyDescent="0.25">
      <c r="A24148" s="73" t="s">
        <v>34565</v>
      </c>
      <c r="B24148" s="74" t="s">
        <v>34566</v>
      </c>
      <c r="C24148" s="73" t="s">
        <v>101</v>
      </c>
      <c r="D24148" s="75">
        <v>47.1</v>
      </c>
      <c r="E24148" s="75">
        <v>46.54</v>
      </c>
      <c r="F24148" s="73" t="s">
        <v>11</v>
      </c>
    </row>
    <row r="24149" spans="1:6" ht="25.5" x14ac:dyDescent="0.25">
      <c r="A24149" s="73" t="s">
        <v>34567</v>
      </c>
      <c r="B24149" s="74" t="s">
        <v>34568</v>
      </c>
      <c r="C24149" s="73" t="s">
        <v>101</v>
      </c>
      <c r="D24149" s="75">
        <v>71.8</v>
      </c>
      <c r="E24149" s="75">
        <v>71.239999999999995</v>
      </c>
      <c r="F24149" s="73" t="s">
        <v>11</v>
      </c>
    </row>
    <row r="24150" spans="1:6" ht="25.5" x14ac:dyDescent="0.25">
      <c r="A24150" s="73" t="s">
        <v>34569</v>
      </c>
      <c r="B24150" s="74" t="s">
        <v>34570</v>
      </c>
      <c r="C24150" s="73" t="s">
        <v>101</v>
      </c>
      <c r="D24150" s="75">
        <v>118.64</v>
      </c>
      <c r="E24150" s="75">
        <v>118.08</v>
      </c>
      <c r="F24150" s="73" t="s">
        <v>11</v>
      </c>
    </row>
    <row r="24151" spans="1:6" ht="38.25" x14ac:dyDescent="0.25">
      <c r="A24151" s="73" t="s">
        <v>18054</v>
      </c>
      <c r="B24151" s="74" t="s">
        <v>34571</v>
      </c>
      <c r="C24151" s="73" t="s">
        <v>101</v>
      </c>
      <c r="D24151" s="75">
        <v>17.97</v>
      </c>
      <c r="E24151" s="75">
        <v>17.41</v>
      </c>
      <c r="F24151" s="73" t="s">
        <v>11</v>
      </c>
    </row>
    <row r="24152" spans="1:6" ht="25.5" x14ac:dyDescent="0.25">
      <c r="A24152" s="73" t="s">
        <v>34573</v>
      </c>
      <c r="B24152" s="74" t="s">
        <v>34574</v>
      </c>
      <c r="C24152" s="73" t="s">
        <v>101</v>
      </c>
      <c r="D24152" s="75">
        <v>18.920000000000002</v>
      </c>
      <c r="E24152" s="75">
        <v>17.87</v>
      </c>
      <c r="F24152" s="73" t="s">
        <v>11</v>
      </c>
    </row>
    <row r="24153" spans="1:6" ht="89.25" x14ac:dyDescent="0.25">
      <c r="A24153" s="73" t="s">
        <v>18055</v>
      </c>
      <c r="B24153" s="74" t="s">
        <v>18056</v>
      </c>
      <c r="C24153" s="73" t="s">
        <v>101</v>
      </c>
      <c r="D24153" s="75">
        <v>407.88</v>
      </c>
      <c r="E24153" s="75">
        <v>386.83</v>
      </c>
      <c r="F24153" s="73" t="s">
        <v>11</v>
      </c>
    </row>
    <row r="24154" spans="1:6" ht="89.25" x14ac:dyDescent="0.25">
      <c r="A24154" s="73" t="s">
        <v>18057</v>
      </c>
      <c r="B24154" s="74" t="s">
        <v>18058</v>
      </c>
      <c r="C24154" s="73" t="s">
        <v>101</v>
      </c>
      <c r="D24154" s="75">
        <v>455.8</v>
      </c>
      <c r="E24154" s="75">
        <v>432.47</v>
      </c>
      <c r="F24154" s="73" t="s">
        <v>11</v>
      </c>
    </row>
    <row r="24155" spans="1:6" ht="102" x14ac:dyDescent="0.25">
      <c r="A24155" s="73" t="s">
        <v>18059</v>
      </c>
      <c r="B24155" s="74" t="s">
        <v>18060</v>
      </c>
      <c r="C24155" s="73" t="s">
        <v>101</v>
      </c>
      <c r="D24155" s="75">
        <v>391.88</v>
      </c>
      <c r="E24155" s="75">
        <v>372.01</v>
      </c>
      <c r="F24155" s="73" t="s">
        <v>11</v>
      </c>
    </row>
    <row r="24156" spans="1:6" ht="89.25" x14ac:dyDescent="0.25">
      <c r="A24156" s="73" t="s">
        <v>18061</v>
      </c>
      <c r="B24156" s="74" t="s">
        <v>18062</v>
      </c>
      <c r="C24156" s="73" t="s">
        <v>101</v>
      </c>
      <c r="D24156" s="75">
        <v>453.09</v>
      </c>
      <c r="E24156" s="75">
        <v>429.76</v>
      </c>
      <c r="F24156" s="73" t="s">
        <v>11</v>
      </c>
    </row>
    <row r="24157" spans="1:6" ht="25.5" x14ac:dyDescent="0.25">
      <c r="A24157" s="73" t="s">
        <v>18063</v>
      </c>
      <c r="B24157" s="74" t="s">
        <v>18064</v>
      </c>
      <c r="C24157" s="73" t="s">
        <v>101</v>
      </c>
      <c r="D24157" s="75">
        <v>35.43</v>
      </c>
      <c r="E24157" s="75">
        <v>33.72</v>
      </c>
      <c r="F24157" s="73" t="s">
        <v>11</v>
      </c>
    </row>
    <row r="24158" spans="1:6" ht="25.5" x14ac:dyDescent="0.25">
      <c r="A24158" s="73" t="s">
        <v>18065</v>
      </c>
      <c r="B24158" s="74" t="s">
        <v>18066</v>
      </c>
      <c r="C24158" s="73" t="s">
        <v>101</v>
      </c>
      <c r="D24158" s="75">
        <v>44.88</v>
      </c>
      <c r="E24158" s="75">
        <v>43.17</v>
      </c>
      <c r="F24158" s="73" t="s">
        <v>11</v>
      </c>
    </row>
    <row r="24159" spans="1:6" ht="25.5" x14ac:dyDescent="0.25">
      <c r="A24159" s="73" t="s">
        <v>18067</v>
      </c>
      <c r="B24159" s="74" t="s">
        <v>18068</v>
      </c>
      <c r="C24159" s="73" t="s">
        <v>101</v>
      </c>
      <c r="D24159" s="75">
        <v>51</v>
      </c>
      <c r="E24159" s="75">
        <v>49.29</v>
      </c>
      <c r="F24159" s="73" t="s">
        <v>11</v>
      </c>
    </row>
    <row r="24160" spans="1:6" ht="25.5" x14ac:dyDescent="0.25">
      <c r="A24160" s="73" t="s">
        <v>18069</v>
      </c>
      <c r="B24160" s="74" t="s">
        <v>18070</v>
      </c>
      <c r="C24160" s="73" t="s">
        <v>101</v>
      </c>
      <c r="D24160" s="75">
        <v>57.67</v>
      </c>
      <c r="E24160" s="75">
        <v>55.96</v>
      </c>
      <c r="F24160" s="73" t="s">
        <v>11</v>
      </c>
    </row>
    <row r="24161" spans="1:6" ht="25.5" x14ac:dyDescent="0.25">
      <c r="A24161" s="73" t="s">
        <v>18071</v>
      </c>
      <c r="B24161" s="74" t="s">
        <v>18072</v>
      </c>
      <c r="C24161" s="73" t="s">
        <v>101</v>
      </c>
      <c r="D24161" s="75">
        <v>85.85</v>
      </c>
      <c r="E24161" s="75">
        <v>84.14</v>
      </c>
      <c r="F24161" s="73" t="s">
        <v>11</v>
      </c>
    </row>
    <row r="24162" spans="1:6" ht="25.5" x14ac:dyDescent="0.25">
      <c r="A24162" s="73" t="s">
        <v>18073</v>
      </c>
      <c r="B24162" s="74" t="s">
        <v>18074</v>
      </c>
      <c r="C24162" s="73" t="s">
        <v>101</v>
      </c>
      <c r="D24162" s="75">
        <v>38.32</v>
      </c>
      <c r="E24162" s="75">
        <v>36.61</v>
      </c>
      <c r="F24162" s="73" t="s">
        <v>11</v>
      </c>
    </row>
    <row r="24163" spans="1:6" ht="25.5" x14ac:dyDescent="0.25">
      <c r="A24163" s="73" t="s">
        <v>18075</v>
      </c>
      <c r="B24163" s="74" t="s">
        <v>18076</v>
      </c>
      <c r="C24163" s="73" t="s">
        <v>101</v>
      </c>
      <c r="D24163" s="75">
        <v>47.7</v>
      </c>
      <c r="E24163" s="75">
        <v>45.99</v>
      </c>
      <c r="F24163" s="73" t="s">
        <v>11</v>
      </c>
    </row>
    <row r="24164" spans="1:6" ht="25.5" x14ac:dyDescent="0.25">
      <c r="A24164" s="73" t="s">
        <v>18077</v>
      </c>
      <c r="B24164" s="74" t="s">
        <v>18078</v>
      </c>
      <c r="C24164" s="73" t="s">
        <v>101</v>
      </c>
      <c r="D24164" s="75">
        <v>57.19</v>
      </c>
      <c r="E24164" s="75">
        <v>55.48</v>
      </c>
      <c r="F24164" s="73" t="s">
        <v>11</v>
      </c>
    </row>
    <row r="24165" spans="1:6" ht="25.5" x14ac:dyDescent="0.25">
      <c r="A24165" s="73" t="s">
        <v>18079</v>
      </c>
      <c r="B24165" s="74" t="s">
        <v>18080</v>
      </c>
      <c r="C24165" s="73" t="s">
        <v>101</v>
      </c>
      <c r="D24165" s="75">
        <v>66.05</v>
      </c>
      <c r="E24165" s="75">
        <v>64.34</v>
      </c>
      <c r="F24165" s="73" t="s">
        <v>11</v>
      </c>
    </row>
    <row r="24166" spans="1:6" ht="25.5" x14ac:dyDescent="0.25">
      <c r="A24166" s="73" t="s">
        <v>18081</v>
      </c>
      <c r="B24166" s="74" t="s">
        <v>18082</v>
      </c>
      <c r="C24166" s="73" t="s">
        <v>101</v>
      </c>
      <c r="D24166" s="75">
        <v>94.95</v>
      </c>
      <c r="E24166" s="75">
        <v>93.24</v>
      </c>
      <c r="F24166" s="73" t="s">
        <v>11</v>
      </c>
    </row>
    <row r="24167" spans="1:6" ht="25.5" x14ac:dyDescent="0.25">
      <c r="A24167" s="73" t="s">
        <v>18083</v>
      </c>
      <c r="B24167" s="74" t="s">
        <v>18084</v>
      </c>
      <c r="C24167" s="73" t="s">
        <v>101</v>
      </c>
      <c r="D24167" s="75">
        <v>41.21</v>
      </c>
      <c r="E24167" s="75">
        <v>39.5</v>
      </c>
      <c r="F24167" s="73" t="s">
        <v>11</v>
      </c>
    </row>
    <row r="24168" spans="1:6" ht="25.5" x14ac:dyDescent="0.25">
      <c r="A24168" s="73" t="s">
        <v>18085</v>
      </c>
      <c r="B24168" s="74" t="s">
        <v>18086</v>
      </c>
      <c r="C24168" s="73" t="s">
        <v>101</v>
      </c>
      <c r="D24168" s="75">
        <v>50.52</v>
      </c>
      <c r="E24168" s="75">
        <v>48.81</v>
      </c>
      <c r="F24168" s="73" t="s">
        <v>11</v>
      </c>
    </row>
    <row r="24169" spans="1:6" ht="25.5" x14ac:dyDescent="0.25">
      <c r="A24169" s="73" t="s">
        <v>18087</v>
      </c>
      <c r="B24169" s="74" t="s">
        <v>18088</v>
      </c>
      <c r="C24169" s="73" t="s">
        <v>101</v>
      </c>
      <c r="D24169" s="75">
        <v>63.38</v>
      </c>
      <c r="E24169" s="75">
        <v>61.67</v>
      </c>
      <c r="F24169" s="73" t="s">
        <v>11</v>
      </c>
    </row>
    <row r="24170" spans="1:6" ht="25.5" x14ac:dyDescent="0.25">
      <c r="A24170" s="73" t="s">
        <v>18089</v>
      </c>
      <c r="B24170" s="74" t="s">
        <v>18090</v>
      </c>
      <c r="C24170" s="73" t="s">
        <v>101</v>
      </c>
      <c r="D24170" s="75">
        <v>74.430000000000007</v>
      </c>
      <c r="E24170" s="75">
        <v>72.72</v>
      </c>
      <c r="F24170" s="73" t="s">
        <v>11</v>
      </c>
    </row>
    <row r="24171" spans="1:6" ht="25.5" x14ac:dyDescent="0.25">
      <c r="A24171" s="73" t="s">
        <v>18091</v>
      </c>
      <c r="B24171" s="74" t="s">
        <v>18092</v>
      </c>
      <c r="C24171" s="73" t="s">
        <v>101</v>
      </c>
      <c r="D24171" s="75">
        <v>104.05</v>
      </c>
      <c r="E24171" s="75">
        <v>102.34</v>
      </c>
      <c r="F24171" s="73" t="s">
        <v>11</v>
      </c>
    </row>
    <row r="24172" spans="1:6" ht="51" x14ac:dyDescent="0.25">
      <c r="A24172" s="73" t="s">
        <v>18093</v>
      </c>
      <c r="B24172" s="74" t="s">
        <v>18094</v>
      </c>
      <c r="C24172" s="73" t="s">
        <v>101</v>
      </c>
      <c r="D24172" s="75">
        <v>28.29</v>
      </c>
      <c r="E24172" s="75">
        <v>27.12</v>
      </c>
      <c r="F24172" s="73" t="s">
        <v>11</v>
      </c>
    </row>
    <row r="24173" spans="1:6" ht="51" x14ac:dyDescent="0.25">
      <c r="A24173" s="73" t="s">
        <v>18095</v>
      </c>
      <c r="B24173" s="74" t="s">
        <v>18096</v>
      </c>
      <c r="C24173" s="73" t="s">
        <v>101</v>
      </c>
      <c r="D24173" s="75">
        <v>128.09</v>
      </c>
      <c r="E24173" s="75">
        <v>126.52</v>
      </c>
      <c r="F24173" s="73" t="s">
        <v>11</v>
      </c>
    </row>
    <row r="24174" spans="1:6" ht="51" x14ac:dyDescent="0.25">
      <c r="A24174" s="73" t="s">
        <v>18097</v>
      </c>
      <c r="B24174" s="74" t="s">
        <v>18098</v>
      </c>
      <c r="C24174" s="73" t="s">
        <v>101</v>
      </c>
      <c r="D24174" s="75">
        <v>28.36</v>
      </c>
      <c r="E24174" s="75">
        <v>27.19</v>
      </c>
      <c r="F24174" s="73" t="s">
        <v>11</v>
      </c>
    </row>
    <row r="24175" spans="1:6" ht="51" x14ac:dyDescent="0.25">
      <c r="A24175" s="73" t="s">
        <v>363</v>
      </c>
      <c r="B24175" s="74" t="s">
        <v>364</v>
      </c>
      <c r="C24175" s="73" t="s">
        <v>101</v>
      </c>
      <c r="D24175" s="75">
        <v>36.83</v>
      </c>
      <c r="E24175" s="75">
        <v>35.659999999999997</v>
      </c>
      <c r="F24175" s="73" t="s">
        <v>11</v>
      </c>
    </row>
    <row r="24176" spans="1:6" ht="51" x14ac:dyDescent="0.25">
      <c r="A24176" s="73" t="s">
        <v>366</v>
      </c>
      <c r="B24176" s="74" t="s">
        <v>367</v>
      </c>
      <c r="C24176" s="73" t="s">
        <v>101</v>
      </c>
      <c r="D24176" s="75">
        <v>27.26</v>
      </c>
      <c r="E24176" s="75">
        <v>26.09</v>
      </c>
      <c r="F24176" s="73" t="s">
        <v>11</v>
      </c>
    </row>
    <row r="24177" spans="1:6" ht="51" x14ac:dyDescent="0.25">
      <c r="A24177" s="73" t="s">
        <v>18099</v>
      </c>
      <c r="B24177" s="74" t="s">
        <v>18100</v>
      </c>
      <c r="C24177" s="73" t="s">
        <v>101</v>
      </c>
      <c r="D24177" s="75">
        <v>75.23</v>
      </c>
      <c r="E24177" s="75">
        <v>73.89</v>
      </c>
      <c r="F24177" s="73" t="s">
        <v>11</v>
      </c>
    </row>
    <row r="24178" spans="1:6" ht="51" x14ac:dyDescent="0.25">
      <c r="A24178" s="73" t="s">
        <v>18101</v>
      </c>
      <c r="B24178" s="74" t="s">
        <v>18102</v>
      </c>
      <c r="C24178" s="73" t="s">
        <v>101</v>
      </c>
      <c r="D24178" s="75">
        <v>30.86</v>
      </c>
      <c r="E24178" s="75">
        <v>29.69</v>
      </c>
      <c r="F24178" s="73" t="s">
        <v>11</v>
      </c>
    </row>
    <row r="24179" spans="1:6" ht="51" x14ac:dyDescent="0.25">
      <c r="A24179" s="73" t="s">
        <v>18103</v>
      </c>
      <c r="B24179" s="74" t="s">
        <v>18104</v>
      </c>
      <c r="C24179" s="73" t="s">
        <v>101</v>
      </c>
      <c r="D24179" s="75">
        <v>129.62</v>
      </c>
      <c r="E24179" s="75">
        <v>128.05000000000001</v>
      </c>
      <c r="F24179" s="73" t="s">
        <v>11</v>
      </c>
    </row>
    <row r="24180" spans="1:6" ht="25.5" x14ac:dyDescent="0.25">
      <c r="A24180" s="73" t="s">
        <v>18105</v>
      </c>
      <c r="B24180" s="74" t="s">
        <v>18106</v>
      </c>
      <c r="C24180" s="73" t="s">
        <v>101</v>
      </c>
      <c r="D24180" s="75">
        <v>6.6</v>
      </c>
      <c r="E24180" s="75">
        <v>6.42</v>
      </c>
      <c r="F24180" s="73" t="s">
        <v>11</v>
      </c>
    </row>
    <row r="24181" spans="1:6" ht="25.5" x14ac:dyDescent="0.25">
      <c r="A24181" s="73" t="s">
        <v>18107</v>
      </c>
      <c r="B24181" s="74" t="s">
        <v>18108</v>
      </c>
      <c r="C24181" s="73" t="s">
        <v>101</v>
      </c>
      <c r="D24181" s="75">
        <v>6.74</v>
      </c>
      <c r="E24181" s="75">
        <v>6.56</v>
      </c>
      <c r="F24181" s="73" t="s">
        <v>11</v>
      </c>
    </row>
    <row r="24182" spans="1:6" ht="25.5" x14ac:dyDescent="0.25">
      <c r="A24182" s="73" t="s">
        <v>18109</v>
      </c>
      <c r="B24182" s="74" t="s">
        <v>18110</v>
      </c>
      <c r="C24182" s="73" t="s">
        <v>101</v>
      </c>
      <c r="D24182" s="75">
        <v>10.08</v>
      </c>
      <c r="E24182" s="75">
        <v>9.9</v>
      </c>
      <c r="F24182" s="73" t="s">
        <v>11</v>
      </c>
    </row>
    <row r="24183" spans="1:6" ht="25.5" x14ac:dyDescent="0.25">
      <c r="A24183" s="73" t="s">
        <v>18111</v>
      </c>
      <c r="B24183" s="74" t="s">
        <v>18112</v>
      </c>
      <c r="C24183" s="73" t="s">
        <v>101</v>
      </c>
      <c r="D24183" s="75">
        <v>10.75</v>
      </c>
      <c r="E24183" s="75">
        <v>10.57</v>
      </c>
      <c r="F24183" s="73" t="s">
        <v>11</v>
      </c>
    </row>
    <row r="24184" spans="1:6" ht="25.5" x14ac:dyDescent="0.25">
      <c r="A24184" s="73" t="s">
        <v>18113</v>
      </c>
      <c r="B24184" s="74" t="s">
        <v>18114</v>
      </c>
      <c r="C24184" s="73" t="s">
        <v>101</v>
      </c>
      <c r="D24184" s="75">
        <v>11.92</v>
      </c>
      <c r="E24184" s="75">
        <v>11.74</v>
      </c>
      <c r="F24184" s="73" t="s">
        <v>11</v>
      </c>
    </row>
    <row r="24185" spans="1:6" ht="63.75" x14ac:dyDescent="0.25">
      <c r="A24185" s="73" t="s">
        <v>18115</v>
      </c>
      <c r="B24185" s="74" t="s">
        <v>18116</v>
      </c>
      <c r="C24185" s="73" t="s">
        <v>101</v>
      </c>
      <c r="D24185" s="75">
        <v>653.65</v>
      </c>
      <c r="E24185" s="75">
        <v>638.4</v>
      </c>
      <c r="F24185" s="73" t="s">
        <v>11</v>
      </c>
    </row>
    <row r="24186" spans="1:6" ht="38.25" x14ac:dyDescent="0.25">
      <c r="A24186" s="73" t="s">
        <v>18117</v>
      </c>
      <c r="B24186" s="74" t="s">
        <v>18118</v>
      </c>
      <c r="C24186" s="73" t="s">
        <v>101</v>
      </c>
      <c r="D24186" s="75">
        <v>17928.64</v>
      </c>
      <c r="E24186" s="75">
        <v>17744.98</v>
      </c>
      <c r="F24186" s="73" t="s">
        <v>11</v>
      </c>
    </row>
    <row r="24187" spans="1:6" ht="38.25" x14ac:dyDescent="0.25">
      <c r="A24187" s="73" t="s">
        <v>18119</v>
      </c>
      <c r="B24187" s="74" t="s">
        <v>18120</v>
      </c>
      <c r="C24187" s="73" t="s">
        <v>101</v>
      </c>
      <c r="D24187" s="75">
        <v>2440.98</v>
      </c>
      <c r="E24187" s="75">
        <v>2349.1799999999998</v>
      </c>
      <c r="F24187" s="73" t="s">
        <v>11</v>
      </c>
    </row>
    <row r="24188" spans="1:6" ht="51" x14ac:dyDescent="0.25">
      <c r="A24188" s="73" t="s">
        <v>18121</v>
      </c>
      <c r="B24188" s="74" t="s">
        <v>18122</v>
      </c>
      <c r="C24188" s="73" t="s">
        <v>101</v>
      </c>
      <c r="D24188" s="75">
        <v>2521.16</v>
      </c>
      <c r="E24188" s="75">
        <v>2429.36</v>
      </c>
      <c r="F24188" s="73" t="s">
        <v>11</v>
      </c>
    </row>
    <row r="24189" spans="1:6" ht="38.25" x14ac:dyDescent="0.25">
      <c r="A24189" s="73" t="s">
        <v>18123</v>
      </c>
      <c r="B24189" s="74" t="s">
        <v>18124</v>
      </c>
      <c r="C24189" s="73" t="s">
        <v>101</v>
      </c>
      <c r="D24189" s="75">
        <v>2693.17</v>
      </c>
      <c r="E24189" s="75">
        <v>2595.09</v>
      </c>
      <c r="F24189" s="73" t="s">
        <v>11</v>
      </c>
    </row>
    <row r="24190" spans="1:6" ht="51" x14ac:dyDescent="0.25">
      <c r="A24190" s="73" t="s">
        <v>18125</v>
      </c>
      <c r="B24190" s="74" t="s">
        <v>18126</v>
      </c>
      <c r="C24190" s="73" t="s">
        <v>101</v>
      </c>
      <c r="D24190" s="75">
        <v>2790.7</v>
      </c>
      <c r="E24190" s="75">
        <v>2692.62</v>
      </c>
      <c r="F24190" s="73" t="s">
        <v>11</v>
      </c>
    </row>
    <row r="24191" spans="1:6" ht="51" x14ac:dyDescent="0.25">
      <c r="A24191" s="73" t="s">
        <v>18127</v>
      </c>
      <c r="B24191" s="74" t="s">
        <v>18128</v>
      </c>
      <c r="C24191" s="73" t="s">
        <v>101</v>
      </c>
      <c r="D24191" s="75">
        <v>2808.65</v>
      </c>
      <c r="E24191" s="75">
        <v>2710.57</v>
      </c>
      <c r="F24191" s="73" t="s">
        <v>11</v>
      </c>
    </row>
    <row r="24192" spans="1:6" ht="51" x14ac:dyDescent="0.25">
      <c r="A24192" s="73" t="s">
        <v>18129</v>
      </c>
      <c r="B24192" s="74" t="s">
        <v>18130</v>
      </c>
      <c r="C24192" s="73" t="s">
        <v>101</v>
      </c>
      <c r="D24192" s="75">
        <v>3379.43</v>
      </c>
      <c r="E24192" s="75">
        <v>3283.2</v>
      </c>
      <c r="F24192" s="73" t="s">
        <v>11</v>
      </c>
    </row>
    <row r="24193" spans="1:6" ht="51" x14ac:dyDescent="0.25">
      <c r="A24193" s="73" t="s">
        <v>18131</v>
      </c>
      <c r="B24193" s="74" t="s">
        <v>18132</v>
      </c>
      <c r="C24193" s="73" t="s">
        <v>101</v>
      </c>
      <c r="D24193" s="75">
        <v>3657.28</v>
      </c>
      <c r="E24193" s="75">
        <v>3559.19</v>
      </c>
      <c r="F24193" s="73" t="s">
        <v>11</v>
      </c>
    </row>
    <row r="24194" spans="1:6" ht="51" x14ac:dyDescent="0.25">
      <c r="A24194" s="73" t="s">
        <v>18133</v>
      </c>
      <c r="B24194" s="74" t="s">
        <v>18134</v>
      </c>
      <c r="C24194" s="73" t="s">
        <v>101</v>
      </c>
      <c r="D24194" s="75">
        <v>4783.0200000000004</v>
      </c>
      <c r="E24194" s="75">
        <v>4678.6499999999996</v>
      </c>
      <c r="F24194" s="73" t="s">
        <v>11</v>
      </c>
    </row>
    <row r="24195" spans="1:6" ht="51" x14ac:dyDescent="0.25">
      <c r="A24195" s="73" t="s">
        <v>18135</v>
      </c>
      <c r="B24195" s="74" t="s">
        <v>18136</v>
      </c>
      <c r="C24195" s="73" t="s">
        <v>101</v>
      </c>
      <c r="D24195" s="75">
        <v>4864.63</v>
      </c>
      <c r="E24195" s="75">
        <v>4760.26</v>
      </c>
      <c r="F24195" s="73" t="s">
        <v>11</v>
      </c>
    </row>
    <row r="24196" spans="1:6" ht="51" x14ac:dyDescent="0.25">
      <c r="A24196" s="73" t="s">
        <v>18137</v>
      </c>
      <c r="B24196" s="74" t="s">
        <v>18138</v>
      </c>
      <c r="C24196" s="73" t="s">
        <v>101</v>
      </c>
      <c r="D24196" s="75">
        <v>4731.68</v>
      </c>
      <c r="E24196" s="75">
        <v>4627.32</v>
      </c>
      <c r="F24196" s="73" t="s">
        <v>11</v>
      </c>
    </row>
    <row r="24197" spans="1:6" ht="51" x14ac:dyDescent="0.25">
      <c r="A24197" s="73" t="s">
        <v>18139</v>
      </c>
      <c r="B24197" s="74" t="s">
        <v>18140</v>
      </c>
      <c r="C24197" s="73" t="s">
        <v>101</v>
      </c>
      <c r="D24197" s="75">
        <v>9875.52</v>
      </c>
      <c r="E24197" s="75">
        <v>9702.8700000000008</v>
      </c>
      <c r="F24197" s="73" t="s">
        <v>11</v>
      </c>
    </row>
    <row r="24198" spans="1:6" ht="51" x14ac:dyDescent="0.25">
      <c r="A24198" s="73" t="s">
        <v>18141</v>
      </c>
      <c r="B24198" s="74" t="s">
        <v>18142</v>
      </c>
      <c r="C24198" s="73" t="s">
        <v>101</v>
      </c>
      <c r="D24198" s="75">
        <v>9970.5400000000009</v>
      </c>
      <c r="E24198" s="75">
        <v>9793.92</v>
      </c>
      <c r="F24198" s="73" t="s">
        <v>11</v>
      </c>
    </row>
    <row r="24199" spans="1:6" ht="51" x14ac:dyDescent="0.25">
      <c r="A24199" s="73" t="s">
        <v>18143</v>
      </c>
      <c r="B24199" s="74" t="s">
        <v>18144</v>
      </c>
      <c r="C24199" s="73" t="s">
        <v>101</v>
      </c>
      <c r="D24199" s="75">
        <v>11207.49</v>
      </c>
      <c r="E24199" s="75">
        <v>11038.31</v>
      </c>
      <c r="F24199" s="73" t="s">
        <v>11</v>
      </c>
    </row>
    <row r="24200" spans="1:6" ht="51" x14ac:dyDescent="0.25">
      <c r="A24200" s="73" t="s">
        <v>18145</v>
      </c>
      <c r="B24200" s="74" t="s">
        <v>18146</v>
      </c>
      <c r="C24200" s="73" t="s">
        <v>101</v>
      </c>
      <c r="D24200" s="75">
        <v>11346.54</v>
      </c>
      <c r="E24200" s="75">
        <v>11174.76</v>
      </c>
      <c r="F24200" s="73" t="s">
        <v>11</v>
      </c>
    </row>
    <row r="24201" spans="1:6" ht="51" x14ac:dyDescent="0.25">
      <c r="A24201" s="73" t="s">
        <v>18147</v>
      </c>
      <c r="B24201" s="74" t="s">
        <v>18148</v>
      </c>
      <c r="C24201" s="73" t="s">
        <v>101</v>
      </c>
      <c r="D24201" s="75">
        <v>12379.19</v>
      </c>
      <c r="E24201" s="75">
        <v>12200.93</v>
      </c>
      <c r="F24201" s="73" t="s">
        <v>11</v>
      </c>
    </row>
    <row r="24202" spans="1:6" ht="51" x14ac:dyDescent="0.25">
      <c r="A24202" s="73" t="s">
        <v>18149</v>
      </c>
      <c r="B24202" s="74" t="s">
        <v>18150</v>
      </c>
      <c r="C24202" s="73" t="s">
        <v>101</v>
      </c>
      <c r="D24202" s="75">
        <v>13162.05</v>
      </c>
      <c r="E24202" s="75">
        <v>12981.14</v>
      </c>
      <c r="F24202" s="73" t="s">
        <v>11</v>
      </c>
    </row>
    <row r="24203" spans="1:6" ht="51" x14ac:dyDescent="0.25">
      <c r="A24203" s="73" t="s">
        <v>18151</v>
      </c>
      <c r="B24203" s="74" t="s">
        <v>18152</v>
      </c>
      <c r="C24203" s="73" t="s">
        <v>101</v>
      </c>
      <c r="D24203" s="75">
        <v>13105.13</v>
      </c>
      <c r="E24203" s="75">
        <v>12924.23</v>
      </c>
      <c r="F24203" s="73" t="s">
        <v>11</v>
      </c>
    </row>
    <row r="24204" spans="1:6" ht="51" x14ac:dyDescent="0.25">
      <c r="A24204" s="73" t="s">
        <v>18153</v>
      </c>
      <c r="B24204" s="74" t="s">
        <v>18154</v>
      </c>
      <c r="C24204" s="73" t="s">
        <v>101</v>
      </c>
      <c r="D24204" s="75">
        <v>14694.95</v>
      </c>
      <c r="E24204" s="75">
        <v>14506.28</v>
      </c>
      <c r="F24204" s="73" t="s">
        <v>11</v>
      </c>
    </row>
    <row r="24205" spans="1:6" ht="51" x14ac:dyDescent="0.25">
      <c r="A24205" s="73" t="s">
        <v>18155</v>
      </c>
      <c r="B24205" s="74" t="s">
        <v>18156</v>
      </c>
      <c r="C24205" s="73" t="s">
        <v>101</v>
      </c>
      <c r="D24205" s="75">
        <v>15712.59</v>
      </c>
      <c r="E24205" s="75">
        <v>15519.96</v>
      </c>
      <c r="F24205" s="73" t="s">
        <v>11</v>
      </c>
    </row>
    <row r="24206" spans="1:6" ht="25.5" x14ac:dyDescent="0.25">
      <c r="A24206" s="73" t="s">
        <v>18157</v>
      </c>
      <c r="B24206" s="74" t="s">
        <v>18158</v>
      </c>
      <c r="C24206" s="73" t="s">
        <v>101</v>
      </c>
      <c r="D24206" s="75">
        <v>3875.95</v>
      </c>
      <c r="E24206" s="75">
        <v>3852.7</v>
      </c>
      <c r="F24206" s="73" t="s">
        <v>11</v>
      </c>
    </row>
    <row r="24207" spans="1:6" ht="25.5" x14ac:dyDescent="0.25">
      <c r="A24207" s="73" t="s">
        <v>18159</v>
      </c>
      <c r="B24207" s="74" t="s">
        <v>18160</v>
      </c>
      <c r="C24207" s="73" t="s">
        <v>101</v>
      </c>
      <c r="D24207" s="75">
        <v>543.32000000000005</v>
      </c>
      <c r="E24207" s="75">
        <v>534.02</v>
      </c>
      <c r="F24207" s="73" t="s">
        <v>11</v>
      </c>
    </row>
    <row r="24208" spans="1:6" ht="51" x14ac:dyDescent="0.25">
      <c r="A24208" s="73" t="s">
        <v>18161</v>
      </c>
      <c r="B24208" s="74" t="s">
        <v>18162</v>
      </c>
      <c r="C24208" s="73" t="s">
        <v>101</v>
      </c>
      <c r="D24208" s="75">
        <v>78.23</v>
      </c>
      <c r="E24208" s="75">
        <v>76.02</v>
      </c>
      <c r="F24208" s="73" t="s">
        <v>11</v>
      </c>
    </row>
    <row r="24209" spans="1:6" ht="38.25" x14ac:dyDescent="0.25">
      <c r="A24209" s="73" t="s">
        <v>34642</v>
      </c>
      <c r="B24209" s="74" t="s">
        <v>34643</v>
      </c>
      <c r="C24209" s="73" t="s">
        <v>101</v>
      </c>
      <c r="D24209" s="75">
        <v>1809.01</v>
      </c>
      <c r="E24209" s="75">
        <v>1794.71</v>
      </c>
      <c r="F24209" s="73" t="s">
        <v>11</v>
      </c>
    </row>
    <row r="24210" spans="1:6" ht="38.25" x14ac:dyDescent="0.25">
      <c r="A24210" s="73" t="s">
        <v>34644</v>
      </c>
      <c r="B24210" s="74" t="s">
        <v>34645</v>
      </c>
      <c r="C24210" s="73" t="s">
        <v>101</v>
      </c>
      <c r="D24210" s="75">
        <v>2108.56</v>
      </c>
      <c r="E24210" s="75">
        <v>2089.37</v>
      </c>
      <c r="F24210" s="73" t="s">
        <v>11</v>
      </c>
    </row>
    <row r="24211" spans="1:6" x14ac:dyDescent="0.25">
      <c r="A24211" s="73" t="s">
        <v>34646</v>
      </c>
      <c r="B24211" s="74" t="s">
        <v>34647</v>
      </c>
      <c r="C24211" s="73" t="s">
        <v>101</v>
      </c>
      <c r="D24211" s="75">
        <v>241.53</v>
      </c>
      <c r="E24211" s="75">
        <v>240.59</v>
      </c>
      <c r="F24211" s="73" t="s">
        <v>11</v>
      </c>
    </row>
    <row r="24212" spans="1:6" x14ac:dyDescent="0.25">
      <c r="A24212" s="73" t="s">
        <v>34648</v>
      </c>
      <c r="B24212" s="74" t="s">
        <v>34649</v>
      </c>
      <c r="C24212" s="73" t="s">
        <v>101</v>
      </c>
      <c r="D24212" s="75">
        <v>311.73</v>
      </c>
      <c r="E24212" s="75">
        <v>310.79000000000002</v>
      </c>
      <c r="F24212" s="73" t="s">
        <v>11</v>
      </c>
    </row>
    <row r="24213" spans="1:6" ht="51" x14ac:dyDescent="0.25">
      <c r="A24213" s="73" t="s">
        <v>34650</v>
      </c>
      <c r="B24213" s="74" t="s">
        <v>34651</v>
      </c>
      <c r="C24213" s="73" t="s">
        <v>101</v>
      </c>
      <c r="D24213" s="75">
        <v>5489.2</v>
      </c>
      <c r="E24213" s="75">
        <v>5453.27</v>
      </c>
      <c r="F24213" s="73" t="s">
        <v>11</v>
      </c>
    </row>
    <row r="24214" spans="1:6" x14ac:dyDescent="0.25">
      <c r="A24214" s="73" t="s">
        <v>34652</v>
      </c>
      <c r="B24214" s="74" t="s">
        <v>34653</v>
      </c>
      <c r="C24214" s="73" t="s">
        <v>101</v>
      </c>
      <c r="D24214" s="75">
        <v>166.91</v>
      </c>
      <c r="E24214" s="75">
        <v>163.56</v>
      </c>
      <c r="F24214" s="73" t="s">
        <v>11</v>
      </c>
    </row>
    <row r="24215" spans="1:6" x14ac:dyDescent="0.25">
      <c r="A24215" s="73" t="s">
        <v>34654</v>
      </c>
      <c r="B24215" s="74" t="s">
        <v>34655</v>
      </c>
      <c r="C24215" s="73" t="s">
        <v>101</v>
      </c>
      <c r="D24215" s="75">
        <v>224.2</v>
      </c>
      <c r="E24215" s="75">
        <v>220.85</v>
      </c>
      <c r="F24215" s="73" t="s">
        <v>11</v>
      </c>
    </row>
    <row r="24216" spans="1:6" ht="38.25" x14ac:dyDescent="0.25">
      <c r="A24216" s="73" t="s">
        <v>34656</v>
      </c>
      <c r="B24216" s="74" t="s">
        <v>34657</v>
      </c>
      <c r="C24216" s="73" t="s">
        <v>101</v>
      </c>
      <c r="D24216" s="75">
        <v>2880.94</v>
      </c>
      <c r="E24216" s="75">
        <v>2848.19</v>
      </c>
      <c r="F24216" s="73" t="s">
        <v>11</v>
      </c>
    </row>
    <row r="24217" spans="1:6" ht="38.25" x14ac:dyDescent="0.25">
      <c r="A24217" s="73" t="s">
        <v>34658</v>
      </c>
      <c r="B24217" s="74" t="s">
        <v>34659</v>
      </c>
      <c r="C24217" s="73" t="s">
        <v>101</v>
      </c>
      <c r="D24217" s="75">
        <v>3488.96</v>
      </c>
      <c r="E24217" s="75">
        <v>3453.48</v>
      </c>
      <c r="F24217" s="73" t="s">
        <v>11</v>
      </c>
    </row>
    <row r="24218" spans="1:6" ht="25.5" x14ac:dyDescent="0.25">
      <c r="A24218" s="73" t="s">
        <v>34660</v>
      </c>
      <c r="B24218" s="74" t="s">
        <v>34661</v>
      </c>
      <c r="C24218" s="73" t="s">
        <v>101</v>
      </c>
      <c r="D24218" s="75">
        <v>1615.56</v>
      </c>
      <c r="E24218" s="75">
        <v>1600.64</v>
      </c>
      <c r="F24218" s="73" t="s">
        <v>11</v>
      </c>
    </row>
    <row r="24219" spans="1:6" ht="38.25" x14ac:dyDescent="0.25">
      <c r="A24219" s="73" t="s">
        <v>34662</v>
      </c>
      <c r="B24219" s="74" t="s">
        <v>34663</v>
      </c>
      <c r="C24219" s="73" t="s">
        <v>101</v>
      </c>
      <c r="D24219" s="75">
        <v>1899.85</v>
      </c>
      <c r="E24219" s="75">
        <v>1879.42</v>
      </c>
      <c r="F24219" s="73" t="s">
        <v>11</v>
      </c>
    </row>
    <row r="24220" spans="1:6" ht="38.25" x14ac:dyDescent="0.25">
      <c r="A24220" s="73" t="s">
        <v>34664</v>
      </c>
      <c r="B24220" s="74" t="s">
        <v>34665</v>
      </c>
      <c r="C24220" s="73" t="s">
        <v>101</v>
      </c>
      <c r="D24220" s="75">
        <v>2845.92</v>
      </c>
      <c r="E24220" s="75">
        <v>2808.84</v>
      </c>
      <c r="F24220" s="73" t="s">
        <v>11</v>
      </c>
    </row>
    <row r="24221" spans="1:6" ht="25.5" x14ac:dyDescent="0.25">
      <c r="A24221" s="73" t="s">
        <v>34666</v>
      </c>
      <c r="B24221" s="74" t="s">
        <v>34667</v>
      </c>
      <c r="C24221" s="73" t="s">
        <v>101</v>
      </c>
      <c r="D24221" s="75">
        <v>5089.2</v>
      </c>
      <c r="E24221" s="75">
        <v>5032.38</v>
      </c>
      <c r="F24221" s="73" t="s">
        <v>11</v>
      </c>
    </row>
    <row r="24222" spans="1:6" ht="25.5" x14ac:dyDescent="0.25">
      <c r="A24222" s="73" t="s">
        <v>34668</v>
      </c>
      <c r="B24222" s="74" t="s">
        <v>34669</v>
      </c>
      <c r="C24222" s="73" t="s">
        <v>101</v>
      </c>
      <c r="D24222" s="75">
        <v>6673.51</v>
      </c>
      <c r="E24222" s="75">
        <v>6609.83</v>
      </c>
      <c r="F24222" s="73" t="s">
        <v>11</v>
      </c>
    </row>
    <row r="24223" spans="1:6" ht="51" x14ac:dyDescent="0.25">
      <c r="A24223" s="73" t="s">
        <v>18163</v>
      </c>
      <c r="B24223" s="74" t="s">
        <v>18164</v>
      </c>
      <c r="C24223" s="73" t="s">
        <v>101</v>
      </c>
      <c r="D24223" s="75">
        <v>277.29000000000002</v>
      </c>
      <c r="E24223" s="75">
        <v>273.32</v>
      </c>
      <c r="F24223" s="73" t="s">
        <v>11</v>
      </c>
    </row>
    <row r="24224" spans="1:6" ht="63.75" x14ac:dyDescent="0.25">
      <c r="A24224" s="73" t="s">
        <v>18165</v>
      </c>
      <c r="B24224" s="74" t="s">
        <v>18166</v>
      </c>
      <c r="C24224" s="73" t="s">
        <v>101</v>
      </c>
      <c r="D24224" s="75">
        <v>1251.1400000000001</v>
      </c>
      <c r="E24224" s="75">
        <v>1235.3800000000001</v>
      </c>
      <c r="F24224" s="73" t="s">
        <v>11</v>
      </c>
    </row>
    <row r="24225" spans="1:6" ht="25.5" x14ac:dyDescent="0.25">
      <c r="A24225" s="73" t="s">
        <v>18167</v>
      </c>
      <c r="B24225" s="74" t="s">
        <v>18168</v>
      </c>
      <c r="C24225" s="73" t="s">
        <v>101</v>
      </c>
      <c r="D24225" s="75">
        <v>384.64</v>
      </c>
      <c r="E24225" s="75">
        <v>383.3</v>
      </c>
      <c r="F24225" s="73" t="s">
        <v>11</v>
      </c>
    </row>
    <row r="24226" spans="1:6" ht="63.75" x14ac:dyDescent="0.25">
      <c r="A24226" s="73" t="s">
        <v>18169</v>
      </c>
      <c r="B24226" s="74" t="s">
        <v>18170</v>
      </c>
      <c r="C24226" s="73" t="s">
        <v>101</v>
      </c>
      <c r="D24226" s="75">
        <v>1331.77</v>
      </c>
      <c r="E24226" s="75">
        <v>1316.01</v>
      </c>
      <c r="F24226" s="73" t="s">
        <v>11</v>
      </c>
    </row>
    <row r="24227" spans="1:6" ht="25.5" x14ac:dyDescent="0.25">
      <c r="A24227" s="73" t="s">
        <v>18171</v>
      </c>
      <c r="B24227" s="74" t="s">
        <v>34670</v>
      </c>
      <c r="C24227" s="73" t="s">
        <v>101</v>
      </c>
      <c r="D24227" s="75">
        <v>358.48</v>
      </c>
      <c r="E24227" s="75">
        <v>357.43</v>
      </c>
      <c r="F24227" s="73" t="s">
        <v>11</v>
      </c>
    </row>
    <row r="24228" spans="1:6" ht="38.25" x14ac:dyDescent="0.25">
      <c r="A24228" s="73" t="s">
        <v>18172</v>
      </c>
      <c r="B24228" s="74" t="s">
        <v>34671</v>
      </c>
      <c r="C24228" s="73" t="s">
        <v>101</v>
      </c>
      <c r="D24228" s="75">
        <v>390.52</v>
      </c>
      <c r="E24228" s="75">
        <v>389.2</v>
      </c>
      <c r="F24228" s="73" t="s">
        <v>11</v>
      </c>
    </row>
    <row r="24229" spans="1:6" ht="25.5" x14ac:dyDescent="0.25">
      <c r="A24229" s="73" t="s">
        <v>18173</v>
      </c>
      <c r="B24229" s="74" t="s">
        <v>34674</v>
      </c>
      <c r="C24229" s="73" t="s">
        <v>101</v>
      </c>
      <c r="D24229" s="75">
        <v>211.99</v>
      </c>
      <c r="E24229" s="75">
        <v>210.94</v>
      </c>
      <c r="F24229" s="73" t="s">
        <v>11</v>
      </c>
    </row>
    <row r="24230" spans="1:6" ht="76.5" x14ac:dyDescent="0.25">
      <c r="A24230" s="73" t="s">
        <v>18174</v>
      </c>
      <c r="B24230" s="74" t="s">
        <v>18175</v>
      </c>
      <c r="C24230" s="73" t="s">
        <v>101</v>
      </c>
      <c r="D24230" s="75">
        <v>155.57</v>
      </c>
      <c r="E24230" s="75">
        <v>150.87</v>
      </c>
      <c r="F24230" s="73" t="s">
        <v>11</v>
      </c>
    </row>
    <row r="24231" spans="1:6" ht="25.5" x14ac:dyDescent="0.25">
      <c r="A24231" s="73" t="s">
        <v>18176</v>
      </c>
      <c r="B24231" s="74" t="s">
        <v>18177</v>
      </c>
      <c r="C24231" s="73" t="s">
        <v>101</v>
      </c>
      <c r="D24231" s="75">
        <v>139</v>
      </c>
      <c r="E24231" s="75">
        <v>139</v>
      </c>
      <c r="F24231" s="73" t="s">
        <v>11</v>
      </c>
    </row>
    <row r="24232" spans="1:6" ht="25.5" x14ac:dyDescent="0.25">
      <c r="A24232" s="73" t="s">
        <v>18178</v>
      </c>
      <c r="B24232" s="74" t="s">
        <v>18179</v>
      </c>
      <c r="C24232" s="73" t="s">
        <v>101</v>
      </c>
      <c r="D24232" s="75">
        <v>147.13999999999999</v>
      </c>
      <c r="E24232" s="75">
        <v>147.13999999999999</v>
      </c>
      <c r="F24232" s="73" t="s">
        <v>11</v>
      </c>
    </row>
    <row r="24233" spans="1:6" ht="25.5" x14ac:dyDescent="0.25">
      <c r="A24233" s="73" t="s">
        <v>18180</v>
      </c>
      <c r="B24233" s="74" t="s">
        <v>18181</v>
      </c>
      <c r="C24233" s="73" t="s">
        <v>101</v>
      </c>
      <c r="D24233" s="75">
        <v>147.13999999999999</v>
      </c>
      <c r="E24233" s="75">
        <v>147.13999999999999</v>
      </c>
      <c r="F24233" s="73" t="s">
        <v>11</v>
      </c>
    </row>
    <row r="24234" spans="1:6" ht="25.5" x14ac:dyDescent="0.25">
      <c r="A24234" s="73" t="s">
        <v>18182</v>
      </c>
      <c r="B24234" s="74" t="s">
        <v>18183</v>
      </c>
      <c r="C24234" s="73" t="s">
        <v>101</v>
      </c>
      <c r="D24234" s="75">
        <v>147.13999999999999</v>
      </c>
      <c r="E24234" s="75">
        <v>147.13999999999999</v>
      </c>
      <c r="F24234" s="73" t="s">
        <v>11</v>
      </c>
    </row>
    <row r="24235" spans="1:6" ht="25.5" x14ac:dyDescent="0.25">
      <c r="A24235" s="73" t="s">
        <v>18184</v>
      </c>
      <c r="B24235" s="74" t="s">
        <v>18185</v>
      </c>
      <c r="C24235" s="73" t="s">
        <v>101</v>
      </c>
      <c r="D24235" s="75">
        <v>150</v>
      </c>
      <c r="E24235" s="75">
        <v>150</v>
      </c>
      <c r="F24235" s="73" t="s">
        <v>11</v>
      </c>
    </row>
    <row r="24236" spans="1:6" ht="25.5" x14ac:dyDescent="0.25">
      <c r="A24236" s="73" t="s">
        <v>18186</v>
      </c>
      <c r="B24236" s="74" t="s">
        <v>18187</v>
      </c>
      <c r="C24236" s="73" t="s">
        <v>101</v>
      </c>
      <c r="D24236" s="75">
        <v>130.1</v>
      </c>
      <c r="E24236" s="75">
        <v>130.1</v>
      </c>
      <c r="F24236" s="73" t="s">
        <v>11</v>
      </c>
    </row>
    <row r="24237" spans="1:6" ht="25.5" x14ac:dyDescent="0.25">
      <c r="A24237" s="73" t="s">
        <v>18188</v>
      </c>
      <c r="B24237" s="74" t="s">
        <v>18189</v>
      </c>
      <c r="C24237" s="73" t="s">
        <v>101</v>
      </c>
      <c r="D24237" s="75">
        <v>154.18</v>
      </c>
      <c r="E24237" s="75">
        <v>154.18</v>
      </c>
      <c r="F24237" s="73" t="s">
        <v>11</v>
      </c>
    </row>
    <row r="24238" spans="1:6" ht="25.5" x14ac:dyDescent="0.25">
      <c r="A24238" s="73" t="s">
        <v>18190</v>
      </c>
      <c r="B24238" s="74" t="s">
        <v>18191</v>
      </c>
      <c r="C24238" s="73" t="s">
        <v>101</v>
      </c>
      <c r="D24238" s="75">
        <v>142.88999999999999</v>
      </c>
      <c r="E24238" s="75">
        <v>142.88999999999999</v>
      </c>
      <c r="F24238" s="73" t="s">
        <v>11</v>
      </c>
    </row>
    <row r="24239" spans="1:6" ht="25.5" x14ac:dyDescent="0.25">
      <c r="A24239" s="73" t="s">
        <v>18192</v>
      </c>
      <c r="B24239" s="74" t="s">
        <v>18193</v>
      </c>
      <c r="C24239" s="73" t="s">
        <v>101</v>
      </c>
      <c r="D24239" s="75">
        <v>142.88999999999999</v>
      </c>
      <c r="E24239" s="75">
        <v>142.88999999999999</v>
      </c>
      <c r="F24239" s="73" t="s">
        <v>11</v>
      </c>
    </row>
    <row r="24240" spans="1:6" ht="25.5" x14ac:dyDescent="0.25">
      <c r="A24240" s="73" t="s">
        <v>18194</v>
      </c>
      <c r="B24240" s="74" t="s">
        <v>18195</v>
      </c>
      <c r="C24240" s="73" t="s">
        <v>101</v>
      </c>
      <c r="D24240" s="75">
        <v>150</v>
      </c>
      <c r="E24240" s="75">
        <v>150</v>
      </c>
      <c r="F24240" s="73" t="s">
        <v>11</v>
      </c>
    </row>
    <row r="24241" spans="1:6" ht="25.5" x14ac:dyDescent="0.25">
      <c r="A24241" s="73" t="s">
        <v>18196</v>
      </c>
      <c r="B24241" s="74" t="s">
        <v>18197</v>
      </c>
      <c r="C24241" s="73" t="s">
        <v>101</v>
      </c>
      <c r="D24241" s="75">
        <v>177.34</v>
      </c>
      <c r="E24241" s="75">
        <v>177.34</v>
      </c>
      <c r="F24241" s="73" t="s">
        <v>11</v>
      </c>
    </row>
    <row r="24242" spans="1:6" ht="25.5" x14ac:dyDescent="0.25">
      <c r="A24242" s="73" t="s">
        <v>18198</v>
      </c>
      <c r="B24242" s="74" t="s">
        <v>18199</v>
      </c>
      <c r="C24242" s="73" t="s">
        <v>101</v>
      </c>
      <c r="D24242" s="75">
        <v>122.71</v>
      </c>
      <c r="E24242" s="75">
        <v>122.71</v>
      </c>
      <c r="F24242" s="73" t="s">
        <v>11</v>
      </c>
    </row>
    <row r="24243" spans="1:6" ht="25.5" x14ac:dyDescent="0.25">
      <c r="A24243" s="73" t="s">
        <v>18200</v>
      </c>
      <c r="B24243" s="74" t="s">
        <v>18201</v>
      </c>
      <c r="C24243" s="73" t="s">
        <v>101</v>
      </c>
      <c r="D24243" s="75">
        <v>137.62</v>
      </c>
      <c r="E24243" s="75">
        <v>137.62</v>
      </c>
      <c r="F24243" s="73" t="s">
        <v>11</v>
      </c>
    </row>
    <row r="24244" spans="1:6" ht="25.5" x14ac:dyDescent="0.25">
      <c r="A24244" s="73" t="s">
        <v>18202</v>
      </c>
      <c r="B24244" s="74" t="s">
        <v>18203</v>
      </c>
      <c r="C24244" s="73" t="s">
        <v>101</v>
      </c>
      <c r="D24244" s="75">
        <v>143.5</v>
      </c>
      <c r="E24244" s="75">
        <v>143.5</v>
      </c>
      <c r="F24244" s="73" t="s">
        <v>11</v>
      </c>
    </row>
    <row r="24245" spans="1:6" ht="25.5" x14ac:dyDescent="0.25">
      <c r="A24245" s="73" t="s">
        <v>18204</v>
      </c>
      <c r="B24245" s="74" t="s">
        <v>18205</v>
      </c>
      <c r="C24245" s="73" t="s">
        <v>101</v>
      </c>
      <c r="D24245" s="75">
        <v>111.34</v>
      </c>
      <c r="E24245" s="75">
        <v>111.34</v>
      </c>
      <c r="F24245" s="73" t="s">
        <v>11</v>
      </c>
    </row>
    <row r="24246" spans="1:6" ht="63.75" x14ac:dyDescent="0.25">
      <c r="A24246" s="73" t="s">
        <v>18206</v>
      </c>
      <c r="B24246" s="74" t="s">
        <v>34675</v>
      </c>
      <c r="C24246" s="73" t="s">
        <v>101</v>
      </c>
      <c r="D24246" s="75">
        <v>535.49</v>
      </c>
      <c r="E24246" s="75">
        <v>526.74</v>
      </c>
      <c r="F24246" s="73" t="s">
        <v>11</v>
      </c>
    </row>
    <row r="24247" spans="1:6" ht="51" x14ac:dyDescent="0.25">
      <c r="A24247" s="73" t="s">
        <v>37488</v>
      </c>
      <c r="B24247" s="74" t="s">
        <v>37489</v>
      </c>
      <c r="C24247" s="73" t="s">
        <v>101</v>
      </c>
      <c r="D24247" s="75">
        <v>2869.63</v>
      </c>
      <c r="E24247" s="75">
        <v>2739.38</v>
      </c>
      <c r="F24247" s="73" t="s">
        <v>11</v>
      </c>
    </row>
    <row r="24248" spans="1:6" ht="51" x14ac:dyDescent="0.25">
      <c r="A24248" s="73" t="s">
        <v>37490</v>
      </c>
      <c r="B24248" s="74" t="s">
        <v>37491</v>
      </c>
      <c r="C24248" s="73" t="s">
        <v>101</v>
      </c>
      <c r="D24248" s="75">
        <v>2628.26</v>
      </c>
      <c r="E24248" s="75">
        <v>2509.67</v>
      </c>
      <c r="F24248" s="73" t="s">
        <v>11</v>
      </c>
    </row>
    <row r="24249" spans="1:6" ht="63.75" x14ac:dyDescent="0.25">
      <c r="A24249" s="73" t="s">
        <v>18207</v>
      </c>
      <c r="B24249" s="74" t="s">
        <v>18208</v>
      </c>
      <c r="C24249" s="73" t="s">
        <v>101</v>
      </c>
      <c r="D24249" s="75">
        <v>694.53</v>
      </c>
      <c r="E24249" s="75">
        <v>687.72</v>
      </c>
      <c r="F24249" s="73" t="s">
        <v>11</v>
      </c>
    </row>
    <row r="24250" spans="1:6" ht="38.25" x14ac:dyDescent="0.25">
      <c r="A24250" s="73" t="s">
        <v>37492</v>
      </c>
      <c r="B24250" s="74" t="s">
        <v>37493</v>
      </c>
      <c r="C24250" s="73" t="s">
        <v>101</v>
      </c>
      <c r="D24250" s="75">
        <v>67.67</v>
      </c>
      <c r="E24250" s="75">
        <v>65.73</v>
      </c>
      <c r="F24250" s="73" t="s">
        <v>11</v>
      </c>
    </row>
    <row r="24251" spans="1:6" ht="38.25" x14ac:dyDescent="0.25">
      <c r="A24251" s="73" t="s">
        <v>37494</v>
      </c>
      <c r="B24251" s="74" t="s">
        <v>37495</v>
      </c>
      <c r="C24251" s="73" t="s">
        <v>101</v>
      </c>
      <c r="D24251" s="75">
        <v>101.25</v>
      </c>
      <c r="E24251" s="75">
        <v>99.31</v>
      </c>
      <c r="F24251" s="73" t="s">
        <v>11</v>
      </c>
    </row>
    <row r="24252" spans="1:6" ht="25.5" x14ac:dyDescent="0.25">
      <c r="A24252" s="73" t="s">
        <v>18209</v>
      </c>
      <c r="B24252" s="74" t="s">
        <v>18210</v>
      </c>
      <c r="C24252" s="73" t="s">
        <v>101</v>
      </c>
      <c r="D24252" s="75">
        <v>28.51</v>
      </c>
      <c r="E24252" s="75">
        <v>27.66</v>
      </c>
      <c r="F24252" s="73" t="s">
        <v>11</v>
      </c>
    </row>
    <row r="24253" spans="1:6" ht="25.5" x14ac:dyDescent="0.25">
      <c r="A24253" s="73" t="s">
        <v>18211</v>
      </c>
      <c r="B24253" s="74" t="s">
        <v>18212</v>
      </c>
      <c r="C24253" s="73" t="s">
        <v>101</v>
      </c>
      <c r="D24253" s="75">
        <v>157.59</v>
      </c>
      <c r="E24253" s="75">
        <v>155.88</v>
      </c>
      <c r="F24253" s="73" t="s">
        <v>11</v>
      </c>
    </row>
    <row r="24254" spans="1:6" ht="25.5" x14ac:dyDescent="0.25">
      <c r="A24254" s="73" t="s">
        <v>18213</v>
      </c>
      <c r="B24254" s="74" t="s">
        <v>18214</v>
      </c>
      <c r="C24254" s="73" t="s">
        <v>101</v>
      </c>
      <c r="D24254" s="75">
        <v>5.32</v>
      </c>
      <c r="E24254" s="75">
        <v>5.01</v>
      </c>
      <c r="F24254" s="73" t="s">
        <v>11</v>
      </c>
    </row>
    <row r="24255" spans="1:6" ht="38.25" x14ac:dyDescent="0.25">
      <c r="A24255" s="73" t="s">
        <v>18215</v>
      </c>
      <c r="B24255" s="74" t="s">
        <v>18216</v>
      </c>
      <c r="C24255" s="73" t="s">
        <v>101</v>
      </c>
      <c r="D24255" s="75">
        <v>125.45</v>
      </c>
      <c r="E24255" s="75">
        <v>120.58</v>
      </c>
      <c r="F24255" s="73" t="s">
        <v>11</v>
      </c>
    </row>
    <row r="24256" spans="1:6" ht="38.25" x14ac:dyDescent="0.25">
      <c r="A24256" s="73" t="s">
        <v>18217</v>
      </c>
      <c r="B24256" s="74" t="s">
        <v>18218</v>
      </c>
      <c r="C24256" s="73" t="s">
        <v>101</v>
      </c>
      <c r="D24256" s="75">
        <v>165.94</v>
      </c>
      <c r="E24256" s="75">
        <v>159.08000000000001</v>
      </c>
      <c r="F24256" s="73" t="s">
        <v>11</v>
      </c>
    </row>
    <row r="24257" spans="1:6" ht="38.25" x14ac:dyDescent="0.25">
      <c r="A24257" s="73" t="s">
        <v>18219</v>
      </c>
      <c r="B24257" s="74" t="s">
        <v>18220</v>
      </c>
      <c r="C24257" s="73" t="s">
        <v>101</v>
      </c>
      <c r="D24257" s="75">
        <v>163.93</v>
      </c>
      <c r="E24257" s="75">
        <v>159.06</v>
      </c>
      <c r="F24257" s="73" t="s">
        <v>11</v>
      </c>
    </row>
    <row r="24258" spans="1:6" ht="38.25" x14ac:dyDescent="0.25">
      <c r="A24258" s="73" t="s">
        <v>18221</v>
      </c>
      <c r="B24258" s="74" t="s">
        <v>18222</v>
      </c>
      <c r="C24258" s="73" t="s">
        <v>101</v>
      </c>
      <c r="D24258" s="75">
        <v>204.04</v>
      </c>
      <c r="E24258" s="75">
        <v>197.18</v>
      </c>
      <c r="F24258" s="73" t="s">
        <v>11</v>
      </c>
    </row>
    <row r="24259" spans="1:6" ht="38.25" x14ac:dyDescent="0.25">
      <c r="A24259" s="73" t="s">
        <v>18223</v>
      </c>
      <c r="B24259" s="74" t="s">
        <v>18224</v>
      </c>
      <c r="C24259" s="73" t="s">
        <v>101</v>
      </c>
      <c r="D24259" s="75">
        <v>163.69999999999999</v>
      </c>
      <c r="E24259" s="75">
        <v>158.44999999999999</v>
      </c>
      <c r="F24259" s="73" t="s">
        <v>11</v>
      </c>
    </row>
    <row r="24260" spans="1:6" ht="38.25" x14ac:dyDescent="0.25">
      <c r="A24260" s="73" t="s">
        <v>18225</v>
      </c>
      <c r="B24260" s="74" t="s">
        <v>18226</v>
      </c>
      <c r="C24260" s="73" t="s">
        <v>101</v>
      </c>
      <c r="D24260" s="75">
        <v>244.68</v>
      </c>
      <c r="E24260" s="75">
        <v>235.45</v>
      </c>
      <c r="F24260" s="73" t="s">
        <v>11</v>
      </c>
    </row>
    <row r="24261" spans="1:6" ht="38.25" x14ac:dyDescent="0.25">
      <c r="A24261" s="73" t="s">
        <v>18227</v>
      </c>
      <c r="B24261" s="74" t="s">
        <v>18228</v>
      </c>
      <c r="C24261" s="73" t="s">
        <v>101</v>
      </c>
      <c r="D24261" s="75">
        <v>208.06</v>
      </c>
      <c r="E24261" s="75">
        <v>202.81</v>
      </c>
      <c r="F24261" s="73" t="s">
        <v>11</v>
      </c>
    </row>
    <row r="24262" spans="1:6" ht="38.25" x14ac:dyDescent="0.25">
      <c r="A24262" s="73" t="s">
        <v>18229</v>
      </c>
      <c r="B24262" s="74" t="s">
        <v>18230</v>
      </c>
      <c r="C24262" s="73" t="s">
        <v>101</v>
      </c>
      <c r="D24262" s="75">
        <v>288.27999999999997</v>
      </c>
      <c r="E24262" s="75">
        <v>279.05</v>
      </c>
      <c r="F24262" s="73" t="s">
        <v>11</v>
      </c>
    </row>
    <row r="24263" spans="1:6" ht="38.25" x14ac:dyDescent="0.25">
      <c r="A24263" s="73" t="s">
        <v>18231</v>
      </c>
      <c r="B24263" s="74" t="s">
        <v>18232</v>
      </c>
      <c r="C24263" s="73" t="s">
        <v>101</v>
      </c>
      <c r="D24263" s="75">
        <v>307.42</v>
      </c>
      <c r="E24263" s="75">
        <v>301.22000000000003</v>
      </c>
      <c r="F24263" s="73" t="s">
        <v>11</v>
      </c>
    </row>
    <row r="24264" spans="1:6" ht="38.25" x14ac:dyDescent="0.25">
      <c r="A24264" s="73" t="s">
        <v>18233</v>
      </c>
      <c r="B24264" s="74" t="s">
        <v>18234</v>
      </c>
      <c r="C24264" s="73" t="s">
        <v>101</v>
      </c>
      <c r="D24264" s="75">
        <v>469.38</v>
      </c>
      <c r="E24264" s="75">
        <v>455.22</v>
      </c>
      <c r="F24264" s="73" t="s">
        <v>11</v>
      </c>
    </row>
    <row r="24265" spans="1:6" ht="38.25" x14ac:dyDescent="0.25">
      <c r="A24265" s="73" t="s">
        <v>18235</v>
      </c>
      <c r="B24265" s="74" t="s">
        <v>18236</v>
      </c>
      <c r="C24265" s="73" t="s">
        <v>101</v>
      </c>
      <c r="D24265" s="75">
        <v>157.22</v>
      </c>
      <c r="E24265" s="75">
        <v>151.02000000000001</v>
      </c>
      <c r="F24265" s="73" t="s">
        <v>11</v>
      </c>
    </row>
    <row r="24266" spans="1:6" ht="38.25" x14ac:dyDescent="0.25">
      <c r="A24266" s="73" t="s">
        <v>18237</v>
      </c>
      <c r="B24266" s="74" t="s">
        <v>18238</v>
      </c>
      <c r="C24266" s="73" t="s">
        <v>101</v>
      </c>
      <c r="D24266" s="75">
        <v>238.2</v>
      </c>
      <c r="E24266" s="75">
        <v>228.02</v>
      </c>
      <c r="F24266" s="73" t="s">
        <v>11</v>
      </c>
    </row>
    <row r="24267" spans="1:6" ht="38.25" x14ac:dyDescent="0.25">
      <c r="A24267" s="73" t="s">
        <v>18239</v>
      </c>
      <c r="B24267" s="74" t="s">
        <v>18240</v>
      </c>
      <c r="C24267" s="73" t="s">
        <v>101</v>
      </c>
      <c r="D24267" s="75">
        <v>205.66</v>
      </c>
      <c r="E24267" s="75">
        <v>199.46</v>
      </c>
      <c r="F24267" s="73" t="s">
        <v>11</v>
      </c>
    </row>
    <row r="24268" spans="1:6" ht="38.25" x14ac:dyDescent="0.25">
      <c r="A24268" s="73" t="s">
        <v>18241</v>
      </c>
      <c r="B24268" s="74" t="s">
        <v>18242</v>
      </c>
      <c r="C24268" s="73" t="s">
        <v>101</v>
      </c>
      <c r="D24268" s="75">
        <v>285.88</v>
      </c>
      <c r="E24268" s="75">
        <v>275.7</v>
      </c>
      <c r="F24268" s="73" t="s">
        <v>11</v>
      </c>
    </row>
    <row r="24269" spans="1:6" ht="38.25" x14ac:dyDescent="0.25">
      <c r="A24269" s="73" t="s">
        <v>18243</v>
      </c>
      <c r="B24269" s="74" t="s">
        <v>18244</v>
      </c>
      <c r="C24269" s="73" t="s">
        <v>101</v>
      </c>
      <c r="D24269" s="75">
        <v>264.63</v>
      </c>
      <c r="E24269" s="75">
        <v>257.05</v>
      </c>
      <c r="F24269" s="73" t="s">
        <v>11</v>
      </c>
    </row>
    <row r="24270" spans="1:6" ht="38.25" x14ac:dyDescent="0.25">
      <c r="A24270" s="73" t="s">
        <v>18245</v>
      </c>
      <c r="B24270" s="74" t="s">
        <v>18246</v>
      </c>
      <c r="C24270" s="73" t="s">
        <v>101</v>
      </c>
      <c r="D24270" s="75">
        <v>426.59</v>
      </c>
      <c r="E24270" s="75">
        <v>411.05</v>
      </c>
      <c r="F24270" s="73" t="s">
        <v>11</v>
      </c>
    </row>
    <row r="24271" spans="1:6" ht="38.25" x14ac:dyDescent="0.25">
      <c r="A24271" s="73" t="s">
        <v>18247</v>
      </c>
      <c r="B24271" s="74" t="s">
        <v>18248</v>
      </c>
      <c r="C24271" s="73" t="s">
        <v>101</v>
      </c>
      <c r="D24271" s="75">
        <v>265.58</v>
      </c>
      <c r="E24271" s="75">
        <v>258</v>
      </c>
      <c r="F24271" s="73" t="s">
        <v>11</v>
      </c>
    </row>
    <row r="24272" spans="1:6" ht="38.25" x14ac:dyDescent="0.25">
      <c r="A24272" s="73" t="s">
        <v>18249</v>
      </c>
      <c r="B24272" s="74" t="s">
        <v>18250</v>
      </c>
      <c r="C24272" s="73" t="s">
        <v>101</v>
      </c>
      <c r="D24272" s="75">
        <v>427.54</v>
      </c>
      <c r="E24272" s="75">
        <v>412</v>
      </c>
      <c r="F24272" s="73" t="s">
        <v>11</v>
      </c>
    </row>
    <row r="24273" spans="1:6" ht="38.25" x14ac:dyDescent="0.25">
      <c r="A24273" s="73" t="s">
        <v>18251</v>
      </c>
      <c r="B24273" s="74" t="s">
        <v>18252</v>
      </c>
      <c r="C24273" s="73" t="s">
        <v>101</v>
      </c>
      <c r="D24273" s="75">
        <v>160.5</v>
      </c>
      <c r="E24273" s="75">
        <v>154.30000000000001</v>
      </c>
      <c r="F24273" s="73" t="s">
        <v>11</v>
      </c>
    </row>
    <row r="24274" spans="1:6" ht="38.25" x14ac:dyDescent="0.25">
      <c r="A24274" s="73" t="s">
        <v>18253</v>
      </c>
      <c r="B24274" s="74" t="s">
        <v>18254</v>
      </c>
      <c r="C24274" s="73" t="s">
        <v>101</v>
      </c>
      <c r="D24274" s="75">
        <v>241.48</v>
      </c>
      <c r="E24274" s="75">
        <v>231.3</v>
      </c>
      <c r="F24274" s="73" t="s">
        <v>11</v>
      </c>
    </row>
    <row r="24275" spans="1:6" ht="38.25" x14ac:dyDescent="0.25">
      <c r="A24275" s="73" t="s">
        <v>18255</v>
      </c>
      <c r="B24275" s="74" t="s">
        <v>18256</v>
      </c>
      <c r="C24275" s="73" t="s">
        <v>101</v>
      </c>
      <c r="D24275" s="75">
        <v>209.16</v>
      </c>
      <c r="E24275" s="75">
        <v>202.96</v>
      </c>
      <c r="F24275" s="73" t="s">
        <v>11</v>
      </c>
    </row>
    <row r="24276" spans="1:6" ht="38.25" x14ac:dyDescent="0.25">
      <c r="A24276" s="73" t="s">
        <v>18257</v>
      </c>
      <c r="B24276" s="74" t="s">
        <v>18258</v>
      </c>
      <c r="C24276" s="73" t="s">
        <v>101</v>
      </c>
      <c r="D24276" s="75">
        <v>289.38</v>
      </c>
      <c r="E24276" s="75">
        <v>279.2</v>
      </c>
      <c r="F24276" s="73" t="s">
        <v>11</v>
      </c>
    </row>
    <row r="24277" spans="1:6" ht="38.25" x14ac:dyDescent="0.25">
      <c r="A24277" s="73" t="s">
        <v>18259</v>
      </c>
      <c r="B24277" s="74" t="s">
        <v>18260</v>
      </c>
      <c r="C24277" s="73" t="s">
        <v>101</v>
      </c>
      <c r="D24277" s="75">
        <v>406.43</v>
      </c>
      <c r="E24277" s="75">
        <v>398.85</v>
      </c>
      <c r="F24277" s="73" t="s">
        <v>11</v>
      </c>
    </row>
    <row r="24278" spans="1:6" ht="38.25" x14ac:dyDescent="0.25">
      <c r="A24278" s="73" t="s">
        <v>18261</v>
      </c>
      <c r="B24278" s="74" t="s">
        <v>18262</v>
      </c>
      <c r="C24278" s="73" t="s">
        <v>101</v>
      </c>
      <c r="D24278" s="75">
        <v>566.87</v>
      </c>
      <c r="E24278" s="75">
        <v>551.33000000000004</v>
      </c>
      <c r="F24278" s="73" t="s">
        <v>11</v>
      </c>
    </row>
    <row r="24279" spans="1:6" ht="38.25" x14ac:dyDescent="0.25">
      <c r="A24279" s="73" t="s">
        <v>18263</v>
      </c>
      <c r="B24279" s="74" t="s">
        <v>18264</v>
      </c>
      <c r="C24279" s="73" t="s">
        <v>101</v>
      </c>
      <c r="D24279" s="75">
        <v>158.27000000000001</v>
      </c>
      <c r="E24279" s="75">
        <v>153.02000000000001</v>
      </c>
      <c r="F24279" s="73" t="s">
        <v>11</v>
      </c>
    </row>
    <row r="24280" spans="1:6" ht="38.25" x14ac:dyDescent="0.25">
      <c r="A24280" s="73" t="s">
        <v>18265</v>
      </c>
      <c r="B24280" s="74" t="s">
        <v>18266</v>
      </c>
      <c r="C24280" s="73" t="s">
        <v>101</v>
      </c>
      <c r="D24280" s="75">
        <v>239.25</v>
      </c>
      <c r="E24280" s="75">
        <v>230.02</v>
      </c>
      <c r="F24280" s="73" t="s">
        <v>11</v>
      </c>
    </row>
    <row r="24281" spans="1:6" ht="38.25" x14ac:dyDescent="0.25">
      <c r="A24281" s="73" t="s">
        <v>18267</v>
      </c>
      <c r="B24281" s="74" t="s">
        <v>18268</v>
      </c>
      <c r="C24281" s="73" t="s">
        <v>101</v>
      </c>
      <c r="D24281" s="75">
        <v>273.07</v>
      </c>
      <c r="E24281" s="75">
        <v>266.87</v>
      </c>
      <c r="F24281" s="73" t="s">
        <v>11</v>
      </c>
    </row>
    <row r="24282" spans="1:6" ht="38.25" x14ac:dyDescent="0.25">
      <c r="A24282" s="73" t="s">
        <v>18269</v>
      </c>
      <c r="B24282" s="74" t="s">
        <v>18270</v>
      </c>
      <c r="C24282" s="73" t="s">
        <v>101</v>
      </c>
      <c r="D24282" s="75">
        <v>435.03</v>
      </c>
      <c r="E24282" s="75">
        <v>420.87</v>
      </c>
      <c r="F24282" s="73" t="s">
        <v>11</v>
      </c>
    </row>
    <row r="24283" spans="1:6" ht="38.25" x14ac:dyDescent="0.25">
      <c r="A24283" s="73" t="s">
        <v>18271</v>
      </c>
      <c r="B24283" s="74" t="s">
        <v>18272</v>
      </c>
      <c r="C24283" s="73" t="s">
        <v>101</v>
      </c>
      <c r="D24283" s="75">
        <v>215.55</v>
      </c>
      <c r="E24283" s="75">
        <v>210.3</v>
      </c>
      <c r="F24283" s="73" t="s">
        <v>11</v>
      </c>
    </row>
    <row r="24284" spans="1:6" ht="38.25" x14ac:dyDescent="0.25">
      <c r="A24284" s="73" t="s">
        <v>18273</v>
      </c>
      <c r="B24284" s="74" t="s">
        <v>18274</v>
      </c>
      <c r="C24284" s="73" t="s">
        <v>101</v>
      </c>
      <c r="D24284" s="75">
        <v>295.77</v>
      </c>
      <c r="E24284" s="75">
        <v>286.54000000000002</v>
      </c>
      <c r="F24284" s="73" t="s">
        <v>11</v>
      </c>
    </row>
    <row r="24285" spans="1:6" ht="38.25" x14ac:dyDescent="0.25">
      <c r="A24285" s="73" t="s">
        <v>18275</v>
      </c>
      <c r="B24285" s="74" t="s">
        <v>18276</v>
      </c>
      <c r="C24285" s="73" t="s">
        <v>101</v>
      </c>
      <c r="D24285" s="75">
        <v>449.64</v>
      </c>
      <c r="E24285" s="75">
        <v>443.44</v>
      </c>
      <c r="F24285" s="73" t="s">
        <v>11</v>
      </c>
    </row>
    <row r="24286" spans="1:6" ht="38.25" x14ac:dyDescent="0.25">
      <c r="A24286" s="73" t="s">
        <v>18277</v>
      </c>
      <c r="B24286" s="74" t="s">
        <v>18278</v>
      </c>
      <c r="C24286" s="73" t="s">
        <v>101</v>
      </c>
      <c r="D24286" s="75">
        <v>610.08000000000004</v>
      </c>
      <c r="E24286" s="75">
        <v>595.91999999999996</v>
      </c>
      <c r="F24286" s="73" t="s">
        <v>11</v>
      </c>
    </row>
    <row r="24287" spans="1:6" ht="51" x14ac:dyDescent="0.25">
      <c r="A24287" s="73" t="s">
        <v>18279</v>
      </c>
      <c r="B24287" s="74" t="s">
        <v>18280</v>
      </c>
      <c r="C24287" s="73" t="s">
        <v>101</v>
      </c>
      <c r="D24287" s="75">
        <v>578.91999999999996</v>
      </c>
      <c r="E24287" s="75">
        <v>566</v>
      </c>
      <c r="F24287" s="73" t="s">
        <v>11</v>
      </c>
    </row>
    <row r="24288" spans="1:6" ht="25.5" x14ac:dyDescent="0.25">
      <c r="A24288" s="73" t="s">
        <v>18281</v>
      </c>
      <c r="B24288" s="74" t="s">
        <v>18282</v>
      </c>
      <c r="C24288" s="73" t="s">
        <v>101</v>
      </c>
      <c r="D24288" s="75">
        <v>19.16</v>
      </c>
      <c r="E24288" s="75">
        <v>18.38</v>
      </c>
      <c r="F24288" s="73" t="s">
        <v>11</v>
      </c>
    </row>
    <row r="24289" spans="1:6" ht="25.5" x14ac:dyDescent="0.25">
      <c r="A24289" s="73" t="s">
        <v>18283</v>
      </c>
      <c r="B24289" s="74" t="s">
        <v>18284</v>
      </c>
      <c r="C24289" s="73" t="s">
        <v>101</v>
      </c>
      <c r="D24289" s="75">
        <v>23.78</v>
      </c>
      <c r="E24289" s="75">
        <v>23</v>
      </c>
      <c r="F24289" s="73" t="s">
        <v>11</v>
      </c>
    </row>
    <row r="24290" spans="1:6" ht="25.5" x14ac:dyDescent="0.25">
      <c r="A24290" s="73" t="s">
        <v>18285</v>
      </c>
      <c r="B24290" s="74" t="s">
        <v>18286</v>
      </c>
      <c r="C24290" s="73" t="s">
        <v>101</v>
      </c>
      <c r="D24290" s="75">
        <v>96.01</v>
      </c>
      <c r="E24290" s="75">
        <v>94.68</v>
      </c>
      <c r="F24290" s="73" t="s">
        <v>11</v>
      </c>
    </row>
    <row r="24291" spans="1:6" ht="63.75" x14ac:dyDescent="0.25">
      <c r="A24291" s="73" t="s">
        <v>18287</v>
      </c>
      <c r="B24291" s="74" t="s">
        <v>18288</v>
      </c>
      <c r="C24291" s="73" t="s">
        <v>101</v>
      </c>
      <c r="D24291" s="75">
        <v>481.73</v>
      </c>
      <c r="E24291" s="75">
        <v>464.41</v>
      </c>
      <c r="F24291" s="73" t="s">
        <v>11</v>
      </c>
    </row>
    <row r="24292" spans="1:6" ht="25.5" x14ac:dyDescent="0.25">
      <c r="A24292" s="73" t="s">
        <v>18289</v>
      </c>
      <c r="B24292" s="74" t="s">
        <v>18290</v>
      </c>
      <c r="C24292" s="73" t="s">
        <v>101</v>
      </c>
      <c r="D24292" s="75">
        <v>419.38</v>
      </c>
      <c r="E24292" s="75">
        <v>411.23</v>
      </c>
      <c r="F24292" s="73" t="s">
        <v>11</v>
      </c>
    </row>
    <row r="24293" spans="1:6" ht="63.75" x14ac:dyDescent="0.25">
      <c r="A24293" s="73" t="s">
        <v>27</v>
      </c>
      <c r="B24293" s="74" t="s">
        <v>28</v>
      </c>
      <c r="C24293" s="73" t="s">
        <v>101</v>
      </c>
      <c r="D24293" s="75">
        <v>1179.4100000000001</v>
      </c>
      <c r="E24293" s="75">
        <v>1153.26</v>
      </c>
      <c r="F24293" s="73" t="s">
        <v>11</v>
      </c>
    </row>
    <row r="24294" spans="1:6" ht="63.75" x14ac:dyDescent="0.25">
      <c r="A24294" s="73" t="s">
        <v>18291</v>
      </c>
      <c r="B24294" s="74" t="s">
        <v>18292</v>
      </c>
      <c r="C24294" s="73" t="s">
        <v>101</v>
      </c>
      <c r="D24294" s="75">
        <v>3145.08</v>
      </c>
      <c r="E24294" s="75">
        <v>3075.36</v>
      </c>
      <c r="F24294" s="73" t="s">
        <v>11</v>
      </c>
    </row>
    <row r="24295" spans="1:6" ht="63.75" x14ac:dyDescent="0.25">
      <c r="A24295" s="73" t="s">
        <v>18293</v>
      </c>
      <c r="B24295" s="74" t="s">
        <v>18294</v>
      </c>
      <c r="C24295" s="73" t="s">
        <v>101</v>
      </c>
      <c r="D24295" s="75">
        <v>4717.62</v>
      </c>
      <c r="E24295" s="75">
        <v>4613.04</v>
      </c>
      <c r="F24295" s="73" t="s">
        <v>11</v>
      </c>
    </row>
    <row r="24296" spans="1:6" ht="25.5" x14ac:dyDescent="0.25">
      <c r="A24296" s="73" t="s">
        <v>18295</v>
      </c>
      <c r="B24296" s="74" t="s">
        <v>34680</v>
      </c>
      <c r="C24296" s="73" t="s">
        <v>101</v>
      </c>
      <c r="D24296" s="75">
        <v>341.47</v>
      </c>
      <c r="E24296" s="75">
        <v>332.17</v>
      </c>
      <c r="F24296" s="73" t="s">
        <v>11</v>
      </c>
    </row>
    <row r="24297" spans="1:6" ht="38.25" x14ac:dyDescent="0.25">
      <c r="A24297" s="73" t="s">
        <v>18296</v>
      </c>
      <c r="B24297" s="74" t="s">
        <v>18297</v>
      </c>
      <c r="C24297" s="73" t="s">
        <v>101</v>
      </c>
      <c r="D24297" s="75">
        <v>1971.22</v>
      </c>
      <c r="E24297" s="75">
        <v>1950.23</v>
      </c>
      <c r="F24297" s="73" t="s">
        <v>11</v>
      </c>
    </row>
    <row r="24298" spans="1:6" ht="38.25" x14ac:dyDescent="0.25">
      <c r="A24298" s="73" t="s">
        <v>18298</v>
      </c>
      <c r="B24298" s="74" t="s">
        <v>18299</v>
      </c>
      <c r="C24298" s="73" t="s">
        <v>101</v>
      </c>
      <c r="D24298" s="75">
        <v>3791.9</v>
      </c>
      <c r="E24298" s="75">
        <v>3723.99</v>
      </c>
      <c r="F24298" s="73" t="s">
        <v>11</v>
      </c>
    </row>
    <row r="24299" spans="1:6" ht="38.25" x14ac:dyDescent="0.25">
      <c r="A24299" s="73" t="s">
        <v>18300</v>
      </c>
      <c r="B24299" s="74" t="s">
        <v>18301</v>
      </c>
      <c r="C24299" s="73" t="s">
        <v>101</v>
      </c>
      <c r="D24299" s="75">
        <v>2395</v>
      </c>
      <c r="E24299" s="75">
        <v>2359.81</v>
      </c>
      <c r="F24299" s="73" t="s">
        <v>11</v>
      </c>
    </row>
    <row r="24300" spans="1:6" ht="25.5" x14ac:dyDescent="0.25">
      <c r="A24300" s="73" t="s">
        <v>18302</v>
      </c>
      <c r="B24300" s="74" t="s">
        <v>34682</v>
      </c>
      <c r="C24300" s="73" t="s">
        <v>101</v>
      </c>
      <c r="D24300" s="75">
        <v>690.56</v>
      </c>
      <c r="E24300" s="75">
        <v>688.92</v>
      </c>
      <c r="F24300" s="73" t="s">
        <v>11</v>
      </c>
    </row>
    <row r="24301" spans="1:6" ht="63.75" x14ac:dyDescent="0.25">
      <c r="A24301" s="73" t="s">
        <v>18303</v>
      </c>
      <c r="B24301" s="74" t="s">
        <v>18304</v>
      </c>
      <c r="C24301" s="73" t="s">
        <v>101</v>
      </c>
      <c r="D24301" s="75">
        <v>350.08</v>
      </c>
      <c r="E24301" s="75">
        <v>334.62</v>
      </c>
      <c r="F24301" s="73" t="s">
        <v>11</v>
      </c>
    </row>
    <row r="24302" spans="1:6" ht="51" x14ac:dyDescent="0.25">
      <c r="A24302" s="73" t="s">
        <v>18305</v>
      </c>
      <c r="B24302" s="74" t="s">
        <v>18306</v>
      </c>
      <c r="C24302" s="73" t="s">
        <v>101</v>
      </c>
      <c r="D24302" s="75">
        <v>159.76</v>
      </c>
      <c r="E24302" s="75">
        <v>151.6</v>
      </c>
      <c r="F24302" s="73" t="s">
        <v>11</v>
      </c>
    </row>
    <row r="24303" spans="1:6" ht="63.75" x14ac:dyDescent="0.25">
      <c r="A24303" s="73" t="s">
        <v>18307</v>
      </c>
      <c r="B24303" s="74" t="s">
        <v>18308</v>
      </c>
      <c r="C24303" s="73" t="s">
        <v>101</v>
      </c>
      <c r="D24303" s="75">
        <v>279.95999999999998</v>
      </c>
      <c r="E24303" s="75">
        <v>267.69</v>
      </c>
      <c r="F24303" s="73" t="s">
        <v>11</v>
      </c>
    </row>
    <row r="24304" spans="1:6" ht="63.75" x14ac:dyDescent="0.25">
      <c r="A24304" s="73" t="s">
        <v>18309</v>
      </c>
      <c r="B24304" s="74" t="s">
        <v>18310</v>
      </c>
      <c r="C24304" s="73" t="s">
        <v>101</v>
      </c>
      <c r="D24304" s="75">
        <v>48.22</v>
      </c>
      <c r="E24304" s="75">
        <v>45.82</v>
      </c>
      <c r="F24304" s="73" t="s">
        <v>11</v>
      </c>
    </row>
    <row r="24305" spans="1:6" ht="51" x14ac:dyDescent="0.25">
      <c r="A24305" s="73" t="s">
        <v>18311</v>
      </c>
      <c r="B24305" s="74" t="s">
        <v>18312</v>
      </c>
      <c r="C24305" s="73" t="s">
        <v>101</v>
      </c>
      <c r="D24305" s="75">
        <v>789.39</v>
      </c>
      <c r="E24305" s="75">
        <v>750.78</v>
      </c>
      <c r="F24305" s="73" t="s">
        <v>11</v>
      </c>
    </row>
    <row r="24306" spans="1:6" ht="51" x14ac:dyDescent="0.25">
      <c r="A24306" s="73" t="s">
        <v>18313</v>
      </c>
      <c r="B24306" s="74" t="s">
        <v>18314</v>
      </c>
      <c r="C24306" s="73" t="s">
        <v>101</v>
      </c>
      <c r="D24306" s="75">
        <v>3243.52</v>
      </c>
      <c r="E24306" s="75">
        <v>3110</v>
      </c>
      <c r="F24306" s="73" t="s">
        <v>11</v>
      </c>
    </row>
    <row r="24307" spans="1:6" ht="25.5" x14ac:dyDescent="0.25">
      <c r="A24307" s="73" t="s">
        <v>18315</v>
      </c>
      <c r="B24307" s="74" t="s">
        <v>18316</v>
      </c>
      <c r="C24307" s="73" t="s">
        <v>101</v>
      </c>
      <c r="D24307" s="75">
        <v>26.94</v>
      </c>
      <c r="E24307" s="75">
        <v>26.2</v>
      </c>
      <c r="F24307" s="73" t="s">
        <v>11</v>
      </c>
    </row>
    <row r="24308" spans="1:6" ht="25.5" x14ac:dyDescent="0.25">
      <c r="A24308" s="73" t="s">
        <v>18317</v>
      </c>
      <c r="B24308" s="74" t="s">
        <v>18318</v>
      </c>
      <c r="C24308" s="73" t="s">
        <v>101</v>
      </c>
      <c r="D24308" s="75">
        <v>26.94</v>
      </c>
      <c r="E24308" s="75">
        <v>26.2</v>
      </c>
      <c r="F24308" s="73" t="s">
        <v>11</v>
      </c>
    </row>
    <row r="24309" spans="1:6" ht="25.5" x14ac:dyDescent="0.25">
      <c r="A24309" s="73" t="s">
        <v>18319</v>
      </c>
      <c r="B24309" s="74" t="s">
        <v>18320</v>
      </c>
      <c r="C24309" s="73" t="s">
        <v>101</v>
      </c>
      <c r="D24309" s="75">
        <v>20.52</v>
      </c>
      <c r="E24309" s="75">
        <v>19.78</v>
      </c>
      <c r="F24309" s="73" t="s">
        <v>11</v>
      </c>
    </row>
    <row r="24310" spans="1:6" ht="25.5" x14ac:dyDescent="0.25">
      <c r="A24310" s="73" t="s">
        <v>18321</v>
      </c>
      <c r="B24310" s="74" t="s">
        <v>18322</v>
      </c>
      <c r="C24310" s="73" t="s">
        <v>101</v>
      </c>
      <c r="D24310" s="75">
        <v>11.44</v>
      </c>
      <c r="E24310" s="75">
        <v>10.7</v>
      </c>
      <c r="F24310" s="73" t="s">
        <v>11</v>
      </c>
    </row>
    <row r="24311" spans="1:6" ht="25.5" x14ac:dyDescent="0.25">
      <c r="A24311" s="73" t="s">
        <v>18323</v>
      </c>
      <c r="B24311" s="74" t="s">
        <v>18324</v>
      </c>
      <c r="C24311" s="73" t="s">
        <v>101</v>
      </c>
      <c r="D24311" s="75">
        <v>11.44</v>
      </c>
      <c r="E24311" s="75">
        <v>10.7</v>
      </c>
      <c r="F24311" s="73" t="s">
        <v>11</v>
      </c>
    </row>
    <row r="24312" spans="1:6" ht="25.5" x14ac:dyDescent="0.25">
      <c r="A24312" s="73" t="s">
        <v>18325</v>
      </c>
      <c r="B24312" s="74" t="s">
        <v>18326</v>
      </c>
      <c r="C24312" s="73" t="s">
        <v>101</v>
      </c>
      <c r="D24312" s="75">
        <v>20.52</v>
      </c>
      <c r="E24312" s="75">
        <v>19.78</v>
      </c>
      <c r="F24312" s="73" t="s">
        <v>11</v>
      </c>
    </row>
    <row r="24313" spans="1:6" ht="25.5" x14ac:dyDescent="0.25">
      <c r="A24313" s="73" t="s">
        <v>18327</v>
      </c>
      <c r="B24313" s="74" t="s">
        <v>18328</v>
      </c>
      <c r="C24313" s="73" t="s">
        <v>101</v>
      </c>
      <c r="D24313" s="75">
        <v>20.52</v>
      </c>
      <c r="E24313" s="75">
        <v>19.78</v>
      </c>
      <c r="F24313" s="73" t="s">
        <v>11</v>
      </c>
    </row>
    <row r="24314" spans="1:6" ht="25.5" x14ac:dyDescent="0.25">
      <c r="A24314" s="73" t="s">
        <v>18329</v>
      </c>
      <c r="B24314" s="74" t="s">
        <v>18330</v>
      </c>
      <c r="C24314" s="73" t="s">
        <v>101</v>
      </c>
      <c r="D24314" s="75">
        <v>20.52</v>
      </c>
      <c r="E24314" s="75">
        <v>19.78</v>
      </c>
      <c r="F24314" s="73" t="s">
        <v>11</v>
      </c>
    </row>
    <row r="24315" spans="1:6" ht="25.5" x14ac:dyDescent="0.25">
      <c r="A24315" s="73" t="s">
        <v>18331</v>
      </c>
      <c r="B24315" s="74" t="s">
        <v>18332</v>
      </c>
      <c r="C24315" s="73" t="s">
        <v>101</v>
      </c>
      <c r="D24315" s="75">
        <v>20.52</v>
      </c>
      <c r="E24315" s="75">
        <v>19.78</v>
      </c>
      <c r="F24315" s="73" t="s">
        <v>11</v>
      </c>
    </row>
    <row r="24316" spans="1:6" ht="25.5" x14ac:dyDescent="0.25">
      <c r="A24316" s="73" t="s">
        <v>18333</v>
      </c>
      <c r="B24316" s="74" t="s">
        <v>18334</v>
      </c>
      <c r="C24316" s="73" t="s">
        <v>101</v>
      </c>
      <c r="D24316" s="75">
        <v>84.53</v>
      </c>
      <c r="E24316" s="75">
        <v>83.79</v>
      </c>
      <c r="F24316" s="73" t="s">
        <v>11</v>
      </c>
    </row>
    <row r="24317" spans="1:6" ht="25.5" x14ac:dyDescent="0.25">
      <c r="A24317" s="73" t="s">
        <v>18335</v>
      </c>
      <c r="B24317" s="74" t="s">
        <v>18336</v>
      </c>
      <c r="C24317" s="73" t="s">
        <v>101</v>
      </c>
      <c r="D24317" s="75">
        <v>20.52</v>
      </c>
      <c r="E24317" s="75">
        <v>19.78</v>
      </c>
      <c r="F24317" s="73" t="s">
        <v>11</v>
      </c>
    </row>
    <row r="24318" spans="1:6" ht="25.5" x14ac:dyDescent="0.25">
      <c r="A24318" s="73" t="s">
        <v>18337</v>
      </c>
      <c r="B24318" s="74" t="s">
        <v>18338</v>
      </c>
      <c r="C24318" s="73" t="s">
        <v>101</v>
      </c>
      <c r="D24318" s="75">
        <v>20.52</v>
      </c>
      <c r="E24318" s="75">
        <v>19.78</v>
      </c>
      <c r="F24318" s="73" t="s">
        <v>11</v>
      </c>
    </row>
    <row r="24319" spans="1:6" ht="25.5" x14ac:dyDescent="0.25">
      <c r="A24319" s="73" t="s">
        <v>18339</v>
      </c>
      <c r="B24319" s="74" t="s">
        <v>18340</v>
      </c>
      <c r="C24319" s="73" t="s">
        <v>101</v>
      </c>
      <c r="D24319" s="75">
        <v>20.52</v>
      </c>
      <c r="E24319" s="75">
        <v>19.78</v>
      </c>
      <c r="F24319" s="73" t="s">
        <v>11</v>
      </c>
    </row>
    <row r="24320" spans="1:6" ht="25.5" x14ac:dyDescent="0.25">
      <c r="A24320" s="73" t="s">
        <v>18341</v>
      </c>
      <c r="B24320" s="74" t="s">
        <v>18342</v>
      </c>
      <c r="C24320" s="73" t="s">
        <v>101</v>
      </c>
      <c r="D24320" s="75">
        <v>20.52</v>
      </c>
      <c r="E24320" s="75">
        <v>19.78</v>
      </c>
      <c r="F24320" s="73" t="s">
        <v>11</v>
      </c>
    </row>
    <row r="24321" spans="1:6" ht="25.5" x14ac:dyDescent="0.25">
      <c r="A24321" s="73" t="s">
        <v>18343</v>
      </c>
      <c r="B24321" s="74" t="s">
        <v>18344</v>
      </c>
      <c r="C24321" s="73" t="s">
        <v>101</v>
      </c>
      <c r="D24321" s="75">
        <v>39.590000000000003</v>
      </c>
      <c r="E24321" s="75">
        <v>38.85</v>
      </c>
      <c r="F24321" s="73" t="s">
        <v>11</v>
      </c>
    </row>
    <row r="24322" spans="1:6" ht="25.5" x14ac:dyDescent="0.25">
      <c r="A24322" s="73" t="s">
        <v>18345</v>
      </c>
      <c r="B24322" s="74" t="s">
        <v>18346</v>
      </c>
      <c r="C24322" s="73" t="s">
        <v>101</v>
      </c>
      <c r="D24322" s="75">
        <v>39.590000000000003</v>
      </c>
      <c r="E24322" s="75">
        <v>38.85</v>
      </c>
      <c r="F24322" s="73" t="s">
        <v>11</v>
      </c>
    </row>
    <row r="24323" spans="1:6" ht="25.5" x14ac:dyDescent="0.25">
      <c r="A24323" s="73" t="s">
        <v>18347</v>
      </c>
      <c r="B24323" s="74" t="s">
        <v>18348</v>
      </c>
      <c r="C24323" s="73" t="s">
        <v>101</v>
      </c>
      <c r="D24323" s="75">
        <v>39.590000000000003</v>
      </c>
      <c r="E24323" s="75">
        <v>38.85</v>
      </c>
      <c r="F24323" s="73" t="s">
        <v>11</v>
      </c>
    </row>
    <row r="24324" spans="1:6" ht="25.5" x14ac:dyDescent="0.25">
      <c r="A24324" s="73" t="s">
        <v>18349</v>
      </c>
      <c r="B24324" s="74" t="s">
        <v>18350</v>
      </c>
      <c r="C24324" s="73" t="s">
        <v>101</v>
      </c>
      <c r="D24324" s="75">
        <v>39.590000000000003</v>
      </c>
      <c r="E24324" s="75">
        <v>38.85</v>
      </c>
      <c r="F24324" s="73" t="s">
        <v>11</v>
      </c>
    </row>
    <row r="24325" spans="1:6" ht="25.5" x14ac:dyDescent="0.25">
      <c r="A24325" s="73" t="s">
        <v>18351</v>
      </c>
      <c r="B24325" s="74" t="s">
        <v>18352</v>
      </c>
      <c r="C24325" s="73" t="s">
        <v>101</v>
      </c>
      <c r="D24325" s="75">
        <v>39.590000000000003</v>
      </c>
      <c r="E24325" s="75">
        <v>38.85</v>
      </c>
      <c r="F24325" s="73" t="s">
        <v>11</v>
      </c>
    </row>
    <row r="24326" spans="1:6" ht="25.5" x14ac:dyDescent="0.25">
      <c r="A24326" s="73" t="s">
        <v>18353</v>
      </c>
      <c r="B24326" s="74" t="s">
        <v>18354</v>
      </c>
      <c r="C24326" s="73" t="s">
        <v>101</v>
      </c>
      <c r="D24326" s="75">
        <v>39.590000000000003</v>
      </c>
      <c r="E24326" s="75">
        <v>38.85</v>
      </c>
      <c r="F24326" s="73" t="s">
        <v>11</v>
      </c>
    </row>
    <row r="24327" spans="1:6" ht="25.5" x14ac:dyDescent="0.25">
      <c r="A24327" s="73" t="s">
        <v>18355</v>
      </c>
      <c r="B24327" s="74" t="s">
        <v>18356</v>
      </c>
      <c r="C24327" s="73" t="s">
        <v>101</v>
      </c>
      <c r="D24327" s="75">
        <v>39.590000000000003</v>
      </c>
      <c r="E24327" s="75">
        <v>38.85</v>
      </c>
      <c r="F24327" s="73" t="s">
        <v>11</v>
      </c>
    </row>
    <row r="24328" spans="1:6" ht="25.5" x14ac:dyDescent="0.25">
      <c r="A24328" s="73" t="s">
        <v>18357</v>
      </c>
      <c r="B24328" s="74" t="s">
        <v>18358</v>
      </c>
      <c r="C24328" s="73" t="s">
        <v>101</v>
      </c>
      <c r="D24328" s="75">
        <v>39.590000000000003</v>
      </c>
      <c r="E24328" s="75">
        <v>38.85</v>
      </c>
      <c r="F24328" s="73" t="s">
        <v>11</v>
      </c>
    </row>
    <row r="24329" spans="1:6" ht="25.5" x14ac:dyDescent="0.25">
      <c r="A24329" s="73" t="s">
        <v>18359</v>
      </c>
      <c r="B24329" s="74" t="s">
        <v>18360</v>
      </c>
      <c r="C24329" s="73" t="s">
        <v>101</v>
      </c>
      <c r="D24329" s="75">
        <v>39.590000000000003</v>
      </c>
      <c r="E24329" s="75">
        <v>38.85</v>
      </c>
      <c r="F24329" s="73" t="s">
        <v>11</v>
      </c>
    </row>
    <row r="24330" spans="1:6" ht="25.5" x14ac:dyDescent="0.25">
      <c r="A24330" s="73" t="s">
        <v>18361</v>
      </c>
      <c r="B24330" s="74" t="s">
        <v>18362</v>
      </c>
      <c r="C24330" s="73" t="s">
        <v>101</v>
      </c>
      <c r="D24330" s="75">
        <v>39.590000000000003</v>
      </c>
      <c r="E24330" s="75">
        <v>38.85</v>
      </c>
      <c r="F24330" s="73" t="s">
        <v>11</v>
      </c>
    </row>
    <row r="24331" spans="1:6" ht="25.5" x14ac:dyDescent="0.25">
      <c r="A24331" s="73" t="s">
        <v>18363</v>
      </c>
      <c r="B24331" s="74" t="s">
        <v>18364</v>
      </c>
      <c r="C24331" s="73" t="s">
        <v>101</v>
      </c>
      <c r="D24331" s="75">
        <v>26.23</v>
      </c>
      <c r="E24331" s="75">
        <v>25.49</v>
      </c>
      <c r="F24331" s="73" t="s">
        <v>11</v>
      </c>
    </row>
    <row r="24332" spans="1:6" ht="25.5" x14ac:dyDescent="0.25">
      <c r="A24332" s="73" t="s">
        <v>18365</v>
      </c>
      <c r="B24332" s="74" t="s">
        <v>18366</v>
      </c>
      <c r="C24332" s="73" t="s">
        <v>101</v>
      </c>
      <c r="D24332" s="75">
        <v>18.97</v>
      </c>
      <c r="E24332" s="75">
        <v>18.23</v>
      </c>
      <c r="F24332" s="73" t="s">
        <v>11</v>
      </c>
    </row>
    <row r="24333" spans="1:6" ht="25.5" x14ac:dyDescent="0.25">
      <c r="A24333" s="73" t="s">
        <v>18367</v>
      </c>
      <c r="B24333" s="74" t="s">
        <v>18368</v>
      </c>
      <c r="C24333" s="73" t="s">
        <v>101</v>
      </c>
      <c r="D24333" s="75">
        <v>29.55</v>
      </c>
      <c r="E24333" s="75">
        <v>28.81</v>
      </c>
      <c r="F24333" s="73" t="s">
        <v>11</v>
      </c>
    </row>
    <row r="24334" spans="1:6" ht="25.5" x14ac:dyDescent="0.25">
      <c r="A24334" s="73" t="s">
        <v>18369</v>
      </c>
      <c r="B24334" s="74" t="s">
        <v>18370</v>
      </c>
      <c r="C24334" s="73" t="s">
        <v>101</v>
      </c>
      <c r="D24334" s="75">
        <v>18.97</v>
      </c>
      <c r="E24334" s="75">
        <v>18.23</v>
      </c>
      <c r="F24334" s="73" t="s">
        <v>11</v>
      </c>
    </row>
    <row r="24335" spans="1:6" ht="25.5" x14ac:dyDescent="0.25">
      <c r="A24335" s="73" t="s">
        <v>18371</v>
      </c>
      <c r="B24335" s="74" t="s">
        <v>18372</v>
      </c>
      <c r="C24335" s="73" t="s">
        <v>101</v>
      </c>
      <c r="D24335" s="75">
        <v>18.97</v>
      </c>
      <c r="E24335" s="75">
        <v>18.23</v>
      </c>
      <c r="F24335" s="73" t="s">
        <v>11</v>
      </c>
    </row>
    <row r="24336" spans="1:6" ht="25.5" x14ac:dyDescent="0.25">
      <c r="A24336" s="73" t="s">
        <v>18373</v>
      </c>
      <c r="B24336" s="74" t="s">
        <v>18374</v>
      </c>
      <c r="C24336" s="73" t="s">
        <v>101</v>
      </c>
      <c r="D24336" s="75">
        <v>18.97</v>
      </c>
      <c r="E24336" s="75">
        <v>18.23</v>
      </c>
      <c r="F24336" s="73" t="s">
        <v>11</v>
      </c>
    </row>
    <row r="24337" spans="1:6" ht="25.5" x14ac:dyDescent="0.25">
      <c r="A24337" s="73" t="s">
        <v>18375</v>
      </c>
      <c r="B24337" s="74" t="s">
        <v>18376</v>
      </c>
      <c r="C24337" s="73" t="s">
        <v>101</v>
      </c>
      <c r="D24337" s="75">
        <v>125.67</v>
      </c>
      <c r="E24337" s="75">
        <v>124</v>
      </c>
      <c r="F24337" s="73" t="s">
        <v>11</v>
      </c>
    </row>
    <row r="24338" spans="1:6" ht="25.5" x14ac:dyDescent="0.25">
      <c r="A24338" s="73" t="s">
        <v>18377</v>
      </c>
      <c r="B24338" s="74" t="s">
        <v>18378</v>
      </c>
      <c r="C24338" s="73" t="s">
        <v>101</v>
      </c>
      <c r="D24338" s="75">
        <v>162.30000000000001</v>
      </c>
      <c r="E24338" s="75">
        <v>158.16999999999999</v>
      </c>
      <c r="F24338" s="73" t="s">
        <v>11</v>
      </c>
    </row>
    <row r="24339" spans="1:6" ht="38.25" x14ac:dyDescent="0.25">
      <c r="A24339" s="73" t="s">
        <v>18379</v>
      </c>
      <c r="B24339" s="74" t="s">
        <v>18380</v>
      </c>
      <c r="C24339" s="73" t="s">
        <v>101</v>
      </c>
      <c r="D24339" s="75">
        <v>98.48</v>
      </c>
      <c r="E24339" s="75">
        <v>96.42</v>
      </c>
      <c r="F24339" s="73" t="s">
        <v>11</v>
      </c>
    </row>
    <row r="24340" spans="1:6" ht="38.25" x14ac:dyDescent="0.25">
      <c r="A24340" s="73" t="s">
        <v>18381</v>
      </c>
      <c r="B24340" s="74" t="s">
        <v>18382</v>
      </c>
      <c r="C24340" s="73" t="s">
        <v>101</v>
      </c>
      <c r="D24340" s="75">
        <v>171.71</v>
      </c>
      <c r="E24340" s="75">
        <v>169.65</v>
      </c>
      <c r="F24340" s="73" t="s">
        <v>11</v>
      </c>
    </row>
    <row r="24341" spans="1:6" ht="38.25" x14ac:dyDescent="0.25">
      <c r="A24341" s="73" t="s">
        <v>18383</v>
      </c>
      <c r="B24341" s="74" t="s">
        <v>18384</v>
      </c>
      <c r="C24341" s="73" t="s">
        <v>101</v>
      </c>
      <c r="D24341" s="75">
        <v>1557.52</v>
      </c>
      <c r="E24341" s="75">
        <v>1501.15</v>
      </c>
      <c r="F24341" s="73" t="s">
        <v>11</v>
      </c>
    </row>
    <row r="24342" spans="1:6" ht="38.25" x14ac:dyDescent="0.25">
      <c r="A24342" s="73" t="s">
        <v>18385</v>
      </c>
      <c r="B24342" s="74" t="s">
        <v>18386</v>
      </c>
      <c r="C24342" s="73" t="s">
        <v>101</v>
      </c>
      <c r="D24342" s="75">
        <v>1700.52</v>
      </c>
      <c r="E24342" s="75">
        <v>1638.4</v>
      </c>
      <c r="F24342" s="73" t="s">
        <v>11</v>
      </c>
    </row>
    <row r="24343" spans="1:6" ht="38.25" x14ac:dyDescent="0.25">
      <c r="A24343" s="73" t="s">
        <v>18387</v>
      </c>
      <c r="B24343" s="74" t="s">
        <v>18388</v>
      </c>
      <c r="C24343" s="73" t="s">
        <v>101</v>
      </c>
      <c r="D24343" s="75">
        <v>1843.52</v>
      </c>
      <c r="E24343" s="75">
        <v>1775.65</v>
      </c>
      <c r="F24343" s="73" t="s">
        <v>11</v>
      </c>
    </row>
    <row r="24344" spans="1:6" ht="38.25" x14ac:dyDescent="0.25">
      <c r="A24344" s="73" t="s">
        <v>18389</v>
      </c>
      <c r="B24344" s="74" t="s">
        <v>18390</v>
      </c>
      <c r="C24344" s="73" t="s">
        <v>101</v>
      </c>
      <c r="D24344" s="75">
        <v>1986.6</v>
      </c>
      <c r="E24344" s="75">
        <v>1912.98</v>
      </c>
      <c r="F24344" s="73" t="s">
        <v>11</v>
      </c>
    </row>
    <row r="24345" spans="1:6" ht="38.25" x14ac:dyDescent="0.25">
      <c r="A24345" s="73" t="s">
        <v>18391</v>
      </c>
      <c r="B24345" s="74" t="s">
        <v>18392</v>
      </c>
      <c r="C24345" s="73" t="s">
        <v>101</v>
      </c>
      <c r="D24345" s="75">
        <v>1979.83</v>
      </c>
      <c r="E24345" s="75">
        <v>1953.78</v>
      </c>
      <c r="F24345" s="73" t="s">
        <v>11</v>
      </c>
    </row>
    <row r="24346" spans="1:6" ht="38.25" x14ac:dyDescent="0.25">
      <c r="A24346" s="73" t="s">
        <v>18393</v>
      </c>
      <c r="B24346" s="74" t="s">
        <v>18394</v>
      </c>
      <c r="C24346" s="73" t="s">
        <v>101</v>
      </c>
      <c r="D24346" s="75">
        <v>2160.4299999999998</v>
      </c>
      <c r="E24346" s="75">
        <v>2130.38</v>
      </c>
      <c r="F24346" s="73" t="s">
        <v>11</v>
      </c>
    </row>
    <row r="24347" spans="1:6" ht="38.25" x14ac:dyDescent="0.25">
      <c r="A24347" s="73" t="s">
        <v>18395</v>
      </c>
      <c r="B24347" s="74" t="s">
        <v>18396</v>
      </c>
      <c r="C24347" s="73" t="s">
        <v>101</v>
      </c>
      <c r="D24347" s="75">
        <v>2341.04</v>
      </c>
      <c r="E24347" s="75">
        <v>2306.9899999999998</v>
      </c>
      <c r="F24347" s="73" t="s">
        <v>11</v>
      </c>
    </row>
    <row r="24348" spans="1:6" ht="51" x14ac:dyDescent="0.25">
      <c r="A24348" s="73" t="s">
        <v>18397</v>
      </c>
      <c r="B24348" s="74" t="s">
        <v>18398</v>
      </c>
      <c r="C24348" s="73" t="s">
        <v>101</v>
      </c>
      <c r="D24348" s="75">
        <v>3048.93</v>
      </c>
      <c r="E24348" s="75">
        <v>2914.01</v>
      </c>
      <c r="F24348" s="73" t="s">
        <v>11</v>
      </c>
    </row>
    <row r="24349" spans="1:6" ht="51" x14ac:dyDescent="0.25">
      <c r="A24349" s="73" t="s">
        <v>18399</v>
      </c>
      <c r="B24349" s="74" t="s">
        <v>18400</v>
      </c>
      <c r="C24349" s="73" t="s">
        <v>101</v>
      </c>
      <c r="D24349" s="75">
        <v>3334.78</v>
      </c>
      <c r="E24349" s="75">
        <v>3186.74</v>
      </c>
      <c r="F24349" s="73" t="s">
        <v>11</v>
      </c>
    </row>
    <row r="24350" spans="1:6" ht="51" x14ac:dyDescent="0.25">
      <c r="A24350" s="73" t="s">
        <v>18401</v>
      </c>
      <c r="B24350" s="74" t="s">
        <v>18402</v>
      </c>
      <c r="C24350" s="73" t="s">
        <v>101</v>
      </c>
      <c r="D24350" s="75">
        <v>3620.62</v>
      </c>
      <c r="E24350" s="75">
        <v>3459.46</v>
      </c>
      <c r="F24350" s="73" t="s">
        <v>11</v>
      </c>
    </row>
    <row r="24351" spans="1:6" ht="51" x14ac:dyDescent="0.25">
      <c r="A24351" s="73" t="s">
        <v>18403</v>
      </c>
      <c r="B24351" s="74" t="s">
        <v>18404</v>
      </c>
      <c r="C24351" s="73" t="s">
        <v>101</v>
      </c>
      <c r="D24351" s="75">
        <v>2940.33</v>
      </c>
      <c r="E24351" s="75">
        <v>2807.23</v>
      </c>
      <c r="F24351" s="73" t="s">
        <v>11</v>
      </c>
    </row>
    <row r="24352" spans="1:6" ht="38.25" x14ac:dyDescent="0.25">
      <c r="A24352" s="73" t="s">
        <v>18405</v>
      </c>
      <c r="B24352" s="74" t="s">
        <v>34683</v>
      </c>
      <c r="C24352" s="73" t="s">
        <v>101</v>
      </c>
      <c r="D24352" s="75">
        <v>2812.55</v>
      </c>
      <c r="E24352" s="75">
        <v>2769.51</v>
      </c>
      <c r="F24352" s="73" t="s">
        <v>11</v>
      </c>
    </row>
    <row r="24353" spans="1:6" ht="38.25" x14ac:dyDescent="0.25">
      <c r="A24353" s="73" t="s">
        <v>18406</v>
      </c>
      <c r="B24353" s="74" t="s">
        <v>34684</v>
      </c>
      <c r="C24353" s="73" t="s">
        <v>101</v>
      </c>
      <c r="D24353" s="75">
        <v>3685.15</v>
      </c>
      <c r="E24353" s="75">
        <v>3639.56</v>
      </c>
      <c r="F24353" s="73" t="s">
        <v>11</v>
      </c>
    </row>
    <row r="24354" spans="1:6" ht="25.5" x14ac:dyDescent="0.25">
      <c r="A24354" s="73" t="s">
        <v>18407</v>
      </c>
      <c r="B24354" s="74" t="s">
        <v>18408</v>
      </c>
      <c r="C24354" s="73" t="s">
        <v>101</v>
      </c>
      <c r="D24354" s="75">
        <v>37.44</v>
      </c>
      <c r="E24354" s="75">
        <v>34.58</v>
      </c>
      <c r="F24354" s="73" t="s">
        <v>11</v>
      </c>
    </row>
    <row r="24355" spans="1:6" ht="25.5" x14ac:dyDescent="0.25">
      <c r="A24355" s="73" t="s">
        <v>18409</v>
      </c>
      <c r="B24355" s="74" t="s">
        <v>18410</v>
      </c>
      <c r="C24355" s="73" t="s">
        <v>101</v>
      </c>
      <c r="D24355" s="75">
        <v>18.72</v>
      </c>
      <c r="E24355" s="75">
        <v>17.29</v>
      </c>
      <c r="F24355" s="73" t="s">
        <v>11</v>
      </c>
    </row>
    <row r="24356" spans="1:6" ht="25.5" x14ac:dyDescent="0.25">
      <c r="A24356" s="73" t="s">
        <v>18411</v>
      </c>
      <c r="B24356" s="74" t="s">
        <v>18412</v>
      </c>
      <c r="C24356" s="73" t="s">
        <v>101</v>
      </c>
      <c r="D24356" s="75">
        <v>43.38</v>
      </c>
      <c r="E24356" s="75">
        <v>40.06</v>
      </c>
      <c r="F24356" s="73" t="s">
        <v>11</v>
      </c>
    </row>
    <row r="24357" spans="1:6" ht="25.5" x14ac:dyDescent="0.25">
      <c r="A24357" s="73" t="s">
        <v>18413</v>
      </c>
      <c r="B24357" s="74" t="s">
        <v>18414</v>
      </c>
      <c r="C24357" s="73" t="s">
        <v>101</v>
      </c>
      <c r="D24357" s="75">
        <v>21.69</v>
      </c>
      <c r="E24357" s="75">
        <v>20.03</v>
      </c>
      <c r="F24357" s="73" t="s">
        <v>11</v>
      </c>
    </row>
    <row r="24358" spans="1:6" ht="25.5" x14ac:dyDescent="0.25">
      <c r="A24358" s="73" t="s">
        <v>18415</v>
      </c>
      <c r="B24358" s="74" t="s">
        <v>18416</v>
      </c>
      <c r="C24358" s="73" t="s">
        <v>101</v>
      </c>
      <c r="D24358" s="75">
        <v>157.68</v>
      </c>
      <c r="E24358" s="75">
        <v>155.88</v>
      </c>
      <c r="F24358" s="73" t="s">
        <v>11</v>
      </c>
    </row>
    <row r="24359" spans="1:6" ht="25.5" x14ac:dyDescent="0.25">
      <c r="A24359" s="73" t="s">
        <v>18417</v>
      </c>
      <c r="B24359" s="74" t="s">
        <v>18418</v>
      </c>
      <c r="C24359" s="73" t="s">
        <v>101</v>
      </c>
      <c r="D24359" s="75">
        <v>78.84</v>
      </c>
      <c r="E24359" s="75">
        <v>77.94</v>
      </c>
      <c r="F24359" s="73" t="s">
        <v>11</v>
      </c>
    </row>
    <row r="24360" spans="1:6" ht="25.5" x14ac:dyDescent="0.25">
      <c r="A24360" s="73" t="s">
        <v>18419</v>
      </c>
      <c r="B24360" s="74" t="s">
        <v>18420</v>
      </c>
      <c r="C24360" s="73" t="s">
        <v>101</v>
      </c>
      <c r="D24360" s="75">
        <v>187.88</v>
      </c>
      <c r="E24360" s="75">
        <v>185.94</v>
      </c>
      <c r="F24360" s="73" t="s">
        <v>11</v>
      </c>
    </row>
    <row r="24361" spans="1:6" ht="25.5" x14ac:dyDescent="0.25">
      <c r="A24361" s="73" t="s">
        <v>18421</v>
      </c>
      <c r="B24361" s="74" t="s">
        <v>18422</v>
      </c>
      <c r="C24361" s="73" t="s">
        <v>101</v>
      </c>
      <c r="D24361" s="75">
        <v>93.94</v>
      </c>
      <c r="E24361" s="75">
        <v>92.97</v>
      </c>
      <c r="F24361" s="73" t="s">
        <v>11</v>
      </c>
    </row>
    <row r="24362" spans="1:6" ht="38.25" x14ac:dyDescent="0.25">
      <c r="A24362" s="73" t="s">
        <v>18423</v>
      </c>
      <c r="B24362" s="74" t="s">
        <v>34685</v>
      </c>
      <c r="C24362" s="73" t="s">
        <v>101</v>
      </c>
      <c r="D24362" s="75">
        <v>717.03</v>
      </c>
      <c r="E24362" s="75">
        <v>699.92</v>
      </c>
      <c r="F24362" s="73" t="s">
        <v>11</v>
      </c>
    </row>
    <row r="24363" spans="1:6" ht="38.25" x14ac:dyDescent="0.25">
      <c r="A24363" s="73" t="s">
        <v>18424</v>
      </c>
      <c r="B24363" s="74" t="s">
        <v>18425</v>
      </c>
      <c r="C24363" s="73" t="s">
        <v>101</v>
      </c>
      <c r="D24363" s="75">
        <v>3531.16</v>
      </c>
      <c r="E24363" s="75">
        <v>3496.7</v>
      </c>
      <c r="F24363" s="73" t="s">
        <v>11</v>
      </c>
    </row>
    <row r="24364" spans="1:6" ht="38.25" x14ac:dyDescent="0.25">
      <c r="A24364" s="73" t="s">
        <v>18426</v>
      </c>
      <c r="B24364" s="74" t="s">
        <v>18427</v>
      </c>
      <c r="C24364" s="73" t="s">
        <v>101</v>
      </c>
      <c r="D24364" s="75">
        <v>8748.64</v>
      </c>
      <c r="E24364" s="75">
        <v>8647.64</v>
      </c>
      <c r="F24364" s="73" t="s">
        <v>11</v>
      </c>
    </row>
    <row r="24365" spans="1:6" ht="38.25" x14ac:dyDescent="0.25">
      <c r="A24365" s="73" t="s">
        <v>18428</v>
      </c>
      <c r="B24365" s="74" t="s">
        <v>18429</v>
      </c>
      <c r="C24365" s="73" t="s">
        <v>101</v>
      </c>
      <c r="D24365" s="75">
        <v>5116.6000000000004</v>
      </c>
      <c r="E24365" s="75">
        <v>5026.7</v>
      </c>
      <c r="F24365" s="73" t="s">
        <v>11</v>
      </c>
    </row>
    <row r="24366" spans="1:6" ht="25.5" x14ac:dyDescent="0.25">
      <c r="A24366" s="73" t="s">
        <v>18430</v>
      </c>
      <c r="B24366" s="74" t="s">
        <v>34686</v>
      </c>
      <c r="C24366" s="73" t="s">
        <v>101</v>
      </c>
      <c r="D24366" s="75">
        <v>95.1</v>
      </c>
      <c r="E24366" s="75">
        <v>94.05</v>
      </c>
      <c r="F24366" s="73" t="s">
        <v>11</v>
      </c>
    </row>
    <row r="24367" spans="1:6" ht="51" x14ac:dyDescent="0.25">
      <c r="A24367" s="73" t="s">
        <v>18431</v>
      </c>
      <c r="B24367" s="74" t="s">
        <v>18432</v>
      </c>
      <c r="C24367" s="73" t="s">
        <v>101</v>
      </c>
      <c r="D24367" s="75">
        <v>124.71</v>
      </c>
      <c r="E24367" s="75">
        <v>120.7</v>
      </c>
      <c r="F24367" s="73" t="s">
        <v>11</v>
      </c>
    </row>
    <row r="24368" spans="1:6" ht="25.5" x14ac:dyDescent="0.25">
      <c r="A24368" s="73" t="s">
        <v>18433</v>
      </c>
      <c r="B24368" s="74" t="s">
        <v>18434</v>
      </c>
      <c r="C24368" s="73" t="s">
        <v>101</v>
      </c>
      <c r="D24368" s="75">
        <v>41.62</v>
      </c>
      <c r="E24368" s="75">
        <v>40.82</v>
      </c>
      <c r="F24368" s="73" t="s">
        <v>11</v>
      </c>
    </row>
    <row r="24369" spans="1:6" ht="38.25" x14ac:dyDescent="0.25">
      <c r="A24369" s="73" t="s">
        <v>18435</v>
      </c>
      <c r="B24369" s="74" t="s">
        <v>18436</v>
      </c>
      <c r="C24369" s="73" t="s">
        <v>101</v>
      </c>
      <c r="D24369" s="75">
        <v>595.69000000000005</v>
      </c>
      <c r="E24369" s="75">
        <v>569.03</v>
      </c>
      <c r="F24369" s="73" t="s">
        <v>11</v>
      </c>
    </row>
    <row r="24370" spans="1:6" x14ac:dyDescent="0.25">
      <c r="A24370" s="73" t="s">
        <v>18437</v>
      </c>
      <c r="B24370" s="74" t="s">
        <v>18438</v>
      </c>
      <c r="C24370" s="73" t="s">
        <v>101</v>
      </c>
      <c r="D24370" s="75">
        <v>56.55</v>
      </c>
      <c r="E24370" s="75">
        <v>55.43</v>
      </c>
      <c r="F24370" s="73" t="s">
        <v>11</v>
      </c>
    </row>
    <row r="24371" spans="1:6" ht="25.5" x14ac:dyDescent="0.25">
      <c r="A24371" s="73" t="s">
        <v>18439</v>
      </c>
      <c r="B24371" s="74" t="s">
        <v>18440</v>
      </c>
      <c r="C24371" s="73" t="s">
        <v>101</v>
      </c>
      <c r="D24371" s="75">
        <v>863.49</v>
      </c>
      <c r="E24371" s="75">
        <v>818.06</v>
      </c>
      <c r="F24371" s="73" t="s">
        <v>11</v>
      </c>
    </row>
    <row r="24372" spans="1:6" ht="51" x14ac:dyDescent="0.25">
      <c r="A24372" s="73" t="s">
        <v>18441</v>
      </c>
      <c r="B24372" s="74" t="s">
        <v>18442</v>
      </c>
      <c r="C24372" s="73" t="s">
        <v>101</v>
      </c>
      <c r="D24372" s="75">
        <v>2461.66</v>
      </c>
      <c r="E24372" s="75">
        <v>2350.41</v>
      </c>
      <c r="F24372" s="73" t="s">
        <v>11</v>
      </c>
    </row>
    <row r="24373" spans="1:6" ht="51" x14ac:dyDescent="0.25">
      <c r="A24373" s="73" t="s">
        <v>18443</v>
      </c>
      <c r="B24373" s="74" t="s">
        <v>18444</v>
      </c>
      <c r="C24373" s="73" t="s">
        <v>101</v>
      </c>
      <c r="D24373" s="75">
        <v>898.46</v>
      </c>
      <c r="E24373" s="75">
        <v>856.4</v>
      </c>
      <c r="F24373" s="73" t="s">
        <v>11</v>
      </c>
    </row>
    <row r="24374" spans="1:6" ht="51" x14ac:dyDescent="0.25">
      <c r="A24374" s="73" t="s">
        <v>18445</v>
      </c>
      <c r="B24374" s="74" t="s">
        <v>18446</v>
      </c>
      <c r="C24374" s="73" t="s">
        <v>101</v>
      </c>
      <c r="D24374" s="75">
        <v>979.01</v>
      </c>
      <c r="E24374" s="75">
        <v>934.92</v>
      </c>
      <c r="F24374" s="73" t="s">
        <v>11</v>
      </c>
    </row>
    <row r="24375" spans="1:6" ht="51" x14ac:dyDescent="0.25">
      <c r="A24375" s="73" t="s">
        <v>18447</v>
      </c>
      <c r="B24375" s="74" t="s">
        <v>18448</v>
      </c>
      <c r="C24375" s="73" t="s">
        <v>101</v>
      </c>
      <c r="D24375" s="75">
        <v>717.36</v>
      </c>
      <c r="E24375" s="75">
        <v>681.21</v>
      </c>
      <c r="F24375" s="73" t="s">
        <v>11</v>
      </c>
    </row>
    <row r="24376" spans="1:6" ht="25.5" x14ac:dyDescent="0.25">
      <c r="A24376" s="73" t="s">
        <v>18449</v>
      </c>
      <c r="B24376" s="74" t="s">
        <v>34708</v>
      </c>
      <c r="C24376" s="73" t="s">
        <v>101</v>
      </c>
      <c r="D24376" s="75">
        <v>19.66</v>
      </c>
      <c r="E24376" s="75">
        <v>19.43</v>
      </c>
      <c r="F24376" s="73" t="s">
        <v>11</v>
      </c>
    </row>
    <row r="24377" spans="1:6" ht="25.5" x14ac:dyDescent="0.25">
      <c r="A24377" s="73" t="s">
        <v>18450</v>
      </c>
      <c r="B24377" s="74" t="s">
        <v>18451</v>
      </c>
      <c r="C24377" s="73" t="s">
        <v>101</v>
      </c>
      <c r="D24377" s="75">
        <v>4299.8500000000004</v>
      </c>
      <c r="E24377" s="75">
        <v>4149.8</v>
      </c>
      <c r="F24377" s="73" t="s">
        <v>11</v>
      </c>
    </row>
    <row r="24378" spans="1:6" ht="25.5" x14ac:dyDescent="0.25">
      <c r="A24378" s="73" t="s">
        <v>18452</v>
      </c>
      <c r="B24378" s="74" t="s">
        <v>18453</v>
      </c>
      <c r="C24378" s="73" t="s">
        <v>101</v>
      </c>
      <c r="D24378" s="75">
        <v>129.81</v>
      </c>
      <c r="E24378" s="75">
        <v>129.07</v>
      </c>
      <c r="F24378" s="73" t="s">
        <v>11</v>
      </c>
    </row>
    <row r="24379" spans="1:6" ht="25.5" x14ac:dyDescent="0.25">
      <c r="A24379" s="73" t="s">
        <v>18454</v>
      </c>
      <c r="B24379" s="74" t="s">
        <v>18455</v>
      </c>
      <c r="C24379" s="73" t="s">
        <v>101</v>
      </c>
      <c r="D24379" s="75">
        <v>45.78</v>
      </c>
      <c r="E24379" s="75">
        <v>45.04</v>
      </c>
      <c r="F24379" s="73" t="s">
        <v>11</v>
      </c>
    </row>
    <row r="24380" spans="1:6" ht="25.5" x14ac:dyDescent="0.25">
      <c r="A24380" s="73" t="s">
        <v>18456</v>
      </c>
      <c r="B24380" s="74" t="s">
        <v>18457</v>
      </c>
      <c r="C24380" s="73" t="s">
        <v>101</v>
      </c>
      <c r="D24380" s="75">
        <v>45.78</v>
      </c>
      <c r="E24380" s="75">
        <v>45.04</v>
      </c>
      <c r="F24380" s="73" t="s">
        <v>11</v>
      </c>
    </row>
    <row r="24381" spans="1:6" ht="25.5" x14ac:dyDescent="0.25">
      <c r="A24381" s="73" t="s">
        <v>18458</v>
      </c>
      <c r="B24381" s="74" t="s">
        <v>18459</v>
      </c>
      <c r="C24381" s="73" t="s">
        <v>101</v>
      </c>
      <c r="D24381" s="75">
        <v>45.78</v>
      </c>
      <c r="E24381" s="75">
        <v>45.04</v>
      </c>
      <c r="F24381" s="73" t="s">
        <v>11</v>
      </c>
    </row>
    <row r="24382" spans="1:6" ht="25.5" x14ac:dyDescent="0.25">
      <c r="A24382" s="73" t="s">
        <v>18460</v>
      </c>
      <c r="B24382" s="74" t="s">
        <v>18461</v>
      </c>
      <c r="C24382" s="73" t="s">
        <v>101</v>
      </c>
      <c r="D24382" s="75">
        <v>45.78</v>
      </c>
      <c r="E24382" s="75">
        <v>45.04</v>
      </c>
      <c r="F24382" s="73" t="s">
        <v>11</v>
      </c>
    </row>
    <row r="24383" spans="1:6" x14ac:dyDescent="0.25">
      <c r="A24383" s="73" t="s">
        <v>18462</v>
      </c>
      <c r="B24383" s="74" t="s">
        <v>34709</v>
      </c>
      <c r="C24383" s="73" t="s">
        <v>101</v>
      </c>
      <c r="D24383" s="75">
        <v>19.899999999999999</v>
      </c>
      <c r="E24383" s="75">
        <v>18.850000000000001</v>
      </c>
      <c r="F24383" s="73" t="s">
        <v>11</v>
      </c>
    </row>
    <row r="24384" spans="1:6" x14ac:dyDescent="0.25">
      <c r="A24384" s="73" t="s">
        <v>18463</v>
      </c>
      <c r="B24384" s="74" t="s">
        <v>34710</v>
      </c>
      <c r="C24384" s="73" t="s">
        <v>101</v>
      </c>
      <c r="D24384" s="75">
        <v>39.130000000000003</v>
      </c>
      <c r="E24384" s="75">
        <v>37.78</v>
      </c>
      <c r="F24384" s="73" t="s">
        <v>11</v>
      </c>
    </row>
    <row r="24385" spans="1:6" ht="51" x14ac:dyDescent="0.25">
      <c r="A24385" s="73" t="s">
        <v>18464</v>
      </c>
      <c r="B24385" s="74" t="s">
        <v>18465</v>
      </c>
      <c r="C24385" s="73" t="s">
        <v>101</v>
      </c>
      <c r="D24385" s="75">
        <v>3086.28</v>
      </c>
      <c r="E24385" s="75">
        <v>2997.98</v>
      </c>
      <c r="F24385" s="73" t="s">
        <v>11</v>
      </c>
    </row>
    <row r="24386" spans="1:6" ht="51" x14ac:dyDescent="0.25">
      <c r="A24386" s="73" t="s">
        <v>18466</v>
      </c>
      <c r="B24386" s="74" t="s">
        <v>18467</v>
      </c>
      <c r="C24386" s="73" t="s">
        <v>101</v>
      </c>
      <c r="D24386" s="75">
        <v>2279.33</v>
      </c>
      <c r="E24386" s="75">
        <v>2213.63</v>
      </c>
      <c r="F24386" s="73" t="s">
        <v>11</v>
      </c>
    </row>
    <row r="24387" spans="1:6" ht="51" x14ac:dyDescent="0.25">
      <c r="A24387" s="73" t="s">
        <v>18468</v>
      </c>
      <c r="B24387" s="74" t="s">
        <v>18469</v>
      </c>
      <c r="C24387" s="73" t="s">
        <v>101</v>
      </c>
      <c r="D24387" s="75">
        <v>2143.41</v>
      </c>
      <c r="E24387" s="75">
        <v>2083.14</v>
      </c>
      <c r="F24387" s="73" t="s">
        <v>11</v>
      </c>
    </row>
    <row r="24388" spans="1:6" ht="51" x14ac:dyDescent="0.25">
      <c r="A24388" s="73" t="s">
        <v>18470</v>
      </c>
      <c r="B24388" s="74" t="s">
        <v>18471</v>
      </c>
      <c r="C24388" s="73" t="s">
        <v>101</v>
      </c>
      <c r="D24388" s="75">
        <v>2776.29</v>
      </c>
      <c r="E24388" s="75">
        <v>2696.34</v>
      </c>
      <c r="F24388" s="73" t="s">
        <v>11</v>
      </c>
    </row>
    <row r="24389" spans="1:6" ht="51" x14ac:dyDescent="0.25">
      <c r="A24389" s="73" t="s">
        <v>18472</v>
      </c>
      <c r="B24389" s="74" t="s">
        <v>18473</v>
      </c>
      <c r="C24389" s="73" t="s">
        <v>101</v>
      </c>
      <c r="D24389" s="75">
        <v>3698.28</v>
      </c>
      <c r="E24389" s="75">
        <v>3594.85</v>
      </c>
      <c r="F24389" s="73" t="s">
        <v>11</v>
      </c>
    </row>
    <row r="24390" spans="1:6" ht="38.25" x14ac:dyDescent="0.25">
      <c r="A24390" s="73" t="s">
        <v>18474</v>
      </c>
      <c r="B24390" s="74" t="s">
        <v>18475</v>
      </c>
      <c r="C24390" s="73" t="s">
        <v>101</v>
      </c>
      <c r="D24390" s="75">
        <v>507.2</v>
      </c>
      <c r="E24390" s="75">
        <v>498.01</v>
      </c>
      <c r="F24390" s="73" t="s">
        <v>11</v>
      </c>
    </row>
    <row r="24391" spans="1:6" ht="38.25" x14ac:dyDescent="0.25">
      <c r="A24391" s="73" t="s">
        <v>18476</v>
      </c>
      <c r="B24391" s="74" t="s">
        <v>18477</v>
      </c>
      <c r="C24391" s="73" t="s">
        <v>101</v>
      </c>
      <c r="D24391" s="75">
        <v>294.77999999999997</v>
      </c>
      <c r="E24391" s="75">
        <v>287.94</v>
      </c>
      <c r="F24391" s="73" t="s">
        <v>11</v>
      </c>
    </row>
    <row r="24392" spans="1:6" x14ac:dyDescent="0.25">
      <c r="A24392" s="73" t="s">
        <v>18478</v>
      </c>
      <c r="B24392" s="74" t="s">
        <v>18479</v>
      </c>
      <c r="C24392" s="73" t="s">
        <v>101</v>
      </c>
      <c r="D24392" s="75">
        <v>13.85</v>
      </c>
      <c r="E24392" s="75">
        <v>13.23</v>
      </c>
      <c r="F24392" s="73" t="s">
        <v>11</v>
      </c>
    </row>
    <row r="24393" spans="1:6" x14ac:dyDescent="0.25">
      <c r="A24393" s="73" t="s">
        <v>18480</v>
      </c>
      <c r="B24393" s="74" t="s">
        <v>18481</v>
      </c>
      <c r="C24393" s="73" t="s">
        <v>101</v>
      </c>
      <c r="D24393" s="75">
        <v>18.77</v>
      </c>
      <c r="E24393" s="75">
        <v>18.149999999999999</v>
      </c>
      <c r="F24393" s="73" t="s">
        <v>11</v>
      </c>
    </row>
    <row r="24394" spans="1:6" x14ac:dyDescent="0.25">
      <c r="A24394" s="73" t="s">
        <v>18482</v>
      </c>
      <c r="B24394" s="74" t="s">
        <v>18483</v>
      </c>
      <c r="C24394" s="73" t="s">
        <v>101</v>
      </c>
      <c r="D24394" s="75">
        <v>19.41</v>
      </c>
      <c r="E24394" s="75">
        <v>18.79</v>
      </c>
      <c r="F24394" s="73" t="s">
        <v>11</v>
      </c>
    </row>
    <row r="24395" spans="1:6" x14ac:dyDescent="0.25">
      <c r="A24395" s="73" t="s">
        <v>18484</v>
      </c>
      <c r="B24395" s="74" t="s">
        <v>18485</v>
      </c>
      <c r="C24395" s="73" t="s">
        <v>101</v>
      </c>
      <c r="D24395" s="75">
        <v>23.01</v>
      </c>
      <c r="E24395" s="75">
        <v>22.39</v>
      </c>
      <c r="F24395" s="73" t="s">
        <v>11</v>
      </c>
    </row>
    <row r="24396" spans="1:6" x14ac:dyDescent="0.25">
      <c r="A24396" s="73" t="s">
        <v>18486</v>
      </c>
      <c r="B24396" s="74" t="s">
        <v>18487</v>
      </c>
      <c r="C24396" s="73" t="s">
        <v>101</v>
      </c>
      <c r="D24396" s="75">
        <v>53.52</v>
      </c>
      <c r="E24396" s="75">
        <v>52.42</v>
      </c>
      <c r="F24396" s="73" t="s">
        <v>11</v>
      </c>
    </row>
    <row r="24397" spans="1:6" x14ac:dyDescent="0.25">
      <c r="A24397" s="73" t="s">
        <v>18488</v>
      </c>
      <c r="B24397" s="74" t="s">
        <v>18489</v>
      </c>
      <c r="C24397" s="73" t="s">
        <v>101</v>
      </c>
      <c r="D24397" s="75">
        <v>2</v>
      </c>
      <c r="E24397" s="75">
        <v>1.84</v>
      </c>
      <c r="F24397" s="73" t="s">
        <v>11</v>
      </c>
    </row>
    <row r="24398" spans="1:6" x14ac:dyDescent="0.25">
      <c r="A24398" s="73" t="s">
        <v>18490</v>
      </c>
      <c r="B24398" s="74" t="s">
        <v>18491</v>
      </c>
      <c r="C24398" s="73" t="s">
        <v>101</v>
      </c>
      <c r="D24398" s="75">
        <v>2.04</v>
      </c>
      <c r="E24398" s="75">
        <v>1.88</v>
      </c>
      <c r="F24398" s="73" t="s">
        <v>11</v>
      </c>
    </row>
    <row r="24399" spans="1:6" x14ac:dyDescent="0.25">
      <c r="A24399" s="73" t="s">
        <v>18492</v>
      </c>
      <c r="B24399" s="74" t="s">
        <v>18493</v>
      </c>
      <c r="C24399" s="73" t="s">
        <v>101</v>
      </c>
      <c r="D24399" s="75">
        <v>2.0699999999999998</v>
      </c>
      <c r="E24399" s="75">
        <v>1.91</v>
      </c>
      <c r="F24399" s="73" t="s">
        <v>11</v>
      </c>
    </row>
    <row r="24400" spans="1:6" x14ac:dyDescent="0.25">
      <c r="A24400" s="73" t="s">
        <v>18494</v>
      </c>
      <c r="B24400" s="74" t="s">
        <v>18495</v>
      </c>
      <c r="C24400" s="73" t="s">
        <v>101</v>
      </c>
      <c r="D24400" s="75">
        <v>2.09</v>
      </c>
      <c r="E24400" s="75">
        <v>1.93</v>
      </c>
      <c r="F24400" s="73" t="s">
        <v>11</v>
      </c>
    </row>
    <row r="24401" spans="1:6" x14ac:dyDescent="0.25">
      <c r="A24401" s="73" t="s">
        <v>18496</v>
      </c>
      <c r="B24401" s="74" t="s">
        <v>18497</v>
      </c>
      <c r="C24401" s="73" t="s">
        <v>101</v>
      </c>
      <c r="D24401" s="75">
        <v>3.19</v>
      </c>
      <c r="E24401" s="75">
        <v>2.96</v>
      </c>
      <c r="F24401" s="73" t="s">
        <v>11</v>
      </c>
    </row>
    <row r="24402" spans="1:6" x14ac:dyDescent="0.25">
      <c r="A24402" s="73" t="s">
        <v>18498</v>
      </c>
      <c r="B24402" s="74" t="s">
        <v>18499</v>
      </c>
      <c r="C24402" s="73" t="s">
        <v>101</v>
      </c>
      <c r="D24402" s="75">
        <v>3.36</v>
      </c>
      <c r="E24402" s="75">
        <v>3.13</v>
      </c>
      <c r="F24402" s="73" t="s">
        <v>11</v>
      </c>
    </row>
    <row r="24403" spans="1:6" x14ac:dyDescent="0.25">
      <c r="A24403" s="73" t="s">
        <v>18500</v>
      </c>
      <c r="B24403" s="74" t="s">
        <v>18501</v>
      </c>
      <c r="C24403" s="73" t="s">
        <v>101</v>
      </c>
      <c r="D24403" s="75">
        <v>4.5599999999999996</v>
      </c>
      <c r="E24403" s="75">
        <v>4.25</v>
      </c>
      <c r="F24403" s="73" t="s">
        <v>11</v>
      </c>
    </row>
    <row r="24404" spans="1:6" x14ac:dyDescent="0.25">
      <c r="A24404" s="73" t="s">
        <v>18502</v>
      </c>
      <c r="B24404" s="74" t="s">
        <v>18503</v>
      </c>
      <c r="C24404" s="73" t="s">
        <v>101</v>
      </c>
      <c r="D24404" s="75">
        <v>4.87</v>
      </c>
      <c r="E24404" s="75">
        <v>4.5599999999999996</v>
      </c>
      <c r="F24404" s="73" t="s">
        <v>11</v>
      </c>
    </row>
    <row r="24405" spans="1:6" x14ac:dyDescent="0.25">
      <c r="A24405" s="73" t="s">
        <v>18504</v>
      </c>
      <c r="B24405" s="74" t="s">
        <v>18505</v>
      </c>
      <c r="C24405" s="73" t="s">
        <v>101</v>
      </c>
      <c r="D24405" s="75">
        <v>34.28</v>
      </c>
      <c r="E24405" s="75">
        <v>33.18</v>
      </c>
      <c r="F24405" s="73" t="s">
        <v>11</v>
      </c>
    </row>
    <row r="24406" spans="1:6" x14ac:dyDescent="0.25">
      <c r="A24406" s="73" t="s">
        <v>18506</v>
      </c>
      <c r="B24406" s="74" t="s">
        <v>18507</v>
      </c>
      <c r="C24406" s="73" t="s">
        <v>101</v>
      </c>
      <c r="D24406" s="75">
        <v>2.86</v>
      </c>
      <c r="E24406" s="75">
        <v>2.7</v>
      </c>
      <c r="F24406" s="73" t="s">
        <v>11</v>
      </c>
    </row>
    <row r="24407" spans="1:6" x14ac:dyDescent="0.25">
      <c r="A24407" s="73" t="s">
        <v>18508</v>
      </c>
      <c r="B24407" s="74" t="s">
        <v>18509</v>
      </c>
      <c r="C24407" s="73" t="s">
        <v>101</v>
      </c>
      <c r="D24407" s="75">
        <v>4.87</v>
      </c>
      <c r="E24407" s="75">
        <v>4.6399999999999997</v>
      </c>
      <c r="F24407" s="73" t="s">
        <v>11</v>
      </c>
    </row>
    <row r="24408" spans="1:6" x14ac:dyDescent="0.25">
      <c r="A24408" s="73" t="s">
        <v>18510</v>
      </c>
      <c r="B24408" s="74" t="s">
        <v>18511</v>
      </c>
      <c r="C24408" s="73" t="s">
        <v>101</v>
      </c>
      <c r="D24408" s="75">
        <v>6.13</v>
      </c>
      <c r="E24408" s="75">
        <v>5.82</v>
      </c>
      <c r="F24408" s="73" t="s">
        <v>11</v>
      </c>
    </row>
    <row r="24409" spans="1:6" x14ac:dyDescent="0.25">
      <c r="A24409" s="73" t="s">
        <v>18512</v>
      </c>
      <c r="B24409" s="74" t="s">
        <v>18513</v>
      </c>
      <c r="C24409" s="73" t="s">
        <v>101</v>
      </c>
      <c r="D24409" s="75">
        <v>7.07</v>
      </c>
      <c r="E24409" s="75">
        <v>6.76</v>
      </c>
      <c r="F24409" s="73" t="s">
        <v>11</v>
      </c>
    </row>
    <row r="24410" spans="1:6" x14ac:dyDescent="0.25">
      <c r="A24410" s="73" t="s">
        <v>18514</v>
      </c>
      <c r="B24410" s="74" t="s">
        <v>18515</v>
      </c>
      <c r="C24410" s="73" t="s">
        <v>101</v>
      </c>
      <c r="D24410" s="75">
        <v>9.06</v>
      </c>
      <c r="E24410" s="75">
        <v>8.75</v>
      </c>
      <c r="F24410" s="73" t="s">
        <v>11</v>
      </c>
    </row>
    <row r="24411" spans="1:6" ht="25.5" x14ac:dyDescent="0.25">
      <c r="A24411" s="73" t="s">
        <v>18516</v>
      </c>
      <c r="B24411" s="74" t="s">
        <v>18517</v>
      </c>
      <c r="C24411" s="73" t="s">
        <v>101</v>
      </c>
      <c r="D24411" s="75">
        <v>24.48</v>
      </c>
      <c r="E24411" s="75">
        <v>24.08</v>
      </c>
      <c r="F24411" s="73" t="s">
        <v>11</v>
      </c>
    </row>
    <row r="24412" spans="1:6" ht="25.5" x14ac:dyDescent="0.25">
      <c r="A24412" s="73" t="s">
        <v>18518</v>
      </c>
      <c r="B24412" s="74" t="s">
        <v>18519</v>
      </c>
      <c r="C24412" s="73" t="s">
        <v>101</v>
      </c>
      <c r="D24412" s="75">
        <v>18.18</v>
      </c>
      <c r="E24412" s="75">
        <v>17.78</v>
      </c>
      <c r="F24412" s="73" t="s">
        <v>11</v>
      </c>
    </row>
    <row r="24413" spans="1:6" ht="25.5" x14ac:dyDescent="0.25">
      <c r="A24413" s="73" t="s">
        <v>18520</v>
      </c>
      <c r="B24413" s="74" t="s">
        <v>18521</v>
      </c>
      <c r="C24413" s="73" t="s">
        <v>101</v>
      </c>
      <c r="D24413" s="75">
        <v>18.29</v>
      </c>
      <c r="E24413" s="75">
        <v>17.89</v>
      </c>
      <c r="F24413" s="73" t="s">
        <v>11</v>
      </c>
    </row>
    <row r="24414" spans="1:6" ht="25.5" x14ac:dyDescent="0.25">
      <c r="A24414" s="73" t="s">
        <v>18522</v>
      </c>
      <c r="B24414" s="74" t="s">
        <v>18523</v>
      </c>
      <c r="C24414" s="73" t="s">
        <v>101</v>
      </c>
      <c r="D24414" s="75">
        <v>16.399999999999999</v>
      </c>
      <c r="E24414" s="75">
        <v>16</v>
      </c>
      <c r="F24414" s="73" t="s">
        <v>11</v>
      </c>
    </row>
    <row r="24415" spans="1:6" ht="25.5" x14ac:dyDescent="0.25">
      <c r="A24415" s="73" t="s">
        <v>18524</v>
      </c>
      <c r="B24415" s="74" t="s">
        <v>18525</v>
      </c>
      <c r="C24415" s="73" t="s">
        <v>101</v>
      </c>
      <c r="D24415" s="75">
        <v>19.45</v>
      </c>
      <c r="E24415" s="75">
        <v>19.05</v>
      </c>
      <c r="F24415" s="73" t="s">
        <v>11</v>
      </c>
    </row>
    <row r="24416" spans="1:6" ht="25.5" x14ac:dyDescent="0.25">
      <c r="A24416" s="73" t="s">
        <v>18526</v>
      </c>
      <c r="B24416" s="74" t="s">
        <v>18527</v>
      </c>
      <c r="C24416" s="73" t="s">
        <v>101</v>
      </c>
      <c r="D24416" s="75">
        <v>19.440000000000001</v>
      </c>
      <c r="E24416" s="75">
        <v>19.04</v>
      </c>
      <c r="F24416" s="73" t="s">
        <v>11</v>
      </c>
    </row>
    <row r="24417" spans="1:6" ht="25.5" x14ac:dyDescent="0.25">
      <c r="A24417" s="73" t="s">
        <v>18528</v>
      </c>
      <c r="B24417" s="74" t="s">
        <v>18529</v>
      </c>
      <c r="C24417" s="73" t="s">
        <v>101</v>
      </c>
      <c r="D24417" s="75">
        <v>22.77</v>
      </c>
      <c r="E24417" s="75">
        <v>22.24</v>
      </c>
      <c r="F24417" s="73" t="s">
        <v>11</v>
      </c>
    </row>
    <row r="24418" spans="1:6" ht="25.5" x14ac:dyDescent="0.25">
      <c r="A24418" s="73" t="s">
        <v>18530</v>
      </c>
      <c r="B24418" s="74" t="s">
        <v>18531</v>
      </c>
      <c r="C24418" s="73" t="s">
        <v>101</v>
      </c>
      <c r="D24418" s="75">
        <v>22.9</v>
      </c>
      <c r="E24418" s="75">
        <v>22.37</v>
      </c>
      <c r="F24418" s="73" t="s">
        <v>11</v>
      </c>
    </row>
    <row r="24419" spans="1:6" ht="25.5" x14ac:dyDescent="0.25">
      <c r="A24419" s="73" t="s">
        <v>18532</v>
      </c>
      <c r="B24419" s="74" t="s">
        <v>18533</v>
      </c>
      <c r="C24419" s="73" t="s">
        <v>101</v>
      </c>
      <c r="D24419" s="75">
        <v>25.15</v>
      </c>
      <c r="E24419" s="75">
        <v>24.62</v>
      </c>
      <c r="F24419" s="73" t="s">
        <v>11</v>
      </c>
    </row>
    <row r="24420" spans="1:6" ht="25.5" x14ac:dyDescent="0.25">
      <c r="A24420" s="73" t="s">
        <v>18534</v>
      </c>
      <c r="B24420" s="74" t="s">
        <v>18535</v>
      </c>
      <c r="C24420" s="73" t="s">
        <v>101</v>
      </c>
      <c r="D24420" s="75">
        <v>33.979999999999997</v>
      </c>
      <c r="E24420" s="75">
        <v>33.24</v>
      </c>
      <c r="F24420" s="73" t="s">
        <v>11</v>
      </c>
    </row>
    <row r="24421" spans="1:6" ht="25.5" x14ac:dyDescent="0.25">
      <c r="A24421" s="73" t="s">
        <v>18536</v>
      </c>
      <c r="B24421" s="74" t="s">
        <v>18537</v>
      </c>
      <c r="C24421" s="73" t="s">
        <v>101</v>
      </c>
      <c r="D24421" s="75">
        <v>74.34</v>
      </c>
      <c r="E24421" s="75">
        <v>73.599999999999994</v>
      </c>
      <c r="F24421" s="73" t="s">
        <v>11</v>
      </c>
    </row>
    <row r="24422" spans="1:6" ht="25.5" x14ac:dyDescent="0.25">
      <c r="A24422" s="73" t="s">
        <v>18538</v>
      </c>
      <c r="B24422" s="74" t="s">
        <v>18539</v>
      </c>
      <c r="C24422" s="73" t="s">
        <v>101</v>
      </c>
      <c r="D24422" s="75">
        <v>86.05</v>
      </c>
      <c r="E24422" s="75">
        <v>85.31</v>
      </c>
      <c r="F24422" s="73" t="s">
        <v>11</v>
      </c>
    </row>
    <row r="24423" spans="1:6" ht="25.5" x14ac:dyDescent="0.25">
      <c r="A24423" s="73" t="s">
        <v>18540</v>
      </c>
      <c r="B24423" s="74" t="s">
        <v>18541</v>
      </c>
      <c r="C24423" s="73" t="s">
        <v>101</v>
      </c>
      <c r="D24423" s="75">
        <v>96</v>
      </c>
      <c r="E24423" s="75">
        <v>95.26</v>
      </c>
      <c r="F24423" s="73" t="s">
        <v>11</v>
      </c>
    </row>
    <row r="24424" spans="1:6" ht="25.5" x14ac:dyDescent="0.25">
      <c r="A24424" s="73" t="s">
        <v>18542</v>
      </c>
      <c r="B24424" s="74" t="s">
        <v>18543</v>
      </c>
      <c r="C24424" s="73" t="s">
        <v>101</v>
      </c>
      <c r="D24424" s="75">
        <v>45.67</v>
      </c>
      <c r="E24424" s="75">
        <v>44.92</v>
      </c>
      <c r="F24424" s="73" t="s">
        <v>11</v>
      </c>
    </row>
    <row r="24425" spans="1:6" ht="25.5" x14ac:dyDescent="0.25">
      <c r="A24425" s="73" t="s">
        <v>18544</v>
      </c>
      <c r="B24425" s="74" t="s">
        <v>18545</v>
      </c>
      <c r="C24425" s="73" t="s">
        <v>101</v>
      </c>
      <c r="D24425" s="75">
        <v>49.94</v>
      </c>
      <c r="E24425" s="75">
        <v>49.19</v>
      </c>
      <c r="F24425" s="73" t="s">
        <v>11</v>
      </c>
    </row>
    <row r="24426" spans="1:6" ht="25.5" x14ac:dyDescent="0.25">
      <c r="A24426" s="73" t="s">
        <v>18546</v>
      </c>
      <c r="B24426" s="74" t="s">
        <v>18547</v>
      </c>
      <c r="C24426" s="73" t="s">
        <v>101</v>
      </c>
      <c r="D24426" s="75">
        <v>40.67</v>
      </c>
      <c r="E24426" s="75">
        <v>39.92</v>
      </c>
      <c r="F24426" s="73" t="s">
        <v>11</v>
      </c>
    </row>
    <row r="24427" spans="1:6" ht="25.5" x14ac:dyDescent="0.25">
      <c r="A24427" s="73" t="s">
        <v>18548</v>
      </c>
      <c r="B24427" s="74" t="s">
        <v>18549</v>
      </c>
      <c r="C24427" s="73" t="s">
        <v>101</v>
      </c>
      <c r="D24427" s="75">
        <v>46.43</v>
      </c>
      <c r="E24427" s="75">
        <v>45.68</v>
      </c>
      <c r="F24427" s="73" t="s">
        <v>11</v>
      </c>
    </row>
    <row r="24428" spans="1:6" ht="25.5" x14ac:dyDescent="0.25">
      <c r="A24428" s="73" t="s">
        <v>18550</v>
      </c>
      <c r="B24428" s="74" t="s">
        <v>18551</v>
      </c>
      <c r="C24428" s="73" t="s">
        <v>101</v>
      </c>
      <c r="D24428" s="75">
        <v>43.64</v>
      </c>
      <c r="E24428" s="75">
        <v>42.89</v>
      </c>
      <c r="F24428" s="73" t="s">
        <v>11</v>
      </c>
    </row>
    <row r="24429" spans="1:6" ht="25.5" x14ac:dyDescent="0.25">
      <c r="A24429" s="73" t="s">
        <v>18552</v>
      </c>
      <c r="B24429" s="74" t="s">
        <v>18553</v>
      </c>
      <c r="C24429" s="73" t="s">
        <v>101</v>
      </c>
      <c r="D24429" s="75">
        <v>52.38</v>
      </c>
      <c r="E24429" s="75">
        <v>51.63</v>
      </c>
      <c r="F24429" s="73" t="s">
        <v>11</v>
      </c>
    </row>
    <row r="24430" spans="1:6" ht="25.5" x14ac:dyDescent="0.25">
      <c r="A24430" s="73" t="s">
        <v>18554</v>
      </c>
      <c r="B24430" s="74" t="s">
        <v>18555</v>
      </c>
      <c r="C24430" s="73" t="s">
        <v>101</v>
      </c>
      <c r="D24430" s="75">
        <v>46.89</v>
      </c>
      <c r="E24430" s="75">
        <v>45.89</v>
      </c>
      <c r="F24430" s="73" t="s">
        <v>11</v>
      </c>
    </row>
    <row r="24431" spans="1:6" ht="25.5" x14ac:dyDescent="0.25">
      <c r="A24431" s="73" t="s">
        <v>18556</v>
      </c>
      <c r="B24431" s="74" t="s">
        <v>18557</v>
      </c>
      <c r="C24431" s="73" t="s">
        <v>101</v>
      </c>
      <c r="D24431" s="75">
        <v>41.48</v>
      </c>
      <c r="E24431" s="75">
        <v>40.479999999999997</v>
      </c>
      <c r="F24431" s="73" t="s">
        <v>11</v>
      </c>
    </row>
    <row r="24432" spans="1:6" ht="25.5" x14ac:dyDescent="0.25">
      <c r="A24432" s="73" t="s">
        <v>18558</v>
      </c>
      <c r="B24432" s="74" t="s">
        <v>18559</v>
      </c>
      <c r="C24432" s="73" t="s">
        <v>101</v>
      </c>
      <c r="D24432" s="75">
        <v>51.2</v>
      </c>
      <c r="E24432" s="75">
        <v>50.2</v>
      </c>
      <c r="F24432" s="73" t="s">
        <v>11</v>
      </c>
    </row>
    <row r="24433" spans="1:6" ht="25.5" x14ac:dyDescent="0.25">
      <c r="A24433" s="73" t="s">
        <v>18560</v>
      </c>
      <c r="B24433" s="74" t="s">
        <v>18561</v>
      </c>
      <c r="C24433" s="73" t="s">
        <v>101</v>
      </c>
      <c r="D24433" s="75">
        <v>76.67</v>
      </c>
      <c r="E24433" s="75">
        <v>75.260000000000005</v>
      </c>
      <c r="F24433" s="73" t="s">
        <v>11</v>
      </c>
    </row>
    <row r="24434" spans="1:6" ht="25.5" x14ac:dyDescent="0.25">
      <c r="A24434" s="73" t="s">
        <v>18562</v>
      </c>
      <c r="B24434" s="74" t="s">
        <v>18563</v>
      </c>
      <c r="C24434" s="73" t="s">
        <v>101</v>
      </c>
      <c r="D24434" s="75">
        <v>143.44999999999999</v>
      </c>
      <c r="E24434" s="75">
        <v>142.04</v>
      </c>
      <c r="F24434" s="73" t="s">
        <v>11</v>
      </c>
    </row>
    <row r="24435" spans="1:6" ht="25.5" x14ac:dyDescent="0.25">
      <c r="A24435" s="73" t="s">
        <v>18564</v>
      </c>
      <c r="B24435" s="74" t="s">
        <v>18565</v>
      </c>
      <c r="C24435" s="73" t="s">
        <v>101</v>
      </c>
      <c r="D24435" s="75">
        <v>150.52000000000001</v>
      </c>
      <c r="E24435" s="75">
        <v>149.11000000000001</v>
      </c>
      <c r="F24435" s="73" t="s">
        <v>11</v>
      </c>
    </row>
    <row r="24436" spans="1:6" ht="25.5" x14ac:dyDescent="0.25">
      <c r="A24436" s="73" t="s">
        <v>18566</v>
      </c>
      <c r="B24436" s="74" t="s">
        <v>18567</v>
      </c>
      <c r="C24436" s="73" t="s">
        <v>101</v>
      </c>
      <c r="D24436" s="75">
        <v>158.02000000000001</v>
      </c>
      <c r="E24436" s="75">
        <v>156.61000000000001</v>
      </c>
      <c r="F24436" s="73" t="s">
        <v>11</v>
      </c>
    </row>
    <row r="24437" spans="1:6" ht="25.5" x14ac:dyDescent="0.25">
      <c r="A24437" s="73" t="s">
        <v>18568</v>
      </c>
      <c r="B24437" s="74" t="s">
        <v>18569</v>
      </c>
      <c r="C24437" s="73" t="s">
        <v>101</v>
      </c>
      <c r="D24437" s="75">
        <v>97.78</v>
      </c>
      <c r="E24437" s="75">
        <v>96.69</v>
      </c>
      <c r="F24437" s="73" t="s">
        <v>11</v>
      </c>
    </row>
    <row r="24438" spans="1:6" ht="25.5" x14ac:dyDescent="0.25">
      <c r="A24438" s="73" t="s">
        <v>18570</v>
      </c>
      <c r="B24438" s="74" t="s">
        <v>18571</v>
      </c>
      <c r="C24438" s="73" t="s">
        <v>101</v>
      </c>
      <c r="D24438" s="75">
        <v>69.61</v>
      </c>
      <c r="E24438" s="75">
        <v>68.52</v>
      </c>
      <c r="F24438" s="73" t="s">
        <v>11</v>
      </c>
    </row>
    <row r="24439" spans="1:6" ht="25.5" x14ac:dyDescent="0.25">
      <c r="A24439" s="73" t="s">
        <v>18572</v>
      </c>
      <c r="B24439" s="74" t="s">
        <v>18573</v>
      </c>
      <c r="C24439" s="73" t="s">
        <v>101</v>
      </c>
      <c r="D24439" s="75">
        <v>67.8</v>
      </c>
      <c r="E24439" s="75">
        <v>66.709999999999994</v>
      </c>
      <c r="F24439" s="73" t="s">
        <v>11</v>
      </c>
    </row>
    <row r="24440" spans="1:6" ht="25.5" x14ac:dyDescent="0.25">
      <c r="A24440" s="73" t="s">
        <v>18574</v>
      </c>
      <c r="B24440" s="74" t="s">
        <v>18575</v>
      </c>
      <c r="C24440" s="73" t="s">
        <v>101</v>
      </c>
      <c r="D24440" s="75">
        <v>71.13</v>
      </c>
      <c r="E24440" s="75">
        <v>70.040000000000006</v>
      </c>
      <c r="F24440" s="73" t="s">
        <v>11</v>
      </c>
    </row>
    <row r="24441" spans="1:6" ht="25.5" x14ac:dyDescent="0.25">
      <c r="A24441" s="73" t="s">
        <v>18576</v>
      </c>
      <c r="B24441" s="74" t="s">
        <v>18577</v>
      </c>
      <c r="C24441" s="73" t="s">
        <v>101</v>
      </c>
      <c r="D24441" s="75">
        <v>64.459999999999994</v>
      </c>
      <c r="E24441" s="75">
        <v>63.37</v>
      </c>
      <c r="F24441" s="73" t="s">
        <v>11</v>
      </c>
    </row>
    <row r="24442" spans="1:6" ht="25.5" x14ac:dyDescent="0.25">
      <c r="A24442" s="73" t="s">
        <v>18578</v>
      </c>
      <c r="B24442" s="74" t="s">
        <v>18579</v>
      </c>
      <c r="C24442" s="73" t="s">
        <v>101</v>
      </c>
      <c r="D24442" s="75">
        <v>62.74</v>
      </c>
      <c r="E24442" s="75">
        <v>61.65</v>
      </c>
      <c r="F24442" s="73" t="s">
        <v>11</v>
      </c>
    </row>
    <row r="24443" spans="1:6" ht="25.5" x14ac:dyDescent="0.25">
      <c r="A24443" s="73" t="s">
        <v>18580</v>
      </c>
      <c r="B24443" s="74" t="s">
        <v>18581</v>
      </c>
      <c r="C24443" s="73" t="s">
        <v>101</v>
      </c>
      <c r="D24443" s="75">
        <v>69.69</v>
      </c>
      <c r="E24443" s="75">
        <v>68.209999999999994</v>
      </c>
      <c r="F24443" s="73" t="s">
        <v>11</v>
      </c>
    </row>
    <row r="24444" spans="1:6" ht="25.5" x14ac:dyDescent="0.25">
      <c r="A24444" s="73" t="s">
        <v>18582</v>
      </c>
      <c r="B24444" s="74" t="s">
        <v>18583</v>
      </c>
      <c r="C24444" s="73" t="s">
        <v>101</v>
      </c>
      <c r="D24444" s="75">
        <v>77.78</v>
      </c>
      <c r="E24444" s="75">
        <v>76.3</v>
      </c>
      <c r="F24444" s="73" t="s">
        <v>11</v>
      </c>
    </row>
    <row r="24445" spans="1:6" ht="25.5" x14ac:dyDescent="0.25">
      <c r="A24445" s="73" t="s">
        <v>18584</v>
      </c>
      <c r="B24445" s="74" t="s">
        <v>18585</v>
      </c>
      <c r="C24445" s="73" t="s">
        <v>101</v>
      </c>
      <c r="D24445" s="75">
        <v>84.31</v>
      </c>
      <c r="E24445" s="75">
        <v>82.83</v>
      </c>
      <c r="F24445" s="73" t="s">
        <v>11</v>
      </c>
    </row>
    <row r="24446" spans="1:6" ht="25.5" x14ac:dyDescent="0.25">
      <c r="A24446" s="73" t="s">
        <v>18586</v>
      </c>
      <c r="B24446" s="74" t="s">
        <v>18587</v>
      </c>
      <c r="C24446" s="73" t="s">
        <v>101</v>
      </c>
      <c r="D24446" s="75">
        <v>104.93</v>
      </c>
      <c r="E24446" s="75">
        <v>103.14</v>
      </c>
      <c r="F24446" s="73" t="s">
        <v>11</v>
      </c>
    </row>
    <row r="24447" spans="1:6" ht="25.5" x14ac:dyDescent="0.25">
      <c r="A24447" s="73" t="s">
        <v>18588</v>
      </c>
      <c r="B24447" s="74" t="s">
        <v>18589</v>
      </c>
      <c r="C24447" s="73" t="s">
        <v>101</v>
      </c>
      <c r="D24447" s="75">
        <v>189.36</v>
      </c>
      <c r="E24447" s="75">
        <v>187.26</v>
      </c>
      <c r="F24447" s="73" t="s">
        <v>11</v>
      </c>
    </row>
    <row r="24448" spans="1:6" ht="25.5" x14ac:dyDescent="0.25">
      <c r="A24448" s="73" t="s">
        <v>18590</v>
      </c>
      <c r="B24448" s="74" t="s">
        <v>18591</v>
      </c>
      <c r="C24448" s="73" t="s">
        <v>101</v>
      </c>
      <c r="D24448" s="75">
        <v>188.3</v>
      </c>
      <c r="E24448" s="75">
        <v>186.2</v>
      </c>
      <c r="F24448" s="73" t="s">
        <v>11</v>
      </c>
    </row>
    <row r="24449" spans="1:6" ht="25.5" x14ac:dyDescent="0.25">
      <c r="A24449" s="73" t="s">
        <v>18592</v>
      </c>
      <c r="B24449" s="74" t="s">
        <v>18593</v>
      </c>
      <c r="C24449" s="73" t="s">
        <v>101</v>
      </c>
      <c r="D24449" s="75">
        <v>306.47000000000003</v>
      </c>
      <c r="E24449" s="75">
        <v>304.37</v>
      </c>
      <c r="F24449" s="73" t="s">
        <v>11</v>
      </c>
    </row>
    <row r="24450" spans="1:6" ht="25.5" x14ac:dyDescent="0.25">
      <c r="A24450" s="73" t="s">
        <v>18594</v>
      </c>
      <c r="B24450" s="74" t="s">
        <v>18595</v>
      </c>
      <c r="C24450" s="73" t="s">
        <v>101</v>
      </c>
      <c r="D24450" s="75">
        <v>427.28</v>
      </c>
      <c r="E24450" s="75">
        <v>424.44</v>
      </c>
      <c r="F24450" s="73" t="s">
        <v>11</v>
      </c>
    </row>
    <row r="24451" spans="1:6" ht="25.5" x14ac:dyDescent="0.25">
      <c r="A24451" s="73" t="s">
        <v>18596</v>
      </c>
      <c r="B24451" s="74" t="s">
        <v>18597</v>
      </c>
      <c r="C24451" s="73" t="s">
        <v>101</v>
      </c>
      <c r="D24451" s="75">
        <v>440.97</v>
      </c>
      <c r="E24451" s="75">
        <v>438.13</v>
      </c>
      <c r="F24451" s="73" t="s">
        <v>11</v>
      </c>
    </row>
    <row r="24452" spans="1:6" ht="25.5" x14ac:dyDescent="0.25">
      <c r="A24452" s="73" t="s">
        <v>18598</v>
      </c>
      <c r="B24452" s="74" t="s">
        <v>18599</v>
      </c>
      <c r="C24452" s="73" t="s">
        <v>101</v>
      </c>
      <c r="D24452" s="75">
        <v>558.49</v>
      </c>
      <c r="E24452" s="75">
        <v>554.72</v>
      </c>
      <c r="F24452" s="73" t="s">
        <v>11</v>
      </c>
    </row>
    <row r="24453" spans="1:6" ht="25.5" x14ac:dyDescent="0.25">
      <c r="A24453" s="73" t="s">
        <v>18600</v>
      </c>
      <c r="B24453" s="74" t="s">
        <v>18601</v>
      </c>
      <c r="C24453" s="73" t="s">
        <v>101</v>
      </c>
      <c r="D24453" s="75">
        <v>598.28</v>
      </c>
      <c r="E24453" s="75">
        <v>594.51</v>
      </c>
      <c r="F24453" s="73" t="s">
        <v>11</v>
      </c>
    </row>
    <row r="24454" spans="1:6" ht="25.5" x14ac:dyDescent="0.25">
      <c r="A24454" s="73" t="s">
        <v>18602</v>
      </c>
      <c r="B24454" s="74" t="s">
        <v>18603</v>
      </c>
      <c r="C24454" s="73" t="s">
        <v>101</v>
      </c>
      <c r="D24454" s="75">
        <v>614.16</v>
      </c>
      <c r="E24454" s="75">
        <v>610.39</v>
      </c>
      <c r="F24454" s="73" t="s">
        <v>11</v>
      </c>
    </row>
    <row r="24455" spans="1:6" ht="25.5" x14ac:dyDescent="0.25">
      <c r="A24455" s="73" t="s">
        <v>18604</v>
      </c>
      <c r="B24455" s="74" t="s">
        <v>18605</v>
      </c>
      <c r="C24455" s="73" t="s">
        <v>101</v>
      </c>
      <c r="D24455" s="75">
        <v>470.9</v>
      </c>
      <c r="E24455" s="75">
        <v>467.13</v>
      </c>
      <c r="F24455" s="73" t="s">
        <v>11</v>
      </c>
    </row>
    <row r="24456" spans="1:6" ht="25.5" x14ac:dyDescent="0.25">
      <c r="A24456" s="73" t="s">
        <v>18606</v>
      </c>
      <c r="B24456" s="74" t="s">
        <v>18607</v>
      </c>
      <c r="C24456" s="73" t="s">
        <v>101</v>
      </c>
      <c r="D24456" s="75">
        <v>625.79</v>
      </c>
      <c r="E24456" s="75">
        <v>622.02</v>
      </c>
      <c r="F24456" s="73" t="s">
        <v>11</v>
      </c>
    </row>
    <row r="24457" spans="1:6" ht="25.5" x14ac:dyDescent="0.25">
      <c r="A24457" s="73" t="s">
        <v>18608</v>
      </c>
      <c r="B24457" s="74" t="s">
        <v>18609</v>
      </c>
      <c r="C24457" s="73" t="s">
        <v>101</v>
      </c>
      <c r="D24457" s="75">
        <v>593.69000000000005</v>
      </c>
      <c r="E24457" s="75">
        <v>589.91999999999996</v>
      </c>
      <c r="F24457" s="73" t="s">
        <v>11</v>
      </c>
    </row>
    <row r="24458" spans="1:6" ht="25.5" x14ac:dyDescent="0.25">
      <c r="A24458" s="73" t="s">
        <v>18610</v>
      </c>
      <c r="B24458" s="74" t="s">
        <v>18611</v>
      </c>
      <c r="C24458" s="73" t="s">
        <v>101</v>
      </c>
      <c r="D24458" s="75">
        <v>1443.77</v>
      </c>
      <c r="E24458" s="75">
        <v>1438.04</v>
      </c>
      <c r="F24458" s="73" t="s">
        <v>11</v>
      </c>
    </row>
    <row r="24459" spans="1:6" ht="25.5" x14ac:dyDescent="0.25">
      <c r="A24459" s="73" t="s">
        <v>18612</v>
      </c>
      <c r="B24459" s="74" t="s">
        <v>18613</v>
      </c>
      <c r="C24459" s="73" t="s">
        <v>101</v>
      </c>
      <c r="D24459" s="75">
        <v>1462.01</v>
      </c>
      <c r="E24459" s="75">
        <v>1456.28</v>
      </c>
      <c r="F24459" s="73" t="s">
        <v>11</v>
      </c>
    </row>
    <row r="24460" spans="1:6" ht="25.5" x14ac:dyDescent="0.25">
      <c r="A24460" s="73" t="s">
        <v>18614</v>
      </c>
      <c r="B24460" s="74" t="s">
        <v>18615</v>
      </c>
      <c r="C24460" s="73" t="s">
        <v>101</v>
      </c>
      <c r="D24460" s="75">
        <v>1808.64</v>
      </c>
      <c r="E24460" s="75">
        <v>1795.94</v>
      </c>
      <c r="F24460" s="73" t="s">
        <v>11</v>
      </c>
    </row>
    <row r="24461" spans="1:6" ht="25.5" x14ac:dyDescent="0.25">
      <c r="A24461" s="73" t="s">
        <v>18616</v>
      </c>
      <c r="B24461" s="74" t="s">
        <v>18617</v>
      </c>
      <c r="C24461" s="73" t="s">
        <v>101</v>
      </c>
      <c r="D24461" s="75">
        <v>2063.71</v>
      </c>
      <c r="E24461" s="75">
        <v>2002.97</v>
      </c>
      <c r="F24461" s="73" t="s">
        <v>11</v>
      </c>
    </row>
    <row r="24462" spans="1:6" ht="25.5" x14ac:dyDescent="0.25">
      <c r="A24462" s="73" t="s">
        <v>18618</v>
      </c>
      <c r="B24462" s="74" t="s">
        <v>18619</v>
      </c>
      <c r="C24462" s="73" t="s">
        <v>101</v>
      </c>
      <c r="D24462" s="75">
        <v>3093.68</v>
      </c>
      <c r="E24462" s="75">
        <v>2993.39</v>
      </c>
      <c r="F24462" s="73" t="s">
        <v>11</v>
      </c>
    </row>
    <row r="24463" spans="1:6" ht="25.5" x14ac:dyDescent="0.25">
      <c r="A24463" s="73" t="s">
        <v>18620</v>
      </c>
      <c r="B24463" s="74" t="s">
        <v>18621</v>
      </c>
      <c r="C24463" s="73" t="s">
        <v>101</v>
      </c>
      <c r="D24463" s="75">
        <v>3503.07</v>
      </c>
      <c r="E24463" s="75">
        <v>3394.99</v>
      </c>
      <c r="F24463" s="73" t="s">
        <v>11</v>
      </c>
    </row>
    <row r="24464" spans="1:6" ht="25.5" x14ac:dyDescent="0.25">
      <c r="A24464" s="73" t="s">
        <v>18622</v>
      </c>
      <c r="B24464" s="74" t="s">
        <v>18623</v>
      </c>
      <c r="C24464" s="73" t="s">
        <v>101</v>
      </c>
      <c r="D24464" s="75">
        <v>4927.78</v>
      </c>
      <c r="E24464" s="75">
        <v>4805.17</v>
      </c>
      <c r="F24464" s="73" t="s">
        <v>11</v>
      </c>
    </row>
    <row r="24465" spans="1:6" ht="38.25" x14ac:dyDescent="0.25">
      <c r="A24465" s="73" t="s">
        <v>27217</v>
      </c>
      <c r="B24465" s="74" t="s">
        <v>34711</v>
      </c>
      <c r="C24465" s="73" t="s">
        <v>101</v>
      </c>
      <c r="D24465" s="75">
        <v>62.84</v>
      </c>
      <c r="E24465" s="75">
        <v>60.6</v>
      </c>
      <c r="F24465" s="73" t="s">
        <v>11</v>
      </c>
    </row>
    <row r="24466" spans="1:6" ht="25.5" x14ac:dyDescent="0.25">
      <c r="A24466" s="73" t="s">
        <v>27218</v>
      </c>
      <c r="B24466" s="74" t="s">
        <v>34712</v>
      </c>
      <c r="C24466" s="73" t="s">
        <v>101</v>
      </c>
      <c r="D24466" s="75">
        <v>44.39</v>
      </c>
      <c r="E24466" s="75">
        <v>44.03</v>
      </c>
      <c r="F24466" s="73" t="s">
        <v>11</v>
      </c>
    </row>
    <row r="24467" spans="1:6" ht="38.25" x14ac:dyDescent="0.25">
      <c r="A24467" s="73" t="s">
        <v>27220</v>
      </c>
      <c r="B24467" s="74" t="s">
        <v>34713</v>
      </c>
      <c r="C24467" s="73" t="s">
        <v>101</v>
      </c>
      <c r="D24467" s="75">
        <v>579.79</v>
      </c>
      <c r="E24467" s="75">
        <v>577.66999999999996</v>
      </c>
      <c r="F24467" s="73" t="s">
        <v>11</v>
      </c>
    </row>
    <row r="24468" spans="1:6" ht="38.25" x14ac:dyDescent="0.25">
      <c r="A24468" s="73" t="s">
        <v>18624</v>
      </c>
      <c r="B24468" s="74" t="s">
        <v>34714</v>
      </c>
      <c r="C24468" s="73" t="s">
        <v>101</v>
      </c>
      <c r="D24468" s="75">
        <v>154.41999999999999</v>
      </c>
      <c r="E24468" s="75">
        <v>152.30000000000001</v>
      </c>
      <c r="F24468" s="73" t="s">
        <v>11</v>
      </c>
    </row>
    <row r="24469" spans="1:6" ht="38.25" x14ac:dyDescent="0.25">
      <c r="A24469" s="73" t="s">
        <v>18625</v>
      </c>
      <c r="B24469" s="74" t="s">
        <v>34715</v>
      </c>
      <c r="C24469" s="73" t="s">
        <v>101</v>
      </c>
      <c r="D24469" s="75">
        <v>178.64</v>
      </c>
      <c r="E24469" s="75">
        <v>176.52</v>
      </c>
      <c r="F24469" s="73" t="s">
        <v>11</v>
      </c>
    </row>
    <row r="24470" spans="1:6" ht="38.25" x14ac:dyDescent="0.25">
      <c r="A24470" s="73" t="s">
        <v>18626</v>
      </c>
      <c r="B24470" s="74" t="s">
        <v>34716</v>
      </c>
      <c r="C24470" s="73" t="s">
        <v>101</v>
      </c>
      <c r="D24470" s="75">
        <v>129.80000000000001</v>
      </c>
      <c r="E24470" s="75">
        <v>127.68</v>
      </c>
      <c r="F24470" s="73" t="s">
        <v>11</v>
      </c>
    </row>
    <row r="24471" spans="1:6" ht="38.25" x14ac:dyDescent="0.25">
      <c r="A24471" s="73" t="s">
        <v>18627</v>
      </c>
      <c r="B24471" s="74" t="s">
        <v>34717</v>
      </c>
      <c r="C24471" s="73" t="s">
        <v>101</v>
      </c>
      <c r="D24471" s="75">
        <v>140.76</v>
      </c>
      <c r="E24471" s="75">
        <v>139</v>
      </c>
      <c r="F24471" s="73" t="s">
        <v>11</v>
      </c>
    </row>
    <row r="24472" spans="1:6" ht="38.25" x14ac:dyDescent="0.25">
      <c r="A24472" s="73" t="s">
        <v>18628</v>
      </c>
      <c r="B24472" s="74" t="s">
        <v>34718</v>
      </c>
      <c r="C24472" s="73" t="s">
        <v>101</v>
      </c>
      <c r="D24472" s="75">
        <v>183.62</v>
      </c>
      <c r="E24472" s="75">
        <v>181.5</v>
      </c>
      <c r="F24472" s="73" t="s">
        <v>11</v>
      </c>
    </row>
    <row r="24473" spans="1:6" ht="38.25" x14ac:dyDescent="0.25">
      <c r="A24473" s="73" t="s">
        <v>18629</v>
      </c>
      <c r="B24473" s="74" t="s">
        <v>34719</v>
      </c>
      <c r="C24473" s="73" t="s">
        <v>101</v>
      </c>
      <c r="D24473" s="75">
        <v>284.51</v>
      </c>
      <c r="E24473" s="75">
        <v>281.62</v>
      </c>
      <c r="F24473" s="73" t="s">
        <v>11</v>
      </c>
    </row>
    <row r="24474" spans="1:6" ht="38.25" x14ac:dyDescent="0.25">
      <c r="A24474" s="73" t="s">
        <v>18630</v>
      </c>
      <c r="B24474" s="74" t="s">
        <v>34720</v>
      </c>
      <c r="C24474" s="73" t="s">
        <v>101</v>
      </c>
      <c r="D24474" s="75">
        <v>205.07</v>
      </c>
      <c r="E24474" s="75">
        <v>202.63</v>
      </c>
      <c r="F24474" s="73" t="s">
        <v>11</v>
      </c>
    </row>
    <row r="24475" spans="1:6" ht="38.25" x14ac:dyDescent="0.25">
      <c r="A24475" s="73" t="s">
        <v>18631</v>
      </c>
      <c r="B24475" s="74" t="s">
        <v>34721</v>
      </c>
      <c r="C24475" s="73" t="s">
        <v>101</v>
      </c>
      <c r="D24475" s="75">
        <v>179.9</v>
      </c>
      <c r="E24475" s="75">
        <v>177.78</v>
      </c>
      <c r="F24475" s="73" t="s">
        <v>11</v>
      </c>
    </row>
    <row r="24476" spans="1:6" ht="38.25" x14ac:dyDescent="0.25">
      <c r="A24476" s="73" t="s">
        <v>18632</v>
      </c>
      <c r="B24476" s="74" t="s">
        <v>34722</v>
      </c>
      <c r="C24476" s="73" t="s">
        <v>101</v>
      </c>
      <c r="D24476" s="75">
        <v>1036.94</v>
      </c>
      <c r="E24476" s="75">
        <v>1030.24</v>
      </c>
      <c r="F24476" s="73" t="s">
        <v>11</v>
      </c>
    </row>
    <row r="24477" spans="1:6" ht="38.25" x14ac:dyDescent="0.25">
      <c r="A24477" s="73" t="s">
        <v>18633</v>
      </c>
      <c r="B24477" s="74" t="s">
        <v>34723</v>
      </c>
      <c r="C24477" s="73" t="s">
        <v>101</v>
      </c>
      <c r="D24477" s="75">
        <v>986.04</v>
      </c>
      <c r="E24477" s="75">
        <v>979.34</v>
      </c>
      <c r="F24477" s="73" t="s">
        <v>11</v>
      </c>
    </row>
    <row r="24478" spans="1:6" ht="38.25" x14ac:dyDescent="0.25">
      <c r="A24478" s="73" t="s">
        <v>18634</v>
      </c>
      <c r="B24478" s="74" t="s">
        <v>34724</v>
      </c>
      <c r="C24478" s="73" t="s">
        <v>101</v>
      </c>
      <c r="D24478" s="75">
        <v>1264.0899999999999</v>
      </c>
      <c r="E24478" s="75">
        <v>1257.3900000000001</v>
      </c>
      <c r="F24478" s="73" t="s">
        <v>11</v>
      </c>
    </row>
    <row r="24479" spans="1:6" ht="38.25" x14ac:dyDescent="0.25">
      <c r="A24479" s="73" t="s">
        <v>18635</v>
      </c>
      <c r="B24479" s="74" t="s">
        <v>34725</v>
      </c>
      <c r="C24479" s="73" t="s">
        <v>101</v>
      </c>
      <c r="D24479" s="75">
        <v>1759.9</v>
      </c>
      <c r="E24479" s="75">
        <v>1753.2</v>
      </c>
      <c r="F24479" s="73" t="s">
        <v>11</v>
      </c>
    </row>
    <row r="24480" spans="1:6" ht="25.5" x14ac:dyDescent="0.25">
      <c r="A24480" s="73" t="s">
        <v>18636</v>
      </c>
      <c r="B24480" s="74" t="s">
        <v>34726</v>
      </c>
      <c r="C24480" s="73" t="s">
        <v>101</v>
      </c>
      <c r="D24480" s="75">
        <v>46.52</v>
      </c>
      <c r="E24480" s="75">
        <v>44.4</v>
      </c>
      <c r="F24480" s="73" t="s">
        <v>11</v>
      </c>
    </row>
    <row r="24481" spans="1:6" ht="25.5" x14ac:dyDescent="0.25">
      <c r="A24481" s="73" t="s">
        <v>27221</v>
      </c>
      <c r="B24481" s="74" t="s">
        <v>34727</v>
      </c>
      <c r="C24481" s="73" t="s">
        <v>101</v>
      </c>
      <c r="D24481" s="75">
        <v>122.29</v>
      </c>
      <c r="E24481" s="75">
        <v>121.27</v>
      </c>
      <c r="F24481" s="73" t="s">
        <v>11</v>
      </c>
    </row>
    <row r="24482" spans="1:6" ht="25.5" x14ac:dyDescent="0.25">
      <c r="A24482" s="73" t="s">
        <v>27222</v>
      </c>
      <c r="B24482" s="74" t="s">
        <v>34728</v>
      </c>
      <c r="C24482" s="73" t="s">
        <v>101</v>
      </c>
      <c r="D24482" s="75">
        <v>28.26</v>
      </c>
      <c r="E24482" s="75">
        <v>27.47</v>
      </c>
      <c r="F24482" s="73" t="s">
        <v>11</v>
      </c>
    </row>
    <row r="24483" spans="1:6" ht="25.5" x14ac:dyDescent="0.25">
      <c r="A24483" s="73" t="s">
        <v>18637</v>
      </c>
      <c r="B24483" s="74" t="s">
        <v>34729</v>
      </c>
      <c r="C24483" s="73" t="s">
        <v>101</v>
      </c>
      <c r="D24483" s="75">
        <v>148.94999999999999</v>
      </c>
      <c r="E24483" s="75">
        <v>146.72</v>
      </c>
      <c r="F24483" s="73" t="s">
        <v>11</v>
      </c>
    </row>
    <row r="24484" spans="1:6" ht="25.5" x14ac:dyDescent="0.25">
      <c r="A24484" s="73" t="s">
        <v>18639</v>
      </c>
      <c r="B24484" s="74" t="s">
        <v>34730</v>
      </c>
      <c r="C24484" s="73" t="s">
        <v>101</v>
      </c>
      <c r="D24484" s="75">
        <v>72.66</v>
      </c>
      <c r="E24484" s="75">
        <v>69.27</v>
      </c>
      <c r="F24484" s="73" t="s">
        <v>11</v>
      </c>
    </row>
    <row r="24485" spans="1:6" ht="38.25" x14ac:dyDescent="0.25">
      <c r="A24485" s="73" t="s">
        <v>27223</v>
      </c>
      <c r="B24485" s="74" t="s">
        <v>34731</v>
      </c>
      <c r="C24485" s="73" t="s">
        <v>101</v>
      </c>
      <c r="D24485" s="75">
        <v>218.38</v>
      </c>
      <c r="E24485" s="75">
        <v>216.14</v>
      </c>
      <c r="F24485" s="73" t="s">
        <v>11</v>
      </c>
    </row>
    <row r="24486" spans="1:6" ht="25.5" x14ac:dyDescent="0.25">
      <c r="A24486" s="73" t="s">
        <v>27224</v>
      </c>
      <c r="B24486" s="74" t="s">
        <v>34732</v>
      </c>
      <c r="C24486" s="73" t="s">
        <v>101</v>
      </c>
      <c r="D24486" s="75">
        <v>280.13</v>
      </c>
      <c r="E24486" s="75">
        <v>277.89</v>
      </c>
      <c r="F24486" s="73" t="s">
        <v>11</v>
      </c>
    </row>
    <row r="24487" spans="1:6" ht="38.25" x14ac:dyDescent="0.25">
      <c r="A24487" s="73" t="s">
        <v>27225</v>
      </c>
      <c r="B24487" s="74" t="s">
        <v>34733</v>
      </c>
      <c r="C24487" s="73" t="s">
        <v>101</v>
      </c>
      <c r="D24487" s="75">
        <v>73.88</v>
      </c>
      <c r="E24487" s="75">
        <v>71.64</v>
      </c>
      <c r="F24487" s="73" t="s">
        <v>11</v>
      </c>
    </row>
    <row r="24488" spans="1:6" ht="25.5" x14ac:dyDescent="0.25">
      <c r="A24488" s="73" t="s">
        <v>27226</v>
      </c>
      <c r="B24488" s="74" t="s">
        <v>34734</v>
      </c>
      <c r="C24488" s="73" t="s">
        <v>101</v>
      </c>
      <c r="D24488" s="75">
        <v>69.87</v>
      </c>
      <c r="E24488" s="75">
        <v>67.63</v>
      </c>
      <c r="F24488" s="73" t="s">
        <v>11</v>
      </c>
    </row>
    <row r="24489" spans="1:6" ht="38.25" x14ac:dyDescent="0.25">
      <c r="A24489" s="73" t="s">
        <v>27227</v>
      </c>
      <c r="B24489" s="74" t="s">
        <v>34735</v>
      </c>
      <c r="C24489" s="73" t="s">
        <v>101</v>
      </c>
      <c r="D24489" s="75">
        <v>222.8</v>
      </c>
      <c r="E24489" s="75">
        <v>220.56</v>
      </c>
      <c r="F24489" s="73" t="s">
        <v>11</v>
      </c>
    </row>
    <row r="24490" spans="1:6" ht="25.5" x14ac:dyDescent="0.25">
      <c r="A24490" s="73" t="s">
        <v>18640</v>
      </c>
      <c r="B24490" s="74" t="s">
        <v>34736</v>
      </c>
      <c r="C24490" s="73" t="s">
        <v>101</v>
      </c>
      <c r="D24490" s="75">
        <v>49.81</v>
      </c>
      <c r="E24490" s="75">
        <v>47.68</v>
      </c>
      <c r="F24490" s="73" t="s">
        <v>11</v>
      </c>
    </row>
    <row r="24491" spans="1:6" ht="25.5" x14ac:dyDescent="0.25">
      <c r="A24491" s="73" t="s">
        <v>18641</v>
      </c>
      <c r="B24491" s="74" t="s">
        <v>34737</v>
      </c>
      <c r="C24491" s="73" t="s">
        <v>101</v>
      </c>
      <c r="D24491" s="75">
        <v>52.16</v>
      </c>
      <c r="E24491" s="75">
        <v>50.03</v>
      </c>
      <c r="F24491" s="73" t="s">
        <v>11</v>
      </c>
    </row>
    <row r="24492" spans="1:6" ht="25.5" x14ac:dyDescent="0.25">
      <c r="A24492" s="73" t="s">
        <v>27228</v>
      </c>
      <c r="B24492" s="74" t="s">
        <v>34738</v>
      </c>
      <c r="C24492" s="73" t="s">
        <v>101</v>
      </c>
      <c r="D24492" s="75">
        <v>52.86</v>
      </c>
      <c r="E24492" s="75">
        <v>50.62</v>
      </c>
      <c r="F24492" s="73" t="s">
        <v>11</v>
      </c>
    </row>
    <row r="24493" spans="1:6" ht="38.25" x14ac:dyDescent="0.25">
      <c r="A24493" s="73" t="s">
        <v>27229</v>
      </c>
      <c r="B24493" s="74" t="s">
        <v>34711</v>
      </c>
      <c r="C24493" s="73" t="s">
        <v>101</v>
      </c>
      <c r="D24493" s="75">
        <v>62.84</v>
      </c>
      <c r="E24493" s="75">
        <v>60.6</v>
      </c>
      <c r="F24493" s="73" t="s">
        <v>11</v>
      </c>
    </row>
    <row r="24494" spans="1:6" ht="38.25" x14ac:dyDescent="0.25">
      <c r="A24494" s="73" t="s">
        <v>27230</v>
      </c>
      <c r="B24494" s="74" t="s">
        <v>34739</v>
      </c>
      <c r="C24494" s="73" t="s">
        <v>101</v>
      </c>
      <c r="D24494" s="75">
        <v>94.3</v>
      </c>
      <c r="E24494" s="75">
        <v>92.06</v>
      </c>
      <c r="F24494" s="73" t="s">
        <v>11</v>
      </c>
    </row>
    <row r="24495" spans="1:6" ht="25.5" x14ac:dyDescent="0.25">
      <c r="A24495" s="73" t="s">
        <v>18642</v>
      </c>
      <c r="B24495" s="74" t="s">
        <v>18643</v>
      </c>
      <c r="C24495" s="73" t="s">
        <v>101</v>
      </c>
      <c r="D24495" s="75">
        <v>127.63</v>
      </c>
      <c r="E24495" s="75">
        <v>118.9</v>
      </c>
      <c r="F24495" s="73" t="s">
        <v>11</v>
      </c>
    </row>
    <row r="24496" spans="1:6" ht="38.25" x14ac:dyDescent="0.25">
      <c r="A24496" s="73" t="s">
        <v>27277</v>
      </c>
      <c r="B24496" s="74" t="s">
        <v>34751</v>
      </c>
      <c r="C24496" s="73" t="s">
        <v>101</v>
      </c>
      <c r="D24496" s="75">
        <v>57.91</v>
      </c>
      <c r="E24496" s="75">
        <v>57.11</v>
      </c>
      <c r="F24496" s="73" t="s">
        <v>11</v>
      </c>
    </row>
    <row r="24497" spans="1:6" ht="38.25" x14ac:dyDescent="0.25">
      <c r="A24497" s="73" t="s">
        <v>27278</v>
      </c>
      <c r="B24497" s="74" t="s">
        <v>34752</v>
      </c>
      <c r="C24497" s="73" t="s">
        <v>101</v>
      </c>
      <c r="D24497" s="75">
        <v>95.7</v>
      </c>
      <c r="E24497" s="75">
        <v>94.9</v>
      </c>
      <c r="F24497" s="73" t="s">
        <v>11</v>
      </c>
    </row>
    <row r="24498" spans="1:6" ht="25.5" x14ac:dyDescent="0.25">
      <c r="A24498" s="73" t="s">
        <v>27279</v>
      </c>
      <c r="B24498" s="74" t="s">
        <v>34755</v>
      </c>
      <c r="C24498" s="73" t="s">
        <v>101</v>
      </c>
      <c r="D24498" s="75">
        <v>15.72</v>
      </c>
      <c r="E24498" s="75">
        <v>15.72</v>
      </c>
      <c r="F24498" s="73" t="s">
        <v>11</v>
      </c>
    </row>
    <row r="24499" spans="1:6" ht="38.25" x14ac:dyDescent="0.25">
      <c r="A24499" s="73" t="s">
        <v>27280</v>
      </c>
      <c r="B24499" s="74" t="s">
        <v>34756</v>
      </c>
      <c r="C24499" s="73" t="s">
        <v>101</v>
      </c>
      <c r="D24499" s="75">
        <v>2107</v>
      </c>
      <c r="E24499" s="75">
        <v>2107</v>
      </c>
      <c r="F24499" s="73" t="s">
        <v>11</v>
      </c>
    </row>
    <row r="24500" spans="1:6" ht="25.5" x14ac:dyDescent="0.25">
      <c r="A24500" s="73" t="s">
        <v>474</v>
      </c>
      <c r="B24500" s="74" t="s">
        <v>34757</v>
      </c>
      <c r="C24500" s="73" t="s">
        <v>101</v>
      </c>
      <c r="D24500" s="75">
        <v>36.24</v>
      </c>
      <c r="E24500" s="75">
        <v>36.01</v>
      </c>
      <c r="F24500" s="73" t="s">
        <v>11</v>
      </c>
    </row>
    <row r="24501" spans="1:6" ht="38.25" x14ac:dyDescent="0.25">
      <c r="A24501" s="73" t="s">
        <v>28508</v>
      </c>
      <c r="B24501" s="74" t="s">
        <v>34758</v>
      </c>
      <c r="C24501" s="73" t="s">
        <v>101</v>
      </c>
      <c r="D24501" s="75">
        <v>1159.33</v>
      </c>
      <c r="E24501" s="75">
        <v>1122.1300000000001</v>
      </c>
      <c r="F24501" s="73" t="s">
        <v>11</v>
      </c>
    </row>
    <row r="24502" spans="1:6" ht="38.25" x14ac:dyDescent="0.25">
      <c r="A24502" s="73" t="s">
        <v>28509</v>
      </c>
      <c r="B24502" s="74" t="s">
        <v>34759</v>
      </c>
      <c r="C24502" s="73" t="s">
        <v>101</v>
      </c>
      <c r="D24502" s="75">
        <v>1861.38</v>
      </c>
      <c r="E24502" s="75">
        <v>1824.18</v>
      </c>
      <c r="F24502" s="73" t="s">
        <v>11</v>
      </c>
    </row>
    <row r="24503" spans="1:6" x14ac:dyDescent="0.25">
      <c r="A24503" s="73" t="s">
        <v>720</v>
      </c>
      <c r="B24503" s="74" t="s">
        <v>721</v>
      </c>
      <c r="C24503" s="73" t="s">
        <v>101</v>
      </c>
      <c r="D24503" s="75">
        <v>106.18</v>
      </c>
      <c r="E24503" s="75">
        <v>105.51</v>
      </c>
      <c r="F24503" s="73" t="s">
        <v>11</v>
      </c>
    </row>
    <row r="24504" spans="1:6" ht="25.5" x14ac:dyDescent="0.25">
      <c r="A24504" s="73" t="s">
        <v>28510</v>
      </c>
      <c r="B24504" s="74" t="s">
        <v>34760</v>
      </c>
      <c r="C24504" s="73" t="s">
        <v>101</v>
      </c>
      <c r="D24504" s="75">
        <v>428.81</v>
      </c>
      <c r="E24504" s="75">
        <v>424.16</v>
      </c>
      <c r="F24504" s="73" t="s">
        <v>11</v>
      </c>
    </row>
    <row r="24505" spans="1:6" ht="25.5" x14ac:dyDescent="0.25">
      <c r="A24505" s="73" t="s">
        <v>28511</v>
      </c>
      <c r="B24505" s="74" t="s">
        <v>34761</v>
      </c>
      <c r="C24505" s="73" t="s">
        <v>101</v>
      </c>
      <c r="D24505" s="75">
        <v>86.86</v>
      </c>
      <c r="E24505" s="75">
        <v>82.21</v>
      </c>
      <c r="F24505" s="73" t="s">
        <v>11</v>
      </c>
    </row>
    <row r="24506" spans="1:6" ht="25.5" x14ac:dyDescent="0.25">
      <c r="A24506" s="73" t="s">
        <v>28513</v>
      </c>
      <c r="B24506" s="74" t="s">
        <v>34763</v>
      </c>
      <c r="C24506" s="73" t="s">
        <v>101</v>
      </c>
      <c r="D24506" s="75">
        <v>71.78</v>
      </c>
      <c r="E24506" s="75">
        <v>68.53</v>
      </c>
      <c r="F24506" s="73" t="s">
        <v>11</v>
      </c>
    </row>
    <row r="24507" spans="1:6" ht="51" x14ac:dyDescent="0.25">
      <c r="A24507" s="73" t="s">
        <v>18644</v>
      </c>
      <c r="B24507" s="74" t="s">
        <v>18645</v>
      </c>
      <c r="C24507" s="73" t="s">
        <v>101</v>
      </c>
      <c r="D24507" s="75">
        <v>24.13</v>
      </c>
      <c r="E24507" s="75">
        <v>22.1</v>
      </c>
      <c r="F24507" s="73" t="s">
        <v>11</v>
      </c>
    </row>
    <row r="24508" spans="1:6" ht="38.25" x14ac:dyDescent="0.25">
      <c r="A24508" s="73" t="s">
        <v>18646</v>
      </c>
      <c r="B24508" s="74" t="s">
        <v>18647</v>
      </c>
      <c r="C24508" s="73" t="s">
        <v>101</v>
      </c>
      <c r="D24508" s="75">
        <v>49.78</v>
      </c>
      <c r="E24508" s="75">
        <v>45.77</v>
      </c>
      <c r="F24508" s="73" t="s">
        <v>11</v>
      </c>
    </row>
    <row r="24509" spans="1:6" ht="51" x14ac:dyDescent="0.25">
      <c r="A24509" s="73" t="s">
        <v>18648</v>
      </c>
      <c r="B24509" s="74" t="s">
        <v>18649</v>
      </c>
      <c r="C24509" s="73" t="s">
        <v>101</v>
      </c>
      <c r="D24509" s="75">
        <v>48.72</v>
      </c>
      <c r="E24509" s="75">
        <v>44.76</v>
      </c>
      <c r="F24509" s="73" t="s">
        <v>11</v>
      </c>
    </row>
    <row r="24510" spans="1:6" ht="38.25" x14ac:dyDescent="0.25">
      <c r="A24510" s="73" t="s">
        <v>18650</v>
      </c>
      <c r="B24510" s="74" t="s">
        <v>18651</v>
      </c>
      <c r="C24510" s="73" t="s">
        <v>101</v>
      </c>
      <c r="D24510" s="75">
        <v>11.98</v>
      </c>
      <c r="E24510" s="75">
        <v>11</v>
      </c>
      <c r="F24510" s="73" t="s">
        <v>11</v>
      </c>
    </row>
    <row r="24511" spans="1:6" ht="51" x14ac:dyDescent="0.25">
      <c r="A24511" s="73" t="s">
        <v>18652</v>
      </c>
      <c r="B24511" s="74" t="s">
        <v>18653</v>
      </c>
      <c r="C24511" s="73" t="s">
        <v>101</v>
      </c>
      <c r="D24511" s="75">
        <v>6.99</v>
      </c>
      <c r="E24511" s="75">
        <v>6.42</v>
      </c>
      <c r="F24511" s="73" t="s">
        <v>11</v>
      </c>
    </row>
    <row r="24512" spans="1:6" ht="51" x14ac:dyDescent="0.25">
      <c r="A24512" s="73" t="s">
        <v>18654</v>
      </c>
      <c r="B24512" s="74" t="s">
        <v>18655</v>
      </c>
      <c r="C24512" s="73" t="s">
        <v>101</v>
      </c>
      <c r="D24512" s="75">
        <v>7.28</v>
      </c>
      <c r="E24512" s="75">
        <v>6.69</v>
      </c>
      <c r="F24512" s="73" t="s">
        <v>11</v>
      </c>
    </row>
    <row r="24513" spans="1:6" ht="51" x14ac:dyDescent="0.25">
      <c r="A24513" s="73" t="s">
        <v>18656</v>
      </c>
      <c r="B24513" s="74" t="s">
        <v>18657</v>
      </c>
      <c r="C24513" s="73" t="s">
        <v>101</v>
      </c>
      <c r="D24513" s="75">
        <v>23.16</v>
      </c>
      <c r="E24513" s="75">
        <v>21.32</v>
      </c>
      <c r="F24513" s="73" t="s">
        <v>11</v>
      </c>
    </row>
    <row r="24514" spans="1:6" ht="38.25" x14ac:dyDescent="0.25">
      <c r="A24514" s="73" t="s">
        <v>18658</v>
      </c>
      <c r="B24514" s="74" t="s">
        <v>18659</v>
      </c>
      <c r="C24514" s="73" t="s">
        <v>101</v>
      </c>
      <c r="D24514" s="75">
        <v>279.45</v>
      </c>
      <c r="E24514" s="75">
        <v>256.72000000000003</v>
      </c>
      <c r="F24514" s="73" t="s">
        <v>11</v>
      </c>
    </row>
    <row r="24515" spans="1:6" ht="38.25" x14ac:dyDescent="0.25">
      <c r="A24515" s="73" t="s">
        <v>18660</v>
      </c>
      <c r="B24515" s="74" t="s">
        <v>18661</v>
      </c>
      <c r="C24515" s="73" t="s">
        <v>101</v>
      </c>
      <c r="D24515" s="75">
        <v>111.36</v>
      </c>
      <c r="E24515" s="75">
        <v>102.31</v>
      </c>
      <c r="F24515" s="73" t="s">
        <v>11</v>
      </c>
    </row>
    <row r="24516" spans="1:6" ht="38.25" x14ac:dyDescent="0.25">
      <c r="A24516" s="73" t="s">
        <v>18662</v>
      </c>
      <c r="B24516" s="74" t="s">
        <v>18663</v>
      </c>
      <c r="C24516" s="73" t="s">
        <v>101</v>
      </c>
      <c r="D24516" s="75">
        <v>20.46</v>
      </c>
      <c r="E24516" s="75">
        <v>18.760000000000002</v>
      </c>
      <c r="F24516" s="73" t="s">
        <v>11</v>
      </c>
    </row>
    <row r="24517" spans="1:6" ht="25.5" x14ac:dyDescent="0.25">
      <c r="A24517" s="73" t="s">
        <v>18664</v>
      </c>
      <c r="B24517" s="74" t="s">
        <v>18665</v>
      </c>
      <c r="C24517" s="73" t="s">
        <v>101</v>
      </c>
      <c r="D24517" s="75">
        <v>931.79</v>
      </c>
      <c r="E24517" s="75">
        <v>923.27</v>
      </c>
      <c r="F24517" s="73" t="s">
        <v>11</v>
      </c>
    </row>
    <row r="24518" spans="1:6" ht="25.5" x14ac:dyDescent="0.25">
      <c r="A24518" s="73" t="s">
        <v>18666</v>
      </c>
      <c r="B24518" s="74" t="s">
        <v>18667</v>
      </c>
      <c r="C24518" s="73" t="s">
        <v>101</v>
      </c>
      <c r="D24518" s="75">
        <v>128.77000000000001</v>
      </c>
      <c r="E24518" s="75">
        <v>127.4</v>
      </c>
      <c r="F24518" s="73" t="s">
        <v>11</v>
      </c>
    </row>
    <row r="24519" spans="1:6" ht="51" x14ac:dyDescent="0.25">
      <c r="A24519" s="73" t="s">
        <v>27333</v>
      </c>
      <c r="B24519" s="74" t="s">
        <v>34768</v>
      </c>
      <c r="C24519" s="73" t="s">
        <v>101</v>
      </c>
      <c r="D24519" s="75">
        <v>771.35</v>
      </c>
      <c r="E24519" s="75">
        <v>739.56</v>
      </c>
      <c r="F24519" s="73" t="s">
        <v>11</v>
      </c>
    </row>
    <row r="24520" spans="1:6" ht="51" x14ac:dyDescent="0.25">
      <c r="A24520" s="73" t="s">
        <v>27334</v>
      </c>
      <c r="B24520" s="74" t="s">
        <v>34769</v>
      </c>
      <c r="C24520" s="73" t="s">
        <v>101</v>
      </c>
      <c r="D24520" s="75">
        <v>1725.6</v>
      </c>
      <c r="E24520" s="75">
        <v>1653.71</v>
      </c>
      <c r="F24520" s="73" t="s">
        <v>11</v>
      </c>
    </row>
    <row r="24521" spans="1:6" ht="25.5" x14ac:dyDescent="0.25">
      <c r="A24521" s="73" t="s">
        <v>18668</v>
      </c>
      <c r="B24521" s="74" t="s">
        <v>18669</v>
      </c>
      <c r="C24521" s="73" t="s">
        <v>101</v>
      </c>
      <c r="D24521" s="75">
        <v>150.83000000000001</v>
      </c>
      <c r="E24521" s="75">
        <v>149.46</v>
      </c>
      <c r="F24521" s="73" t="s">
        <v>11</v>
      </c>
    </row>
    <row r="24522" spans="1:6" ht="25.5" x14ac:dyDescent="0.25">
      <c r="A24522" s="73" t="s">
        <v>18670</v>
      </c>
      <c r="B24522" s="74" t="s">
        <v>18671</v>
      </c>
      <c r="C24522" s="73" t="s">
        <v>101</v>
      </c>
      <c r="D24522" s="75">
        <v>160.53</v>
      </c>
      <c r="E24522" s="75">
        <v>159.16</v>
      </c>
      <c r="F24522" s="73" t="s">
        <v>11</v>
      </c>
    </row>
    <row r="24523" spans="1:6" ht="38.25" x14ac:dyDescent="0.25">
      <c r="A24523" s="73" t="s">
        <v>18672</v>
      </c>
      <c r="B24523" s="74" t="s">
        <v>18673</v>
      </c>
      <c r="C24523" s="73" t="s">
        <v>101</v>
      </c>
      <c r="D24523" s="75">
        <v>685.36</v>
      </c>
      <c r="E24523" s="75">
        <v>678.77</v>
      </c>
      <c r="F24523" s="73" t="s">
        <v>11</v>
      </c>
    </row>
    <row r="24524" spans="1:6" ht="38.25" x14ac:dyDescent="0.25">
      <c r="A24524" s="73" t="s">
        <v>18674</v>
      </c>
      <c r="B24524" s="74" t="s">
        <v>831</v>
      </c>
      <c r="C24524" s="73" t="s">
        <v>101</v>
      </c>
      <c r="D24524" s="75">
        <v>103.53</v>
      </c>
      <c r="E24524" s="75">
        <v>99.52</v>
      </c>
      <c r="F24524" s="73" t="s">
        <v>11</v>
      </c>
    </row>
    <row r="24525" spans="1:6" ht="38.25" x14ac:dyDescent="0.25">
      <c r="A24525" s="73" t="s">
        <v>18675</v>
      </c>
      <c r="B24525" s="74" t="s">
        <v>18676</v>
      </c>
      <c r="C24525" s="73" t="s">
        <v>101</v>
      </c>
      <c r="D24525" s="75">
        <v>13.05</v>
      </c>
      <c r="E24525" s="75">
        <v>12.91</v>
      </c>
      <c r="F24525" s="73" t="s">
        <v>11</v>
      </c>
    </row>
    <row r="24526" spans="1:6" ht="25.5" x14ac:dyDescent="0.25">
      <c r="A24526" s="73" t="s">
        <v>18677</v>
      </c>
      <c r="B24526" s="74" t="s">
        <v>34791</v>
      </c>
      <c r="C24526" s="73" t="s">
        <v>101</v>
      </c>
      <c r="D24526" s="75">
        <v>146.32</v>
      </c>
      <c r="E24526" s="75">
        <v>140.07</v>
      </c>
      <c r="F24526" s="73" t="s">
        <v>11</v>
      </c>
    </row>
    <row r="24527" spans="1:6" x14ac:dyDescent="0.25">
      <c r="A24527" s="73" t="s">
        <v>18678</v>
      </c>
      <c r="B24527" s="74" t="s">
        <v>18679</v>
      </c>
      <c r="C24527" s="73" t="s">
        <v>101</v>
      </c>
      <c r="D24527" s="75">
        <v>239.94</v>
      </c>
      <c r="E24527" s="75">
        <v>237.67</v>
      </c>
      <c r="F24527" s="73" t="s">
        <v>11</v>
      </c>
    </row>
    <row r="24528" spans="1:6" ht="25.5" x14ac:dyDescent="0.25">
      <c r="A24528" s="73" t="s">
        <v>18680</v>
      </c>
      <c r="B24528" s="74" t="s">
        <v>34826</v>
      </c>
      <c r="C24528" s="73" t="s">
        <v>101</v>
      </c>
      <c r="D24528" s="75">
        <v>76.34</v>
      </c>
      <c r="E24528" s="75">
        <v>72.16</v>
      </c>
      <c r="F24528" s="73" t="s">
        <v>11</v>
      </c>
    </row>
    <row r="24529" spans="1:6" ht="25.5" x14ac:dyDescent="0.25">
      <c r="A24529" s="73" t="s">
        <v>18681</v>
      </c>
      <c r="B24529" s="74" t="s">
        <v>34827</v>
      </c>
      <c r="C24529" s="73" t="s">
        <v>101</v>
      </c>
      <c r="D24529" s="75">
        <v>100.52</v>
      </c>
      <c r="E24529" s="75">
        <v>96.34</v>
      </c>
      <c r="F24529" s="73" t="s">
        <v>11</v>
      </c>
    </row>
    <row r="24530" spans="1:6" ht="25.5" x14ac:dyDescent="0.25">
      <c r="A24530" s="73" t="s">
        <v>18682</v>
      </c>
      <c r="B24530" s="74" t="s">
        <v>18683</v>
      </c>
      <c r="C24530" s="73" t="s">
        <v>101</v>
      </c>
      <c r="D24530" s="75">
        <v>38.32</v>
      </c>
      <c r="E24530" s="75">
        <v>36.61</v>
      </c>
      <c r="F24530" s="73" t="s">
        <v>11</v>
      </c>
    </row>
    <row r="24531" spans="1:6" ht="25.5" x14ac:dyDescent="0.25">
      <c r="A24531" s="73" t="s">
        <v>18684</v>
      </c>
      <c r="B24531" s="74" t="s">
        <v>18685</v>
      </c>
      <c r="C24531" s="73" t="s">
        <v>101</v>
      </c>
      <c r="D24531" s="75">
        <v>47.7</v>
      </c>
      <c r="E24531" s="75">
        <v>45.99</v>
      </c>
      <c r="F24531" s="73" t="s">
        <v>11</v>
      </c>
    </row>
    <row r="24532" spans="1:6" ht="25.5" x14ac:dyDescent="0.25">
      <c r="A24532" s="73" t="s">
        <v>18686</v>
      </c>
      <c r="B24532" s="74" t="s">
        <v>18687</v>
      </c>
      <c r="C24532" s="73" t="s">
        <v>101</v>
      </c>
      <c r="D24532" s="75">
        <v>57.19</v>
      </c>
      <c r="E24532" s="75">
        <v>55.48</v>
      </c>
      <c r="F24532" s="73" t="s">
        <v>11</v>
      </c>
    </row>
    <row r="24533" spans="1:6" ht="25.5" x14ac:dyDescent="0.25">
      <c r="A24533" s="73" t="s">
        <v>18688</v>
      </c>
      <c r="B24533" s="74" t="s">
        <v>18689</v>
      </c>
      <c r="C24533" s="73" t="s">
        <v>101</v>
      </c>
      <c r="D24533" s="75">
        <v>66.05</v>
      </c>
      <c r="E24533" s="75">
        <v>64.34</v>
      </c>
      <c r="F24533" s="73" t="s">
        <v>11</v>
      </c>
    </row>
    <row r="24534" spans="1:6" ht="25.5" x14ac:dyDescent="0.25">
      <c r="A24534" s="73" t="s">
        <v>18690</v>
      </c>
      <c r="B24534" s="74" t="s">
        <v>18691</v>
      </c>
      <c r="C24534" s="73" t="s">
        <v>101</v>
      </c>
      <c r="D24534" s="75">
        <v>94.95</v>
      </c>
      <c r="E24534" s="75">
        <v>93.24</v>
      </c>
      <c r="F24534" s="73" t="s">
        <v>11</v>
      </c>
    </row>
    <row r="24535" spans="1:6" ht="25.5" x14ac:dyDescent="0.25">
      <c r="A24535" s="73" t="s">
        <v>18692</v>
      </c>
      <c r="B24535" s="74" t="s">
        <v>18693</v>
      </c>
      <c r="C24535" s="73" t="s">
        <v>101</v>
      </c>
      <c r="D24535" s="75">
        <v>35.43</v>
      </c>
      <c r="E24535" s="75">
        <v>33.72</v>
      </c>
      <c r="F24535" s="73" t="s">
        <v>11</v>
      </c>
    </row>
    <row r="24536" spans="1:6" ht="25.5" x14ac:dyDescent="0.25">
      <c r="A24536" s="73" t="s">
        <v>18694</v>
      </c>
      <c r="B24536" s="74" t="s">
        <v>18695</v>
      </c>
      <c r="C24536" s="73" t="s">
        <v>101</v>
      </c>
      <c r="D24536" s="75">
        <v>44.88</v>
      </c>
      <c r="E24536" s="75">
        <v>43.17</v>
      </c>
      <c r="F24536" s="73" t="s">
        <v>11</v>
      </c>
    </row>
    <row r="24537" spans="1:6" ht="25.5" x14ac:dyDescent="0.25">
      <c r="A24537" s="73" t="s">
        <v>18696</v>
      </c>
      <c r="B24537" s="74" t="s">
        <v>18697</v>
      </c>
      <c r="C24537" s="73" t="s">
        <v>101</v>
      </c>
      <c r="D24537" s="75">
        <v>51</v>
      </c>
      <c r="E24537" s="75">
        <v>49.29</v>
      </c>
      <c r="F24537" s="73" t="s">
        <v>11</v>
      </c>
    </row>
    <row r="24538" spans="1:6" ht="25.5" x14ac:dyDescent="0.25">
      <c r="A24538" s="73" t="s">
        <v>18698</v>
      </c>
      <c r="B24538" s="74" t="s">
        <v>18699</v>
      </c>
      <c r="C24538" s="73" t="s">
        <v>101</v>
      </c>
      <c r="D24538" s="75">
        <v>57.67</v>
      </c>
      <c r="E24538" s="75">
        <v>55.96</v>
      </c>
      <c r="F24538" s="73" t="s">
        <v>11</v>
      </c>
    </row>
    <row r="24539" spans="1:6" ht="25.5" x14ac:dyDescent="0.25">
      <c r="A24539" s="73" t="s">
        <v>18700</v>
      </c>
      <c r="B24539" s="74" t="s">
        <v>18701</v>
      </c>
      <c r="C24539" s="73" t="s">
        <v>101</v>
      </c>
      <c r="D24539" s="75">
        <v>85.85</v>
      </c>
      <c r="E24539" s="75">
        <v>84.14</v>
      </c>
      <c r="F24539" s="73" t="s">
        <v>11</v>
      </c>
    </row>
    <row r="24540" spans="1:6" ht="25.5" x14ac:dyDescent="0.25">
      <c r="A24540" s="73" t="s">
        <v>18702</v>
      </c>
      <c r="B24540" s="74" t="s">
        <v>18703</v>
      </c>
      <c r="C24540" s="73" t="s">
        <v>101</v>
      </c>
      <c r="D24540" s="75">
        <v>41.21</v>
      </c>
      <c r="E24540" s="75">
        <v>39.5</v>
      </c>
      <c r="F24540" s="73" t="s">
        <v>11</v>
      </c>
    </row>
    <row r="24541" spans="1:6" ht="25.5" x14ac:dyDescent="0.25">
      <c r="A24541" s="73" t="s">
        <v>18704</v>
      </c>
      <c r="B24541" s="74" t="s">
        <v>18705</v>
      </c>
      <c r="C24541" s="73" t="s">
        <v>101</v>
      </c>
      <c r="D24541" s="75">
        <v>50.52</v>
      </c>
      <c r="E24541" s="75">
        <v>48.81</v>
      </c>
      <c r="F24541" s="73" t="s">
        <v>11</v>
      </c>
    </row>
    <row r="24542" spans="1:6" ht="25.5" x14ac:dyDescent="0.25">
      <c r="A24542" s="73" t="s">
        <v>18706</v>
      </c>
      <c r="B24542" s="74" t="s">
        <v>18707</v>
      </c>
      <c r="C24542" s="73" t="s">
        <v>101</v>
      </c>
      <c r="D24542" s="75">
        <v>63.38</v>
      </c>
      <c r="E24542" s="75">
        <v>61.67</v>
      </c>
      <c r="F24542" s="73" t="s">
        <v>11</v>
      </c>
    </row>
    <row r="24543" spans="1:6" ht="25.5" x14ac:dyDescent="0.25">
      <c r="A24543" s="73" t="s">
        <v>18708</v>
      </c>
      <c r="B24543" s="74" t="s">
        <v>18709</v>
      </c>
      <c r="C24543" s="73" t="s">
        <v>101</v>
      </c>
      <c r="D24543" s="75">
        <v>74.430000000000007</v>
      </c>
      <c r="E24543" s="75">
        <v>72.72</v>
      </c>
      <c r="F24543" s="73" t="s">
        <v>11</v>
      </c>
    </row>
    <row r="24544" spans="1:6" ht="25.5" x14ac:dyDescent="0.25">
      <c r="A24544" s="73" t="s">
        <v>18710</v>
      </c>
      <c r="B24544" s="74" t="s">
        <v>18711</v>
      </c>
      <c r="C24544" s="73" t="s">
        <v>101</v>
      </c>
      <c r="D24544" s="75">
        <v>104.05</v>
      </c>
      <c r="E24544" s="75">
        <v>102.34</v>
      </c>
      <c r="F24544" s="73" t="s">
        <v>11</v>
      </c>
    </row>
    <row r="24545" spans="1:6" ht="25.5" x14ac:dyDescent="0.25">
      <c r="A24545" s="73" t="s">
        <v>18712</v>
      </c>
      <c r="B24545" s="74" t="s">
        <v>18713</v>
      </c>
      <c r="C24545" s="73" t="s">
        <v>101</v>
      </c>
      <c r="D24545" s="75">
        <v>44.1</v>
      </c>
      <c r="E24545" s="75">
        <v>42.39</v>
      </c>
      <c r="F24545" s="73" t="s">
        <v>11</v>
      </c>
    </row>
    <row r="24546" spans="1:6" ht="25.5" x14ac:dyDescent="0.25">
      <c r="A24546" s="73" t="s">
        <v>18714</v>
      </c>
      <c r="B24546" s="74" t="s">
        <v>18715</v>
      </c>
      <c r="C24546" s="73" t="s">
        <v>101</v>
      </c>
      <c r="D24546" s="75">
        <v>53.34</v>
      </c>
      <c r="E24546" s="75">
        <v>51.63</v>
      </c>
      <c r="F24546" s="73" t="s">
        <v>11</v>
      </c>
    </row>
    <row r="24547" spans="1:6" ht="25.5" x14ac:dyDescent="0.25">
      <c r="A24547" s="73" t="s">
        <v>18716</v>
      </c>
      <c r="B24547" s="74" t="s">
        <v>18717</v>
      </c>
      <c r="C24547" s="73" t="s">
        <v>101</v>
      </c>
      <c r="D24547" s="75">
        <v>69.569999999999993</v>
      </c>
      <c r="E24547" s="75">
        <v>67.86</v>
      </c>
      <c r="F24547" s="73" t="s">
        <v>11</v>
      </c>
    </row>
    <row r="24548" spans="1:6" ht="25.5" x14ac:dyDescent="0.25">
      <c r="A24548" s="73" t="s">
        <v>18718</v>
      </c>
      <c r="B24548" s="74" t="s">
        <v>18719</v>
      </c>
      <c r="C24548" s="73" t="s">
        <v>101</v>
      </c>
      <c r="D24548" s="75">
        <v>82.81</v>
      </c>
      <c r="E24548" s="75">
        <v>81.099999999999994</v>
      </c>
      <c r="F24548" s="73" t="s">
        <v>11</v>
      </c>
    </row>
    <row r="24549" spans="1:6" ht="25.5" x14ac:dyDescent="0.25">
      <c r="A24549" s="73" t="s">
        <v>18720</v>
      </c>
      <c r="B24549" s="74" t="s">
        <v>18721</v>
      </c>
      <c r="C24549" s="73" t="s">
        <v>101</v>
      </c>
      <c r="D24549" s="75">
        <v>113.15</v>
      </c>
      <c r="E24549" s="75">
        <v>111.44</v>
      </c>
      <c r="F24549" s="73" t="s">
        <v>11</v>
      </c>
    </row>
    <row r="24550" spans="1:6" ht="25.5" x14ac:dyDescent="0.25">
      <c r="A24550" s="73" t="s">
        <v>18722</v>
      </c>
      <c r="B24550" s="74" t="s">
        <v>18723</v>
      </c>
      <c r="C24550" s="73" t="s">
        <v>101</v>
      </c>
      <c r="D24550" s="75">
        <v>38.32</v>
      </c>
      <c r="E24550" s="75">
        <v>36.61</v>
      </c>
      <c r="F24550" s="73" t="s">
        <v>11</v>
      </c>
    </row>
    <row r="24551" spans="1:6" ht="25.5" x14ac:dyDescent="0.25">
      <c r="A24551" s="73" t="s">
        <v>18724</v>
      </c>
      <c r="B24551" s="74" t="s">
        <v>18725</v>
      </c>
      <c r="C24551" s="73" t="s">
        <v>101</v>
      </c>
      <c r="D24551" s="75">
        <v>47.7</v>
      </c>
      <c r="E24551" s="75">
        <v>45.99</v>
      </c>
      <c r="F24551" s="73" t="s">
        <v>11</v>
      </c>
    </row>
    <row r="24552" spans="1:6" ht="25.5" x14ac:dyDescent="0.25">
      <c r="A24552" s="73" t="s">
        <v>18726</v>
      </c>
      <c r="B24552" s="74" t="s">
        <v>18727</v>
      </c>
      <c r="C24552" s="73" t="s">
        <v>101</v>
      </c>
      <c r="D24552" s="75">
        <v>57.19</v>
      </c>
      <c r="E24552" s="75">
        <v>55.48</v>
      </c>
      <c r="F24552" s="73" t="s">
        <v>11</v>
      </c>
    </row>
    <row r="24553" spans="1:6" ht="25.5" x14ac:dyDescent="0.25">
      <c r="A24553" s="73" t="s">
        <v>18728</v>
      </c>
      <c r="B24553" s="74" t="s">
        <v>18729</v>
      </c>
      <c r="C24553" s="73" t="s">
        <v>101</v>
      </c>
      <c r="D24553" s="75">
        <v>66.05</v>
      </c>
      <c r="E24553" s="75">
        <v>64.34</v>
      </c>
      <c r="F24553" s="73" t="s">
        <v>11</v>
      </c>
    </row>
    <row r="24554" spans="1:6" ht="25.5" x14ac:dyDescent="0.25">
      <c r="A24554" s="73" t="s">
        <v>18730</v>
      </c>
      <c r="B24554" s="74" t="s">
        <v>18731</v>
      </c>
      <c r="C24554" s="73" t="s">
        <v>101</v>
      </c>
      <c r="D24554" s="75">
        <v>94.95</v>
      </c>
      <c r="E24554" s="75">
        <v>93.24</v>
      </c>
      <c r="F24554" s="73" t="s">
        <v>11</v>
      </c>
    </row>
    <row r="24555" spans="1:6" ht="51" x14ac:dyDescent="0.25">
      <c r="A24555" s="73" t="s">
        <v>18732</v>
      </c>
      <c r="B24555" s="74" t="s">
        <v>18733</v>
      </c>
      <c r="C24555" s="73" t="s">
        <v>101</v>
      </c>
      <c r="D24555" s="75">
        <v>27.4</v>
      </c>
      <c r="E24555" s="75">
        <v>26.23</v>
      </c>
      <c r="F24555" s="73" t="s">
        <v>11</v>
      </c>
    </row>
    <row r="24556" spans="1:6" ht="51" x14ac:dyDescent="0.25">
      <c r="A24556" s="73" t="s">
        <v>18734</v>
      </c>
      <c r="B24556" s="74" t="s">
        <v>18735</v>
      </c>
      <c r="C24556" s="73" t="s">
        <v>101</v>
      </c>
      <c r="D24556" s="75">
        <v>35.869999999999997</v>
      </c>
      <c r="E24556" s="75">
        <v>34.700000000000003</v>
      </c>
      <c r="F24556" s="73" t="s">
        <v>11</v>
      </c>
    </row>
    <row r="24557" spans="1:6" ht="51" x14ac:dyDescent="0.25">
      <c r="A24557" s="73" t="s">
        <v>18736</v>
      </c>
      <c r="B24557" s="74" t="s">
        <v>18737</v>
      </c>
      <c r="C24557" s="73" t="s">
        <v>101</v>
      </c>
      <c r="D24557" s="75">
        <v>24.69</v>
      </c>
      <c r="E24557" s="75">
        <v>23.52</v>
      </c>
      <c r="F24557" s="73" t="s">
        <v>11</v>
      </c>
    </row>
    <row r="24558" spans="1:6" ht="51" x14ac:dyDescent="0.25">
      <c r="A24558" s="73" t="s">
        <v>18738</v>
      </c>
      <c r="B24558" s="74" t="s">
        <v>18739</v>
      </c>
      <c r="C24558" s="73" t="s">
        <v>101</v>
      </c>
      <c r="D24558" s="75">
        <v>73.77</v>
      </c>
      <c r="E24558" s="75">
        <v>72.430000000000007</v>
      </c>
      <c r="F24558" s="73" t="s">
        <v>11</v>
      </c>
    </row>
    <row r="24559" spans="1:6" ht="25.5" x14ac:dyDescent="0.25">
      <c r="A24559" s="73" t="s">
        <v>18740</v>
      </c>
      <c r="B24559" s="74" t="s">
        <v>18741</v>
      </c>
      <c r="C24559" s="73" t="s">
        <v>101</v>
      </c>
      <c r="D24559" s="75">
        <v>38.32</v>
      </c>
      <c r="E24559" s="75">
        <v>36.61</v>
      </c>
      <c r="F24559" s="73" t="s">
        <v>11</v>
      </c>
    </row>
    <row r="24560" spans="1:6" ht="25.5" x14ac:dyDescent="0.25">
      <c r="A24560" s="73" t="s">
        <v>18742</v>
      </c>
      <c r="B24560" s="74" t="s">
        <v>18743</v>
      </c>
      <c r="C24560" s="73" t="s">
        <v>101</v>
      </c>
      <c r="D24560" s="75">
        <v>47.7</v>
      </c>
      <c r="E24560" s="75">
        <v>45.99</v>
      </c>
      <c r="F24560" s="73" t="s">
        <v>11</v>
      </c>
    </row>
    <row r="24561" spans="1:6" ht="25.5" x14ac:dyDescent="0.25">
      <c r="A24561" s="73" t="s">
        <v>18744</v>
      </c>
      <c r="B24561" s="74" t="s">
        <v>18745</v>
      </c>
      <c r="C24561" s="73" t="s">
        <v>101</v>
      </c>
      <c r="D24561" s="75">
        <v>57.19</v>
      </c>
      <c r="E24561" s="75">
        <v>55.48</v>
      </c>
      <c r="F24561" s="73" t="s">
        <v>11</v>
      </c>
    </row>
    <row r="24562" spans="1:6" ht="25.5" x14ac:dyDescent="0.25">
      <c r="A24562" s="73" t="s">
        <v>18746</v>
      </c>
      <c r="B24562" s="74" t="s">
        <v>18747</v>
      </c>
      <c r="C24562" s="73" t="s">
        <v>101</v>
      </c>
      <c r="D24562" s="75">
        <v>66.05</v>
      </c>
      <c r="E24562" s="75">
        <v>64.34</v>
      </c>
      <c r="F24562" s="73" t="s">
        <v>11</v>
      </c>
    </row>
    <row r="24563" spans="1:6" ht="25.5" x14ac:dyDescent="0.25">
      <c r="A24563" s="73" t="s">
        <v>18748</v>
      </c>
      <c r="B24563" s="74" t="s">
        <v>18749</v>
      </c>
      <c r="C24563" s="73" t="s">
        <v>101</v>
      </c>
      <c r="D24563" s="75">
        <v>94.95</v>
      </c>
      <c r="E24563" s="75">
        <v>93.24</v>
      </c>
      <c r="F24563" s="73" t="s">
        <v>11</v>
      </c>
    </row>
    <row r="24564" spans="1:6" ht="38.25" x14ac:dyDescent="0.25">
      <c r="A24564" s="73" t="s">
        <v>18750</v>
      </c>
      <c r="B24564" s="74" t="s">
        <v>18751</v>
      </c>
      <c r="C24564" s="73" t="s">
        <v>101</v>
      </c>
      <c r="D24564" s="75">
        <v>92.93</v>
      </c>
      <c r="E24564" s="75">
        <v>89.23</v>
      </c>
      <c r="F24564" s="73" t="s">
        <v>11</v>
      </c>
    </row>
    <row r="24565" spans="1:6" ht="38.25" x14ac:dyDescent="0.25">
      <c r="A24565" s="73" t="s">
        <v>18752</v>
      </c>
      <c r="B24565" s="74" t="s">
        <v>18753</v>
      </c>
      <c r="C24565" s="73" t="s">
        <v>101</v>
      </c>
      <c r="D24565" s="75">
        <v>137.61000000000001</v>
      </c>
      <c r="E24565" s="75">
        <v>133.41999999999999</v>
      </c>
      <c r="F24565" s="73" t="s">
        <v>11</v>
      </c>
    </row>
    <row r="24566" spans="1:6" ht="38.25" x14ac:dyDescent="0.25">
      <c r="A24566" s="73" t="s">
        <v>18754</v>
      </c>
      <c r="B24566" s="74" t="s">
        <v>18755</v>
      </c>
      <c r="C24566" s="73" t="s">
        <v>101</v>
      </c>
      <c r="D24566" s="75">
        <v>50.57</v>
      </c>
      <c r="E24566" s="75">
        <v>49.05</v>
      </c>
      <c r="F24566" s="73" t="s">
        <v>11</v>
      </c>
    </row>
    <row r="24567" spans="1:6" ht="38.25" x14ac:dyDescent="0.25">
      <c r="A24567" s="73" t="s">
        <v>18756</v>
      </c>
      <c r="B24567" s="74" t="s">
        <v>18757</v>
      </c>
      <c r="C24567" s="73" t="s">
        <v>101</v>
      </c>
      <c r="D24567" s="75">
        <v>64.489999999999995</v>
      </c>
      <c r="E24567" s="75">
        <v>62.75</v>
      </c>
      <c r="F24567" s="73" t="s">
        <v>11</v>
      </c>
    </row>
    <row r="24568" spans="1:6" ht="38.25" x14ac:dyDescent="0.25">
      <c r="A24568" s="73" t="s">
        <v>329</v>
      </c>
      <c r="B24568" s="74" t="s">
        <v>330</v>
      </c>
      <c r="C24568" s="73" t="s">
        <v>101</v>
      </c>
      <c r="D24568" s="75">
        <v>96.95</v>
      </c>
      <c r="E24568" s="75">
        <v>95.01</v>
      </c>
      <c r="F24568" s="73" t="s">
        <v>11</v>
      </c>
    </row>
    <row r="24569" spans="1:6" ht="38.25" x14ac:dyDescent="0.25">
      <c r="A24569" s="73" t="s">
        <v>18758</v>
      </c>
      <c r="B24569" s="74" t="s">
        <v>18759</v>
      </c>
      <c r="C24569" s="73" t="s">
        <v>101</v>
      </c>
      <c r="D24569" s="75">
        <v>120.97</v>
      </c>
      <c r="E24569" s="75">
        <v>118.87</v>
      </c>
      <c r="F24569" s="73" t="s">
        <v>11</v>
      </c>
    </row>
    <row r="24570" spans="1:6" ht="38.25" x14ac:dyDescent="0.25">
      <c r="A24570" s="73" t="s">
        <v>326</v>
      </c>
      <c r="B24570" s="74" t="s">
        <v>327</v>
      </c>
      <c r="C24570" s="73" t="s">
        <v>101</v>
      </c>
      <c r="D24570" s="75">
        <v>182.96</v>
      </c>
      <c r="E24570" s="75">
        <v>180.66</v>
      </c>
      <c r="F24570" s="73" t="s">
        <v>11</v>
      </c>
    </row>
    <row r="24571" spans="1:6" ht="38.25" x14ac:dyDescent="0.25">
      <c r="A24571" s="73" t="s">
        <v>18760</v>
      </c>
      <c r="B24571" s="74" t="s">
        <v>18761</v>
      </c>
      <c r="C24571" s="73" t="s">
        <v>101</v>
      </c>
      <c r="D24571" s="75">
        <v>78.41</v>
      </c>
      <c r="E24571" s="75">
        <v>75.39</v>
      </c>
      <c r="F24571" s="73" t="s">
        <v>11</v>
      </c>
    </row>
    <row r="24572" spans="1:6" ht="38.25" x14ac:dyDescent="0.25">
      <c r="A24572" s="73" t="s">
        <v>18762</v>
      </c>
      <c r="B24572" s="74" t="s">
        <v>18763</v>
      </c>
      <c r="C24572" s="73" t="s">
        <v>101</v>
      </c>
      <c r="D24572" s="75">
        <v>147.22999999999999</v>
      </c>
      <c r="E24572" s="75">
        <v>144.15</v>
      </c>
      <c r="F24572" s="73" t="s">
        <v>11</v>
      </c>
    </row>
    <row r="24573" spans="1:6" ht="38.25" x14ac:dyDescent="0.25">
      <c r="A24573" s="73" t="s">
        <v>18764</v>
      </c>
      <c r="B24573" s="74" t="s">
        <v>18765</v>
      </c>
      <c r="C24573" s="73" t="s">
        <v>101</v>
      </c>
      <c r="D24573" s="75">
        <v>276.73</v>
      </c>
      <c r="E24573" s="75">
        <v>273.02</v>
      </c>
      <c r="F24573" s="73" t="s">
        <v>11</v>
      </c>
    </row>
    <row r="24574" spans="1:6" ht="38.25" x14ac:dyDescent="0.25">
      <c r="A24574" s="73" t="s">
        <v>18766</v>
      </c>
      <c r="B24574" s="74" t="s">
        <v>18767</v>
      </c>
      <c r="C24574" s="73" t="s">
        <v>101</v>
      </c>
      <c r="D24574" s="75">
        <v>614.9</v>
      </c>
      <c r="E24574" s="75">
        <v>611.49</v>
      </c>
      <c r="F24574" s="73" t="s">
        <v>11</v>
      </c>
    </row>
    <row r="24575" spans="1:6" ht="38.25" x14ac:dyDescent="0.25">
      <c r="A24575" s="73" t="s">
        <v>18768</v>
      </c>
      <c r="B24575" s="74" t="s">
        <v>34830</v>
      </c>
      <c r="C24575" s="73" t="s">
        <v>101</v>
      </c>
      <c r="D24575" s="75">
        <v>207.84</v>
      </c>
      <c r="E24575" s="75">
        <v>199.85</v>
      </c>
      <c r="F24575" s="73" t="s">
        <v>11</v>
      </c>
    </row>
    <row r="24576" spans="1:6" ht="38.25" x14ac:dyDescent="0.25">
      <c r="A24576" s="73" t="s">
        <v>18769</v>
      </c>
      <c r="B24576" s="74" t="s">
        <v>34831</v>
      </c>
      <c r="C24576" s="73" t="s">
        <v>101</v>
      </c>
      <c r="D24576" s="75">
        <v>368.03</v>
      </c>
      <c r="E24576" s="75">
        <v>354.01</v>
      </c>
      <c r="F24576" s="73" t="s">
        <v>11</v>
      </c>
    </row>
    <row r="24577" spans="1:6" ht="38.25" x14ac:dyDescent="0.25">
      <c r="A24577" s="73" t="s">
        <v>18770</v>
      </c>
      <c r="B24577" s="74" t="s">
        <v>34832</v>
      </c>
      <c r="C24577" s="73" t="s">
        <v>101</v>
      </c>
      <c r="D24577" s="75">
        <v>457.35</v>
      </c>
      <c r="E24577" s="75">
        <v>439.97</v>
      </c>
      <c r="F24577" s="73" t="s">
        <v>11</v>
      </c>
    </row>
    <row r="24578" spans="1:6" ht="38.25" x14ac:dyDescent="0.25">
      <c r="A24578" s="73" t="s">
        <v>18771</v>
      </c>
      <c r="B24578" s="74" t="s">
        <v>34833</v>
      </c>
      <c r="C24578" s="73" t="s">
        <v>101</v>
      </c>
      <c r="D24578" s="75">
        <v>211.03</v>
      </c>
      <c r="E24578" s="75">
        <v>202.92</v>
      </c>
      <c r="F24578" s="73" t="s">
        <v>11</v>
      </c>
    </row>
    <row r="24579" spans="1:6" ht="38.25" x14ac:dyDescent="0.25">
      <c r="A24579" s="73" t="s">
        <v>18772</v>
      </c>
      <c r="B24579" s="74" t="s">
        <v>18773</v>
      </c>
      <c r="C24579" s="73" t="s">
        <v>101</v>
      </c>
      <c r="D24579" s="75">
        <v>364.16</v>
      </c>
      <c r="E24579" s="75">
        <v>360.32</v>
      </c>
      <c r="F24579" s="73" t="s">
        <v>11</v>
      </c>
    </row>
    <row r="24580" spans="1:6" ht="51" x14ac:dyDescent="0.25">
      <c r="A24580" s="73" t="s">
        <v>18774</v>
      </c>
      <c r="B24580" s="74" t="s">
        <v>18775</v>
      </c>
      <c r="C24580" s="73" t="s">
        <v>101</v>
      </c>
      <c r="D24580" s="75">
        <v>1237.8499999999999</v>
      </c>
      <c r="E24580" s="75">
        <v>1219.3800000000001</v>
      </c>
      <c r="F24580" s="73" t="s">
        <v>11</v>
      </c>
    </row>
    <row r="24581" spans="1:6" ht="38.25" x14ac:dyDescent="0.25">
      <c r="A24581" s="73" t="s">
        <v>18776</v>
      </c>
      <c r="B24581" s="74" t="s">
        <v>18777</v>
      </c>
      <c r="C24581" s="73" t="s">
        <v>101</v>
      </c>
      <c r="D24581" s="75">
        <v>314.79000000000002</v>
      </c>
      <c r="E24581" s="75">
        <v>309.14</v>
      </c>
      <c r="F24581" s="73" t="s">
        <v>11</v>
      </c>
    </row>
    <row r="24582" spans="1:6" ht="38.25" x14ac:dyDescent="0.25">
      <c r="A24582" s="73" t="s">
        <v>18778</v>
      </c>
      <c r="B24582" s="74" t="s">
        <v>18779</v>
      </c>
      <c r="C24582" s="73" t="s">
        <v>101</v>
      </c>
      <c r="D24582" s="75">
        <v>540.42999999999995</v>
      </c>
      <c r="E24582" s="75">
        <v>533.83000000000004</v>
      </c>
      <c r="F24582" s="73" t="s">
        <v>11</v>
      </c>
    </row>
    <row r="24583" spans="1:6" ht="38.25" x14ac:dyDescent="0.25">
      <c r="A24583" s="73" t="s">
        <v>18780</v>
      </c>
      <c r="B24583" s="74" t="s">
        <v>18781</v>
      </c>
      <c r="C24583" s="73" t="s">
        <v>101</v>
      </c>
      <c r="D24583" s="75">
        <v>853.37</v>
      </c>
      <c r="E24583" s="75">
        <v>842.75</v>
      </c>
      <c r="F24583" s="73" t="s">
        <v>11</v>
      </c>
    </row>
    <row r="24584" spans="1:6" ht="38.25" x14ac:dyDescent="0.25">
      <c r="A24584" s="73" t="s">
        <v>18782</v>
      </c>
      <c r="B24584" s="74" t="s">
        <v>18783</v>
      </c>
      <c r="C24584" s="73" t="s">
        <v>101</v>
      </c>
      <c r="D24584" s="75">
        <v>1548.23</v>
      </c>
      <c r="E24584" s="75">
        <v>1533.91</v>
      </c>
      <c r="F24584" s="73" t="s">
        <v>11</v>
      </c>
    </row>
    <row r="24585" spans="1:6" ht="25.5" x14ac:dyDescent="0.25">
      <c r="A24585" s="73" t="s">
        <v>18784</v>
      </c>
      <c r="B24585" s="74" t="s">
        <v>34834</v>
      </c>
      <c r="C24585" s="73" t="s">
        <v>101</v>
      </c>
      <c r="D24585" s="75">
        <v>11</v>
      </c>
      <c r="E24585" s="75">
        <v>10.26</v>
      </c>
      <c r="F24585" s="73" t="s">
        <v>11</v>
      </c>
    </row>
    <row r="24586" spans="1:6" ht="25.5" x14ac:dyDescent="0.25">
      <c r="A24586" s="73" t="s">
        <v>18785</v>
      </c>
      <c r="B24586" s="74" t="s">
        <v>34835</v>
      </c>
      <c r="C24586" s="73" t="s">
        <v>101</v>
      </c>
      <c r="D24586" s="75">
        <v>14.82</v>
      </c>
      <c r="E24586" s="75">
        <v>13.96</v>
      </c>
      <c r="F24586" s="73" t="s">
        <v>11</v>
      </c>
    </row>
    <row r="24587" spans="1:6" ht="25.5" x14ac:dyDescent="0.25">
      <c r="A24587" s="73" t="s">
        <v>18786</v>
      </c>
      <c r="B24587" s="74" t="s">
        <v>34836</v>
      </c>
      <c r="C24587" s="73" t="s">
        <v>101</v>
      </c>
      <c r="D24587" s="75">
        <v>11.14</v>
      </c>
      <c r="E24587" s="75">
        <v>10.58</v>
      </c>
      <c r="F24587" s="73" t="s">
        <v>11</v>
      </c>
    </row>
    <row r="24588" spans="1:6" ht="38.25" x14ac:dyDescent="0.25">
      <c r="A24588" s="73" t="s">
        <v>18787</v>
      </c>
      <c r="B24588" s="74" t="s">
        <v>34837</v>
      </c>
      <c r="C24588" s="73" t="s">
        <v>101</v>
      </c>
      <c r="D24588" s="75">
        <v>12.55</v>
      </c>
      <c r="E24588" s="75">
        <v>11.91</v>
      </c>
      <c r="F24588" s="73" t="s">
        <v>11</v>
      </c>
    </row>
    <row r="24589" spans="1:6" ht="38.25" x14ac:dyDescent="0.25">
      <c r="A24589" s="73" t="s">
        <v>18788</v>
      </c>
      <c r="B24589" s="74" t="s">
        <v>34838</v>
      </c>
      <c r="C24589" s="73" t="s">
        <v>101</v>
      </c>
      <c r="D24589" s="75">
        <v>12.61</v>
      </c>
      <c r="E24589" s="75">
        <v>11.97</v>
      </c>
      <c r="F24589" s="73" t="s">
        <v>11</v>
      </c>
    </row>
    <row r="24590" spans="1:6" ht="25.5" x14ac:dyDescent="0.25">
      <c r="A24590" s="73" t="s">
        <v>18789</v>
      </c>
      <c r="B24590" s="74" t="s">
        <v>34839</v>
      </c>
      <c r="C24590" s="73" t="s">
        <v>101</v>
      </c>
      <c r="D24590" s="75">
        <v>11.09</v>
      </c>
      <c r="E24590" s="75">
        <v>10.35</v>
      </c>
      <c r="F24590" s="73" t="s">
        <v>11</v>
      </c>
    </row>
    <row r="24591" spans="1:6" ht="25.5" x14ac:dyDescent="0.25">
      <c r="A24591" s="73" t="s">
        <v>18790</v>
      </c>
      <c r="B24591" s="74" t="s">
        <v>34840</v>
      </c>
      <c r="C24591" s="73" t="s">
        <v>101</v>
      </c>
      <c r="D24591" s="75">
        <v>14.95</v>
      </c>
      <c r="E24591" s="75">
        <v>14.09</v>
      </c>
      <c r="F24591" s="73" t="s">
        <v>11</v>
      </c>
    </row>
    <row r="24592" spans="1:6" ht="38.25" x14ac:dyDescent="0.25">
      <c r="A24592" s="73" t="s">
        <v>18791</v>
      </c>
      <c r="B24592" s="74" t="s">
        <v>34841</v>
      </c>
      <c r="C24592" s="73" t="s">
        <v>101</v>
      </c>
      <c r="D24592" s="75">
        <v>14.21</v>
      </c>
      <c r="E24592" s="75">
        <v>13.36</v>
      </c>
      <c r="F24592" s="73" t="s">
        <v>11</v>
      </c>
    </row>
    <row r="24593" spans="1:6" ht="38.25" x14ac:dyDescent="0.25">
      <c r="A24593" s="73" t="s">
        <v>18792</v>
      </c>
      <c r="B24593" s="74" t="s">
        <v>34842</v>
      </c>
      <c r="C24593" s="73" t="s">
        <v>101</v>
      </c>
      <c r="D24593" s="75">
        <v>16.329999999999998</v>
      </c>
      <c r="E24593" s="75">
        <v>15.43</v>
      </c>
      <c r="F24593" s="73" t="s">
        <v>11</v>
      </c>
    </row>
    <row r="24594" spans="1:6" ht="25.5" x14ac:dyDescent="0.25">
      <c r="A24594" s="73" t="s">
        <v>18793</v>
      </c>
      <c r="B24594" s="74" t="s">
        <v>34843</v>
      </c>
      <c r="C24594" s="73" t="s">
        <v>101</v>
      </c>
      <c r="D24594" s="75">
        <v>84.76</v>
      </c>
      <c r="E24594" s="75">
        <v>83.23</v>
      </c>
      <c r="F24594" s="73" t="s">
        <v>11</v>
      </c>
    </row>
    <row r="24595" spans="1:6" ht="63.75" x14ac:dyDescent="0.25">
      <c r="A24595" s="73" t="s">
        <v>18794</v>
      </c>
      <c r="B24595" s="74" t="s">
        <v>18795</v>
      </c>
      <c r="C24595" s="73" t="s">
        <v>101</v>
      </c>
      <c r="D24595" s="75">
        <v>297.32</v>
      </c>
      <c r="E24595" s="75">
        <v>291.45999999999998</v>
      </c>
      <c r="F24595" s="73" t="s">
        <v>11</v>
      </c>
    </row>
    <row r="24596" spans="1:6" ht="63.75" x14ac:dyDescent="0.25">
      <c r="A24596" s="73" t="s">
        <v>18796</v>
      </c>
      <c r="B24596" s="74" t="s">
        <v>18797</v>
      </c>
      <c r="C24596" s="73" t="s">
        <v>101</v>
      </c>
      <c r="D24596" s="75">
        <v>1049</v>
      </c>
      <c r="E24596" s="75">
        <v>1037.92</v>
      </c>
      <c r="F24596" s="73" t="s">
        <v>11</v>
      </c>
    </row>
    <row r="24597" spans="1:6" ht="63.75" x14ac:dyDescent="0.25">
      <c r="A24597" s="73" t="s">
        <v>18798</v>
      </c>
      <c r="B24597" s="74" t="s">
        <v>18799</v>
      </c>
      <c r="C24597" s="73" t="s">
        <v>101</v>
      </c>
      <c r="D24597" s="75">
        <v>1187.08</v>
      </c>
      <c r="E24597" s="75">
        <v>1177.8</v>
      </c>
      <c r="F24597" s="73" t="s">
        <v>11</v>
      </c>
    </row>
    <row r="24598" spans="1:6" ht="63.75" x14ac:dyDescent="0.25">
      <c r="A24598" s="73" t="s">
        <v>18800</v>
      </c>
      <c r="B24598" s="74" t="s">
        <v>18801</v>
      </c>
      <c r="C24598" s="73" t="s">
        <v>101</v>
      </c>
      <c r="D24598" s="75">
        <v>2017.37</v>
      </c>
      <c r="E24598" s="75">
        <v>1999.23</v>
      </c>
      <c r="F24598" s="73" t="s">
        <v>11</v>
      </c>
    </row>
    <row r="24599" spans="1:6" ht="63.75" x14ac:dyDescent="0.25">
      <c r="A24599" s="73" t="s">
        <v>18802</v>
      </c>
      <c r="B24599" s="74" t="s">
        <v>18803</v>
      </c>
      <c r="C24599" s="73" t="s">
        <v>101</v>
      </c>
      <c r="D24599" s="75">
        <v>2169.0700000000002</v>
      </c>
      <c r="E24599" s="75">
        <v>2150.9299999999998</v>
      </c>
      <c r="F24599" s="73" t="s">
        <v>11</v>
      </c>
    </row>
    <row r="24600" spans="1:6" ht="38.25" x14ac:dyDescent="0.25">
      <c r="A24600" s="73" t="s">
        <v>18804</v>
      </c>
      <c r="B24600" s="74" t="s">
        <v>18805</v>
      </c>
      <c r="C24600" s="73" t="s">
        <v>101</v>
      </c>
      <c r="D24600" s="75">
        <v>500.5</v>
      </c>
      <c r="E24600" s="75">
        <v>491.2</v>
      </c>
      <c r="F24600" s="73" t="s">
        <v>11</v>
      </c>
    </row>
    <row r="24601" spans="1:6" ht="38.25" x14ac:dyDescent="0.25">
      <c r="A24601" s="73" t="s">
        <v>18806</v>
      </c>
      <c r="B24601" s="74" t="s">
        <v>18807</v>
      </c>
      <c r="C24601" s="73" t="s">
        <v>101</v>
      </c>
      <c r="D24601" s="75">
        <v>297.22000000000003</v>
      </c>
      <c r="E24601" s="75">
        <v>287.92</v>
      </c>
      <c r="F24601" s="73" t="s">
        <v>11</v>
      </c>
    </row>
    <row r="24602" spans="1:6" ht="25.5" x14ac:dyDescent="0.25">
      <c r="A24602" s="73" t="s">
        <v>18808</v>
      </c>
      <c r="B24602" s="74" t="s">
        <v>18809</v>
      </c>
      <c r="C24602" s="73" t="s">
        <v>101</v>
      </c>
      <c r="D24602" s="75">
        <v>4295.58</v>
      </c>
      <c r="E24602" s="75">
        <v>4272.33</v>
      </c>
      <c r="F24602" s="73" t="s">
        <v>11</v>
      </c>
    </row>
    <row r="24603" spans="1:6" ht="38.25" x14ac:dyDescent="0.25">
      <c r="A24603" s="73" t="s">
        <v>18810</v>
      </c>
      <c r="B24603" s="74" t="s">
        <v>18811</v>
      </c>
      <c r="C24603" s="73" t="s">
        <v>101</v>
      </c>
      <c r="D24603" s="75">
        <v>5310.26</v>
      </c>
      <c r="E24603" s="75">
        <v>5287.01</v>
      </c>
      <c r="F24603" s="73" t="s">
        <v>11</v>
      </c>
    </row>
    <row r="24604" spans="1:6" ht="25.5" x14ac:dyDescent="0.25">
      <c r="A24604" s="73" t="s">
        <v>18812</v>
      </c>
      <c r="B24604" s="74" t="s">
        <v>18813</v>
      </c>
      <c r="C24604" s="73" t="s">
        <v>101</v>
      </c>
      <c r="D24604" s="75">
        <v>3932.7</v>
      </c>
      <c r="E24604" s="75">
        <v>3909.45</v>
      </c>
      <c r="F24604" s="73" t="s">
        <v>11</v>
      </c>
    </row>
    <row r="24605" spans="1:6" ht="38.25" x14ac:dyDescent="0.25">
      <c r="A24605" s="73" t="s">
        <v>18814</v>
      </c>
      <c r="B24605" s="74" t="s">
        <v>18815</v>
      </c>
      <c r="C24605" s="73" t="s">
        <v>101</v>
      </c>
      <c r="D24605" s="75">
        <v>5771.75</v>
      </c>
      <c r="E24605" s="75">
        <v>5748.5</v>
      </c>
      <c r="F24605" s="73" t="s">
        <v>11</v>
      </c>
    </row>
    <row r="24606" spans="1:6" ht="25.5" x14ac:dyDescent="0.25">
      <c r="A24606" s="73" t="s">
        <v>18816</v>
      </c>
      <c r="B24606" s="74" t="s">
        <v>18817</v>
      </c>
      <c r="C24606" s="73" t="s">
        <v>101</v>
      </c>
      <c r="D24606" s="75">
        <v>706.96</v>
      </c>
      <c r="E24606" s="75">
        <v>683.71</v>
      </c>
      <c r="F24606" s="73" t="s">
        <v>11</v>
      </c>
    </row>
    <row r="24607" spans="1:6" ht="38.25" x14ac:dyDescent="0.25">
      <c r="A24607" s="73" t="s">
        <v>18818</v>
      </c>
      <c r="B24607" s="74" t="s">
        <v>18819</v>
      </c>
      <c r="C24607" s="73" t="s">
        <v>101</v>
      </c>
      <c r="D24607" s="75">
        <v>6205.74</v>
      </c>
      <c r="E24607" s="75">
        <v>6182.49</v>
      </c>
      <c r="F24607" s="73" t="s">
        <v>11</v>
      </c>
    </row>
    <row r="24608" spans="1:6" ht="25.5" x14ac:dyDescent="0.25">
      <c r="A24608" s="73" t="s">
        <v>18820</v>
      </c>
      <c r="B24608" s="74" t="s">
        <v>18821</v>
      </c>
      <c r="C24608" s="73" t="s">
        <v>101</v>
      </c>
      <c r="D24608" s="75">
        <v>264.32</v>
      </c>
      <c r="E24608" s="75">
        <v>255.02</v>
      </c>
      <c r="F24608" s="73" t="s">
        <v>11</v>
      </c>
    </row>
    <row r="24609" spans="1:6" ht="38.25" x14ac:dyDescent="0.25">
      <c r="A24609" s="73" t="s">
        <v>18822</v>
      </c>
      <c r="B24609" s="74" t="s">
        <v>18823</v>
      </c>
      <c r="C24609" s="73" t="s">
        <v>101</v>
      </c>
      <c r="D24609" s="75">
        <v>156.22</v>
      </c>
      <c r="E24609" s="75">
        <v>151.94999999999999</v>
      </c>
      <c r="F24609" s="73" t="s">
        <v>11</v>
      </c>
    </row>
    <row r="24610" spans="1:6" ht="38.25" x14ac:dyDescent="0.25">
      <c r="A24610" s="73" t="s">
        <v>18824</v>
      </c>
      <c r="B24610" s="74" t="s">
        <v>18825</v>
      </c>
      <c r="C24610" s="73" t="s">
        <v>101</v>
      </c>
      <c r="D24610" s="75">
        <v>246.77</v>
      </c>
      <c r="E24610" s="75">
        <v>241.9</v>
      </c>
      <c r="F24610" s="73" t="s">
        <v>11</v>
      </c>
    </row>
    <row r="24611" spans="1:6" ht="38.25" x14ac:dyDescent="0.25">
      <c r="A24611" s="73" t="s">
        <v>18826</v>
      </c>
      <c r="B24611" s="74" t="s">
        <v>18827</v>
      </c>
      <c r="C24611" s="73" t="s">
        <v>101</v>
      </c>
      <c r="D24611" s="75">
        <v>397.17</v>
      </c>
      <c r="E24611" s="75">
        <v>391.92</v>
      </c>
      <c r="F24611" s="73" t="s">
        <v>11</v>
      </c>
    </row>
    <row r="24612" spans="1:6" ht="38.25" x14ac:dyDescent="0.25">
      <c r="A24612" s="73" t="s">
        <v>18828</v>
      </c>
      <c r="B24612" s="74" t="s">
        <v>18829</v>
      </c>
      <c r="C24612" s="73" t="s">
        <v>101</v>
      </c>
      <c r="D24612" s="75">
        <v>697.8</v>
      </c>
      <c r="E24612" s="75">
        <v>689.28</v>
      </c>
      <c r="F24612" s="73" t="s">
        <v>11</v>
      </c>
    </row>
    <row r="24613" spans="1:6" ht="38.25" x14ac:dyDescent="0.25">
      <c r="A24613" s="73" t="s">
        <v>18830</v>
      </c>
      <c r="B24613" s="74" t="s">
        <v>18831</v>
      </c>
      <c r="C24613" s="73" t="s">
        <v>101</v>
      </c>
      <c r="D24613" s="75">
        <v>3064.79</v>
      </c>
      <c r="E24613" s="75">
        <v>3042.04</v>
      </c>
      <c r="F24613" s="73" t="s">
        <v>11</v>
      </c>
    </row>
    <row r="24614" spans="1:6" ht="51" x14ac:dyDescent="0.25">
      <c r="A24614" s="73" t="s">
        <v>27365</v>
      </c>
      <c r="B24614" s="74" t="s">
        <v>34846</v>
      </c>
      <c r="C24614" s="73" t="s">
        <v>101</v>
      </c>
      <c r="D24614" s="75">
        <v>182.51</v>
      </c>
      <c r="E24614" s="75">
        <v>179.19</v>
      </c>
      <c r="F24614" s="73" t="s">
        <v>11</v>
      </c>
    </row>
    <row r="24615" spans="1:6" ht="25.5" x14ac:dyDescent="0.25">
      <c r="A24615" s="73" t="s">
        <v>18832</v>
      </c>
      <c r="B24615" s="74" t="s">
        <v>34847</v>
      </c>
      <c r="C24615" s="73" t="s">
        <v>101</v>
      </c>
      <c r="D24615" s="75">
        <v>46.12</v>
      </c>
      <c r="E24615" s="75">
        <v>44.99</v>
      </c>
      <c r="F24615" s="73" t="s">
        <v>11</v>
      </c>
    </row>
    <row r="24616" spans="1:6" ht="25.5" x14ac:dyDescent="0.25">
      <c r="A24616" s="73" t="s">
        <v>18833</v>
      </c>
      <c r="B24616" s="74" t="s">
        <v>18834</v>
      </c>
      <c r="C24616" s="73" t="s">
        <v>101</v>
      </c>
      <c r="D24616" s="75">
        <v>14.24</v>
      </c>
      <c r="E24616" s="75">
        <v>13.64</v>
      </c>
      <c r="F24616" s="73" t="s">
        <v>11</v>
      </c>
    </row>
    <row r="24617" spans="1:6" ht="38.25" x14ac:dyDescent="0.25">
      <c r="A24617" s="73" t="s">
        <v>37496</v>
      </c>
      <c r="B24617" s="74" t="s">
        <v>37497</v>
      </c>
      <c r="C24617" s="73" t="s">
        <v>101</v>
      </c>
      <c r="D24617" s="75">
        <v>22.09</v>
      </c>
      <c r="E24617" s="75">
        <v>20.72</v>
      </c>
      <c r="F24617" s="73" t="s">
        <v>11</v>
      </c>
    </row>
    <row r="24618" spans="1:6" ht="38.25" x14ac:dyDescent="0.25">
      <c r="A24618" s="73" t="s">
        <v>18835</v>
      </c>
      <c r="B24618" s="74" t="s">
        <v>18836</v>
      </c>
      <c r="C24618" s="73" t="s">
        <v>101</v>
      </c>
      <c r="D24618" s="75">
        <v>72.91</v>
      </c>
      <c r="E24618" s="75">
        <v>71.239999999999995</v>
      </c>
      <c r="F24618" s="73" t="s">
        <v>11</v>
      </c>
    </row>
    <row r="24619" spans="1:6" ht="25.5" x14ac:dyDescent="0.25">
      <c r="A24619" s="73" t="s">
        <v>18837</v>
      </c>
      <c r="B24619" s="74" t="s">
        <v>37498</v>
      </c>
      <c r="C24619" s="73" t="s">
        <v>101</v>
      </c>
      <c r="D24619" s="75">
        <v>60.37</v>
      </c>
      <c r="E24619" s="75">
        <v>58.69</v>
      </c>
      <c r="F24619" s="73" t="s">
        <v>11</v>
      </c>
    </row>
    <row r="24620" spans="1:6" ht="38.25" x14ac:dyDescent="0.25">
      <c r="A24620" s="73" t="s">
        <v>18838</v>
      </c>
      <c r="B24620" s="74" t="s">
        <v>37499</v>
      </c>
      <c r="C24620" s="73" t="s">
        <v>101</v>
      </c>
      <c r="D24620" s="75">
        <v>93.95</v>
      </c>
      <c r="E24620" s="75">
        <v>92.27</v>
      </c>
      <c r="F24620" s="73" t="s">
        <v>11</v>
      </c>
    </row>
    <row r="24621" spans="1:6" ht="38.25" x14ac:dyDescent="0.25">
      <c r="A24621" s="73" t="s">
        <v>18839</v>
      </c>
      <c r="B24621" s="74" t="s">
        <v>832</v>
      </c>
      <c r="C24621" s="73" t="s">
        <v>101</v>
      </c>
      <c r="D24621" s="75">
        <v>36.81</v>
      </c>
      <c r="E24621" s="75">
        <v>35.29</v>
      </c>
      <c r="F24621" s="73" t="s">
        <v>11</v>
      </c>
    </row>
    <row r="24622" spans="1:6" ht="25.5" x14ac:dyDescent="0.25">
      <c r="A24622" s="73" t="s">
        <v>18840</v>
      </c>
      <c r="B24622" s="74" t="s">
        <v>833</v>
      </c>
      <c r="C24622" s="73" t="s">
        <v>101</v>
      </c>
      <c r="D24622" s="75">
        <v>12.49</v>
      </c>
      <c r="E24622" s="75">
        <v>12.17</v>
      </c>
      <c r="F24622" s="73" t="s">
        <v>11</v>
      </c>
    </row>
    <row r="24623" spans="1:6" ht="38.25" x14ac:dyDescent="0.25">
      <c r="A24623" s="73" t="s">
        <v>18841</v>
      </c>
      <c r="B24623" s="74" t="s">
        <v>18842</v>
      </c>
      <c r="C24623" s="73" t="s">
        <v>101</v>
      </c>
      <c r="D24623" s="75">
        <v>8</v>
      </c>
      <c r="E24623" s="75">
        <v>7.6</v>
      </c>
      <c r="F24623" s="73" t="s">
        <v>11</v>
      </c>
    </row>
    <row r="24624" spans="1:6" ht="38.25" x14ac:dyDescent="0.25">
      <c r="A24624" s="73" t="s">
        <v>18843</v>
      </c>
      <c r="B24624" s="74" t="s">
        <v>18844</v>
      </c>
      <c r="C24624" s="73" t="s">
        <v>101</v>
      </c>
      <c r="D24624" s="75">
        <v>9.85</v>
      </c>
      <c r="E24624" s="75">
        <v>9.4499999999999993</v>
      </c>
      <c r="F24624" s="73" t="s">
        <v>11</v>
      </c>
    </row>
    <row r="24625" spans="1:6" ht="25.5" x14ac:dyDescent="0.25">
      <c r="A24625" s="73" t="s">
        <v>18845</v>
      </c>
      <c r="B24625" s="74" t="s">
        <v>18846</v>
      </c>
      <c r="C24625" s="73" t="s">
        <v>101</v>
      </c>
      <c r="D24625" s="75">
        <v>33.83</v>
      </c>
      <c r="E24625" s="75">
        <v>32.380000000000003</v>
      </c>
      <c r="F24625" s="73" t="s">
        <v>11</v>
      </c>
    </row>
    <row r="24626" spans="1:6" ht="25.5" x14ac:dyDescent="0.25">
      <c r="A24626" s="73" t="s">
        <v>18847</v>
      </c>
      <c r="B24626" s="74" t="s">
        <v>18848</v>
      </c>
      <c r="C24626" s="73" t="s">
        <v>101</v>
      </c>
      <c r="D24626" s="75">
        <v>37.83</v>
      </c>
      <c r="E24626" s="75">
        <v>36.380000000000003</v>
      </c>
      <c r="F24626" s="73" t="s">
        <v>11</v>
      </c>
    </row>
    <row r="24627" spans="1:6" ht="25.5" x14ac:dyDescent="0.25">
      <c r="A24627" s="73" t="s">
        <v>18849</v>
      </c>
      <c r="B24627" s="74" t="s">
        <v>18850</v>
      </c>
      <c r="C24627" s="73" t="s">
        <v>101</v>
      </c>
      <c r="D24627" s="75">
        <v>33.83</v>
      </c>
      <c r="E24627" s="75">
        <v>32.380000000000003</v>
      </c>
      <c r="F24627" s="73" t="s">
        <v>11</v>
      </c>
    </row>
    <row r="24628" spans="1:6" ht="25.5" x14ac:dyDescent="0.25">
      <c r="A24628" s="73" t="s">
        <v>18851</v>
      </c>
      <c r="B24628" s="74" t="s">
        <v>18852</v>
      </c>
      <c r="C24628" s="73" t="s">
        <v>101</v>
      </c>
      <c r="D24628" s="75">
        <v>33.83</v>
      </c>
      <c r="E24628" s="75">
        <v>32.380000000000003</v>
      </c>
      <c r="F24628" s="73" t="s">
        <v>11</v>
      </c>
    </row>
    <row r="24629" spans="1:6" ht="25.5" x14ac:dyDescent="0.25">
      <c r="A24629" s="73" t="s">
        <v>18853</v>
      </c>
      <c r="B24629" s="74" t="s">
        <v>18854</v>
      </c>
      <c r="C24629" s="73" t="s">
        <v>101</v>
      </c>
      <c r="D24629" s="75">
        <v>33.83</v>
      </c>
      <c r="E24629" s="75">
        <v>32.380000000000003</v>
      </c>
      <c r="F24629" s="73" t="s">
        <v>11</v>
      </c>
    </row>
    <row r="24630" spans="1:6" ht="25.5" x14ac:dyDescent="0.25">
      <c r="A24630" s="73" t="s">
        <v>18855</v>
      </c>
      <c r="B24630" s="74" t="s">
        <v>34849</v>
      </c>
      <c r="C24630" s="73" t="s">
        <v>101</v>
      </c>
      <c r="D24630" s="75">
        <v>6.99</v>
      </c>
      <c r="E24630" s="75">
        <v>6.76</v>
      </c>
      <c r="F24630" s="73" t="s">
        <v>11</v>
      </c>
    </row>
    <row r="24631" spans="1:6" ht="25.5" x14ac:dyDescent="0.25">
      <c r="A24631" s="73" t="s">
        <v>18856</v>
      </c>
      <c r="B24631" s="74" t="s">
        <v>34850</v>
      </c>
      <c r="C24631" s="73" t="s">
        <v>101</v>
      </c>
      <c r="D24631" s="75">
        <v>2061.96</v>
      </c>
      <c r="E24631" s="75">
        <v>2034.06</v>
      </c>
      <c r="F24631" s="73" t="s">
        <v>11</v>
      </c>
    </row>
    <row r="24632" spans="1:6" ht="38.25" x14ac:dyDescent="0.25">
      <c r="A24632" s="73" t="s">
        <v>18857</v>
      </c>
      <c r="B24632" s="74" t="s">
        <v>18858</v>
      </c>
      <c r="C24632" s="73" t="s">
        <v>101</v>
      </c>
      <c r="D24632" s="75">
        <v>64.92</v>
      </c>
      <c r="E24632" s="75">
        <v>63.55</v>
      </c>
      <c r="F24632" s="73" t="s">
        <v>11</v>
      </c>
    </row>
    <row r="24633" spans="1:6" ht="38.25" x14ac:dyDescent="0.25">
      <c r="A24633" s="73" t="s">
        <v>18859</v>
      </c>
      <c r="B24633" s="74" t="s">
        <v>18860</v>
      </c>
      <c r="C24633" s="73" t="s">
        <v>101</v>
      </c>
      <c r="D24633" s="75">
        <v>61.94</v>
      </c>
      <c r="E24633" s="75">
        <v>60.58</v>
      </c>
      <c r="F24633" s="73" t="s">
        <v>11</v>
      </c>
    </row>
    <row r="24634" spans="1:6" ht="38.25" x14ac:dyDescent="0.25">
      <c r="A24634" s="73" t="s">
        <v>18861</v>
      </c>
      <c r="B24634" s="74" t="s">
        <v>18862</v>
      </c>
      <c r="C24634" s="73" t="s">
        <v>101</v>
      </c>
      <c r="D24634" s="75">
        <v>56.23</v>
      </c>
      <c r="E24634" s="75">
        <v>54.86</v>
      </c>
      <c r="F24634" s="73" t="s">
        <v>11</v>
      </c>
    </row>
    <row r="24635" spans="1:6" ht="38.25" x14ac:dyDescent="0.25">
      <c r="A24635" s="73" t="s">
        <v>18863</v>
      </c>
      <c r="B24635" s="74" t="s">
        <v>18864</v>
      </c>
      <c r="C24635" s="73" t="s">
        <v>101</v>
      </c>
      <c r="D24635" s="75">
        <v>61.98</v>
      </c>
      <c r="E24635" s="75">
        <v>60.62</v>
      </c>
      <c r="F24635" s="73" t="s">
        <v>11</v>
      </c>
    </row>
    <row r="24636" spans="1:6" ht="38.25" x14ac:dyDescent="0.25">
      <c r="A24636" s="73" t="s">
        <v>18865</v>
      </c>
      <c r="B24636" s="74" t="s">
        <v>18866</v>
      </c>
      <c r="C24636" s="73" t="s">
        <v>101</v>
      </c>
      <c r="D24636" s="75">
        <v>64.959999999999994</v>
      </c>
      <c r="E24636" s="75">
        <v>63.59</v>
      </c>
      <c r="F24636" s="73" t="s">
        <v>11</v>
      </c>
    </row>
    <row r="24637" spans="1:6" ht="38.25" x14ac:dyDescent="0.25">
      <c r="A24637" s="73" t="s">
        <v>18867</v>
      </c>
      <c r="B24637" s="74" t="s">
        <v>18868</v>
      </c>
      <c r="C24637" s="73" t="s">
        <v>101</v>
      </c>
      <c r="D24637" s="75">
        <v>62.35</v>
      </c>
      <c r="E24637" s="75">
        <v>60.99</v>
      </c>
      <c r="F24637" s="73" t="s">
        <v>11</v>
      </c>
    </row>
    <row r="24638" spans="1:6" ht="38.25" x14ac:dyDescent="0.25">
      <c r="A24638" s="73" t="s">
        <v>18869</v>
      </c>
      <c r="B24638" s="74" t="s">
        <v>18870</v>
      </c>
      <c r="C24638" s="73" t="s">
        <v>101</v>
      </c>
      <c r="D24638" s="75">
        <v>65.34</v>
      </c>
      <c r="E24638" s="75">
        <v>63.97</v>
      </c>
      <c r="F24638" s="73" t="s">
        <v>11</v>
      </c>
    </row>
    <row r="24639" spans="1:6" ht="38.25" x14ac:dyDescent="0.25">
      <c r="A24639" s="73" t="s">
        <v>18871</v>
      </c>
      <c r="B24639" s="74" t="s">
        <v>18872</v>
      </c>
      <c r="C24639" s="73" t="s">
        <v>101</v>
      </c>
      <c r="D24639" s="75">
        <v>62.33</v>
      </c>
      <c r="E24639" s="75">
        <v>60.97</v>
      </c>
      <c r="F24639" s="73" t="s">
        <v>11</v>
      </c>
    </row>
    <row r="24640" spans="1:6" ht="25.5" x14ac:dyDescent="0.25">
      <c r="A24640" s="73" t="s">
        <v>18873</v>
      </c>
      <c r="B24640" s="74" t="s">
        <v>18874</v>
      </c>
      <c r="C24640" s="73" t="s">
        <v>101</v>
      </c>
      <c r="D24640" s="75">
        <v>51.54</v>
      </c>
      <c r="E24640" s="75">
        <v>49.75</v>
      </c>
      <c r="F24640" s="73" t="s">
        <v>11</v>
      </c>
    </row>
    <row r="24641" spans="1:6" ht="25.5" x14ac:dyDescent="0.25">
      <c r="A24641" s="73" t="s">
        <v>18875</v>
      </c>
      <c r="B24641" s="74" t="s">
        <v>18876</v>
      </c>
      <c r="C24641" s="73" t="s">
        <v>101</v>
      </c>
      <c r="D24641" s="75">
        <v>51.74</v>
      </c>
      <c r="E24641" s="75">
        <v>49.95</v>
      </c>
      <c r="F24641" s="73" t="s">
        <v>11</v>
      </c>
    </row>
    <row r="24642" spans="1:6" x14ac:dyDescent="0.25">
      <c r="A24642" s="73" t="s">
        <v>18877</v>
      </c>
      <c r="B24642" s="74" t="s">
        <v>18878</v>
      </c>
      <c r="C24642" s="73" t="s">
        <v>101</v>
      </c>
      <c r="D24642" s="75">
        <v>1151.3599999999999</v>
      </c>
      <c r="E24642" s="75">
        <v>1142.06</v>
      </c>
      <c r="F24642" s="73" t="s">
        <v>11</v>
      </c>
    </row>
    <row r="24643" spans="1:6" x14ac:dyDescent="0.25">
      <c r="A24643" s="73" t="s">
        <v>18879</v>
      </c>
      <c r="B24643" s="74" t="s">
        <v>18880</v>
      </c>
      <c r="C24643" s="73" t="s">
        <v>101</v>
      </c>
      <c r="D24643" s="75">
        <v>468.22</v>
      </c>
      <c r="E24643" s="75">
        <v>458.92</v>
      </c>
      <c r="F24643" s="73" t="s">
        <v>11</v>
      </c>
    </row>
    <row r="24644" spans="1:6" ht="38.25" x14ac:dyDescent="0.25">
      <c r="A24644" s="73" t="s">
        <v>18881</v>
      </c>
      <c r="B24644" s="74" t="s">
        <v>18882</v>
      </c>
      <c r="C24644" s="73" t="s">
        <v>101</v>
      </c>
      <c r="D24644" s="75">
        <v>3047.48</v>
      </c>
      <c r="E24644" s="75">
        <v>3043.87</v>
      </c>
      <c r="F24644" s="73" t="s">
        <v>11</v>
      </c>
    </row>
    <row r="24645" spans="1:6" ht="38.25" x14ac:dyDescent="0.25">
      <c r="A24645" s="73" t="s">
        <v>18883</v>
      </c>
      <c r="B24645" s="74" t="s">
        <v>18884</v>
      </c>
      <c r="C24645" s="73" t="s">
        <v>101</v>
      </c>
      <c r="D24645" s="75">
        <v>3694.22</v>
      </c>
      <c r="E24645" s="75">
        <v>3689.17</v>
      </c>
      <c r="F24645" s="73" t="s">
        <v>11</v>
      </c>
    </row>
    <row r="24646" spans="1:6" ht="38.25" x14ac:dyDescent="0.25">
      <c r="A24646" s="73" t="s">
        <v>18885</v>
      </c>
      <c r="B24646" s="74" t="s">
        <v>18886</v>
      </c>
      <c r="C24646" s="73" t="s">
        <v>101</v>
      </c>
      <c r="D24646" s="75">
        <v>1613.74</v>
      </c>
      <c r="E24646" s="75">
        <v>1611.94</v>
      </c>
      <c r="F24646" s="73" t="s">
        <v>11</v>
      </c>
    </row>
    <row r="24647" spans="1:6" ht="38.25" x14ac:dyDescent="0.25">
      <c r="A24647" s="73" t="s">
        <v>18887</v>
      </c>
      <c r="B24647" s="74" t="s">
        <v>18888</v>
      </c>
      <c r="C24647" s="73" t="s">
        <v>101</v>
      </c>
      <c r="D24647" s="75">
        <v>2491.54</v>
      </c>
      <c r="E24647" s="75">
        <v>2488.39</v>
      </c>
      <c r="F24647" s="73" t="s">
        <v>11</v>
      </c>
    </row>
    <row r="24648" spans="1:6" ht="51" x14ac:dyDescent="0.25">
      <c r="A24648" s="73" t="s">
        <v>18889</v>
      </c>
      <c r="B24648" s="74" t="s">
        <v>18890</v>
      </c>
      <c r="C24648" s="73" t="s">
        <v>101</v>
      </c>
      <c r="D24648" s="75">
        <v>1619.71</v>
      </c>
      <c r="E24648" s="75">
        <v>1615.42</v>
      </c>
      <c r="F24648" s="73" t="s">
        <v>11</v>
      </c>
    </row>
    <row r="24649" spans="1:6" ht="63.75" x14ac:dyDescent="0.25">
      <c r="A24649" s="73" t="s">
        <v>18891</v>
      </c>
      <c r="B24649" s="74" t="s">
        <v>18892</v>
      </c>
      <c r="C24649" s="73" t="s">
        <v>101</v>
      </c>
      <c r="D24649" s="75">
        <v>1730.17</v>
      </c>
      <c r="E24649" s="75">
        <v>1724.44</v>
      </c>
      <c r="F24649" s="73" t="s">
        <v>11</v>
      </c>
    </row>
    <row r="24650" spans="1:6" ht="63.75" x14ac:dyDescent="0.25">
      <c r="A24650" s="73" t="s">
        <v>18893</v>
      </c>
      <c r="B24650" s="74" t="s">
        <v>18894</v>
      </c>
      <c r="C24650" s="73" t="s">
        <v>101</v>
      </c>
      <c r="D24650" s="75">
        <v>1386.28</v>
      </c>
      <c r="E24650" s="75">
        <v>1380.81</v>
      </c>
      <c r="F24650" s="73" t="s">
        <v>11</v>
      </c>
    </row>
    <row r="24651" spans="1:6" ht="63.75" x14ac:dyDescent="0.25">
      <c r="A24651" s="73" t="s">
        <v>18895</v>
      </c>
      <c r="B24651" s="74" t="s">
        <v>18896</v>
      </c>
      <c r="C24651" s="73" t="s">
        <v>101</v>
      </c>
      <c r="D24651" s="75">
        <v>431.92</v>
      </c>
      <c r="E24651" s="75">
        <v>422.51</v>
      </c>
      <c r="F24651" s="73" t="s">
        <v>11</v>
      </c>
    </row>
    <row r="24652" spans="1:6" ht="51" x14ac:dyDescent="0.25">
      <c r="A24652" s="73" t="s">
        <v>18897</v>
      </c>
      <c r="B24652" s="74" t="s">
        <v>18898</v>
      </c>
      <c r="C24652" s="73" t="s">
        <v>101</v>
      </c>
      <c r="D24652" s="75">
        <v>1887.2</v>
      </c>
      <c r="E24652" s="75">
        <v>1882.8</v>
      </c>
      <c r="F24652" s="73" t="s">
        <v>11</v>
      </c>
    </row>
    <row r="24653" spans="1:6" ht="63.75" x14ac:dyDescent="0.25">
      <c r="A24653" s="73" t="s">
        <v>18899</v>
      </c>
      <c r="B24653" s="74" t="s">
        <v>18900</v>
      </c>
      <c r="C24653" s="73" t="s">
        <v>101</v>
      </c>
      <c r="D24653" s="75">
        <v>943.27</v>
      </c>
      <c r="E24653" s="75">
        <v>928.87</v>
      </c>
      <c r="F24653" s="73" t="s">
        <v>11</v>
      </c>
    </row>
    <row r="24654" spans="1:6" ht="51" x14ac:dyDescent="0.25">
      <c r="A24654" s="73" t="s">
        <v>18901</v>
      </c>
      <c r="B24654" s="74" t="s">
        <v>18902</v>
      </c>
      <c r="C24654" s="73" t="s">
        <v>101</v>
      </c>
      <c r="D24654" s="75">
        <v>209.54</v>
      </c>
      <c r="E24654" s="75">
        <v>203.93</v>
      </c>
      <c r="F24654" s="73" t="s">
        <v>11</v>
      </c>
    </row>
    <row r="24655" spans="1:6" ht="38.25" x14ac:dyDescent="0.25">
      <c r="A24655" s="73" t="s">
        <v>18903</v>
      </c>
      <c r="B24655" s="74" t="s">
        <v>18904</v>
      </c>
      <c r="C24655" s="73" t="s">
        <v>101</v>
      </c>
      <c r="D24655" s="75">
        <v>257.24</v>
      </c>
      <c r="E24655" s="75">
        <v>251.63</v>
      </c>
      <c r="F24655" s="73" t="s">
        <v>11</v>
      </c>
    </row>
    <row r="24656" spans="1:6" ht="38.25" x14ac:dyDescent="0.25">
      <c r="A24656" s="73" t="s">
        <v>18905</v>
      </c>
      <c r="B24656" s="74" t="s">
        <v>18906</v>
      </c>
      <c r="C24656" s="73" t="s">
        <v>101</v>
      </c>
      <c r="D24656" s="75">
        <v>269.27999999999997</v>
      </c>
      <c r="E24656" s="75">
        <v>263.45</v>
      </c>
      <c r="F24656" s="73" t="s">
        <v>11</v>
      </c>
    </row>
    <row r="24657" spans="1:6" ht="38.25" x14ac:dyDescent="0.25">
      <c r="A24657" s="73" t="s">
        <v>18907</v>
      </c>
      <c r="B24657" s="74" t="s">
        <v>18908</v>
      </c>
      <c r="C24657" s="73" t="s">
        <v>101</v>
      </c>
      <c r="D24657" s="75">
        <v>305.95</v>
      </c>
      <c r="E24657" s="75">
        <v>299.88</v>
      </c>
      <c r="F24657" s="73" t="s">
        <v>11</v>
      </c>
    </row>
    <row r="24658" spans="1:6" ht="38.25" x14ac:dyDescent="0.25">
      <c r="A24658" s="73" t="s">
        <v>18909</v>
      </c>
      <c r="B24658" s="74" t="s">
        <v>18910</v>
      </c>
      <c r="C24658" s="73" t="s">
        <v>101</v>
      </c>
      <c r="D24658" s="75">
        <v>342.89</v>
      </c>
      <c r="E24658" s="75">
        <v>336.55</v>
      </c>
      <c r="F24658" s="73" t="s">
        <v>11</v>
      </c>
    </row>
    <row r="24659" spans="1:6" ht="38.25" x14ac:dyDescent="0.25">
      <c r="A24659" s="73" t="s">
        <v>18911</v>
      </c>
      <c r="B24659" s="74" t="s">
        <v>18912</v>
      </c>
      <c r="C24659" s="73" t="s">
        <v>101</v>
      </c>
      <c r="D24659" s="75">
        <v>354.76</v>
      </c>
      <c r="E24659" s="75">
        <v>345.61</v>
      </c>
      <c r="F24659" s="73" t="s">
        <v>11</v>
      </c>
    </row>
    <row r="24660" spans="1:6" ht="38.25" x14ac:dyDescent="0.25">
      <c r="A24660" s="73" t="s">
        <v>18913</v>
      </c>
      <c r="B24660" s="74" t="s">
        <v>18914</v>
      </c>
      <c r="C24660" s="73" t="s">
        <v>101</v>
      </c>
      <c r="D24660" s="75">
        <v>355.36</v>
      </c>
      <c r="E24660" s="75">
        <v>346.2</v>
      </c>
      <c r="F24660" s="73" t="s">
        <v>11</v>
      </c>
    </row>
    <row r="24661" spans="1:6" ht="38.25" x14ac:dyDescent="0.25">
      <c r="A24661" s="73" t="s">
        <v>18915</v>
      </c>
      <c r="B24661" s="74" t="s">
        <v>18916</v>
      </c>
      <c r="C24661" s="73" t="s">
        <v>101</v>
      </c>
      <c r="D24661" s="75">
        <v>355.96</v>
      </c>
      <c r="E24661" s="75">
        <v>346.79</v>
      </c>
      <c r="F24661" s="73" t="s">
        <v>11</v>
      </c>
    </row>
    <row r="24662" spans="1:6" ht="38.25" x14ac:dyDescent="0.25">
      <c r="A24662" s="73" t="s">
        <v>18917</v>
      </c>
      <c r="B24662" s="74" t="s">
        <v>18918</v>
      </c>
      <c r="C24662" s="73" t="s">
        <v>101</v>
      </c>
      <c r="D24662" s="75">
        <v>356.55</v>
      </c>
      <c r="E24662" s="75">
        <v>347.38</v>
      </c>
      <c r="F24662" s="73" t="s">
        <v>11</v>
      </c>
    </row>
    <row r="24663" spans="1:6" ht="63.75" x14ac:dyDescent="0.25">
      <c r="A24663" s="73" t="s">
        <v>18919</v>
      </c>
      <c r="B24663" s="74" t="s">
        <v>18920</v>
      </c>
      <c r="C24663" s="73" t="s">
        <v>101</v>
      </c>
      <c r="D24663" s="75">
        <v>465.41</v>
      </c>
      <c r="E24663" s="75">
        <v>445.37</v>
      </c>
      <c r="F24663" s="73" t="s">
        <v>11</v>
      </c>
    </row>
    <row r="24664" spans="1:6" ht="63.75" x14ac:dyDescent="0.25">
      <c r="A24664" s="73" t="s">
        <v>18921</v>
      </c>
      <c r="B24664" s="74" t="s">
        <v>18922</v>
      </c>
      <c r="C24664" s="73" t="s">
        <v>101</v>
      </c>
      <c r="D24664" s="75">
        <v>464.91</v>
      </c>
      <c r="E24664" s="75">
        <v>444.87</v>
      </c>
      <c r="F24664" s="73" t="s">
        <v>11</v>
      </c>
    </row>
    <row r="24665" spans="1:6" ht="63.75" x14ac:dyDescent="0.25">
      <c r="A24665" s="73" t="s">
        <v>18923</v>
      </c>
      <c r="B24665" s="74" t="s">
        <v>18924</v>
      </c>
      <c r="C24665" s="73" t="s">
        <v>101</v>
      </c>
      <c r="D24665" s="75">
        <v>486.11</v>
      </c>
      <c r="E24665" s="75">
        <v>466.07</v>
      </c>
      <c r="F24665" s="73" t="s">
        <v>11</v>
      </c>
    </row>
    <row r="24666" spans="1:6" ht="63.75" x14ac:dyDescent="0.25">
      <c r="A24666" s="73" t="s">
        <v>18925</v>
      </c>
      <c r="B24666" s="74" t="s">
        <v>18926</v>
      </c>
      <c r="C24666" s="73" t="s">
        <v>101</v>
      </c>
      <c r="D24666" s="75">
        <v>481.45</v>
      </c>
      <c r="E24666" s="75">
        <v>461.41</v>
      </c>
      <c r="F24666" s="73" t="s">
        <v>11</v>
      </c>
    </row>
    <row r="24667" spans="1:6" ht="63.75" x14ac:dyDescent="0.25">
      <c r="A24667" s="73" t="s">
        <v>18927</v>
      </c>
      <c r="B24667" s="74" t="s">
        <v>18928</v>
      </c>
      <c r="C24667" s="73" t="s">
        <v>101</v>
      </c>
      <c r="D24667" s="75">
        <v>539.07000000000005</v>
      </c>
      <c r="E24667" s="75">
        <v>519.03</v>
      </c>
      <c r="F24667" s="73" t="s">
        <v>11</v>
      </c>
    </row>
    <row r="24668" spans="1:6" ht="63.75" x14ac:dyDescent="0.25">
      <c r="A24668" s="73" t="s">
        <v>18929</v>
      </c>
      <c r="B24668" s="74" t="s">
        <v>18930</v>
      </c>
      <c r="C24668" s="73" t="s">
        <v>101</v>
      </c>
      <c r="D24668" s="75">
        <v>560.27</v>
      </c>
      <c r="E24668" s="75">
        <v>540.23</v>
      </c>
      <c r="F24668" s="73" t="s">
        <v>11</v>
      </c>
    </row>
    <row r="24669" spans="1:6" ht="51" x14ac:dyDescent="0.25">
      <c r="A24669" s="73" t="s">
        <v>18931</v>
      </c>
      <c r="B24669" s="74" t="s">
        <v>18932</v>
      </c>
      <c r="C24669" s="73" t="s">
        <v>101</v>
      </c>
      <c r="D24669" s="75">
        <v>1045.95</v>
      </c>
      <c r="E24669" s="75">
        <v>1020.59</v>
      </c>
      <c r="F24669" s="73" t="s">
        <v>11</v>
      </c>
    </row>
    <row r="24670" spans="1:6" ht="51" x14ac:dyDescent="0.25">
      <c r="A24670" s="73" t="s">
        <v>18933</v>
      </c>
      <c r="B24670" s="74" t="s">
        <v>18934</v>
      </c>
      <c r="C24670" s="73" t="s">
        <v>101</v>
      </c>
      <c r="D24670" s="75">
        <v>1058.5899999999999</v>
      </c>
      <c r="E24670" s="75">
        <v>1033</v>
      </c>
      <c r="F24670" s="73" t="s">
        <v>11</v>
      </c>
    </row>
    <row r="24671" spans="1:6" ht="51" x14ac:dyDescent="0.25">
      <c r="A24671" s="73" t="s">
        <v>18935</v>
      </c>
      <c r="B24671" s="74" t="s">
        <v>18936</v>
      </c>
      <c r="C24671" s="73" t="s">
        <v>101</v>
      </c>
      <c r="D24671" s="75">
        <v>1095.8599999999999</v>
      </c>
      <c r="E24671" s="75">
        <v>1070.02</v>
      </c>
      <c r="F24671" s="73" t="s">
        <v>11</v>
      </c>
    </row>
    <row r="24672" spans="1:6" ht="51" x14ac:dyDescent="0.25">
      <c r="A24672" s="73" t="s">
        <v>18937</v>
      </c>
      <c r="B24672" s="74" t="s">
        <v>18938</v>
      </c>
      <c r="C24672" s="73" t="s">
        <v>101</v>
      </c>
      <c r="D24672" s="75">
        <v>1133.3900000000001</v>
      </c>
      <c r="E24672" s="75">
        <v>1107.28</v>
      </c>
      <c r="F24672" s="73" t="s">
        <v>11</v>
      </c>
    </row>
    <row r="24673" spans="1:6" ht="63.75" x14ac:dyDescent="0.25">
      <c r="A24673" s="73" t="s">
        <v>18939</v>
      </c>
      <c r="B24673" s="74" t="s">
        <v>18940</v>
      </c>
      <c r="C24673" s="73" t="s">
        <v>101</v>
      </c>
      <c r="D24673" s="75">
        <v>913.9</v>
      </c>
      <c r="E24673" s="75">
        <v>889.09</v>
      </c>
      <c r="F24673" s="73" t="s">
        <v>11</v>
      </c>
    </row>
    <row r="24674" spans="1:6" ht="38.25" x14ac:dyDescent="0.25">
      <c r="A24674" s="73" t="s">
        <v>18941</v>
      </c>
      <c r="B24674" s="74" t="s">
        <v>18942</v>
      </c>
      <c r="C24674" s="73" t="s">
        <v>101</v>
      </c>
      <c r="D24674" s="75">
        <v>1168.51</v>
      </c>
      <c r="E24674" s="75">
        <v>1143.7</v>
      </c>
      <c r="F24674" s="73" t="s">
        <v>11</v>
      </c>
    </row>
    <row r="24675" spans="1:6" ht="38.25" x14ac:dyDescent="0.25">
      <c r="A24675" s="73" t="s">
        <v>18943</v>
      </c>
      <c r="B24675" s="74" t="s">
        <v>18944</v>
      </c>
      <c r="C24675" s="73" t="s">
        <v>101</v>
      </c>
      <c r="D24675" s="75">
        <v>1117.02</v>
      </c>
      <c r="E24675" s="75">
        <v>1092.21</v>
      </c>
      <c r="F24675" s="73" t="s">
        <v>11</v>
      </c>
    </row>
    <row r="24676" spans="1:6" ht="38.25" x14ac:dyDescent="0.25">
      <c r="A24676" s="73" t="s">
        <v>18945</v>
      </c>
      <c r="B24676" s="74" t="s">
        <v>18946</v>
      </c>
      <c r="C24676" s="73" t="s">
        <v>101</v>
      </c>
      <c r="D24676" s="75">
        <v>1065.47</v>
      </c>
      <c r="E24676" s="75">
        <v>1040.6600000000001</v>
      </c>
      <c r="F24676" s="73" t="s">
        <v>11</v>
      </c>
    </row>
    <row r="24677" spans="1:6" ht="38.25" x14ac:dyDescent="0.25">
      <c r="A24677" s="73" t="s">
        <v>18947</v>
      </c>
      <c r="B24677" s="74" t="s">
        <v>18948</v>
      </c>
      <c r="C24677" s="73" t="s">
        <v>101</v>
      </c>
      <c r="D24677" s="75">
        <v>101.27</v>
      </c>
      <c r="E24677" s="75">
        <v>99.64</v>
      </c>
      <c r="F24677" s="73" t="s">
        <v>11</v>
      </c>
    </row>
    <row r="24678" spans="1:6" ht="38.25" x14ac:dyDescent="0.25">
      <c r="A24678" s="73" t="s">
        <v>18949</v>
      </c>
      <c r="B24678" s="74" t="s">
        <v>18950</v>
      </c>
      <c r="C24678" s="73" t="s">
        <v>101</v>
      </c>
      <c r="D24678" s="75">
        <v>118.18</v>
      </c>
      <c r="E24678" s="75">
        <v>116.56</v>
      </c>
      <c r="F24678" s="73" t="s">
        <v>11</v>
      </c>
    </row>
    <row r="24679" spans="1:6" ht="25.5" x14ac:dyDescent="0.25">
      <c r="A24679" s="73" t="s">
        <v>18951</v>
      </c>
      <c r="B24679" s="74" t="s">
        <v>18952</v>
      </c>
      <c r="C24679" s="73" t="s">
        <v>101</v>
      </c>
      <c r="D24679" s="75">
        <v>25.78</v>
      </c>
      <c r="E24679" s="75">
        <v>24.95</v>
      </c>
      <c r="F24679" s="73" t="s">
        <v>11</v>
      </c>
    </row>
    <row r="24680" spans="1:6" ht="25.5" x14ac:dyDescent="0.25">
      <c r="A24680" s="73" t="s">
        <v>18953</v>
      </c>
      <c r="B24680" s="74" t="s">
        <v>18954</v>
      </c>
      <c r="C24680" s="73" t="s">
        <v>101</v>
      </c>
      <c r="D24680" s="75">
        <v>22.37</v>
      </c>
      <c r="E24680" s="75">
        <v>21.54</v>
      </c>
      <c r="F24680" s="73" t="s">
        <v>11</v>
      </c>
    </row>
    <row r="24681" spans="1:6" ht="51" x14ac:dyDescent="0.25">
      <c r="A24681" s="73" t="s">
        <v>18955</v>
      </c>
      <c r="B24681" s="74" t="s">
        <v>18956</v>
      </c>
      <c r="C24681" s="73" t="s">
        <v>101</v>
      </c>
      <c r="D24681" s="75">
        <v>120.25</v>
      </c>
      <c r="E24681" s="75">
        <v>115.38</v>
      </c>
      <c r="F24681" s="73" t="s">
        <v>11</v>
      </c>
    </row>
    <row r="24682" spans="1:6" ht="51" x14ac:dyDescent="0.25">
      <c r="A24682" s="73" t="s">
        <v>18957</v>
      </c>
      <c r="B24682" s="74" t="s">
        <v>18958</v>
      </c>
      <c r="C24682" s="73" t="s">
        <v>101</v>
      </c>
      <c r="D24682" s="75">
        <v>114.15</v>
      </c>
      <c r="E24682" s="75">
        <v>109.28</v>
      </c>
      <c r="F24682" s="73" t="s">
        <v>11</v>
      </c>
    </row>
    <row r="24683" spans="1:6" ht="51" x14ac:dyDescent="0.25">
      <c r="A24683" s="73" t="s">
        <v>18959</v>
      </c>
      <c r="B24683" s="74" t="s">
        <v>18960</v>
      </c>
      <c r="C24683" s="73" t="s">
        <v>101</v>
      </c>
      <c r="D24683" s="75">
        <v>110.54</v>
      </c>
      <c r="E24683" s="75">
        <v>105.67</v>
      </c>
      <c r="F24683" s="73" t="s">
        <v>11</v>
      </c>
    </row>
    <row r="24684" spans="1:6" x14ac:dyDescent="0.25">
      <c r="A24684" s="73" t="s">
        <v>18961</v>
      </c>
      <c r="B24684" s="74" t="s">
        <v>18962</v>
      </c>
      <c r="C24684" s="73" t="s">
        <v>101</v>
      </c>
      <c r="D24684" s="75">
        <v>238.99</v>
      </c>
      <c r="E24684" s="75">
        <v>232.97</v>
      </c>
      <c r="F24684" s="73" t="s">
        <v>11</v>
      </c>
    </row>
    <row r="24685" spans="1:6" ht="25.5" x14ac:dyDescent="0.25">
      <c r="A24685" s="73" t="s">
        <v>18963</v>
      </c>
      <c r="B24685" s="74" t="s">
        <v>18964</v>
      </c>
      <c r="C24685" s="73" t="s">
        <v>101</v>
      </c>
      <c r="D24685" s="75">
        <v>24.78</v>
      </c>
      <c r="E24685" s="75">
        <v>23.95</v>
      </c>
      <c r="F24685" s="73" t="s">
        <v>11</v>
      </c>
    </row>
    <row r="24686" spans="1:6" ht="25.5" x14ac:dyDescent="0.25">
      <c r="A24686" s="73" t="s">
        <v>18965</v>
      </c>
      <c r="B24686" s="74" t="s">
        <v>18966</v>
      </c>
      <c r="C24686" s="73" t="s">
        <v>101</v>
      </c>
      <c r="D24686" s="75">
        <v>49.94</v>
      </c>
      <c r="E24686" s="75">
        <v>48.77</v>
      </c>
      <c r="F24686" s="73" t="s">
        <v>11</v>
      </c>
    </row>
    <row r="24687" spans="1:6" ht="25.5" x14ac:dyDescent="0.25">
      <c r="A24687" s="73" t="s">
        <v>18967</v>
      </c>
      <c r="B24687" s="74" t="s">
        <v>18968</v>
      </c>
      <c r="C24687" s="73" t="s">
        <v>101</v>
      </c>
      <c r="D24687" s="75">
        <v>72.3</v>
      </c>
      <c r="E24687" s="75">
        <v>72.3</v>
      </c>
      <c r="F24687" s="73" t="s">
        <v>11</v>
      </c>
    </row>
    <row r="24688" spans="1:6" ht="38.25" x14ac:dyDescent="0.25">
      <c r="A24688" s="73" t="s">
        <v>18969</v>
      </c>
      <c r="B24688" s="74" t="s">
        <v>18970</v>
      </c>
      <c r="C24688" s="73" t="s">
        <v>101</v>
      </c>
      <c r="D24688" s="75">
        <v>129.21</v>
      </c>
      <c r="E24688" s="75">
        <v>126.58</v>
      </c>
      <c r="F24688" s="73" t="s">
        <v>11</v>
      </c>
    </row>
    <row r="24689" spans="1:6" ht="38.25" x14ac:dyDescent="0.25">
      <c r="A24689" s="73" t="s">
        <v>18971</v>
      </c>
      <c r="B24689" s="74" t="s">
        <v>18972</v>
      </c>
      <c r="C24689" s="73" t="s">
        <v>101</v>
      </c>
      <c r="D24689" s="75">
        <v>187.91</v>
      </c>
      <c r="E24689" s="75">
        <v>184.63</v>
      </c>
      <c r="F24689" s="73" t="s">
        <v>11</v>
      </c>
    </row>
    <row r="24690" spans="1:6" ht="25.5" x14ac:dyDescent="0.25">
      <c r="A24690" s="73" t="s">
        <v>18973</v>
      </c>
      <c r="B24690" s="74" t="s">
        <v>18974</v>
      </c>
      <c r="C24690" s="73" t="s">
        <v>101</v>
      </c>
      <c r="D24690" s="75">
        <v>20.420000000000002</v>
      </c>
      <c r="E24690" s="75">
        <v>19.760000000000002</v>
      </c>
      <c r="F24690" s="73" t="s">
        <v>11</v>
      </c>
    </row>
    <row r="24691" spans="1:6" ht="25.5" x14ac:dyDescent="0.25">
      <c r="A24691" s="73" t="s">
        <v>18975</v>
      </c>
      <c r="B24691" s="74" t="s">
        <v>18976</v>
      </c>
      <c r="C24691" s="73" t="s">
        <v>101</v>
      </c>
      <c r="D24691" s="75">
        <v>20.95</v>
      </c>
      <c r="E24691" s="75">
        <v>20.29</v>
      </c>
      <c r="F24691" s="73" t="s">
        <v>11</v>
      </c>
    </row>
    <row r="24692" spans="1:6" ht="38.25" x14ac:dyDescent="0.25">
      <c r="A24692" s="73" t="s">
        <v>18977</v>
      </c>
      <c r="B24692" s="74" t="s">
        <v>18978</v>
      </c>
      <c r="C24692" s="73" t="s">
        <v>101</v>
      </c>
      <c r="D24692" s="75">
        <v>12.87</v>
      </c>
      <c r="E24692" s="75">
        <v>12.21</v>
      </c>
      <c r="F24692" s="73" t="s">
        <v>11</v>
      </c>
    </row>
    <row r="24693" spans="1:6" ht="38.25" x14ac:dyDescent="0.25">
      <c r="A24693" s="73" t="s">
        <v>18979</v>
      </c>
      <c r="B24693" s="74" t="s">
        <v>18980</v>
      </c>
      <c r="C24693" s="73" t="s">
        <v>101</v>
      </c>
      <c r="D24693" s="75">
        <v>31.47</v>
      </c>
      <c r="E24693" s="75">
        <v>30.36</v>
      </c>
      <c r="F24693" s="73" t="s">
        <v>11</v>
      </c>
    </row>
    <row r="24694" spans="1:6" ht="25.5" x14ac:dyDescent="0.25">
      <c r="A24694" s="73" t="s">
        <v>18981</v>
      </c>
      <c r="B24694" s="74" t="s">
        <v>18982</v>
      </c>
      <c r="C24694" s="73" t="s">
        <v>101</v>
      </c>
      <c r="D24694" s="75">
        <v>72.47</v>
      </c>
      <c r="E24694" s="75">
        <v>71.36</v>
      </c>
      <c r="F24694" s="73" t="s">
        <v>11</v>
      </c>
    </row>
    <row r="24695" spans="1:6" ht="38.25" x14ac:dyDescent="0.25">
      <c r="A24695" s="73" t="s">
        <v>18983</v>
      </c>
      <c r="B24695" s="74" t="s">
        <v>18984</v>
      </c>
      <c r="C24695" s="73" t="s">
        <v>101</v>
      </c>
      <c r="D24695" s="75">
        <v>29.12</v>
      </c>
      <c r="E24695" s="75">
        <v>28.6</v>
      </c>
      <c r="F24695" s="73" t="s">
        <v>11</v>
      </c>
    </row>
    <row r="24696" spans="1:6" ht="25.5" x14ac:dyDescent="0.25">
      <c r="A24696" s="73" t="s">
        <v>18985</v>
      </c>
      <c r="B24696" s="74" t="s">
        <v>18986</v>
      </c>
      <c r="C24696" s="73" t="s">
        <v>101</v>
      </c>
      <c r="D24696" s="75">
        <v>19.440000000000001</v>
      </c>
      <c r="E24696" s="75">
        <v>19.02</v>
      </c>
      <c r="F24696" s="73" t="s">
        <v>11</v>
      </c>
    </row>
    <row r="24697" spans="1:6" ht="25.5" x14ac:dyDescent="0.25">
      <c r="A24697" s="73" t="s">
        <v>18987</v>
      </c>
      <c r="B24697" s="74" t="s">
        <v>18988</v>
      </c>
      <c r="C24697" s="73" t="s">
        <v>101</v>
      </c>
      <c r="D24697" s="75">
        <v>23.14</v>
      </c>
      <c r="E24697" s="75">
        <v>22.73</v>
      </c>
      <c r="F24697" s="73" t="s">
        <v>11</v>
      </c>
    </row>
    <row r="24698" spans="1:6" ht="25.5" x14ac:dyDescent="0.25">
      <c r="A24698" s="73" t="s">
        <v>18989</v>
      </c>
      <c r="B24698" s="74" t="s">
        <v>18990</v>
      </c>
      <c r="C24698" s="73" t="s">
        <v>101</v>
      </c>
      <c r="D24698" s="75">
        <v>31.79</v>
      </c>
      <c r="E24698" s="75">
        <v>31.38</v>
      </c>
      <c r="F24698" s="73" t="s">
        <v>11</v>
      </c>
    </row>
    <row r="24699" spans="1:6" ht="25.5" x14ac:dyDescent="0.25">
      <c r="A24699" s="73" t="s">
        <v>18991</v>
      </c>
      <c r="B24699" s="74" t="s">
        <v>18992</v>
      </c>
      <c r="C24699" s="73" t="s">
        <v>101</v>
      </c>
      <c r="D24699" s="75">
        <v>48</v>
      </c>
      <c r="E24699" s="75">
        <v>47.36</v>
      </c>
      <c r="F24699" s="73" t="s">
        <v>11</v>
      </c>
    </row>
    <row r="24700" spans="1:6" ht="25.5" x14ac:dyDescent="0.25">
      <c r="A24700" s="73" t="s">
        <v>18993</v>
      </c>
      <c r="B24700" s="74" t="s">
        <v>18994</v>
      </c>
      <c r="C24700" s="73" t="s">
        <v>101</v>
      </c>
      <c r="D24700" s="75">
        <v>54.56</v>
      </c>
      <c r="E24700" s="75">
        <v>53.92</v>
      </c>
      <c r="F24700" s="73" t="s">
        <v>11</v>
      </c>
    </row>
    <row r="24701" spans="1:6" ht="25.5" x14ac:dyDescent="0.25">
      <c r="A24701" s="73" t="s">
        <v>18995</v>
      </c>
      <c r="B24701" s="74" t="s">
        <v>18996</v>
      </c>
      <c r="C24701" s="73" t="s">
        <v>101</v>
      </c>
      <c r="D24701" s="75">
        <v>72.73</v>
      </c>
      <c r="E24701" s="75">
        <v>72.09</v>
      </c>
      <c r="F24701" s="73" t="s">
        <v>11</v>
      </c>
    </row>
    <row r="24702" spans="1:6" ht="25.5" x14ac:dyDescent="0.25">
      <c r="A24702" s="73" t="s">
        <v>18997</v>
      </c>
      <c r="B24702" s="74" t="s">
        <v>18998</v>
      </c>
      <c r="C24702" s="73" t="s">
        <v>101</v>
      </c>
      <c r="D24702" s="75">
        <v>1261.44</v>
      </c>
      <c r="E24702" s="75">
        <v>1249.02</v>
      </c>
      <c r="F24702" s="73" t="s">
        <v>11</v>
      </c>
    </row>
    <row r="24703" spans="1:6" ht="25.5" x14ac:dyDescent="0.25">
      <c r="A24703" s="73" t="s">
        <v>18999</v>
      </c>
      <c r="B24703" s="74" t="s">
        <v>19000</v>
      </c>
      <c r="C24703" s="73" t="s">
        <v>101</v>
      </c>
      <c r="D24703" s="75">
        <v>829.29</v>
      </c>
      <c r="E24703" s="75">
        <v>817.17</v>
      </c>
      <c r="F24703" s="73" t="s">
        <v>11</v>
      </c>
    </row>
    <row r="24704" spans="1:6" ht="25.5" x14ac:dyDescent="0.25">
      <c r="A24704" s="73" t="s">
        <v>19001</v>
      </c>
      <c r="B24704" s="74" t="s">
        <v>19002</v>
      </c>
      <c r="C24704" s="73" t="s">
        <v>101</v>
      </c>
      <c r="D24704" s="75">
        <v>820.88</v>
      </c>
      <c r="E24704" s="75">
        <v>808.73</v>
      </c>
      <c r="F24704" s="73" t="s">
        <v>11</v>
      </c>
    </row>
    <row r="24705" spans="1:6" ht="25.5" x14ac:dyDescent="0.25">
      <c r="A24705" s="73" t="s">
        <v>19003</v>
      </c>
      <c r="B24705" s="74" t="s">
        <v>19004</v>
      </c>
      <c r="C24705" s="73" t="s">
        <v>101</v>
      </c>
      <c r="D24705" s="75">
        <v>886.83</v>
      </c>
      <c r="E24705" s="75">
        <v>874.55</v>
      </c>
      <c r="F24705" s="73" t="s">
        <v>11</v>
      </c>
    </row>
    <row r="24706" spans="1:6" ht="25.5" x14ac:dyDescent="0.25">
      <c r="A24706" s="73" t="s">
        <v>19005</v>
      </c>
      <c r="B24706" s="74" t="s">
        <v>19006</v>
      </c>
      <c r="C24706" s="73" t="s">
        <v>101</v>
      </c>
      <c r="D24706" s="75">
        <v>1816.96</v>
      </c>
      <c r="E24706" s="75">
        <v>1804.2</v>
      </c>
      <c r="F24706" s="73" t="s">
        <v>11</v>
      </c>
    </row>
    <row r="24707" spans="1:6" ht="25.5" x14ac:dyDescent="0.25">
      <c r="A24707" s="73" t="s">
        <v>19007</v>
      </c>
      <c r="B24707" s="74" t="s">
        <v>19008</v>
      </c>
      <c r="C24707" s="73" t="s">
        <v>101</v>
      </c>
      <c r="D24707" s="75">
        <v>2077.9499999999998</v>
      </c>
      <c r="E24707" s="75">
        <v>2064.96</v>
      </c>
      <c r="F24707" s="73" t="s">
        <v>11</v>
      </c>
    </row>
    <row r="24708" spans="1:6" ht="25.5" x14ac:dyDescent="0.25">
      <c r="A24708" s="73" t="s">
        <v>19009</v>
      </c>
      <c r="B24708" s="74" t="s">
        <v>19010</v>
      </c>
      <c r="C24708" s="73" t="s">
        <v>101</v>
      </c>
      <c r="D24708" s="75">
        <v>4237.41</v>
      </c>
      <c r="E24708" s="75">
        <v>4223.3999999999996</v>
      </c>
      <c r="F24708" s="73" t="s">
        <v>11</v>
      </c>
    </row>
    <row r="24709" spans="1:6" ht="25.5" x14ac:dyDescent="0.25">
      <c r="A24709" s="73" t="s">
        <v>19011</v>
      </c>
      <c r="B24709" s="74" t="s">
        <v>19012</v>
      </c>
      <c r="C24709" s="73" t="s">
        <v>101</v>
      </c>
      <c r="D24709" s="75">
        <v>6205.84</v>
      </c>
      <c r="E24709" s="75">
        <v>6190.11</v>
      </c>
      <c r="F24709" s="73" t="s">
        <v>11</v>
      </c>
    </row>
    <row r="24710" spans="1:6" ht="25.5" x14ac:dyDescent="0.25">
      <c r="A24710" s="73" t="s">
        <v>19013</v>
      </c>
      <c r="B24710" s="74" t="s">
        <v>19014</v>
      </c>
      <c r="C24710" s="73" t="s">
        <v>101</v>
      </c>
      <c r="D24710" s="75">
        <v>7864.46</v>
      </c>
      <c r="E24710" s="75">
        <v>7847.05</v>
      </c>
      <c r="F24710" s="73" t="s">
        <v>11</v>
      </c>
    </row>
    <row r="24711" spans="1:6" ht="51" x14ac:dyDescent="0.25">
      <c r="A24711" s="73" t="s">
        <v>19015</v>
      </c>
      <c r="B24711" s="74" t="s">
        <v>19016</v>
      </c>
      <c r="C24711" s="73" t="s">
        <v>101</v>
      </c>
      <c r="D24711" s="75">
        <v>181.68</v>
      </c>
      <c r="E24711" s="75">
        <v>174.94</v>
      </c>
      <c r="F24711" s="73" t="s">
        <v>11</v>
      </c>
    </row>
    <row r="24712" spans="1:6" ht="51" x14ac:dyDescent="0.25">
      <c r="A24712" s="73" t="s">
        <v>19017</v>
      </c>
      <c r="B24712" s="74" t="s">
        <v>19018</v>
      </c>
      <c r="C24712" s="73" t="s">
        <v>101</v>
      </c>
      <c r="D24712" s="75">
        <v>229.39</v>
      </c>
      <c r="E24712" s="75">
        <v>220.82</v>
      </c>
      <c r="F24712" s="73" t="s">
        <v>11</v>
      </c>
    </row>
    <row r="24713" spans="1:6" ht="51" x14ac:dyDescent="0.25">
      <c r="A24713" s="73" t="s">
        <v>19019</v>
      </c>
      <c r="B24713" s="74" t="s">
        <v>19020</v>
      </c>
      <c r="C24713" s="73" t="s">
        <v>101</v>
      </c>
      <c r="D24713" s="75">
        <v>291.83</v>
      </c>
      <c r="E24713" s="75">
        <v>281.20999999999998</v>
      </c>
      <c r="F24713" s="73" t="s">
        <v>11</v>
      </c>
    </row>
    <row r="24714" spans="1:6" ht="51" x14ac:dyDescent="0.25">
      <c r="A24714" s="73" t="s">
        <v>19021</v>
      </c>
      <c r="B24714" s="74" t="s">
        <v>19022</v>
      </c>
      <c r="C24714" s="73" t="s">
        <v>101</v>
      </c>
      <c r="D24714" s="75">
        <v>290</v>
      </c>
      <c r="E24714" s="75">
        <v>279.27999999999997</v>
      </c>
      <c r="F24714" s="73" t="s">
        <v>11</v>
      </c>
    </row>
    <row r="24715" spans="1:6" ht="51" x14ac:dyDescent="0.25">
      <c r="A24715" s="73" t="s">
        <v>19023</v>
      </c>
      <c r="B24715" s="74" t="s">
        <v>19024</v>
      </c>
      <c r="C24715" s="73" t="s">
        <v>101</v>
      </c>
      <c r="D24715" s="75">
        <v>384.46</v>
      </c>
      <c r="E24715" s="75">
        <v>370.39</v>
      </c>
      <c r="F24715" s="73" t="s">
        <v>11</v>
      </c>
    </row>
    <row r="24716" spans="1:6" ht="51" x14ac:dyDescent="0.25">
      <c r="A24716" s="73" t="s">
        <v>19025</v>
      </c>
      <c r="B24716" s="74" t="s">
        <v>19026</v>
      </c>
      <c r="C24716" s="73" t="s">
        <v>101</v>
      </c>
      <c r="D24716" s="75">
        <v>478.93</v>
      </c>
      <c r="E24716" s="75">
        <v>461.5</v>
      </c>
      <c r="F24716" s="73" t="s">
        <v>11</v>
      </c>
    </row>
    <row r="24717" spans="1:6" ht="51" x14ac:dyDescent="0.25">
      <c r="A24717" s="73" t="s">
        <v>19027</v>
      </c>
      <c r="B24717" s="74" t="s">
        <v>19028</v>
      </c>
      <c r="C24717" s="73" t="s">
        <v>101</v>
      </c>
      <c r="D24717" s="75">
        <v>573.39</v>
      </c>
      <c r="E24717" s="75">
        <v>552.61</v>
      </c>
      <c r="F24717" s="73" t="s">
        <v>11</v>
      </c>
    </row>
    <row r="24718" spans="1:6" ht="51" x14ac:dyDescent="0.25">
      <c r="A24718" s="73" t="s">
        <v>19029</v>
      </c>
      <c r="B24718" s="74" t="s">
        <v>19030</v>
      </c>
      <c r="C24718" s="73" t="s">
        <v>101</v>
      </c>
      <c r="D24718" s="75">
        <v>368.06</v>
      </c>
      <c r="E24718" s="75">
        <v>354.39</v>
      </c>
      <c r="F24718" s="73" t="s">
        <v>11</v>
      </c>
    </row>
    <row r="24719" spans="1:6" ht="51" x14ac:dyDescent="0.25">
      <c r="A24719" s="73" t="s">
        <v>19031</v>
      </c>
      <c r="B24719" s="74" t="s">
        <v>19032</v>
      </c>
      <c r="C24719" s="73" t="s">
        <v>101</v>
      </c>
      <c r="D24719" s="75">
        <v>288.99</v>
      </c>
      <c r="E24719" s="75">
        <v>276.51</v>
      </c>
      <c r="F24719" s="73" t="s">
        <v>11</v>
      </c>
    </row>
    <row r="24720" spans="1:6" ht="51" x14ac:dyDescent="0.25">
      <c r="A24720" s="73" t="s">
        <v>19033</v>
      </c>
      <c r="B24720" s="74" t="s">
        <v>19034</v>
      </c>
      <c r="C24720" s="73" t="s">
        <v>101</v>
      </c>
      <c r="D24720" s="75">
        <v>484.31</v>
      </c>
      <c r="E24720" s="75">
        <v>466.49</v>
      </c>
      <c r="F24720" s="73" t="s">
        <v>11</v>
      </c>
    </row>
    <row r="24721" spans="1:6" ht="51" x14ac:dyDescent="0.25">
      <c r="A24721" s="73" t="s">
        <v>19035</v>
      </c>
      <c r="B24721" s="74" t="s">
        <v>19036</v>
      </c>
      <c r="C24721" s="73" t="s">
        <v>101</v>
      </c>
      <c r="D24721" s="75">
        <v>632.02</v>
      </c>
      <c r="E24721" s="75">
        <v>608.87</v>
      </c>
      <c r="F24721" s="73" t="s">
        <v>11</v>
      </c>
    </row>
    <row r="24722" spans="1:6" ht="51" x14ac:dyDescent="0.25">
      <c r="A24722" s="73" t="s">
        <v>19037</v>
      </c>
      <c r="B24722" s="74" t="s">
        <v>19038</v>
      </c>
      <c r="C24722" s="73" t="s">
        <v>101</v>
      </c>
      <c r="D24722" s="75">
        <v>716.82</v>
      </c>
      <c r="E24722" s="75">
        <v>690.7</v>
      </c>
      <c r="F24722" s="73" t="s">
        <v>11</v>
      </c>
    </row>
    <row r="24723" spans="1:6" ht="51" x14ac:dyDescent="0.25">
      <c r="A24723" s="73" t="s">
        <v>19039</v>
      </c>
      <c r="B24723" s="74" t="s">
        <v>19040</v>
      </c>
      <c r="C24723" s="73" t="s">
        <v>101</v>
      </c>
      <c r="D24723" s="75">
        <v>452.6</v>
      </c>
      <c r="E24723" s="75">
        <v>435.72</v>
      </c>
      <c r="F24723" s="73" t="s">
        <v>11</v>
      </c>
    </row>
    <row r="24724" spans="1:6" ht="51" x14ac:dyDescent="0.25">
      <c r="A24724" s="73" t="s">
        <v>19041</v>
      </c>
      <c r="B24724" s="74" t="s">
        <v>19042</v>
      </c>
      <c r="C24724" s="73" t="s">
        <v>101</v>
      </c>
      <c r="D24724" s="75">
        <v>591.4</v>
      </c>
      <c r="E24724" s="75">
        <v>569.54</v>
      </c>
      <c r="F24724" s="73" t="s">
        <v>11</v>
      </c>
    </row>
    <row r="24725" spans="1:6" ht="51" x14ac:dyDescent="0.25">
      <c r="A24725" s="73" t="s">
        <v>19043</v>
      </c>
      <c r="B24725" s="74" t="s">
        <v>19044</v>
      </c>
      <c r="C24725" s="73" t="s">
        <v>101</v>
      </c>
      <c r="D24725" s="75">
        <v>626.1</v>
      </c>
      <c r="E24725" s="75">
        <v>603</v>
      </c>
      <c r="F24725" s="73" t="s">
        <v>11</v>
      </c>
    </row>
    <row r="24726" spans="1:6" ht="51" x14ac:dyDescent="0.25">
      <c r="A24726" s="73" t="s">
        <v>19045</v>
      </c>
      <c r="B24726" s="74" t="s">
        <v>19046</v>
      </c>
      <c r="C24726" s="73" t="s">
        <v>101</v>
      </c>
      <c r="D24726" s="75">
        <v>657.68</v>
      </c>
      <c r="E24726" s="75">
        <v>633.55999999999995</v>
      </c>
      <c r="F24726" s="73" t="s">
        <v>11</v>
      </c>
    </row>
    <row r="24727" spans="1:6" ht="51" x14ac:dyDescent="0.25">
      <c r="A24727" s="73" t="s">
        <v>19047</v>
      </c>
      <c r="B24727" s="74" t="s">
        <v>19048</v>
      </c>
      <c r="C24727" s="73" t="s">
        <v>101</v>
      </c>
      <c r="D24727" s="75">
        <v>695.51</v>
      </c>
      <c r="E24727" s="75">
        <v>669.91</v>
      </c>
      <c r="F24727" s="73" t="s">
        <v>11</v>
      </c>
    </row>
    <row r="24728" spans="1:6" ht="51" x14ac:dyDescent="0.25">
      <c r="A24728" s="73" t="s">
        <v>19049</v>
      </c>
      <c r="B24728" s="74" t="s">
        <v>19050</v>
      </c>
      <c r="C24728" s="73" t="s">
        <v>101</v>
      </c>
      <c r="D24728" s="75">
        <v>730.21</v>
      </c>
      <c r="E24728" s="75">
        <v>703.37</v>
      </c>
      <c r="F24728" s="73" t="s">
        <v>11</v>
      </c>
    </row>
    <row r="24729" spans="1:6" ht="51" x14ac:dyDescent="0.25">
      <c r="A24729" s="73" t="s">
        <v>19051</v>
      </c>
      <c r="B24729" s="74" t="s">
        <v>19052</v>
      </c>
      <c r="C24729" s="73" t="s">
        <v>101</v>
      </c>
      <c r="D24729" s="75">
        <v>764.91</v>
      </c>
      <c r="E24729" s="75">
        <v>736.82</v>
      </c>
      <c r="F24729" s="73" t="s">
        <v>11</v>
      </c>
    </row>
    <row r="24730" spans="1:6" ht="51" x14ac:dyDescent="0.25">
      <c r="A24730" s="73" t="s">
        <v>19053</v>
      </c>
      <c r="B24730" s="74" t="s">
        <v>19054</v>
      </c>
      <c r="C24730" s="73" t="s">
        <v>101</v>
      </c>
      <c r="D24730" s="75">
        <v>869.02</v>
      </c>
      <c r="E24730" s="75">
        <v>837.19</v>
      </c>
      <c r="F24730" s="73" t="s">
        <v>11</v>
      </c>
    </row>
    <row r="24731" spans="1:6" ht="51" x14ac:dyDescent="0.25">
      <c r="A24731" s="73" t="s">
        <v>19055</v>
      </c>
      <c r="B24731" s="74" t="s">
        <v>19056</v>
      </c>
      <c r="C24731" s="73" t="s">
        <v>101</v>
      </c>
      <c r="D24731" s="75">
        <v>564.64</v>
      </c>
      <c r="E24731" s="75">
        <v>543.55999999999995</v>
      </c>
      <c r="F24731" s="73" t="s">
        <v>11</v>
      </c>
    </row>
    <row r="24732" spans="1:6" ht="51" x14ac:dyDescent="0.25">
      <c r="A24732" s="73" t="s">
        <v>19057</v>
      </c>
      <c r="B24732" s="74" t="s">
        <v>19058</v>
      </c>
      <c r="C24732" s="73" t="s">
        <v>101</v>
      </c>
      <c r="D24732" s="75">
        <v>726.76</v>
      </c>
      <c r="E24732" s="75">
        <v>699.83</v>
      </c>
      <c r="F24732" s="73" t="s">
        <v>11</v>
      </c>
    </row>
    <row r="24733" spans="1:6" ht="51" x14ac:dyDescent="0.25">
      <c r="A24733" s="73" t="s">
        <v>19059</v>
      </c>
      <c r="B24733" s="74" t="s">
        <v>19060</v>
      </c>
      <c r="C24733" s="73" t="s">
        <v>101</v>
      </c>
      <c r="D24733" s="75">
        <v>888.88</v>
      </c>
      <c r="E24733" s="75">
        <v>856.1</v>
      </c>
      <c r="F24733" s="73" t="s">
        <v>11</v>
      </c>
    </row>
    <row r="24734" spans="1:6" ht="51" x14ac:dyDescent="0.25">
      <c r="A24734" s="73" t="s">
        <v>19061</v>
      </c>
      <c r="B24734" s="74" t="s">
        <v>19062</v>
      </c>
      <c r="C24734" s="73" t="s">
        <v>101</v>
      </c>
      <c r="D24734" s="75">
        <v>1132.06</v>
      </c>
      <c r="E24734" s="75">
        <v>1090.51</v>
      </c>
      <c r="F24734" s="73" t="s">
        <v>11</v>
      </c>
    </row>
    <row r="24735" spans="1:6" ht="51" x14ac:dyDescent="0.25">
      <c r="A24735" s="73" t="s">
        <v>19063</v>
      </c>
      <c r="B24735" s="74" t="s">
        <v>19064</v>
      </c>
      <c r="C24735" s="73" t="s">
        <v>101</v>
      </c>
      <c r="D24735" s="75">
        <v>666.42</v>
      </c>
      <c r="E24735" s="75">
        <v>641.49</v>
      </c>
      <c r="F24735" s="73" t="s">
        <v>11</v>
      </c>
    </row>
    <row r="24736" spans="1:6" ht="51" x14ac:dyDescent="0.25">
      <c r="A24736" s="73" t="s">
        <v>19065</v>
      </c>
      <c r="B24736" s="74" t="s">
        <v>19066</v>
      </c>
      <c r="C24736" s="73" t="s">
        <v>101</v>
      </c>
      <c r="D24736" s="75">
        <v>852.62</v>
      </c>
      <c r="E24736" s="75">
        <v>820.93</v>
      </c>
      <c r="F24736" s="73" t="s">
        <v>11</v>
      </c>
    </row>
    <row r="24737" spans="1:6" ht="51" x14ac:dyDescent="0.25">
      <c r="A24737" s="73" t="s">
        <v>19067</v>
      </c>
      <c r="B24737" s="74" t="s">
        <v>19068</v>
      </c>
      <c r="C24737" s="73" t="s">
        <v>101</v>
      </c>
      <c r="D24737" s="75">
        <v>1038.81</v>
      </c>
      <c r="E24737" s="75">
        <v>1000.37</v>
      </c>
      <c r="F24737" s="73" t="s">
        <v>11</v>
      </c>
    </row>
    <row r="24738" spans="1:6" ht="51" x14ac:dyDescent="0.25">
      <c r="A24738" s="73" t="s">
        <v>19069</v>
      </c>
      <c r="B24738" s="74" t="s">
        <v>19070</v>
      </c>
      <c r="C24738" s="73" t="s">
        <v>101</v>
      </c>
      <c r="D24738" s="75">
        <v>1225.01</v>
      </c>
      <c r="E24738" s="75">
        <v>1179.82</v>
      </c>
      <c r="F24738" s="73" t="s">
        <v>11</v>
      </c>
    </row>
    <row r="24739" spans="1:6" ht="51" x14ac:dyDescent="0.25">
      <c r="A24739" s="73" t="s">
        <v>19071</v>
      </c>
      <c r="B24739" s="74" t="s">
        <v>19072</v>
      </c>
      <c r="C24739" s="73" t="s">
        <v>101</v>
      </c>
      <c r="D24739" s="75">
        <v>1597.39</v>
      </c>
      <c r="E24739" s="75">
        <v>1538.7</v>
      </c>
      <c r="F24739" s="73" t="s">
        <v>11</v>
      </c>
    </row>
    <row r="24740" spans="1:6" ht="51" x14ac:dyDescent="0.25">
      <c r="A24740" s="73" t="s">
        <v>19073</v>
      </c>
      <c r="B24740" s="74" t="s">
        <v>19074</v>
      </c>
      <c r="C24740" s="73" t="s">
        <v>101</v>
      </c>
      <c r="D24740" s="75">
        <v>986.09</v>
      </c>
      <c r="E24740" s="75">
        <v>949.33</v>
      </c>
      <c r="F24740" s="73" t="s">
        <v>11</v>
      </c>
    </row>
    <row r="24741" spans="1:6" ht="51" x14ac:dyDescent="0.25">
      <c r="A24741" s="73" t="s">
        <v>19075</v>
      </c>
      <c r="B24741" s="74" t="s">
        <v>19076</v>
      </c>
      <c r="C24741" s="73" t="s">
        <v>101</v>
      </c>
      <c r="D24741" s="75">
        <v>1197.1199999999999</v>
      </c>
      <c r="E24741" s="75">
        <v>1152.68</v>
      </c>
      <c r="F24741" s="73" t="s">
        <v>11</v>
      </c>
    </row>
    <row r="24742" spans="1:6" ht="51" x14ac:dyDescent="0.25">
      <c r="A24742" s="73" t="s">
        <v>19077</v>
      </c>
      <c r="B24742" s="74" t="s">
        <v>19078</v>
      </c>
      <c r="C24742" s="73" t="s">
        <v>101</v>
      </c>
      <c r="D24742" s="75">
        <v>1408.15</v>
      </c>
      <c r="E24742" s="75">
        <v>1356.02</v>
      </c>
      <c r="F24742" s="73" t="s">
        <v>11</v>
      </c>
    </row>
    <row r="24743" spans="1:6" ht="51" x14ac:dyDescent="0.25">
      <c r="A24743" s="73" t="s">
        <v>19079</v>
      </c>
      <c r="B24743" s="74" t="s">
        <v>19080</v>
      </c>
      <c r="C24743" s="73" t="s">
        <v>101</v>
      </c>
      <c r="D24743" s="75">
        <v>1830.2</v>
      </c>
      <c r="E24743" s="75">
        <v>1762.7</v>
      </c>
      <c r="F24743" s="73" t="s">
        <v>11</v>
      </c>
    </row>
    <row r="24744" spans="1:6" ht="51" x14ac:dyDescent="0.25">
      <c r="A24744" s="73" t="s">
        <v>19081</v>
      </c>
      <c r="B24744" s="74" t="s">
        <v>19082</v>
      </c>
      <c r="C24744" s="73" t="s">
        <v>101</v>
      </c>
      <c r="D24744" s="75">
        <v>1043.94</v>
      </c>
      <c r="E24744" s="75">
        <v>1004.94</v>
      </c>
      <c r="F24744" s="73" t="s">
        <v>11</v>
      </c>
    </row>
    <row r="24745" spans="1:6" ht="51" x14ac:dyDescent="0.25">
      <c r="A24745" s="73" t="s">
        <v>19083</v>
      </c>
      <c r="B24745" s="74" t="s">
        <v>19084</v>
      </c>
      <c r="C24745" s="73" t="s">
        <v>101</v>
      </c>
      <c r="D24745" s="75">
        <v>1398.87</v>
      </c>
      <c r="E24745" s="75">
        <v>1346.89</v>
      </c>
      <c r="F24745" s="73" t="s">
        <v>11</v>
      </c>
    </row>
    <row r="24746" spans="1:6" ht="51" x14ac:dyDescent="0.25">
      <c r="A24746" s="73" t="s">
        <v>19085</v>
      </c>
      <c r="B24746" s="74" t="s">
        <v>19086</v>
      </c>
      <c r="C24746" s="73" t="s">
        <v>101</v>
      </c>
      <c r="D24746" s="75">
        <v>263.62</v>
      </c>
      <c r="E24746" s="75">
        <v>254.86</v>
      </c>
      <c r="F24746" s="73" t="s">
        <v>11</v>
      </c>
    </row>
    <row r="24747" spans="1:6" ht="51" x14ac:dyDescent="0.25">
      <c r="A24747" s="73" t="s">
        <v>19087</v>
      </c>
      <c r="B24747" s="74" t="s">
        <v>19088</v>
      </c>
      <c r="C24747" s="73" t="s">
        <v>101</v>
      </c>
      <c r="D24747" s="75">
        <v>300.33999999999997</v>
      </c>
      <c r="E24747" s="75">
        <v>290.27999999999997</v>
      </c>
      <c r="F24747" s="73" t="s">
        <v>11</v>
      </c>
    </row>
    <row r="24748" spans="1:6" ht="51" x14ac:dyDescent="0.25">
      <c r="A24748" s="73" t="s">
        <v>19089</v>
      </c>
      <c r="B24748" s="74" t="s">
        <v>19090</v>
      </c>
      <c r="C24748" s="73" t="s">
        <v>101</v>
      </c>
      <c r="D24748" s="75">
        <v>373.77</v>
      </c>
      <c r="E24748" s="75">
        <v>361.13</v>
      </c>
      <c r="F24748" s="73" t="s">
        <v>11</v>
      </c>
    </row>
    <row r="24749" spans="1:6" ht="51" x14ac:dyDescent="0.25">
      <c r="A24749" s="73" t="s">
        <v>19091</v>
      </c>
      <c r="B24749" s="74" t="s">
        <v>19092</v>
      </c>
      <c r="C24749" s="73" t="s">
        <v>101</v>
      </c>
      <c r="D24749" s="75">
        <v>420.28</v>
      </c>
      <c r="E24749" s="75">
        <v>406.31</v>
      </c>
      <c r="F24749" s="73" t="s">
        <v>11</v>
      </c>
    </row>
    <row r="24750" spans="1:6" ht="51" x14ac:dyDescent="0.25">
      <c r="A24750" s="73" t="s">
        <v>19093</v>
      </c>
      <c r="B24750" s="74" t="s">
        <v>19094</v>
      </c>
      <c r="C24750" s="73" t="s">
        <v>101</v>
      </c>
      <c r="D24750" s="75">
        <v>514.75</v>
      </c>
      <c r="E24750" s="75">
        <v>497.42</v>
      </c>
      <c r="F24750" s="73" t="s">
        <v>11</v>
      </c>
    </row>
    <row r="24751" spans="1:6" ht="51" x14ac:dyDescent="0.25">
      <c r="A24751" s="73" t="s">
        <v>19095</v>
      </c>
      <c r="B24751" s="74" t="s">
        <v>19096</v>
      </c>
      <c r="C24751" s="73" t="s">
        <v>101</v>
      </c>
      <c r="D24751" s="75">
        <v>609.21</v>
      </c>
      <c r="E24751" s="75">
        <v>588.53</v>
      </c>
      <c r="F24751" s="73" t="s">
        <v>11</v>
      </c>
    </row>
    <row r="24752" spans="1:6" ht="51" x14ac:dyDescent="0.25">
      <c r="A24752" s="73" t="s">
        <v>19097</v>
      </c>
      <c r="B24752" s="74" t="s">
        <v>19098</v>
      </c>
      <c r="C24752" s="73" t="s">
        <v>101</v>
      </c>
      <c r="D24752" s="75">
        <v>558.04999999999995</v>
      </c>
      <c r="E24752" s="75">
        <v>539.59</v>
      </c>
      <c r="F24752" s="73" t="s">
        <v>11</v>
      </c>
    </row>
    <row r="24753" spans="1:6" ht="51" x14ac:dyDescent="0.25">
      <c r="A24753" s="73" t="s">
        <v>19099</v>
      </c>
      <c r="B24753" s="74" t="s">
        <v>19100</v>
      </c>
      <c r="C24753" s="73" t="s">
        <v>101</v>
      </c>
      <c r="D24753" s="75">
        <v>674.3</v>
      </c>
      <c r="E24753" s="75">
        <v>651.69000000000005</v>
      </c>
      <c r="F24753" s="73" t="s">
        <v>11</v>
      </c>
    </row>
    <row r="24754" spans="1:6" ht="51" x14ac:dyDescent="0.25">
      <c r="A24754" s="73" t="s">
        <v>19101</v>
      </c>
      <c r="B24754" s="74" t="s">
        <v>19102</v>
      </c>
      <c r="C24754" s="73" t="s">
        <v>101</v>
      </c>
      <c r="D24754" s="75">
        <v>906.81</v>
      </c>
      <c r="E24754" s="75">
        <v>875.9</v>
      </c>
      <c r="F24754" s="73" t="s">
        <v>11</v>
      </c>
    </row>
    <row r="24755" spans="1:6" ht="51" x14ac:dyDescent="0.25">
      <c r="A24755" s="73" t="s">
        <v>19103</v>
      </c>
      <c r="B24755" s="74" t="s">
        <v>19104</v>
      </c>
      <c r="C24755" s="73" t="s">
        <v>101</v>
      </c>
      <c r="D24755" s="75">
        <v>713.63</v>
      </c>
      <c r="E24755" s="75">
        <v>690.12</v>
      </c>
      <c r="F24755" s="73" t="s">
        <v>11</v>
      </c>
    </row>
    <row r="24756" spans="1:6" ht="51" x14ac:dyDescent="0.25">
      <c r="A24756" s="73" t="s">
        <v>19105</v>
      </c>
      <c r="B24756" s="74" t="s">
        <v>19106</v>
      </c>
      <c r="C24756" s="73" t="s">
        <v>101</v>
      </c>
      <c r="D24756" s="75">
        <v>852.44</v>
      </c>
      <c r="E24756" s="75">
        <v>823.95</v>
      </c>
      <c r="F24756" s="73" t="s">
        <v>11</v>
      </c>
    </row>
    <row r="24757" spans="1:6" ht="51" x14ac:dyDescent="0.25">
      <c r="A24757" s="73" t="s">
        <v>19107</v>
      </c>
      <c r="B24757" s="74" t="s">
        <v>19108</v>
      </c>
      <c r="C24757" s="73" t="s">
        <v>101</v>
      </c>
      <c r="D24757" s="75">
        <v>991.25</v>
      </c>
      <c r="E24757" s="75">
        <v>957.77</v>
      </c>
      <c r="F24757" s="73" t="s">
        <v>11</v>
      </c>
    </row>
    <row r="24758" spans="1:6" ht="51" x14ac:dyDescent="0.25">
      <c r="A24758" s="73" t="s">
        <v>19109</v>
      </c>
      <c r="B24758" s="74" t="s">
        <v>19110</v>
      </c>
      <c r="C24758" s="73" t="s">
        <v>101</v>
      </c>
      <c r="D24758" s="75">
        <v>1130.05</v>
      </c>
      <c r="E24758" s="75">
        <v>1091.5999999999999</v>
      </c>
      <c r="F24758" s="73" t="s">
        <v>11</v>
      </c>
    </row>
    <row r="24759" spans="1:6" ht="51" x14ac:dyDescent="0.25">
      <c r="A24759" s="73" t="s">
        <v>19111</v>
      </c>
      <c r="B24759" s="74" t="s">
        <v>19112</v>
      </c>
      <c r="C24759" s="73" t="s">
        <v>101</v>
      </c>
      <c r="D24759" s="75">
        <v>887.03</v>
      </c>
      <c r="E24759" s="75">
        <v>857.92</v>
      </c>
      <c r="F24759" s="73" t="s">
        <v>11</v>
      </c>
    </row>
    <row r="24760" spans="1:6" ht="51" x14ac:dyDescent="0.25">
      <c r="A24760" s="73" t="s">
        <v>19113</v>
      </c>
      <c r="B24760" s="74" t="s">
        <v>19114</v>
      </c>
      <c r="C24760" s="73" t="s">
        <v>101</v>
      </c>
      <c r="D24760" s="75">
        <v>1049.1500000000001</v>
      </c>
      <c r="E24760" s="75">
        <v>1014.19</v>
      </c>
      <c r="F24760" s="73" t="s">
        <v>11</v>
      </c>
    </row>
    <row r="24761" spans="1:6" ht="51" x14ac:dyDescent="0.25">
      <c r="A24761" s="73" t="s">
        <v>19115</v>
      </c>
      <c r="B24761" s="74" t="s">
        <v>19116</v>
      </c>
      <c r="C24761" s="73" t="s">
        <v>101</v>
      </c>
      <c r="D24761" s="75">
        <v>1211.27</v>
      </c>
      <c r="E24761" s="75">
        <v>1170.46</v>
      </c>
      <c r="F24761" s="73" t="s">
        <v>11</v>
      </c>
    </row>
    <row r="24762" spans="1:6" ht="51" x14ac:dyDescent="0.25">
      <c r="A24762" s="73" t="s">
        <v>19117</v>
      </c>
      <c r="B24762" s="74" t="s">
        <v>19118</v>
      </c>
      <c r="C24762" s="73" t="s">
        <v>101</v>
      </c>
      <c r="D24762" s="75">
        <v>1454.45</v>
      </c>
      <c r="E24762" s="75">
        <v>1404.86</v>
      </c>
      <c r="F24762" s="73" t="s">
        <v>11</v>
      </c>
    </row>
    <row r="24763" spans="1:6" ht="51" x14ac:dyDescent="0.25">
      <c r="A24763" s="73" t="s">
        <v>19119</v>
      </c>
      <c r="B24763" s="74" t="s">
        <v>19120</v>
      </c>
      <c r="C24763" s="73" t="s">
        <v>101</v>
      </c>
      <c r="D24763" s="75">
        <v>1078.25</v>
      </c>
      <c r="E24763" s="75">
        <v>1042.97</v>
      </c>
      <c r="F24763" s="73" t="s">
        <v>11</v>
      </c>
    </row>
    <row r="24764" spans="1:6" ht="51" x14ac:dyDescent="0.25">
      <c r="A24764" s="73" t="s">
        <v>19121</v>
      </c>
      <c r="B24764" s="74" t="s">
        <v>19122</v>
      </c>
      <c r="C24764" s="73" t="s">
        <v>101</v>
      </c>
      <c r="D24764" s="75">
        <v>1264.45</v>
      </c>
      <c r="E24764" s="75">
        <v>1222.4100000000001</v>
      </c>
      <c r="F24764" s="73" t="s">
        <v>11</v>
      </c>
    </row>
    <row r="24765" spans="1:6" ht="51" x14ac:dyDescent="0.25">
      <c r="A24765" s="73" t="s">
        <v>19123</v>
      </c>
      <c r="B24765" s="74" t="s">
        <v>19124</v>
      </c>
      <c r="C24765" s="73" t="s">
        <v>101</v>
      </c>
      <c r="D24765" s="75">
        <v>1450.64</v>
      </c>
      <c r="E24765" s="75">
        <v>1401.85</v>
      </c>
      <c r="F24765" s="73" t="s">
        <v>11</v>
      </c>
    </row>
    <row r="24766" spans="1:6" ht="51" x14ac:dyDescent="0.25">
      <c r="A24766" s="73" t="s">
        <v>19125</v>
      </c>
      <c r="B24766" s="74" t="s">
        <v>19126</v>
      </c>
      <c r="C24766" s="73" t="s">
        <v>101</v>
      </c>
      <c r="D24766" s="75">
        <v>1636.83</v>
      </c>
      <c r="E24766" s="75">
        <v>1581.3</v>
      </c>
      <c r="F24766" s="73" t="s">
        <v>11</v>
      </c>
    </row>
    <row r="24767" spans="1:6" ht="51" x14ac:dyDescent="0.25">
      <c r="A24767" s="73" t="s">
        <v>19127</v>
      </c>
      <c r="B24767" s="74" t="s">
        <v>19128</v>
      </c>
      <c r="C24767" s="73" t="s">
        <v>101</v>
      </c>
      <c r="D24767" s="75">
        <v>2009.22</v>
      </c>
      <c r="E24767" s="75">
        <v>1940.19</v>
      </c>
      <c r="F24767" s="73" t="s">
        <v>11</v>
      </c>
    </row>
    <row r="24768" spans="1:6" ht="51" x14ac:dyDescent="0.25">
      <c r="A24768" s="73" t="s">
        <v>19129</v>
      </c>
      <c r="B24768" s="74" t="s">
        <v>19130</v>
      </c>
      <c r="C24768" s="73" t="s">
        <v>101</v>
      </c>
      <c r="D24768" s="75">
        <v>1498.32</v>
      </c>
      <c r="E24768" s="75">
        <v>1448.62</v>
      </c>
      <c r="F24768" s="73" t="s">
        <v>11</v>
      </c>
    </row>
    <row r="24769" spans="1:6" ht="51" x14ac:dyDescent="0.25">
      <c r="A24769" s="73" t="s">
        <v>19131</v>
      </c>
      <c r="B24769" s="74" t="s">
        <v>19132</v>
      </c>
      <c r="C24769" s="73" t="s">
        <v>101</v>
      </c>
      <c r="D24769" s="75">
        <v>1709.35</v>
      </c>
      <c r="E24769" s="75">
        <v>1651.96</v>
      </c>
      <c r="F24769" s="73" t="s">
        <v>11</v>
      </c>
    </row>
    <row r="24770" spans="1:6" ht="51" x14ac:dyDescent="0.25">
      <c r="A24770" s="73" t="s">
        <v>19133</v>
      </c>
      <c r="B24770" s="74" t="s">
        <v>19134</v>
      </c>
      <c r="C24770" s="73" t="s">
        <v>101</v>
      </c>
      <c r="D24770" s="75">
        <v>1920.37</v>
      </c>
      <c r="E24770" s="75">
        <v>1855.3</v>
      </c>
      <c r="F24770" s="73" t="s">
        <v>11</v>
      </c>
    </row>
    <row r="24771" spans="1:6" ht="51" x14ac:dyDescent="0.25">
      <c r="A24771" s="73" t="s">
        <v>19135</v>
      </c>
      <c r="B24771" s="74" t="s">
        <v>19136</v>
      </c>
      <c r="C24771" s="73" t="s">
        <v>101</v>
      </c>
      <c r="D24771" s="75">
        <v>2342.4299999999998</v>
      </c>
      <c r="E24771" s="75">
        <v>2261.9899999999998</v>
      </c>
      <c r="F24771" s="73" t="s">
        <v>11</v>
      </c>
    </row>
    <row r="24772" spans="1:6" ht="51" x14ac:dyDescent="0.25">
      <c r="A24772" s="73" t="s">
        <v>19137</v>
      </c>
      <c r="B24772" s="74" t="s">
        <v>19138</v>
      </c>
      <c r="C24772" s="73" t="s">
        <v>101</v>
      </c>
      <c r="D24772" s="75">
        <v>1632.46</v>
      </c>
      <c r="E24772" s="75">
        <v>1578.82</v>
      </c>
      <c r="F24772" s="73" t="s">
        <v>11</v>
      </c>
    </row>
    <row r="24773" spans="1:6" ht="51" x14ac:dyDescent="0.25">
      <c r="A24773" s="73" t="s">
        <v>19139</v>
      </c>
      <c r="B24773" s="74" t="s">
        <v>19140</v>
      </c>
      <c r="C24773" s="73" t="s">
        <v>101</v>
      </c>
      <c r="D24773" s="75">
        <v>1193.6300000000001</v>
      </c>
      <c r="E24773" s="75">
        <v>1148.0999999999999</v>
      </c>
      <c r="F24773" s="73" t="s">
        <v>11</v>
      </c>
    </row>
    <row r="24774" spans="1:6" ht="38.25" x14ac:dyDescent="0.25">
      <c r="A24774" s="73" t="s">
        <v>19141</v>
      </c>
      <c r="B24774" s="74" t="s">
        <v>34852</v>
      </c>
      <c r="C24774" s="73" t="s">
        <v>101</v>
      </c>
      <c r="D24774" s="75">
        <v>703.1</v>
      </c>
      <c r="E24774" s="75">
        <v>685.99</v>
      </c>
      <c r="F24774" s="73" t="s">
        <v>11</v>
      </c>
    </row>
    <row r="24775" spans="1:6" ht="38.25" x14ac:dyDescent="0.25">
      <c r="A24775" s="73" t="s">
        <v>19142</v>
      </c>
      <c r="B24775" s="74" t="s">
        <v>34853</v>
      </c>
      <c r="C24775" s="73" t="s">
        <v>101</v>
      </c>
      <c r="D24775" s="75">
        <v>760.09</v>
      </c>
      <c r="E24775" s="75">
        <v>742.89</v>
      </c>
      <c r="F24775" s="73" t="s">
        <v>11</v>
      </c>
    </row>
    <row r="24776" spans="1:6" ht="38.25" x14ac:dyDescent="0.25">
      <c r="A24776" s="73" t="s">
        <v>19143</v>
      </c>
      <c r="B24776" s="74" t="s">
        <v>34854</v>
      </c>
      <c r="C24776" s="73" t="s">
        <v>101</v>
      </c>
      <c r="D24776" s="75">
        <v>1013.53</v>
      </c>
      <c r="E24776" s="75">
        <v>992.19</v>
      </c>
      <c r="F24776" s="73" t="s">
        <v>11</v>
      </c>
    </row>
    <row r="24777" spans="1:6" ht="38.25" x14ac:dyDescent="0.25">
      <c r="A24777" s="73" t="s">
        <v>19144</v>
      </c>
      <c r="B24777" s="74" t="s">
        <v>34855</v>
      </c>
      <c r="C24777" s="73" t="s">
        <v>101</v>
      </c>
      <c r="D24777" s="75">
        <v>1974.7</v>
      </c>
      <c r="E24777" s="75">
        <v>1934.67</v>
      </c>
      <c r="F24777" s="73" t="s">
        <v>11</v>
      </c>
    </row>
    <row r="24778" spans="1:6" ht="38.25" x14ac:dyDescent="0.25">
      <c r="A24778" s="73" t="s">
        <v>27375</v>
      </c>
      <c r="B24778" s="74" t="s">
        <v>34856</v>
      </c>
      <c r="C24778" s="73" t="s">
        <v>101</v>
      </c>
      <c r="D24778" s="75">
        <v>171.1</v>
      </c>
      <c r="E24778" s="75">
        <v>161.66999999999999</v>
      </c>
      <c r="F24778" s="73" t="s">
        <v>11</v>
      </c>
    </row>
    <row r="24779" spans="1:6" ht="38.25" x14ac:dyDescent="0.25">
      <c r="A24779" s="73" t="s">
        <v>19145</v>
      </c>
      <c r="B24779" s="74" t="s">
        <v>19146</v>
      </c>
      <c r="C24779" s="73" t="s">
        <v>101</v>
      </c>
      <c r="D24779" s="75">
        <v>246.03</v>
      </c>
      <c r="E24779" s="75">
        <v>243.31</v>
      </c>
      <c r="F24779" s="73" t="s">
        <v>11</v>
      </c>
    </row>
    <row r="24780" spans="1:6" ht="38.25" x14ac:dyDescent="0.25">
      <c r="A24780" s="73" t="s">
        <v>19147</v>
      </c>
      <c r="B24780" s="74" t="s">
        <v>19148</v>
      </c>
      <c r="C24780" s="73" t="s">
        <v>101</v>
      </c>
      <c r="D24780" s="75">
        <v>566.71</v>
      </c>
      <c r="E24780" s="75">
        <v>561.14</v>
      </c>
      <c r="F24780" s="73" t="s">
        <v>11</v>
      </c>
    </row>
    <row r="24781" spans="1:6" ht="25.5" x14ac:dyDescent="0.25">
      <c r="A24781" s="73" t="s">
        <v>19149</v>
      </c>
      <c r="B24781" s="74" t="s">
        <v>19150</v>
      </c>
      <c r="C24781" s="73" t="s">
        <v>101</v>
      </c>
      <c r="D24781" s="75">
        <v>35.94</v>
      </c>
      <c r="E24781" s="75">
        <v>34.96</v>
      </c>
      <c r="F24781" s="73" t="s">
        <v>11</v>
      </c>
    </row>
    <row r="24782" spans="1:6" ht="25.5" x14ac:dyDescent="0.25">
      <c r="A24782" s="73" t="s">
        <v>19151</v>
      </c>
      <c r="B24782" s="74" t="s">
        <v>19152</v>
      </c>
      <c r="C24782" s="73" t="s">
        <v>101</v>
      </c>
      <c r="D24782" s="75">
        <v>48.11</v>
      </c>
      <c r="E24782" s="75">
        <v>47.12</v>
      </c>
      <c r="F24782" s="73" t="s">
        <v>11</v>
      </c>
    </row>
    <row r="24783" spans="1:6" ht="25.5" x14ac:dyDescent="0.25">
      <c r="A24783" s="73" t="s">
        <v>19153</v>
      </c>
      <c r="B24783" s="74" t="s">
        <v>19154</v>
      </c>
      <c r="C24783" s="73" t="s">
        <v>101</v>
      </c>
      <c r="D24783" s="75">
        <v>79.67</v>
      </c>
      <c r="E24783" s="75">
        <v>78.650000000000006</v>
      </c>
      <c r="F24783" s="73" t="s">
        <v>11</v>
      </c>
    </row>
    <row r="24784" spans="1:6" x14ac:dyDescent="0.25">
      <c r="A24784" s="73" t="s">
        <v>19155</v>
      </c>
      <c r="B24784" s="74" t="s">
        <v>19156</v>
      </c>
      <c r="C24784" s="73" t="s">
        <v>101</v>
      </c>
      <c r="D24784" s="75">
        <v>29.58</v>
      </c>
      <c r="E24784" s="75">
        <v>28.53</v>
      </c>
      <c r="F24784" s="73" t="s">
        <v>11</v>
      </c>
    </row>
    <row r="24785" spans="1:6" x14ac:dyDescent="0.25">
      <c r="A24785" s="73" t="s">
        <v>19157</v>
      </c>
      <c r="B24785" s="74" t="s">
        <v>19158</v>
      </c>
      <c r="C24785" s="73" t="s">
        <v>101</v>
      </c>
      <c r="D24785" s="75">
        <v>35.18</v>
      </c>
      <c r="E24785" s="75">
        <v>34.130000000000003</v>
      </c>
      <c r="F24785" s="73" t="s">
        <v>11</v>
      </c>
    </row>
    <row r="24786" spans="1:6" x14ac:dyDescent="0.25">
      <c r="A24786" s="73" t="s">
        <v>19159</v>
      </c>
      <c r="B24786" s="74" t="s">
        <v>19160</v>
      </c>
      <c r="C24786" s="73" t="s">
        <v>101</v>
      </c>
      <c r="D24786" s="75">
        <v>472.14</v>
      </c>
      <c r="E24786" s="75">
        <v>469.4</v>
      </c>
      <c r="F24786" s="73" t="s">
        <v>11</v>
      </c>
    </row>
    <row r="24787" spans="1:6" ht="25.5" x14ac:dyDescent="0.25">
      <c r="A24787" s="73" t="s">
        <v>19161</v>
      </c>
      <c r="B24787" s="74" t="s">
        <v>19162</v>
      </c>
      <c r="C24787" s="73" t="s">
        <v>101</v>
      </c>
      <c r="D24787" s="75">
        <v>109.9</v>
      </c>
      <c r="E24787" s="75">
        <v>105.33</v>
      </c>
      <c r="F24787" s="73" t="s">
        <v>11</v>
      </c>
    </row>
    <row r="24788" spans="1:6" x14ac:dyDescent="0.25">
      <c r="A24788" s="73" t="s">
        <v>19163</v>
      </c>
      <c r="B24788" s="74" t="s">
        <v>19164</v>
      </c>
      <c r="C24788" s="73" t="s">
        <v>101</v>
      </c>
      <c r="D24788" s="75">
        <v>36.729999999999997</v>
      </c>
      <c r="E24788" s="75">
        <v>34.9</v>
      </c>
      <c r="F24788" s="73" t="s">
        <v>11</v>
      </c>
    </row>
    <row r="24789" spans="1:6" x14ac:dyDescent="0.25">
      <c r="A24789" s="73" t="s">
        <v>19165</v>
      </c>
      <c r="B24789" s="74" t="s">
        <v>19166</v>
      </c>
      <c r="C24789" s="73" t="s">
        <v>101</v>
      </c>
      <c r="D24789" s="75">
        <v>37.56</v>
      </c>
      <c r="E24789" s="75">
        <v>35.729999999999997</v>
      </c>
      <c r="F24789" s="73" t="s">
        <v>11</v>
      </c>
    </row>
    <row r="24790" spans="1:6" x14ac:dyDescent="0.25">
      <c r="A24790" s="73" t="s">
        <v>19167</v>
      </c>
      <c r="B24790" s="74" t="s">
        <v>19168</v>
      </c>
      <c r="C24790" s="73" t="s">
        <v>101</v>
      </c>
      <c r="D24790" s="75">
        <v>34.71</v>
      </c>
      <c r="E24790" s="75">
        <v>32.880000000000003</v>
      </c>
      <c r="F24790" s="73" t="s">
        <v>11</v>
      </c>
    </row>
    <row r="24791" spans="1:6" x14ac:dyDescent="0.25">
      <c r="A24791" s="73" t="s">
        <v>19169</v>
      </c>
      <c r="B24791" s="74" t="s">
        <v>19170</v>
      </c>
      <c r="C24791" s="73" t="s">
        <v>101</v>
      </c>
      <c r="D24791" s="75">
        <v>38.99</v>
      </c>
      <c r="E24791" s="75">
        <v>37.159999999999997</v>
      </c>
      <c r="F24791" s="73" t="s">
        <v>11</v>
      </c>
    </row>
    <row r="24792" spans="1:6" x14ac:dyDescent="0.25">
      <c r="A24792" s="73" t="s">
        <v>19171</v>
      </c>
      <c r="B24792" s="74" t="s">
        <v>19172</v>
      </c>
      <c r="C24792" s="73" t="s">
        <v>101</v>
      </c>
      <c r="D24792" s="75">
        <v>42.21</v>
      </c>
      <c r="E24792" s="75">
        <v>39.92</v>
      </c>
      <c r="F24792" s="73" t="s">
        <v>11</v>
      </c>
    </row>
    <row r="24793" spans="1:6" x14ac:dyDescent="0.25">
      <c r="A24793" s="73" t="s">
        <v>19173</v>
      </c>
      <c r="B24793" s="74" t="s">
        <v>19174</v>
      </c>
      <c r="C24793" s="73" t="s">
        <v>101</v>
      </c>
      <c r="D24793" s="75">
        <v>38.49</v>
      </c>
      <c r="E24793" s="75">
        <v>36.659999999999997</v>
      </c>
      <c r="F24793" s="73" t="s">
        <v>11</v>
      </c>
    </row>
    <row r="24794" spans="1:6" ht="25.5" x14ac:dyDescent="0.25">
      <c r="A24794" s="73" t="s">
        <v>19175</v>
      </c>
      <c r="B24794" s="74" t="s">
        <v>19176</v>
      </c>
      <c r="C24794" s="73" t="s">
        <v>101</v>
      </c>
      <c r="D24794" s="75">
        <v>51.75</v>
      </c>
      <c r="E24794" s="75">
        <v>49.46</v>
      </c>
      <c r="F24794" s="73" t="s">
        <v>11</v>
      </c>
    </row>
    <row r="24795" spans="1:6" ht="25.5" x14ac:dyDescent="0.25">
      <c r="A24795" s="73" t="s">
        <v>19177</v>
      </c>
      <c r="B24795" s="74" t="s">
        <v>19178</v>
      </c>
      <c r="C24795" s="73" t="s">
        <v>101</v>
      </c>
      <c r="D24795" s="75">
        <v>51.91</v>
      </c>
      <c r="E24795" s="75">
        <v>49.62</v>
      </c>
      <c r="F24795" s="73" t="s">
        <v>11</v>
      </c>
    </row>
    <row r="24796" spans="1:6" ht="25.5" x14ac:dyDescent="0.25">
      <c r="A24796" s="73" t="s">
        <v>19179</v>
      </c>
      <c r="B24796" s="74" t="s">
        <v>19180</v>
      </c>
      <c r="C24796" s="73" t="s">
        <v>101</v>
      </c>
      <c r="D24796" s="75">
        <v>49.92</v>
      </c>
      <c r="E24796" s="75">
        <v>47.63</v>
      </c>
      <c r="F24796" s="73" t="s">
        <v>11</v>
      </c>
    </row>
    <row r="24797" spans="1:6" ht="38.25" x14ac:dyDescent="0.25">
      <c r="A24797" s="73" t="s">
        <v>19181</v>
      </c>
      <c r="B24797" s="74" t="s">
        <v>19182</v>
      </c>
      <c r="C24797" s="73" t="s">
        <v>101</v>
      </c>
      <c r="D24797" s="75">
        <v>89.96</v>
      </c>
      <c r="E24797" s="75">
        <v>87.87</v>
      </c>
      <c r="F24797" s="73" t="s">
        <v>11</v>
      </c>
    </row>
    <row r="24798" spans="1:6" ht="38.25" x14ac:dyDescent="0.25">
      <c r="A24798" s="73" t="s">
        <v>19183</v>
      </c>
      <c r="B24798" s="74" t="s">
        <v>19184</v>
      </c>
      <c r="C24798" s="73" t="s">
        <v>101</v>
      </c>
      <c r="D24798" s="75">
        <v>85.49</v>
      </c>
      <c r="E24798" s="75">
        <v>83.4</v>
      </c>
      <c r="F24798" s="73" t="s">
        <v>11</v>
      </c>
    </row>
    <row r="24799" spans="1:6" ht="38.25" x14ac:dyDescent="0.25">
      <c r="A24799" s="73" t="s">
        <v>19185</v>
      </c>
      <c r="B24799" s="74" t="s">
        <v>19186</v>
      </c>
      <c r="C24799" s="73" t="s">
        <v>101</v>
      </c>
      <c r="D24799" s="75">
        <v>98.97</v>
      </c>
      <c r="E24799" s="75">
        <v>96.88</v>
      </c>
      <c r="F24799" s="73" t="s">
        <v>11</v>
      </c>
    </row>
    <row r="24800" spans="1:6" ht="38.25" x14ac:dyDescent="0.25">
      <c r="A24800" s="73" t="s">
        <v>19187</v>
      </c>
      <c r="B24800" s="74" t="s">
        <v>19188</v>
      </c>
      <c r="C24800" s="73" t="s">
        <v>101</v>
      </c>
      <c r="D24800" s="75">
        <v>94.5</v>
      </c>
      <c r="E24800" s="75">
        <v>92.41</v>
      </c>
      <c r="F24800" s="73" t="s">
        <v>11</v>
      </c>
    </row>
    <row r="24801" spans="1:6" ht="25.5" x14ac:dyDescent="0.25">
      <c r="A24801" s="73" t="s">
        <v>19189</v>
      </c>
      <c r="B24801" s="74" t="s">
        <v>19190</v>
      </c>
      <c r="C24801" s="73" t="s">
        <v>101</v>
      </c>
      <c r="D24801" s="75">
        <v>59.66</v>
      </c>
      <c r="E24801" s="75">
        <v>57.8</v>
      </c>
      <c r="F24801" s="73" t="s">
        <v>11</v>
      </c>
    </row>
    <row r="24802" spans="1:6" ht="25.5" x14ac:dyDescent="0.25">
      <c r="A24802" s="73" t="s">
        <v>19191</v>
      </c>
      <c r="B24802" s="74" t="s">
        <v>19192</v>
      </c>
      <c r="C24802" s="73" t="s">
        <v>101</v>
      </c>
      <c r="D24802" s="75">
        <v>63.55</v>
      </c>
      <c r="E24802" s="75">
        <v>61.69</v>
      </c>
      <c r="F24802" s="73" t="s">
        <v>11</v>
      </c>
    </row>
    <row r="24803" spans="1:6" ht="25.5" x14ac:dyDescent="0.25">
      <c r="A24803" s="73" t="s">
        <v>19193</v>
      </c>
      <c r="B24803" s="74" t="s">
        <v>19194</v>
      </c>
      <c r="C24803" s="73" t="s">
        <v>101</v>
      </c>
      <c r="D24803" s="75">
        <v>92.98</v>
      </c>
      <c r="E24803" s="75">
        <v>90.75</v>
      </c>
      <c r="F24803" s="73" t="s">
        <v>11</v>
      </c>
    </row>
    <row r="24804" spans="1:6" ht="25.5" x14ac:dyDescent="0.25">
      <c r="A24804" s="73" t="s">
        <v>19195</v>
      </c>
      <c r="B24804" s="74" t="s">
        <v>19196</v>
      </c>
      <c r="C24804" s="73" t="s">
        <v>101</v>
      </c>
      <c r="D24804" s="75">
        <v>118.16</v>
      </c>
      <c r="E24804" s="75">
        <v>115.93</v>
      </c>
      <c r="F24804" s="73" t="s">
        <v>11</v>
      </c>
    </row>
    <row r="24805" spans="1:6" ht="25.5" x14ac:dyDescent="0.25">
      <c r="A24805" s="73" t="s">
        <v>19197</v>
      </c>
      <c r="B24805" s="74" t="s">
        <v>19198</v>
      </c>
      <c r="C24805" s="73" t="s">
        <v>101</v>
      </c>
      <c r="D24805" s="75">
        <v>131.88</v>
      </c>
      <c r="E24805" s="75">
        <v>129.08000000000001</v>
      </c>
      <c r="F24805" s="73" t="s">
        <v>11</v>
      </c>
    </row>
    <row r="24806" spans="1:6" ht="25.5" x14ac:dyDescent="0.25">
      <c r="A24806" s="73" t="s">
        <v>19199</v>
      </c>
      <c r="B24806" s="74" t="s">
        <v>19200</v>
      </c>
      <c r="C24806" s="73" t="s">
        <v>101</v>
      </c>
      <c r="D24806" s="75">
        <v>223.13</v>
      </c>
      <c r="E24806" s="75">
        <v>220.33</v>
      </c>
      <c r="F24806" s="73" t="s">
        <v>11</v>
      </c>
    </row>
    <row r="24807" spans="1:6" ht="25.5" x14ac:dyDescent="0.25">
      <c r="A24807" s="73" t="s">
        <v>19201</v>
      </c>
      <c r="B24807" s="74" t="s">
        <v>19202</v>
      </c>
      <c r="C24807" s="73" t="s">
        <v>101</v>
      </c>
      <c r="D24807" s="75">
        <v>442.73</v>
      </c>
      <c r="E24807" s="75">
        <v>439.38</v>
      </c>
      <c r="F24807" s="73" t="s">
        <v>11</v>
      </c>
    </row>
    <row r="24808" spans="1:6" ht="25.5" x14ac:dyDescent="0.25">
      <c r="A24808" s="73" t="s">
        <v>19203</v>
      </c>
      <c r="B24808" s="74" t="s">
        <v>19204</v>
      </c>
      <c r="C24808" s="73" t="s">
        <v>101</v>
      </c>
      <c r="D24808" s="75">
        <v>652.88</v>
      </c>
      <c r="E24808" s="75">
        <v>649.53</v>
      </c>
      <c r="F24808" s="73" t="s">
        <v>11</v>
      </c>
    </row>
    <row r="24809" spans="1:6" ht="25.5" x14ac:dyDescent="0.25">
      <c r="A24809" s="73" t="s">
        <v>19205</v>
      </c>
      <c r="B24809" s="74" t="s">
        <v>19206</v>
      </c>
      <c r="C24809" s="73" t="s">
        <v>101</v>
      </c>
      <c r="D24809" s="75">
        <v>1171.19</v>
      </c>
      <c r="E24809" s="75">
        <v>1167.8399999999999</v>
      </c>
      <c r="F24809" s="73" t="s">
        <v>11</v>
      </c>
    </row>
    <row r="24810" spans="1:6" ht="38.25" x14ac:dyDescent="0.25">
      <c r="A24810" s="73" t="s">
        <v>19207</v>
      </c>
      <c r="B24810" s="74" t="s">
        <v>19208</v>
      </c>
      <c r="C24810" s="73" t="s">
        <v>101</v>
      </c>
      <c r="D24810" s="75">
        <v>101.61</v>
      </c>
      <c r="E24810" s="75">
        <v>99.52</v>
      </c>
      <c r="F24810" s="73" t="s">
        <v>11</v>
      </c>
    </row>
    <row r="24811" spans="1:6" ht="38.25" x14ac:dyDescent="0.25">
      <c r="A24811" s="73" t="s">
        <v>19209</v>
      </c>
      <c r="B24811" s="74" t="s">
        <v>19210</v>
      </c>
      <c r="C24811" s="73" t="s">
        <v>101</v>
      </c>
      <c r="D24811" s="75">
        <v>97.14</v>
      </c>
      <c r="E24811" s="75">
        <v>95.05</v>
      </c>
      <c r="F24811" s="73" t="s">
        <v>11</v>
      </c>
    </row>
    <row r="24812" spans="1:6" ht="38.25" x14ac:dyDescent="0.25">
      <c r="A24812" s="73" t="s">
        <v>19211</v>
      </c>
      <c r="B24812" s="74" t="s">
        <v>19212</v>
      </c>
      <c r="C24812" s="73" t="s">
        <v>101</v>
      </c>
      <c r="D24812" s="75">
        <v>98.43</v>
      </c>
      <c r="E24812" s="75">
        <v>96.34</v>
      </c>
      <c r="F24812" s="73" t="s">
        <v>11</v>
      </c>
    </row>
    <row r="24813" spans="1:6" ht="38.25" x14ac:dyDescent="0.25">
      <c r="A24813" s="73" t="s">
        <v>19213</v>
      </c>
      <c r="B24813" s="74" t="s">
        <v>19214</v>
      </c>
      <c r="C24813" s="73" t="s">
        <v>101</v>
      </c>
      <c r="D24813" s="75">
        <v>93.94</v>
      </c>
      <c r="E24813" s="75">
        <v>91.85</v>
      </c>
      <c r="F24813" s="73" t="s">
        <v>11</v>
      </c>
    </row>
    <row r="24814" spans="1:6" ht="38.25" x14ac:dyDescent="0.25">
      <c r="A24814" s="73" t="s">
        <v>19215</v>
      </c>
      <c r="B24814" s="74" t="s">
        <v>19216</v>
      </c>
      <c r="C24814" s="73" t="s">
        <v>101</v>
      </c>
      <c r="D24814" s="75">
        <v>136.12</v>
      </c>
      <c r="E24814" s="75">
        <v>133.54</v>
      </c>
      <c r="F24814" s="73" t="s">
        <v>11</v>
      </c>
    </row>
    <row r="24815" spans="1:6" ht="38.25" x14ac:dyDescent="0.25">
      <c r="A24815" s="73" t="s">
        <v>19217</v>
      </c>
      <c r="B24815" s="74" t="s">
        <v>19218</v>
      </c>
      <c r="C24815" s="73" t="s">
        <v>101</v>
      </c>
      <c r="D24815" s="75">
        <v>131.65</v>
      </c>
      <c r="E24815" s="75">
        <v>129.07</v>
      </c>
      <c r="F24815" s="73" t="s">
        <v>11</v>
      </c>
    </row>
    <row r="24816" spans="1:6" ht="38.25" x14ac:dyDescent="0.25">
      <c r="A24816" s="73" t="s">
        <v>19219</v>
      </c>
      <c r="B24816" s="74" t="s">
        <v>19220</v>
      </c>
      <c r="C24816" s="73" t="s">
        <v>101</v>
      </c>
      <c r="D24816" s="75">
        <v>163.32</v>
      </c>
      <c r="E24816" s="75">
        <v>160.74</v>
      </c>
      <c r="F24816" s="73" t="s">
        <v>11</v>
      </c>
    </row>
    <row r="24817" spans="1:6" ht="38.25" x14ac:dyDescent="0.25">
      <c r="A24817" s="73" t="s">
        <v>19221</v>
      </c>
      <c r="B24817" s="74" t="s">
        <v>19222</v>
      </c>
      <c r="C24817" s="73" t="s">
        <v>101</v>
      </c>
      <c r="D24817" s="75">
        <v>158.5</v>
      </c>
      <c r="E24817" s="75">
        <v>155.91999999999999</v>
      </c>
      <c r="F24817" s="73" t="s">
        <v>11</v>
      </c>
    </row>
    <row r="24818" spans="1:6" ht="38.25" x14ac:dyDescent="0.25">
      <c r="A24818" s="73" t="s">
        <v>19223</v>
      </c>
      <c r="B24818" s="74" t="s">
        <v>19224</v>
      </c>
      <c r="C24818" s="73" t="s">
        <v>101</v>
      </c>
      <c r="D24818" s="75">
        <v>197.64</v>
      </c>
      <c r="E24818" s="75">
        <v>193.91</v>
      </c>
      <c r="F24818" s="73" t="s">
        <v>11</v>
      </c>
    </row>
    <row r="24819" spans="1:6" ht="38.25" x14ac:dyDescent="0.25">
      <c r="A24819" s="73" t="s">
        <v>19225</v>
      </c>
      <c r="B24819" s="74" t="s">
        <v>19226</v>
      </c>
      <c r="C24819" s="73" t="s">
        <v>101</v>
      </c>
      <c r="D24819" s="75">
        <v>192.82</v>
      </c>
      <c r="E24819" s="75">
        <v>189.09</v>
      </c>
      <c r="F24819" s="73" t="s">
        <v>11</v>
      </c>
    </row>
    <row r="24820" spans="1:6" ht="25.5" x14ac:dyDescent="0.25">
      <c r="A24820" s="73" t="s">
        <v>19227</v>
      </c>
      <c r="B24820" s="74" t="s">
        <v>19228</v>
      </c>
      <c r="C24820" s="73" t="s">
        <v>101</v>
      </c>
      <c r="D24820" s="75">
        <v>24.97</v>
      </c>
      <c r="E24820" s="75">
        <v>24.06</v>
      </c>
      <c r="F24820" s="73" t="s">
        <v>11</v>
      </c>
    </row>
    <row r="24821" spans="1:6" ht="25.5" x14ac:dyDescent="0.25">
      <c r="A24821" s="73" t="s">
        <v>19229</v>
      </c>
      <c r="B24821" s="74" t="s">
        <v>19230</v>
      </c>
      <c r="C24821" s="73" t="s">
        <v>101</v>
      </c>
      <c r="D24821" s="75">
        <v>25.1</v>
      </c>
      <c r="E24821" s="75">
        <v>24.19</v>
      </c>
      <c r="F24821" s="73" t="s">
        <v>11</v>
      </c>
    </row>
    <row r="24822" spans="1:6" ht="25.5" x14ac:dyDescent="0.25">
      <c r="A24822" s="73" t="s">
        <v>19231</v>
      </c>
      <c r="B24822" s="74" t="s">
        <v>19232</v>
      </c>
      <c r="C24822" s="73" t="s">
        <v>101</v>
      </c>
      <c r="D24822" s="75">
        <v>36.299999999999997</v>
      </c>
      <c r="E24822" s="75">
        <v>35.39</v>
      </c>
      <c r="F24822" s="73" t="s">
        <v>11</v>
      </c>
    </row>
    <row r="24823" spans="1:6" ht="25.5" x14ac:dyDescent="0.25">
      <c r="A24823" s="73" t="s">
        <v>19233</v>
      </c>
      <c r="B24823" s="74" t="s">
        <v>19234</v>
      </c>
      <c r="C24823" s="73" t="s">
        <v>101</v>
      </c>
      <c r="D24823" s="75">
        <v>41.52</v>
      </c>
      <c r="E24823" s="75">
        <v>40.61</v>
      </c>
      <c r="F24823" s="73" t="s">
        <v>11</v>
      </c>
    </row>
    <row r="24824" spans="1:6" ht="25.5" x14ac:dyDescent="0.25">
      <c r="A24824" s="73" t="s">
        <v>19235</v>
      </c>
      <c r="B24824" s="74" t="s">
        <v>19236</v>
      </c>
      <c r="C24824" s="73" t="s">
        <v>101</v>
      </c>
      <c r="D24824" s="75">
        <v>43.5</v>
      </c>
      <c r="E24824" s="75">
        <v>42.6</v>
      </c>
      <c r="F24824" s="73" t="s">
        <v>11</v>
      </c>
    </row>
    <row r="24825" spans="1:6" ht="25.5" x14ac:dyDescent="0.25">
      <c r="A24825" s="73" t="s">
        <v>19237</v>
      </c>
      <c r="B24825" s="74" t="s">
        <v>19238</v>
      </c>
      <c r="C24825" s="73" t="s">
        <v>101</v>
      </c>
      <c r="D24825" s="75">
        <v>67.91</v>
      </c>
      <c r="E24825" s="75">
        <v>67.010000000000005</v>
      </c>
      <c r="F24825" s="73" t="s">
        <v>11</v>
      </c>
    </row>
    <row r="24826" spans="1:6" x14ac:dyDescent="0.25">
      <c r="A24826" s="73" t="s">
        <v>19239</v>
      </c>
      <c r="B24826" s="74" t="s">
        <v>19240</v>
      </c>
      <c r="C24826" s="73" t="s">
        <v>101</v>
      </c>
      <c r="D24826" s="75">
        <v>72.849999999999994</v>
      </c>
      <c r="E24826" s="75">
        <v>71.02</v>
      </c>
      <c r="F24826" s="73" t="s">
        <v>11</v>
      </c>
    </row>
    <row r="24827" spans="1:6" x14ac:dyDescent="0.25">
      <c r="A24827" s="73" t="s">
        <v>19241</v>
      </c>
      <c r="B24827" s="74" t="s">
        <v>19242</v>
      </c>
      <c r="C24827" s="73" t="s">
        <v>101</v>
      </c>
      <c r="D24827" s="75">
        <v>92.94</v>
      </c>
      <c r="E24827" s="75">
        <v>88.37</v>
      </c>
      <c r="F24827" s="73" t="s">
        <v>11</v>
      </c>
    </row>
    <row r="24828" spans="1:6" x14ac:dyDescent="0.25">
      <c r="A24828" s="73" t="s">
        <v>19243</v>
      </c>
      <c r="B24828" s="74" t="s">
        <v>19244</v>
      </c>
      <c r="C24828" s="73" t="s">
        <v>101</v>
      </c>
      <c r="D24828" s="75">
        <v>97.87</v>
      </c>
      <c r="E24828" s="75">
        <v>93.3</v>
      </c>
      <c r="F24828" s="73" t="s">
        <v>11</v>
      </c>
    </row>
    <row r="24829" spans="1:6" ht="25.5" x14ac:dyDescent="0.25">
      <c r="A24829" s="73" t="s">
        <v>19245</v>
      </c>
      <c r="B24829" s="74" t="s">
        <v>19246</v>
      </c>
      <c r="C24829" s="73" t="s">
        <v>101</v>
      </c>
      <c r="D24829" s="75">
        <v>126.58</v>
      </c>
      <c r="E24829" s="75">
        <v>122.01</v>
      </c>
      <c r="F24829" s="73" t="s">
        <v>11</v>
      </c>
    </row>
    <row r="24830" spans="1:6" x14ac:dyDescent="0.25">
      <c r="A24830" s="73" t="s">
        <v>19247</v>
      </c>
      <c r="B24830" s="74" t="s">
        <v>19248</v>
      </c>
      <c r="C24830" s="73" t="s">
        <v>101</v>
      </c>
      <c r="D24830" s="75">
        <v>70.42</v>
      </c>
      <c r="E24830" s="75">
        <v>65.849999999999994</v>
      </c>
      <c r="F24830" s="73" t="s">
        <v>11</v>
      </c>
    </row>
    <row r="24831" spans="1:6" x14ac:dyDescent="0.25">
      <c r="A24831" s="73" t="s">
        <v>19249</v>
      </c>
      <c r="B24831" s="74" t="s">
        <v>19250</v>
      </c>
      <c r="C24831" s="73" t="s">
        <v>101</v>
      </c>
      <c r="D24831" s="75">
        <v>74.39</v>
      </c>
      <c r="E24831" s="75">
        <v>69.819999999999993</v>
      </c>
      <c r="F24831" s="73" t="s">
        <v>11</v>
      </c>
    </row>
    <row r="24832" spans="1:6" x14ac:dyDescent="0.25">
      <c r="A24832" s="73" t="s">
        <v>19251</v>
      </c>
      <c r="B24832" s="74" t="s">
        <v>19252</v>
      </c>
      <c r="C24832" s="73" t="s">
        <v>101</v>
      </c>
      <c r="D24832" s="75">
        <v>132.69999999999999</v>
      </c>
      <c r="E24832" s="75">
        <v>128.13</v>
      </c>
      <c r="F24832" s="73" t="s">
        <v>11</v>
      </c>
    </row>
    <row r="24833" spans="1:6" x14ac:dyDescent="0.25">
      <c r="A24833" s="73" t="s">
        <v>19253</v>
      </c>
      <c r="B24833" s="74" t="s">
        <v>19254</v>
      </c>
      <c r="C24833" s="73" t="s">
        <v>101</v>
      </c>
      <c r="D24833" s="75">
        <v>146.47999999999999</v>
      </c>
      <c r="E24833" s="75">
        <v>141.91</v>
      </c>
      <c r="F24833" s="73" t="s">
        <v>11</v>
      </c>
    </row>
    <row r="24834" spans="1:6" x14ac:dyDescent="0.25">
      <c r="A24834" s="73" t="s">
        <v>19255</v>
      </c>
      <c r="B24834" s="74" t="s">
        <v>19256</v>
      </c>
      <c r="C24834" s="73" t="s">
        <v>101</v>
      </c>
      <c r="D24834" s="75">
        <v>84.55</v>
      </c>
      <c r="E24834" s="75">
        <v>80.23</v>
      </c>
      <c r="F24834" s="73" t="s">
        <v>11</v>
      </c>
    </row>
    <row r="24835" spans="1:6" x14ac:dyDescent="0.25">
      <c r="A24835" s="73" t="s">
        <v>19257</v>
      </c>
      <c r="B24835" s="74" t="s">
        <v>19258</v>
      </c>
      <c r="C24835" s="73" t="s">
        <v>101</v>
      </c>
      <c r="D24835" s="75">
        <v>93.95</v>
      </c>
      <c r="E24835" s="75">
        <v>89.38</v>
      </c>
      <c r="F24835" s="73" t="s">
        <v>11</v>
      </c>
    </row>
    <row r="24836" spans="1:6" ht="38.25" x14ac:dyDescent="0.25">
      <c r="A24836" s="73" t="s">
        <v>19259</v>
      </c>
      <c r="B24836" s="74" t="s">
        <v>19260</v>
      </c>
      <c r="C24836" s="73" t="s">
        <v>101</v>
      </c>
      <c r="D24836" s="75">
        <v>16194.5</v>
      </c>
      <c r="E24836" s="75">
        <v>15290.76</v>
      </c>
      <c r="F24836" s="73" t="s">
        <v>11</v>
      </c>
    </row>
    <row r="24837" spans="1:6" ht="38.25" x14ac:dyDescent="0.25">
      <c r="A24837" s="73" t="s">
        <v>19261</v>
      </c>
      <c r="B24837" s="74" t="s">
        <v>19262</v>
      </c>
      <c r="C24837" s="73" t="s">
        <v>101</v>
      </c>
      <c r="D24837" s="75">
        <v>31390.52</v>
      </c>
      <c r="E24837" s="75">
        <v>29712.82</v>
      </c>
      <c r="F24837" s="73" t="s">
        <v>11</v>
      </c>
    </row>
    <row r="24838" spans="1:6" ht="38.25" x14ac:dyDescent="0.25">
      <c r="A24838" s="73" t="s">
        <v>19263</v>
      </c>
      <c r="B24838" s="74" t="s">
        <v>19264</v>
      </c>
      <c r="C24838" s="73" t="s">
        <v>101</v>
      </c>
      <c r="D24838" s="75">
        <v>9060.0300000000007</v>
      </c>
      <c r="E24838" s="75">
        <v>8534.2099999999991</v>
      </c>
      <c r="F24838" s="73" t="s">
        <v>11</v>
      </c>
    </row>
    <row r="24839" spans="1:6" ht="51" x14ac:dyDescent="0.25">
      <c r="A24839" s="73" t="s">
        <v>19265</v>
      </c>
      <c r="B24839" s="74" t="s">
        <v>19266</v>
      </c>
      <c r="C24839" s="73" t="s">
        <v>101</v>
      </c>
      <c r="D24839" s="75">
        <v>14966.1</v>
      </c>
      <c r="E24839" s="75">
        <v>14059.57</v>
      </c>
      <c r="F24839" s="73" t="s">
        <v>11</v>
      </c>
    </row>
    <row r="24840" spans="1:6" ht="38.25" x14ac:dyDescent="0.25">
      <c r="A24840" s="73" t="s">
        <v>19267</v>
      </c>
      <c r="B24840" s="74" t="s">
        <v>19268</v>
      </c>
      <c r="C24840" s="73" t="s">
        <v>101</v>
      </c>
      <c r="D24840" s="75">
        <v>10022.86</v>
      </c>
      <c r="E24840" s="75">
        <v>9487.5400000000009</v>
      </c>
      <c r="F24840" s="73" t="s">
        <v>11</v>
      </c>
    </row>
    <row r="24841" spans="1:6" ht="38.25" x14ac:dyDescent="0.25">
      <c r="A24841" s="73" t="s">
        <v>19269</v>
      </c>
      <c r="B24841" s="74" t="s">
        <v>19270</v>
      </c>
      <c r="C24841" s="73" t="s">
        <v>101</v>
      </c>
      <c r="D24841" s="75">
        <v>12847.64</v>
      </c>
      <c r="E24841" s="75">
        <v>12182.89</v>
      </c>
      <c r="F24841" s="73" t="s">
        <v>11</v>
      </c>
    </row>
    <row r="24842" spans="1:6" ht="38.25" x14ac:dyDescent="0.25">
      <c r="A24842" s="73" t="s">
        <v>19271</v>
      </c>
      <c r="B24842" s="74" t="s">
        <v>19272</v>
      </c>
      <c r="C24842" s="73" t="s">
        <v>101</v>
      </c>
      <c r="D24842" s="75">
        <v>18161.53</v>
      </c>
      <c r="E24842" s="75">
        <v>17233.09</v>
      </c>
      <c r="F24842" s="73" t="s">
        <v>11</v>
      </c>
    </row>
    <row r="24843" spans="1:6" ht="38.25" x14ac:dyDescent="0.25">
      <c r="A24843" s="73" t="s">
        <v>19273</v>
      </c>
      <c r="B24843" s="74" t="s">
        <v>19274</v>
      </c>
      <c r="C24843" s="73" t="s">
        <v>101</v>
      </c>
      <c r="D24843" s="75">
        <v>11382.77</v>
      </c>
      <c r="E24843" s="75">
        <v>10730.54</v>
      </c>
      <c r="F24843" s="73" t="s">
        <v>11</v>
      </c>
    </row>
    <row r="24844" spans="1:6" ht="38.25" x14ac:dyDescent="0.25">
      <c r="A24844" s="73" t="s">
        <v>19275</v>
      </c>
      <c r="B24844" s="74" t="s">
        <v>19276</v>
      </c>
      <c r="C24844" s="73" t="s">
        <v>101</v>
      </c>
      <c r="D24844" s="75">
        <v>15386.41</v>
      </c>
      <c r="E24844" s="75">
        <v>14478.9</v>
      </c>
      <c r="F24844" s="73" t="s">
        <v>11</v>
      </c>
    </row>
    <row r="24845" spans="1:6" ht="38.25" x14ac:dyDescent="0.25">
      <c r="A24845" s="73" t="s">
        <v>30</v>
      </c>
      <c r="B24845" s="74" t="s">
        <v>31</v>
      </c>
      <c r="C24845" s="73" t="s">
        <v>101</v>
      </c>
      <c r="D24845" s="75">
        <v>1668.96</v>
      </c>
      <c r="E24845" s="75">
        <v>1631.22</v>
      </c>
      <c r="F24845" s="73" t="s">
        <v>11</v>
      </c>
    </row>
    <row r="24846" spans="1:6" ht="51" x14ac:dyDescent="0.25">
      <c r="A24846" s="73" t="s">
        <v>19277</v>
      </c>
      <c r="B24846" s="74" t="s">
        <v>19278</v>
      </c>
      <c r="C24846" s="73" t="s">
        <v>101</v>
      </c>
      <c r="D24846" s="75">
        <v>12007.67</v>
      </c>
      <c r="E24846" s="75">
        <v>11359.15</v>
      </c>
      <c r="F24846" s="73" t="s">
        <v>11</v>
      </c>
    </row>
    <row r="24847" spans="1:6" ht="51" x14ac:dyDescent="0.25">
      <c r="A24847" s="73" t="s">
        <v>19279</v>
      </c>
      <c r="B24847" s="74" t="s">
        <v>19280</v>
      </c>
      <c r="C24847" s="73" t="s">
        <v>101</v>
      </c>
      <c r="D24847" s="75">
        <v>13967.96</v>
      </c>
      <c r="E24847" s="75">
        <v>13193.03</v>
      </c>
      <c r="F24847" s="73" t="s">
        <v>11</v>
      </c>
    </row>
    <row r="24848" spans="1:6" ht="38.25" x14ac:dyDescent="0.25">
      <c r="A24848" s="73" t="s">
        <v>19281</v>
      </c>
      <c r="B24848" s="74" t="s">
        <v>19282</v>
      </c>
      <c r="C24848" s="73" t="s">
        <v>101</v>
      </c>
      <c r="D24848" s="75">
        <v>12143.67</v>
      </c>
      <c r="E24848" s="75">
        <v>11495.15</v>
      </c>
      <c r="F24848" s="73" t="s">
        <v>11</v>
      </c>
    </row>
    <row r="24849" spans="1:6" ht="51" x14ac:dyDescent="0.25">
      <c r="A24849" s="73" t="s">
        <v>19283</v>
      </c>
      <c r="B24849" s="74" t="s">
        <v>19284</v>
      </c>
      <c r="C24849" s="73" t="s">
        <v>101</v>
      </c>
      <c r="D24849" s="75">
        <v>14103.96</v>
      </c>
      <c r="E24849" s="75">
        <v>13329.03</v>
      </c>
      <c r="F24849" s="73" t="s">
        <v>11</v>
      </c>
    </row>
    <row r="24850" spans="1:6" ht="38.25" x14ac:dyDescent="0.25">
      <c r="A24850" s="73" t="s">
        <v>54</v>
      </c>
      <c r="B24850" s="74" t="s">
        <v>55</v>
      </c>
      <c r="C24850" s="73" t="s">
        <v>101</v>
      </c>
      <c r="D24850" s="75">
        <v>592.94000000000005</v>
      </c>
      <c r="E24850" s="75">
        <v>572.46</v>
      </c>
      <c r="F24850" s="73" t="s">
        <v>11</v>
      </c>
    </row>
    <row r="24851" spans="1:6" ht="51" x14ac:dyDescent="0.25">
      <c r="A24851" s="73" t="s">
        <v>56</v>
      </c>
      <c r="B24851" s="74" t="s">
        <v>57</v>
      </c>
      <c r="C24851" s="73" t="s">
        <v>101</v>
      </c>
      <c r="D24851" s="75">
        <v>830.96</v>
      </c>
      <c r="E24851" s="75">
        <v>803.68</v>
      </c>
      <c r="F24851" s="73" t="s">
        <v>11</v>
      </c>
    </row>
    <row r="24852" spans="1:6" ht="63.75" x14ac:dyDescent="0.25">
      <c r="A24852" s="73" t="s">
        <v>19285</v>
      </c>
      <c r="B24852" s="74" t="s">
        <v>19286</v>
      </c>
      <c r="C24852" s="73" t="s">
        <v>101</v>
      </c>
      <c r="D24852" s="75">
        <v>409.15</v>
      </c>
      <c r="E24852" s="75">
        <v>403.74</v>
      </c>
      <c r="F24852" s="73" t="s">
        <v>11</v>
      </c>
    </row>
    <row r="24853" spans="1:6" ht="25.5" x14ac:dyDescent="0.25">
      <c r="A24853" s="73" t="s">
        <v>19287</v>
      </c>
      <c r="B24853" s="74" t="s">
        <v>19288</v>
      </c>
      <c r="C24853" s="73" t="s">
        <v>101</v>
      </c>
      <c r="D24853" s="75">
        <v>67.38</v>
      </c>
      <c r="E24853" s="75">
        <v>66.010000000000005</v>
      </c>
      <c r="F24853" s="73" t="s">
        <v>11</v>
      </c>
    </row>
    <row r="24854" spans="1:6" ht="38.25" x14ac:dyDescent="0.25">
      <c r="A24854" s="73" t="s">
        <v>19289</v>
      </c>
      <c r="B24854" s="74" t="s">
        <v>19290</v>
      </c>
      <c r="C24854" s="73" t="s">
        <v>101</v>
      </c>
      <c r="D24854" s="75">
        <v>88.44</v>
      </c>
      <c r="E24854" s="75">
        <v>86.2</v>
      </c>
      <c r="F24854" s="73" t="s">
        <v>11</v>
      </c>
    </row>
    <row r="24855" spans="1:6" ht="38.25" x14ac:dyDescent="0.25">
      <c r="A24855" s="73" t="s">
        <v>19291</v>
      </c>
      <c r="B24855" s="74" t="s">
        <v>19292</v>
      </c>
      <c r="C24855" s="73" t="s">
        <v>101</v>
      </c>
      <c r="D24855" s="75">
        <v>104.57</v>
      </c>
      <c r="E24855" s="75">
        <v>102.33</v>
      </c>
      <c r="F24855" s="73" t="s">
        <v>11</v>
      </c>
    </row>
    <row r="24856" spans="1:6" x14ac:dyDescent="0.25">
      <c r="A24856" s="73" t="s">
        <v>27382</v>
      </c>
      <c r="B24856" s="74" t="s">
        <v>27383</v>
      </c>
      <c r="C24856" s="73" t="s">
        <v>101</v>
      </c>
      <c r="D24856" s="75">
        <v>71.28</v>
      </c>
      <c r="E24856" s="75">
        <v>68.45</v>
      </c>
      <c r="F24856" s="73" t="s">
        <v>11</v>
      </c>
    </row>
    <row r="24857" spans="1:6" x14ac:dyDescent="0.25">
      <c r="A24857" s="73" t="s">
        <v>19293</v>
      </c>
      <c r="B24857" s="74" t="s">
        <v>19294</v>
      </c>
      <c r="C24857" s="73" t="s">
        <v>101</v>
      </c>
      <c r="D24857" s="75">
        <v>14.55</v>
      </c>
      <c r="E24857" s="75">
        <v>14.4</v>
      </c>
      <c r="F24857" s="73" t="s">
        <v>11</v>
      </c>
    </row>
    <row r="24858" spans="1:6" ht="25.5" x14ac:dyDescent="0.25">
      <c r="A24858" s="73" t="s">
        <v>19295</v>
      </c>
      <c r="B24858" s="74" t="s">
        <v>19296</v>
      </c>
      <c r="C24858" s="73" t="s">
        <v>101</v>
      </c>
      <c r="D24858" s="75">
        <v>106.87</v>
      </c>
      <c r="E24858" s="75">
        <v>104.63</v>
      </c>
      <c r="F24858" s="73" t="s">
        <v>11</v>
      </c>
    </row>
    <row r="24859" spans="1:6" ht="25.5" x14ac:dyDescent="0.25">
      <c r="A24859" s="73" t="s">
        <v>19297</v>
      </c>
      <c r="B24859" s="74" t="s">
        <v>19298</v>
      </c>
      <c r="C24859" s="73" t="s">
        <v>101</v>
      </c>
      <c r="D24859" s="75">
        <v>304.01</v>
      </c>
      <c r="E24859" s="75">
        <v>302.67</v>
      </c>
      <c r="F24859" s="73" t="s">
        <v>11</v>
      </c>
    </row>
    <row r="24860" spans="1:6" ht="25.5" x14ac:dyDescent="0.25">
      <c r="A24860" s="73" t="s">
        <v>19299</v>
      </c>
      <c r="B24860" s="74" t="s">
        <v>19300</v>
      </c>
      <c r="C24860" s="73" t="s">
        <v>101</v>
      </c>
      <c r="D24860" s="75">
        <v>20.52</v>
      </c>
      <c r="E24860" s="75">
        <v>19.78</v>
      </c>
      <c r="F24860" s="73" t="s">
        <v>11</v>
      </c>
    </row>
    <row r="24861" spans="1:6" ht="25.5" x14ac:dyDescent="0.25">
      <c r="A24861" s="73" t="s">
        <v>19301</v>
      </c>
      <c r="B24861" s="74" t="s">
        <v>19302</v>
      </c>
      <c r="C24861" s="73" t="s">
        <v>101</v>
      </c>
      <c r="D24861" s="75">
        <v>20.52</v>
      </c>
      <c r="E24861" s="75">
        <v>19.78</v>
      </c>
      <c r="F24861" s="73" t="s">
        <v>11</v>
      </c>
    </row>
    <row r="24862" spans="1:6" ht="25.5" x14ac:dyDescent="0.25">
      <c r="A24862" s="73" t="s">
        <v>19303</v>
      </c>
      <c r="B24862" s="74" t="s">
        <v>19304</v>
      </c>
      <c r="C24862" s="73" t="s">
        <v>101</v>
      </c>
      <c r="D24862" s="75">
        <v>39.590000000000003</v>
      </c>
      <c r="E24862" s="75">
        <v>38.85</v>
      </c>
      <c r="F24862" s="73" t="s">
        <v>11</v>
      </c>
    </row>
    <row r="24863" spans="1:6" ht="25.5" x14ac:dyDescent="0.25">
      <c r="A24863" s="73" t="s">
        <v>19305</v>
      </c>
      <c r="B24863" s="74" t="s">
        <v>19306</v>
      </c>
      <c r="C24863" s="73" t="s">
        <v>101</v>
      </c>
      <c r="D24863" s="75">
        <v>39.590000000000003</v>
      </c>
      <c r="E24863" s="75">
        <v>38.85</v>
      </c>
      <c r="F24863" s="73" t="s">
        <v>11</v>
      </c>
    </row>
    <row r="24864" spans="1:6" ht="25.5" x14ac:dyDescent="0.25">
      <c r="A24864" s="73" t="s">
        <v>19307</v>
      </c>
      <c r="B24864" s="74" t="s">
        <v>19308</v>
      </c>
      <c r="C24864" s="73" t="s">
        <v>101</v>
      </c>
      <c r="D24864" s="75">
        <v>39.590000000000003</v>
      </c>
      <c r="E24864" s="75">
        <v>38.85</v>
      </c>
      <c r="F24864" s="73" t="s">
        <v>11</v>
      </c>
    </row>
    <row r="24865" spans="1:6" ht="25.5" x14ac:dyDescent="0.25">
      <c r="A24865" s="73" t="s">
        <v>19309</v>
      </c>
      <c r="B24865" s="74" t="s">
        <v>19310</v>
      </c>
      <c r="C24865" s="73" t="s">
        <v>101</v>
      </c>
      <c r="D24865" s="75">
        <v>39.590000000000003</v>
      </c>
      <c r="E24865" s="75">
        <v>38.85</v>
      </c>
      <c r="F24865" s="73" t="s">
        <v>11</v>
      </c>
    </row>
    <row r="24866" spans="1:6" ht="25.5" x14ac:dyDescent="0.25">
      <c r="A24866" s="73" t="s">
        <v>19311</v>
      </c>
      <c r="B24866" s="74" t="s">
        <v>19312</v>
      </c>
      <c r="C24866" s="73" t="s">
        <v>101</v>
      </c>
      <c r="D24866" s="75">
        <v>39.590000000000003</v>
      </c>
      <c r="E24866" s="75">
        <v>38.85</v>
      </c>
      <c r="F24866" s="73" t="s">
        <v>11</v>
      </c>
    </row>
    <row r="24867" spans="1:6" ht="25.5" x14ac:dyDescent="0.25">
      <c r="A24867" s="73" t="s">
        <v>19313</v>
      </c>
      <c r="B24867" s="74" t="s">
        <v>19314</v>
      </c>
      <c r="C24867" s="73" t="s">
        <v>101</v>
      </c>
      <c r="D24867" s="75">
        <v>26.94</v>
      </c>
      <c r="E24867" s="75">
        <v>26.2</v>
      </c>
      <c r="F24867" s="73" t="s">
        <v>11</v>
      </c>
    </row>
    <row r="24868" spans="1:6" ht="25.5" x14ac:dyDescent="0.25">
      <c r="A24868" s="73" t="s">
        <v>19315</v>
      </c>
      <c r="B24868" s="74" t="s">
        <v>19316</v>
      </c>
      <c r="C24868" s="73" t="s">
        <v>101</v>
      </c>
      <c r="D24868" s="75">
        <v>28.33</v>
      </c>
      <c r="E24868" s="75">
        <v>27.59</v>
      </c>
      <c r="F24868" s="73" t="s">
        <v>11</v>
      </c>
    </row>
    <row r="24869" spans="1:6" ht="25.5" x14ac:dyDescent="0.25">
      <c r="A24869" s="73" t="s">
        <v>19317</v>
      </c>
      <c r="B24869" s="74" t="s">
        <v>19318</v>
      </c>
      <c r="C24869" s="73" t="s">
        <v>101</v>
      </c>
      <c r="D24869" s="75">
        <v>328.12</v>
      </c>
      <c r="E24869" s="75">
        <v>323.74</v>
      </c>
      <c r="F24869" s="73" t="s">
        <v>11</v>
      </c>
    </row>
    <row r="24870" spans="1:6" ht="25.5" x14ac:dyDescent="0.25">
      <c r="A24870" s="73" t="s">
        <v>19319</v>
      </c>
      <c r="B24870" s="74" t="s">
        <v>19320</v>
      </c>
      <c r="C24870" s="73" t="s">
        <v>101</v>
      </c>
      <c r="D24870" s="75">
        <v>390.95</v>
      </c>
      <c r="E24870" s="75">
        <v>388.76</v>
      </c>
      <c r="F24870" s="73" t="s">
        <v>11</v>
      </c>
    </row>
    <row r="24871" spans="1:6" ht="25.5" x14ac:dyDescent="0.25">
      <c r="A24871" s="73" t="s">
        <v>19321</v>
      </c>
      <c r="B24871" s="74" t="s">
        <v>19322</v>
      </c>
      <c r="C24871" s="73" t="s">
        <v>101</v>
      </c>
      <c r="D24871" s="75">
        <v>232.08</v>
      </c>
      <c r="E24871" s="75">
        <v>229.89</v>
      </c>
      <c r="F24871" s="73" t="s">
        <v>11</v>
      </c>
    </row>
    <row r="24872" spans="1:6" ht="25.5" x14ac:dyDescent="0.25">
      <c r="A24872" s="73" t="s">
        <v>19323</v>
      </c>
      <c r="B24872" s="74" t="s">
        <v>19324</v>
      </c>
      <c r="C24872" s="73" t="s">
        <v>101</v>
      </c>
      <c r="D24872" s="75">
        <v>1458.67</v>
      </c>
      <c r="E24872" s="75">
        <v>1456.28</v>
      </c>
      <c r="F24872" s="73" t="s">
        <v>11</v>
      </c>
    </row>
    <row r="24873" spans="1:6" ht="51" x14ac:dyDescent="0.25">
      <c r="A24873" s="73" t="s">
        <v>19325</v>
      </c>
      <c r="B24873" s="74" t="s">
        <v>19326</v>
      </c>
      <c r="C24873" s="73" t="s">
        <v>101</v>
      </c>
      <c r="D24873" s="75">
        <v>148.25</v>
      </c>
      <c r="E24873" s="75">
        <v>138</v>
      </c>
      <c r="F24873" s="73" t="s">
        <v>11</v>
      </c>
    </row>
    <row r="24874" spans="1:6" ht="51" x14ac:dyDescent="0.25">
      <c r="A24874" s="73" t="s">
        <v>19327</v>
      </c>
      <c r="B24874" s="74" t="s">
        <v>19328</v>
      </c>
      <c r="C24874" s="73" t="s">
        <v>101</v>
      </c>
      <c r="D24874" s="75">
        <v>202.75</v>
      </c>
      <c r="E24874" s="75">
        <v>191.65</v>
      </c>
      <c r="F24874" s="73" t="s">
        <v>11</v>
      </c>
    </row>
    <row r="24875" spans="1:6" ht="63.75" x14ac:dyDescent="0.25">
      <c r="A24875" s="73" t="s">
        <v>19329</v>
      </c>
      <c r="B24875" s="74" t="s">
        <v>19330</v>
      </c>
      <c r="C24875" s="73" t="s">
        <v>101</v>
      </c>
      <c r="D24875" s="75">
        <v>177.28</v>
      </c>
      <c r="E24875" s="75">
        <v>166.75</v>
      </c>
      <c r="F24875" s="73" t="s">
        <v>11</v>
      </c>
    </row>
    <row r="24876" spans="1:6" ht="51" x14ac:dyDescent="0.25">
      <c r="A24876" s="73" t="s">
        <v>19331</v>
      </c>
      <c r="B24876" s="74" t="s">
        <v>19332</v>
      </c>
      <c r="C24876" s="73" t="s">
        <v>101</v>
      </c>
      <c r="D24876" s="75">
        <v>232.95</v>
      </c>
      <c r="E24876" s="75">
        <v>219.4</v>
      </c>
      <c r="F24876" s="73" t="s">
        <v>11</v>
      </c>
    </row>
    <row r="24877" spans="1:6" ht="51" x14ac:dyDescent="0.25">
      <c r="A24877" s="73" t="s">
        <v>19333</v>
      </c>
      <c r="B24877" s="74" t="s">
        <v>19334</v>
      </c>
      <c r="C24877" s="73" t="s">
        <v>101</v>
      </c>
      <c r="D24877" s="75">
        <v>332.6</v>
      </c>
      <c r="E24877" s="75">
        <v>314.3</v>
      </c>
      <c r="F24877" s="73" t="s">
        <v>11</v>
      </c>
    </row>
    <row r="24878" spans="1:6" ht="51" x14ac:dyDescent="0.25">
      <c r="A24878" s="73" t="s">
        <v>19335</v>
      </c>
      <c r="B24878" s="74" t="s">
        <v>19336</v>
      </c>
      <c r="C24878" s="73" t="s">
        <v>101</v>
      </c>
      <c r="D24878" s="75">
        <v>300.64999999999998</v>
      </c>
      <c r="E24878" s="75">
        <v>282.05</v>
      </c>
      <c r="F24878" s="73" t="s">
        <v>11</v>
      </c>
    </row>
    <row r="24879" spans="1:6" ht="89.25" x14ac:dyDescent="0.25">
      <c r="A24879" s="73" t="s">
        <v>19337</v>
      </c>
      <c r="B24879" s="74" t="s">
        <v>19338</v>
      </c>
      <c r="C24879" s="73" t="s">
        <v>101</v>
      </c>
      <c r="D24879" s="75">
        <v>258.14</v>
      </c>
      <c r="E24879" s="75">
        <v>244.22</v>
      </c>
      <c r="F24879" s="73" t="s">
        <v>11</v>
      </c>
    </row>
    <row r="24880" spans="1:6" ht="76.5" x14ac:dyDescent="0.25">
      <c r="A24880" s="73" t="s">
        <v>19339</v>
      </c>
      <c r="B24880" s="74" t="s">
        <v>19340</v>
      </c>
      <c r="C24880" s="73" t="s">
        <v>101</v>
      </c>
      <c r="D24880" s="75">
        <v>115.23</v>
      </c>
      <c r="E24880" s="75">
        <v>109.55</v>
      </c>
      <c r="F24880" s="73" t="s">
        <v>11</v>
      </c>
    </row>
    <row r="24881" spans="1:6" ht="76.5" x14ac:dyDescent="0.25">
      <c r="A24881" s="73" t="s">
        <v>19341</v>
      </c>
      <c r="B24881" s="74" t="s">
        <v>19342</v>
      </c>
      <c r="C24881" s="73" t="s">
        <v>101</v>
      </c>
      <c r="D24881" s="75">
        <v>260.19</v>
      </c>
      <c r="E24881" s="75">
        <v>245.26</v>
      </c>
      <c r="F24881" s="73" t="s">
        <v>11</v>
      </c>
    </row>
    <row r="24882" spans="1:6" ht="76.5" x14ac:dyDescent="0.25">
      <c r="A24882" s="73" t="s">
        <v>19343</v>
      </c>
      <c r="B24882" s="74" t="s">
        <v>19344</v>
      </c>
      <c r="C24882" s="73" t="s">
        <v>101</v>
      </c>
      <c r="D24882" s="75">
        <v>166.69</v>
      </c>
      <c r="E24882" s="75">
        <v>156.46</v>
      </c>
      <c r="F24882" s="73" t="s">
        <v>11</v>
      </c>
    </row>
    <row r="24883" spans="1:6" ht="89.25" x14ac:dyDescent="0.25">
      <c r="A24883" s="73" t="s">
        <v>19345</v>
      </c>
      <c r="B24883" s="74" t="s">
        <v>19346</v>
      </c>
      <c r="C24883" s="73" t="s">
        <v>101</v>
      </c>
      <c r="D24883" s="75">
        <v>210.33</v>
      </c>
      <c r="E24883" s="75">
        <v>197.75</v>
      </c>
      <c r="F24883" s="73" t="s">
        <v>11</v>
      </c>
    </row>
    <row r="24884" spans="1:6" ht="102" x14ac:dyDescent="0.25">
      <c r="A24884" s="73" t="s">
        <v>19347</v>
      </c>
      <c r="B24884" s="74" t="s">
        <v>19348</v>
      </c>
      <c r="C24884" s="73" t="s">
        <v>101</v>
      </c>
      <c r="D24884" s="75">
        <v>298.38</v>
      </c>
      <c r="E24884" s="75">
        <v>283.20999999999998</v>
      </c>
      <c r="F24884" s="73" t="s">
        <v>11</v>
      </c>
    </row>
    <row r="24885" spans="1:6" ht="38.25" x14ac:dyDescent="0.25">
      <c r="A24885" s="73" t="s">
        <v>19349</v>
      </c>
      <c r="B24885" s="74" t="s">
        <v>19350</v>
      </c>
      <c r="C24885" s="73" t="s">
        <v>101</v>
      </c>
      <c r="D24885" s="75">
        <v>8.24</v>
      </c>
      <c r="E24885" s="75">
        <v>7.84</v>
      </c>
      <c r="F24885" s="73" t="s">
        <v>11</v>
      </c>
    </row>
    <row r="24886" spans="1:6" ht="38.25" x14ac:dyDescent="0.25">
      <c r="A24886" s="73" t="s">
        <v>19351</v>
      </c>
      <c r="B24886" s="74" t="s">
        <v>19352</v>
      </c>
      <c r="C24886" s="73" t="s">
        <v>101</v>
      </c>
      <c r="D24886" s="75">
        <v>8.4</v>
      </c>
      <c r="E24886" s="75">
        <v>8.01</v>
      </c>
      <c r="F24886" s="73" t="s">
        <v>11</v>
      </c>
    </row>
    <row r="24887" spans="1:6" ht="38.25" x14ac:dyDescent="0.25">
      <c r="A24887" s="73" t="s">
        <v>19353</v>
      </c>
      <c r="B24887" s="74" t="s">
        <v>19354</v>
      </c>
      <c r="C24887" s="73" t="s">
        <v>101</v>
      </c>
      <c r="D24887" s="75">
        <v>7.43</v>
      </c>
      <c r="E24887" s="75">
        <v>7.04</v>
      </c>
      <c r="F24887" s="73" t="s">
        <v>11</v>
      </c>
    </row>
    <row r="24888" spans="1:6" ht="38.25" x14ac:dyDescent="0.25">
      <c r="A24888" s="73" t="s">
        <v>19355</v>
      </c>
      <c r="B24888" s="74" t="s">
        <v>19356</v>
      </c>
      <c r="C24888" s="73" t="s">
        <v>101</v>
      </c>
      <c r="D24888" s="75">
        <v>8.9</v>
      </c>
      <c r="E24888" s="75">
        <v>8.51</v>
      </c>
      <c r="F24888" s="73" t="s">
        <v>11</v>
      </c>
    </row>
    <row r="24889" spans="1:6" ht="25.5" x14ac:dyDescent="0.25">
      <c r="A24889" s="73" t="s">
        <v>19357</v>
      </c>
      <c r="B24889" s="74" t="s">
        <v>19358</v>
      </c>
      <c r="C24889" s="73" t="s">
        <v>101</v>
      </c>
      <c r="D24889" s="75">
        <v>100.4</v>
      </c>
      <c r="E24889" s="75">
        <v>91.88</v>
      </c>
      <c r="F24889" s="73" t="s">
        <v>11</v>
      </c>
    </row>
    <row r="24890" spans="1:6" ht="25.5" x14ac:dyDescent="0.25">
      <c r="A24890" s="73" t="s">
        <v>19359</v>
      </c>
      <c r="B24890" s="74" t="s">
        <v>19360</v>
      </c>
      <c r="C24890" s="73" t="s">
        <v>101</v>
      </c>
      <c r="D24890" s="75">
        <v>75.569999999999993</v>
      </c>
      <c r="E24890" s="75">
        <v>69.180000000000007</v>
      </c>
      <c r="F24890" s="73" t="s">
        <v>11</v>
      </c>
    </row>
    <row r="24891" spans="1:6" ht="25.5" x14ac:dyDescent="0.25">
      <c r="A24891" s="73" t="s">
        <v>19361</v>
      </c>
      <c r="B24891" s="74" t="s">
        <v>19362</v>
      </c>
      <c r="C24891" s="73" t="s">
        <v>101</v>
      </c>
      <c r="D24891" s="75">
        <v>43.64</v>
      </c>
      <c r="E24891" s="75">
        <v>39.99</v>
      </c>
      <c r="F24891" s="73" t="s">
        <v>11</v>
      </c>
    </row>
    <row r="24892" spans="1:6" ht="51" x14ac:dyDescent="0.25">
      <c r="A24892" s="73" t="s">
        <v>19363</v>
      </c>
      <c r="B24892" s="74" t="s">
        <v>34857</v>
      </c>
      <c r="C24892" s="73" t="s">
        <v>101</v>
      </c>
      <c r="D24892" s="75">
        <v>451.17</v>
      </c>
      <c r="E24892" s="75">
        <v>448.94</v>
      </c>
      <c r="F24892" s="73" t="s">
        <v>11</v>
      </c>
    </row>
    <row r="24893" spans="1:6" ht="51" x14ac:dyDescent="0.25">
      <c r="A24893" s="73" t="s">
        <v>19364</v>
      </c>
      <c r="B24893" s="74" t="s">
        <v>34858</v>
      </c>
      <c r="C24893" s="73" t="s">
        <v>101</v>
      </c>
      <c r="D24893" s="75">
        <v>526.85</v>
      </c>
      <c r="E24893" s="75">
        <v>524.05999999999995</v>
      </c>
      <c r="F24893" s="73" t="s">
        <v>11</v>
      </c>
    </row>
    <row r="24894" spans="1:6" ht="38.25" x14ac:dyDescent="0.25">
      <c r="A24894" s="73" t="s">
        <v>19365</v>
      </c>
      <c r="B24894" s="74" t="s">
        <v>34859</v>
      </c>
      <c r="C24894" s="73" t="s">
        <v>101</v>
      </c>
      <c r="D24894" s="75">
        <v>380.64</v>
      </c>
      <c r="E24894" s="75">
        <v>376.88</v>
      </c>
      <c r="F24894" s="73" t="s">
        <v>11</v>
      </c>
    </row>
    <row r="24895" spans="1:6" ht="38.25" x14ac:dyDescent="0.25">
      <c r="A24895" s="73" t="s">
        <v>19366</v>
      </c>
      <c r="B24895" s="74" t="s">
        <v>34860</v>
      </c>
      <c r="C24895" s="73" t="s">
        <v>101</v>
      </c>
      <c r="D24895" s="75">
        <v>432.85</v>
      </c>
      <c r="E24895" s="75">
        <v>429.57</v>
      </c>
      <c r="F24895" s="73" t="s">
        <v>11</v>
      </c>
    </row>
    <row r="24896" spans="1:6" ht="51" x14ac:dyDescent="0.25">
      <c r="A24896" s="73" t="s">
        <v>27408</v>
      </c>
      <c r="B24896" s="74" t="s">
        <v>34861</v>
      </c>
      <c r="C24896" s="73" t="s">
        <v>101</v>
      </c>
      <c r="D24896" s="75">
        <v>415.01</v>
      </c>
      <c r="E24896" s="75">
        <v>406.26</v>
      </c>
      <c r="F24896" s="73" t="s">
        <v>11</v>
      </c>
    </row>
    <row r="24897" spans="1:6" ht="51" x14ac:dyDescent="0.25">
      <c r="A24897" s="73" t="s">
        <v>27409</v>
      </c>
      <c r="B24897" s="74" t="s">
        <v>34862</v>
      </c>
      <c r="C24897" s="73" t="s">
        <v>101</v>
      </c>
      <c r="D24897" s="75">
        <v>511.3</v>
      </c>
      <c r="E24897" s="75">
        <v>500.79</v>
      </c>
      <c r="F24897" s="73" t="s">
        <v>11</v>
      </c>
    </row>
    <row r="24898" spans="1:6" ht="51" x14ac:dyDescent="0.25">
      <c r="A24898" s="73" t="s">
        <v>27410</v>
      </c>
      <c r="B24898" s="74" t="s">
        <v>34863</v>
      </c>
      <c r="C24898" s="73" t="s">
        <v>101</v>
      </c>
      <c r="D24898" s="75">
        <v>428.41</v>
      </c>
      <c r="E24898" s="75">
        <v>419.66</v>
      </c>
      <c r="F24898" s="73" t="s">
        <v>11</v>
      </c>
    </row>
    <row r="24899" spans="1:6" ht="51" x14ac:dyDescent="0.25">
      <c r="A24899" s="73" t="s">
        <v>19367</v>
      </c>
      <c r="B24899" s="74" t="s">
        <v>34864</v>
      </c>
      <c r="C24899" s="73" t="s">
        <v>101</v>
      </c>
      <c r="D24899" s="75">
        <v>1372.69</v>
      </c>
      <c r="E24899" s="75">
        <v>1334.68</v>
      </c>
      <c r="F24899" s="73" t="s">
        <v>11</v>
      </c>
    </row>
    <row r="24900" spans="1:6" ht="51" x14ac:dyDescent="0.25">
      <c r="A24900" s="73" t="s">
        <v>19368</v>
      </c>
      <c r="B24900" s="74" t="s">
        <v>34865</v>
      </c>
      <c r="C24900" s="73" t="s">
        <v>101</v>
      </c>
      <c r="D24900" s="75">
        <v>1089.3800000000001</v>
      </c>
      <c r="E24900" s="75">
        <v>1060.06</v>
      </c>
      <c r="F24900" s="73" t="s">
        <v>11</v>
      </c>
    </row>
    <row r="24901" spans="1:6" ht="25.5" x14ac:dyDescent="0.25">
      <c r="A24901" s="73" t="s">
        <v>27411</v>
      </c>
      <c r="B24901" s="74" t="s">
        <v>27412</v>
      </c>
      <c r="C24901" s="73" t="s">
        <v>101</v>
      </c>
      <c r="D24901" s="75">
        <v>564.27</v>
      </c>
      <c r="E24901" s="75">
        <v>553.52</v>
      </c>
      <c r="F24901" s="73" t="s">
        <v>11</v>
      </c>
    </row>
    <row r="24902" spans="1:6" ht="51" x14ac:dyDescent="0.25">
      <c r="A24902" s="73" t="s">
        <v>19369</v>
      </c>
      <c r="B24902" s="74" t="s">
        <v>34866</v>
      </c>
      <c r="C24902" s="73" t="s">
        <v>101</v>
      </c>
      <c r="D24902" s="75">
        <v>1389.03</v>
      </c>
      <c r="E24902" s="75">
        <v>1385.3</v>
      </c>
      <c r="F24902" s="73" t="s">
        <v>11</v>
      </c>
    </row>
    <row r="24903" spans="1:6" ht="51" x14ac:dyDescent="0.25">
      <c r="A24903" s="73" t="s">
        <v>19370</v>
      </c>
      <c r="B24903" s="74" t="s">
        <v>34867</v>
      </c>
      <c r="C24903" s="73" t="s">
        <v>101</v>
      </c>
      <c r="D24903" s="75">
        <v>860.56</v>
      </c>
      <c r="E24903" s="75">
        <v>857.21</v>
      </c>
      <c r="F24903" s="73" t="s">
        <v>11</v>
      </c>
    </row>
    <row r="24904" spans="1:6" ht="38.25" x14ac:dyDescent="0.25">
      <c r="A24904" s="73" t="s">
        <v>27413</v>
      </c>
      <c r="B24904" s="74" t="s">
        <v>34868</v>
      </c>
      <c r="C24904" s="73" t="s">
        <v>101</v>
      </c>
      <c r="D24904" s="75">
        <v>555.82000000000005</v>
      </c>
      <c r="E24904" s="75">
        <v>546.1</v>
      </c>
      <c r="F24904" s="73" t="s">
        <v>11</v>
      </c>
    </row>
    <row r="24905" spans="1:6" ht="51" x14ac:dyDescent="0.25">
      <c r="A24905" s="73" t="s">
        <v>27414</v>
      </c>
      <c r="B24905" s="74" t="s">
        <v>34869</v>
      </c>
      <c r="C24905" s="73" t="s">
        <v>101</v>
      </c>
      <c r="D24905" s="75">
        <v>970.93</v>
      </c>
      <c r="E24905" s="75">
        <v>960.43</v>
      </c>
      <c r="F24905" s="73" t="s">
        <v>11</v>
      </c>
    </row>
    <row r="24906" spans="1:6" ht="38.25" x14ac:dyDescent="0.25">
      <c r="A24906" s="73" t="s">
        <v>27415</v>
      </c>
      <c r="B24906" s="74" t="s">
        <v>34870</v>
      </c>
      <c r="C24906" s="73" t="s">
        <v>101</v>
      </c>
      <c r="D24906" s="75">
        <v>147.80000000000001</v>
      </c>
      <c r="E24906" s="75">
        <v>141.22999999999999</v>
      </c>
      <c r="F24906" s="73" t="s">
        <v>11</v>
      </c>
    </row>
    <row r="24907" spans="1:6" ht="38.25" x14ac:dyDescent="0.25">
      <c r="A24907" s="73" t="s">
        <v>27416</v>
      </c>
      <c r="B24907" s="74" t="s">
        <v>34871</v>
      </c>
      <c r="C24907" s="73" t="s">
        <v>101</v>
      </c>
      <c r="D24907" s="75">
        <v>160.71</v>
      </c>
      <c r="E24907" s="75">
        <v>154.13999999999999</v>
      </c>
      <c r="F24907" s="73" t="s">
        <v>11</v>
      </c>
    </row>
    <row r="24908" spans="1:6" ht="38.25" x14ac:dyDescent="0.25">
      <c r="A24908" s="73" t="s">
        <v>19371</v>
      </c>
      <c r="B24908" s="74" t="s">
        <v>34872</v>
      </c>
      <c r="C24908" s="73" t="s">
        <v>101</v>
      </c>
      <c r="D24908" s="75">
        <v>379.98</v>
      </c>
      <c r="E24908" s="75">
        <v>370.38</v>
      </c>
      <c r="F24908" s="73" t="s">
        <v>11</v>
      </c>
    </row>
    <row r="24909" spans="1:6" ht="38.25" x14ac:dyDescent="0.25">
      <c r="A24909" s="73" t="s">
        <v>19372</v>
      </c>
      <c r="B24909" s="74" t="s">
        <v>34873</v>
      </c>
      <c r="C24909" s="73" t="s">
        <v>101</v>
      </c>
      <c r="D24909" s="75">
        <v>568.91999999999996</v>
      </c>
      <c r="E24909" s="75">
        <v>559.32000000000005</v>
      </c>
      <c r="F24909" s="73" t="s">
        <v>11</v>
      </c>
    </row>
    <row r="24910" spans="1:6" ht="51" x14ac:dyDescent="0.25">
      <c r="A24910" s="73" t="s">
        <v>19373</v>
      </c>
      <c r="B24910" s="74" t="s">
        <v>34874</v>
      </c>
      <c r="C24910" s="73" t="s">
        <v>101</v>
      </c>
      <c r="D24910" s="75">
        <v>1088.22</v>
      </c>
      <c r="E24910" s="75">
        <v>1071.71</v>
      </c>
      <c r="F24910" s="73" t="s">
        <v>11</v>
      </c>
    </row>
    <row r="24911" spans="1:6" ht="51" x14ac:dyDescent="0.25">
      <c r="A24911" s="73" t="s">
        <v>19374</v>
      </c>
      <c r="B24911" s="74" t="s">
        <v>34875</v>
      </c>
      <c r="C24911" s="73" t="s">
        <v>101</v>
      </c>
      <c r="D24911" s="75">
        <v>1209.29</v>
      </c>
      <c r="E24911" s="75">
        <v>1192.78</v>
      </c>
      <c r="F24911" s="73" t="s">
        <v>11</v>
      </c>
    </row>
    <row r="24912" spans="1:6" ht="25.5" x14ac:dyDescent="0.25">
      <c r="A24912" s="73" t="s">
        <v>19375</v>
      </c>
      <c r="B24912" s="74" t="s">
        <v>34876</v>
      </c>
      <c r="C24912" s="73" t="s">
        <v>101</v>
      </c>
      <c r="D24912" s="75">
        <v>1078.46</v>
      </c>
      <c r="E24912" s="75">
        <v>1062.8499999999999</v>
      </c>
      <c r="F24912" s="73" t="s">
        <v>11</v>
      </c>
    </row>
    <row r="24913" spans="1:6" ht="51" x14ac:dyDescent="0.25">
      <c r="A24913" s="73" t="s">
        <v>19376</v>
      </c>
      <c r="B24913" s="74" t="s">
        <v>34877</v>
      </c>
      <c r="C24913" s="73" t="s">
        <v>101</v>
      </c>
      <c r="D24913" s="75">
        <v>1109.32</v>
      </c>
      <c r="E24913" s="75">
        <v>1091.3</v>
      </c>
      <c r="F24913" s="73" t="s">
        <v>11</v>
      </c>
    </row>
    <row r="24914" spans="1:6" ht="25.5" x14ac:dyDescent="0.25">
      <c r="A24914" s="73" t="s">
        <v>19377</v>
      </c>
      <c r="B24914" s="74" t="s">
        <v>19378</v>
      </c>
      <c r="C24914" s="73" t="s">
        <v>101</v>
      </c>
      <c r="D24914" s="75">
        <v>103.31</v>
      </c>
      <c r="E24914" s="75">
        <v>102.56</v>
      </c>
      <c r="F24914" s="73" t="s">
        <v>11</v>
      </c>
    </row>
    <row r="24915" spans="1:6" ht="25.5" x14ac:dyDescent="0.25">
      <c r="A24915" s="73" t="s">
        <v>19379</v>
      </c>
      <c r="B24915" s="74" t="s">
        <v>19380</v>
      </c>
      <c r="C24915" s="73" t="s">
        <v>101</v>
      </c>
      <c r="D24915" s="75">
        <v>103.12</v>
      </c>
      <c r="E24915" s="75">
        <v>102.37</v>
      </c>
      <c r="F24915" s="73" t="s">
        <v>11</v>
      </c>
    </row>
    <row r="24916" spans="1:6" ht="25.5" x14ac:dyDescent="0.25">
      <c r="A24916" s="73" t="s">
        <v>19381</v>
      </c>
      <c r="B24916" s="74" t="s">
        <v>19382</v>
      </c>
      <c r="C24916" s="73" t="s">
        <v>101</v>
      </c>
      <c r="D24916" s="75">
        <v>137.31</v>
      </c>
      <c r="E24916" s="75">
        <v>136.49</v>
      </c>
      <c r="F24916" s="73" t="s">
        <v>11</v>
      </c>
    </row>
    <row r="24917" spans="1:6" ht="25.5" x14ac:dyDescent="0.25">
      <c r="A24917" s="73" t="s">
        <v>19383</v>
      </c>
      <c r="B24917" s="74" t="s">
        <v>19384</v>
      </c>
      <c r="C24917" s="73" t="s">
        <v>101</v>
      </c>
      <c r="D24917" s="75">
        <v>283.11</v>
      </c>
      <c r="E24917" s="75">
        <v>282.23</v>
      </c>
      <c r="F24917" s="73" t="s">
        <v>11</v>
      </c>
    </row>
    <row r="24918" spans="1:6" ht="25.5" x14ac:dyDescent="0.25">
      <c r="A24918" s="73" t="s">
        <v>19385</v>
      </c>
      <c r="B24918" s="74" t="s">
        <v>19386</v>
      </c>
      <c r="C24918" s="73" t="s">
        <v>101</v>
      </c>
      <c r="D24918" s="75">
        <v>300.97000000000003</v>
      </c>
      <c r="E24918" s="75">
        <v>300.10000000000002</v>
      </c>
      <c r="F24918" s="73" t="s">
        <v>11</v>
      </c>
    </row>
    <row r="24919" spans="1:6" ht="25.5" x14ac:dyDescent="0.25">
      <c r="A24919" s="73" t="s">
        <v>19387</v>
      </c>
      <c r="B24919" s="74" t="s">
        <v>19388</v>
      </c>
      <c r="C24919" s="73" t="s">
        <v>101</v>
      </c>
      <c r="D24919" s="75">
        <v>316.04000000000002</v>
      </c>
      <c r="E24919" s="75">
        <v>314.99</v>
      </c>
      <c r="F24919" s="73" t="s">
        <v>11</v>
      </c>
    </row>
    <row r="24920" spans="1:6" ht="25.5" x14ac:dyDescent="0.25">
      <c r="A24920" s="73" t="s">
        <v>27419</v>
      </c>
      <c r="B24920" s="74" t="s">
        <v>34878</v>
      </c>
      <c r="C24920" s="73" t="s">
        <v>101</v>
      </c>
      <c r="D24920" s="75">
        <v>24.49</v>
      </c>
      <c r="E24920" s="75">
        <v>23.12</v>
      </c>
      <c r="F24920" s="73" t="s">
        <v>11</v>
      </c>
    </row>
    <row r="24921" spans="1:6" ht="25.5" x14ac:dyDescent="0.25">
      <c r="A24921" s="73" t="s">
        <v>19389</v>
      </c>
      <c r="B24921" s="74" t="s">
        <v>19390</v>
      </c>
      <c r="C24921" s="73" t="s">
        <v>101</v>
      </c>
      <c r="D24921" s="75">
        <v>27.31</v>
      </c>
      <c r="E24921" s="75">
        <v>26.55</v>
      </c>
      <c r="F24921" s="73" t="s">
        <v>11</v>
      </c>
    </row>
    <row r="24922" spans="1:6" ht="25.5" x14ac:dyDescent="0.25">
      <c r="A24922" s="73" t="s">
        <v>19391</v>
      </c>
      <c r="B24922" s="74" t="s">
        <v>34879</v>
      </c>
      <c r="C24922" s="73" t="s">
        <v>101</v>
      </c>
      <c r="D24922" s="75">
        <v>285.23</v>
      </c>
      <c r="E24922" s="75">
        <v>282.99</v>
      </c>
      <c r="F24922" s="73" t="s">
        <v>11</v>
      </c>
    </row>
    <row r="24923" spans="1:6" ht="25.5" x14ac:dyDescent="0.25">
      <c r="A24923" s="73" t="s">
        <v>19392</v>
      </c>
      <c r="B24923" s="74" t="s">
        <v>34880</v>
      </c>
      <c r="C24923" s="73" t="s">
        <v>101</v>
      </c>
      <c r="D24923" s="75">
        <v>230.33</v>
      </c>
      <c r="E24923" s="75">
        <v>228.09</v>
      </c>
      <c r="F24923" s="73" t="s">
        <v>11</v>
      </c>
    </row>
    <row r="24924" spans="1:6" ht="25.5" x14ac:dyDescent="0.25">
      <c r="A24924" s="73" t="s">
        <v>19393</v>
      </c>
      <c r="B24924" s="74" t="s">
        <v>34881</v>
      </c>
      <c r="C24924" s="73" t="s">
        <v>101</v>
      </c>
      <c r="D24924" s="75">
        <v>156.81</v>
      </c>
      <c r="E24924" s="75">
        <v>155.6</v>
      </c>
      <c r="F24924" s="73" t="s">
        <v>11</v>
      </c>
    </row>
    <row r="24925" spans="1:6" ht="25.5" x14ac:dyDescent="0.25">
      <c r="A24925" s="73" t="s">
        <v>19394</v>
      </c>
      <c r="B24925" s="74" t="s">
        <v>34882</v>
      </c>
      <c r="C24925" s="73" t="s">
        <v>101</v>
      </c>
      <c r="D24925" s="75">
        <v>57.51</v>
      </c>
      <c r="E24925" s="75">
        <v>56.46</v>
      </c>
      <c r="F24925" s="73" t="s">
        <v>11</v>
      </c>
    </row>
    <row r="24926" spans="1:6" ht="38.25" x14ac:dyDescent="0.25">
      <c r="A24926" s="73" t="s">
        <v>27420</v>
      </c>
      <c r="B24926" s="74" t="s">
        <v>34883</v>
      </c>
      <c r="C24926" s="73" t="s">
        <v>101</v>
      </c>
      <c r="D24926" s="75">
        <v>43.33</v>
      </c>
      <c r="E24926" s="75">
        <v>41.58</v>
      </c>
      <c r="F24926" s="73" t="s">
        <v>11</v>
      </c>
    </row>
    <row r="24927" spans="1:6" x14ac:dyDescent="0.25">
      <c r="A24927" s="73" t="s">
        <v>19395</v>
      </c>
      <c r="B24927" s="74" t="s">
        <v>34884</v>
      </c>
      <c r="C24927" s="73" t="s">
        <v>101</v>
      </c>
      <c r="D24927" s="75">
        <v>7.14</v>
      </c>
      <c r="E24927" s="75">
        <v>6.84</v>
      </c>
      <c r="F24927" s="73" t="s">
        <v>11</v>
      </c>
    </row>
    <row r="24928" spans="1:6" ht="25.5" x14ac:dyDescent="0.25">
      <c r="A24928" s="73" t="s">
        <v>27421</v>
      </c>
      <c r="B24928" s="74" t="s">
        <v>34885</v>
      </c>
      <c r="C24928" s="73" t="s">
        <v>101</v>
      </c>
      <c r="D24928" s="75">
        <v>198.44</v>
      </c>
      <c r="E24928" s="75">
        <v>197.38</v>
      </c>
      <c r="F24928" s="73" t="s">
        <v>11</v>
      </c>
    </row>
    <row r="24929" spans="1:6" ht="25.5" x14ac:dyDescent="0.25">
      <c r="A24929" s="73" t="s">
        <v>27422</v>
      </c>
      <c r="B24929" s="74" t="s">
        <v>34886</v>
      </c>
      <c r="C24929" s="73" t="s">
        <v>101</v>
      </c>
      <c r="D24929" s="75">
        <v>240.44</v>
      </c>
      <c r="E24929" s="75">
        <v>239.38</v>
      </c>
      <c r="F24929" s="73" t="s">
        <v>11</v>
      </c>
    </row>
    <row r="24930" spans="1:6" ht="25.5" x14ac:dyDescent="0.25">
      <c r="A24930" s="73" t="s">
        <v>19396</v>
      </c>
      <c r="B24930" s="74" t="s">
        <v>34887</v>
      </c>
      <c r="C24930" s="73" t="s">
        <v>101</v>
      </c>
      <c r="D24930" s="75">
        <v>65.78</v>
      </c>
      <c r="E24930" s="75">
        <v>64.73</v>
      </c>
      <c r="F24930" s="73" t="s">
        <v>11</v>
      </c>
    </row>
    <row r="24931" spans="1:6" ht="38.25" x14ac:dyDescent="0.25">
      <c r="A24931" s="73" t="s">
        <v>19397</v>
      </c>
      <c r="B24931" s="74" t="s">
        <v>34888</v>
      </c>
      <c r="C24931" s="73" t="s">
        <v>101</v>
      </c>
      <c r="D24931" s="75">
        <v>185.62</v>
      </c>
      <c r="E24931" s="75">
        <v>184.3</v>
      </c>
      <c r="F24931" s="73" t="s">
        <v>11</v>
      </c>
    </row>
    <row r="24932" spans="1:6" ht="25.5" x14ac:dyDescent="0.25">
      <c r="A24932" s="73" t="s">
        <v>19398</v>
      </c>
      <c r="B24932" s="74" t="s">
        <v>34889</v>
      </c>
      <c r="C24932" s="73" t="s">
        <v>101</v>
      </c>
      <c r="D24932" s="75">
        <v>137.58000000000001</v>
      </c>
      <c r="E24932" s="75">
        <v>136.53</v>
      </c>
      <c r="F24932" s="73" t="s">
        <v>11</v>
      </c>
    </row>
    <row r="24933" spans="1:6" ht="25.5" x14ac:dyDescent="0.25">
      <c r="A24933" s="73" t="s">
        <v>19399</v>
      </c>
      <c r="B24933" s="74" t="s">
        <v>34890</v>
      </c>
      <c r="C24933" s="73" t="s">
        <v>101</v>
      </c>
      <c r="D24933" s="75">
        <v>87.48</v>
      </c>
      <c r="E24933" s="75">
        <v>86.43</v>
      </c>
      <c r="F24933" s="73" t="s">
        <v>11</v>
      </c>
    </row>
    <row r="24934" spans="1:6" ht="25.5" x14ac:dyDescent="0.25">
      <c r="A24934" s="73" t="s">
        <v>19400</v>
      </c>
      <c r="B24934" s="74" t="s">
        <v>34891</v>
      </c>
      <c r="C24934" s="73" t="s">
        <v>101</v>
      </c>
      <c r="D24934" s="75">
        <v>103.66</v>
      </c>
      <c r="E24934" s="75">
        <v>102.61</v>
      </c>
      <c r="F24934" s="73" t="s">
        <v>11</v>
      </c>
    </row>
    <row r="24935" spans="1:6" ht="25.5" x14ac:dyDescent="0.25">
      <c r="A24935" s="73" t="s">
        <v>19401</v>
      </c>
      <c r="B24935" s="74" t="s">
        <v>34892</v>
      </c>
      <c r="C24935" s="73" t="s">
        <v>101</v>
      </c>
      <c r="D24935" s="75">
        <v>134.55000000000001</v>
      </c>
      <c r="E24935" s="75">
        <v>133.5</v>
      </c>
      <c r="F24935" s="73" t="s">
        <v>11</v>
      </c>
    </row>
    <row r="24936" spans="1:6" ht="38.25" x14ac:dyDescent="0.25">
      <c r="A24936" s="73" t="s">
        <v>19402</v>
      </c>
      <c r="B24936" s="74" t="s">
        <v>34893</v>
      </c>
      <c r="C24936" s="73" t="s">
        <v>101</v>
      </c>
      <c r="D24936" s="75">
        <v>266.45999999999998</v>
      </c>
      <c r="E24936" s="75">
        <v>265</v>
      </c>
      <c r="F24936" s="73" t="s">
        <v>11</v>
      </c>
    </row>
    <row r="24937" spans="1:6" ht="38.25" x14ac:dyDescent="0.25">
      <c r="A24937" s="73" t="s">
        <v>19403</v>
      </c>
      <c r="B24937" s="74" t="s">
        <v>34894</v>
      </c>
      <c r="C24937" s="73" t="s">
        <v>101</v>
      </c>
      <c r="D24937" s="75">
        <v>119.75</v>
      </c>
      <c r="E24937" s="75">
        <v>118.43</v>
      </c>
      <c r="F24937" s="73" t="s">
        <v>11</v>
      </c>
    </row>
    <row r="24938" spans="1:6" ht="25.5" x14ac:dyDescent="0.25">
      <c r="A24938" s="73" t="s">
        <v>19404</v>
      </c>
      <c r="B24938" s="74" t="s">
        <v>34895</v>
      </c>
      <c r="C24938" s="73" t="s">
        <v>101</v>
      </c>
      <c r="D24938" s="75">
        <v>98.48</v>
      </c>
      <c r="E24938" s="75">
        <v>97.43</v>
      </c>
      <c r="F24938" s="73" t="s">
        <v>11</v>
      </c>
    </row>
    <row r="24939" spans="1:6" ht="38.25" x14ac:dyDescent="0.25">
      <c r="A24939" s="73" t="s">
        <v>27423</v>
      </c>
      <c r="B24939" s="74" t="s">
        <v>34896</v>
      </c>
      <c r="C24939" s="73" t="s">
        <v>101</v>
      </c>
      <c r="D24939" s="75">
        <v>158.06</v>
      </c>
      <c r="E24939" s="75">
        <v>157</v>
      </c>
      <c r="F24939" s="73" t="s">
        <v>11</v>
      </c>
    </row>
    <row r="24940" spans="1:6" ht="38.25" x14ac:dyDescent="0.25">
      <c r="A24940" s="73" t="s">
        <v>27424</v>
      </c>
      <c r="B24940" s="74" t="s">
        <v>34897</v>
      </c>
      <c r="C24940" s="73" t="s">
        <v>101</v>
      </c>
      <c r="D24940" s="75">
        <v>42.55</v>
      </c>
      <c r="E24940" s="75">
        <v>41.09</v>
      </c>
      <c r="F24940" s="73" t="s">
        <v>11</v>
      </c>
    </row>
    <row r="24941" spans="1:6" ht="25.5" x14ac:dyDescent="0.25">
      <c r="A24941" s="73" t="s">
        <v>27425</v>
      </c>
      <c r="B24941" s="74" t="s">
        <v>34898</v>
      </c>
      <c r="C24941" s="73" t="s">
        <v>101</v>
      </c>
      <c r="D24941" s="75">
        <v>58.07</v>
      </c>
      <c r="E24941" s="75">
        <v>53.96</v>
      </c>
      <c r="F24941" s="73" t="s">
        <v>11</v>
      </c>
    </row>
    <row r="24942" spans="1:6" ht="25.5" x14ac:dyDescent="0.25">
      <c r="A24942" s="73" t="s">
        <v>27426</v>
      </c>
      <c r="B24942" s="74" t="s">
        <v>34899</v>
      </c>
      <c r="C24942" s="73" t="s">
        <v>101</v>
      </c>
      <c r="D24942" s="75">
        <v>78.55</v>
      </c>
      <c r="E24942" s="75">
        <v>75.81</v>
      </c>
      <c r="F24942" s="73" t="s">
        <v>11</v>
      </c>
    </row>
    <row r="24943" spans="1:6" ht="25.5" x14ac:dyDescent="0.25">
      <c r="A24943" s="73" t="s">
        <v>27427</v>
      </c>
      <c r="B24943" s="74" t="s">
        <v>34900</v>
      </c>
      <c r="C24943" s="73" t="s">
        <v>101</v>
      </c>
      <c r="D24943" s="75">
        <v>82.05</v>
      </c>
      <c r="E24943" s="75">
        <v>79.31</v>
      </c>
      <c r="F24943" s="73" t="s">
        <v>11</v>
      </c>
    </row>
    <row r="24944" spans="1:6" ht="25.5" x14ac:dyDescent="0.25">
      <c r="A24944" s="73" t="s">
        <v>19405</v>
      </c>
      <c r="B24944" s="74" t="s">
        <v>34901</v>
      </c>
      <c r="C24944" s="73" t="s">
        <v>101</v>
      </c>
      <c r="D24944" s="75">
        <v>394.93</v>
      </c>
      <c r="E24944" s="75">
        <v>389.09</v>
      </c>
      <c r="F24944" s="73" t="s">
        <v>11</v>
      </c>
    </row>
    <row r="24945" spans="1:6" ht="25.5" x14ac:dyDescent="0.25">
      <c r="A24945" s="73" t="s">
        <v>27446</v>
      </c>
      <c r="B24945" s="74" t="s">
        <v>34902</v>
      </c>
      <c r="C24945" s="73" t="s">
        <v>101</v>
      </c>
      <c r="D24945" s="75">
        <v>91.1</v>
      </c>
      <c r="E24945" s="75">
        <v>88.36</v>
      </c>
      <c r="F24945" s="73" t="s">
        <v>11</v>
      </c>
    </row>
    <row r="24946" spans="1:6" ht="25.5" x14ac:dyDescent="0.25">
      <c r="A24946" s="73" t="s">
        <v>19406</v>
      </c>
      <c r="B24946" s="74" t="s">
        <v>19407</v>
      </c>
      <c r="C24946" s="73" t="s">
        <v>101</v>
      </c>
      <c r="D24946" s="75">
        <v>284.23</v>
      </c>
      <c r="E24946" s="75">
        <v>281.36</v>
      </c>
      <c r="F24946" s="73" t="s">
        <v>11</v>
      </c>
    </row>
    <row r="24947" spans="1:6" ht="25.5" x14ac:dyDescent="0.25">
      <c r="A24947" s="73" t="s">
        <v>27447</v>
      </c>
      <c r="B24947" s="74" t="s">
        <v>34903</v>
      </c>
      <c r="C24947" s="73" t="s">
        <v>101</v>
      </c>
      <c r="D24947" s="75">
        <v>37.57</v>
      </c>
      <c r="E24947" s="75">
        <v>36.26</v>
      </c>
      <c r="F24947" s="73" t="s">
        <v>11</v>
      </c>
    </row>
    <row r="24948" spans="1:6" ht="25.5" x14ac:dyDescent="0.25">
      <c r="A24948" s="73" t="s">
        <v>19408</v>
      </c>
      <c r="B24948" s="74" t="s">
        <v>19409</v>
      </c>
      <c r="C24948" s="73" t="s">
        <v>101</v>
      </c>
      <c r="D24948" s="75">
        <v>278.51</v>
      </c>
      <c r="E24948" s="75">
        <v>266.38</v>
      </c>
      <c r="F24948" s="73" t="s">
        <v>11</v>
      </c>
    </row>
    <row r="24949" spans="1:6" ht="25.5" x14ac:dyDescent="0.25">
      <c r="A24949" s="73" t="s">
        <v>19410</v>
      </c>
      <c r="B24949" s="74" t="s">
        <v>34904</v>
      </c>
      <c r="C24949" s="73" t="s">
        <v>101</v>
      </c>
      <c r="D24949" s="75">
        <v>16.38</v>
      </c>
      <c r="E24949" s="75">
        <v>15.1</v>
      </c>
      <c r="F24949" s="73" t="s">
        <v>11</v>
      </c>
    </row>
    <row r="24950" spans="1:6" ht="25.5" x14ac:dyDescent="0.25">
      <c r="A24950" s="73" t="s">
        <v>19411</v>
      </c>
      <c r="B24950" s="74" t="s">
        <v>19412</v>
      </c>
      <c r="C24950" s="73" t="s">
        <v>101</v>
      </c>
      <c r="D24950" s="75">
        <v>12.28</v>
      </c>
      <c r="E24950" s="75">
        <v>11.33</v>
      </c>
      <c r="F24950" s="73" t="s">
        <v>11</v>
      </c>
    </row>
    <row r="24951" spans="1:6" ht="25.5" x14ac:dyDescent="0.25">
      <c r="A24951" s="73" t="s">
        <v>19413</v>
      </c>
      <c r="B24951" s="74" t="s">
        <v>19414</v>
      </c>
      <c r="C24951" s="73" t="s">
        <v>101</v>
      </c>
      <c r="D24951" s="75">
        <v>90</v>
      </c>
      <c r="E24951" s="75">
        <v>90</v>
      </c>
      <c r="F24951" s="73" t="s">
        <v>11</v>
      </c>
    </row>
    <row r="24952" spans="1:6" ht="25.5" x14ac:dyDescent="0.25">
      <c r="A24952" s="73" t="s">
        <v>19415</v>
      </c>
      <c r="B24952" s="74" t="s">
        <v>19416</v>
      </c>
      <c r="C24952" s="73" t="s">
        <v>101</v>
      </c>
      <c r="D24952" s="75">
        <v>147.13999999999999</v>
      </c>
      <c r="E24952" s="75">
        <v>147.13999999999999</v>
      </c>
      <c r="F24952" s="73" t="s">
        <v>11</v>
      </c>
    </row>
    <row r="24953" spans="1:6" ht="25.5" x14ac:dyDescent="0.25">
      <c r="A24953" s="73" t="s">
        <v>19417</v>
      </c>
      <c r="B24953" s="74" t="s">
        <v>19418</v>
      </c>
      <c r="C24953" s="73" t="s">
        <v>101</v>
      </c>
      <c r="D24953" s="75">
        <v>180.64</v>
      </c>
      <c r="E24953" s="75">
        <v>180.64</v>
      </c>
      <c r="F24953" s="73" t="s">
        <v>11</v>
      </c>
    </row>
    <row r="24954" spans="1:6" ht="25.5" x14ac:dyDescent="0.25">
      <c r="A24954" s="73" t="s">
        <v>19419</v>
      </c>
      <c r="B24954" s="74" t="s">
        <v>19420</v>
      </c>
      <c r="C24954" s="73" t="s">
        <v>101</v>
      </c>
      <c r="D24954" s="75">
        <v>151.56</v>
      </c>
      <c r="E24954" s="75">
        <v>151.56</v>
      </c>
      <c r="F24954" s="73" t="s">
        <v>11</v>
      </c>
    </row>
    <row r="24955" spans="1:6" ht="25.5" x14ac:dyDescent="0.25">
      <c r="A24955" s="73" t="s">
        <v>19421</v>
      </c>
      <c r="B24955" s="74" t="s">
        <v>19422</v>
      </c>
      <c r="C24955" s="73" t="s">
        <v>101</v>
      </c>
      <c r="D24955" s="75">
        <v>147.13999999999999</v>
      </c>
      <c r="E24955" s="75">
        <v>147.13999999999999</v>
      </c>
      <c r="F24955" s="73" t="s">
        <v>11</v>
      </c>
    </row>
    <row r="24956" spans="1:6" ht="25.5" x14ac:dyDescent="0.25">
      <c r="A24956" s="73" t="s">
        <v>19423</v>
      </c>
      <c r="B24956" s="74" t="s">
        <v>19424</v>
      </c>
      <c r="C24956" s="73" t="s">
        <v>101</v>
      </c>
      <c r="D24956" s="75">
        <v>9</v>
      </c>
      <c r="E24956" s="75">
        <v>9</v>
      </c>
      <c r="F24956" s="73" t="s">
        <v>11</v>
      </c>
    </row>
    <row r="24957" spans="1:6" ht="25.5" x14ac:dyDescent="0.25">
      <c r="A24957" s="73" t="s">
        <v>19425</v>
      </c>
      <c r="B24957" s="74" t="s">
        <v>19426</v>
      </c>
      <c r="C24957" s="73" t="s">
        <v>101</v>
      </c>
      <c r="D24957" s="75">
        <v>9</v>
      </c>
      <c r="E24957" s="75">
        <v>9</v>
      </c>
      <c r="F24957" s="73" t="s">
        <v>11</v>
      </c>
    </row>
    <row r="24958" spans="1:6" ht="25.5" x14ac:dyDescent="0.25">
      <c r="A24958" s="73" t="s">
        <v>19427</v>
      </c>
      <c r="B24958" s="74" t="s">
        <v>19428</v>
      </c>
      <c r="C24958" s="73" t="s">
        <v>101</v>
      </c>
      <c r="D24958" s="75">
        <v>139</v>
      </c>
      <c r="E24958" s="75">
        <v>139</v>
      </c>
      <c r="F24958" s="73" t="s">
        <v>11</v>
      </c>
    </row>
    <row r="24959" spans="1:6" ht="25.5" x14ac:dyDescent="0.25">
      <c r="A24959" s="73" t="s">
        <v>19429</v>
      </c>
      <c r="B24959" s="74" t="s">
        <v>19430</v>
      </c>
      <c r="C24959" s="73" t="s">
        <v>101</v>
      </c>
      <c r="D24959" s="75">
        <v>50</v>
      </c>
      <c r="E24959" s="75">
        <v>50</v>
      </c>
      <c r="F24959" s="73" t="s">
        <v>11</v>
      </c>
    </row>
    <row r="24960" spans="1:6" ht="51" x14ac:dyDescent="0.25">
      <c r="A24960" s="73" t="s">
        <v>27470</v>
      </c>
      <c r="B24960" s="74" t="s">
        <v>34946</v>
      </c>
      <c r="C24960" s="73" t="s">
        <v>101</v>
      </c>
      <c r="D24960" s="75">
        <v>307.37</v>
      </c>
      <c r="E24960" s="75">
        <v>287.83</v>
      </c>
      <c r="F24960" s="73" t="s">
        <v>11</v>
      </c>
    </row>
    <row r="24961" spans="1:6" ht="25.5" x14ac:dyDescent="0.25">
      <c r="A24961" s="73" t="s">
        <v>19431</v>
      </c>
      <c r="B24961" s="74" t="s">
        <v>19432</v>
      </c>
      <c r="C24961" s="73" t="s">
        <v>101</v>
      </c>
      <c r="D24961" s="75">
        <v>45.3</v>
      </c>
      <c r="E24961" s="75">
        <v>44.41</v>
      </c>
      <c r="F24961" s="73" t="s">
        <v>11</v>
      </c>
    </row>
    <row r="24962" spans="1:6" ht="25.5" x14ac:dyDescent="0.25">
      <c r="A24962" s="73" t="s">
        <v>19433</v>
      </c>
      <c r="B24962" s="74" t="s">
        <v>19434</v>
      </c>
      <c r="C24962" s="73" t="s">
        <v>101</v>
      </c>
      <c r="D24962" s="75">
        <v>1271.01</v>
      </c>
      <c r="E24962" s="75">
        <v>1265.27</v>
      </c>
      <c r="F24962" s="73" t="s">
        <v>11</v>
      </c>
    </row>
    <row r="24963" spans="1:6" ht="25.5" x14ac:dyDescent="0.25">
      <c r="A24963" s="73" t="s">
        <v>19435</v>
      </c>
      <c r="B24963" s="74" t="s">
        <v>19436</v>
      </c>
      <c r="C24963" s="73" t="s">
        <v>101</v>
      </c>
      <c r="D24963" s="75">
        <v>2491.1999999999998</v>
      </c>
      <c r="E24963" s="75">
        <v>2485.46</v>
      </c>
      <c r="F24963" s="73" t="s">
        <v>11</v>
      </c>
    </row>
    <row r="24964" spans="1:6" ht="25.5" x14ac:dyDescent="0.25">
      <c r="A24964" s="73" t="s">
        <v>19437</v>
      </c>
      <c r="B24964" s="74" t="s">
        <v>19438</v>
      </c>
      <c r="C24964" s="73" t="s">
        <v>101</v>
      </c>
      <c r="D24964" s="75">
        <v>22.89</v>
      </c>
      <c r="E24964" s="75">
        <v>22</v>
      </c>
      <c r="F24964" s="73" t="s">
        <v>11</v>
      </c>
    </row>
    <row r="24965" spans="1:6" ht="25.5" x14ac:dyDescent="0.25">
      <c r="A24965" s="73" t="s">
        <v>19439</v>
      </c>
      <c r="B24965" s="74" t="s">
        <v>19440</v>
      </c>
      <c r="C24965" s="73" t="s">
        <v>101</v>
      </c>
      <c r="D24965" s="75">
        <v>22.65</v>
      </c>
      <c r="E24965" s="75">
        <v>21.76</v>
      </c>
      <c r="F24965" s="73" t="s">
        <v>11</v>
      </c>
    </row>
    <row r="24966" spans="1:6" ht="25.5" x14ac:dyDescent="0.25">
      <c r="A24966" s="73" t="s">
        <v>19441</v>
      </c>
      <c r="B24966" s="74" t="s">
        <v>19442</v>
      </c>
      <c r="C24966" s="73" t="s">
        <v>101</v>
      </c>
      <c r="D24966" s="75">
        <v>9.68</v>
      </c>
      <c r="E24966" s="75">
        <v>9.0399999999999991</v>
      </c>
      <c r="F24966" s="73" t="s">
        <v>11</v>
      </c>
    </row>
    <row r="24967" spans="1:6" ht="25.5" x14ac:dyDescent="0.25">
      <c r="A24967" s="73" t="s">
        <v>19443</v>
      </c>
      <c r="B24967" s="74" t="s">
        <v>19444</v>
      </c>
      <c r="C24967" s="73" t="s">
        <v>101</v>
      </c>
      <c r="D24967" s="75">
        <v>10.44</v>
      </c>
      <c r="E24967" s="75">
        <v>9.8000000000000007</v>
      </c>
      <c r="F24967" s="73" t="s">
        <v>11</v>
      </c>
    </row>
    <row r="24968" spans="1:6" ht="25.5" x14ac:dyDescent="0.25">
      <c r="A24968" s="73" t="s">
        <v>19445</v>
      </c>
      <c r="B24968" s="74" t="s">
        <v>19446</v>
      </c>
      <c r="C24968" s="73" t="s">
        <v>101</v>
      </c>
      <c r="D24968" s="75">
        <v>50.05</v>
      </c>
      <c r="E24968" s="75">
        <v>49.16</v>
      </c>
      <c r="F24968" s="73" t="s">
        <v>11</v>
      </c>
    </row>
    <row r="24969" spans="1:6" x14ac:dyDescent="0.25">
      <c r="A24969" s="73" t="s">
        <v>19447</v>
      </c>
      <c r="B24969" s="74" t="s">
        <v>19448</v>
      </c>
      <c r="C24969" s="73" t="s">
        <v>101</v>
      </c>
      <c r="D24969" s="75">
        <v>372.22</v>
      </c>
      <c r="E24969" s="75">
        <v>367.68</v>
      </c>
      <c r="F24969" s="73" t="s">
        <v>11</v>
      </c>
    </row>
    <row r="24970" spans="1:6" ht="25.5" x14ac:dyDescent="0.25">
      <c r="A24970" s="73" t="s">
        <v>19449</v>
      </c>
      <c r="B24970" s="74" t="s">
        <v>19450</v>
      </c>
      <c r="C24970" s="73" t="s">
        <v>101</v>
      </c>
      <c r="D24970" s="75">
        <v>36.57</v>
      </c>
      <c r="E24970" s="75">
        <v>35.68</v>
      </c>
      <c r="F24970" s="73" t="s">
        <v>11</v>
      </c>
    </row>
    <row r="24971" spans="1:6" ht="38.25" x14ac:dyDescent="0.25">
      <c r="A24971" s="73" t="s">
        <v>19451</v>
      </c>
      <c r="B24971" s="74" t="s">
        <v>19452</v>
      </c>
      <c r="C24971" s="73" t="s">
        <v>101</v>
      </c>
      <c r="D24971" s="75">
        <v>62.63</v>
      </c>
      <c r="E24971" s="75">
        <v>58.29</v>
      </c>
      <c r="F24971" s="73" t="s">
        <v>11</v>
      </c>
    </row>
    <row r="24972" spans="1:6" ht="38.25" x14ac:dyDescent="0.25">
      <c r="A24972" s="73" t="s">
        <v>19453</v>
      </c>
      <c r="B24972" s="74" t="s">
        <v>19454</v>
      </c>
      <c r="C24972" s="73" t="s">
        <v>101</v>
      </c>
      <c r="D24972" s="75">
        <v>104.39</v>
      </c>
      <c r="E24972" s="75">
        <v>97.16</v>
      </c>
      <c r="F24972" s="73" t="s">
        <v>11</v>
      </c>
    </row>
    <row r="24973" spans="1:6" ht="25.5" x14ac:dyDescent="0.25">
      <c r="A24973" s="73" t="s">
        <v>19455</v>
      </c>
      <c r="B24973" s="74" t="s">
        <v>19456</v>
      </c>
      <c r="C24973" s="73" t="s">
        <v>101</v>
      </c>
      <c r="D24973" s="75">
        <v>50.96</v>
      </c>
      <c r="E24973" s="75">
        <v>49.94</v>
      </c>
      <c r="F24973" s="73" t="s">
        <v>11</v>
      </c>
    </row>
    <row r="24974" spans="1:6" ht="51" x14ac:dyDescent="0.25">
      <c r="A24974" s="73" t="s">
        <v>19457</v>
      </c>
      <c r="B24974" s="74" t="s">
        <v>19458</v>
      </c>
      <c r="C24974" s="73" t="s">
        <v>101</v>
      </c>
      <c r="D24974" s="75">
        <v>753.54</v>
      </c>
      <c r="E24974" s="75">
        <v>733.37</v>
      </c>
      <c r="F24974" s="73" t="s">
        <v>11</v>
      </c>
    </row>
    <row r="24975" spans="1:6" ht="51" x14ac:dyDescent="0.25">
      <c r="A24975" s="73" t="s">
        <v>19459</v>
      </c>
      <c r="B24975" s="74" t="s">
        <v>19460</v>
      </c>
      <c r="C24975" s="73" t="s">
        <v>101</v>
      </c>
      <c r="D24975" s="75">
        <v>485.42</v>
      </c>
      <c r="E24975" s="75">
        <v>465.04</v>
      </c>
      <c r="F24975" s="73" t="s">
        <v>11</v>
      </c>
    </row>
    <row r="24976" spans="1:6" ht="38.25" x14ac:dyDescent="0.25">
      <c r="A24976" s="73" t="s">
        <v>19461</v>
      </c>
      <c r="B24976" s="74" t="s">
        <v>19462</v>
      </c>
      <c r="C24976" s="73" t="s">
        <v>101</v>
      </c>
      <c r="D24976" s="75">
        <v>20411.689999999999</v>
      </c>
      <c r="E24976" s="75">
        <v>19546.099999999999</v>
      </c>
      <c r="F24976" s="73" t="s">
        <v>11</v>
      </c>
    </row>
    <row r="24977" spans="1:6" ht="38.25" x14ac:dyDescent="0.25">
      <c r="A24977" s="73" t="s">
        <v>19463</v>
      </c>
      <c r="B24977" s="74" t="s">
        <v>19464</v>
      </c>
      <c r="C24977" s="73" t="s">
        <v>101</v>
      </c>
      <c r="D24977" s="75">
        <v>24851.200000000001</v>
      </c>
      <c r="E24977" s="75">
        <v>23766.68</v>
      </c>
      <c r="F24977" s="73" t="s">
        <v>11</v>
      </c>
    </row>
    <row r="24978" spans="1:6" ht="38.25" x14ac:dyDescent="0.25">
      <c r="A24978" s="73" t="s">
        <v>19465</v>
      </c>
      <c r="B24978" s="74" t="s">
        <v>19466</v>
      </c>
      <c r="C24978" s="73" t="s">
        <v>101</v>
      </c>
      <c r="D24978" s="75">
        <v>27205.45</v>
      </c>
      <c r="E24978" s="75">
        <v>26005.1</v>
      </c>
      <c r="F24978" s="73" t="s">
        <v>11</v>
      </c>
    </row>
    <row r="24979" spans="1:6" ht="38.25" x14ac:dyDescent="0.25">
      <c r="A24979" s="73" t="s">
        <v>19467</v>
      </c>
      <c r="B24979" s="74" t="s">
        <v>19468</v>
      </c>
      <c r="C24979" s="73" t="s">
        <v>101</v>
      </c>
      <c r="D24979" s="75">
        <v>29644.99</v>
      </c>
      <c r="E24979" s="75">
        <v>28323.56</v>
      </c>
      <c r="F24979" s="73" t="s">
        <v>11</v>
      </c>
    </row>
    <row r="24980" spans="1:6" ht="38.25" x14ac:dyDescent="0.25">
      <c r="A24980" s="73" t="s">
        <v>19469</v>
      </c>
      <c r="B24980" s="74" t="s">
        <v>19470</v>
      </c>
      <c r="C24980" s="73" t="s">
        <v>101</v>
      </c>
      <c r="D24980" s="75">
        <v>31800.68</v>
      </c>
      <c r="E24980" s="75">
        <v>30380</v>
      </c>
      <c r="F24980" s="73" t="s">
        <v>11</v>
      </c>
    </row>
    <row r="24981" spans="1:6" ht="38.25" x14ac:dyDescent="0.25">
      <c r="A24981" s="73" t="s">
        <v>19471</v>
      </c>
      <c r="B24981" s="74" t="s">
        <v>19472</v>
      </c>
      <c r="C24981" s="73" t="s">
        <v>101</v>
      </c>
      <c r="D24981" s="75">
        <v>5238.42</v>
      </c>
      <c r="E24981" s="75">
        <v>5001.38</v>
      </c>
      <c r="F24981" s="73" t="s">
        <v>11</v>
      </c>
    </row>
    <row r="24982" spans="1:6" ht="76.5" x14ac:dyDescent="0.25">
      <c r="A24982" s="73" t="s">
        <v>19473</v>
      </c>
      <c r="B24982" s="74" t="s">
        <v>19474</v>
      </c>
      <c r="C24982" s="73" t="s">
        <v>101</v>
      </c>
      <c r="D24982" s="75">
        <v>609.21</v>
      </c>
      <c r="E24982" s="75">
        <v>589.33000000000004</v>
      </c>
      <c r="F24982" s="73" t="s">
        <v>11</v>
      </c>
    </row>
    <row r="24983" spans="1:6" ht="38.25" x14ac:dyDescent="0.25">
      <c r="A24983" s="73" t="s">
        <v>19475</v>
      </c>
      <c r="B24983" s="74" t="s">
        <v>19476</v>
      </c>
      <c r="C24983" s="73" t="s">
        <v>101</v>
      </c>
      <c r="D24983" s="75">
        <v>364.66</v>
      </c>
      <c r="E24983" s="75">
        <v>350.43</v>
      </c>
      <c r="F24983" s="73" t="s">
        <v>11</v>
      </c>
    </row>
    <row r="24984" spans="1:6" ht="38.25" x14ac:dyDescent="0.25">
      <c r="A24984" s="73" t="s">
        <v>19477</v>
      </c>
      <c r="B24984" s="74" t="s">
        <v>19478</v>
      </c>
      <c r="C24984" s="73" t="s">
        <v>101</v>
      </c>
      <c r="D24984" s="75">
        <v>499.17</v>
      </c>
      <c r="E24984" s="75">
        <v>478.02</v>
      </c>
      <c r="F24984" s="73" t="s">
        <v>11</v>
      </c>
    </row>
    <row r="24985" spans="1:6" ht="38.25" x14ac:dyDescent="0.25">
      <c r="A24985" s="73" t="s">
        <v>19479</v>
      </c>
      <c r="B24985" s="74" t="s">
        <v>19480</v>
      </c>
      <c r="C24985" s="73" t="s">
        <v>101</v>
      </c>
      <c r="D24985" s="75">
        <v>428.48</v>
      </c>
      <c r="E24985" s="75">
        <v>410.98</v>
      </c>
      <c r="F24985" s="73" t="s">
        <v>11</v>
      </c>
    </row>
    <row r="24986" spans="1:6" ht="51" x14ac:dyDescent="0.25">
      <c r="A24986" s="73" t="s">
        <v>19481</v>
      </c>
      <c r="B24986" s="74" t="s">
        <v>34964</v>
      </c>
      <c r="C24986" s="73" t="s">
        <v>101</v>
      </c>
      <c r="D24986" s="75">
        <v>299.83999999999997</v>
      </c>
      <c r="E24986" s="75">
        <v>285.55</v>
      </c>
      <c r="F24986" s="73" t="s">
        <v>11</v>
      </c>
    </row>
    <row r="24987" spans="1:6" ht="63.75" x14ac:dyDescent="0.25">
      <c r="A24987" s="73" t="s">
        <v>27589</v>
      </c>
      <c r="B24987" s="74" t="s">
        <v>34967</v>
      </c>
      <c r="C24987" s="73" t="s">
        <v>101</v>
      </c>
      <c r="D24987" s="75">
        <v>86.72</v>
      </c>
      <c r="E24987" s="75">
        <v>82.62</v>
      </c>
      <c r="F24987" s="73" t="s">
        <v>11</v>
      </c>
    </row>
    <row r="24988" spans="1:6" ht="25.5" x14ac:dyDescent="0.25">
      <c r="A24988" s="73" t="s">
        <v>19482</v>
      </c>
      <c r="B24988" s="74" t="s">
        <v>19483</v>
      </c>
      <c r="C24988" s="73" t="s">
        <v>101</v>
      </c>
      <c r="D24988" s="75">
        <v>467.11</v>
      </c>
      <c r="E24988" s="75">
        <v>458.45</v>
      </c>
      <c r="F24988" s="73" t="s">
        <v>11</v>
      </c>
    </row>
    <row r="24989" spans="1:6" ht="51" x14ac:dyDescent="0.25">
      <c r="A24989" s="73" t="s">
        <v>27590</v>
      </c>
      <c r="B24989" s="74" t="s">
        <v>34970</v>
      </c>
      <c r="C24989" s="73" t="s">
        <v>101</v>
      </c>
      <c r="D24989" s="75">
        <v>338.09</v>
      </c>
      <c r="E24989" s="75">
        <v>325.95</v>
      </c>
      <c r="F24989" s="73" t="s">
        <v>11</v>
      </c>
    </row>
    <row r="24990" spans="1:6" ht="38.25" x14ac:dyDescent="0.25">
      <c r="A24990" s="73" t="s">
        <v>19484</v>
      </c>
      <c r="B24990" s="74" t="s">
        <v>19485</v>
      </c>
      <c r="C24990" s="73" t="s">
        <v>101</v>
      </c>
      <c r="D24990" s="75">
        <v>511.73</v>
      </c>
      <c r="E24990" s="75">
        <v>503.62</v>
      </c>
      <c r="F24990" s="73" t="s">
        <v>11</v>
      </c>
    </row>
    <row r="24991" spans="1:6" ht="38.25" x14ac:dyDescent="0.25">
      <c r="A24991" s="73" t="s">
        <v>19486</v>
      </c>
      <c r="B24991" s="74" t="s">
        <v>19487</v>
      </c>
      <c r="C24991" s="73" t="s">
        <v>101</v>
      </c>
      <c r="D24991" s="75">
        <v>552.87</v>
      </c>
      <c r="E24991" s="75">
        <v>543.41999999999996</v>
      </c>
      <c r="F24991" s="73" t="s">
        <v>11</v>
      </c>
    </row>
    <row r="24992" spans="1:6" ht="38.25" x14ac:dyDescent="0.25">
      <c r="A24992" s="73" t="s">
        <v>19488</v>
      </c>
      <c r="B24992" s="74" t="s">
        <v>19489</v>
      </c>
      <c r="C24992" s="73" t="s">
        <v>101</v>
      </c>
      <c r="D24992" s="75">
        <v>614.58000000000004</v>
      </c>
      <c r="E24992" s="75">
        <v>603.78</v>
      </c>
      <c r="F24992" s="73" t="s">
        <v>11</v>
      </c>
    </row>
    <row r="24993" spans="1:6" ht="51" x14ac:dyDescent="0.25">
      <c r="A24993" s="73" t="s">
        <v>19490</v>
      </c>
      <c r="B24993" s="74" t="s">
        <v>19491</v>
      </c>
      <c r="C24993" s="73" t="s">
        <v>101</v>
      </c>
      <c r="D24993" s="75">
        <v>755.34</v>
      </c>
      <c r="E24993" s="75">
        <v>742.78</v>
      </c>
      <c r="F24993" s="73" t="s">
        <v>11</v>
      </c>
    </row>
    <row r="24994" spans="1:6" ht="38.25" x14ac:dyDescent="0.25">
      <c r="A24994" s="73" t="s">
        <v>19492</v>
      </c>
      <c r="B24994" s="74" t="s">
        <v>19493</v>
      </c>
      <c r="C24994" s="73" t="s">
        <v>101</v>
      </c>
      <c r="D24994" s="75">
        <v>645.15</v>
      </c>
      <c r="E24994" s="75">
        <v>632.99</v>
      </c>
      <c r="F24994" s="73" t="s">
        <v>11</v>
      </c>
    </row>
    <row r="24995" spans="1:6" ht="51" x14ac:dyDescent="0.25">
      <c r="A24995" s="73" t="s">
        <v>19494</v>
      </c>
      <c r="B24995" s="74" t="s">
        <v>19495</v>
      </c>
      <c r="C24995" s="73" t="s">
        <v>101</v>
      </c>
      <c r="D24995" s="75">
        <v>378.49</v>
      </c>
      <c r="E24995" s="75">
        <v>372.7</v>
      </c>
      <c r="F24995" s="73" t="s">
        <v>11</v>
      </c>
    </row>
    <row r="24996" spans="1:6" ht="51" x14ac:dyDescent="0.25">
      <c r="A24996" s="73" t="s">
        <v>19496</v>
      </c>
      <c r="B24996" s="74" t="s">
        <v>19497</v>
      </c>
      <c r="C24996" s="73" t="s">
        <v>101</v>
      </c>
      <c r="D24996" s="75">
        <v>427.28</v>
      </c>
      <c r="E24996" s="75">
        <v>419.57</v>
      </c>
      <c r="F24996" s="73" t="s">
        <v>11</v>
      </c>
    </row>
    <row r="24997" spans="1:6" ht="51" x14ac:dyDescent="0.25">
      <c r="A24997" s="73" t="s">
        <v>19498</v>
      </c>
      <c r="B24997" s="74" t="s">
        <v>19499</v>
      </c>
      <c r="C24997" s="73" t="s">
        <v>101</v>
      </c>
      <c r="D24997" s="75">
        <v>436.46</v>
      </c>
      <c r="E24997" s="75">
        <v>429.52</v>
      </c>
      <c r="F24997" s="73" t="s">
        <v>11</v>
      </c>
    </row>
    <row r="24998" spans="1:6" ht="38.25" x14ac:dyDescent="0.25">
      <c r="A24998" s="73" t="s">
        <v>19500</v>
      </c>
      <c r="B24998" s="74" t="s">
        <v>19501</v>
      </c>
      <c r="C24998" s="73" t="s">
        <v>101</v>
      </c>
      <c r="D24998" s="75">
        <v>1778.12</v>
      </c>
      <c r="E24998" s="75">
        <v>1760.8</v>
      </c>
      <c r="F24998" s="73" t="s">
        <v>11</v>
      </c>
    </row>
    <row r="24999" spans="1:6" ht="38.25" x14ac:dyDescent="0.25">
      <c r="A24999" s="73" t="s">
        <v>19502</v>
      </c>
      <c r="B24999" s="74" t="s">
        <v>19503</v>
      </c>
      <c r="C24999" s="73" t="s">
        <v>101</v>
      </c>
      <c r="D24999" s="75">
        <v>1628.48</v>
      </c>
      <c r="E24999" s="75">
        <v>1611.16</v>
      </c>
      <c r="F24999" s="73" t="s">
        <v>11</v>
      </c>
    </row>
    <row r="25000" spans="1:6" ht="38.25" x14ac:dyDescent="0.25">
      <c r="A25000" s="73" t="s">
        <v>19504</v>
      </c>
      <c r="B25000" s="74" t="s">
        <v>19505</v>
      </c>
      <c r="C25000" s="73" t="s">
        <v>101</v>
      </c>
      <c r="D25000" s="75">
        <v>3205.08</v>
      </c>
      <c r="E25000" s="75">
        <v>3187.76</v>
      </c>
      <c r="F25000" s="73" t="s">
        <v>11</v>
      </c>
    </row>
    <row r="25001" spans="1:6" ht="25.5" x14ac:dyDescent="0.25">
      <c r="A25001" s="73" t="s">
        <v>27591</v>
      </c>
      <c r="B25001" s="74" t="s">
        <v>34974</v>
      </c>
      <c r="C25001" s="73" t="s">
        <v>101</v>
      </c>
      <c r="D25001" s="75">
        <v>24.6</v>
      </c>
      <c r="E25001" s="75">
        <v>24.13</v>
      </c>
      <c r="F25001" s="73" t="s">
        <v>11</v>
      </c>
    </row>
    <row r="25002" spans="1:6" ht="25.5" x14ac:dyDescent="0.25">
      <c r="A25002" s="73" t="s">
        <v>27592</v>
      </c>
      <c r="B25002" s="74" t="s">
        <v>34975</v>
      </c>
      <c r="C25002" s="73" t="s">
        <v>101</v>
      </c>
      <c r="D25002" s="75">
        <v>29.62</v>
      </c>
      <c r="E25002" s="75">
        <v>29.15</v>
      </c>
      <c r="F25002" s="73" t="s">
        <v>11</v>
      </c>
    </row>
    <row r="25003" spans="1:6" ht="25.5" x14ac:dyDescent="0.25">
      <c r="A25003" s="73" t="s">
        <v>27593</v>
      </c>
      <c r="B25003" s="74" t="s">
        <v>34976</v>
      </c>
      <c r="C25003" s="73" t="s">
        <v>101</v>
      </c>
      <c r="D25003" s="75">
        <v>27.21</v>
      </c>
      <c r="E25003" s="75">
        <v>26.74</v>
      </c>
      <c r="F25003" s="73" t="s">
        <v>11</v>
      </c>
    </row>
    <row r="25004" spans="1:6" ht="25.5" x14ac:dyDescent="0.25">
      <c r="A25004" s="73" t="s">
        <v>27594</v>
      </c>
      <c r="B25004" s="74" t="s">
        <v>34977</v>
      </c>
      <c r="C25004" s="73" t="s">
        <v>101</v>
      </c>
      <c r="D25004" s="75">
        <v>43.55</v>
      </c>
      <c r="E25004" s="75">
        <v>43.08</v>
      </c>
      <c r="F25004" s="73" t="s">
        <v>11</v>
      </c>
    </row>
    <row r="25005" spans="1:6" ht="38.25" x14ac:dyDescent="0.25">
      <c r="A25005" s="73" t="s">
        <v>27595</v>
      </c>
      <c r="B25005" s="74" t="s">
        <v>27596</v>
      </c>
      <c r="C25005" s="73" t="s">
        <v>101</v>
      </c>
      <c r="D25005" s="75">
        <v>129.30000000000001</v>
      </c>
      <c r="E25005" s="75">
        <v>127.37</v>
      </c>
      <c r="F25005" s="73" t="s">
        <v>11</v>
      </c>
    </row>
    <row r="25006" spans="1:6" ht="51" x14ac:dyDescent="0.25">
      <c r="A25006" s="73" t="s">
        <v>19506</v>
      </c>
      <c r="B25006" s="74" t="s">
        <v>19507</v>
      </c>
      <c r="C25006" s="73" t="s">
        <v>101</v>
      </c>
      <c r="D25006" s="75">
        <v>1001.82</v>
      </c>
      <c r="E25006" s="75">
        <v>982.96</v>
      </c>
      <c r="F25006" s="73" t="s">
        <v>11</v>
      </c>
    </row>
    <row r="25007" spans="1:6" ht="25.5" x14ac:dyDescent="0.25">
      <c r="A25007" s="73" t="s">
        <v>27603</v>
      </c>
      <c r="B25007" s="74" t="s">
        <v>34978</v>
      </c>
      <c r="C25007" s="73" t="s">
        <v>101</v>
      </c>
      <c r="D25007" s="75">
        <v>57.56</v>
      </c>
      <c r="E25007" s="75">
        <v>56.4</v>
      </c>
      <c r="F25007" s="73" t="s">
        <v>11</v>
      </c>
    </row>
    <row r="25008" spans="1:6" ht="25.5" x14ac:dyDescent="0.25">
      <c r="A25008" s="73" t="s">
        <v>27604</v>
      </c>
      <c r="B25008" s="74" t="s">
        <v>34979</v>
      </c>
      <c r="C25008" s="73" t="s">
        <v>101</v>
      </c>
      <c r="D25008" s="75">
        <v>69.97</v>
      </c>
      <c r="E25008" s="75">
        <v>68.81</v>
      </c>
      <c r="F25008" s="73" t="s">
        <v>11</v>
      </c>
    </row>
    <row r="25009" spans="1:6" ht="25.5" x14ac:dyDescent="0.25">
      <c r="A25009" s="73" t="s">
        <v>27605</v>
      </c>
      <c r="B25009" s="74" t="s">
        <v>34980</v>
      </c>
      <c r="C25009" s="73" t="s">
        <v>101</v>
      </c>
      <c r="D25009" s="75">
        <v>50.36</v>
      </c>
      <c r="E25009" s="75">
        <v>49.2</v>
      </c>
      <c r="F25009" s="73" t="s">
        <v>11</v>
      </c>
    </row>
    <row r="25010" spans="1:6" ht="25.5" x14ac:dyDescent="0.25">
      <c r="A25010" s="73" t="s">
        <v>27606</v>
      </c>
      <c r="B25010" s="74" t="s">
        <v>34982</v>
      </c>
      <c r="C25010" s="73" t="s">
        <v>101</v>
      </c>
      <c r="D25010" s="75">
        <v>76.709999999999994</v>
      </c>
      <c r="E25010" s="75">
        <v>73.69</v>
      </c>
      <c r="F25010" s="73" t="s">
        <v>11</v>
      </c>
    </row>
    <row r="25011" spans="1:6" x14ac:dyDescent="0.25">
      <c r="A25011" s="73" t="s">
        <v>27607</v>
      </c>
      <c r="B25011" s="74" t="s">
        <v>34983</v>
      </c>
      <c r="C25011" s="73" t="s">
        <v>101</v>
      </c>
      <c r="D25011" s="75">
        <v>11.99</v>
      </c>
      <c r="E25011" s="75">
        <v>11.86</v>
      </c>
      <c r="F25011" s="73" t="s">
        <v>11</v>
      </c>
    </row>
    <row r="25012" spans="1:6" x14ac:dyDescent="0.25">
      <c r="A25012" s="73" t="s">
        <v>27608</v>
      </c>
      <c r="B25012" s="74" t="s">
        <v>34984</v>
      </c>
      <c r="C25012" s="73" t="s">
        <v>101</v>
      </c>
      <c r="D25012" s="75">
        <v>8.61</v>
      </c>
      <c r="E25012" s="75">
        <v>8.48</v>
      </c>
      <c r="F25012" s="73" t="s">
        <v>11</v>
      </c>
    </row>
    <row r="25013" spans="1:6" x14ac:dyDescent="0.25">
      <c r="A25013" s="73" t="s">
        <v>27609</v>
      </c>
      <c r="B25013" s="74" t="s">
        <v>34985</v>
      </c>
      <c r="C25013" s="73" t="s">
        <v>101</v>
      </c>
      <c r="D25013" s="75">
        <v>39.14</v>
      </c>
      <c r="E25013" s="75">
        <v>39.01</v>
      </c>
      <c r="F25013" s="73" t="s">
        <v>11</v>
      </c>
    </row>
    <row r="25014" spans="1:6" ht="51" x14ac:dyDescent="0.25">
      <c r="A25014" s="73" t="s">
        <v>27610</v>
      </c>
      <c r="B25014" s="74" t="s">
        <v>34986</v>
      </c>
      <c r="C25014" s="73" t="s">
        <v>101</v>
      </c>
      <c r="D25014" s="75">
        <v>615.34</v>
      </c>
      <c r="E25014" s="75">
        <v>608.37</v>
      </c>
      <c r="F25014" s="73" t="s">
        <v>11</v>
      </c>
    </row>
    <row r="25015" spans="1:6" ht="38.25" x14ac:dyDescent="0.25">
      <c r="A25015" s="73" t="s">
        <v>19508</v>
      </c>
      <c r="B25015" s="74" t="s">
        <v>836</v>
      </c>
      <c r="C25015" s="73" t="s">
        <v>101</v>
      </c>
      <c r="D25015" s="75">
        <v>129.25</v>
      </c>
      <c r="E25015" s="75">
        <v>126.98</v>
      </c>
      <c r="F25015" s="73" t="s">
        <v>11</v>
      </c>
    </row>
    <row r="25016" spans="1:6" ht="51" x14ac:dyDescent="0.25">
      <c r="A25016" s="73" t="s">
        <v>19509</v>
      </c>
      <c r="B25016" s="74" t="s">
        <v>19510</v>
      </c>
      <c r="C25016" s="73" t="s">
        <v>101</v>
      </c>
      <c r="D25016" s="75">
        <v>197.63</v>
      </c>
      <c r="E25016" s="75">
        <v>193.1</v>
      </c>
      <c r="F25016" s="73" t="s">
        <v>11</v>
      </c>
    </row>
    <row r="25017" spans="1:6" ht="25.5" x14ac:dyDescent="0.25">
      <c r="A25017" s="73" t="s">
        <v>27611</v>
      </c>
      <c r="B25017" s="74" t="s">
        <v>34987</v>
      </c>
      <c r="C25017" s="73" t="s">
        <v>101</v>
      </c>
      <c r="D25017" s="75">
        <v>19.98</v>
      </c>
      <c r="E25017" s="75">
        <v>19.79</v>
      </c>
      <c r="F25017" s="73" t="s">
        <v>11</v>
      </c>
    </row>
    <row r="25018" spans="1:6" ht="25.5" x14ac:dyDescent="0.25">
      <c r="A25018" s="73" t="s">
        <v>27612</v>
      </c>
      <c r="B25018" s="74" t="s">
        <v>34988</v>
      </c>
      <c r="C25018" s="73" t="s">
        <v>101</v>
      </c>
      <c r="D25018" s="75">
        <v>23.43</v>
      </c>
      <c r="E25018" s="75">
        <v>23.24</v>
      </c>
      <c r="F25018" s="73" t="s">
        <v>11</v>
      </c>
    </row>
    <row r="25019" spans="1:6" ht="51" x14ac:dyDescent="0.25">
      <c r="A25019" s="73" t="s">
        <v>27613</v>
      </c>
      <c r="B25019" s="74" t="s">
        <v>34989</v>
      </c>
      <c r="C25019" s="73" t="s">
        <v>101</v>
      </c>
      <c r="D25019" s="75">
        <v>206.01</v>
      </c>
      <c r="E25019" s="75">
        <v>204.15</v>
      </c>
      <c r="F25019" s="73" t="s">
        <v>11</v>
      </c>
    </row>
    <row r="25020" spans="1:6" ht="51" x14ac:dyDescent="0.25">
      <c r="A25020" s="73" t="s">
        <v>27614</v>
      </c>
      <c r="B25020" s="74" t="s">
        <v>34990</v>
      </c>
      <c r="C25020" s="73" t="s">
        <v>101</v>
      </c>
      <c r="D25020" s="75">
        <v>1176.33</v>
      </c>
      <c r="E25020" s="75">
        <v>1139.1300000000001</v>
      </c>
      <c r="F25020" s="73" t="s">
        <v>11</v>
      </c>
    </row>
    <row r="25021" spans="1:6" ht="25.5" x14ac:dyDescent="0.25">
      <c r="A25021" s="73" t="s">
        <v>27615</v>
      </c>
      <c r="B25021" s="74" t="s">
        <v>34991</v>
      </c>
      <c r="C25021" s="73" t="s">
        <v>101</v>
      </c>
      <c r="D25021" s="75">
        <v>410.42</v>
      </c>
      <c r="E25021" s="75">
        <v>405.77</v>
      </c>
      <c r="F25021" s="73" t="s">
        <v>11</v>
      </c>
    </row>
    <row r="25022" spans="1:6" ht="25.5" x14ac:dyDescent="0.25">
      <c r="A25022" s="73" t="s">
        <v>27616</v>
      </c>
      <c r="B25022" s="74" t="s">
        <v>34992</v>
      </c>
      <c r="C25022" s="73" t="s">
        <v>101</v>
      </c>
      <c r="D25022" s="75">
        <v>19.690000000000001</v>
      </c>
      <c r="E25022" s="75">
        <v>18.29</v>
      </c>
      <c r="F25022" s="73" t="s">
        <v>11</v>
      </c>
    </row>
    <row r="25023" spans="1:6" ht="25.5" x14ac:dyDescent="0.25">
      <c r="A25023" s="73" t="s">
        <v>27617</v>
      </c>
      <c r="B25023" s="74" t="s">
        <v>34993</v>
      </c>
      <c r="C25023" s="73" t="s">
        <v>101</v>
      </c>
      <c r="D25023" s="75">
        <v>20.03</v>
      </c>
      <c r="E25023" s="75">
        <v>18.63</v>
      </c>
      <c r="F25023" s="73" t="s">
        <v>11</v>
      </c>
    </row>
    <row r="25024" spans="1:6" ht="25.5" x14ac:dyDescent="0.25">
      <c r="A25024" s="73" t="s">
        <v>27618</v>
      </c>
      <c r="B25024" s="74" t="s">
        <v>34994</v>
      </c>
      <c r="C25024" s="73" t="s">
        <v>101</v>
      </c>
      <c r="D25024" s="75">
        <v>20.57</v>
      </c>
      <c r="E25024" s="75">
        <v>19.170000000000002</v>
      </c>
      <c r="F25024" s="73" t="s">
        <v>11</v>
      </c>
    </row>
    <row r="25025" spans="1:6" ht="25.5" x14ac:dyDescent="0.25">
      <c r="A25025" s="73" t="s">
        <v>27619</v>
      </c>
      <c r="B25025" s="74" t="s">
        <v>34995</v>
      </c>
      <c r="C25025" s="73" t="s">
        <v>101</v>
      </c>
      <c r="D25025" s="75">
        <v>26.42</v>
      </c>
      <c r="E25025" s="75">
        <v>25.02</v>
      </c>
      <c r="F25025" s="73" t="s">
        <v>11</v>
      </c>
    </row>
    <row r="25026" spans="1:6" ht="38.25" x14ac:dyDescent="0.25">
      <c r="A25026" s="73" t="s">
        <v>19511</v>
      </c>
      <c r="B25026" s="74" t="s">
        <v>19512</v>
      </c>
      <c r="C25026" s="73" t="s">
        <v>101</v>
      </c>
      <c r="D25026" s="75">
        <v>202.06</v>
      </c>
      <c r="E25026" s="75">
        <v>200.79</v>
      </c>
      <c r="F25026" s="73" t="s">
        <v>11</v>
      </c>
    </row>
    <row r="25027" spans="1:6" ht="38.25" x14ac:dyDescent="0.25">
      <c r="A25027" s="73" t="s">
        <v>19513</v>
      </c>
      <c r="B25027" s="74" t="s">
        <v>19514</v>
      </c>
      <c r="C25027" s="73" t="s">
        <v>101</v>
      </c>
      <c r="D25027" s="75">
        <v>221.47</v>
      </c>
      <c r="E25027" s="75">
        <v>220.2</v>
      </c>
      <c r="F25027" s="73" t="s">
        <v>11</v>
      </c>
    </row>
    <row r="25028" spans="1:6" ht="38.25" x14ac:dyDescent="0.25">
      <c r="A25028" s="73" t="s">
        <v>19515</v>
      </c>
      <c r="B25028" s="74" t="s">
        <v>19516</v>
      </c>
      <c r="C25028" s="73" t="s">
        <v>101</v>
      </c>
      <c r="D25028" s="75">
        <v>104.93</v>
      </c>
      <c r="E25028" s="75">
        <v>103.87</v>
      </c>
      <c r="F25028" s="73" t="s">
        <v>11</v>
      </c>
    </row>
    <row r="25029" spans="1:6" ht="38.25" x14ac:dyDescent="0.25">
      <c r="A25029" s="73" t="s">
        <v>19517</v>
      </c>
      <c r="B25029" s="74" t="s">
        <v>19518</v>
      </c>
      <c r="C25029" s="73" t="s">
        <v>101</v>
      </c>
      <c r="D25029" s="75">
        <v>236.41</v>
      </c>
      <c r="E25029" s="75">
        <v>235</v>
      </c>
      <c r="F25029" s="73" t="s">
        <v>11</v>
      </c>
    </row>
    <row r="25030" spans="1:6" ht="38.25" x14ac:dyDescent="0.25">
      <c r="A25030" s="73" t="s">
        <v>19519</v>
      </c>
      <c r="B25030" s="74" t="s">
        <v>19520</v>
      </c>
      <c r="C25030" s="73" t="s">
        <v>101</v>
      </c>
      <c r="D25030" s="75">
        <v>272.58999999999997</v>
      </c>
      <c r="E25030" s="75">
        <v>271.18</v>
      </c>
      <c r="F25030" s="73" t="s">
        <v>11</v>
      </c>
    </row>
    <row r="25031" spans="1:6" ht="38.25" x14ac:dyDescent="0.25">
      <c r="A25031" s="73" t="s">
        <v>19521</v>
      </c>
      <c r="B25031" s="74" t="s">
        <v>19522</v>
      </c>
      <c r="C25031" s="73" t="s">
        <v>101</v>
      </c>
      <c r="D25031" s="75">
        <v>160.52000000000001</v>
      </c>
      <c r="E25031" s="75">
        <v>159.09</v>
      </c>
      <c r="F25031" s="73" t="s">
        <v>11</v>
      </c>
    </row>
    <row r="25032" spans="1:6" ht="38.25" x14ac:dyDescent="0.25">
      <c r="A25032" s="73" t="s">
        <v>19523</v>
      </c>
      <c r="B25032" s="74" t="s">
        <v>19524</v>
      </c>
      <c r="C25032" s="73" t="s">
        <v>101</v>
      </c>
      <c r="D25032" s="75">
        <v>173.38</v>
      </c>
      <c r="E25032" s="75">
        <v>171.43</v>
      </c>
      <c r="F25032" s="73" t="s">
        <v>11</v>
      </c>
    </row>
    <row r="25033" spans="1:6" ht="38.25" x14ac:dyDescent="0.25">
      <c r="A25033" s="73" t="s">
        <v>19525</v>
      </c>
      <c r="B25033" s="74" t="s">
        <v>19526</v>
      </c>
      <c r="C25033" s="73" t="s">
        <v>101</v>
      </c>
      <c r="D25033" s="75">
        <v>269.87</v>
      </c>
      <c r="E25033" s="75">
        <v>267.14</v>
      </c>
      <c r="F25033" s="73" t="s">
        <v>11</v>
      </c>
    </row>
    <row r="25034" spans="1:6" ht="38.25" x14ac:dyDescent="0.25">
      <c r="A25034" s="73" t="s">
        <v>19527</v>
      </c>
      <c r="B25034" s="74" t="s">
        <v>19528</v>
      </c>
      <c r="C25034" s="73" t="s">
        <v>101</v>
      </c>
      <c r="D25034" s="75">
        <v>281.3</v>
      </c>
      <c r="E25034" s="75">
        <v>278.57</v>
      </c>
      <c r="F25034" s="73" t="s">
        <v>11</v>
      </c>
    </row>
    <row r="25035" spans="1:6" ht="38.25" x14ac:dyDescent="0.25">
      <c r="A25035" s="73" t="s">
        <v>19529</v>
      </c>
      <c r="B25035" s="74" t="s">
        <v>19530</v>
      </c>
      <c r="C25035" s="73" t="s">
        <v>101</v>
      </c>
      <c r="D25035" s="75">
        <v>632.74</v>
      </c>
      <c r="E25035" s="75">
        <v>629.71</v>
      </c>
      <c r="F25035" s="73" t="s">
        <v>11</v>
      </c>
    </row>
    <row r="25036" spans="1:6" ht="38.25" x14ac:dyDescent="0.25">
      <c r="A25036" s="73" t="s">
        <v>19531</v>
      </c>
      <c r="B25036" s="74" t="s">
        <v>34996</v>
      </c>
      <c r="C25036" s="73" t="s">
        <v>101</v>
      </c>
      <c r="D25036" s="75">
        <v>138.66</v>
      </c>
      <c r="E25036" s="75">
        <v>134.09</v>
      </c>
      <c r="F25036" s="73" t="s">
        <v>11</v>
      </c>
    </row>
    <row r="25037" spans="1:6" ht="38.25" x14ac:dyDescent="0.25">
      <c r="A25037" s="73" t="s">
        <v>19532</v>
      </c>
      <c r="B25037" s="74" t="s">
        <v>19533</v>
      </c>
      <c r="C25037" s="73" t="s">
        <v>101</v>
      </c>
      <c r="D25037" s="75">
        <v>214.25</v>
      </c>
      <c r="E25037" s="75">
        <v>209.2</v>
      </c>
      <c r="F25037" s="73" t="s">
        <v>11</v>
      </c>
    </row>
    <row r="25038" spans="1:6" ht="25.5" x14ac:dyDescent="0.25">
      <c r="A25038" s="73" t="s">
        <v>19534</v>
      </c>
      <c r="B25038" s="74" t="s">
        <v>19535</v>
      </c>
      <c r="C25038" s="73" t="s">
        <v>101</v>
      </c>
      <c r="D25038" s="75">
        <v>10.14</v>
      </c>
      <c r="E25038" s="75">
        <v>9.77</v>
      </c>
      <c r="F25038" s="73" t="s">
        <v>11</v>
      </c>
    </row>
    <row r="25039" spans="1:6" ht="25.5" x14ac:dyDescent="0.25">
      <c r="A25039" s="73" t="s">
        <v>19536</v>
      </c>
      <c r="B25039" s="74" t="s">
        <v>19537</v>
      </c>
      <c r="C25039" s="73" t="s">
        <v>101</v>
      </c>
      <c r="D25039" s="75">
        <v>9.0500000000000007</v>
      </c>
      <c r="E25039" s="75">
        <v>8.7200000000000006</v>
      </c>
      <c r="F25039" s="73" t="s">
        <v>11</v>
      </c>
    </row>
    <row r="25040" spans="1:6" ht="25.5" x14ac:dyDescent="0.25">
      <c r="A25040" s="73" t="s">
        <v>19538</v>
      </c>
      <c r="B25040" s="74" t="s">
        <v>19539</v>
      </c>
      <c r="C25040" s="73" t="s">
        <v>101</v>
      </c>
      <c r="D25040" s="75">
        <v>16.989999999999998</v>
      </c>
      <c r="E25040" s="75">
        <v>16.21</v>
      </c>
      <c r="F25040" s="73" t="s">
        <v>11</v>
      </c>
    </row>
    <row r="25041" spans="1:6" ht="25.5" x14ac:dyDescent="0.25">
      <c r="A25041" s="73" t="s">
        <v>19540</v>
      </c>
      <c r="B25041" s="74" t="s">
        <v>19541</v>
      </c>
      <c r="C25041" s="73" t="s">
        <v>101</v>
      </c>
      <c r="D25041" s="75">
        <v>22.34</v>
      </c>
      <c r="E25041" s="75">
        <v>21.56</v>
      </c>
      <c r="F25041" s="73" t="s">
        <v>11</v>
      </c>
    </row>
    <row r="25042" spans="1:6" ht="25.5" x14ac:dyDescent="0.25">
      <c r="A25042" s="73" t="s">
        <v>19542</v>
      </c>
      <c r="B25042" s="74" t="s">
        <v>19543</v>
      </c>
      <c r="C25042" s="73" t="s">
        <v>101</v>
      </c>
      <c r="D25042" s="75">
        <v>22.78</v>
      </c>
      <c r="E25042" s="75">
        <v>22</v>
      </c>
      <c r="F25042" s="73" t="s">
        <v>11</v>
      </c>
    </row>
    <row r="25043" spans="1:6" ht="25.5" x14ac:dyDescent="0.25">
      <c r="A25043" s="73" t="s">
        <v>19544</v>
      </c>
      <c r="B25043" s="74" t="s">
        <v>19545</v>
      </c>
      <c r="C25043" s="73" t="s">
        <v>101</v>
      </c>
      <c r="D25043" s="75">
        <v>5.39</v>
      </c>
      <c r="E25043" s="75">
        <v>5.32</v>
      </c>
      <c r="F25043" s="73" t="s">
        <v>11</v>
      </c>
    </row>
    <row r="25044" spans="1:6" ht="25.5" x14ac:dyDescent="0.25">
      <c r="A25044" s="73" t="s">
        <v>19546</v>
      </c>
      <c r="B25044" s="74" t="s">
        <v>19547</v>
      </c>
      <c r="C25044" s="73" t="s">
        <v>101</v>
      </c>
      <c r="D25044" s="75">
        <v>11.82</v>
      </c>
      <c r="E25044" s="75">
        <v>11.74</v>
      </c>
      <c r="F25044" s="73" t="s">
        <v>11</v>
      </c>
    </row>
    <row r="25045" spans="1:6" ht="25.5" x14ac:dyDescent="0.25">
      <c r="A25045" s="73" t="s">
        <v>19548</v>
      </c>
      <c r="B25045" s="74" t="s">
        <v>19549</v>
      </c>
      <c r="C25045" s="73" t="s">
        <v>101</v>
      </c>
      <c r="D25045" s="75">
        <v>6.84</v>
      </c>
      <c r="E25045" s="75">
        <v>6.77</v>
      </c>
      <c r="F25045" s="73" t="s">
        <v>11</v>
      </c>
    </row>
    <row r="25046" spans="1:6" ht="25.5" x14ac:dyDescent="0.25">
      <c r="A25046" s="73" t="s">
        <v>19550</v>
      </c>
      <c r="B25046" s="74" t="s">
        <v>19551</v>
      </c>
      <c r="C25046" s="73" t="s">
        <v>101</v>
      </c>
      <c r="D25046" s="75">
        <v>4.8099999999999996</v>
      </c>
      <c r="E25046" s="75">
        <v>4.74</v>
      </c>
      <c r="F25046" s="73" t="s">
        <v>11</v>
      </c>
    </row>
    <row r="25047" spans="1:6" ht="25.5" x14ac:dyDescent="0.25">
      <c r="A25047" s="73" t="s">
        <v>19552</v>
      </c>
      <c r="B25047" s="74" t="s">
        <v>19553</v>
      </c>
      <c r="C25047" s="73" t="s">
        <v>101</v>
      </c>
      <c r="D25047" s="75">
        <v>6.01</v>
      </c>
      <c r="E25047" s="75">
        <v>5.94</v>
      </c>
      <c r="F25047" s="73" t="s">
        <v>11</v>
      </c>
    </row>
    <row r="25048" spans="1:6" ht="25.5" x14ac:dyDescent="0.25">
      <c r="A25048" s="73" t="s">
        <v>19554</v>
      </c>
      <c r="B25048" s="74" t="s">
        <v>19555</v>
      </c>
      <c r="C25048" s="73" t="s">
        <v>101</v>
      </c>
      <c r="D25048" s="75">
        <v>12.09</v>
      </c>
      <c r="E25048" s="75">
        <v>12.01</v>
      </c>
      <c r="F25048" s="73" t="s">
        <v>11</v>
      </c>
    </row>
    <row r="25049" spans="1:6" ht="25.5" x14ac:dyDescent="0.25">
      <c r="A25049" s="73" t="s">
        <v>19556</v>
      </c>
      <c r="B25049" s="74" t="s">
        <v>19557</v>
      </c>
      <c r="C25049" s="73" t="s">
        <v>101</v>
      </c>
      <c r="D25049" s="75">
        <v>10.94</v>
      </c>
      <c r="E25049" s="75">
        <v>10.86</v>
      </c>
      <c r="F25049" s="73" t="s">
        <v>11</v>
      </c>
    </row>
    <row r="25050" spans="1:6" ht="25.5" x14ac:dyDescent="0.25">
      <c r="A25050" s="73" t="s">
        <v>19558</v>
      </c>
      <c r="B25050" s="74" t="s">
        <v>19559</v>
      </c>
      <c r="C25050" s="73" t="s">
        <v>101</v>
      </c>
      <c r="D25050" s="75">
        <v>13.84</v>
      </c>
      <c r="E25050" s="75">
        <v>13.76</v>
      </c>
      <c r="F25050" s="73" t="s">
        <v>11</v>
      </c>
    </row>
    <row r="25051" spans="1:6" ht="38.25" x14ac:dyDescent="0.25">
      <c r="A25051" s="73" t="s">
        <v>19560</v>
      </c>
      <c r="B25051" s="74" t="s">
        <v>19561</v>
      </c>
      <c r="C25051" s="73" t="s">
        <v>101</v>
      </c>
      <c r="D25051" s="75">
        <v>15.51</v>
      </c>
      <c r="E25051" s="75">
        <v>14.73</v>
      </c>
      <c r="F25051" s="73" t="s">
        <v>11</v>
      </c>
    </row>
    <row r="25052" spans="1:6" ht="38.25" x14ac:dyDescent="0.25">
      <c r="A25052" s="73" t="s">
        <v>19562</v>
      </c>
      <c r="B25052" s="74" t="s">
        <v>19563</v>
      </c>
      <c r="C25052" s="73" t="s">
        <v>101</v>
      </c>
      <c r="D25052" s="75">
        <v>18.12</v>
      </c>
      <c r="E25052" s="75">
        <v>17.34</v>
      </c>
      <c r="F25052" s="73" t="s">
        <v>11</v>
      </c>
    </row>
    <row r="25053" spans="1:6" ht="25.5" x14ac:dyDescent="0.25">
      <c r="A25053" s="73" t="s">
        <v>19564</v>
      </c>
      <c r="B25053" s="74" t="s">
        <v>19565</v>
      </c>
      <c r="C25053" s="73" t="s">
        <v>101</v>
      </c>
      <c r="D25053" s="75">
        <v>82.18</v>
      </c>
      <c r="E25053" s="75">
        <v>81.400000000000006</v>
      </c>
      <c r="F25053" s="73" t="s">
        <v>11</v>
      </c>
    </row>
    <row r="25054" spans="1:6" ht="25.5" x14ac:dyDescent="0.25">
      <c r="A25054" s="73" t="s">
        <v>19566</v>
      </c>
      <c r="B25054" s="74" t="s">
        <v>19567</v>
      </c>
      <c r="C25054" s="73" t="s">
        <v>101</v>
      </c>
      <c r="D25054" s="75">
        <v>24.08</v>
      </c>
      <c r="E25054" s="75">
        <v>23.3</v>
      </c>
      <c r="F25054" s="73" t="s">
        <v>11</v>
      </c>
    </row>
    <row r="25055" spans="1:6" ht="25.5" x14ac:dyDescent="0.25">
      <c r="A25055" s="73" t="s">
        <v>19568</v>
      </c>
      <c r="B25055" s="74" t="s">
        <v>19569</v>
      </c>
      <c r="C25055" s="73" t="s">
        <v>101</v>
      </c>
      <c r="D25055" s="75">
        <v>51.67</v>
      </c>
      <c r="E25055" s="75">
        <v>50.45</v>
      </c>
      <c r="F25055" s="73" t="s">
        <v>11</v>
      </c>
    </row>
    <row r="25056" spans="1:6" ht="25.5" x14ac:dyDescent="0.25">
      <c r="A25056" s="73" t="s">
        <v>19570</v>
      </c>
      <c r="B25056" s="74" t="s">
        <v>19571</v>
      </c>
      <c r="C25056" s="73" t="s">
        <v>101</v>
      </c>
      <c r="D25056" s="75">
        <v>64.81</v>
      </c>
      <c r="E25056" s="75">
        <v>63.59</v>
      </c>
      <c r="F25056" s="73" t="s">
        <v>11</v>
      </c>
    </row>
    <row r="25057" spans="1:6" ht="25.5" x14ac:dyDescent="0.25">
      <c r="A25057" s="73" t="s">
        <v>19572</v>
      </c>
      <c r="B25057" s="74" t="s">
        <v>19573</v>
      </c>
      <c r="C25057" s="73" t="s">
        <v>101</v>
      </c>
      <c r="D25057" s="75">
        <v>20.079999999999998</v>
      </c>
      <c r="E25057" s="75">
        <v>19.100000000000001</v>
      </c>
      <c r="F25057" s="73" t="s">
        <v>11</v>
      </c>
    </row>
    <row r="25058" spans="1:6" ht="25.5" x14ac:dyDescent="0.25">
      <c r="A25058" s="73" t="s">
        <v>19574</v>
      </c>
      <c r="B25058" s="74" t="s">
        <v>19575</v>
      </c>
      <c r="C25058" s="73" t="s">
        <v>101</v>
      </c>
      <c r="D25058" s="75">
        <v>2.61</v>
      </c>
      <c r="E25058" s="75">
        <v>2.5299999999999998</v>
      </c>
      <c r="F25058" s="73" t="s">
        <v>11</v>
      </c>
    </row>
    <row r="25059" spans="1:6" ht="25.5" x14ac:dyDescent="0.25">
      <c r="A25059" s="73" t="s">
        <v>19576</v>
      </c>
      <c r="B25059" s="74" t="s">
        <v>19577</v>
      </c>
      <c r="C25059" s="73" t="s">
        <v>101</v>
      </c>
      <c r="D25059" s="75">
        <v>3.06</v>
      </c>
      <c r="E25059" s="75">
        <v>2.98</v>
      </c>
      <c r="F25059" s="73" t="s">
        <v>11</v>
      </c>
    </row>
    <row r="25060" spans="1:6" ht="25.5" x14ac:dyDescent="0.25">
      <c r="A25060" s="73" t="s">
        <v>19578</v>
      </c>
      <c r="B25060" s="74" t="s">
        <v>19579</v>
      </c>
      <c r="C25060" s="73" t="s">
        <v>101</v>
      </c>
      <c r="D25060" s="75">
        <v>50.7</v>
      </c>
      <c r="E25060" s="75">
        <v>50.2</v>
      </c>
      <c r="F25060" s="73" t="s">
        <v>11</v>
      </c>
    </row>
    <row r="25061" spans="1:6" ht="25.5" x14ac:dyDescent="0.25">
      <c r="A25061" s="73" t="s">
        <v>19580</v>
      </c>
      <c r="B25061" s="74" t="s">
        <v>34997</v>
      </c>
      <c r="C25061" s="73" t="s">
        <v>101</v>
      </c>
      <c r="D25061" s="75">
        <v>30.22</v>
      </c>
      <c r="E25061" s="75">
        <v>29.96</v>
      </c>
      <c r="F25061" s="73" t="s">
        <v>11</v>
      </c>
    </row>
    <row r="25062" spans="1:6" ht="51" x14ac:dyDescent="0.25">
      <c r="A25062" s="73" t="s">
        <v>19581</v>
      </c>
      <c r="B25062" s="74" t="s">
        <v>34998</v>
      </c>
      <c r="C25062" s="73" t="s">
        <v>101</v>
      </c>
      <c r="D25062" s="75">
        <v>1372.87</v>
      </c>
      <c r="E25062" s="75">
        <v>1356.36</v>
      </c>
      <c r="F25062" s="73" t="s">
        <v>11</v>
      </c>
    </row>
    <row r="25063" spans="1:6" ht="38.25" x14ac:dyDescent="0.25">
      <c r="A25063" s="73" t="s">
        <v>19582</v>
      </c>
      <c r="B25063" s="74" t="s">
        <v>34999</v>
      </c>
      <c r="C25063" s="73" t="s">
        <v>101</v>
      </c>
      <c r="D25063" s="75">
        <v>664.63</v>
      </c>
      <c r="E25063" s="75">
        <v>655.03</v>
      </c>
      <c r="F25063" s="73" t="s">
        <v>11</v>
      </c>
    </row>
    <row r="25064" spans="1:6" ht="25.5" x14ac:dyDescent="0.25">
      <c r="A25064" s="73" t="s">
        <v>19583</v>
      </c>
      <c r="B25064" s="74" t="s">
        <v>19584</v>
      </c>
      <c r="C25064" s="73" t="s">
        <v>101</v>
      </c>
      <c r="D25064" s="75">
        <v>127.18</v>
      </c>
      <c r="E25064" s="75">
        <v>119.94</v>
      </c>
      <c r="F25064" s="73" t="s">
        <v>11</v>
      </c>
    </row>
    <row r="25065" spans="1:6" ht="25.5" x14ac:dyDescent="0.25">
      <c r="A25065" s="73" t="s">
        <v>19585</v>
      </c>
      <c r="B25065" s="74" t="s">
        <v>19586</v>
      </c>
      <c r="C25065" s="73" t="s">
        <v>101</v>
      </c>
      <c r="D25065" s="75">
        <v>16.37</v>
      </c>
      <c r="E25065" s="75">
        <v>15.91</v>
      </c>
      <c r="F25065" s="73" t="s">
        <v>11</v>
      </c>
    </row>
    <row r="25066" spans="1:6" ht="38.25" x14ac:dyDescent="0.25">
      <c r="A25066" s="73" t="s">
        <v>19587</v>
      </c>
      <c r="B25066" s="74" t="s">
        <v>19588</v>
      </c>
      <c r="C25066" s="73" t="s">
        <v>101</v>
      </c>
      <c r="D25066" s="75">
        <v>978.9</v>
      </c>
      <c r="E25066" s="75">
        <v>961.86</v>
      </c>
      <c r="F25066" s="73" t="s">
        <v>11</v>
      </c>
    </row>
    <row r="25067" spans="1:6" ht="38.25" x14ac:dyDescent="0.25">
      <c r="A25067" s="73" t="s">
        <v>19589</v>
      </c>
      <c r="B25067" s="74" t="s">
        <v>19590</v>
      </c>
      <c r="C25067" s="73" t="s">
        <v>101</v>
      </c>
      <c r="D25067" s="75">
        <v>985.11</v>
      </c>
      <c r="E25067" s="75">
        <v>968.07</v>
      </c>
      <c r="F25067" s="73" t="s">
        <v>11</v>
      </c>
    </row>
    <row r="25068" spans="1:6" ht="38.25" x14ac:dyDescent="0.25">
      <c r="A25068" s="73" t="s">
        <v>19591</v>
      </c>
      <c r="B25068" s="74" t="s">
        <v>19592</v>
      </c>
      <c r="C25068" s="73" t="s">
        <v>101</v>
      </c>
      <c r="D25068" s="75">
        <v>1008.13</v>
      </c>
      <c r="E25068" s="75">
        <v>991.09</v>
      </c>
      <c r="F25068" s="73" t="s">
        <v>11</v>
      </c>
    </row>
    <row r="25069" spans="1:6" ht="38.25" x14ac:dyDescent="0.25">
      <c r="A25069" s="73" t="s">
        <v>19593</v>
      </c>
      <c r="B25069" s="74" t="s">
        <v>19594</v>
      </c>
      <c r="C25069" s="73" t="s">
        <v>101</v>
      </c>
      <c r="D25069" s="75">
        <v>994.28</v>
      </c>
      <c r="E25069" s="75">
        <v>977.24</v>
      </c>
      <c r="F25069" s="73" t="s">
        <v>11</v>
      </c>
    </row>
    <row r="25070" spans="1:6" ht="38.25" x14ac:dyDescent="0.25">
      <c r="A25070" s="73" t="s">
        <v>19595</v>
      </c>
      <c r="B25070" s="74" t="s">
        <v>19596</v>
      </c>
      <c r="C25070" s="73" t="s">
        <v>101</v>
      </c>
      <c r="D25070" s="75">
        <v>1013.87</v>
      </c>
      <c r="E25070" s="75">
        <v>996.83</v>
      </c>
      <c r="F25070" s="73" t="s">
        <v>11</v>
      </c>
    </row>
    <row r="25071" spans="1:6" ht="38.25" x14ac:dyDescent="0.25">
      <c r="A25071" s="73" t="s">
        <v>19597</v>
      </c>
      <c r="B25071" s="74" t="s">
        <v>19598</v>
      </c>
      <c r="C25071" s="73" t="s">
        <v>101</v>
      </c>
      <c r="D25071" s="75">
        <v>1086.72</v>
      </c>
      <c r="E25071" s="75">
        <v>1069.68</v>
      </c>
      <c r="F25071" s="73" t="s">
        <v>11</v>
      </c>
    </row>
    <row r="25072" spans="1:6" ht="38.25" x14ac:dyDescent="0.25">
      <c r="A25072" s="73" t="s">
        <v>19599</v>
      </c>
      <c r="B25072" s="74" t="s">
        <v>19600</v>
      </c>
      <c r="C25072" s="73" t="s">
        <v>101</v>
      </c>
      <c r="D25072" s="75">
        <v>1094.1199999999999</v>
      </c>
      <c r="E25072" s="75">
        <v>1074.6400000000001</v>
      </c>
      <c r="F25072" s="73" t="s">
        <v>11</v>
      </c>
    </row>
    <row r="25073" spans="1:6" ht="38.25" x14ac:dyDescent="0.25">
      <c r="A25073" s="73" t="s">
        <v>19601</v>
      </c>
      <c r="B25073" s="74" t="s">
        <v>19602</v>
      </c>
      <c r="C25073" s="73" t="s">
        <v>101</v>
      </c>
      <c r="D25073" s="75">
        <v>1210.8800000000001</v>
      </c>
      <c r="E25073" s="75">
        <v>1190.22</v>
      </c>
      <c r="F25073" s="73" t="s">
        <v>11</v>
      </c>
    </row>
    <row r="25074" spans="1:6" ht="38.25" x14ac:dyDescent="0.25">
      <c r="A25074" s="73" t="s">
        <v>19603</v>
      </c>
      <c r="B25074" s="74" t="s">
        <v>19604</v>
      </c>
      <c r="C25074" s="73" t="s">
        <v>101</v>
      </c>
      <c r="D25074" s="75">
        <v>1432.7</v>
      </c>
      <c r="E25074" s="75">
        <v>1409.98</v>
      </c>
      <c r="F25074" s="73" t="s">
        <v>11</v>
      </c>
    </row>
    <row r="25075" spans="1:6" ht="25.5" x14ac:dyDescent="0.25">
      <c r="A25075" s="73" t="s">
        <v>19605</v>
      </c>
      <c r="B25075" s="74" t="s">
        <v>35007</v>
      </c>
      <c r="C25075" s="73" t="s">
        <v>101</v>
      </c>
      <c r="D25075" s="75">
        <v>519.91999999999996</v>
      </c>
      <c r="E25075" s="75">
        <v>514.08000000000004</v>
      </c>
      <c r="F25075" s="73" t="s">
        <v>11</v>
      </c>
    </row>
    <row r="25076" spans="1:6" ht="38.25" x14ac:dyDescent="0.25">
      <c r="A25076" s="73" t="s">
        <v>19606</v>
      </c>
      <c r="B25076" s="74" t="s">
        <v>35008</v>
      </c>
      <c r="C25076" s="73" t="s">
        <v>101</v>
      </c>
      <c r="D25076" s="75">
        <v>500.93</v>
      </c>
      <c r="E25076" s="75">
        <v>491.32</v>
      </c>
      <c r="F25076" s="73" t="s">
        <v>11</v>
      </c>
    </row>
    <row r="25077" spans="1:6" ht="25.5" x14ac:dyDescent="0.25">
      <c r="A25077" s="73" t="s">
        <v>19607</v>
      </c>
      <c r="B25077" s="74" t="s">
        <v>35009</v>
      </c>
      <c r="C25077" s="73" t="s">
        <v>101</v>
      </c>
      <c r="D25077" s="75">
        <v>188.44</v>
      </c>
      <c r="E25077" s="75">
        <v>187.38</v>
      </c>
      <c r="F25077" s="73" t="s">
        <v>11</v>
      </c>
    </row>
    <row r="25078" spans="1:6" ht="51" x14ac:dyDescent="0.25">
      <c r="A25078" s="73" t="s">
        <v>27622</v>
      </c>
      <c r="B25078" s="74" t="s">
        <v>35010</v>
      </c>
      <c r="C25078" s="73" t="s">
        <v>101</v>
      </c>
      <c r="D25078" s="75">
        <v>781.65</v>
      </c>
      <c r="E25078" s="75">
        <v>771.16</v>
      </c>
      <c r="F25078" s="73" t="s">
        <v>11</v>
      </c>
    </row>
    <row r="25079" spans="1:6" ht="51" x14ac:dyDescent="0.25">
      <c r="A25079" s="73" t="s">
        <v>27623</v>
      </c>
      <c r="B25079" s="74" t="s">
        <v>35011</v>
      </c>
      <c r="C25079" s="73" t="s">
        <v>101</v>
      </c>
      <c r="D25079" s="75">
        <v>851.87</v>
      </c>
      <c r="E25079" s="75">
        <v>838.77</v>
      </c>
      <c r="F25079" s="73" t="s">
        <v>11</v>
      </c>
    </row>
    <row r="25080" spans="1:6" ht="25.5" x14ac:dyDescent="0.25">
      <c r="A25080" s="73" t="s">
        <v>19608</v>
      </c>
      <c r="B25080" s="74" t="s">
        <v>19609</v>
      </c>
      <c r="C25080" s="73" t="s">
        <v>101</v>
      </c>
      <c r="D25080" s="75">
        <v>2.4900000000000002</v>
      </c>
      <c r="E25080" s="75">
        <v>2.38</v>
      </c>
      <c r="F25080" s="73" t="s">
        <v>11</v>
      </c>
    </row>
    <row r="25081" spans="1:6" ht="38.25" x14ac:dyDescent="0.25">
      <c r="A25081" s="73" t="s">
        <v>19610</v>
      </c>
      <c r="B25081" s="74" t="s">
        <v>35012</v>
      </c>
      <c r="C25081" s="73" t="s">
        <v>101</v>
      </c>
      <c r="D25081" s="75">
        <v>893.24</v>
      </c>
      <c r="E25081" s="75">
        <v>855.12</v>
      </c>
      <c r="F25081" s="73" t="s">
        <v>11</v>
      </c>
    </row>
    <row r="25082" spans="1:6" ht="51" x14ac:dyDescent="0.25">
      <c r="A25082" s="73" t="s">
        <v>19611</v>
      </c>
      <c r="B25082" s="74" t="s">
        <v>35013</v>
      </c>
      <c r="C25082" s="73" t="s">
        <v>101</v>
      </c>
      <c r="D25082" s="75">
        <v>3300.4</v>
      </c>
      <c r="E25082" s="75">
        <v>3171</v>
      </c>
      <c r="F25082" s="73" t="s">
        <v>11</v>
      </c>
    </row>
    <row r="25083" spans="1:6" ht="38.25" x14ac:dyDescent="0.25">
      <c r="A25083" s="73" t="s">
        <v>19612</v>
      </c>
      <c r="B25083" s="74" t="s">
        <v>35014</v>
      </c>
      <c r="C25083" s="73" t="s">
        <v>101</v>
      </c>
      <c r="D25083" s="75">
        <v>1050</v>
      </c>
      <c r="E25083" s="75">
        <v>1004.36</v>
      </c>
      <c r="F25083" s="73" t="s">
        <v>11</v>
      </c>
    </row>
    <row r="25084" spans="1:6" ht="51" x14ac:dyDescent="0.25">
      <c r="A25084" s="73" t="s">
        <v>19613</v>
      </c>
      <c r="B25084" s="74" t="s">
        <v>19614</v>
      </c>
      <c r="C25084" s="73" t="s">
        <v>101</v>
      </c>
      <c r="D25084" s="75">
        <v>36067.089999999997</v>
      </c>
      <c r="E25084" s="75">
        <v>34714.129999999997</v>
      </c>
      <c r="F25084" s="73" t="s">
        <v>11</v>
      </c>
    </row>
    <row r="25085" spans="1:6" ht="38.25" x14ac:dyDescent="0.25">
      <c r="A25085" s="73" t="s">
        <v>19615</v>
      </c>
      <c r="B25085" s="74" t="s">
        <v>19616</v>
      </c>
      <c r="C25085" s="73" t="s">
        <v>101</v>
      </c>
      <c r="D25085" s="75">
        <v>52.33</v>
      </c>
      <c r="E25085" s="75">
        <v>50.65</v>
      </c>
      <c r="F25085" s="73" t="s">
        <v>11</v>
      </c>
    </row>
    <row r="25086" spans="1:6" ht="38.25" x14ac:dyDescent="0.25">
      <c r="A25086" s="73" t="s">
        <v>19617</v>
      </c>
      <c r="B25086" s="74" t="s">
        <v>19618</v>
      </c>
      <c r="C25086" s="73" t="s">
        <v>101</v>
      </c>
      <c r="D25086" s="75">
        <v>59.63</v>
      </c>
      <c r="E25086" s="75">
        <v>57.69</v>
      </c>
      <c r="F25086" s="73" t="s">
        <v>11</v>
      </c>
    </row>
    <row r="25087" spans="1:6" ht="38.25" x14ac:dyDescent="0.25">
      <c r="A25087" s="73" t="s">
        <v>19619</v>
      </c>
      <c r="B25087" s="74" t="s">
        <v>19620</v>
      </c>
      <c r="C25087" s="73" t="s">
        <v>101</v>
      </c>
      <c r="D25087" s="75">
        <v>18.399999999999999</v>
      </c>
      <c r="E25087" s="75">
        <v>17.78</v>
      </c>
      <c r="F25087" s="73" t="s">
        <v>11</v>
      </c>
    </row>
    <row r="25088" spans="1:6" ht="38.25" x14ac:dyDescent="0.25">
      <c r="A25088" s="73" t="s">
        <v>19621</v>
      </c>
      <c r="B25088" s="74" t="s">
        <v>19622</v>
      </c>
      <c r="C25088" s="73" t="s">
        <v>101</v>
      </c>
      <c r="D25088" s="75">
        <v>18.02</v>
      </c>
      <c r="E25088" s="75">
        <v>17.399999999999999</v>
      </c>
      <c r="F25088" s="73" t="s">
        <v>11</v>
      </c>
    </row>
    <row r="25089" spans="1:6" ht="38.25" x14ac:dyDescent="0.25">
      <c r="A25089" s="73" t="s">
        <v>19623</v>
      </c>
      <c r="B25089" s="74" t="s">
        <v>19624</v>
      </c>
      <c r="C25089" s="73" t="s">
        <v>101</v>
      </c>
      <c r="D25089" s="75">
        <v>49.04</v>
      </c>
      <c r="E25089" s="75">
        <v>48.42</v>
      </c>
      <c r="F25089" s="73" t="s">
        <v>11</v>
      </c>
    </row>
    <row r="25090" spans="1:6" ht="25.5" x14ac:dyDescent="0.25">
      <c r="A25090" s="73" t="s">
        <v>19625</v>
      </c>
      <c r="B25090" s="74" t="s">
        <v>19626</v>
      </c>
      <c r="C25090" s="73" t="s">
        <v>101</v>
      </c>
      <c r="D25090" s="75">
        <v>243</v>
      </c>
      <c r="E25090" s="75">
        <v>243</v>
      </c>
      <c r="F25090" s="73" t="s">
        <v>11</v>
      </c>
    </row>
    <row r="25091" spans="1:6" ht="25.5" x14ac:dyDescent="0.25">
      <c r="A25091" s="73" t="s">
        <v>19627</v>
      </c>
      <c r="B25091" s="74" t="s">
        <v>19628</v>
      </c>
      <c r="C25091" s="73" t="s">
        <v>101</v>
      </c>
      <c r="D25091" s="75">
        <v>177.43</v>
      </c>
      <c r="E25091" s="75">
        <v>177.43</v>
      </c>
      <c r="F25091" s="73" t="s">
        <v>11</v>
      </c>
    </row>
    <row r="25092" spans="1:6" ht="25.5" x14ac:dyDescent="0.25">
      <c r="A25092" s="73" t="s">
        <v>19629</v>
      </c>
      <c r="B25092" s="74" t="s">
        <v>19630</v>
      </c>
      <c r="C25092" s="73" t="s">
        <v>101</v>
      </c>
      <c r="D25092" s="75">
        <v>15.72</v>
      </c>
      <c r="E25092" s="75">
        <v>15.72</v>
      </c>
      <c r="F25092" s="73" t="s">
        <v>11</v>
      </c>
    </row>
    <row r="25093" spans="1:6" x14ac:dyDescent="0.25">
      <c r="A25093" s="73" t="s">
        <v>19632</v>
      </c>
      <c r="B25093" s="74" t="s">
        <v>19633</v>
      </c>
      <c r="C25093" s="73" t="s">
        <v>101</v>
      </c>
      <c r="D25093" s="75">
        <v>72.3</v>
      </c>
      <c r="E25093" s="75">
        <v>72.3</v>
      </c>
      <c r="F25093" s="73" t="s">
        <v>11</v>
      </c>
    </row>
    <row r="25094" spans="1:6" ht="25.5" x14ac:dyDescent="0.25">
      <c r="A25094" s="73" t="s">
        <v>19634</v>
      </c>
      <c r="B25094" s="74" t="s">
        <v>19635</v>
      </c>
      <c r="C25094" s="73" t="s">
        <v>101</v>
      </c>
      <c r="D25094" s="75">
        <v>517.09</v>
      </c>
      <c r="E25094" s="75">
        <v>517.09</v>
      </c>
      <c r="F25094" s="73" t="s">
        <v>11</v>
      </c>
    </row>
    <row r="25095" spans="1:6" ht="38.25" x14ac:dyDescent="0.25">
      <c r="A25095" s="73" t="s">
        <v>19636</v>
      </c>
      <c r="B25095" s="74" t="s">
        <v>19637</v>
      </c>
      <c r="C25095" s="73" t="s">
        <v>101</v>
      </c>
      <c r="D25095" s="75">
        <v>151.5</v>
      </c>
      <c r="E25095" s="75">
        <v>151.5</v>
      </c>
      <c r="F25095" s="73" t="s">
        <v>11</v>
      </c>
    </row>
    <row r="25096" spans="1:6" ht="25.5" x14ac:dyDescent="0.25">
      <c r="A25096" s="73" t="s">
        <v>19638</v>
      </c>
      <c r="B25096" s="74" t="s">
        <v>19639</v>
      </c>
      <c r="C25096" s="73" t="s">
        <v>101</v>
      </c>
      <c r="D25096" s="75">
        <v>376.13</v>
      </c>
      <c r="E25096" s="75">
        <v>376.13</v>
      </c>
      <c r="F25096" s="73" t="s">
        <v>11</v>
      </c>
    </row>
    <row r="25097" spans="1:6" ht="38.25" x14ac:dyDescent="0.25">
      <c r="A25097" s="73" t="s">
        <v>19640</v>
      </c>
      <c r="B25097" s="74" t="s">
        <v>19641</v>
      </c>
      <c r="C25097" s="73" t="s">
        <v>101</v>
      </c>
      <c r="D25097" s="75">
        <v>242.36</v>
      </c>
      <c r="E25097" s="75">
        <v>242.36</v>
      </c>
      <c r="F25097" s="73" t="s">
        <v>11</v>
      </c>
    </row>
    <row r="25098" spans="1:6" ht="25.5" x14ac:dyDescent="0.25">
      <c r="A25098" s="73" t="s">
        <v>19642</v>
      </c>
      <c r="B25098" s="74" t="s">
        <v>19643</v>
      </c>
      <c r="C25098" s="73" t="s">
        <v>101</v>
      </c>
      <c r="D25098" s="75">
        <v>1795</v>
      </c>
      <c r="E25098" s="75">
        <v>1795</v>
      </c>
      <c r="F25098" s="73" t="s">
        <v>11</v>
      </c>
    </row>
    <row r="25099" spans="1:6" ht="38.25" x14ac:dyDescent="0.25">
      <c r="A25099" s="73" t="s">
        <v>19644</v>
      </c>
      <c r="B25099" s="74" t="s">
        <v>19645</v>
      </c>
      <c r="C25099" s="73" t="s">
        <v>101</v>
      </c>
      <c r="D25099" s="75">
        <v>1135.25</v>
      </c>
      <c r="E25099" s="75">
        <v>1135.25</v>
      </c>
      <c r="F25099" s="73" t="s">
        <v>11</v>
      </c>
    </row>
    <row r="25100" spans="1:6" ht="38.25" x14ac:dyDescent="0.25">
      <c r="A25100" s="73" t="s">
        <v>19646</v>
      </c>
      <c r="B25100" s="74" t="s">
        <v>19647</v>
      </c>
      <c r="C25100" s="73" t="s">
        <v>101</v>
      </c>
      <c r="D25100" s="75">
        <v>679</v>
      </c>
      <c r="E25100" s="75">
        <v>679</v>
      </c>
      <c r="F25100" s="73" t="s">
        <v>11</v>
      </c>
    </row>
    <row r="25101" spans="1:6" ht="38.25" x14ac:dyDescent="0.25">
      <c r="A25101" s="73" t="s">
        <v>19648</v>
      </c>
      <c r="B25101" s="74" t="s">
        <v>19649</v>
      </c>
      <c r="C25101" s="73" t="s">
        <v>101</v>
      </c>
      <c r="D25101" s="75">
        <v>670.28</v>
      </c>
      <c r="E25101" s="75">
        <v>670.28</v>
      </c>
      <c r="F25101" s="73" t="s">
        <v>11</v>
      </c>
    </row>
    <row r="25102" spans="1:6" ht="38.25" x14ac:dyDescent="0.25">
      <c r="A25102" s="73" t="s">
        <v>19650</v>
      </c>
      <c r="B25102" s="74" t="s">
        <v>19651</v>
      </c>
      <c r="C25102" s="73" t="s">
        <v>101</v>
      </c>
      <c r="D25102" s="75">
        <v>1917.17</v>
      </c>
      <c r="E25102" s="75">
        <v>1917.17</v>
      </c>
      <c r="F25102" s="73" t="s">
        <v>11</v>
      </c>
    </row>
    <row r="25103" spans="1:6" ht="38.25" x14ac:dyDescent="0.25">
      <c r="A25103" s="73" t="s">
        <v>19652</v>
      </c>
      <c r="B25103" s="74" t="s">
        <v>19653</v>
      </c>
      <c r="C25103" s="73" t="s">
        <v>101</v>
      </c>
      <c r="D25103" s="75">
        <v>1659.07</v>
      </c>
      <c r="E25103" s="75">
        <v>1659.07</v>
      </c>
      <c r="F25103" s="73" t="s">
        <v>11</v>
      </c>
    </row>
    <row r="25104" spans="1:6" ht="38.25" x14ac:dyDescent="0.25">
      <c r="A25104" s="73" t="s">
        <v>19654</v>
      </c>
      <c r="B25104" s="74" t="s">
        <v>19655</v>
      </c>
      <c r="C25104" s="73" t="s">
        <v>101</v>
      </c>
      <c r="D25104" s="75">
        <v>4064.41</v>
      </c>
      <c r="E25104" s="75">
        <v>4064.41</v>
      </c>
      <c r="F25104" s="73" t="s">
        <v>11</v>
      </c>
    </row>
    <row r="25105" spans="1:6" ht="38.25" x14ac:dyDescent="0.25">
      <c r="A25105" s="73" t="s">
        <v>19656</v>
      </c>
      <c r="B25105" s="74" t="s">
        <v>19657</v>
      </c>
      <c r="C25105" s="73" t="s">
        <v>101</v>
      </c>
      <c r="D25105" s="75">
        <v>6012.16</v>
      </c>
      <c r="E25105" s="75">
        <v>6012.16</v>
      </c>
      <c r="F25105" s="73" t="s">
        <v>11</v>
      </c>
    </row>
    <row r="25106" spans="1:6" ht="38.25" x14ac:dyDescent="0.25">
      <c r="A25106" s="73" t="s">
        <v>19658</v>
      </c>
      <c r="B25106" s="74" t="s">
        <v>19659</v>
      </c>
      <c r="C25106" s="73" t="s">
        <v>101</v>
      </c>
      <c r="D25106" s="75">
        <v>7650.56</v>
      </c>
      <c r="E25106" s="75">
        <v>7650.56</v>
      </c>
      <c r="F25106" s="73" t="s">
        <v>11</v>
      </c>
    </row>
    <row r="25107" spans="1:6" ht="38.25" x14ac:dyDescent="0.25">
      <c r="A25107" s="73" t="s">
        <v>19660</v>
      </c>
      <c r="B25107" s="74" t="s">
        <v>19661</v>
      </c>
      <c r="C25107" s="73" t="s">
        <v>101</v>
      </c>
      <c r="D25107" s="75">
        <v>300</v>
      </c>
      <c r="E25107" s="75">
        <v>300</v>
      </c>
      <c r="F25107" s="73" t="s">
        <v>11</v>
      </c>
    </row>
    <row r="25108" spans="1:6" ht="51" x14ac:dyDescent="0.25">
      <c r="A25108" s="73" t="s">
        <v>19662</v>
      </c>
      <c r="B25108" s="74" t="s">
        <v>19663</v>
      </c>
      <c r="C25108" s="73" t="s">
        <v>101</v>
      </c>
      <c r="D25108" s="75">
        <v>300</v>
      </c>
      <c r="E25108" s="75">
        <v>300</v>
      </c>
      <c r="F25108" s="73" t="s">
        <v>11</v>
      </c>
    </row>
    <row r="25109" spans="1:6" ht="25.5" x14ac:dyDescent="0.25">
      <c r="A25109" s="73" t="s">
        <v>19664</v>
      </c>
      <c r="B25109" s="74" t="s">
        <v>35021</v>
      </c>
      <c r="C25109" s="73" t="s">
        <v>101</v>
      </c>
      <c r="D25109" s="75">
        <v>2.08</v>
      </c>
      <c r="E25109" s="75">
        <v>2.08</v>
      </c>
      <c r="F25109" s="73" t="s">
        <v>11</v>
      </c>
    </row>
    <row r="25110" spans="1:6" ht="51" x14ac:dyDescent="0.25">
      <c r="A25110" s="73" t="s">
        <v>19665</v>
      </c>
      <c r="B25110" s="74" t="s">
        <v>19666</v>
      </c>
      <c r="C25110" s="73" t="s">
        <v>101</v>
      </c>
      <c r="D25110" s="75">
        <v>429.9</v>
      </c>
      <c r="E25110" s="75">
        <v>429.9</v>
      </c>
      <c r="F25110" s="73" t="s">
        <v>11</v>
      </c>
    </row>
    <row r="25111" spans="1:6" ht="38.25" x14ac:dyDescent="0.25">
      <c r="A25111" s="73" t="s">
        <v>19667</v>
      </c>
      <c r="B25111" s="74" t="s">
        <v>19668</v>
      </c>
      <c r="C25111" s="73" t="s">
        <v>101</v>
      </c>
      <c r="D25111" s="75">
        <v>507</v>
      </c>
      <c r="E25111" s="75">
        <v>507</v>
      </c>
      <c r="F25111" s="73" t="s">
        <v>11</v>
      </c>
    </row>
    <row r="25112" spans="1:6" x14ac:dyDescent="0.25">
      <c r="A25112" s="73" t="s">
        <v>19669</v>
      </c>
      <c r="B25112" s="74" t="s">
        <v>19670</v>
      </c>
      <c r="C25112" s="73" t="s">
        <v>101</v>
      </c>
      <c r="D25112" s="75">
        <v>217.5</v>
      </c>
      <c r="E25112" s="75">
        <v>217.5</v>
      </c>
      <c r="F25112" s="73" t="s">
        <v>11</v>
      </c>
    </row>
    <row r="25113" spans="1:6" ht="38.25" x14ac:dyDescent="0.25">
      <c r="A25113" s="73" t="s">
        <v>19671</v>
      </c>
      <c r="B25113" s="74" t="s">
        <v>19672</v>
      </c>
      <c r="C25113" s="73" t="s">
        <v>101</v>
      </c>
      <c r="D25113" s="75">
        <v>806.5</v>
      </c>
      <c r="E25113" s="75">
        <v>806.5</v>
      </c>
      <c r="F25113" s="73" t="s">
        <v>11</v>
      </c>
    </row>
    <row r="25114" spans="1:6" ht="38.25" x14ac:dyDescent="0.25">
      <c r="A25114" s="73" t="s">
        <v>19673</v>
      </c>
      <c r="B25114" s="74" t="s">
        <v>19674</v>
      </c>
      <c r="C25114" s="73" t="s">
        <v>101</v>
      </c>
      <c r="D25114" s="75">
        <v>1390</v>
      </c>
      <c r="E25114" s="75">
        <v>1390</v>
      </c>
      <c r="F25114" s="73" t="s">
        <v>11</v>
      </c>
    </row>
    <row r="25115" spans="1:6" ht="38.25" x14ac:dyDescent="0.25">
      <c r="A25115" s="73" t="s">
        <v>19675</v>
      </c>
      <c r="B25115" s="74" t="s">
        <v>19676</v>
      </c>
      <c r="C25115" s="73" t="s">
        <v>101</v>
      </c>
      <c r="D25115" s="75">
        <v>680</v>
      </c>
      <c r="E25115" s="75">
        <v>680</v>
      </c>
      <c r="F25115" s="73" t="s">
        <v>11</v>
      </c>
    </row>
    <row r="25116" spans="1:6" ht="38.25" x14ac:dyDescent="0.25">
      <c r="A25116" s="73" t="s">
        <v>19677</v>
      </c>
      <c r="B25116" s="74" t="s">
        <v>19678</v>
      </c>
      <c r="C25116" s="73" t="s">
        <v>101</v>
      </c>
      <c r="D25116" s="75">
        <v>690</v>
      </c>
      <c r="E25116" s="75">
        <v>690</v>
      </c>
      <c r="F25116" s="73" t="s">
        <v>11</v>
      </c>
    </row>
    <row r="25117" spans="1:6" ht="25.5" x14ac:dyDescent="0.25">
      <c r="A25117" s="73" t="s">
        <v>19679</v>
      </c>
      <c r="B25117" s="74" t="s">
        <v>19680</v>
      </c>
      <c r="C25117" s="73" t="s">
        <v>101</v>
      </c>
      <c r="D25117" s="75">
        <v>35</v>
      </c>
      <c r="E25117" s="75">
        <v>35</v>
      </c>
      <c r="F25117" s="73" t="s">
        <v>11</v>
      </c>
    </row>
    <row r="25118" spans="1:6" ht="25.5" x14ac:dyDescent="0.25">
      <c r="A25118" s="73" t="s">
        <v>19681</v>
      </c>
      <c r="B25118" s="74" t="s">
        <v>35022</v>
      </c>
      <c r="C25118" s="73" t="s">
        <v>101</v>
      </c>
      <c r="D25118" s="75">
        <v>35.979999999999997</v>
      </c>
      <c r="E25118" s="75">
        <v>35.979999999999997</v>
      </c>
      <c r="F25118" s="73" t="s">
        <v>11</v>
      </c>
    </row>
    <row r="25119" spans="1:6" ht="38.25" x14ac:dyDescent="0.25">
      <c r="A25119" s="73" t="s">
        <v>19682</v>
      </c>
      <c r="B25119" s="74" t="s">
        <v>19683</v>
      </c>
      <c r="C25119" s="73" t="s">
        <v>101</v>
      </c>
      <c r="D25119" s="75">
        <v>2.52</v>
      </c>
      <c r="E25119" s="75">
        <v>2.52</v>
      </c>
      <c r="F25119" s="73" t="s">
        <v>11</v>
      </c>
    </row>
    <row r="25120" spans="1:6" ht="38.25" x14ac:dyDescent="0.25">
      <c r="A25120" s="73" t="s">
        <v>19684</v>
      </c>
      <c r="B25120" s="74" t="s">
        <v>19685</v>
      </c>
      <c r="C25120" s="73" t="s">
        <v>101</v>
      </c>
      <c r="D25120" s="75">
        <v>2</v>
      </c>
      <c r="E25120" s="75">
        <v>2</v>
      </c>
      <c r="F25120" s="73" t="s">
        <v>11</v>
      </c>
    </row>
    <row r="25121" spans="1:6" ht="25.5" x14ac:dyDescent="0.25">
      <c r="A25121" s="73" t="s">
        <v>19686</v>
      </c>
      <c r="B25121" s="74" t="s">
        <v>19687</v>
      </c>
      <c r="C25121" s="73" t="s">
        <v>101</v>
      </c>
      <c r="D25121" s="75">
        <v>1.1000000000000001</v>
      </c>
      <c r="E25121" s="75">
        <v>1.1000000000000001</v>
      </c>
      <c r="F25121" s="73" t="s">
        <v>11</v>
      </c>
    </row>
    <row r="25122" spans="1:6" ht="25.5" x14ac:dyDescent="0.25">
      <c r="A25122" s="73" t="s">
        <v>19688</v>
      </c>
      <c r="B25122" s="74" t="s">
        <v>19689</v>
      </c>
      <c r="C25122" s="73" t="s">
        <v>101</v>
      </c>
      <c r="D25122" s="75">
        <v>21.27</v>
      </c>
      <c r="E25122" s="75">
        <v>21.27</v>
      </c>
      <c r="F25122" s="73" t="s">
        <v>11</v>
      </c>
    </row>
    <row r="25123" spans="1:6" ht="25.5" x14ac:dyDescent="0.25">
      <c r="A25123" s="73" t="s">
        <v>19690</v>
      </c>
      <c r="B25123" s="74" t="s">
        <v>19691</v>
      </c>
      <c r="C25123" s="73" t="s">
        <v>101</v>
      </c>
      <c r="D25123" s="75">
        <v>32.380000000000003</v>
      </c>
      <c r="E25123" s="75">
        <v>32.380000000000003</v>
      </c>
      <c r="F25123" s="73" t="s">
        <v>11</v>
      </c>
    </row>
    <row r="25124" spans="1:6" ht="25.5" x14ac:dyDescent="0.25">
      <c r="A25124" s="73" t="s">
        <v>19692</v>
      </c>
      <c r="B25124" s="74" t="s">
        <v>19693</v>
      </c>
      <c r="C25124" s="73" t="s">
        <v>101</v>
      </c>
      <c r="D25124" s="75">
        <v>14.7</v>
      </c>
      <c r="E25124" s="75">
        <v>14.7</v>
      </c>
      <c r="F25124" s="73" t="s">
        <v>11</v>
      </c>
    </row>
    <row r="25125" spans="1:6" ht="38.25" x14ac:dyDescent="0.25">
      <c r="A25125" s="73" t="s">
        <v>19694</v>
      </c>
      <c r="B25125" s="74" t="s">
        <v>19695</v>
      </c>
      <c r="C25125" s="73" t="s">
        <v>101</v>
      </c>
      <c r="D25125" s="75">
        <v>38.590000000000003</v>
      </c>
      <c r="E25125" s="75">
        <v>38.590000000000003</v>
      </c>
      <c r="F25125" s="73" t="s">
        <v>11</v>
      </c>
    </row>
    <row r="25126" spans="1:6" ht="38.25" x14ac:dyDescent="0.25">
      <c r="A25126" s="73" t="s">
        <v>19696</v>
      </c>
      <c r="B25126" s="74" t="s">
        <v>19697</v>
      </c>
      <c r="C25126" s="73" t="s">
        <v>101</v>
      </c>
      <c r="D25126" s="75">
        <v>45.67</v>
      </c>
      <c r="E25126" s="75">
        <v>45.67</v>
      </c>
      <c r="F25126" s="73" t="s">
        <v>11</v>
      </c>
    </row>
    <row r="25127" spans="1:6" ht="25.5" x14ac:dyDescent="0.25">
      <c r="A25127" s="73" t="s">
        <v>19698</v>
      </c>
      <c r="B25127" s="74" t="s">
        <v>19699</v>
      </c>
      <c r="C25127" s="73" t="s">
        <v>101</v>
      </c>
      <c r="D25127" s="75">
        <v>353.26</v>
      </c>
      <c r="E25127" s="75">
        <v>353.26</v>
      </c>
      <c r="F25127" s="73" t="s">
        <v>11</v>
      </c>
    </row>
    <row r="25128" spans="1:6" ht="25.5" x14ac:dyDescent="0.25">
      <c r="A25128" s="73" t="s">
        <v>19700</v>
      </c>
      <c r="B25128" s="74" t="s">
        <v>19701</v>
      </c>
      <c r="C25128" s="73" t="s">
        <v>101</v>
      </c>
      <c r="D25128" s="75">
        <v>0.82</v>
      </c>
      <c r="E25128" s="75">
        <v>0.82</v>
      </c>
      <c r="F25128" s="73" t="s">
        <v>11</v>
      </c>
    </row>
    <row r="25129" spans="1:6" ht="38.25" x14ac:dyDescent="0.25">
      <c r="A25129" s="73" t="s">
        <v>19702</v>
      </c>
      <c r="B25129" s="74" t="s">
        <v>19703</v>
      </c>
      <c r="C25129" s="73" t="s">
        <v>101</v>
      </c>
      <c r="D25129" s="75">
        <v>3.15</v>
      </c>
      <c r="E25129" s="75">
        <v>3.15</v>
      </c>
      <c r="F25129" s="73" t="s">
        <v>11</v>
      </c>
    </row>
    <row r="25130" spans="1:6" ht="38.25" x14ac:dyDescent="0.25">
      <c r="A25130" s="73" t="s">
        <v>19704</v>
      </c>
      <c r="B25130" s="74" t="s">
        <v>19705</v>
      </c>
      <c r="C25130" s="73" t="s">
        <v>101</v>
      </c>
      <c r="D25130" s="75">
        <v>3.04</v>
      </c>
      <c r="E25130" s="75">
        <v>3.04</v>
      </c>
      <c r="F25130" s="73" t="s">
        <v>11</v>
      </c>
    </row>
    <row r="25131" spans="1:6" ht="25.5" x14ac:dyDescent="0.25">
      <c r="A25131" s="73" t="s">
        <v>19706</v>
      </c>
      <c r="B25131" s="74" t="s">
        <v>37500</v>
      </c>
      <c r="C25131" s="73" t="s">
        <v>101</v>
      </c>
      <c r="D25131" s="75">
        <v>68.569999999999993</v>
      </c>
      <c r="E25131" s="75">
        <v>68.569999999999993</v>
      </c>
      <c r="F25131" s="73" t="s">
        <v>11</v>
      </c>
    </row>
    <row r="25132" spans="1:6" ht="25.5" x14ac:dyDescent="0.25">
      <c r="A25132" s="73" t="s">
        <v>19707</v>
      </c>
      <c r="B25132" s="74" t="s">
        <v>19708</v>
      </c>
      <c r="C25132" s="73" t="s">
        <v>101</v>
      </c>
      <c r="D25132" s="75">
        <v>5.88</v>
      </c>
      <c r="E25132" s="75">
        <v>5.88</v>
      </c>
      <c r="F25132" s="73" t="s">
        <v>11</v>
      </c>
    </row>
    <row r="25133" spans="1:6" x14ac:dyDescent="0.25">
      <c r="A25133" s="73" t="s">
        <v>19709</v>
      </c>
      <c r="B25133" s="74" t="s">
        <v>19710</v>
      </c>
      <c r="C25133" s="73" t="s">
        <v>101</v>
      </c>
      <c r="D25133" s="75">
        <v>3.95</v>
      </c>
      <c r="E25133" s="75">
        <v>3.95</v>
      </c>
      <c r="F25133" s="73" t="s">
        <v>11</v>
      </c>
    </row>
    <row r="25134" spans="1:6" x14ac:dyDescent="0.25">
      <c r="A25134" s="73" t="s">
        <v>19711</v>
      </c>
      <c r="B25134" s="74" t="s">
        <v>19712</v>
      </c>
      <c r="C25134" s="73" t="s">
        <v>101</v>
      </c>
      <c r="D25134" s="75">
        <v>2</v>
      </c>
      <c r="E25134" s="75">
        <v>2</v>
      </c>
      <c r="F25134" s="73" t="s">
        <v>11</v>
      </c>
    </row>
    <row r="25135" spans="1:6" x14ac:dyDescent="0.25">
      <c r="A25135" s="73" t="s">
        <v>19713</v>
      </c>
      <c r="B25135" s="74" t="s">
        <v>19714</v>
      </c>
      <c r="C25135" s="73" t="s">
        <v>101</v>
      </c>
      <c r="D25135" s="75">
        <v>2.8</v>
      </c>
      <c r="E25135" s="75">
        <v>2.8</v>
      </c>
      <c r="F25135" s="73" t="s">
        <v>11</v>
      </c>
    </row>
    <row r="25136" spans="1:6" ht="25.5" x14ac:dyDescent="0.25">
      <c r="A25136" s="73" t="s">
        <v>19715</v>
      </c>
      <c r="B25136" s="74" t="s">
        <v>19716</v>
      </c>
      <c r="C25136" s="73" t="s">
        <v>101</v>
      </c>
      <c r="D25136" s="75">
        <v>1.06</v>
      </c>
      <c r="E25136" s="75">
        <v>1.06</v>
      </c>
      <c r="F25136" s="73" t="s">
        <v>11</v>
      </c>
    </row>
    <row r="25137" spans="1:6" ht="25.5" x14ac:dyDescent="0.25">
      <c r="A25137" s="73" t="s">
        <v>19717</v>
      </c>
      <c r="B25137" s="74" t="s">
        <v>19718</v>
      </c>
      <c r="C25137" s="73" t="s">
        <v>101</v>
      </c>
      <c r="D25137" s="75">
        <v>3.59</v>
      </c>
      <c r="E25137" s="75">
        <v>3.59</v>
      </c>
      <c r="F25137" s="73" t="s">
        <v>11</v>
      </c>
    </row>
    <row r="25138" spans="1:6" x14ac:dyDescent="0.25">
      <c r="A25138" s="73" t="s">
        <v>19719</v>
      </c>
      <c r="B25138" s="74" t="s">
        <v>19720</v>
      </c>
      <c r="C25138" s="73" t="s">
        <v>101</v>
      </c>
      <c r="D25138" s="75">
        <v>6.63</v>
      </c>
      <c r="E25138" s="75">
        <v>6.63</v>
      </c>
      <c r="F25138" s="73" t="s">
        <v>11</v>
      </c>
    </row>
    <row r="25139" spans="1:6" ht="25.5" x14ac:dyDescent="0.25">
      <c r="A25139" s="73" t="s">
        <v>19721</v>
      </c>
      <c r="B25139" s="74" t="s">
        <v>19722</v>
      </c>
      <c r="C25139" s="73" t="s">
        <v>101</v>
      </c>
      <c r="D25139" s="75">
        <v>15.9</v>
      </c>
      <c r="E25139" s="75">
        <v>15.9</v>
      </c>
      <c r="F25139" s="73" t="s">
        <v>11</v>
      </c>
    </row>
    <row r="25140" spans="1:6" ht="25.5" x14ac:dyDescent="0.25">
      <c r="A25140" s="73" t="s">
        <v>19723</v>
      </c>
      <c r="B25140" s="74" t="s">
        <v>19724</v>
      </c>
      <c r="C25140" s="73" t="s">
        <v>101</v>
      </c>
      <c r="D25140" s="75">
        <v>12.49</v>
      </c>
      <c r="E25140" s="75">
        <v>12.49</v>
      </c>
      <c r="F25140" s="73" t="s">
        <v>11</v>
      </c>
    </row>
    <row r="25141" spans="1:6" ht="38.25" x14ac:dyDescent="0.25">
      <c r="A25141" s="73" t="s">
        <v>19725</v>
      </c>
      <c r="B25141" s="74" t="s">
        <v>19726</v>
      </c>
      <c r="C25141" s="73" t="s">
        <v>101</v>
      </c>
      <c r="D25141" s="75">
        <v>169.51</v>
      </c>
      <c r="E25141" s="75">
        <v>169.51</v>
      </c>
      <c r="F25141" s="73" t="s">
        <v>11</v>
      </c>
    </row>
    <row r="25142" spans="1:6" x14ac:dyDescent="0.25">
      <c r="A25142" s="73" t="s">
        <v>19727</v>
      </c>
      <c r="B25142" s="74" t="s">
        <v>19728</v>
      </c>
      <c r="C25142" s="73" t="s">
        <v>101</v>
      </c>
      <c r="D25142" s="75">
        <v>3.55</v>
      </c>
      <c r="E25142" s="75">
        <v>3.55</v>
      </c>
      <c r="F25142" s="73" t="s">
        <v>11</v>
      </c>
    </row>
    <row r="25143" spans="1:6" ht="25.5" x14ac:dyDescent="0.25">
      <c r="A25143" s="73" t="s">
        <v>19729</v>
      </c>
      <c r="B25143" s="74" t="s">
        <v>19730</v>
      </c>
      <c r="C25143" s="73" t="s">
        <v>101</v>
      </c>
      <c r="D25143" s="75">
        <v>0.81</v>
      </c>
      <c r="E25143" s="75">
        <v>0.81</v>
      </c>
      <c r="F25143" s="73" t="s">
        <v>11</v>
      </c>
    </row>
    <row r="25144" spans="1:6" ht="38.25" x14ac:dyDescent="0.25">
      <c r="A25144" s="73" t="s">
        <v>19731</v>
      </c>
      <c r="B25144" s="74" t="s">
        <v>19732</v>
      </c>
      <c r="C25144" s="73" t="s">
        <v>101</v>
      </c>
      <c r="D25144" s="75">
        <v>320.60000000000002</v>
      </c>
      <c r="E25144" s="75">
        <v>320.60000000000002</v>
      </c>
      <c r="F25144" s="73" t="s">
        <v>11</v>
      </c>
    </row>
    <row r="25145" spans="1:6" ht="51" x14ac:dyDescent="0.25">
      <c r="A25145" s="73" t="s">
        <v>19733</v>
      </c>
      <c r="B25145" s="74" t="s">
        <v>19734</v>
      </c>
      <c r="C25145" s="73" t="s">
        <v>101</v>
      </c>
      <c r="D25145" s="75">
        <v>101.65</v>
      </c>
      <c r="E25145" s="75">
        <v>101.65</v>
      </c>
      <c r="F25145" s="73" t="s">
        <v>11</v>
      </c>
    </row>
    <row r="25146" spans="1:6" ht="38.25" x14ac:dyDescent="0.25">
      <c r="A25146" s="73" t="s">
        <v>19735</v>
      </c>
      <c r="B25146" s="74" t="s">
        <v>19736</v>
      </c>
      <c r="C25146" s="73" t="s">
        <v>101</v>
      </c>
      <c r="D25146" s="75">
        <v>16.04</v>
      </c>
      <c r="E25146" s="75">
        <v>16.04</v>
      </c>
      <c r="F25146" s="73" t="s">
        <v>11</v>
      </c>
    </row>
    <row r="25147" spans="1:6" ht="25.5" x14ac:dyDescent="0.25">
      <c r="A25147" s="73" t="s">
        <v>19737</v>
      </c>
      <c r="B25147" s="74" t="s">
        <v>19738</v>
      </c>
      <c r="C25147" s="73" t="s">
        <v>101</v>
      </c>
      <c r="D25147" s="75">
        <v>9.25</v>
      </c>
      <c r="E25147" s="75">
        <v>9.25</v>
      </c>
      <c r="F25147" s="73" t="s">
        <v>11</v>
      </c>
    </row>
    <row r="25148" spans="1:6" ht="25.5" x14ac:dyDescent="0.25">
      <c r="A25148" s="73" t="s">
        <v>19739</v>
      </c>
      <c r="B25148" s="74" t="s">
        <v>19740</v>
      </c>
      <c r="C25148" s="73" t="s">
        <v>101</v>
      </c>
      <c r="D25148" s="75">
        <v>81.64</v>
      </c>
      <c r="E25148" s="75">
        <v>81.64</v>
      </c>
      <c r="F25148" s="73" t="s">
        <v>11</v>
      </c>
    </row>
    <row r="25149" spans="1:6" ht="25.5" x14ac:dyDescent="0.25">
      <c r="A25149" s="73" t="s">
        <v>19741</v>
      </c>
      <c r="B25149" s="74" t="s">
        <v>19742</v>
      </c>
      <c r="C25149" s="73" t="s">
        <v>101</v>
      </c>
      <c r="D25149" s="75">
        <v>159.87</v>
      </c>
      <c r="E25149" s="75">
        <v>159.87</v>
      </c>
      <c r="F25149" s="73" t="s">
        <v>11</v>
      </c>
    </row>
    <row r="25150" spans="1:6" ht="51" x14ac:dyDescent="0.25">
      <c r="A25150" s="73" t="s">
        <v>19743</v>
      </c>
      <c r="B25150" s="74" t="s">
        <v>19744</v>
      </c>
      <c r="C25150" s="73" t="s">
        <v>101</v>
      </c>
      <c r="D25150" s="75">
        <v>189.42</v>
      </c>
      <c r="E25150" s="75">
        <v>189.42</v>
      </c>
      <c r="F25150" s="73" t="s">
        <v>11</v>
      </c>
    </row>
    <row r="25151" spans="1:6" ht="38.25" x14ac:dyDescent="0.25">
      <c r="A25151" s="73" t="s">
        <v>19745</v>
      </c>
      <c r="B25151" s="74" t="s">
        <v>19746</v>
      </c>
      <c r="C25151" s="73" t="s">
        <v>101</v>
      </c>
      <c r="D25151" s="75">
        <v>141.16999999999999</v>
      </c>
      <c r="E25151" s="75">
        <v>141.16999999999999</v>
      </c>
      <c r="F25151" s="73" t="s">
        <v>11</v>
      </c>
    </row>
    <row r="25152" spans="1:6" ht="38.25" x14ac:dyDescent="0.25">
      <c r="A25152" s="73" t="s">
        <v>19747</v>
      </c>
      <c r="B25152" s="74" t="s">
        <v>19748</v>
      </c>
      <c r="C25152" s="73" t="s">
        <v>101</v>
      </c>
      <c r="D25152" s="75">
        <v>40.020000000000003</v>
      </c>
      <c r="E25152" s="75">
        <v>40.020000000000003</v>
      </c>
      <c r="F25152" s="73" t="s">
        <v>11</v>
      </c>
    </row>
    <row r="25153" spans="1:6" ht="25.5" x14ac:dyDescent="0.25">
      <c r="A25153" s="73" t="s">
        <v>19749</v>
      </c>
      <c r="B25153" s="74" t="s">
        <v>19750</v>
      </c>
      <c r="C25153" s="73" t="s">
        <v>101</v>
      </c>
      <c r="D25153" s="75">
        <v>191.97</v>
      </c>
      <c r="E25153" s="75">
        <v>191.97</v>
      </c>
      <c r="F25153" s="73" t="s">
        <v>11</v>
      </c>
    </row>
    <row r="25154" spans="1:6" ht="25.5" x14ac:dyDescent="0.25">
      <c r="A25154" s="73" t="s">
        <v>19751</v>
      </c>
      <c r="B25154" s="74" t="s">
        <v>19752</v>
      </c>
      <c r="C25154" s="73" t="s">
        <v>101</v>
      </c>
      <c r="D25154" s="75">
        <v>50.61</v>
      </c>
      <c r="E25154" s="75">
        <v>50.61</v>
      </c>
      <c r="F25154" s="73" t="s">
        <v>11</v>
      </c>
    </row>
    <row r="25155" spans="1:6" ht="25.5" x14ac:dyDescent="0.25">
      <c r="A25155" s="73" t="s">
        <v>19753</v>
      </c>
      <c r="B25155" s="74" t="s">
        <v>19754</v>
      </c>
      <c r="C25155" s="73" t="s">
        <v>101</v>
      </c>
      <c r="D25155" s="75">
        <v>712.09</v>
      </c>
      <c r="E25155" s="75">
        <v>712.09</v>
      </c>
      <c r="F25155" s="73" t="s">
        <v>11</v>
      </c>
    </row>
    <row r="25156" spans="1:6" ht="25.5" x14ac:dyDescent="0.25">
      <c r="A25156" s="73" t="s">
        <v>19755</v>
      </c>
      <c r="B25156" s="74" t="s">
        <v>19756</v>
      </c>
      <c r="C25156" s="73" t="s">
        <v>101</v>
      </c>
      <c r="D25156" s="75">
        <v>159</v>
      </c>
      <c r="E25156" s="75">
        <v>159</v>
      </c>
      <c r="F25156" s="73" t="s">
        <v>11</v>
      </c>
    </row>
    <row r="25157" spans="1:6" ht="25.5" x14ac:dyDescent="0.25">
      <c r="A25157" s="73" t="s">
        <v>19757</v>
      </c>
      <c r="B25157" s="74" t="s">
        <v>19758</v>
      </c>
      <c r="C25157" s="73" t="s">
        <v>101</v>
      </c>
      <c r="D25157" s="75">
        <v>79.989999999999995</v>
      </c>
      <c r="E25157" s="75">
        <v>79.989999999999995</v>
      </c>
      <c r="F25157" s="73" t="s">
        <v>11</v>
      </c>
    </row>
    <row r="25158" spans="1:6" ht="25.5" x14ac:dyDescent="0.25">
      <c r="A25158" s="73" t="s">
        <v>19759</v>
      </c>
      <c r="B25158" s="74" t="s">
        <v>19760</v>
      </c>
      <c r="C25158" s="73" t="s">
        <v>101</v>
      </c>
      <c r="D25158" s="75">
        <v>340</v>
      </c>
      <c r="E25158" s="75">
        <v>340</v>
      </c>
      <c r="F25158" s="73" t="s">
        <v>11</v>
      </c>
    </row>
    <row r="25159" spans="1:6" ht="38.25" x14ac:dyDescent="0.25">
      <c r="A25159" s="73" t="s">
        <v>19761</v>
      </c>
      <c r="B25159" s="74" t="s">
        <v>19762</v>
      </c>
      <c r="C25159" s="73" t="s">
        <v>101</v>
      </c>
      <c r="D25159" s="75">
        <v>275.72000000000003</v>
      </c>
      <c r="E25159" s="75">
        <v>275.72000000000003</v>
      </c>
      <c r="F25159" s="73" t="s">
        <v>11</v>
      </c>
    </row>
    <row r="25160" spans="1:6" ht="25.5" x14ac:dyDescent="0.25">
      <c r="A25160" s="73" t="s">
        <v>19763</v>
      </c>
      <c r="B25160" s="74" t="s">
        <v>19764</v>
      </c>
      <c r="C25160" s="73" t="s">
        <v>101</v>
      </c>
      <c r="D25160" s="75">
        <v>69.260000000000005</v>
      </c>
      <c r="E25160" s="75">
        <v>69.260000000000005</v>
      </c>
      <c r="F25160" s="73" t="s">
        <v>11</v>
      </c>
    </row>
    <row r="25161" spans="1:6" ht="38.25" x14ac:dyDescent="0.25">
      <c r="A25161" s="73" t="s">
        <v>19765</v>
      </c>
      <c r="B25161" s="74" t="s">
        <v>35025</v>
      </c>
      <c r="C25161" s="73" t="s">
        <v>101</v>
      </c>
      <c r="D25161" s="75">
        <v>175.9</v>
      </c>
      <c r="E25161" s="75">
        <v>175.9</v>
      </c>
      <c r="F25161" s="73" t="s">
        <v>11</v>
      </c>
    </row>
    <row r="25162" spans="1:6" ht="38.25" x14ac:dyDescent="0.25">
      <c r="A25162" s="73" t="s">
        <v>19766</v>
      </c>
      <c r="B25162" s="74" t="s">
        <v>35026</v>
      </c>
      <c r="C25162" s="73" t="s">
        <v>101</v>
      </c>
      <c r="D25162" s="75">
        <v>145.52000000000001</v>
      </c>
      <c r="E25162" s="75">
        <v>145.52000000000001</v>
      </c>
      <c r="F25162" s="73" t="s">
        <v>11</v>
      </c>
    </row>
    <row r="25163" spans="1:6" ht="25.5" x14ac:dyDescent="0.25">
      <c r="A25163" s="73" t="s">
        <v>19767</v>
      </c>
      <c r="B25163" s="74" t="s">
        <v>19768</v>
      </c>
      <c r="C25163" s="73" t="s">
        <v>101</v>
      </c>
      <c r="D25163" s="75">
        <v>37.19</v>
      </c>
      <c r="E25163" s="75">
        <v>37.19</v>
      </c>
      <c r="F25163" s="73" t="s">
        <v>11</v>
      </c>
    </row>
    <row r="25164" spans="1:6" ht="25.5" x14ac:dyDescent="0.25">
      <c r="A25164" s="73" t="s">
        <v>19769</v>
      </c>
      <c r="B25164" s="74" t="s">
        <v>19770</v>
      </c>
      <c r="C25164" s="73" t="s">
        <v>101</v>
      </c>
      <c r="D25164" s="75">
        <v>51.64</v>
      </c>
      <c r="E25164" s="75">
        <v>51.64</v>
      </c>
      <c r="F25164" s="73" t="s">
        <v>11</v>
      </c>
    </row>
    <row r="25165" spans="1:6" ht="25.5" x14ac:dyDescent="0.25">
      <c r="A25165" s="73" t="s">
        <v>19771</v>
      </c>
      <c r="B25165" s="74" t="s">
        <v>19772</v>
      </c>
      <c r="C25165" s="73" t="s">
        <v>101</v>
      </c>
      <c r="D25165" s="75">
        <v>48.42</v>
      </c>
      <c r="E25165" s="75">
        <v>48.42</v>
      </c>
      <c r="F25165" s="73" t="s">
        <v>11</v>
      </c>
    </row>
    <row r="25166" spans="1:6" ht="25.5" x14ac:dyDescent="0.25">
      <c r="A25166" s="73" t="s">
        <v>19773</v>
      </c>
      <c r="B25166" s="74" t="s">
        <v>19774</v>
      </c>
      <c r="C25166" s="73" t="s">
        <v>101</v>
      </c>
      <c r="D25166" s="75">
        <v>80.28</v>
      </c>
      <c r="E25166" s="75">
        <v>80.28</v>
      </c>
      <c r="F25166" s="73" t="s">
        <v>11</v>
      </c>
    </row>
    <row r="25167" spans="1:6" ht="25.5" x14ac:dyDescent="0.25">
      <c r="A25167" s="73" t="s">
        <v>19775</v>
      </c>
      <c r="B25167" s="74" t="s">
        <v>19776</v>
      </c>
      <c r="C25167" s="73" t="s">
        <v>101</v>
      </c>
      <c r="D25167" s="75">
        <v>104.54</v>
      </c>
      <c r="E25167" s="75">
        <v>104.54</v>
      </c>
      <c r="F25167" s="73" t="s">
        <v>11</v>
      </c>
    </row>
    <row r="25168" spans="1:6" ht="25.5" x14ac:dyDescent="0.25">
      <c r="A25168" s="73" t="s">
        <v>19777</v>
      </c>
      <c r="B25168" s="74" t="s">
        <v>19778</v>
      </c>
      <c r="C25168" s="73" t="s">
        <v>101</v>
      </c>
      <c r="D25168" s="75">
        <v>125.04</v>
      </c>
      <c r="E25168" s="75">
        <v>125.04</v>
      </c>
      <c r="F25168" s="73" t="s">
        <v>11</v>
      </c>
    </row>
    <row r="25169" spans="1:6" ht="25.5" x14ac:dyDescent="0.25">
      <c r="A25169" s="73" t="s">
        <v>19779</v>
      </c>
      <c r="B25169" s="74" t="s">
        <v>19780</v>
      </c>
      <c r="C25169" s="73" t="s">
        <v>101</v>
      </c>
      <c r="D25169" s="75">
        <v>41.06</v>
      </c>
      <c r="E25169" s="75">
        <v>41.06</v>
      </c>
      <c r="F25169" s="73" t="s">
        <v>11</v>
      </c>
    </row>
    <row r="25170" spans="1:6" ht="25.5" x14ac:dyDescent="0.25">
      <c r="A25170" s="73" t="s">
        <v>19781</v>
      </c>
      <c r="B25170" s="74" t="s">
        <v>19782</v>
      </c>
      <c r="C25170" s="73" t="s">
        <v>101</v>
      </c>
      <c r="D25170" s="75">
        <v>65.98</v>
      </c>
      <c r="E25170" s="75">
        <v>65.98</v>
      </c>
      <c r="F25170" s="73" t="s">
        <v>11</v>
      </c>
    </row>
    <row r="25171" spans="1:6" ht="25.5" x14ac:dyDescent="0.25">
      <c r="A25171" s="73" t="s">
        <v>19783</v>
      </c>
      <c r="B25171" s="74" t="s">
        <v>19784</v>
      </c>
      <c r="C25171" s="73" t="s">
        <v>101</v>
      </c>
      <c r="D25171" s="75">
        <v>91.13</v>
      </c>
      <c r="E25171" s="75">
        <v>91.13</v>
      </c>
      <c r="F25171" s="73" t="s">
        <v>11</v>
      </c>
    </row>
    <row r="25172" spans="1:6" ht="25.5" x14ac:dyDescent="0.25">
      <c r="A25172" s="73" t="s">
        <v>19785</v>
      </c>
      <c r="B25172" s="74" t="s">
        <v>19786</v>
      </c>
      <c r="C25172" s="73" t="s">
        <v>101</v>
      </c>
      <c r="D25172" s="75">
        <v>98.09</v>
      </c>
      <c r="E25172" s="75">
        <v>98.09</v>
      </c>
      <c r="F25172" s="73" t="s">
        <v>11</v>
      </c>
    </row>
    <row r="25173" spans="1:6" ht="25.5" x14ac:dyDescent="0.25">
      <c r="A25173" s="73" t="s">
        <v>19787</v>
      </c>
      <c r="B25173" s="74" t="s">
        <v>19788</v>
      </c>
      <c r="C25173" s="73" t="s">
        <v>101</v>
      </c>
      <c r="D25173" s="75">
        <v>189.3</v>
      </c>
      <c r="E25173" s="75">
        <v>189.3</v>
      </c>
      <c r="F25173" s="73" t="s">
        <v>11</v>
      </c>
    </row>
    <row r="25174" spans="1:6" ht="25.5" x14ac:dyDescent="0.25">
      <c r="A25174" s="73" t="s">
        <v>19789</v>
      </c>
      <c r="B25174" s="74" t="s">
        <v>19790</v>
      </c>
      <c r="C25174" s="73" t="s">
        <v>101</v>
      </c>
      <c r="D25174" s="75">
        <v>402.13</v>
      </c>
      <c r="E25174" s="75">
        <v>402.13</v>
      </c>
      <c r="F25174" s="73" t="s">
        <v>11</v>
      </c>
    </row>
    <row r="25175" spans="1:6" ht="25.5" x14ac:dyDescent="0.25">
      <c r="A25175" s="73" t="s">
        <v>19791</v>
      </c>
      <c r="B25175" s="74" t="s">
        <v>19792</v>
      </c>
      <c r="C25175" s="73" t="s">
        <v>101</v>
      </c>
      <c r="D25175" s="75">
        <v>612.24</v>
      </c>
      <c r="E25175" s="75">
        <v>612.24</v>
      </c>
      <c r="F25175" s="73" t="s">
        <v>11</v>
      </c>
    </row>
    <row r="25176" spans="1:6" ht="25.5" x14ac:dyDescent="0.25">
      <c r="A25176" s="73" t="s">
        <v>19793</v>
      </c>
      <c r="B25176" s="74" t="s">
        <v>19794</v>
      </c>
      <c r="C25176" s="73" t="s">
        <v>101</v>
      </c>
      <c r="D25176" s="75">
        <v>1130.46</v>
      </c>
      <c r="E25176" s="75">
        <v>1130.46</v>
      </c>
      <c r="F25176" s="73" t="s">
        <v>11</v>
      </c>
    </row>
    <row r="25177" spans="1:6" ht="25.5" x14ac:dyDescent="0.25">
      <c r="A25177" s="73" t="s">
        <v>19795</v>
      </c>
      <c r="B25177" s="74" t="s">
        <v>19796</v>
      </c>
      <c r="C25177" s="73" t="s">
        <v>101</v>
      </c>
      <c r="D25177" s="75">
        <v>39.99</v>
      </c>
      <c r="E25177" s="75">
        <v>39.99</v>
      </c>
      <c r="F25177" s="73" t="s">
        <v>11</v>
      </c>
    </row>
    <row r="25178" spans="1:6" ht="25.5" x14ac:dyDescent="0.25">
      <c r="A25178" s="73" t="s">
        <v>19797</v>
      </c>
      <c r="B25178" s="74" t="s">
        <v>19798</v>
      </c>
      <c r="C25178" s="73" t="s">
        <v>101</v>
      </c>
      <c r="D25178" s="75">
        <v>48.98</v>
      </c>
      <c r="E25178" s="75">
        <v>48.98</v>
      </c>
      <c r="F25178" s="73" t="s">
        <v>11</v>
      </c>
    </row>
    <row r="25179" spans="1:6" ht="38.25" x14ac:dyDescent="0.25">
      <c r="A25179" s="73" t="s">
        <v>19799</v>
      </c>
      <c r="B25179" s="74" t="s">
        <v>19800</v>
      </c>
      <c r="C25179" s="73" t="s">
        <v>101</v>
      </c>
      <c r="D25179" s="75">
        <v>325</v>
      </c>
      <c r="E25179" s="75">
        <v>325</v>
      </c>
      <c r="F25179" s="73" t="s">
        <v>11</v>
      </c>
    </row>
    <row r="25180" spans="1:6" ht="25.5" x14ac:dyDescent="0.25">
      <c r="A25180" s="73" t="s">
        <v>19801</v>
      </c>
      <c r="B25180" s="74" t="s">
        <v>19802</v>
      </c>
      <c r="C25180" s="73" t="s">
        <v>101</v>
      </c>
      <c r="D25180" s="75">
        <v>93.32</v>
      </c>
      <c r="E25180" s="75">
        <v>93.32</v>
      </c>
      <c r="F25180" s="73" t="s">
        <v>11</v>
      </c>
    </row>
    <row r="25181" spans="1:6" x14ac:dyDescent="0.25">
      <c r="A25181" s="73" t="s">
        <v>19803</v>
      </c>
      <c r="B25181" s="74" t="s">
        <v>19804</v>
      </c>
      <c r="C25181" s="73" t="s">
        <v>101</v>
      </c>
      <c r="D25181" s="75">
        <v>80.790000000000006</v>
      </c>
      <c r="E25181" s="75">
        <v>80.790000000000006</v>
      </c>
      <c r="F25181" s="73" t="s">
        <v>11</v>
      </c>
    </row>
    <row r="25182" spans="1:6" x14ac:dyDescent="0.25">
      <c r="A25182" s="73" t="s">
        <v>19805</v>
      </c>
      <c r="B25182" s="74" t="s">
        <v>19806</v>
      </c>
      <c r="C25182" s="73" t="s">
        <v>101</v>
      </c>
      <c r="D25182" s="75">
        <v>77.260000000000005</v>
      </c>
      <c r="E25182" s="75">
        <v>77.260000000000005</v>
      </c>
      <c r="F25182" s="73" t="s">
        <v>11</v>
      </c>
    </row>
    <row r="25183" spans="1:6" x14ac:dyDescent="0.25">
      <c r="A25183" s="73" t="s">
        <v>19807</v>
      </c>
      <c r="B25183" s="74" t="s">
        <v>19808</v>
      </c>
      <c r="C25183" s="73" t="s">
        <v>101</v>
      </c>
      <c r="D25183" s="75">
        <v>90.55</v>
      </c>
      <c r="E25183" s="75">
        <v>90.55</v>
      </c>
      <c r="F25183" s="73" t="s">
        <v>11</v>
      </c>
    </row>
    <row r="25184" spans="1:6" x14ac:dyDescent="0.25">
      <c r="A25184" s="73" t="s">
        <v>19809</v>
      </c>
      <c r="B25184" s="74" t="s">
        <v>19810</v>
      </c>
      <c r="C25184" s="73" t="s">
        <v>101</v>
      </c>
      <c r="D25184" s="75">
        <v>135.66999999999999</v>
      </c>
      <c r="E25184" s="75">
        <v>135.66999999999999</v>
      </c>
      <c r="F25184" s="73" t="s">
        <v>11</v>
      </c>
    </row>
    <row r="25185" spans="1:6" x14ac:dyDescent="0.25">
      <c r="A25185" s="73" t="s">
        <v>19811</v>
      </c>
      <c r="B25185" s="74" t="s">
        <v>19812</v>
      </c>
      <c r="C25185" s="73" t="s">
        <v>101</v>
      </c>
      <c r="D25185" s="75">
        <v>153.22</v>
      </c>
      <c r="E25185" s="75">
        <v>153.22</v>
      </c>
      <c r="F25185" s="73" t="s">
        <v>11</v>
      </c>
    </row>
    <row r="25186" spans="1:6" ht="25.5" x14ac:dyDescent="0.25">
      <c r="A25186" s="73" t="s">
        <v>19813</v>
      </c>
      <c r="B25186" s="74" t="s">
        <v>19814</v>
      </c>
      <c r="C25186" s="73" t="s">
        <v>101</v>
      </c>
      <c r="D25186" s="75">
        <v>200.43</v>
      </c>
      <c r="E25186" s="75">
        <v>200.43</v>
      </c>
      <c r="F25186" s="73" t="s">
        <v>11</v>
      </c>
    </row>
    <row r="25187" spans="1:6" x14ac:dyDescent="0.25">
      <c r="A25187" s="73" t="s">
        <v>19815</v>
      </c>
      <c r="B25187" s="74" t="s">
        <v>19816</v>
      </c>
      <c r="C25187" s="73" t="s">
        <v>101</v>
      </c>
      <c r="D25187" s="75">
        <v>363.91</v>
      </c>
      <c r="E25187" s="75">
        <v>363.91</v>
      </c>
      <c r="F25187" s="73" t="s">
        <v>11</v>
      </c>
    </row>
    <row r="25188" spans="1:6" ht="25.5" x14ac:dyDescent="0.25">
      <c r="A25188" s="73" t="s">
        <v>19817</v>
      </c>
      <c r="B25188" s="74" t="s">
        <v>19818</v>
      </c>
      <c r="C25188" s="73" t="s">
        <v>101</v>
      </c>
      <c r="D25188" s="75">
        <v>591.07000000000005</v>
      </c>
      <c r="E25188" s="75">
        <v>591.07000000000005</v>
      </c>
      <c r="F25188" s="73" t="s">
        <v>11</v>
      </c>
    </row>
    <row r="25189" spans="1:6" x14ac:dyDescent="0.25">
      <c r="A25189" s="73" t="s">
        <v>19819</v>
      </c>
      <c r="B25189" s="74" t="s">
        <v>19820</v>
      </c>
      <c r="C25189" s="73" t="s">
        <v>101</v>
      </c>
      <c r="D25189" s="75">
        <v>950.07</v>
      </c>
      <c r="E25189" s="75">
        <v>950.07</v>
      </c>
      <c r="F25189" s="73" t="s">
        <v>11</v>
      </c>
    </row>
    <row r="25190" spans="1:6" ht="25.5" x14ac:dyDescent="0.25">
      <c r="A25190" s="73" t="s">
        <v>19821</v>
      </c>
      <c r="B25190" s="74" t="s">
        <v>19822</v>
      </c>
      <c r="C25190" s="73" t="s">
        <v>101</v>
      </c>
      <c r="D25190" s="75">
        <v>96.41</v>
      </c>
      <c r="E25190" s="75">
        <v>96.41</v>
      </c>
      <c r="F25190" s="73" t="s">
        <v>11</v>
      </c>
    </row>
    <row r="25191" spans="1:6" ht="25.5" x14ac:dyDescent="0.25">
      <c r="A25191" s="73" t="s">
        <v>19823</v>
      </c>
      <c r="B25191" s="74" t="s">
        <v>19824</v>
      </c>
      <c r="C25191" s="73" t="s">
        <v>101</v>
      </c>
      <c r="D25191" s="75">
        <v>127.42</v>
      </c>
      <c r="E25191" s="75">
        <v>127.42</v>
      </c>
      <c r="F25191" s="73" t="s">
        <v>11</v>
      </c>
    </row>
    <row r="25192" spans="1:6" ht="25.5" x14ac:dyDescent="0.25">
      <c r="A25192" s="73" t="s">
        <v>19825</v>
      </c>
      <c r="B25192" s="74" t="s">
        <v>19826</v>
      </c>
      <c r="C25192" s="73" t="s">
        <v>101</v>
      </c>
      <c r="D25192" s="75">
        <v>197.08</v>
      </c>
      <c r="E25192" s="75">
        <v>197.08</v>
      </c>
      <c r="F25192" s="73" t="s">
        <v>11</v>
      </c>
    </row>
    <row r="25193" spans="1:6" ht="25.5" x14ac:dyDescent="0.25">
      <c r="A25193" s="73" t="s">
        <v>19827</v>
      </c>
      <c r="B25193" s="74" t="s">
        <v>19828</v>
      </c>
      <c r="C25193" s="73" t="s">
        <v>101</v>
      </c>
      <c r="D25193" s="75">
        <v>211.82</v>
      </c>
      <c r="E25193" s="75">
        <v>211.82</v>
      </c>
      <c r="F25193" s="73" t="s">
        <v>11</v>
      </c>
    </row>
    <row r="25194" spans="1:6" ht="25.5" x14ac:dyDescent="0.25">
      <c r="A25194" s="73" t="s">
        <v>19829</v>
      </c>
      <c r="B25194" s="74" t="s">
        <v>19830</v>
      </c>
      <c r="C25194" s="73" t="s">
        <v>101</v>
      </c>
      <c r="D25194" s="75">
        <v>326.82</v>
      </c>
      <c r="E25194" s="75">
        <v>326.82</v>
      </c>
      <c r="F25194" s="73" t="s">
        <v>11</v>
      </c>
    </row>
    <row r="25195" spans="1:6" ht="25.5" x14ac:dyDescent="0.25">
      <c r="A25195" s="73" t="s">
        <v>19831</v>
      </c>
      <c r="B25195" s="74" t="s">
        <v>19832</v>
      </c>
      <c r="C25195" s="73" t="s">
        <v>101</v>
      </c>
      <c r="D25195" s="75">
        <v>538.9</v>
      </c>
      <c r="E25195" s="75">
        <v>538.9</v>
      </c>
      <c r="F25195" s="73" t="s">
        <v>11</v>
      </c>
    </row>
    <row r="25196" spans="1:6" ht="25.5" x14ac:dyDescent="0.25">
      <c r="A25196" s="73" t="s">
        <v>19833</v>
      </c>
      <c r="B25196" s="74" t="s">
        <v>19834</v>
      </c>
      <c r="C25196" s="73" t="s">
        <v>101</v>
      </c>
      <c r="D25196" s="75">
        <v>653.73</v>
      </c>
      <c r="E25196" s="75">
        <v>653.73</v>
      </c>
      <c r="F25196" s="73" t="s">
        <v>11</v>
      </c>
    </row>
    <row r="25197" spans="1:6" ht="25.5" x14ac:dyDescent="0.25">
      <c r="A25197" s="73" t="s">
        <v>19835</v>
      </c>
      <c r="B25197" s="74" t="s">
        <v>19836</v>
      </c>
      <c r="C25197" s="73" t="s">
        <v>101</v>
      </c>
      <c r="D25197" s="75">
        <v>1156.42</v>
      </c>
      <c r="E25197" s="75">
        <v>1156.42</v>
      </c>
      <c r="F25197" s="73" t="s">
        <v>11</v>
      </c>
    </row>
    <row r="25198" spans="1:6" x14ac:dyDescent="0.25">
      <c r="A25198" s="73" t="s">
        <v>19837</v>
      </c>
      <c r="B25198" s="74" t="s">
        <v>19838</v>
      </c>
      <c r="C25198" s="73" t="s">
        <v>101</v>
      </c>
      <c r="D25198" s="75">
        <v>13.31</v>
      </c>
      <c r="E25198" s="75">
        <v>13.31</v>
      </c>
      <c r="F25198" s="73" t="s">
        <v>11</v>
      </c>
    </row>
    <row r="25199" spans="1:6" x14ac:dyDescent="0.25">
      <c r="A25199" s="73" t="s">
        <v>19839</v>
      </c>
      <c r="B25199" s="74" t="s">
        <v>19840</v>
      </c>
      <c r="C25199" s="73" t="s">
        <v>101</v>
      </c>
      <c r="D25199" s="75">
        <v>13.23</v>
      </c>
      <c r="E25199" s="75">
        <v>13.23</v>
      </c>
      <c r="F25199" s="73" t="s">
        <v>11</v>
      </c>
    </row>
    <row r="25200" spans="1:6" x14ac:dyDescent="0.25">
      <c r="A25200" s="73" t="s">
        <v>19841</v>
      </c>
      <c r="B25200" s="74" t="s">
        <v>19842</v>
      </c>
      <c r="C25200" s="73" t="s">
        <v>101</v>
      </c>
      <c r="D25200" s="75">
        <v>24.08</v>
      </c>
      <c r="E25200" s="75">
        <v>24.08</v>
      </c>
      <c r="F25200" s="73" t="s">
        <v>11</v>
      </c>
    </row>
    <row r="25201" spans="1:6" x14ac:dyDescent="0.25">
      <c r="A25201" s="73" t="s">
        <v>19843</v>
      </c>
      <c r="B25201" s="74" t="s">
        <v>19844</v>
      </c>
      <c r="C25201" s="73" t="s">
        <v>101</v>
      </c>
      <c r="D25201" s="75">
        <v>28.95</v>
      </c>
      <c r="E25201" s="75">
        <v>28.95</v>
      </c>
      <c r="F25201" s="73" t="s">
        <v>11</v>
      </c>
    </row>
    <row r="25202" spans="1:6" x14ac:dyDescent="0.25">
      <c r="A25202" s="73" t="s">
        <v>19845</v>
      </c>
      <c r="B25202" s="74" t="s">
        <v>19846</v>
      </c>
      <c r="C25202" s="73" t="s">
        <v>101</v>
      </c>
      <c r="D25202" s="75">
        <v>30.03</v>
      </c>
      <c r="E25202" s="75">
        <v>30.03</v>
      </c>
      <c r="F25202" s="73" t="s">
        <v>11</v>
      </c>
    </row>
    <row r="25203" spans="1:6" x14ac:dyDescent="0.25">
      <c r="A25203" s="73" t="s">
        <v>19847</v>
      </c>
      <c r="B25203" s="74" t="s">
        <v>19848</v>
      </c>
      <c r="C25203" s="73" t="s">
        <v>101</v>
      </c>
      <c r="D25203" s="75">
        <v>53.53</v>
      </c>
      <c r="E25203" s="75">
        <v>53.53</v>
      </c>
      <c r="F25203" s="73" t="s">
        <v>11</v>
      </c>
    </row>
    <row r="25204" spans="1:6" ht="25.5" x14ac:dyDescent="0.25">
      <c r="A25204" s="73" t="s">
        <v>19849</v>
      </c>
      <c r="B25204" s="74" t="s">
        <v>19850</v>
      </c>
      <c r="C25204" s="73" t="s">
        <v>101</v>
      </c>
      <c r="D25204" s="75">
        <v>14.08</v>
      </c>
      <c r="E25204" s="75">
        <v>14.08</v>
      </c>
      <c r="F25204" s="73" t="s">
        <v>11</v>
      </c>
    </row>
    <row r="25205" spans="1:6" ht="25.5" x14ac:dyDescent="0.25">
      <c r="A25205" s="73" t="s">
        <v>19851</v>
      </c>
      <c r="B25205" s="74" t="s">
        <v>19852</v>
      </c>
      <c r="C25205" s="73" t="s">
        <v>101</v>
      </c>
      <c r="D25205" s="75">
        <v>17.7</v>
      </c>
      <c r="E25205" s="75">
        <v>17.7</v>
      </c>
      <c r="F25205" s="73" t="s">
        <v>11</v>
      </c>
    </row>
    <row r="25206" spans="1:6" ht="25.5" x14ac:dyDescent="0.25">
      <c r="A25206" s="73" t="s">
        <v>19853</v>
      </c>
      <c r="B25206" s="74" t="s">
        <v>19854</v>
      </c>
      <c r="C25206" s="73" t="s">
        <v>101</v>
      </c>
      <c r="D25206" s="75">
        <v>26.21</v>
      </c>
      <c r="E25206" s="75">
        <v>26.21</v>
      </c>
      <c r="F25206" s="73" t="s">
        <v>11</v>
      </c>
    </row>
    <row r="25207" spans="1:6" ht="25.5" x14ac:dyDescent="0.25">
      <c r="A25207" s="73" t="s">
        <v>19855</v>
      </c>
      <c r="B25207" s="74" t="s">
        <v>19856</v>
      </c>
      <c r="C25207" s="73" t="s">
        <v>101</v>
      </c>
      <c r="D25207" s="75">
        <v>39.49</v>
      </c>
      <c r="E25207" s="75">
        <v>39.49</v>
      </c>
      <c r="F25207" s="73" t="s">
        <v>11</v>
      </c>
    </row>
    <row r="25208" spans="1:6" ht="25.5" x14ac:dyDescent="0.25">
      <c r="A25208" s="73" t="s">
        <v>19857</v>
      </c>
      <c r="B25208" s="74" t="s">
        <v>19858</v>
      </c>
      <c r="C25208" s="73" t="s">
        <v>101</v>
      </c>
      <c r="D25208" s="75">
        <v>45.7</v>
      </c>
      <c r="E25208" s="75">
        <v>45.7</v>
      </c>
      <c r="F25208" s="73" t="s">
        <v>11</v>
      </c>
    </row>
    <row r="25209" spans="1:6" ht="25.5" x14ac:dyDescent="0.25">
      <c r="A25209" s="73" t="s">
        <v>19859</v>
      </c>
      <c r="B25209" s="74" t="s">
        <v>19860</v>
      </c>
      <c r="C25209" s="73" t="s">
        <v>101</v>
      </c>
      <c r="D25209" s="75">
        <v>63.53</v>
      </c>
      <c r="E25209" s="75">
        <v>63.53</v>
      </c>
      <c r="F25209" s="73" t="s">
        <v>11</v>
      </c>
    </row>
    <row r="25210" spans="1:6" x14ac:dyDescent="0.25">
      <c r="A25210" s="73" t="s">
        <v>19861</v>
      </c>
      <c r="B25210" s="74" t="s">
        <v>19862</v>
      </c>
      <c r="C25210" s="73" t="s">
        <v>101</v>
      </c>
      <c r="D25210" s="75">
        <v>14.68</v>
      </c>
      <c r="E25210" s="75">
        <v>14.68</v>
      </c>
      <c r="F25210" s="73" t="s">
        <v>11</v>
      </c>
    </row>
    <row r="25211" spans="1:6" ht="25.5" x14ac:dyDescent="0.25">
      <c r="A25211" s="73" t="s">
        <v>19863</v>
      </c>
      <c r="B25211" s="74" t="s">
        <v>19864</v>
      </c>
      <c r="C25211" s="73" t="s">
        <v>101</v>
      </c>
      <c r="D25211" s="75">
        <v>2.21</v>
      </c>
      <c r="E25211" s="75">
        <v>2.21</v>
      </c>
      <c r="F25211" s="73" t="s">
        <v>11</v>
      </c>
    </row>
    <row r="25212" spans="1:6" ht="25.5" x14ac:dyDescent="0.25">
      <c r="A25212" s="73" t="s">
        <v>19865</v>
      </c>
      <c r="B25212" s="74" t="s">
        <v>19866</v>
      </c>
      <c r="C25212" s="73" t="s">
        <v>101</v>
      </c>
      <c r="D25212" s="75">
        <v>8.25</v>
      </c>
      <c r="E25212" s="75">
        <v>8.25</v>
      </c>
      <c r="F25212" s="73" t="s">
        <v>11</v>
      </c>
    </row>
    <row r="25213" spans="1:6" ht="25.5" x14ac:dyDescent="0.25">
      <c r="A25213" s="73" t="s">
        <v>19867</v>
      </c>
      <c r="B25213" s="74" t="s">
        <v>19868</v>
      </c>
      <c r="C25213" s="73" t="s">
        <v>101</v>
      </c>
      <c r="D25213" s="75">
        <v>9.1999999999999993</v>
      </c>
      <c r="E25213" s="75">
        <v>9.1999999999999993</v>
      </c>
      <c r="F25213" s="73" t="s">
        <v>11</v>
      </c>
    </row>
    <row r="25214" spans="1:6" ht="25.5" x14ac:dyDescent="0.25">
      <c r="A25214" s="73" t="s">
        <v>19869</v>
      </c>
      <c r="B25214" s="74" t="s">
        <v>19870</v>
      </c>
      <c r="C25214" s="73" t="s">
        <v>101</v>
      </c>
      <c r="D25214" s="75">
        <v>11.61</v>
      </c>
      <c r="E25214" s="75">
        <v>11.61</v>
      </c>
      <c r="F25214" s="73" t="s">
        <v>11</v>
      </c>
    </row>
    <row r="25215" spans="1:6" ht="25.5" x14ac:dyDescent="0.25">
      <c r="A25215" s="73" t="s">
        <v>19871</v>
      </c>
      <c r="B25215" s="74" t="s">
        <v>19872</v>
      </c>
      <c r="C25215" s="73" t="s">
        <v>101</v>
      </c>
      <c r="D25215" s="75">
        <v>10.46</v>
      </c>
      <c r="E25215" s="75">
        <v>10.46</v>
      </c>
      <c r="F25215" s="73" t="s">
        <v>11</v>
      </c>
    </row>
    <row r="25216" spans="1:6" ht="25.5" x14ac:dyDescent="0.25">
      <c r="A25216" s="73" t="s">
        <v>19873</v>
      </c>
      <c r="B25216" s="74" t="s">
        <v>19874</v>
      </c>
      <c r="C25216" s="73" t="s">
        <v>101</v>
      </c>
      <c r="D25216" s="75">
        <v>383.93</v>
      </c>
      <c r="E25216" s="75">
        <v>383.93</v>
      </c>
      <c r="F25216" s="73" t="s">
        <v>11</v>
      </c>
    </row>
    <row r="25217" spans="1:6" ht="38.25" x14ac:dyDescent="0.25">
      <c r="A25217" s="73" t="s">
        <v>19875</v>
      </c>
      <c r="B25217" s="74" t="s">
        <v>19876</v>
      </c>
      <c r="C25217" s="73" t="s">
        <v>101</v>
      </c>
      <c r="D25217" s="75">
        <v>185.9</v>
      </c>
      <c r="E25217" s="75">
        <v>185.9</v>
      </c>
      <c r="F25217" s="73" t="s">
        <v>11</v>
      </c>
    </row>
    <row r="25218" spans="1:6" ht="38.25" x14ac:dyDescent="0.25">
      <c r="A25218" s="73" t="s">
        <v>19877</v>
      </c>
      <c r="B25218" s="74" t="s">
        <v>19878</v>
      </c>
      <c r="C25218" s="73" t="s">
        <v>101</v>
      </c>
      <c r="D25218" s="75">
        <v>227.9</v>
      </c>
      <c r="E25218" s="75">
        <v>227.9</v>
      </c>
      <c r="F25218" s="73" t="s">
        <v>11</v>
      </c>
    </row>
    <row r="25219" spans="1:6" ht="38.25" x14ac:dyDescent="0.25">
      <c r="A25219" s="73" t="s">
        <v>19879</v>
      </c>
      <c r="B25219" s="74" t="s">
        <v>19880</v>
      </c>
      <c r="C25219" s="73" t="s">
        <v>101</v>
      </c>
      <c r="D25219" s="75">
        <v>267.87</v>
      </c>
      <c r="E25219" s="75">
        <v>267.87</v>
      </c>
      <c r="F25219" s="73" t="s">
        <v>11</v>
      </c>
    </row>
    <row r="25220" spans="1:6" ht="38.25" x14ac:dyDescent="0.25">
      <c r="A25220" s="73" t="s">
        <v>19881</v>
      </c>
      <c r="B25220" s="74" t="s">
        <v>35027</v>
      </c>
      <c r="C25220" s="73" t="s">
        <v>101</v>
      </c>
      <c r="D25220" s="75">
        <v>8.59</v>
      </c>
      <c r="E25220" s="75">
        <v>8.59</v>
      </c>
      <c r="F25220" s="73" t="s">
        <v>11</v>
      </c>
    </row>
    <row r="25221" spans="1:6" ht="25.5" x14ac:dyDescent="0.25">
      <c r="A25221" s="73" t="s">
        <v>19882</v>
      </c>
      <c r="B25221" s="74" t="s">
        <v>19883</v>
      </c>
      <c r="C25221" s="73" t="s">
        <v>101</v>
      </c>
      <c r="D25221" s="75">
        <v>45.49</v>
      </c>
      <c r="E25221" s="75">
        <v>45.49</v>
      </c>
      <c r="F25221" s="73" t="s">
        <v>11</v>
      </c>
    </row>
    <row r="25222" spans="1:6" ht="25.5" x14ac:dyDescent="0.25">
      <c r="A25222" s="73" t="s">
        <v>19884</v>
      </c>
      <c r="B25222" s="74" t="s">
        <v>19885</v>
      </c>
      <c r="C25222" s="73" t="s">
        <v>101</v>
      </c>
      <c r="D25222" s="75">
        <v>26.4</v>
      </c>
      <c r="E25222" s="75">
        <v>26.4</v>
      </c>
      <c r="F25222" s="73" t="s">
        <v>11</v>
      </c>
    </row>
    <row r="25223" spans="1:6" ht="25.5" x14ac:dyDescent="0.25">
      <c r="A25223" s="73" t="s">
        <v>19886</v>
      </c>
      <c r="B25223" s="74" t="s">
        <v>19887</v>
      </c>
      <c r="C25223" s="73" t="s">
        <v>101</v>
      </c>
      <c r="D25223" s="75">
        <v>21.9</v>
      </c>
      <c r="E25223" s="75">
        <v>21.9</v>
      </c>
      <c r="F25223" s="73" t="s">
        <v>11</v>
      </c>
    </row>
    <row r="25224" spans="1:6" ht="25.5" x14ac:dyDescent="0.25">
      <c r="A25224" s="73" t="s">
        <v>19888</v>
      </c>
      <c r="B25224" s="74" t="s">
        <v>19889</v>
      </c>
      <c r="C25224" s="73" t="s">
        <v>101</v>
      </c>
      <c r="D25224" s="75">
        <v>7.19</v>
      </c>
      <c r="E25224" s="75">
        <v>7.19</v>
      </c>
      <c r="F25224" s="73" t="s">
        <v>11</v>
      </c>
    </row>
    <row r="25225" spans="1:6" ht="25.5" x14ac:dyDescent="0.25">
      <c r="A25225" s="73" t="s">
        <v>19890</v>
      </c>
      <c r="B25225" s="74" t="s">
        <v>19891</v>
      </c>
      <c r="C25225" s="73" t="s">
        <v>101</v>
      </c>
      <c r="D25225" s="75">
        <v>10.15</v>
      </c>
      <c r="E25225" s="75">
        <v>10.15</v>
      </c>
      <c r="F25225" s="73" t="s">
        <v>11</v>
      </c>
    </row>
    <row r="25226" spans="1:6" ht="25.5" x14ac:dyDescent="0.25">
      <c r="A25226" s="73" t="s">
        <v>19892</v>
      </c>
      <c r="B25226" s="74" t="s">
        <v>19893</v>
      </c>
      <c r="C25226" s="73" t="s">
        <v>101</v>
      </c>
      <c r="D25226" s="75">
        <v>13.88</v>
      </c>
      <c r="E25226" s="75">
        <v>13.88</v>
      </c>
      <c r="F25226" s="73" t="s">
        <v>11</v>
      </c>
    </row>
    <row r="25227" spans="1:6" ht="25.5" x14ac:dyDescent="0.25">
      <c r="A25227" s="73" t="s">
        <v>19894</v>
      </c>
      <c r="B25227" s="74" t="s">
        <v>19895</v>
      </c>
      <c r="C25227" s="73" t="s">
        <v>101</v>
      </c>
      <c r="D25227" s="75">
        <v>8</v>
      </c>
      <c r="E25227" s="75">
        <v>8</v>
      </c>
      <c r="F25227" s="73" t="s">
        <v>11</v>
      </c>
    </row>
    <row r="25228" spans="1:6" ht="51" x14ac:dyDescent="0.25">
      <c r="A25228" s="73" t="s">
        <v>19896</v>
      </c>
      <c r="B25228" s="74" t="s">
        <v>19897</v>
      </c>
      <c r="C25228" s="73" t="s">
        <v>101</v>
      </c>
      <c r="D25228" s="75">
        <v>18.59</v>
      </c>
      <c r="E25228" s="75">
        <v>18.59</v>
      </c>
      <c r="F25228" s="73" t="s">
        <v>11</v>
      </c>
    </row>
    <row r="25229" spans="1:6" ht="51" x14ac:dyDescent="0.25">
      <c r="A25229" s="73" t="s">
        <v>19898</v>
      </c>
      <c r="B25229" s="74" t="s">
        <v>19899</v>
      </c>
      <c r="C25229" s="73" t="s">
        <v>101</v>
      </c>
      <c r="D25229" s="75">
        <v>14.62</v>
      </c>
      <c r="E25229" s="75">
        <v>14.62</v>
      </c>
      <c r="F25229" s="73" t="s">
        <v>11</v>
      </c>
    </row>
    <row r="25230" spans="1:6" ht="51" x14ac:dyDescent="0.25">
      <c r="A25230" s="73" t="s">
        <v>19900</v>
      </c>
      <c r="B25230" s="74" t="s">
        <v>19901</v>
      </c>
      <c r="C25230" s="73" t="s">
        <v>101</v>
      </c>
      <c r="D25230" s="75">
        <v>42.07</v>
      </c>
      <c r="E25230" s="75">
        <v>42.07</v>
      </c>
      <c r="F25230" s="73" t="s">
        <v>11</v>
      </c>
    </row>
    <row r="25231" spans="1:6" ht="51" x14ac:dyDescent="0.25">
      <c r="A25231" s="73" t="s">
        <v>19902</v>
      </c>
      <c r="B25231" s="74" t="s">
        <v>19903</v>
      </c>
      <c r="C25231" s="73" t="s">
        <v>101</v>
      </c>
      <c r="D25231" s="75">
        <v>37.14</v>
      </c>
      <c r="E25231" s="75">
        <v>37.14</v>
      </c>
      <c r="F25231" s="73" t="s">
        <v>11</v>
      </c>
    </row>
    <row r="25232" spans="1:6" ht="51" x14ac:dyDescent="0.25">
      <c r="A25232" s="73" t="s">
        <v>19904</v>
      </c>
      <c r="B25232" s="74" t="s">
        <v>19905</v>
      </c>
      <c r="C25232" s="73" t="s">
        <v>101</v>
      </c>
      <c r="D25232" s="75">
        <v>70.52</v>
      </c>
      <c r="E25232" s="75">
        <v>70.52</v>
      </c>
      <c r="F25232" s="73" t="s">
        <v>11</v>
      </c>
    </row>
    <row r="25233" spans="1:6" ht="25.5" x14ac:dyDescent="0.25">
      <c r="A25233" s="73" t="s">
        <v>19906</v>
      </c>
      <c r="B25233" s="74" t="s">
        <v>19907</v>
      </c>
      <c r="C25233" s="73" t="s">
        <v>101</v>
      </c>
      <c r="D25233" s="75">
        <v>26.83</v>
      </c>
      <c r="E25233" s="75">
        <v>26.83</v>
      </c>
      <c r="F25233" s="73" t="s">
        <v>11</v>
      </c>
    </row>
    <row r="25234" spans="1:6" ht="38.25" x14ac:dyDescent="0.25">
      <c r="A25234" s="73" t="s">
        <v>19908</v>
      </c>
      <c r="B25234" s="74" t="s">
        <v>35028</v>
      </c>
      <c r="C25234" s="73" t="s">
        <v>101</v>
      </c>
      <c r="D25234" s="75">
        <v>13.9</v>
      </c>
      <c r="E25234" s="75">
        <v>13.9</v>
      </c>
      <c r="F25234" s="73" t="s">
        <v>11</v>
      </c>
    </row>
    <row r="25235" spans="1:6" ht="38.25" x14ac:dyDescent="0.25">
      <c r="A25235" s="73" t="s">
        <v>19909</v>
      </c>
      <c r="B25235" s="74" t="s">
        <v>19910</v>
      </c>
      <c r="C25235" s="73" t="s">
        <v>101</v>
      </c>
      <c r="D25235" s="75">
        <v>54.1</v>
      </c>
      <c r="E25235" s="75">
        <v>54.1</v>
      </c>
      <c r="F25235" s="73" t="s">
        <v>11</v>
      </c>
    </row>
    <row r="25236" spans="1:6" ht="38.25" x14ac:dyDescent="0.25">
      <c r="A25236" s="73" t="s">
        <v>19911</v>
      </c>
      <c r="B25236" s="74" t="s">
        <v>19912</v>
      </c>
      <c r="C25236" s="73" t="s">
        <v>101</v>
      </c>
      <c r="D25236" s="75">
        <v>15.68</v>
      </c>
      <c r="E25236" s="75">
        <v>15.68</v>
      </c>
      <c r="F25236" s="73" t="s">
        <v>11</v>
      </c>
    </row>
    <row r="25237" spans="1:6" ht="38.25" x14ac:dyDescent="0.25">
      <c r="A25237" s="73" t="s">
        <v>19913</v>
      </c>
      <c r="B25237" s="74" t="s">
        <v>19914</v>
      </c>
      <c r="C25237" s="73" t="s">
        <v>101</v>
      </c>
      <c r="D25237" s="75">
        <v>11.9</v>
      </c>
      <c r="E25237" s="75">
        <v>11.9</v>
      </c>
      <c r="F25237" s="73" t="s">
        <v>11</v>
      </c>
    </row>
    <row r="25238" spans="1:6" ht="38.25" x14ac:dyDescent="0.25">
      <c r="A25238" s="73" t="s">
        <v>19915</v>
      </c>
      <c r="B25238" s="74" t="s">
        <v>19916</v>
      </c>
      <c r="C25238" s="73" t="s">
        <v>101</v>
      </c>
      <c r="D25238" s="75">
        <v>16.18</v>
      </c>
      <c r="E25238" s="75">
        <v>16.18</v>
      </c>
      <c r="F25238" s="73" t="s">
        <v>11</v>
      </c>
    </row>
    <row r="25239" spans="1:6" ht="38.25" x14ac:dyDescent="0.25">
      <c r="A25239" s="73" t="s">
        <v>19917</v>
      </c>
      <c r="B25239" s="74" t="s">
        <v>19918</v>
      </c>
      <c r="C25239" s="73" t="s">
        <v>101</v>
      </c>
      <c r="D25239" s="75">
        <v>14.75</v>
      </c>
      <c r="E25239" s="75">
        <v>14.75</v>
      </c>
      <c r="F25239" s="73" t="s">
        <v>11</v>
      </c>
    </row>
    <row r="25240" spans="1:6" ht="38.25" x14ac:dyDescent="0.25">
      <c r="A25240" s="73" t="s">
        <v>19919</v>
      </c>
      <c r="B25240" s="74" t="s">
        <v>19920</v>
      </c>
      <c r="C25240" s="73" t="s">
        <v>101</v>
      </c>
      <c r="D25240" s="75">
        <v>13.92</v>
      </c>
      <c r="E25240" s="75">
        <v>13.92</v>
      </c>
      <c r="F25240" s="73" t="s">
        <v>11</v>
      </c>
    </row>
    <row r="25241" spans="1:6" ht="25.5" x14ac:dyDescent="0.25">
      <c r="A25241" s="73" t="s">
        <v>19921</v>
      </c>
      <c r="B25241" s="74" t="s">
        <v>19922</v>
      </c>
      <c r="C25241" s="73" t="s">
        <v>101</v>
      </c>
      <c r="D25241" s="75">
        <v>6.31</v>
      </c>
      <c r="E25241" s="75">
        <v>6.31</v>
      </c>
      <c r="F25241" s="73" t="s">
        <v>11</v>
      </c>
    </row>
    <row r="25242" spans="1:6" ht="38.25" x14ac:dyDescent="0.25">
      <c r="A25242" s="73" t="s">
        <v>19923</v>
      </c>
      <c r="B25242" s="74" t="s">
        <v>19924</v>
      </c>
      <c r="C25242" s="73" t="s">
        <v>101</v>
      </c>
      <c r="D25242" s="75">
        <v>164.9</v>
      </c>
      <c r="E25242" s="75">
        <v>164.9</v>
      </c>
      <c r="F25242" s="73" t="s">
        <v>11</v>
      </c>
    </row>
    <row r="25243" spans="1:6" ht="38.25" x14ac:dyDescent="0.25">
      <c r="A25243" s="73" t="s">
        <v>19925</v>
      </c>
      <c r="B25243" s="74" t="s">
        <v>19926</v>
      </c>
      <c r="C25243" s="73" t="s">
        <v>101</v>
      </c>
      <c r="D25243" s="75">
        <v>109.9</v>
      </c>
      <c r="E25243" s="75">
        <v>109.9</v>
      </c>
      <c r="F25243" s="73" t="s">
        <v>11</v>
      </c>
    </row>
    <row r="25244" spans="1:6" ht="38.25" x14ac:dyDescent="0.25">
      <c r="A25244" s="73" t="s">
        <v>19927</v>
      </c>
      <c r="B25244" s="74" t="s">
        <v>19928</v>
      </c>
      <c r="C25244" s="73" t="s">
        <v>101</v>
      </c>
      <c r="D25244" s="75">
        <v>89.62</v>
      </c>
      <c r="E25244" s="75">
        <v>89.62</v>
      </c>
      <c r="F25244" s="73" t="s">
        <v>11</v>
      </c>
    </row>
    <row r="25245" spans="1:6" x14ac:dyDescent="0.25">
      <c r="A25245" s="73" t="s">
        <v>19929</v>
      </c>
      <c r="B25245" s="74" t="s">
        <v>19930</v>
      </c>
      <c r="C25245" s="73" t="s">
        <v>101</v>
      </c>
      <c r="D25245" s="75">
        <v>397.9</v>
      </c>
      <c r="E25245" s="75">
        <v>397.9</v>
      </c>
      <c r="F25245" s="73" t="s">
        <v>11</v>
      </c>
    </row>
    <row r="25246" spans="1:6" ht="38.25" x14ac:dyDescent="0.25">
      <c r="A25246" s="73" t="s">
        <v>19931</v>
      </c>
      <c r="B25246" s="74" t="s">
        <v>19932</v>
      </c>
      <c r="C25246" s="73" t="s">
        <v>101</v>
      </c>
      <c r="D25246" s="75">
        <v>42.72</v>
      </c>
      <c r="E25246" s="75">
        <v>42.72</v>
      </c>
      <c r="F25246" s="73" t="s">
        <v>11</v>
      </c>
    </row>
    <row r="25247" spans="1:6" ht="25.5" x14ac:dyDescent="0.25">
      <c r="A25247" s="73" t="s">
        <v>19933</v>
      </c>
      <c r="B25247" s="74" t="s">
        <v>35029</v>
      </c>
      <c r="C25247" s="73" t="s">
        <v>101</v>
      </c>
      <c r="D25247" s="75">
        <v>39.9</v>
      </c>
      <c r="E25247" s="75">
        <v>39.9</v>
      </c>
      <c r="F25247" s="73" t="s">
        <v>11</v>
      </c>
    </row>
    <row r="25248" spans="1:6" ht="38.25" x14ac:dyDescent="0.25">
      <c r="A25248" s="73" t="s">
        <v>19934</v>
      </c>
      <c r="B25248" s="74" t="s">
        <v>19935</v>
      </c>
      <c r="C25248" s="73" t="s">
        <v>101</v>
      </c>
      <c r="D25248" s="75">
        <v>424.95</v>
      </c>
      <c r="E25248" s="75">
        <v>424.95</v>
      </c>
      <c r="F25248" s="73" t="s">
        <v>11</v>
      </c>
    </row>
    <row r="25249" spans="1:6" ht="38.25" x14ac:dyDescent="0.25">
      <c r="A25249" s="73" t="s">
        <v>19936</v>
      </c>
      <c r="B25249" s="74" t="s">
        <v>19937</v>
      </c>
      <c r="C25249" s="73" t="s">
        <v>101</v>
      </c>
      <c r="D25249" s="75">
        <v>58.99</v>
      </c>
      <c r="E25249" s="75">
        <v>58.99</v>
      </c>
      <c r="F25249" s="73" t="s">
        <v>11</v>
      </c>
    </row>
    <row r="25250" spans="1:6" ht="38.25" x14ac:dyDescent="0.25">
      <c r="A25250" s="73" t="s">
        <v>19938</v>
      </c>
      <c r="B25250" s="74" t="s">
        <v>19939</v>
      </c>
      <c r="C25250" s="73" t="s">
        <v>101</v>
      </c>
      <c r="D25250" s="75">
        <v>71.900000000000006</v>
      </c>
      <c r="E25250" s="75">
        <v>71.900000000000006</v>
      </c>
      <c r="F25250" s="73" t="s">
        <v>11</v>
      </c>
    </row>
    <row r="25251" spans="1:6" x14ac:dyDescent="0.25">
      <c r="A25251" s="73" t="s">
        <v>19940</v>
      </c>
      <c r="B25251" s="74" t="s">
        <v>19941</v>
      </c>
      <c r="C25251" s="73" t="s">
        <v>101</v>
      </c>
      <c r="D25251" s="75">
        <v>11.67</v>
      </c>
      <c r="E25251" s="75">
        <v>11.67</v>
      </c>
      <c r="F25251" s="73" t="s">
        <v>11</v>
      </c>
    </row>
    <row r="25252" spans="1:6" ht="25.5" x14ac:dyDescent="0.25">
      <c r="A25252" s="73" t="s">
        <v>19942</v>
      </c>
      <c r="B25252" s="74" t="s">
        <v>19943</v>
      </c>
      <c r="C25252" s="73" t="s">
        <v>101</v>
      </c>
      <c r="D25252" s="75">
        <v>94.07</v>
      </c>
      <c r="E25252" s="75">
        <v>94.07</v>
      </c>
      <c r="F25252" s="73" t="s">
        <v>11</v>
      </c>
    </row>
    <row r="25253" spans="1:6" ht="25.5" x14ac:dyDescent="0.25">
      <c r="A25253" s="73" t="s">
        <v>19944</v>
      </c>
      <c r="B25253" s="74" t="s">
        <v>19945</v>
      </c>
      <c r="C25253" s="73" t="s">
        <v>101</v>
      </c>
      <c r="D25253" s="75">
        <v>127.4</v>
      </c>
      <c r="E25253" s="75">
        <v>127.4</v>
      </c>
      <c r="F25253" s="73" t="s">
        <v>11</v>
      </c>
    </row>
    <row r="25254" spans="1:6" ht="25.5" x14ac:dyDescent="0.25">
      <c r="A25254" s="73" t="s">
        <v>19946</v>
      </c>
      <c r="B25254" s="74" t="s">
        <v>19947</v>
      </c>
      <c r="C25254" s="73" t="s">
        <v>101</v>
      </c>
      <c r="D25254" s="75">
        <v>272.51</v>
      </c>
      <c r="E25254" s="75">
        <v>272.51</v>
      </c>
      <c r="F25254" s="73" t="s">
        <v>11</v>
      </c>
    </row>
    <row r="25255" spans="1:6" ht="25.5" x14ac:dyDescent="0.25">
      <c r="A25255" s="73" t="s">
        <v>19948</v>
      </c>
      <c r="B25255" s="74" t="s">
        <v>19949</v>
      </c>
      <c r="C25255" s="73" t="s">
        <v>101</v>
      </c>
      <c r="D25255" s="75">
        <v>290.33999999999997</v>
      </c>
      <c r="E25255" s="75">
        <v>290.33999999999997</v>
      </c>
      <c r="F25255" s="73" t="s">
        <v>11</v>
      </c>
    </row>
    <row r="25256" spans="1:6" ht="25.5" x14ac:dyDescent="0.25">
      <c r="A25256" s="73" t="s">
        <v>19950</v>
      </c>
      <c r="B25256" s="74" t="s">
        <v>19951</v>
      </c>
      <c r="C25256" s="73" t="s">
        <v>101</v>
      </c>
      <c r="D25256" s="75">
        <v>303.27999999999997</v>
      </c>
      <c r="E25256" s="75">
        <v>303.27999999999997</v>
      </c>
      <c r="F25256" s="73" t="s">
        <v>11</v>
      </c>
    </row>
    <row r="25257" spans="1:6" ht="38.25" x14ac:dyDescent="0.25">
      <c r="A25257" s="73" t="s">
        <v>19952</v>
      </c>
      <c r="B25257" s="74" t="s">
        <v>19953</v>
      </c>
      <c r="C25257" s="73" t="s">
        <v>101</v>
      </c>
      <c r="D25257" s="75">
        <v>59.93</v>
      </c>
      <c r="E25257" s="75">
        <v>59.93</v>
      </c>
      <c r="F25257" s="73" t="s">
        <v>11</v>
      </c>
    </row>
    <row r="25258" spans="1:6" ht="38.25" x14ac:dyDescent="0.25">
      <c r="A25258" s="73" t="s">
        <v>19954</v>
      </c>
      <c r="B25258" s="74" t="s">
        <v>19955</v>
      </c>
      <c r="C25258" s="73" t="s">
        <v>101</v>
      </c>
      <c r="D25258" s="75">
        <v>412.9</v>
      </c>
      <c r="E25258" s="75">
        <v>412.9</v>
      </c>
      <c r="F25258" s="73" t="s">
        <v>11</v>
      </c>
    </row>
    <row r="25259" spans="1:6" ht="25.5" x14ac:dyDescent="0.25">
      <c r="A25259" s="73" t="s">
        <v>19956</v>
      </c>
      <c r="B25259" s="74" t="s">
        <v>19957</v>
      </c>
      <c r="C25259" s="73" t="s">
        <v>101</v>
      </c>
      <c r="D25259" s="75">
        <v>249.95</v>
      </c>
      <c r="E25259" s="75">
        <v>249.95</v>
      </c>
      <c r="F25259" s="73" t="s">
        <v>11</v>
      </c>
    </row>
    <row r="25260" spans="1:6" x14ac:dyDescent="0.25">
      <c r="A25260" s="73" t="s">
        <v>19958</v>
      </c>
      <c r="B25260" s="74" t="s">
        <v>19959</v>
      </c>
      <c r="C25260" s="73" t="s">
        <v>101</v>
      </c>
      <c r="D25260" s="75">
        <v>686.15</v>
      </c>
      <c r="E25260" s="75">
        <v>686.15</v>
      </c>
      <c r="F25260" s="73" t="s">
        <v>11</v>
      </c>
    </row>
    <row r="25261" spans="1:6" ht="25.5" x14ac:dyDescent="0.25">
      <c r="A25261" s="73" t="s">
        <v>19960</v>
      </c>
      <c r="B25261" s="74" t="s">
        <v>19961</v>
      </c>
      <c r="C25261" s="73" t="s">
        <v>101</v>
      </c>
      <c r="D25261" s="75">
        <v>25.9</v>
      </c>
      <c r="E25261" s="75">
        <v>25.9</v>
      </c>
      <c r="F25261" s="73" t="s">
        <v>11</v>
      </c>
    </row>
    <row r="25262" spans="1:6" x14ac:dyDescent="0.25">
      <c r="A25262" s="73" t="s">
        <v>19962</v>
      </c>
      <c r="B25262" s="74" t="s">
        <v>35030</v>
      </c>
      <c r="C25262" s="73" t="s">
        <v>101</v>
      </c>
      <c r="D25262" s="75">
        <v>51.38</v>
      </c>
      <c r="E25262" s="75">
        <v>51.38</v>
      </c>
      <c r="F25262" s="73" t="s">
        <v>11</v>
      </c>
    </row>
    <row r="25263" spans="1:6" ht="25.5" x14ac:dyDescent="0.25">
      <c r="A25263" s="73" t="s">
        <v>19963</v>
      </c>
      <c r="B25263" s="74" t="s">
        <v>19964</v>
      </c>
      <c r="C25263" s="73" t="s">
        <v>101</v>
      </c>
      <c r="D25263" s="75">
        <v>295</v>
      </c>
      <c r="E25263" s="75">
        <v>295</v>
      </c>
      <c r="F25263" s="73" t="s">
        <v>11</v>
      </c>
    </row>
    <row r="25264" spans="1:6" ht="25.5" x14ac:dyDescent="0.25">
      <c r="A25264" s="73" t="s">
        <v>19965</v>
      </c>
      <c r="B25264" s="74" t="s">
        <v>19966</v>
      </c>
      <c r="C25264" s="73" t="s">
        <v>101</v>
      </c>
      <c r="D25264" s="75">
        <v>485</v>
      </c>
      <c r="E25264" s="75">
        <v>485</v>
      </c>
      <c r="F25264" s="73" t="s">
        <v>11</v>
      </c>
    </row>
    <row r="25265" spans="1:6" ht="25.5" x14ac:dyDescent="0.25">
      <c r="A25265" s="73" t="s">
        <v>19967</v>
      </c>
      <c r="B25265" s="74" t="s">
        <v>19968</v>
      </c>
      <c r="C25265" s="73" t="s">
        <v>101</v>
      </c>
      <c r="D25265" s="75">
        <v>79.900000000000006</v>
      </c>
      <c r="E25265" s="75">
        <v>79.900000000000006</v>
      </c>
      <c r="F25265" s="73" t="s">
        <v>11</v>
      </c>
    </row>
    <row r="25266" spans="1:6" ht="25.5" x14ac:dyDescent="0.25">
      <c r="A25266" s="73" t="s">
        <v>19969</v>
      </c>
      <c r="B25266" s="74" t="s">
        <v>19970</v>
      </c>
      <c r="C25266" s="73" t="s">
        <v>101</v>
      </c>
      <c r="D25266" s="75">
        <v>2107</v>
      </c>
      <c r="E25266" s="75">
        <v>2107</v>
      </c>
      <c r="F25266" s="73" t="s">
        <v>11</v>
      </c>
    </row>
    <row r="25267" spans="1:6" ht="51" x14ac:dyDescent="0.25">
      <c r="A25267" s="73" t="s">
        <v>19971</v>
      </c>
      <c r="B25267" s="74" t="s">
        <v>19972</v>
      </c>
      <c r="C25267" s="73" t="s">
        <v>101</v>
      </c>
      <c r="D25267" s="75">
        <v>1.57</v>
      </c>
      <c r="E25267" s="75">
        <v>1.57</v>
      </c>
      <c r="F25267" s="73" t="s">
        <v>11</v>
      </c>
    </row>
    <row r="25268" spans="1:6" ht="51" x14ac:dyDescent="0.25">
      <c r="A25268" s="73" t="s">
        <v>19973</v>
      </c>
      <c r="B25268" s="74" t="s">
        <v>19974</v>
      </c>
      <c r="C25268" s="73" t="s">
        <v>101</v>
      </c>
      <c r="D25268" s="75">
        <v>3.9</v>
      </c>
      <c r="E25268" s="75">
        <v>3.9</v>
      </c>
      <c r="F25268" s="73" t="s">
        <v>11</v>
      </c>
    </row>
    <row r="25269" spans="1:6" ht="51" x14ac:dyDescent="0.25">
      <c r="A25269" s="73" t="s">
        <v>19975</v>
      </c>
      <c r="B25269" s="74" t="s">
        <v>19976</v>
      </c>
      <c r="C25269" s="73" t="s">
        <v>101</v>
      </c>
      <c r="D25269" s="75">
        <v>4.21</v>
      </c>
      <c r="E25269" s="75">
        <v>4.21</v>
      </c>
      <c r="F25269" s="73" t="s">
        <v>11</v>
      </c>
    </row>
    <row r="25270" spans="1:6" ht="51" x14ac:dyDescent="0.25">
      <c r="A25270" s="73" t="s">
        <v>19977</v>
      </c>
      <c r="B25270" s="74" t="s">
        <v>19978</v>
      </c>
      <c r="C25270" s="73" t="s">
        <v>101</v>
      </c>
      <c r="D25270" s="75">
        <v>4.8099999999999996</v>
      </c>
      <c r="E25270" s="75">
        <v>4.8099999999999996</v>
      </c>
      <c r="F25270" s="73" t="s">
        <v>11</v>
      </c>
    </row>
    <row r="25271" spans="1:6" ht="51" x14ac:dyDescent="0.25">
      <c r="A25271" s="73" t="s">
        <v>19979</v>
      </c>
      <c r="B25271" s="74" t="s">
        <v>19980</v>
      </c>
      <c r="C25271" s="73" t="s">
        <v>101</v>
      </c>
      <c r="D25271" s="75">
        <v>3.81</v>
      </c>
      <c r="E25271" s="75">
        <v>3.81</v>
      </c>
      <c r="F25271" s="73" t="s">
        <v>11</v>
      </c>
    </row>
    <row r="25272" spans="1:6" ht="51" x14ac:dyDescent="0.25">
      <c r="A25272" s="73" t="s">
        <v>19981</v>
      </c>
      <c r="B25272" s="74" t="s">
        <v>19982</v>
      </c>
      <c r="C25272" s="73" t="s">
        <v>101</v>
      </c>
      <c r="D25272" s="75">
        <v>5.19</v>
      </c>
      <c r="E25272" s="75">
        <v>5.19</v>
      </c>
      <c r="F25272" s="73" t="s">
        <v>11</v>
      </c>
    </row>
    <row r="25273" spans="1:6" ht="25.5" x14ac:dyDescent="0.25">
      <c r="A25273" s="73" t="s">
        <v>19983</v>
      </c>
      <c r="B25273" s="74" t="s">
        <v>19984</v>
      </c>
      <c r="C25273" s="73" t="s">
        <v>101</v>
      </c>
      <c r="D25273" s="75">
        <v>6.9</v>
      </c>
      <c r="E25273" s="75">
        <v>6.9</v>
      </c>
      <c r="F25273" s="73" t="s">
        <v>11</v>
      </c>
    </row>
    <row r="25274" spans="1:6" ht="38.25" x14ac:dyDescent="0.25">
      <c r="A25274" s="73" t="s">
        <v>19985</v>
      </c>
      <c r="B25274" s="74" t="s">
        <v>19986</v>
      </c>
      <c r="C25274" s="73" t="s">
        <v>101</v>
      </c>
      <c r="D25274" s="75">
        <v>2.66</v>
      </c>
      <c r="E25274" s="75">
        <v>2.66</v>
      </c>
      <c r="F25274" s="73" t="s">
        <v>11</v>
      </c>
    </row>
    <row r="25275" spans="1:6" ht="25.5" x14ac:dyDescent="0.25">
      <c r="A25275" s="73" t="s">
        <v>19987</v>
      </c>
      <c r="B25275" s="74" t="s">
        <v>19988</v>
      </c>
      <c r="C25275" s="73" t="s">
        <v>101</v>
      </c>
      <c r="D25275" s="75">
        <v>1.56</v>
      </c>
      <c r="E25275" s="75">
        <v>1.56</v>
      </c>
      <c r="F25275" s="73" t="s">
        <v>11</v>
      </c>
    </row>
    <row r="25276" spans="1:6" ht="38.25" x14ac:dyDescent="0.25">
      <c r="A25276" s="73" t="s">
        <v>19989</v>
      </c>
      <c r="B25276" s="74" t="s">
        <v>19990</v>
      </c>
      <c r="C25276" s="73" t="s">
        <v>101</v>
      </c>
      <c r="D25276" s="75">
        <v>3.85</v>
      </c>
      <c r="E25276" s="75">
        <v>3.85</v>
      </c>
      <c r="F25276" s="73" t="s">
        <v>11</v>
      </c>
    </row>
    <row r="25277" spans="1:6" ht="51" x14ac:dyDescent="0.25">
      <c r="A25277" s="73" t="s">
        <v>19991</v>
      </c>
      <c r="B25277" s="74" t="s">
        <v>19992</v>
      </c>
      <c r="C25277" s="73" t="s">
        <v>101</v>
      </c>
      <c r="D25277" s="75">
        <v>1.66</v>
      </c>
      <c r="E25277" s="75">
        <v>1.66</v>
      </c>
      <c r="F25277" s="73" t="s">
        <v>11</v>
      </c>
    </row>
    <row r="25278" spans="1:6" ht="51" x14ac:dyDescent="0.25">
      <c r="A25278" s="73" t="s">
        <v>19993</v>
      </c>
      <c r="B25278" s="74" t="s">
        <v>19994</v>
      </c>
      <c r="C25278" s="73" t="s">
        <v>101</v>
      </c>
      <c r="D25278" s="75">
        <v>4.03</v>
      </c>
      <c r="E25278" s="75">
        <v>4.03</v>
      </c>
      <c r="F25278" s="73" t="s">
        <v>11</v>
      </c>
    </row>
    <row r="25279" spans="1:6" ht="25.5" x14ac:dyDescent="0.25">
      <c r="A25279" s="73" t="s">
        <v>19995</v>
      </c>
      <c r="B25279" s="74" t="s">
        <v>19996</v>
      </c>
      <c r="C25279" s="73" t="s">
        <v>101</v>
      </c>
      <c r="D25279" s="75">
        <v>7.85</v>
      </c>
      <c r="E25279" s="75">
        <v>7.85</v>
      </c>
      <c r="F25279" s="73" t="s">
        <v>11</v>
      </c>
    </row>
    <row r="25280" spans="1:6" ht="38.25" x14ac:dyDescent="0.25">
      <c r="A25280" s="73" t="s">
        <v>19997</v>
      </c>
      <c r="B25280" s="74" t="s">
        <v>19998</v>
      </c>
      <c r="C25280" s="73" t="s">
        <v>101</v>
      </c>
      <c r="D25280" s="75">
        <v>2.12</v>
      </c>
      <c r="E25280" s="75">
        <v>2.12</v>
      </c>
      <c r="F25280" s="73" t="s">
        <v>11</v>
      </c>
    </row>
    <row r="25281" spans="1:6" ht="38.25" x14ac:dyDescent="0.25">
      <c r="A25281" s="73" t="s">
        <v>19999</v>
      </c>
      <c r="B25281" s="74" t="s">
        <v>20000</v>
      </c>
      <c r="C25281" s="73" t="s">
        <v>101</v>
      </c>
      <c r="D25281" s="75">
        <v>2.1</v>
      </c>
      <c r="E25281" s="75">
        <v>2.1</v>
      </c>
      <c r="F25281" s="73" t="s">
        <v>11</v>
      </c>
    </row>
    <row r="25282" spans="1:6" ht="38.25" x14ac:dyDescent="0.25">
      <c r="A25282" s="73" t="s">
        <v>20001</v>
      </c>
      <c r="B25282" s="74" t="s">
        <v>20002</v>
      </c>
      <c r="C25282" s="73" t="s">
        <v>101</v>
      </c>
      <c r="D25282" s="75">
        <v>1.1299999999999999</v>
      </c>
      <c r="E25282" s="75">
        <v>1.1299999999999999</v>
      </c>
      <c r="F25282" s="73" t="s">
        <v>11</v>
      </c>
    </row>
    <row r="25283" spans="1:6" ht="38.25" x14ac:dyDescent="0.25">
      <c r="A25283" s="73" t="s">
        <v>20003</v>
      </c>
      <c r="B25283" s="74" t="s">
        <v>20004</v>
      </c>
      <c r="C25283" s="73" t="s">
        <v>101</v>
      </c>
      <c r="D25283" s="75">
        <v>16.23</v>
      </c>
      <c r="E25283" s="75">
        <v>16.23</v>
      </c>
      <c r="F25283" s="73" t="s">
        <v>11</v>
      </c>
    </row>
    <row r="25284" spans="1:6" ht="38.25" x14ac:dyDescent="0.25">
      <c r="A25284" s="73" t="s">
        <v>20005</v>
      </c>
      <c r="B25284" s="74" t="s">
        <v>20006</v>
      </c>
      <c r="C25284" s="73" t="s">
        <v>101</v>
      </c>
      <c r="D25284" s="75">
        <v>20.23</v>
      </c>
      <c r="E25284" s="75">
        <v>20.23</v>
      </c>
      <c r="F25284" s="73" t="s">
        <v>11</v>
      </c>
    </row>
    <row r="25285" spans="1:6" ht="38.25" x14ac:dyDescent="0.25">
      <c r="A25285" s="73" t="s">
        <v>20007</v>
      </c>
      <c r="B25285" s="74" t="s">
        <v>20008</v>
      </c>
      <c r="C25285" s="73" t="s">
        <v>101</v>
      </c>
      <c r="D25285" s="75">
        <v>16.23</v>
      </c>
      <c r="E25285" s="75">
        <v>16.23</v>
      </c>
      <c r="F25285" s="73" t="s">
        <v>11</v>
      </c>
    </row>
    <row r="25286" spans="1:6" ht="38.25" x14ac:dyDescent="0.25">
      <c r="A25286" s="73" t="s">
        <v>20009</v>
      </c>
      <c r="B25286" s="74" t="s">
        <v>20010</v>
      </c>
      <c r="C25286" s="73" t="s">
        <v>101</v>
      </c>
      <c r="D25286" s="75">
        <v>16.23</v>
      </c>
      <c r="E25286" s="75">
        <v>16.23</v>
      </c>
      <c r="F25286" s="73" t="s">
        <v>11</v>
      </c>
    </row>
    <row r="25287" spans="1:6" ht="38.25" x14ac:dyDescent="0.25">
      <c r="A25287" s="73" t="s">
        <v>20011</v>
      </c>
      <c r="B25287" s="74" t="s">
        <v>20012</v>
      </c>
      <c r="C25287" s="73" t="s">
        <v>101</v>
      </c>
      <c r="D25287" s="75">
        <v>16.23</v>
      </c>
      <c r="E25287" s="75">
        <v>16.23</v>
      </c>
      <c r="F25287" s="73" t="s">
        <v>11</v>
      </c>
    </row>
    <row r="25288" spans="1:6" ht="38.25" x14ac:dyDescent="0.25">
      <c r="A25288" s="73" t="s">
        <v>20013</v>
      </c>
      <c r="B25288" s="74" t="s">
        <v>20014</v>
      </c>
      <c r="C25288" s="73" t="s">
        <v>101</v>
      </c>
      <c r="D25288" s="75">
        <v>10.52</v>
      </c>
      <c r="E25288" s="75">
        <v>10.52</v>
      </c>
      <c r="F25288" s="73" t="s">
        <v>11</v>
      </c>
    </row>
    <row r="25289" spans="1:6" ht="38.25" x14ac:dyDescent="0.25">
      <c r="A25289" s="73" t="s">
        <v>20015</v>
      </c>
      <c r="B25289" s="74" t="s">
        <v>20016</v>
      </c>
      <c r="C25289" s="73" t="s">
        <v>101</v>
      </c>
      <c r="D25289" s="75">
        <v>2.95</v>
      </c>
      <c r="E25289" s="75">
        <v>2.95</v>
      </c>
      <c r="F25289" s="73" t="s">
        <v>11</v>
      </c>
    </row>
    <row r="25290" spans="1:6" ht="38.25" x14ac:dyDescent="0.25">
      <c r="A25290" s="73" t="s">
        <v>20017</v>
      </c>
      <c r="B25290" s="74" t="s">
        <v>20018</v>
      </c>
      <c r="C25290" s="73" t="s">
        <v>101</v>
      </c>
      <c r="D25290" s="75">
        <v>4.8</v>
      </c>
      <c r="E25290" s="75">
        <v>4.8</v>
      </c>
      <c r="F25290" s="73" t="s">
        <v>11</v>
      </c>
    </row>
    <row r="25291" spans="1:6" ht="51" x14ac:dyDescent="0.25">
      <c r="A25291" s="73" t="s">
        <v>20019</v>
      </c>
      <c r="B25291" s="74" t="s">
        <v>20020</v>
      </c>
      <c r="C25291" s="73" t="s">
        <v>101</v>
      </c>
      <c r="D25291" s="75">
        <v>31.04</v>
      </c>
      <c r="E25291" s="75">
        <v>31.04</v>
      </c>
      <c r="F25291" s="73" t="s">
        <v>11</v>
      </c>
    </row>
    <row r="25292" spans="1:6" ht="51" x14ac:dyDescent="0.25">
      <c r="A25292" s="73" t="s">
        <v>20021</v>
      </c>
      <c r="B25292" s="74" t="s">
        <v>20022</v>
      </c>
      <c r="C25292" s="73" t="s">
        <v>101</v>
      </c>
      <c r="D25292" s="75">
        <v>93.46</v>
      </c>
      <c r="E25292" s="75">
        <v>93.46</v>
      </c>
      <c r="F25292" s="73" t="s">
        <v>11</v>
      </c>
    </row>
    <row r="25293" spans="1:6" ht="25.5" x14ac:dyDescent="0.25">
      <c r="A25293" s="73" t="s">
        <v>20023</v>
      </c>
      <c r="B25293" s="74" t="s">
        <v>20024</v>
      </c>
      <c r="C25293" s="73" t="s">
        <v>101</v>
      </c>
      <c r="D25293" s="75">
        <v>13.95</v>
      </c>
      <c r="E25293" s="75">
        <v>13.95</v>
      </c>
      <c r="F25293" s="73" t="s">
        <v>11</v>
      </c>
    </row>
    <row r="25294" spans="1:6" ht="25.5" x14ac:dyDescent="0.25">
      <c r="A25294" s="73" t="s">
        <v>20025</v>
      </c>
      <c r="B25294" s="74" t="s">
        <v>20026</v>
      </c>
      <c r="C25294" s="73" t="s">
        <v>101</v>
      </c>
      <c r="D25294" s="75">
        <v>58.97</v>
      </c>
      <c r="E25294" s="75">
        <v>58.97</v>
      </c>
      <c r="F25294" s="73" t="s">
        <v>11</v>
      </c>
    </row>
    <row r="25295" spans="1:6" ht="25.5" x14ac:dyDescent="0.25">
      <c r="A25295" s="73" t="s">
        <v>20027</v>
      </c>
      <c r="B25295" s="74" t="s">
        <v>20028</v>
      </c>
      <c r="C25295" s="73" t="s">
        <v>101</v>
      </c>
      <c r="D25295" s="75">
        <v>162.47999999999999</v>
      </c>
      <c r="E25295" s="75">
        <v>162.47999999999999</v>
      </c>
      <c r="F25295" s="73" t="s">
        <v>11</v>
      </c>
    </row>
    <row r="25296" spans="1:6" ht="25.5" x14ac:dyDescent="0.25">
      <c r="A25296" s="73" t="s">
        <v>20029</v>
      </c>
      <c r="B25296" s="74" t="s">
        <v>35055</v>
      </c>
      <c r="C25296" s="73" t="s">
        <v>101</v>
      </c>
      <c r="D25296" s="75">
        <v>4.13</v>
      </c>
      <c r="E25296" s="75">
        <v>4.13</v>
      </c>
      <c r="F25296" s="73" t="s">
        <v>11</v>
      </c>
    </row>
    <row r="25297" spans="1:6" ht="25.5" x14ac:dyDescent="0.25">
      <c r="A25297" s="73" t="s">
        <v>20030</v>
      </c>
      <c r="B25297" s="74" t="s">
        <v>20031</v>
      </c>
      <c r="C25297" s="73" t="s">
        <v>101</v>
      </c>
      <c r="D25297" s="75">
        <v>200.76</v>
      </c>
      <c r="E25297" s="75">
        <v>200.76</v>
      </c>
      <c r="F25297" s="73" t="s">
        <v>11</v>
      </c>
    </row>
    <row r="25298" spans="1:6" ht="25.5" x14ac:dyDescent="0.25">
      <c r="A25298" s="73" t="s">
        <v>20032</v>
      </c>
      <c r="B25298" s="74" t="s">
        <v>20033</v>
      </c>
      <c r="C25298" s="73" t="s">
        <v>101</v>
      </c>
      <c r="D25298" s="75">
        <v>1610.88</v>
      </c>
      <c r="E25298" s="75">
        <v>1610.88</v>
      </c>
      <c r="F25298" s="73" t="s">
        <v>11</v>
      </c>
    </row>
    <row r="25299" spans="1:6" ht="25.5" x14ac:dyDescent="0.25">
      <c r="A25299" s="73" t="s">
        <v>20034</v>
      </c>
      <c r="B25299" s="74" t="s">
        <v>20035</v>
      </c>
      <c r="C25299" s="73" t="s">
        <v>101</v>
      </c>
      <c r="D25299" s="75">
        <v>48.26</v>
      </c>
      <c r="E25299" s="75">
        <v>48.26</v>
      </c>
      <c r="F25299" s="73" t="s">
        <v>11</v>
      </c>
    </row>
    <row r="25300" spans="1:6" ht="25.5" x14ac:dyDescent="0.25">
      <c r="A25300" s="73" t="s">
        <v>20036</v>
      </c>
      <c r="B25300" s="74" t="s">
        <v>20037</v>
      </c>
      <c r="C25300" s="73" t="s">
        <v>101</v>
      </c>
      <c r="D25300" s="75">
        <v>62.52</v>
      </c>
      <c r="E25300" s="75">
        <v>62.52</v>
      </c>
      <c r="F25300" s="73" t="s">
        <v>11</v>
      </c>
    </row>
    <row r="25301" spans="1:6" ht="38.25" x14ac:dyDescent="0.25">
      <c r="A25301" s="73" t="s">
        <v>20038</v>
      </c>
      <c r="B25301" s="74" t="s">
        <v>20039</v>
      </c>
      <c r="C25301" s="73" t="s">
        <v>101</v>
      </c>
      <c r="D25301" s="75">
        <v>14.06</v>
      </c>
      <c r="E25301" s="75">
        <v>14.06</v>
      </c>
      <c r="F25301" s="73" t="s">
        <v>11</v>
      </c>
    </row>
    <row r="25302" spans="1:6" ht="38.25" x14ac:dyDescent="0.25">
      <c r="A25302" s="73" t="s">
        <v>20040</v>
      </c>
      <c r="B25302" s="74" t="s">
        <v>20041</v>
      </c>
      <c r="C25302" s="73" t="s">
        <v>101</v>
      </c>
      <c r="D25302" s="75">
        <v>49.79</v>
      </c>
      <c r="E25302" s="75">
        <v>49.79</v>
      </c>
      <c r="F25302" s="73" t="s">
        <v>11</v>
      </c>
    </row>
    <row r="25303" spans="1:6" ht="38.25" x14ac:dyDescent="0.25">
      <c r="A25303" s="73" t="s">
        <v>20042</v>
      </c>
      <c r="B25303" s="74" t="s">
        <v>20043</v>
      </c>
      <c r="C25303" s="73" t="s">
        <v>101</v>
      </c>
      <c r="D25303" s="75">
        <v>48.09</v>
      </c>
      <c r="E25303" s="75">
        <v>48.09</v>
      </c>
      <c r="F25303" s="73" t="s">
        <v>11</v>
      </c>
    </row>
    <row r="25304" spans="1:6" ht="38.25" x14ac:dyDescent="0.25">
      <c r="A25304" s="73" t="s">
        <v>20044</v>
      </c>
      <c r="B25304" s="74" t="s">
        <v>20045</v>
      </c>
      <c r="C25304" s="73" t="s">
        <v>101</v>
      </c>
      <c r="D25304" s="75">
        <v>10.94</v>
      </c>
      <c r="E25304" s="75">
        <v>10.94</v>
      </c>
      <c r="F25304" s="73" t="s">
        <v>11</v>
      </c>
    </row>
    <row r="25305" spans="1:6" ht="38.25" x14ac:dyDescent="0.25">
      <c r="A25305" s="73" t="s">
        <v>20046</v>
      </c>
      <c r="B25305" s="74" t="s">
        <v>20047</v>
      </c>
      <c r="C25305" s="73" t="s">
        <v>101</v>
      </c>
      <c r="D25305" s="75">
        <v>34.979999999999997</v>
      </c>
      <c r="E25305" s="75">
        <v>34.979999999999997</v>
      </c>
      <c r="F25305" s="73" t="s">
        <v>11</v>
      </c>
    </row>
    <row r="25306" spans="1:6" ht="25.5" x14ac:dyDescent="0.25">
      <c r="A25306" s="73" t="s">
        <v>20048</v>
      </c>
      <c r="B25306" s="74" t="s">
        <v>20049</v>
      </c>
      <c r="C25306" s="73" t="s">
        <v>101</v>
      </c>
      <c r="D25306" s="75">
        <v>3.5</v>
      </c>
      <c r="E25306" s="75">
        <v>3.5</v>
      </c>
      <c r="F25306" s="73" t="s">
        <v>11</v>
      </c>
    </row>
    <row r="25307" spans="1:6" ht="38.25" x14ac:dyDescent="0.25">
      <c r="A25307" s="73" t="s">
        <v>20050</v>
      </c>
      <c r="B25307" s="74" t="s">
        <v>20051</v>
      </c>
      <c r="C25307" s="73" t="s">
        <v>101</v>
      </c>
      <c r="D25307" s="75">
        <v>47.7</v>
      </c>
      <c r="E25307" s="75">
        <v>47.7</v>
      </c>
      <c r="F25307" s="73" t="s">
        <v>11</v>
      </c>
    </row>
    <row r="25308" spans="1:6" ht="38.25" x14ac:dyDescent="0.25">
      <c r="A25308" s="73" t="s">
        <v>20052</v>
      </c>
      <c r="B25308" s="74" t="s">
        <v>20053</v>
      </c>
      <c r="C25308" s="73" t="s">
        <v>101</v>
      </c>
      <c r="D25308" s="75">
        <v>85.49</v>
      </c>
      <c r="E25308" s="75">
        <v>85.49</v>
      </c>
      <c r="F25308" s="73" t="s">
        <v>11</v>
      </c>
    </row>
    <row r="25309" spans="1:6" ht="51" x14ac:dyDescent="0.25">
      <c r="A25309" s="73" t="s">
        <v>20054</v>
      </c>
      <c r="B25309" s="74" t="s">
        <v>20055</v>
      </c>
      <c r="C25309" s="73" t="s">
        <v>101</v>
      </c>
      <c r="D25309" s="75">
        <v>153.97999999999999</v>
      </c>
      <c r="E25309" s="75">
        <v>153.97999999999999</v>
      </c>
      <c r="F25309" s="73" t="s">
        <v>11</v>
      </c>
    </row>
    <row r="25310" spans="1:6" ht="63.75" x14ac:dyDescent="0.25">
      <c r="A25310" s="73" t="s">
        <v>20056</v>
      </c>
      <c r="B25310" s="74" t="s">
        <v>20057</v>
      </c>
      <c r="C25310" s="73" t="s">
        <v>101</v>
      </c>
      <c r="D25310" s="75">
        <v>232.77</v>
      </c>
      <c r="E25310" s="75">
        <v>232.77</v>
      </c>
      <c r="F25310" s="73" t="s">
        <v>11</v>
      </c>
    </row>
    <row r="25311" spans="1:6" ht="38.25" x14ac:dyDescent="0.25">
      <c r="A25311" s="73" t="s">
        <v>20058</v>
      </c>
      <c r="B25311" s="74" t="s">
        <v>20059</v>
      </c>
      <c r="C25311" s="73" t="s">
        <v>101</v>
      </c>
      <c r="D25311" s="75">
        <v>183.15</v>
      </c>
      <c r="E25311" s="75">
        <v>183.15</v>
      </c>
      <c r="F25311" s="73" t="s">
        <v>11</v>
      </c>
    </row>
    <row r="25312" spans="1:6" ht="38.25" x14ac:dyDescent="0.25">
      <c r="A25312" s="73" t="s">
        <v>20060</v>
      </c>
      <c r="B25312" s="74" t="s">
        <v>37501</v>
      </c>
      <c r="C25312" s="73" t="s">
        <v>101</v>
      </c>
      <c r="D25312" s="75">
        <v>16.13</v>
      </c>
      <c r="E25312" s="75">
        <v>16.13</v>
      </c>
      <c r="F25312" s="73" t="s">
        <v>11</v>
      </c>
    </row>
    <row r="25313" spans="1:6" ht="25.5" x14ac:dyDescent="0.25">
      <c r="A25313" s="73" t="s">
        <v>20061</v>
      </c>
      <c r="B25313" s="74" t="s">
        <v>37502</v>
      </c>
      <c r="C25313" s="73" t="s">
        <v>101</v>
      </c>
      <c r="D25313" s="75">
        <v>8.64</v>
      </c>
      <c r="E25313" s="75">
        <v>8.64</v>
      </c>
      <c r="F25313" s="73" t="s">
        <v>11</v>
      </c>
    </row>
    <row r="25314" spans="1:6" ht="25.5" x14ac:dyDescent="0.25">
      <c r="A25314" s="73" t="s">
        <v>20062</v>
      </c>
      <c r="B25314" s="74" t="s">
        <v>37503</v>
      </c>
      <c r="C25314" s="73" t="s">
        <v>101</v>
      </c>
      <c r="D25314" s="75">
        <v>6.9</v>
      </c>
      <c r="E25314" s="75">
        <v>6.9</v>
      </c>
      <c r="F25314" s="73" t="s">
        <v>11</v>
      </c>
    </row>
    <row r="25315" spans="1:6" ht="25.5" x14ac:dyDescent="0.25">
      <c r="A25315" s="73" t="s">
        <v>20063</v>
      </c>
      <c r="B25315" s="74" t="s">
        <v>37504</v>
      </c>
      <c r="C25315" s="73" t="s">
        <v>101</v>
      </c>
      <c r="D25315" s="75">
        <v>37.43</v>
      </c>
      <c r="E25315" s="75">
        <v>37.43</v>
      </c>
      <c r="F25315" s="73" t="s">
        <v>11</v>
      </c>
    </row>
    <row r="25316" spans="1:6" ht="25.5" x14ac:dyDescent="0.25">
      <c r="A25316" s="73" t="s">
        <v>20064</v>
      </c>
      <c r="B25316" s="74" t="s">
        <v>20065</v>
      </c>
      <c r="C25316" s="73" t="s">
        <v>101</v>
      </c>
      <c r="D25316" s="75">
        <v>43.27</v>
      </c>
      <c r="E25316" s="75">
        <v>43.27</v>
      </c>
      <c r="F25316" s="73" t="s">
        <v>11</v>
      </c>
    </row>
    <row r="25317" spans="1:6" ht="25.5" x14ac:dyDescent="0.25">
      <c r="A25317" s="73" t="s">
        <v>20066</v>
      </c>
      <c r="B25317" s="74" t="s">
        <v>20067</v>
      </c>
      <c r="C25317" s="73" t="s">
        <v>101</v>
      </c>
      <c r="D25317" s="75">
        <v>36.07</v>
      </c>
      <c r="E25317" s="75">
        <v>36.07</v>
      </c>
      <c r="F25317" s="73" t="s">
        <v>11</v>
      </c>
    </row>
    <row r="25318" spans="1:6" ht="25.5" x14ac:dyDescent="0.25">
      <c r="A25318" s="73" t="s">
        <v>20068</v>
      </c>
      <c r="B25318" s="74" t="s">
        <v>20069</v>
      </c>
      <c r="C25318" s="73" t="s">
        <v>101</v>
      </c>
      <c r="D25318" s="75">
        <v>55.68</v>
      </c>
      <c r="E25318" s="75">
        <v>55.68</v>
      </c>
      <c r="F25318" s="73" t="s">
        <v>11</v>
      </c>
    </row>
    <row r="25319" spans="1:6" x14ac:dyDescent="0.25">
      <c r="A25319" s="73" t="s">
        <v>20070</v>
      </c>
      <c r="B25319" s="74" t="s">
        <v>20071</v>
      </c>
      <c r="C25319" s="73" t="s">
        <v>101</v>
      </c>
      <c r="D25319" s="75">
        <v>51.96</v>
      </c>
      <c r="E25319" s="75">
        <v>51.96</v>
      </c>
      <c r="F25319" s="73" t="s">
        <v>11</v>
      </c>
    </row>
    <row r="25320" spans="1:6" ht="38.25" x14ac:dyDescent="0.25">
      <c r="A25320" s="73" t="s">
        <v>20072</v>
      </c>
      <c r="B25320" s="74" t="s">
        <v>20073</v>
      </c>
      <c r="C25320" s="73" t="s">
        <v>101</v>
      </c>
      <c r="D25320" s="75">
        <v>61.95</v>
      </c>
      <c r="E25320" s="75">
        <v>61.95</v>
      </c>
      <c r="F25320" s="73" t="s">
        <v>11</v>
      </c>
    </row>
    <row r="25321" spans="1:6" ht="38.25" x14ac:dyDescent="0.25">
      <c r="A25321" s="73" t="s">
        <v>20074</v>
      </c>
      <c r="B25321" s="74" t="s">
        <v>20075</v>
      </c>
      <c r="C25321" s="73" t="s">
        <v>101</v>
      </c>
      <c r="D25321" s="75">
        <v>315</v>
      </c>
      <c r="E25321" s="75">
        <v>315</v>
      </c>
      <c r="F25321" s="73" t="s">
        <v>11</v>
      </c>
    </row>
    <row r="25322" spans="1:6" ht="63.75" x14ac:dyDescent="0.25">
      <c r="A25322" s="73" t="s">
        <v>20076</v>
      </c>
      <c r="B25322" s="74" t="s">
        <v>35056</v>
      </c>
      <c r="C25322" s="73" t="s">
        <v>101</v>
      </c>
      <c r="D25322" s="75">
        <v>529.6</v>
      </c>
      <c r="E25322" s="75">
        <v>529.6</v>
      </c>
      <c r="F25322" s="73" t="s">
        <v>11</v>
      </c>
    </row>
    <row r="25323" spans="1:6" ht="51" x14ac:dyDescent="0.25">
      <c r="A25323" s="73" t="s">
        <v>20077</v>
      </c>
      <c r="B25323" s="74" t="s">
        <v>20078</v>
      </c>
      <c r="C25323" s="73" t="s">
        <v>101</v>
      </c>
      <c r="D25323" s="75">
        <v>34.89</v>
      </c>
      <c r="E25323" s="75">
        <v>34.89</v>
      </c>
      <c r="F25323" s="73" t="s">
        <v>11</v>
      </c>
    </row>
    <row r="25324" spans="1:6" ht="38.25" x14ac:dyDescent="0.25">
      <c r="A25324" s="73" t="s">
        <v>20079</v>
      </c>
      <c r="B25324" s="74" t="s">
        <v>20080</v>
      </c>
      <c r="C25324" s="73" t="s">
        <v>101</v>
      </c>
      <c r="D25324" s="75">
        <v>3.08</v>
      </c>
      <c r="E25324" s="75">
        <v>3.08</v>
      </c>
      <c r="F25324" s="73" t="s">
        <v>11</v>
      </c>
    </row>
    <row r="25325" spans="1:6" ht="38.25" x14ac:dyDescent="0.25">
      <c r="A25325" s="73" t="s">
        <v>20081</v>
      </c>
      <c r="B25325" s="74" t="s">
        <v>20082</v>
      </c>
      <c r="C25325" s="73" t="s">
        <v>101</v>
      </c>
      <c r="D25325" s="75">
        <v>2.79</v>
      </c>
      <c r="E25325" s="75">
        <v>2.79</v>
      </c>
      <c r="F25325" s="73" t="s">
        <v>11</v>
      </c>
    </row>
    <row r="25326" spans="1:6" ht="25.5" x14ac:dyDescent="0.25">
      <c r="A25326" s="73" t="s">
        <v>20083</v>
      </c>
      <c r="B25326" s="74" t="s">
        <v>20084</v>
      </c>
      <c r="C25326" s="73" t="s">
        <v>101</v>
      </c>
      <c r="D25326" s="75">
        <v>7.98</v>
      </c>
      <c r="E25326" s="75">
        <v>7.98</v>
      </c>
      <c r="F25326" s="73" t="s">
        <v>11</v>
      </c>
    </row>
    <row r="25327" spans="1:6" ht="25.5" x14ac:dyDescent="0.25">
      <c r="A25327" s="73" t="s">
        <v>20085</v>
      </c>
      <c r="B25327" s="74" t="s">
        <v>20086</v>
      </c>
      <c r="C25327" s="73" t="s">
        <v>101</v>
      </c>
      <c r="D25327" s="75">
        <v>12.84</v>
      </c>
      <c r="E25327" s="75">
        <v>12.84</v>
      </c>
      <c r="F25327" s="73" t="s">
        <v>11</v>
      </c>
    </row>
    <row r="25328" spans="1:6" ht="25.5" x14ac:dyDescent="0.25">
      <c r="A25328" s="73" t="s">
        <v>20087</v>
      </c>
      <c r="B25328" s="74" t="s">
        <v>20088</v>
      </c>
      <c r="C25328" s="73" t="s">
        <v>101</v>
      </c>
      <c r="D25328" s="75">
        <v>45.55</v>
      </c>
      <c r="E25328" s="75">
        <v>45.55</v>
      </c>
      <c r="F25328" s="73" t="s">
        <v>11</v>
      </c>
    </row>
    <row r="25329" spans="1:6" ht="25.5" x14ac:dyDescent="0.25">
      <c r="A25329" s="73" t="s">
        <v>20089</v>
      </c>
      <c r="B25329" s="74" t="s">
        <v>20090</v>
      </c>
      <c r="C25329" s="73" t="s">
        <v>101</v>
      </c>
      <c r="D25329" s="75">
        <v>29.9</v>
      </c>
      <c r="E25329" s="75">
        <v>29.9</v>
      </c>
      <c r="F25329" s="73" t="s">
        <v>11</v>
      </c>
    </row>
    <row r="25330" spans="1:6" ht="25.5" x14ac:dyDescent="0.25">
      <c r="A25330" s="73" t="s">
        <v>20091</v>
      </c>
      <c r="B25330" s="74" t="s">
        <v>20092</v>
      </c>
      <c r="C25330" s="73" t="s">
        <v>101</v>
      </c>
      <c r="D25330" s="75">
        <v>18.88</v>
      </c>
      <c r="E25330" s="75">
        <v>18.88</v>
      </c>
      <c r="F25330" s="73" t="s">
        <v>11</v>
      </c>
    </row>
    <row r="25331" spans="1:6" ht="25.5" x14ac:dyDescent="0.25">
      <c r="A25331" s="73" t="s">
        <v>20093</v>
      </c>
      <c r="B25331" s="74" t="s">
        <v>20094</v>
      </c>
      <c r="C25331" s="73" t="s">
        <v>101</v>
      </c>
      <c r="D25331" s="75">
        <v>23.9</v>
      </c>
      <c r="E25331" s="75">
        <v>23.9</v>
      </c>
      <c r="F25331" s="73" t="s">
        <v>11</v>
      </c>
    </row>
    <row r="25332" spans="1:6" ht="25.5" x14ac:dyDescent="0.25">
      <c r="A25332" s="73" t="s">
        <v>20095</v>
      </c>
      <c r="B25332" s="74" t="s">
        <v>20096</v>
      </c>
      <c r="C25332" s="73" t="s">
        <v>101</v>
      </c>
      <c r="D25332" s="75">
        <v>37.83</v>
      </c>
      <c r="E25332" s="75">
        <v>37.83</v>
      </c>
      <c r="F25332" s="73" t="s">
        <v>11</v>
      </c>
    </row>
    <row r="25333" spans="1:6" ht="25.5" x14ac:dyDescent="0.25">
      <c r="A25333" s="73" t="s">
        <v>20097</v>
      </c>
      <c r="B25333" s="74" t="s">
        <v>20098</v>
      </c>
      <c r="C25333" s="73" t="s">
        <v>101</v>
      </c>
      <c r="D25333" s="75">
        <v>21.49</v>
      </c>
      <c r="E25333" s="75">
        <v>21.49</v>
      </c>
      <c r="F25333" s="73" t="s">
        <v>11</v>
      </c>
    </row>
    <row r="25334" spans="1:6" ht="38.25" x14ac:dyDescent="0.25">
      <c r="A25334" s="73" t="s">
        <v>20099</v>
      </c>
      <c r="B25334" s="74" t="s">
        <v>20100</v>
      </c>
      <c r="C25334" s="73" t="s">
        <v>101</v>
      </c>
      <c r="D25334" s="75">
        <v>1.08</v>
      </c>
      <c r="E25334" s="75">
        <v>1.08</v>
      </c>
      <c r="F25334" s="73" t="s">
        <v>11</v>
      </c>
    </row>
    <row r="25335" spans="1:6" ht="38.25" x14ac:dyDescent="0.25">
      <c r="A25335" s="73" t="s">
        <v>20101</v>
      </c>
      <c r="B25335" s="74" t="s">
        <v>20102</v>
      </c>
      <c r="C25335" s="73" t="s">
        <v>101</v>
      </c>
      <c r="D25335" s="75">
        <v>290</v>
      </c>
      <c r="E25335" s="75">
        <v>290</v>
      </c>
      <c r="F25335" s="73" t="s">
        <v>11</v>
      </c>
    </row>
    <row r="25336" spans="1:6" ht="38.25" x14ac:dyDescent="0.25">
      <c r="A25336" s="73" t="s">
        <v>20103</v>
      </c>
      <c r="B25336" s="74" t="s">
        <v>20104</v>
      </c>
      <c r="C25336" s="73" t="s">
        <v>101</v>
      </c>
      <c r="D25336" s="75">
        <v>283.33999999999997</v>
      </c>
      <c r="E25336" s="75">
        <v>283.33999999999997</v>
      </c>
      <c r="F25336" s="73" t="s">
        <v>11</v>
      </c>
    </row>
    <row r="25337" spans="1:6" x14ac:dyDescent="0.25">
      <c r="A25337" s="73" t="s">
        <v>20105</v>
      </c>
      <c r="B25337" s="74" t="s">
        <v>20106</v>
      </c>
      <c r="C25337" s="73" t="s">
        <v>101</v>
      </c>
      <c r="D25337" s="75">
        <v>27.1</v>
      </c>
      <c r="E25337" s="75">
        <v>27.1</v>
      </c>
      <c r="F25337" s="73" t="s">
        <v>11</v>
      </c>
    </row>
    <row r="25338" spans="1:6" ht="38.25" x14ac:dyDescent="0.25">
      <c r="A25338" s="73" t="s">
        <v>20107</v>
      </c>
      <c r="B25338" s="74" t="s">
        <v>20108</v>
      </c>
      <c r="C25338" s="73" t="s">
        <v>101</v>
      </c>
      <c r="D25338" s="75">
        <v>39.56</v>
      </c>
      <c r="E25338" s="75">
        <v>39.56</v>
      </c>
      <c r="F25338" s="73" t="s">
        <v>11</v>
      </c>
    </row>
    <row r="25339" spans="1:6" ht="38.25" x14ac:dyDescent="0.25">
      <c r="A25339" s="73" t="s">
        <v>20109</v>
      </c>
      <c r="B25339" s="74" t="s">
        <v>20110</v>
      </c>
      <c r="C25339" s="73" t="s">
        <v>101</v>
      </c>
      <c r="D25339" s="75">
        <v>2.3199999999999998</v>
      </c>
      <c r="E25339" s="75">
        <v>2.3199999999999998</v>
      </c>
      <c r="F25339" s="73" t="s">
        <v>11</v>
      </c>
    </row>
    <row r="25340" spans="1:6" ht="38.25" x14ac:dyDescent="0.25">
      <c r="A25340" s="73" t="s">
        <v>20111</v>
      </c>
      <c r="B25340" s="74" t="s">
        <v>20112</v>
      </c>
      <c r="C25340" s="73" t="s">
        <v>101</v>
      </c>
      <c r="D25340" s="75">
        <v>2.54</v>
      </c>
      <c r="E25340" s="75">
        <v>2.54</v>
      </c>
      <c r="F25340" s="73" t="s">
        <v>11</v>
      </c>
    </row>
    <row r="25341" spans="1:6" ht="38.25" x14ac:dyDescent="0.25">
      <c r="A25341" s="73" t="s">
        <v>20113</v>
      </c>
      <c r="B25341" s="74" t="s">
        <v>20114</v>
      </c>
      <c r="C25341" s="73" t="s">
        <v>101</v>
      </c>
      <c r="D25341" s="75">
        <v>2.88</v>
      </c>
      <c r="E25341" s="75">
        <v>2.88</v>
      </c>
      <c r="F25341" s="73" t="s">
        <v>11</v>
      </c>
    </row>
    <row r="25342" spans="1:6" ht="38.25" x14ac:dyDescent="0.25">
      <c r="A25342" s="73" t="s">
        <v>20115</v>
      </c>
      <c r="B25342" s="74" t="s">
        <v>20116</v>
      </c>
      <c r="C25342" s="73" t="s">
        <v>101</v>
      </c>
      <c r="D25342" s="75">
        <v>3.42</v>
      </c>
      <c r="E25342" s="75">
        <v>3.42</v>
      </c>
      <c r="F25342" s="73" t="s">
        <v>11</v>
      </c>
    </row>
    <row r="25343" spans="1:6" ht="38.25" x14ac:dyDescent="0.25">
      <c r="A25343" s="73" t="s">
        <v>20117</v>
      </c>
      <c r="B25343" s="74" t="s">
        <v>20118</v>
      </c>
      <c r="C25343" s="73" t="s">
        <v>101</v>
      </c>
      <c r="D25343" s="75">
        <v>9.27</v>
      </c>
      <c r="E25343" s="75">
        <v>9.27</v>
      </c>
      <c r="F25343" s="73" t="s">
        <v>11</v>
      </c>
    </row>
    <row r="25344" spans="1:6" ht="38.25" x14ac:dyDescent="0.25">
      <c r="A25344" s="73" t="s">
        <v>20119</v>
      </c>
      <c r="B25344" s="74" t="s">
        <v>20120</v>
      </c>
      <c r="C25344" s="73" t="s">
        <v>101</v>
      </c>
      <c r="D25344" s="75">
        <v>37.950000000000003</v>
      </c>
      <c r="E25344" s="75">
        <v>37.950000000000003</v>
      </c>
      <c r="F25344" s="73" t="s">
        <v>11</v>
      </c>
    </row>
    <row r="25345" spans="1:6" ht="25.5" x14ac:dyDescent="0.25">
      <c r="A25345" s="73" t="s">
        <v>20121</v>
      </c>
      <c r="B25345" s="74" t="s">
        <v>35057</v>
      </c>
      <c r="C25345" s="73" t="s">
        <v>101</v>
      </c>
      <c r="D25345" s="75">
        <v>42.99</v>
      </c>
      <c r="E25345" s="75">
        <v>42.99</v>
      </c>
      <c r="F25345" s="73" t="s">
        <v>11</v>
      </c>
    </row>
    <row r="25346" spans="1:6" ht="51" x14ac:dyDescent="0.25">
      <c r="A25346" s="73" t="s">
        <v>20122</v>
      </c>
      <c r="B25346" s="74" t="s">
        <v>20123</v>
      </c>
      <c r="C25346" s="73" t="s">
        <v>101</v>
      </c>
      <c r="D25346" s="75">
        <v>149</v>
      </c>
      <c r="E25346" s="75">
        <v>149</v>
      </c>
      <c r="F25346" s="73" t="s">
        <v>11</v>
      </c>
    </row>
    <row r="25347" spans="1:6" ht="51" x14ac:dyDescent="0.25">
      <c r="A25347" s="73" t="s">
        <v>20124</v>
      </c>
      <c r="B25347" s="74" t="s">
        <v>20125</v>
      </c>
      <c r="C25347" s="73" t="s">
        <v>101</v>
      </c>
      <c r="D25347" s="75">
        <v>150.26</v>
      </c>
      <c r="E25347" s="75">
        <v>150.26</v>
      </c>
      <c r="F25347" s="73" t="s">
        <v>11</v>
      </c>
    </row>
    <row r="25348" spans="1:6" ht="51" x14ac:dyDescent="0.25">
      <c r="A25348" s="73" t="s">
        <v>20126</v>
      </c>
      <c r="B25348" s="74" t="s">
        <v>20127</v>
      </c>
      <c r="C25348" s="73" t="s">
        <v>101</v>
      </c>
      <c r="D25348" s="75">
        <v>124.78</v>
      </c>
      <c r="E25348" s="75">
        <v>124.78</v>
      </c>
      <c r="F25348" s="73" t="s">
        <v>11</v>
      </c>
    </row>
    <row r="25349" spans="1:6" ht="51" x14ac:dyDescent="0.25">
      <c r="A25349" s="73" t="s">
        <v>20128</v>
      </c>
      <c r="B25349" s="74" t="s">
        <v>20129</v>
      </c>
      <c r="C25349" s="73" t="s">
        <v>101</v>
      </c>
      <c r="D25349" s="75">
        <v>100.16</v>
      </c>
      <c r="E25349" s="75">
        <v>100.16</v>
      </c>
      <c r="F25349" s="73" t="s">
        <v>11</v>
      </c>
    </row>
    <row r="25350" spans="1:6" ht="51" x14ac:dyDescent="0.25">
      <c r="A25350" s="73" t="s">
        <v>20130</v>
      </c>
      <c r="B25350" s="74" t="s">
        <v>20131</v>
      </c>
      <c r="C25350" s="73" t="s">
        <v>101</v>
      </c>
      <c r="D25350" s="75">
        <v>205</v>
      </c>
      <c r="E25350" s="75">
        <v>205</v>
      </c>
      <c r="F25350" s="73" t="s">
        <v>11</v>
      </c>
    </row>
    <row r="25351" spans="1:6" ht="51" x14ac:dyDescent="0.25">
      <c r="A25351" s="73" t="s">
        <v>20132</v>
      </c>
      <c r="B25351" s="74" t="s">
        <v>20133</v>
      </c>
      <c r="C25351" s="73" t="s">
        <v>101</v>
      </c>
      <c r="D25351" s="75">
        <v>118.15</v>
      </c>
      <c r="E25351" s="75">
        <v>118.15</v>
      </c>
      <c r="F25351" s="73" t="s">
        <v>11</v>
      </c>
    </row>
    <row r="25352" spans="1:6" ht="51" x14ac:dyDescent="0.25">
      <c r="A25352" s="73" t="s">
        <v>20134</v>
      </c>
      <c r="B25352" s="74" t="s">
        <v>20135</v>
      </c>
      <c r="C25352" s="73" t="s">
        <v>101</v>
      </c>
      <c r="D25352" s="75">
        <v>477.62</v>
      </c>
      <c r="E25352" s="75">
        <v>477.62</v>
      </c>
      <c r="F25352" s="73" t="s">
        <v>11</v>
      </c>
    </row>
    <row r="25353" spans="1:6" ht="25.5" x14ac:dyDescent="0.25">
      <c r="A25353" s="73" t="s">
        <v>20136</v>
      </c>
      <c r="B25353" s="74" t="s">
        <v>20137</v>
      </c>
      <c r="C25353" s="73" t="s">
        <v>101</v>
      </c>
      <c r="D25353" s="75">
        <v>61.56</v>
      </c>
      <c r="E25353" s="75">
        <v>61.56</v>
      </c>
      <c r="F25353" s="73" t="s">
        <v>11</v>
      </c>
    </row>
    <row r="25354" spans="1:6" ht="38.25" x14ac:dyDescent="0.25">
      <c r="A25354" s="73" t="s">
        <v>20138</v>
      </c>
      <c r="B25354" s="74" t="s">
        <v>35058</v>
      </c>
      <c r="C25354" s="73" t="s">
        <v>101</v>
      </c>
      <c r="D25354" s="75">
        <v>1199</v>
      </c>
      <c r="E25354" s="75">
        <v>1199</v>
      </c>
      <c r="F25354" s="73" t="s">
        <v>11</v>
      </c>
    </row>
    <row r="25355" spans="1:6" ht="38.25" x14ac:dyDescent="0.25">
      <c r="A25355" s="73" t="s">
        <v>20139</v>
      </c>
      <c r="B25355" s="74" t="s">
        <v>20140</v>
      </c>
      <c r="C25355" s="73" t="s">
        <v>101</v>
      </c>
      <c r="D25355" s="75">
        <v>77.69</v>
      </c>
      <c r="E25355" s="75">
        <v>77.69</v>
      </c>
      <c r="F25355" s="73" t="s">
        <v>11</v>
      </c>
    </row>
    <row r="25356" spans="1:6" ht="51" x14ac:dyDescent="0.25">
      <c r="A25356" s="73" t="s">
        <v>20141</v>
      </c>
      <c r="B25356" s="74" t="s">
        <v>20142</v>
      </c>
      <c r="C25356" s="73" t="s">
        <v>101</v>
      </c>
      <c r="D25356" s="75">
        <v>949.9</v>
      </c>
      <c r="E25356" s="75">
        <v>949.9</v>
      </c>
      <c r="F25356" s="73" t="s">
        <v>11</v>
      </c>
    </row>
    <row r="25357" spans="1:6" ht="51" x14ac:dyDescent="0.25">
      <c r="A25357" s="73" t="s">
        <v>20143</v>
      </c>
      <c r="B25357" s="74" t="s">
        <v>20144</v>
      </c>
      <c r="C25357" s="73" t="s">
        <v>101</v>
      </c>
      <c r="D25357" s="75">
        <v>899</v>
      </c>
      <c r="E25357" s="75">
        <v>899</v>
      </c>
      <c r="F25357" s="73" t="s">
        <v>11</v>
      </c>
    </row>
    <row r="25358" spans="1:6" ht="51" x14ac:dyDescent="0.25">
      <c r="A25358" s="73" t="s">
        <v>20145</v>
      </c>
      <c r="B25358" s="74" t="s">
        <v>20146</v>
      </c>
      <c r="C25358" s="73" t="s">
        <v>101</v>
      </c>
      <c r="D25358" s="75">
        <v>1177.05</v>
      </c>
      <c r="E25358" s="75">
        <v>1177.05</v>
      </c>
      <c r="F25358" s="73" t="s">
        <v>11</v>
      </c>
    </row>
    <row r="25359" spans="1:6" ht="51" x14ac:dyDescent="0.25">
      <c r="A25359" s="73" t="s">
        <v>20147</v>
      </c>
      <c r="B25359" s="74" t="s">
        <v>20148</v>
      </c>
      <c r="C25359" s="73" t="s">
        <v>101</v>
      </c>
      <c r="D25359" s="75">
        <v>1672.86</v>
      </c>
      <c r="E25359" s="75">
        <v>1672.86</v>
      </c>
      <c r="F25359" s="73" t="s">
        <v>11</v>
      </c>
    </row>
    <row r="25360" spans="1:6" ht="25.5" x14ac:dyDescent="0.25">
      <c r="A25360" s="73" t="s">
        <v>20149</v>
      </c>
      <c r="B25360" s="74" t="s">
        <v>20150</v>
      </c>
      <c r="C25360" s="73" t="s">
        <v>101</v>
      </c>
      <c r="D25360" s="75">
        <v>21.14</v>
      </c>
      <c r="E25360" s="75">
        <v>21.14</v>
      </c>
      <c r="F25360" s="73" t="s">
        <v>11</v>
      </c>
    </row>
    <row r="25361" spans="1:6" ht="25.5" x14ac:dyDescent="0.25">
      <c r="A25361" s="73" t="s">
        <v>20151</v>
      </c>
      <c r="B25361" s="74" t="s">
        <v>35059</v>
      </c>
      <c r="C25361" s="73" t="s">
        <v>101</v>
      </c>
      <c r="D25361" s="75">
        <v>4.04</v>
      </c>
      <c r="E25361" s="75">
        <v>4.04</v>
      </c>
      <c r="F25361" s="73" t="s">
        <v>11</v>
      </c>
    </row>
    <row r="25362" spans="1:6" ht="38.25" x14ac:dyDescent="0.25">
      <c r="A25362" s="73" t="s">
        <v>20152</v>
      </c>
      <c r="B25362" s="74" t="s">
        <v>35060</v>
      </c>
      <c r="C25362" s="73" t="s">
        <v>101</v>
      </c>
      <c r="D25362" s="75">
        <v>3.43</v>
      </c>
      <c r="E25362" s="75">
        <v>3.43</v>
      </c>
      <c r="F25362" s="73" t="s">
        <v>11</v>
      </c>
    </row>
    <row r="25363" spans="1:6" ht="25.5" x14ac:dyDescent="0.25">
      <c r="A25363" s="73" t="s">
        <v>20153</v>
      </c>
      <c r="B25363" s="74" t="s">
        <v>35061</v>
      </c>
      <c r="C25363" s="73" t="s">
        <v>101</v>
      </c>
      <c r="D25363" s="75">
        <v>3.8</v>
      </c>
      <c r="E25363" s="75">
        <v>3.8</v>
      </c>
      <c r="F25363" s="73" t="s">
        <v>11</v>
      </c>
    </row>
    <row r="25364" spans="1:6" ht="25.5" x14ac:dyDescent="0.25">
      <c r="A25364" s="73" t="s">
        <v>20154</v>
      </c>
      <c r="B25364" s="74" t="s">
        <v>35062</v>
      </c>
      <c r="C25364" s="73" t="s">
        <v>101</v>
      </c>
      <c r="D25364" s="75">
        <v>3.64</v>
      </c>
      <c r="E25364" s="75">
        <v>3.64</v>
      </c>
      <c r="F25364" s="73" t="s">
        <v>11</v>
      </c>
    </row>
    <row r="25365" spans="1:6" ht="38.25" x14ac:dyDescent="0.25">
      <c r="A25365" s="73" t="s">
        <v>20155</v>
      </c>
      <c r="B25365" s="74" t="s">
        <v>35063</v>
      </c>
      <c r="C25365" s="73" t="s">
        <v>101</v>
      </c>
      <c r="D25365" s="75">
        <v>25.98</v>
      </c>
      <c r="E25365" s="75">
        <v>25.98</v>
      </c>
      <c r="F25365" s="73" t="s">
        <v>11</v>
      </c>
    </row>
    <row r="25366" spans="1:6" ht="51" x14ac:dyDescent="0.25">
      <c r="A25366" s="73" t="s">
        <v>20156</v>
      </c>
      <c r="B25366" s="74" t="s">
        <v>20157</v>
      </c>
      <c r="C25366" s="73" t="s">
        <v>101</v>
      </c>
      <c r="D25366" s="75">
        <v>5.79</v>
      </c>
      <c r="E25366" s="75">
        <v>5.79</v>
      </c>
      <c r="F25366" s="73" t="s">
        <v>11</v>
      </c>
    </row>
    <row r="25367" spans="1:6" ht="25.5" x14ac:dyDescent="0.25">
      <c r="A25367" s="73" t="s">
        <v>20158</v>
      </c>
      <c r="B25367" s="74" t="s">
        <v>35064</v>
      </c>
      <c r="C25367" s="73" t="s">
        <v>101</v>
      </c>
      <c r="D25367" s="75">
        <v>3.7</v>
      </c>
      <c r="E25367" s="75">
        <v>3.7</v>
      </c>
      <c r="F25367" s="73" t="s">
        <v>11</v>
      </c>
    </row>
    <row r="25368" spans="1:6" ht="25.5" x14ac:dyDescent="0.25">
      <c r="A25368" s="73" t="s">
        <v>20159</v>
      </c>
      <c r="B25368" s="74" t="s">
        <v>20160</v>
      </c>
      <c r="C25368" s="73" t="s">
        <v>101</v>
      </c>
      <c r="D25368" s="75">
        <v>33.380000000000003</v>
      </c>
      <c r="E25368" s="75">
        <v>33.380000000000003</v>
      </c>
      <c r="F25368" s="73" t="s">
        <v>11</v>
      </c>
    </row>
    <row r="25369" spans="1:6" ht="38.25" x14ac:dyDescent="0.25">
      <c r="A25369" s="73" t="s">
        <v>20161</v>
      </c>
      <c r="B25369" s="74" t="s">
        <v>20162</v>
      </c>
      <c r="C25369" s="73" t="s">
        <v>101</v>
      </c>
      <c r="D25369" s="75">
        <v>702.05</v>
      </c>
      <c r="E25369" s="75">
        <v>702.05</v>
      </c>
      <c r="F25369" s="73" t="s">
        <v>11</v>
      </c>
    </row>
    <row r="25370" spans="1:6" ht="38.25" x14ac:dyDescent="0.25">
      <c r="A25370" s="73" t="s">
        <v>20163</v>
      </c>
      <c r="B25370" s="74" t="s">
        <v>20164</v>
      </c>
      <c r="C25370" s="73" t="s">
        <v>101</v>
      </c>
      <c r="D25370" s="75">
        <v>1404.1</v>
      </c>
      <c r="E25370" s="75">
        <v>1404.1</v>
      </c>
      <c r="F25370" s="73" t="s">
        <v>11</v>
      </c>
    </row>
    <row r="25371" spans="1:6" ht="25.5" x14ac:dyDescent="0.25">
      <c r="A25371" s="73" t="s">
        <v>20165</v>
      </c>
      <c r="B25371" s="74" t="s">
        <v>20166</v>
      </c>
      <c r="C25371" s="73" t="s">
        <v>101</v>
      </c>
      <c r="D25371" s="75">
        <v>98.04</v>
      </c>
      <c r="E25371" s="75">
        <v>98.04</v>
      </c>
      <c r="F25371" s="73" t="s">
        <v>11</v>
      </c>
    </row>
    <row r="25372" spans="1:6" ht="25.5" x14ac:dyDescent="0.25">
      <c r="A25372" s="73" t="s">
        <v>20167</v>
      </c>
      <c r="B25372" s="74" t="s">
        <v>35065</v>
      </c>
      <c r="C25372" s="73" t="s">
        <v>101</v>
      </c>
      <c r="D25372" s="75">
        <v>4.26</v>
      </c>
      <c r="E25372" s="75">
        <v>4.26</v>
      </c>
      <c r="F25372" s="73" t="s">
        <v>11</v>
      </c>
    </row>
    <row r="25373" spans="1:6" ht="38.25" x14ac:dyDescent="0.25">
      <c r="A25373" s="73" t="s">
        <v>20168</v>
      </c>
      <c r="B25373" s="74" t="s">
        <v>35066</v>
      </c>
      <c r="C25373" s="73" t="s">
        <v>101</v>
      </c>
      <c r="D25373" s="75">
        <v>371.65</v>
      </c>
      <c r="E25373" s="75">
        <v>371.65</v>
      </c>
      <c r="F25373" s="73" t="s">
        <v>11</v>
      </c>
    </row>
    <row r="25374" spans="1:6" ht="38.25" x14ac:dyDescent="0.25">
      <c r="A25374" s="73" t="s">
        <v>20169</v>
      </c>
      <c r="B25374" s="74" t="s">
        <v>20170</v>
      </c>
      <c r="C25374" s="73" t="s">
        <v>101</v>
      </c>
      <c r="D25374" s="75">
        <v>29.7</v>
      </c>
      <c r="E25374" s="75">
        <v>29.7</v>
      </c>
      <c r="F25374" s="73" t="s">
        <v>11</v>
      </c>
    </row>
    <row r="25375" spans="1:6" ht="25.5" x14ac:dyDescent="0.25">
      <c r="A25375" s="73" t="s">
        <v>20171</v>
      </c>
      <c r="B25375" s="74" t="s">
        <v>20172</v>
      </c>
      <c r="C25375" s="73" t="s">
        <v>101</v>
      </c>
      <c r="D25375" s="75">
        <v>14.5</v>
      </c>
      <c r="E25375" s="75">
        <v>14.5</v>
      </c>
      <c r="F25375" s="73" t="s">
        <v>11</v>
      </c>
    </row>
    <row r="25376" spans="1:6" ht="38.25" x14ac:dyDescent="0.25">
      <c r="A25376" s="73" t="s">
        <v>20173</v>
      </c>
      <c r="B25376" s="74" t="s">
        <v>20174</v>
      </c>
      <c r="C25376" s="73" t="s">
        <v>101</v>
      </c>
      <c r="D25376" s="75">
        <v>14.25</v>
      </c>
      <c r="E25376" s="75">
        <v>14.25</v>
      </c>
      <c r="F25376" s="73" t="s">
        <v>11</v>
      </c>
    </row>
    <row r="25377" spans="1:6" ht="38.25" x14ac:dyDescent="0.25">
      <c r="A25377" s="73" t="s">
        <v>20175</v>
      </c>
      <c r="B25377" s="74" t="s">
        <v>20176</v>
      </c>
      <c r="C25377" s="73" t="s">
        <v>101</v>
      </c>
      <c r="D25377" s="75">
        <v>1.73</v>
      </c>
      <c r="E25377" s="75">
        <v>1.73</v>
      </c>
      <c r="F25377" s="73" t="s">
        <v>11</v>
      </c>
    </row>
    <row r="25378" spans="1:6" ht="51" x14ac:dyDescent="0.25">
      <c r="A25378" s="73" t="s">
        <v>20177</v>
      </c>
      <c r="B25378" s="74" t="s">
        <v>20178</v>
      </c>
      <c r="C25378" s="73" t="s">
        <v>101</v>
      </c>
      <c r="D25378" s="75">
        <v>20.48</v>
      </c>
      <c r="E25378" s="75">
        <v>20.48</v>
      </c>
      <c r="F25378" s="73" t="s">
        <v>11</v>
      </c>
    </row>
    <row r="25379" spans="1:6" ht="25.5" x14ac:dyDescent="0.25">
      <c r="A25379" s="73" t="s">
        <v>20179</v>
      </c>
      <c r="B25379" s="74" t="s">
        <v>20180</v>
      </c>
      <c r="C25379" s="73" t="s">
        <v>101</v>
      </c>
      <c r="D25379" s="75">
        <v>26.5</v>
      </c>
      <c r="E25379" s="75">
        <v>26.5</v>
      </c>
      <c r="F25379" s="73" t="s">
        <v>11</v>
      </c>
    </row>
    <row r="25380" spans="1:6" ht="25.5" x14ac:dyDescent="0.25">
      <c r="A25380" s="73" t="s">
        <v>20181</v>
      </c>
      <c r="B25380" s="74" t="s">
        <v>20182</v>
      </c>
      <c r="C25380" s="73" t="s">
        <v>101</v>
      </c>
      <c r="D25380" s="75">
        <v>13.74</v>
      </c>
      <c r="E25380" s="75">
        <v>13.74</v>
      </c>
      <c r="F25380" s="73" t="s">
        <v>11</v>
      </c>
    </row>
    <row r="25381" spans="1:6" ht="38.25" x14ac:dyDescent="0.25">
      <c r="A25381" s="73" t="s">
        <v>20183</v>
      </c>
      <c r="B25381" s="74" t="s">
        <v>20184</v>
      </c>
      <c r="C25381" s="73" t="s">
        <v>101</v>
      </c>
      <c r="D25381" s="75">
        <v>0.95</v>
      </c>
      <c r="E25381" s="75">
        <v>0.95</v>
      </c>
      <c r="F25381" s="73" t="s">
        <v>11</v>
      </c>
    </row>
    <row r="25382" spans="1:6" ht="38.25" x14ac:dyDescent="0.25">
      <c r="A25382" s="73" t="s">
        <v>20185</v>
      </c>
      <c r="B25382" s="74" t="s">
        <v>20186</v>
      </c>
      <c r="C25382" s="73" t="s">
        <v>101</v>
      </c>
      <c r="D25382" s="75">
        <v>3.26</v>
      </c>
      <c r="E25382" s="75">
        <v>3.26</v>
      </c>
      <c r="F25382" s="73" t="s">
        <v>11</v>
      </c>
    </row>
    <row r="25383" spans="1:6" ht="25.5" x14ac:dyDescent="0.25">
      <c r="A25383" s="73" t="s">
        <v>20187</v>
      </c>
      <c r="B25383" s="74" t="s">
        <v>20188</v>
      </c>
      <c r="C25383" s="73" t="s">
        <v>101</v>
      </c>
      <c r="D25383" s="75">
        <v>17.690000000000001</v>
      </c>
      <c r="E25383" s="75">
        <v>17.690000000000001</v>
      </c>
      <c r="F25383" s="73" t="s">
        <v>11</v>
      </c>
    </row>
    <row r="25384" spans="1:6" ht="25.5" x14ac:dyDescent="0.25">
      <c r="A25384" s="73" t="s">
        <v>20189</v>
      </c>
      <c r="B25384" s="74" t="s">
        <v>35067</v>
      </c>
      <c r="C25384" s="73" t="s">
        <v>101</v>
      </c>
      <c r="D25384" s="75">
        <v>3</v>
      </c>
      <c r="E25384" s="75">
        <v>3</v>
      </c>
      <c r="F25384" s="73" t="s">
        <v>11</v>
      </c>
    </row>
    <row r="25385" spans="1:6" ht="25.5" x14ac:dyDescent="0.25">
      <c r="A25385" s="73" t="s">
        <v>20190</v>
      </c>
      <c r="B25385" s="74" t="s">
        <v>35068</v>
      </c>
      <c r="C25385" s="73" t="s">
        <v>101</v>
      </c>
      <c r="D25385" s="75">
        <v>4</v>
      </c>
      <c r="E25385" s="75">
        <v>4</v>
      </c>
      <c r="F25385" s="73" t="s">
        <v>11</v>
      </c>
    </row>
    <row r="25386" spans="1:6" ht="38.25" x14ac:dyDescent="0.25">
      <c r="A25386" s="73" t="s">
        <v>20191</v>
      </c>
      <c r="B25386" s="74" t="s">
        <v>20192</v>
      </c>
      <c r="C25386" s="73" t="s">
        <v>101</v>
      </c>
      <c r="D25386" s="75">
        <v>2.02</v>
      </c>
      <c r="E25386" s="75">
        <v>2.02</v>
      </c>
      <c r="F25386" s="73" t="s">
        <v>11</v>
      </c>
    </row>
    <row r="25387" spans="1:6" ht="25.5" x14ac:dyDescent="0.25">
      <c r="A25387" s="73" t="s">
        <v>20193</v>
      </c>
      <c r="B25387" s="74" t="s">
        <v>20194</v>
      </c>
      <c r="C25387" s="73" t="s">
        <v>101</v>
      </c>
      <c r="D25387" s="75">
        <v>18.29</v>
      </c>
      <c r="E25387" s="75">
        <v>18.29</v>
      </c>
      <c r="F25387" s="73" t="s">
        <v>11</v>
      </c>
    </row>
    <row r="25388" spans="1:6" ht="25.5" x14ac:dyDescent="0.25">
      <c r="A25388" s="73" t="s">
        <v>20195</v>
      </c>
      <c r="B25388" s="74" t="s">
        <v>35069</v>
      </c>
      <c r="C25388" s="73" t="s">
        <v>101</v>
      </c>
      <c r="D25388" s="75">
        <v>109.81</v>
      </c>
      <c r="E25388" s="75">
        <v>109.81</v>
      </c>
      <c r="F25388" s="73" t="s">
        <v>11</v>
      </c>
    </row>
    <row r="25389" spans="1:6" ht="25.5" x14ac:dyDescent="0.25">
      <c r="A25389" s="73" t="s">
        <v>20196</v>
      </c>
      <c r="B25389" s="74" t="s">
        <v>35070</v>
      </c>
      <c r="C25389" s="73" t="s">
        <v>101</v>
      </c>
      <c r="D25389" s="75">
        <v>18.510000000000002</v>
      </c>
      <c r="E25389" s="75">
        <v>18.510000000000002</v>
      </c>
      <c r="F25389" s="73" t="s">
        <v>11</v>
      </c>
    </row>
    <row r="25390" spans="1:6" ht="25.5" x14ac:dyDescent="0.25">
      <c r="A25390" s="73" t="s">
        <v>20197</v>
      </c>
      <c r="B25390" s="74" t="s">
        <v>20198</v>
      </c>
      <c r="C25390" s="73" t="s">
        <v>101</v>
      </c>
      <c r="D25390" s="75">
        <v>239.97</v>
      </c>
      <c r="E25390" s="75">
        <v>239.97</v>
      </c>
      <c r="F25390" s="73" t="s">
        <v>11</v>
      </c>
    </row>
    <row r="25391" spans="1:6" ht="51" x14ac:dyDescent="0.25">
      <c r="A25391" s="73" t="s">
        <v>20199</v>
      </c>
      <c r="B25391" s="74" t="s">
        <v>20200</v>
      </c>
      <c r="C25391" s="73" t="s">
        <v>101</v>
      </c>
      <c r="D25391" s="75">
        <v>44.71</v>
      </c>
      <c r="E25391" s="75">
        <v>44.71</v>
      </c>
      <c r="F25391" s="73" t="s">
        <v>11</v>
      </c>
    </row>
    <row r="25392" spans="1:6" ht="51" x14ac:dyDescent="0.25">
      <c r="A25392" s="73" t="s">
        <v>20201</v>
      </c>
      <c r="B25392" s="74" t="s">
        <v>20202</v>
      </c>
      <c r="C25392" s="73" t="s">
        <v>101</v>
      </c>
      <c r="D25392" s="75">
        <v>82.45</v>
      </c>
      <c r="E25392" s="75">
        <v>82.45</v>
      </c>
      <c r="F25392" s="73" t="s">
        <v>11</v>
      </c>
    </row>
    <row r="25393" spans="1:6" ht="38.25" x14ac:dyDescent="0.25">
      <c r="A25393" s="73" t="s">
        <v>20203</v>
      </c>
      <c r="B25393" s="74" t="s">
        <v>20204</v>
      </c>
      <c r="C25393" s="73" t="s">
        <v>101</v>
      </c>
      <c r="D25393" s="75">
        <v>39.869999999999997</v>
      </c>
      <c r="E25393" s="75">
        <v>39.869999999999997</v>
      </c>
      <c r="F25393" s="73" t="s">
        <v>11</v>
      </c>
    </row>
    <row r="25394" spans="1:6" ht="38.25" x14ac:dyDescent="0.25">
      <c r="A25394" s="73" t="s">
        <v>20205</v>
      </c>
      <c r="B25394" s="74" t="s">
        <v>20206</v>
      </c>
      <c r="C25394" s="73" t="s">
        <v>101</v>
      </c>
      <c r="D25394" s="75">
        <v>105.15</v>
      </c>
      <c r="E25394" s="75">
        <v>105.15</v>
      </c>
      <c r="F25394" s="73" t="s">
        <v>11</v>
      </c>
    </row>
    <row r="25395" spans="1:6" ht="51" x14ac:dyDescent="0.25">
      <c r="A25395" s="73" t="s">
        <v>20207</v>
      </c>
      <c r="B25395" s="74" t="s">
        <v>20208</v>
      </c>
      <c r="C25395" s="73" t="s">
        <v>101</v>
      </c>
      <c r="D25395" s="75">
        <v>42.28</v>
      </c>
      <c r="E25395" s="75">
        <v>42.28</v>
      </c>
      <c r="F25395" s="73" t="s">
        <v>11</v>
      </c>
    </row>
    <row r="25396" spans="1:6" ht="51" x14ac:dyDescent="0.25">
      <c r="A25396" s="73" t="s">
        <v>20209</v>
      </c>
      <c r="B25396" s="74" t="s">
        <v>20210</v>
      </c>
      <c r="C25396" s="73" t="s">
        <v>101</v>
      </c>
      <c r="D25396" s="75">
        <v>71.489999999999995</v>
      </c>
      <c r="E25396" s="75">
        <v>71.489999999999995</v>
      </c>
      <c r="F25396" s="73" t="s">
        <v>11</v>
      </c>
    </row>
    <row r="25397" spans="1:6" ht="51" x14ac:dyDescent="0.25">
      <c r="A25397" s="73" t="s">
        <v>20211</v>
      </c>
      <c r="B25397" s="74" t="s">
        <v>20212</v>
      </c>
      <c r="C25397" s="73" t="s">
        <v>101</v>
      </c>
      <c r="D25397" s="75">
        <v>153</v>
      </c>
      <c r="E25397" s="75">
        <v>153</v>
      </c>
      <c r="F25397" s="73" t="s">
        <v>11</v>
      </c>
    </row>
    <row r="25398" spans="1:6" ht="25.5" x14ac:dyDescent="0.25">
      <c r="A25398" s="73" t="s">
        <v>20213</v>
      </c>
      <c r="B25398" s="74" t="s">
        <v>35071</v>
      </c>
      <c r="C25398" s="73" t="s">
        <v>101</v>
      </c>
      <c r="D25398" s="75">
        <v>5.4</v>
      </c>
      <c r="E25398" s="75">
        <v>5.4</v>
      </c>
      <c r="F25398" s="73" t="s">
        <v>11</v>
      </c>
    </row>
    <row r="25399" spans="1:6" ht="38.25" x14ac:dyDescent="0.25">
      <c r="A25399" s="73" t="s">
        <v>20214</v>
      </c>
      <c r="B25399" s="74" t="s">
        <v>20215</v>
      </c>
      <c r="C25399" s="73" t="s">
        <v>101</v>
      </c>
      <c r="D25399" s="75">
        <v>76.900000000000006</v>
      </c>
      <c r="E25399" s="75">
        <v>76.900000000000006</v>
      </c>
      <c r="F25399" s="73" t="s">
        <v>11</v>
      </c>
    </row>
    <row r="25400" spans="1:6" ht="51" x14ac:dyDescent="0.25">
      <c r="A25400" s="73" t="s">
        <v>20216</v>
      </c>
      <c r="B25400" s="74" t="s">
        <v>35072</v>
      </c>
      <c r="C25400" s="73" t="s">
        <v>101</v>
      </c>
      <c r="D25400" s="75">
        <v>553.45000000000005</v>
      </c>
      <c r="E25400" s="75">
        <v>553.45000000000005</v>
      </c>
      <c r="F25400" s="73" t="s">
        <v>11</v>
      </c>
    </row>
    <row r="25401" spans="1:6" ht="51" x14ac:dyDescent="0.25">
      <c r="A25401" s="73" t="s">
        <v>20217</v>
      </c>
      <c r="B25401" s="74" t="s">
        <v>20218</v>
      </c>
      <c r="C25401" s="73" t="s">
        <v>101</v>
      </c>
      <c r="D25401" s="75">
        <v>243.64</v>
      </c>
      <c r="E25401" s="75">
        <v>243.64</v>
      </c>
      <c r="F25401" s="73" t="s">
        <v>11</v>
      </c>
    </row>
    <row r="25402" spans="1:6" ht="25.5" x14ac:dyDescent="0.25">
      <c r="A25402" s="73" t="s">
        <v>20219</v>
      </c>
      <c r="B25402" s="74" t="s">
        <v>20220</v>
      </c>
      <c r="C25402" s="73" t="s">
        <v>101</v>
      </c>
      <c r="D25402" s="75">
        <v>208.77</v>
      </c>
      <c r="E25402" s="75">
        <v>208.77</v>
      </c>
      <c r="F25402" s="73" t="s">
        <v>11</v>
      </c>
    </row>
    <row r="25403" spans="1:6" x14ac:dyDescent="0.25">
      <c r="A25403" s="73" t="s">
        <v>20221</v>
      </c>
      <c r="B25403" s="74" t="s">
        <v>20222</v>
      </c>
      <c r="C25403" s="73" t="s">
        <v>101</v>
      </c>
      <c r="D25403" s="75">
        <v>116.73</v>
      </c>
      <c r="E25403" s="75">
        <v>116.73</v>
      </c>
      <c r="F25403" s="73" t="s">
        <v>11</v>
      </c>
    </row>
    <row r="25404" spans="1:6" ht="38.25" x14ac:dyDescent="0.25">
      <c r="A25404" s="73" t="s">
        <v>20223</v>
      </c>
      <c r="B25404" s="74" t="s">
        <v>35073</v>
      </c>
      <c r="C25404" s="73" t="s">
        <v>101</v>
      </c>
      <c r="D25404" s="75">
        <v>111.54</v>
      </c>
      <c r="E25404" s="75">
        <v>111.54</v>
      </c>
      <c r="F25404" s="73" t="s">
        <v>11</v>
      </c>
    </row>
    <row r="25405" spans="1:6" ht="51" x14ac:dyDescent="0.25">
      <c r="A25405" s="73" t="s">
        <v>20224</v>
      </c>
      <c r="B25405" s="74" t="s">
        <v>20225</v>
      </c>
      <c r="C25405" s="73" t="s">
        <v>101</v>
      </c>
      <c r="D25405" s="75">
        <v>171.38</v>
      </c>
      <c r="E25405" s="75">
        <v>171.38</v>
      </c>
      <c r="F25405" s="73" t="s">
        <v>11</v>
      </c>
    </row>
    <row r="25406" spans="1:6" ht="25.5" x14ac:dyDescent="0.25">
      <c r="A25406" s="73" t="s">
        <v>20226</v>
      </c>
      <c r="B25406" s="74" t="s">
        <v>20227</v>
      </c>
      <c r="C25406" s="73" t="s">
        <v>101</v>
      </c>
      <c r="D25406" s="75">
        <v>4.9000000000000004</v>
      </c>
      <c r="E25406" s="75">
        <v>4.9000000000000004</v>
      </c>
      <c r="F25406" s="73" t="s">
        <v>11</v>
      </c>
    </row>
    <row r="25407" spans="1:6" ht="25.5" x14ac:dyDescent="0.25">
      <c r="A25407" s="73" t="s">
        <v>20228</v>
      </c>
      <c r="B25407" s="74" t="s">
        <v>20229</v>
      </c>
      <c r="C25407" s="73" t="s">
        <v>101</v>
      </c>
      <c r="D25407" s="75">
        <v>258.3</v>
      </c>
      <c r="E25407" s="75">
        <v>258.3</v>
      </c>
      <c r="F25407" s="73" t="s">
        <v>11</v>
      </c>
    </row>
    <row r="25408" spans="1:6" ht="25.5" x14ac:dyDescent="0.25">
      <c r="A25408" s="73" t="s">
        <v>20230</v>
      </c>
      <c r="B25408" s="74" t="s">
        <v>20231</v>
      </c>
      <c r="C25408" s="73" t="s">
        <v>101</v>
      </c>
      <c r="D25408" s="75">
        <v>15.56</v>
      </c>
      <c r="E25408" s="75">
        <v>15.56</v>
      </c>
      <c r="F25408" s="73" t="s">
        <v>11</v>
      </c>
    </row>
    <row r="25409" spans="1:6" ht="25.5" x14ac:dyDescent="0.25">
      <c r="A25409" s="73" t="s">
        <v>20232</v>
      </c>
      <c r="B25409" s="74" t="s">
        <v>35074</v>
      </c>
      <c r="C25409" s="73" t="s">
        <v>101</v>
      </c>
      <c r="D25409" s="75">
        <v>36.9</v>
      </c>
      <c r="E25409" s="75">
        <v>36.9</v>
      </c>
      <c r="F25409" s="73" t="s">
        <v>11</v>
      </c>
    </row>
    <row r="25410" spans="1:6" ht="25.5" x14ac:dyDescent="0.25">
      <c r="A25410" s="73" t="s">
        <v>20233</v>
      </c>
      <c r="B25410" s="74" t="s">
        <v>20234</v>
      </c>
      <c r="C25410" s="73" t="s">
        <v>101</v>
      </c>
      <c r="D25410" s="75">
        <v>467.5</v>
      </c>
      <c r="E25410" s="75">
        <v>467.5</v>
      </c>
      <c r="F25410" s="73" t="s">
        <v>11</v>
      </c>
    </row>
    <row r="25411" spans="1:6" ht="38.25" x14ac:dyDescent="0.25">
      <c r="A25411" s="73" t="s">
        <v>20235</v>
      </c>
      <c r="B25411" s="74" t="s">
        <v>20236</v>
      </c>
      <c r="C25411" s="73" t="s">
        <v>101</v>
      </c>
      <c r="D25411" s="75">
        <v>53.2</v>
      </c>
      <c r="E25411" s="75">
        <v>53.2</v>
      </c>
      <c r="F25411" s="73" t="s">
        <v>11</v>
      </c>
    </row>
    <row r="25412" spans="1:6" ht="38.25" x14ac:dyDescent="0.25">
      <c r="A25412" s="73" t="s">
        <v>20237</v>
      </c>
      <c r="B25412" s="74" t="s">
        <v>20238</v>
      </c>
      <c r="C25412" s="73" t="s">
        <v>101</v>
      </c>
      <c r="D25412" s="75">
        <v>125</v>
      </c>
      <c r="E25412" s="75">
        <v>125</v>
      </c>
      <c r="F25412" s="73" t="s">
        <v>11</v>
      </c>
    </row>
    <row r="25413" spans="1:6" ht="38.25" x14ac:dyDescent="0.25">
      <c r="A25413" s="73" t="s">
        <v>20239</v>
      </c>
      <c r="B25413" s="74" t="s">
        <v>20240</v>
      </c>
      <c r="C25413" s="73" t="s">
        <v>101</v>
      </c>
      <c r="D25413" s="75">
        <v>199.41</v>
      </c>
      <c r="E25413" s="75">
        <v>199.41</v>
      </c>
      <c r="F25413" s="73" t="s">
        <v>11</v>
      </c>
    </row>
    <row r="25414" spans="1:6" ht="38.25" x14ac:dyDescent="0.25">
      <c r="A25414" s="73" t="s">
        <v>20241</v>
      </c>
      <c r="B25414" s="74" t="s">
        <v>20242</v>
      </c>
      <c r="C25414" s="73" t="s">
        <v>101</v>
      </c>
      <c r="D25414" s="75">
        <v>204.1</v>
      </c>
      <c r="E25414" s="75">
        <v>204.1</v>
      </c>
      <c r="F25414" s="73" t="s">
        <v>11</v>
      </c>
    </row>
    <row r="25415" spans="1:6" ht="38.25" x14ac:dyDescent="0.25">
      <c r="A25415" s="73" t="s">
        <v>20243</v>
      </c>
      <c r="B25415" s="74" t="s">
        <v>20244</v>
      </c>
      <c r="C25415" s="73" t="s">
        <v>101</v>
      </c>
      <c r="D25415" s="75">
        <v>59.13</v>
      </c>
      <c r="E25415" s="75">
        <v>59.13</v>
      </c>
      <c r="F25415" s="73" t="s">
        <v>11</v>
      </c>
    </row>
    <row r="25416" spans="1:6" ht="38.25" x14ac:dyDescent="0.25">
      <c r="A25416" s="73" t="s">
        <v>20245</v>
      </c>
      <c r="B25416" s="74" t="s">
        <v>20246</v>
      </c>
      <c r="C25416" s="73" t="s">
        <v>101</v>
      </c>
      <c r="D25416" s="75">
        <v>85.9</v>
      </c>
      <c r="E25416" s="75">
        <v>85.9</v>
      </c>
      <c r="F25416" s="73" t="s">
        <v>11</v>
      </c>
    </row>
    <row r="25417" spans="1:6" ht="25.5" x14ac:dyDescent="0.25">
      <c r="A25417" s="73" t="s">
        <v>20247</v>
      </c>
      <c r="B25417" s="74" t="s">
        <v>35075</v>
      </c>
      <c r="C25417" s="73" t="s">
        <v>101</v>
      </c>
      <c r="D25417" s="75">
        <v>19.940000000000001</v>
      </c>
      <c r="E25417" s="75">
        <v>19.940000000000001</v>
      </c>
      <c r="F25417" s="73" t="s">
        <v>11</v>
      </c>
    </row>
    <row r="25418" spans="1:6" ht="25.5" x14ac:dyDescent="0.25">
      <c r="A25418" s="73" t="s">
        <v>20248</v>
      </c>
      <c r="B25418" s="74" t="s">
        <v>20249</v>
      </c>
      <c r="C25418" s="73" t="s">
        <v>101</v>
      </c>
      <c r="D25418" s="75">
        <v>48.99</v>
      </c>
      <c r="E25418" s="75">
        <v>48.99</v>
      </c>
      <c r="F25418" s="73" t="s">
        <v>11</v>
      </c>
    </row>
    <row r="25419" spans="1:6" ht="25.5" x14ac:dyDescent="0.25">
      <c r="A25419" s="73" t="s">
        <v>20250</v>
      </c>
      <c r="B25419" s="74" t="s">
        <v>18638</v>
      </c>
      <c r="C25419" s="73" t="s">
        <v>101</v>
      </c>
      <c r="D25419" s="75">
        <v>121.98</v>
      </c>
      <c r="E25419" s="75">
        <v>121.98</v>
      </c>
      <c r="F25419" s="73" t="s">
        <v>11</v>
      </c>
    </row>
    <row r="25420" spans="1:6" ht="38.25" x14ac:dyDescent="0.25">
      <c r="A25420" s="73" t="s">
        <v>20251</v>
      </c>
      <c r="B25420" s="74" t="s">
        <v>20252</v>
      </c>
      <c r="C25420" s="73" t="s">
        <v>101</v>
      </c>
      <c r="D25420" s="75">
        <v>106.41</v>
      </c>
      <c r="E25420" s="75">
        <v>106.41</v>
      </c>
      <c r="F25420" s="73" t="s">
        <v>11</v>
      </c>
    </row>
    <row r="25421" spans="1:6" ht="38.25" x14ac:dyDescent="0.25">
      <c r="A25421" s="73" t="s">
        <v>20253</v>
      </c>
      <c r="B25421" s="74" t="s">
        <v>20254</v>
      </c>
      <c r="C25421" s="73" t="s">
        <v>101</v>
      </c>
      <c r="D25421" s="75">
        <v>29.83</v>
      </c>
      <c r="E25421" s="75">
        <v>29.83</v>
      </c>
      <c r="F25421" s="73" t="s">
        <v>11</v>
      </c>
    </row>
    <row r="25422" spans="1:6" ht="38.25" x14ac:dyDescent="0.25">
      <c r="A25422" s="73" t="s">
        <v>20255</v>
      </c>
      <c r="B25422" s="74" t="s">
        <v>20256</v>
      </c>
      <c r="C25422" s="73" t="s">
        <v>101</v>
      </c>
      <c r="D25422" s="75">
        <v>30.03</v>
      </c>
      <c r="E25422" s="75">
        <v>30.03</v>
      </c>
      <c r="F25422" s="73" t="s">
        <v>11</v>
      </c>
    </row>
    <row r="25423" spans="1:6" ht="38.25" x14ac:dyDescent="0.25">
      <c r="A25423" s="73" t="s">
        <v>20257</v>
      </c>
      <c r="B25423" s="74" t="s">
        <v>20258</v>
      </c>
      <c r="C25423" s="73" t="s">
        <v>101</v>
      </c>
      <c r="D25423" s="75">
        <v>182.8</v>
      </c>
      <c r="E25423" s="75">
        <v>182.8</v>
      </c>
      <c r="F25423" s="73" t="s">
        <v>11</v>
      </c>
    </row>
    <row r="25424" spans="1:6" ht="38.25" x14ac:dyDescent="0.25">
      <c r="A25424" s="73" t="s">
        <v>20259</v>
      </c>
      <c r="B25424" s="74" t="s">
        <v>20260</v>
      </c>
      <c r="C25424" s="73" t="s">
        <v>101</v>
      </c>
      <c r="D25424" s="75">
        <v>355.47</v>
      </c>
      <c r="E25424" s="75">
        <v>355.47</v>
      </c>
      <c r="F25424" s="73" t="s">
        <v>11</v>
      </c>
    </row>
    <row r="25425" spans="1:6" ht="38.25" x14ac:dyDescent="0.25">
      <c r="A25425" s="73" t="s">
        <v>20261</v>
      </c>
      <c r="B25425" s="74" t="s">
        <v>20262</v>
      </c>
      <c r="C25425" s="73" t="s">
        <v>101</v>
      </c>
      <c r="D25425" s="75">
        <v>734.65</v>
      </c>
      <c r="E25425" s="75">
        <v>734.65</v>
      </c>
      <c r="F25425" s="73" t="s">
        <v>11</v>
      </c>
    </row>
    <row r="25426" spans="1:6" ht="38.25" x14ac:dyDescent="0.25">
      <c r="A25426" s="73" t="s">
        <v>20263</v>
      </c>
      <c r="B25426" s="74" t="s">
        <v>20264</v>
      </c>
      <c r="C25426" s="73" t="s">
        <v>101</v>
      </c>
      <c r="D25426" s="75">
        <v>166.04</v>
      </c>
      <c r="E25426" s="75">
        <v>166.04</v>
      </c>
      <c r="F25426" s="73" t="s">
        <v>11</v>
      </c>
    </row>
    <row r="25427" spans="1:6" ht="51" x14ac:dyDescent="0.25">
      <c r="A25427" s="73" t="s">
        <v>20265</v>
      </c>
      <c r="B25427" s="74" t="s">
        <v>20266</v>
      </c>
      <c r="C25427" s="73" t="s">
        <v>101</v>
      </c>
      <c r="D25427" s="75">
        <v>253.25</v>
      </c>
      <c r="E25427" s="75">
        <v>253.25</v>
      </c>
      <c r="F25427" s="73" t="s">
        <v>11</v>
      </c>
    </row>
    <row r="25428" spans="1:6" ht="25.5" x14ac:dyDescent="0.25">
      <c r="A25428" s="73" t="s">
        <v>20267</v>
      </c>
      <c r="B25428" s="74" t="s">
        <v>35076</v>
      </c>
      <c r="C25428" s="73" t="s">
        <v>101</v>
      </c>
      <c r="D25428" s="75">
        <v>47</v>
      </c>
      <c r="E25428" s="75">
        <v>47</v>
      </c>
      <c r="F25428" s="73" t="s">
        <v>11</v>
      </c>
    </row>
    <row r="25429" spans="1:6" ht="51" x14ac:dyDescent="0.25">
      <c r="A25429" s="73" t="s">
        <v>20268</v>
      </c>
      <c r="B25429" s="74" t="s">
        <v>35077</v>
      </c>
      <c r="C25429" s="73" t="s">
        <v>101</v>
      </c>
      <c r="D25429" s="75">
        <v>195.92</v>
      </c>
      <c r="E25429" s="75">
        <v>195.92</v>
      </c>
      <c r="F25429" s="73" t="s">
        <v>11</v>
      </c>
    </row>
    <row r="25430" spans="1:6" ht="38.25" x14ac:dyDescent="0.25">
      <c r="A25430" s="73" t="s">
        <v>20269</v>
      </c>
      <c r="B25430" s="74" t="s">
        <v>20270</v>
      </c>
      <c r="C25430" s="73" t="s">
        <v>101</v>
      </c>
      <c r="D25430" s="75">
        <v>23.66</v>
      </c>
      <c r="E25430" s="75">
        <v>23.66</v>
      </c>
      <c r="F25430" s="73" t="s">
        <v>11</v>
      </c>
    </row>
    <row r="25431" spans="1:6" ht="25.5" x14ac:dyDescent="0.25">
      <c r="A25431" s="73" t="s">
        <v>20271</v>
      </c>
      <c r="B25431" s="74" t="s">
        <v>20272</v>
      </c>
      <c r="C25431" s="73" t="s">
        <v>101</v>
      </c>
      <c r="D25431" s="75">
        <v>25.98</v>
      </c>
      <c r="E25431" s="75">
        <v>25.98</v>
      </c>
      <c r="F25431" s="73" t="s">
        <v>11</v>
      </c>
    </row>
    <row r="25432" spans="1:6" ht="25.5" x14ac:dyDescent="0.25">
      <c r="A25432" s="73" t="s">
        <v>20273</v>
      </c>
      <c r="B25432" s="74" t="s">
        <v>35078</v>
      </c>
      <c r="C25432" s="73" t="s">
        <v>101</v>
      </c>
      <c r="D25432" s="75">
        <v>25.98</v>
      </c>
      <c r="E25432" s="75">
        <v>25.98</v>
      </c>
      <c r="F25432" s="73" t="s">
        <v>11</v>
      </c>
    </row>
    <row r="25433" spans="1:6" ht="51" x14ac:dyDescent="0.25">
      <c r="A25433" s="73" t="s">
        <v>20274</v>
      </c>
      <c r="B25433" s="74" t="s">
        <v>35079</v>
      </c>
      <c r="C25433" s="73" t="s">
        <v>101</v>
      </c>
      <c r="D25433" s="75">
        <v>35.96</v>
      </c>
      <c r="E25433" s="75">
        <v>35.96</v>
      </c>
      <c r="F25433" s="73" t="s">
        <v>11</v>
      </c>
    </row>
    <row r="25434" spans="1:6" ht="51" x14ac:dyDescent="0.25">
      <c r="A25434" s="73" t="s">
        <v>20275</v>
      </c>
      <c r="B25434" s="74" t="s">
        <v>20276</v>
      </c>
      <c r="C25434" s="73" t="s">
        <v>101</v>
      </c>
      <c r="D25434" s="75">
        <v>18</v>
      </c>
      <c r="E25434" s="75">
        <v>18</v>
      </c>
      <c r="F25434" s="73" t="s">
        <v>11</v>
      </c>
    </row>
    <row r="25435" spans="1:6" ht="38.25" x14ac:dyDescent="0.25">
      <c r="A25435" s="73" t="s">
        <v>20277</v>
      </c>
      <c r="B25435" s="74" t="s">
        <v>20278</v>
      </c>
      <c r="C25435" s="73" t="s">
        <v>101</v>
      </c>
      <c r="D25435" s="75">
        <v>58.9</v>
      </c>
      <c r="E25435" s="75">
        <v>58.9</v>
      </c>
      <c r="F25435" s="73" t="s">
        <v>11</v>
      </c>
    </row>
    <row r="25436" spans="1:6" ht="51" x14ac:dyDescent="0.25">
      <c r="A25436" s="73" t="s">
        <v>20279</v>
      </c>
      <c r="B25436" s="74" t="s">
        <v>20280</v>
      </c>
      <c r="C25436" s="73" t="s">
        <v>101</v>
      </c>
      <c r="D25436" s="75">
        <v>137.99</v>
      </c>
      <c r="E25436" s="75">
        <v>137.99</v>
      </c>
      <c r="F25436" s="73" t="s">
        <v>11</v>
      </c>
    </row>
    <row r="25437" spans="1:6" ht="38.25" x14ac:dyDescent="0.25">
      <c r="A25437" s="73" t="s">
        <v>20281</v>
      </c>
      <c r="B25437" s="74" t="s">
        <v>20282</v>
      </c>
      <c r="C25437" s="73" t="s">
        <v>101</v>
      </c>
      <c r="D25437" s="75">
        <v>86.22</v>
      </c>
      <c r="E25437" s="75">
        <v>86.22</v>
      </c>
      <c r="F25437" s="73" t="s">
        <v>11</v>
      </c>
    </row>
    <row r="25438" spans="1:6" ht="38.25" x14ac:dyDescent="0.25">
      <c r="A25438" s="73" t="s">
        <v>20283</v>
      </c>
      <c r="B25438" s="74" t="s">
        <v>20284</v>
      </c>
      <c r="C25438" s="73" t="s">
        <v>101</v>
      </c>
      <c r="D25438" s="75">
        <v>216.44</v>
      </c>
      <c r="E25438" s="75">
        <v>216.44</v>
      </c>
      <c r="F25438" s="73" t="s">
        <v>11</v>
      </c>
    </row>
    <row r="25439" spans="1:6" ht="38.25" x14ac:dyDescent="0.25">
      <c r="A25439" s="73" t="s">
        <v>20285</v>
      </c>
      <c r="B25439" s="74" t="s">
        <v>20286</v>
      </c>
      <c r="C25439" s="73" t="s">
        <v>101</v>
      </c>
      <c r="D25439" s="75">
        <v>571.05999999999995</v>
      </c>
      <c r="E25439" s="75">
        <v>571.05999999999995</v>
      </c>
      <c r="F25439" s="73" t="s">
        <v>11</v>
      </c>
    </row>
    <row r="25440" spans="1:6" ht="51" x14ac:dyDescent="0.25">
      <c r="A25440" s="73" t="s">
        <v>20287</v>
      </c>
      <c r="B25440" s="74" t="s">
        <v>20288</v>
      </c>
      <c r="C25440" s="73" t="s">
        <v>101</v>
      </c>
      <c r="D25440" s="75">
        <v>205.52</v>
      </c>
      <c r="E25440" s="75">
        <v>205.52</v>
      </c>
      <c r="F25440" s="73" t="s">
        <v>11</v>
      </c>
    </row>
    <row r="25441" spans="1:6" x14ac:dyDescent="0.25">
      <c r="A25441" s="73" t="s">
        <v>20289</v>
      </c>
      <c r="B25441" s="74" t="s">
        <v>20290</v>
      </c>
      <c r="C25441" s="73" t="s">
        <v>101</v>
      </c>
      <c r="D25441" s="75">
        <v>74.900000000000006</v>
      </c>
      <c r="E25441" s="75">
        <v>74.900000000000006</v>
      </c>
      <c r="F25441" s="73" t="s">
        <v>11</v>
      </c>
    </row>
    <row r="25442" spans="1:6" ht="25.5" x14ac:dyDescent="0.25">
      <c r="A25442" s="73" t="s">
        <v>20291</v>
      </c>
      <c r="B25442" s="74" t="s">
        <v>20292</v>
      </c>
      <c r="C25442" s="73" t="s">
        <v>101</v>
      </c>
      <c r="D25442" s="75">
        <v>494.92</v>
      </c>
      <c r="E25442" s="75">
        <v>494.92</v>
      </c>
      <c r="F25442" s="73" t="s">
        <v>11</v>
      </c>
    </row>
    <row r="25443" spans="1:6" x14ac:dyDescent="0.25">
      <c r="A25443" s="73" t="s">
        <v>20293</v>
      </c>
      <c r="B25443" s="74" t="s">
        <v>20294</v>
      </c>
      <c r="C25443" s="73" t="s">
        <v>101</v>
      </c>
      <c r="D25443" s="75">
        <v>17.11</v>
      </c>
      <c r="E25443" s="75">
        <v>17.11</v>
      </c>
      <c r="F25443" s="73" t="s">
        <v>11</v>
      </c>
    </row>
    <row r="25444" spans="1:6" ht="25.5" x14ac:dyDescent="0.25">
      <c r="A25444" s="73" t="s">
        <v>20295</v>
      </c>
      <c r="B25444" s="74" t="s">
        <v>20296</v>
      </c>
      <c r="C25444" s="73" t="s">
        <v>101</v>
      </c>
      <c r="D25444" s="75">
        <v>21.15</v>
      </c>
      <c r="E25444" s="75">
        <v>21.15</v>
      </c>
      <c r="F25444" s="73" t="s">
        <v>11</v>
      </c>
    </row>
    <row r="25445" spans="1:6" ht="25.5" x14ac:dyDescent="0.25">
      <c r="A25445" s="73" t="s">
        <v>20297</v>
      </c>
      <c r="B25445" s="74" t="s">
        <v>35080</v>
      </c>
      <c r="C25445" s="73" t="s">
        <v>101</v>
      </c>
      <c r="D25445" s="75">
        <v>191.5</v>
      </c>
      <c r="E25445" s="75">
        <v>191.5</v>
      </c>
      <c r="F25445" s="73" t="s">
        <v>11</v>
      </c>
    </row>
    <row r="25446" spans="1:6" ht="25.5" x14ac:dyDescent="0.25">
      <c r="A25446" s="73" t="s">
        <v>20298</v>
      </c>
      <c r="B25446" s="74" t="s">
        <v>20299</v>
      </c>
      <c r="C25446" s="73" t="s">
        <v>101</v>
      </c>
      <c r="D25446" s="75">
        <v>1.53</v>
      </c>
      <c r="E25446" s="75">
        <v>1.53</v>
      </c>
      <c r="F25446" s="73" t="s">
        <v>11</v>
      </c>
    </row>
    <row r="25447" spans="1:6" ht="25.5" x14ac:dyDescent="0.25">
      <c r="A25447" s="73" t="s">
        <v>20300</v>
      </c>
      <c r="B25447" s="74" t="s">
        <v>20301</v>
      </c>
      <c r="C25447" s="73" t="s">
        <v>101</v>
      </c>
      <c r="D25447" s="75">
        <v>2.0499999999999998</v>
      </c>
      <c r="E25447" s="75">
        <v>2.0499999999999998</v>
      </c>
      <c r="F25447" s="73" t="s">
        <v>11</v>
      </c>
    </row>
    <row r="25448" spans="1:6" ht="25.5" x14ac:dyDescent="0.25">
      <c r="A25448" s="73" t="s">
        <v>20302</v>
      </c>
      <c r="B25448" s="74" t="s">
        <v>20303</v>
      </c>
      <c r="C25448" s="73" t="s">
        <v>101</v>
      </c>
      <c r="D25448" s="75">
        <v>1.32</v>
      </c>
      <c r="E25448" s="75">
        <v>1.32</v>
      </c>
      <c r="F25448" s="73" t="s">
        <v>11</v>
      </c>
    </row>
    <row r="25449" spans="1:6" ht="63.75" x14ac:dyDescent="0.25">
      <c r="A25449" s="73" t="s">
        <v>20304</v>
      </c>
      <c r="B25449" s="74" t="s">
        <v>37505</v>
      </c>
      <c r="C25449" s="73" t="s">
        <v>101</v>
      </c>
      <c r="D25449" s="75">
        <v>73.52</v>
      </c>
      <c r="E25449" s="75">
        <v>73.52</v>
      </c>
      <c r="F25449" s="73" t="s">
        <v>11</v>
      </c>
    </row>
    <row r="25450" spans="1:6" ht="25.5" x14ac:dyDescent="0.25">
      <c r="A25450" s="73" t="s">
        <v>20305</v>
      </c>
      <c r="B25450" s="74" t="s">
        <v>20306</v>
      </c>
      <c r="C25450" s="73" t="s">
        <v>101</v>
      </c>
      <c r="D25450" s="75">
        <v>26.1</v>
      </c>
      <c r="E25450" s="75">
        <v>26.1</v>
      </c>
      <c r="F25450" s="73" t="s">
        <v>11</v>
      </c>
    </row>
    <row r="25451" spans="1:6" ht="25.5" x14ac:dyDescent="0.25">
      <c r="A25451" s="73" t="s">
        <v>20307</v>
      </c>
      <c r="B25451" s="74" t="s">
        <v>20308</v>
      </c>
      <c r="C25451" s="73" t="s">
        <v>101</v>
      </c>
      <c r="D25451" s="75">
        <v>1037.04</v>
      </c>
      <c r="E25451" s="75">
        <v>1037.04</v>
      </c>
      <c r="F25451" s="73" t="s">
        <v>11</v>
      </c>
    </row>
    <row r="25452" spans="1:6" ht="63.75" x14ac:dyDescent="0.25">
      <c r="A25452" s="73" t="s">
        <v>20309</v>
      </c>
      <c r="B25452" s="74" t="s">
        <v>20310</v>
      </c>
      <c r="C25452" s="73" t="s">
        <v>101</v>
      </c>
      <c r="D25452" s="75">
        <v>15.47</v>
      </c>
      <c r="E25452" s="75">
        <v>15.47</v>
      </c>
      <c r="F25452" s="73" t="s">
        <v>11</v>
      </c>
    </row>
    <row r="25453" spans="1:6" ht="63.75" x14ac:dyDescent="0.25">
      <c r="A25453" s="73" t="s">
        <v>20311</v>
      </c>
      <c r="B25453" s="74" t="s">
        <v>20312</v>
      </c>
      <c r="C25453" s="73" t="s">
        <v>101</v>
      </c>
      <c r="D25453" s="75">
        <v>49</v>
      </c>
      <c r="E25453" s="75">
        <v>49</v>
      </c>
      <c r="F25453" s="73" t="s">
        <v>11</v>
      </c>
    </row>
    <row r="25454" spans="1:6" ht="63.75" x14ac:dyDescent="0.25">
      <c r="A25454" s="73" t="s">
        <v>20313</v>
      </c>
      <c r="B25454" s="74" t="s">
        <v>20314</v>
      </c>
      <c r="C25454" s="73" t="s">
        <v>101</v>
      </c>
      <c r="D25454" s="75">
        <v>26.92</v>
      </c>
      <c r="E25454" s="75">
        <v>26.92</v>
      </c>
      <c r="F25454" s="73" t="s">
        <v>11</v>
      </c>
    </row>
    <row r="25455" spans="1:6" ht="63.75" x14ac:dyDescent="0.25">
      <c r="A25455" s="73" t="s">
        <v>20315</v>
      </c>
      <c r="B25455" s="74" t="s">
        <v>20316</v>
      </c>
      <c r="C25455" s="73" t="s">
        <v>101</v>
      </c>
      <c r="D25455" s="75">
        <v>23.44</v>
      </c>
      <c r="E25455" s="75">
        <v>23.44</v>
      </c>
      <c r="F25455" s="73" t="s">
        <v>11</v>
      </c>
    </row>
    <row r="25456" spans="1:6" ht="63.75" x14ac:dyDescent="0.25">
      <c r="A25456" s="73" t="s">
        <v>20317</v>
      </c>
      <c r="B25456" s="74" t="s">
        <v>20318</v>
      </c>
      <c r="C25456" s="73" t="s">
        <v>101</v>
      </c>
      <c r="D25456" s="75">
        <v>26.8</v>
      </c>
      <c r="E25456" s="75">
        <v>26.8</v>
      </c>
      <c r="F25456" s="73" t="s">
        <v>11</v>
      </c>
    </row>
    <row r="25457" spans="1:6" ht="63.75" x14ac:dyDescent="0.25">
      <c r="A25457" s="73" t="s">
        <v>20319</v>
      </c>
      <c r="B25457" s="74" t="s">
        <v>20320</v>
      </c>
      <c r="C25457" s="73" t="s">
        <v>101</v>
      </c>
      <c r="D25457" s="75">
        <v>49.33</v>
      </c>
      <c r="E25457" s="75">
        <v>49.33</v>
      </c>
      <c r="F25457" s="73" t="s">
        <v>11</v>
      </c>
    </row>
    <row r="25458" spans="1:6" ht="51" x14ac:dyDescent="0.25">
      <c r="A25458" s="73" t="s">
        <v>20321</v>
      </c>
      <c r="B25458" s="74" t="s">
        <v>37506</v>
      </c>
      <c r="C25458" s="73" t="s">
        <v>101</v>
      </c>
      <c r="D25458" s="75">
        <v>39.94</v>
      </c>
      <c r="E25458" s="75">
        <v>39.94</v>
      </c>
      <c r="F25458" s="73" t="s">
        <v>11</v>
      </c>
    </row>
    <row r="25459" spans="1:6" ht="38.25" x14ac:dyDescent="0.25">
      <c r="A25459" s="73" t="s">
        <v>20322</v>
      </c>
      <c r="B25459" s="74" t="s">
        <v>20323</v>
      </c>
      <c r="C25459" s="73" t="s">
        <v>101</v>
      </c>
      <c r="D25459" s="75">
        <v>48</v>
      </c>
      <c r="E25459" s="75">
        <v>48</v>
      </c>
      <c r="F25459" s="73" t="s">
        <v>11</v>
      </c>
    </row>
    <row r="25460" spans="1:6" ht="38.25" x14ac:dyDescent="0.25">
      <c r="A25460" s="73" t="s">
        <v>20324</v>
      </c>
      <c r="B25460" s="74" t="s">
        <v>20325</v>
      </c>
      <c r="C25460" s="73" t="s">
        <v>101</v>
      </c>
      <c r="D25460" s="75">
        <v>45</v>
      </c>
      <c r="E25460" s="75">
        <v>45</v>
      </c>
      <c r="F25460" s="73" t="s">
        <v>11</v>
      </c>
    </row>
    <row r="25461" spans="1:6" ht="38.25" x14ac:dyDescent="0.25">
      <c r="A25461" s="73" t="s">
        <v>20326</v>
      </c>
      <c r="B25461" s="74" t="s">
        <v>20327</v>
      </c>
      <c r="C25461" s="73" t="s">
        <v>101</v>
      </c>
      <c r="D25461" s="75">
        <v>39.31</v>
      </c>
      <c r="E25461" s="75">
        <v>39.31</v>
      </c>
      <c r="F25461" s="73" t="s">
        <v>11</v>
      </c>
    </row>
    <row r="25462" spans="1:6" ht="38.25" x14ac:dyDescent="0.25">
      <c r="A25462" s="73" t="s">
        <v>20328</v>
      </c>
      <c r="B25462" s="74" t="s">
        <v>20329</v>
      </c>
      <c r="C25462" s="73" t="s">
        <v>101</v>
      </c>
      <c r="D25462" s="75">
        <v>45.04</v>
      </c>
      <c r="E25462" s="75">
        <v>45.04</v>
      </c>
      <c r="F25462" s="73" t="s">
        <v>11</v>
      </c>
    </row>
    <row r="25463" spans="1:6" ht="38.25" x14ac:dyDescent="0.25">
      <c r="A25463" s="73" t="s">
        <v>20330</v>
      </c>
      <c r="B25463" s="74" t="s">
        <v>20331</v>
      </c>
      <c r="C25463" s="73" t="s">
        <v>101</v>
      </c>
      <c r="D25463" s="75">
        <v>48.04</v>
      </c>
      <c r="E25463" s="75">
        <v>48.04</v>
      </c>
      <c r="F25463" s="73" t="s">
        <v>11</v>
      </c>
    </row>
    <row r="25464" spans="1:6" ht="38.25" x14ac:dyDescent="0.25">
      <c r="A25464" s="73" t="s">
        <v>20332</v>
      </c>
      <c r="B25464" s="74" t="s">
        <v>20333</v>
      </c>
      <c r="C25464" s="73" t="s">
        <v>101</v>
      </c>
      <c r="D25464" s="75">
        <v>45.41</v>
      </c>
      <c r="E25464" s="75">
        <v>45.41</v>
      </c>
      <c r="F25464" s="73" t="s">
        <v>11</v>
      </c>
    </row>
    <row r="25465" spans="1:6" ht="38.25" x14ac:dyDescent="0.25">
      <c r="A25465" s="73" t="s">
        <v>20334</v>
      </c>
      <c r="B25465" s="74" t="s">
        <v>20335</v>
      </c>
      <c r="C25465" s="73" t="s">
        <v>101</v>
      </c>
      <c r="D25465" s="75">
        <v>48.42</v>
      </c>
      <c r="E25465" s="75">
        <v>48.42</v>
      </c>
      <c r="F25465" s="73" t="s">
        <v>11</v>
      </c>
    </row>
    <row r="25466" spans="1:6" ht="38.25" x14ac:dyDescent="0.25">
      <c r="A25466" s="73" t="s">
        <v>20336</v>
      </c>
      <c r="B25466" s="74" t="s">
        <v>20337</v>
      </c>
      <c r="C25466" s="73" t="s">
        <v>101</v>
      </c>
      <c r="D25466" s="75">
        <v>45.39</v>
      </c>
      <c r="E25466" s="75">
        <v>45.39</v>
      </c>
      <c r="F25466" s="73" t="s">
        <v>11</v>
      </c>
    </row>
    <row r="25467" spans="1:6" ht="38.25" x14ac:dyDescent="0.25">
      <c r="A25467" s="73" t="s">
        <v>20338</v>
      </c>
      <c r="B25467" s="74" t="s">
        <v>20339</v>
      </c>
      <c r="C25467" s="73" t="s">
        <v>101</v>
      </c>
      <c r="D25467" s="75">
        <v>9.08</v>
      </c>
      <c r="E25467" s="75">
        <v>9.08</v>
      </c>
      <c r="F25467" s="73" t="s">
        <v>11</v>
      </c>
    </row>
    <row r="25468" spans="1:6" ht="38.25" x14ac:dyDescent="0.25">
      <c r="A25468" s="73" t="s">
        <v>20340</v>
      </c>
      <c r="B25468" s="74" t="s">
        <v>20341</v>
      </c>
      <c r="C25468" s="73" t="s">
        <v>101</v>
      </c>
      <c r="D25468" s="75">
        <v>10.55</v>
      </c>
      <c r="E25468" s="75">
        <v>10.55</v>
      </c>
      <c r="F25468" s="73" t="s">
        <v>11</v>
      </c>
    </row>
    <row r="25469" spans="1:6" ht="38.25" x14ac:dyDescent="0.25">
      <c r="A25469" s="73" t="s">
        <v>20342</v>
      </c>
      <c r="B25469" s="74" t="s">
        <v>20343</v>
      </c>
      <c r="C25469" s="73" t="s">
        <v>101</v>
      </c>
      <c r="D25469" s="75">
        <v>13.26</v>
      </c>
      <c r="E25469" s="75">
        <v>13.26</v>
      </c>
      <c r="F25469" s="73" t="s">
        <v>11</v>
      </c>
    </row>
    <row r="25470" spans="1:6" ht="38.25" x14ac:dyDescent="0.25">
      <c r="A25470" s="73" t="s">
        <v>20344</v>
      </c>
      <c r="B25470" s="74" t="s">
        <v>20345</v>
      </c>
      <c r="C25470" s="73" t="s">
        <v>101</v>
      </c>
      <c r="D25470" s="75">
        <v>12.5</v>
      </c>
      <c r="E25470" s="75">
        <v>12.5</v>
      </c>
      <c r="F25470" s="73" t="s">
        <v>11</v>
      </c>
    </row>
    <row r="25471" spans="1:6" ht="38.25" x14ac:dyDescent="0.25">
      <c r="A25471" s="73" t="s">
        <v>20346</v>
      </c>
      <c r="B25471" s="74" t="s">
        <v>20347</v>
      </c>
      <c r="C25471" s="73" t="s">
        <v>101</v>
      </c>
      <c r="D25471" s="75">
        <v>12.4</v>
      </c>
      <c r="E25471" s="75">
        <v>12.4</v>
      </c>
      <c r="F25471" s="73" t="s">
        <v>11</v>
      </c>
    </row>
    <row r="25472" spans="1:6" ht="38.25" x14ac:dyDescent="0.25">
      <c r="A25472" s="73" t="s">
        <v>20348</v>
      </c>
      <c r="B25472" s="74" t="s">
        <v>20349</v>
      </c>
      <c r="C25472" s="73" t="s">
        <v>101</v>
      </c>
      <c r="D25472" s="75">
        <v>11.9</v>
      </c>
      <c r="E25472" s="75">
        <v>11.9</v>
      </c>
      <c r="F25472" s="73" t="s">
        <v>11</v>
      </c>
    </row>
    <row r="25473" spans="1:6" ht="38.25" x14ac:dyDescent="0.25">
      <c r="A25473" s="73" t="s">
        <v>20350</v>
      </c>
      <c r="B25473" s="74" t="s">
        <v>20351</v>
      </c>
      <c r="C25473" s="73" t="s">
        <v>101</v>
      </c>
      <c r="D25473" s="75">
        <v>14.8</v>
      </c>
      <c r="E25473" s="75">
        <v>14.8</v>
      </c>
      <c r="F25473" s="73" t="s">
        <v>11</v>
      </c>
    </row>
    <row r="25474" spans="1:6" ht="38.25" x14ac:dyDescent="0.25">
      <c r="A25474" s="73" t="s">
        <v>20352</v>
      </c>
      <c r="B25474" s="74" t="s">
        <v>20353</v>
      </c>
      <c r="C25474" s="73" t="s">
        <v>101</v>
      </c>
      <c r="D25474" s="75">
        <v>12</v>
      </c>
      <c r="E25474" s="75">
        <v>12</v>
      </c>
      <c r="F25474" s="73" t="s">
        <v>11</v>
      </c>
    </row>
    <row r="25475" spans="1:6" ht="25.5" x14ac:dyDescent="0.25">
      <c r="A25475" s="73" t="s">
        <v>20354</v>
      </c>
      <c r="B25475" s="74" t="s">
        <v>20355</v>
      </c>
      <c r="C25475" s="73" t="s">
        <v>101</v>
      </c>
      <c r="D25475" s="75">
        <v>2.14</v>
      </c>
      <c r="E25475" s="75">
        <v>2.14</v>
      </c>
      <c r="F25475" s="73" t="s">
        <v>11</v>
      </c>
    </row>
    <row r="25476" spans="1:6" ht="25.5" x14ac:dyDescent="0.25">
      <c r="A25476" s="73" t="s">
        <v>20356</v>
      </c>
      <c r="B25476" s="74" t="s">
        <v>20357</v>
      </c>
      <c r="C25476" s="73" t="s">
        <v>101</v>
      </c>
      <c r="D25476" s="75">
        <v>14.46</v>
      </c>
      <c r="E25476" s="75">
        <v>14.46</v>
      </c>
      <c r="F25476" s="73" t="s">
        <v>11</v>
      </c>
    </row>
    <row r="25477" spans="1:6" ht="25.5" x14ac:dyDescent="0.25">
      <c r="A25477" s="73" t="s">
        <v>20358</v>
      </c>
      <c r="B25477" s="74" t="s">
        <v>20359</v>
      </c>
      <c r="C25477" s="73" t="s">
        <v>101</v>
      </c>
      <c r="D25477" s="75">
        <v>64.58</v>
      </c>
      <c r="E25477" s="75">
        <v>64.58</v>
      </c>
      <c r="F25477" s="73" t="s">
        <v>11</v>
      </c>
    </row>
    <row r="25478" spans="1:6" ht="63.75" x14ac:dyDescent="0.25">
      <c r="A25478" s="73" t="s">
        <v>20360</v>
      </c>
      <c r="B25478" s="74" t="s">
        <v>20361</v>
      </c>
      <c r="C25478" s="73" t="s">
        <v>101</v>
      </c>
      <c r="D25478" s="75">
        <v>237.96</v>
      </c>
      <c r="E25478" s="75">
        <v>237.96</v>
      </c>
      <c r="F25478" s="73" t="s">
        <v>11</v>
      </c>
    </row>
    <row r="25479" spans="1:6" ht="63.75" x14ac:dyDescent="0.25">
      <c r="A25479" s="73" t="s">
        <v>20362</v>
      </c>
      <c r="B25479" s="74" t="s">
        <v>20363</v>
      </c>
      <c r="C25479" s="73" t="s">
        <v>101</v>
      </c>
      <c r="D25479" s="75">
        <v>448.99</v>
      </c>
      <c r="E25479" s="75">
        <v>448.99</v>
      </c>
      <c r="F25479" s="73" t="s">
        <v>11</v>
      </c>
    </row>
    <row r="25480" spans="1:6" ht="63.75" x14ac:dyDescent="0.25">
      <c r="A25480" s="73" t="s">
        <v>20364</v>
      </c>
      <c r="B25480" s="74" t="s">
        <v>20365</v>
      </c>
      <c r="C25480" s="73" t="s">
        <v>101</v>
      </c>
      <c r="D25480" s="75">
        <v>707.54</v>
      </c>
      <c r="E25480" s="75">
        <v>707.54</v>
      </c>
      <c r="F25480" s="73" t="s">
        <v>11</v>
      </c>
    </row>
    <row r="25481" spans="1:6" ht="63.75" x14ac:dyDescent="0.25">
      <c r="A25481" s="73" t="s">
        <v>20366</v>
      </c>
      <c r="B25481" s="74" t="s">
        <v>20367</v>
      </c>
      <c r="C25481" s="73" t="s">
        <v>101</v>
      </c>
      <c r="D25481" s="75">
        <v>1352.81</v>
      </c>
      <c r="E25481" s="75">
        <v>1352.81</v>
      </c>
      <c r="F25481" s="73" t="s">
        <v>11</v>
      </c>
    </row>
    <row r="25482" spans="1:6" ht="25.5" x14ac:dyDescent="0.25">
      <c r="A25482" s="73" t="s">
        <v>20368</v>
      </c>
      <c r="B25482" s="74" t="s">
        <v>20369</v>
      </c>
      <c r="C25482" s="73" t="s">
        <v>101</v>
      </c>
      <c r="D25482" s="75">
        <v>7</v>
      </c>
      <c r="E25482" s="75">
        <v>7</v>
      </c>
      <c r="F25482" s="73" t="s">
        <v>11</v>
      </c>
    </row>
    <row r="25483" spans="1:6" ht="25.5" x14ac:dyDescent="0.25">
      <c r="A25483" s="73" t="s">
        <v>20370</v>
      </c>
      <c r="B25483" s="74" t="s">
        <v>20371</v>
      </c>
      <c r="C25483" s="73" t="s">
        <v>101</v>
      </c>
      <c r="D25483" s="75">
        <v>52.86</v>
      </c>
      <c r="E25483" s="75">
        <v>52.86</v>
      </c>
      <c r="F25483" s="73" t="s">
        <v>11</v>
      </c>
    </row>
    <row r="25484" spans="1:6" ht="25.5" x14ac:dyDescent="0.25">
      <c r="A25484" s="73" t="s">
        <v>20372</v>
      </c>
      <c r="B25484" s="74" t="s">
        <v>20373</v>
      </c>
      <c r="C25484" s="73" t="s">
        <v>101</v>
      </c>
      <c r="D25484" s="75">
        <v>23.87</v>
      </c>
      <c r="E25484" s="75">
        <v>23.87</v>
      </c>
      <c r="F25484" s="73" t="s">
        <v>11</v>
      </c>
    </row>
    <row r="25485" spans="1:6" ht="25.5" x14ac:dyDescent="0.25">
      <c r="A25485" s="73" t="s">
        <v>20374</v>
      </c>
      <c r="B25485" s="74" t="s">
        <v>20375</v>
      </c>
      <c r="C25485" s="73" t="s">
        <v>101</v>
      </c>
      <c r="D25485" s="75">
        <v>36</v>
      </c>
      <c r="E25485" s="75">
        <v>36</v>
      </c>
      <c r="F25485" s="73" t="s">
        <v>11</v>
      </c>
    </row>
    <row r="25486" spans="1:6" ht="63.75" x14ac:dyDescent="0.25">
      <c r="A25486" s="73" t="s">
        <v>20376</v>
      </c>
      <c r="B25486" s="74" t="s">
        <v>20377</v>
      </c>
      <c r="C25486" s="73" t="s">
        <v>101</v>
      </c>
      <c r="D25486" s="75">
        <v>102.18</v>
      </c>
      <c r="E25486" s="75">
        <v>102.18</v>
      </c>
      <c r="F25486" s="73" t="s">
        <v>11</v>
      </c>
    </row>
    <row r="25487" spans="1:6" ht="63.75" x14ac:dyDescent="0.25">
      <c r="A25487" s="73" t="s">
        <v>20378</v>
      </c>
      <c r="B25487" s="74" t="s">
        <v>20379</v>
      </c>
      <c r="C25487" s="73" t="s">
        <v>101</v>
      </c>
      <c r="D25487" s="75">
        <v>185.25</v>
      </c>
      <c r="E25487" s="75">
        <v>185.25</v>
      </c>
      <c r="F25487" s="73" t="s">
        <v>11</v>
      </c>
    </row>
    <row r="25488" spans="1:6" ht="63.75" x14ac:dyDescent="0.25">
      <c r="A25488" s="73" t="s">
        <v>20380</v>
      </c>
      <c r="B25488" s="74" t="s">
        <v>20381</v>
      </c>
      <c r="C25488" s="73" t="s">
        <v>101</v>
      </c>
      <c r="D25488" s="75">
        <v>330.48</v>
      </c>
      <c r="E25488" s="75">
        <v>330.48</v>
      </c>
      <c r="F25488" s="73" t="s">
        <v>11</v>
      </c>
    </row>
    <row r="25489" spans="1:6" ht="63.75" x14ac:dyDescent="0.25">
      <c r="A25489" s="73" t="s">
        <v>20382</v>
      </c>
      <c r="B25489" s="74" t="s">
        <v>20383</v>
      </c>
      <c r="C25489" s="73" t="s">
        <v>101</v>
      </c>
      <c r="D25489" s="75">
        <v>589.16999999999996</v>
      </c>
      <c r="E25489" s="75">
        <v>589.16999999999996</v>
      </c>
      <c r="F25489" s="73" t="s">
        <v>11</v>
      </c>
    </row>
    <row r="25490" spans="1:6" ht="63.75" x14ac:dyDescent="0.25">
      <c r="A25490" s="73" t="s">
        <v>20384</v>
      </c>
      <c r="B25490" s="74" t="s">
        <v>20385</v>
      </c>
      <c r="C25490" s="73" t="s">
        <v>101</v>
      </c>
      <c r="D25490" s="75">
        <v>1689.63</v>
      </c>
      <c r="E25490" s="75">
        <v>1689.63</v>
      </c>
      <c r="F25490" s="73" t="s">
        <v>11</v>
      </c>
    </row>
    <row r="25491" spans="1:6" ht="63.75" x14ac:dyDescent="0.25">
      <c r="A25491" s="73" t="s">
        <v>20386</v>
      </c>
      <c r="B25491" s="74" t="s">
        <v>20387</v>
      </c>
      <c r="C25491" s="73" t="s">
        <v>101</v>
      </c>
      <c r="D25491" s="75">
        <v>2755.03</v>
      </c>
      <c r="E25491" s="75">
        <v>2755.03</v>
      </c>
      <c r="F25491" s="73" t="s">
        <v>11</v>
      </c>
    </row>
    <row r="25492" spans="1:6" ht="38.25" x14ac:dyDescent="0.25">
      <c r="A25492" s="73" t="s">
        <v>20388</v>
      </c>
      <c r="B25492" s="74" t="s">
        <v>20389</v>
      </c>
      <c r="C25492" s="73" t="s">
        <v>101</v>
      </c>
      <c r="D25492" s="75">
        <v>62.6</v>
      </c>
      <c r="E25492" s="75">
        <v>62.6</v>
      </c>
      <c r="F25492" s="73" t="s">
        <v>11</v>
      </c>
    </row>
    <row r="25493" spans="1:6" ht="38.25" x14ac:dyDescent="0.25">
      <c r="A25493" s="73" t="s">
        <v>20390</v>
      </c>
      <c r="B25493" s="74" t="s">
        <v>20391</v>
      </c>
      <c r="C25493" s="73" t="s">
        <v>101</v>
      </c>
      <c r="D25493" s="75">
        <v>56.5</v>
      </c>
      <c r="E25493" s="75">
        <v>56.5</v>
      </c>
      <c r="F25493" s="73" t="s">
        <v>11</v>
      </c>
    </row>
    <row r="25494" spans="1:6" ht="38.25" x14ac:dyDescent="0.25">
      <c r="A25494" s="73" t="s">
        <v>20392</v>
      </c>
      <c r="B25494" s="74" t="s">
        <v>20393</v>
      </c>
      <c r="C25494" s="73" t="s">
        <v>101</v>
      </c>
      <c r="D25494" s="75">
        <v>52.89</v>
      </c>
      <c r="E25494" s="75">
        <v>52.89</v>
      </c>
      <c r="F25494" s="73" t="s">
        <v>11</v>
      </c>
    </row>
    <row r="25495" spans="1:6" x14ac:dyDescent="0.25">
      <c r="A25495" s="73" t="s">
        <v>20394</v>
      </c>
      <c r="B25495" s="74" t="s">
        <v>20395</v>
      </c>
      <c r="C25495" s="73" t="s">
        <v>101</v>
      </c>
      <c r="D25495" s="75">
        <v>14.9</v>
      </c>
      <c r="E25495" s="75">
        <v>14.9</v>
      </c>
      <c r="F25495" s="73" t="s">
        <v>11</v>
      </c>
    </row>
    <row r="25496" spans="1:6" ht="25.5" x14ac:dyDescent="0.25">
      <c r="A25496" s="73" t="s">
        <v>20396</v>
      </c>
      <c r="B25496" s="74" t="s">
        <v>20397</v>
      </c>
      <c r="C25496" s="73" t="s">
        <v>101</v>
      </c>
      <c r="D25496" s="75">
        <v>36.1</v>
      </c>
      <c r="E25496" s="75">
        <v>36.1</v>
      </c>
      <c r="F25496" s="73" t="s">
        <v>11</v>
      </c>
    </row>
    <row r="25497" spans="1:6" ht="25.5" x14ac:dyDescent="0.25">
      <c r="A25497" s="73" t="s">
        <v>20398</v>
      </c>
      <c r="B25497" s="74" t="s">
        <v>20399</v>
      </c>
      <c r="C25497" s="73" t="s">
        <v>101</v>
      </c>
      <c r="D25497" s="75">
        <v>29.64</v>
      </c>
      <c r="E25497" s="75">
        <v>29.64</v>
      </c>
      <c r="F25497" s="73" t="s">
        <v>11</v>
      </c>
    </row>
    <row r="25498" spans="1:6" ht="25.5" x14ac:dyDescent="0.25">
      <c r="A25498" s="73" t="s">
        <v>20400</v>
      </c>
      <c r="B25498" s="74" t="s">
        <v>20401</v>
      </c>
      <c r="C25498" s="73" t="s">
        <v>101</v>
      </c>
      <c r="D25498" s="75">
        <v>203.4</v>
      </c>
      <c r="E25498" s="75">
        <v>203.4</v>
      </c>
      <c r="F25498" s="73" t="s">
        <v>11</v>
      </c>
    </row>
    <row r="25499" spans="1:6" ht="25.5" x14ac:dyDescent="0.25">
      <c r="A25499" s="73" t="s">
        <v>20402</v>
      </c>
      <c r="B25499" s="74" t="s">
        <v>20403</v>
      </c>
      <c r="C25499" s="73" t="s">
        <v>101</v>
      </c>
      <c r="D25499" s="75">
        <v>66.98</v>
      </c>
      <c r="E25499" s="75">
        <v>66.98</v>
      </c>
      <c r="F25499" s="73" t="s">
        <v>11</v>
      </c>
    </row>
    <row r="25500" spans="1:6" ht="25.5" x14ac:dyDescent="0.25">
      <c r="A25500" s="73" t="s">
        <v>20404</v>
      </c>
      <c r="B25500" s="74" t="s">
        <v>20405</v>
      </c>
      <c r="C25500" s="73" t="s">
        <v>101</v>
      </c>
      <c r="D25500" s="75">
        <v>371.9</v>
      </c>
      <c r="E25500" s="75">
        <v>371.9</v>
      </c>
      <c r="F25500" s="73" t="s">
        <v>11</v>
      </c>
    </row>
    <row r="25501" spans="1:6" ht="38.25" x14ac:dyDescent="0.25">
      <c r="A25501" s="73" t="s">
        <v>20406</v>
      </c>
      <c r="B25501" s="74" t="s">
        <v>20407</v>
      </c>
      <c r="C25501" s="73" t="s">
        <v>101</v>
      </c>
      <c r="D25501" s="75">
        <v>16.399999999999999</v>
      </c>
      <c r="E25501" s="75">
        <v>16.399999999999999</v>
      </c>
      <c r="F25501" s="73" t="s">
        <v>11</v>
      </c>
    </row>
    <row r="25502" spans="1:6" ht="38.25" x14ac:dyDescent="0.25">
      <c r="A25502" s="73" t="s">
        <v>20408</v>
      </c>
      <c r="B25502" s="74" t="s">
        <v>20409</v>
      </c>
      <c r="C25502" s="73" t="s">
        <v>101</v>
      </c>
      <c r="D25502" s="75">
        <v>22</v>
      </c>
      <c r="E25502" s="75">
        <v>22</v>
      </c>
      <c r="F25502" s="73" t="s">
        <v>11</v>
      </c>
    </row>
    <row r="25503" spans="1:6" ht="38.25" x14ac:dyDescent="0.25">
      <c r="A25503" s="73" t="s">
        <v>20410</v>
      </c>
      <c r="B25503" s="74" t="s">
        <v>20411</v>
      </c>
      <c r="C25503" s="73" t="s">
        <v>101</v>
      </c>
      <c r="D25503" s="75">
        <v>130.62</v>
      </c>
      <c r="E25503" s="75">
        <v>130.62</v>
      </c>
      <c r="F25503" s="73" t="s">
        <v>11</v>
      </c>
    </row>
    <row r="25504" spans="1:6" ht="38.25" x14ac:dyDescent="0.25">
      <c r="A25504" s="73" t="s">
        <v>20412</v>
      </c>
      <c r="B25504" s="74" t="s">
        <v>20413</v>
      </c>
      <c r="C25504" s="73" t="s">
        <v>101</v>
      </c>
      <c r="D25504" s="75">
        <v>175.35</v>
      </c>
      <c r="E25504" s="75">
        <v>175.35</v>
      </c>
      <c r="F25504" s="73" t="s">
        <v>11</v>
      </c>
    </row>
    <row r="25505" spans="1:6" ht="38.25" x14ac:dyDescent="0.25">
      <c r="A25505" s="73" t="s">
        <v>20414</v>
      </c>
      <c r="B25505" s="74" t="s">
        <v>20415</v>
      </c>
      <c r="C25505" s="73" t="s">
        <v>101</v>
      </c>
      <c r="D25505" s="75">
        <v>90.68</v>
      </c>
      <c r="E25505" s="75">
        <v>90.68</v>
      </c>
      <c r="F25505" s="73" t="s">
        <v>11</v>
      </c>
    </row>
    <row r="25506" spans="1:6" ht="38.25" x14ac:dyDescent="0.25">
      <c r="A25506" s="73" t="s">
        <v>20416</v>
      </c>
      <c r="B25506" s="74" t="s">
        <v>20417</v>
      </c>
      <c r="C25506" s="73" t="s">
        <v>101</v>
      </c>
      <c r="D25506" s="75">
        <v>30.58</v>
      </c>
      <c r="E25506" s="75">
        <v>30.58</v>
      </c>
      <c r="F25506" s="73" t="s">
        <v>11</v>
      </c>
    </row>
    <row r="25507" spans="1:6" ht="38.25" x14ac:dyDescent="0.25">
      <c r="A25507" s="73" t="s">
        <v>20418</v>
      </c>
      <c r="B25507" s="74" t="s">
        <v>20419</v>
      </c>
      <c r="C25507" s="73" t="s">
        <v>101</v>
      </c>
      <c r="D25507" s="75">
        <v>37.89</v>
      </c>
      <c r="E25507" s="75">
        <v>37.89</v>
      </c>
      <c r="F25507" s="73" t="s">
        <v>11</v>
      </c>
    </row>
    <row r="25508" spans="1:6" ht="25.5" x14ac:dyDescent="0.25">
      <c r="A25508" s="73" t="s">
        <v>20420</v>
      </c>
      <c r="B25508" s="74" t="s">
        <v>20421</v>
      </c>
      <c r="C25508" s="73" t="s">
        <v>101</v>
      </c>
      <c r="D25508" s="75">
        <v>23.44</v>
      </c>
      <c r="E25508" s="75">
        <v>23.44</v>
      </c>
      <c r="F25508" s="73" t="s">
        <v>11</v>
      </c>
    </row>
    <row r="25509" spans="1:6" ht="25.5" x14ac:dyDescent="0.25">
      <c r="A25509" s="73" t="s">
        <v>20422</v>
      </c>
      <c r="B25509" s="74" t="s">
        <v>20423</v>
      </c>
      <c r="C25509" s="73" t="s">
        <v>101</v>
      </c>
      <c r="D25509" s="75">
        <v>23.6</v>
      </c>
      <c r="E25509" s="75">
        <v>23.6</v>
      </c>
      <c r="F25509" s="73" t="s">
        <v>11</v>
      </c>
    </row>
    <row r="25510" spans="1:6" ht="38.25" x14ac:dyDescent="0.25">
      <c r="A25510" s="73" t="s">
        <v>20424</v>
      </c>
      <c r="B25510" s="74" t="s">
        <v>20425</v>
      </c>
      <c r="C25510" s="73" t="s">
        <v>101</v>
      </c>
      <c r="D25510" s="75">
        <v>52.56</v>
      </c>
      <c r="E25510" s="75">
        <v>52.56</v>
      </c>
      <c r="F25510" s="73" t="s">
        <v>11</v>
      </c>
    </row>
    <row r="25511" spans="1:6" ht="25.5" x14ac:dyDescent="0.25">
      <c r="A25511" s="73" t="s">
        <v>20426</v>
      </c>
      <c r="B25511" s="74" t="s">
        <v>20427</v>
      </c>
      <c r="C25511" s="73" t="s">
        <v>101</v>
      </c>
      <c r="D25511" s="75">
        <v>21.61</v>
      </c>
      <c r="E25511" s="75">
        <v>21.61</v>
      </c>
      <c r="F25511" s="73" t="s">
        <v>11</v>
      </c>
    </row>
    <row r="25512" spans="1:6" ht="25.5" x14ac:dyDescent="0.25">
      <c r="A25512" s="73" t="s">
        <v>20428</v>
      </c>
      <c r="B25512" s="74" t="s">
        <v>20429</v>
      </c>
      <c r="C25512" s="73" t="s">
        <v>101</v>
      </c>
      <c r="D25512" s="75">
        <v>14.2</v>
      </c>
      <c r="E25512" s="75">
        <v>14.2</v>
      </c>
      <c r="F25512" s="73" t="s">
        <v>11</v>
      </c>
    </row>
    <row r="25513" spans="1:6" ht="25.5" x14ac:dyDescent="0.25">
      <c r="A25513" s="73" t="s">
        <v>20430</v>
      </c>
      <c r="B25513" s="74" t="s">
        <v>20431</v>
      </c>
      <c r="C25513" s="73" t="s">
        <v>101</v>
      </c>
      <c r="D25513" s="75">
        <v>142.75</v>
      </c>
      <c r="E25513" s="75">
        <v>142.75</v>
      </c>
      <c r="F25513" s="73" t="s">
        <v>11</v>
      </c>
    </row>
    <row r="25514" spans="1:6" ht="25.5" x14ac:dyDescent="0.25">
      <c r="A25514" s="73" t="s">
        <v>20432</v>
      </c>
      <c r="B25514" s="74" t="s">
        <v>20433</v>
      </c>
      <c r="C25514" s="73" t="s">
        <v>101</v>
      </c>
      <c r="D25514" s="75">
        <v>170</v>
      </c>
      <c r="E25514" s="75">
        <v>170</v>
      </c>
      <c r="F25514" s="73" t="s">
        <v>11</v>
      </c>
    </row>
    <row r="25515" spans="1:6" ht="25.5" x14ac:dyDescent="0.25">
      <c r="A25515" s="73" t="s">
        <v>20434</v>
      </c>
      <c r="B25515" s="74" t="s">
        <v>20435</v>
      </c>
      <c r="C25515" s="73" t="s">
        <v>101</v>
      </c>
      <c r="D25515" s="75">
        <v>248.83</v>
      </c>
      <c r="E25515" s="75">
        <v>248.83</v>
      </c>
      <c r="F25515" s="73" t="s">
        <v>11</v>
      </c>
    </row>
    <row r="25516" spans="1:6" ht="38.25" x14ac:dyDescent="0.25">
      <c r="A25516" s="73" t="s">
        <v>20436</v>
      </c>
      <c r="B25516" s="74" t="s">
        <v>20437</v>
      </c>
      <c r="C25516" s="73" t="s">
        <v>101</v>
      </c>
      <c r="D25516" s="75">
        <v>287.88</v>
      </c>
      <c r="E25516" s="75">
        <v>287.88</v>
      </c>
      <c r="F25516" s="73" t="s">
        <v>11</v>
      </c>
    </row>
    <row r="25517" spans="1:6" ht="38.25" x14ac:dyDescent="0.25">
      <c r="A25517" s="73" t="s">
        <v>20438</v>
      </c>
      <c r="B25517" s="74" t="s">
        <v>20439</v>
      </c>
      <c r="C25517" s="73" t="s">
        <v>101</v>
      </c>
      <c r="D25517" s="75">
        <v>364.77</v>
      </c>
      <c r="E25517" s="75">
        <v>364.77</v>
      </c>
      <c r="F25517" s="73" t="s">
        <v>11</v>
      </c>
    </row>
    <row r="25518" spans="1:6" ht="38.25" x14ac:dyDescent="0.25">
      <c r="A25518" s="73" t="s">
        <v>20440</v>
      </c>
      <c r="B25518" s="74" t="s">
        <v>20441</v>
      </c>
      <c r="C25518" s="73" t="s">
        <v>101</v>
      </c>
      <c r="D25518" s="75">
        <v>205.9</v>
      </c>
      <c r="E25518" s="75">
        <v>205.9</v>
      </c>
      <c r="F25518" s="73" t="s">
        <v>11</v>
      </c>
    </row>
    <row r="25519" spans="1:6" ht="38.25" x14ac:dyDescent="0.25">
      <c r="A25519" s="73" t="s">
        <v>20442</v>
      </c>
      <c r="B25519" s="74" t="s">
        <v>20443</v>
      </c>
      <c r="C25519" s="73" t="s">
        <v>101</v>
      </c>
      <c r="D25519" s="75">
        <v>125</v>
      </c>
      <c r="E25519" s="75">
        <v>125</v>
      </c>
      <c r="F25519" s="73" t="s">
        <v>11</v>
      </c>
    </row>
    <row r="25520" spans="1:6" ht="38.25" x14ac:dyDescent="0.25">
      <c r="A25520" s="73" t="s">
        <v>20444</v>
      </c>
      <c r="B25520" s="74" t="s">
        <v>20445</v>
      </c>
      <c r="C25520" s="73" t="s">
        <v>101</v>
      </c>
      <c r="D25520" s="75">
        <v>74.900000000000006</v>
      </c>
      <c r="E25520" s="75">
        <v>74.900000000000006</v>
      </c>
      <c r="F25520" s="73" t="s">
        <v>11</v>
      </c>
    </row>
    <row r="25521" spans="1:6" ht="38.25" x14ac:dyDescent="0.25">
      <c r="A25521" s="73" t="s">
        <v>20446</v>
      </c>
      <c r="B25521" s="74" t="s">
        <v>20447</v>
      </c>
      <c r="C25521" s="73" t="s">
        <v>101</v>
      </c>
      <c r="D25521" s="75">
        <v>91.08</v>
      </c>
      <c r="E25521" s="75">
        <v>91.08</v>
      </c>
      <c r="F25521" s="73" t="s">
        <v>11</v>
      </c>
    </row>
    <row r="25522" spans="1:6" ht="38.25" x14ac:dyDescent="0.25">
      <c r="A25522" s="73" t="s">
        <v>20448</v>
      </c>
      <c r="B25522" s="74" t="s">
        <v>20449</v>
      </c>
      <c r="C25522" s="73" t="s">
        <v>101</v>
      </c>
      <c r="D25522" s="75">
        <v>1107.6400000000001</v>
      </c>
      <c r="E25522" s="75">
        <v>1107.6400000000001</v>
      </c>
      <c r="F25522" s="73" t="s">
        <v>11</v>
      </c>
    </row>
    <row r="25523" spans="1:6" ht="51" x14ac:dyDescent="0.25">
      <c r="A25523" s="73" t="s">
        <v>20450</v>
      </c>
      <c r="B25523" s="74" t="s">
        <v>20451</v>
      </c>
      <c r="C25523" s="73" t="s">
        <v>101</v>
      </c>
      <c r="D25523" s="75">
        <v>142.30000000000001</v>
      </c>
      <c r="E25523" s="75">
        <v>142.30000000000001</v>
      </c>
      <c r="F25523" s="73" t="s">
        <v>11</v>
      </c>
    </row>
    <row r="25524" spans="1:6" ht="25.5" x14ac:dyDescent="0.25">
      <c r="A25524" s="73" t="s">
        <v>20452</v>
      </c>
      <c r="B25524" s="74" t="s">
        <v>20453</v>
      </c>
      <c r="C25524" s="73" t="s">
        <v>101</v>
      </c>
      <c r="D25524" s="75">
        <v>44.9</v>
      </c>
      <c r="E25524" s="75">
        <v>44.9</v>
      </c>
      <c r="F25524" s="73" t="s">
        <v>11</v>
      </c>
    </row>
    <row r="25525" spans="1:6" ht="25.5" x14ac:dyDescent="0.25">
      <c r="A25525" s="73" t="s">
        <v>20454</v>
      </c>
      <c r="B25525" s="74" t="s">
        <v>20455</v>
      </c>
      <c r="C25525" s="73" t="s">
        <v>101</v>
      </c>
      <c r="D25525" s="75">
        <v>94.28</v>
      </c>
      <c r="E25525" s="75">
        <v>94.28</v>
      </c>
      <c r="F25525" s="73" t="s">
        <v>11</v>
      </c>
    </row>
    <row r="25526" spans="1:6" ht="38.25" x14ac:dyDescent="0.25">
      <c r="A25526" s="73" t="s">
        <v>20456</v>
      </c>
      <c r="B25526" s="74" t="s">
        <v>20457</v>
      </c>
      <c r="C25526" s="73" t="s">
        <v>101</v>
      </c>
      <c r="D25526" s="75">
        <v>0.4</v>
      </c>
      <c r="E25526" s="75">
        <v>0.4</v>
      </c>
      <c r="F25526" s="73" t="s">
        <v>11</v>
      </c>
    </row>
    <row r="25527" spans="1:6" ht="38.25" x14ac:dyDescent="0.25">
      <c r="A25527" s="73" t="s">
        <v>20458</v>
      </c>
      <c r="B25527" s="74" t="s">
        <v>20459</v>
      </c>
      <c r="C25527" s="73" t="s">
        <v>101</v>
      </c>
      <c r="D25527" s="75">
        <v>0.72</v>
      </c>
      <c r="E25527" s="75">
        <v>0.72</v>
      </c>
      <c r="F25527" s="73" t="s">
        <v>11</v>
      </c>
    </row>
    <row r="25528" spans="1:6" ht="51" x14ac:dyDescent="0.25">
      <c r="A25528" s="73" t="s">
        <v>20460</v>
      </c>
      <c r="B25528" s="74" t="s">
        <v>35099</v>
      </c>
      <c r="C25528" s="73" t="s">
        <v>101</v>
      </c>
      <c r="D25528" s="75">
        <v>67.42</v>
      </c>
      <c r="E25528" s="75">
        <v>67.42</v>
      </c>
      <c r="F25528" s="73" t="s">
        <v>11</v>
      </c>
    </row>
    <row r="25529" spans="1:6" ht="25.5" x14ac:dyDescent="0.25">
      <c r="A25529" s="73" t="s">
        <v>20461</v>
      </c>
      <c r="B25529" s="74" t="s">
        <v>20462</v>
      </c>
      <c r="C25529" s="73" t="s">
        <v>101</v>
      </c>
      <c r="D25529" s="75">
        <v>1216.31</v>
      </c>
      <c r="E25529" s="75">
        <v>1216.31</v>
      </c>
      <c r="F25529" s="73" t="s">
        <v>11</v>
      </c>
    </row>
    <row r="25530" spans="1:6" ht="25.5" x14ac:dyDescent="0.25">
      <c r="A25530" s="73" t="s">
        <v>20463</v>
      </c>
      <c r="B25530" s="74" t="s">
        <v>35100</v>
      </c>
      <c r="C25530" s="73" t="s">
        <v>101</v>
      </c>
      <c r="D25530" s="75">
        <v>5.54</v>
      </c>
      <c r="E25530" s="75">
        <v>5.54</v>
      </c>
      <c r="F25530" s="73" t="s">
        <v>11</v>
      </c>
    </row>
    <row r="25531" spans="1:6" ht="51" x14ac:dyDescent="0.25">
      <c r="A25531" s="73" t="s">
        <v>20464</v>
      </c>
      <c r="B25531" s="74" t="s">
        <v>20465</v>
      </c>
      <c r="C25531" s="73" t="s">
        <v>101</v>
      </c>
      <c r="D25531" s="75">
        <v>920</v>
      </c>
      <c r="E25531" s="75">
        <v>920</v>
      </c>
      <c r="F25531" s="73" t="s">
        <v>11</v>
      </c>
    </row>
    <row r="25532" spans="1:6" ht="51" x14ac:dyDescent="0.25">
      <c r="A25532" s="73" t="s">
        <v>20466</v>
      </c>
      <c r="B25532" s="74" t="s">
        <v>37507</v>
      </c>
      <c r="C25532" s="73" t="s">
        <v>101</v>
      </c>
      <c r="D25532" s="75">
        <v>396.84</v>
      </c>
      <c r="E25532" s="75">
        <v>396.84</v>
      </c>
      <c r="F25532" s="73" t="s">
        <v>11</v>
      </c>
    </row>
    <row r="25533" spans="1:6" ht="25.5" x14ac:dyDescent="0.25">
      <c r="A25533" s="73" t="s">
        <v>20467</v>
      </c>
      <c r="B25533" s="74" t="s">
        <v>20468</v>
      </c>
      <c r="C25533" s="73" t="s">
        <v>101</v>
      </c>
      <c r="D25533" s="75">
        <v>2.95</v>
      </c>
      <c r="E25533" s="75">
        <v>2.95</v>
      </c>
      <c r="F25533" s="73" t="s">
        <v>11</v>
      </c>
    </row>
    <row r="25534" spans="1:6" ht="38.25" x14ac:dyDescent="0.25">
      <c r="A25534" s="73" t="s">
        <v>20469</v>
      </c>
      <c r="B25534" s="74" t="s">
        <v>20470</v>
      </c>
      <c r="C25534" s="73" t="s">
        <v>101</v>
      </c>
      <c r="D25534" s="75">
        <v>58.04</v>
      </c>
      <c r="E25534" s="75">
        <v>58.04</v>
      </c>
      <c r="F25534" s="73" t="s">
        <v>11</v>
      </c>
    </row>
    <row r="25535" spans="1:6" ht="25.5" x14ac:dyDescent="0.25">
      <c r="A25535" s="73" t="s">
        <v>20471</v>
      </c>
      <c r="B25535" s="74" t="s">
        <v>20472</v>
      </c>
      <c r="C25535" s="73" t="s">
        <v>101</v>
      </c>
      <c r="D25535" s="75">
        <v>20.45</v>
      </c>
      <c r="E25535" s="75">
        <v>20.45</v>
      </c>
      <c r="F25535" s="73" t="s">
        <v>11</v>
      </c>
    </row>
    <row r="25536" spans="1:6" ht="38.25" x14ac:dyDescent="0.25">
      <c r="A25536" s="73" t="s">
        <v>20473</v>
      </c>
      <c r="B25536" s="74" t="s">
        <v>20474</v>
      </c>
      <c r="C25536" s="73" t="s">
        <v>101</v>
      </c>
      <c r="D25536" s="75">
        <v>167.9</v>
      </c>
      <c r="E25536" s="75">
        <v>167.9</v>
      </c>
      <c r="F25536" s="73" t="s">
        <v>11</v>
      </c>
    </row>
    <row r="25537" spans="1:6" ht="51" x14ac:dyDescent="0.25">
      <c r="A25537" s="73" t="s">
        <v>20475</v>
      </c>
      <c r="B25537" s="74" t="s">
        <v>20476</v>
      </c>
      <c r="C25537" s="73" t="s">
        <v>101</v>
      </c>
      <c r="D25537" s="75">
        <v>1314.5</v>
      </c>
      <c r="E25537" s="75">
        <v>1314.5</v>
      </c>
      <c r="F25537" s="73" t="s">
        <v>11</v>
      </c>
    </row>
    <row r="25538" spans="1:6" ht="38.25" x14ac:dyDescent="0.25">
      <c r="A25538" s="73" t="s">
        <v>20477</v>
      </c>
      <c r="B25538" s="74" t="s">
        <v>20478</v>
      </c>
      <c r="C25538" s="73" t="s">
        <v>101</v>
      </c>
      <c r="D25538" s="75">
        <v>4.04</v>
      </c>
      <c r="E25538" s="75">
        <v>4.04</v>
      </c>
      <c r="F25538" s="73" t="s">
        <v>11</v>
      </c>
    </row>
    <row r="25539" spans="1:6" x14ac:dyDescent="0.25">
      <c r="A25539" s="73" t="s">
        <v>20479</v>
      </c>
      <c r="B25539" s="74" t="s">
        <v>20480</v>
      </c>
      <c r="C25539" s="73" t="s">
        <v>101</v>
      </c>
      <c r="D25539" s="75">
        <v>386.15</v>
      </c>
      <c r="E25539" s="75">
        <v>386.15</v>
      </c>
      <c r="F25539" s="73" t="s">
        <v>11</v>
      </c>
    </row>
    <row r="25540" spans="1:6" x14ac:dyDescent="0.25">
      <c r="A25540" s="73" t="s">
        <v>20481</v>
      </c>
      <c r="B25540" s="74" t="s">
        <v>20482</v>
      </c>
      <c r="C25540" s="73" t="s">
        <v>101</v>
      </c>
      <c r="D25540" s="75">
        <v>394.86</v>
      </c>
      <c r="E25540" s="75">
        <v>394.86</v>
      </c>
      <c r="F25540" s="73" t="s">
        <v>11</v>
      </c>
    </row>
    <row r="25541" spans="1:6" x14ac:dyDescent="0.25">
      <c r="A25541" s="73" t="s">
        <v>20483</v>
      </c>
      <c r="B25541" s="74" t="s">
        <v>20484</v>
      </c>
      <c r="C25541" s="73" t="s">
        <v>101</v>
      </c>
      <c r="D25541" s="75">
        <v>403.5</v>
      </c>
      <c r="E25541" s="75">
        <v>403.5</v>
      </c>
      <c r="F25541" s="73" t="s">
        <v>11</v>
      </c>
    </row>
    <row r="25542" spans="1:6" x14ac:dyDescent="0.25">
      <c r="A25542" s="73" t="s">
        <v>20485</v>
      </c>
      <c r="B25542" s="74" t="s">
        <v>20486</v>
      </c>
      <c r="C25542" s="73" t="s">
        <v>101</v>
      </c>
      <c r="D25542" s="75">
        <v>472.19</v>
      </c>
      <c r="E25542" s="75">
        <v>472.19</v>
      </c>
      <c r="F25542" s="73" t="s">
        <v>11</v>
      </c>
    </row>
    <row r="25543" spans="1:6" ht="38.25" x14ac:dyDescent="0.25">
      <c r="A25543" s="73" t="s">
        <v>20487</v>
      </c>
      <c r="B25543" s="74" t="s">
        <v>20488</v>
      </c>
      <c r="C25543" s="73" t="s">
        <v>101</v>
      </c>
      <c r="D25543" s="75">
        <v>264.57</v>
      </c>
      <c r="E25543" s="75">
        <v>264.57</v>
      </c>
      <c r="F25543" s="73" t="s">
        <v>11</v>
      </c>
    </row>
    <row r="25544" spans="1:6" ht="25.5" x14ac:dyDescent="0.25">
      <c r="A25544" s="73" t="s">
        <v>20489</v>
      </c>
      <c r="B25544" s="74" t="s">
        <v>20490</v>
      </c>
      <c r="C25544" s="73" t="s">
        <v>101</v>
      </c>
      <c r="D25544" s="75">
        <v>402.79</v>
      </c>
      <c r="E25544" s="75">
        <v>402.79</v>
      </c>
      <c r="F25544" s="73" t="s">
        <v>11</v>
      </c>
    </row>
    <row r="25545" spans="1:6" ht="25.5" x14ac:dyDescent="0.25">
      <c r="A25545" s="73" t="s">
        <v>20491</v>
      </c>
      <c r="B25545" s="74" t="s">
        <v>20492</v>
      </c>
      <c r="C25545" s="73" t="s">
        <v>101</v>
      </c>
      <c r="D25545" s="75">
        <v>469.33</v>
      </c>
      <c r="E25545" s="75">
        <v>469.33</v>
      </c>
      <c r="F25545" s="73" t="s">
        <v>11</v>
      </c>
    </row>
    <row r="25546" spans="1:6" ht="25.5" x14ac:dyDescent="0.25">
      <c r="A25546" s="73" t="s">
        <v>20493</v>
      </c>
      <c r="B25546" s="74" t="s">
        <v>20494</v>
      </c>
      <c r="C25546" s="73" t="s">
        <v>101</v>
      </c>
      <c r="D25546" s="75">
        <v>481.74</v>
      </c>
      <c r="E25546" s="75">
        <v>481.74</v>
      </c>
      <c r="F25546" s="73" t="s">
        <v>11</v>
      </c>
    </row>
    <row r="25547" spans="1:6" ht="51" x14ac:dyDescent="0.25">
      <c r="A25547" s="73" t="s">
        <v>20495</v>
      </c>
      <c r="B25547" s="74" t="s">
        <v>20496</v>
      </c>
      <c r="C25547" s="73" t="s">
        <v>101</v>
      </c>
      <c r="D25547" s="75">
        <v>1549.82</v>
      </c>
      <c r="E25547" s="75">
        <v>1549.82</v>
      </c>
      <c r="F25547" s="73" t="s">
        <v>11</v>
      </c>
    </row>
    <row r="25548" spans="1:6" ht="51" x14ac:dyDescent="0.25">
      <c r="A25548" s="73" t="s">
        <v>20497</v>
      </c>
      <c r="B25548" s="74" t="s">
        <v>20498</v>
      </c>
      <c r="C25548" s="73" t="s">
        <v>101</v>
      </c>
      <c r="D25548" s="75">
        <v>1400.18</v>
      </c>
      <c r="E25548" s="75">
        <v>1400.18</v>
      </c>
      <c r="F25548" s="73" t="s">
        <v>11</v>
      </c>
    </row>
    <row r="25549" spans="1:6" ht="51" x14ac:dyDescent="0.25">
      <c r="A25549" s="73" t="s">
        <v>20499</v>
      </c>
      <c r="B25549" s="74" t="s">
        <v>20500</v>
      </c>
      <c r="C25549" s="73" t="s">
        <v>101</v>
      </c>
      <c r="D25549" s="75">
        <v>2976.78</v>
      </c>
      <c r="E25549" s="75">
        <v>2976.78</v>
      </c>
      <c r="F25549" s="73" t="s">
        <v>11</v>
      </c>
    </row>
    <row r="25550" spans="1:6" ht="25.5" x14ac:dyDescent="0.25">
      <c r="A25550" s="73" t="s">
        <v>20501</v>
      </c>
      <c r="B25550" s="74" t="s">
        <v>20502</v>
      </c>
      <c r="C25550" s="73" t="s">
        <v>101</v>
      </c>
      <c r="D25550" s="75">
        <v>425.78</v>
      </c>
      <c r="E25550" s="75">
        <v>425.78</v>
      </c>
      <c r="F25550" s="73" t="s">
        <v>11</v>
      </c>
    </row>
    <row r="25551" spans="1:6" ht="25.5" x14ac:dyDescent="0.25">
      <c r="A25551" s="73" t="s">
        <v>20503</v>
      </c>
      <c r="B25551" s="74" t="s">
        <v>20504</v>
      </c>
      <c r="C25551" s="73" t="s">
        <v>101</v>
      </c>
      <c r="D25551" s="75">
        <v>5.17</v>
      </c>
      <c r="E25551" s="75">
        <v>5.17</v>
      </c>
      <c r="F25551" s="73" t="s">
        <v>11</v>
      </c>
    </row>
    <row r="25552" spans="1:6" ht="51" x14ac:dyDescent="0.25">
      <c r="A25552" s="73" t="s">
        <v>20505</v>
      </c>
      <c r="B25552" s="74" t="s">
        <v>20506</v>
      </c>
      <c r="C25552" s="73" t="s">
        <v>101</v>
      </c>
      <c r="D25552" s="75">
        <v>1823</v>
      </c>
      <c r="E25552" s="75">
        <v>1823</v>
      </c>
      <c r="F25552" s="73" t="s">
        <v>11</v>
      </c>
    </row>
    <row r="25553" spans="1:6" ht="51" x14ac:dyDescent="0.25">
      <c r="A25553" s="73" t="s">
        <v>20507</v>
      </c>
      <c r="B25553" s="74" t="s">
        <v>20508</v>
      </c>
      <c r="C25553" s="73" t="s">
        <v>101</v>
      </c>
      <c r="D25553" s="75">
        <v>1559</v>
      </c>
      <c r="E25553" s="75">
        <v>1559</v>
      </c>
      <c r="F25553" s="73" t="s">
        <v>11</v>
      </c>
    </row>
    <row r="25554" spans="1:6" ht="51" x14ac:dyDescent="0.25">
      <c r="A25554" s="73" t="s">
        <v>20509</v>
      </c>
      <c r="B25554" s="74" t="s">
        <v>20510</v>
      </c>
      <c r="C25554" s="73" t="s">
        <v>101</v>
      </c>
      <c r="D25554" s="75">
        <v>190</v>
      </c>
      <c r="E25554" s="75">
        <v>190</v>
      </c>
      <c r="F25554" s="73" t="s">
        <v>11</v>
      </c>
    </row>
    <row r="25555" spans="1:6" ht="51" x14ac:dyDescent="0.25">
      <c r="A25555" s="73" t="s">
        <v>20511</v>
      </c>
      <c r="B25555" s="74" t="s">
        <v>20512</v>
      </c>
      <c r="C25555" s="73" t="s">
        <v>101</v>
      </c>
      <c r="D25555" s="75">
        <v>199.35</v>
      </c>
      <c r="E25555" s="75">
        <v>199.35</v>
      </c>
      <c r="F25555" s="73" t="s">
        <v>11</v>
      </c>
    </row>
    <row r="25556" spans="1:6" ht="51" x14ac:dyDescent="0.25">
      <c r="A25556" s="73" t="s">
        <v>20513</v>
      </c>
      <c r="B25556" s="74" t="s">
        <v>20514</v>
      </c>
      <c r="C25556" s="73" t="s">
        <v>101</v>
      </c>
      <c r="D25556" s="75">
        <v>233.11</v>
      </c>
      <c r="E25556" s="75">
        <v>233.11</v>
      </c>
      <c r="F25556" s="73" t="s">
        <v>11</v>
      </c>
    </row>
    <row r="25557" spans="1:6" ht="51" x14ac:dyDescent="0.25">
      <c r="A25557" s="73" t="s">
        <v>20515</v>
      </c>
      <c r="B25557" s="74" t="s">
        <v>20516</v>
      </c>
      <c r="C25557" s="73" t="s">
        <v>101</v>
      </c>
      <c r="D25557" s="75">
        <v>266.88</v>
      </c>
      <c r="E25557" s="75">
        <v>266.88</v>
      </c>
      <c r="F25557" s="73" t="s">
        <v>11</v>
      </c>
    </row>
    <row r="25558" spans="1:6" ht="51" x14ac:dyDescent="0.25">
      <c r="A25558" s="73" t="s">
        <v>20517</v>
      </c>
      <c r="B25558" s="74" t="s">
        <v>20518</v>
      </c>
      <c r="C25558" s="73" t="s">
        <v>101</v>
      </c>
      <c r="D25558" s="75">
        <v>1649.5</v>
      </c>
      <c r="E25558" s="75">
        <v>1649.5</v>
      </c>
      <c r="F25558" s="73" t="s">
        <v>11</v>
      </c>
    </row>
    <row r="25559" spans="1:6" ht="25.5" x14ac:dyDescent="0.25">
      <c r="A25559" s="73" t="s">
        <v>20519</v>
      </c>
      <c r="B25559" s="74" t="s">
        <v>20520</v>
      </c>
      <c r="C25559" s="73" t="s">
        <v>101</v>
      </c>
      <c r="D25559" s="75">
        <v>179</v>
      </c>
      <c r="E25559" s="75">
        <v>179</v>
      </c>
      <c r="F25559" s="73" t="s">
        <v>11</v>
      </c>
    </row>
    <row r="25560" spans="1:6" ht="25.5" x14ac:dyDescent="0.25">
      <c r="A25560" s="73" t="s">
        <v>20521</v>
      </c>
      <c r="B25560" s="74" t="s">
        <v>20522</v>
      </c>
      <c r="C25560" s="73" t="s">
        <v>101</v>
      </c>
      <c r="D25560" s="75">
        <v>70.83</v>
      </c>
      <c r="E25560" s="75">
        <v>70.83</v>
      </c>
      <c r="F25560" s="73" t="s">
        <v>11</v>
      </c>
    </row>
    <row r="25561" spans="1:6" x14ac:dyDescent="0.25">
      <c r="A25561" s="73" t="s">
        <v>20523</v>
      </c>
      <c r="B25561" s="74" t="s">
        <v>20524</v>
      </c>
      <c r="C25561" s="73" t="s">
        <v>101</v>
      </c>
      <c r="D25561" s="75">
        <v>359.35</v>
      </c>
      <c r="E25561" s="75">
        <v>359.35</v>
      </c>
      <c r="F25561" s="73" t="s">
        <v>11</v>
      </c>
    </row>
    <row r="25562" spans="1:6" ht="38.25" x14ac:dyDescent="0.25">
      <c r="A25562" s="73" t="s">
        <v>20525</v>
      </c>
      <c r="B25562" s="74" t="s">
        <v>20526</v>
      </c>
      <c r="C25562" s="73" t="s">
        <v>101</v>
      </c>
      <c r="D25562" s="75">
        <v>220</v>
      </c>
      <c r="E25562" s="75">
        <v>220</v>
      </c>
      <c r="F25562" s="73" t="s">
        <v>11</v>
      </c>
    </row>
    <row r="25563" spans="1:6" ht="38.25" x14ac:dyDescent="0.25">
      <c r="A25563" s="73" t="s">
        <v>20527</v>
      </c>
      <c r="B25563" s="74" t="s">
        <v>20528</v>
      </c>
      <c r="C25563" s="73" t="s">
        <v>101</v>
      </c>
      <c r="D25563" s="75">
        <v>220</v>
      </c>
      <c r="E25563" s="75">
        <v>220</v>
      </c>
      <c r="F25563" s="73" t="s">
        <v>11</v>
      </c>
    </row>
    <row r="25564" spans="1:6" ht="38.25" x14ac:dyDescent="0.25">
      <c r="A25564" s="73" t="s">
        <v>20529</v>
      </c>
      <c r="B25564" s="74" t="s">
        <v>20530</v>
      </c>
      <c r="C25564" s="73" t="s">
        <v>101</v>
      </c>
      <c r="D25564" s="75">
        <v>220</v>
      </c>
      <c r="E25564" s="75">
        <v>220</v>
      </c>
      <c r="F25564" s="73" t="s">
        <v>11</v>
      </c>
    </row>
    <row r="25565" spans="1:6" ht="38.25" x14ac:dyDescent="0.25">
      <c r="A25565" s="73" t="s">
        <v>20531</v>
      </c>
      <c r="B25565" s="74" t="s">
        <v>20532</v>
      </c>
      <c r="C25565" s="73" t="s">
        <v>101</v>
      </c>
      <c r="D25565" s="75">
        <v>220</v>
      </c>
      <c r="E25565" s="75">
        <v>220</v>
      </c>
      <c r="F25565" s="73" t="s">
        <v>11</v>
      </c>
    </row>
    <row r="25566" spans="1:6" ht="25.5" x14ac:dyDescent="0.25">
      <c r="A25566" s="73" t="s">
        <v>20533</v>
      </c>
      <c r="B25566" s="74" t="s">
        <v>20534</v>
      </c>
      <c r="C25566" s="73" t="s">
        <v>101</v>
      </c>
      <c r="D25566" s="75">
        <v>9.26</v>
      </c>
      <c r="E25566" s="75">
        <v>9.26</v>
      </c>
      <c r="F25566" s="73" t="s">
        <v>11</v>
      </c>
    </row>
    <row r="25567" spans="1:6" ht="38.25" x14ac:dyDescent="0.25">
      <c r="A25567" s="73" t="s">
        <v>20535</v>
      </c>
      <c r="B25567" s="74" t="s">
        <v>20536</v>
      </c>
      <c r="C25567" s="73" t="s">
        <v>101</v>
      </c>
      <c r="D25567" s="75">
        <v>1500</v>
      </c>
      <c r="E25567" s="75">
        <v>1500</v>
      </c>
      <c r="F25567" s="73" t="s">
        <v>11</v>
      </c>
    </row>
    <row r="25568" spans="1:6" ht="38.25" x14ac:dyDescent="0.25">
      <c r="A25568" s="73" t="s">
        <v>20537</v>
      </c>
      <c r="B25568" s="74" t="s">
        <v>20538</v>
      </c>
      <c r="C25568" s="73" t="s">
        <v>101</v>
      </c>
      <c r="D25568" s="75">
        <v>10.84</v>
      </c>
      <c r="E25568" s="75">
        <v>10.84</v>
      </c>
      <c r="F25568" s="73" t="s">
        <v>11</v>
      </c>
    </row>
    <row r="25569" spans="1:6" ht="38.25" x14ac:dyDescent="0.25">
      <c r="A25569" s="73" t="s">
        <v>20539</v>
      </c>
      <c r="B25569" s="74" t="s">
        <v>20540</v>
      </c>
      <c r="C25569" s="73" t="s">
        <v>101</v>
      </c>
      <c r="D25569" s="75">
        <v>10.6</v>
      </c>
      <c r="E25569" s="75">
        <v>10.6</v>
      </c>
      <c r="F25569" s="73" t="s">
        <v>11</v>
      </c>
    </row>
    <row r="25570" spans="1:6" ht="38.25" x14ac:dyDescent="0.25">
      <c r="A25570" s="73" t="s">
        <v>20541</v>
      </c>
      <c r="B25570" s="74" t="s">
        <v>20542</v>
      </c>
      <c r="C25570" s="73" t="s">
        <v>101</v>
      </c>
      <c r="D25570" s="75">
        <v>0.84</v>
      </c>
      <c r="E25570" s="75">
        <v>0.84</v>
      </c>
      <c r="F25570" s="73" t="s">
        <v>11</v>
      </c>
    </row>
    <row r="25571" spans="1:6" ht="38.25" x14ac:dyDescent="0.25">
      <c r="A25571" s="73" t="s">
        <v>20543</v>
      </c>
      <c r="B25571" s="74" t="s">
        <v>20544</v>
      </c>
      <c r="C25571" s="73" t="s">
        <v>101</v>
      </c>
      <c r="D25571" s="75">
        <v>1.6</v>
      </c>
      <c r="E25571" s="75">
        <v>1.6</v>
      </c>
      <c r="F25571" s="73" t="s">
        <v>11</v>
      </c>
    </row>
    <row r="25572" spans="1:6" ht="25.5" x14ac:dyDescent="0.25">
      <c r="A25572" s="73" t="s">
        <v>20545</v>
      </c>
      <c r="B25572" s="74" t="s">
        <v>20546</v>
      </c>
      <c r="C25572" s="73" t="s">
        <v>101</v>
      </c>
      <c r="D25572" s="75">
        <v>37.18</v>
      </c>
      <c r="E25572" s="75">
        <v>37.18</v>
      </c>
      <c r="F25572" s="73" t="s">
        <v>11</v>
      </c>
    </row>
    <row r="25573" spans="1:6" ht="25.5" x14ac:dyDescent="0.25">
      <c r="A25573" s="73" t="s">
        <v>20547</v>
      </c>
      <c r="B25573" s="74" t="s">
        <v>20548</v>
      </c>
      <c r="C25573" s="73" t="s">
        <v>101</v>
      </c>
      <c r="D25573" s="75">
        <v>251</v>
      </c>
      <c r="E25573" s="75">
        <v>251</v>
      </c>
      <c r="F25573" s="73" t="s">
        <v>11</v>
      </c>
    </row>
    <row r="25574" spans="1:6" ht="38.25" x14ac:dyDescent="0.25">
      <c r="A25574" s="73" t="s">
        <v>20549</v>
      </c>
      <c r="B25574" s="74" t="s">
        <v>20550</v>
      </c>
      <c r="C25574" s="73" t="s">
        <v>101</v>
      </c>
      <c r="D25574" s="75">
        <v>135</v>
      </c>
      <c r="E25574" s="75">
        <v>135</v>
      </c>
      <c r="F25574" s="73" t="s">
        <v>11</v>
      </c>
    </row>
    <row r="25575" spans="1:6" ht="25.5" x14ac:dyDescent="0.25">
      <c r="A25575" s="73" t="s">
        <v>20551</v>
      </c>
      <c r="B25575" s="74" t="s">
        <v>20552</v>
      </c>
      <c r="C25575" s="73" t="s">
        <v>101</v>
      </c>
      <c r="D25575" s="75">
        <v>314.33</v>
      </c>
      <c r="E25575" s="75">
        <v>314.33</v>
      </c>
      <c r="F25575" s="73" t="s">
        <v>11</v>
      </c>
    </row>
    <row r="25576" spans="1:6" ht="25.5" x14ac:dyDescent="0.25">
      <c r="A25576" s="73" t="s">
        <v>20553</v>
      </c>
      <c r="B25576" s="74" t="s">
        <v>20554</v>
      </c>
      <c r="C25576" s="73" t="s">
        <v>101</v>
      </c>
      <c r="D25576" s="75">
        <v>24.52</v>
      </c>
      <c r="E25576" s="75">
        <v>24.52</v>
      </c>
      <c r="F25576" s="73" t="s">
        <v>11</v>
      </c>
    </row>
    <row r="25577" spans="1:6" ht="38.25" x14ac:dyDescent="0.25">
      <c r="A25577" s="73" t="s">
        <v>20555</v>
      </c>
      <c r="B25577" s="74" t="s">
        <v>20556</v>
      </c>
      <c r="C25577" s="73" t="s">
        <v>101</v>
      </c>
      <c r="D25577" s="75">
        <v>33.25</v>
      </c>
      <c r="E25577" s="75">
        <v>33.25</v>
      </c>
      <c r="F25577" s="73" t="s">
        <v>11</v>
      </c>
    </row>
    <row r="25578" spans="1:6" ht="51" x14ac:dyDescent="0.25">
      <c r="A25578" s="73" t="s">
        <v>20557</v>
      </c>
      <c r="B25578" s="74" t="s">
        <v>20558</v>
      </c>
      <c r="C25578" s="73" t="s">
        <v>101</v>
      </c>
      <c r="D25578" s="75">
        <v>3627.75</v>
      </c>
      <c r="E25578" s="75">
        <v>3627.75</v>
      </c>
      <c r="F25578" s="73" t="s">
        <v>11</v>
      </c>
    </row>
    <row r="25579" spans="1:6" ht="38.25" x14ac:dyDescent="0.25">
      <c r="A25579" s="73" t="s">
        <v>20559</v>
      </c>
      <c r="B25579" s="74" t="s">
        <v>20560</v>
      </c>
      <c r="C25579" s="73" t="s">
        <v>101</v>
      </c>
      <c r="D25579" s="75">
        <v>2448.59</v>
      </c>
      <c r="E25579" s="75">
        <v>2448.59</v>
      </c>
      <c r="F25579" s="73" t="s">
        <v>11</v>
      </c>
    </row>
    <row r="25580" spans="1:6" x14ac:dyDescent="0.25">
      <c r="A25580" s="73" t="s">
        <v>20561</v>
      </c>
      <c r="B25580" s="74" t="s">
        <v>20562</v>
      </c>
      <c r="C25580" s="73" t="s">
        <v>101</v>
      </c>
      <c r="D25580" s="75">
        <v>1772.74</v>
      </c>
      <c r="E25580" s="75">
        <v>1772.74</v>
      </c>
      <c r="F25580" s="73" t="s">
        <v>11</v>
      </c>
    </row>
    <row r="25581" spans="1:6" x14ac:dyDescent="0.25">
      <c r="A25581" s="73" t="s">
        <v>20563</v>
      </c>
      <c r="B25581" s="74" t="s">
        <v>20564</v>
      </c>
      <c r="C25581" s="73" t="s">
        <v>101</v>
      </c>
      <c r="D25581" s="75">
        <v>1967.1</v>
      </c>
      <c r="E25581" s="75">
        <v>1967.1</v>
      </c>
      <c r="F25581" s="73" t="s">
        <v>11</v>
      </c>
    </row>
    <row r="25582" spans="1:6" ht="25.5" x14ac:dyDescent="0.25">
      <c r="A25582" s="73" t="s">
        <v>20565</v>
      </c>
      <c r="B25582" s="74" t="s">
        <v>20566</v>
      </c>
      <c r="C25582" s="73" t="s">
        <v>101</v>
      </c>
      <c r="D25582" s="75">
        <v>908.05</v>
      </c>
      <c r="E25582" s="75">
        <v>908.05</v>
      </c>
      <c r="F25582" s="73" t="s">
        <v>11</v>
      </c>
    </row>
    <row r="25583" spans="1:6" ht="25.5" x14ac:dyDescent="0.25">
      <c r="A25583" s="73" t="s">
        <v>20567</v>
      </c>
      <c r="B25583" s="74" t="s">
        <v>20568</v>
      </c>
      <c r="C25583" s="73" t="s">
        <v>101</v>
      </c>
      <c r="D25583" s="75">
        <v>716</v>
      </c>
      <c r="E25583" s="75">
        <v>716</v>
      </c>
      <c r="F25583" s="73" t="s">
        <v>11</v>
      </c>
    </row>
    <row r="25584" spans="1:6" x14ac:dyDescent="0.25">
      <c r="A25584" s="73" t="s">
        <v>20569</v>
      </c>
      <c r="B25584" s="74" t="s">
        <v>20570</v>
      </c>
      <c r="C25584" s="73" t="s">
        <v>101</v>
      </c>
      <c r="D25584" s="75">
        <v>588.87</v>
      </c>
      <c r="E25584" s="75">
        <v>588.87</v>
      </c>
      <c r="F25584" s="73" t="s">
        <v>11</v>
      </c>
    </row>
    <row r="25585" spans="1:6" ht="38.25" x14ac:dyDescent="0.25">
      <c r="A25585" s="73" t="s">
        <v>20571</v>
      </c>
      <c r="B25585" s="74" t="s">
        <v>20572</v>
      </c>
      <c r="C25585" s="73" t="s">
        <v>101</v>
      </c>
      <c r="D25585" s="75">
        <v>603.54</v>
      </c>
      <c r="E25585" s="75">
        <v>603.54</v>
      </c>
      <c r="F25585" s="73" t="s">
        <v>11</v>
      </c>
    </row>
    <row r="25586" spans="1:6" ht="38.25" x14ac:dyDescent="0.25">
      <c r="A25586" s="73" t="s">
        <v>20573</v>
      </c>
      <c r="B25586" s="74" t="s">
        <v>20574</v>
      </c>
      <c r="C25586" s="73" t="s">
        <v>101</v>
      </c>
      <c r="D25586" s="75">
        <v>597.57000000000005</v>
      </c>
      <c r="E25586" s="75">
        <v>597.57000000000005</v>
      </c>
      <c r="F25586" s="73" t="s">
        <v>11</v>
      </c>
    </row>
    <row r="25587" spans="1:6" ht="38.25" x14ac:dyDescent="0.25">
      <c r="A25587" s="73" t="s">
        <v>20575</v>
      </c>
      <c r="B25587" s="74" t="s">
        <v>35102</v>
      </c>
      <c r="C25587" s="73" t="s">
        <v>101</v>
      </c>
      <c r="D25587" s="75">
        <v>2450</v>
      </c>
      <c r="E25587" s="75">
        <v>2450</v>
      </c>
      <c r="F25587" s="73" t="s">
        <v>11</v>
      </c>
    </row>
    <row r="25588" spans="1:6" ht="25.5" x14ac:dyDescent="0.25">
      <c r="A25588" s="73" t="s">
        <v>20576</v>
      </c>
      <c r="B25588" s="74" t="s">
        <v>20577</v>
      </c>
      <c r="C25588" s="73" t="s">
        <v>101</v>
      </c>
      <c r="D25588" s="75">
        <v>1186</v>
      </c>
      <c r="E25588" s="75">
        <v>1186</v>
      </c>
      <c r="F25588" s="73" t="s">
        <v>11</v>
      </c>
    </row>
    <row r="25589" spans="1:6" ht="25.5" x14ac:dyDescent="0.25">
      <c r="A25589" s="73" t="s">
        <v>20578</v>
      </c>
      <c r="B25589" s="74" t="s">
        <v>20579</v>
      </c>
      <c r="C25589" s="73" t="s">
        <v>101</v>
      </c>
      <c r="D25589" s="75">
        <v>2406.19</v>
      </c>
      <c r="E25589" s="75">
        <v>2406.19</v>
      </c>
      <c r="F25589" s="73" t="s">
        <v>11</v>
      </c>
    </row>
    <row r="25590" spans="1:6" ht="25.5" x14ac:dyDescent="0.25">
      <c r="A25590" s="73" t="s">
        <v>20580</v>
      </c>
      <c r="B25590" s="74" t="s">
        <v>20581</v>
      </c>
      <c r="C25590" s="73" t="s">
        <v>101</v>
      </c>
      <c r="D25590" s="75">
        <v>526.55999999999995</v>
      </c>
      <c r="E25590" s="75">
        <v>526.55999999999995</v>
      </c>
      <c r="F25590" s="73" t="s">
        <v>11</v>
      </c>
    </row>
    <row r="25591" spans="1:6" ht="25.5" x14ac:dyDescent="0.25">
      <c r="A25591" s="73" t="s">
        <v>20582</v>
      </c>
      <c r="B25591" s="74" t="s">
        <v>20583</v>
      </c>
      <c r="C25591" s="73" t="s">
        <v>101</v>
      </c>
      <c r="D25591" s="75">
        <v>116</v>
      </c>
      <c r="E25591" s="75">
        <v>116</v>
      </c>
      <c r="F25591" s="73" t="s">
        <v>11</v>
      </c>
    </row>
    <row r="25592" spans="1:6" x14ac:dyDescent="0.25">
      <c r="A25592" s="73" t="s">
        <v>20584</v>
      </c>
      <c r="B25592" s="74" t="s">
        <v>20585</v>
      </c>
      <c r="C25592" s="73" t="s">
        <v>101</v>
      </c>
      <c r="D25592" s="75">
        <v>141</v>
      </c>
      <c r="E25592" s="75">
        <v>141</v>
      </c>
      <c r="F25592" s="73" t="s">
        <v>11</v>
      </c>
    </row>
    <row r="25593" spans="1:6" ht="38.25" x14ac:dyDescent="0.25">
      <c r="A25593" s="73" t="s">
        <v>20586</v>
      </c>
      <c r="B25593" s="74" t="s">
        <v>20587</v>
      </c>
      <c r="C25593" s="73" t="s">
        <v>101</v>
      </c>
      <c r="D25593" s="75">
        <v>797</v>
      </c>
      <c r="E25593" s="75">
        <v>797</v>
      </c>
      <c r="F25593" s="73" t="s">
        <v>11</v>
      </c>
    </row>
    <row r="25594" spans="1:6" ht="38.25" x14ac:dyDescent="0.25">
      <c r="A25594" s="73" t="s">
        <v>20588</v>
      </c>
      <c r="B25594" s="74" t="s">
        <v>20589</v>
      </c>
      <c r="C25594" s="73" t="s">
        <v>101</v>
      </c>
      <c r="D25594" s="75">
        <v>306.99</v>
      </c>
      <c r="E25594" s="75">
        <v>306.99</v>
      </c>
      <c r="F25594" s="73" t="s">
        <v>11</v>
      </c>
    </row>
    <row r="25595" spans="1:6" ht="38.25" x14ac:dyDescent="0.25">
      <c r="A25595" s="73" t="s">
        <v>20590</v>
      </c>
      <c r="B25595" s="74" t="s">
        <v>20591</v>
      </c>
      <c r="C25595" s="73" t="s">
        <v>101</v>
      </c>
      <c r="D25595" s="75">
        <v>154.9</v>
      </c>
      <c r="E25595" s="75">
        <v>154.9</v>
      </c>
      <c r="F25595" s="73" t="s">
        <v>11</v>
      </c>
    </row>
    <row r="25596" spans="1:6" ht="25.5" x14ac:dyDescent="0.25">
      <c r="A25596" s="73" t="s">
        <v>20592</v>
      </c>
      <c r="B25596" s="74" t="s">
        <v>20593</v>
      </c>
      <c r="C25596" s="73" t="s">
        <v>101</v>
      </c>
      <c r="D25596" s="75">
        <v>174</v>
      </c>
      <c r="E25596" s="75">
        <v>174</v>
      </c>
      <c r="F25596" s="73" t="s">
        <v>11</v>
      </c>
    </row>
    <row r="25597" spans="1:6" ht="38.25" x14ac:dyDescent="0.25">
      <c r="A25597" s="73" t="s">
        <v>20594</v>
      </c>
      <c r="B25597" s="74" t="s">
        <v>20595</v>
      </c>
      <c r="C25597" s="73" t="s">
        <v>101</v>
      </c>
      <c r="D25597" s="75">
        <v>597.20000000000005</v>
      </c>
      <c r="E25597" s="75">
        <v>597.20000000000005</v>
      </c>
      <c r="F25597" s="73" t="s">
        <v>11</v>
      </c>
    </row>
    <row r="25598" spans="1:6" ht="25.5" x14ac:dyDescent="0.25">
      <c r="A25598" s="73" t="s">
        <v>20596</v>
      </c>
      <c r="B25598" s="74" t="s">
        <v>20597</v>
      </c>
      <c r="C25598" s="73" t="s">
        <v>101</v>
      </c>
      <c r="D25598" s="75">
        <v>90</v>
      </c>
      <c r="E25598" s="75">
        <v>90</v>
      </c>
      <c r="F25598" s="73" t="s">
        <v>11</v>
      </c>
    </row>
    <row r="25599" spans="1:6" ht="25.5" x14ac:dyDescent="0.25">
      <c r="A25599" s="73" t="s">
        <v>20598</v>
      </c>
      <c r="B25599" s="74" t="s">
        <v>20599</v>
      </c>
      <c r="C25599" s="73" t="s">
        <v>101</v>
      </c>
      <c r="D25599" s="75">
        <v>9</v>
      </c>
      <c r="E25599" s="75">
        <v>9</v>
      </c>
      <c r="F25599" s="73" t="s">
        <v>11</v>
      </c>
    </row>
    <row r="25600" spans="1:6" ht="25.5" x14ac:dyDescent="0.25">
      <c r="A25600" s="73" t="s">
        <v>20600</v>
      </c>
      <c r="B25600" s="74" t="s">
        <v>20601</v>
      </c>
      <c r="C25600" s="73" t="s">
        <v>101</v>
      </c>
      <c r="D25600" s="75">
        <v>139</v>
      </c>
      <c r="E25600" s="75">
        <v>139</v>
      </c>
      <c r="F25600" s="73" t="s">
        <v>11</v>
      </c>
    </row>
    <row r="25601" spans="1:6" ht="25.5" x14ac:dyDescent="0.25">
      <c r="A25601" s="73" t="s">
        <v>20602</v>
      </c>
      <c r="B25601" s="74" t="s">
        <v>20603</v>
      </c>
      <c r="C25601" s="73" t="s">
        <v>101</v>
      </c>
      <c r="D25601" s="75">
        <v>50</v>
      </c>
      <c r="E25601" s="75">
        <v>50</v>
      </c>
      <c r="F25601" s="73" t="s">
        <v>11</v>
      </c>
    </row>
    <row r="25602" spans="1:6" ht="38.25" x14ac:dyDescent="0.25">
      <c r="A25602" s="73" t="s">
        <v>20604</v>
      </c>
      <c r="B25602" s="74" t="s">
        <v>20605</v>
      </c>
      <c r="C25602" s="73" t="s">
        <v>101</v>
      </c>
      <c r="D25602" s="75">
        <v>95</v>
      </c>
      <c r="E25602" s="75">
        <v>95</v>
      </c>
      <c r="F25602" s="73" t="s">
        <v>11</v>
      </c>
    </row>
    <row r="25603" spans="1:6" ht="38.25" x14ac:dyDescent="0.25">
      <c r="A25603" s="73" t="s">
        <v>20606</v>
      </c>
      <c r="B25603" s="74" t="s">
        <v>20607</v>
      </c>
      <c r="C25603" s="73" t="s">
        <v>101</v>
      </c>
      <c r="D25603" s="75">
        <v>72</v>
      </c>
      <c r="E25603" s="75">
        <v>72</v>
      </c>
      <c r="F25603" s="73" t="s">
        <v>11</v>
      </c>
    </row>
    <row r="25604" spans="1:6" ht="25.5" x14ac:dyDescent="0.25">
      <c r="A25604" s="73" t="s">
        <v>20608</v>
      </c>
      <c r="B25604" s="74" t="s">
        <v>20609</v>
      </c>
      <c r="C25604" s="73" t="s">
        <v>101</v>
      </c>
      <c r="D25604" s="75">
        <v>147.13999999999999</v>
      </c>
      <c r="E25604" s="75">
        <v>147.13999999999999</v>
      </c>
      <c r="F25604" s="73" t="s">
        <v>11</v>
      </c>
    </row>
    <row r="25605" spans="1:6" ht="38.25" x14ac:dyDescent="0.25">
      <c r="A25605" s="73" t="s">
        <v>20610</v>
      </c>
      <c r="B25605" s="74" t="s">
        <v>20611</v>
      </c>
      <c r="C25605" s="73" t="s">
        <v>101</v>
      </c>
      <c r="D25605" s="75">
        <v>74.88</v>
      </c>
      <c r="E25605" s="75">
        <v>74.88</v>
      </c>
      <c r="F25605" s="73" t="s">
        <v>11</v>
      </c>
    </row>
    <row r="25606" spans="1:6" ht="38.25" x14ac:dyDescent="0.25">
      <c r="A25606" s="73" t="s">
        <v>20612</v>
      </c>
      <c r="B25606" s="74" t="s">
        <v>20613</v>
      </c>
      <c r="C25606" s="73" t="s">
        <v>101</v>
      </c>
      <c r="D25606" s="75">
        <v>125.44</v>
      </c>
      <c r="E25606" s="75">
        <v>125.44</v>
      </c>
      <c r="F25606" s="73" t="s">
        <v>11</v>
      </c>
    </row>
    <row r="25607" spans="1:6" ht="25.5" x14ac:dyDescent="0.25">
      <c r="A25607" s="73" t="s">
        <v>20614</v>
      </c>
      <c r="B25607" s="74" t="s">
        <v>20615</v>
      </c>
      <c r="C25607" s="73" t="s">
        <v>101</v>
      </c>
      <c r="D25607" s="75">
        <v>180.64</v>
      </c>
      <c r="E25607" s="75">
        <v>180.64</v>
      </c>
      <c r="F25607" s="73" t="s">
        <v>11</v>
      </c>
    </row>
    <row r="25608" spans="1:6" ht="25.5" x14ac:dyDescent="0.25">
      <c r="A25608" s="73" t="s">
        <v>20616</v>
      </c>
      <c r="B25608" s="74" t="s">
        <v>20617</v>
      </c>
      <c r="C25608" s="73" t="s">
        <v>101</v>
      </c>
      <c r="D25608" s="75">
        <v>151.56</v>
      </c>
      <c r="E25608" s="75">
        <v>151.56</v>
      </c>
      <c r="F25608" s="73" t="s">
        <v>11</v>
      </c>
    </row>
    <row r="25609" spans="1:6" ht="38.25" x14ac:dyDescent="0.25">
      <c r="A25609" s="73" t="s">
        <v>20618</v>
      </c>
      <c r="B25609" s="74" t="s">
        <v>20619</v>
      </c>
      <c r="C25609" s="73" t="s">
        <v>101</v>
      </c>
      <c r="D25609" s="75">
        <v>92.5</v>
      </c>
      <c r="E25609" s="75">
        <v>92.5</v>
      </c>
      <c r="F25609" s="73" t="s">
        <v>11</v>
      </c>
    </row>
    <row r="25610" spans="1:6" ht="25.5" x14ac:dyDescent="0.25">
      <c r="A25610" s="73" t="s">
        <v>20620</v>
      </c>
      <c r="B25610" s="74" t="s">
        <v>20621</v>
      </c>
      <c r="C25610" s="73" t="s">
        <v>101</v>
      </c>
      <c r="D25610" s="75">
        <v>147.13999999999999</v>
      </c>
      <c r="E25610" s="75">
        <v>147.13999999999999</v>
      </c>
      <c r="F25610" s="73" t="s">
        <v>11</v>
      </c>
    </row>
    <row r="25611" spans="1:6" ht="25.5" x14ac:dyDescent="0.25">
      <c r="A25611" s="73" t="s">
        <v>20622</v>
      </c>
      <c r="B25611" s="74" t="s">
        <v>20623</v>
      </c>
      <c r="C25611" s="73" t="s">
        <v>101</v>
      </c>
      <c r="D25611" s="75">
        <v>9</v>
      </c>
      <c r="E25611" s="75">
        <v>9</v>
      </c>
      <c r="F25611" s="73" t="s">
        <v>11</v>
      </c>
    </row>
    <row r="25612" spans="1:6" ht="38.25" x14ac:dyDescent="0.25">
      <c r="A25612" s="73" t="s">
        <v>20624</v>
      </c>
      <c r="B25612" s="74" t="s">
        <v>20625</v>
      </c>
      <c r="C25612" s="73" t="s">
        <v>101</v>
      </c>
      <c r="D25612" s="75">
        <v>30</v>
      </c>
      <c r="E25612" s="75">
        <v>30</v>
      </c>
      <c r="F25612" s="73" t="s">
        <v>11</v>
      </c>
    </row>
    <row r="25613" spans="1:6" ht="38.25" x14ac:dyDescent="0.25">
      <c r="A25613" s="73" t="s">
        <v>20626</v>
      </c>
      <c r="B25613" s="74" t="s">
        <v>20627</v>
      </c>
      <c r="C25613" s="73" t="s">
        <v>101</v>
      </c>
      <c r="D25613" s="75">
        <v>37.99</v>
      </c>
      <c r="E25613" s="75">
        <v>37.99</v>
      </c>
      <c r="F25613" s="73" t="s">
        <v>11</v>
      </c>
    </row>
    <row r="25614" spans="1:6" ht="38.25" x14ac:dyDescent="0.25">
      <c r="A25614" s="73" t="s">
        <v>20628</v>
      </c>
      <c r="B25614" s="74" t="s">
        <v>20629</v>
      </c>
      <c r="C25614" s="73" t="s">
        <v>101</v>
      </c>
      <c r="D25614" s="75">
        <v>2.78</v>
      </c>
      <c r="E25614" s="75">
        <v>2.78</v>
      </c>
      <c r="F25614" s="73" t="s">
        <v>11</v>
      </c>
    </row>
    <row r="25615" spans="1:6" x14ac:dyDescent="0.25">
      <c r="A25615" s="73" t="s">
        <v>20630</v>
      </c>
      <c r="B25615" s="74" t="s">
        <v>20631</v>
      </c>
      <c r="C25615" s="73" t="s">
        <v>101</v>
      </c>
      <c r="D25615" s="75">
        <v>6.13</v>
      </c>
      <c r="E25615" s="75">
        <v>6.13</v>
      </c>
      <c r="F25615" s="73" t="s">
        <v>11</v>
      </c>
    </row>
    <row r="25616" spans="1:6" ht="25.5" x14ac:dyDescent="0.25">
      <c r="A25616" s="73" t="s">
        <v>20632</v>
      </c>
      <c r="B25616" s="74" t="s">
        <v>20633</v>
      </c>
      <c r="C25616" s="73" t="s">
        <v>101</v>
      </c>
      <c r="D25616" s="75">
        <v>129.61000000000001</v>
      </c>
      <c r="E25616" s="75">
        <v>129.61000000000001</v>
      </c>
      <c r="F25616" s="73" t="s">
        <v>11</v>
      </c>
    </row>
    <row r="25617" spans="1:6" x14ac:dyDescent="0.25">
      <c r="A25617" s="73" t="s">
        <v>20634</v>
      </c>
      <c r="B25617" s="74" t="s">
        <v>20635</v>
      </c>
      <c r="C25617" s="73" t="s">
        <v>101</v>
      </c>
      <c r="D25617" s="75">
        <v>487.81</v>
      </c>
      <c r="E25617" s="75">
        <v>487.81</v>
      </c>
      <c r="F25617" s="73" t="s">
        <v>11</v>
      </c>
    </row>
    <row r="25618" spans="1:6" ht="25.5" x14ac:dyDescent="0.25">
      <c r="A25618" s="73" t="s">
        <v>20636</v>
      </c>
      <c r="B25618" s="74" t="s">
        <v>20637</v>
      </c>
      <c r="C25618" s="73" t="s">
        <v>101</v>
      </c>
      <c r="D25618" s="75">
        <v>38.340000000000003</v>
      </c>
      <c r="E25618" s="75">
        <v>38.340000000000003</v>
      </c>
      <c r="F25618" s="73" t="s">
        <v>11</v>
      </c>
    </row>
    <row r="25619" spans="1:6" ht="25.5" x14ac:dyDescent="0.25">
      <c r="A25619" s="73" t="s">
        <v>20638</v>
      </c>
      <c r="B25619" s="74" t="s">
        <v>20639</v>
      </c>
      <c r="C25619" s="73" t="s">
        <v>101</v>
      </c>
      <c r="D25619" s="75">
        <v>23.87</v>
      </c>
      <c r="E25619" s="75">
        <v>23.87</v>
      </c>
      <c r="F25619" s="73" t="s">
        <v>11</v>
      </c>
    </row>
    <row r="25620" spans="1:6" x14ac:dyDescent="0.25">
      <c r="A25620" s="73" t="s">
        <v>20640</v>
      </c>
      <c r="B25620" s="74" t="s">
        <v>20641</v>
      </c>
      <c r="C25620" s="73" t="s">
        <v>101</v>
      </c>
      <c r="D25620" s="75">
        <v>24.58</v>
      </c>
      <c r="E25620" s="75">
        <v>24.58</v>
      </c>
      <c r="F25620" s="73" t="s">
        <v>11</v>
      </c>
    </row>
    <row r="25621" spans="1:6" ht="38.25" x14ac:dyDescent="0.25">
      <c r="A25621" s="73" t="s">
        <v>20642</v>
      </c>
      <c r="B25621" s="74" t="s">
        <v>20643</v>
      </c>
      <c r="C25621" s="73" t="s">
        <v>101</v>
      </c>
      <c r="D25621" s="75">
        <v>35</v>
      </c>
      <c r="E25621" s="75">
        <v>35</v>
      </c>
      <c r="F25621" s="73" t="s">
        <v>11</v>
      </c>
    </row>
    <row r="25622" spans="1:6" ht="38.25" x14ac:dyDescent="0.25">
      <c r="A25622" s="73" t="s">
        <v>20644</v>
      </c>
      <c r="B25622" s="74" t="s">
        <v>20645</v>
      </c>
      <c r="C25622" s="73" t="s">
        <v>101</v>
      </c>
      <c r="D25622" s="75">
        <v>32.33</v>
      </c>
      <c r="E25622" s="75">
        <v>32.33</v>
      </c>
      <c r="F25622" s="73" t="s">
        <v>11</v>
      </c>
    </row>
    <row r="25623" spans="1:6" ht="38.25" x14ac:dyDescent="0.25">
      <c r="A25623" s="73" t="s">
        <v>20646</v>
      </c>
      <c r="B25623" s="74" t="s">
        <v>20647</v>
      </c>
      <c r="C25623" s="73" t="s">
        <v>101</v>
      </c>
      <c r="D25623" s="75">
        <v>33.909999999999997</v>
      </c>
      <c r="E25623" s="75">
        <v>33.909999999999997</v>
      </c>
      <c r="F25623" s="73" t="s">
        <v>11</v>
      </c>
    </row>
    <row r="25624" spans="1:6" ht="38.25" x14ac:dyDescent="0.25">
      <c r="A25624" s="73" t="s">
        <v>20648</v>
      </c>
      <c r="B25624" s="74" t="s">
        <v>20649</v>
      </c>
      <c r="C25624" s="73" t="s">
        <v>101</v>
      </c>
      <c r="D25624" s="75">
        <v>51.42</v>
      </c>
      <c r="E25624" s="75">
        <v>51.42</v>
      </c>
      <c r="F25624" s="73" t="s">
        <v>11</v>
      </c>
    </row>
    <row r="25625" spans="1:6" x14ac:dyDescent="0.25">
      <c r="A25625" s="73" t="s">
        <v>20650</v>
      </c>
      <c r="B25625" s="74" t="s">
        <v>20651</v>
      </c>
      <c r="C25625" s="73" t="s">
        <v>101</v>
      </c>
      <c r="D25625" s="75">
        <v>3.49</v>
      </c>
      <c r="E25625" s="75">
        <v>3.49</v>
      </c>
      <c r="F25625" s="73" t="s">
        <v>11</v>
      </c>
    </row>
    <row r="25626" spans="1:6" ht="51" x14ac:dyDescent="0.25">
      <c r="A25626" s="73" t="s">
        <v>20652</v>
      </c>
      <c r="B25626" s="74" t="s">
        <v>20653</v>
      </c>
      <c r="C25626" s="73" t="s">
        <v>101</v>
      </c>
      <c r="D25626" s="75">
        <v>150</v>
      </c>
      <c r="E25626" s="75">
        <v>150</v>
      </c>
      <c r="F25626" s="73" t="s">
        <v>11</v>
      </c>
    </row>
    <row r="25627" spans="1:6" ht="51" x14ac:dyDescent="0.25">
      <c r="A25627" s="73" t="s">
        <v>20654</v>
      </c>
      <c r="B25627" s="74" t="s">
        <v>20655</v>
      </c>
      <c r="C25627" s="73" t="s">
        <v>101</v>
      </c>
      <c r="D25627" s="75">
        <v>4009.78</v>
      </c>
      <c r="E25627" s="75">
        <v>4009.78</v>
      </c>
      <c r="F25627" s="73" t="s">
        <v>11</v>
      </c>
    </row>
    <row r="25628" spans="1:6" ht="63.75" x14ac:dyDescent="0.25">
      <c r="A25628" s="73" t="s">
        <v>20656</v>
      </c>
      <c r="B25628" s="74" t="s">
        <v>20657</v>
      </c>
      <c r="C25628" s="73" t="s">
        <v>101</v>
      </c>
      <c r="D25628" s="75">
        <v>386.18</v>
      </c>
      <c r="E25628" s="75">
        <v>386.18</v>
      </c>
      <c r="F25628" s="73" t="s">
        <v>11</v>
      </c>
    </row>
    <row r="25629" spans="1:6" ht="51" x14ac:dyDescent="0.25">
      <c r="A25629" s="73" t="s">
        <v>20658</v>
      </c>
      <c r="B25629" s="74" t="s">
        <v>20659</v>
      </c>
      <c r="C25629" s="73" t="s">
        <v>101</v>
      </c>
      <c r="D25629" s="75">
        <v>3646.9</v>
      </c>
      <c r="E25629" s="75">
        <v>3646.9</v>
      </c>
      <c r="F25629" s="73" t="s">
        <v>11</v>
      </c>
    </row>
    <row r="25630" spans="1:6" ht="51" x14ac:dyDescent="0.25">
      <c r="A25630" s="73" t="s">
        <v>20660</v>
      </c>
      <c r="B25630" s="74" t="s">
        <v>20661</v>
      </c>
      <c r="C25630" s="73" t="s">
        <v>101</v>
      </c>
      <c r="D25630" s="75">
        <v>421.16</v>
      </c>
      <c r="E25630" s="75">
        <v>421.16</v>
      </c>
      <c r="F25630" s="73" t="s">
        <v>11</v>
      </c>
    </row>
    <row r="25631" spans="1:6" ht="38.25" x14ac:dyDescent="0.25">
      <c r="A25631" s="73" t="s">
        <v>20662</v>
      </c>
      <c r="B25631" s="74" t="s">
        <v>20663</v>
      </c>
      <c r="C25631" s="73" t="s">
        <v>101</v>
      </c>
      <c r="D25631" s="75">
        <v>341.83</v>
      </c>
      <c r="E25631" s="75">
        <v>341.83</v>
      </c>
      <c r="F25631" s="73" t="s">
        <v>11</v>
      </c>
    </row>
    <row r="25632" spans="1:6" x14ac:dyDescent="0.25">
      <c r="A25632" s="73" t="s">
        <v>20664</v>
      </c>
      <c r="B25632" s="74" t="s">
        <v>20665</v>
      </c>
      <c r="C25632" s="73" t="s">
        <v>101</v>
      </c>
      <c r="D25632" s="75">
        <v>96</v>
      </c>
      <c r="E25632" s="75">
        <v>96</v>
      </c>
      <c r="F25632" s="73" t="s">
        <v>11</v>
      </c>
    </row>
    <row r="25633" spans="1:6" x14ac:dyDescent="0.25">
      <c r="A25633" s="73" t="s">
        <v>20666</v>
      </c>
      <c r="B25633" s="74" t="s">
        <v>20667</v>
      </c>
      <c r="C25633" s="73" t="s">
        <v>101</v>
      </c>
      <c r="D25633" s="75">
        <v>66.91</v>
      </c>
      <c r="E25633" s="75">
        <v>66.91</v>
      </c>
      <c r="F25633" s="73" t="s">
        <v>11</v>
      </c>
    </row>
    <row r="25634" spans="1:6" ht="25.5" x14ac:dyDescent="0.25">
      <c r="A25634" s="73" t="s">
        <v>20668</v>
      </c>
      <c r="B25634" s="74" t="s">
        <v>20669</v>
      </c>
      <c r="C25634" s="73" t="s">
        <v>101</v>
      </c>
      <c r="D25634" s="75">
        <v>422.32</v>
      </c>
      <c r="E25634" s="75">
        <v>422.32</v>
      </c>
      <c r="F25634" s="73" t="s">
        <v>11</v>
      </c>
    </row>
    <row r="25635" spans="1:6" ht="25.5" x14ac:dyDescent="0.25">
      <c r="A25635" s="73" t="s">
        <v>20670</v>
      </c>
      <c r="B25635" s="74" t="s">
        <v>20671</v>
      </c>
      <c r="C25635" s="73" t="s">
        <v>101</v>
      </c>
      <c r="D25635" s="75">
        <v>250.51</v>
      </c>
      <c r="E25635" s="75">
        <v>250.51</v>
      </c>
      <c r="F25635" s="73" t="s">
        <v>11</v>
      </c>
    </row>
    <row r="25636" spans="1:6" ht="25.5" x14ac:dyDescent="0.25">
      <c r="A25636" s="73" t="s">
        <v>20672</v>
      </c>
      <c r="B25636" s="74" t="s">
        <v>20673</v>
      </c>
      <c r="C25636" s="73" t="s">
        <v>101</v>
      </c>
      <c r="D25636" s="75">
        <v>163.21</v>
      </c>
      <c r="E25636" s="75">
        <v>163.21</v>
      </c>
      <c r="F25636" s="73" t="s">
        <v>11</v>
      </c>
    </row>
    <row r="25637" spans="1:6" ht="25.5" x14ac:dyDescent="0.25">
      <c r="A25637" s="73" t="s">
        <v>20674</v>
      </c>
      <c r="B25637" s="74" t="s">
        <v>20675</v>
      </c>
      <c r="C25637" s="73" t="s">
        <v>101</v>
      </c>
      <c r="D25637" s="75">
        <v>142.77000000000001</v>
      </c>
      <c r="E25637" s="75">
        <v>142.77000000000001</v>
      </c>
      <c r="F25637" s="73" t="s">
        <v>11</v>
      </c>
    </row>
    <row r="25638" spans="1:6" ht="25.5" x14ac:dyDescent="0.25">
      <c r="A25638" s="73" t="s">
        <v>20676</v>
      </c>
      <c r="B25638" s="74" t="s">
        <v>20677</v>
      </c>
      <c r="C25638" s="73" t="s">
        <v>101</v>
      </c>
      <c r="D25638" s="75">
        <v>91.3</v>
      </c>
      <c r="E25638" s="75">
        <v>91.3</v>
      </c>
      <c r="F25638" s="73" t="s">
        <v>11</v>
      </c>
    </row>
    <row r="25639" spans="1:6" ht="25.5" x14ac:dyDescent="0.25">
      <c r="A25639" s="73" t="s">
        <v>20678</v>
      </c>
      <c r="B25639" s="74" t="s">
        <v>20679</v>
      </c>
      <c r="C25639" s="73" t="s">
        <v>101</v>
      </c>
      <c r="D25639" s="75">
        <v>72.72</v>
      </c>
      <c r="E25639" s="75">
        <v>72.72</v>
      </c>
      <c r="F25639" s="73" t="s">
        <v>11</v>
      </c>
    </row>
    <row r="25640" spans="1:6" ht="25.5" x14ac:dyDescent="0.25">
      <c r="A25640" s="73" t="s">
        <v>20680</v>
      </c>
      <c r="B25640" s="74" t="s">
        <v>20681</v>
      </c>
      <c r="C25640" s="73" t="s">
        <v>101</v>
      </c>
      <c r="D25640" s="75">
        <v>72.66</v>
      </c>
      <c r="E25640" s="75">
        <v>72.66</v>
      </c>
      <c r="F25640" s="73" t="s">
        <v>11</v>
      </c>
    </row>
    <row r="25641" spans="1:6" ht="25.5" x14ac:dyDescent="0.25">
      <c r="A25641" s="73" t="s">
        <v>20682</v>
      </c>
      <c r="B25641" s="74" t="s">
        <v>20683</v>
      </c>
      <c r="C25641" s="73" t="s">
        <v>101</v>
      </c>
      <c r="D25641" s="75">
        <v>580.08000000000004</v>
      </c>
      <c r="E25641" s="75">
        <v>580.08000000000004</v>
      </c>
      <c r="F25641" s="73" t="s">
        <v>11</v>
      </c>
    </row>
    <row r="25642" spans="1:6" ht="25.5" x14ac:dyDescent="0.25">
      <c r="A25642" s="73" t="s">
        <v>20684</v>
      </c>
      <c r="B25642" s="74" t="s">
        <v>20685</v>
      </c>
      <c r="C25642" s="73" t="s">
        <v>101</v>
      </c>
      <c r="D25642" s="75">
        <v>350.32</v>
      </c>
      <c r="E25642" s="75">
        <v>350.32</v>
      </c>
      <c r="F25642" s="73" t="s">
        <v>11</v>
      </c>
    </row>
    <row r="25643" spans="1:6" ht="25.5" x14ac:dyDescent="0.25">
      <c r="A25643" s="73" t="s">
        <v>20686</v>
      </c>
      <c r="B25643" s="74" t="s">
        <v>20687</v>
      </c>
      <c r="C25643" s="73" t="s">
        <v>101</v>
      </c>
      <c r="D25643" s="75">
        <v>199.07</v>
      </c>
      <c r="E25643" s="75">
        <v>199.07</v>
      </c>
      <c r="F25643" s="73" t="s">
        <v>11</v>
      </c>
    </row>
    <row r="25644" spans="1:6" ht="25.5" x14ac:dyDescent="0.25">
      <c r="A25644" s="73" t="s">
        <v>20688</v>
      </c>
      <c r="B25644" s="74" t="s">
        <v>20689</v>
      </c>
      <c r="C25644" s="73" t="s">
        <v>101</v>
      </c>
      <c r="D25644" s="75">
        <v>118.72</v>
      </c>
      <c r="E25644" s="75">
        <v>118.72</v>
      </c>
      <c r="F25644" s="73" t="s">
        <v>11</v>
      </c>
    </row>
    <row r="25645" spans="1:6" ht="25.5" x14ac:dyDescent="0.25">
      <c r="A25645" s="73" t="s">
        <v>20690</v>
      </c>
      <c r="B25645" s="74" t="s">
        <v>20691</v>
      </c>
      <c r="C25645" s="73" t="s">
        <v>101</v>
      </c>
      <c r="D25645" s="75">
        <v>79.989999999999995</v>
      </c>
      <c r="E25645" s="75">
        <v>79.989999999999995</v>
      </c>
      <c r="F25645" s="73" t="s">
        <v>11</v>
      </c>
    </row>
    <row r="25646" spans="1:6" ht="25.5" x14ac:dyDescent="0.25">
      <c r="A25646" s="73" t="s">
        <v>20692</v>
      </c>
      <c r="B25646" s="74" t="s">
        <v>20693</v>
      </c>
      <c r="C25646" s="73" t="s">
        <v>101</v>
      </c>
      <c r="D25646" s="75">
        <v>55.65</v>
      </c>
      <c r="E25646" s="75">
        <v>55.65</v>
      </c>
      <c r="F25646" s="73" t="s">
        <v>11</v>
      </c>
    </row>
    <row r="25647" spans="1:6" ht="25.5" x14ac:dyDescent="0.25">
      <c r="A25647" s="73" t="s">
        <v>20694</v>
      </c>
      <c r="B25647" s="74" t="s">
        <v>20695</v>
      </c>
      <c r="C25647" s="73" t="s">
        <v>101</v>
      </c>
      <c r="D25647" s="75">
        <v>42.98</v>
      </c>
      <c r="E25647" s="75">
        <v>42.98</v>
      </c>
      <c r="F25647" s="73" t="s">
        <v>11</v>
      </c>
    </row>
    <row r="25648" spans="1:6" ht="25.5" x14ac:dyDescent="0.25">
      <c r="A25648" s="73" t="s">
        <v>20696</v>
      </c>
      <c r="B25648" s="74" t="s">
        <v>20697</v>
      </c>
      <c r="C25648" s="73" t="s">
        <v>101</v>
      </c>
      <c r="D25648" s="75">
        <v>319.99</v>
      </c>
      <c r="E25648" s="75">
        <v>319.99</v>
      </c>
      <c r="F25648" s="73" t="s">
        <v>11</v>
      </c>
    </row>
    <row r="25649" spans="1:6" ht="25.5" x14ac:dyDescent="0.25">
      <c r="A25649" s="73" t="s">
        <v>20698</v>
      </c>
      <c r="B25649" s="74" t="s">
        <v>20699</v>
      </c>
      <c r="C25649" s="73" t="s">
        <v>101</v>
      </c>
      <c r="D25649" s="75">
        <v>213.99</v>
      </c>
      <c r="E25649" s="75">
        <v>213.99</v>
      </c>
      <c r="F25649" s="73" t="s">
        <v>11</v>
      </c>
    </row>
    <row r="25650" spans="1:6" ht="25.5" x14ac:dyDescent="0.25">
      <c r="A25650" s="73" t="s">
        <v>20700</v>
      </c>
      <c r="B25650" s="74" t="s">
        <v>20701</v>
      </c>
      <c r="C25650" s="73" t="s">
        <v>101</v>
      </c>
      <c r="D25650" s="75">
        <v>157.01</v>
      </c>
      <c r="E25650" s="75">
        <v>157.01</v>
      </c>
      <c r="F25650" s="73" t="s">
        <v>11</v>
      </c>
    </row>
    <row r="25651" spans="1:6" ht="25.5" x14ac:dyDescent="0.25">
      <c r="A25651" s="73" t="s">
        <v>20702</v>
      </c>
      <c r="B25651" s="74" t="s">
        <v>20703</v>
      </c>
      <c r="C25651" s="73" t="s">
        <v>101</v>
      </c>
      <c r="D25651" s="75">
        <v>108.06</v>
      </c>
      <c r="E25651" s="75">
        <v>108.06</v>
      </c>
      <c r="F25651" s="73" t="s">
        <v>11</v>
      </c>
    </row>
    <row r="25652" spans="1:6" ht="25.5" x14ac:dyDescent="0.25">
      <c r="A25652" s="73" t="s">
        <v>20704</v>
      </c>
      <c r="B25652" s="74" t="s">
        <v>20705</v>
      </c>
      <c r="C25652" s="73" t="s">
        <v>101</v>
      </c>
      <c r="D25652" s="75">
        <v>93.22</v>
      </c>
      <c r="E25652" s="75">
        <v>93.22</v>
      </c>
      <c r="F25652" s="73" t="s">
        <v>11</v>
      </c>
    </row>
    <row r="25653" spans="1:6" ht="25.5" x14ac:dyDescent="0.25">
      <c r="A25653" s="73" t="s">
        <v>20706</v>
      </c>
      <c r="B25653" s="74" t="s">
        <v>20707</v>
      </c>
      <c r="C25653" s="73" t="s">
        <v>101</v>
      </c>
      <c r="D25653" s="75">
        <v>75.05</v>
      </c>
      <c r="E25653" s="75">
        <v>75.05</v>
      </c>
      <c r="F25653" s="73" t="s">
        <v>11</v>
      </c>
    </row>
    <row r="25654" spans="1:6" x14ac:dyDescent="0.25">
      <c r="A25654" s="73" t="s">
        <v>20708</v>
      </c>
      <c r="B25654" s="74" t="s">
        <v>20709</v>
      </c>
      <c r="C25654" s="73" t="s">
        <v>101</v>
      </c>
      <c r="D25654" s="75">
        <v>36.42</v>
      </c>
      <c r="E25654" s="75">
        <v>36.42</v>
      </c>
      <c r="F25654" s="73" t="s">
        <v>11</v>
      </c>
    </row>
    <row r="25655" spans="1:6" ht="63.75" x14ac:dyDescent="0.25">
      <c r="A25655" s="73" t="s">
        <v>20710</v>
      </c>
      <c r="B25655" s="74" t="s">
        <v>20711</v>
      </c>
      <c r="C25655" s="73" t="s">
        <v>101</v>
      </c>
      <c r="D25655" s="75">
        <v>367.57</v>
      </c>
      <c r="E25655" s="75">
        <v>367.57</v>
      </c>
      <c r="F25655" s="73" t="s">
        <v>11</v>
      </c>
    </row>
    <row r="25656" spans="1:6" x14ac:dyDescent="0.25">
      <c r="A25656" s="73" t="s">
        <v>20712</v>
      </c>
      <c r="B25656" s="74" t="s">
        <v>20713</v>
      </c>
      <c r="C25656" s="73" t="s">
        <v>101</v>
      </c>
      <c r="D25656" s="75">
        <v>353.9</v>
      </c>
      <c r="E25656" s="75">
        <v>353.9</v>
      </c>
      <c r="F25656" s="73" t="s">
        <v>11</v>
      </c>
    </row>
    <row r="25657" spans="1:6" ht="38.25" x14ac:dyDescent="0.25">
      <c r="A25657" s="73" t="s">
        <v>20714</v>
      </c>
      <c r="B25657" s="74" t="s">
        <v>20715</v>
      </c>
      <c r="C25657" s="73" t="s">
        <v>101</v>
      </c>
      <c r="D25657" s="75">
        <v>24.9</v>
      </c>
      <c r="E25657" s="75">
        <v>24.9</v>
      </c>
      <c r="F25657" s="73" t="s">
        <v>11</v>
      </c>
    </row>
    <row r="25658" spans="1:6" ht="25.5" x14ac:dyDescent="0.25">
      <c r="A25658" s="73" t="s">
        <v>20716</v>
      </c>
      <c r="B25658" s="74" t="s">
        <v>20717</v>
      </c>
      <c r="C25658" s="73" t="s">
        <v>101</v>
      </c>
      <c r="D25658" s="75">
        <v>18.18</v>
      </c>
      <c r="E25658" s="75">
        <v>18.18</v>
      </c>
      <c r="F25658" s="73" t="s">
        <v>11</v>
      </c>
    </row>
    <row r="25659" spans="1:6" ht="25.5" x14ac:dyDescent="0.25">
      <c r="A25659" s="73" t="s">
        <v>20718</v>
      </c>
      <c r="B25659" s="74" t="s">
        <v>20719</v>
      </c>
      <c r="C25659" s="73" t="s">
        <v>101</v>
      </c>
      <c r="D25659" s="75">
        <v>8.5</v>
      </c>
      <c r="E25659" s="75">
        <v>8.5</v>
      </c>
      <c r="F25659" s="73" t="s">
        <v>11</v>
      </c>
    </row>
    <row r="25660" spans="1:6" x14ac:dyDescent="0.25">
      <c r="A25660" s="73" t="s">
        <v>20720</v>
      </c>
      <c r="B25660" s="74" t="s">
        <v>20721</v>
      </c>
      <c r="C25660" s="73" t="s">
        <v>101</v>
      </c>
      <c r="D25660" s="75">
        <v>30.24</v>
      </c>
      <c r="E25660" s="75">
        <v>30.24</v>
      </c>
      <c r="F25660" s="73" t="s">
        <v>11</v>
      </c>
    </row>
    <row r="25661" spans="1:6" ht="25.5" x14ac:dyDescent="0.25">
      <c r="A25661" s="73" t="s">
        <v>20722</v>
      </c>
      <c r="B25661" s="74" t="s">
        <v>20723</v>
      </c>
      <c r="C25661" s="73" t="s">
        <v>101</v>
      </c>
      <c r="D25661" s="75">
        <v>11.37</v>
      </c>
      <c r="E25661" s="75">
        <v>11.37</v>
      </c>
      <c r="F25661" s="73" t="s">
        <v>11</v>
      </c>
    </row>
    <row r="25662" spans="1:6" ht="25.5" x14ac:dyDescent="0.25">
      <c r="A25662" s="73" t="s">
        <v>20724</v>
      </c>
      <c r="B25662" s="74" t="s">
        <v>20725</v>
      </c>
      <c r="C25662" s="73" t="s">
        <v>101</v>
      </c>
      <c r="D25662" s="75">
        <v>5.25</v>
      </c>
      <c r="E25662" s="75">
        <v>5.25</v>
      </c>
      <c r="F25662" s="73" t="s">
        <v>11</v>
      </c>
    </row>
    <row r="25663" spans="1:6" ht="51" x14ac:dyDescent="0.25">
      <c r="A25663" s="73" t="s">
        <v>20726</v>
      </c>
      <c r="B25663" s="74" t="s">
        <v>20727</v>
      </c>
      <c r="C25663" s="73" t="s">
        <v>101</v>
      </c>
      <c r="D25663" s="75">
        <v>97.74</v>
      </c>
      <c r="E25663" s="75">
        <v>97.74</v>
      </c>
      <c r="F25663" s="73" t="s">
        <v>11</v>
      </c>
    </row>
    <row r="25664" spans="1:6" ht="51" x14ac:dyDescent="0.25">
      <c r="A25664" s="73" t="s">
        <v>20728</v>
      </c>
      <c r="B25664" s="74" t="s">
        <v>20729</v>
      </c>
      <c r="C25664" s="73" t="s">
        <v>101</v>
      </c>
      <c r="D25664" s="75">
        <v>148.54</v>
      </c>
      <c r="E25664" s="75">
        <v>148.54</v>
      </c>
      <c r="F25664" s="73" t="s">
        <v>11</v>
      </c>
    </row>
    <row r="25665" spans="1:6" x14ac:dyDescent="0.25">
      <c r="A25665" s="73" t="s">
        <v>20730</v>
      </c>
      <c r="B25665" s="74" t="s">
        <v>20731</v>
      </c>
      <c r="C25665" s="73" t="s">
        <v>101</v>
      </c>
      <c r="D25665" s="75">
        <v>30.83</v>
      </c>
      <c r="E25665" s="75">
        <v>30.83</v>
      </c>
      <c r="F25665" s="73" t="s">
        <v>11</v>
      </c>
    </row>
    <row r="25666" spans="1:6" ht="25.5" x14ac:dyDescent="0.25">
      <c r="A25666" s="73" t="s">
        <v>20732</v>
      </c>
      <c r="B25666" s="74" t="s">
        <v>20733</v>
      </c>
      <c r="C25666" s="73" t="s">
        <v>101</v>
      </c>
      <c r="D25666" s="75">
        <v>231.28</v>
      </c>
      <c r="E25666" s="75">
        <v>231.28</v>
      </c>
      <c r="F25666" s="73" t="s">
        <v>11</v>
      </c>
    </row>
    <row r="25667" spans="1:6" ht="51" x14ac:dyDescent="0.25">
      <c r="A25667" s="73" t="s">
        <v>20734</v>
      </c>
      <c r="B25667" s="74" t="s">
        <v>20735</v>
      </c>
      <c r="C25667" s="73" t="s">
        <v>101</v>
      </c>
      <c r="D25667" s="75">
        <v>59.11</v>
      </c>
      <c r="E25667" s="75">
        <v>59.11</v>
      </c>
      <c r="F25667" s="73" t="s">
        <v>11</v>
      </c>
    </row>
    <row r="25668" spans="1:6" ht="51" x14ac:dyDescent="0.25">
      <c r="A25668" s="73" t="s">
        <v>20736</v>
      </c>
      <c r="B25668" s="74" t="s">
        <v>20737</v>
      </c>
      <c r="C25668" s="73" t="s">
        <v>101</v>
      </c>
      <c r="D25668" s="75">
        <v>22.79</v>
      </c>
      <c r="E25668" s="75">
        <v>22.79</v>
      </c>
      <c r="F25668" s="73" t="s">
        <v>11</v>
      </c>
    </row>
    <row r="25669" spans="1:6" x14ac:dyDescent="0.25">
      <c r="A25669" s="73" t="s">
        <v>20738</v>
      </c>
      <c r="B25669" s="74" t="s">
        <v>20739</v>
      </c>
      <c r="C25669" s="73" t="s">
        <v>101</v>
      </c>
      <c r="D25669" s="75">
        <v>1262.21</v>
      </c>
      <c r="E25669" s="75">
        <v>1262.21</v>
      </c>
      <c r="F25669" s="73" t="s">
        <v>11</v>
      </c>
    </row>
    <row r="25670" spans="1:6" ht="25.5" x14ac:dyDescent="0.25">
      <c r="A25670" s="73" t="s">
        <v>20740</v>
      </c>
      <c r="B25670" s="74" t="s">
        <v>20741</v>
      </c>
      <c r="C25670" s="73" t="s">
        <v>101</v>
      </c>
      <c r="D25670" s="75">
        <v>9.26</v>
      </c>
      <c r="E25670" s="75">
        <v>9.26</v>
      </c>
      <c r="F25670" s="73" t="s">
        <v>11</v>
      </c>
    </row>
    <row r="25671" spans="1:6" ht="25.5" x14ac:dyDescent="0.25">
      <c r="A25671" s="73" t="s">
        <v>20742</v>
      </c>
      <c r="B25671" s="74" t="s">
        <v>20743</v>
      </c>
      <c r="C25671" s="73" t="s">
        <v>101</v>
      </c>
      <c r="D25671" s="75">
        <v>9.17</v>
      </c>
      <c r="E25671" s="75">
        <v>9.17</v>
      </c>
      <c r="F25671" s="73" t="s">
        <v>11</v>
      </c>
    </row>
    <row r="25672" spans="1:6" ht="25.5" x14ac:dyDescent="0.25">
      <c r="A25672" s="73" t="s">
        <v>20744</v>
      </c>
      <c r="B25672" s="74" t="s">
        <v>20745</v>
      </c>
      <c r="C25672" s="73" t="s">
        <v>101</v>
      </c>
      <c r="D25672" s="75">
        <v>14.45</v>
      </c>
      <c r="E25672" s="75">
        <v>14.45</v>
      </c>
      <c r="F25672" s="73" t="s">
        <v>11</v>
      </c>
    </row>
    <row r="25673" spans="1:6" ht="25.5" x14ac:dyDescent="0.25">
      <c r="A25673" s="73" t="s">
        <v>20746</v>
      </c>
      <c r="B25673" s="74" t="s">
        <v>20747</v>
      </c>
      <c r="C25673" s="73" t="s">
        <v>101</v>
      </c>
      <c r="D25673" s="75">
        <v>18.86</v>
      </c>
      <c r="E25673" s="75">
        <v>18.86</v>
      </c>
      <c r="F25673" s="73" t="s">
        <v>11</v>
      </c>
    </row>
    <row r="25674" spans="1:6" ht="38.25" x14ac:dyDescent="0.25">
      <c r="A25674" s="73" t="s">
        <v>20748</v>
      </c>
      <c r="B25674" s="74" t="s">
        <v>20749</v>
      </c>
      <c r="C25674" s="73" t="s">
        <v>101</v>
      </c>
      <c r="D25674" s="75">
        <v>6.62</v>
      </c>
      <c r="E25674" s="75">
        <v>6.62</v>
      </c>
      <c r="F25674" s="73" t="s">
        <v>11</v>
      </c>
    </row>
    <row r="25675" spans="1:6" ht="38.25" x14ac:dyDescent="0.25">
      <c r="A25675" s="73" t="s">
        <v>20750</v>
      </c>
      <c r="B25675" s="74" t="s">
        <v>20751</v>
      </c>
      <c r="C25675" s="73" t="s">
        <v>101</v>
      </c>
      <c r="D25675" s="75">
        <v>9.7899999999999991</v>
      </c>
      <c r="E25675" s="75">
        <v>9.7899999999999991</v>
      </c>
      <c r="F25675" s="73" t="s">
        <v>11</v>
      </c>
    </row>
    <row r="25676" spans="1:6" x14ac:dyDescent="0.25">
      <c r="A25676" s="73" t="s">
        <v>20752</v>
      </c>
      <c r="B25676" s="74" t="s">
        <v>20753</v>
      </c>
      <c r="C25676" s="73" t="s">
        <v>101</v>
      </c>
      <c r="D25676" s="75">
        <v>18.34</v>
      </c>
      <c r="E25676" s="75">
        <v>18.34</v>
      </c>
      <c r="F25676" s="73" t="s">
        <v>11</v>
      </c>
    </row>
    <row r="25677" spans="1:6" ht="38.25" x14ac:dyDescent="0.25">
      <c r="A25677" s="73" t="s">
        <v>20754</v>
      </c>
      <c r="B25677" s="74" t="s">
        <v>35104</v>
      </c>
      <c r="C25677" s="73" t="s">
        <v>101</v>
      </c>
      <c r="D25677" s="75">
        <v>2.02</v>
      </c>
      <c r="E25677" s="75">
        <v>2.02</v>
      </c>
      <c r="F25677" s="73" t="s">
        <v>11</v>
      </c>
    </row>
    <row r="25678" spans="1:6" ht="38.25" x14ac:dyDescent="0.25">
      <c r="A25678" s="73" t="s">
        <v>20755</v>
      </c>
      <c r="B25678" s="74" t="s">
        <v>20756</v>
      </c>
      <c r="C25678" s="73" t="s">
        <v>101</v>
      </c>
      <c r="D25678" s="75">
        <v>1.52</v>
      </c>
      <c r="E25678" s="75">
        <v>1.52</v>
      </c>
      <c r="F25678" s="73" t="s">
        <v>11</v>
      </c>
    </row>
    <row r="25679" spans="1:6" ht="25.5" x14ac:dyDescent="0.25">
      <c r="A25679" s="73" t="s">
        <v>20757</v>
      </c>
      <c r="B25679" s="74" t="s">
        <v>35105</v>
      </c>
      <c r="C25679" s="73" t="s">
        <v>101</v>
      </c>
      <c r="D25679" s="75">
        <v>449.41</v>
      </c>
      <c r="E25679" s="75">
        <v>449.41</v>
      </c>
      <c r="F25679" s="73" t="s">
        <v>11</v>
      </c>
    </row>
    <row r="25680" spans="1:6" ht="25.5" x14ac:dyDescent="0.25">
      <c r="A25680" s="73" t="s">
        <v>20758</v>
      </c>
      <c r="B25680" s="74" t="s">
        <v>35106</v>
      </c>
      <c r="C25680" s="73" t="s">
        <v>101</v>
      </c>
      <c r="D25680" s="75">
        <v>347.97</v>
      </c>
      <c r="E25680" s="75">
        <v>347.97</v>
      </c>
      <c r="F25680" s="73" t="s">
        <v>11</v>
      </c>
    </row>
    <row r="25681" spans="1:6" ht="51" x14ac:dyDescent="0.25">
      <c r="A25681" s="73" t="s">
        <v>20759</v>
      </c>
      <c r="B25681" s="74" t="s">
        <v>20760</v>
      </c>
      <c r="C25681" s="73" t="s">
        <v>101</v>
      </c>
      <c r="D25681" s="75">
        <v>182.9</v>
      </c>
      <c r="E25681" s="75">
        <v>182.9</v>
      </c>
      <c r="F25681" s="73" t="s">
        <v>11</v>
      </c>
    </row>
    <row r="25682" spans="1:6" ht="38.25" x14ac:dyDescent="0.25">
      <c r="A25682" s="73" t="s">
        <v>20761</v>
      </c>
      <c r="B25682" s="74" t="s">
        <v>20762</v>
      </c>
      <c r="C25682" s="73" t="s">
        <v>101</v>
      </c>
      <c r="D25682" s="75">
        <v>19.86</v>
      </c>
      <c r="E25682" s="75">
        <v>19.86</v>
      </c>
      <c r="F25682" s="73" t="s">
        <v>11</v>
      </c>
    </row>
    <row r="25683" spans="1:6" x14ac:dyDescent="0.25">
      <c r="A25683" s="73" t="s">
        <v>20763</v>
      </c>
      <c r="B25683" s="74" t="s">
        <v>20764</v>
      </c>
      <c r="C25683" s="73" t="s">
        <v>101</v>
      </c>
      <c r="D25683" s="75">
        <v>1719</v>
      </c>
      <c r="E25683" s="75">
        <v>1719</v>
      </c>
      <c r="F25683" s="73" t="s">
        <v>11</v>
      </c>
    </row>
    <row r="25684" spans="1:6" ht="25.5" x14ac:dyDescent="0.25">
      <c r="A25684" s="73" t="s">
        <v>20765</v>
      </c>
      <c r="B25684" s="74" t="s">
        <v>20766</v>
      </c>
      <c r="C25684" s="73" t="s">
        <v>101</v>
      </c>
      <c r="D25684" s="75">
        <v>354.98</v>
      </c>
      <c r="E25684" s="75">
        <v>354.98</v>
      </c>
      <c r="F25684" s="73" t="s">
        <v>11</v>
      </c>
    </row>
    <row r="25685" spans="1:6" ht="25.5" x14ac:dyDescent="0.25">
      <c r="A25685" s="73" t="s">
        <v>20767</v>
      </c>
      <c r="B25685" s="74" t="s">
        <v>20768</v>
      </c>
      <c r="C25685" s="73" t="s">
        <v>101</v>
      </c>
      <c r="D25685" s="75">
        <v>145</v>
      </c>
      <c r="E25685" s="75">
        <v>145</v>
      </c>
      <c r="F25685" s="73" t="s">
        <v>11</v>
      </c>
    </row>
    <row r="25686" spans="1:6" ht="25.5" x14ac:dyDescent="0.25">
      <c r="A25686" s="73" t="s">
        <v>20769</v>
      </c>
      <c r="B25686" s="74" t="s">
        <v>20770</v>
      </c>
      <c r="C25686" s="73" t="s">
        <v>101</v>
      </c>
      <c r="D25686" s="75">
        <v>4.42</v>
      </c>
      <c r="E25686" s="75">
        <v>4.42</v>
      </c>
      <c r="F25686" s="73" t="s">
        <v>11</v>
      </c>
    </row>
    <row r="25687" spans="1:6" ht="25.5" x14ac:dyDescent="0.25">
      <c r="A25687" s="73" t="s">
        <v>20771</v>
      </c>
      <c r="B25687" s="74" t="s">
        <v>20772</v>
      </c>
      <c r="C25687" s="73" t="s">
        <v>101</v>
      </c>
      <c r="D25687" s="75">
        <v>5.45</v>
      </c>
      <c r="E25687" s="75">
        <v>5.45</v>
      </c>
      <c r="F25687" s="73" t="s">
        <v>11</v>
      </c>
    </row>
    <row r="25688" spans="1:6" ht="25.5" x14ac:dyDescent="0.25">
      <c r="A25688" s="73" t="s">
        <v>20773</v>
      </c>
      <c r="B25688" s="74" t="s">
        <v>20774</v>
      </c>
      <c r="C25688" s="73" t="s">
        <v>101</v>
      </c>
      <c r="D25688" s="75">
        <v>7.7</v>
      </c>
      <c r="E25688" s="75">
        <v>7.7</v>
      </c>
      <c r="F25688" s="73" t="s">
        <v>11</v>
      </c>
    </row>
    <row r="25689" spans="1:6" ht="38.25" x14ac:dyDescent="0.25">
      <c r="A25689" s="73" t="s">
        <v>20775</v>
      </c>
      <c r="B25689" s="74" t="s">
        <v>20776</v>
      </c>
      <c r="C25689" s="73" t="s">
        <v>101</v>
      </c>
      <c r="D25689" s="75">
        <v>12.75</v>
      </c>
      <c r="E25689" s="75">
        <v>12.75</v>
      </c>
      <c r="F25689" s="73" t="s">
        <v>11</v>
      </c>
    </row>
    <row r="25690" spans="1:6" x14ac:dyDescent="0.25">
      <c r="A25690" s="73" t="s">
        <v>20777</v>
      </c>
      <c r="B25690" s="74" t="s">
        <v>20778</v>
      </c>
      <c r="C25690" s="73" t="s">
        <v>101</v>
      </c>
      <c r="D25690" s="75">
        <v>32.15</v>
      </c>
      <c r="E25690" s="75">
        <v>32.15</v>
      </c>
      <c r="F25690" s="73" t="s">
        <v>11</v>
      </c>
    </row>
    <row r="25691" spans="1:6" ht="38.25" x14ac:dyDescent="0.25">
      <c r="A25691" s="73" t="s">
        <v>20779</v>
      </c>
      <c r="B25691" s="74" t="s">
        <v>20780</v>
      </c>
      <c r="C25691" s="73" t="s">
        <v>101</v>
      </c>
      <c r="D25691" s="75">
        <v>113.12</v>
      </c>
      <c r="E25691" s="75">
        <v>113.12</v>
      </c>
      <c r="F25691" s="73" t="s">
        <v>11</v>
      </c>
    </row>
    <row r="25692" spans="1:6" ht="25.5" x14ac:dyDescent="0.25">
      <c r="A25692" s="73" t="s">
        <v>20781</v>
      </c>
      <c r="B25692" s="74" t="s">
        <v>20782</v>
      </c>
      <c r="C25692" s="73" t="s">
        <v>101</v>
      </c>
      <c r="D25692" s="75">
        <v>12.5</v>
      </c>
      <c r="E25692" s="75">
        <v>12.5</v>
      </c>
      <c r="F25692" s="73" t="s">
        <v>11</v>
      </c>
    </row>
    <row r="25693" spans="1:6" ht="25.5" x14ac:dyDescent="0.25">
      <c r="A25693" s="73" t="s">
        <v>20783</v>
      </c>
      <c r="B25693" s="74" t="s">
        <v>20784</v>
      </c>
      <c r="C25693" s="73" t="s">
        <v>101</v>
      </c>
      <c r="D25693" s="75">
        <v>13</v>
      </c>
      <c r="E25693" s="75">
        <v>13</v>
      </c>
      <c r="F25693" s="73" t="s">
        <v>11</v>
      </c>
    </row>
    <row r="25694" spans="1:6" ht="51" x14ac:dyDescent="0.25">
      <c r="A25694" s="73" t="s">
        <v>20785</v>
      </c>
      <c r="B25694" s="74" t="s">
        <v>20786</v>
      </c>
      <c r="C25694" s="73" t="s">
        <v>101</v>
      </c>
      <c r="D25694" s="75">
        <v>4.9000000000000004</v>
      </c>
      <c r="E25694" s="75">
        <v>4.9000000000000004</v>
      </c>
      <c r="F25694" s="73" t="s">
        <v>11</v>
      </c>
    </row>
    <row r="25695" spans="1:6" ht="25.5" x14ac:dyDescent="0.25">
      <c r="A25695" s="73" t="s">
        <v>20787</v>
      </c>
      <c r="B25695" s="74" t="s">
        <v>20788</v>
      </c>
      <c r="C25695" s="73" t="s">
        <v>101</v>
      </c>
      <c r="D25695" s="75">
        <v>227.9</v>
      </c>
      <c r="E25695" s="75">
        <v>227.9</v>
      </c>
      <c r="F25695" s="73" t="s">
        <v>11</v>
      </c>
    </row>
    <row r="25696" spans="1:6" x14ac:dyDescent="0.25">
      <c r="A25696" s="73" t="s">
        <v>20789</v>
      </c>
      <c r="B25696" s="74" t="s">
        <v>20790</v>
      </c>
      <c r="C25696" s="73" t="s">
        <v>101</v>
      </c>
      <c r="D25696" s="75">
        <v>1802</v>
      </c>
      <c r="E25696" s="75">
        <v>1802</v>
      </c>
      <c r="F25696" s="73" t="s">
        <v>11</v>
      </c>
    </row>
    <row r="25697" spans="1:6" ht="25.5" x14ac:dyDescent="0.25">
      <c r="A25697" s="73" t="s">
        <v>20791</v>
      </c>
      <c r="B25697" s="74" t="s">
        <v>20792</v>
      </c>
      <c r="C25697" s="73" t="s">
        <v>101</v>
      </c>
      <c r="D25697" s="75">
        <v>69.900000000000006</v>
      </c>
      <c r="E25697" s="75">
        <v>69.900000000000006</v>
      </c>
      <c r="F25697" s="73" t="s">
        <v>11</v>
      </c>
    </row>
    <row r="25698" spans="1:6" ht="25.5" x14ac:dyDescent="0.25">
      <c r="A25698" s="73" t="s">
        <v>20793</v>
      </c>
      <c r="B25698" s="74" t="s">
        <v>20794</v>
      </c>
      <c r="C25698" s="73" t="s">
        <v>101</v>
      </c>
      <c r="D25698" s="75">
        <v>12.75</v>
      </c>
      <c r="E25698" s="75">
        <v>12.75</v>
      </c>
      <c r="F25698" s="73" t="s">
        <v>11</v>
      </c>
    </row>
    <row r="25699" spans="1:6" ht="38.25" x14ac:dyDescent="0.25">
      <c r="A25699" s="73" t="s">
        <v>20795</v>
      </c>
      <c r="B25699" s="74" t="s">
        <v>20796</v>
      </c>
      <c r="C25699" s="73" t="s">
        <v>101</v>
      </c>
      <c r="D25699" s="75">
        <v>65.900000000000006</v>
      </c>
      <c r="E25699" s="75">
        <v>65.900000000000006</v>
      </c>
      <c r="F25699" s="73" t="s">
        <v>11</v>
      </c>
    </row>
    <row r="25700" spans="1:6" ht="38.25" x14ac:dyDescent="0.25">
      <c r="A25700" s="73" t="s">
        <v>20797</v>
      </c>
      <c r="B25700" s="74" t="s">
        <v>20798</v>
      </c>
      <c r="C25700" s="73" t="s">
        <v>101</v>
      </c>
      <c r="D25700" s="75">
        <v>738.39</v>
      </c>
      <c r="E25700" s="75">
        <v>738.39</v>
      </c>
      <c r="F25700" s="73" t="s">
        <v>11</v>
      </c>
    </row>
    <row r="25701" spans="1:6" ht="38.25" x14ac:dyDescent="0.25">
      <c r="A25701" s="73" t="s">
        <v>20799</v>
      </c>
      <c r="B25701" s="74" t="s">
        <v>20800</v>
      </c>
      <c r="C25701" s="73" t="s">
        <v>101</v>
      </c>
      <c r="D25701" s="75">
        <v>178.25</v>
      </c>
      <c r="E25701" s="75">
        <v>178.25</v>
      </c>
      <c r="F25701" s="73" t="s">
        <v>11</v>
      </c>
    </row>
    <row r="25702" spans="1:6" ht="38.25" x14ac:dyDescent="0.25">
      <c r="A25702" s="73" t="s">
        <v>20801</v>
      </c>
      <c r="B25702" s="74" t="s">
        <v>20802</v>
      </c>
      <c r="C25702" s="73" t="s">
        <v>101</v>
      </c>
      <c r="D25702" s="75">
        <v>1487.84</v>
      </c>
      <c r="E25702" s="75">
        <v>1487.84</v>
      </c>
      <c r="F25702" s="73" t="s">
        <v>11</v>
      </c>
    </row>
    <row r="25703" spans="1:6" ht="38.25" x14ac:dyDescent="0.25">
      <c r="A25703" s="73" t="s">
        <v>20803</v>
      </c>
      <c r="B25703" s="74" t="s">
        <v>20804</v>
      </c>
      <c r="C25703" s="73" t="s">
        <v>101</v>
      </c>
      <c r="D25703" s="75">
        <v>898.92</v>
      </c>
      <c r="E25703" s="75">
        <v>898.92</v>
      </c>
      <c r="F25703" s="73" t="s">
        <v>11</v>
      </c>
    </row>
    <row r="25704" spans="1:6" ht="38.25" x14ac:dyDescent="0.25">
      <c r="A25704" s="73" t="s">
        <v>20805</v>
      </c>
      <c r="B25704" s="74" t="s">
        <v>20806</v>
      </c>
      <c r="C25704" s="73" t="s">
        <v>101</v>
      </c>
      <c r="D25704" s="75">
        <v>1639.54</v>
      </c>
      <c r="E25704" s="75">
        <v>1639.54</v>
      </c>
      <c r="F25704" s="73" t="s">
        <v>11</v>
      </c>
    </row>
    <row r="25705" spans="1:6" ht="25.5" x14ac:dyDescent="0.25">
      <c r="A25705" s="73" t="s">
        <v>20807</v>
      </c>
      <c r="B25705" s="74" t="s">
        <v>35107</v>
      </c>
      <c r="C25705" s="73" t="s">
        <v>101</v>
      </c>
      <c r="D25705" s="75">
        <v>2.0299999999999998</v>
      </c>
      <c r="E25705" s="75">
        <v>2.0299999999999998</v>
      </c>
      <c r="F25705" s="73" t="s">
        <v>11</v>
      </c>
    </row>
    <row r="25706" spans="1:6" ht="25.5" x14ac:dyDescent="0.25">
      <c r="A25706" s="73" t="s">
        <v>20808</v>
      </c>
      <c r="B25706" s="74" t="s">
        <v>35109</v>
      </c>
      <c r="C25706" s="73" t="s">
        <v>101</v>
      </c>
      <c r="D25706" s="75">
        <v>2.06</v>
      </c>
      <c r="E25706" s="75">
        <v>2.06</v>
      </c>
      <c r="F25706" s="73" t="s">
        <v>11</v>
      </c>
    </row>
    <row r="25707" spans="1:6" ht="25.5" x14ac:dyDescent="0.25">
      <c r="A25707" s="73" t="s">
        <v>20809</v>
      </c>
      <c r="B25707" s="74" t="s">
        <v>35110</v>
      </c>
      <c r="C25707" s="73" t="s">
        <v>101</v>
      </c>
      <c r="D25707" s="75">
        <v>2.64</v>
      </c>
      <c r="E25707" s="75">
        <v>2.64</v>
      </c>
      <c r="F25707" s="73" t="s">
        <v>11</v>
      </c>
    </row>
    <row r="25708" spans="1:6" ht="25.5" x14ac:dyDescent="0.25">
      <c r="A25708" s="73" t="s">
        <v>20810</v>
      </c>
      <c r="B25708" s="74" t="s">
        <v>37508</v>
      </c>
      <c r="C25708" s="73" t="s">
        <v>101</v>
      </c>
      <c r="D25708" s="75">
        <v>49.08</v>
      </c>
      <c r="E25708" s="75">
        <v>49.08</v>
      </c>
      <c r="F25708" s="73" t="s">
        <v>11</v>
      </c>
    </row>
    <row r="25709" spans="1:6" ht="38.25" x14ac:dyDescent="0.25">
      <c r="A25709" s="73" t="s">
        <v>20811</v>
      </c>
      <c r="B25709" s="74" t="s">
        <v>20812</v>
      </c>
      <c r="C25709" s="73" t="s">
        <v>101</v>
      </c>
      <c r="D25709" s="75">
        <v>287.43</v>
      </c>
      <c r="E25709" s="75">
        <v>287.43</v>
      </c>
      <c r="F25709" s="73" t="s">
        <v>11</v>
      </c>
    </row>
    <row r="25710" spans="1:6" ht="38.25" x14ac:dyDescent="0.25">
      <c r="A25710" s="73" t="s">
        <v>20813</v>
      </c>
      <c r="B25710" s="74" t="s">
        <v>20814</v>
      </c>
      <c r="C25710" s="73" t="s">
        <v>101</v>
      </c>
      <c r="D25710" s="75">
        <v>1430.04</v>
      </c>
      <c r="E25710" s="75">
        <v>1430.04</v>
      </c>
      <c r="F25710" s="73" t="s">
        <v>11</v>
      </c>
    </row>
    <row r="25711" spans="1:6" ht="51" x14ac:dyDescent="0.25">
      <c r="A25711" s="73" t="s">
        <v>20815</v>
      </c>
      <c r="B25711" s="74" t="s">
        <v>37509</v>
      </c>
      <c r="C25711" s="73" t="s">
        <v>101</v>
      </c>
      <c r="D25711" s="75">
        <v>32.74</v>
      </c>
      <c r="E25711" s="75">
        <v>32.74</v>
      </c>
      <c r="F25711" s="73" t="s">
        <v>11</v>
      </c>
    </row>
    <row r="25712" spans="1:6" ht="38.25" x14ac:dyDescent="0.25">
      <c r="A25712" s="73" t="s">
        <v>20816</v>
      </c>
      <c r="B25712" s="74" t="s">
        <v>20817</v>
      </c>
      <c r="C25712" s="73" t="s">
        <v>101</v>
      </c>
      <c r="D25712" s="75">
        <v>0.11</v>
      </c>
      <c r="E25712" s="75">
        <v>0.11</v>
      </c>
      <c r="F25712" s="73" t="s">
        <v>11</v>
      </c>
    </row>
    <row r="25713" spans="1:6" ht="25.5" x14ac:dyDescent="0.25">
      <c r="A25713" s="73" t="s">
        <v>20818</v>
      </c>
      <c r="B25713" s="74" t="s">
        <v>20819</v>
      </c>
      <c r="C25713" s="73" t="s">
        <v>101</v>
      </c>
      <c r="D25713" s="75">
        <v>140.12</v>
      </c>
      <c r="E25713" s="75">
        <v>140.12</v>
      </c>
      <c r="F25713" s="73" t="s">
        <v>11</v>
      </c>
    </row>
    <row r="25714" spans="1:6" ht="25.5" x14ac:dyDescent="0.25">
      <c r="A25714" s="73" t="s">
        <v>20820</v>
      </c>
      <c r="B25714" s="74" t="s">
        <v>20821</v>
      </c>
      <c r="C25714" s="73" t="s">
        <v>101</v>
      </c>
      <c r="D25714" s="75">
        <v>67.709999999999994</v>
      </c>
      <c r="E25714" s="75">
        <v>67.709999999999994</v>
      </c>
      <c r="F25714" s="73" t="s">
        <v>11</v>
      </c>
    </row>
    <row r="25715" spans="1:6" ht="38.25" x14ac:dyDescent="0.25">
      <c r="A25715" s="73" t="s">
        <v>20822</v>
      </c>
      <c r="B25715" s="74" t="s">
        <v>35111</v>
      </c>
      <c r="C25715" s="73" t="s">
        <v>101</v>
      </c>
      <c r="D25715" s="75">
        <v>78</v>
      </c>
      <c r="E25715" s="75">
        <v>78</v>
      </c>
      <c r="F25715" s="73" t="s">
        <v>11</v>
      </c>
    </row>
    <row r="25716" spans="1:6" ht="25.5" x14ac:dyDescent="0.25">
      <c r="A25716" s="73" t="s">
        <v>20823</v>
      </c>
      <c r="B25716" s="74" t="s">
        <v>20824</v>
      </c>
      <c r="C25716" s="73" t="s">
        <v>101</v>
      </c>
      <c r="D25716" s="75">
        <v>24.85</v>
      </c>
      <c r="E25716" s="75">
        <v>24.85</v>
      </c>
      <c r="F25716" s="73" t="s">
        <v>11</v>
      </c>
    </row>
    <row r="25717" spans="1:6" ht="38.25" x14ac:dyDescent="0.25">
      <c r="A25717" s="73" t="s">
        <v>20825</v>
      </c>
      <c r="B25717" s="74" t="s">
        <v>20826</v>
      </c>
      <c r="C25717" s="73" t="s">
        <v>101</v>
      </c>
      <c r="D25717" s="75">
        <v>65.900000000000006</v>
      </c>
      <c r="E25717" s="75">
        <v>65.900000000000006</v>
      </c>
      <c r="F25717" s="73" t="s">
        <v>11</v>
      </c>
    </row>
    <row r="25718" spans="1:6" ht="25.5" x14ac:dyDescent="0.25">
      <c r="A25718" s="73" t="s">
        <v>20827</v>
      </c>
      <c r="B25718" s="74" t="s">
        <v>20828</v>
      </c>
      <c r="C25718" s="73" t="s">
        <v>101</v>
      </c>
      <c r="D25718" s="75">
        <v>10.96</v>
      </c>
      <c r="E25718" s="75">
        <v>10.96</v>
      </c>
      <c r="F25718" s="73" t="s">
        <v>11</v>
      </c>
    </row>
    <row r="25719" spans="1:6" ht="25.5" x14ac:dyDescent="0.25">
      <c r="A25719" s="73" t="s">
        <v>20829</v>
      </c>
      <c r="B25719" s="74" t="s">
        <v>20830</v>
      </c>
      <c r="C25719" s="73" t="s">
        <v>101</v>
      </c>
      <c r="D25719" s="75">
        <v>15.63</v>
      </c>
      <c r="E25719" s="75">
        <v>15.63</v>
      </c>
      <c r="F25719" s="73" t="s">
        <v>11</v>
      </c>
    </row>
    <row r="25720" spans="1:6" ht="25.5" x14ac:dyDescent="0.25">
      <c r="A25720" s="73" t="s">
        <v>20831</v>
      </c>
      <c r="B25720" s="74" t="s">
        <v>20832</v>
      </c>
      <c r="C25720" s="73" t="s">
        <v>101</v>
      </c>
      <c r="D25720" s="75">
        <v>24.17</v>
      </c>
      <c r="E25720" s="75">
        <v>24.17</v>
      </c>
      <c r="F25720" s="73" t="s">
        <v>11</v>
      </c>
    </row>
    <row r="25721" spans="1:6" ht="51" x14ac:dyDescent="0.25">
      <c r="A25721" s="73" t="s">
        <v>20833</v>
      </c>
      <c r="B25721" s="74" t="s">
        <v>37510</v>
      </c>
      <c r="C25721" s="73" t="s">
        <v>101</v>
      </c>
      <c r="D25721" s="75">
        <v>5.6</v>
      </c>
      <c r="E25721" s="75">
        <v>5.6</v>
      </c>
      <c r="F25721" s="73" t="s">
        <v>11</v>
      </c>
    </row>
    <row r="25722" spans="1:6" ht="25.5" x14ac:dyDescent="0.25">
      <c r="A25722" s="73" t="s">
        <v>20834</v>
      </c>
      <c r="B25722" s="74" t="s">
        <v>20835</v>
      </c>
      <c r="C25722" s="73" t="s">
        <v>101</v>
      </c>
      <c r="D25722" s="75">
        <v>33.69</v>
      </c>
      <c r="E25722" s="75">
        <v>33.69</v>
      </c>
      <c r="F25722" s="73" t="s">
        <v>11</v>
      </c>
    </row>
    <row r="25723" spans="1:6" ht="25.5" x14ac:dyDescent="0.25">
      <c r="A25723" s="73" t="s">
        <v>20836</v>
      </c>
      <c r="B25723" s="74" t="s">
        <v>20837</v>
      </c>
      <c r="C25723" s="73" t="s">
        <v>101</v>
      </c>
      <c r="D25723" s="75">
        <v>192.62</v>
      </c>
      <c r="E25723" s="75">
        <v>192.62</v>
      </c>
      <c r="F25723" s="73" t="s">
        <v>11</v>
      </c>
    </row>
    <row r="25724" spans="1:6" ht="38.25" x14ac:dyDescent="0.25">
      <c r="A25724" s="73" t="s">
        <v>20838</v>
      </c>
      <c r="B25724" s="74" t="s">
        <v>20839</v>
      </c>
      <c r="C25724" s="73" t="s">
        <v>101</v>
      </c>
      <c r="D25724" s="75">
        <v>10.58</v>
      </c>
      <c r="E25724" s="75">
        <v>10.58</v>
      </c>
      <c r="F25724" s="73" t="s">
        <v>11</v>
      </c>
    </row>
    <row r="25725" spans="1:6" ht="38.25" x14ac:dyDescent="0.25">
      <c r="A25725" s="73" t="s">
        <v>20840</v>
      </c>
      <c r="B25725" s="74" t="s">
        <v>20841</v>
      </c>
      <c r="C25725" s="73" t="s">
        <v>101</v>
      </c>
      <c r="D25725" s="75">
        <v>0.73</v>
      </c>
      <c r="E25725" s="75">
        <v>0.73</v>
      </c>
      <c r="F25725" s="73" t="s">
        <v>11</v>
      </c>
    </row>
    <row r="25726" spans="1:6" ht="25.5" x14ac:dyDescent="0.25">
      <c r="A25726" s="73" t="s">
        <v>20842</v>
      </c>
      <c r="B25726" s="74" t="s">
        <v>20843</v>
      </c>
      <c r="C25726" s="73" t="s">
        <v>101</v>
      </c>
      <c r="D25726" s="75">
        <v>0.22</v>
      </c>
      <c r="E25726" s="75">
        <v>0.22</v>
      </c>
      <c r="F25726" s="73" t="s">
        <v>11</v>
      </c>
    </row>
    <row r="25727" spans="1:6" ht="25.5" x14ac:dyDescent="0.25">
      <c r="A25727" s="73" t="s">
        <v>20844</v>
      </c>
      <c r="B25727" s="74" t="s">
        <v>20845</v>
      </c>
      <c r="C25727" s="73" t="s">
        <v>101</v>
      </c>
      <c r="D25727" s="75">
        <v>8.07</v>
      </c>
      <c r="E25727" s="75">
        <v>8.07</v>
      </c>
      <c r="F25727" s="73" t="s">
        <v>11</v>
      </c>
    </row>
    <row r="25728" spans="1:6" x14ac:dyDescent="0.25">
      <c r="A25728" s="73" t="s">
        <v>20846</v>
      </c>
      <c r="B25728" s="74" t="s">
        <v>20847</v>
      </c>
      <c r="C25728" s="73" t="s">
        <v>101</v>
      </c>
      <c r="D25728" s="75">
        <v>1.42</v>
      </c>
      <c r="E25728" s="75">
        <v>1.42</v>
      </c>
      <c r="F25728" s="73" t="s">
        <v>11</v>
      </c>
    </row>
    <row r="25729" spans="1:6" x14ac:dyDescent="0.25">
      <c r="A25729" s="73" t="s">
        <v>20848</v>
      </c>
      <c r="B25729" s="74" t="s">
        <v>20849</v>
      </c>
      <c r="C25729" s="73" t="s">
        <v>101</v>
      </c>
      <c r="D25729" s="75">
        <v>0.9</v>
      </c>
      <c r="E25729" s="75">
        <v>0.9</v>
      </c>
      <c r="F25729" s="73" t="s">
        <v>11</v>
      </c>
    </row>
    <row r="25730" spans="1:6" x14ac:dyDescent="0.25">
      <c r="A25730" s="73" t="s">
        <v>20850</v>
      </c>
      <c r="B25730" s="74" t="s">
        <v>20851</v>
      </c>
      <c r="C25730" s="73" t="s">
        <v>101</v>
      </c>
      <c r="D25730" s="75">
        <v>4.12</v>
      </c>
      <c r="E25730" s="75">
        <v>4.12</v>
      </c>
      <c r="F25730" s="73" t="s">
        <v>11</v>
      </c>
    </row>
    <row r="25731" spans="1:6" x14ac:dyDescent="0.25">
      <c r="A25731" s="73" t="s">
        <v>20852</v>
      </c>
      <c r="B25731" s="74" t="s">
        <v>20853</v>
      </c>
      <c r="C25731" s="73" t="s">
        <v>101</v>
      </c>
      <c r="D25731" s="75">
        <v>1.67</v>
      </c>
      <c r="E25731" s="75">
        <v>1.67</v>
      </c>
      <c r="F25731" s="73" t="s">
        <v>11</v>
      </c>
    </row>
    <row r="25732" spans="1:6" ht="25.5" x14ac:dyDescent="0.25">
      <c r="A25732" s="73" t="s">
        <v>20854</v>
      </c>
      <c r="B25732" s="74" t="s">
        <v>20855</v>
      </c>
      <c r="C25732" s="73" t="s">
        <v>101</v>
      </c>
      <c r="D25732" s="75">
        <v>2.27</v>
      </c>
      <c r="E25732" s="75">
        <v>2.27</v>
      </c>
      <c r="F25732" s="73" t="s">
        <v>11</v>
      </c>
    </row>
    <row r="25733" spans="1:6" ht="25.5" x14ac:dyDescent="0.25">
      <c r="A25733" s="73" t="s">
        <v>20856</v>
      </c>
      <c r="B25733" s="74" t="s">
        <v>20857</v>
      </c>
      <c r="C25733" s="73" t="s">
        <v>101</v>
      </c>
      <c r="D25733" s="75">
        <v>5.93</v>
      </c>
      <c r="E25733" s="75">
        <v>5.93</v>
      </c>
      <c r="F25733" s="73" t="s">
        <v>11</v>
      </c>
    </row>
    <row r="25734" spans="1:6" ht="25.5" x14ac:dyDescent="0.25">
      <c r="A25734" s="73" t="s">
        <v>20858</v>
      </c>
      <c r="B25734" s="74" t="s">
        <v>20859</v>
      </c>
      <c r="C25734" s="73" t="s">
        <v>101</v>
      </c>
      <c r="D25734" s="75">
        <v>8.32</v>
      </c>
      <c r="E25734" s="75">
        <v>8.32</v>
      </c>
      <c r="F25734" s="73" t="s">
        <v>11</v>
      </c>
    </row>
    <row r="25735" spans="1:6" ht="25.5" x14ac:dyDescent="0.25">
      <c r="A25735" s="73" t="s">
        <v>20860</v>
      </c>
      <c r="B25735" s="74" t="s">
        <v>20861</v>
      </c>
      <c r="C25735" s="73" t="s">
        <v>101</v>
      </c>
      <c r="D25735" s="75">
        <v>2.34</v>
      </c>
      <c r="E25735" s="75">
        <v>2.34</v>
      </c>
      <c r="F25735" s="73" t="s">
        <v>11</v>
      </c>
    </row>
    <row r="25736" spans="1:6" ht="25.5" x14ac:dyDescent="0.25">
      <c r="A25736" s="73" t="s">
        <v>20862</v>
      </c>
      <c r="B25736" s="74" t="s">
        <v>20863</v>
      </c>
      <c r="C25736" s="73" t="s">
        <v>101</v>
      </c>
      <c r="D25736" s="75">
        <v>15.82</v>
      </c>
      <c r="E25736" s="75">
        <v>15.82</v>
      </c>
      <c r="F25736" s="73" t="s">
        <v>11</v>
      </c>
    </row>
    <row r="25737" spans="1:6" ht="25.5" x14ac:dyDescent="0.25">
      <c r="A25737" s="73" t="s">
        <v>20864</v>
      </c>
      <c r="B25737" s="74" t="s">
        <v>20865</v>
      </c>
      <c r="C25737" s="73" t="s">
        <v>101</v>
      </c>
      <c r="D25737" s="75">
        <v>8.5</v>
      </c>
      <c r="E25737" s="75">
        <v>8.5</v>
      </c>
      <c r="F25737" s="73" t="s">
        <v>11</v>
      </c>
    </row>
    <row r="25738" spans="1:6" ht="25.5" x14ac:dyDescent="0.25">
      <c r="A25738" s="73" t="s">
        <v>20866</v>
      </c>
      <c r="B25738" s="74" t="s">
        <v>20867</v>
      </c>
      <c r="C25738" s="73" t="s">
        <v>101</v>
      </c>
      <c r="D25738" s="75">
        <v>22.4</v>
      </c>
      <c r="E25738" s="75">
        <v>22.4</v>
      </c>
      <c r="F25738" s="73" t="s">
        <v>11</v>
      </c>
    </row>
    <row r="25739" spans="1:6" x14ac:dyDescent="0.25">
      <c r="A25739" s="73" t="s">
        <v>20868</v>
      </c>
      <c r="B25739" s="74" t="s">
        <v>20869</v>
      </c>
      <c r="C25739" s="73" t="s">
        <v>101</v>
      </c>
      <c r="D25739" s="75">
        <v>13.29</v>
      </c>
      <c r="E25739" s="75">
        <v>13.29</v>
      </c>
      <c r="F25739" s="73" t="s">
        <v>11</v>
      </c>
    </row>
    <row r="25740" spans="1:6" x14ac:dyDescent="0.25">
      <c r="A25740" s="73" t="s">
        <v>20870</v>
      </c>
      <c r="B25740" s="74" t="s">
        <v>20871</v>
      </c>
      <c r="C25740" s="73" t="s">
        <v>101</v>
      </c>
      <c r="D25740" s="75">
        <v>0.92</v>
      </c>
      <c r="E25740" s="75">
        <v>0.92</v>
      </c>
      <c r="F25740" s="73" t="s">
        <v>11</v>
      </c>
    </row>
    <row r="25741" spans="1:6" x14ac:dyDescent="0.25">
      <c r="A25741" s="73" t="s">
        <v>20872</v>
      </c>
      <c r="B25741" s="74" t="s">
        <v>20873</v>
      </c>
      <c r="C25741" s="73" t="s">
        <v>101</v>
      </c>
      <c r="D25741" s="75">
        <v>1.27</v>
      </c>
      <c r="E25741" s="75">
        <v>1.27</v>
      </c>
      <c r="F25741" s="73" t="s">
        <v>11</v>
      </c>
    </row>
    <row r="25742" spans="1:6" ht="25.5" x14ac:dyDescent="0.25">
      <c r="A25742" s="73" t="s">
        <v>20874</v>
      </c>
      <c r="B25742" s="74" t="s">
        <v>20875</v>
      </c>
      <c r="C25742" s="73" t="s">
        <v>101</v>
      </c>
      <c r="D25742" s="75">
        <v>12.9</v>
      </c>
      <c r="E25742" s="75">
        <v>12.9</v>
      </c>
      <c r="F25742" s="73" t="s">
        <v>11</v>
      </c>
    </row>
    <row r="25743" spans="1:6" ht="25.5" x14ac:dyDescent="0.25">
      <c r="A25743" s="73" t="s">
        <v>20876</v>
      </c>
      <c r="B25743" s="74" t="s">
        <v>20877</v>
      </c>
      <c r="C25743" s="73" t="s">
        <v>101</v>
      </c>
      <c r="D25743" s="75">
        <v>75.25</v>
      </c>
      <c r="E25743" s="75">
        <v>75.25</v>
      </c>
      <c r="F25743" s="73" t="s">
        <v>11</v>
      </c>
    </row>
    <row r="25744" spans="1:6" ht="25.5" x14ac:dyDescent="0.25">
      <c r="A25744" s="73" t="s">
        <v>20878</v>
      </c>
      <c r="B25744" s="74" t="s">
        <v>20879</v>
      </c>
      <c r="C25744" s="73" t="s">
        <v>101</v>
      </c>
      <c r="D25744" s="75">
        <v>27.45</v>
      </c>
      <c r="E25744" s="75">
        <v>27.45</v>
      </c>
      <c r="F25744" s="73" t="s">
        <v>11</v>
      </c>
    </row>
    <row r="25745" spans="1:6" ht="38.25" x14ac:dyDescent="0.25">
      <c r="A25745" s="73" t="s">
        <v>20880</v>
      </c>
      <c r="B25745" s="74" t="s">
        <v>20881</v>
      </c>
      <c r="C25745" s="73" t="s">
        <v>101</v>
      </c>
      <c r="D25745" s="75">
        <v>158.5</v>
      </c>
      <c r="E25745" s="75">
        <v>158.5</v>
      </c>
      <c r="F25745" s="73" t="s">
        <v>11</v>
      </c>
    </row>
    <row r="25746" spans="1:6" ht="38.25" x14ac:dyDescent="0.25">
      <c r="A25746" s="73" t="s">
        <v>20882</v>
      </c>
      <c r="B25746" s="74" t="s">
        <v>20883</v>
      </c>
      <c r="C25746" s="73" t="s">
        <v>101</v>
      </c>
      <c r="D25746" s="75">
        <v>251.1</v>
      </c>
      <c r="E25746" s="75">
        <v>251.1</v>
      </c>
      <c r="F25746" s="73" t="s">
        <v>11</v>
      </c>
    </row>
    <row r="25747" spans="1:6" ht="38.25" x14ac:dyDescent="0.25">
      <c r="A25747" s="73" t="s">
        <v>20884</v>
      </c>
      <c r="B25747" s="74" t="s">
        <v>37511</v>
      </c>
      <c r="C25747" s="73" t="s">
        <v>101</v>
      </c>
      <c r="D25747" s="75">
        <v>87.08</v>
      </c>
      <c r="E25747" s="75">
        <v>87.08</v>
      </c>
      <c r="F25747" s="73" t="s">
        <v>11</v>
      </c>
    </row>
    <row r="25748" spans="1:6" ht="38.25" x14ac:dyDescent="0.25">
      <c r="A25748" s="73" t="s">
        <v>20885</v>
      </c>
      <c r="B25748" s="74" t="s">
        <v>20886</v>
      </c>
      <c r="C25748" s="73" t="s">
        <v>101</v>
      </c>
      <c r="D25748" s="75">
        <v>189.85</v>
      </c>
      <c r="E25748" s="75">
        <v>189.85</v>
      </c>
      <c r="F25748" s="73" t="s">
        <v>11</v>
      </c>
    </row>
    <row r="25749" spans="1:6" ht="25.5" x14ac:dyDescent="0.25">
      <c r="A25749" s="73" t="s">
        <v>20887</v>
      </c>
      <c r="B25749" s="74" t="s">
        <v>20888</v>
      </c>
      <c r="C25749" s="73" t="s">
        <v>101</v>
      </c>
      <c r="D25749" s="75">
        <v>128.19999999999999</v>
      </c>
      <c r="E25749" s="75">
        <v>128.19999999999999</v>
      </c>
      <c r="F25749" s="73" t="s">
        <v>11</v>
      </c>
    </row>
    <row r="25750" spans="1:6" ht="25.5" x14ac:dyDescent="0.25">
      <c r="A25750" s="73" t="s">
        <v>20889</v>
      </c>
      <c r="B25750" s="74" t="s">
        <v>20890</v>
      </c>
      <c r="C25750" s="73" t="s">
        <v>101</v>
      </c>
      <c r="D25750" s="75">
        <v>158.85</v>
      </c>
      <c r="E25750" s="75">
        <v>158.85</v>
      </c>
      <c r="F25750" s="73" t="s">
        <v>11</v>
      </c>
    </row>
    <row r="25751" spans="1:6" ht="25.5" x14ac:dyDescent="0.25">
      <c r="A25751" s="73" t="s">
        <v>20891</v>
      </c>
      <c r="B25751" s="74" t="s">
        <v>20892</v>
      </c>
      <c r="C25751" s="73" t="s">
        <v>101</v>
      </c>
      <c r="D25751" s="75">
        <v>167.06</v>
      </c>
      <c r="E25751" s="75">
        <v>167.06</v>
      </c>
      <c r="F25751" s="73" t="s">
        <v>11</v>
      </c>
    </row>
    <row r="25752" spans="1:6" ht="25.5" x14ac:dyDescent="0.25">
      <c r="A25752" s="73" t="s">
        <v>20893</v>
      </c>
      <c r="B25752" s="74" t="s">
        <v>20894</v>
      </c>
      <c r="C25752" s="73" t="s">
        <v>101</v>
      </c>
      <c r="D25752" s="75">
        <v>149.02000000000001</v>
      </c>
      <c r="E25752" s="75">
        <v>149.02000000000001</v>
      </c>
      <c r="F25752" s="73" t="s">
        <v>11</v>
      </c>
    </row>
    <row r="25753" spans="1:6" ht="51" x14ac:dyDescent="0.25">
      <c r="A25753" s="73" t="s">
        <v>20895</v>
      </c>
      <c r="B25753" s="74" t="s">
        <v>20896</v>
      </c>
      <c r="C25753" s="73" t="s">
        <v>101</v>
      </c>
      <c r="D25753" s="75">
        <v>2980</v>
      </c>
      <c r="E25753" s="75">
        <v>2980</v>
      </c>
      <c r="F25753" s="73" t="s">
        <v>11</v>
      </c>
    </row>
    <row r="25754" spans="1:6" ht="38.25" x14ac:dyDescent="0.25">
      <c r="A25754" s="73" t="s">
        <v>20897</v>
      </c>
      <c r="B25754" s="74" t="s">
        <v>20898</v>
      </c>
      <c r="C25754" s="73" t="s">
        <v>101</v>
      </c>
      <c r="D25754" s="75">
        <v>5.46</v>
      </c>
      <c r="E25754" s="75">
        <v>5.46</v>
      </c>
      <c r="F25754" s="73" t="s">
        <v>11</v>
      </c>
    </row>
    <row r="25755" spans="1:6" ht="38.25" x14ac:dyDescent="0.25">
      <c r="A25755" s="73" t="s">
        <v>20899</v>
      </c>
      <c r="B25755" s="74" t="s">
        <v>20900</v>
      </c>
      <c r="C25755" s="73" t="s">
        <v>101</v>
      </c>
      <c r="D25755" s="75">
        <v>4.8</v>
      </c>
      <c r="E25755" s="75">
        <v>4.8</v>
      </c>
      <c r="F25755" s="73" t="s">
        <v>11</v>
      </c>
    </row>
    <row r="25756" spans="1:6" ht="25.5" x14ac:dyDescent="0.25">
      <c r="A25756" s="73" t="s">
        <v>20901</v>
      </c>
      <c r="B25756" s="74" t="s">
        <v>20902</v>
      </c>
      <c r="C25756" s="73" t="s">
        <v>101</v>
      </c>
      <c r="D25756" s="75">
        <v>7.46</v>
      </c>
      <c r="E25756" s="75">
        <v>7.46</v>
      </c>
      <c r="F25756" s="73" t="s">
        <v>11</v>
      </c>
    </row>
    <row r="25757" spans="1:6" ht="25.5" x14ac:dyDescent="0.25">
      <c r="A25757" s="73" t="s">
        <v>20903</v>
      </c>
      <c r="B25757" s="74" t="s">
        <v>20904</v>
      </c>
      <c r="C25757" s="73" t="s">
        <v>101</v>
      </c>
      <c r="D25757" s="75">
        <v>12.81</v>
      </c>
      <c r="E25757" s="75">
        <v>12.81</v>
      </c>
      <c r="F25757" s="73" t="s">
        <v>11</v>
      </c>
    </row>
    <row r="25758" spans="1:6" ht="25.5" x14ac:dyDescent="0.25">
      <c r="A25758" s="73" t="s">
        <v>20905</v>
      </c>
      <c r="B25758" s="74" t="s">
        <v>20906</v>
      </c>
      <c r="C25758" s="73" t="s">
        <v>101</v>
      </c>
      <c r="D25758" s="75">
        <v>13.25</v>
      </c>
      <c r="E25758" s="75">
        <v>13.25</v>
      </c>
      <c r="F25758" s="73" t="s">
        <v>11</v>
      </c>
    </row>
    <row r="25759" spans="1:6" ht="25.5" x14ac:dyDescent="0.25">
      <c r="A25759" s="73" t="s">
        <v>20907</v>
      </c>
      <c r="B25759" s="74" t="s">
        <v>20908</v>
      </c>
      <c r="C25759" s="73" t="s">
        <v>101</v>
      </c>
      <c r="D25759" s="75">
        <v>5.98</v>
      </c>
      <c r="E25759" s="75">
        <v>5.98</v>
      </c>
      <c r="F25759" s="73" t="s">
        <v>11</v>
      </c>
    </row>
    <row r="25760" spans="1:6" ht="25.5" x14ac:dyDescent="0.25">
      <c r="A25760" s="73" t="s">
        <v>20909</v>
      </c>
      <c r="B25760" s="74" t="s">
        <v>20910</v>
      </c>
      <c r="C25760" s="73" t="s">
        <v>101</v>
      </c>
      <c r="D25760" s="75">
        <v>8.59</v>
      </c>
      <c r="E25760" s="75">
        <v>8.59</v>
      </c>
      <c r="F25760" s="73" t="s">
        <v>11</v>
      </c>
    </row>
    <row r="25761" spans="1:6" ht="38.25" x14ac:dyDescent="0.25">
      <c r="A25761" s="73" t="s">
        <v>20911</v>
      </c>
      <c r="B25761" s="74" t="s">
        <v>20912</v>
      </c>
      <c r="C25761" s="73" t="s">
        <v>101</v>
      </c>
      <c r="D25761" s="75">
        <v>72.650000000000006</v>
      </c>
      <c r="E25761" s="75">
        <v>72.650000000000006</v>
      </c>
      <c r="F25761" s="73" t="s">
        <v>11</v>
      </c>
    </row>
    <row r="25762" spans="1:6" ht="25.5" x14ac:dyDescent="0.25">
      <c r="A25762" s="73" t="s">
        <v>20913</v>
      </c>
      <c r="B25762" s="74" t="s">
        <v>20914</v>
      </c>
      <c r="C25762" s="73" t="s">
        <v>101</v>
      </c>
      <c r="D25762" s="75">
        <v>14.55</v>
      </c>
      <c r="E25762" s="75">
        <v>14.55</v>
      </c>
      <c r="F25762" s="73" t="s">
        <v>11</v>
      </c>
    </row>
    <row r="25763" spans="1:6" ht="25.5" x14ac:dyDescent="0.25">
      <c r="A25763" s="73" t="s">
        <v>20915</v>
      </c>
      <c r="B25763" s="74" t="s">
        <v>20916</v>
      </c>
      <c r="C25763" s="73" t="s">
        <v>101</v>
      </c>
      <c r="D25763" s="75">
        <v>36.700000000000003</v>
      </c>
      <c r="E25763" s="75">
        <v>36.700000000000003</v>
      </c>
      <c r="F25763" s="73" t="s">
        <v>11</v>
      </c>
    </row>
    <row r="25764" spans="1:6" ht="25.5" x14ac:dyDescent="0.25">
      <c r="A25764" s="73" t="s">
        <v>20917</v>
      </c>
      <c r="B25764" s="74" t="s">
        <v>20918</v>
      </c>
      <c r="C25764" s="73" t="s">
        <v>101</v>
      </c>
      <c r="D25764" s="75">
        <v>49.84</v>
      </c>
      <c r="E25764" s="75">
        <v>49.84</v>
      </c>
      <c r="F25764" s="73" t="s">
        <v>11</v>
      </c>
    </row>
    <row r="25765" spans="1:6" ht="25.5" x14ac:dyDescent="0.25">
      <c r="A25765" s="73" t="s">
        <v>20919</v>
      </c>
      <c r="B25765" s="74" t="s">
        <v>20920</v>
      </c>
      <c r="C25765" s="73" t="s">
        <v>101</v>
      </c>
      <c r="D25765" s="75">
        <v>8.1</v>
      </c>
      <c r="E25765" s="75">
        <v>8.1</v>
      </c>
      <c r="F25765" s="73" t="s">
        <v>11</v>
      </c>
    </row>
    <row r="25766" spans="1:6" x14ac:dyDescent="0.25">
      <c r="A25766" s="73" t="s">
        <v>20921</v>
      </c>
      <c r="B25766" s="74" t="s">
        <v>20922</v>
      </c>
      <c r="C25766" s="73" t="s">
        <v>101</v>
      </c>
      <c r="D25766" s="75">
        <v>1.67</v>
      </c>
      <c r="E25766" s="75">
        <v>1.67</v>
      </c>
      <c r="F25766" s="73" t="s">
        <v>11</v>
      </c>
    </row>
    <row r="25767" spans="1:6" ht="25.5" x14ac:dyDescent="0.25">
      <c r="A25767" s="73" t="s">
        <v>20923</v>
      </c>
      <c r="B25767" s="74" t="s">
        <v>20924</v>
      </c>
      <c r="C25767" s="73" t="s">
        <v>101</v>
      </c>
      <c r="D25767" s="75">
        <v>2.12</v>
      </c>
      <c r="E25767" s="75">
        <v>2.12</v>
      </c>
      <c r="F25767" s="73" t="s">
        <v>11</v>
      </c>
    </row>
    <row r="25768" spans="1:6" ht="25.5" x14ac:dyDescent="0.25">
      <c r="A25768" s="73" t="s">
        <v>20925</v>
      </c>
      <c r="B25768" s="74" t="s">
        <v>20926</v>
      </c>
      <c r="C25768" s="73" t="s">
        <v>101</v>
      </c>
      <c r="D25768" s="75">
        <v>4.54</v>
      </c>
      <c r="E25768" s="75">
        <v>4.54</v>
      </c>
      <c r="F25768" s="73" t="s">
        <v>11</v>
      </c>
    </row>
    <row r="25769" spans="1:6" ht="25.5" x14ac:dyDescent="0.25">
      <c r="A25769" s="73" t="s">
        <v>20927</v>
      </c>
      <c r="B25769" s="74" t="s">
        <v>20928</v>
      </c>
      <c r="C25769" s="73" t="s">
        <v>101</v>
      </c>
      <c r="D25769" s="75">
        <v>10.88</v>
      </c>
      <c r="E25769" s="75">
        <v>10.88</v>
      </c>
      <c r="F25769" s="73" t="s">
        <v>11</v>
      </c>
    </row>
    <row r="25770" spans="1:6" ht="25.5" x14ac:dyDescent="0.25">
      <c r="A25770" s="73" t="s">
        <v>20929</v>
      </c>
      <c r="B25770" s="74" t="s">
        <v>20930</v>
      </c>
      <c r="C25770" s="73" t="s">
        <v>101</v>
      </c>
      <c r="D25770" s="75">
        <v>5.99</v>
      </c>
      <c r="E25770" s="75">
        <v>5.99</v>
      </c>
      <c r="F25770" s="73" t="s">
        <v>11</v>
      </c>
    </row>
    <row r="25771" spans="1:6" ht="25.5" x14ac:dyDescent="0.25">
      <c r="A25771" s="73" t="s">
        <v>20931</v>
      </c>
      <c r="B25771" s="74" t="s">
        <v>20932</v>
      </c>
      <c r="C25771" s="73" t="s">
        <v>101</v>
      </c>
      <c r="D25771" s="75">
        <v>5.16</v>
      </c>
      <c r="E25771" s="75">
        <v>5.16</v>
      </c>
      <c r="F25771" s="73" t="s">
        <v>11</v>
      </c>
    </row>
    <row r="25772" spans="1:6" ht="25.5" x14ac:dyDescent="0.25">
      <c r="A25772" s="73" t="s">
        <v>20933</v>
      </c>
      <c r="B25772" s="74" t="s">
        <v>20934</v>
      </c>
      <c r="C25772" s="73" t="s">
        <v>101</v>
      </c>
      <c r="D25772" s="75">
        <v>11.15</v>
      </c>
      <c r="E25772" s="75">
        <v>11.15</v>
      </c>
      <c r="F25772" s="73" t="s">
        <v>11</v>
      </c>
    </row>
    <row r="25773" spans="1:6" ht="25.5" x14ac:dyDescent="0.25">
      <c r="A25773" s="73" t="s">
        <v>20935</v>
      </c>
      <c r="B25773" s="74" t="s">
        <v>20936</v>
      </c>
      <c r="C25773" s="73" t="s">
        <v>101</v>
      </c>
      <c r="D25773" s="75">
        <v>10</v>
      </c>
      <c r="E25773" s="75">
        <v>10</v>
      </c>
      <c r="F25773" s="73" t="s">
        <v>11</v>
      </c>
    </row>
    <row r="25774" spans="1:6" ht="25.5" x14ac:dyDescent="0.25">
      <c r="A25774" s="73" t="s">
        <v>20937</v>
      </c>
      <c r="B25774" s="74" t="s">
        <v>20938</v>
      </c>
      <c r="C25774" s="73" t="s">
        <v>101</v>
      </c>
      <c r="D25774" s="75">
        <v>12.9</v>
      </c>
      <c r="E25774" s="75">
        <v>12.9</v>
      </c>
      <c r="F25774" s="73" t="s">
        <v>11</v>
      </c>
    </row>
    <row r="25775" spans="1:6" ht="25.5" x14ac:dyDescent="0.25">
      <c r="A25775" s="73" t="s">
        <v>20939</v>
      </c>
      <c r="B25775" s="74" t="s">
        <v>20940</v>
      </c>
      <c r="C25775" s="73" t="s">
        <v>101</v>
      </c>
      <c r="D25775" s="75">
        <v>3.96</v>
      </c>
      <c r="E25775" s="75">
        <v>3.96</v>
      </c>
      <c r="F25775" s="73" t="s">
        <v>11</v>
      </c>
    </row>
    <row r="25776" spans="1:6" ht="25.5" x14ac:dyDescent="0.25">
      <c r="A25776" s="73" t="s">
        <v>20941</v>
      </c>
      <c r="B25776" s="74" t="s">
        <v>20942</v>
      </c>
      <c r="C25776" s="73" t="s">
        <v>101</v>
      </c>
      <c r="D25776" s="75">
        <v>18.55</v>
      </c>
      <c r="E25776" s="75">
        <v>18.55</v>
      </c>
      <c r="F25776" s="73" t="s">
        <v>11</v>
      </c>
    </row>
    <row r="25777" spans="1:6" ht="25.5" x14ac:dyDescent="0.25">
      <c r="A25777" s="73" t="s">
        <v>20943</v>
      </c>
      <c r="B25777" s="74" t="s">
        <v>20944</v>
      </c>
      <c r="C25777" s="73" t="s">
        <v>101</v>
      </c>
      <c r="D25777" s="75">
        <v>16.579999999999998</v>
      </c>
      <c r="E25777" s="75">
        <v>16.579999999999998</v>
      </c>
      <c r="F25777" s="73" t="s">
        <v>11</v>
      </c>
    </row>
    <row r="25778" spans="1:6" ht="25.5" x14ac:dyDescent="0.25">
      <c r="A25778" s="73" t="s">
        <v>20945</v>
      </c>
      <c r="B25778" s="74" t="s">
        <v>20946</v>
      </c>
      <c r="C25778" s="73" t="s">
        <v>101</v>
      </c>
      <c r="D25778" s="75">
        <v>15.99</v>
      </c>
      <c r="E25778" s="75">
        <v>15.99</v>
      </c>
      <c r="F25778" s="73" t="s">
        <v>11</v>
      </c>
    </row>
    <row r="25779" spans="1:6" ht="38.25" x14ac:dyDescent="0.25">
      <c r="A25779" s="73" t="s">
        <v>20947</v>
      </c>
      <c r="B25779" s="74" t="s">
        <v>20948</v>
      </c>
      <c r="C25779" s="73" t="s">
        <v>101</v>
      </c>
      <c r="D25779" s="75">
        <v>210.1</v>
      </c>
      <c r="E25779" s="75">
        <v>210.1</v>
      </c>
      <c r="F25779" s="73" t="s">
        <v>11</v>
      </c>
    </row>
    <row r="25780" spans="1:6" ht="38.25" x14ac:dyDescent="0.25">
      <c r="A25780" s="73" t="s">
        <v>20949</v>
      </c>
      <c r="B25780" s="74" t="s">
        <v>20950</v>
      </c>
      <c r="C25780" s="73" t="s">
        <v>101</v>
      </c>
      <c r="D25780" s="75">
        <v>0.04</v>
      </c>
      <c r="E25780" s="75">
        <v>0.04</v>
      </c>
      <c r="F25780" s="73" t="s">
        <v>11</v>
      </c>
    </row>
    <row r="25781" spans="1:6" ht="63.75" x14ac:dyDescent="0.25">
      <c r="A25781" s="73" t="s">
        <v>20951</v>
      </c>
      <c r="B25781" s="74" t="s">
        <v>20952</v>
      </c>
      <c r="C25781" s="73" t="s">
        <v>101</v>
      </c>
      <c r="D25781" s="75">
        <v>11.04</v>
      </c>
      <c r="E25781" s="75">
        <v>11.04</v>
      </c>
      <c r="F25781" s="73" t="s">
        <v>11</v>
      </c>
    </row>
    <row r="25782" spans="1:6" ht="51" x14ac:dyDescent="0.25">
      <c r="A25782" s="73" t="s">
        <v>20953</v>
      </c>
      <c r="B25782" s="74" t="s">
        <v>20954</v>
      </c>
      <c r="C25782" s="73" t="s">
        <v>101</v>
      </c>
      <c r="D25782" s="75">
        <v>4.75</v>
      </c>
      <c r="E25782" s="75">
        <v>4.75</v>
      </c>
      <c r="F25782" s="73" t="s">
        <v>11</v>
      </c>
    </row>
    <row r="25783" spans="1:6" ht="51" x14ac:dyDescent="0.25">
      <c r="A25783" s="73" t="s">
        <v>20955</v>
      </c>
      <c r="B25783" s="74" t="s">
        <v>20956</v>
      </c>
      <c r="C25783" s="73" t="s">
        <v>101</v>
      </c>
      <c r="D25783" s="75">
        <v>5.0199999999999996</v>
      </c>
      <c r="E25783" s="75">
        <v>5.0199999999999996</v>
      </c>
      <c r="F25783" s="73" t="s">
        <v>11</v>
      </c>
    </row>
    <row r="25784" spans="1:6" ht="25.5" x14ac:dyDescent="0.25">
      <c r="A25784" s="73" t="s">
        <v>20957</v>
      </c>
      <c r="B25784" s="74" t="s">
        <v>20958</v>
      </c>
      <c r="C25784" s="73" t="s">
        <v>101</v>
      </c>
      <c r="D25784" s="75">
        <v>0.44</v>
      </c>
      <c r="E25784" s="75">
        <v>0.44</v>
      </c>
      <c r="F25784" s="73" t="s">
        <v>11</v>
      </c>
    </row>
    <row r="25785" spans="1:6" ht="25.5" x14ac:dyDescent="0.25">
      <c r="A25785" s="73" t="s">
        <v>35112</v>
      </c>
      <c r="B25785" s="74" t="s">
        <v>35113</v>
      </c>
      <c r="C25785" s="73" t="s">
        <v>101</v>
      </c>
      <c r="D25785" s="75">
        <v>5.2</v>
      </c>
      <c r="E25785" s="75">
        <v>5.2</v>
      </c>
      <c r="F25785" s="73" t="s">
        <v>11</v>
      </c>
    </row>
    <row r="25786" spans="1:6" ht="51" x14ac:dyDescent="0.25">
      <c r="A25786" s="73" t="s">
        <v>35114</v>
      </c>
      <c r="B25786" s="74" t="s">
        <v>35115</v>
      </c>
      <c r="C25786" s="73" t="s">
        <v>101</v>
      </c>
      <c r="D25786" s="75">
        <v>37.200000000000003</v>
      </c>
      <c r="E25786" s="75">
        <v>37.200000000000003</v>
      </c>
      <c r="F25786" s="73" t="s">
        <v>11</v>
      </c>
    </row>
    <row r="25787" spans="1:6" ht="38.25" x14ac:dyDescent="0.25">
      <c r="A25787" s="73" t="s">
        <v>35116</v>
      </c>
      <c r="B25787" s="74" t="s">
        <v>35117</v>
      </c>
      <c r="C25787" s="73" t="s">
        <v>101</v>
      </c>
      <c r="D25787" s="75">
        <v>5.9</v>
      </c>
      <c r="E25787" s="75">
        <v>5.9</v>
      </c>
      <c r="F25787" s="73" t="s">
        <v>11</v>
      </c>
    </row>
    <row r="25788" spans="1:6" x14ac:dyDescent="0.25">
      <c r="A25788" s="73" t="s">
        <v>20959</v>
      </c>
      <c r="B25788" s="74" t="s">
        <v>20960</v>
      </c>
      <c r="C25788" s="73" t="s">
        <v>101</v>
      </c>
      <c r="D25788" s="75">
        <v>35.99</v>
      </c>
      <c r="E25788" s="75">
        <v>35.99</v>
      </c>
      <c r="F25788" s="73" t="s">
        <v>11</v>
      </c>
    </row>
    <row r="25789" spans="1:6" ht="38.25" x14ac:dyDescent="0.25">
      <c r="A25789" s="73" t="s">
        <v>20961</v>
      </c>
      <c r="B25789" s="74" t="s">
        <v>35118</v>
      </c>
      <c r="C25789" s="73" t="s">
        <v>101</v>
      </c>
      <c r="D25789" s="75">
        <v>64.7</v>
      </c>
      <c r="E25789" s="75">
        <v>64.7</v>
      </c>
      <c r="F25789" s="73" t="s">
        <v>11</v>
      </c>
    </row>
    <row r="25790" spans="1:6" x14ac:dyDescent="0.25">
      <c r="A25790" s="73" t="s">
        <v>20962</v>
      </c>
      <c r="B25790" s="74" t="s">
        <v>20963</v>
      </c>
      <c r="C25790" s="73" t="s">
        <v>101</v>
      </c>
      <c r="D25790" s="75">
        <v>54.28</v>
      </c>
      <c r="E25790" s="75">
        <v>54.28</v>
      </c>
      <c r="F25790" s="73" t="s">
        <v>11</v>
      </c>
    </row>
    <row r="25791" spans="1:6" x14ac:dyDescent="0.25">
      <c r="A25791" s="73" t="s">
        <v>20964</v>
      </c>
      <c r="B25791" s="74" t="s">
        <v>20965</v>
      </c>
      <c r="C25791" s="73" t="s">
        <v>101</v>
      </c>
      <c r="D25791" s="75">
        <v>64.650000000000006</v>
      </c>
      <c r="E25791" s="75">
        <v>64.650000000000006</v>
      </c>
      <c r="F25791" s="73" t="s">
        <v>11</v>
      </c>
    </row>
    <row r="25792" spans="1:6" ht="25.5" x14ac:dyDescent="0.25">
      <c r="A25792" s="73" t="s">
        <v>20966</v>
      </c>
      <c r="B25792" s="74" t="s">
        <v>20967</v>
      </c>
      <c r="C25792" s="73" t="s">
        <v>101</v>
      </c>
      <c r="D25792" s="75">
        <v>217.71</v>
      </c>
      <c r="E25792" s="75">
        <v>217.71</v>
      </c>
      <c r="F25792" s="73" t="s">
        <v>11</v>
      </c>
    </row>
    <row r="25793" spans="1:6" ht="25.5" x14ac:dyDescent="0.25">
      <c r="A25793" s="73" t="s">
        <v>20968</v>
      </c>
      <c r="B25793" s="74" t="s">
        <v>20969</v>
      </c>
      <c r="C25793" s="73" t="s">
        <v>101</v>
      </c>
      <c r="D25793" s="75">
        <v>253.27</v>
      </c>
      <c r="E25793" s="75">
        <v>253.27</v>
      </c>
      <c r="F25793" s="73" t="s">
        <v>11</v>
      </c>
    </row>
    <row r="25794" spans="1:6" ht="25.5" x14ac:dyDescent="0.25">
      <c r="A25794" s="73" t="s">
        <v>20970</v>
      </c>
      <c r="B25794" s="74" t="s">
        <v>20971</v>
      </c>
      <c r="C25794" s="73" t="s">
        <v>101</v>
      </c>
      <c r="D25794" s="75">
        <v>142.66</v>
      </c>
      <c r="E25794" s="75">
        <v>142.66</v>
      </c>
      <c r="F25794" s="73" t="s">
        <v>11</v>
      </c>
    </row>
    <row r="25795" spans="1:6" ht="25.5" x14ac:dyDescent="0.25">
      <c r="A25795" s="73" t="s">
        <v>20972</v>
      </c>
      <c r="B25795" s="74" t="s">
        <v>20973</v>
      </c>
      <c r="C25795" s="73" t="s">
        <v>101</v>
      </c>
      <c r="D25795" s="75">
        <v>148.1</v>
      </c>
      <c r="E25795" s="75">
        <v>148.1</v>
      </c>
      <c r="F25795" s="73" t="s">
        <v>11</v>
      </c>
    </row>
    <row r="25796" spans="1:6" ht="25.5" x14ac:dyDescent="0.25">
      <c r="A25796" s="73" t="s">
        <v>20974</v>
      </c>
      <c r="B25796" s="74" t="s">
        <v>20975</v>
      </c>
      <c r="C25796" s="73" t="s">
        <v>101</v>
      </c>
      <c r="D25796" s="75">
        <v>233.54</v>
      </c>
      <c r="E25796" s="75">
        <v>233.54</v>
      </c>
      <c r="F25796" s="73" t="s">
        <v>11</v>
      </c>
    </row>
    <row r="25797" spans="1:6" ht="25.5" x14ac:dyDescent="0.25">
      <c r="A25797" s="73" t="s">
        <v>20976</v>
      </c>
      <c r="B25797" s="74" t="s">
        <v>20977</v>
      </c>
      <c r="C25797" s="73" t="s">
        <v>101</v>
      </c>
      <c r="D25797" s="75">
        <v>243.73</v>
      </c>
      <c r="E25797" s="75">
        <v>243.73</v>
      </c>
      <c r="F25797" s="73" t="s">
        <v>11</v>
      </c>
    </row>
    <row r="25798" spans="1:6" ht="25.5" x14ac:dyDescent="0.25">
      <c r="A25798" s="73" t="s">
        <v>20978</v>
      </c>
      <c r="B25798" s="74" t="s">
        <v>20979</v>
      </c>
      <c r="C25798" s="73" t="s">
        <v>101</v>
      </c>
      <c r="D25798" s="75">
        <v>574.79</v>
      </c>
      <c r="E25798" s="75">
        <v>574.79</v>
      </c>
      <c r="F25798" s="73" t="s">
        <v>11</v>
      </c>
    </row>
    <row r="25799" spans="1:6" ht="38.25" x14ac:dyDescent="0.25">
      <c r="A25799" s="73" t="s">
        <v>20980</v>
      </c>
      <c r="B25799" s="74" t="s">
        <v>35119</v>
      </c>
      <c r="C25799" s="73" t="s">
        <v>101</v>
      </c>
      <c r="D25799" s="75">
        <v>40</v>
      </c>
      <c r="E25799" s="75">
        <v>40</v>
      </c>
      <c r="F25799" s="73" t="s">
        <v>11</v>
      </c>
    </row>
    <row r="25800" spans="1:6" x14ac:dyDescent="0.25">
      <c r="A25800" s="73" t="s">
        <v>20981</v>
      </c>
      <c r="B25800" s="74" t="s">
        <v>20982</v>
      </c>
      <c r="C25800" s="73" t="s">
        <v>101</v>
      </c>
      <c r="D25800" s="75">
        <v>19.52</v>
      </c>
      <c r="E25800" s="75">
        <v>19.52</v>
      </c>
      <c r="F25800" s="73" t="s">
        <v>11</v>
      </c>
    </row>
    <row r="25801" spans="1:6" x14ac:dyDescent="0.25">
      <c r="A25801" s="73" t="s">
        <v>20983</v>
      </c>
      <c r="B25801" s="74" t="s">
        <v>20984</v>
      </c>
      <c r="C25801" s="73" t="s">
        <v>101</v>
      </c>
      <c r="D25801" s="75">
        <v>18.09</v>
      </c>
      <c r="E25801" s="75">
        <v>18.09</v>
      </c>
      <c r="F25801" s="73" t="s">
        <v>11</v>
      </c>
    </row>
    <row r="25802" spans="1:6" x14ac:dyDescent="0.25">
      <c r="A25802" s="73" t="s">
        <v>20985</v>
      </c>
      <c r="B25802" s="74" t="s">
        <v>20986</v>
      </c>
      <c r="C25802" s="73" t="s">
        <v>101</v>
      </c>
      <c r="D25802" s="75">
        <v>64.61</v>
      </c>
      <c r="E25802" s="75">
        <v>64.61</v>
      </c>
      <c r="F25802" s="73" t="s">
        <v>11</v>
      </c>
    </row>
    <row r="25803" spans="1:6" x14ac:dyDescent="0.25">
      <c r="A25803" s="73" t="s">
        <v>20987</v>
      </c>
      <c r="B25803" s="74" t="s">
        <v>20988</v>
      </c>
      <c r="C25803" s="73" t="s">
        <v>101</v>
      </c>
      <c r="D25803" s="75">
        <v>76.010000000000005</v>
      </c>
      <c r="E25803" s="75">
        <v>76.010000000000005</v>
      </c>
      <c r="F25803" s="73" t="s">
        <v>11</v>
      </c>
    </row>
    <row r="25804" spans="1:6" x14ac:dyDescent="0.25">
      <c r="A25804" s="73" t="s">
        <v>20989</v>
      </c>
      <c r="B25804" s="74" t="s">
        <v>20990</v>
      </c>
      <c r="C25804" s="73" t="s">
        <v>101</v>
      </c>
      <c r="D25804" s="75">
        <v>81.77</v>
      </c>
      <c r="E25804" s="75">
        <v>81.77</v>
      </c>
      <c r="F25804" s="73" t="s">
        <v>11</v>
      </c>
    </row>
    <row r="25805" spans="1:6" x14ac:dyDescent="0.25">
      <c r="A25805" s="73" t="s">
        <v>20991</v>
      </c>
      <c r="B25805" s="74" t="s">
        <v>20992</v>
      </c>
      <c r="C25805" s="73" t="s">
        <v>101</v>
      </c>
      <c r="D25805" s="75">
        <v>36.5</v>
      </c>
      <c r="E25805" s="75">
        <v>36.5</v>
      </c>
      <c r="F25805" s="73" t="s">
        <v>11</v>
      </c>
    </row>
    <row r="25806" spans="1:6" x14ac:dyDescent="0.25">
      <c r="A25806" s="73" t="s">
        <v>20993</v>
      </c>
      <c r="B25806" s="74" t="s">
        <v>20994</v>
      </c>
      <c r="C25806" s="73" t="s">
        <v>101</v>
      </c>
      <c r="D25806" s="75">
        <v>37.840000000000003</v>
      </c>
      <c r="E25806" s="75">
        <v>37.840000000000003</v>
      </c>
      <c r="F25806" s="73" t="s">
        <v>11</v>
      </c>
    </row>
    <row r="25807" spans="1:6" x14ac:dyDescent="0.25">
      <c r="A25807" s="73" t="s">
        <v>20995</v>
      </c>
      <c r="B25807" s="74" t="s">
        <v>20996</v>
      </c>
      <c r="C25807" s="73" t="s">
        <v>101</v>
      </c>
      <c r="D25807" s="75">
        <v>114.05</v>
      </c>
      <c r="E25807" s="75">
        <v>114.05</v>
      </c>
      <c r="F25807" s="73" t="s">
        <v>11</v>
      </c>
    </row>
    <row r="25808" spans="1:6" x14ac:dyDescent="0.25">
      <c r="A25808" s="73" t="s">
        <v>20997</v>
      </c>
      <c r="B25808" s="74" t="s">
        <v>20998</v>
      </c>
      <c r="C25808" s="73" t="s">
        <v>101</v>
      </c>
      <c r="D25808" s="75">
        <v>124.75</v>
      </c>
      <c r="E25808" s="75">
        <v>124.75</v>
      </c>
      <c r="F25808" s="73" t="s">
        <v>11</v>
      </c>
    </row>
    <row r="25809" spans="1:6" x14ac:dyDescent="0.25">
      <c r="A25809" s="73" t="s">
        <v>20999</v>
      </c>
      <c r="B25809" s="74" t="s">
        <v>21000</v>
      </c>
      <c r="C25809" s="73" t="s">
        <v>101</v>
      </c>
      <c r="D25809" s="75">
        <v>84.38</v>
      </c>
      <c r="E25809" s="75">
        <v>84.38</v>
      </c>
      <c r="F25809" s="73" t="s">
        <v>11</v>
      </c>
    </row>
    <row r="25810" spans="1:6" x14ac:dyDescent="0.25">
      <c r="A25810" s="73" t="s">
        <v>21001</v>
      </c>
      <c r="B25810" s="74" t="s">
        <v>21002</v>
      </c>
      <c r="C25810" s="73" t="s">
        <v>101</v>
      </c>
      <c r="D25810" s="75">
        <v>49.07</v>
      </c>
      <c r="E25810" s="75">
        <v>49.07</v>
      </c>
      <c r="F25810" s="73" t="s">
        <v>11</v>
      </c>
    </row>
    <row r="25811" spans="1:6" x14ac:dyDescent="0.25">
      <c r="A25811" s="73" t="s">
        <v>21003</v>
      </c>
      <c r="B25811" s="74" t="s">
        <v>21004</v>
      </c>
      <c r="C25811" s="73" t="s">
        <v>101</v>
      </c>
      <c r="D25811" s="75">
        <v>148.07</v>
      </c>
      <c r="E25811" s="75">
        <v>148.07</v>
      </c>
      <c r="F25811" s="73" t="s">
        <v>11</v>
      </c>
    </row>
    <row r="25812" spans="1:6" x14ac:dyDescent="0.25">
      <c r="A25812" s="73" t="s">
        <v>21005</v>
      </c>
      <c r="B25812" s="74" t="s">
        <v>21006</v>
      </c>
      <c r="C25812" s="73" t="s">
        <v>101</v>
      </c>
      <c r="D25812" s="75">
        <v>161.52000000000001</v>
      </c>
      <c r="E25812" s="75">
        <v>161.52000000000001</v>
      </c>
      <c r="F25812" s="73" t="s">
        <v>11</v>
      </c>
    </row>
    <row r="25813" spans="1:6" ht="25.5" x14ac:dyDescent="0.25">
      <c r="A25813" s="73" t="s">
        <v>21007</v>
      </c>
      <c r="B25813" s="74" t="s">
        <v>21008</v>
      </c>
      <c r="C25813" s="73" t="s">
        <v>101</v>
      </c>
      <c r="D25813" s="75">
        <v>389.41</v>
      </c>
      <c r="E25813" s="75">
        <v>389.41</v>
      </c>
      <c r="F25813" s="73" t="s">
        <v>11</v>
      </c>
    </row>
    <row r="25814" spans="1:6" ht="25.5" x14ac:dyDescent="0.25">
      <c r="A25814" s="73" t="s">
        <v>21009</v>
      </c>
      <c r="B25814" s="74" t="s">
        <v>21010</v>
      </c>
      <c r="C25814" s="73" t="s">
        <v>101</v>
      </c>
      <c r="D25814" s="75">
        <v>390.53</v>
      </c>
      <c r="E25814" s="75">
        <v>390.53</v>
      </c>
      <c r="F25814" s="73" t="s">
        <v>11</v>
      </c>
    </row>
    <row r="25815" spans="1:6" ht="25.5" x14ac:dyDescent="0.25">
      <c r="A25815" s="73" t="s">
        <v>21011</v>
      </c>
      <c r="B25815" s="74" t="s">
        <v>21012</v>
      </c>
      <c r="C25815" s="73" t="s">
        <v>101</v>
      </c>
      <c r="D25815" s="75">
        <v>493.68</v>
      </c>
      <c r="E25815" s="75">
        <v>493.68</v>
      </c>
      <c r="F25815" s="73" t="s">
        <v>11</v>
      </c>
    </row>
    <row r="25816" spans="1:6" ht="25.5" x14ac:dyDescent="0.25">
      <c r="A25816" s="73" t="s">
        <v>21013</v>
      </c>
      <c r="B25816" s="74" t="s">
        <v>21014</v>
      </c>
      <c r="C25816" s="73" t="s">
        <v>101</v>
      </c>
      <c r="D25816" s="75">
        <v>533.47</v>
      </c>
      <c r="E25816" s="75">
        <v>533.47</v>
      </c>
      <c r="F25816" s="73" t="s">
        <v>11</v>
      </c>
    </row>
    <row r="25817" spans="1:6" ht="25.5" x14ac:dyDescent="0.25">
      <c r="A25817" s="73" t="s">
        <v>21015</v>
      </c>
      <c r="B25817" s="74" t="s">
        <v>21016</v>
      </c>
      <c r="C25817" s="73" t="s">
        <v>101</v>
      </c>
      <c r="D25817" s="75">
        <v>389.41</v>
      </c>
      <c r="E25817" s="75">
        <v>389.41</v>
      </c>
      <c r="F25817" s="73" t="s">
        <v>11</v>
      </c>
    </row>
    <row r="25818" spans="1:6" ht="25.5" x14ac:dyDescent="0.25">
      <c r="A25818" s="73" t="s">
        <v>21017</v>
      </c>
      <c r="B25818" s="74" t="s">
        <v>840</v>
      </c>
      <c r="C25818" s="73" t="s">
        <v>101</v>
      </c>
      <c r="D25818" s="75">
        <v>544.29999999999995</v>
      </c>
      <c r="E25818" s="75">
        <v>544.29999999999995</v>
      </c>
      <c r="F25818" s="73" t="s">
        <v>11</v>
      </c>
    </row>
    <row r="25819" spans="1:6" ht="25.5" x14ac:dyDescent="0.25">
      <c r="A25819" s="73" t="s">
        <v>21018</v>
      </c>
      <c r="B25819" s="74" t="s">
        <v>21019</v>
      </c>
      <c r="C25819" s="73" t="s">
        <v>101</v>
      </c>
      <c r="D25819" s="75">
        <v>501.4</v>
      </c>
      <c r="E25819" s="75">
        <v>501.4</v>
      </c>
      <c r="F25819" s="73" t="s">
        <v>11</v>
      </c>
    </row>
    <row r="25820" spans="1:6" ht="25.5" x14ac:dyDescent="0.25">
      <c r="A25820" s="73" t="s">
        <v>21020</v>
      </c>
      <c r="B25820" s="74" t="s">
        <v>21021</v>
      </c>
      <c r="C25820" s="73" t="s">
        <v>101</v>
      </c>
      <c r="D25820" s="75">
        <v>1271.8499999999999</v>
      </c>
      <c r="E25820" s="75">
        <v>1271.8499999999999</v>
      </c>
      <c r="F25820" s="73" t="s">
        <v>11</v>
      </c>
    </row>
    <row r="25821" spans="1:6" ht="25.5" x14ac:dyDescent="0.25">
      <c r="A25821" s="73" t="s">
        <v>21022</v>
      </c>
      <c r="B25821" s="74" t="s">
        <v>21023</v>
      </c>
      <c r="C25821" s="73" t="s">
        <v>101</v>
      </c>
      <c r="D25821" s="75">
        <v>2462.81</v>
      </c>
      <c r="E25821" s="75">
        <v>2462.81</v>
      </c>
      <c r="F25821" s="73" t="s">
        <v>11</v>
      </c>
    </row>
    <row r="25822" spans="1:6" ht="25.5" x14ac:dyDescent="0.25">
      <c r="A25822" s="73" t="s">
        <v>21024</v>
      </c>
      <c r="B25822" s="74" t="s">
        <v>21025</v>
      </c>
      <c r="C25822" s="73" t="s">
        <v>101</v>
      </c>
      <c r="D25822" s="75">
        <v>2197.29</v>
      </c>
      <c r="E25822" s="75">
        <v>2197.29</v>
      </c>
      <c r="F25822" s="73" t="s">
        <v>11</v>
      </c>
    </row>
    <row r="25823" spans="1:6" x14ac:dyDescent="0.25">
      <c r="A25823" s="73" t="s">
        <v>21026</v>
      </c>
      <c r="B25823" s="74" t="s">
        <v>21027</v>
      </c>
      <c r="C25823" s="73" t="s">
        <v>101</v>
      </c>
      <c r="D25823" s="75">
        <v>40.450000000000003</v>
      </c>
      <c r="E25823" s="75">
        <v>40.450000000000003</v>
      </c>
      <c r="F25823" s="73" t="s">
        <v>11</v>
      </c>
    </row>
    <row r="25824" spans="1:6" x14ac:dyDescent="0.25">
      <c r="A25824" s="73" t="s">
        <v>21028</v>
      </c>
      <c r="B25824" s="74" t="s">
        <v>21029</v>
      </c>
      <c r="C25824" s="73" t="s">
        <v>101</v>
      </c>
      <c r="D25824" s="75">
        <v>116.82</v>
      </c>
      <c r="E25824" s="75">
        <v>116.82</v>
      </c>
      <c r="F25824" s="73" t="s">
        <v>11</v>
      </c>
    </row>
    <row r="25825" spans="1:6" x14ac:dyDescent="0.25">
      <c r="A25825" s="73" t="s">
        <v>21030</v>
      </c>
      <c r="B25825" s="74" t="s">
        <v>21031</v>
      </c>
      <c r="C25825" s="73" t="s">
        <v>101</v>
      </c>
      <c r="D25825" s="75">
        <v>214.66</v>
      </c>
      <c r="E25825" s="75">
        <v>214.66</v>
      </c>
      <c r="F25825" s="73" t="s">
        <v>11</v>
      </c>
    </row>
    <row r="25826" spans="1:6" x14ac:dyDescent="0.25">
      <c r="A25826" s="73" t="s">
        <v>21032</v>
      </c>
      <c r="B25826" s="74" t="s">
        <v>21033</v>
      </c>
      <c r="C25826" s="73" t="s">
        <v>101</v>
      </c>
      <c r="D25826" s="75">
        <v>290.22000000000003</v>
      </c>
      <c r="E25826" s="75">
        <v>290.22000000000003</v>
      </c>
      <c r="F25826" s="73" t="s">
        <v>11</v>
      </c>
    </row>
    <row r="25827" spans="1:6" x14ac:dyDescent="0.25">
      <c r="A25827" s="73" t="s">
        <v>21034</v>
      </c>
      <c r="B25827" s="74" t="s">
        <v>21035</v>
      </c>
      <c r="C25827" s="73" t="s">
        <v>101</v>
      </c>
      <c r="D25827" s="75">
        <v>48.84</v>
      </c>
      <c r="E25827" s="75">
        <v>48.84</v>
      </c>
      <c r="F25827" s="73" t="s">
        <v>11</v>
      </c>
    </row>
    <row r="25828" spans="1:6" x14ac:dyDescent="0.25">
      <c r="A25828" s="73" t="s">
        <v>21036</v>
      </c>
      <c r="B25828" s="74" t="s">
        <v>21037</v>
      </c>
      <c r="C25828" s="73" t="s">
        <v>101</v>
      </c>
      <c r="D25828" s="75">
        <v>63.9</v>
      </c>
      <c r="E25828" s="75">
        <v>63.9</v>
      </c>
      <c r="F25828" s="73" t="s">
        <v>11</v>
      </c>
    </row>
    <row r="25829" spans="1:6" ht="25.5" x14ac:dyDescent="0.25">
      <c r="A25829" s="73" t="s">
        <v>21038</v>
      </c>
      <c r="B25829" s="74" t="s">
        <v>21039</v>
      </c>
      <c r="C25829" s="73" t="s">
        <v>101</v>
      </c>
      <c r="D25829" s="75">
        <v>5.5</v>
      </c>
      <c r="E25829" s="75">
        <v>5.5</v>
      </c>
      <c r="F25829" s="73" t="s">
        <v>11</v>
      </c>
    </row>
    <row r="25830" spans="1:6" ht="25.5" x14ac:dyDescent="0.25">
      <c r="A25830" s="73" t="s">
        <v>21040</v>
      </c>
      <c r="B25830" s="74" t="s">
        <v>21041</v>
      </c>
      <c r="C25830" s="73" t="s">
        <v>101</v>
      </c>
      <c r="D25830" s="75">
        <v>6.88</v>
      </c>
      <c r="E25830" s="75">
        <v>6.88</v>
      </c>
      <c r="F25830" s="73" t="s">
        <v>11</v>
      </c>
    </row>
    <row r="25831" spans="1:6" ht="25.5" x14ac:dyDescent="0.25">
      <c r="A25831" s="73" t="s">
        <v>21042</v>
      </c>
      <c r="B25831" s="74" t="s">
        <v>21043</v>
      </c>
      <c r="C25831" s="73" t="s">
        <v>101</v>
      </c>
      <c r="D25831" s="75">
        <v>5.66</v>
      </c>
      <c r="E25831" s="75">
        <v>5.66</v>
      </c>
      <c r="F25831" s="73" t="s">
        <v>11</v>
      </c>
    </row>
    <row r="25832" spans="1:6" ht="25.5" x14ac:dyDescent="0.25">
      <c r="A25832" s="73" t="s">
        <v>21044</v>
      </c>
      <c r="B25832" s="74" t="s">
        <v>21045</v>
      </c>
      <c r="C25832" s="73" t="s">
        <v>101</v>
      </c>
      <c r="D25832" s="75">
        <v>5.27</v>
      </c>
      <c r="E25832" s="75">
        <v>5.27</v>
      </c>
      <c r="F25832" s="73" t="s">
        <v>11</v>
      </c>
    </row>
    <row r="25833" spans="1:6" ht="25.5" x14ac:dyDescent="0.25">
      <c r="A25833" s="73" t="s">
        <v>21046</v>
      </c>
      <c r="B25833" s="74" t="s">
        <v>21047</v>
      </c>
      <c r="C25833" s="73" t="s">
        <v>101</v>
      </c>
      <c r="D25833" s="75">
        <v>6.59</v>
      </c>
      <c r="E25833" s="75">
        <v>6.59</v>
      </c>
      <c r="F25833" s="73" t="s">
        <v>11</v>
      </c>
    </row>
    <row r="25834" spans="1:6" ht="25.5" x14ac:dyDescent="0.25">
      <c r="A25834" s="73" t="s">
        <v>21048</v>
      </c>
      <c r="B25834" s="74" t="s">
        <v>21049</v>
      </c>
      <c r="C25834" s="73" t="s">
        <v>101</v>
      </c>
      <c r="D25834" s="75">
        <v>7.39</v>
      </c>
      <c r="E25834" s="75">
        <v>7.39</v>
      </c>
      <c r="F25834" s="73" t="s">
        <v>11</v>
      </c>
    </row>
    <row r="25835" spans="1:6" ht="25.5" x14ac:dyDescent="0.25">
      <c r="A25835" s="73" t="s">
        <v>21050</v>
      </c>
      <c r="B25835" s="74" t="s">
        <v>21051</v>
      </c>
      <c r="C25835" s="73" t="s">
        <v>101</v>
      </c>
      <c r="D25835" s="75">
        <v>6.61</v>
      </c>
      <c r="E25835" s="75">
        <v>6.61</v>
      </c>
      <c r="F25835" s="73" t="s">
        <v>11</v>
      </c>
    </row>
    <row r="25836" spans="1:6" ht="25.5" x14ac:dyDescent="0.25">
      <c r="A25836" s="73" t="s">
        <v>21052</v>
      </c>
      <c r="B25836" s="74" t="s">
        <v>21053</v>
      </c>
      <c r="C25836" s="73" t="s">
        <v>101</v>
      </c>
      <c r="D25836" s="75">
        <v>15.48</v>
      </c>
      <c r="E25836" s="75">
        <v>15.48</v>
      </c>
      <c r="F25836" s="73" t="s">
        <v>11</v>
      </c>
    </row>
    <row r="25837" spans="1:6" x14ac:dyDescent="0.25">
      <c r="A25837" s="73" t="s">
        <v>21054</v>
      </c>
      <c r="B25837" s="74" t="s">
        <v>21055</v>
      </c>
      <c r="C25837" s="73" t="s">
        <v>101</v>
      </c>
      <c r="D25837" s="75">
        <v>36</v>
      </c>
      <c r="E25837" s="75">
        <v>36</v>
      </c>
      <c r="F25837" s="73" t="s">
        <v>11</v>
      </c>
    </row>
    <row r="25838" spans="1:6" x14ac:dyDescent="0.25">
      <c r="A25838" s="73" t="s">
        <v>21056</v>
      </c>
      <c r="B25838" s="74" t="s">
        <v>21057</v>
      </c>
      <c r="C25838" s="73" t="s">
        <v>101</v>
      </c>
      <c r="D25838" s="75">
        <v>38.9</v>
      </c>
      <c r="E25838" s="75">
        <v>38.9</v>
      </c>
      <c r="F25838" s="73" t="s">
        <v>11</v>
      </c>
    </row>
    <row r="25839" spans="1:6" x14ac:dyDescent="0.25">
      <c r="A25839" s="73" t="s">
        <v>21058</v>
      </c>
      <c r="B25839" s="74" t="s">
        <v>21059</v>
      </c>
      <c r="C25839" s="73" t="s">
        <v>101</v>
      </c>
      <c r="D25839" s="75">
        <v>33.340000000000003</v>
      </c>
      <c r="E25839" s="75">
        <v>33.340000000000003</v>
      </c>
      <c r="F25839" s="73" t="s">
        <v>11</v>
      </c>
    </row>
    <row r="25840" spans="1:6" x14ac:dyDescent="0.25">
      <c r="A25840" s="73" t="s">
        <v>21060</v>
      </c>
      <c r="B25840" s="74" t="s">
        <v>21061</v>
      </c>
      <c r="C25840" s="73" t="s">
        <v>101</v>
      </c>
      <c r="D25840" s="75">
        <v>38.71</v>
      </c>
      <c r="E25840" s="75">
        <v>38.71</v>
      </c>
      <c r="F25840" s="73" t="s">
        <v>11</v>
      </c>
    </row>
    <row r="25841" spans="1:6" x14ac:dyDescent="0.25">
      <c r="A25841" s="73" t="s">
        <v>21062</v>
      </c>
      <c r="B25841" s="74" t="s">
        <v>21063</v>
      </c>
      <c r="C25841" s="73" t="s">
        <v>101</v>
      </c>
      <c r="D25841" s="75">
        <v>36.619999999999997</v>
      </c>
      <c r="E25841" s="75">
        <v>36.619999999999997</v>
      </c>
      <c r="F25841" s="73" t="s">
        <v>11</v>
      </c>
    </row>
    <row r="25842" spans="1:6" x14ac:dyDescent="0.25">
      <c r="A25842" s="73" t="s">
        <v>21064</v>
      </c>
      <c r="B25842" s="74" t="s">
        <v>21065</v>
      </c>
      <c r="C25842" s="73" t="s">
        <v>101</v>
      </c>
      <c r="D25842" s="75">
        <v>46.96</v>
      </c>
      <c r="E25842" s="75">
        <v>46.96</v>
      </c>
      <c r="F25842" s="73" t="s">
        <v>11</v>
      </c>
    </row>
    <row r="25843" spans="1:6" x14ac:dyDescent="0.25">
      <c r="A25843" s="73" t="s">
        <v>21066</v>
      </c>
      <c r="B25843" s="74" t="s">
        <v>21067</v>
      </c>
      <c r="C25843" s="73" t="s">
        <v>101</v>
      </c>
      <c r="D25843" s="75">
        <v>35.68</v>
      </c>
      <c r="E25843" s="75">
        <v>35.68</v>
      </c>
      <c r="F25843" s="73" t="s">
        <v>11</v>
      </c>
    </row>
    <row r="25844" spans="1:6" x14ac:dyDescent="0.25">
      <c r="A25844" s="73" t="s">
        <v>21068</v>
      </c>
      <c r="B25844" s="74" t="s">
        <v>21069</v>
      </c>
      <c r="C25844" s="73" t="s">
        <v>101</v>
      </c>
      <c r="D25844" s="75">
        <v>37.11</v>
      </c>
      <c r="E25844" s="75">
        <v>37.11</v>
      </c>
      <c r="F25844" s="73" t="s">
        <v>11</v>
      </c>
    </row>
    <row r="25845" spans="1:6" x14ac:dyDescent="0.25">
      <c r="A25845" s="73" t="s">
        <v>21070</v>
      </c>
      <c r="B25845" s="74" t="s">
        <v>21071</v>
      </c>
      <c r="C25845" s="73" t="s">
        <v>101</v>
      </c>
      <c r="D25845" s="75">
        <v>30.7</v>
      </c>
      <c r="E25845" s="75">
        <v>30.7</v>
      </c>
      <c r="F25845" s="73" t="s">
        <v>11</v>
      </c>
    </row>
    <row r="25846" spans="1:6" x14ac:dyDescent="0.25">
      <c r="A25846" s="73" t="s">
        <v>21072</v>
      </c>
      <c r="B25846" s="74" t="s">
        <v>21073</v>
      </c>
      <c r="C25846" s="73" t="s">
        <v>101</v>
      </c>
      <c r="D25846" s="75">
        <v>42.17</v>
      </c>
      <c r="E25846" s="75">
        <v>42.17</v>
      </c>
      <c r="F25846" s="73" t="s">
        <v>11</v>
      </c>
    </row>
    <row r="25847" spans="1:6" x14ac:dyDescent="0.25">
      <c r="A25847" s="73" t="s">
        <v>21074</v>
      </c>
      <c r="B25847" s="74" t="s">
        <v>21075</v>
      </c>
      <c r="C25847" s="73" t="s">
        <v>101</v>
      </c>
      <c r="D25847" s="75">
        <v>79.599999999999994</v>
      </c>
      <c r="E25847" s="75">
        <v>79.599999999999994</v>
      </c>
      <c r="F25847" s="73" t="s">
        <v>11</v>
      </c>
    </row>
    <row r="25848" spans="1:6" x14ac:dyDescent="0.25">
      <c r="A25848" s="73" t="s">
        <v>21076</v>
      </c>
      <c r="B25848" s="74" t="s">
        <v>21077</v>
      </c>
      <c r="C25848" s="73" t="s">
        <v>101</v>
      </c>
      <c r="D25848" s="75">
        <v>80.98</v>
      </c>
      <c r="E25848" s="75">
        <v>80.98</v>
      </c>
      <c r="F25848" s="73" t="s">
        <v>11</v>
      </c>
    </row>
    <row r="25849" spans="1:6" x14ac:dyDescent="0.25">
      <c r="A25849" s="73" t="s">
        <v>21078</v>
      </c>
      <c r="B25849" s="74" t="s">
        <v>21079</v>
      </c>
      <c r="C25849" s="73" t="s">
        <v>101</v>
      </c>
      <c r="D25849" s="75">
        <v>87.43</v>
      </c>
      <c r="E25849" s="75">
        <v>87.43</v>
      </c>
      <c r="F25849" s="73" t="s">
        <v>11</v>
      </c>
    </row>
    <row r="25850" spans="1:6" x14ac:dyDescent="0.25">
      <c r="A25850" s="73" t="s">
        <v>21080</v>
      </c>
      <c r="B25850" s="74" t="s">
        <v>21081</v>
      </c>
      <c r="C25850" s="73" t="s">
        <v>101</v>
      </c>
      <c r="D25850" s="75">
        <v>83.53</v>
      </c>
      <c r="E25850" s="75">
        <v>83.53</v>
      </c>
      <c r="F25850" s="73" t="s">
        <v>11</v>
      </c>
    </row>
    <row r="25851" spans="1:6" x14ac:dyDescent="0.25">
      <c r="A25851" s="73" t="s">
        <v>21082</v>
      </c>
      <c r="B25851" s="74" t="s">
        <v>21083</v>
      </c>
      <c r="C25851" s="73" t="s">
        <v>101</v>
      </c>
      <c r="D25851" s="75">
        <v>106.68</v>
      </c>
      <c r="E25851" s="75">
        <v>106.68</v>
      </c>
      <c r="F25851" s="73" t="s">
        <v>11</v>
      </c>
    </row>
    <row r="25852" spans="1:6" x14ac:dyDescent="0.25">
      <c r="A25852" s="73" t="s">
        <v>21084</v>
      </c>
      <c r="B25852" s="74" t="s">
        <v>21085</v>
      </c>
      <c r="C25852" s="73" t="s">
        <v>101</v>
      </c>
      <c r="D25852" s="75">
        <v>76.45</v>
      </c>
      <c r="E25852" s="75">
        <v>76.45</v>
      </c>
      <c r="F25852" s="73" t="s">
        <v>11</v>
      </c>
    </row>
    <row r="25853" spans="1:6" x14ac:dyDescent="0.25">
      <c r="A25853" s="73" t="s">
        <v>21086</v>
      </c>
      <c r="B25853" s="74" t="s">
        <v>21087</v>
      </c>
      <c r="C25853" s="73" t="s">
        <v>101</v>
      </c>
      <c r="D25853" s="75">
        <v>104.09</v>
      </c>
      <c r="E25853" s="75">
        <v>104.09</v>
      </c>
      <c r="F25853" s="73" t="s">
        <v>11</v>
      </c>
    </row>
    <row r="25854" spans="1:6" x14ac:dyDescent="0.25">
      <c r="A25854" s="73" t="s">
        <v>21088</v>
      </c>
      <c r="B25854" s="74" t="s">
        <v>21089</v>
      </c>
      <c r="C25854" s="73" t="s">
        <v>101</v>
      </c>
      <c r="D25854" s="75">
        <v>112.58</v>
      </c>
      <c r="E25854" s="75">
        <v>112.58</v>
      </c>
      <c r="F25854" s="73" t="s">
        <v>11</v>
      </c>
    </row>
    <row r="25855" spans="1:6" x14ac:dyDescent="0.25">
      <c r="A25855" s="73" t="s">
        <v>21090</v>
      </c>
      <c r="B25855" s="74" t="s">
        <v>21091</v>
      </c>
      <c r="C25855" s="73" t="s">
        <v>101</v>
      </c>
      <c r="D25855" s="75">
        <v>120.51</v>
      </c>
      <c r="E25855" s="75">
        <v>120.51</v>
      </c>
      <c r="F25855" s="73" t="s">
        <v>11</v>
      </c>
    </row>
    <row r="25856" spans="1:6" x14ac:dyDescent="0.25">
      <c r="A25856" s="73" t="s">
        <v>21092</v>
      </c>
      <c r="B25856" s="74" t="s">
        <v>21093</v>
      </c>
      <c r="C25856" s="73" t="s">
        <v>101</v>
      </c>
      <c r="D25856" s="75">
        <v>135.55000000000001</v>
      </c>
      <c r="E25856" s="75">
        <v>135.55000000000001</v>
      </c>
      <c r="F25856" s="73" t="s">
        <v>11</v>
      </c>
    </row>
    <row r="25857" spans="1:6" x14ac:dyDescent="0.25">
      <c r="A25857" s="73" t="s">
        <v>21094</v>
      </c>
      <c r="B25857" s="74" t="s">
        <v>21095</v>
      </c>
      <c r="C25857" s="73" t="s">
        <v>101</v>
      </c>
      <c r="D25857" s="75">
        <v>146.77000000000001</v>
      </c>
      <c r="E25857" s="75">
        <v>146.77000000000001</v>
      </c>
      <c r="F25857" s="73" t="s">
        <v>11</v>
      </c>
    </row>
    <row r="25858" spans="1:6" x14ac:dyDescent="0.25">
      <c r="A25858" s="73" t="s">
        <v>21096</v>
      </c>
      <c r="B25858" s="74" t="s">
        <v>21097</v>
      </c>
      <c r="C25858" s="73" t="s">
        <v>101</v>
      </c>
      <c r="D25858" s="75">
        <v>167.55</v>
      </c>
      <c r="E25858" s="75">
        <v>167.55</v>
      </c>
      <c r="F25858" s="73" t="s">
        <v>11</v>
      </c>
    </row>
    <row r="25859" spans="1:6" x14ac:dyDescent="0.25">
      <c r="A25859" s="73" t="s">
        <v>21098</v>
      </c>
      <c r="B25859" s="74" t="s">
        <v>21099</v>
      </c>
      <c r="C25859" s="73" t="s">
        <v>101</v>
      </c>
      <c r="D25859" s="75">
        <v>152.69999999999999</v>
      </c>
      <c r="E25859" s="75">
        <v>152.69999999999999</v>
      </c>
      <c r="F25859" s="73" t="s">
        <v>11</v>
      </c>
    </row>
    <row r="25860" spans="1:6" x14ac:dyDescent="0.25">
      <c r="A25860" s="73" t="s">
        <v>21100</v>
      </c>
      <c r="B25860" s="74" t="s">
        <v>21101</v>
      </c>
      <c r="C25860" s="73" t="s">
        <v>101</v>
      </c>
      <c r="D25860" s="75">
        <v>166.28</v>
      </c>
      <c r="E25860" s="75">
        <v>166.28</v>
      </c>
      <c r="F25860" s="73" t="s">
        <v>11</v>
      </c>
    </row>
    <row r="25861" spans="1:6" ht="25.5" x14ac:dyDescent="0.25">
      <c r="A25861" s="73" t="s">
        <v>21102</v>
      </c>
      <c r="B25861" s="74" t="s">
        <v>21103</v>
      </c>
      <c r="C25861" s="73" t="s">
        <v>101</v>
      </c>
      <c r="D25861" s="75">
        <v>34.5</v>
      </c>
      <c r="E25861" s="75">
        <v>34.5</v>
      </c>
      <c r="F25861" s="73" t="s">
        <v>11</v>
      </c>
    </row>
    <row r="25862" spans="1:6" ht="25.5" x14ac:dyDescent="0.25">
      <c r="A25862" s="73" t="s">
        <v>21104</v>
      </c>
      <c r="B25862" s="74" t="s">
        <v>21105</v>
      </c>
      <c r="C25862" s="73" t="s">
        <v>101</v>
      </c>
      <c r="D25862" s="75">
        <v>128.02000000000001</v>
      </c>
      <c r="E25862" s="75">
        <v>128.02000000000001</v>
      </c>
      <c r="F25862" s="73" t="s">
        <v>11</v>
      </c>
    </row>
    <row r="25863" spans="1:6" ht="25.5" x14ac:dyDescent="0.25">
      <c r="A25863" s="73" t="s">
        <v>21106</v>
      </c>
      <c r="B25863" s="74" t="s">
        <v>21107</v>
      </c>
      <c r="C25863" s="73" t="s">
        <v>101</v>
      </c>
      <c r="D25863" s="75">
        <v>54.49</v>
      </c>
      <c r="E25863" s="75">
        <v>54.49</v>
      </c>
      <c r="F25863" s="73" t="s">
        <v>11</v>
      </c>
    </row>
    <row r="25864" spans="1:6" ht="25.5" x14ac:dyDescent="0.25">
      <c r="A25864" s="73" t="s">
        <v>21108</v>
      </c>
      <c r="B25864" s="74" t="s">
        <v>21109</v>
      </c>
      <c r="C25864" s="73" t="s">
        <v>101</v>
      </c>
      <c r="D25864" s="75">
        <v>77.27</v>
      </c>
      <c r="E25864" s="75">
        <v>77.27</v>
      </c>
      <c r="F25864" s="73" t="s">
        <v>11</v>
      </c>
    </row>
    <row r="25865" spans="1:6" ht="25.5" x14ac:dyDescent="0.25">
      <c r="A25865" s="73" t="s">
        <v>21110</v>
      </c>
      <c r="B25865" s="74" t="s">
        <v>21111</v>
      </c>
      <c r="C25865" s="73" t="s">
        <v>101</v>
      </c>
      <c r="D25865" s="75">
        <v>143.41</v>
      </c>
      <c r="E25865" s="75">
        <v>143.41</v>
      </c>
      <c r="F25865" s="73" t="s">
        <v>11</v>
      </c>
    </row>
    <row r="25866" spans="1:6" ht="25.5" x14ac:dyDescent="0.25">
      <c r="A25866" s="73" t="s">
        <v>21112</v>
      </c>
      <c r="B25866" s="74" t="s">
        <v>21113</v>
      </c>
      <c r="C25866" s="73" t="s">
        <v>101</v>
      </c>
      <c r="D25866" s="75">
        <v>322.83</v>
      </c>
      <c r="E25866" s="75">
        <v>322.83</v>
      </c>
      <c r="F25866" s="73" t="s">
        <v>11</v>
      </c>
    </row>
    <row r="25867" spans="1:6" ht="25.5" x14ac:dyDescent="0.25">
      <c r="A25867" s="73" t="s">
        <v>21114</v>
      </c>
      <c r="B25867" s="74" t="s">
        <v>21115</v>
      </c>
      <c r="C25867" s="73" t="s">
        <v>101</v>
      </c>
      <c r="D25867" s="75">
        <v>584.08000000000004</v>
      </c>
      <c r="E25867" s="75">
        <v>584.08000000000004</v>
      </c>
      <c r="F25867" s="73" t="s">
        <v>11</v>
      </c>
    </row>
    <row r="25868" spans="1:6" ht="25.5" x14ac:dyDescent="0.25">
      <c r="A25868" s="73" t="s">
        <v>21116</v>
      </c>
      <c r="B25868" s="74" t="s">
        <v>21117</v>
      </c>
      <c r="C25868" s="73" t="s">
        <v>101</v>
      </c>
      <c r="D25868" s="75">
        <v>600.66</v>
      </c>
      <c r="E25868" s="75">
        <v>600.66</v>
      </c>
      <c r="F25868" s="73" t="s">
        <v>11</v>
      </c>
    </row>
    <row r="25869" spans="1:6" ht="25.5" x14ac:dyDescent="0.25">
      <c r="A25869" s="73" t="s">
        <v>21118</v>
      </c>
      <c r="B25869" s="74" t="s">
        <v>21119</v>
      </c>
      <c r="C25869" s="73" t="s">
        <v>101</v>
      </c>
      <c r="D25869" s="75">
        <v>591.44000000000005</v>
      </c>
      <c r="E25869" s="75">
        <v>591.44000000000005</v>
      </c>
      <c r="F25869" s="73" t="s">
        <v>11</v>
      </c>
    </row>
    <row r="25870" spans="1:6" ht="25.5" x14ac:dyDescent="0.25">
      <c r="A25870" s="73" t="s">
        <v>21120</v>
      </c>
      <c r="B25870" s="74" t="s">
        <v>21121</v>
      </c>
      <c r="C25870" s="73" t="s">
        <v>101</v>
      </c>
      <c r="D25870" s="75">
        <v>593.79999999999995</v>
      </c>
      <c r="E25870" s="75">
        <v>593.79999999999995</v>
      </c>
      <c r="F25870" s="73" t="s">
        <v>11</v>
      </c>
    </row>
    <row r="25871" spans="1:6" ht="25.5" x14ac:dyDescent="0.25">
      <c r="A25871" s="73" t="s">
        <v>21122</v>
      </c>
      <c r="B25871" s="74" t="s">
        <v>21123</v>
      </c>
      <c r="C25871" s="73" t="s">
        <v>101</v>
      </c>
      <c r="D25871" s="75">
        <v>1049.8399999999999</v>
      </c>
      <c r="E25871" s="75">
        <v>1049.8399999999999</v>
      </c>
      <c r="F25871" s="73" t="s">
        <v>11</v>
      </c>
    </row>
    <row r="25872" spans="1:6" ht="25.5" x14ac:dyDescent="0.25">
      <c r="A25872" s="73" t="s">
        <v>21124</v>
      </c>
      <c r="B25872" s="74" t="s">
        <v>21125</v>
      </c>
      <c r="C25872" s="73" t="s">
        <v>101</v>
      </c>
      <c r="D25872" s="75">
        <v>1215.17</v>
      </c>
      <c r="E25872" s="75">
        <v>1215.17</v>
      </c>
      <c r="F25872" s="73" t="s">
        <v>11</v>
      </c>
    </row>
    <row r="25873" spans="1:6" ht="25.5" x14ac:dyDescent="0.25">
      <c r="A25873" s="73" t="s">
        <v>21126</v>
      </c>
      <c r="B25873" s="74" t="s">
        <v>21127</v>
      </c>
      <c r="C25873" s="73" t="s">
        <v>101</v>
      </c>
      <c r="D25873" s="75">
        <v>1476.06</v>
      </c>
      <c r="E25873" s="75">
        <v>1476.06</v>
      </c>
      <c r="F25873" s="73" t="s">
        <v>11</v>
      </c>
    </row>
    <row r="25874" spans="1:6" ht="25.5" x14ac:dyDescent="0.25">
      <c r="A25874" s="73" t="s">
        <v>21128</v>
      </c>
      <c r="B25874" s="74" t="s">
        <v>21129</v>
      </c>
      <c r="C25874" s="73" t="s">
        <v>101</v>
      </c>
      <c r="D25874" s="75">
        <v>345.53</v>
      </c>
      <c r="E25874" s="75">
        <v>345.53</v>
      </c>
      <c r="F25874" s="73" t="s">
        <v>11</v>
      </c>
    </row>
    <row r="25875" spans="1:6" ht="25.5" x14ac:dyDescent="0.25">
      <c r="A25875" s="73" t="s">
        <v>21130</v>
      </c>
      <c r="B25875" s="74" t="s">
        <v>21131</v>
      </c>
      <c r="C25875" s="73" t="s">
        <v>101</v>
      </c>
      <c r="D25875" s="75">
        <v>374.37</v>
      </c>
      <c r="E25875" s="75">
        <v>374.37</v>
      </c>
      <c r="F25875" s="73" t="s">
        <v>11</v>
      </c>
    </row>
    <row r="25876" spans="1:6" ht="25.5" x14ac:dyDescent="0.25">
      <c r="A25876" s="73" t="s">
        <v>21132</v>
      </c>
      <c r="B25876" s="74" t="s">
        <v>21133</v>
      </c>
      <c r="C25876" s="73" t="s">
        <v>101</v>
      </c>
      <c r="D25876" s="75">
        <v>515.61</v>
      </c>
      <c r="E25876" s="75">
        <v>515.61</v>
      </c>
      <c r="F25876" s="73" t="s">
        <v>11</v>
      </c>
    </row>
    <row r="25877" spans="1:6" ht="25.5" x14ac:dyDescent="0.25">
      <c r="A25877" s="73" t="s">
        <v>21134</v>
      </c>
      <c r="B25877" s="74" t="s">
        <v>21135</v>
      </c>
      <c r="C25877" s="73" t="s">
        <v>101</v>
      </c>
      <c r="D25877" s="75">
        <v>631.76</v>
      </c>
      <c r="E25877" s="75">
        <v>631.76</v>
      </c>
      <c r="F25877" s="73" t="s">
        <v>11</v>
      </c>
    </row>
    <row r="25878" spans="1:6" ht="25.5" x14ac:dyDescent="0.25">
      <c r="A25878" s="73" t="s">
        <v>21136</v>
      </c>
      <c r="B25878" s="74" t="s">
        <v>21137</v>
      </c>
      <c r="C25878" s="73" t="s">
        <v>101</v>
      </c>
      <c r="D25878" s="75">
        <v>542.23</v>
      </c>
      <c r="E25878" s="75">
        <v>542.23</v>
      </c>
      <c r="F25878" s="73" t="s">
        <v>11</v>
      </c>
    </row>
    <row r="25879" spans="1:6" ht="25.5" x14ac:dyDescent="0.25">
      <c r="A25879" s="73" t="s">
        <v>21138</v>
      </c>
      <c r="B25879" s="74" t="s">
        <v>21139</v>
      </c>
      <c r="C25879" s="73" t="s">
        <v>101</v>
      </c>
      <c r="D25879" s="75">
        <v>925.98</v>
      </c>
      <c r="E25879" s="75">
        <v>925.98</v>
      </c>
      <c r="F25879" s="73" t="s">
        <v>11</v>
      </c>
    </row>
    <row r="25880" spans="1:6" ht="25.5" x14ac:dyDescent="0.25">
      <c r="A25880" s="73" t="s">
        <v>21140</v>
      </c>
      <c r="B25880" s="74" t="s">
        <v>21141</v>
      </c>
      <c r="C25880" s="73" t="s">
        <v>101</v>
      </c>
      <c r="D25880" s="75">
        <v>786.76</v>
      </c>
      <c r="E25880" s="75">
        <v>786.76</v>
      </c>
      <c r="F25880" s="73" t="s">
        <v>11</v>
      </c>
    </row>
    <row r="25881" spans="1:6" ht="25.5" x14ac:dyDescent="0.25">
      <c r="A25881" s="73" t="s">
        <v>21142</v>
      </c>
      <c r="B25881" s="74" t="s">
        <v>21143</v>
      </c>
      <c r="C25881" s="73" t="s">
        <v>101</v>
      </c>
      <c r="D25881" s="75">
        <v>1247.22</v>
      </c>
      <c r="E25881" s="75">
        <v>1247.22</v>
      </c>
      <c r="F25881" s="73" t="s">
        <v>11</v>
      </c>
    </row>
    <row r="25882" spans="1:6" ht="25.5" x14ac:dyDescent="0.25">
      <c r="A25882" s="73" t="s">
        <v>21144</v>
      </c>
      <c r="B25882" s="74" t="s">
        <v>21145</v>
      </c>
      <c r="C25882" s="73" t="s">
        <v>101</v>
      </c>
      <c r="D25882" s="75">
        <v>1376.22</v>
      </c>
      <c r="E25882" s="75">
        <v>1376.22</v>
      </c>
      <c r="F25882" s="73" t="s">
        <v>11</v>
      </c>
    </row>
    <row r="25883" spans="1:6" ht="25.5" x14ac:dyDescent="0.25">
      <c r="A25883" s="73" t="s">
        <v>21146</v>
      </c>
      <c r="B25883" s="74" t="s">
        <v>21147</v>
      </c>
      <c r="C25883" s="73" t="s">
        <v>101</v>
      </c>
      <c r="D25883" s="75">
        <v>250.79</v>
      </c>
      <c r="E25883" s="75">
        <v>250.79</v>
      </c>
      <c r="F25883" s="73" t="s">
        <v>11</v>
      </c>
    </row>
    <row r="25884" spans="1:6" ht="25.5" x14ac:dyDescent="0.25">
      <c r="A25884" s="73" t="s">
        <v>21148</v>
      </c>
      <c r="B25884" s="74" t="s">
        <v>21149</v>
      </c>
      <c r="C25884" s="73" t="s">
        <v>101</v>
      </c>
      <c r="D25884" s="75">
        <v>257</v>
      </c>
      <c r="E25884" s="75">
        <v>257</v>
      </c>
      <c r="F25884" s="73" t="s">
        <v>11</v>
      </c>
    </row>
    <row r="25885" spans="1:6" ht="25.5" x14ac:dyDescent="0.25">
      <c r="A25885" s="73" t="s">
        <v>21150</v>
      </c>
      <c r="B25885" s="74" t="s">
        <v>21151</v>
      </c>
      <c r="C25885" s="73" t="s">
        <v>101</v>
      </c>
      <c r="D25885" s="75">
        <v>280.02</v>
      </c>
      <c r="E25885" s="75">
        <v>280.02</v>
      </c>
      <c r="F25885" s="73" t="s">
        <v>11</v>
      </c>
    </row>
    <row r="25886" spans="1:6" ht="25.5" x14ac:dyDescent="0.25">
      <c r="A25886" s="73" t="s">
        <v>21152</v>
      </c>
      <c r="B25886" s="74" t="s">
        <v>21153</v>
      </c>
      <c r="C25886" s="73" t="s">
        <v>101</v>
      </c>
      <c r="D25886" s="75">
        <v>266.17</v>
      </c>
      <c r="E25886" s="75">
        <v>266.17</v>
      </c>
      <c r="F25886" s="73" t="s">
        <v>11</v>
      </c>
    </row>
    <row r="25887" spans="1:6" ht="25.5" x14ac:dyDescent="0.25">
      <c r="A25887" s="73" t="s">
        <v>21154</v>
      </c>
      <c r="B25887" s="74" t="s">
        <v>21155</v>
      </c>
      <c r="C25887" s="73" t="s">
        <v>101</v>
      </c>
      <c r="D25887" s="75">
        <v>323.68</v>
      </c>
      <c r="E25887" s="75">
        <v>323.68</v>
      </c>
      <c r="F25887" s="73" t="s">
        <v>11</v>
      </c>
    </row>
    <row r="25888" spans="1:6" ht="25.5" x14ac:dyDescent="0.25">
      <c r="A25888" s="73" t="s">
        <v>21156</v>
      </c>
      <c r="B25888" s="74" t="s">
        <v>21157</v>
      </c>
      <c r="C25888" s="73" t="s">
        <v>101</v>
      </c>
      <c r="D25888" s="75">
        <v>265.70999999999998</v>
      </c>
      <c r="E25888" s="75">
        <v>265.70999999999998</v>
      </c>
      <c r="F25888" s="73" t="s">
        <v>11</v>
      </c>
    </row>
    <row r="25889" spans="1:6" ht="25.5" x14ac:dyDescent="0.25">
      <c r="A25889" s="73" t="s">
        <v>21158</v>
      </c>
      <c r="B25889" s="74" t="s">
        <v>21159</v>
      </c>
      <c r="C25889" s="73" t="s">
        <v>101</v>
      </c>
      <c r="D25889" s="75">
        <v>313.04000000000002</v>
      </c>
      <c r="E25889" s="75">
        <v>313.04000000000002</v>
      </c>
      <c r="F25889" s="73" t="s">
        <v>11</v>
      </c>
    </row>
    <row r="25890" spans="1:6" ht="25.5" x14ac:dyDescent="0.25">
      <c r="A25890" s="73" t="s">
        <v>21160</v>
      </c>
      <c r="B25890" s="74" t="s">
        <v>21161</v>
      </c>
      <c r="C25890" s="73" t="s">
        <v>101</v>
      </c>
      <c r="D25890" s="75">
        <v>503.9</v>
      </c>
      <c r="E25890" s="75">
        <v>503.9</v>
      </c>
      <c r="F25890" s="73" t="s">
        <v>11</v>
      </c>
    </row>
    <row r="25891" spans="1:6" ht="25.5" x14ac:dyDescent="0.25">
      <c r="A25891" s="73" t="s">
        <v>21162</v>
      </c>
      <c r="B25891" s="74" t="s">
        <v>21163</v>
      </c>
      <c r="C25891" s="73" t="s">
        <v>101</v>
      </c>
      <c r="D25891" s="75">
        <v>154.9</v>
      </c>
      <c r="E25891" s="75">
        <v>154.9</v>
      </c>
      <c r="F25891" s="73" t="s">
        <v>11</v>
      </c>
    </row>
    <row r="25892" spans="1:6" ht="25.5" x14ac:dyDescent="0.25">
      <c r="A25892" s="73" t="s">
        <v>21164</v>
      </c>
      <c r="B25892" s="74" t="s">
        <v>21165</v>
      </c>
      <c r="C25892" s="73" t="s">
        <v>101</v>
      </c>
      <c r="D25892" s="75">
        <v>183.38</v>
      </c>
      <c r="E25892" s="75">
        <v>183.38</v>
      </c>
      <c r="F25892" s="73" t="s">
        <v>11</v>
      </c>
    </row>
    <row r="25893" spans="1:6" ht="25.5" x14ac:dyDescent="0.25">
      <c r="A25893" s="73" t="s">
        <v>21166</v>
      </c>
      <c r="B25893" s="74" t="s">
        <v>21167</v>
      </c>
      <c r="C25893" s="73" t="s">
        <v>101</v>
      </c>
      <c r="D25893" s="75">
        <v>254.19</v>
      </c>
      <c r="E25893" s="75">
        <v>254.19</v>
      </c>
      <c r="F25893" s="73" t="s">
        <v>11</v>
      </c>
    </row>
    <row r="25894" spans="1:6" ht="25.5" x14ac:dyDescent="0.25">
      <c r="A25894" s="73" t="s">
        <v>21168</v>
      </c>
      <c r="B25894" s="74" t="s">
        <v>21169</v>
      </c>
      <c r="C25894" s="73" t="s">
        <v>101</v>
      </c>
      <c r="D25894" s="75">
        <v>249.01</v>
      </c>
      <c r="E25894" s="75">
        <v>249.01</v>
      </c>
      <c r="F25894" s="73" t="s">
        <v>11</v>
      </c>
    </row>
    <row r="25895" spans="1:6" ht="25.5" x14ac:dyDescent="0.25">
      <c r="A25895" s="73" t="s">
        <v>21170</v>
      </c>
      <c r="B25895" s="74" t="s">
        <v>21171</v>
      </c>
      <c r="C25895" s="73" t="s">
        <v>101</v>
      </c>
      <c r="D25895" s="75">
        <v>292.83999999999997</v>
      </c>
      <c r="E25895" s="75">
        <v>292.83999999999997</v>
      </c>
      <c r="F25895" s="73" t="s">
        <v>11</v>
      </c>
    </row>
    <row r="25896" spans="1:6" ht="25.5" x14ac:dyDescent="0.25">
      <c r="A25896" s="73" t="s">
        <v>21172</v>
      </c>
      <c r="B25896" s="74" t="s">
        <v>21173</v>
      </c>
      <c r="C25896" s="73" t="s">
        <v>101</v>
      </c>
      <c r="D25896" s="75">
        <v>307.92</v>
      </c>
      <c r="E25896" s="75">
        <v>307.92</v>
      </c>
      <c r="F25896" s="73" t="s">
        <v>11</v>
      </c>
    </row>
    <row r="25897" spans="1:6" ht="25.5" x14ac:dyDescent="0.25">
      <c r="A25897" s="73" t="s">
        <v>21174</v>
      </c>
      <c r="B25897" s="74" t="s">
        <v>21175</v>
      </c>
      <c r="C25897" s="73" t="s">
        <v>101</v>
      </c>
      <c r="D25897" s="75">
        <v>400.89</v>
      </c>
      <c r="E25897" s="75">
        <v>400.89</v>
      </c>
      <c r="F25897" s="73" t="s">
        <v>11</v>
      </c>
    </row>
    <row r="25898" spans="1:6" ht="25.5" x14ac:dyDescent="0.25">
      <c r="A25898" s="73" t="s">
        <v>21176</v>
      </c>
      <c r="B25898" s="74" t="s">
        <v>21177</v>
      </c>
      <c r="C25898" s="73" t="s">
        <v>101</v>
      </c>
      <c r="D25898" s="75">
        <v>443.65</v>
      </c>
      <c r="E25898" s="75">
        <v>443.65</v>
      </c>
      <c r="F25898" s="73" t="s">
        <v>11</v>
      </c>
    </row>
    <row r="25899" spans="1:6" ht="25.5" x14ac:dyDescent="0.25">
      <c r="A25899" s="73" t="s">
        <v>21178</v>
      </c>
      <c r="B25899" s="74" t="s">
        <v>21179</v>
      </c>
      <c r="C25899" s="73" t="s">
        <v>101</v>
      </c>
      <c r="D25899" s="75">
        <v>907.99</v>
      </c>
      <c r="E25899" s="75">
        <v>907.99</v>
      </c>
      <c r="F25899" s="73" t="s">
        <v>11</v>
      </c>
    </row>
    <row r="25900" spans="1:6" ht="25.5" x14ac:dyDescent="0.25">
      <c r="A25900" s="73" t="s">
        <v>21180</v>
      </c>
      <c r="B25900" s="74" t="s">
        <v>21181</v>
      </c>
      <c r="C25900" s="73" t="s">
        <v>101</v>
      </c>
      <c r="D25900" s="75">
        <v>1151.0999999999999</v>
      </c>
      <c r="E25900" s="75">
        <v>1151.0999999999999</v>
      </c>
      <c r="F25900" s="73" t="s">
        <v>11</v>
      </c>
    </row>
    <row r="25901" spans="1:6" ht="25.5" x14ac:dyDescent="0.25">
      <c r="A25901" s="73" t="s">
        <v>21182</v>
      </c>
      <c r="B25901" s="74" t="s">
        <v>21183</v>
      </c>
      <c r="C25901" s="73" t="s">
        <v>101</v>
      </c>
      <c r="D25901" s="75">
        <v>0.11</v>
      </c>
      <c r="E25901" s="75">
        <v>0.11</v>
      </c>
      <c r="F25901" s="73" t="s">
        <v>11</v>
      </c>
    </row>
    <row r="25902" spans="1:6" ht="63.75" x14ac:dyDescent="0.25">
      <c r="A25902" s="73" t="s">
        <v>21184</v>
      </c>
      <c r="B25902" s="74" t="s">
        <v>21185</v>
      </c>
      <c r="C25902" s="73" t="s">
        <v>101</v>
      </c>
      <c r="D25902" s="75">
        <v>172.43</v>
      </c>
      <c r="E25902" s="75">
        <v>172.43</v>
      </c>
      <c r="F25902" s="73" t="s">
        <v>11</v>
      </c>
    </row>
    <row r="25903" spans="1:6" ht="63.75" x14ac:dyDescent="0.25">
      <c r="A25903" s="73" t="s">
        <v>21186</v>
      </c>
      <c r="B25903" s="74" t="s">
        <v>21185</v>
      </c>
      <c r="C25903" s="73" t="s">
        <v>101</v>
      </c>
      <c r="D25903" s="75">
        <v>84.29</v>
      </c>
      <c r="E25903" s="75">
        <v>84.29</v>
      </c>
      <c r="F25903" s="73" t="s">
        <v>11</v>
      </c>
    </row>
    <row r="25904" spans="1:6" ht="63.75" x14ac:dyDescent="0.25">
      <c r="A25904" s="73" t="s">
        <v>21187</v>
      </c>
      <c r="B25904" s="74" t="s">
        <v>21188</v>
      </c>
      <c r="C25904" s="73" t="s">
        <v>101</v>
      </c>
      <c r="D25904" s="75">
        <v>132.94999999999999</v>
      </c>
      <c r="E25904" s="75">
        <v>132.94999999999999</v>
      </c>
      <c r="F25904" s="73" t="s">
        <v>11</v>
      </c>
    </row>
    <row r="25905" spans="1:6" ht="63.75" x14ac:dyDescent="0.25">
      <c r="A25905" s="73" t="s">
        <v>21189</v>
      </c>
      <c r="B25905" s="74" t="s">
        <v>21188</v>
      </c>
      <c r="C25905" s="73" t="s">
        <v>101</v>
      </c>
      <c r="D25905" s="75">
        <v>313.27999999999997</v>
      </c>
      <c r="E25905" s="75">
        <v>313.27999999999997</v>
      </c>
      <c r="F25905" s="73" t="s">
        <v>11</v>
      </c>
    </row>
    <row r="25906" spans="1:6" ht="63.75" x14ac:dyDescent="0.25">
      <c r="A25906" s="73" t="s">
        <v>21190</v>
      </c>
      <c r="B25906" s="74" t="s">
        <v>21191</v>
      </c>
      <c r="C25906" s="73" t="s">
        <v>101</v>
      </c>
      <c r="D25906" s="75">
        <v>93.78</v>
      </c>
      <c r="E25906" s="75">
        <v>93.78</v>
      </c>
      <c r="F25906" s="73" t="s">
        <v>11</v>
      </c>
    </row>
    <row r="25907" spans="1:6" ht="63.75" x14ac:dyDescent="0.25">
      <c r="A25907" s="73" t="s">
        <v>21192</v>
      </c>
      <c r="B25907" s="74" t="s">
        <v>21191</v>
      </c>
      <c r="C25907" s="73" t="s">
        <v>101</v>
      </c>
      <c r="D25907" s="75">
        <v>196.86</v>
      </c>
      <c r="E25907" s="75">
        <v>196.86</v>
      </c>
      <c r="F25907" s="73" t="s">
        <v>11</v>
      </c>
    </row>
    <row r="25908" spans="1:6" ht="63.75" x14ac:dyDescent="0.25">
      <c r="A25908" s="73" t="s">
        <v>21193</v>
      </c>
      <c r="B25908" s="74" t="s">
        <v>21194</v>
      </c>
      <c r="C25908" s="73" t="s">
        <v>101</v>
      </c>
      <c r="D25908" s="75">
        <v>151.06</v>
      </c>
      <c r="E25908" s="75">
        <v>151.06</v>
      </c>
      <c r="F25908" s="73" t="s">
        <v>11</v>
      </c>
    </row>
    <row r="25909" spans="1:6" ht="63.75" x14ac:dyDescent="0.25">
      <c r="A25909" s="73" t="s">
        <v>21195</v>
      </c>
      <c r="B25909" s="74" t="s">
        <v>21194</v>
      </c>
      <c r="C25909" s="73" t="s">
        <v>101</v>
      </c>
      <c r="D25909" s="75">
        <v>373.43</v>
      </c>
      <c r="E25909" s="75">
        <v>373.43</v>
      </c>
      <c r="F25909" s="73" t="s">
        <v>11</v>
      </c>
    </row>
    <row r="25910" spans="1:6" x14ac:dyDescent="0.25">
      <c r="A25910" s="73" t="s">
        <v>21196</v>
      </c>
      <c r="B25910" s="74" t="s">
        <v>21197</v>
      </c>
      <c r="C25910" s="73" t="s">
        <v>101</v>
      </c>
      <c r="D25910" s="75">
        <v>4.2699999999999996</v>
      </c>
      <c r="E25910" s="75">
        <v>4.2699999999999996</v>
      </c>
      <c r="F25910" s="73" t="s">
        <v>11</v>
      </c>
    </row>
    <row r="25911" spans="1:6" x14ac:dyDescent="0.25">
      <c r="A25911" s="73" t="s">
        <v>21198</v>
      </c>
      <c r="B25911" s="74" t="s">
        <v>21199</v>
      </c>
      <c r="C25911" s="73" t="s">
        <v>101</v>
      </c>
      <c r="D25911" s="75">
        <v>5.3</v>
      </c>
      <c r="E25911" s="75">
        <v>5.3</v>
      </c>
      <c r="F25911" s="73" t="s">
        <v>11</v>
      </c>
    </row>
    <row r="25912" spans="1:6" x14ac:dyDescent="0.25">
      <c r="A25912" s="73" t="s">
        <v>21200</v>
      </c>
      <c r="B25912" s="74" t="s">
        <v>21201</v>
      </c>
      <c r="C25912" s="73" t="s">
        <v>101</v>
      </c>
      <c r="D25912" s="75">
        <v>3.16</v>
      </c>
      <c r="E25912" s="75">
        <v>3.16</v>
      </c>
      <c r="F25912" s="73" t="s">
        <v>11</v>
      </c>
    </row>
    <row r="25913" spans="1:6" ht="25.5" x14ac:dyDescent="0.25">
      <c r="A25913" s="73" t="s">
        <v>21202</v>
      </c>
      <c r="B25913" s="74" t="s">
        <v>21203</v>
      </c>
      <c r="C25913" s="73" t="s">
        <v>101</v>
      </c>
      <c r="D25913" s="75">
        <v>8.4700000000000006</v>
      </c>
      <c r="E25913" s="75">
        <v>8.4700000000000006</v>
      </c>
      <c r="F25913" s="73" t="s">
        <v>11</v>
      </c>
    </row>
    <row r="25914" spans="1:6" ht="25.5" x14ac:dyDescent="0.25">
      <c r="A25914" s="73" t="s">
        <v>21204</v>
      </c>
      <c r="B25914" s="74" t="s">
        <v>21205</v>
      </c>
      <c r="C25914" s="73" t="s">
        <v>101</v>
      </c>
      <c r="D25914" s="75">
        <v>17.190000000000001</v>
      </c>
      <c r="E25914" s="75">
        <v>17.190000000000001</v>
      </c>
      <c r="F25914" s="73" t="s">
        <v>11</v>
      </c>
    </row>
    <row r="25915" spans="1:6" ht="25.5" x14ac:dyDescent="0.25">
      <c r="A25915" s="73" t="s">
        <v>21206</v>
      </c>
      <c r="B25915" s="74" t="s">
        <v>21207</v>
      </c>
      <c r="C25915" s="73" t="s">
        <v>101</v>
      </c>
      <c r="D25915" s="75">
        <v>19.29</v>
      </c>
      <c r="E25915" s="75">
        <v>19.29</v>
      </c>
      <c r="F25915" s="73" t="s">
        <v>11</v>
      </c>
    </row>
    <row r="25916" spans="1:6" ht="25.5" x14ac:dyDescent="0.25">
      <c r="A25916" s="73" t="s">
        <v>21208</v>
      </c>
      <c r="B25916" s="74" t="s">
        <v>21209</v>
      </c>
      <c r="C25916" s="73" t="s">
        <v>101</v>
      </c>
      <c r="D25916" s="75">
        <v>23.47</v>
      </c>
      <c r="E25916" s="75">
        <v>23.47</v>
      </c>
      <c r="F25916" s="73" t="s">
        <v>11</v>
      </c>
    </row>
    <row r="25917" spans="1:6" ht="25.5" x14ac:dyDescent="0.25">
      <c r="A25917" s="73" t="s">
        <v>21210</v>
      </c>
      <c r="B25917" s="74" t="s">
        <v>21211</v>
      </c>
      <c r="C25917" s="73" t="s">
        <v>101</v>
      </c>
      <c r="D25917" s="75">
        <v>48.58</v>
      </c>
      <c r="E25917" s="75">
        <v>48.58</v>
      </c>
      <c r="F25917" s="73" t="s">
        <v>11</v>
      </c>
    </row>
    <row r="25918" spans="1:6" ht="25.5" x14ac:dyDescent="0.25">
      <c r="A25918" s="73" t="s">
        <v>21212</v>
      </c>
      <c r="B25918" s="74" t="s">
        <v>21213</v>
      </c>
      <c r="C25918" s="73" t="s">
        <v>101</v>
      </c>
      <c r="D25918" s="75">
        <v>0.54</v>
      </c>
      <c r="E25918" s="75">
        <v>0.54</v>
      </c>
      <c r="F25918" s="73" t="s">
        <v>11</v>
      </c>
    </row>
    <row r="25919" spans="1:6" ht="25.5" x14ac:dyDescent="0.25">
      <c r="A25919" s="73" t="s">
        <v>21214</v>
      </c>
      <c r="B25919" s="74" t="s">
        <v>21215</v>
      </c>
      <c r="C25919" s="73" t="s">
        <v>101</v>
      </c>
      <c r="D25919" s="75">
        <v>0.7</v>
      </c>
      <c r="E25919" s="75">
        <v>0.7</v>
      </c>
      <c r="F25919" s="73" t="s">
        <v>11</v>
      </c>
    </row>
    <row r="25920" spans="1:6" ht="25.5" x14ac:dyDescent="0.25">
      <c r="A25920" s="73" t="s">
        <v>21216</v>
      </c>
      <c r="B25920" s="74" t="s">
        <v>21217</v>
      </c>
      <c r="C25920" s="73" t="s">
        <v>101</v>
      </c>
      <c r="D25920" s="75">
        <v>0.83</v>
      </c>
      <c r="E25920" s="75">
        <v>0.83</v>
      </c>
      <c r="F25920" s="73" t="s">
        <v>11</v>
      </c>
    </row>
    <row r="25921" spans="1:6" ht="25.5" x14ac:dyDescent="0.25">
      <c r="A25921" s="73" t="s">
        <v>21218</v>
      </c>
      <c r="B25921" s="74" t="s">
        <v>21219</v>
      </c>
      <c r="C25921" s="73" t="s">
        <v>101</v>
      </c>
      <c r="D25921" s="75">
        <v>0.89</v>
      </c>
      <c r="E25921" s="75">
        <v>0.89</v>
      </c>
      <c r="F25921" s="73" t="s">
        <v>11</v>
      </c>
    </row>
    <row r="25922" spans="1:6" ht="25.5" x14ac:dyDescent="0.25">
      <c r="A25922" s="73" t="s">
        <v>21220</v>
      </c>
      <c r="B25922" s="74" t="s">
        <v>21221</v>
      </c>
      <c r="C25922" s="73" t="s">
        <v>101</v>
      </c>
      <c r="D25922" s="75">
        <v>1.36</v>
      </c>
      <c r="E25922" s="75">
        <v>1.36</v>
      </c>
      <c r="F25922" s="73" t="s">
        <v>11</v>
      </c>
    </row>
    <row r="25923" spans="1:6" ht="25.5" x14ac:dyDescent="0.25">
      <c r="A25923" s="73" t="s">
        <v>21222</v>
      </c>
      <c r="B25923" s="74" t="s">
        <v>21223</v>
      </c>
      <c r="C25923" s="73" t="s">
        <v>101</v>
      </c>
      <c r="D25923" s="75">
        <v>3.43</v>
      </c>
      <c r="E25923" s="75">
        <v>3.43</v>
      </c>
      <c r="F25923" s="73" t="s">
        <v>11</v>
      </c>
    </row>
    <row r="25924" spans="1:6" ht="25.5" x14ac:dyDescent="0.25">
      <c r="A25924" s="73" t="s">
        <v>21224</v>
      </c>
      <c r="B25924" s="74" t="s">
        <v>21225</v>
      </c>
      <c r="C25924" s="73" t="s">
        <v>101</v>
      </c>
      <c r="D25924" s="75">
        <v>3.52</v>
      </c>
      <c r="E25924" s="75">
        <v>3.52</v>
      </c>
      <c r="F25924" s="73" t="s">
        <v>11</v>
      </c>
    </row>
    <row r="25925" spans="1:6" ht="25.5" x14ac:dyDescent="0.25">
      <c r="A25925" s="73" t="s">
        <v>21226</v>
      </c>
      <c r="B25925" s="74" t="s">
        <v>21227</v>
      </c>
      <c r="C25925" s="73" t="s">
        <v>101</v>
      </c>
      <c r="D25925" s="75">
        <v>7.02</v>
      </c>
      <c r="E25925" s="75">
        <v>7.02</v>
      </c>
      <c r="F25925" s="73" t="s">
        <v>11</v>
      </c>
    </row>
    <row r="25926" spans="1:6" ht="25.5" x14ac:dyDescent="0.25">
      <c r="A25926" s="73" t="s">
        <v>21228</v>
      </c>
      <c r="B25926" s="74" t="s">
        <v>21229</v>
      </c>
      <c r="C25926" s="73" t="s">
        <v>101</v>
      </c>
      <c r="D25926" s="75">
        <v>9.27</v>
      </c>
      <c r="E25926" s="75">
        <v>9.27</v>
      </c>
      <c r="F25926" s="73" t="s">
        <v>11</v>
      </c>
    </row>
    <row r="25927" spans="1:6" ht="25.5" x14ac:dyDescent="0.25">
      <c r="A25927" s="73" t="s">
        <v>21230</v>
      </c>
      <c r="B25927" s="74" t="s">
        <v>21231</v>
      </c>
      <c r="C25927" s="73" t="s">
        <v>101</v>
      </c>
      <c r="D25927" s="75">
        <v>10.46</v>
      </c>
      <c r="E25927" s="75">
        <v>10.46</v>
      </c>
      <c r="F25927" s="73" t="s">
        <v>11</v>
      </c>
    </row>
    <row r="25928" spans="1:6" ht="38.25" x14ac:dyDescent="0.25">
      <c r="A25928" s="73" t="s">
        <v>21232</v>
      </c>
      <c r="B25928" s="74" t="s">
        <v>21233</v>
      </c>
      <c r="C25928" s="73" t="s">
        <v>101</v>
      </c>
      <c r="D25928" s="75">
        <v>5.34</v>
      </c>
      <c r="E25928" s="75">
        <v>5.34</v>
      </c>
      <c r="F25928" s="73" t="s">
        <v>11</v>
      </c>
    </row>
    <row r="25929" spans="1:6" ht="38.25" x14ac:dyDescent="0.25">
      <c r="A25929" s="73" t="s">
        <v>21234</v>
      </c>
      <c r="B25929" s="74" t="s">
        <v>35120</v>
      </c>
      <c r="C25929" s="73" t="s">
        <v>101</v>
      </c>
      <c r="D25929" s="75">
        <v>6.3</v>
      </c>
      <c r="E25929" s="75">
        <v>6.3</v>
      </c>
      <c r="F25929" s="73" t="s">
        <v>11</v>
      </c>
    </row>
    <row r="25930" spans="1:6" ht="25.5" x14ac:dyDescent="0.25">
      <c r="A25930" s="73" t="s">
        <v>21235</v>
      </c>
      <c r="B25930" s="74" t="s">
        <v>21236</v>
      </c>
      <c r="C25930" s="73" t="s">
        <v>101</v>
      </c>
      <c r="D25930" s="75">
        <v>2.63</v>
      </c>
      <c r="E25930" s="75">
        <v>2.63</v>
      </c>
      <c r="F25930" s="73" t="s">
        <v>11</v>
      </c>
    </row>
    <row r="25931" spans="1:6" ht="25.5" x14ac:dyDescent="0.25">
      <c r="A25931" s="73" t="s">
        <v>21237</v>
      </c>
      <c r="B25931" s="74" t="s">
        <v>35121</v>
      </c>
      <c r="C25931" s="73" t="s">
        <v>101</v>
      </c>
      <c r="D25931" s="75">
        <v>5.2</v>
      </c>
      <c r="E25931" s="75">
        <v>5.2</v>
      </c>
      <c r="F25931" s="73" t="s">
        <v>11</v>
      </c>
    </row>
    <row r="25932" spans="1:6" ht="38.25" x14ac:dyDescent="0.25">
      <c r="A25932" s="73" t="s">
        <v>21238</v>
      </c>
      <c r="B25932" s="74" t="s">
        <v>21239</v>
      </c>
      <c r="C25932" s="73" t="s">
        <v>101</v>
      </c>
      <c r="D25932" s="75">
        <v>7.65</v>
      </c>
      <c r="E25932" s="75">
        <v>7.65</v>
      </c>
      <c r="F25932" s="73" t="s">
        <v>11</v>
      </c>
    </row>
    <row r="25933" spans="1:6" ht="25.5" x14ac:dyDescent="0.25">
      <c r="A25933" s="73" t="s">
        <v>21240</v>
      </c>
      <c r="B25933" s="74" t="s">
        <v>21241</v>
      </c>
      <c r="C25933" s="73" t="s">
        <v>101</v>
      </c>
      <c r="D25933" s="75">
        <v>9.11</v>
      </c>
      <c r="E25933" s="75">
        <v>9.11</v>
      </c>
      <c r="F25933" s="73" t="s">
        <v>11</v>
      </c>
    </row>
    <row r="25934" spans="1:6" ht="38.25" x14ac:dyDescent="0.25">
      <c r="A25934" s="73" t="s">
        <v>21242</v>
      </c>
      <c r="B25934" s="74" t="s">
        <v>21243</v>
      </c>
      <c r="C25934" s="73" t="s">
        <v>101</v>
      </c>
      <c r="D25934" s="75">
        <v>9.26</v>
      </c>
      <c r="E25934" s="75">
        <v>9.26</v>
      </c>
      <c r="F25934" s="73" t="s">
        <v>11</v>
      </c>
    </row>
    <row r="25935" spans="1:6" ht="25.5" x14ac:dyDescent="0.25">
      <c r="A25935" s="73" t="s">
        <v>21244</v>
      </c>
      <c r="B25935" s="74" t="s">
        <v>21245</v>
      </c>
      <c r="C25935" s="73" t="s">
        <v>101</v>
      </c>
      <c r="D25935" s="75">
        <v>10.79</v>
      </c>
      <c r="E25935" s="75">
        <v>10.79</v>
      </c>
      <c r="F25935" s="73" t="s">
        <v>11</v>
      </c>
    </row>
    <row r="25936" spans="1:6" ht="25.5" x14ac:dyDescent="0.25">
      <c r="A25936" s="73" t="s">
        <v>21246</v>
      </c>
      <c r="B25936" s="74" t="s">
        <v>21247</v>
      </c>
      <c r="C25936" s="73" t="s">
        <v>101</v>
      </c>
      <c r="D25936" s="75">
        <v>4.26</v>
      </c>
      <c r="E25936" s="75">
        <v>4.26</v>
      </c>
      <c r="F25936" s="73" t="s">
        <v>11</v>
      </c>
    </row>
    <row r="25937" spans="1:6" ht="25.5" x14ac:dyDescent="0.25">
      <c r="A25937" s="73" t="s">
        <v>21248</v>
      </c>
      <c r="B25937" s="74" t="s">
        <v>21249</v>
      </c>
      <c r="C25937" s="73" t="s">
        <v>101</v>
      </c>
      <c r="D25937" s="75">
        <v>4.4000000000000004</v>
      </c>
      <c r="E25937" s="75">
        <v>4.4000000000000004</v>
      </c>
      <c r="F25937" s="73" t="s">
        <v>11</v>
      </c>
    </row>
    <row r="25938" spans="1:6" ht="25.5" x14ac:dyDescent="0.25">
      <c r="A25938" s="73" t="s">
        <v>21250</v>
      </c>
      <c r="B25938" s="74" t="s">
        <v>21251</v>
      </c>
      <c r="C25938" s="73" t="s">
        <v>101</v>
      </c>
      <c r="D25938" s="75">
        <v>7.74</v>
      </c>
      <c r="E25938" s="75">
        <v>7.74</v>
      </c>
      <c r="F25938" s="73" t="s">
        <v>11</v>
      </c>
    </row>
    <row r="25939" spans="1:6" ht="25.5" x14ac:dyDescent="0.25">
      <c r="A25939" s="73" t="s">
        <v>21252</v>
      </c>
      <c r="B25939" s="74" t="s">
        <v>21253</v>
      </c>
      <c r="C25939" s="73" t="s">
        <v>101</v>
      </c>
      <c r="D25939" s="75">
        <v>8.41</v>
      </c>
      <c r="E25939" s="75">
        <v>8.41</v>
      </c>
      <c r="F25939" s="73" t="s">
        <v>11</v>
      </c>
    </row>
    <row r="25940" spans="1:6" ht="25.5" x14ac:dyDescent="0.25">
      <c r="A25940" s="73" t="s">
        <v>21254</v>
      </c>
      <c r="B25940" s="74" t="s">
        <v>21255</v>
      </c>
      <c r="C25940" s="73" t="s">
        <v>101</v>
      </c>
      <c r="D25940" s="75">
        <v>9.58</v>
      </c>
      <c r="E25940" s="75">
        <v>9.58</v>
      </c>
      <c r="F25940" s="73" t="s">
        <v>11</v>
      </c>
    </row>
    <row r="25941" spans="1:6" ht="38.25" x14ac:dyDescent="0.25">
      <c r="A25941" s="73" t="s">
        <v>21256</v>
      </c>
      <c r="B25941" s="74" t="s">
        <v>21257</v>
      </c>
      <c r="C25941" s="73" t="s">
        <v>101</v>
      </c>
      <c r="D25941" s="75">
        <v>7.9</v>
      </c>
      <c r="E25941" s="75">
        <v>7.9</v>
      </c>
      <c r="F25941" s="73" t="s">
        <v>11</v>
      </c>
    </row>
    <row r="25942" spans="1:6" ht="38.25" x14ac:dyDescent="0.25">
      <c r="A25942" s="73" t="s">
        <v>21258</v>
      </c>
      <c r="B25942" s="74" t="s">
        <v>21259</v>
      </c>
      <c r="C25942" s="73" t="s">
        <v>101</v>
      </c>
      <c r="D25942" s="75">
        <v>11.5</v>
      </c>
      <c r="E25942" s="75">
        <v>11.5</v>
      </c>
      <c r="F25942" s="73" t="s">
        <v>11</v>
      </c>
    </row>
    <row r="25943" spans="1:6" ht="38.25" x14ac:dyDescent="0.25">
      <c r="A25943" s="73" t="s">
        <v>21260</v>
      </c>
      <c r="B25943" s="74" t="s">
        <v>21261</v>
      </c>
      <c r="C25943" s="73" t="s">
        <v>101</v>
      </c>
      <c r="D25943" s="75">
        <v>7.9</v>
      </c>
      <c r="E25943" s="75">
        <v>7.9</v>
      </c>
      <c r="F25943" s="73" t="s">
        <v>11</v>
      </c>
    </row>
    <row r="25944" spans="1:6" ht="38.25" x14ac:dyDescent="0.25">
      <c r="A25944" s="73" t="s">
        <v>21262</v>
      </c>
      <c r="B25944" s="74" t="s">
        <v>21263</v>
      </c>
      <c r="C25944" s="73" t="s">
        <v>101</v>
      </c>
      <c r="D25944" s="75">
        <v>16.37</v>
      </c>
      <c r="E25944" s="75">
        <v>16.37</v>
      </c>
      <c r="F25944" s="73" t="s">
        <v>11</v>
      </c>
    </row>
    <row r="25945" spans="1:6" x14ac:dyDescent="0.25">
      <c r="A25945" s="73" t="s">
        <v>21264</v>
      </c>
      <c r="B25945" s="74" t="s">
        <v>21265</v>
      </c>
      <c r="C25945" s="73" t="s">
        <v>101</v>
      </c>
      <c r="D25945" s="75">
        <v>0.7</v>
      </c>
      <c r="E25945" s="75">
        <v>0.7</v>
      </c>
      <c r="F25945" s="73" t="s">
        <v>11</v>
      </c>
    </row>
    <row r="25946" spans="1:6" ht="25.5" x14ac:dyDescent="0.25">
      <c r="A25946" s="73" t="s">
        <v>21266</v>
      </c>
      <c r="B25946" s="74" t="s">
        <v>21267</v>
      </c>
      <c r="C25946" s="73" t="s">
        <v>101</v>
      </c>
      <c r="D25946" s="75">
        <v>54.13</v>
      </c>
      <c r="E25946" s="75">
        <v>54.13</v>
      </c>
      <c r="F25946" s="73" t="s">
        <v>11</v>
      </c>
    </row>
    <row r="25947" spans="1:6" ht="25.5" x14ac:dyDescent="0.25">
      <c r="A25947" s="73" t="s">
        <v>21268</v>
      </c>
      <c r="B25947" s="74" t="s">
        <v>21269</v>
      </c>
      <c r="C25947" s="73" t="s">
        <v>101</v>
      </c>
      <c r="D25947" s="75">
        <v>0.33</v>
      </c>
      <c r="E25947" s="75">
        <v>0.33</v>
      </c>
      <c r="F25947" s="73" t="s">
        <v>11</v>
      </c>
    </row>
    <row r="25948" spans="1:6" ht="25.5" x14ac:dyDescent="0.25">
      <c r="A25948" s="73" t="s">
        <v>21270</v>
      </c>
      <c r="B25948" s="74" t="s">
        <v>21271</v>
      </c>
      <c r="C25948" s="73" t="s">
        <v>101</v>
      </c>
      <c r="D25948" s="75">
        <v>0.55000000000000004</v>
      </c>
      <c r="E25948" s="75">
        <v>0.55000000000000004</v>
      </c>
      <c r="F25948" s="73" t="s">
        <v>11</v>
      </c>
    </row>
    <row r="25949" spans="1:6" ht="25.5" x14ac:dyDescent="0.25">
      <c r="A25949" s="73" t="s">
        <v>21272</v>
      </c>
      <c r="B25949" s="74" t="s">
        <v>21273</v>
      </c>
      <c r="C25949" s="73" t="s">
        <v>101</v>
      </c>
      <c r="D25949" s="75">
        <v>1.3</v>
      </c>
      <c r="E25949" s="75">
        <v>1.3</v>
      </c>
      <c r="F25949" s="73" t="s">
        <v>11</v>
      </c>
    </row>
    <row r="25950" spans="1:6" ht="38.25" x14ac:dyDescent="0.25">
      <c r="A25950" s="73" t="s">
        <v>21274</v>
      </c>
      <c r="B25950" s="74" t="s">
        <v>21275</v>
      </c>
      <c r="C25950" s="73" t="s">
        <v>101</v>
      </c>
      <c r="D25950" s="75">
        <v>19.100000000000001</v>
      </c>
      <c r="E25950" s="75">
        <v>19.100000000000001</v>
      </c>
      <c r="F25950" s="73" t="s">
        <v>11</v>
      </c>
    </row>
    <row r="25951" spans="1:6" ht="38.25" x14ac:dyDescent="0.25">
      <c r="A25951" s="73" t="s">
        <v>21276</v>
      </c>
      <c r="B25951" s="74" t="s">
        <v>21277</v>
      </c>
      <c r="C25951" s="73" t="s">
        <v>101</v>
      </c>
      <c r="D25951" s="75">
        <v>0.32</v>
      </c>
      <c r="E25951" s="75">
        <v>0.32</v>
      </c>
      <c r="F25951" s="73" t="s">
        <v>11</v>
      </c>
    </row>
    <row r="25952" spans="1:6" ht="38.25" x14ac:dyDescent="0.25">
      <c r="A25952" s="73" t="s">
        <v>21278</v>
      </c>
      <c r="B25952" s="74" t="s">
        <v>21279</v>
      </c>
      <c r="C25952" s="73" t="s">
        <v>101</v>
      </c>
      <c r="D25952" s="75">
        <v>1.52</v>
      </c>
      <c r="E25952" s="75">
        <v>1.52</v>
      </c>
      <c r="F25952" s="73" t="s">
        <v>11</v>
      </c>
    </row>
    <row r="25953" spans="1:6" ht="38.25" x14ac:dyDescent="0.25">
      <c r="A25953" s="73" t="s">
        <v>21280</v>
      </c>
      <c r="B25953" s="74" t="s">
        <v>21281</v>
      </c>
      <c r="C25953" s="73" t="s">
        <v>101</v>
      </c>
      <c r="D25953" s="75">
        <v>3.82</v>
      </c>
      <c r="E25953" s="75">
        <v>3.82</v>
      </c>
      <c r="F25953" s="73" t="s">
        <v>11</v>
      </c>
    </row>
    <row r="25954" spans="1:6" ht="38.25" x14ac:dyDescent="0.25">
      <c r="A25954" s="73" t="s">
        <v>21282</v>
      </c>
      <c r="B25954" s="74" t="s">
        <v>21283</v>
      </c>
      <c r="C25954" s="73" t="s">
        <v>101</v>
      </c>
      <c r="D25954" s="75">
        <v>4.3099999999999996</v>
      </c>
      <c r="E25954" s="75">
        <v>4.3099999999999996</v>
      </c>
      <c r="F25954" s="73" t="s">
        <v>11</v>
      </c>
    </row>
    <row r="25955" spans="1:6" ht="25.5" x14ac:dyDescent="0.25">
      <c r="A25955" s="73" t="s">
        <v>21284</v>
      </c>
      <c r="B25955" s="74" t="s">
        <v>21285</v>
      </c>
      <c r="C25955" s="73" t="s">
        <v>101</v>
      </c>
      <c r="D25955" s="75">
        <v>0.76</v>
      </c>
      <c r="E25955" s="75">
        <v>0.76</v>
      </c>
      <c r="F25955" s="73" t="s">
        <v>11</v>
      </c>
    </row>
    <row r="25956" spans="1:6" ht="25.5" x14ac:dyDescent="0.25">
      <c r="A25956" s="73" t="s">
        <v>21286</v>
      </c>
      <c r="B25956" s="74" t="s">
        <v>21287</v>
      </c>
      <c r="C25956" s="73" t="s">
        <v>101</v>
      </c>
      <c r="D25956" s="75">
        <v>1.1599999999999999</v>
      </c>
      <c r="E25956" s="75">
        <v>1.1599999999999999</v>
      </c>
      <c r="F25956" s="73" t="s">
        <v>11</v>
      </c>
    </row>
    <row r="25957" spans="1:6" ht="25.5" x14ac:dyDescent="0.25">
      <c r="A25957" s="73" t="s">
        <v>21288</v>
      </c>
      <c r="B25957" s="74" t="s">
        <v>21289</v>
      </c>
      <c r="C25957" s="73" t="s">
        <v>101</v>
      </c>
      <c r="D25957" s="75">
        <v>5.56</v>
      </c>
      <c r="E25957" s="75">
        <v>5.56</v>
      </c>
      <c r="F25957" s="73" t="s">
        <v>11</v>
      </c>
    </row>
    <row r="25958" spans="1:6" ht="38.25" x14ac:dyDescent="0.25">
      <c r="A25958" s="73" t="s">
        <v>21290</v>
      </c>
      <c r="B25958" s="74" t="s">
        <v>35124</v>
      </c>
      <c r="C25958" s="73" t="s">
        <v>101</v>
      </c>
      <c r="D25958" s="75">
        <v>139.9</v>
      </c>
      <c r="E25958" s="75">
        <v>139.9</v>
      </c>
      <c r="F25958" s="73" t="s">
        <v>11</v>
      </c>
    </row>
    <row r="25959" spans="1:6" ht="25.5" x14ac:dyDescent="0.25">
      <c r="A25959" s="73" t="s">
        <v>21291</v>
      </c>
      <c r="B25959" s="74" t="s">
        <v>21292</v>
      </c>
      <c r="C25959" s="73" t="s">
        <v>101</v>
      </c>
      <c r="D25959" s="75">
        <v>2.0499999999999998</v>
      </c>
      <c r="E25959" s="75">
        <v>2.0499999999999998</v>
      </c>
      <c r="F25959" s="73" t="s">
        <v>11</v>
      </c>
    </row>
    <row r="25960" spans="1:6" ht="25.5" x14ac:dyDescent="0.25">
      <c r="A25960" s="73" t="s">
        <v>813</v>
      </c>
      <c r="B25960" s="74" t="s">
        <v>814</v>
      </c>
      <c r="C25960" s="73" t="s">
        <v>101</v>
      </c>
      <c r="D25960" s="75">
        <v>0.17</v>
      </c>
      <c r="E25960" s="75">
        <v>0.17</v>
      </c>
      <c r="F25960" s="73" t="s">
        <v>11</v>
      </c>
    </row>
    <row r="25961" spans="1:6" ht="25.5" x14ac:dyDescent="0.25">
      <c r="A25961" s="73" t="s">
        <v>809</v>
      </c>
      <c r="B25961" s="74" t="s">
        <v>810</v>
      </c>
      <c r="C25961" s="73" t="s">
        <v>101</v>
      </c>
      <c r="D25961" s="75">
        <v>0.1</v>
      </c>
      <c r="E25961" s="75">
        <v>0.1</v>
      </c>
      <c r="F25961" s="73" t="s">
        <v>11</v>
      </c>
    </row>
    <row r="25962" spans="1:6" x14ac:dyDescent="0.25">
      <c r="A25962" s="73" t="s">
        <v>21293</v>
      </c>
      <c r="B25962" s="74" t="s">
        <v>21294</v>
      </c>
      <c r="C25962" s="73" t="s">
        <v>101</v>
      </c>
      <c r="D25962" s="75">
        <v>50.54</v>
      </c>
      <c r="E25962" s="75">
        <v>50.54</v>
      </c>
      <c r="F25962" s="73" t="s">
        <v>11</v>
      </c>
    </row>
    <row r="25963" spans="1:6" x14ac:dyDescent="0.25">
      <c r="A25963" s="73" t="s">
        <v>21295</v>
      </c>
      <c r="B25963" s="74" t="s">
        <v>21296</v>
      </c>
      <c r="C25963" s="73" t="s">
        <v>101</v>
      </c>
      <c r="D25963" s="75">
        <v>58.63</v>
      </c>
      <c r="E25963" s="75">
        <v>58.63</v>
      </c>
      <c r="F25963" s="73" t="s">
        <v>11</v>
      </c>
    </row>
    <row r="25964" spans="1:6" x14ac:dyDescent="0.25">
      <c r="A25964" s="73" t="s">
        <v>21297</v>
      </c>
      <c r="B25964" s="74" t="s">
        <v>21298</v>
      </c>
      <c r="C25964" s="73" t="s">
        <v>101</v>
      </c>
      <c r="D25964" s="75">
        <v>159.53</v>
      </c>
      <c r="E25964" s="75">
        <v>159.53</v>
      </c>
      <c r="F25964" s="73" t="s">
        <v>11</v>
      </c>
    </row>
    <row r="25965" spans="1:6" x14ac:dyDescent="0.25">
      <c r="A25965" s="73" t="s">
        <v>21299</v>
      </c>
      <c r="B25965" s="74" t="s">
        <v>21300</v>
      </c>
      <c r="C25965" s="73" t="s">
        <v>101</v>
      </c>
      <c r="D25965" s="75">
        <v>33.869999999999997</v>
      </c>
      <c r="E25965" s="75">
        <v>33.869999999999997</v>
      </c>
      <c r="F25965" s="73" t="s">
        <v>11</v>
      </c>
    </row>
    <row r="25966" spans="1:6" x14ac:dyDescent="0.25">
      <c r="A25966" s="73" t="s">
        <v>21301</v>
      </c>
      <c r="B25966" s="74" t="s">
        <v>21302</v>
      </c>
      <c r="C25966" s="73" t="s">
        <v>101</v>
      </c>
      <c r="D25966" s="75">
        <v>28.46</v>
      </c>
      <c r="E25966" s="75">
        <v>28.46</v>
      </c>
      <c r="F25966" s="73" t="s">
        <v>11</v>
      </c>
    </row>
    <row r="25967" spans="1:6" x14ac:dyDescent="0.25">
      <c r="A25967" s="73" t="s">
        <v>21303</v>
      </c>
      <c r="B25967" s="74" t="s">
        <v>21304</v>
      </c>
      <c r="C25967" s="73" t="s">
        <v>101</v>
      </c>
      <c r="D25967" s="75">
        <v>131.19999999999999</v>
      </c>
      <c r="E25967" s="75">
        <v>131.19999999999999</v>
      </c>
      <c r="F25967" s="73" t="s">
        <v>11</v>
      </c>
    </row>
    <row r="25968" spans="1:6" ht="25.5" x14ac:dyDescent="0.25">
      <c r="A25968" s="73" t="s">
        <v>21305</v>
      </c>
      <c r="B25968" s="74" t="s">
        <v>21306</v>
      </c>
      <c r="C25968" s="73" t="s">
        <v>101</v>
      </c>
      <c r="D25968" s="75">
        <v>534.59</v>
      </c>
      <c r="E25968" s="75">
        <v>534.59</v>
      </c>
      <c r="F25968" s="73" t="s">
        <v>11</v>
      </c>
    </row>
    <row r="25969" spans="1:6" ht="25.5" x14ac:dyDescent="0.25">
      <c r="A25969" s="73" t="s">
        <v>21307</v>
      </c>
      <c r="B25969" s="74" t="s">
        <v>21308</v>
      </c>
      <c r="C25969" s="73" t="s">
        <v>101</v>
      </c>
      <c r="D25969" s="75">
        <v>1311.33</v>
      </c>
      <c r="E25969" s="75">
        <v>1311.33</v>
      </c>
      <c r="F25969" s="73" t="s">
        <v>11</v>
      </c>
    </row>
    <row r="25970" spans="1:6" ht="25.5" x14ac:dyDescent="0.25">
      <c r="A25970" s="73" t="s">
        <v>21309</v>
      </c>
      <c r="B25970" s="74" t="s">
        <v>21310</v>
      </c>
      <c r="C25970" s="73" t="s">
        <v>101</v>
      </c>
      <c r="D25970" s="75">
        <v>1828.41</v>
      </c>
      <c r="E25970" s="75">
        <v>1828.41</v>
      </c>
      <c r="F25970" s="73" t="s">
        <v>11</v>
      </c>
    </row>
    <row r="25971" spans="1:6" ht="25.5" x14ac:dyDescent="0.25">
      <c r="A25971" s="73" t="s">
        <v>21311</v>
      </c>
      <c r="B25971" s="74" t="s">
        <v>21312</v>
      </c>
      <c r="C25971" s="73" t="s">
        <v>101</v>
      </c>
      <c r="D25971" s="75">
        <v>3309.96</v>
      </c>
      <c r="E25971" s="75">
        <v>3309.96</v>
      </c>
      <c r="F25971" s="73" t="s">
        <v>11</v>
      </c>
    </row>
    <row r="25972" spans="1:6" ht="25.5" x14ac:dyDescent="0.25">
      <c r="A25972" s="73" t="s">
        <v>21313</v>
      </c>
      <c r="B25972" s="74" t="s">
        <v>21314</v>
      </c>
      <c r="C25972" s="73" t="s">
        <v>101</v>
      </c>
      <c r="D25972" s="75">
        <v>4064.8</v>
      </c>
      <c r="E25972" s="75">
        <v>4064.8</v>
      </c>
      <c r="F25972" s="73" t="s">
        <v>11</v>
      </c>
    </row>
    <row r="25973" spans="1:6" ht="25.5" x14ac:dyDescent="0.25">
      <c r="A25973" s="73" t="s">
        <v>21315</v>
      </c>
      <c r="B25973" s="74" t="s">
        <v>21316</v>
      </c>
      <c r="C25973" s="73" t="s">
        <v>101</v>
      </c>
      <c r="D25973" s="75">
        <v>65.36</v>
      </c>
      <c r="E25973" s="75">
        <v>65.36</v>
      </c>
      <c r="F25973" s="73" t="s">
        <v>11</v>
      </c>
    </row>
    <row r="25974" spans="1:6" ht="25.5" x14ac:dyDescent="0.25">
      <c r="A25974" s="73" t="s">
        <v>21317</v>
      </c>
      <c r="B25974" s="74" t="s">
        <v>21318</v>
      </c>
      <c r="C25974" s="73" t="s">
        <v>101</v>
      </c>
      <c r="D25974" s="75">
        <v>80.7</v>
      </c>
      <c r="E25974" s="75">
        <v>80.7</v>
      </c>
      <c r="F25974" s="73" t="s">
        <v>11</v>
      </c>
    </row>
    <row r="25975" spans="1:6" ht="25.5" x14ac:dyDescent="0.25">
      <c r="A25975" s="73" t="s">
        <v>21319</v>
      </c>
      <c r="B25975" s="74" t="s">
        <v>21320</v>
      </c>
      <c r="C25975" s="73" t="s">
        <v>101</v>
      </c>
      <c r="D25975" s="75">
        <v>101.08</v>
      </c>
      <c r="E25975" s="75">
        <v>101.08</v>
      </c>
      <c r="F25975" s="73" t="s">
        <v>11</v>
      </c>
    </row>
    <row r="25976" spans="1:6" ht="25.5" x14ac:dyDescent="0.25">
      <c r="A25976" s="73" t="s">
        <v>21321</v>
      </c>
      <c r="B25976" s="74" t="s">
        <v>21322</v>
      </c>
      <c r="C25976" s="73" t="s">
        <v>101</v>
      </c>
      <c r="D25976" s="75">
        <v>117.94</v>
      </c>
      <c r="E25976" s="75">
        <v>117.94</v>
      </c>
      <c r="F25976" s="73" t="s">
        <v>11</v>
      </c>
    </row>
    <row r="25977" spans="1:6" ht="25.5" x14ac:dyDescent="0.25">
      <c r="A25977" s="73" t="s">
        <v>21323</v>
      </c>
      <c r="B25977" s="74" t="s">
        <v>21324</v>
      </c>
      <c r="C25977" s="73" t="s">
        <v>101</v>
      </c>
      <c r="D25977" s="75">
        <v>176.28</v>
      </c>
      <c r="E25977" s="75">
        <v>176.28</v>
      </c>
      <c r="F25977" s="73" t="s">
        <v>11</v>
      </c>
    </row>
    <row r="25978" spans="1:6" ht="25.5" x14ac:dyDescent="0.25">
      <c r="A25978" s="73" t="s">
        <v>21325</v>
      </c>
      <c r="B25978" s="74" t="s">
        <v>21326</v>
      </c>
      <c r="C25978" s="73" t="s">
        <v>101</v>
      </c>
      <c r="D25978" s="75">
        <v>183.62</v>
      </c>
      <c r="E25978" s="75">
        <v>183.62</v>
      </c>
      <c r="F25978" s="73" t="s">
        <v>11</v>
      </c>
    </row>
    <row r="25979" spans="1:6" ht="25.5" x14ac:dyDescent="0.25">
      <c r="A25979" s="73" t="s">
        <v>21327</v>
      </c>
      <c r="B25979" s="74" t="s">
        <v>21328</v>
      </c>
      <c r="C25979" s="73" t="s">
        <v>101</v>
      </c>
      <c r="D25979" s="75">
        <v>13</v>
      </c>
      <c r="E25979" s="75">
        <v>13</v>
      </c>
      <c r="F25979" s="73" t="s">
        <v>11</v>
      </c>
    </row>
    <row r="25980" spans="1:6" x14ac:dyDescent="0.25">
      <c r="A25980" s="73" t="s">
        <v>21329</v>
      </c>
      <c r="B25980" s="74" t="s">
        <v>21330</v>
      </c>
      <c r="C25980" s="73" t="s">
        <v>101</v>
      </c>
      <c r="D25980" s="75">
        <v>25.22</v>
      </c>
      <c r="E25980" s="75">
        <v>25.22</v>
      </c>
      <c r="F25980" s="73" t="s">
        <v>11</v>
      </c>
    </row>
    <row r="25981" spans="1:6" ht="25.5" x14ac:dyDescent="0.25">
      <c r="A25981" s="73" t="s">
        <v>21331</v>
      </c>
      <c r="B25981" s="74" t="s">
        <v>21332</v>
      </c>
      <c r="C25981" s="73" t="s">
        <v>101</v>
      </c>
      <c r="D25981" s="75">
        <v>18.399999999999999</v>
      </c>
      <c r="E25981" s="75">
        <v>18.399999999999999</v>
      </c>
      <c r="F25981" s="73" t="s">
        <v>11</v>
      </c>
    </row>
    <row r="25982" spans="1:6" ht="25.5" x14ac:dyDescent="0.25">
      <c r="A25982" s="73" t="s">
        <v>21333</v>
      </c>
      <c r="B25982" s="74" t="s">
        <v>21334</v>
      </c>
      <c r="C25982" s="73" t="s">
        <v>101</v>
      </c>
      <c r="D25982" s="75">
        <v>25.34</v>
      </c>
      <c r="E25982" s="75">
        <v>25.34</v>
      </c>
      <c r="F25982" s="73" t="s">
        <v>11</v>
      </c>
    </row>
    <row r="25983" spans="1:6" x14ac:dyDescent="0.25">
      <c r="A25983" s="73" t="s">
        <v>21335</v>
      </c>
      <c r="B25983" s="74" t="s">
        <v>21336</v>
      </c>
      <c r="C25983" s="73" t="s">
        <v>101</v>
      </c>
      <c r="D25983" s="75">
        <v>31.42</v>
      </c>
      <c r="E25983" s="75">
        <v>31.42</v>
      </c>
      <c r="F25983" s="73" t="s">
        <v>11</v>
      </c>
    </row>
    <row r="25984" spans="1:6" x14ac:dyDescent="0.25">
      <c r="A25984" s="73" t="s">
        <v>21337</v>
      </c>
      <c r="B25984" s="74" t="s">
        <v>21338</v>
      </c>
      <c r="C25984" s="73" t="s">
        <v>101</v>
      </c>
      <c r="D25984" s="75">
        <v>34.33</v>
      </c>
      <c r="E25984" s="75">
        <v>34.33</v>
      </c>
      <c r="F25984" s="73" t="s">
        <v>11</v>
      </c>
    </row>
    <row r="25985" spans="1:6" ht="38.25" x14ac:dyDescent="0.25">
      <c r="A25985" s="73" t="s">
        <v>811</v>
      </c>
      <c r="B25985" s="74" t="s">
        <v>812</v>
      </c>
      <c r="C25985" s="73" t="s">
        <v>101</v>
      </c>
      <c r="D25985" s="75">
        <v>0.27</v>
      </c>
      <c r="E25985" s="75">
        <v>0.27</v>
      </c>
      <c r="F25985" s="73" t="s">
        <v>11</v>
      </c>
    </row>
    <row r="25986" spans="1:6" ht="25.5" x14ac:dyDescent="0.25">
      <c r="A25986" s="73" t="s">
        <v>21339</v>
      </c>
      <c r="B25986" s="74" t="s">
        <v>21340</v>
      </c>
      <c r="C25986" s="73" t="s">
        <v>101</v>
      </c>
      <c r="D25986" s="75">
        <v>1.41</v>
      </c>
      <c r="E25986" s="75">
        <v>1.41</v>
      </c>
      <c r="F25986" s="73" t="s">
        <v>11</v>
      </c>
    </row>
    <row r="25987" spans="1:6" ht="25.5" x14ac:dyDescent="0.25">
      <c r="A25987" s="73" t="s">
        <v>815</v>
      </c>
      <c r="B25987" s="74" t="s">
        <v>816</v>
      </c>
      <c r="C25987" s="73" t="s">
        <v>101</v>
      </c>
      <c r="D25987" s="75">
        <v>1.5</v>
      </c>
      <c r="E25987" s="75">
        <v>1.5</v>
      </c>
      <c r="F25987" s="73" t="s">
        <v>11</v>
      </c>
    </row>
    <row r="25988" spans="1:6" ht="25.5" x14ac:dyDescent="0.25">
      <c r="A25988" s="73" t="s">
        <v>21341</v>
      </c>
      <c r="B25988" s="74" t="s">
        <v>21342</v>
      </c>
      <c r="C25988" s="73" t="s">
        <v>101</v>
      </c>
      <c r="D25988" s="75">
        <v>2.42</v>
      </c>
      <c r="E25988" s="75">
        <v>2.42</v>
      </c>
      <c r="F25988" s="73" t="s">
        <v>11</v>
      </c>
    </row>
    <row r="25989" spans="1:6" ht="25.5" x14ac:dyDescent="0.25">
      <c r="A25989" s="73" t="s">
        <v>21343</v>
      </c>
      <c r="B25989" s="74" t="s">
        <v>21344</v>
      </c>
      <c r="C25989" s="73" t="s">
        <v>101</v>
      </c>
      <c r="D25989" s="75">
        <v>10</v>
      </c>
      <c r="E25989" s="75">
        <v>10</v>
      </c>
      <c r="F25989" s="73" t="s">
        <v>11</v>
      </c>
    </row>
    <row r="25990" spans="1:6" x14ac:dyDescent="0.25">
      <c r="A25990" s="73" t="s">
        <v>35127</v>
      </c>
      <c r="B25990" s="74" t="s">
        <v>35128</v>
      </c>
      <c r="C25990" s="73" t="s">
        <v>101</v>
      </c>
      <c r="D25990" s="75">
        <v>103.98</v>
      </c>
      <c r="E25990" s="75">
        <v>103.98</v>
      </c>
      <c r="F25990" s="73" t="s">
        <v>11</v>
      </c>
    </row>
    <row r="25991" spans="1:6" x14ac:dyDescent="0.25">
      <c r="A25991" s="73" t="s">
        <v>35129</v>
      </c>
      <c r="B25991" s="74" t="s">
        <v>35130</v>
      </c>
      <c r="C25991" s="73" t="s">
        <v>101</v>
      </c>
      <c r="D25991" s="75">
        <v>137.27000000000001</v>
      </c>
      <c r="E25991" s="75">
        <v>137.27000000000001</v>
      </c>
      <c r="F25991" s="73" t="s">
        <v>11</v>
      </c>
    </row>
    <row r="25992" spans="1:6" x14ac:dyDescent="0.25">
      <c r="A25992" s="73" t="s">
        <v>35131</v>
      </c>
      <c r="B25992" s="74" t="s">
        <v>35132</v>
      </c>
      <c r="C25992" s="73" t="s">
        <v>101</v>
      </c>
      <c r="D25992" s="75">
        <v>5.75</v>
      </c>
      <c r="E25992" s="75">
        <v>5.75</v>
      </c>
      <c r="F25992" s="73" t="s">
        <v>11</v>
      </c>
    </row>
    <row r="25993" spans="1:6" ht="38.25" x14ac:dyDescent="0.25">
      <c r="A25993" s="73" t="s">
        <v>21345</v>
      </c>
      <c r="B25993" s="74" t="s">
        <v>21346</v>
      </c>
      <c r="C25993" s="73" t="s">
        <v>101</v>
      </c>
      <c r="D25993" s="75">
        <v>614.96</v>
      </c>
      <c r="E25993" s="75">
        <v>614.96</v>
      </c>
      <c r="F25993" s="73" t="s">
        <v>11</v>
      </c>
    </row>
    <row r="25994" spans="1:6" ht="51" x14ac:dyDescent="0.25">
      <c r="A25994" s="73" t="s">
        <v>21347</v>
      </c>
      <c r="B25994" s="74" t="s">
        <v>21348</v>
      </c>
      <c r="C25994" s="73" t="s">
        <v>101</v>
      </c>
      <c r="D25994" s="75">
        <v>429</v>
      </c>
      <c r="E25994" s="75">
        <v>429</v>
      </c>
      <c r="F25994" s="73" t="s">
        <v>11</v>
      </c>
    </row>
    <row r="25995" spans="1:6" ht="51" x14ac:dyDescent="0.25">
      <c r="A25995" s="73" t="s">
        <v>21349</v>
      </c>
      <c r="B25995" s="74" t="s">
        <v>21350</v>
      </c>
      <c r="C25995" s="73" t="s">
        <v>101</v>
      </c>
      <c r="D25995" s="75">
        <v>3590.15</v>
      </c>
      <c r="E25995" s="75">
        <v>3590.15</v>
      </c>
      <c r="F25995" s="73" t="s">
        <v>11</v>
      </c>
    </row>
    <row r="25996" spans="1:6" ht="38.25" x14ac:dyDescent="0.25">
      <c r="A25996" s="73" t="s">
        <v>21351</v>
      </c>
      <c r="B25996" s="74" t="s">
        <v>21352</v>
      </c>
      <c r="C25996" s="73" t="s">
        <v>101</v>
      </c>
      <c r="D25996" s="75">
        <v>1083.42</v>
      </c>
      <c r="E25996" s="75">
        <v>1083.42</v>
      </c>
      <c r="F25996" s="73" t="s">
        <v>11</v>
      </c>
    </row>
    <row r="25997" spans="1:6" ht="38.25" x14ac:dyDescent="0.25">
      <c r="A25997" s="73" t="s">
        <v>21353</v>
      </c>
      <c r="B25997" s="74" t="s">
        <v>21354</v>
      </c>
      <c r="C25997" s="73" t="s">
        <v>101</v>
      </c>
      <c r="D25997" s="75">
        <v>1592.47</v>
      </c>
      <c r="E25997" s="75">
        <v>1592.47</v>
      </c>
      <c r="F25997" s="73" t="s">
        <v>11</v>
      </c>
    </row>
    <row r="25998" spans="1:6" ht="25.5" x14ac:dyDescent="0.25">
      <c r="A25998" s="73" t="s">
        <v>21355</v>
      </c>
      <c r="B25998" s="74" t="s">
        <v>21356</v>
      </c>
      <c r="C25998" s="73" t="s">
        <v>101</v>
      </c>
      <c r="D25998" s="75">
        <v>14.84</v>
      </c>
      <c r="E25998" s="75">
        <v>14.84</v>
      </c>
      <c r="F25998" s="73" t="s">
        <v>11</v>
      </c>
    </row>
    <row r="25999" spans="1:6" ht="25.5" x14ac:dyDescent="0.25">
      <c r="A25999" s="73" t="s">
        <v>21357</v>
      </c>
      <c r="B25999" s="74" t="s">
        <v>21358</v>
      </c>
      <c r="C25999" s="73" t="s">
        <v>101</v>
      </c>
      <c r="D25999" s="75">
        <v>21.93</v>
      </c>
      <c r="E25999" s="75">
        <v>21.93</v>
      </c>
      <c r="F25999" s="73" t="s">
        <v>11</v>
      </c>
    </row>
    <row r="26000" spans="1:6" ht="25.5" x14ac:dyDescent="0.25">
      <c r="A26000" s="73" t="s">
        <v>21359</v>
      </c>
      <c r="B26000" s="74" t="s">
        <v>21360</v>
      </c>
      <c r="C26000" s="73" t="s">
        <v>101</v>
      </c>
      <c r="D26000" s="75">
        <v>1067.51</v>
      </c>
      <c r="E26000" s="75">
        <v>1067.51</v>
      </c>
      <c r="F26000" s="73" t="s">
        <v>11</v>
      </c>
    </row>
    <row r="26001" spans="1:6" ht="38.25" x14ac:dyDescent="0.25">
      <c r="A26001" s="73" t="s">
        <v>21361</v>
      </c>
      <c r="B26001" s="74" t="s">
        <v>35133</v>
      </c>
      <c r="C26001" s="73" t="s">
        <v>101</v>
      </c>
      <c r="D26001" s="75">
        <v>84.06</v>
      </c>
      <c r="E26001" s="75">
        <v>84.06</v>
      </c>
      <c r="F26001" s="73" t="s">
        <v>11</v>
      </c>
    </row>
    <row r="26002" spans="1:6" ht="38.25" x14ac:dyDescent="0.25">
      <c r="A26002" s="73" t="s">
        <v>21362</v>
      </c>
      <c r="B26002" s="74" t="s">
        <v>21363</v>
      </c>
      <c r="C26002" s="73" t="s">
        <v>101</v>
      </c>
      <c r="D26002" s="75">
        <v>340.92</v>
      </c>
      <c r="E26002" s="75">
        <v>340.92</v>
      </c>
      <c r="F26002" s="73" t="s">
        <v>11</v>
      </c>
    </row>
    <row r="26003" spans="1:6" ht="25.5" x14ac:dyDescent="0.25">
      <c r="A26003" s="73" t="s">
        <v>21364</v>
      </c>
      <c r="B26003" s="74" t="s">
        <v>21365</v>
      </c>
      <c r="C26003" s="73" t="s">
        <v>101</v>
      </c>
      <c r="D26003" s="75">
        <v>244.37</v>
      </c>
      <c r="E26003" s="75">
        <v>244.37</v>
      </c>
      <c r="F26003" s="73" t="s">
        <v>11</v>
      </c>
    </row>
    <row r="26004" spans="1:6" ht="25.5" x14ac:dyDescent="0.25">
      <c r="A26004" s="73" t="s">
        <v>21366</v>
      </c>
      <c r="B26004" s="74" t="s">
        <v>21367</v>
      </c>
      <c r="C26004" s="73" t="s">
        <v>101</v>
      </c>
      <c r="D26004" s="75">
        <v>153.43</v>
      </c>
      <c r="E26004" s="75">
        <v>153.43</v>
      </c>
      <c r="F26004" s="73" t="s">
        <v>11</v>
      </c>
    </row>
    <row r="26005" spans="1:6" ht="25.5" x14ac:dyDescent="0.25">
      <c r="A26005" s="73" t="s">
        <v>21368</v>
      </c>
      <c r="B26005" s="74" t="s">
        <v>21369</v>
      </c>
      <c r="C26005" s="73" t="s">
        <v>101</v>
      </c>
      <c r="D26005" s="75">
        <v>220.72</v>
      </c>
      <c r="E26005" s="75">
        <v>220.72</v>
      </c>
      <c r="F26005" s="73" t="s">
        <v>11</v>
      </c>
    </row>
    <row r="26006" spans="1:6" ht="25.5" x14ac:dyDescent="0.25">
      <c r="A26006" s="73" t="s">
        <v>21370</v>
      </c>
      <c r="B26006" s="74" t="s">
        <v>21371</v>
      </c>
      <c r="C26006" s="73" t="s">
        <v>101</v>
      </c>
      <c r="D26006" s="75">
        <v>80.290000000000006</v>
      </c>
      <c r="E26006" s="75">
        <v>80.290000000000006</v>
      </c>
      <c r="F26006" s="73" t="s">
        <v>11</v>
      </c>
    </row>
    <row r="26007" spans="1:6" ht="25.5" x14ac:dyDescent="0.25">
      <c r="A26007" s="73" t="s">
        <v>21372</v>
      </c>
      <c r="B26007" s="74" t="s">
        <v>21373</v>
      </c>
      <c r="C26007" s="73" t="s">
        <v>101</v>
      </c>
      <c r="D26007" s="75">
        <v>9.58</v>
      </c>
      <c r="E26007" s="75">
        <v>9.58</v>
      </c>
      <c r="F26007" s="73" t="s">
        <v>11</v>
      </c>
    </row>
    <row r="26008" spans="1:6" ht="25.5" x14ac:dyDescent="0.25">
      <c r="A26008" s="73" t="s">
        <v>21374</v>
      </c>
      <c r="B26008" s="74" t="s">
        <v>21375</v>
      </c>
      <c r="C26008" s="73" t="s">
        <v>101</v>
      </c>
      <c r="D26008" s="75">
        <v>14.04</v>
      </c>
      <c r="E26008" s="75">
        <v>14.04</v>
      </c>
      <c r="F26008" s="73" t="s">
        <v>11</v>
      </c>
    </row>
    <row r="26009" spans="1:6" ht="25.5" x14ac:dyDescent="0.25">
      <c r="A26009" s="73" t="s">
        <v>21376</v>
      </c>
      <c r="B26009" s="74" t="s">
        <v>21377</v>
      </c>
      <c r="C26009" s="73" t="s">
        <v>101</v>
      </c>
      <c r="D26009" s="75">
        <v>0.38</v>
      </c>
      <c r="E26009" s="75">
        <v>0.38</v>
      </c>
      <c r="F26009" s="73" t="s">
        <v>11</v>
      </c>
    </row>
    <row r="26010" spans="1:6" ht="25.5" x14ac:dyDescent="0.25">
      <c r="A26010" s="73" t="s">
        <v>21378</v>
      </c>
      <c r="B26010" s="74" t="s">
        <v>21379</v>
      </c>
      <c r="C26010" s="73" t="s">
        <v>101</v>
      </c>
      <c r="D26010" s="75">
        <v>0.12</v>
      </c>
      <c r="E26010" s="75">
        <v>0.12</v>
      </c>
      <c r="F26010" s="73" t="s">
        <v>11</v>
      </c>
    </row>
    <row r="26011" spans="1:6" ht="25.5" x14ac:dyDescent="0.25">
      <c r="A26011" s="73" t="s">
        <v>21380</v>
      </c>
      <c r="B26011" s="74" t="s">
        <v>21381</v>
      </c>
      <c r="C26011" s="73" t="s">
        <v>101</v>
      </c>
      <c r="D26011" s="75">
        <v>0.48</v>
      </c>
      <c r="E26011" s="75">
        <v>0.48</v>
      </c>
      <c r="F26011" s="73" t="s">
        <v>11</v>
      </c>
    </row>
    <row r="26012" spans="1:6" ht="38.25" x14ac:dyDescent="0.25">
      <c r="A26012" s="73" t="s">
        <v>21382</v>
      </c>
      <c r="B26012" s="74" t="s">
        <v>21383</v>
      </c>
      <c r="C26012" s="73" t="s">
        <v>101</v>
      </c>
      <c r="D26012" s="75">
        <v>2.6</v>
      </c>
      <c r="E26012" s="75">
        <v>2.6</v>
      </c>
      <c r="F26012" s="73" t="s">
        <v>11</v>
      </c>
    </row>
    <row r="26013" spans="1:6" ht="38.25" x14ac:dyDescent="0.25">
      <c r="A26013" s="73" t="s">
        <v>21384</v>
      </c>
      <c r="B26013" s="74" t="s">
        <v>21385</v>
      </c>
      <c r="C26013" s="73" t="s">
        <v>101</v>
      </c>
      <c r="D26013" s="75">
        <v>85.9</v>
      </c>
      <c r="E26013" s="75">
        <v>85.9</v>
      </c>
      <c r="F26013" s="73" t="s">
        <v>11</v>
      </c>
    </row>
    <row r="26014" spans="1:6" ht="38.25" x14ac:dyDescent="0.25">
      <c r="A26014" s="73" t="s">
        <v>21386</v>
      </c>
      <c r="B26014" s="74" t="s">
        <v>21387</v>
      </c>
      <c r="C26014" s="73" t="s">
        <v>101</v>
      </c>
      <c r="D26014" s="75">
        <v>22</v>
      </c>
      <c r="E26014" s="75">
        <v>22</v>
      </c>
      <c r="F26014" s="73" t="s">
        <v>11</v>
      </c>
    </row>
    <row r="26015" spans="1:6" ht="25.5" x14ac:dyDescent="0.25">
      <c r="A26015" s="73" t="s">
        <v>21388</v>
      </c>
      <c r="B26015" s="74" t="s">
        <v>21389</v>
      </c>
      <c r="C26015" s="73" t="s">
        <v>101</v>
      </c>
      <c r="D26015" s="75">
        <v>19.309999999999999</v>
      </c>
      <c r="E26015" s="75">
        <v>19.309999999999999</v>
      </c>
      <c r="F26015" s="73" t="s">
        <v>11</v>
      </c>
    </row>
    <row r="26016" spans="1:6" ht="38.25" x14ac:dyDescent="0.25">
      <c r="A26016" s="73" t="s">
        <v>35136</v>
      </c>
      <c r="B26016" s="74" t="s">
        <v>35137</v>
      </c>
      <c r="C26016" s="73" t="s">
        <v>101</v>
      </c>
      <c r="D26016" s="75">
        <v>4330</v>
      </c>
      <c r="E26016" s="75">
        <v>4330</v>
      </c>
      <c r="F26016" s="73" t="s">
        <v>11</v>
      </c>
    </row>
    <row r="26017" spans="1:6" ht="38.25" x14ac:dyDescent="0.25">
      <c r="A26017" s="73" t="s">
        <v>35138</v>
      </c>
      <c r="B26017" s="74" t="s">
        <v>35139</v>
      </c>
      <c r="C26017" s="73" t="s">
        <v>101</v>
      </c>
      <c r="D26017" s="75">
        <v>229.79</v>
      </c>
      <c r="E26017" s="75">
        <v>229.79</v>
      </c>
      <c r="F26017" s="73" t="s">
        <v>11</v>
      </c>
    </row>
    <row r="26018" spans="1:6" ht="38.25" x14ac:dyDescent="0.25">
      <c r="A26018" s="73" t="s">
        <v>35140</v>
      </c>
      <c r="B26018" s="74" t="s">
        <v>35141</v>
      </c>
      <c r="C26018" s="73" t="s">
        <v>101</v>
      </c>
      <c r="D26018" s="75">
        <v>299.99</v>
      </c>
      <c r="E26018" s="75">
        <v>299.99</v>
      </c>
      <c r="F26018" s="73" t="s">
        <v>11</v>
      </c>
    </row>
    <row r="26019" spans="1:6" ht="38.25" x14ac:dyDescent="0.25">
      <c r="A26019" s="73" t="s">
        <v>35142</v>
      </c>
      <c r="B26019" s="74" t="s">
        <v>35143</v>
      </c>
      <c r="C26019" s="73" t="s">
        <v>101</v>
      </c>
      <c r="D26019" s="75">
        <v>125.71</v>
      </c>
      <c r="E26019" s="75">
        <v>125.71</v>
      </c>
      <c r="F26019" s="73" t="s">
        <v>11</v>
      </c>
    </row>
    <row r="26020" spans="1:6" ht="38.25" x14ac:dyDescent="0.25">
      <c r="A26020" s="73" t="s">
        <v>35144</v>
      </c>
      <c r="B26020" s="74" t="s">
        <v>35145</v>
      </c>
      <c r="C26020" s="73" t="s">
        <v>101</v>
      </c>
      <c r="D26020" s="75">
        <v>183</v>
      </c>
      <c r="E26020" s="75">
        <v>183</v>
      </c>
      <c r="F26020" s="73" t="s">
        <v>11</v>
      </c>
    </row>
    <row r="26021" spans="1:6" ht="25.5" x14ac:dyDescent="0.25">
      <c r="A26021" s="73" t="s">
        <v>35146</v>
      </c>
      <c r="B26021" s="74" t="s">
        <v>35147</v>
      </c>
      <c r="C26021" s="73" t="s">
        <v>101</v>
      </c>
      <c r="D26021" s="75">
        <v>732.94</v>
      </c>
      <c r="E26021" s="75">
        <v>732.94</v>
      </c>
      <c r="F26021" s="73" t="s">
        <v>11</v>
      </c>
    </row>
    <row r="26022" spans="1:6" ht="25.5" x14ac:dyDescent="0.25">
      <c r="A26022" s="73" t="s">
        <v>35148</v>
      </c>
      <c r="B26022" s="74" t="s">
        <v>35149</v>
      </c>
      <c r="C26022" s="73" t="s">
        <v>101</v>
      </c>
      <c r="D26022" s="75">
        <v>1000.91</v>
      </c>
      <c r="E26022" s="75">
        <v>1000.91</v>
      </c>
      <c r="F26022" s="73" t="s">
        <v>11</v>
      </c>
    </row>
    <row r="26023" spans="1:6" ht="38.25" x14ac:dyDescent="0.25">
      <c r="A26023" s="73" t="s">
        <v>35150</v>
      </c>
      <c r="B26023" s="74" t="s">
        <v>35151</v>
      </c>
      <c r="C26023" s="73" t="s">
        <v>101</v>
      </c>
      <c r="D26023" s="75">
        <v>237.28</v>
      </c>
      <c r="E26023" s="75">
        <v>237.28</v>
      </c>
      <c r="F26023" s="73" t="s">
        <v>11</v>
      </c>
    </row>
    <row r="26024" spans="1:6" x14ac:dyDescent="0.25">
      <c r="A26024" s="73" t="s">
        <v>35152</v>
      </c>
      <c r="B26024" s="74" t="s">
        <v>35153</v>
      </c>
      <c r="C26024" s="73" t="s">
        <v>101</v>
      </c>
      <c r="D26024" s="75">
        <v>44.64</v>
      </c>
      <c r="E26024" s="75">
        <v>44.64</v>
      </c>
      <c r="F26024" s="73" t="s">
        <v>11</v>
      </c>
    </row>
    <row r="26025" spans="1:6" x14ac:dyDescent="0.25">
      <c r="A26025" s="73" t="s">
        <v>21390</v>
      </c>
      <c r="B26025" s="74" t="s">
        <v>21391</v>
      </c>
      <c r="C26025" s="73" t="s">
        <v>101</v>
      </c>
      <c r="D26025" s="75">
        <v>13.18</v>
      </c>
      <c r="E26025" s="75">
        <v>13.18</v>
      </c>
      <c r="F26025" s="73" t="s">
        <v>11</v>
      </c>
    </row>
    <row r="26026" spans="1:6" x14ac:dyDescent="0.25">
      <c r="A26026" s="73" t="s">
        <v>21392</v>
      </c>
      <c r="B26026" s="74" t="s">
        <v>21393</v>
      </c>
      <c r="C26026" s="73" t="s">
        <v>101</v>
      </c>
      <c r="D26026" s="75">
        <v>13.29</v>
      </c>
      <c r="E26026" s="75">
        <v>13.29</v>
      </c>
      <c r="F26026" s="73" t="s">
        <v>11</v>
      </c>
    </row>
    <row r="26027" spans="1:6" x14ac:dyDescent="0.25">
      <c r="A26027" s="73" t="s">
        <v>21394</v>
      </c>
      <c r="B26027" s="74" t="s">
        <v>21395</v>
      </c>
      <c r="C26027" s="73" t="s">
        <v>101</v>
      </c>
      <c r="D26027" s="75">
        <v>11.4</v>
      </c>
      <c r="E26027" s="75">
        <v>11.4</v>
      </c>
      <c r="F26027" s="73" t="s">
        <v>11</v>
      </c>
    </row>
    <row r="26028" spans="1:6" x14ac:dyDescent="0.25">
      <c r="A26028" s="73" t="s">
        <v>21396</v>
      </c>
      <c r="B26028" s="74" t="s">
        <v>21397</v>
      </c>
      <c r="C26028" s="73" t="s">
        <v>101</v>
      </c>
      <c r="D26028" s="75">
        <v>14.42</v>
      </c>
      <c r="E26028" s="75">
        <v>14.42</v>
      </c>
      <c r="F26028" s="73" t="s">
        <v>11</v>
      </c>
    </row>
    <row r="26029" spans="1:6" x14ac:dyDescent="0.25">
      <c r="A26029" s="73" t="s">
        <v>21398</v>
      </c>
      <c r="B26029" s="74" t="s">
        <v>21399</v>
      </c>
      <c r="C26029" s="73" t="s">
        <v>101</v>
      </c>
      <c r="D26029" s="75">
        <v>14.39</v>
      </c>
      <c r="E26029" s="75">
        <v>14.39</v>
      </c>
      <c r="F26029" s="73" t="s">
        <v>11</v>
      </c>
    </row>
    <row r="26030" spans="1:6" x14ac:dyDescent="0.25">
      <c r="A26030" s="73" t="s">
        <v>21400</v>
      </c>
      <c r="B26030" s="74" t="s">
        <v>21401</v>
      </c>
      <c r="C26030" s="73" t="s">
        <v>101</v>
      </c>
      <c r="D26030" s="75">
        <v>15.88</v>
      </c>
      <c r="E26030" s="75">
        <v>15.88</v>
      </c>
      <c r="F26030" s="73" t="s">
        <v>11</v>
      </c>
    </row>
    <row r="26031" spans="1:6" x14ac:dyDescent="0.25">
      <c r="A26031" s="73" t="s">
        <v>21402</v>
      </c>
      <c r="B26031" s="74" t="s">
        <v>21403</v>
      </c>
      <c r="C26031" s="73" t="s">
        <v>101</v>
      </c>
      <c r="D26031" s="75">
        <v>16.010000000000002</v>
      </c>
      <c r="E26031" s="75">
        <v>16.010000000000002</v>
      </c>
      <c r="F26031" s="73" t="s">
        <v>11</v>
      </c>
    </row>
    <row r="26032" spans="1:6" x14ac:dyDescent="0.25">
      <c r="A26032" s="73" t="s">
        <v>21404</v>
      </c>
      <c r="B26032" s="74" t="s">
        <v>21405</v>
      </c>
      <c r="C26032" s="73" t="s">
        <v>101</v>
      </c>
      <c r="D26032" s="75">
        <v>24.25</v>
      </c>
      <c r="E26032" s="75">
        <v>24.25</v>
      </c>
      <c r="F26032" s="73" t="s">
        <v>11</v>
      </c>
    </row>
    <row r="26033" spans="1:6" x14ac:dyDescent="0.25">
      <c r="A26033" s="73" t="s">
        <v>21406</v>
      </c>
      <c r="B26033" s="74" t="s">
        <v>21407</v>
      </c>
      <c r="C26033" s="73" t="s">
        <v>101</v>
      </c>
      <c r="D26033" s="75">
        <v>130.32</v>
      </c>
      <c r="E26033" s="75">
        <v>130.32</v>
      </c>
      <c r="F26033" s="73" t="s">
        <v>11</v>
      </c>
    </row>
    <row r="26034" spans="1:6" x14ac:dyDescent="0.25">
      <c r="A26034" s="73" t="s">
        <v>21408</v>
      </c>
      <c r="B26034" s="74" t="s">
        <v>21409</v>
      </c>
      <c r="C26034" s="73" t="s">
        <v>101</v>
      </c>
      <c r="D26034" s="75">
        <v>265.13</v>
      </c>
      <c r="E26034" s="75">
        <v>265.13</v>
      </c>
      <c r="F26034" s="73" t="s">
        <v>11</v>
      </c>
    </row>
    <row r="26035" spans="1:6" x14ac:dyDescent="0.25">
      <c r="A26035" s="73" t="s">
        <v>21410</v>
      </c>
      <c r="B26035" s="74" t="s">
        <v>21411</v>
      </c>
      <c r="C26035" s="73" t="s">
        <v>101</v>
      </c>
      <c r="D26035" s="75">
        <v>40.69</v>
      </c>
      <c r="E26035" s="75">
        <v>40.69</v>
      </c>
      <c r="F26035" s="73" t="s">
        <v>11</v>
      </c>
    </row>
    <row r="26036" spans="1:6" x14ac:dyDescent="0.25">
      <c r="A26036" s="73" t="s">
        <v>21412</v>
      </c>
      <c r="B26036" s="74" t="s">
        <v>21413</v>
      </c>
      <c r="C26036" s="73" t="s">
        <v>101</v>
      </c>
      <c r="D26036" s="75">
        <v>37.18</v>
      </c>
      <c r="E26036" s="75">
        <v>37.18</v>
      </c>
      <c r="F26036" s="73" t="s">
        <v>11</v>
      </c>
    </row>
    <row r="26037" spans="1:6" x14ac:dyDescent="0.25">
      <c r="A26037" s="73" t="s">
        <v>21414</v>
      </c>
      <c r="B26037" s="74" t="s">
        <v>21415</v>
      </c>
      <c r="C26037" s="73" t="s">
        <v>101</v>
      </c>
      <c r="D26037" s="75">
        <v>43.03</v>
      </c>
      <c r="E26037" s="75">
        <v>43.03</v>
      </c>
      <c r="F26037" s="73" t="s">
        <v>11</v>
      </c>
    </row>
    <row r="26038" spans="1:6" x14ac:dyDescent="0.25">
      <c r="A26038" s="73" t="s">
        <v>21416</v>
      </c>
      <c r="B26038" s="74" t="s">
        <v>21417</v>
      </c>
      <c r="C26038" s="73" t="s">
        <v>101</v>
      </c>
      <c r="D26038" s="75">
        <v>57.97</v>
      </c>
      <c r="E26038" s="75">
        <v>57.97</v>
      </c>
      <c r="F26038" s="73" t="s">
        <v>11</v>
      </c>
    </row>
    <row r="26039" spans="1:6" x14ac:dyDescent="0.25">
      <c r="A26039" s="73" t="s">
        <v>21418</v>
      </c>
      <c r="B26039" s="74" t="s">
        <v>21419</v>
      </c>
      <c r="C26039" s="73" t="s">
        <v>101</v>
      </c>
      <c r="D26039" s="75">
        <v>56.09</v>
      </c>
      <c r="E26039" s="75">
        <v>56.09</v>
      </c>
      <c r="F26039" s="73" t="s">
        <v>11</v>
      </c>
    </row>
    <row r="26040" spans="1:6" x14ac:dyDescent="0.25">
      <c r="A26040" s="73" t="s">
        <v>21420</v>
      </c>
      <c r="B26040" s="74" t="s">
        <v>21421</v>
      </c>
      <c r="C26040" s="73" t="s">
        <v>101</v>
      </c>
      <c r="D26040" s="75">
        <v>57.61</v>
      </c>
      <c r="E26040" s="75">
        <v>57.61</v>
      </c>
      <c r="F26040" s="73" t="s">
        <v>11</v>
      </c>
    </row>
    <row r="26041" spans="1:6" x14ac:dyDescent="0.25">
      <c r="A26041" s="73" t="s">
        <v>21422</v>
      </c>
      <c r="B26041" s="74" t="s">
        <v>21423</v>
      </c>
      <c r="C26041" s="73" t="s">
        <v>101</v>
      </c>
      <c r="D26041" s="75">
        <v>50.85</v>
      </c>
      <c r="E26041" s="75">
        <v>50.85</v>
      </c>
      <c r="F26041" s="73" t="s">
        <v>11</v>
      </c>
    </row>
    <row r="26042" spans="1:6" x14ac:dyDescent="0.25">
      <c r="A26042" s="73" t="s">
        <v>21424</v>
      </c>
      <c r="B26042" s="74" t="s">
        <v>21425</v>
      </c>
      <c r="C26042" s="73" t="s">
        <v>101</v>
      </c>
      <c r="D26042" s="75">
        <v>81.650000000000006</v>
      </c>
      <c r="E26042" s="75">
        <v>81.650000000000006</v>
      </c>
      <c r="F26042" s="73" t="s">
        <v>11</v>
      </c>
    </row>
    <row r="26043" spans="1:6" ht="38.25" x14ac:dyDescent="0.25">
      <c r="A26043" s="73" t="s">
        <v>21426</v>
      </c>
      <c r="B26043" s="74" t="s">
        <v>21427</v>
      </c>
      <c r="C26043" s="73" t="s">
        <v>101</v>
      </c>
      <c r="D26043" s="75">
        <v>368.51</v>
      </c>
      <c r="E26043" s="75">
        <v>368.51</v>
      </c>
      <c r="F26043" s="73" t="s">
        <v>11</v>
      </c>
    </row>
    <row r="26044" spans="1:6" ht="38.25" x14ac:dyDescent="0.25">
      <c r="A26044" s="73" t="s">
        <v>21428</v>
      </c>
      <c r="B26044" s="74" t="s">
        <v>21429</v>
      </c>
      <c r="C26044" s="73" t="s">
        <v>101</v>
      </c>
      <c r="D26044" s="75">
        <v>345.9</v>
      </c>
      <c r="E26044" s="75">
        <v>345.9</v>
      </c>
      <c r="F26044" s="73" t="s">
        <v>11</v>
      </c>
    </row>
    <row r="26045" spans="1:6" ht="38.25" x14ac:dyDescent="0.25">
      <c r="A26045" s="73" t="s">
        <v>21430</v>
      </c>
      <c r="B26045" s="74" t="s">
        <v>21431</v>
      </c>
      <c r="C26045" s="73" t="s">
        <v>101</v>
      </c>
      <c r="D26045" s="75">
        <v>329.9</v>
      </c>
      <c r="E26045" s="75">
        <v>329.9</v>
      </c>
      <c r="F26045" s="73" t="s">
        <v>11</v>
      </c>
    </row>
    <row r="26046" spans="1:6" ht="38.25" x14ac:dyDescent="0.25">
      <c r="A26046" s="73" t="s">
        <v>21432</v>
      </c>
      <c r="B26046" s="74" t="s">
        <v>21433</v>
      </c>
      <c r="C26046" s="73" t="s">
        <v>101</v>
      </c>
      <c r="D26046" s="75">
        <v>121.97</v>
      </c>
      <c r="E26046" s="75">
        <v>121.97</v>
      </c>
      <c r="F26046" s="73" t="s">
        <v>11</v>
      </c>
    </row>
    <row r="26047" spans="1:6" ht="25.5" x14ac:dyDescent="0.25">
      <c r="A26047" s="73" t="s">
        <v>21434</v>
      </c>
      <c r="B26047" s="74" t="s">
        <v>21435</v>
      </c>
      <c r="C26047" s="73" t="s">
        <v>101</v>
      </c>
      <c r="D26047" s="75">
        <v>10.74</v>
      </c>
      <c r="E26047" s="75">
        <v>10.74</v>
      </c>
      <c r="F26047" s="73" t="s">
        <v>11</v>
      </c>
    </row>
    <row r="26048" spans="1:6" ht="25.5" x14ac:dyDescent="0.25">
      <c r="A26048" s="73" t="s">
        <v>21436</v>
      </c>
      <c r="B26048" s="74" t="s">
        <v>21437</v>
      </c>
      <c r="C26048" s="73" t="s">
        <v>101</v>
      </c>
      <c r="D26048" s="75">
        <v>0.86</v>
      </c>
      <c r="E26048" s="75">
        <v>0.86</v>
      </c>
      <c r="F26048" s="73" t="s">
        <v>11</v>
      </c>
    </row>
    <row r="26049" spans="1:6" ht="25.5" x14ac:dyDescent="0.25">
      <c r="A26049" s="73" t="s">
        <v>21438</v>
      </c>
      <c r="B26049" s="74" t="s">
        <v>21439</v>
      </c>
      <c r="C26049" s="73" t="s">
        <v>101</v>
      </c>
      <c r="D26049" s="75">
        <v>150</v>
      </c>
      <c r="E26049" s="75">
        <v>150</v>
      </c>
      <c r="F26049" s="73" t="s">
        <v>11</v>
      </c>
    </row>
    <row r="26050" spans="1:6" ht="25.5" x14ac:dyDescent="0.25">
      <c r="A26050" s="73" t="s">
        <v>21440</v>
      </c>
      <c r="B26050" s="74" t="s">
        <v>21441</v>
      </c>
      <c r="C26050" s="73" t="s">
        <v>101</v>
      </c>
      <c r="D26050" s="75">
        <v>130.1</v>
      </c>
      <c r="E26050" s="75">
        <v>130.1</v>
      </c>
      <c r="F26050" s="73" t="s">
        <v>11</v>
      </c>
    </row>
    <row r="26051" spans="1:6" ht="25.5" x14ac:dyDescent="0.25">
      <c r="A26051" s="73" t="s">
        <v>21442</v>
      </c>
      <c r="B26051" s="74" t="s">
        <v>21443</v>
      </c>
      <c r="C26051" s="73" t="s">
        <v>101</v>
      </c>
      <c r="D26051" s="75">
        <v>154.18</v>
      </c>
      <c r="E26051" s="75">
        <v>154.18</v>
      </c>
      <c r="F26051" s="73" t="s">
        <v>11</v>
      </c>
    </row>
    <row r="26052" spans="1:6" ht="25.5" x14ac:dyDescent="0.25">
      <c r="A26052" s="73" t="s">
        <v>21444</v>
      </c>
      <c r="B26052" s="74" t="s">
        <v>21445</v>
      </c>
      <c r="C26052" s="73" t="s">
        <v>101</v>
      </c>
      <c r="D26052" s="75">
        <v>142.88999999999999</v>
      </c>
      <c r="E26052" s="75">
        <v>142.88999999999999</v>
      </c>
      <c r="F26052" s="73" t="s">
        <v>11</v>
      </c>
    </row>
    <row r="26053" spans="1:6" ht="25.5" x14ac:dyDescent="0.25">
      <c r="A26053" s="73" t="s">
        <v>21446</v>
      </c>
      <c r="B26053" s="74" t="s">
        <v>21447</v>
      </c>
      <c r="C26053" s="73" t="s">
        <v>101</v>
      </c>
      <c r="D26053" s="75">
        <v>122.71</v>
      </c>
      <c r="E26053" s="75">
        <v>122.71</v>
      </c>
      <c r="F26053" s="73" t="s">
        <v>11</v>
      </c>
    </row>
    <row r="26054" spans="1:6" ht="25.5" x14ac:dyDescent="0.25">
      <c r="A26054" s="73" t="s">
        <v>21448</v>
      </c>
      <c r="B26054" s="74" t="s">
        <v>21449</v>
      </c>
      <c r="C26054" s="73" t="s">
        <v>101</v>
      </c>
      <c r="D26054" s="75">
        <v>177.34</v>
      </c>
      <c r="E26054" s="75">
        <v>177.34</v>
      </c>
      <c r="F26054" s="73" t="s">
        <v>11</v>
      </c>
    </row>
    <row r="26055" spans="1:6" ht="25.5" x14ac:dyDescent="0.25">
      <c r="A26055" s="73" t="s">
        <v>35156</v>
      </c>
      <c r="B26055" s="74" t="s">
        <v>35157</v>
      </c>
      <c r="C26055" s="73" t="s">
        <v>101</v>
      </c>
      <c r="D26055" s="75">
        <v>2.5</v>
      </c>
      <c r="E26055" s="75">
        <v>2.5</v>
      </c>
      <c r="F26055" s="73" t="s">
        <v>11</v>
      </c>
    </row>
    <row r="26056" spans="1:6" ht="25.5" x14ac:dyDescent="0.25">
      <c r="A26056" s="73" t="s">
        <v>21450</v>
      </c>
      <c r="B26056" s="74" t="s">
        <v>21451</v>
      </c>
      <c r="C26056" s="73" t="s">
        <v>101</v>
      </c>
      <c r="D26056" s="75">
        <v>137.62</v>
      </c>
      <c r="E26056" s="75">
        <v>137.62</v>
      </c>
      <c r="F26056" s="73" t="s">
        <v>11</v>
      </c>
    </row>
    <row r="26057" spans="1:6" ht="25.5" x14ac:dyDescent="0.25">
      <c r="A26057" s="73" t="s">
        <v>21452</v>
      </c>
      <c r="B26057" s="74" t="s">
        <v>21453</v>
      </c>
      <c r="C26057" s="73" t="s">
        <v>101</v>
      </c>
      <c r="D26057" s="75">
        <v>143.5</v>
      </c>
      <c r="E26057" s="75">
        <v>143.5</v>
      </c>
      <c r="F26057" s="73" t="s">
        <v>11</v>
      </c>
    </row>
    <row r="26058" spans="1:6" ht="25.5" x14ac:dyDescent="0.25">
      <c r="A26058" s="73" t="s">
        <v>21454</v>
      </c>
      <c r="B26058" s="74" t="s">
        <v>21455</v>
      </c>
      <c r="C26058" s="73" t="s">
        <v>101</v>
      </c>
      <c r="D26058" s="75">
        <v>111.34</v>
      </c>
      <c r="E26058" s="75">
        <v>111.34</v>
      </c>
      <c r="F26058" s="73" t="s">
        <v>11</v>
      </c>
    </row>
    <row r="26059" spans="1:6" ht="25.5" x14ac:dyDescent="0.25">
      <c r="A26059" s="73" t="s">
        <v>35158</v>
      </c>
      <c r="B26059" s="74" t="s">
        <v>35159</v>
      </c>
      <c r="C26059" s="73" t="s">
        <v>101</v>
      </c>
      <c r="D26059" s="75">
        <v>0.05</v>
      </c>
      <c r="E26059" s="75">
        <v>0.05</v>
      </c>
      <c r="F26059" s="73" t="s">
        <v>11</v>
      </c>
    </row>
    <row r="26060" spans="1:6" ht="25.5" x14ac:dyDescent="0.25">
      <c r="A26060" s="73" t="s">
        <v>35160</v>
      </c>
      <c r="B26060" s="74" t="s">
        <v>35161</v>
      </c>
      <c r="C26060" s="73" t="s">
        <v>101</v>
      </c>
      <c r="D26060" s="75">
        <v>0.12</v>
      </c>
      <c r="E26060" s="75">
        <v>0.12</v>
      </c>
      <c r="F26060" s="73" t="s">
        <v>11</v>
      </c>
    </row>
    <row r="26061" spans="1:6" x14ac:dyDescent="0.25">
      <c r="A26061" s="73" t="s">
        <v>21456</v>
      </c>
      <c r="B26061" s="74" t="s">
        <v>21457</v>
      </c>
      <c r="C26061" s="73" t="s">
        <v>101</v>
      </c>
      <c r="D26061" s="75">
        <v>3.8</v>
      </c>
      <c r="E26061" s="75">
        <v>3.8</v>
      </c>
      <c r="F26061" s="73" t="s">
        <v>11</v>
      </c>
    </row>
    <row r="26062" spans="1:6" x14ac:dyDescent="0.25">
      <c r="A26062" s="73" t="s">
        <v>21458</v>
      </c>
      <c r="B26062" s="74" t="s">
        <v>21459</v>
      </c>
      <c r="C26062" s="73" t="s">
        <v>101</v>
      </c>
      <c r="D26062" s="75">
        <v>4</v>
      </c>
      <c r="E26062" s="75">
        <v>4</v>
      </c>
      <c r="F26062" s="73" t="s">
        <v>11</v>
      </c>
    </row>
    <row r="26063" spans="1:6" ht="25.5" x14ac:dyDescent="0.25">
      <c r="A26063" s="73" t="s">
        <v>21460</v>
      </c>
      <c r="B26063" s="74" t="s">
        <v>35164</v>
      </c>
      <c r="C26063" s="73" t="s">
        <v>101</v>
      </c>
      <c r="D26063" s="75">
        <v>4</v>
      </c>
      <c r="E26063" s="75">
        <v>4</v>
      </c>
      <c r="F26063" s="73" t="s">
        <v>11</v>
      </c>
    </row>
    <row r="26064" spans="1:6" ht="38.25" x14ac:dyDescent="0.25">
      <c r="A26064" s="73" t="s">
        <v>21461</v>
      </c>
      <c r="B26064" s="74" t="s">
        <v>21462</v>
      </c>
      <c r="C26064" s="73" t="s">
        <v>101</v>
      </c>
      <c r="D26064" s="75">
        <v>20.23</v>
      </c>
      <c r="E26064" s="75">
        <v>20.23</v>
      </c>
      <c r="F26064" s="73" t="s">
        <v>11</v>
      </c>
    </row>
    <row r="26065" spans="1:6" ht="38.25" x14ac:dyDescent="0.25">
      <c r="A26065" s="73" t="s">
        <v>21463</v>
      </c>
      <c r="B26065" s="74" t="s">
        <v>21464</v>
      </c>
      <c r="C26065" s="73" t="s">
        <v>101</v>
      </c>
      <c r="D26065" s="75">
        <v>22.79</v>
      </c>
      <c r="E26065" s="75">
        <v>22.79</v>
      </c>
      <c r="F26065" s="73" t="s">
        <v>11</v>
      </c>
    </row>
    <row r="26066" spans="1:6" ht="38.25" x14ac:dyDescent="0.25">
      <c r="A26066" s="73" t="s">
        <v>21465</v>
      </c>
      <c r="B26066" s="74" t="s">
        <v>21466</v>
      </c>
      <c r="C26066" s="73" t="s">
        <v>101</v>
      </c>
      <c r="D26066" s="75">
        <v>24.7</v>
      </c>
      <c r="E26066" s="75">
        <v>24.7</v>
      </c>
      <c r="F26066" s="73" t="s">
        <v>11</v>
      </c>
    </row>
    <row r="26067" spans="1:6" ht="38.25" x14ac:dyDescent="0.25">
      <c r="A26067" s="73" t="s">
        <v>21467</v>
      </c>
      <c r="B26067" s="74" t="s">
        <v>21468</v>
      </c>
      <c r="C26067" s="73" t="s">
        <v>101</v>
      </c>
      <c r="D26067" s="75">
        <v>27.61</v>
      </c>
      <c r="E26067" s="75">
        <v>27.61</v>
      </c>
      <c r="F26067" s="73" t="s">
        <v>11</v>
      </c>
    </row>
    <row r="26068" spans="1:6" ht="25.5" x14ac:dyDescent="0.25">
      <c r="A26068" s="73" t="s">
        <v>37512</v>
      </c>
      <c r="B26068" s="74" t="s">
        <v>37513</v>
      </c>
      <c r="C26068" s="73" t="s">
        <v>101</v>
      </c>
      <c r="D26068" s="75">
        <v>1.58</v>
      </c>
      <c r="E26068" s="75">
        <v>1.58</v>
      </c>
      <c r="F26068" s="73" t="s">
        <v>11</v>
      </c>
    </row>
    <row r="26069" spans="1:6" ht="25.5" x14ac:dyDescent="0.25">
      <c r="A26069" s="73" t="s">
        <v>37514</v>
      </c>
      <c r="B26069" s="74" t="s">
        <v>37515</v>
      </c>
      <c r="C26069" s="73" t="s">
        <v>101</v>
      </c>
      <c r="D26069" s="75">
        <v>1.72</v>
      </c>
      <c r="E26069" s="75">
        <v>1.72</v>
      </c>
      <c r="F26069" s="73" t="s">
        <v>11</v>
      </c>
    </row>
    <row r="26070" spans="1:6" ht="25.5" x14ac:dyDescent="0.25">
      <c r="A26070" s="73" t="s">
        <v>37516</v>
      </c>
      <c r="B26070" s="74" t="s">
        <v>37517</v>
      </c>
      <c r="C26070" s="73" t="s">
        <v>101</v>
      </c>
      <c r="D26070" s="75">
        <v>1.84</v>
      </c>
      <c r="E26070" s="75">
        <v>1.84</v>
      </c>
      <c r="F26070" s="73" t="s">
        <v>11</v>
      </c>
    </row>
    <row r="26071" spans="1:6" ht="25.5" x14ac:dyDescent="0.25">
      <c r="A26071" s="73" t="s">
        <v>37518</v>
      </c>
      <c r="B26071" s="74" t="s">
        <v>37519</v>
      </c>
      <c r="C26071" s="73" t="s">
        <v>101</v>
      </c>
      <c r="D26071" s="75">
        <v>2.99</v>
      </c>
      <c r="E26071" s="75">
        <v>2.99</v>
      </c>
      <c r="F26071" s="73" t="s">
        <v>11</v>
      </c>
    </row>
    <row r="26072" spans="1:6" ht="25.5" x14ac:dyDescent="0.25">
      <c r="A26072" s="73" t="s">
        <v>37520</v>
      </c>
      <c r="B26072" s="74" t="s">
        <v>37521</v>
      </c>
      <c r="C26072" s="73" t="s">
        <v>101</v>
      </c>
      <c r="D26072" s="75">
        <v>3.28</v>
      </c>
      <c r="E26072" s="75">
        <v>3.28</v>
      </c>
      <c r="F26072" s="73" t="s">
        <v>11</v>
      </c>
    </row>
    <row r="26073" spans="1:6" ht="25.5" x14ac:dyDescent="0.25">
      <c r="A26073" s="73" t="s">
        <v>37522</v>
      </c>
      <c r="B26073" s="74" t="s">
        <v>37523</v>
      </c>
      <c r="C26073" s="73" t="s">
        <v>101</v>
      </c>
      <c r="D26073" s="75">
        <v>3.44</v>
      </c>
      <c r="E26073" s="75">
        <v>3.44</v>
      </c>
      <c r="F26073" s="73" t="s">
        <v>11</v>
      </c>
    </row>
    <row r="26074" spans="1:6" ht="25.5" x14ac:dyDescent="0.25">
      <c r="A26074" s="73" t="s">
        <v>37524</v>
      </c>
      <c r="B26074" s="74" t="s">
        <v>37525</v>
      </c>
      <c r="C26074" s="73" t="s">
        <v>101</v>
      </c>
      <c r="D26074" s="75">
        <v>4.3099999999999996</v>
      </c>
      <c r="E26074" s="75">
        <v>4.3099999999999996</v>
      </c>
      <c r="F26074" s="73" t="s">
        <v>11</v>
      </c>
    </row>
    <row r="26075" spans="1:6" ht="25.5" x14ac:dyDescent="0.25">
      <c r="A26075" s="73" t="s">
        <v>37526</v>
      </c>
      <c r="B26075" s="74" t="s">
        <v>37527</v>
      </c>
      <c r="C26075" s="73" t="s">
        <v>101</v>
      </c>
      <c r="D26075" s="75">
        <v>5.74</v>
      </c>
      <c r="E26075" s="75">
        <v>5.74</v>
      </c>
      <c r="F26075" s="73" t="s">
        <v>11</v>
      </c>
    </row>
    <row r="26076" spans="1:6" ht="25.5" x14ac:dyDescent="0.25">
      <c r="A26076" s="73" t="s">
        <v>37528</v>
      </c>
      <c r="B26076" s="74" t="s">
        <v>37529</v>
      </c>
      <c r="C26076" s="73" t="s">
        <v>101</v>
      </c>
      <c r="D26076" s="75">
        <v>7.76</v>
      </c>
      <c r="E26076" s="75">
        <v>7.76</v>
      </c>
      <c r="F26076" s="73" t="s">
        <v>11</v>
      </c>
    </row>
    <row r="26077" spans="1:6" x14ac:dyDescent="0.25">
      <c r="A26077" s="73" t="s">
        <v>37530</v>
      </c>
      <c r="B26077" s="74" t="s">
        <v>37531</v>
      </c>
      <c r="C26077" s="73" t="s">
        <v>101</v>
      </c>
      <c r="D26077" s="75">
        <v>2.46</v>
      </c>
      <c r="E26077" s="75">
        <v>2.46</v>
      </c>
      <c r="F26077" s="73" t="s">
        <v>11</v>
      </c>
    </row>
    <row r="26078" spans="1:6" ht="25.5" x14ac:dyDescent="0.25">
      <c r="A26078" s="73" t="s">
        <v>37532</v>
      </c>
      <c r="B26078" s="74" t="s">
        <v>37533</v>
      </c>
      <c r="C26078" s="73" t="s">
        <v>101</v>
      </c>
      <c r="D26078" s="75">
        <v>1.83</v>
      </c>
      <c r="E26078" s="75">
        <v>1.83</v>
      </c>
      <c r="F26078" s="73" t="s">
        <v>11</v>
      </c>
    </row>
    <row r="26079" spans="1:6" x14ac:dyDescent="0.25">
      <c r="A26079" s="73" t="s">
        <v>37534</v>
      </c>
      <c r="B26079" s="74" t="s">
        <v>37535</v>
      </c>
      <c r="C26079" s="73" t="s">
        <v>101</v>
      </c>
      <c r="D26079" s="75">
        <v>2.88</v>
      </c>
      <c r="E26079" s="75">
        <v>2.88</v>
      </c>
      <c r="F26079" s="73" t="s">
        <v>11</v>
      </c>
    </row>
    <row r="26080" spans="1:6" ht="25.5" x14ac:dyDescent="0.25">
      <c r="A26080" s="73" t="s">
        <v>37536</v>
      </c>
      <c r="B26080" s="74" t="s">
        <v>37537</v>
      </c>
      <c r="C26080" s="73" t="s">
        <v>101</v>
      </c>
      <c r="D26080" s="75">
        <v>3.28</v>
      </c>
      <c r="E26080" s="75">
        <v>3.28</v>
      </c>
      <c r="F26080" s="73" t="s">
        <v>11</v>
      </c>
    </row>
    <row r="26081" spans="1:6" x14ac:dyDescent="0.25">
      <c r="A26081" s="73" t="s">
        <v>37538</v>
      </c>
      <c r="B26081" s="74" t="s">
        <v>37539</v>
      </c>
      <c r="C26081" s="73" t="s">
        <v>101</v>
      </c>
      <c r="D26081" s="75">
        <v>0.59</v>
      </c>
      <c r="E26081" s="75">
        <v>0.59</v>
      </c>
      <c r="F26081" s="73" t="s">
        <v>11</v>
      </c>
    </row>
    <row r="26082" spans="1:6" ht="25.5" x14ac:dyDescent="0.25">
      <c r="A26082" s="73" t="s">
        <v>37540</v>
      </c>
      <c r="B26082" s="74" t="s">
        <v>37541</v>
      </c>
      <c r="C26082" s="73" t="s">
        <v>101</v>
      </c>
      <c r="D26082" s="75">
        <v>3.28</v>
      </c>
      <c r="E26082" s="75">
        <v>3.28</v>
      </c>
      <c r="F26082" s="73" t="s">
        <v>11</v>
      </c>
    </row>
    <row r="26083" spans="1:6" ht="38.25" x14ac:dyDescent="0.25">
      <c r="A26083" s="73" t="s">
        <v>37542</v>
      </c>
      <c r="B26083" s="74" t="s">
        <v>37543</v>
      </c>
      <c r="C26083" s="73" t="s">
        <v>101</v>
      </c>
      <c r="D26083" s="75">
        <v>0.19</v>
      </c>
      <c r="E26083" s="75">
        <v>0.19</v>
      </c>
      <c r="F26083" s="73" t="s">
        <v>11</v>
      </c>
    </row>
    <row r="26084" spans="1:6" ht="25.5" x14ac:dyDescent="0.25">
      <c r="A26084" s="73" t="s">
        <v>37544</v>
      </c>
      <c r="B26084" s="74" t="s">
        <v>37545</v>
      </c>
      <c r="C26084" s="73" t="s">
        <v>101</v>
      </c>
      <c r="D26084" s="75">
        <v>0.83</v>
      </c>
      <c r="E26084" s="75">
        <v>0.83</v>
      </c>
      <c r="F26084" s="73" t="s">
        <v>11</v>
      </c>
    </row>
    <row r="26085" spans="1:6" ht="38.25" x14ac:dyDescent="0.25">
      <c r="A26085" s="73" t="s">
        <v>21469</v>
      </c>
      <c r="B26085" s="74" t="s">
        <v>21470</v>
      </c>
      <c r="C26085" s="73" t="s">
        <v>101</v>
      </c>
      <c r="D26085" s="75">
        <v>136.63</v>
      </c>
      <c r="E26085" s="75">
        <v>136.63</v>
      </c>
      <c r="F26085" s="73" t="s">
        <v>11</v>
      </c>
    </row>
    <row r="26086" spans="1:6" ht="38.25" x14ac:dyDescent="0.25">
      <c r="A26086" s="73" t="s">
        <v>21471</v>
      </c>
      <c r="B26086" s="74" t="s">
        <v>21472</v>
      </c>
      <c r="C26086" s="73" t="s">
        <v>101</v>
      </c>
      <c r="D26086" s="75">
        <v>813.93</v>
      </c>
      <c r="E26086" s="75">
        <v>813.93</v>
      </c>
      <c r="F26086" s="73" t="s">
        <v>11</v>
      </c>
    </row>
    <row r="26087" spans="1:6" ht="25.5" x14ac:dyDescent="0.25">
      <c r="A26087" s="73" t="s">
        <v>21473</v>
      </c>
      <c r="B26087" s="74" t="s">
        <v>21474</v>
      </c>
      <c r="C26087" s="73" t="s">
        <v>101</v>
      </c>
      <c r="D26087" s="75">
        <v>103.25</v>
      </c>
      <c r="E26087" s="75">
        <v>103.25</v>
      </c>
      <c r="F26087" s="73" t="s">
        <v>11</v>
      </c>
    </row>
    <row r="26088" spans="1:6" ht="25.5" x14ac:dyDescent="0.25">
      <c r="A26088" s="73" t="s">
        <v>21475</v>
      </c>
      <c r="B26088" s="74" t="s">
        <v>21476</v>
      </c>
      <c r="C26088" s="73" t="s">
        <v>101</v>
      </c>
      <c r="D26088" s="75">
        <v>12.5</v>
      </c>
      <c r="E26088" s="75">
        <v>12.5</v>
      </c>
      <c r="F26088" s="73" t="s">
        <v>11</v>
      </c>
    </row>
    <row r="26089" spans="1:6" ht="38.25" x14ac:dyDescent="0.25">
      <c r="A26089" s="73" t="s">
        <v>21477</v>
      </c>
      <c r="B26089" s="74" t="s">
        <v>21478</v>
      </c>
      <c r="C26089" s="73" t="s">
        <v>101</v>
      </c>
      <c r="D26089" s="75">
        <v>0.6</v>
      </c>
      <c r="E26089" s="75">
        <v>0.6</v>
      </c>
      <c r="F26089" s="73" t="s">
        <v>11</v>
      </c>
    </row>
    <row r="26090" spans="1:6" x14ac:dyDescent="0.25">
      <c r="A26090" s="73" t="s">
        <v>21479</v>
      </c>
      <c r="B26090" s="74" t="s">
        <v>21480</v>
      </c>
      <c r="C26090" s="73" t="s">
        <v>101</v>
      </c>
      <c r="D26090" s="75">
        <v>34.97</v>
      </c>
      <c r="E26090" s="75">
        <v>34.97</v>
      </c>
      <c r="F26090" s="73" t="s">
        <v>11</v>
      </c>
    </row>
    <row r="26091" spans="1:6" ht="25.5" x14ac:dyDescent="0.25">
      <c r="A26091" s="73" t="s">
        <v>21481</v>
      </c>
      <c r="B26091" s="74" t="s">
        <v>21482</v>
      </c>
      <c r="C26091" s="73" t="s">
        <v>101</v>
      </c>
      <c r="D26091" s="75">
        <v>149.9</v>
      </c>
      <c r="E26091" s="75">
        <v>149.9</v>
      </c>
      <c r="F26091" s="73" t="s">
        <v>11</v>
      </c>
    </row>
    <row r="26092" spans="1:6" ht="25.5" x14ac:dyDescent="0.25">
      <c r="A26092" s="73" t="s">
        <v>21483</v>
      </c>
      <c r="B26092" s="74" t="s">
        <v>21484</v>
      </c>
      <c r="C26092" s="73" t="s">
        <v>101</v>
      </c>
      <c r="D26092" s="75">
        <v>275.51</v>
      </c>
      <c r="E26092" s="75">
        <v>275.51</v>
      </c>
      <c r="F26092" s="73" t="s">
        <v>11</v>
      </c>
    </row>
    <row r="26093" spans="1:6" ht="38.25" x14ac:dyDescent="0.25">
      <c r="A26093" s="73" t="s">
        <v>21485</v>
      </c>
      <c r="B26093" s="74" t="s">
        <v>35165</v>
      </c>
      <c r="C26093" s="73" t="s">
        <v>101</v>
      </c>
      <c r="D26093" s="75">
        <v>22.44</v>
      </c>
      <c r="E26093" s="75">
        <v>22.44</v>
      </c>
      <c r="F26093" s="73" t="s">
        <v>11</v>
      </c>
    </row>
    <row r="26094" spans="1:6" ht="25.5" x14ac:dyDescent="0.25">
      <c r="A26094" s="73" t="s">
        <v>21486</v>
      </c>
      <c r="B26094" s="74" t="s">
        <v>21487</v>
      </c>
      <c r="C26094" s="73" t="s">
        <v>101</v>
      </c>
      <c r="D26094" s="75">
        <v>2.5499999999999998</v>
      </c>
      <c r="E26094" s="75">
        <v>2.5499999999999998</v>
      </c>
      <c r="F26094" s="73" t="s">
        <v>11</v>
      </c>
    </row>
    <row r="26095" spans="1:6" ht="25.5" x14ac:dyDescent="0.25">
      <c r="A26095" s="73" t="s">
        <v>21488</v>
      </c>
      <c r="B26095" s="74" t="s">
        <v>21489</v>
      </c>
      <c r="C26095" s="73" t="s">
        <v>101</v>
      </c>
      <c r="D26095" s="75">
        <v>0.16</v>
      </c>
      <c r="E26095" s="75">
        <v>0.16</v>
      </c>
      <c r="F26095" s="73" t="s">
        <v>11</v>
      </c>
    </row>
    <row r="26096" spans="1:6" ht="51" x14ac:dyDescent="0.25">
      <c r="A26096" s="73" t="s">
        <v>21490</v>
      </c>
      <c r="B26096" s="74" t="s">
        <v>21491</v>
      </c>
      <c r="C26096" s="73" t="s">
        <v>101</v>
      </c>
      <c r="D26096" s="75">
        <v>227.15</v>
      </c>
      <c r="E26096" s="75">
        <v>227.15</v>
      </c>
      <c r="F26096" s="73" t="s">
        <v>11</v>
      </c>
    </row>
    <row r="26097" spans="1:6" ht="25.5" x14ac:dyDescent="0.25">
      <c r="A26097" s="73" t="s">
        <v>21492</v>
      </c>
      <c r="B26097" s="74" t="s">
        <v>21493</v>
      </c>
      <c r="C26097" s="73" t="s">
        <v>101</v>
      </c>
      <c r="D26097" s="75">
        <v>4.99</v>
      </c>
      <c r="E26097" s="75">
        <v>4.99</v>
      </c>
      <c r="F26097" s="73" t="s">
        <v>11</v>
      </c>
    </row>
    <row r="26098" spans="1:6" ht="25.5" x14ac:dyDescent="0.25">
      <c r="A26098" s="73" t="s">
        <v>21494</v>
      </c>
      <c r="B26098" s="74" t="s">
        <v>21495</v>
      </c>
      <c r="C26098" s="73" t="s">
        <v>101</v>
      </c>
      <c r="D26098" s="75">
        <v>0.2</v>
      </c>
      <c r="E26098" s="75">
        <v>0.2</v>
      </c>
      <c r="F26098" s="73" t="s">
        <v>11</v>
      </c>
    </row>
    <row r="26099" spans="1:6" ht="38.25" x14ac:dyDescent="0.25">
      <c r="A26099" s="73" t="s">
        <v>21496</v>
      </c>
      <c r="B26099" s="74" t="s">
        <v>21497</v>
      </c>
      <c r="C26099" s="73" t="s">
        <v>101</v>
      </c>
      <c r="D26099" s="75">
        <v>0.43</v>
      </c>
      <c r="E26099" s="75">
        <v>0.43</v>
      </c>
      <c r="F26099" s="73" t="s">
        <v>11</v>
      </c>
    </row>
    <row r="26100" spans="1:6" ht="38.25" x14ac:dyDescent="0.25">
      <c r="A26100" s="73" t="s">
        <v>21498</v>
      </c>
      <c r="B26100" s="74" t="s">
        <v>21499</v>
      </c>
      <c r="C26100" s="73" t="s">
        <v>101</v>
      </c>
      <c r="D26100" s="75">
        <v>1.72</v>
      </c>
      <c r="E26100" s="75">
        <v>1.72</v>
      </c>
      <c r="F26100" s="73" t="s">
        <v>11</v>
      </c>
    </row>
    <row r="26101" spans="1:6" ht="25.5" x14ac:dyDescent="0.25">
      <c r="A26101" s="73" t="s">
        <v>21500</v>
      </c>
      <c r="B26101" s="74" t="s">
        <v>21501</v>
      </c>
      <c r="C26101" s="73" t="s">
        <v>101</v>
      </c>
      <c r="D26101" s="75">
        <v>1.99</v>
      </c>
      <c r="E26101" s="75">
        <v>1.99</v>
      </c>
      <c r="F26101" s="73" t="s">
        <v>11</v>
      </c>
    </row>
    <row r="26102" spans="1:6" ht="25.5" x14ac:dyDescent="0.25">
      <c r="A26102" s="73" t="s">
        <v>21502</v>
      </c>
      <c r="B26102" s="74" t="s">
        <v>21503</v>
      </c>
      <c r="C26102" s="73" t="s">
        <v>101</v>
      </c>
      <c r="D26102" s="75">
        <v>1.45</v>
      </c>
      <c r="E26102" s="75">
        <v>1.45</v>
      </c>
      <c r="F26102" s="73" t="s">
        <v>11</v>
      </c>
    </row>
    <row r="26103" spans="1:6" ht="38.25" x14ac:dyDescent="0.25">
      <c r="A26103" s="73" t="s">
        <v>21504</v>
      </c>
      <c r="B26103" s="74" t="s">
        <v>35166</v>
      </c>
      <c r="C26103" s="73" t="s">
        <v>101</v>
      </c>
      <c r="D26103" s="75">
        <v>670.93</v>
      </c>
      <c r="E26103" s="75">
        <v>670.93</v>
      </c>
      <c r="F26103" s="73" t="s">
        <v>11</v>
      </c>
    </row>
    <row r="26104" spans="1:6" ht="25.5" x14ac:dyDescent="0.25">
      <c r="A26104" s="73" t="s">
        <v>21505</v>
      </c>
      <c r="B26104" s="74" t="s">
        <v>21506</v>
      </c>
      <c r="C26104" s="73" t="s">
        <v>101</v>
      </c>
      <c r="D26104" s="75">
        <v>39.5</v>
      </c>
      <c r="E26104" s="75">
        <v>39.5</v>
      </c>
      <c r="F26104" s="73" t="s">
        <v>11</v>
      </c>
    </row>
    <row r="26105" spans="1:6" ht="25.5" x14ac:dyDescent="0.25">
      <c r="A26105" s="73" t="s">
        <v>21507</v>
      </c>
      <c r="B26105" s="74" t="s">
        <v>21508</v>
      </c>
      <c r="C26105" s="73" t="s">
        <v>101</v>
      </c>
      <c r="D26105" s="75">
        <v>20.3</v>
      </c>
      <c r="E26105" s="75">
        <v>20.3</v>
      </c>
      <c r="F26105" s="73" t="s">
        <v>11</v>
      </c>
    </row>
    <row r="26106" spans="1:6" x14ac:dyDescent="0.25">
      <c r="A26106" s="73" t="s">
        <v>21509</v>
      </c>
      <c r="B26106" s="74" t="s">
        <v>21510</v>
      </c>
      <c r="C26106" s="73" t="s">
        <v>101</v>
      </c>
      <c r="D26106" s="75">
        <v>26.4</v>
      </c>
      <c r="E26106" s="75">
        <v>26.4</v>
      </c>
      <c r="F26106" s="73" t="s">
        <v>11</v>
      </c>
    </row>
    <row r="26107" spans="1:6" ht="25.5" x14ac:dyDescent="0.25">
      <c r="A26107" s="73" t="s">
        <v>21511</v>
      </c>
      <c r="B26107" s="74" t="s">
        <v>21512</v>
      </c>
      <c r="C26107" s="73" t="s">
        <v>101</v>
      </c>
      <c r="D26107" s="75">
        <v>1.69</v>
      </c>
      <c r="E26107" s="75">
        <v>1.69</v>
      </c>
      <c r="F26107" s="73" t="s">
        <v>11</v>
      </c>
    </row>
    <row r="26108" spans="1:6" x14ac:dyDescent="0.25">
      <c r="A26108" s="73" t="s">
        <v>21513</v>
      </c>
      <c r="B26108" s="74" t="s">
        <v>21514</v>
      </c>
      <c r="C26108" s="73" t="s">
        <v>101</v>
      </c>
      <c r="D26108" s="75">
        <v>0.22</v>
      </c>
      <c r="E26108" s="75">
        <v>0.22</v>
      </c>
      <c r="F26108" s="73" t="s">
        <v>11</v>
      </c>
    </row>
    <row r="26109" spans="1:6" x14ac:dyDescent="0.25">
      <c r="A26109" s="73" t="s">
        <v>21515</v>
      </c>
      <c r="B26109" s="74" t="s">
        <v>21516</v>
      </c>
      <c r="C26109" s="73" t="s">
        <v>101</v>
      </c>
      <c r="D26109" s="75">
        <v>1.97</v>
      </c>
      <c r="E26109" s="75">
        <v>1.97</v>
      </c>
      <c r="F26109" s="73" t="s">
        <v>11</v>
      </c>
    </row>
    <row r="26110" spans="1:6" x14ac:dyDescent="0.25">
      <c r="A26110" s="73" t="s">
        <v>21517</v>
      </c>
      <c r="B26110" s="74" t="s">
        <v>21518</v>
      </c>
      <c r="C26110" s="73" t="s">
        <v>101</v>
      </c>
      <c r="D26110" s="75">
        <v>1.42</v>
      </c>
      <c r="E26110" s="75">
        <v>1.42</v>
      </c>
      <c r="F26110" s="73" t="s">
        <v>11</v>
      </c>
    </row>
    <row r="26111" spans="1:6" ht="25.5" x14ac:dyDescent="0.25">
      <c r="A26111" s="73" t="s">
        <v>21519</v>
      </c>
      <c r="B26111" s="74" t="s">
        <v>35167</v>
      </c>
      <c r="C26111" s="73" t="s">
        <v>101</v>
      </c>
      <c r="D26111" s="75">
        <v>9.93</v>
      </c>
      <c r="E26111" s="75">
        <v>9.93</v>
      </c>
      <c r="F26111" s="73" t="s">
        <v>11</v>
      </c>
    </row>
    <row r="26112" spans="1:6" ht="25.5" x14ac:dyDescent="0.25">
      <c r="A26112" s="73" t="s">
        <v>21520</v>
      </c>
      <c r="B26112" s="74" t="s">
        <v>21521</v>
      </c>
      <c r="C26112" s="73" t="s">
        <v>101</v>
      </c>
      <c r="D26112" s="75">
        <v>0.32</v>
      </c>
      <c r="E26112" s="75">
        <v>0.32</v>
      </c>
      <c r="F26112" s="73" t="s">
        <v>11</v>
      </c>
    </row>
    <row r="26113" spans="1:6" ht="25.5" x14ac:dyDescent="0.25">
      <c r="A26113" s="73" t="s">
        <v>21522</v>
      </c>
      <c r="B26113" s="74" t="s">
        <v>21523</v>
      </c>
      <c r="C26113" s="73" t="s">
        <v>101</v>
      </c>
      <c r="D26113" s="75">
        <v>23.66</v>
      </c>
      <c r="E26113" s="75">
        <v>23.66</v>
      </c>
      <c r="F26113" s="73" t="s">
        <v>11</v>
      </c>
    </row>
    <row r="26114" spans="1:6" ht="38.25" x14ac:dyDescent="0.25">
      <c r="A26114" s="73" t="s">
        <v>21524</v>
      </c>
      <c r="B26114" s="74" t="s">
        <v>21525</v>
      </c>
      <c r="C26114" s="73" t="s">
        <v>101</v>
      </c>
      <c r="D26114" s="75">
        <v>30.95</v>
      </c>
      <c r="E26114" s="75">
        <v>30.95</v>
      </c>
      <c r="F26114" s="73" t="s">
        <v>11</v>
      </c>
    </row>
    <row r="26115" spans="1:6" x14ac:dyDescent="0.25">
      <c r="A26115" s="73" t="s">
        <v>21526</v>
      </c>
      <c r="B26115" s="74" t="s">
        <v>21527</v>
      </c>
      <c r="C26115" s="73" t="s">
        <v>101</v>
      </c>
      <c r="D26115" s="75">
        <v>3.46</v>
      </c>
      <c r="E26115" s="75">
        <v>3.46</v>
      </c>
      <c r="F26115" s="73" t="s">
        <v>11</v>
      </c>
    </row>
    <row r="26116" spans="1:6" ht="25.5" x14ac:dyDescent="0.25">
      <c r="A26116" s="73" t="s">
        <v>21528</v>
      </c>
      <c r="B26116" s="74" t="s">
        <v>35168</v>
      </c>
      <c r="C26116" s="73" t="s">
        <v>101</v>
      </c>
      <c r="D26116" s="75">
        <v>16.54</v>
      </c>
      <c r="E26116" s="75">
        <v>16.54</v>
      </c>
      <c r="F26116" s="73" t="s">
        <v>11</v>
      </c>
    </row>
    <row r="26117" spans="1:6" x14ac:dyDescent="0.25">
      <c r="A26117" s="73" t="s">
        <v>21529</v>
      </c>
      <c r="B26117" s="74" t="s">
        <v>21530</v>
      </c>
      <c r="C26117" s="73" t="s">
        <v>101</v>
      </c>
      <c r="D26117" s="75">
        <v>0.3</v>
      </c>
      <c r="E26117" s="75">
        <v>0.3</v>
      </c>
      <c r="F26117" s="73" t="s">
        <v>11</v>
      </c>
    </row>
    <row r="26118" spans="1:6" ht="25.5" x14ac:dyDescent="0.25">
      <c r="A26118" s="73" t="s">
        <v>21531</v>
      </c>
      <c r="B26118" s="74" t="s">
        <v>21532</v>
      </c>
      <c r="C26118" s="73" t="s">
        <v>101</v>
      </c>
      <c r="D26118" s="75">
        <v>1.78</v>
      </c>
      <c r="E26118" s="75">
        <v>1.78</v>
      </c>
      <c r="F26118" s="73" t="s">
        <v>11</v>
      </c>
    </row>
    <row r="26119" spans="1:6" ht="25.5" x14ac:dyDescent="0.25">
      <c r="A26119" s="73" t="s">
        <v>21533</v>
      </c>
      <c r="B26119" s="74" t="s">
        <v>21534</v>
      </c>
      <c r="C26119" s="73" t="s">
        <v>101</v>
      </c>
      <c r="D26119" s="75">
        <v>1890.49</v>
      </c>
      <c r="E26119" s="75">
        <v>1890.49</v>
      </c>
      <c r="F26119" s="73" t="s">
        <v>11</v>
      </c>
    </row>
    <row r="26120" spans="1:6" ht="25.5" x14ac:dyDescent="0.25">
      <c r="A26120" s="73" t="s">
        <v>21535</v>
      </c>
      <c r="B26120" s="74" t="s">
        <v>21536</v>
      </c>
      <c r="C26120" s="73" t="s">
        <v>101</v>
      </c>
      <c r="D26120" s="75">
        <v>2616.9899999999998</v>
      </c>
      <c r="E26120" s="75">
        <v>2616.9899999999998</v>
      </c>
      <c r="F26120" s="73" t="s">
        <v>11</v>
      </c>
    </row>
    <row r="26121" spans="1:6" ht="25.5" x14ac:dyDescent="0.25">
      <c r="A26121" s="73" t="s">
        <v>21537</v>
      </c>
      <c r="B26121" s="74" t="s">
        <v>21538</v>
      </c>
      <c r="C26121" s="73" t="s">
        <v>101</v>
      </c>
      <c r="D26121" s="75">
        <v>249.81</v>
      </c>
      <c r="E26121" s="75">
        <v>249.81</v>
      </c>
      <c r="F26121" s="73" t="s">
        <v>11</v>
      </c>
    </row>
    <row r="26122" spans="1:6" ht="38.25" x14ac:dyDescent="0.25">
      <c r="A26122" s="73" t="s">
        <v>21539</v>
      </c>
      <c r="B26122" s="74" t="s">
        <v>21540</v>
      </c>
      <c r="C26122" s="73" t="s">
        <v>101</v>
      </c>
      <c r="D26122" s="75">
        <v>82.52</v>
      </c>
      <c r="E26122" s="75">
        <v>82.52</v>
      </c>
      <c r="F26122" s="73" t="s">
        <v>11</v>
      </c>
    </row>
    <row r="26123" spans="1:6" ht="38.25" x14ac:dyDescent="0.25">
      <c r="A26123" s="73" t="s">
        <v>21541</v>
      </c>
      <c r="B26123" s="74" t="s">
        <v>21542</v>
      </c>
      <c r="C26123" s="73" t="s">
        <v>101</v>
      </c>
      <c r="D26123" s="75">
        <v>75.400000000000006</v>
      </c>
      <c r="E26123" s="75">
        <v>75.400000000000006</v>
      </c>
      <c r="F26123" s="73" t="s">
        <v>11</v>
      </c>
    </row>
    <row r="26124" spans="1:6" ht="25.5" x14ac:dyDescent="0.25">
      <c r="A26124" s="73" t="s">
        <v>21543</v>
      </c>
      <c r="B26124" s="74" t="s">
        <v>21544</v>
      </c>
      <c r="C26124" s="73" t="s">
        <v>101</v>
      </c>
      <c r="D26124" s="75">
        <v>32.200000000000003</v>
      </c>
      <c r="E26124" s="75">
        <v>32.200000000000003</v>
      </c>
      <c r="F26124" s="73" t="s">
        <v>11</v>
      </c>
    </row>
    <row r="26125" spans="1:6" ht="38.25" x14ac:dyDescent="0.25">
      <c r="A26125" s="73" t="s">
        <v>21545</v>
      </c>
      <c r="B26125" s="74" t="s">
        <v>21546</v>
      </c>
      <c r="C26125" s="73" t="s">
        <v>101</v>
      </c>
      <c r="D26125" s="75">
        <v>424.32</v>
      </c>
      <c r="E26125" s="75">
        <v>424.32</v>
      </c>
      <c r="F26125" s="73" t="s">
        <v>11</v>
      </c>
    </row>
    <row r="26126" spans="1:6" ht="25.5" x14ac:dyDescent="0.25">
      <c r="A26126" s="73" t="s">
        <v>21547</v>
      </c>
      <c r="B26126" s="74" t="s">
        <v>21548</v>
      </c>
      <c r="C26126" s="73" t="s">
        <v>101</v>
      </c>
      <c r="D26126" s="75">
        <v>6.05</v>
      </c>
      <c r="E26126" s="75">
        <v>6.05</v>
      </c>
      <c r="F26126" s="73" t="s">
        <v>11</v>
      </c>
    </row>
    <row r="26127" spans="1:6" ht="25.5" x14ac:dyDescent="0.25">
      <c r="A26127" s="73" t="s">
        <v>21549</v>
      </c>
      <c r="B26127" s="74" t="s">
        <v>21550</v>
      </c>
      <c r="C26127" s="73" t="s">
        <v>101</v>
      </c>
      <c r="D26127" s="75">
        <v>279.19</v>
      </c>
      <c r="E26127" s="75">
        <v>279.19</v>
      </c>
      <c r="F26127" s="73" t="s">
        <v>11</v>
      </c>
    </row>
    <row r="26128" spans="1:6" ht="25.5" x14ac:dyDescent="0.25">
      <c r="A26128" s="73" t="s">
        <v>21551</v>
      </c>
      <c r="B26128" s="74" t="s">
        <v>21552</v>
      </c>
      <c r="C26128" s="73" t="s">
        <v>101</v>
      </c>
      <c r="D26128" s="75">
        <v>16.8</v>
      </c>
      <c r="E26128" s="75">
        <v>16.8</v>
      </c>
      <c r="F26128" s="73" t="s">
        <v>11</v>
      </c>
    </row>
    <row r="26129" spans="1:6" ht="38.25" x14ac:dyDescent="0.25">
      <c r="A26129" s="73" t="s">
        <v>21553</v>
      </c>
      <c r="B26129" s="74" t="s">
        <v>21554</v>
      </c>
      <c r="C26129" s="73" t="s">
        <v>101</v>
      </c>
      <c r="D26129" s="75">
        <v>982.86</v>
      </c>
      <c r="E26129" s="75">
        <v>982.86</v>
      </c>
      <c r="F26129" s="73" t="s">
        <v>11</v>
      </c>
    </row>
    <row r="26130" spans="1:6" ht="25.5" x14ac:dyDescent="0.25">
      <c r="A26130" s="73" t="s">
        <v>21555</v>
      </c>
      <c r="B26130" s="74" t="s">
        <v>21556</v>
      </c>
      <c r="C26130" s="73" t="s">
        <v>101</v>
      </c>
      <c r="D26130" s="75">
        <v>150.77000000000001</v>
      </c>
      <c r="E26130" s="75">
        <v>150.77000000000001</v>
      </c>
      <c r="F26130" s="73" t="s">
        <v>11</v>
      </c>
    </row>
    <row r="26131" spans="1:6" ht="25.5" x14ac:dyDescent="0.25">
      <c r="A26131" s="73" t="s">
        <v>21557</v>
      </c>
      <c r="B26131" s="74" t="s">
        <v>21558</v>
      </c>
      <c r="C26131" s="73" t="s">
        <v>101</v>
      </c>
      <c r="D26131" s="75">
        <v>659.49</v>
      </c>
      <c r="E26131" s="75">
        <v>659.49</v>
      </c>
      <c r="F26131" s="73" t="s">
        <v>11</v>
      </c>
    </row>
    <row r="26132" spans="1:6" ht="38.25" x14ac:dyDescent="0.25">
      <c r="A26132" s="73" t="s">
        <v>21559</v>
      </c>
      <c r="B26132" s="74" t="s">
        <v>21560</v>
      </c>
      <c r="C26132" s="73" t="s">
        <v>101</v>
      </c>
      <c r="D26132" s="75">
        <v>7.32</v>
      </c>
      <c r="E26132" s="75">
        <v>7.32</v>
      </c>
      <c r="F26132" s="73" t="s">
        <v>11</v>
      </c>
    </row>
    <row r="26133" spans="1:6" ht="25.5" x14ac:dyDescent="0.25">
      <c r="A26133" s="73" t="s">
        <v>21561</v>
      </c>
      <c r="B26133" s="74" t="s">
        <v>21562</v>
      </c>
      <c r="C26133" s="73" t="s">
        <v>101</v>
      </c>
      <c r="D26133" s="75">
        <v>22.95</v>
      </c>
      <c r="E26133" s="75">
        <v>22.95</v>
      </c>
      <c r="F26133" s="73" t="s">
        <v>11</v>
      </c>
    </row>
    <row r="26134" spans="1:6" ht="25.5" x14ac:dyDescent="0.25">
      <c r="A26134" s="73" t="s">
        <v>21563</v>
      </c>
      <c r="B26134" s="74" t="s">
        <v>35170</v>
      </c>
      <c r="C26134" s="73" t="s">
        <v>101</v>
      </c>
      <c r="D26134" s="75">
        <v>15.98</v>
      </c>
      <c r="E26134" s="75">
        <v>15.98</v>
      </c>
      <c r="F26134" s="73" t="s">
        <v>11</v>
      </c>
    </row>
    <row r="26135" spans="1:6" x14ac:dyDescent="0.25">
      <c r="A26135" s="73" t="s">
        <v>21564</v>
      </c>
      <c r="B26135" s="74" t="s">
        <v>21565</v>
      </c>
      <c r="C26135" s="73" t="s">
        <v>101</v>
      </c>
      <c r="D26135" s="75">
        <v>7.0000000000000007E-2</v>
      </c>
      <c r="E26135" s="75">
        <v>7.0000000000000007E-2</v>
      </c>
      <c r="F26135" s="73" t="s">
        <v>11</v>
      </c>
    </row>
    <row r="26136" spans="1:6" x14ac:dyDescent="0.25">
      <c r="A26136" s="73" t="s">
        <v>21566</v>
      </c>
      <c r="B26136" s="74" t="s">
        <v>21567</v>
      </c>
      <c r="C26136" s="73" t="s">
        <v>101</v>
      </c>
      <c r="D26136" s="75">
        <v>0.04</v>
      </c>
      <c r="E26136" s="75">
        <v>0.04</v>
      </c>
      <c r="F26136" s="73" t="s">
        <v>11</v>
      </c>
    </row>
    <row r="26137" spans="1:6" x14ac:dyDescent="0.25">
      <c r="A26137" s="73" t="s">
        <v>21568</v>
      </c>
      <c r="B26137" s="74" t="s">
        <v>21569</v>
      </c>
      <c r="C26137" s="73" t="s">
        <v>101</v>
      </c>
      <c r="D26137" s="75">
        <v>0.35</v>
      </c>
      <c r="E26137" s="75">
        <v>0.35</v>
      </c>
      <c r="F26137" s="73" t="s">
        <v>11</v>
      </c>
    </row>
    <row r="26138" spans="1:6" x14ac:dyDescent="0.25">
      <c r="A26138" s="73" t="s">
        <v>21570</v>
      </c>
      <c r="B26138" s="74" t="s">
        <v>21571</v>
      </c>
      <c r="C26138" s="73" t="s">
        <v>101</v>
      </c>
      <c r="D26138" s="75">
        <v>1.19</v>
      </c>
      <c r="E26138" s="75">
        <v>1.19</v>
      </c>
      <c r="F26138" s="73" t="s">
        <v>11</v>
      </c>
    </row>
    <row r="26139" spans="1:6" ht="25.5" x14ac:dyDescent="0.25">
      <c r="A26139" s="73" t="s">
        <v>21572</v>
      </c>
      <c r="B26139" s="74" t="s">
        <v>35171</v>
      </c>
      <c r="C26139" s="73" t="s">
        <v>101</v>
      </c>
      <c r="D26139" s="75">
        <v>30</v>
      </c>
      <c r="E26139" s="75">
        <v>30</v>
      </c>
      <c r="F26139" s="73" t="s">
        <v>11</v>
      </c>
    </row>
    <row r="26140" spans="1:6" x14ac:dyDescent="0.25">
      <c r="A26140" s="73" t="s">
        <v>21573</v>
      </c>
      <c r="B26140" s="74" t="s">
        <v>21574</v>
      </c>
      <c r="C26140" s="73" t="s">
        <v>101</v>
      </c>
      <c r="D26140" s="75">
        <v>2.9</v>
      </c>
      <c r="E26140" s="75">
        <v>2.9</v>
      </c>
      <c r="F26140" s="73" t="s">
        <v>11</v>
      </c>
    </row>
    <row r="26141" spans="1:6" ht="38.25" x14ac:dyDescent="0.25">
      <c r="A26141" s="73" t="s">
        <v>21575</v>
      </c>
      <c r="B26141" s="74" t="s">
        <v>21576</v>
      </c>
      <c r="C26141" s="73" t="s">
        <v>101</v>
      </c>
      <c r="D26141" s="75">
        <v>5.68</v>
      </c>
      <c r="E26141" s="75">
        <v>5.68</v>
      </c>
      <c r="F26141" s="73" t="s">
        <v>11</v>
      </c>
    </row>
    <row r="26142" spans="1:6" ht="25.5" x14ac:dyDescent="0.25">
      <c r="A26142" s="73" t="s">
        <v>21577</v>
      </c>
      <c r="B26142" s="74" t="s">
        <v>21578</v>
      </c>
      <c r="C26142" s="73" t="s">
        <v>101</v>
      </c>
      <c r="D26142" s="75">
        <v>16.2</v>
      </c>
      <c r="E26142" s="75">
        <v>16.2</v>
      </c>
      <c r="F26142" s="73" t="s">
        <v>11</v>
      </c>
    </row>
    <row r="26143" spans="1:6" ht="25.5" x14ac:dyDescent="0.25">
      <c r="A26143" s="73" t="s">
        <v>21579</v>
      </c>
      <c r="B26143" s="74" t="s">
        <v>21580</v>
      </c>
      <c r="C26143" s="73" t="s">
        <v>101</v>
      </c>
      <c r="D26143" s="75">
        <v>55.93</v>
      </c>
      <c r="E26143" s="75">
        <v>55.93</v>
      </c>
      <c r="F26143" s="73" t="s">
        <v>11</v>
      </c>
    </row>
    <row r="26144" spans="1:6" ht="38.25" x14ac:dyDescent="0.25">
      <c r="A26144" s="73" t="s">
        <v>21581</v>
      </c>
      <c r="B26144" s="74" t="s">
        <v>21582</v>
      </c>
      <c r="C26144" s="73" t="s">
        <v>101</v>
      </c>
      <c r="D26144" s="75">
        <v>6.86</v>
      </c>
      <c r="E26144" s="75">
        <v>6.86</v>
      </c>
      <c r="F26144" s="73" t="s">
        <v>11</v>
      </c>
    </row>
    <row r="26145" spans="1:6" ht="38.25" x14ac:dyDescent="0.25">
      <c r="A26145" s="73" t="s">
        <v>21583</v>
      </c>
      <c r="B26145" s="74" t="s">
        <v>21584</v>
      </c>
      <c r="C26145" s="73" t="s">
        <v>101</v>
      </c>
      <c r="D26145" s="75">
        <v>1788.35</v>
      </c>
      <c r="E26145" s="75">
        <v>1788.35</v>
      </c>
      <c r="F26145" s="73" t="s">
        <v>11</v>
      </c>
    </row>
    <row r="26146" spans="1:6" ht="25.5" x14ac:dyDescent="0.25">
      <c r="A26146" s="73" t="s">
        <v>21585</v>
      </c>
      <c r="B26146" s="74" t="s">
        <v>21586</v>
      </c>
      <c r="C26146" s="73" t="s">
        <v>101</v>
      </c>
      <c r="D26146" s="75">
        <v>0.09</v>
      </c>
      <c r="E26146" s="75">
        <v>0.09</v>
      </c>
      <c r="F26146" s="73" t="s">
        <v>11</v>
      </c>
    </row>
    <row r="26147" spans="1:6" ht="25.5" x14ac:dyDescent="0.25">
      <c r="A26147" s="73" t="s">
        <v>21587</v>
      </c>
      <c r="B26147" s="74" t="s">
        <v>21588</v>
      </c>
      <c r="C26147" s="73" t="s">
        <v>101</v>
      </c>
      <c r="D26147" s="75">
        <v>0.13</v>
      </c>
      <c r="E26147" s="75">
        <v>0.13</v>
      </c>
      <c r="F26147" s="73" t="s">
        <v>11</v>
      </c>
    </row>
    <row r="26148" spans="1:6" ht="25.5" x14ac:dyDescent="0.25">
      <c r="A26148" s="73" t="s">
        <v>21589</v>
      </c>
      <c r="B26148" s="74" t="s">
        <v>21590</v>
      </c>
      <c r="C26148" s="73" t="s">
        <v>101</v>
      </c>
      <c r="D26148" s="75">
        <v>0.14000000000000001</v>
      </c>
      <c r="E26148" s="75">
        <v>0.14000000000000001</v>
      </c>
      <c r="F26148" s="73" t="s">
        <v>11</v>
      </c>
    </row>
    <row r="26149" spans="1:6" ht="25.5" x14ac:dyDescent="0.25">
      <c r="A26149" s="73" t="s">
        <v>21591</v>
      </c>
      <c r="B26149" s="74" t="s">
        <v>839</v>
      </c>
      <c r="C26149" s="73" t="s">
        <v>101</v>
      </c>
      <c r="D26149" s="75">
        <v>0.25</v>
      </c>
      <c r="E26149" s="75">
        <v>0.25</v>
      </c>
      <c r="F26149" s="73" t="s">
        <v>11</v>
      </c>
    </row>
    <row r="26150" spans="1:6" ht="38.25" x14ac:dyDescent="0.25">
      <c r="A26150" s="73" t="s">
        <v>21592</v>
      </c>
      <c r="B26150" s="74" t="s">
        <v>21593</v>
      </c>
      <c r="C26150" s="73" t="s">
        <v>101</v>
      </c>
      <c r="D26150" s="75">
        <v>6.23</v>
      </c>
      <c r="E26150" s="75">
        <v>6.23</v>
      </c>
      <c r="F26150" s="73" t="s">
        <v>11</v>
      </c>
    </row>
    <row r="26151" spans="1:6" ht="38.25" x14ac:dyDescent="0.25">
      <c r="A26151" s="73" t="s">
        <v>21594</v>
      </c>
      <c r="B26151" s="74" t="s">
        <v>21595</v>
      </c>
      <c r="C26151" s="73" t="s">
        <v>101</v>
      </c>
      <c r="D26151" s="75">
        <v>11.15</v>
      </c>
      <c r="E26151" s="75">
        <v>11.15</v>
      </c>
      <c r="F26151" s="73" t="s">
        <v>11</v>
      </c>
    </row>
    <row r="26152" spans="1:6" ht="38.25" x14ac:dyDescent="0.25">
      <c r="A26152" s="73" t="s">
        <v>21596</v>
      </c>
      <c r="B26152" s="74" t="s">
        <v>21597</v>
      </c>
      <c r="C26152" s="73" t="s">
        <v>101</v>
      </c>
      <c r="D26152" s="75">
        <v>11.79</v>
      </c>
      <c r="E26152" s="75">
        <v>11.79</v>
      </c>
      <c r="F26152" s="73" t="s">
        <v>11</v>
      </c>
    </row>
    <row r="26153" spans="1:6" ht="38.25" x14ac:dyDescent="0.25">
      <c r="A26153" s="73" t="s">
        <v>21598</v>
      </c>
      <c r="B26153" s="74" t="s">
        <v>21599</v>
      </c>
      <c r="C26153" s="73" t="s">
        <v>101</v>
      </c>
      <c r="D26153" s="75">
        <v>15.39</v>
      </c>
      <c r="E26153" s="75">
        <v>15.39</v>
      </c>
      <c r="F26153" s="73" t="s">
        <v>11</v>
      </c>
    </row>
    <row r="26154" spans="1:6" ht="38.25" x14ac:dyDescent="0.25">
      <c r="A26154" s="73" t="s">
        <v>21600</v>
      </c>
      <c r="B26154" s="74" t="s">
        <v>21601</v>
      </c>
      <c r="C26154" s="73" t="s">
        <v>101</v>
      </c>
      <c r="D26154" s="75">
        <v>40</v>
      </c>
      <c r="E26154" s="75">
        <v>40</v>
      </c>
      <c r="F26154" s="73" t="s">
        <v>11</v>
      </c>
    </row>
    <row r="26155" spans="1:6" ht="25.5" x14ac:dyDescent="0.25">
      <c r="A26155" s="73" t="s">
        <v>21602</v>
      </c>
      <c r="B26155" s="74" t="s">
        <v>21603</v>
      </c>
      <c r="C26155" s="73" t="s">
        <v>101</v>
      </c>
      <c r="D26155" s="75">
        <v>0.09</v>
      </c>
      <c r="E26155" s="75">
        <v>0.09</v>
      </c>
      <c r="F26155" s="73" t="s">
        <v>11</v>
      </c>
    </row>
    <row r="26156" spans="1:6" ht="25.5" x14ac:dyDescent="0.25">
      <c r="A26156" s="73" t="s">
        <v>21604</v>
      </c>
      <c r="B26156" s="74" t="s">
        <v>21605</v>
      </c>
      <c r="C26156" s="73" t="s">
        <v>101</v>
      </c>
      <c r="D26156" s="75">
        <v>0.13</v>
      </c>
      <c r="E26156" s="75">
        <v>0.13</v>
      </c>
      <c r="F26156" s="73" t="s">
        <v>11</v>
      </c>
    </row>
    <row r="26157" spans="1:6" ht="25.5" x14ac:dyDescent="0.25">
      <c r="A26157" s="73" t="s">
        <v>21606</v>
      </c>
      <c r="B26157" s="74" t="s">
        <v>21607</v>
      </c>
      <c r="C26157" s="73" t="s">
        <v>101</v>
      </c>
      <c r="D26157" s="75">
        <v>0.16</v>
      </c>
      <c r="E26157" s="75">
        <v>0.16</v>
      </c>
      <c r="F26157" s="73" t="s">
        <v>11</v>
      </c>
    </row>
    <row r="26158" spans="1:6" ht="25.5" x14ac:dyDescent="0.25">
      <c r="A26158" s="73" t="s">
        <v>21608</v>
      </c>
      <c r="B26158" s="74" t="s">
        <v>21609</v>
      </c>
      <c r="C26158" s="73" t="s">
        <v>101</v>
      </c>
      <c r="D26158" s="75">
        <v>0.18</v>
      </c>
      <c r="E26158" s="75">
        <v>0.18</v>
      </c>
      <c r="F26158" s="73" t="s">
        <v>11</v>
      </c>
    </row>
    <row r="26159" spans="1:6" ht="25.5" x14ac:dyDescent="0.25">
      <c r="A26159" s="73" t="s">
        <v>21610</v>
      </c>
      <c r="B26159" s="74" t="s">
        <v>21611</v>
      </c>
      <c r="C26159" s="73" t="s">
        <v>101</v>
      </c>
      <c r="D26159" s="75">
        <v>0.34</v>
      </c>
      <c r="E26159" s="75">
        <v>0.34</v>
      </c>
      <c r="F26159" s="73" t="s">
        <v>11</v>
      </c>
    </row>
    <row r="26160" spans="1:6" ht="25.5" x14ac:dyDescent="0.25">
      <c r="A26160" s="73" t="s">
        <v>21612</v>
      </c>
      <c r="B26160" s="74" t="s">
        <v>21613</v>
      </c>
      <c r="C26160" s="73" t="s">
        <v>101</v>
      </c>
      <c r="D26160" s="75">
        <v>0.51</v>
      </c>
      <c r="E26160" s="75">
        <v>0.51</v>
      </c>
      <c r="F26160" s="73" t="s">
        <v>11</v>
      </c>
    </row>
    <row r="26161" spans="1:6" ht="25.5" x14ac:dyDescent="0.25">
      <c r="A26161" s="73" t="s">
        <v>21614</v>
      </c>
      <c r="B26161" s="74" t="s">
        <v>21615</v>
      </c>
      <c r="C26161" s="73" t="s">
        <v>101</v>
      </c>
      <c r="D26161" s="75">
        <v>0.75</v>
      </c>
      <c r="E26161" s="75">
        <v>0.75</v>
      </c>
      <c r="F26161" s="73" t="s">
        <v>11</v>
      </c>
    </row>
    <row r="26162" spans="1:6" ht="25.5" x14ac:dyDescent="0.25">
      <c r="A26162" s="73" t="s">
        <v>21616</v>
      </c>
      <c r="B26162" s="74" t="s">
        <v>21617</v>
      </c>
      <c r="C26162" s="73" t="s">
        <v>101</v>
      </c>
      <c r="D26162" s="75">
        <v>1.06</v>
      </c>
      <c r="E26162" s="75">
        <v>1.06</v>
      </c>
      <c r="F26162" s="73" t="s">
        <v>11</v>
      </c>
    </row>
    <row r="26163" spans="1:6" ht="38.25" x14ac:dyDescent="0.25">
      <c r="A26163" s="73" t="s">
        <v>21618</v>
      </c>
      <c r="B26163" s="74" t="s">
        <v>21619</v>
      </c>
      <c r="C26163" s="73" t="s">
        <v>101</v>
      </c>
      <c r="D26163" s="75">
        <v>20.76</v>
      </c>
      <c r="E26163" s="75">
        <v>20.76</v>
      </c>
      <c r="F26163" s="73" t="s">
        <v>11</v>
      </c>
    </row>
    <row r="26164" spans="1:6" ht="38.25" x14ac:dyDescent="0.25">
      <c r="A26164" s="73" t="s">
        <v>21620</v>
      </c>
      <c r="B26164" s="74" t="s">
        <v>21621</v>
      </c>
      <c r="C26164" s="73" t="s">
        <v>101</v>
      </c>
      <c r="D26164" s="75">
        <v>1651.45</v>
      </c>
      <c r="E26164" s="75">
        <v>1651.45</v>
      </c>
      <c r="F26164" s="73" t="s">
        <v>11</v>
      </c>
    </row>
    <row r="26165" spans="1:6" ht="38.25" x14ac:dyDescent="0.25">
      <c r="A26165" s="73" t="s">
        <v>21622</v>
      </c>
      <c r="B26165" s="74" t="s">
        <v>21623</v>
      </c>
      <c r="C26165" s="73" t="s">
        <v>101</v>
      </c>
      <c r="D26165" s="75">
        <v>0.54</v>
      </c>
      <c r="E26165" s="75">
        <v>0.54</v>
      </c>
      <c r="F26165" s="73" t="s">
        <v>11</v>
      </c>
    </row>
    <row r="26166" spans="1:6" ht="25.5" x14ac:dyDescent="0.25">
      <c r="A26166" s="73" t="s">
        <v>21624</v>
      </c>
      <c r="B26166" s="74" t="s">
        <v>21625</v>
      </c>
      <c r="C26166" s="73" t="s">
        <v>101</v>
      </c>
      <c r="D26166" s="75">
        <v>0.23</v>
      </c>
      <c r="E26166" s="75">
        <v>0.23</v>
      </c>
      <c r="F26166" s="73" t="s">
        <v>11</v>
      </c>
    </row>
    <row r="26167" spans="1:6" ht="25.5" x14ac:dyDescent="0.25">
      <c r="A26167" s="73" t="s">
        <v>21626</v>
      </c>
      <c r="B26167" s="74" t="s">
        <v>21627</v>
      </c>
      <c r="C26167" s="73" t="s">
        <v>101</v>
      </c>
      <c r="D26167" s="75">
        <v>0.96</v>
      </c>
      <c r="E26167" s="75">
        <v>0.96</v>
      </c>
      <c r="F26167" s="73" t="s">
        <v>11</v>
      </c>
    </row>
    <row r="26168" spans="1:6" ht="25.5" x14ac:dyDescent="0.25">
      <c r="A26168" s="73" t="s">
        <v>21628</v>
      </c>
      <c r="B26168" s="74" t="s">
        <v>21629</v>
      </c>
      <c r="C26168" s="73" t="s">
        <v>101</v>
      </c>
      <c r="D26168" s="75">
        <v>0.41</v>
      </c>
      <c r="E26168" s="75">
        <v>0.41</v>
      </c>
      <c r="F26168" s="73" t="s">
        <v>11</v>
      </c>
    </row>
    <row r="26169" spans="1:6" ht="25.5" x14ac:dyDescent="0.25">
      <c r="A26169" s="73" t="s">
        <v>21630</v>
      </c>
      <c r="B26169" s="74" t="s">
        <v>21631</v>
      </c>
      <c r="C26169" s="73" t="s">
        <v>101</v>
      </c>
      <c r="D26169" s="75">
        <v>0.28000000000000003</v>
      </c>
      <c r="E26169" s="75">
        <v>0.28000000000000003</v>
      </c>
      <c r="F26169" s="73" t="s">
        <v>11</v>
      </c>
    </row>
    <row r="26170" spans="1:6" ht="25.5" x14ac:dyDescent="0.25">
      <c r="A26170" s="73" t="s">
        <v>21632</v>
      </c>
      <c r="B26170" s="74" t="s">
        <v>21633</v>
      </c>
      <c r="C26170" s="73" t="s">
        <v>101</v>
      </c>
      <c r="D26170" s="75">
        <v>0.08</v>
      </c>
      <c r="E26170" s="75">
        <v>0.08</v>
      </c>
      <c r="F26170" s="73" t="s">
        <v>11</v>
      </c>
    </row>
    <row r="26171" spans="1:6" ht="25.5" x14ac:dyDescent="0.25">
      <c r="A26171" s="73" t="s">
        <v>21634</v>
      </c>
      <c r="B26171" s="74" t="s">
        <v>21635</v>
      </c>
      <c r="C26171" s="73" t="s">
        <v>101</v>
      </c>
      <c r="D26171" s="75">
        <v>143.76</v>
      </c>
      <c r="E26171" s="75">
        <v>143.76</v>
      </c>
      <c r="F26171" s="73" t="s">
        <v>11</v>
      </c>
    </row>
    <row r="26172" spans="1:6" ht="25.5" x14ac:dyDescent="0.25">
      <c r="A26172" s="73" t="s">
        <v>21636</v>
      </c>
      <c r="B26172" s="74" t="s">
        <v>21637</v>
      </c>
      <c r="C26172" s="73" t="s">
        <v>101</v>
      </c>
      <c r="D26172" s="75">
        <v>212</v>
      </c>
      <c r="E26172" s="75">
        <v>212</v>
      </c>
      <c r="F26172" s="73" t="s">
        <v>11</v>
      </c>
    </row>
    <row r="26173" spans="1:6" ht="25.5" x14ac:dyDescent="0.25">
      <c r="A26173" s="73" t="s">
        <v>21638</v>
      </c>
      <c r="B26173" s="74" t="s">
        <v>21639</v>
      </c>
      <c r="C26173" s="73" t="s">
        <v>101</v>
      </c>
      <c r="D26173" s="75">
        <v>827</v>
      </c>
      <c r="E26173" s="75">
        <v>827</v>
      </c>
      <c r="F26173" s="73" t="s">
        <v>11</v>
      </c>
    </row>
    <row r="26174" spans="1:6" x14ac:dyDescent="0.25">
      <c r="A26174" s="73" t="s">
        <v>21640</v>
      </c>
      <c r="B26174" s="74" t="s">
        <v>21641</v>
      </c>
      <c r="C26174" s="73" t="s">
        <v>101</v>
      </c>
      <c r="D26174" s="75">
        <v>112</v>
      </c>
      <c r="E26174" s="75">
        <v>112</v>
      </c>
      <c r="F26174" s="73" t="s">
        <v>11</v>
      </c>
    </row>
    <row r="26175" spans="1:6" x14ac:dyDescent="0.25">
      <c r="A26175" s="73" t="s">
        <v>21642</v>
      </c>
      <c r="B26175" s="74" t="s">
        <v>21643</v>
      </c>
      <c r="C26175" s="73" t="s">
        <v>101</v>
      </c>
      <c r="D26175" s="75">
        <v>134.06</v>
      </c>
      <c r="E26175" s="75">
        <v>134.06</v>
      </c>
      <c r="F26175" s="73" t="s">
        <v>11</v>
      </c>
    </row>
    <row r="26176" spans="1:6" ht="25.5" x14ac:dyDescent="0.25">
      <c r="A26176" s="73" t="s">
        <v>21644</v>
      </c>
      <c r="B26176" s="74" t="s">
        <v>21645</v>
      </c>
      <c r="C26176" s="73" t="s">
        <v>101</v>
      </c>
      <c r="D26176" s="75">
        <v>830</v>
      </c>
      <c r="E26176" s="75">
        <v>830</v>
      </c>
      <c r="F26176" s="73" t="s">
        <v>11</v>
      </c>
    </row>
    <row r="26177" spans="1:6" ht="25.5" x14ac:dyDescent="0.25">
      <c r="A26177" s="73" t="s">
        <v>21646</v>
      </c>
      <c r="B26177" s="74" t="s">
        <v>21647</v>
      </c>
      <c r="C26177" s="73" t="s">
        <v>101</v>
      </c>
      <c r="D26177" s="75">
        <v>410</v>
      </c>
      <c r="E26177" s="75">
        <v>410</v>
      </c>
      <c r="F26177" s="73" t="s">
        <v>11</v>
      </c>
    </row>
    <row r="26178" spans="1:6" ht="63.75" x14ac:dyDescent="0.25">
      <c r="A26178" s="73" t="s">
        <v>21648</v>
      </c>
      <c r="B26178" s="74" t="s">
        <v>21649</v>
      </c>
      <c r="C26178" s="73" t="s">
        <v>101</v>
      </c>
      <c r="D26178" s="75">
        <v>78.760000000000005</v>
      </c>
      <c r="E26178" s="75">
        <v>78.760000000000005</v>
      </c>
      <c r="F26178" s="73" t="s">
        <v>11</v>
      </c>
    </row>
    <row r="26179" spans="1:6" ht="51" x14ac:dyDescent="0.25">
      <c r="A26179" s="73" t="s">
        <v>21650</v>
      </c>
      <c r="B26179" s="74" t="s">
        <v>35172</v>
      </c>
      <c r="C26179" s="73" t="s">
        <v>101</v>
      </c>
      <c r="D26179" s="75">
        <v>29.56</v>
      </c>
      <c r="E26179" s="75">
        <v>29.56</v>
      </c>
      <c r="F26179" s="73" t="s">
        <v>11</v>
      </c>
    </row>
    <row r="26180" spans="1:6" ht="38.25" x14ac:dyDescent="0.25">
      <c r="A26180" s="73" t="s">
        <v>21651</v>
      </c>
      <c r="B26180" s="74" t="s">
        <v>21652</v>
      </c>
      <c r="C26180" s="73" t="s">
        <v>101</v>
      </c>
      <c r="D26180" s="75">
        <v>71.75</v>
      </c>
      <c r="E26180" s="75">
        <v>71.75</v>
      </c>
      <c r="F26180" s="73" t="s">
        <v>11</v>
      </c>
    </row>
    <row r="26181" spans="1:6" ht="51" x14ac:dyDescent="0.25">
      <c r="A26181" s="73" t="s">
        <v>21653</v>
      </c>
      <c r="B26181" s="74" t="s">
        <v>21654</v>
      </c>
      <c r="C26181" s="73" t="s">
        <v>101</v>
      </c>
      <c r="D26181" s="75">
        <v>77</v>
      </c>
      <c r="E26181" s="75">
        <v>77</v>
      </c>
      <c r="F26181" s="73" t="s">
        <v>11</v>
      </c>
    </row>
    <row r="26182" spans="1:6" ht="51" x14ac:dyDescent="0.25">
      <c r="A26182" s="73" t="s">
        <v>21655</v>
      </c>
      <c r="B26182" s="74" t="s">
        <v>21656</v>
      </c>
      <c r="C26182" s="73" t="s">
        <v>101</v>
      </c>
      <c r="D26182" s="75">
        <v>146.72999999999999</v>
      </c>
      <c r="E26182" s="75">
        <v>146.72999999999999</v>
      </c>
      <c r="F26182" s="73" t="s">
        <v>11</v>
      </c>
    </row>
    <row r="26183" spans="1:6" ht="25.5" x14ac:dyDescent="0.25">
      <c r="A26183" s="73" t="s">
        <v>21657</v>
      </c>
      <c r="B26183" s="74" t="s">
        <v>21658</v>
      </c>
      <c r="C26183" s="73" t="s">
        <v>101</v>
      </c>
      <c r="D26183" s="75">
        <v>16.95</v>
      </c>
      <c r="E26183" s="75">
        <v>16.95</v>
      </c>
      <c r="F26183" s="73" t="s">
        <v>11</v>
      </c>
    </row>
    <row r="26184" spans="1:6" ht="25.5" x14ac:dyDescent="0.25">
      <c r="A26184" s="73" t="s">
        <v>21659</v>
      </c>
      <c r="B26184" s="74" t="s">
        <v>21660</v>
      </c>
      <c r="C26184" s="73" t="s">
        <v>101</v>
      </c>
      <c r="D26184" s="75">
        <v>5.08</v>
      </c>
      <c r="E26184" s="75">
        <v>5.08</v>
      </c>
      <c r="F26184" s="73" t="s">
        <v>11</v>
      </c>
    </row>
    <row r="26185" spans="1:6" ht="38.25" x14ac:dyDescent="0.25">
      <c r="A26185" s="73" t="s">
        <v>21661</v>
      </c>
      <c r="B26185" s="74" t="s">
        <v>21662</v>
      </c>
      <c r="C26185" s="73" t="s">
        <v>101</v>
      </c>
      <c r="D26185" s="75">
        <v>55.11</v>
      </c>
      <c r="E26185" s="75">
        <v>55.11</v>
      </c>
      <c r="F26185" s="73" t="s">
        <v>11</v>
      </c>
    </row>
    <row r="26186" spans="1:6" ht="51" x14ac:dyDescent="0.25">
      <c r="A26186" s="73" t="s">
        <v>21663</v>
      </c>
      <c r="B26186" s="74" t="s">
        <v>21664</v>
      </c>
      <c r="C26186" s="73" t="s">
        <v>101</v>
      </c>
      <c r="D26186" s="75">
        <v>63.51</v>
      </c>
      <c r="E26186" s="75">
        <v>63.51</v>
      </c>
      <c r="F26186" s="73" t="s">
        <v>11</v>
      </c>
    </row>
    <row r="26187" spans="1:6" ht="51" x14ac:dyDescent="0.25">
      <c r="A26187" s="73" t="s">
        <v>21665</v>
      </c>
      <c r="B26187" s="74" t="s">
        <v>21666</v>
      </c>
      <c r="C26187" s="73" t="s">
        <v>101</v>
      </c>
      <c r="D26187" s="75">
        <v>169.53</v>
      </c>
      <c r="E26187" s="75">
        <v>169.53</v>
      </c>
      <c r="F26187" s="73" t="s">
        <v>11</v>
      </c>
    </row>
    <row r="26188" spans="1:6" x14ac:dyDescent="0.25">
      <c r="A26188" s="73" t="s">
        <v>21667</v>
      </c>
      <c r="B26188" s="74" t="s">
        <v>21668</v>
      </c>
      <c r="C26188" s="73" t="s">
        <v>101</v>
      </c>
      <c r="D26188" s="75">
        <v>205</v>
      </c>
      <c r="E26188" s="75">
        <v>205</v>
      </c>
      <c r="F26188" s="73" t="s">
        <v>11</v>
      </c>
    </row>
    <row r="26189" spans="1:6" ht="25.5" x14ac:dyDescent="0.25">
      <c r="A26189" s="73" t="s">
        <v>21669</v>
      </c>
      <c r="B26189" s="74" t="s">
        <v>21670</v>
      </c>
      <c r="C26189" s="73" t="s">
        <v>101</v>
      </c>
      <c r="D26189" s="75">
        <v>365</v>
      </c>
      <c r="E26189" s="75">
        <v>365</v>
      </c>
      <c r="F26189" s="73" t="s">
        <v>11</v>
      </c>
    </row>
    <row r="26190" spans="1:6" ht="38.25" x14ac:dyDescent="0.25">
      <c r="A26190" s="73" t="s">
        <v>21671</v>
      </c>
      <c r="B26190" s="74" t="s">
        <v>21672</v>
      </c>
      <c r="C26190" s="73" t="s">
        <v>101</v>
      </c>
      <c r="D26190" s="75">
        <v>26.82</v>
      </c>
      <c r="E26190" s="75">
        <v>26.82</v>
      </c>
      <c r="F26190" s="73" t="s">
        <v>11</v>
      </c>
    </row>
    <row r="26191" spans="1:6" ht="38.25" x14ac:dyDescent="0.25">
      <c r="A26191" s="73" t="s">
        <v>21673</v>
      </c>
      <c r="B26191" s="74" t="s">
        <v>21674</v>
      </c>
      <c r="C26191" s="73" t="s">
        <v>101</v>
      </c>
      <c r="D26191" s="75">
        <v>5.25</v>
      </c>
      <c r="E26191" s="75">
        <v>5.25</v>
      </c>
      <c r="F26191" s="73" t="s">
        <v>11</v>
      </c>
    </row>
    <row r="26192" spans="1:6" ht="38.25" x14ac:dyDescent="0.25">
      <c r="A26192" s="73" t="s">
        <v>21675</v>
      </c>
      <c r="B26192" s="74" t="s">
        <v>21676</v>
      </c>
      <c r="C26192" s="73" t="s">
        <v>101</v>
      </c>
      <c r="D26192" s="75">
        <v>534.6</v>
      </c>
      <c r="E26192" s="75">
        <v>534.6</v>
      </c>
      <c r="F26192" s="73" t="s">
        <v>11</v>
      </c>
    </row>
    <row r="26193" spans="1:6" ht="25.5" x14ac:dyDescent="0.25">
      <c r="A26193" s="73" t="s">
        <v>21677</v>
      </c>
      <c r="B26193" s="74" t="s">
        <v>21678</v>
      </c>
      <c r="C26193" s="73" t="s">
        <v>101</v>
      </c>
      <c r="D26193" s="75">
        <v>53.11</v>
      </c>
      <c r="E26193" s="75">
        <v>53.11</v>
      </c>
      <c r="F26193" s="73" t="s">
        <v>11</v>
      </c>
    </row>
    <row r="26194" spans="1:6" ht="38.25" x14ac:dyDescent="0.25">
      <c r="A26194" s="73" t="s">
        <v>21679</v>
      </c>
      <c r="B26194" s="74" t="s">
        <v>21680</v>
      </c>
      <c r="C26194" s="73" t="s">
        <v>101</v>
      </c>
      <c r="D26194" s="75">
        <v>24.55</v>
      </c>
      <c r="E26194" s="75">
        <v>24.55</v>
      </c>
      <c r="F26194" s="73" t="s">
        <v>11</v>
      </c>
    </row>
    <row r="26195" spans="1:6" ht="25.5" x14ac:dyDescent="0.25">
      <c r="A26195" s="73" t="s">
        <v>21681</v>
      </c>
      <c r="B26195" s="74" t="s">
        <v>21682</v>
      </c>
      <c r="C26195" s="73" t="s">
        <v>101</v>
      </c>
      <c r="D26195" s="75">
        <v>0.1</v>
      </c>
      <c r="E26195" s="75">
        <v>0.1</v>
      </c>
      <c r="F26195" s="73" t="s">
        <v>11</v>
      </c>
    </row>
    <row r="26196" spans="1:6" x14ac:dyDescent="0.25">
      <c r="A26196" s="73" t="s">
        <v>21683</v>
      </c>
      <c r="B26196" s="74" t="s">
        <v>21684</v>
      </c>
      <c r="C26196" s="73" t="s">
        <v>101</v>
      </c>
      <c r="D26196" s="75">
        <v>158.38999999999999</v>
      </c>
      <c r="E26196" s="75">
        <v>158.38999999999999</v>
      </c>
      <c r="F26196" s="73" t="s">
        <v>11</v>
      </c>
    </row>
    <row r="26197" spans="1:6" ht="38.25" x14ac:dyDescent="0.25">
      <c r="A26197" s="73" t="s">
        <v>21685</v>
      </c>
      <c r="B26197" s="74" t="s">
        <v>21686</v>
      </c>
      <c r="C26197" s="73" t="s">
        <v>101</v>
      </c>
      <c r="D26197" s="75">
        <v>51.35</v>
      </c>
      <c r="E26197" s="75">
        <v>51.35</v>
      </c>
      <c r="F26197" s="73" t="s">
        <v>11</v>
      </c>
    </row>
    <row r="26198" spans="1:6" ht="38.25" x14ac:dyDescent="0.25">
      <c r="A26198" s="73" t="s">
        <v>21687</v>
      </c>
      <c r="B26198" s="74" t="s">
        <v>21688</v>
      </c>
      <c r="C26198" s="73" t="s">
        <v>101</v>
      </c>
      <c r="D26198" s="75">
        <v>0.06</v>
      </c>
      <c r="E26198" s="75">
        <v>0.06</v>
      </c>
      <c r="F26198" s="73" t="s">
        <v>11</v>
      </c>
    </row>
    <row r="26199" spans="1:6" ht="38.25" x14ac:dyDescent="0.25">
      <c r="A26199" s="73" t="s">
        <v>21689</v>
      </c>
      <c r="B26199" s="74" t="s">
        <v>21690</v>
      </c>
      <c r="C26199" s="73" t="s">
        <v>101</v>
      </c>
      <c r="D26199" s="75">
        <v>0.1</v>
      </c>
      <c r="E26199" s="75">
        <v>0.1</v>
      </c>
      <c r="F26199" s="73" t="s">
        <v>11</v>
      </c>
    </row>
    <row r="26200" spans="1:6" ht="38.25" x14ac:dyDescent="0.25">
      <c r="A26200" s="73" t="s">
        <v>21691</v>
      </c>
      <c r="B26200" s="74" t="s">
        <v>21692</v>
      </c>
      <c r="C26200" s="73" t="s">
        <v>101</v>
      </c>
      <c r="D26200" s="75">
        <v>0.28999999999999998</v>
      </c>
      <c r="E26200" s="75">
        <v>0.28999999999999998</v>
      </c>
      <c r="F26200" s="73" t="s">
        <v>11</v>
      </c>
    </row>
    <row r="26201" spans="1:6" ht="25.5" x14ac:dyDescent="0.25">
      <c r="A26201" s="73" t="s">
        <v>21693</v>
      </c>
      <c r="B26201" s="74" t="s">
        <v>21694</v>
      </c>
      <c r="C26201" s="73" t="s">
        <v>101</v>
      </c>
      <c r="D26201" s="75">
        <v>249.99</v>
      </c>
      <c r="E26201" s="75">
        <v>249.99</v>
      </c>
      <c r="F26201" s="73" t="s">
        <v>11</v>
      </c>
    </row>
    <row r="26202" spans="1:6" ht="38.25" x14ac:dyDescent="0.25">
      <c r="A26202" s="73" t="s">
        <v>21695</v>
      </c>
      <c r="B26202" s="74" t="s">
        <v>841</v>
      </c>
      <c r="C26202" s="73" t="s">
        <v>101</v>
      </c>
      <c r="D26202" s="75">
        <v>43.49</v>
      </c>
      <c r="E26202" s="75">
        <v>43.49</v>
      </c>
      <c r="F26202" s="73" t="s">
        <v>11</v>
      </c>
    </row>
    <row r="26203" spans="1:6" ht="25.5" x14ac:dyDescent="0.25">
      <c r="A26203" s="73" t="s">
        <v>21696</v>
      </c>
      <c r="B26203" s="74" t="s">
        <v>35173</v>
      </c>
      <c r="C26203" s="73" t="s">
        <v>101</v>
      </c>
      <c r="D26203" s="75">
        <v>3.55</v>
      </c>
      <c r="E26203" s="75">
        <v>3.55</v>
      </c>
      <c r="F26203" s="73" t="s">
        <v>11</v>
      </c>
    </row>
    <row r="26204" spans="1:6" ht="25.5" x14ac:dyDescent="0.25">
      <c r="A26204" s="73" t="s">
        <v>21697</v>
      </c>
      <c r="B26204" s="74" t="s">
        <v>35174</v>
      </c>
      <c r="C26204" s="73" t="s">
        <v>101</v>
      </c>
      <c r="D26204" s="75">
        <v>4.3</v>
      </c>
      <c r="E26204" s="75">
        <v>4.3</v>
      </c>
      <c r="F26204" s="73" t="s">
        <v>11</v>
      </c>
    </row>
    <row r="26205" spans="1:6" ht="25.5" x14ac:dyDescent="0.25">
      <c r="A26205" s="73" t="s">
        <v>21698</v>
      </c>
      <c r="B26205" s="74" t="s">
        <v>35175</v>
      </c>
      <c r="C26205" s="73" t="s">
        <v>101</v>
      </c>
      <c r="D26205" s="75">
        <v>2.65</v>
      </c>
      <c r="E26205" s="75">
        <v>2.65</v>
      </c>
      <c r="F26205" s="73" t="s">
        <v>11</v>
      </c>
    </row>
    <row r="26206" spans="1:6" x14ac:dyDescent="0.25">
      <c r="A26206" s="73" t="s">
        <v>21699</v>
      </c>
      <c r="B26206" s="74" t="s">
        <v>21700</v>
      </c>
      <c r="C26206" s="73" t="s">
        <v>101</v>
      </c>
      <c r="D26206" s="75">
        <v>22.9</v>
      </c>
      <c r="E26206" s="75">
        <v>22.9</v>
      </c>
      <c r="F26206" s="73" t="s">
        <v>11</v>
      </c>
    </row>
    <row r="26207" spans="1:6" x14ac:dyDescent="0.25">
      <c r="A26207" s="73" t="s">
        <v>21701</v>
      </c>
      <c r="B26207" s="74" t="s">
        <v>21702</v>
      </c>
      <c r="C26207" s="73" t="s">
        <v>101</v>
      </c>
      <c r="D26207" s="75">
        <v>2.9</v>
      </c>
      <c r="E26207" s="75">
        <v>2.9</v>
      </c>
      <c r="F26207" s="73" t="s">
        <v>11</v>
      </c>
    </row>
    <row r="26208" spans="1:6" x14ac:dyDescent="0.25">
      <c r="A26208" s="73" t="s">
        <v>21703</v>
      </c>
      <c r="B26208" s="74" t="s">
        <v>21704</v>
      </c>
      <c r="C26208" s="73" t="s">
        <v>101</v>
      </c>
      <c r="D26208" s="75">
        <v>1.25</v>
      </c>
      <c r="E26208" s="75">
        <v>1.25</v>
      </c>
      <c r="F26208" s="73" t="s">
        <v>11</v>
      </c>
    </row>
    <row r="26209" spans="1:6" ht="38.25" x14ac:dyDescent="0.25">
      <c r="A26209" s="73" t="s">
        <v>21705</v>
      </c>
      <c r="B26209" s="74" t="s">
        <v>21706</v>
      </c>
      <c r="C26209" s="73" t="s">
        <v>101</v>
      </c>
      <c r="D26209" s="75">
        <v>449.99</v>
      </c>
      <c r="E26209" s="75">
        <v>449.99</v>
      </c>
      <c r="F26209" s="73" t="s">
        <v>11</v>
      </c>
    </row>
    <row r="26210" spans="1:6" ht="38.25" x14ac:dyDescent="0.25">
      <c r="A26210" s="73" t="s">
        <v>21707</v>
      </c>
      <c r="B26210" s="74" t="s">
        <v>21708</v>
      </c>
      <c r="C26210" s="73" t="s">
        <v>101</v>
      </c>
      <c r="D26210" s="75">
        <v>232.45</v>
      </c>
      <c r="E26210" s="75">
        <v>232.45</v>
      </c>
      <c r="F26210" s="73" t="s">
        <v>11</v>
      </c>
    </row>
    <row r="26211" spans="1:6" ht="38.25" x14ac:dyDescent="0.25">
      <c r="A26211" s="73" t="s">
        <v>21709</v>
      </c>
      <c r="B26211" s="74" t="s">
        <v>21710</v>
      </c>
      <c r="C26211" s="73" t="s">
        <v>101</v>
      </c>
      <c r="D26211" s="75">
        <v>255.9</v>
      </c>
      <c r="E26211" s="75">
        <v>255.9</v>
      </c>
      <c r="F26211" s="73" t="s">
        <v>11</v>
      </c>
    </row>
    <row r="26212" spans="1:6" ht="25.5" x14ac:dyDescent="0.25">
      <c r="A26212" s="73" t="s">
        <v>21711</v>
      </c>
      <c r="B26212" s="74" t="s">
        <v>21712</v>
      </c>
      <c r="C26212" s="73" t="s">
        <v>101</v>
      </c>
      <c r="D26212" s="75">
        <v>84.89</v>
      </c>
      <c r="E26212" s="75">
        <v>84.89</v>
      </c>
      <c r="F26212" s="73" t="s">
        <v>11</v>
      </c>
    </row>
    <row r="26213" spans="1:6" ht="38.25" x14ac:dyDescent="0.25">
      <c r="A26213" s="73" t="s">
        <v>21713</v>
      </c>
      <c r="B26213" s="74" t="s">
        <v>21714</v>
      </c>
      <c r="C26213" s="73" t="s">
        <v>101</v>
      </c>
      <c r="D26213" s="75">
        <v>0.92</v>
      </c>
      <c r="E26213" s="75">
        <v>0.92</v>
      </c>
      <c r="F26213" s="73" t="s">
        <v>11</v>
      </c>
    </row>
    <row r="26214" spans="1:6" ht="25.5" x14ac:dyDescent="0.25">
      <c r="A26214" s="73" t="s">
        <v>21715</v>
      </c>
      <c r="B26214" s="74" t="s">
        <v>21716</v>
      </c>
      <c r="C26214" s="73" t="s">
        <v>101</v>
      </c>
      <c r="D26214" s="75">
        <v>0.23</v>
      </c>
      <c r="E26214" s="75">
        <v>0.23</v>
      </c>
      <c r="F26214" s="73" t="s">
        <v>11</v>
      </c>
    </row>
    <row r="26215" spans="1:6" ht="25.5" x14ac:dyDescent="0.25">
      <c r="A26215" s="73" t="s">
        <v>21717</v>
      </c>
      <c r="B26215" s="74" t="s">
        <v>21718</v>
      </c>
      <c r="C26215" s="73" t="s">
        <v>101</v>
      </c>
      <c r="D26215" s="75">
        <v>0.41</v>
      </c>
      <c r="E26215" s="75">
        <v>0.41</v>
      </c>
      <c r="F26215" s="73" t="s">
        <v>11</v>
      </c>
    </row>
    <row r="26216" spans="1:6" ht="25.5" x14ac:dyDescent="0.25">
      <c r="A26216" s="73" t="s">
        <v>21719</v>
      </c>
      <c r="B26216" s="74" t="s">
        <v>21720</v>
      </c>
      <c r="C26216" s="73" t="s">
        <v>101</v>
      </c>
      <c r="D26216" s="75">
        <v>0.37</v>
      </c>
      <c r="E26216" s="75">
        <v>0.37</v>
      </c>
      <c r="F26216" s="73" t="s">
        <v>11</v>
      </c>
    </row>
    <row r="26217" spans="1:6" ht="25.5" x14ac:dyDescent="0.25">
      <c r="A26217" s="73" t="s">
        <v>21721</v>
      </c>
      <c r="B26217" s="74" t="s">
        <v>21722</v>
      </c>
      <c r="C26217" s="73" t="s">
        <v>101</v>
      </c>
      <c r="D26217" s="75">
        <v>1.99</v>
      </c>
      <c r="E26217" s="75">
        <v>1.99</v>
      </c>
      <c r="F26217" s="73" t="s">
        <v>11</v>
      </c>
    </row>
    <row r="26218" spans="1:6" ht="25.5" x14ac:dyDescent="0.25">
      <c r="A26218" s="73" t="s">
        <v>21723</v>
      </c>
      <c r="B26218" s="74" t="s">
        <v>21724</v>
      </c>
      <c r="C26218" s="73" t="s">
        <v>101</v>
      </c>
      <c r="D26218" s="75">
        <v>20.350000000000001</v>
      </c>
      <c r="E26218" s="75">
        <v>20.350000000000001</v>
      </c>
      <c r="F26218" s="73" t="s">
        <v>11</v>
      </c>
    </row>
    <row r="26219" spans="1:6" ht="51" x14ac:dyDescent="0.25">
      <c r="A26219" s="73" t="s">
        <v>21725</v>
      </c>
      <c r="B26219" s="74" t="s">
        <v>37546</v>
      </c>
      <c r="C26219" s="73" t="s">
        <v>101</v>
      </c>
      <c r="D26219" s="75">
        <v>31.9</v>
      </c>
      <c r="E26219" s="75">
        <v>31.9</v>
      </c>
      <c r="F26219" s="73" t="s">
        <v>11</v>
      </c>
    </row>
    <row r="26220" spans="1:6" ht="38.25" x14ac:dyDescent="0.25">
      <c r="A26220" s="73" t="s">
        <v>21726</v>
      </c>
      <c r="B26220" s="74" t="s">
        <v>21727</v>
      </c>
      <c r="C26220" s="73" t="s">
        <v>101</v>
      </c>
      <c r="D26220" s="75">
        <v>3.9</v>
      </c>
      <c r="E26220" s="75">
        <v>3.9</v>
      </c>
      <c r="F26220" s="73" t="s">
        <v>11</v>
      </c>
    </row>
    <row r="26221" spans="1:6" x14ac:dyDescent="0.25">
      <c r="A26221" s="73" t="s">
        <v>21728</v>
      </c>
      <c r="B26221" s="74" t="s">
        <v>21729</v>
      </c>
      <c r="C26221" s="73" t="s">
        <v>101</v>
      </c>
      <c r="D26221" s="75">
        <v>13.85</v>
      </c>
      <c r="E26221" s="75">
        <v>13.85</v>
      </c>
      <c r="F26221" s="73" t="s">
        <v>11</v>
      </c>
    </row>
    <row r="26222" spans="1:6" ht="25.5" x14ac:dyDescent="0.25">
      <c r="A26222" s="73" t="s">
        <v>21730</v>
      </c>
      <c r="B26222" s="74" t="s">
        <v>21731</v>
      </c>
      <c r="C26222" s="73" t="s">
        <v>101</v>
      </c>
      <c r="D26222" s="75">
        <v>1.58</v>
      </c>
      <c r="E26222" s="75">
        <v>1.58</v>
      </c>
      <c r="F26222" s="73" t="s">
        <v>11</v>
      </c>
    </row>
    <row r="26223" spans="1:6" ht="38.25" x14ac:dyDescent="0.25">
      <c r="A26223" s="73" t="s">
        <v>21732</v>
      </c>
      <c r="B26223" s="74" t="s">
        <v>21733</v>
      </c>
      <c r="C26223" s="73" t="s">
        <v>101</v>
      </c>
      <c r="D26223" s="75">
        <v>7.78</v>
      </c>
      <c r="E26223" s="75">
        <v>7.78</v>
      </c>
      <c r="F26223" s="73" t="s">
        <v>11</v>
      </c>
    </row>
    <row r="26224" spans="1:6" ht="38.25" x14ac:dyDescent="0.25">
      <c r="A26224" s="73" t="s">
        <v>21734</v>
      </c>
      <c r="B26224" s="74" t="s">
        <v>21735</v>
      </c>
      <c r="C26224" s="73" t="s">
        <v>101</v>
      </c>
      <c r="D26224" s="75">
        <v>14.81</v>
      </c>
      <c r="E26224" s="75">
        <v>14.81</v>
      </c>
      <c r="F26224" s="73" t="s">
        <v>11</v>
      </c>
    </row>
    <row r="26225" spans="1:6" ht="38.25" x14ac:dyDescent="0.25">
      <c r="A26225" s="73" t="s">
        <v>21736</v>
      </c>
      <c r="B26225" s="74" t="s">
        <v>21737</v>
      </c>
      <c r="C26225" s="73" t="s">
        <v>101</v>
      </c>
      <c r="D26225" s="75">
        <v>10.78</v>
      </c>
      <c r="E26225" s="75">
        <v>10.78</v>
      </c>
      <c r="F26225" s="73" t="s">
        <v>11</v>
      </c>
    </row>
    <row r="26226" spans="1:6" ht="38.25" x14ac:dyDescent="0.25">
      <c r="A26226" s="73" t="s">
        <v>21738</v>
      </c>
      <c r="B26226" s="74" t="s">
        <v>21739</v>
      </c>
      <c r="C26226" s="73" t="s">
        <v>101</v>
      </c>
      <c r="D26226" s="75">
        <v>10.4</v>
      </c>
      <c r="E26226" s="75">
        <v>10.4</v>
      </c>
      <c r="F26226" s="73" t="s">
        <v>11</v>
      </c>
    </row>
    <row r="26227" spans="1:6" ht="38.25" x14ac:dyDescent="0.25">
      <c r="A26227" s="73" t="s">
        <v>21740</v>
      </c>
      <c r="B26227" s="74" t="s">
        <v>21741</v>
      </c>
      <c r="C26227" s="73" t="s">
        <v>101</v>
      </c>
      <c r="D26227" s="75">
        <v>41.42</v>
      </c>
      <c r="E26227" s="75">
        <v>41.42</v>
      </c>
      <c r="F26227" s="73" t="s">
        <v>11</v>
      </c>
    </row>
    <row r="26228" spans="1:6" ht="63.75" x14ac:dyDescent="0.25">
      <c r="A26228" s="73" t="s">
        <v>21742</v>
      </c>
      <c r="B26228" s="74" t="s">
        <v>21743</v>
      </c>
      <c r="C26228" s="73" t="s">
        <v>101</v>
      </c>
      <c r="D26228" s="75">
        <v>81.010000000000005</v>
      </c>
      <c r="E26228" s="75">
        <v>81.010000000000005</v>
      </c>
      <c r="F26228" s="73" t="s">
        <v>11</v>
      </c>
    </row>
    <row r="26229" spans="1:6" ht="63.75" x14ac:dyDescent="0.25">
      <c r="A26229" s="73" t="s">
        <v>21744</v>
      </c>
      <c r="B26229" s="74" t="s">
        <v>21745</v>
      </c>
      <c r="C26229" s="73" t="s">
        <v>101</v>
      </c>
      <c r="D26229" s="75">
        <v>129.44999999999999</v>
      </c>
      <c r="E26229" s="75">
        <v>129.44999999999999</v>
      </c>
      <c r="F26229" s="73" t="s">
        <v>11</v>
      </c>
    </row>
    <row r="26230" spans="1:6" ht="63.75" x14ac:dyDescent="0.25">
      <c r="A26230" s="73" t="s">
        <v>21746</v>
      </c>
      <c r="B26230" s="74" t="s">
        <v>21743</v>
      </c>
      <c r="C26230" s="73" t="s">
        <v>101</v>
      </c>
      <c r="D26230" s="75">
        <v>171.48</v>
      </c>
      <c r="E26230" s="75">
        <v>171.48</v>
      </c>
      <c r="F26230" s="73" t="s">
        <v>11</v>
      </c>
    </row>
    <row r="26231" spans="1:6" ht="63.75" x14ac:dyDescent="0.25">
      <c r="A26231" s="73" t="s">
        <v>21747</v>
      </c>
      <c r="B26231" s="74" t="s">
        <v>21748</v>
      </c>
      <c r="C26231" s="73" t="s">
        <v>101</v>
      </c>
      <c r="D26231" s="75">
        <v>65.569999999999993</v>
      </c>
      <c r="E26231" s="75">
        <v>65.569999999999993</v>
      </c>
      <c r="F26231" s="73" t="s">
        <v>11</v>
      </c>
    </row>
    <row r="26232" spans="1:6" ht="63.75" x14ac:dyDescent="0.25">
      <c r="A26232" s="73" t="s">
        <v>21749</v>
      </c>
      <c r="B26232" s="74" t="s">
        <v>21750</v>
      </c>
      <c r="C26232" s="73" t="s">
        <v>101</v>
      </c>
      <c r="D26232" s="75">
        <v>104.05</v>
      </c>
      <c r="E26232" s="75">
        <v>104.05</v>
      </c>
      <c r="F26232" s="73" t="s">
        <v>11</v>
      </c>
    </row>
    <row r="26233" spans="1:6" ht="63.75" x14ac:dyDescent="0.25">
      <c r="A26233" s="73" t="s">
        <v>21751</v>
      </c>
      <c r="B26233" s="74" t="s">
        <v>21748</v>
      </c>
      <c r="C26233" s="73" t="s">
        <v>101</v>
      </c>
      <c r="D26233" s="75">
        <v>99.21</v>
      </c>
      <c r="E26233" s="75">
        <v>99.21</v>
      </c>
      <c r="F26233" s="73" t="s">
        <v>11</v>
      </c>
    </row>
    <row r="26234" spans="1:6" ht="63.75" x14ac:dyDescent="0.25">
      <c r="A26234" s="73" t="s">
        <v>21752</v>
      </c>
      <c r="B26234" s="74" t="s">
        <v>21750</v>
      </c>
      <c r="C26234" s="73" t="s">
        <v>101</v>
      </c>
      <c r="D26234" s="75">
        <v>143.57</v>
      </c>
      <c r="E26234" s="75">
        <v>143.57</v>
      </c>
      <c r="F26234" s="73" t="s">
        <v>11</v>
      </c>
    </row>
    <row r="26235" spans="1:6" ht="63.75" x14ac:dyDescent="0.25">
      <c r="A26235" s="73" t="s">
        <v>21753</v>
      </c>
      <c r="B26235" s="74" t="s">
        <v>21748</v>
      </c>
      <c r="C26235" s="73" t="s">
        <v>101</v>
      </c>
      <c r="D26235" s="75">
        <v>231.21</v>
      </c>
      <c r="E26235" s="75">
        <v>231.21</v>
      </c>
      <c r="F26235" s="73" t="s">
        <v>11</v>
      </c>
    </row>
    <row r="26236" spans="1:6" ht="38.25" x14ac:dyDescent="0.25">
      <c r="A26236" s="73" t="s">
        <v>21754</v>
      </c>
      <c r="B26236" s="74" t="s">
        <v>21755</v>
      </c>
      <c r="C26236" s="73" t="s">
        <v>101</v>
      </c>
      <c r="D26236" s="75">
        <v>18.03</v>
      </c>
      <c r="E26236" s="75">
        <v>18.03</v>
      </c>
      <c r="F26236" s="73" t="s">
        <v>11</v>
      </c>
    </row>
    <row r="26237" spans="1:6" ht="25.5" x14ac:dyDescent="0.25">
      <c r="A26237" s="73" t="s">
        <v>35187</v>
      </c>
      <c r="B26237" s="74" t="s">
        <v>35188</v>
      </c>
      <c r="C26237" s="73" t="s">
        <v>101</v>
      </c>
      <c r="D26237" s="75">
        <v>25.21</v>
      </c>
      <c r="E26237" s="75">
        <v>25.21</v>
      </c>
      <c r="F26237" s="73" t="s">
        <v>11</v>
      </c>
    </row>
    <row r="26238" spans="1:6" ht="25.5" x14ac:dyDescent="0.25">
      <c r="A26238" s="73" t="s">
        <v>35189</v>
      </c>
      <c r="B26238" s="74" t="s">
        <v>35190</v>
      </c>
      <c r="C26238" s="73" t="s">
        <v>101</v>
      </c>
      <c r="D26238" s="75">
        <v>63.83</v>
      </c>
      <c r="E26238" s="75">
        <v>63.83</v>
      </c>
      <c r="F26238" s="73" t="s">
        <v>11</v>
      </c>
    </row>
    <row r="26239" spans="1:6" ht="25.5" x14ac:dyDescent="0.25">
      <c r="A26239" s="73" t="s">
        <v>21756</v>
      </c>
      <c r="B26239" s="74" t="s">
        <v>21757</v>
      </c>
      <c r="C26239" s="73" t="s">
        <v>101</v>
      </c>
      <c r="D26239" s="75">
        <v>39.72</v>
      </c>
      <c r="E26239" s="75">
        <v>39.42</v>
      </c>
      <c r="F26239" s="73" t="s">
        <v>11</v>
      </c>
    </row>
    <row r="26240" spans="1:6" ht="25.5" x14ac:dyDescent="0.25">
      <c r="A26240" s="73" t="s">
        <v>21758</v>
      </c>
      <c r="B26240" s="74" t="s">
        <v>21759</v>
      </c>
      <c r="C26240" s="73" t="s">
        <v>101</v>
      </c>
      <c r="D26240" s="75">
        <v>99.29</v>
      </c>
      <c r="E26240" s="75">
        <v>98.55</v>
      </c>
      <c r="F26240" s="73" t="s">
        <v>11</v>
      </c>
    </row>
    <row r="26241" spans="1:6" ht="51" x14ac:dyDescent="0.25">
      <c r="A26241" s="73" t="s">
        <v>21760</v>
      </c>
      <c r="B26241" s="74" t="s">
        <v>35418</v>
      </c>
      <c r="C26241" s="73" t="s">
        <v>101</v>
      </c>
      <c r="D26241" s="75">
        <v>959.09</v>
      </c>
      <c r="E26241" s="75">
        <v>936.64</v>
      </c>
      <c r="F26241" s="73" t="s">
        <v>11</v>
      </c>
    </row>
    <row r="26242" spans="1:6" ht="51" x14ac:dyDescent="0.25">
      <c r="A26242" s="73" t="s">
        <v>21761</v>
      </c>
      <c r="B26242" s="74" t="s">
        <v>35419</v>
      </c>
      <c r="C26242" s="73" t="s">
        <v>101</v>
      </c>
      <c r="D26242" s="75">
        <v>819.67</v>
      </c>
      <c r="E26242" s="75">
        <v>796.06</v>
      </c>
      <c r="F26242" s="73" t="s">
        <v>11</v>
      </c>
    </row>
    <row r="26243" spans="1:6" ht="51" x14ac:dyDescent="0.25">
      <c r="A26243" s="73" t="s">
        <v>21762</v>
      </c>
      <c r="B26243" s="74" t="s">
        <v>35420</v>
      </c>
      <c r="C26243" s="73" t="s">
        <v>101</v>
      </c>
      <c r="D26243" s="75">
        <v>1032.8699999999999</v>
      </c>
      <c r="E26243" s="75">
        <v>1008.79</v>
      </c>
      <c r="F26243" s="73" t="s">
        <v>11</v>
      </c>
    </row>
    <row r="26244" spans="1:6" ht="51" x14ac:dyDescent="0.25">
      <c r="A26244" s="73" t="s">
        <v>21763</v>
      </c>
      <c r="B26244" s="74" t="s">
        <v>35421</v>
      </c>
      <c r="C26244" s="73" t="s">
        <v>101</v>
      </c>
      <c r="D26244" s="75">
        <v>881.77</v>
      </c>
      <c r="E26244" s="75">
        <v>856.44</v>
      </c>
      <c r="F26244" s="73" t="s">
        <v>11</v>
      </c>
    </row>
    <row r="26245" spans="1:6" ht="51" x14ac:dyDescent="0.25">
      <c r="A26245" s="73" t="s">
        <v>21764</v>
      </c>
      <c r="B26245" s="74" t="s">
        <v>35422</v>
      </c>
      <c r="C26245" s="73" t="s">
        <v>101</v>
      </c>
      <c r="D26245" s="75">
        <v>1122.22</v>
      </c>
      <c r="E26245" s="75">
        <v>1095.56</v>
      </c>
      <c r="F26245" s="73" t="s">
        <v>11</v>
      </c>
    </row>
    <row r="26246" spans="1:6" ht="51" x14ac:dyDescent="0.25">
      <c r="A26246" s="73" t="s">
        <v>21765</v>
      </c>
      <c r="B26246" s="74" t="s">
        <v>35423</v>
      </c>
      <c r="C26246" s="73" t="s">
        <v>101</v>
      </c>
      <c r="D26246" s="75">
        <v>962.77</v>
      </c>
      <c r="E26246" s="75">
        <v>934.79</v>
      </c>
      <c r="F26246" s="73" t="s">
        <v>11</v>
      </c>
    </row>
    <row r="26247" spans="1:6" ht="51" x14ac:dyDescent="0.25">
      <c r="A26247" s="73" t="s">
        <v>21766</v>
      </c>
      <c r="B26247" s="74" t="s">
        <v>35424</v>
      </c>
      <c r="C26247" s="73" t="s">
        <v>101</v>
      </c>
      <c r="D26247" s="75">
        <v>1448.58</v>
      </c>
      <c r="E26247" s="75">
        <v>1415.23</v>
      </c>
      <c r="F26247" s="73" t="s">
        <v>11</v>
      </c>
    </row>
    <row r="26248" spans="1:6" ht="51" x14ac:dyDescent="0.25">
      <c r="A26248" s="73" t="s">
        <v>21767</v>
      </c>
      <c r="B26248" s="74" t="s">
        <v>35425</v>
      </c>
      <c r="C26248" s="73" t="s">
        <v>101</v>
      </c>
      <c r="D26248" s="75">
        <v>1232.79</v>
      </c>
      <c r="E26248" s="75">
        <v>1197.6500000000001</v>
      </c>
      <c r="F26248" s="73" t="s">
        <v>11</v>
      </c>
    </row>
    <row r="26249" spans="1:6" ht="51" x14ac:dyDescent="0.25">
      <c r="A26249" s="73" t="s">
        <v>21768</v>
      </c>
      <c r="B26249" s="74" t="s">
        <v>35426</v>
      </c>
      <c r="C26249" s="73" t="s">
        <v>101</v>
      </c>
      <c r="D26249" s="75">
        <v>1441.8</v>
      </c>
      <c r="E26249" s="75">
        <v>1407.72</v>
      </c>
      <c r="F26249" s="73" t="s">
        <v>11</v>
      </c>
    </row>
    <row r="26250" spans="1:6" ht="51" x14ac:dyDescent="0.25">
      <c r="A26250" s="73" t="s">
        <v>21769</v>
      </c>
      <c r="B26250" s="74" t="s">
        <v>35427</v>
      </c>
      <c r="C26250" s="73" t="s">
        <v>101</v>
      </c>
      <c r="D26250" s="75">
        <v>1235.3699999999999</v>
      </c>
      <c r="E26250" s="75">
        <v>1199.58</v>
      </c>
      <c r="F26250" s="73" t="s">
        <v>11</v>
      </c>
    </row>
    <row r="26251" spans="1:6" ht="51" x14ac:dyDescent="0.25">
      <c r="A26251" s="73" t="s">
        <v>21770</v>
      </c>
      <c r="B26251" s="74" t="s">
        <v>35428</v>
      </c>
      <c r="C26251" s="73" t="s">
        <v>101</v>
      </c>
      <c r="D26251" s="75">
        <v>1514.37</v>
      </c>
      <c r="E26251" s="75">
        <v>1478.65</v>
      </c>
      <c r="F26251" s="73" t="s">
        <v>11</v>
      </c>
    </row>
    <row r="26252" spans="1:6" ht="51" x14ac:dyDescent="0.25">
      <c r="A26252" s="73" t="s">
        <v>21771</v>
      </c>
      <c r="B26252" s="74" t="s">
        <v>35429</v>
      </c>
      <c r="C26252" s="73" t="s">
        <v>101</v>
      </c>
      <c r="D26252" s="75">
        <v>1296.8699999999999</v>
      </c>
      <c r="E26252" s="75">
        <v>1259.3499999999999</v>
      </c>
      <c r="F26252" s="73" t="s">
        <v>11</v>
      </c>
    </row>
    <row r="26253" spans="1:6" ht="51" x14ac:dyDescent="0.25">
      <c r="A26253" s="73" t="s">
        <v>21772</v>
      </c>
      <c r="B26253" s="74" t="s">
        <v>35430</v>
      </c>
      <c r="C26253" s="73" t="s">
        <v>101</v>
      </c>
      <c r="D26253" s="75">
        <v>1739.15</v>
      </c>
      <c r="E26253" s="75">
        <v>1698.46</v>
      </c>
      <c r="F26253" s="73" t="s">
        <v>11</v>
      </c>
    </row>
    <row r="26254" spans="1:6" ht="51" x14ac:dyDescent="0.25">
      <c r="A26254" s="73" t="s">
        <v>21773</v>
      </c>
      <c r="B26254" s="74" t="s">
        <v>35431</v>
      </c>
      <c r="C26254" s="73" t="s">
        <v>101</v>
      </c>
      <c r="D26254" s="75">
        <v>1485.99</v>
      </c>
      <c r="E26254" s="75">
        <v>1443.21</v>
      </c>
      <c r="F26254" s="73" t="s">
        <v>11</v>
      </c>
    </row>
    <row r="26255" spans="1:6" ht="51" x14ac:dyDescent="0.25">
      <c r="A26255" s="73" t="s">
        <v>21774</v>
      </c>
      <c r="B26255" s="74" t="s">
        <v>35432</v>
      </c>
      <c r="C26255" s="73" t="s">
        <v>101</v>
      </c>
      <c r="D26255" s="75">
        <v>2152.0700000000002</v>
      </c>
      <c r="E26255" s="75">
        <v>2101.98</v>
      </c>
      <c r="F26255" s="73" t="s">
        <v>11</v>
      </c>
    </row>
    <row r="26256" spans="1:6" ht="51" x14ac:dyDescent="0.25">
      <c r="A26256" s="73" t="s">
        <v>21775</v>
      </c>
      <c r="B26256" s="74" t="s">
        <v>35433</v>
      </c>
      <c r="C26256" s="73" t="s">
        <v>101</v>
      </c>
      <c r="D26256" s="75">
        <v>1836.68</v>
      </c>
      <c r="E26256" s="75">
        <v>1783.97</v>
      </c>
      <c r="F26256" s="73" t="s">
        <v>11</v>
      </c>
    </row>
    <row r="26257" spans="1:6" ht="51" x14ac:dyDescent="0.25">
      <c r="A26257" s="73" t="s">
        <v>21776</v>
      </c>
      <c r="B26257" s="74" t="s">
        <v>35434</v>
      </c>
      <c r="C26257" s="73" t="s">
        <v>101</v>
      </c>
      <c r="D26257" s="75">
        <v>2224.7199999999998</v>
      </c>
      <c r="E26257" s="75">
        <v>2175.1799999999998</v>
      </c>
      <c r="F26257" s="73" t="s">
        <v>11</v>
      </c>
    </row>
    <row r="26258" spans="1:6" ht="51" x14ac:dyDescent="0.25">
      <c r="A26258" s="73" t="s">
        <v>21777</v>
      </c>
      <c r="B26258" s="74" t="s">
        <v>35435</v>
      </c>
      <c r="C26258" s="73" t="s">
        <v>101</v>
      </c>
      <c r="D26258" s="75">
        <v>1878.33</v>
      </c>
      <c r="E26258" s="75">
        <v>1825.91</v>
      </c>
      <c r="F26258" s="73" t="s">
        <v>11</v>
      </c>
    </row>
    <row r="26259" spans="1:6" ht="51" x14ac:dyDescent="0.25">
      <c r="A26259" s="73" t="s">
        <v>21778</v>
      </c>
      <c r="B26259" s="74" t="s">
        <v>35436</v>
      </c>
      <c r="C26259" s="73" t="s">
        <v>101</v>
      </c>
      <c r="D26259" s="75">
        <v>2361.71</v>
      </c>
      <c r="E26259" s="75">
        <v>2309.2800000000002</v>
      </c>
      <c r="F26259" s="73" t="s">
        <v>11</v>
      </c>
    </row>
    <row r="26260" spans="1:6" ht="51" x14ac:dyDescent="0.25">
      <c r="A26260" s="73" t="s">
        <v>21779</v>
      </c>
      <c r="B26260" s="74" t="s">
        <v>35437</v>
      </c>
      <c r="C26260" s="73" t="s">
        <v>101</v>
      </c>
      <c r="D26260" s="75">
        <v>1992.48</v>
      </c>
      <c r="E26260" s="75">
        <v>1936.99</v>
      </c>
      <c r="F26260" s="73" t="s">
        <v>11</v>
      </c>
    </row>
    <row r="26261" spans="1:6" ht="51" x14ac:dyDescent="0.25">
      <c r="A26261" s="73" t="s">
        <v>21780</v>
      </c>
      <c r="B26261" s="74" t="s">
        <v>35438</v>
      </c>
      <c r="C26261" s="73" t="s">
        <v>101</v>
      </c>
      <c r="D26261" s="75">
        <v>2688.86</v>
      </c>
      <c r="E26261" s="75">
        <v>2629.42</v>
      </c>
      <c r="F26261" s="73" t="s">
        <v>11</v>
      </c>
    </row>
    <row r="26262" spans="1:6" ht="51" x14ac:dyDescent="0.25">
      <c r="A26262" s="73" t="s">
        <v>21781</v>
      </c>
      <c r="B26262" s="74" t="s">
        <v>35439</v>
      </c>
      <c r="C26262" s="73" t="s">
        <v>101</v>
      </c>
      <c r="D26262" s="75">
        <v>2266.16</v>
      </c>
      <c r="E26262" s="75">
        <v>2203.21</v>
      </c>
      <c r="F26262" s="73" t="s">
        <v>11</v>
      </c>
    </row>
    <row r="26263" spans="1:6" ht="51" x14ac:dyDescent="0.25">
      <c r="A26263" s="73" t="s">
        <v>21782</v>
      </c>
      <c r="B26263" s="74" t="s">
        <v>35440</v>
      </c>
      <c r="C26263" s="73" t="s">
        <v>101</v>
      </c>
      <c r="D26263" s="75">
        <v>3348.8</v>
      </c>
      <c r="E26263" s="75">
        <v>3275.44</v>
      </c>
      <c r="F26263" s="73" t="s">
        <v>11</v>
      </c>
    </row>
    <row r="26264" spans="1:6" ht="51" x14ac:dyDescent="0.25">
      <c r="A26264" s="73" t="s">
        <v>21783</v>
      </c>
      <c r="B26264" s="74" t="s">
        <v>35441</v>
      </c>
      <c r="C26264" s="73" t="s">
        <v>101</v>
      </c>
      <c r="D26264" s="75">
        <v>2816.05</v>
      </c>
      <c r="E26264" s="75">
        <v>2738.27</v>
      </c>
      <c r="F26264" s="73" t="s">
        <v>11</v>
      </c>
    </row>
    <row r="26265" spans="1:6" ht="51" x14ac:dyDescent="0.25">
      <c r="A26265" s="73" t="s">
        <v>21784</v>
      </c>
      <c r="B26265" s="74" t="s">
        <v>35442</v>
      </c>
      <c r="C26265" s="73" t="s">
        <v>101</v>
      </c>
      <c r="D26265" s="75">
        <v>2892.51</v>
      </c>
      <c r="E26265" s="75">
        <v>2828.83</v>
      </c>
      <c r="F26265" s="73" t="s">
        <v>11</v>
      </c>
    </row>
    <row r="26266" spans="1:6" ht="51" x14ac:dyDescent="0.25">
      <c r="A26266" s="73" t="s">
        <v>21785</v>
      </c>
      <c r="B26266" s="74" t="s">
        <v>35443</v>
      </c>
      <c r="C26266" s="73" t="s">
        <v>101</v>
      </c>
      <c r="D26266" s="75">
        <v>2435.4699999999998</v>
      </c>
      <c r="E26266" s="75">
        <v>2368</v>
      </c>
      <c r="F26266" s="73" t="s">
        <v>11</v>
      </c>
    </row>
    <row r="26267" spans="1:6" ht="51" x14ac:dyDescent="0.25">
      <c r="A26267" s="73" t="s">
        <v>21786</v>
      </c>
      <c r="B26267" s="74" t="s">
        <v>35444</v>
      </c>
      <c r="C26267" s="73" t="s">
        <v>101</v>
      </c>
      <c r="D26267" s="75">
        <v>3058.84</v>
      </c>
      <c r="E26267" s="75">
        <v>2991.66</v>
      </c>
      <c r="F26267" s="73" t="s">
        <v>11</v>
      </c>
    </row>
    <row r="26268" spans="1:6" ht="51" x14ac:dyDescent="0.25">
      <c r="A26268" s="73" t="s">
        <v>21787</v>
      </c>
      <c r="B26268" s="74" t="s">
        <v>35445</v>
      </c>
      <c r="C26268" s="73" t="s">
        <v>101</v>
      </c>
      <c r="D26268" s="75">
        <v>2574.02</v>
      </c>
      <c r="E26268" s="75">
        <v>2502.8200000000002</v>
      </c>
      <c r="F26268" s="73" t="s">
        <v>11</v>
      </c>
    </row>
    <row r="26269" spans="1:6" ht="51" x14ac:dyDescent="0.25">
      <c r="A26269" s="73" t="s">
        <v>21788</v>
      </c>
      <c r="B26269" s="74" t="s">
        <v>35446</v>
      </c>
      <c r="C26269" s="73" t="s">
        <v>101</v>
      </c>
      <c r="D26269" s="75">
        <v>3489.75</v>
      </c>
      <c r="E26269" s="75">
        <v>3413.53</v>
      </c>
      <c r="F26269" s="73" t="s">
        <v>11</v>
      </c>
    </row>
    <row r="26270" spans="1:6" ht="51" x14ac:dyDescent="0.25">
      <c r="A26270" s="73" t="s">
        <v>21789</v>
      </c>
      <c r="B26270" s="74" t="s">
        <v>35447</v>
      </c>
      <c r="C26270" s="73" t="s">
        <v>101</v>
      </c>
      <c r="D26270" s="75">
        <v>2932.62</v>
      </c>
      <c r="E26270" s="75">
        <v>2851.78</v>
      </c>
      <c r="F26270" s="73" t="s">
        <v>11</v>
      </c>
    </row>
    <row r="26271" spans="1:6" ht="51" x14ac:dyDescent="0.25">
      <c r="A26271" s="73" t="s">
        <v>21790</v>
      </c>
      <c r="B26271" s="74" t="s">
        <v>35448</v>
      </c>
      <c r="C26271" s="73" t="s">
        <v>101</v>
      </c>
      <c r="D26271" s="75">
        <v>4404.5</v>
      </c>
      <c r="E26271" s="75">
        <v>4309.33</v>
      </c>
      <c r="F26271" s="73" t="s">
        <v>11</v>
      </c>
    </row>
    <row r="26272" spans="1:6" ht="51" x14ac:dyDescent="0.25">
      <c r="A26272" s="73" t="s">
        <v>21791</v>
      </c>
      <c r="B26272" s="74" t="s">
        <v>35449</v>
      </c>
      <c r="C26272" s="73" t="s">
        <v>101</v>
      </c>
      <c r="D26272" s="75">
        <v>3691.68</v>
      </c>
      <c r="E26272" s="75">
        <v>3590.61</v>
      </c>
      <c r="F26272" s="73" t="s">
        <v>11</v>
      </c>
    </row>
    <row r="26273" spans="1:6" ht="51" x14ac:dyDescent="0.25">
      <c r="A26273" s="73" t="s">
        <v>21792</v>
      </c>
      <c r="B26273" s="74" t="s">
        <v>35450</v>
      </c>
      <c r="C26273" s="73" t="s">
        <v>101</v>
      </c>
      <c r="D26273" s="75">
        <v>5108.6000000000004</v>
      </c>
      <c r="E26273" s="75">
        <v>5001.1000000000004</v>
      </c>
      <c r="F26273" s="73" t="s">
        <v>11</v>
      </c>
    </row>
    <row r="26274" spans="1:6" ht="51" x14ac:dyDescent="0.25">
      <c r="A26274" s="73" t="s">
        <v>21793</v>
      </c>
      <c r="B26274" s="74" t="s">
        <v>35451</v>
      </c>
      <c r="C26274" s="73" t="s">
        <v>101</v>
      </c>
      <c r="D26274" s="75">
        <v>4255.22</v>
      </c>
      <c r="E26274" s="75">
        <v>4140.6499999999996</v>
      </c>
      <c r="F26274" s="73" t="s">
        <v>11</v>
      </c>
    </row>
    <row r="26275" spans="1:6" ht="51" x14ac:dyDescent="0.25">
      <c r="A26275" s="73" t="s">
        <v>21794</v>
      </c>
      <c r="B26275" s="74" t="s">
        <v>35452</v>
      </c>
      <c r="C26275" s="73" t="s">
        <v>101</v>
      </c>
      <c r="D26275" s="75">
        <v>5394.81</v>
      </c>
      <c r="E26275" s="75">
        <v>5281.31</v>
      </c>
      <c r="F26275" s="73" t="s">
        <v>11</v>
      </c>
    </row>
    <row r="26276" spans="1:6" ht="51" x14ac:dyDescent="0.25">
      <c r="A26276" s="73" t="s">
        <v>21795</v>
      </c>
      <c r="B26276" s="74" t="s">
        <v>35453</v>
      </c>
      <c r="C26276" s="73" t="s">
        <v>101</v>
      </c>
      <c r="D26276" s="75">
        <v>4493.41</v>
      </c>
      <c r="E26276" s="75">
        <v>4372.4399999999996</v>
      </c>
      <c r="F26276" s="73" t="s">
        <v>11</v>
      </c>
    </row>
    <row r="26277" spans="1:6" ht="51" x14ac:dyDescent="0.25">
      <c r="A26277" s="73" t="s">
        <v>21796</v>
      </c>
      <c r="B26277" s="74" t="s">
        <v>35454</v>
      </c>
      <c r="C26277" s="73" t="s">
        <v>101</v>
      </c>
      <c r="D26277" s="75">
        <v>6136.76</v>
      </c>
      <c r="E26277" s="75">
        <v>6008.36</v>
      </c>
      <c r="F26277" s="73" t="s">
        <v>11</v>
      </c>
    </row>
    <row r="26278" spans="1:6" ht="51" x14ac:dyDescent="0.25">
      <c r="A26278" s="73" t="s">
        <v>21797</v>
      </c>
      <c r="B26278" s="74" t="s">
        <v>35455</v>
      </c>
      <c r="C26278" s="73" t="s">
        <v>101</v>
      </c>
      <c r="D26278" s="75">
        <v>5104.83</v>
      </c>
      <c r="E26278" s="75">
        <v>4967.87</v>
      </c>
      <c r="F26278" s="73" t="s">
        <v>11</v>
      </c>
    </row>
    <row r="26279" spans="1:6" ht="51" x14ac:dyDescent="0.25">
      <c r="A26279" s="73" t="s">
        <v>21798</v>
      </c>
      <c r="B26279" s="74" t="s">
        <v>35456</v>
      </c>
      <c r="C26279" s="73" t="s">
        <v>101</v>
      </c>
      <c r="D26279" s="75">
        <v>7789.11</v>
      </c>
      <c r="E26279" s="75">
        <v>7628.01</v>
      </c>
      <c r="F26279" s="73" t="s">
        <v>11</v>
      </c>
    </row>
    <row r="26280" spans="1:6" ht="51" x14ac:dyDescent="0.25">
      <c r="A26280" s="73" t="s">
        <v>21799</v>
      </c>
      <c r="B26280" s="74" t="s">
        <v>35457</v>
      </c>
      <c r="C26280" s="73" t="s">
        <v>101</v>
      </c>
      <c r="D26280" s="75">
        <v>6461.8</v>
      </c>
      <c r="E26280" s="75">
        <v>6289.69</v>
      </c>
      <c r="F26280" s="73" t="s">
        <v>11</v>
      </c>
    </row>
    <row r="26281" spans="1:6" ht="51" x14ac:dyDescent="0.25">
      <c r="A26281" s="73" t="s">
        <v>21800</v>
      </c>
      <c r="B26281" s="74" t="s">
        <v>35476</v>
      </c>
      <c r="C26281" s="73" t="s">
        <v>101</v>
      </c>
      <c r="D26281" s="75">
        <v>3076.49</v>
      </c>
      <c r="E26281" s="75">
        <v>3010.44</v>
      </c>
      <c r="F26281" s="73" t="s">
        <v>11</v>
      </c>
    </row>
    <row r="26282" spans="1:6" ht="51" x14ac:dyDescent="0.25">
      <c r="A26282" s="73" t="s">
        <v>21801</v>
      </c>
      <c r="B26282" s="74" t="s">
        <v>35477</v>
      </c>
      <c r="C26282" s="73" t="s">
        <v>101</v>
      </c>
      <c r="D26282" s="75">
        <v>2574.35</v>
      </c>
      <c r="E26282" s="75">
        <v>2504.14</v>
      </c>
      <c r="F26282" s="73" t="s">
        <v>11</v>
      </c>
    </row>
    <row r="26283" spans="1:6" ht="51" x14ac:dyDescent="0.25">
      <c r="A26283" s="73" t="s">
        <v>21802</v>
      </c>
      <c r="B26283" s="74" t="s">
        <v>35478</v>
      </c>
      <c r="C26283" s="73" t="s">
        <v>101</v>
      </c>
      <c r="D26283" s="75">
        <v>3314.87</v>
      </c>
      <c r="E26283" s="75">
        <v>3243.89</v>
      </c>
      <c r="F26283" s="73" t="s">
        <v>11</v>
      </c>
    </row>
    <row r="26284" spans="1:6" ht="51" x14ac:dyDescent="0.25">
      <c r="A26284" s="73" t="s">
        <v>21803</v>
      </c>
      <c r="B26284" s="74" t="s">
        <v>35479</v>
      </c>
      <c r="C26284" s="73" t="s">
        <v>101</v>
      </c>
      <c r="D26284" s="75">
        <v>2772.13</v>
      </c>
      <c r="E26284" s="75">
        <v>2696.65</v>
      </c>
      <c r="F26284" s="73" t="s">
        <v>11</v>
      </c>
    </row>
    <row r="26285" spans="1:6" ht="51" x14ac:dyDescent="0.25">
      <c r="A26285" s="73" t="s">
        <v>21804</v>
      </c>
      <c r="B26285" s="74" t="s">
        <v>35480</v>
      </c>
      <c r="C26285" s="73" t="s">
        <v>101</v>
      </c>
      <c r="D26285" s="75">
        <v>3727.22</v>
      </c>
      <c r="E26285" s="75">
        <v>3647.59</v>
      </c>
      <c r="F26285" s="73" t="s">
        <v>11</v>
      </c>
    </row>
    <row r="26286" spans="1:6" ht="51" x14ac:dyDescent="0.25">
      <c r="A26286" s="73" t="s">
        <v>21805</v>
      </c>
      <c r="B26286" s="74" t="s">
        <v>35481</v>
      </c>
      <c r="C26286" s="73" t="s">
        <v>101</v>
      </c>
      <c r="D26286" s="75">
        <v>3115.26</v>
      </c>
      <c r="E26286" s="75">
        <v>3030.56</v>
      </c>
      <c r="F26286" s="73" t="s">
        <v>11</v>
      </c>
    </row>
    <row r="26287" spans="1:6" ht="51" x14ac:dyDescent="0.25">
      <c r="A26287" s="73" t="s">
        <v>21806</v>
      </c>
      <c r="B26287" s="74" t="s">
        <v>35482</v>
      </c>
      <c r="C26287" s="73" t="s">
        <v>101</v>
      </c>
      <c r="D26287" s="75">
        <v>4801.91</v>
      </c>
      <c r="E26287" s="75">
        <v>4697.5</v>
      </c>
      <c r="F26287" s="73" t="s">
        <v>11</v>
      </c>
    </row>
    <row r="26288" spans="1:6" ht="51" x14ac:dyDescent="0.25">
      <c r="A26288" s="73" t="s">
        <v>21807</v>
      </c>
      <c r="B26288" s="74" t="s">
        <v>35483</v>
      </c>
      <c r="C26288" s="73" t="s">
        <v>101</v>
      </c>
      <c r="D26288" s="75">
        <v>4030.49</v>
      </c>
      <c r="E26288" s="75">
        <v>3919.69</v>
      </c>
      <c r="F26288" s="73" t="s">
        <v>11</v>
      </c>
    </row>
    <row r="26289" spans="1:6" ht="51" x14ac:dyDescent="0.25">
      <c r="A26289" s="73" t="s">
        <v>21808</v>
      </c>
      <c r="B26289" s="74" t="s">
        <v>35484</v>
      </c>
      <c r="C26289" s="73" t="s">
        <v>101</v>
      </c>
      <c r="D26289" s="75">
        <v>4050.71</v>
      </c>
      <c r="E26289" s="75">
        <v>3965.34</v>
      </c>
      <c r="F26289" s="73" t="s">
        <v>11</v>
      </c>
    </row>
    <row r="26290" spans="1:6" ht="51" x14ac:dyDescent="0.25">
      <c r="A26290" s="73" t="s">
        <v>21809</v>
      </c>
      <c r="B26290" s="74" t="s">
        <v>35485</v>
      </c>
      <c r="C26290" s="73" t="s">
        <v>101</v>
      </c>
      <c r="D26290" s="75">
        <v>3374.86</v>
      </c>
      <c r="E26290" s="75">
        <v>3283.89</v>
      </c>
      <c r="F26290" s="73" t="s">
        <v>11</v>
      </c>
    </row>
    <row r="26291" spans="1:6" ht="51" x14ac:dyDescent="0.25">
      <c r="A26291" s="73" t="s">
        <v>21810</v>
      </c>
      <c r="B26291" s="74" t="s">
        <v>35486</v>
      </c>
      <c r="C26291" s="73" t="s">
        <v>101</v>
      </c>
      <c r="D26291" s="75">
        <v>4293.42</v>
      </c>
      <c r="E26291" s="75">
        <v>4203.08</v>
      </c>
      <c r="F26291" s="73" t="s">
        <v>11</v>
      </c>
    </row>
    <row r="26292" spans="1:6" ht="51" x14ac:dyDescent="0.25">
      <c r="A26292" s="73" t="s">
        <v>21811</v>
      </c>
      <c r="B26292" s="74" t="s">
        <v>35487</v>
      </c>
      <c r="C26292" s="73" t="s">
        <v>101</v>
      </c>
      <c r="D26292" s="75">
        <v>3575.77</v>
      </c>
      <c r="E26292" s="75">
        <v>3479.48</v>
      </c>
      <c r="F26292" s="73" t="s">
        <v>11</v>
      </c>
    </row>
    <row r="26293" spans="1:6" ht="51" x14ac:dyDescent="0.25">
      <c r="A26293" s="73" t="s">
        <v>21812</v>
      </c>
      <c r="B26293" s="74" t="s">
        <v>35488</v>
      </c>
      <c r="C26293" s="73" t="s">
        <v>101</v>
      </c>
      <c r="D26293" s="75">
        <v>4903.78</v>
      </c>
      <c r="E26293" s="75">
        <v>4801</v>
      </c>
      <c r="F26293" s="73" t="s">
        <v>11</v>
      </c>
    </row>
    <row r="26294" spans="1:6" ht="51" x14ac:dyDescent="0.25">
      <c r="A26294" s="73" t="s">
        <v>21813</v>
      </c>
      <c r="B26294" s="74" t="s">
        <v>35489</v>
      </c>
      <c r="C26294" s="73" t="s">
        <v>101</v>
      </c>
      <c r="D26294" s="75">
        <v>4080.33</v>
      </c>
      <c r="E26294" s="75">
        <v>3970.73</v>
      </c>
      <c r="F26294" s="73" t="s">
        <v>11</v>
      </c>
    </row>
    <row r="26295" spans="1:6" ht="51" x14ac:dyDescent="0.25">
      <c r="A26295" s="73" t="s">
        <v>21814</v>
      </c>
      <c r="B26295" s="74" t="s">
        <v>35490</v>
      </c>
      <c r="C26295" s="73" t="s">
        <v>101</v>
      </c>
      <c r="D26295" s="75">
        <v>6126.65</v>
      </c>
      <c r="E26295" s="75">
        <v>5999.15</v>
      </c>
      <c r="F26295" s="73" t="s">
        <v>11</v>
      </c>
    </row>
    <row r="26296" spans="1:6" ht="51" x14ac:dyDescent="0.25">
      <c r="A26296" s="73" t="s">
        <v>21815</v>
      </c>
      <c r="B26296" s="74" t="s">
        <v>35491</v>
      </c>
      <c r="C26296" s="73" t="s">
        <v>101</v>
      </c>
      <c r="D26296" s="75">
        <v>5089.33</v>
      </c>
      <c r="E26296" s="75">
        <v>4953.2299999999996</v>
      </c>
      <c r="F26296" s="73" t="s">
        <v>11</v>
      </c>
    </row>
    <row r="26297" spans="1:6" ht="51" x14ac:dyDescent="0.25">
      <c r="A26297" s="73" t="s">
        <v>21816</v>
      </c>
      <c r="B26297" s="74" t="s">
        <v>35492</v>
      </c>
      <c r="C26297" s="73" t="s">
        <v>101</v>
      </c>
      <c r="D26297" s="75">
        <v>6910.68</v>
      </c>
      <c r="E26297" s="75">
        <v>6772.3</v>
      </c>
      <c r="F26297" s="73" t="s">
        <v>11</v>
      </c>
    </row>
    <row r="26298" spans="1:6" ht="51" x14ac:dyDescent="0.25">
      <c r="A26298" s="73" t="s">
        <v>21817</v>
      </c>
      <c r="B26298" s="74" t="s">
        <v>35493</v>
      </c>
      <c r="C26298" s="73" t="s">
        <v>101</v>
      </c>
      <c r="D26298" s="75">
        <v>5690.38</v>
      </c>
      <c r="E26298" s="75">
        <v>5541.88</v>
      </c>
      <c r="F26298" s="73" t="s">
        <v>11</v>
      </c>
    </row>
    <row r="26299" spans="1:6" ht="51" x14ac:dyDescent="0.25">
      <c r="A26299" s="73" t="s">
        <v>21818</v>
      </c>
      <c r="B26299" s="74" t="s">
        <v>35494</v>
      </c>
      <c r="C26299" s="73" t="s">
        <v>101</v>
      </c>
      <c r="D26299" s="75">
        <v>7348.12</v>
      </c>
      <c r="E26299" s="75">
        <v>7201.23</v>
      </c>
      <c r="F26299" s="73" t="s">
        <v>11</v>
      </c>
    </row>
    <row r="26300" spans="1:6" ht="51" x14ac:dyDescent="0.25">
      <c r="A26300" s="73" t="s">
        <v>21819</v>
      </c>
      <c r="B26300" s="74" t="s">
        <v>35495</v>
      </c>
      <c r="C26300" s="73" t="s">
        <v>101</v>
      </c>
      <c r="D26300" s="75">
        <v>6048.23</v>
      </c>
      <c r="E26300" s="75">
        <v>5890.55</v>
      </c>
      <c r="F26300" s="73" t="s">
        <v>11</v>
      </c>
    </row>
    <row r="26301" spans="1:6" ht="51" x14ac:dyDescent="0.25">
      <c r="A26301" s="73" t="s">
        <v>21820</v>
      </c>
      <c r="B26301" s="74" t="s">
        <v>35496</v>
      </c>
      <c r="C26301" s="73" t="s">
        <v>101</v>
      </c>
      <c r="D26301" s="75">
        <v>8387.85</v>
      </c>
      <c r="E26301" s="75">
        <v>8220.93</v>
      </c>
      <c r="F26301" s="73" t="s">
        <v>11</v>
      </c>
    </row>
    <row r="26302" spans="1:6" ht="51" x14ac:dyDescent="0.25">
      <c r="A26302" s="73" t="s">
        <v>21821</v>
      </c>
      <c r="B26302" s="74" t="s">
        <v>35497</v>
      </c>
      <c r="C26302" s="73" t="s">
        <v>101</v>
      </c>
      <c r="D26302" s="75">
        <v>6897.02</v>
      </c>
      <c r="E26302" s="75">
        <v>6717.74</v>
      </c>
      <c r="F26302" s="73" t="s">
        <v>11</v>
      </c>
    </row>
    <row r="26303" spans="1:6" ht="51" x14ac:dyDescent="0.25">
      <c r="A26303" s="73" t="s">
        <v>21822</v>
      </c>
      <c r="B26303" s="74" t="s">
        <v>35498</v>
      </c>
      <c r="C26303" s="73" t="s">
        <v>101</v>
      </c>
      <c r="D26303" s="75">
        <v>10497.24</v>
      </c>
      <c r="E26303" s="75">
        <v>10289.86</v>
      </c>
      <c r="F26303" s="73" t="s">
        <v>11</v>
      </c>
    </row>
    <row r="26304" spans="1:6" ht="51" x14ac:dyDescent="0.25">
      <c r="A26304" s="73" t="s">
        <v>21823</v>
      </c>
      <c r="B26304" s="74" t="s">
        <v>35499</v>
      </c>
      <c r="C26304" s="73" t="s">
        <v>101</v>
      </c>
      <c r="D26304" s="75">
        <v>8617.25</v>
      </c>
      <c r="E26304" s="75">
        <v>8394.2900000000009</v>
      </c>
      <c r="F26304" s="73" t="s">
        <v>11</v>
      </c>
    </row>
    <row r="26305" spans="1:6" ht="51" x14ac:dyDescent="0.25">
      <c r="A26305" s="73" t="s">
        <v>21824</v>
      </c>
      <c r="B26305" s="74" t="s">
        <v>35518</v>
      </c>
      <c r="C26305" s="73" t="s">
        <v>101</v>
      </c>
      <c r="D26305" s="75">
        <v>4000.15</v>
      </c>
      <c r="E26305" s="75">
        <v>3916.12</v>
      </c>
      <c r="F26305" s="73" t="s">
        <v>11</v>
      </c>
    </row>
    <row r="26306" spans="1:6" ht="51" x14ac:dyDescent="0.25">
      <c r="A26306" s="73" t="s">
        <v>21825</v>
      </c>
      <c r="B26306" s="74" t="s">
        <v>35519</v>
      </c>
      <c r="C26306" s="73" t="s">
        <v>101</v>
      </c>
      <c r="D26306" s="75">
        <v>3329.9</v>
      </c>
      <c r="E26306" s="75">
        <v>3240.31</v>
      </c>
      <c r="F26306" s="73" t="s">
        <v>11</v>
      </c>
    </row>
    <row r="26307" spans="1:6" ht="51" x14ac:dyDescent="0.25">
      <c r="A26307" s="73" t="s">
        <v>21826</v>
      </c>
      <c r="B26307" s="74" t="s">
        <v>35520</v>
      </c>
      <c r="C26307" s="73" t="s">
        <v>101</v>
      </c>
      <c r="D26307" s="75">
        <v>4232.21</v>
      </c>
      <c r="E26307" s="75">
        <v>4143.3999999999996</v>
      </c>
      <c r="F26307" s="73" t="s">
        <v>11</v>
      </c>
    </row>
    <row r="26308" spans="1:6" ht="51" x14ac:dyDescent="0.25">
      <c r="A26308" s="73" t="s">
        <v>21827</v>
      </c>
      <c r="B26308" s="74" t="s">
        <v>35521</v>
      </c>
      <c r="C26308" s="73" t="s">
        <v>101</v>
      </c>
      <c r="D26308" s="75">
        <v>3522.15</v>
      </c>
      <c r="E26308" s="75">
        <v>3427.45</v>
      </c>
      <c r="F26308" s="73" t="s">
        <v>11</v>
      </c>
    </row>
    <row r="26309" spans="1:6" ht="51" x14ac:dyDescent="0.25">
      <c r="A26309" s="73" t="s">
        <v>21828</v>
      </c>
      <c r="B26309" s="74" t="s">
        <v>35522</v>
      </c>
      <c r="C26309" s="73" t="s">
        <v>101</v>
      </c>
      <c r="D26309" s="75">
        <v>4801.5200000000004</v>
      </c>
      <c r="E26309" s="75">
        <v>4700.96</v>
      </c>
      <c r="F26309" s="73" t="s">
        <v>11</v>
      </c>
    </row>
    <row r="26310" spans="1:6" ht="51" x14ac:dyDescent="0.25">
      <c r="A26310" s="73" t="s">
        <v>21829</v>
      </c>
      <c r="B26310" s="74" t="s">
        <v>35523</v>
      </c>
      <c r="C26310" s="73" t="s">
        <v>101</v>
      </c>
      <c r="D26310" s="75">
        <v>3994.12</v>
      </c>
      <c r="E26310" s="75">
        <v>3886.87</v>
      </c>
      <c r="F26310" s="73" t="s">
        <v>11</v>
      </c>
    </row>
    <row r="26311" spans="1:6" ht="51" x14ac:dyDescent="0.25">
      <c r="A26311" s="73" t="s">
        <v>21830</v>
      </c>
      <c r="B26311" s="74" t="s">
        <v>35524</v>
      </c>
      <c r="C26311" s="73" t="s">
        <v>101</v>
      </c>
      <c r="D26311" s="75">
        <v>5936.71</v>
      </c>
      <c r="E26311" s="75">
        <v>5812.98</v>
      </c>
      <c r="F26311" s="73" t="s">
        <v>11</v>
      </c>
    </row>
    <row r="26312" spans="1:6" ht="51" x14ac:dyDescent="0.25">
      <c r="A26312" s="73" t="s">
        <v>21831</v>
      </c>
      <c r="B26312" s="74" t="s">
        <v>35525</v>
      </c>
      <c r="C26312" s="73" t="s">
        <v>101</v>
      </c>
      <c r="D26312" s="75">
        <v>4932.8100000000004</v>
      </c>
      <c r="E26312" s="75">
        <v>4800.76</v>
      </c>
      <c r="F26312" s="73" t="s">
        <v>11</v>
      </c>
    </row>
    <row r="26313" spans="1:6" ht="51" x14ac:dyDescent="0.25">
      <c r="A26313" s="73" t="s">
        <v>21832</v>
      </c>
      <c r="B26313" s="74" t="s">
        <v>35526</v>
      </c>
      <c r="C26313" s="73" t="s">
        <v>101</v>
      </c>
      <c r="D26313" s="75">
        <v>5208.8599999999997</v>
      </c>
      <c r="E26313" s="75">
        <v>5101.82</v>
      </c>
      <c r="F26313" s="73" t="s">
        <v>11</v>
      </c>
    </row>
    <row r="26314" spans="1:6" ht="51" x14ac:dyDescent="0.25">
      <c r="A26314" s="73" t="s">
        <v>21833</v>
      </c>
      <c r="B26314" s="74" t="s">
        <v>35527</v>
      </c>
      <c r="C26314" s="73" t="s">
        <v>101</v>
      </c>
      <c r="D26314" s="75">
        <v>4314.22</v>
      </c>
      <c r="E26314" s="75">
        <v>4199.75</v>
      </c>
      <c r="F26314" s="73" t="s">
        <v>11</v>
      </c>
    </row>
    <row r="26315" spans="1:6" ht="51" x14ac:dyDescent="0.25">
      <c r="A26315" s="73" t="s">
        <v>21834</v>
      </c>
      <c r="B26315" s="74" t="s">
        <v>35528</v>
      </c>
      <c r="C26315" s="73" t="s">
        <v>101</v>
      </c>
      <c r="D26315" s="75">
        <v>5571.74</v>
      </c>
      <c r="E26315" s="75">
        <v>5457.38</v>
      </c>
      <c r="F26315" s="73" t="s">
        <v>11</v>
      </c>
    </row>
    <row r="26316" spans="1:6" ht="51" x14ac:dyDescent="0.25">
      <c r="A26316" s="73" t="s">
        <v>21835</v>
      </c>
      <c r="B26316" s="74" t="s">
        <v>35529</v>
      </c>
      <c r="C26316" s="73" t="s">
        <v>101</v>
      </c>
      <c r="D26316" s="75">
        <v>4613.45</v>
      </c>
      <c r="E26316" s="75">
        <v>4491.1499999999996</v>
      </c>
      <c r="F26316" s="73" t="s">
        <v>11</v>
      </c>
    </row>
    <row r="26317" spans="1:6" ht="51" x14ac:dyDescent="0.25">
      <c r="A26317" s="73" t="s">
        <v>21836</v>
      </c>
      <c r="B26317" s="74" t="s">
        <v>35530</v>
      </c>
      <c r="C26317" s="73" t="s">
        <v>101</v>
      </c>
      <c r="D26317" s="75">
        <v>6317.76</v>
      </c>
      <c r="E26317" s="75">
        <v>6188.43</v>
      </c>
      <c r="F26317" s="73" t="s">
        <v>11</v>
      </c>
    </row>
    <row r="26318" spans="1:6" ht="51" x14ac:dyDescent="0.25">
      <c r="A26318" s="73" t="s">
        <v>21837</v>
      </c>
      <c r="B26318" s="74" t="s">
        <v>35531</v>
      </c>
      <c r="C26318" s="73" t="s">
        <v>101</v>
      </c>
      <c r="D26318" s="75">
        <v>5228.01</v>
      </c>
      <c r="E26318" s="75">
        <v>5089.6400000000003</v>
      </c>
      <c r="F26318" s="73" t="s">
        <v>11</v>
      </c>
    </row>
    <row r="26319" spans="1:6" ht="51" x14ac:dyDescent="0.25">
      <c r="A26319" s="73" t="s">
        <v>21838</v>
      </c>
      <c r="B26319" s="74" t="s">
        <v>35532</v>
      </c>
      <c r="C26319" s="73" t="s">
        <v>101</v>
      </c>
      <c r="D26319" s="75">
        <v>7848.8</v>
      </c>
      <c r="E26319" s="75">
        <v>7688.98</v>
      </c>
      <c r="F26319" s="73" t="s">
        <v>11</v>
      </c>
    </row>
    <row r="26320" spans="1:6" ht="51" x14ac:dyDescent="0.25">
      <c r="A26320" s="73" t="s">
        <v>21839</v>
      </c>
      <c r="B26320" s="74" t="s">
        <v>35533</v>
      </c>
      <c r="C26320" s="73" t="s">
        <v>101</v>
      </c>
      <c r="D26320" s="75">
        <v>6486.98</v>
      </c>
      <c r="E26320" s="75">
        <v>6315.86</v>
      </c>
      <c r="F26320" s="73" t="s">
        <v>11</v>
      </c>
    </row>
    <row r="26321" spans="1:6" ht="51" x14ac:dyDescent="0.25">
      <c r="A26321" s="73" t="s">
        <v>21840</v>
      </c>
      <c r="B26321" s="74" t="s">
        <v>35534</v>
      </c>
      <c r="C26321" s="73" t="s">
        <v>101</v>
      </c>
      <c r="D26321" s="75">
        <v>8922.2900000000009</v>
      </c>
      <c r="E26321" s="75">
        <v>8749.0300000000007</v>
      </c>
      <c r="F26321" s="73" t="s">
        <v>11</v>
      </c>
    </row>
    <row r="26322" spans="1:6" ht="51" x14ac:dyDescent="0.25">
      <c r="A26322" s="73" t="s">
        <v>21841</v>
      </c>
      <c r="B26322" s="74" t="s">
        <v>35535</v>
      </c>
      <c r="C26322" s="73" t="s">
        <v>101</v>
      </c>
      <c r="D26322" s="75">
        <v>7296.22</v>
      </c>
      <c r="E26322" s="75">
        <v>7109.47</v>
      </c>
      <c r="F26322" s="73" t="s">
        <v>11</v>
      </c>
    </row>
    <row r="26323" spans="1:6" ht="51" x14ac:dyDescent="0.25">
      <c r="A26323" s="73" t="s">
        <v>21842</v>
      </c>
      <c r="B26323" s="74" t="s">
        <v>35536</v>
      </c>
      <c r="C26323" s="73" t="s">
        <v>101</v>
      </c>
      <c r="D26323" s="75">
        <v>9399.58</v>
      </c>
      <c r="E26323" s="75">
        <v>9216.67</v>
      </c>
      <c r="F26323" s="73" t="s">
        <v>11</v>
      </c>
    </row>
    <row r="26324" spans="1:6" ht="51" x14ac:dyDescent="0.25">
      <c r="A26324" s="73" t="s">
        <v>21843</v>
      </c>
      <c r="B26324" s="74" t="s">
        <v>35537</v>
      </c>
      <c r="C26324" s="73" t="s">
        <v>101</v>
      </c>
      <c r="D26324" s="75">
        <v>7689.93</v>
      </c>
      <c r="E26324" s="75">
        <v>7492.85</v>
      </c>
      <c r="F26324" s="73" t="s">
        <v>11</v>
      </c>
    </row>
    <row r="26325" spans="1:6" ht="51" x14ac:dyDescent="0.25">
      <c r="A26325" s="73" t="s">
        <v>21844</v>
      </c>
      <c r="B26325" s="74" t="s">
        <v>35538</v>
      </c>
      <c r="C26325" s="73" t="s">
        <v>101</v>
      </c>
      <c r="D26325" s="75">
        <v>10742.71</v>
      </c>
      <c r="E26325" s="75">
        <v>10534.91</v>
      </c>
      <c r="F26325" s="73" t="s">
        <v>11</v>
      </c>
    </row>
    <row r="26326" spans="1:6" ht="51" x14ac:dyDescent="0.25">
      <c r="A26326" s="73" t="s">
        <v>21845</v>
      </c>
      <c r="B26326" s="74" t="s">
        <v>35539</v>
      </c>
      <c r="C26326" s="73" t="s">
        <v>101</v>
      </c>
      <c r="D26326" s="75">
        <v>8777.26</v>
      </c>
      <c r="E26326" s="75">
        <v>8553.17</v>
      </c>
      <c r="F26326" s="73" t="s">
        <v>11</v>
      </c>
    </row>
    <row r="26327" spans="1:6" ht="51" x14ac:dyDescent="0.25">
      <c r="A26327" s="73" t="s">
        <v>21846</v>
      </c>
      <c r="B26327" s="74" t="s">
        <v>35540</v>
      </c>
      <c r="C26327" s="73" t="s">
        <v>101</v>
      </c>
      <c r="D26327" s="75">
        <v>13380.5</v>
      </c>
      <c r="E26327" s="75">
        <v>13123.08</v>
      </c>
      <c r="F26327" s="73" t="s">
        <v>11</v>
      </c>
    </row>
    <row r="26328" spans="1:6" ht="51" x14ac:dyDescent="0.25">
      <c r="A26328" s="73" t="s">
        <v>21847</v>
      </c>
      <c r="B26328" s="74" t="s">
        <v>35541</v>
      </c>
      <c r="C26328" s="73" t="s">
        <v>101</v>
      </c>
      <c r="D26328" s="75">
        <v>10919.34</v>
      </c>
      <c r="E26328" s="75">
        <v>10641.52</v>
      </c>
      <c r="F26328" s="73" t="s">
        <v>11</v>
      </c>
    </row>
    <row r="26329" spans="1:6" ht="38.25" x14ac:dyDescent="0.25">
      <c r="A26329" s="73" t="s">
        <v>21848</v>
      </c>
      <c r="B26329" s="74" t="s">
        <v>35542</v>
      </c>
      <c r="C26329" s="73" t="s">
        <v>101</v>
      </c>
      <c r="D26329" s="75">
        <v>31.52</v>
      </c>
      <c r="E26329" s="75">
        <v>31.09</v>
      </c>
      <c r="F26329" s="73" t="s">
        <v>11</v>
      </c>
    </row>
    <row r="26330" spans="1:6" ht="51" x14ac:dyDescent="0.25">
      <c r="A26330" s="73" t="s">
        <v>21849</v>
      </c>
      <c r="B26330" s="74" t="s">
        <v>35543</v>
      </c>
      <c r="C26330" s="73" t="s">
        <v>101</v>
      </c>
      <c r="D26330" s="75">
        <v>25.33</v>
      </c>
      <c r="E26330" s="75">
        <v>24.85</v>
      </c>
      <c r="F26330" s="73" t="s">
        <v>11</v>
      </c>
    </row>
    <row r="26331" spans="1:6" ht="38.25" x14ac:dyDescent="0.25">
      <c r="A26331" s="73" t="s">
        <v>21850</v>
      </c>
      <c r="B26331" s="74" t="s">
        <v>35544</v>
      </c>
      <c r="C26331" s="73" t="s">
        <v>101</v>
      </c>
      <c r="D26331" s="75">
        <v>37.81</v>
      </c>
      <c r="E26331" s="75">
        <v>37.31</v>
      </c>
      <c r="F26331" s="73" t="s">
        <v>11</v>
      </c>
    </row>
    <row r="26332" spans="1:6" ht="51" x14ac:dyDescent="0.25">
      <c r="A26332" s="73" t="s">
        <v>21851</v>
      </c>
      <c r="B26332" s="74" t="s">
        <v>35545</v>
      </c>
      <c r="C26332" s="73" t="s">
        <v>101</v>
      </c>
      <c r="D26332" s="75">
        <v>30</v>
      </c>
      <c r="E26332" s="75">
        <v>29.43</v>
      </c>
      <c r="F26332" s="73" t="s">
        <v>11</v>
      </c>
    </row>
    <row r="26333" spans="1:6" ht="38.25" x14ac:dyDescent="0.25">
      <c r="A26333" s="73" t="s">
        <v>21852</v>
      </c>
      <c r="B26333" s="74" t="s">
        <v>35546</v>
      </c>
      <c r="C26333" s="73" t="s">
        <v>101</v>
      </c>
      <c r="D26333" s="75">
        <v>46.64</v>
      </c>
      <c r="E26333" s="75">
        <v>46.01</v>
      </c>
      <c r="F26333" s="73" t="s">
        <v>11</v>
      </c>
    </row>
    <row r="26334" spans="1:6" ht="51" x14ac:dyDescent="0.25">
      <c r="A26334" s="73" t="s">
        <v>21853</v>
      </c>
      <c r="B26334" s="74" t="s">
        <v>35547</v>
      </c>
      <c r="C26334" s="73" t="s">
        <v>101</v>
      </c>
      <c r="D26334" s="75">
        <v>37.200000000000003</v>
      </c>
      <c r="E26334" s="75">
        <v>36.49</v>
      </c>
      <c r="F26334" s="73" t="s">
        <v>11</v>
      </c>
    </row>
    <row r="26335" spans="1:6" ht="38.25" x14ac:dyDescent="0.25">
      <c r="A26335" s="73" t="s">
        <v>21854</v>
      </c>
      <c r="B26335" s="74" t="s">
        <v>35548</v>
      </c>
      <c r="C26335" s="73" t="s">
        <v>101</v>
      </c>
      <c r="D26335" s="75">
        <v>52.93</v>
      </c>
      <c r="E26335" s="75">
        <v>52.23</v>
      </c>
      <c r="F26335" s="73" t="s">
        <v>11</v>
      </c>
    </row>
    <row r="26336" spans="1:6" ht="51" x14ac:dyDescent="0.25">
      <c r="A26336" s="73" t="s">
        <v>21855</v>
      </c>
      <c r="B26336" s="74" t="s">
        <v>35549</v>
      </c>
      <c r="C26336" s="73" t="s">
        <v>101</v>
      </c>
      <c r="D26336" s="75">
        <v>41.87</v>
      </c>
      <c r="E26336" s="75">
        <v>41.07</v>
      </c>
      <c r="F26336" s="73" t="s">
        <v>11</v>
      </c>
    </row>
    <row r="26337" spans="1:6" ht="38.25" x14ac:dyDescent="0.25">
      <c r="A26337" s="73" t="s">
        <v>21856</v>
      </c>
      <c r="B26337" s="74" t="s">
        <v>35550</v>
      </c>
      <c r="C26337" s="73" t="s">
        <v>101</v>
      </c>
      <c r="D26337" s="75">
        <v>64.28</v>
      </c>
      <c r="E26337" s="75">
        <v>63.43</v>
      </c>
      <c r="F26337" s="73" t="s">
        <v>11</v>
      </c>
    </row>
    <row r="26338" spans="1:6" ht="51" x14ac:dyDescent="0.25">
      <c r="A26338" s="73" t="s">
        <v>21857</v>
      </c>
      <c r="B26338" s="74" t="s">
        <v>35551</v>
      </c>
      <c r="C26338" s="73" t="s">
        <v>101</v>
      </c>
      <c r="D26338" s="75">
        <v>50.93</v>
      </c>
      <c r="E26338" s="75">
        <v>49.97</v>
      </c>
      <c r="F26338" s="73" t="s">
        <v>11</v>
      </c>
    </row>
    <row r="26339" spans="1:6" ht="38.25" x14ac:dyDescent="0.25">
      <c r="A26339" s="73" t="s">
        <v>21858</v>
      </c>
      <c r="B26339" s="74" t="s">
        <v>35552</v>
      </c>
      <c r="C26339" s="73" t="s">
        <v>101</v>
      </c>
      <c r="D26339" s="75">
        <v>93.26</v>
      </c>
      <c r="E26339" s="75">
        <v>92.03</v>
      </c>
      <c r="F26339" s="73" t="s">
        <v>11</v>
      </c>
    </row>
    <row r="26340" spans="1:6" ht="51" x14ac:dyDescent="0.25">
      <c r="A26340" s="73" t="s">
        <v>21859</v>
      </c>
      <c r="B26340" s="74" t="s">
        <v>35553</v>
      </c>
      <c r="C26340" s="73" t="s">
        <v>101</v>
      </c>
      <c r="D26340" s="75">
        <v>73.73</v>
      </c>
      <c r="E26340" s="75">
        <v>72.34</v>
      </c>
      <c r="F26340" s="73" t="s">
        <v>11</v>
      </c>
    </row>
    <row r="26341" spans="1:6" ht="38.25" x14ac:dyDescent="0.25">
      <c r="A26341" s="73" t="s">
        <v>21860</v>
      </c>
      <c r="B26341" s="74" t="s">
        <v>35554</v>
      </c>
      <c r="C26341" s="73" t="s">
        <v>101</v>
      </c>
      <c r="D26341" s="75">
        <v>108.38</v>
      </c>
      <c r="E26341" s="75">
        <v>106.96</v>
      </c>
      <c r="F26341" s="73" t="s">
        <v>11</v>
      </c>
    </row>
    <row r="26342" spans="1:6" ht="51" x14ac:dyDescent="0.25">
      <c r="A26342" s="73" t="s">
        <v>21861</v>
      </c>
      <c r="B26342" s="74" t="s">
        <v>35555</v>
      </c>
      <c r="C26342" s="73" t="s">
        <v>101</v>
      </c>
      <c r="D26342" s="75">
        <v>85.6</v>
      </c>
      <c r="E26342" s="75">
        <v>83.98</v>
      </c>
      <c r="F26342" s="73" t="s">
        <v>11</v>
      </c>
    </row>
    <row r="26343" spans="1:6" ht="38.25" x14ac:dyDescent="0.25">
      <c r="A26343" s="73" t="s">
        <v>21862</v>
      </c>
      <c r="B26343" s="74" t="s">
        <v>35556</v>
      </c>
      <c r="C26343" s="73" t="s">
        <v>101</v>
      </c>
      <c r="D26343" s="75">
        <v>127.28</v>
      </c>
      <c r="E26343" s="75">
        <v>125.62</v>
      </c>
      <c r="F26343" s="73" t="s">
        <v>11</v>
      </c>
    </row>
    <row r="26344" spans="1:6" ht="51" x14ac:dyDescent="0.25">
      <c r="A26344" s="73" t="s">
        <v>21863</v>
      </c>
      <c r="B26344" s="74" t="s">
        <v>35557</v>
      </c>
      <c r="C26344" s="73" t="s">
        <v>101</v>
      </c>
      <c r="D26344" s="75">
        <v>100.26</v>
      </c>
      <c r="E26344" s="75">
        <v>98.37</v>
      </c>
      <c r="F26344" s="73" t="s">
        <v>11</v>
      </c>
    </row>
    <row r="26345" spans="1:6" ht="38.25" x14ac:dyDescent="0.25">
      <c r="A26345" s="73" t="s">
        <v>21864</v>
      </c>
      <c r="B26345" s="74" t="s">
        <v>35558</v>
      </c>
      <c r="C26345" s="73" t="s">
        <v>101</v>
      </c>
      <c r="D26345" s="75">
        <v>138.63</v>
      </c>
      <c r="E26345" s="75">
        <v>136.81</v>
      </c>
      <c r="F26345" s="73" t="s">
        <v>11</v>
      </c>
    </row>
    <row r="26346" spans="1:6" ht="51" x14ac:dyDescent="0.25">
      <c r="A26346" s="73" t="s">
        <v>21865</v>
      </c>
      <c r="B26346" s="74" t="s">
        <v>35559</v>
      </c>
      <c r="C26346" s="73" t="s">
        <v>101</v>
      </c>
      <c r="D26346" s="75">
        <v>109.33</v>
      </c>
      <c r="E26346" s="75">
        <v>107.27</v>
      </c>
      <c r="F26346" s="73" t="s">
        <v>11</v>
      </c>
    </row>
    <row r="26347" spans="1:6" ht="38.25" x14ac:dyDescent="0.25">
      <c r="A26347" s="73" t="s">
        <v>21866</v>
      </c>
      <c r="B26347" s="74" t="s">
        <v>35560</v>
      </c>
      <c r="C26347" s="73" t="s">
        <v>101</v>
      </c>
      <c r="D26347" s="75">
        <v>160.04</v>
      </c>
      <c r="E26347" s="75">
        <v>157.96</v>
      </c>
      <c r="F26347" s="73" t="s">
        <v>11</v>
      </c>
    </row>
    <row r="26348" spans="1:6" ht="51" x14ac:dyDescent="0.25">
      <c r="A26348" s="73" t="s">
        <v>21867</v>
      </c>
      <c r="B26348" s="74" t="s">
        <v>35561</v>
      </c>
      <c r="C26348" s="73" t="s">
        <v>101</v>
      </c>
      <c r="D26348" s="75">
        <v>125.86</v>
      </c>
      <c r="E26348" s="75">
        <v>123.49</v>
      </c>
      <c r="F26348" s="73" t="s">
        <v>11</v>
      </c>
    </row>
    <row r="26349" spans="1:6" ht="38.25" x14ac:dyDescent="0.25">
      <c r="A26349" s="73" t="s">
        <v>21868</v>
      </c>
      <c r="B26349" s="74" t="s">
        <v>35562</v>
      </c>
      <c r="C26349" s="73" t="s">
        <v>101</v>
      </c>
      <c r="D26349" s="75">
        <v>191.54</v>
      </c>
      <c r="E26349" s="75">
        <v>189.05</v>
      </c>
      <c r="F26349" s="73" t="s">
        <v>11</v>
      </c>
    </row>
    <row r="26350" spans="1:6" ht="51" x14ac:dyDescent="0.25">
      <c r="A26350" s="73" t="s">
        <v>21869</v>
      </c>
      <c r="B26350" s="74" t="s">
        <v>35563</v>
      </c>
      <c r="C26350" s="73" t="s">
        <v>101</v>
      </c>
      <c r="D26350" s="75">
        <v>150.52000000000001</v>
      </c>
      <c r="E26350" s="75">
        <v>147.69999999999999</v>
      </c>
      <c r="F26350" s="73" t="s">
        <v>11</v>
      </c>
    </row>
    <row r="26351" spans="1:6" ht="38.25" x14ac:dyDescent="0.25">
      <c r="A26351" s="73" t="s">
        <v>21870</v>
      </c>
      <c r="B26351" s="74" t="s">
        <v>21871</v>
      </c>
      <c r="C26351" s="73" t="s">
        <v>101</v>
      </c>
      <c r="D26351" s="75">
        <v>8877.5499999999993</v>
      </c>
      <c r="E26351" s="75">
        <v>8866.52</v>
      </c>
      <c r="F26351" s="73" t="s">
        <v>11</v>
      </c>
    </row>
    <row r="26352" spans="1:6" ht="25.5" x14ac:dyDescent="0.25">
      <c r="A26352" s="73" t="s">
        <v>21872</v>
      </c>
      <c r="B26352" s="74" t="s">
        <v>21873</v>
      </c>
      <c r="C26352" s="73" t="s">
        <v>101</v>
      </c>
      <c r="D26352" s="75">
        <v>4218.9799999999996</v>
      </c>
      <c r="E26352" s="75">
        <v>4209.79</v>
      </c>
      <c r="F26352" s="73" t="s">
        <v>11</v>
      </c>
    </row>
    <row r="26353" spans="1:6" ht="25.5" x14ac:dyDescent="0.25">
      <c r="A26353" s="73" t="s">
        <v>21874</v>
      </c>
      <c r="B26353" s="74" t="s">
        <v>21875</v>
      </c>
      <c r="C26353" s="73" t="s">
        <v>101</v>
      </c>
      <c r="D26353" s="75">
        <v>8540.35</v>
      </c>
      <c r="E26353" s="75">
        <v>8529.32</v>
      </c>
      <c r="F26353" s="73" t="s">
        <v>11</v>
      </c>
    </row>
    <row r="26354" spans="1:6" ht="25.5" x14ac:dyDescent="0.25">
      <c r="A26354" s="73" t="s">
        <v>21876</v>
      </c>
      <c r="B26354" s="74" t="s">
        <v>21877</v>
      </c>
      <c r="C26354" s="73" t="s">
        <v>101</v>
      </c>
      <c r="D26354" s="75">
        <v>4172.6000000000004</v>
      </c>
      <c r="E26354" s="75">
        <v>4163.41</v>
      </c>
      <c r="F26354" s="73" t="s">
        <v>11</v>
      </c>
    </row>
    <row r="26355" spans="1:6" ht="25.5" x14ac:dyDescent="0.25">
      <c r="A26355" s="73" t="s">
        <v>21878</v>
      </c>
      <c r="B26355" s="74" t="s">
        <v>21879</v>
      </c>
      <c r="C26355" s="73" t="s">
        <v>101</v>
      </c>
      <c r="D26355" s="75">
        <v>16.52</v>
      </c>
      <c r="E26355" s="75">
        <v>16.2</v>
      </c>
      <c r="F26355" s="73" t="s">
        <v>11</v>
      </c>
    </row>
    <row r="26356" spans="1:6" ht="25.5" x14ac:dyDescent="0.25">
      <c r="A26356" s="73" t="s">
        <v>21880</v>
      </c>
      <c r="B26356" s="74" t="s">
        <v>21881</v>
      </c>
      <c r="C26356" s="73" t="s">
        <v>101</v>
      </c>
      <c r="D26356" s="75">
        <v>23.52</v>
      </c>
      <c r="E26356" s="75">
        <v>23.12</v>
      </c>
      <c r="F26356" s="73" t="s">
        <v>11</v>
      </c>
    </row>
    <row r="26357" spans="1:6" ht="25.5" x14ac:dyDescent="0.25">
      <c r="A26357" s="73" t="s">
        <v>21882</v>
      </c>
      <c r="B26357" s="74" t="s">
        <v>21883</v>
      </c>
      <c r="C26357" s="73" t="s">
        <v>101</v>
      </c>
      <c r="D26357" s="75">
        <v>32.03</v>
      </c>
      <c r="E26357" s="75">
        <v>31.57</v>
      </c>
      <c r="F26357" s="73" t="s">
        <v>11</v>
      </c>
    </row>
    <row r="26358" spans="1:6" ht="25.5" x14ac:dyDescent="0.25">
      <c r="A26358" s="73" t="s">
        <v>21884</v>
      </c>
      <c r="B26358" s="74" t="s">
        <v>21885</v>
      </c>
      <c r="C26358" s="73" t="s">
        <v>101</v>
      </c>
      <c r="D26358" s="75">
        <v>42.82</v>
      </c>
      <c r="E26358" s="75">
        <v>42.27</v>
      </c>
      <c r="F26358" s="73" t="s">
        <v>11</v>
      </c>
    </row>
    <row r="26359" spans="1:6" ht="25.5" x14ac:dyDescent="0.25">
      <c r="A26359" s="73" t="s">
        <v>21886</v>
      </c>
      <c r="B26359" s="74" t="s">
        <v>21887</v>
      </c>
      <c r="C26359" s="73" t="s">
        <v>101</v>
      </c>
      <c r="D26359" s="75">
        <v>71.03</v>
      </c>
      <c r="E26359" s="75">
        <v>70.34</v>
      </c>
      <c r="F26359" s="73" t="s">
        <v>11</v>
      </c>
    </row>
    <row r="26360" spans="1:6" ht="25.5" x14ac:dyDescent="0.25">
      <c r="A26360" s="73" t="s">
        <v>21888</v>
      </c>
      <c r="B26360" s="74" t="s">
        <v>21889</v>
      </c>
      <c r="C26360" s="73" t="s">
        <v>101</v>
      </c>
      <c r="D26360" s="75">
        <v>20.41</v>
      </c>
      <c r="E26360" s="75">
        <v>20.2</v>
      </c>
      <c r="F26360" s="73" t="s">
        <v>11</v>
      </c>
    </row>
    <row r="26361" spans="1:6" ht="25.5" x14ac:dyDescent="0.25">
      <c r="A26361" s="73" t="s">
        <v>21890</v>
      </c>
      <c r="B26361" s="74" t="s">
        <v>21891</v>
      </c>
      <c r="C26361" s="73" t="s">
        <v>101</v>
      </c>
      <c r="D26361" s="75">
        <v>28.03</v>
      </c>
      <c r="E26361" s="75">
        <v>27.79</v>
      </c>
      <c r="F26361" s="73" t="s">
        <v>11</v>
      </c>
    </row>
    <row r="26362" spans="1:6" ht="25.5" x14ac:dyDescent="0.25">
      <c r="A26362" s="73" t="s">
        <v>21892</v>
      </c>
      <c r="B26362" s="74" t="s">
        <v>21893</v>
      </c>
      <c r="C26362" s="73" t="s">
        <v>101</v>
      </c>
      <c r="D26362" s="75">
        <v>38.479999999999997</v>
      </c>
      <c r="E26362" s="75">
        <v>38.229999999999997</v>
      </c>
      <c r="F26362" s="73" t="s">
        <v>11</v>
      </c>
    </row>
    <row r="26363" spans="1:6" ht="25.5" x14ac:dyDescent="0.25">
      <c r="A26363" s="73" t="s">
        <v>21894</v>
      </c>
      <c r="B26363" s="74" t="s">
        <v>21895</v>
      </c>
      <c r="C26363" s="73" t="s">
        <v>101</v>
      </c>
      <c r="D26363" s="75">
        <v>64.78</v>
      </c>
      <c r="E26363" s="75">
        <v>64.47</v>
      </c>
      <c r="F26363" s="73" t="s">
        <v>11</v>
      </c>
    </row>
    <row r="26364" spans="1:6" ht="25.5" x14ac:dyDescent="0.25">
      <c r="A26364" s="73" t="s">
        <v>21896</v>
      </c>
      <c r="B26364" s="74" t="s">
        <v>21897</v>
      </c>
      <c r="C26364" s="73" t="s">
        <v>101</v>
      </c>
      <c r="D26364" s="75">
        <v>143.47999999999999</v>
      </c>
      <c r="E26364" s="75">
        <v>143.13</v>
      </c>
      <c r="F26364" s="73" t="s">
        <v>11</v>
      </c>
    </row>
    <row r="26365" spans="1:6" ht="25.5" x14ac:dyDescent="0.25">
      <c r="A26365" s="73" t="s">
        <v>35586</v>
      </c>
      <c r="B26365" s="74" t="s">
        <v>30252</v>
      </c>
      <c r="C26365" s="73" t="s">
        <v>101</v>
      </c>
      <c r="D26365" s="75">
        <v>0.2</v>
      </c>
      <c r="E26365" s="75">
        <v>0.2</v>
      </c>
      <c r="F26365" s="73" t="s">
        <v>11</v>
      </c>
    </row>
    <row r="26366" spans="1:6" x14ac:dyDescent="0.25">
      <c r="A26366" s="73" t="s">
        <v>35589</v>
      </c>
      <c r="B26366" s="74" t="s">
        <v>30251</v>
      </c>
      <c r="C26366" s="73" t="s">
        <v>101</v>
      </c>
      <c r="D26366" s="75">
        <v>0.13</v>
      </c>
      <c r="E26366" s="75">
        <v>0.13</v>
      </c>
      <c r="F26366" s="73" t="s">
        <v>11</v>
      </c>
    </row>
    <row r="26367" spans="1:6" ht="25.5" x14ac:dyDescent="0.25">
      <c r="A26367" s="73" t="s">
        <v>35750</v>
      </c>
      <c r="B26367" s="74" t="s">
        <v>35751</v>
      </c>
      <c r="C26367" s="73" t="s">
        <v>101</v>
      </c>
      <c r="D26367" s="75">
        <v>0.26</v>
      </c>
      <c r="E26367" s="75">
        <v>0.25</v>
      </c>
      <c r="F26367" s="73" t="s">
        <v>11</v>
      </c>
    </row>
    <row r="26368" spans="1:6" ht="51" x14ac:dyDescent="0.25">
      <c r="A26368" s="73" t="s">
        <v>21898</v>
      </c>
      <c r="B26368" s="74" t="s">
        <v>35867</v>
      </c>
      <c r="C26368" s="73" t="s">
        <v>101</v>
      </c>
      <c r="D26368" s="75">
        <v>12691.32</v>
      </c>
      <c r="E26368" s="75">
        <v>12340.76</v>
      </c>
      <c r="F26368" s="73" t="s">
        <v>11</v>
      </c>
    </row>
    <row r="26369" spans="1:6" ht="51" x14ac:dyDescent="0.25">
      <c r="A26369" s="73" t="s">
        <v>21899</v>
      </c>
      <c r="B26369" s="74" t="s">
        <v>35868</v>
      </c>
      <c r="C26369" s="73" t="s">
        <v>101</v>
      </c>
      <c r="D26369" s="75">
        <v>11847.11</v>
      </c>
      <c r="E26369" s="75">
        <v>11489.56</v>
      </c>
      <c r="F26369" s="73" t="s">
        <v>11</v>
      </c>
    </row>
    <row r="26370" spans="1:6" ht="51" x14ac:dyDescent="0.25">
      <c r="A26370" s="73" t="s">
        <v>21900</v>
      </c>
      <c r="B26370" s="74" t="s">
        <v>35869</v>
      </c>
      <c r="C26370" s="73" t="s">
        <v>101</v>
      </c>
      <c r="D26370" s="75">
        <v>12822.4</v>
      </c>
      <c r="E26370" s="75">
        <v>12472.12</v>
      </c>
      <c r="F26370" s="73" t="s">
        <v>11</v>
      </c>
    </row>
    <row r="26371" spans="1:6" ht="51" x14ac:dyDescent="0.25">
      <c r="A26371" s="73" t="s">
        <v>21901</v>
      </c>
      <c r="B26371" s="74" t="s">
        <v>35870</v>
      </c>
      <c r="C26371" s="73" t="s">
        <v>101</v>
      </c>
      <c r="D26371" s="75">
        <v>11964.05</v>
      </c>
      <c r="E26371" s="75">
        <v>11606.67</v>
      </c>
      <c r="F26371" s="73" t="s">
        <v>11</v>
      </c>
    </row>
    <row r="26372" spans="1:6" ht="51" x14ac:dyDescent="0.25">
      <c r="A26372" s="73" t="s">
        <v>21902</v>
      </c>
      <c r="B26372" s="74" t="s">
        <v>35871</v>
      </c>
      <c r="C26372" s="73" t="s">
        <v>101</v>
      </c>
      <c r="D26372" s="75">
        <v>13691.66</v>
      </c>
      <c r="E26372" s="75">
        <v>13321.44</v>
      </c>
      <c r="F26372" s="73" t="s">
        <v>11</v>
      </c>
    </row>
    <row r="26373" spans="1:6" ht="51" x14ac:dyDescent="0.25">
      <c r="A26373" s="73" t="s">
        <v>21903</v>
      </c>
      <c r="B26373" s="74" t="s">
        <v>35872</v>
      </c>
      <c r="C26373" s="73" t="s">
        <v>101</v>
      </c>
      <c r="D26373" s="75">
        <v>12771.13</v>
      </c>
      <c r="E26373" s="75">
        <v>12393.29</v>
      </c>
      <c r="F26373" s="73" t="s">
        <v>11</v>
      </c>
    </row>
    <row r="26374" spans="1:6" ht="51" x14ac:dyDescent="0.25">
      <c r="A26374" s="73" t="s">
        <v>21904</v>
      </c>
      <c r="B26374" s="74" t="s">
        <v>35873</v>
      </c>
      <c r="C26374" s="73" t="s">
        <v>101</v>
      </c>
      <c r="D26374" s="75">
        <v>15713.5</v>
      </c>
      <c r="E26374" s="75">
        <v>15296.99</v>
      </c>
      <c r="F26374" s="73" t="s">
        <v>11</v>
      </c>
    </row>
    <row r="26375" spans="1:6" ht="51" x14ac:dyDescent="0.25">
      <c r="A26375" s="73" t="s">
        <v>21905</v>
      </c>
      <c r="B26375" s="74" t="s">
        <v>35874</v>
      </c>
      <c r="C26375" s="73" t="s">
        <v>101</v>
      </c>
      <c r="D26375" s="75">
        <v>14635.34</v>
      </c>
      <c r="E26375" s="75">
        <v>14209.91</v>
      </c>
      <c r="F26375" s="73" t="s">
        <v>11</v>
      </c>
    </row>
    <row r="26376" spans="1:6" ht="51" x14ac:dyDescent="0.25">
      <c r="A26376" s="73" t="s">
        <v>21906</v>
      </c>
      <c r="B26376" s="74" t="s">
        <v>35875</v>
      </c>
      <c r="C26376" s="73" t="s">
        <v>101</v>
      </c>
      <c r="D26376" s="75">
        <v>17939.46</v>
      </c>
      <c r="E26376" s="75">
        <v>17455.05</v>
      </c>
      <c r="F26376" s="73" t="s">
        <v>11</v>
      </c>
    </row>
    <row r="26377" spans="1:6" ht="51" x14ac:dyDescent="0.25">
      <c r="A26377" s="73" t="s">
        <v>21907</v>
      </c>
      <c r="B26377" s="74" t="s">
        <v>35876</v>
      </c>
      <c r="C26377" s="73" t="s">
        <v>101</v>
      </c>
      <c r="D26377" s="75">
        <v>16764</v>
      </c>
      <c r="E26377" s="75">
        <v>16269.85</v>
      </c>
      <c r="F26377" s="73" t="s">
        <v>11</v>
      </c>
    </row>
    <row r="26378" spans="1:6" ht="51" x14ac:dyDescent="0.25">
      <c r="A26378" s="73" t="s">
        <v>21908</v>
      </c>
      <c r="B26378" s="74" t="s">
        <v>35877</v>
      </c>
      <c r="C26378" s="73" t="s">
        <v>101</v>
      </c>
      <c r="D26378" s="75">
        <v>18296.38</v>
      </c>
      <c r="E26378" s="75">
        <v>17807.14</v>
      </c>
      <c r="F26378" s="73" t="s">
        <v>11</v>
      </c>
    </row>
    <row r="26379" spans="1:6" ht="51" x14ac:dyDescent="0.25">
      <c r="A26379" s="73" t="s">
        <v>21909</v>
      </c>
      <c r="B26379" s="74" t="s">
        <v>35878</v>
      </c>
      <c r="C26379" s="73" t="s">
        <v>101</v>
      </c>
      <c r="D26379" s="75">
        <v>17090.150000000001</v>
      </c>
      <c r="E26379" s="75">
        <v>16590.93</v>
      </c>
      <c r="F26379" s="73" t="s">
        <v>11</v>
      </c>
    </row>
    <row r="26380" spans="1:6" ht="51" x14ac:dyDescent="0.25">
      <c r="A26380" s="73" t="s">
        <v>21910</v>
      </c>
      <c r="B26380" s="74" t="s">
        <v>35879</v>
      </c>
      <c r="C26380" s="73" t="s">
        <v>101</v>
      </c>
      <c r="D26380" s="75">
        <v>19703.61</v>
      </c>
      <c r="E26380" s="75">
        <v>19182.84</v>
      </c>
      <c r="F26380" s="73" t="s">
        <v>11</v>
      </c>
    </row>
    <row r="26381" spans="1:6" ht="51" x14ac:dyDescent="0.25">
      <c r="A26381" s="73" t="s">
        <v>21911</v>
      </c>
      <c r="B26381" s="74" t="s">
        <v>35880</v>
      </c>
      <c r="C26381" s="73" t="s">
        <v>101</v>
      </c>
      <c r="D26381" s="75">
        <v>18405.53</v>
      </c>
      <c r="E26381" s="75">
        <v>17874.02</v>
      </c>
      <c r="F26381" s="73" t="s">
        <v>11</v>
      </c>
    </row>
    <row r="26382" spans="1:6" ht="51" x14ac:dyDescent="0.25">
      <c r="A26382" s="73" t="s">
        <v>21912</v>
      </c>
      <c r="B26382" s="74" t="s">
        <v>35881</v>
      </c>
      <c r="C26382" s="73" t="s">
        <v>101</v>
      </c>
      <c r="D26382" s="75">
        <v>22893.82</v>
      </c>
      <c r="E26382" s="75">
        <v>22301.74</v>
      </c>
      <c r="F26382" s="73" t="s">
        <v>11</v>
      </c>
    </row>
    <row r="26383" spans="1:6" ht="51" x14ac:dyDescent="0.25">
      <c r="A26383" s="73" t="s">
        <v>21913</v>
      </c>
      <c r="B26383" s="74" t="s">
        <v>35882</v>
      </c>
      <c r="C26383" s="73" t="s">
        <v>101</v>
      </c>
      <c r="D26383" s="75">
        <v>21364.66</v>
      </c>
      <c r="E26383" s="75">
        <v>20759.93</v>
      </c>
      <c r="F26383" s="73" t="s">
        <v>11</v>
      </c>
    </row>
    <row r="26384" spans="1:6" ht="51" x14ac:dyDescent="0.25">
      <c r="A26384" s="73" t="s">
        <v>21914</v>
      </c>
      <c r="B26384" s="74" t="s">
        <v>35883</v>
      </c>
      <c r="C26384" s="73" t="s">
        <v>101</v>
      </c>
      <c r="D26384" s="75">
        <v>23539.63</v>
      </c>
      <c r="E26384" s="75">
        <v>22914.58</v>
      </c>
      <c r="F26384" s="73" t="s">
        <v>11</v>
      </c>
    </row>
    <row r="26385" spans="1:6" ht="51" x14ac:dyDescent="0.25">
      <c r="A26385" s="73" t="s">
        <v>21915</v>
      </c>
      <c r="B26385" s="74" t="s">
        <v>35884</v>
      </c>
      <c r="C26385" s="73" t="s">
        <v>101</v>
      </c>
      <c r="D26385" s="75">
        <v>22039.37</v>
      </c>
      <c r="E26385" s="75">
        <v>21401.91</v>
      </c>
      <c r="F26385" s="73" t="s">
        <v>11</v>
      </c>
    </row>
    <row r="26386" spans="1:6" ht="51" x14ac:dyDescent="0.25">
      <c r="A26386" s="73" t="s">
        <v>21916</v>
      </c>
      <c r="B26386" s="74" t="s">
        <v>35885</v>
      </c>
      <c r="C26386" s="73" t="s">
        <v>101</v>
      </c>
      <c r="D26386" s="75">
        <v>24189.11</v>
      </c>
      <c r="E26386" s="75">
        <v>23552.57</v>
      </c>
      <c r="F26386" s="73" t="s">
        <v>11</v>
      </c>
    </row>
    <row r="26387" spans="1:6" ht="51" x14ac:dyDescent="0.25">
      <c r="A26387" s="73" t="s">
        <v>21917</v>
      </c>
      <c r="B26387" s="74" t="s">
        <v>35886</v>
      </c>
      <c r="C26387" s="73" t="s">
        <v>101</v>
      </c>
      <c r="D26387" s="75">
        <v>22641.84</v>
      </c>
      <c r="E26387" s="75">
        <v>21992.49</v>
      </c>
      <c r="F26387" s="73" t="s">
        <v>11</v>
      </c>
    </row>
    <row r="26388" spans="1:6" ht="51" x14ac:dyDescent="0.25">
      <c r="A26388" s="73" t="s">
        <v>21918</v>
      </c>
      <c r="B26388" s="74" t="s">
        <v>35887</v>
      </c>
      <c r="C26388" s="73" t="s">
        <v>101</v>
      </c>
      <c r="D26388" s="75">
        <v>26195.01</v>
      </c>
      <c r="E26388" s="75">
        <v>25514.27</v>
      </c>
      <c r="F26388" s="73" t="s">
        <v>11</v>
      </c>
    </row>
    <row r="26389" spans="1:6" ht="51" x14ac:dyDescent="0.25">
      <c r="A26389" s="73" t="s">
        <v>21919</v>
      </c>
      <c r="B26389" s="74" t="s">
        <v>35888</v>
      </c>
      <c r="C26389" s="73" t="s">
        <v>101</v>
      </c>
      <c r="D26389" s="75">
        <v>24533.17</v>
      </c>
      <c r="E26389" s="75">
        <v>23838.68</v>
      </c>
      <c r="F26389" s="73" t="s">
        <v>11</v>
      </c>
    </row>
    <row r="26390" spans="1:6" ht="51" x14ac:dyDescent="0.25">
      <c r="A26390" s="73" t="s">
        <v>21920</v>
      </c>
      <c r="B26390" s="74" t="s">
        <v>35889</v>
      </c>
      <c r="C26390" s="73" t="s">
        <v>101</v>
      </c>
      <c r="D26390" s="75">
        <v>30680.63</v>
      </c>
      <c r="E26390" s="75">
        <v>29901.42</v>
      </c>
      <c r="F26390" s="73" t="s">
        <v>11</v>
      </c>
    </row>
    <row r="26391" spans="1:6" ht="51" x14ac:dyDescent="0.25">
      <c r="A26391" s="73" t="s">
        <v>21921</v>
      </c>
      <c r="B26391" s="74" t="s">
        <v>35890</v>
      </c>
      <c r="C26391" s="73" t="s">
        <v>101</v>
      </c>
      <c r="D26391" s="75">
        <v>28727.48</v>
      </c>
      <c r="E26391" s="75">
        <v>27932.11</v>
      </c>
      <c r="F26391" s="73" t="s">
        <v>11</v>
      </c>
    </row>
    <row r="26392" spans="1:6" ht="51" x14ac:dyDescent="0.25">
      <c r="A26392" s="73" t="s">
        <v>21922</v>
      </c>
      <c r="B26392" s="74" t="s">
        <v>35891</v>
      </c>
      <c r="C26392" s="73" t="s">
        <v>101</v>
      </c>
      <c r="D26392" s="75">
        <v>31212.25</v>
      </c>
      <c r="E26392" s="75">
        <v>30409.17</v>
      </c>
      <c r="F26392" s="73" t="s">
        <v>11</v>
      </c>
    </row>
    <row r="26393" spans="1:6" ht="51" x14ac:dyDescent="0.25">
      <c r="A26393" s="73" t="s">
        <v>21923</v>
      </c>
      <c r="B26393" s="74" t="s">
        <v>35892</v>
      </c>
      <c r="C26393" s="73" t="s">
        <v>101</v>
      </c>
      <c r="D26393" s="75">
        <v>29122.07</v>
      </c>
      <c r="E26393" s="75">
        <v>28301.68</v>
      </c>
      <c r="F26393" s="73" t="s">
        <v>11</v>
      </c>
    </row>
    <row r="26394" spans="1:6" ht="51" x14ac:dyDescent="0.25">
      <c r="A26394" s="73" t="s">
        <v>21924</v>
      </c>
      <c r="B26394" s="74" t="s">
        <v>35893</v>
      </c>
      <c r="C26394" s="73" t="s">
        <v>101</v>
      </c>
      <c r="D26394" s="75">
        <v>32544.58</v>
      </c>
      <c r="E26394" s="75">
        <v>31716.02</v>
      </c>
      <c r="F26394" s="73" t="s">
        <v>11</v>
      </c>
    </row>
    <row r="26395" spans="1:6" ht="51" x14ac:dyDescent="0.25">
      <c r="A26395" s="73" t="s">
        <v>21925</v>
      </c>
      <c r="B26395" s="74" t="s">
        <v>35894</v>
      </c>
      <c r="C26395" s="73" t="s">
        <v>101</v>
      </c>
      <c r="D26395" s="75">
        <v>30357.01</v>
      </c>
      <c r="E26395" s="75">
        <v>29510.33</v>
      </c>
      <c r="F26395" s="73" t="s">
        <v>11</v>
      </c>
    </row>
    <row r="26396" spans="1:6" ht="51" x14ac:dyDescent="0.25">
      <c r="A26396" s="73" t="s">
        <v>21926</v>
      </c>
      <c r="B26396" s="74" t="s">
        <v>35895</v>
      </c>
      <c r="C26396" s="73" t="s">
        <v>101</v>
      </c>
      <c r="D26396" s="75">
        <v>35276.33</v>
      </c>
      <c r="E26396" s="75">
        <v>34388.26</v>
      </c>
      <c r="F26396" s="73" t="s">
        <v>11</v>
      </c>
    </row>
    <row r="26397" spans="1:6" ht="51" x14ac:dyDescent="0.25">
      <c r="A26397" s="73" t="s">
        <v>21927</v>
      </c>
      <c r="B26397" s="74" t="s">
        <v>35896</v>
      </c>
      <c r="C26397" s="73" t="s">
        <v>101</v>
      </c>
      <c r="D26397" s="75">
        <v>32947.730000000003</v>
      </c>
      <c r="E26397" s="75">
        <v>32040.39</v>
      </c>
      <c r="F26397" s="73" t="s">
        <v>11</v>
      </c>
    </row>
    <row r="26398" spans="1:6" ht="51" x14ac:dyDescent="0.25">
      <c r="A26398" s="73" t="s">
        <v>21928</v>
      </c>
      <c r="B26398" s="74" t="s">
        <v>35897</v>
      </c>
      <c r="C26398" s="73" t="s">
        <v>101</v>
      </c>
      <c r="D26398" s="75">
        <v>41390.03</v>
      </c>
      <c r="E26398" s="75">
        <v>40369.279999999999</v>
      </c>
      <c r="F26398" s="73" t="s">
        <v>11</v>
      </c>
    </row>
    <row r="26399" spans="1:6" ht="51" x14ac:dyDescent="0.25">
      <c r="A26399" s="73" t="s">
        <v>21929</v>
      </c>
      <c r="B26399" s="74" t="s">
        <v>35898</v>
      </c>
      <c r="C26399" s="73" t="s">
        <v>101</v>
      </c>
      <c r="D26399" s="75">
        <v>38702.19</v>
      </c>
      <c r="E26399" s="75">
        <v>37659.21</v>
      </c>
      <c r="F26399" s="73" t="s">
        <v>11</v>
      </c>
    </row>
    <row r="26400" spans="1:6" ht="51" x14ac:dyDescent="0.25">
      <c r="A26400" s="73" t="s">
        <v>21930</v>
      </c>
      <c r="B26400" s="74" t="s">
        <v>35899</v>
      </c>
      <c r="C26400" s="73" t="s">
        <v>101</v>
      </c>
      <c r="D26400" s="75">
        <v>24416.63</v>
      </c>
      <c r="E26400" s="75">
        <v>23771.68</v>
      </c>
      <c r="F26400" s="73" t="s">
        <v>11</v>
      </c>
    </row>
    <row r="26401" spans="1:6" ht="51" x14ac:dyDescent="0.25">
      <c r="A26401" s="73" t="s">
        <v>21931</v>
      </c>
      <c r="B26401" s="74" t="s">
        <v>35900</v>
      </c>
      <c r="C26401" s="73" t="s">
        <v>101</v>
      </c>
      <c r="D26401" s="75">
        <v>22817.73</v>
      </c>
      <c r="E26401" s="75">
        <v>22159.54</v>
      </c>
      <c r="F26401" s="73" t="s">
        <v>11</v>
      </c>
    </row>
    <row r="26402" spans="1:6" ht="51" x14ac:dyDescent="0.25">
      <c r="A26402" s="73" t="s">
        <v>21932</v>
      </c>
      <c r="B26402" s="74" t="s">
        <v>35901</v>
      </c>
      <c r="C26402" s="73" t="s">
        <v>101</v>
      </c>
      <c r="D26402" s="75">
        <v>25014.560000000001</v>
      </c>
      <c r="E26402" s="75">
        <v>24359.22</v>
      </c>
      <c r="F26402" s="73" t="s">
        <v>11</v>
      </c>
    </row>
    <row r="26403" spans="1:6" ht="51" x14ac:dyDescent="0.25">
      <c r="A26403" s="73" t="s">
        <v>21933</v>
      </c>
      <c r="B26403" s="74" t="s">
        <v>35902</v>
      </c>
      <c r="C26403" s="73" t="s">
        <v>101</v>
      </c>
      <c r="D26403" s="75">
        <v>23365.59</v>
      </c>
      <c r="E26403" s="75">
        <v>22696.61</v>
      </c>
      <c r="F26403" s="73" t="s">
        <v>11</v>
      </c>
    </row>
    <row r="26404" spans="1:6" ht="51" x14ac:dyDescent="0.25">
      <c r="A26404" s="73" t="s">
        <v>21934</v>
      </c>
      <c r="B26404" s="74" t="s">
        <v>35903</v>
      </c>
      <c r="C26404" s="73" t="s">
        <v>101</v>
      </c>
      <c r="D26404" s="75">
        <v>27108.7</v>
      </c>
      <c r="E26404" s="75">
        <v>26407.15</v>
      </c>
      <c r="F26404" s="73" t="s">
        <v>11</v>
      </c>
    </row>
    <row r="26405" spans="1:6" ht="51" x14ac:dyDescent="0.25">
      <c r="A26405" s="73" t="s">
        <v>21935</v>
      </c>
      <c r="B26405" s="74" t="s">
        <v>35904</v>
      </c>
      <c r="C26405" s="73" t="s">
        <v>101</v>
      </c>
      <c r="D26405" s="75">
        <v>25333.56</v>
      </c>
      <c r="E26405" s="75">
        <v>24617.32</v>
      </c>
      <c r="F26405" s="73" t="s">
        <v>11</v>
      </c>
    </row>
    <row r="26406" spans="1:6" ht="51" x14ac:dyDescent="0.25">
      <c r="A26406" s="73" t="s">
        <v>21936</v>
      </c>
      <c r="B26406" s="74" t="s">
        <v>35905</v>
      </c>
      <c r="C26406" s="73" t="s">
        <v>101</v>
      </c>
      <c r="D26406" s="75">
        <v>31807.25</v>
      </c>
      <c r="E26406" s="75">
        <v>31002.42</v>
      </c>
      <c r="F26406" s="73" t="s">
        <v>11</v>
      </c>
    </row>
    <row r="26407" spans="1:6" ht="51" x14ac:dyDescent="0.25">
      <c r="A26407" s="73" t="s">
        <v>21937</v>
      </c>
      <c r="B26407" s="74" t="s">
        <v>35906</v>
      </c>
      <c r="C26407" s="73" t="s">
        <v>101</v>
      </c>
      <c r="D26407" s="75">
        <v>29714.33</v>
      </c>
      <c r="E26407" s="75">
        <v>28892.2</v>
      </c>
      <c r="F26407" s="73" t="s">
        <v>11</v>
      </c>
    </row>
    <row r="26408" spans="1:6" ht="51" x14ac:dyDescent="0.25">
      <c r="A26408" s="73" t="s">
        <v>21938</v>
      </c>
      <c r="B26408" s="74" t="s">
        <v>35907</v>
      </c>
      <c r="C26408" s="73" t="s">
        <v>101</v>
      </c>
      <c r="D26408" s="75">
        <v>32242.54</v>
      </c>
      <c r="E26408" s="75">
        <v>31416.639999999999</v>
      </c>
      <c r="F26408" s="73" t="s">
        <v>11</v>
      </c>
    </row>
    <row r="26409" spans="1:6" ht="51" x14ac:dyDescent="0.25">
      <c r="A26409" s="73" t="s">
        <v>21939</v>
      </c>
      <c r="B26409" s="74" t="s">
        <v>35908</v>
      </c>
      <c r="C26409" s="73" t="s">
        <v>101</v>
      </c>
      <c r="D26409" s="75">
        <v>30042.799999999999</v>
      </c>
      <c r="E26409" s="75">
        <v>29198.7</v>
      </c>
      <c r="F26409" s="73" t="s">
        <v>11</v>
      </c>
    </row>
    <row r="26410" spans="1:6" ht="51" x14ac:dyDescent="0.25">
      <c r="A26410" s="73" t="s">
        <v>21940</v>
      </c>
      <c r="B26410" s="74" t="s">
        <v>35909</v>
      </c>
      <c r="C26410" s="73" t="s">
        <v>101</v>
      </c>
      <c r="D26410" s="75">
        <v>33521.589999999997</v>
      </c>
      <c r="E26410" s="75">
        <v>32671.41</v>
      </c>
      <c r="F26410" s="73" t="s">
        <v>11</v>
      </c>
    </row>
    <row r="26411" spans="1:6" ht="51" x14ac:dyDescent="0.25">
      <c r="A26411" s="73" t="s">
        <v>21941</v>
      </c>
      <c r="B26411" s="74" t="s">
        <v>35910</v>
      </c>
      <c r="C26411" s="73" t="s">
        <v>101</v>
      </c>
      <c r="D26411" s="75">
        <v>31220.35</v>
      </c>
      <c r="E26411" s="75">
        <v>30351.13</v>
      </c>
      <c r="F26411" s="73" t="s">
        <v>11</v>
      </c>
    </row>
    <row r="26412" spans="1:6" ht="51" x14ac:dyDescent="0.25">
      <c r="A26412" s="73" t="s">
        <v>21942</v>
      </c>
      <c r="B26412" s="74" t="s">
        <v>35911</v>
      </c>
      <c r="C26412" s="73" t="s">
        <v>101</v>
      </c>
      <c r="D26412" s="75">
        <v>36439.120000000003</v>
      </c>
      <c r="E26412" s="75">
        <v>35526.04</v>
      </c>
      <c r="F26412" s="73" t="s">
        <v>11</v>
      </c>
    </row>
    <row r="26413" spans="1:6" ht="51" x14ac:dyDescent="0.25">
      <c r="A26413" s="73" t="s">
        <v>21943</v>
      </c>
      <c r="B26413" s="74" t="s">
        <v>35912</v>
      </c>
      <c r="C26413" s="73" t="s">
        <v>101</v>
      </c>
      <c r="D26413" s="75">
        <v>33968.29</v>
      </c>
      <c r="E26413" s="75">
        <v>33034.76</v>
      </c>
      <c r="F26413" s="73" t="s">
        <v>11</v>
      </c>
    </row>
    <row r="26414" spans="1:6" ht="51" x14ac:dyDescent="0.25">
      <c r="A26414" s="73" t="s">
        <v>21944</v>
      </c>
      <c r="B26414" s="74" t="s">
        <v>35913</v>
      </c>
      <c r="C26414" s="73" t="s">
        <v>101</v>
      </c>
      <c r="D26414" s="75">
        <v>42734.89</v>
      </c>
      <c r="E26414" s="75">
        <v>41684.400000000001</v>
      </c>
      <c r="F26414" s="73" t="s">
        <v>11</v>
      </c>
    </row>
    <row r="26415" spans="1:6" ht="51" x14ac:dyDescent="0.25">
      <c r="A26415" s="73" t="s">
        <v>21945</v>
      </c>
      <c r="B26415" s="74" t="s">
        <v>35914</v>
      </c>
      <c r="C26415" s="73" t="s">
        <v>101</v>
      </c>
      <c r="D26415" s="75">
        <v>39891.75</v>
      </c>
      <c r="E26415" s="75">
        <v>38817.730000000003</v>
      </c>
      <c r="F26415" s="73" t="s">
        <v>11</v>
      </c>
    </row>
    <row r="26416" spans="1:6" ht="51" x14ac:dyDescent="0.25">
      <c r="A26416" s="73" t="s">
        <v>21946</v>
      </c>
      <c r="B26416" s="74" t="s">
        <v>35915</v>
      </c>
      <c r="C26416" s="73" t="s">
        <v>101</v>
      </c>
      <c r="D26416" s="75">
        <v>19560.14</v>
      </c>
      <c r="E26416" s="75">
        <v>19037.900000000001</v>
      </c>
      <c r="F26416" s="73" t="s">
        <v>11</v>
      </c>
    </row>
    <row r="26417" spans="1:6" ht="51" x14ac:dyDescent="0.25">
      <c r="A26417" s="73" t="s">
        <v>21947</v>
      </c>
      <c r="B26417" s="74" t="s">
        <v>35916</v>
      </c>
      <c r="C26417" s="73" t="s">
        <v>101</v>
      </c>
      <c r="D26417" s="75">
        <v>18208.66</v>
      </c>
      <c r="E26417" s="75">
        <v>17675.23</v>
      </c>
      <c r="F26417" s="73" t="s">
        <v>11</v>
      </c>
    </row>
    <row r="26418" spans="1:6" ht="51" x14ac:dyDescent="0.25">
      <c r="A26418" s="73" t="s">
        <v>21948</v>
      </c>
      <c r="B26418" s="74" t="s">
        <v>35917</v>
      </c>
      <c r="C26418" s="73" t="s">
        <v>101</v>
      </c>
      <c r="D26418" s="75">
        <v>19808.099999999999</v>
      </c>
      <c r="E26418" s="75">
        <v>19283.39</v>
      </c>
      <c r="F26418" s="73" t="s">
        <v>11</v>
      </c>
    </row>
    <row r="26419" spans="1:6" ht="51" x14ac:dyDescent="0.25">
      <c r="A26419" s="73" t="s">
        <v>21949</v>
      </c>
      <c r="B26419" s="74" t="s">
        <v>35918</v>
      </c>
      <c r="C26419" s="73" t="s">
        <v>101</v>
      </c>
      <c r="D26419" s="75">
        <v>18419.599999999999</v>
      </c>
      <c r="E26419" s="75">
        <v>17883.400000000001</v>
      </c>
      <c r="F26419" s="73" t="s">
        <v>11</v>
      </c>
    </row>
    <row r="26420" spans="1:6" ht="51" x14ac:dyDescent="0.25">
      <c r="A26420" s="73" t="s">
        <v>21950</v>
      </c>
      <c r="B26420" s="74" t="s">
        <v>35919</v>
      </c>
      <c r="C26420" s="73" t="s">
        <v>101</v>
      </c>
      <c r="D26420" s="75">
        <v>21405.53</v>
      </c>
      <c r="E26420" s="75">
        <v>20844.84</v>
      </c>
      <c r="F26420" s="73" t="s">
        <v>11</v>
      </c>
    </row>
    <row r="26421" spans="1:6" ht="51" x14ac:dyDescent="0.25">
      <c r="A26421" s="73" t="s">
        <v>21951</v>
      </c>
      <c r="B26421" s="74" t="s">
        <v>35920</v>
      </c>
      <c r="C26421" s="73" t="s">
        <v>101</v>
      </c>
      <c r="D26421" s="75">
        <v>19904.259999999998</v>
      </c>
      <c r="E26421" s="75">
        <v>19331.150000000001</v>
      </c>
      <c r="F26421" s="73" t="s">
        <v>11</v>
      </c>
    </row>
    <row r="26422" spans="1:6" ht="51" x14ac:dyDescent="0.25">
      <c r="A26422" s="73" t="s">
        <v>21952</v>
      </c>
      <c r="B26422" s="74" t="s">
        <v>35921</v>
      </c>
      <c r="C26422" s="73" t="s">
        <v>101</v>
      </c>
      <c r="D26422" s="75">
        <v>24981.72</v>
      </c>
      <c r="E26422" s="75">
        <v>24340.63</v>
      </c>
      <c r="F26422" s="73" t="s">
        <v>11</v>
      </c>
    </row>
    <row r="26423" spans="1:6" ht="51" x14ac:dyDescent="0.25">
      <c r="A26423" s="73" t="s">
        <v>21953</v>
      </c>
      <c r="B26423" s="74" t="s">
        <v>35922</v>
      </c>
      <c r="C26423" s="73" t="s">
        <v>101</v>
      </c>
      <c r="D26423" s="75">
        <v>23204.52</v>
      </c>
      <c r="E26423" s="75">
        <v>22548.73</v>
      </c>
      <c r="F26423" s="73" t="s">
        <v>11</v>
      </c>
    </row>
    <row r="26424" spans="1:6" ht="51" x14ac:dyDescent="0.25">
      <c r="A26424" s="73" t="s">
        <v>21954</v>
      </c>
      <c r="B26424" s="74" t="s">
        <v>35923</v>
      </c>
      <c r="C26424" s="73" t="s">
        <v>101</v>
      </c>
      <c r="D26424" s="75">
        <v>25291.68</v>
      </c>
      <c r="E26424" s="75">
        <v>24626.83</v>
      </c>
      <c r="F26424" s="73" t="s">
        <v>11</v>
      </c>
    </row>
    <row r="26425" spans="1:6" ht="51" x14ac:dyDescent="0.25">
      <c r="A26425" s="73" t="s">
        <v>21955</v>
      </c>
      <c r="B26425" s="74" t="s">
        <v>35924</v>
      </c>
      <c r="C26425" s="73" t="s">
        <v>101</v>
      </c>
      <c r="D26425" s="75">
        <v>23594.66</v>
      </c>
      <c r="E26425" s="75">
        <v>22915.77</v>
      </c>
      <c r="F26425" s="73" t="s">
        <v>11</v>
      </c>
    </row>
    <row r="26426" spans="1:6" ht="51" x14ac:dyDescent="0.25">
      <c r="A26426" s="73" t="s">
        <v>21956</v>
      </c>
      <c r="B26426" s="74" t="s">
        <v>35925</v>
      </c>
      <c r="C26426" s="73" t="s">
        <v>101</v>
      </c>
      <c r="D26426" s="75">
        <v>25857.53</v>
      </c>
      <c r="E26426" s="75">
        <v>25183.03</v>
      </c>
      <c r="F26426" s="73" t="s">
        <v>11</v>
      </c>
    </row>
    <row r="26427" spans="1:6" ht="51" x14ac:dyDescent="0.25">
      <c r="A26427" s="73" t="s">
        <v>21957</v>
      </c>
      <c r="B26427" s="74" t="s">
        <v>35926</v>
      </c>
      <c r="C26427" s="73" t="s">
        <v>101</v>
      </c>
      <c r="D26427" s="75">
        <v>24106.18</v>
      </c>
      <c r="E26427" s="75">
        <v>23417.18</v>
      </c>
      <c r="F26427" s="73" t="s">
        <v>11</v>
      </c>
    </row>
    <row r="26428" spans="1:6" ht="51" x14ac:dyDescent="0.25">
      <c r="A26428" s="73" t="s">
        <v>21958</v>
      </c>
      <c r="B26428" s="74" t="s">
        <v>35927</v>
      </c>
      <c r="C26428" s="73" t="s">
        <v>101</v>
      </c>
      <c r="D26428" s="75">
        <v>27581.94</v>
      </c>
      <c r="E26428" s="75">
        <v>26869.4</v>
      </c>
      <c r="F26428" s="73" t="s">
        <v>11</v>
      </c>
    </row>
    <row r="26429" spans="1:6" ht="51" x14ac:dyDescent="0.25">
      <c r="A26429" s="73" t="s">
        <v>21959</v>
      </c>
      <c r="B26429" s="74" t="s">
        <v>35928</v>
      </c>
      <c r="C26429" s="73" t="s">
        <v>101</v>
      </c>
      <c r="D26429" s="75">
        <v>25692.6</v>
      </c>
      <c r="E26429" s="75">
        <v>24964.43</v>
      </c>
      <c r="F26429" s="73" t="s">
        <v>11</v>
      </c>
    </row>
    <row r="26430" spans="1:6" ht="51" x14ac:dyDescent="0.25">
      <c r="A26430" s="73" t="s">
        <v>21960</v>
      </c>
      <c r="B26430" s="74" t="s">
        <v>35929</v>
      </c>
      <c r="C26430" s="73" t="s">
        <v>101</v>
      </c>
      <c r="D26430" s="75">
        <v>32952.39</v>
      </c>
      <c r="E26430" s="75">
        <v>32121.51</v>
      </c>
      <c r="F26430" s="73" t="s">
        <v>11</v>
      </c>
    </row>
    <row r="26431" spans="1:6" ht="51" x14ac:dyDescent="0.25">
      <c r="A26431" s="73" t="s">
        <v>21961</v>
      </c>
      <c r="B26431" s="74" t="s">
        <v>35930</v>
      </c>
      <c r="C26431" s="73" t="s">
        <v>101</v>
      </c>
      <c r="D26431" s="75">
        <v>30720.09</v>
      </c>
      <c r="E26431" s="75">
        <v>29870.75</v>
      </c>
      <c r="F26431" s="73" t="s">
        <v>11</v>
      </c>
    </row>
    <row r="26432" spans="1:6" ht="51" x14ac:dyDescent="0.25">
      <c r="A26432" s="73" t="s">
        <v>21962</v>
      </c>
      <c r="B26432" s="74" t="s">
        <v>35931</v>
      </c>
      <c r="C26432" s="73" t="s">
        <v>101</v>
      </c>
      <c r="D26432" s="75">
        <v>33272.78</v>
      </c>
      <c r="E26432" s="75">
        <v>32424.07</v>
      </c>
      <c r="F26432" s="73" t="s">
        <v>11</v>
      </c>
    </row>
    <row r="26433" spans="1:6" ht="51" x14ac:dyDescent="0.25">
      <c r="A26433" s="73" t="s">
        <v>21963</v>
      </c>
      <c r="B26433" s="74" t="s">
        <v>35932</v>
      </c>
      <c r="C26433" s="73" t="s">
        <v>101</v>
      </c>
      <c r="D26433" s="75">
        <v>30963.66</v>
      </c>
      <c r="E26433" s="75">
        <v>30095.84</v>
      </c>
      <c r="F26433" s="73" t="s">
        <v>11</v>
      </c>
    </row>
    <row r="26434" spans="1:6" ht="51" x14ac:dyDescent="0.25">
      <c r="A26434" s="73" t="s">
        <v>21964</v>
      </c>
      <c r="B26434" s="74" t="s">
        <v>35933</v>
      </c>
      <c r="C26434" s="73" t="s">
        <v>101</v>
      </c>
      <c r="D26434" s="75">
        <v>34551.06</v>
      </c>
      <c r="E26434" s="75">
        <v>33678.1</v>
      </c>
      <c r="F26434" s="73" t="s">
        <v>11</v>
      </c>
    </row>
    <row r="26435" spans="1:6" ht="51" x14ac:dyDescent="0.25">
      <c r="A26435" s="73" t="s">
        <v>21965</v>
      </c>
      <c r="B26435" s="74" t="s">
        <v>35934</v>
      </c>
      <c r="C26435" s="73" t="s">
        <v>101</v>
      </c>
      <c r="D26435" s="75">
        <v>32136.17</v>
      </c>
      <c r="E26435" s="75">
        <v>31243.22</v>
      </c>
      <c r="F26435" s="73" t="s">
        <v>11</v>
      </c>
    </row>
    <row r="26436" spans="1:6" ht="51" x14ac:dyDescent="0.25">
      <c r="A26436" s="73" t="s">
        <v>21966</v>
      </c>
      <c r="B26436" s="74" t="s">
        <v>35935</v>
      </c>
      <c r="C26436" s="73" t="s">
        <v>101</v>
      </c>
      <c r="D26436" s="75">
        <v>37536.480000000003</v>
      </c>
      <c r="E26436" s="75">
        <v>36598.339999999997</v>
      </c>
      <c r="F26436" s="73" t="s">
        <v>11</v>
      </c>
    </row>
    <row r="26437" spans="1:6" ht="51" x14ac:dyDescent="0.25">
      <c r="A26437" s="73" t="s">
        <v>21967</v>
      </c>
      <c r="B26437" s="74" t="s">
        <v>35936</v>
      </c>
      <c r="C26437" s="73" t="s">
        <v>101</v>
      </c>
      <c r="D26437" s="75">
        <v>34955.54</v>
      </c>
      <c r="E26437" s="75">
        <v>33996.04</v>
      </c>
      <c r="F26437" s="73" t="s">
        <v>11</v>
      </c>
    </row>
    <row r="26438" spans="1:6" ht="51" x14ac:dyDescent="0.25">
      <c r="A26438" s="73" t="s">
        <v>21968</v>
      </c>
      <c r="B26438" s="74" t="s">
        <v>35937</v>
      </c>
      <c r="C26438" s="73" t="s">
        <v>101</v>
      </c>
      <c r="D26438" s="75">
        <v>44145.53</v>
      </c>
      <c r="E26438" s="75">
        <v>43063.8</v>
      </c>
      <c r="F26438" s="73" t="s">
        <v>11</v>
      </c>
    </row>
    <row r="26439" spans="1:6" ht="51" x14ac:dyDescent="0.25">
      <c r="A26439" s="73" t="s">
        <v>21969</v>
      </c>
      <c r="B26439" s="74" t="s">
        <v>35938</v>
      </c>
      <c r="C26439" s="73" t="s">
        <v>101</v>
      </c>
      <c r="D26439" s="75">
        <v>41147.620000000003</v>
      </c>
      <c r="E26439" s="75">
        <v>40041.089999999997</v>
      </c>
      <c r="F26439" s="73" t="s">
        <v>11</v>
      </c>
    </row>
    <row r="26440" spans="1:6" ht="51" x14ac:dyDescent="0.25">
      <c r="A26440" s="73" t="s">
        <v>21970</v>
      </c>
      <c r="B26440" s="74" t="s">
        <v>35939</v>
      </c>
      <c r="C26440" s="73" t="s">
        <v>101</v>
      </c>
      <c r="D26440" s="75">
        <v>26170.89</v>
      </c>
      <c r="E26440" s="75">
        <v>25486.11</v>
      </c>
      <c r="F26440" s="73" t="s">
        <v>11</v>
      </c>
    </row>
    <row r="26441" spans="1:6" ht="51" x14ac:dyDescent="0.25">
      <c r="A26441" s="73" t="s">
        <v>21971</v>
      </c>
      <c r="B26441" s="74" t="s">
        <v>35940</v>
      </c>
      <c r="C26441" s="73" t="s">
        <v>101</v>
      </c>
      <c r="D26441" s="75">
        <v>24374.69</v>
      </c>
      <c r="E26441" s="75">
        <v>23675.05</v>
      </c>
      <c r="F26441" s="73" t="s">
        <v>11</v>
      </c>
    </row>
    <row r="26442" spans="1:6" ht="51" x14ac:dyDescent="0.25">
      <c r="A26442" s="73" t="s">
        <v>21972</v>
      </c>
      <c r="B26442" s="74" t="s">
        <v>35941</v>
      </c>
      <c r="C26442" s="73" t="s">
        <v>101</v>
      </c>
      <c r="D26442" s="75">
        <v>26677.34</v>
      </c>
      <c r="E26442" s="75">
        <v>25984.17</v>
      </c>
      <c r="F26442" s="73" t="s">
        <v>11</v>
      </c>
    </row>
    <row r="26443" spans="1:6" ht="51" x14ac:dyDescent="0.25">
      <c r="A26443" s="73" t="s">
        <v>21973</v>
      </c>
      <c r="B26443" s="74" t="s">
        <v>35942</v>
      </c>
      <c r="C26443" s="73" t="s">
        <v>101</v>
      </c>
      <c r="D26443" s="75">
        <v>24824.29</v>
      </c>
      <c r="E26443" s="75">
        <v>24115.79</v>
      </c>
      <c r="F26443" s="73" t="s">
        <v>11</v>
      </c>
    </row>
    <row r="26444" spans="1:6" ht="51" x14ac:dyDescent="0.25">
      <c r="A26444" s="73" t="s">
        <v>21974</v>
      </c>
      <c r="B26444" s="74" t="s">
        <v>35943</v>
      </c>
      <c r="C26444" s="73" t="s">
        <v>101</v>
      </c>
      <c r="D26444" s="75">
        <v>29069.52</v>
      </c>
      <c r="E26444" s="75">
        <v>28323.45</v>
      </c>
      <c r="F26444" s="73" t="s">
        <v>11</v>
      </c>
    </row>
    <row r="26445" spans="1:6" ht="51" x14ac:dyDescent="0.25">
      <c r="A26445" s="73" t="s">
        <v>21975</v>
      </c>
      <c r="B26445" s="74" t="s">
        <v>35944</v>
      </c>
      <c r="C26445" s="73" t="s">
        <v>101</v>
      </c>
      <c r="D26445" s="75">
        <v>27065.81</v>
      </c>
      <c r="E26445" s="75">
        <v>26303.17</v>
      </c>
      <c r="F26445" s="73" t="s">
        <v>11</v>
      </c>
    </row>
    <row r="26446" spans="1:6" ht="51" x14ac:dyDescent="0.25">
      <c r="A26446" s="73" t="s">
        <v>21976</v>
      </c>
      <c r="B26446" s="74" t="s">
        <v>35945</v>
      </c>
      <c r="C26446" s="73" t="s">
        <v>101</v>
      </c>
      <c r="D26446" s="75">
        <v>34658.14</v>
      </c>
      <c r="E26446" s="75">
        <v>33788.78</v>
      </c>
      <c r="F26446" s="73" t="s">
        <v>11</v>
      </c>
    </row>
    <row r="26447" spans="1:6" ht="51" x14ac:dyDescent="0.25">
      <c r="A26447" s="73" t="s">
        <v>21977</v>
      </c>
      <c r="B26447" s="74" t="s">
        <v>35946</v>
      </c>
      <c r="C26447" s="73" t="s">
        <v>101</v>
      </c>
      <c r="D26447" s="75">
        <v>32286.080000000002</v>
      </c>
      <c r="E26447" s="75">
        <v>31397.11</v>
      </c>
      <c r="F26447" s="73" t="s">
        <v>11</v>
      </c>
    </row>
    <row r="26448" spans="1:6" ht="51" x14ac:dyDescent="0.25">
      <c r="A26448" s="73" t="s">
        <v>21978</v>
      </c>
      <c r="B26448" s="74" t="s">
        <v>35947</v>
      </c>
      <c r="C26448" s="73" t="s">
        <v>101</v>
      </c>
      <c r="D26448" s="75">
        <v>34450.93</v>
      </c>
      <c r="E26448" s="75">
        <v>33576.089999999997</v>
      </c>
      <c r="F26448" s="73" t="s">
        <v>11</v>
      </c>
    </row>
    <row r="26449" spans="1:6" ht="51" x14ac:dyDescent="0.25">
      <c r="A26449" s="73" t="s">
        <v>21979</v>
      </c>
      <c r="B26449" s="74" t="s">
        <v>35948</v>
      </c>
      <c r="C26449" s="73" t="s">
        <v>101</v>
      </c>
      <c r="D26449" s="75">
        <v>32032.799999999999</v>
      </c>
      <c r="E26449" s="75">
        <v>31137.95</v>
      </c>
      <c r="F26449" s="73" t="s">
        <v>11</v>
      </c>
    </row>
    <row r="26450" spans="1:6" ht="51" x14ac:dyDescent="0.25">
      <c r="A26450" s="73" t="s">
        <v>21980</v>
      </c>
      <c r="B26450" s="74" t="s">
        <v>35949</v>
      </c>
      <c r="C26450" s="73" t="s">
        <v>101</v>
      </c>
      <c r="D26450" s="75">
        <v>35608.910000000003</v>
      </c>
      <c r="E26450" s="75">
        <v>34712.519999999997</v>
      </c>
      <c r="F26450" s="73" t="s">
        <v>11</v>
      </c>
    </row>
    <row r="26451" spans="1:6" ht="51" x14ac:dyDescent="0.25">
      <c r="A26451" s="73" t="s">
        <v>21981</v>
      </c>
      <c r="B26451" s="74" t="s">
        <v>35950</v>
      </c>
      <c r="C26451" s="73" t="s">
        <v>101</v>
      </c>
      <c r="D26451" s="75">
        <v>33080.89</v>
      </c>
      <c r="E26451" s="75">
        <v>32163.57</v>
      </c>
      <c r="F26451" s="73" t="s">
        <v>11</v>
      </c>
    </row>
    <row r="26452" spans="1:6" ht="51" x14ac:dyDescent="0.25">
      <c r="A26452" s="73" t="s">
        <v>21982</v>
      </c>
      <c r="B26452" s="74" t="s">
        <v>35951</v>
      </c>
      <c r="C26452" s="73" t="s">
        <v>101</v>
      </c>
      <c r="D26452" s="75">
        <v>38787.71</v>
      </c>
      <c r="E26452" s="75">
        <v>37821.85</v>
      </c>
      <c r="F26452" s="73" t="s">
        <v>11</v>
      </c>
    </row>
    <row r="26453" spans="1:6" ht="51" x14ac:dyDescent="0.25">
      <c r="A26453" s="73" t="s">
        <v>21983</v>
      </c>
      <c r="B26453" s="74" t="s">
        <v>35952</v>
      </c>
      <c r="C26453" s="73" t="s">
        <v>101</v>
      </c>
      <c r="D26453" s="75">
        <v>36080.589999999997</v>
      </c>
      <c r="E26453" s="75">
        <v>35092.33</v>
      </c>
      <c r="F26453" s="73" t="s">
        <v>11</v>
      </c>
    </row>
    <row r="26454" spans="1:6" ht="51" x14ac:dyDescent="0.25">
      <c r="A26454" s="73" t="s">
        <v>21984</v>
      </c>
      <c r="B26454" s="74" t="s">
        <v>35953</v>
      </c>
      <c r="C26454" s="73" t="s">
        <v>101</v>
      </c>
      <c r="D26454" s="75">
        <v>45968.01</v>
      </c>
      <c r="E26454" s="75">
        <v>44845.86</v>
      </c>
      <c r="F26454" s="73" t="s">
        <v>11</v>
      </c>
    </row>
    <row r="26455" spans="1:6" ht="51" x14ac:dyDescent="0.25">
      <c r="A26455" s="73" t="s">
        <v>21985</v>
      </c>
      <c r="B26455" s="74" t="s">
        <v>35954</v>
      </c>
      <c r="C26455" s="73" t="s">
        <v>101</v>
      </c>
      <c r="D26455" s="75">
        <v>42815.68</v>
      </c>
      <c r="E26455" s="75">
        <v>41667.46</v>
      </c>
      <c r="F26455" s="73" t="s">
        <v>11</v>
      </c>
    </row>
    <row r="26456" spans="1:6" ht="51" x14ac:dyDescent="0.25">
      <c r="A26456" s="73" t="s">
        <v>21986</v>
      </c>
      <c r="B26456" s="74" t="s">
        <v>35955</v>
      </c>
      <c r="C26456" s="73" t="s">
        <v>101</v>
      </c>
      <c r="D26456" s="75">
        <v>43679.61</v>
      </c>
      <c r="E26456" s="75">
        <v>42581.760000000002</v>
      </c>
      <c r="F26456" s="73" t="s">
        <v>11</v>
      </c>
    </row>
    <row r="26457" spans="1:6" ht="51" x14ac:dyDescent="0.25">
      <c r="A26457" s="73" t="s">
        <v>21987</v>
      </c>
      <c r="B26457" s="74" t="s">
        <v>35956</v>
      </c>
      <c r="C26457" s="73" t="s">
        <v>101</v>
      </c>
      <c r="D26457" s="75">
        <v>40815.910000000003</v>
      </c>
      <c r="E26457" s="75">
        <v>39694.36</v>
      </c>
      <c r="F26457" s="73" t="s">
        <v>11</v>
      </c>
    </row>
    <row r="26458" spans="1:6" ht="51" x14ac:dyDescent="0.25">
      <c r="A26458" s="73" t="s">
        <v>21988</v>
      </c>
      <c r="B26458" s="74" t="s">
        <v>35957</v>
      </c>
      <c r="C26458" s="73" t="s">
        <v>101</v>
      </c>
      <c r="D26458" s="75">
        <v>45478.16</v>
      </c>
      <c r="E26458" s="75">
        <v>44344.56</v>
      </c>
      <c r="F26458" s="73" t="s">
        <v>11</v>
      </c>
    </row>
    <row r="26459" spans="1:6" ht="51" x14ac:dyDescent="0.25">
      <c r="A26459" s="73" t="s">
        <v>21989</v>
      </c>
      <c r="B26459" s="74" t="s">
        <v>35958</v>
      </c>
      <c r="C26459" s="73" t="s">
        <v>101</v>
      </c>
      <c r="D26459" s="75">
        <v>42474.19</v>
      </c>
      <c r="E26459" s="75">
        <v>41315.730000000003</v>
      </c>
      <c r="F26459" s="73" t="s">
        <v>11</v>
      </c>
    </row>
    <row r="26460" spans="1:6" ht="51" x14ac:dyDescent="0.25">
      <c r="A26460" s="73" t="s">
        <v>21990</v>
      </c>
      <c r="B26460" s="74" t="s">
        <v>35959</v>
      </c>
      <c r="C26460" s="73" t="s">
        <v>101</v>
      </c>
      <c r="D26460" s="75">
        <v>49841.51</v>
      </c>
      <c r="E26460" s="75">
        <v>48613.2</v>
      </c>
      <c r="F26460" s="73" t="s">
        <v>11</v>
      </c>
    </row>
    <row r="26461" spans="1:6" ht="51" x14ac:dyDescent="0.25">
      <c r="A26461" s="73" t="s">
        <v>21991</v>
      </c>
      <c r="B26461" s="74" t="s">
        <v>35960</v>
      </c>
      <c r="C26461" s="73" t="s">
        <v>101</v>
      </c>
      <c r="D26461" s="75">
        <v>46626.28</v>
      </c>
      <c r="E26461" s="75">
        <v>45371.360000000001</v>
      </c>
      <c r="F26461" s="73" t="s">
        <v>11</v>
      </c>
    </row>
    <row r="26462" spans="1:6" ht="51" x14ac:dyDescent="0.25">
      <c r="A26462" s="73" t="s">
        <v>21992</v>
      </c>
      <c r="B26462" s="74" t="s">
        <v>35961</v>
      </c>
      <c r="C26462" s="73" t="s">
        <v>101</v>
      </c>
      <c r="D26462" s="75">
        <v>59530.07</v>
      </c>
      <c r="E26462" s="75">
        <v>58092.43</v>
      </c>
      <c r="F26462" s="73" t="s">
        <v>11</v>
      </c>
    </row>
    <row r="26463" spans="1:6" ht="51" x14ac:dyDescent="0.25">
      <c r="A26463" s="73" t="s">
        <v>21993</v>
      </c>
      <c r="B26463" s="74" t="s">
        <v>35962</v>
      </c>
      <c r="C26463" s="73" t="s">
        <v>101</v>
      </c>
      <c r="D26463" s="75">
        <v>55786.15</v>
      </c>
      <c r="E26463" s="75">
        <v>54317.54</v>
      </c>
      <c r="F26463" s="73" t="s">
        <v>11</v>
      </c>
    </row>
    <row r="26464" spans="1:6" ht="51" x14ac:dyDescent="0.25">
      <c r="A26464" s="73" t="s">
        <v>21994</v>
      </c>
      <c r="B26464" s="74" t="s">
        <v>35963</v>
      </c>
      <c r="C26464" s="73" t="s">
        <v>101</v>
      </c>
      <c r="D26464" s="75">
        <v>36002.839999999997</v>
      </c>
      <c r="E26464" s="75">
        <v>35093.64</v>
      </c>
      <c r="F26464" s="73" t="s">
        <v>11</v>
      </c>
    </row>
    <row r="26465" spans="1:6" ht="51" x14ac:dyDescent="0.25">
      <c r="A26465" s="73" t="s">
        <v>21995</v>
      </c>
      <c r="B26465" s="74" t="s">
        <v>35964</v>
      </c>
      <c r="C26465" s="73" t="s">
        <v>101</v>
      </c>
      <c r="D26465" s="75">
        <v>33474.26</v>
      </c>
      <c r="E26465" s="75">
        <v>32544.14</v>
      </c>
      <c r="F26465" s="73" t="s">
        <v>11</v>
      </c>
    </row>
    <row r="26466" spans="1:6" ht="51" x14ac:dyDescent="0.25">
      <c r="A26466" s="73" t="s">
        <v>21996</v>
      </c>
      <c r="B26466" s="74" t="s">
        <v>35965</v>
      </c>
      <c r="C26466" s="73" t="s">
        <v>101</v>
      </c>
      <c r="D26466" s="75">
        <v>37021.089999999997</v>
      </c>
      <c r="E26466" s="75">
        <v>36093.4</v>
      </c>
      <c r="F26466" s="73" t="s">
        <v>11</v>
      </c>
    </row>
    <row r="26467" spans="1:6" ht="51" x14ac:dyDescent="0.25">
      <c r="A26467" s="73" t="s">
        <v>21997</v>
      </c>
      <c r="B26467" s="74" t="s">
        <v>35966</v>
      </c>
      <c r="C26467" s="73" t="s">
        <v>101</v>
      </c>
      <c r="D26467" s="75">
        <v>34379.4</v>
      </c>
      <c r="E26467" s="75">
        <v>33429.85</v>
      </c>
      <c r="F26467" s="73" t="s">
        <v>11</v>
      </c>
    </row>
    <row r="26468" spans="1:6" ht="51" x14ac:dyDescent="0.25">
      <c r="A26468" s="73" t="s">
        <v>21998</v>
      </c>
      <c r="B26468" s="74" t="s">
        <v>35967</v>
      </c>
      <c r="C26468" s="73" t="s">
        <v>101</v>
      </c>
      <c r="D26468" s="75">
        <v>40271.269999999997</v>
      </c>
      <c r="E26468" s="75">
        <v>39272.559999999998</v>
      </c>
      <c r="F26468" s="73" t="s">
        <v>11</v>
      </c>
    </row>
    <row r="26469" spans="1:6" ht="51" x14ac:dyDescent="0.25">
      <c r="A26469" s="73" t="s">
        <v>21999</v>
      </c>
      <c r="B26469" s="74" t="s">
        <v>35968</v>
      </c>
      <c r="C26469" s="73" t="s">
        <v>101</v>
      </c>
      <c r="D26469" s="75">
        <v>37436.92</v>
      </c>
      <c r="E26469" s="75">
        <v>36414.75</v>
      </c>
      <c r="F26469" s="73" t="s">
        <v>11</v>
      </c>
    </row>
    <row r="26470" spans="1:6" ht="51" x14ac:dyDescent="0.25">
      <c r="A26470" s="73" t="s">
        <v>22000</v>
      </c>
      <c r="B26470" s="74" t="s">
        <v>35969</v>
      </c>
      <c r="C26470" s="73" t="s">
        <v>101</v>
      </c>
      <c r="D26470" s="75">
        <v>47530.22</v>
      </c>
      <c r="E26470" s="75">
        <v>46373.49</v>
      </c>
      <c r="F26470" s="73" t="s">
        <v>11</v>
      </c>
    </row>
    <row r="26471" spans="1:6" ht="51" x14ac:dyDescent="0.25">
      <c r="A26471" s="73" t="s">
        <v>22001</v>
      </c>
      <c r="B26471" s="74" t="s">
        <v>35970</v>
      </c>
      <c r="C26471" s="73" t="s">
        <v>101</v>
      </c>
      <c r="D26471" s="75">
        <v>44222.59</v>
      </c>
      <c r="E26471" s="75">
        <v>43038.51</v>
      </c>
      <c r="F26471" s="73" t="s">
        <v>11</v>
      </c>
    </row>
    <row r="26472" spans="1:6" ht="51" x14ac:dyDescent="0.25">
      <c r="A26472" s="73" t="s">
        <v>22002</v>
      </c>
      <c r="B26472" s="74" t="s">
        <v>35971</v>
      </c>
      <c r="C26472" s="73" t="s">
        <v>101</v>
      </c>
      <c r="D26472" s="75">
        <v>50588.34</v>
      </c>
      <c r="E26472" s="75">
        <v>49421.21</v>
      </c>
      <c r="F26472" s="73" t="s">
        <v>11</v>
      </c>
    </row>
    <row r="26473" spans="1:6" ht="51" x14ac:dyDescent="0.25">
      <c r="A26473" s="73" t="s">
        <v>22003</v>
      </c>
      <c r="B26473" s="74" t="s">
        <v>35972</v>
      </c>
      <c r="C26473" s="73" t="s">
        <v>101</v>
      </c>
      <c r="D26473" s="75">
        <v>46732.94</v>
      </c>
      <c r="E26473" s="75">
        <v>45533.91</v>
      </c>
      <c r="F26473" s="73" t="s">
        <v>11</v>
      </c>
    </row>
    <row r="26474" spans="1:6" ht="51" x14ac:dyDescent="0.25">
      <c r="A26474" s="73" t="s">
        <v>22004</v>
      </c>
      <c r="B26474" s="74" t="s">
        <v>35973</v>
      </c>
      <c r="C26474" s="73" t="s">
        <v>101</v>
      </c>
      <c r="D26474" s="75">
        <v>56817.13</v>
      </c>
      <c r="E26474" s="75">
        <v>55432.42</v>
      </c>
      <c r="F26474" s="73" t="s">
        <v>11</v>
      </c>
    </row>
    <row r="26475" spans="1:6" ht="51" x14ac:dyDescent="0.25">
      <c r="A26475" s="73" t="s">
        <v>22005</v>
      </c>
      <c r="B26475" s="74" t="s">
        <v>35974</v>
      </c>
      <c r="C26475" s="73" t="s">
        <v>101</v>
      </c>
      <c r="D26475" s="75">
        <v>52738.07</v>
      </c>
      <c r="E26475" s="75">
        <v>51319.59</v>
      </c>
      <c r="F26475" s="73" t="s">
        <v>11</v>
      </c>
    </row>
    <row r="26476" spans="1:6" ht="51" x14ac:dyDescent="0.25">
      <c r="A26476" s="73" t="s">
        <v>22006</v>
      </c>
      <c r="B26476" s="74" t="s">
        <v>35975</v>
      </c>
      <c r="C26476" s="73" t="s">
        <v>101</v>
      </c>
      <c r="D26476" s="75">
        <v>62036.28</v>
      </c>
      <c r="E26476" s="75">
        <v>60539.14</v>
      </c>
      <c r="F26476" s="73" t="s">
        <v>11</v>
      </c>
    </row>
    <row r="26477" spans="1:6" ht="51" x14ac:dyDescent="0.25">
      <c r="A26477" s="73" t="s">
        <v>22007</v>
      </c>
      <c r="B26477" s="74" t="s">
        <v>35976</v>
      </c>
      <c r="C26477" s="73" t="s">
        <v>101</v>
      </c>
      <c r="D26477" s="75">
        <v>57695.71</v>
      </c>
      <c r="E26477" s="75">
        <v>56162.66</v>
      </c>
      <c r="F26477" s="73" t="s">
        <v>11</v>
      </c>
    </row>
    <row r="26478" spans="1:6" ht="51" x14ac:dyDescent="0.25">
      <c r="A26478" s="73" t="s">
        <v>22008</v>
      </c>
      <c r="B26478" s="74" t="s">
        <v>35977</v>
      </c>
      <c r="C26478" s="73" t="s">
        <v>101</v>
      </c>
      <c r="D26478" s="75">
        <v>73518.67</v>
      </c>
      <c r="E26478" s="75">
        <v>71775.679999999993</v>
      </c>
      <c r="F26478" s="73" t="s">
        <v>11</v>
      </c>
    </row>
    <row r="26479" spans="1:6" ht="51" x14ac:dyDescent="0.25">
      <c r="A26479" s="73" t="s">
        <v>22009</v>
      </c>
      <c r="B26479" s="74" t="s">
        <v>35978</v>
      </c>
      <c r="C26479" s="73" t="s">
        <v>101</v>
      </c>
      <c r="D26479" s="75">
        <v>68524.31</v>
      </c>
      <c r="E26479" s="75">
        <v>66739.990000000005</v>
      </c>
      <c r="F26479" s="73" t="s">
        <v>11</v>
      </c>
    </row>
    <row r="26480" spans="1:6" ht="51" x14ac:dyDescent="0.25">
      <c r="A26480" s="73" t="s">
        <v>22010</v>
      </c>
      <c r="B26480" s="74" t="s">
        <v>36091</v>
      </c>
      <c r="C26480" s="73" t="s">
        <v>101</v>
      </c>
      <c r="D26480" s="75">
        <v>21978.26</v>
      </c>
      <c r="E26480" s="75">
        <v>21399.5</v>
      </c>
      <c r="F26480" s="73" t="s">
        <v>11</v>
      </c>
    </row>
    <row r="26481" spans="1:6" ht="51" x14ac:dyDescent="0.25">
      <c r="A26481" s="73" t="s">
        <v>22011</v>
      </c>
      <c r="B26481" s="74" t="s">
        <v>36092</v>
      </c>
      <c r="C26481" s="73" t="s">
        <v>101</v>
      </c>
      <c r="D26481" s="75">
        <v>20364.07</v>
      </c>
      <c r="E26481" s="75">
        <v>19771.96</v>
      </c>
      <c r="F26481" s="73" t="s">
        <v>11</v>
      </c>
    </row>
    <row r="26482" spans="1:6" ht="51" x14ac:dyDescent="0.25">
      <c r="A26482" s="73" t="s">
        <v>22012</v>
      </c>
      <c r="B26482" s="74" t="s">
        <v>36093</v>
      </c>
      <c r="C26482" s="73" t="s">
        <v>101</v>
      </c>
      <c r="D26482" s="75">
        <v>22075.37</v>
      </c>
      <c r="E26482" s="75">
        <v>21497.41</v>
      </c>
      <c r="F26482" s="73" t="s">
        <v>11</v>
      </c>
    </row>
    <row r="26483" spans="1:6" ht="51" x14ac:dyDescent="0.25">
      <c r="A26483" s="73" t="s">
        <v>22013</v>
      </c>
      <c r="B26483" s="74" t="s">
        <v>36094</v>
      </c>
      <c r="C26483" s="73" t="s">
        <v>101</v>
      </c>
      <c r="D26483" s="75">
        <v>20414.7</v>
      </c>
      <c r="E26483" s="75">
        <v>19823</v>
      </c>
      <c r="F26483" s="73" t="s">
        <v>11</v>
      </c>
    </row>
    <row r="26484" spans="1:6" ht="51" x14ac:dyDescent="0.25">
      <c r="A26484" s="73" t="s">
        <v>22014</v>
      </c>
      <c r="B26484" s="74" t="s">
        <v>36095</v>
      </c>
      <c r="C26484" s="73" t="s">
        <v>101</v>
      </c>
      <c r="D26484" s="75">
        <v>23923.58</v>
      </c>
      <c r="E26484" s="75">
        <v>23303.75</v>
      </c>
      <c r="F26484" s="73" t="s">
        <v>11</v>
      </c>
    </row>
    <row r="26485" spans="1:6" ht="51" x14ac:dyDescent="0.25">
      <c r="A26485" s="73" t="s">
        <v>22015</v>
      </c>
      <c r="B26485" s="74" t="s">
        <v>36096</v>
      </c>
      <c r="C26485" s="73" t="s">
        <v>101</v>
      </c>
      <c r="D26485" s="75">
        <v>22118.33</v>
      </c>
      <c r="E26485" s="75">
        <v>21483.57</v>
      </c>
      <c r="F26485" s="73" t="s">
        <v>11</v>
      </c>
    </row>
    <row r="26486" spans="1:6" ht="51" x14ac:dyDescent="0.25">
      <c r="A26486" s="73" t="s">
        <v>22016</v>
      </c>
      <c r="B26486" s="74" t="s">
        <v>36097</v>
      </c>
      <c r="C26486" s="73" t="s">
        <v>101</v>
      </c>
      <c r="D26486" s="75">
        <v>28065.07</v>
      </c>
      <c r="E26486" s="75">
        <v>27351.57</v>
      </c>
      <c r="F26486" s="73" t="s">
        <v>11</v>
      </c>
    </row>
    <row r="26487" spans="1:6" ht="51" x14ac:dyDescent="0.25">
      <c r="A26487" s="73" t="s">
        <v>22017</v>
      </c>
      <c r="B26487" s="74" t="s">
        <v>36098</v>
      </c>
      <c r="C26487" s="73" t="s">
        <v>101</v>
      </c>
      <c r="D26487" s="75">
        <v>25915.439999999999</v>
      </c>
      <c r="E26487" s="75">
        <v>25184.17</v>
      </c>
      <c r="F26487" s="73" t="s">
        <v>11</v>
      </c>
    </row>
    <row r="26488" spans="1:6" ht="51" x14ac:dyDescent="0.25">
      <c r="A26488" s="73" t="s">
        <v>22018</v>
      </c>
      <c r="B26488" s="74" t="s">
        <v>36099</v>
      </c>
      <c r="C26488" s="73" t="s">
        <v>101</v>
      </c>
      <c r="D26488" s="75">
        <v>27839.1</v>
      </c>
      <c r="E26488" s="75">
        <v>27116.43</v>
      </c>
      <c r="F26488" s="73" t="s">
        <v>11</v>
      </c>
    </row>
    <row r="26489" spans="1:6" ht="51" x14ac:dyDescent="0.25">
      <c r="A26489" s="73" t="s">
        <v>22019</v>
      </c>
      <c r="B26489" s="74" t="s">
        <v>36100</v>
      </c>
      <c r="C26489" s="73" t="s">
        <v>101</v>
      </c>
      <c r="D26489" s="75">
        <v>25845.24</v>
      </c>
      <c r="E26489" s="75">
        <v>25106.080000000002</v>
      </c>
      <c r="F26489" s="73" t="s">
        <v>11</v>
      </c>
    </row>
    <row r="26490" spans="1:6" ht="51" x14ac:dyDescent="0.25">
      <c r="A26490" s="73" t="s">
        <v>22020</v>
      </c>
      <c r="B26490" s="74" t="s">
        <v>36101</v>
      </c>
      <c r="C26490" s="73" t="s">
        <v>101</v>
      </c>
      <c r="D26490" s="75">
        <v>28311.25</v>
      </c>
      <c r="E26490" s="75">
        <v>27580.92</v>
      </c>
      <c r="F26490" s="73" t="s">
        <v>11</v>
      </c>
    </row>
    <row r="26491" spans="1:6" ht="51" x14ac:dyDescent="0.25">
      <c r="A26491" s="73" t="s">
        <v>22021</v>
      </c>
      <c r="B26491" s="74" t="s">
        <v>36102</v>
      </c>
      <c r="C26491" s="73" t="s">
        <v>101</v>
      </c>
      <c r="D26491" s="75">
        <v>26253.74</v>
      </c>
      <c r="E26491" s="75">
        <v>25506.39</v>
      </c>
      <c r="F26491" s="73" t="s">
        <v>11</v>
      </c>
    </row>
    <row r="26492" spans="1:6" ht="51" x14ac:dyDescent="0.25">
      <c r="A26492" s="73" t="s">
        <v>22022</v>
      </c>
      <c r="B26492" s="74" t="s">
        <v>36103</v>
      </c>
      <c r="C26492" s="73" t="s">
        <v>101</v>
      </c>
      <c r="D26492" s="75">
        <v>30792.82</v>
      </c>
      <c r="E26492" s="75">
        <v>30007.48</v>
      </c>
      <c r="F26492" s="73" t="s">
        <v>11</v>
      </c>
    </row>
    <row r="26493" spans="1:6" ht="51" x14ac:dyDescent="0.25">
      <c r="A26493" s="73" t="s">
        <v>22023</v>
      </c>
      <c r="B26493" s="74" t="s">
        <v>36104</v>
      </c>
      <c r="C26493" s="73" t="s">
        <v>101</v>
      </c>
      <c r="D26493" s="75">
        <v>28561.61</v>
      </c>
      <c r="E26493" s="75">
        <v>27757.82</v>
      </c>
      <c r="F26493" s="73" t="s">
        <v>11</v>
      </c>
    </row>
    <row r="26494" spans="1:6" ht="51" x14ac:dyDescent="0.25">
      <c r="A26494" s="73" t="s">
        <v>22024</v>
      </c>
      <c r="B26494" s="74" t="s">
        <v>36105</v>
      </c>
      <c r="C26494" s="73" t="s">
        <v>101</v>
      </c>
      <c r="D26494" s="75">
        <v>36306.93</v>
      </c>
      <c r="E26494" s="75">
        <v>35399.730000000003</v>
      </c>
      <c r="F26494" s="73" t="s">
        <v>11</v>
      </c>
    </row>
    <row r="26495" spans="1:6" ht="51" x14ac:dyDescent="0.25">
      <c r="A26495" s="73" t="s">
        <v>22025</v>
      </c>
      <c r="B26495" s="74" t="s">
        <v>36106</v>
      </c>
      <c r="C26495" s="73" t="s">
        <v>101</v>
      </c>
      <c r="D26495" s="75">
        <v>33656.26</v>
      </c>
      <c r="E26495" s="75">
        <v>32727.14</v>
      </c>
      <c r="F26495" s="73" t="s">
        <v>11</v>
      </c>
    </row>
    <row r="26496" spans="1:6" ht="51" x14ac:dyDescent="0.25">
      <c r="A26496" s="73" t="s">
        <v>22026</v>
      </c>
      <c r="B26496" s="74" t="s">
        <v>36107</v>
      </c>
      <c r="C26496" s="73" t="s">
        <v>101</v>
      </c>
      <c r="D26496" s="75">
        <v>36265.019999999997</v>
      </c>
      <c r="E26496" s="75">
        <v>35350.04</v>
      </c>
      <c r="F26496" s="73" t="s">
        <v>11</v>
      </c>
    </row>
    <row r="26497" spans="1:6" ht="51" x14ac:dyDescent="0.25">
      <c r="A26497" s="73" t="s">
        <v>22027</v>
      </c>
      <c r="B26497" s="74" t="s">
        <v>36108</v>
      </c>
      <c r="C26497" s="73" t="s">
        <v>101</v>
      </c>
      <c r="D26497" s="75">
        <v>33627.42</v>
      </c>
      <c r="E26497" s="75">
        <v>32690.62</v>
      </c>
      <c r="F26497" s="73" t="s">
        <v>11</v>
      </c>
    </row>
    <row r="26498" spans="1:6" ht="51" x14ac:dyDescent="0.25">
      <c r="A26498" s="73" t="s">
        <v>22028</v>
      </c>
      <c r="B26498" s="74" t="s">
        <v>36109</v>
      </c>
      <c r="C26498" s="73" t="s">
        <v>101</v>
      </c>
      <c r="D26498" s="75">
        <v>37263.919999999998</v>
      </c>
      <c r="E26498" s="75">
        <v>36330.93</v>
      </c>
      <c r="F26498" s="73" t="s">
        <v>11</v>
      </c>
    </row>
    <row r="26499" spans="1:6" ht="51" x14ac:dyDescent="0.25">
      <c r="A26499" s="73" t="s">
        <v>22029</v>
      </c>
      <c r="B26499" s="74" t="s">
        <v>36110</v>
      </c>
      <c r="C26499" s="73" t="s">
        <v>101</v>
      </c>
      <c r="D26499" s="75">
        <v>34508.730000000003</v>
      </c>
      <c r="E26499" s="75">
        <v>33552.949999999997</v>
      </c>
      <c r="F26499" s="73" t="s">
        <v>11</v>
      </c>
    </row>
    <row r="26500" spans="1:6" ht="51" x14ac:dyDescent="0.25">
      <c r="A26500" s="73" t="s">
        <v>22030</v>
      </c>
      <c r="B26500" s="74" t="s">
        <v>36111</v>
      </c>
      <c r="C26500" s="73" t="s">
        <v>101</v>
      </c>
      <c r="D26500" s="75">
        <v>40560.410000000003</v>
      </c>
      <c r="E26500" s="75">
        <v>39555.35</v>
      </c>
      <c r="F26500" s="73" t="s">
        <v>11</v>
      </c>
    </row>
    <row r="26501" spans="1:6" ht="51" x14ac:dyDescent="0.25">
      <c r="A26501" s="73" t="s">
        <v>22031</v>
      </c>
      <c r="B26501" s="74" t="s">
        <v>36112</v>
      </c>
      <c r="C26501" s="73" t="s">
        <v>101</v>
      </c>
      <c r="D26501" s="75">
        <v>37599.879999999997</v>
      </c>
      <c r="E26501" s="75">
        <v>36570.33</v>
      </c>
      <c r="F26501" s="73" t="s">
        <v>11</v>
      </c>
    </row>
    <row r="26502" spans="1:6" ht="51" x14ac:dyDescent="0.25">
      <c r="A26502" s="73" t="s">
        <v>22032</v>
      </c>
      <c r="B26502" s="74" t="s">
        <v>36113</v>
      </c>
      <c r="C26502" s="73" t="s">
        <v>101</v>
      </c>
      <c r="D26502" s="75">
        <v>47911.040000000001</v>
      </c>
      <c r="E26502" s="75">
        <v>46745.96</v>
      </c>
      <c r="F26502" s="73" t="s">
        <v>11</v>
      </c>
    </row>
    <row r="26503" spans="1:6" ht="51" x14ac:dyDescent="0.25">
      <c r="A26503" s="73" t="s">
        <v>22033</v>
      </c>
      <c r="B26503" s="74" t="s">
        <v>36114</v>
      </c>
      <c r="C26503" s="73" t="s">
        <v>101</v>
      </c>
      <c r="D26503" s="75">
        <v>44448.63</v>
      </c>
      <c r="E26503" s="75">
        <v>43254.92</v>
      </c>
      <c r="F26503" s="73" t="s">
        <v>11</v>
      </c>
    </row>
    <row r="26504" spans="1:6" ht="51" x14ac:dyDescent="0.25">
      <c r="A26504" s="73" t="s">
        <v>22034</v>
      </c>
      <c r="B26504" s="74" t="s">
        <v>36115</v>
      </c>
      <c r="C26504" s="73" t="s">
        <v>101</v>
      </c>
      <c r="D26504" s="75">
        <v>29580.79</v>
      </c>
      <c r="E26504" s="75">
        <v>28818.55</v>
      </c>
      <c r="F26504" s="73" t="s">
        <v>11</v>
      </c>
    </row>
    <row r="26505" spans="1:6" ht="51" x14ac:dyDescent="0.25">
      <c r="A26505" s="73" t="s">
        <v>22035</v>
      </c>
      <c r="B26505" s="74" t="s">
        <v>36116</v>
      </c>
      <c r="C26505" s="73" t="s">
        <v>101</v>
      </c>
      <c r="D26505" s="75">
        <v>27390.18</v>
      </c>
      <c r="E26505" s="75">
        <v>26609.82</v>
      </c>
      <c r="F26505" s="73" t="s">
        <v>11</v>
      </c>
    </row>
    <row r="26506" spans="1:6" ht="51" x14ac:dyDescent="0.25">
      <c r="A26506" s="73" t="s">
        <v>22036</v>
      </c>
      <c r="B26506" s="74" t="s">
        <v>36117</v>
      </c>
      <c r="C26506" s="73" t="s">
        <v>101</v>
      </c>
      <c r="D26506" s="75">
        <v>30041.3</v>
      </c>
      <c r="E26506" s="75">
        <v>29271.65</v>
      </c>
      <c r="F26506" s="73" t="s">
        <v>11</v>
      </c>
    </row>
    <row r="26507" spans="1:6" ht="51" x14ac:dyDescent="0.25">
      <c r="A26507" s="73" t="s">
        <v>22037</v>
      </c>
      <c r="B26507" s="74" t="s">
        <v>36118</v>
      </c>
      <c r="C26507" s="73" t="s">
        <v>101</v>
      </c>
      <c r="D26507" s="75">
        <v>27779.71</v>
      </c>
      <c r="E26507" s="75">
        <v>26991.360000000001</v>
      </c>
      <c r="F26507" s="73" t="s">
        <v>11</v>
      </c>
    </row>
    <row r="26508" spans="1:6" ht="51" x14ac:dyDescent="0.25">
      <c r="A26508" s="73" t="s">
        <v>22038</v>
      </c>
      <c r="B26508" s="74" t="s">
        <v>36119</v>
      </c>
      <c r="C26508" s="73" t="s">
        <v>101</v>
      </c>
      <c r="D26508" s="75">
        <v>32714.95</v>
      </c>
      <c r="E26508" s="75">
        <v>31885.94</v>
      </c>
      <c r="F26508" s="73" t="s">
        <v>11</v>
      </c>
    </row>
    <row r="26509" spans="1:6" ht="51" x14ac:dyDescent="0.25">
      <c r="A26509" s="73" t="s">
        <v>22039</v>
      </c>
      <c r="B26509" s="74" t="s">
        <v>36120</v>
      </c>
      <c r="C26509" s="73" t="s">
        <v>101</v>
      </c>
      <c r="D26509" s="75">
        <v>30255.87</v>
      </c>
      <c r="E26509" s="75">
        <v>29406.53</v>
      </c>
      <c r="F26509" s="73" t="s">
        <v>11</v>
      </c>
    </row>
    <row r="26510" spans="1:6" ht="51" x14ac:dyDescent="0.25">
      <c r="A26510" s="73" t="s">
        <v>22040</v>
      </c>
      <c r="B26510" s="74" t="s">
        <v>36121</v>
      </c>
      <c r="C26510" s="73" t="s">
        <v>101</v>
      </c>
      <c r="D26510" s="75">
        <v>38640.32</v>
      </c>
      <c r="E26510" s="75">
        <v>37680.080000000002</v>
      </c>
      <c r="F26510" s="73" t="s">
        <v>11</v>
      </c>
    </row>
    <row r="26511" spans="1:6" ht="51" x14ac:dyDescent="0.25">
      <c r="A26511" s="73" t="s">
        <v>22041</v>
      </c>
      <c r="B26511" s="74" t="s">
        <v>36122</v>
      </c>
      <c r="C26511" s="73" t="s">
        <v>101</v>
      </c>
      <c r="D26511" s="75">
        <v>35710.5</v>
      </c>
      <c r="E26511" s="75">
        <v>34726.04</v>
      </c>
      <c r="F26511" s="73" t="s">
        <v>11</v>
      </c>
    </row>
    <row r="26512" spans="1:6" ht="51" x14ac:dyDescent="0.25">
      <c r="A26512" s="73" t="s">
        <v>22042</v>
      </c>
      <c r="B26512" s="74" t="s">
        <v>36123</v>
      </c>
      <c r="C26512" s="73" t="s">
        <v>101</v>
      </c>
      <c r="D26512" s="75">
        <v>38310.019999999997</v>
      </c>
      <c r="E26512" s="75">
        <v>37349.760000000002</v>
      </c>
      <c r="F26512" s="73" t="s">
        <v>11</v>
      </c>
    </row>
    <row r="26513" spans="1:6" ht="51" x14ac:dyDescent="0.25">
      <c r="A26513" s="73" t="s">
        <v>22043</v>
      </c>
      <c r="B26513" s="74" t="s">
        <v>36124</v>
      </c>
      <c r="C26513" s="73" t="s">
        <v>101</v>
      </c>
      <c r="D26513" s="75">
        <v>35453.49</v>
      </c>
      <c r="E26513" s="75">
        <v>34469.599999999999</v>
      </c>
      <c r="F26513" s="73" t="s">
        <v>11</v>
      </c>
    </row>
    <row r="26514" spans="1:6" ht="51" x14ac:dyDescent="0.25">
      <c r="A26514" s="73" t="s">
        <v>22044</v>
      </c>
      <c r="B26514" s="74" t="s">
        <v>36125</v>
      </c>
      <c r="C26514" s="73" t="s">
        <v>101</v>
      </c>
      <c r="D26514" s="75">
        <v>39309.599999999999</v>
      </c>
      <c r="E26514" s="75">
        <v>38331.31</v>
      </c>
      <c r="F26514" s="73" t="s">
        <v>11</v>
      </c>
    </row>
    <row r="26515" spans="1:6" ht="51" x14ac:dyDescent="0.25">
      <c r="A26515" s="73" t="s">
        <v>22045</v>
      </c>
      <c r="B26515" s="74" t="s">
        <v>36126</v>
      </c>
      <c r="C26515" s="73" t="s">
        <v>101</v>
      </c>
      <c r="D26515" s="75">
        <v>36327.620000000003</v>
      </c>
      <c r="E26515" s="75">
        <v>35324.660000000003</v>
      </c>
      <c r="F26515" s="73" t="s">
        <v>11</v>
      </c>
    </row>
    <row r="26516" spans="1:6" ht="51" x14ac:dyDescent="0.25">
      <c r="A26516" s="73" t="s">
        <v>22046</v>
      </c>
      <c r="B26516" s="74" t="s">
        <v>36127</v>
      </c>
      <c r="C26516" s="73" t="s">
        <v>101</v>
      </c>
      <c r="D26516" s="75">
        <v>42834.59</v>
      </c>
      <c r="E26516" s="75">
        <v>41779.199999999997</v>
      </c>
      <c r="F26516" s="73" t="s">
        <v>11</v>
      </c>
    </row>
    <row r="26517" spans="1:6" ht="51" x14ac:dyDescent="0.25">
      <c r="A26517" s="73" t="s">
        <v>22047</v>
      </c>
      <c r="B26517" s="74" t="s">
        <v>36128</v>
      </c>
      <c r="C26517" s="73" t="s">
        <v>101</v>
      </c>
      <c r="D26517" s="75">
        <v>39620.800000000003</v>
      </c>
      <c r="E26517" s="75">
        <v>38538.83</v>
      </c>
      <c r="F26517" s="73" t="s">
        <v>11</v>
      </c>
    </row>
    <row r="26518" spans="1:6" ht="51" x14ac:dyDescent="0.25">
      <c r="A26518" s="73" t="s">
        <v>22048</v>
      </c>
      <c r="B26518" s="74" t="s">
        <v>36129</v>
      </c>
      <c r="C26518" s="73" t="s">
        <v>101</v>
      </c>
      <c r="D26518" s="75">
        <v>50610.76</v>
      </c>
      <c r="E26518" s="75">
        <v>49385.29</v>
      </c>
      <c r="F26518" s="73" t="s">
        <v>11</v>
      </c>
    </row>
    <row r="26519" spans="1:6" ht="51" x14ac:dyDescent="0.25">
      <c r="A26519" s="73" t="s">
        <v>22049</v>
      </c>
      <c r="B26519" s="74" t="s">
        <v>36130</v>
      </c>
      <c r="C26519" s="73" t="s">
        <v>101</v>
      </c>
      <c r="D26519" s="75">
        <v>46854.63</v>
      </c>
      <c r="E26519" s="75">
        <v>45598.1</v>
      </c>
      <c r="F26519" s="73" t="s">
        <v>11</v>
      </c>
    </row>
    <row r="26520" spans="1:6" ht="51" x14ac:dyDescent="0.25">
      <c r="A26520" s="73" t="s">
        <v>22050</v>
      </c>
      <c r="B26520" s="74" t="s">
        <v>36131</v>
      </c>
      <c r="C26520" s="73" t="s">
        <v>101</v>
      </c>
      <c r="D26520" s="75">
        <v>25212.49</v>
      </c>
      <c r="E26520" s="75">
        <v>24558.21</v>
      </c>
      <c r="F26520" s="73" t="s">
        <v>11</v>
      </c>
    </row>
    <row r="26521" spans="1:6" ht="51" x14ac:dyDescent="0.25">
      <c r="A26521" s="73" t="s">
        <v>22051</v>
      </c>
      <c r="B26521" s="74" t="s">
        <v>36132</v>
      </c>
      <c r="C26521" s="73" t="s">
        <v>101</v>
      </c>
      <c r="D26521" s="75">
        <v>23246.79</v>
      </c>
      <c r="E26521" s="75">
        <v>22576.25</v>
      </c>
      <c r="F26521" s="73" t="s">
        <v>11</v>
      </c>
    </row>
    <row r="26522" spans="1:6" ht="51" x14ac:dyDescent="0.25">
      <c r="A26522" s="73" t="s">
        <v>22052</v>
      </c>
      <c r="B26522" s="74" t="s">
        <v>36133</v>
      </c>
      <c r="C26522" s="73" t="s">
        <v>101</v>
      </c>
      <c r="D26522" s="75">
        <v>25309.49</v>
      </c>
      <c r="E26522" s="75">
        <v>24655.89</v>
      </c>
      <c r="F26522" s="73" t="s">
        <v>11</v>
      </c>
    </row>
    <row r="26523" spans="1:6" ht="51" x14ac:dyDescent="0.25">
      <c r="A26523" s="73" t="s">
        <v>22053</v>
      </c>
      <c r="B26523" s="74" t="s">
        <v>36134</v>
      </c>
      <c r="C26523" s="73" t="s">
        <v>101</v>
      </c>
      <c r="D26523" s="75">
        <v>23284.79</v>
      </c>
      <c r="E26523" s="75">
        <v>22614.44</v>
      </c>
      <c r="F26523" s="73" t="s">
        <v>11</v>
      </c>
    </row>
    <row r="26524" spans="1:6" ht="51" x14ac:dyDescent="0.25">
      <c r="A26524" s="73" t="s">
        <v>22054</v>
      </c>
      <c r="B26524" s="74" t="s">
        <v>36135</v>
      </c>
      <c r="C26524" s="73" t="s">
        <v>101</v>
      </c>
      <c r="D26524" s="75">
        <v>27498.73</v>
      </c>
      <c r="E26524" s="75">
        <v>26795.21</v>
      </c>
      <c r="F26524" s="73" t="s">
        <v>11</v>
      </c>
    </row>
    <row r="26525" spans="1:6" ht="51" x14ac:dyDescent="0.25">
      <c r="A26525" s="73" t="s">
        <v>22055</v>
      </c>
      <c r="B26525" s="74" t="s">
        <v>36136</v>
      </c>
      <c r="C26525" s="73" t="s">
        <v>101</v>
      </c>
      <c r="D26525" s="75">
        <v>25288.17</v>
      </c>
      <c r="E26525" s="75">
        <v>24566.38</v>
      </c>
      <c r="F26525" s="73" t="s">
        <v>11</v>
      </c>
    </row>
    <row r="26526" spans="1:6" ht="51" x14ac:dyDescent="0.25">
      <c r="A26526" s="73" t="s">
        <v>22056</v>
      </c>
      <c r="B26526" s="74" t="s">
        <v>36137</v>
      </c>
      <c r="C26526" s="73" t="s">
        <v>101</v>
      </c>
      <c r="D26526" s="75">
        <v>32517.06</v>
      </c>
      <c r="E26526" s="75">
        <v>31700.78</v>
      </c>
      <c r="F26526" s="73" t="s">
        <v>11</v>
      </c>
    </row>
    <row r="26527" spans="1:6" ht="51" x14ac:dyDescent="0.25">
      <c r="A26527" s="73" t="s">
        <v>22057</v>
      </c>
      <c r="B26527" s="74" t="s">
        <v>36138</v>
      </c>
      <c r="C26527" s="73" t="s">
        <v>101</v>
      </c>
      <c r="D26527" s="75">
        <v>29841.88</v>
      </c>
      <c r="E26527" s="75">
        <v>29003.49</v>
      </c>
      <c r="F26527" s="73" t="s">
        <v>11</v>
      </c>
    </row>
    <row r="26528" spans="1:6" ht="51" x14ac:dyDescent="0.25">
      <c r="A26528" s="73" t="s">
        <v>22058</v>
      </c>
      <c r="B26528" s="74" t="s">
        <v>36139</v>
      </c>
      <c r="C26528" s="73" t="s">
        <v>101</v>
      </c>
      <c r="D26528" s="75">
        <v>31326.62</v>
      </c>
      <c r="E26528" s="75">
        <v>30524.77</v>
      </c>
      <c r="F26528" s="73" t="s">
        <v>11</v>
      </c>
    </row>
    <row r="26529" spans="1:6" ht="51" x14ac:dyDescent="0.25">
      <c r="A26529" s="73" t="s">
        <v>22059</v>
      </c>
      <c r="B26529" s="74" t="s">
        <v>36140</v>
      </c>
      <c r="C26529" s="73" t="s">
        <v>101</v>
      </c>
      <c r="D26529" s="75">
        <v>28938.34</v>
      </c>
      <c r="E26529" s="75">
        <v>28116.74</v>
      </c>
      <c r="F26529" s="73" t="s">
        <v>11</v>
      </c>
    </row>
    <row r="26530" spans="1:6" ht="51" x14ac:dyDescent="0.25">
      <c r="A26530" s="73" t="s">
        <v>22060</v>
      </c>
      <c r="B26530" s="74" t="s">
        <v>36141</v>
      </c>
      <c r="C26530" s="73" t="s">
        <v>101</v>
      </c>
      <c r="D26530" s="75">
        <v>31827.71</v>
      </c>
      <c r="E26530" s="75">
        <v>31017.51</v>
      </c>
      <c r="F26530" s="73" t="s">
        <v>11</v>
      </c>
    </row>
    <row r="26531" spans="1:6" ht="51" x14ac:dyDescent="0.25">
      <c r="A26531" s="73" t="s">
        <v>22061</v>
      </c>
      <c r="B26531" s="74" t="s">
        <v>36142</v>
      </c>
      <c r="C26531" s="73" t="s">
        <v>101</v>
      </c>
      <c r="D26531" s="75">
        <v>29361.13</v>
      </c>
      <c r="E26531" s="75">
        <v>28530.54</v>
      </c>
      <c r="F26531" s="73" t="s">
        <v>11</v>
      </c>
    </row>
    <row r="26532" spans="1:6" ht="51" x14ac:dyDescent="0.25">
      <c r="A26532" s="73" t="s">
        <v>22062</v>
      </c>
      <c r="B26532" s="74" t="s">
        <v>36143</v>
      </c>
      <c r="C26532" s="73" t="s">
        <v>101</v>
      </c>
      <c r="D26532" s="75">
        <v>34689.33</v>
      </c>
      <c r="E26532" s="75">
        <v>33815.480000000003</v>
      </c>
      <c r="F26532" s="73" t="s">
        <v>11</v>
      </c>
    </row>
    <row r="26533" spans="1:6" ht="51" x14ac:dyDescent="0.25">
      <c r="A26533" s="73" t="s">
        <v>22063</v>
      </c>
      <c r="B26533" s="74" t="s">
        <v>36144</v>
      </c>
      <c r="C26533" s="73" t="s">
        <v>101</v>
      </c>
      <c r="D26533" s="75">
        <v>32002.22</v>
      </c>
      <c r="E26533" s="75">
        <v>31106.15</v>
      </c>
      <c r="F26533" s="73" t="s">
        <v>11</v>
      </c>
    </row>
    <row r="26534" spans="1:6" ht="51" x14ac:dyDescent="0.25">
      <c r="A26534" s="73" t="s">
        <v>22064</v>
      </c>
      <c r="B26534" s="74" t="s">
        <v>36145</v>
      </c>
      <c r="C26534" s="73" t="s">
        <v>101</v>
      </c>
      <c r="D26534" s="75">
        <v>41025.72</v>
      </c>
      <c r="E26534" s="75">
        <v>40011.29</v>
      </c>
      <c r="F26534" s="73" t="s">
        <v>11</v>
      </c>
    </row>
    <row r="26535" spans="1:6" ht="51" x14ac:dyDescent="0.25">
      <c r="A26535" s="73" t="s">
        <v>22065</v>
      </c>
      <c r="B26535" s="74" t="s">
        <v>36146</v>
      </c>
      <c r="C26535" s="73" t="s">
        <v>101</v>
      </c>
      <c r="D26535" s="75">
        <v>37816.74</v>
      </c>
      <c r="E26535" s="75">
        <v>36775.800000000003</v>
      </c>
      <c r="F26535" s="73" t="s">
        <v>11</v>
      </c>
    </row>
    <row r="26536" spans="1:6" ht="51" x14ac:dyDescent="0.25">
      <c r="A26536" s="73" t="s">
        <v>22066</v>
      </c>
      <c r="B26536" s="74" t="s">
        <v>36147</v>
      </c>
      <c r="C26536" s="73" t="s">
        <v>101</v>
      </c>
      <c r="D26536" s="75">
        <v>40356.99</v>
      </c>
      <c r="E26536" s="75">
        <v>39351.410000000003</v>
      </c>
      <c r="F26536" s="73" t="s">
        <v>11</v>
      </c>
    </row>
    <row r="26537" spans="1:6" ht="51" x14ac:dyDescent="0.25">
      <c r="A26537" s="73" t="s">
        <v>22067</v>
      </c>
      <c r="B26537" s="74" t="s">
        <v>36148</v>
      </c>
      <c r="C26537" s="73" t="s">
        <v>101</v>
      </c>
      <c r="D26537" s="75">
        <v>37280.99</v>
      </c>
      <c r="E26537" s="75">
        <v>36249.97</v>
      </c>
      <c r="F26537" s="73" t="s">
        <v>11</v>
      </c>
    </row>
    <row r="26538" spans="1:6" ht="51" x14ac:dyDescent="0.25">
      <c r="A26538" s="73" t="s">
        <v>22068</v>
      </c>
      <c r="B26538" s="74" t="s">
        <v>36149</v>
      </c>
      <c r="C26538" s="73" t="s">
        <v>101</v>
      </c>
      <c r="D26538" s="75">
        <v>41353.31</v>
      </c>
      <c r="E26538" s="75">
        <v>40329.75</v>
      </c>
      <c r="F26538" s="73" t="s">
        <v>11</v>
      </c>
    </row>
    <row r="26539" spans="1:6" ht="51" x14ac:dyDescent="0.25">
      <c r="A26539" s="73" t="s">
        <v>22069</v>
      </c>
      <c r="B26539" s="74" t="s">
        <v>36150</v>
      </c>
      <c r="C26539" s="73" t="s">
        <v>101</v>
      </c>
      <c r="D26539" s="75">
        <v>38145.07</v>
      </c>
      <c r="E26539" s="75">
        <v>37094.980000000003</v>
      </c>
      <c r="F26539" s="73" t="s">
        <v>11</v>
      </c>
    </row>
    <row r="26540" spans="1:6" ht="51" x14ac:dyDescent="0.25">
      <c r="A26540" s="73" t="s">
        <v>22070</v>
      </c>
      <c r="B26540" s="74" t="s">
        <v>36151</v>
      </c>
      <c r="C26540" s="73" t="s">
        <v>101</v>
      </c>
      <c r="D26540" s="75">
        <v>45105.09</v>
      </c>
      <c r="E26540" s="75">
        <v>43999.4</v>
      </c>
      <c r="F26540" s="73" t="s">
        <v>11</v>
      </c>
    </row>
    <row r="26541" spans="1:6" ht="51" x14ac:dyDescent="0.25">
      <c r="A26541" s="73" t="s">
        <v>22071</v>
      </c>
      <c r="B26541" s="74" t="s">
        <v>36152</v>
      </c>
      <c r="C26541" s="73" t="s">
        <v>101</v>
      </c>
      <c r="D26541" s="75">
        <v>41638.959999999999</v>
      </c>
      <c r="E26541" s="75">
        <v>40504.6</v>
      </c>
      <c r="F26541" s="73" t="s">
        <v>11</v>
      </c>
    </row>
    <row r="26542" spans="1:6" ht="51" x14ac:dyDescent="0.25">
      <c r="A26542" s="73" t="s">
        <v>22072</v>
      </c>
      <c r="B26542" s="74" t="s">
        <v>36153</v>
      </c>
      <c r="C26542" s="73" t="s">
        <v>101</v>
      </c>
      <c r="D26542" s="75">
        <v>53430.7</v>
      </c>
      <c r="E26542" s="75">
        <v>52143.42</v>
      </c>
      <c r="F26542" s="73" t="s">
        <v>11</v>
      </c>
    </row>
    <row r="26543" spans="1:6" ht="51" x14ac:dyDescent="0.25">
      <c r="A26543" s="73" t="s">
        <v>22073</v>
      </c>
      <c r="B26543" s="74" t="s">
        <v>36154</v>
      </c>
      <c r="C26543" s="73" t="s">
        <v>101</v>
      </c>
      <c r="D26543" s="75">
        <v>49348.49</v>
      </c>
      <c r="E26543" s="75">
        <v>48027.46</v>
      </c>
      <c r="F26543" s="73" t="s">
        <v>11</v>
      </c>
    </row>
    <row r="26544" spans="1:6" ht="51" x14ac:dyDescent="0.25">
      <c r="A26544" s="73" t="s">
        <v>22074</v>
      </c>
      <c r="B26544" s="74" t="s">
        <v>36155</v>
      </c>
      <c r="C26544" s="73" t="s">
        <v>101</v>
      </c>
      <c r="D26544" s="75">
        <v>33070.53</v>
      </c>
      <c r="E26544" s="75">
        <v>32229.08</v>
      </c>
      <c r="F26544" s="73" t="s">
        <v>11</v>
      </c>
    </row>
    <row r="26545" spans="1:6" ht="51" x14ac:dyDescent="0.25">
      <c r="A26545" s="73" t="s">
        <v>22075</v>
      </c>
      <c r="B26545" s="74" t="s">
        <v>36156</v>
      </c>
      <c r="C26545" s="73" t="s">
        <v>101</v>
      </c>
      <c r="D26545" s="75">
        <v>30484.959999999999</v>
      </c>
      <c r="E26545" s="75">
        <v>29622.13</v>
      </c>
      <c r="F26545" s="73" t="s">
        <v>11</v>
      </c>
    </row>
    <row r="26546" spans="1:6" ht="51" x14ac:dyDescent="0.25">
      <c r="A26546" s="73" t="s">
        <v>22076</v>
      </c>
      <c r="B26546" s="74" t="s">
        <v>36157</v>
      </c>
      <c r="C26546" s="73" t="s">
        <v>101</v>
      </c>
      <c r="D26546" s="75">
        <v>33645.74</v>
      </c>
      <c r="E26546" s="75">
        <v>32794.26</v>
      </c>
      <c r="F26546" s="73" t="s">
        <v>11</v>
      </c>
    </row>
    <row r="26547" spans="1:6" ht="51" x14ac:dyDescent="0.25">
      <c r="A26547" s="73" t="s">
        <v>22077</v>
      </c>
      <c r="B26547" s="74" t="s">
        <v>36158</v>
      </c>
      <c r="C26547" s="73" t="s">
        <v>101</v>
      </c>
      <c r="D26547" s="75">
        <v>30975.08</v>
      </c>
      <c r="E26547" s="75">
        <v>30101.52</v>
      </c>
      <c r="F26547" s="73" t="s">
        <v>11</v>
      </c>
    </row>
    <row r="26548" spans="1:6" ht="51" x14ac:dyDescent="0.25">
      <c r="A26548" s="73" t="s">
        <v>22078</v>
      </c>
      <c r="B26548" s="74" t="s">
        <v>36159</v>
      </c>
      <c r="C26548" s="73" t="s">
        <v>101</v>
      </c>
      <c r="D26548" s="75">
        <v>36919.79</v>
      </c>
      <c r="E26548" s="75">
        <v>35995.39</v>
      </c>
      <c r="F26548" s="73" t="s">
        <v>11</v>
      </c>
    </row>
    <row r="26549" spans="1:6" ht="51" x14ac:dyDescent="0.25">
      <c r="A26549" s="73" t="s">
        <v>22079</v>
      </c>
      <c r="B26549" s="74" t="s">
        <v>36160</v>
      </c>
      <c r="C26549" s="73" t="s">
        <v>101</v>
      </c>
      <c r="D26549" s="75">
        <v>34005.17</v>
      </c>
      <c r="E26549" s="75">
        <v>33056.68</v>
      </c>
      <c r="F26549" s="73" t="s">
        <v>11</v>
      </c>
    </row>
    <row r="26550" spans="1:6" ht="51" x14ac:dyDescent="0.25">
      <c r="A26550" s="73" t="s">
        <v>22080</v>
      </c>
      <c r="B26550" s="74" t="s">
        <v>36161</v>
      </c>
      <c r="C26550" s="73" t="s">
        <v>101</v>
      </c>
      <c r="D26550" s="75">
        <v>43768.4</v>
      </c>
      <c r="E26550" s="75">
        <v>42691.839999999997</v>
      </c>
      <c r="F26550" s="73" t="s">
        <v>11</v>
      </c>
    </row>
    <row r="26551" spans="1:6" ht="51" x14ac:dyDescent="0.25">
      <c r="A26551" s="73" t="s">
        <v>22081</v>
      </c>
      <c r="B26551" s="74" t="s">
        <v>36162</v>
      </c>
      <c r="C26551" s="73" t="s">
        <v>101</v>
      </c>
      <c r="D26551" s="75">
        <v>40280.28</v>
      </c>
      <c r="E26551" s="75">
        <v>39174.89</v>
      </c>
      <c r="F26551" s="73" t="s">
        <v>11</v>
      </c>
    </row>
    <row r="26552" spans="1:6" ht="51" x14ac:dyDescent="0.25">
      <c r="A26552" s="73" t="s">
        <v>22082</v>
      </c>
      <c r="B26552" s="74" t="s">
        <v>36163</v>
      </c>
      <c r="C26552" s="73" t="s">
        <v>101</v>
      </c>
      <c r="D26552" s="75">
        <v>42648.18</v>
      </c>
      <c r="E26552" s="75">
        <v>41591.82</v>
      </c>
      <c r="F26552" s="73" t="s">
        <v>11</v>
      </c>
    </row>
    <row r="26553" spans="1:6" ht="51" x14ac:dyDescent="0.25">
      <c r="A26553" s="73" t="s">
        <v>22083</v>
      </c>
      <c r="B26553" s="74" t="s">
        <v>36164</v>
      </c>
      <c r="C26553" s="73" t="s">
        <v>101</v>
      </c>
      <c r="D26553" s="75">
        <v>39353.79</v>
      </c>
      <c r="E26553" s="75">
        <v>38270.18</v>
      </c>
      <c r="F26553" s="73" t="s">
        <v>11</v>
      </c>
    </row>
    <row r="26554" spans="1:6" ht="51" x14ac:dyDescent="0.25">
      <c r="A26554" s="73" t="s">
        <v>22084</v>
      </c>
      <c r="B26554" s="74" t="s">
        <v>36165</v>
      </c>
      <c r="C26554" s="73" t="s">
        <v>101</v>
      </c>
      <c r="D26554" s="75">
        <v>43546.09</v>
      </c>
      <c r="E26554" s="75">
        <v>42473.99</v>
      </c>
      <c r="F26554" s="73" t="s">
        <v>11</v>
      </c>
    </row>
    <row r="26555" spans="1:6" ht="51" x14ac:dyDescent="0.25">
      <c r="A26555" s="73" t="s">
        <v>22085</v>
      </c>
      <c r="B26555" s="74" t="s">
        <v>36166</v>
      </c>
      <c r="C26555" s="73" t="s">
        <v>101</v>
      </c>
      <c r="D26555" s="75">
        <v>40110.53</v>
      </c>
      <c r="E26555" s="75">
        <v>39010.019999999997</v>
      </c>
      <c r="F26555" s="73" t="s">
        <v>11</v>
      </c>
    </row>
    <row r="26556" spans="1:6" ht="51" x14ac:dyDescent="0.25">
      <c r="A26556" s="73" t="s">
        <v>22086</v>
      </c>
      <c r="B26556" s="74" t="s">
        <v>36167</v>
      </c>
      <c r="C26556" s="73" t="s">
        <v>101</v>
      </c>
      <c r="D26556" s="75">
        <v>47738.559999999998</v>
      </c>
      <c r="E26556" s="75">
        <v>46574.57</v>
      </c>
      <c r="F26556" s="73" t="s">
        <v>11</v>
      </c>
    </row>
    <row r="26557" spans="1:6" ht="51" x14ac:dyDescent="0.25">
      <c r="A26557" s="73" t="s">
        <v>22087</v>
      </c>
      <c r="B26557" s="74" t="s">
        <v>36168</v>
      </c>
      <c r="C26557" s="73" t="s">
        <v>101</v>
      </c>
      <c r="D26557" s="75">
        <v>44018.63</v>
      </c>
      <c r="E26557" s="75">
        <v>42823.89</v>
      </c>
      <c r="F26557" s="73" t="s">
        <v>11</v>
      </c>
    </row>
    <row r="26558" spans="1:6" ht="51" x14ac:dyDescent="0.25">
      <c r="A26558" s="73" t="s">
        <v>22088</v>
      </c>
      <c r="B26558" s="74" t="s">
        <v>36169</v>
      </c>
      <c r="C26558" s="73" t="s">
        <v>101</v>
      </c>
      <c r="D26558" s="75">
        <v>56642.65</v>
      </c>
      <c r="E26558" s="75">
        <v>55284.19</v>
      </c>
      <c r="F26558" s="73" t="s">
        <v>11</v>
      </c>
    </row>
    <row r="26559" spans="1:6" ht="51" x14ac:dyDescent="0.25">
      <c r="A26559" s="73" t="s">
        <v>22089</v>
      </c>
      <c r="B26559" s="74" t="s">
        <v>36170</v>
      </c>
      <c r="C26559" s="73" t="s">
        <v>101</v>
      </c>
      <c r="D26559" s="75">
        <v>52251.26</v>
      </c>
      <c r="E26559" s="75">
        <v>50856.5</v>
      </c>
      <c r="F26559" s="73" t="s">
        <v>11</v>
      </c>
    </row>
    <row r="26560" spans="1:6" ht="51" x14ac:dyDescent="0.25">
      <c r="A26560" s="73" t="s">
        <v>22090</v>
      </c>
      <c r="B26560" s="74" t="s">
        <v>36171</v>
      </c>
      <c r="C26560" s="73" t="s">
        <v>101</v>
      </c>
      <c r="D26560" s="75">
        <v>52693.2</v>
      </c>
      <c r="E26560" s="75">
        <v>51399.67</v>
      </c>
      <c r="F26560" s="73" t="s">
        <v>11</v>
      </c>
    </row>
    <row r="26561" spans="1:6" ht="51" x14ac:dyDescent="0.25">
      <c r="A26561" s="73" t="s">
        <v>22091</v>
      </c>
      <c r="B26561" s="74" t="s">
        <v>36172</v>
      </c>
      <c r="C26561" s="73" t="s">
        <v>101</v>
      </c>
      <c r="D26561" s="75">
        <v>48866.35</v>
      </c>
      <c r="E26561" s="75">
        <v>47541.18</v>
      </c>
      <c r="F26561" s="73" t="s">
        <v>11</v>
      </c>
    </row>
    <row r="26562" spans="1:6" ht="51" x14ac:dyDescent="0.25">
      <c r="A26562" s="73" t="s">
        <v>22092</v>
      </c>
      <c r="B26562" s="74" t="s">
        <v>36173</v>
      </c>
      <c r="C26562" s="73" t="s">
        <v>101</v>
      </c>
      <c r="D26562" s="75">
        <v>53929.77</v>
      </c>
      <c r="E26562" s="75">
        <v>52613.120000000003</v>
      </c>
      <c r="F26562" s="73" t="s">
        <v>11</v>
      </c>
    </row>
    <row r="26563" spans="1:6" ht="51" x14ac:dyDescent="0.25">
      <c r="A26563" s="73" t="s">
        <v>22093</v>
      </c>
      <c r="B26563" s="74" t="s">
        <v>36174</v>
      </c>
      <c r="C26563" s="73" t="s">
        <v>101</v>
      </c>
      <c r="D26563" s="75">
        <v>49929.24</v>
      </c>
      <c r="E26563" s="75">
        <v>48579.5</v>
      </c>
      <c r="F26563" s="73" t="s">
        <v>11</v>
      </c>
    </row>
    <row r="26564" spans="1:6" ht="51" x14ac:dyDescent="0.25">
      <c r="A26564" s="73" t="s">
        <v>22094</v>
      </c>
      <c r="B26564" s="74" t="s">
        <v>36175</v>
      </c>
      <c r="C26564" s="73" t="s">
        <v>101</v>
      </c>
      <c r="D26564" s="75">
        <v>59374.8</v>
      </c>
      <c r="E26564" s="75">
        <v>57939.97</v>
      </c>
      <c r="F26564" s="73" t="s">
        <v>11</v>
      </c>
    </row>
    <row r="26565" spans="1:6" ht="51" x14ac:dyDescent="0.25">
      <c r="A26565" s="73" t="s">
        <v>22095</v>
      </c>
      <c r="B26565" s="74" t="s">
        <v>36176</v>
      </c>
      <c r="C26565" s="73" t="s">
        <v>101</v>
      </c>
      <c r="D26565" s="75">
        <v>55047.37</v>
      </c>
      <c r="E26565" s="75">
        <v>53576.76</v>
      </c>
      <c r="F26565" s="73" t="s">
        <v>11</v>
      </c>
    </row>
    <row r="26566" spans="1:6" ht="51" x14ac:dyDescent="0.25">
      <c r="A26566" s="73" t="s">
        <v>22096</v>
      </c>
      <c r="B26566" s="74" t="s">
        <v>36177</v>
      </c>
      <c r="C26566" s="73" t="s">
        <v>101</v>
      </c>
      <c r="D26566" s="75">
        <v>70913.98</v>
      </c>
      <c r="E26566" s="75">
        <v>69229.88</v>
      </c>
      <c r="F26566" s="73" t="s">
        <v>11</v>
      </c>
    </row>
    <row r="26567" spans="1:6" ht="51" x14ac:dyDescent="0.25">
      <c r="A26567" s="73" t="s">
        <v>22097</v>
      </c>
      <c r="B26567" s="74" t="s">
        <v>36178</v>
      </c>
      <c r="C26567" s="73" t="s">
        <v>101</v>
      </c>
      <c r="D26567" s="75">
        <v>65808.36</v>
      </c>
      <c r="E26567" s="75">
        <v>64082.06</v>
      </c>
      <c r="F26567" s="73" t="s">
        <v>11</v>
      </c>
    </row>
    <row r="26568" spans="1:6" ht="51" x14ac:dyDescent="0.25">
      <c r="A26568" s="73" t="s">
        <v>22098</v>
      </c>
      <c r="B26568" s="74" t="s">
        <v>36179</v>
      </c>
      <c r="C26568" s="73" t="s">
        <v>101</v>
      </c>
      <c r="D26568" s="75">
        <v>45683.57</v>
      </c>
      <c r="E26568" s="75">
        <v>44559.94</v>
      </c>
      <c r="F26568" s="73" t="s">
        <v>11</v>
      </c>
    </row>
    <row r="26569" spans="1:6" ht="51" x14ac:dyDescent="0.25">
      <c r="A26569" s="73" t="s">
        <v>22099</v>
      </c>
      <c r="B26569" s="74" t="s">
        <v>36180</v>
      </c>
      <c r="C26569" s="73" t="s">
        <v>101</v>
      </c>
      <c r="D26569" s="75">
        <v>42169.71</v>
      </c>
      <c r="E26569" s="75">
        <v>41017.019999999997</v>
      </c>
      <c r="F26569" s="73" t="s">
        <v>11</v>
      </c>
    </row>
    <row r="26570" spans="1:6" ht="51" x14ac:dyDescent="0.25">
      <c r="A26570" s="73" t="s">
        <v>22100</v>
      </c>
      <c r="B26570" s="74" t="s">
        <v>36181</v>
      </c>
      <c r="C26570" s="73" t="s">
        <v>101</v>
      </c>
      <c r="D26570" s="75">
        <v>45936.53</v>
      </c>
      <c r="E26570" s="75">
        <v>44811.46</v>
      </c>
      <c r="F26570" s="73" t="s">
        <v>11</v>
      </c>
    </row>
    <row r="26571" spans="1:6" ht="51" x14ac:dyDescent="0.25">
      <c r="A26571" s="73" t="s">
        <v>22101</v>
      </c>
      <c r="B26571" s="74" t="s">
        <v>36182</v>
      </c>
      <c r="C26571" s="73" t="s">
        <v>101</v>
      </c>
      <c r="D26571" s="75">
        <v>42274.71</v>
      </c>
      <c r="E26571" s="75">
        <v>41119.35</v>
      </c>
      <c r="F26571" s="73" t="s">
        <v>11</v>
      </c>
    </row>
    <row r="26572" spans="1:6" ht="51" x14ac:dyDescent="0.25">
      <c r="A26572" s="73" t="s">
        <v>22102</v>
      </c>
      <c r="B26572" s="74" t="s">
        <v>36183</v>
      </c>
      <c r="C26572" s="73" t="s">
        <v>101</v>
      </c>
      <c r="D26572" s="75">
        <v>50427.77</v>
      </c>
      <c r="E26572" s="75">
        <v>49204.19</v>
      </c>
      <c r="F26572" s="73" t="s">
        <v>11</v>
      </c>
    </row>
    <row r="26573" spans="1:6" ht="51" x14ac:dyDescent="0.25">
      <c r="A26573" s="73" t="s">
        <v>22103</v>
      </c>
      <c r="B26573" s="74" t="s">
        <v>36184</v>
      </c>
      <c r="C26573" s="73" t="s">
        <v>101</v>
      </c>
      <c r="D26573" s="75">
        <v>46455.5</v>
      </c>
      <c r="E26573" s="75">
        <v>45199.08</v>
      </c>
      <c r="F26573" s="73" t="s">
        <v>11</v>
      </c>
    </row>
    <row r="26574" spans="1:6" ht="51" x14ac:dyDescent="0.25">
      <c r="A26574" s="73" t="s">
        <v>22104</v>
      </c>
      <c r="B26574" s="74" t="s">
        <v>36185</v>
      </c>
      <c r="C26574" s="73" t="s">
        <v>101</v>
      </c>
      <c r="D26574" s="75">
        <v>59846.67</v>
      </c>
      <c r="E26574" s="75">
        <v>58417.22</v>
      </c>
      <c r="F26574" s="73" t="s">
        <v>11</v>
      </c>
    </row>
    <row r="26575" spans="1:6" ht="51" x14ac:dyDescent="0.25">
      <c r="A26575" s="73" t="s">
        <v>22105</v>
      </c>
      <c r="B26575" s="74" t="s">
        <v>36186</v>
      </c>
      <c r="C26575" s="73" t="s">
        <v>101</v>
      </c>
      <c r="D26575" s="75">
        <v>55145.57</v>
      </c>
      <c r="E26575" s="75">
        <v>53677.27</v>
      </c>
      <c r="F26575" s="73" t="s">
        <v>11</v>
      </c>
    </row>
    <row r="26576" spans="1:6" ht="51" x14ac:dyDescent="0.25">
      <c r="A26576" s="73" t="s">
        <v>22106</v>
      </c>
      <c r="B26576" s="74" t="s">
        <v>36187</v>
      </c>
      <c r="C26576" s="73" t="s">
        <v>101</v>
      </c>
      <c r="D26576" s="75">
        <v>55665.47</v>
      </c>
      <c r="E26576" s="75">
        <v>54307.05</v>
      </c>
      <c r="F26576" s="73" t="s">
        <v>11</v>
      </c>
    </row>
    <row r="26577" spans="1:6" ht="51" x14ac:dyDescent="0.25">
      <c r="A26577" s="73" t="s">
        <v>22107</v>
      </c>
      <c r="B26577" s="74" t="s">
        <v>36188</v>
      </c>
      <c r="C26577" s="73" t="s">
        <v>101</v>
      </c>
      <c r="D26577" s="75">
        <v>51598.05</v>
      </c>
      <c r="E26577" s="75">
        <v>50206</v>
      </c>
      <c r="F26577" s="73" t="s">
        <v>11</v>
      </c>
    </row>
    <row r="26578" spans="1:6" ht="51" x14ac:dyDescent="0.25">
      <c r="A26578" s="73" t="s">
        <v>22108</v>
      </c>
      <c r="B26578" s="74" t="s">
        <v>36189</v>
      </c>
      <c r="C26578" s="73" t="s">
        <v>101</v>
      </c>
      <c r="D26578" s="75">
        <v>56674.27</v>
      </c>
      <c r="E26578" s="75">
        <v>55297.83</v>
      </c>
      <c r="F26578" s="73" t="s">
        <v>11</v>
      </c>
    </row>
    <row r="26579" spans="1:6" ht="51" x14ac:dyDescent="0.25">
      <c r="A26579" s="73" t="s">
        <v>22109</v>
      </c>
      <c r="B26579" s="74" t="s">
        <v>36190</v>
      </c>
      <c r="C26579" s="73" t="s">
        <v>101</v>
      </c>
      <c r="D26579" s="75">
        <v>52424.23</v>
      </c>
      <c r="E26579" s="75">
        <v>51012.65</v>
      </c>
      <c r="F26579" s="73" t="s">
        <v>11</v>
      </c>
    </row>
    <row r="26580" spans="1:6" ht="51" x14ac:dyDescent="0.25">
      <c r="A26580" s="73" t="s">
        <v>22110</v>
      </c>
      <c r="B26580" s="74" t="s">
        <v>36191</v>
      </c>
      <c r="C26580" s="73" t="s">
        <v>101</v>
      </c>
      <c r="D26580" s="75">
        <v>62273.81</v>
      </c>
      <c r="E26580" s="75">
        <v>60775.89</v>
      </c>
      <c r="F26580" s="73" t="s">
        <v>11</v>
      </c>
    </row>
    <row r="26581" spans="1:6" ht="51" x14ac:dyDescent="0.25">
      <c r="A26581" s="73" t="s">
        <v>22111</v>
      </c>
      <c r="B26581" s="74" t="s">
        <v>36192</v>
      </c>
      <c r="C26581" s="73" t="s">
        <v>101</v>
      </c>
      <c r="D26581" s="75">
        <v>57668.27</v>
      </c>
      <c r="E26581" s="75">
        <v>56132.28</v>
      </c>
      <c r="F26581" s="73" t="s">
        <v>11</v>
      </c>
    </row>
    <row r="26582" spans="1:6" ht="51" x14ac:dyDescent="0.25">
      <c r="A26582" s="73" t="s">
        <v>22112</v>
      </c>
      <c r="B26582" s="74" t="s">
        <v>36193</v>
      </c>
      <c r="C26582" s="73" t="s">
        <v>101</v>
      </c>
      <c r="D26582" s="75">
        <v>74363.7</v>
      </c>
      <c r="E26582" s="75">
        <v>72604.59</v>
      </c>
      <c r="F26582" s="73" t="s">
        <v>11</v>
      </c>
    </row>
    <row r="26583" spans="1:6" ht="51" x14ac:dyDescent="0.25">
      <c r="A26583" s="73" t="s">
        <v>22113</v>
      </c>
      <c r="B26583" s="74" t="s">
        <v>36194</v>
      </c>
      <c r="C26583" s="73" t="s">
        <v>101</v>
      </c>
      <c r="D26583" s="75">
        <v>68917.429999999993</v>
      </c>
      <c r="E26583" s="75">
        <v>67113.31</v>
      </c>
      <c r="F26583" s="73" t="s">
        <v>11</v>
      </c>
    </row>
    <row r="26584" spans="1:6" ht="51" x14ac:dyDescent="0.25">
      <c r="A26584" s="73" t="s">
        <v>22114</v>
      </c>
      <c r="B26584" s="74" t="s">
        <v>36195</v>
      </c>
      <c r="C26584" s="73" t="s">
        <v>101</v>
      </c>
      <c r="D26584" s="75">
        <v>65396.800000000003</v>
      </c>
      <c r="E26584" s="75">
        <v>63824.800000000003</v>
      </c>
      <c r="F26584" s="73" t="s">
        <v>11</v>
      </c>
    </row>
    <row r="26585" spans="1:6" ht="51" x14ac:dyDescent="0.25">
      <c r="A26585" s="73" t="s">
        <v>22115</v>
      </c>
      <c r="B26585" s="74" t="s">
        <v>36196</v>
      </c>
      <c r="C26585" s="73" t="s">
        <v>101</v>
      </c>
      <c r="D26585" s="75">
        <v>60360.18</v>
      </c>
      <c r="E26585" s="75">
        <v>58746.53</v>
      </c>
      <c r="F26585" s="73" t="s">
        <v>11</v>
      </c>
    </row>
    <row r="26586" spans="1:6" ht="51" x14ac:dyDescent="0.25">
      <c r="A26586" s="73" t="s">
        <v>22116</v>
      </c>
      <c r="B26586" s="74" t="s">
        <v>36197</v>
      </c>
      <c r="C26586" s="73" t="s">
        <v>101</v>
      </c>
      <c r="D26586" s="75">
        <v>67041.740000000005</v>
      </c>
      <c r="E26586" s="75">
        <v>65439.83</v>
      </c>
      <c r="F26586" s="73" t="s">
        <v>11</v>
      </c>
    </row>
    <row r="26587" spans="1:6" ht="51" x14ac:dyDescent="0.25">
      <c r="A26587" s="73" t="s">
        <v>22117</v>
      </c>
      <c r="B26587" s="74" t="s">
        <v>36198</v>
      </c>
      <c r="C26587" s="73" t="s">
        <v>101</v>
      </c>
      <c r="D26587" s="75">
        <v>61740.35</v>
      </c>
      <c r="E26587" s="75">
        <v>60094.59</v>
      </c>
      <c r="F26587" s="73" t="s">
        <v>11</v>
      </c>
    </row>
    <row r="26588" spans="1:6" ht="51" x14ac:dyDescent="0.25">
      <c r="A26588" s="73" t="s">
        <v>22118</v>
      </c>
      <c r="B26588" s="74" t="s">
        <v>36199</v>
      </c>
      <c r="C26588" s="73" t="s">
        <v>101</v>
      </c>
      <c r="D26588" s="75">
        <v>73501.17</v>
      </c>
      <c r="E26588" s="75">
        <v>71760.45</v>
      </c>
      <c r="F26588" s="73" t="s">
        <v>11</v>
      </c>
    </row>
    <row r="26589" spans="1:6" ht="51" x14ac:dyDescent="0.25">
      <c r="A26589" s="73" t="s">
        <v>22119</v>
      </c>
      <c r="B26589" s="74" t="s">
        <v>36200</v>
      </c>
      <c r="C26589" s="73" t="s">
        <v>101</v>
      </c>
      <c r="D26589" s="75">
        <v>67796.56</v>
      </c>
      <c r="E26589" s="75">
        <v>66008.66</v>
      </c>
      <c r="F26589" s="73" t="s">
        <v>11</v>
      </c>
    </row>
    <row r="26590" spans="1:6" ht="51" x14ac:dyDescent="0.25">
      <c r="A26590" s="73" t="s">
        <v>22120</v>
      </c>
      <c r="B26590" s="74" t="s">
        <v>36201</v>
      </c>
      <c r="C26590" s="73" t="s">
        <v>101</v>
      </c>
      <c r="D26590" s="75">
        <v>87471.76</v>
      </c>
      <c r="E26590" s="75">
        <v>85432.41</v>
      </c>
      <c r="F26590" s="73" t="s">
        <v>11</v>
      </c>
    </row>
    <row r="26591" spans="1:6" ht="51" x14ac:dyDescent="0.25">
      <c r="A26591" s="73" t="s">
        <v>22121</v>
      </c>
      <c r="B26591" s="74" t="s">
        <v>36202</v>
      </c>
      <c r="C26591" s="73" t="s">
        <v>101</v>
      </c>
      <c r="D26591" s="75">
        <v>80806.81</v>
      </c>
      <c r="E26591" s="75">
        <v>78712.36</v>
      </c>
      <c r="F26591" s="73" t="s">
        <v>11</v>
      </c>
    </row>
    <row r="26592" spans="1:6" ht="51" x14ac:dyDescent="0.25">
      <c r="A26592" s="73" t="s">
        <v>22122</v>
      </c>
      <c r="B26592" s="74" t="s">
        <v>36235</v>
      </c>
      <c r="C26592" s="73" t="s">
        <v>101</v>
      </c>
      <c r="D26592" s="75">
        <v>26026.400000000001</v>
      </c>
      <c r="E26592" s="75">
        <v>25353.14</v>
      </c>
      <c r="F26592" s="73" t="s">
        <v>11</v>
      </c>
    </row>
    <row r="26593" spans="1:6" ht="51" x14ac:dyDescent="0.25">
      <c r="A26593" s="73" t="s">
        <v>22123</v>
      </c>
      <c r="B26593" s="74" t="s">
        <v>36236</v>
      </c>
      <c r="C26593" s="73" t="s">
        <v>101</v>
      </c>
      <c r="D26593" s="75">
        <v>23972.42</v>
      </c>
      <c r="E26593" s="75">
        <v>23282.17</v>
      </c>
      <c r="F26593" s="73" t="s">
        <v>11</v>
      </c>
    </row>
    <row r="26594" spans="1:6" ht="51" x14ac:dyDescent="0.25">
      <c r="A26594" s="73" t="s">
        <v>22124</v>
      </c>
      <c r="B26594" s="74" t="s">
        <v>36237</v>
      </c>
      <c r="C26594" s="73" t="s">
        <v>101</v>
      </c>
      <c r="D26594" s="75">
        <v>25952.81</v>
      </c>
      <c r="E26594" s="75">
        <v>25284.959999999999</v>
      </c>
      <c r="F26594" s="73" t="s">
        <v>11</v>
      </c>
    </row>
    <row r="26595" spans="1:6" ht="51" x14ac:dyDescent="0.25">
      <c r="A26595" s="73" t="s">
        <v>22125</v>
      </c>
      <c r="B26595" s="74" t="s">
        <v>36238</v>
      </c>
      <c r="C26595" s="73" t="s">
        <v>101</v>
      </c>
      <c r="D26595" s="75">
        <v>23811.040000000001</v>
      </c>
      <c r="E26595" s="75">
        <v>23125.48</v>
      </c>
      <c r="F26595" s="73" t="s">
        <v>11</v>
      </c>
    </row>
    <row r="26596" spans="1:6" ht="51" x14ac:dyDescent="0.25">
      <c r="A26596" s="73" t="s">
        <v>22126</v>
      </c>
      <c r="B26596" s="74" t="s">
        <v>36239</v>
      </c>
      <c r="C26596" s="73" t="s">
        <v>101</v>
      </c>
      <c r="D26596" s="75">
        <v>28141.119999999999</v>
      </c>
      <c r="E26596" s="75">
        <v>27422.27</v>
      </c>
      <c r="F26596" s="73" t="s">
        <v>11</v>
      </c>
    </row>
    <row r="26597" spans="1:6" ht="51" x14ac:dyDescent="0.25">
      <c r="A26597" s="73" t="s">
        <v>22127</v>
      </c>
      <c r="B26597" s="74" t="s">
        <v>36240</v>
      </c>
      <c r="C26597" s="73" t="s">
        <v>101</v>
      </c>
      <c r="D26597" s="75">
        <v>25829.24</v>
      </c>
      <c r="E26597" s="75">
        <v>25091.279999999999</v>
      </c>
      <c r="F26597" s="73" t="s">
        <v>11</v>
      </c>
    </row>
    <row r="26598" spans="1:6" ht="51" x14ac:dyDescent="0.25">
      <c r="A26598" s="73" t="s">
        <v>22128</v>
      </c>
      <c r="B26598" s="74" t="s">
        <v>36241</v>
      </c>
      <c r="C26598" s="73" t="s">
        <v>101</v>
      </c>
      <c r="D26598" s="75">
        <v>33227.47</v>
      </c>
      <c r="E26598" s="75">
        <v>32392.78</v>
      </c>
      <c r="F26598" s="73" t="s">
        <v>11</v>
      </c>
    </row>
    <row r="26599" spans="1:6" ht="51" x14ac:dyDescent="0.25">
      <c r="A26599" s="73" t="s">
        <v>22129</v>
      </c>
      <c r="B26599" s="74" t="s">
        <v>36242</v>
      </c>
      <c r="C26599" s="73" t="s">
        <v>101</v>
      </c>
      <c r="D26599" s="75">
        <v>30456.83</v>
      </c>
      <c r="E26599" s="75">
        <v>29599.24</v>
      </c>
      <c r="F26599" s="73" t="s">
        <v>11</v>
      </c>
    </row>
    <row r="26600" spans="1:6" ht="51" x14ac:dyDescent="0.25">
      <c r="A26600" s="73" t="s">
        <v>22130</v>
      </c>
      <c r="B26600" s="74" t="s">
        <v>36243</v>
      </c>
      <c r="C26600" s="73" t="s">
        <v>101</v>
      </c>
      <c r="D26600" s="75">
        <v>30871.97</v>
      </c>
      <c r="E26600" s="75">
        <v>30085.52</v>
      </c>
      <c r="F26600" s="73" t="s">
        <v>11</v>
      </c>
    </row>
    <row r="26601" spans="1:6" ht="51" x14ac:dyDescent="0.25">
      <c r="A26601" s="73" t="s">
        <v>22131</v>
      </c>
      <c r="B26601" s="74" t="s">
        <v>36244</v>
      </c>
      <c r="C26601" s="73" t="s">
        <v>101</v>
      </c>
      <c r="D26601" s="75">
        <v>28291.52</v>
      </c>
      <c r="E26601" s="75">
        <v>27483.74</v>
      </c>
      <c r="F26601" s="73" t="s">
        <v>11</v>
      </c>
    </row>
    <row r="26602" spans="1:6" ht="51" x14ac:dyDescent="0.25">
      <c r="A26602" s="73" t="s">
        <v>22132</v>
      </c>
      <c r="B26602" s="74" t="s">
        <v>36245</v>
      </c>
      <c r="C26602" s="73" t="s">
        <v>101</v>
      </c>
      <c r="D26602" s="75">
        <v>30551.88</v>
      </c>
      <c r="E26602" s="75">
        <v>29775.13</v>
      </c>
      <c r="F26602" s="73" t="s">
        <v>11</v>
      </c>
    </row>
    <row r="26603" spans="1:6" ht="51" x14ac:dyDescent="0.25">
      <c r="A26603" s="73" t="s">
        <v>22133</v>
      </c>
      <c r="B26603" s="74" t="s">
        <v>36246</v>
      </c>
      <c r="C26603" s="73" t="s">
        <v>101</v>
      </c>
      <c r="D26603" s="75">
        <v>27890.99</v>
      </c>
      <c r="E26603" s="75">
        <v>27092.240000000002</v>
      </c>
      <c r="F26603" s="73" t="s">
        <v>11</v>
      </c>
    </row>
    <row r="26604" spans="1:6" ht="51" x14ac:dyDescent="0.25">
      <c r="A26604" s="73" t="s">
        <v>22134</v>
      </c>
      <c r="B26604" s="74" t="s">
        <v>36247</v>
      </c>
      <c r="C26604" s="73" t="s">
        <v>101</v>
      </c>
      <c r="D26604" s="75">
        <v>33361.01</v>
      </c>
      <c r="E26604" s="75">
        <v>32519.82</v>
      </c>
      <c r="F26604" s="73" t="s">
        <v>11</v>
      </c>
    </row>
    <row r="26605" spans="1:6" ht="51" x14ac:dyDescent="0.25">
      <c r="A26605" s="73" t="s">
        <v>22135</v>
      </c>
      <c r="B26605" s="74" t="s">
        <v>36248</v>
      </c>
      <c r="C26605" s="73" t="s">
        <v>101</v>
      </c>
      <c r="D26605" s="75">
        <v>30440.639999999999</v>
      </c>
      <c r="E26605" s="75">
        <v>29575.31</v>
      </c>
      <c r="F26605" s="73" t="s">
        <v>11</v>
      </c>
    </row>
    <row r="26606" spans="1:6" ht="51" x14ac:dyDescent="0.25">
      <c r="A26606" s="73" t="s">
        <v>22136</v>
      </c>
      <c r="B26606" s="74" t="s">
        <v>36249</v>
      </c>
      <c r="C26606" s="73" t="s">
        <v>101</v>
      </c>
      <c r="D26606" s="75">
        <v>39580.21</v>
      </c>
      <c r="E26606" s="75">
        <v>38596.559999999998</v>
      </c>
      <c r="F26606" s="73" t="s">
        <v>11</v>
      </c>
    </row>
    <row r="26607" spans="1:6" ht="51" x14ac:dyDescent="0.25">
      <c r="A26607" s="73" t="s">
        <v>22137</v>
      </c>
      <c r="B26607" s="74" t="s">
        <v>36250</v>
      </c>
      <c r="C26607" s="73" t="s">
        <v>101</v>
      </c>
      <c r="D26607" s="75">
        <v>36064.74</v>
      </c>
      <c r="E26607" s="75">
        <v>35052.04</v>
      </c>
      <c r="F26607" s="73" t="s">
        <v>11</v>
      </c>
    </row>
    <row r="26608" spans="1:6" ht="51" x14ac:dyDescent="0.25">
      <c r="A26608" s="73" t="s">
        <v>22138</v>
      </c>
      <c r="B26608" s="74" t="s">
        <v>36251</v>
      </c>
      <c r="C26608" s="73" t="s">
        <v>101</v>
      </c>
      <c r="D26608" s="75">
        <v>44585.5</v>
      </c>
      <c r="E26608" s="75">
        <v>43553.01</v>
      </c>
      <c r="F26608" s="73" t="s">
        <v>11</v>
      </c>
    </row>
    <row r="26609" spans="1:6" ht="51" x14ac:dyDescent="0.25">
      <c r="A26609" s="73" t="s">
        <v>22139</v>
      </c>
      <c r="B26609" s="74" t="s">
        <v>36252</v>
      </c>
      <c r="C26609" s="73" t="s">
        <v>101</v>
      </c>
      <c r="D26609" s="75">
        <v>40742.79</v>
      </c>
      <c r="E26609" s="75">
        <v>39678.53</v>
      </c>
      <c r="F26609" s="73" t="s">
        <v>11</v>
      </c>
    </row>
    <row r="26610" spans="1:6" ht="51" x14ac:dyDescent="0.25">
      <c r="A26610" s="73" t="s">
        <v>22140</v>
      </c>
      <c r="B26610" s="74" t="s">
        <v>36253</v>
      </c>
      <c r="C26610" s="73" t="s">
        <v>101</v>
      </c>
      <c r="D26610" s="75">
        <v>48204.34</v>
      </c>
      <c r="E26610" s="75">
        <v>47029.13</v>
      </c>
      <c r="F26610" s="73" t="s">
        <v>11</v>
      </c>
    </row>
    <row r="26611" spans="1:6" ht="51" x14ac:dyDescent="0.25">
      <c r="A26611" s="73" t="s">
        <v>22141</v>
      </c>
      <c r="B26611" s="74" t="s">
        <v>36254</v>
      </c>
      <c r="C26611" s="73" t="s">
        <v>101</v>
      </c>
      <c r="D26611" s="75">
        <v>44202.23</v>
      </c>
      <c r="E26611" s="75">
        <v>42993.93</v>
      </c>
      <c r="F26611" s="73" t="s">
        <v>11</v>
      </c>
    </row>
    <row r="26612" spans="1:6" ht="51" x14ac:dyDescent="0.25">
      <c r="A26612" s="73" t="s">
        <v>22142</v>
      </c>
      <c r="B26612" s="74" t="s">
        <v>36255</v>
      </c>
      <c r="C26612" s="73" t="s">
        <v>101</v>
      </c>
      <c r="D26612" s="75">
        <v>52308.82</v>
      </c>
      <c r="E26612" s="75">
        <v>51048.86</v>
      </c>
      <c r="F26612" s="73" t="s">
        <v>11</v>
      </c>
    </row>
    <row r="26613" spans="1:6" ht="51" x14ac:dyDescent="0.25">
      <c r="A26613" s="73" t="s">
        <v>22143</v>
      </c>
      <c r="B26613" s="74" t="s">
        <v>36256</v>
      </c>
      <c r="C26613" s="73" t="s">
        <v>101</v>
      </c>
      <c r="D26613" s="75">
        <v>47991.24</v>
      </c>
      <c r="E26613" s="75">
        <v>46695.59</v>
      </c>
      <c r="F26613" s="73" t="s">
        <v>11</v>
      </c>
    </row>
    <row r="26614" spans="1:6" ht="51" x14ac:dyDescent="0.25">
      <c r="A26614" s="73" t="s">
        <v>22144</v>
      </c>
      <c r="B26614" s="74" t="s">
        <v>36257</v>
      </c>
      <c r="C26614" s="73" t="s">
        <v>101</v>
      </c>
      <c r="D26614" s="75">
        <v>62408.9</v>
      </c>
      <c r="E26614" s="75">
        <v>60928.04</v>
      </c>
      <c r="F26614" s="73" t="s">
        <v>11</v>
      </c>
    </row>
    <row r="26615" spans="1:6" ht="51" x14ac:dyDescent="0.25">
      <c r="A26615" s="73" t="s">
        <v>22145</v>
      </c>
      <c r="B26615" s="74" t="s">
        <v>36258</v>
      </c>
      <c r="C26615" s="73" t="s">
        <v>101</v>
      </c>
      <c r="D26615" s="75">
        <v>57277.22</v>
      </c>
      <c r="E26615" s="75">
        <v>55753.94</v>
      </c>
      <c r="F26615" s="73" t="s">
        <v>11</v>
      </c>
    </row>
    <row r="26616" spans="1:6" ht="51" x14ac:dyDescent="0.25">
      <c r="A26616" s="73" t="s">
        <v>22146</v>
      </c>
      <c r="B26616" s="74" t="s">
        <v>36259</v>
      </c>
      <c r="C26616" s="73" t="s">
        <v>101</v>
      </c>
      <c r="D26616" s="75">
        <v>50726.400000000001</v>
      </c>
      <c r="E26616" s="75">
        <v>49491.18</v>
      </c>
      <c r="F26616" s="73" t="s">
        <v>11</v>
      </c>
    </row>
    <row r="26617" spans="1:6" ht="51" x14ac:dyDescent="0.25">
      <c r="A26617" s="73" t="s">
        <v>22147</v>
      </c>
      <c r="B26617" s="74" t="s">
        <v>36260</v>
      </c>
      <c r="C26617" s="73" t="s">
        <v>101</v>
      </c>
      <c r="D26617" s="75">
        <v>46555.75</v>
      </c>
      <c r="E26617" s="75">
        <v>45286.04</v>
      </c>
      <c r="F26617" s="73" t="s">
        <v>11</v>
      </c>
    </row>
    <row r="26618" spans="1:6" ht="51" x14ac:dyDescent="0.25">
      <c r="A26618" s="73" t="s">
        <v>22148</v>
      </c>
      <c r="B26618" s="74" t="s">
        <v>36261</v>
      </c>
      <c r="C26618" s="73" t="s">
        <v>101</v>
      </c>
      <c r="D26618" s="75">
        <v>51346.76</v>
      </c>
      <c r="E26618" s="75">
        <v>50101.97</v>
      </c>
      <c r="F26618" s="73" t="s">
        <v>11</v>
      </c>
    </row>
    <row r="26619" spans="1:6" ht="51" x14ac:dyDescent="0.25">
      <c r="A26619" s="73" t="s">
        <v>22149</v>
      </c>
      <c r="B26619" s="74" t="s">
        <v>36262</v>
      </c>
      <c r="C26619" s="73" t="s">
        <v>101</v>
      </c>
      <c r="D26619" s="75">
        <v>47004.19</v>
      </c>
      <c r="E26619" s="75">
        <v>45723.51</v>
      </c>
      <c r="F26619" s="73" t="s">
        <v>11</v>
      </c>
    </row>
    <row r="26620" spans="1:6" ht="51" x14ac:dyDescent="0.25">
      <c r="A26620" s="73" t="s">
        <v>22150</v>
      </c>
      <c r="B26620" s="74" t="s">
        <v>36263</v>
      </c>
      <c r="C26620" s="73" t="s">
        <v>101</v>
      </c>
      <c r="D26620" s="75">
        <v>55845.04</v>
      </c>
      <c r="E26620" s="75">
        <v>54506.78</v>
      </c>
      <c r="F26620" s="73" t="s">
        <v>11</v>
      </c>
    </row>
    <row r="26621" spans="1:6" ht="51" x14ac:dyDescent="0.25">
      <c r="A26621" s="73" t="s">
        <v>22151</v>
      </c>
      <c r="B26621" s="74" t="s">
        <v>36264</v>
      </c>
      <c r="C26621" s="73" t="s">
        <v>101</v>
      </c>
      <c r="D26621" s="75">
        <v>51148.03</v>
      </c>
      <c r="E26621" s="75">
        <v>49770.95</v>
      </c>
      <c r="F26621" s="73" t="s">
        <v>11</v>
      </c>
    </row>
    <row r="26622" spans="1:6" ht="51" x14ac:dyDescent="0.25">
      <c r="A26622" s="73" t="s">
        <v>22152</v>
      </c>
      <c r="B26622" s="74" t="s">
        <v>36265</v>
      </c>
      <c r="C26622" s="73" t="s">
        <v>101</v>
      </c>
      <c r="D26622" s="75">
        <v>66781.84</v>
      </c>
      <c r="E26622" s="75">
        <v>65204.15</v>
      </c>
      <c r="F26622" s="73" t="s">
        <v>11</v>
      </c>
    </row>
    <row r="26623" spans="1:6" ht="51" x14ac:dyDescent="0.25">
      <c r="A26623" s="73" t="s">
        <v>22153</v>
      </c>
      <c r="B26623" s="74" t="s">
        <v>36266</v>
      </c>
      <c r="C26623" s="73" t="s">
        <v>101</v>
      </c>
      <c r="D26623" s="75">
        <v>61185.14</v>
      </c>
      <c r="E26623" s="75">
        <v>59561.19</v>
      </c>
      <c r="F26623" s="73" t="s">
        <v>11</v>
      </c>
    </row>
    <row r="26624" spans="1:6" ht="25.5" x14ac:dyDescent="0.25">
      <c r="A26624" s="73" t="s">
        <v>36270</v>
      </c>
      <c r="B26624" s="74" t="s">
        <v>36271</v>
      </c>
      <c r="C26624" s="73" t="s">
        <v>101</v>
      </c>
      <c r="D26624" s="75">
        <v>30.94</v>
      </c>
      <c r="E26624" s="75">
        <v>30.5</v>
      </c>
      <c r="F26624" s="73" t="s">
        <v>11</v>
      </c>
    </row>
    <row r="26625" spans="1:6" ht="25.5" x14ac:dyDescent="0.25">
      <c r="A26625" s="73" t="s">
        <v>22154</v>
      </c>
      <c r="B26625" s="74" t="s">
        <v>22155</v>
      </c>
      <c r="C26625" s="73" t="s">
        <v>59</v>
      </c>
      <c r="D26625" s="75">
        <v>79.09</v>
      </c>
      <c r="E26625" s="75">
        <v>79.09</v>
      </c>
      <c r="F26625" s="73" t="s">
        <v>11</v>
      </c>
    </row>
    <row r="26626" spans="1:6" ht="25.5" x14ac:dyDescent="0.25">
      <c r="A26626" s="73" t="s">
        <v>22156</v>
      </c>
      <c r="B26626" s="74" t="s">
        <v>37547</v>
      </c>
      <c r="C26626" s="73" t="s">
        <v>59</v>
      </c>
      <c r="D26626" s="75">
        <v>22.46</v>
      </c>
      <c r="E26626" s="75">
        <v>21.87</v>
      </c>
      <c r="F26626" s="73" t="s">
        <v>11</v>
      </c>
    </row>
    <row r="26627" spans="1:6" ht="25.5" x14ac:dyDescent="0.25">
      <c r="A26627" s="73" t="s">
        <v>22157</v>
      </c>
      <c r="B26627" s="74" t="s">
        <v>37548</v>
      </c>
      <c r="C26627" s="73" t="s">
        <v>59</v>
      </c>
      <c r="D26627" s="75">
        <v>29.51</v>
      </c>
      <c r="E26627" s="75">
        <v>28.93</v>
      </c>
      <c r="F26627" s="73" t="s">
        <v>11</v>
      </c>
    </row>
    <row r="26628" spans="1:6" ht="25.5" x14ac:dyDescent="0.25">
      <c r="A26628" s="73" t="s">
        <v>22158</v>
      </c>
      <c r="B26628" s="74" t="s">
        <v>37549</v>
      </c>
      <c r="C26628" s="73" t="s">
        <v>59</v>
      </c>
      <c r="D26628" s="75">
        <v>45.69</v>
      </c>
      <c r="E26628" s="75">
        <v>44.92</v>
      </c>
      <c r="F26628" s="73" t="s">
        <v>11</v>
      </c>
    </row>
    <row r="26629" spans="1:6" ht="25.5" x14ac:dyDescent="0.25">
      <c r="A26629" s="73" t="s">
        <v>431</v>
      </c>
      <c r="B26629" s="74" t="s">
        <v>37550</v>
      </c>
      <c r="C26629" s="73" t="s">
        <v>59</v>
      </c>
      <c r="D26629" s="75">
        <v>61.09</v>
      </c>
      <c r="E26629" s="75">
        <v>60.31</v>
      </c>
      <c r="F26629" s="73" t="s">
        <v>11</v>
      </c>
    </row>
    <row r="26630" spans="1:6" ht="25.5" x14ac:dyDescent="0.25">
      <c r="A26630" s="73" t="s">
        <v>22159</v>
      </c>
      <c r="B26630" s="74" t="s">
        <v>22160</v>
      </c>
      <c r="C26630" s="73" t="s">
        <v>59</v>
      </c>
      <c r="D26630" s="75">
        <v>22.78</v>
      </c>
      <c r="E26630" s="75">
        <v>21.85</v>
      </c>
      <c r="F26630" s="73" t="s">
        <v>11</v>
      </c>
    </row>
    <row r="26631" spans="1:6" ht="38.25" x14ac:dyDescent="0.25">
      <c r="A26631" s="73" t="s">
        <v>425</v>
      </c>
      <c r="B26631" s="74" t="s">
        <v>37551</v>
      </c>
      <c r="C26631" s="73" t="s">
        <v>59</v>
      </c>
      <c r="D26631" s="75">
        <v>26.2</v>
      </c>
      <c r="E26631" s="75">
        <v>25.62</v>
      </c>
      <c r="F26631" s="73" t="s">
        <v>11</v>
      </c>
    </row>
    <row r="26632" spans="1:6" ht="38.25" x14ac:dyDescent="0.25">
      <c r="A26632" s="73" t="s">
        <v>22161</v>
      </c>
      <c r="B26632" s="74" t="s">
        <v>37552</v>
      </c>
      <c r="C26632" s="73" t="s">
        <v>59</v>
      </c>
      <c r="D26632" s="75">
        <v>33.26</v>
      </c>
      <c r="E26632" s="75">
        <v>32.68</v>
      </c>
      <c r="F26632" s="73" t="s">
        <v>11</v>
      </c>
    </row>
    <row r="26633" spans="1:6" ht="38.25" x14ac:dyDescent="0.25">
      <c r="A26633" s="73" t="s">
        <v>428</v>
      </c>
      <c r="B26633" s="74" t="s">
        <v>37553</v>
      </c>
      <c r="C26633" s="73" t="s">
        <v>59</v>
      </c>
      <c r="D26633" s="75">
        <v>49.3</v>
      </c>
      <c r="E26633" s="75">
        <v>48.53</v>
      </c>
      <c r="F26633" s="73" t="s">
        <v>11</v>
      </c>
    </row>
    <row r="26634" spans="1:6" ht="38.25" x14ac:dyDescent="0.25">
      <c r="A26634" s="73" t="s">
        <v>22162</v>
      </c>
      <c r="B26634" s="74" t="s">
        <v>37554</v>
      </c>
      <c r="C26634" s="73" t="s">
        <v>59</v>
      </c>
      <c r="D26634" s="75">
        <v>64.7</v>
      </c>
      <c r="E26634" s="75">
        <v>63.92</v>
      </c>
      <c r="F26634" s="73" t="s">
        <v>11</v>
      </c>
    </row>
    <row r="26635" spans="1:6" ht="38.25" x14ac:dyDescent="0.25">
      <c r="A26635" s="73" t="s">
        <v>22163</v>
      </c>
      <c r="B26635" s="74" t="s">
        <v>22164</v>
      </c>
      <c r="C26635" s="73" t="s">
        <v>59</v>
      </c>
      <c r="D26635" s="75">
        <v>26.82</v>
      </c>
      <c r="E26635" s="75">
        <v>25.89</v>
      </c>
      <c r="F26635" s="73" t="s">
        <v>11</v>
      </c>
    </row>
    <row r="26636" spans="1:6" x14ac:dyDescent="0.25">
      <c r="A26636" s="73" t="s">
        <v>22165</v>
      </c>
      <c r="B26636" s="74" t="s">
        <v>22166</v>
      </c>
      <c r="C26636" s="73" t="s">
        <v>59</v>
      </c>
      <c r="D26636" s="75">
        <v>95</v>
      </c>
      <c r="E26636" s="75">
        <v>92.73</v>
      </c>
      <c r="F26636" s="73" t="s">
        <v>11</v>
      </c>
    </row>
    <row r="26637" spans="1:6" x14ac:dyDescent="0.25">
      <c r="A26637" s="73" t="s">
        <v>22167</v>
      </c>
      <c r="B26637" s="74" t="s">
        <v>22168</v>
      </c>
      <c r="C26637" s="73" t="s">
        <v>59</v>
      </c>
      <c r="D26637" s="75">
        <v>283.91000000000003</v>
      </c>
      <c r="E26637" s="75">
        <v>281.64</v>
      </c>
      <c r="F26637" s="73" t="s">
        <v>11</v>
      </c>
    </row>
    <row r="26638" spans="1:6" x14ac:dyDescent="0.25">
      <c r="A26638" s="73" t="s">
        <v>22169</v>
      </c>
      <c r="B26638" s="74" t="s">
        <v>22170</v>
      </c>
      <c r="C26638" s="73" t="s">
        <v>59</v>
      </c>
      <c r="D26638" s="75">
        <v>313.93</v>
      </c>
      <c r="E26638" s="75">
        <v>311.66000000000003</v>
      </c>
      <c r="F26638" s="73" t="s">
        <v>11</v>
      </c>
    </row>
    <row r="26639" spans="1:6" ht="51" x14ac:dyDescent="0.25">
      <c r="A26639" s="73" t="s">
        <v>22171</v>
      </c>
      <c r="B26639" s="74" t="s">
        <v>22172</v>
      </c>
      <c r="C26639" s="73" t="s">
        <v>59</v>
      </c>
      <c r="D26639" s="75">
        <v>303.24</v>
      </c>
      <c r="E26639" s="75">
        <v>292.2</v>
      </c>
      <c r="F26639" s="73" t="s">
        <v>11</v>
      </c>
    </row>
    <row r="26640" spans="1:6" ht="76.5" x14ac:dyDescent="0.25">
      <c r="A26640" s="73" t="s">
        <v>22173</v>
      </c>
      <c r="B26640" s="74" t="s">
        <v>22174</v>
      </c>
      <c r="C26640" s="73" t="s">
        <v>59</v>
      </c>
      <c r="D26640" s="75">
        <v>340.12</v>
      </c>
      <c r="E26640" s="75">
        <v>330.08</v>
      </c>
      <c r="F26640" s="73" t="s">
        <v>11</v>
      </c>
    </row>
    <row r="26641" spans="1:6" ht="51" x14ac:dyDescent="0.25">
      <c r="A26641" s="73" t="s">
        <v>22175</v>
      </c>
      <c r="B26641" s="74" t="s">
        <v>22176</v>
      </c>
      <c r="C26641" s="73" t="s">
        <v>59</v>
      </c>
      <c r="D26641" s="75">
        <v>199.94</v>
      </c>
      <c r="E26641" s="75">
        <v>191.76</v>
      </c>
      <c r="F26641" s="73" t="s">
        <v>11</v>
      </c>
    </row>
    <row r="26642" spans="1:6" ht="51" x14ac:dyDescent="0.25">
      <c r="A26642" s="73" t="s">
        <v>22177</v>
      </c>
      <c r="B26642" s="74" t="s">
        <v>22178</v>
      </c>
      <c r="C26642" s="73" t="s">
        <v>59</v>
      </c>
      <c r="D26642" s="75">
        <v>79.48</v>
      </c>
      <c r="E26642" s="75">
        <v>76.2</v>
      </c>
      <c r="F26642" s="73" t="s">
        <v>11</v>
      </c>
    </row>
    <row r="26643" spans="1:6" ht="51" x14ac:dyDescent="0.25">
      <c r="A26643" s="73" t="s">
        <v>22179</v>
      </c>
      <c r="B26643" s="74" t="s">
        <v>22180</v>
      </c>
      <c r="C26643" s="73" t="s">
        <v>59</v>
      </c>
      <c r="D26643" s="75">
        <v>102.88</v>
      </c>
      <c r="E26643" s="75">
        <v>98.63</v>
      </c>
      <c r="F26643" s="73" t="s">
        <v>11</v>
      </c>
    </row>
    <row r="26644" spans="1:6" ht="51" x14ac:dyDescent="0.25">
      <c r="A26644" s="73" t="s">
        <v>22181</v>
      </c>
      <c r="B26644" s="74" t="s">
        <v>22182</v>
      </c>
      <c r="C26644" s="73" t="s">
        <v>59</v>
      </c>
      <c r="D26644" s="75">
        <v>152.53</v>
      </c>
      <c r="E26644" s="75">
        <v>146.22999999999999</v>
      </c>
      <c r="F26644" s="73" t="s">
        <v>11</v>
      </c>
    </row>
    <row r="26645" spans="1:6" ht="51" x14ac:dyDescent="0.25">
      <c r="A26645" s="73" t="s">
        <v>22183</v>
      </c>
      <c r="B26645" s="74" t="s">
        <v>22184</v>
      </c>
      <c r="C26645" s="73" t="s">
        <v>59</v>
      </c>
      <c r="D26645" s="75">
        <v>483.16</v>
      </c>
      <c r="E26645" s="75">
        <v>467.45</v>
      </c>
      <c r="F26645" s="73" t="s">
        <v>11</v>
      </c>
    </row>
    <row r="26646" spans="1:6" ht="51" x14ac:dyDescent="0.25">
      <c r="A26646" s="73" t="s">
        <v>22185</v>
      </c>
      <c r="B26646" s="74" t="s">
        <v>22186</v>
      </c>
      <c r="C26646" s="73" t="s">
        <v>59</v>
      </c>
      <c r="D26646" s="75">
        <v>919.66</v>
      </c>
      <c r="E26646" s="75">
        <v>890.72</v>
      </c>
      <c r="F26646" s="73" t="s">
        <v>11</v>
      </c>
    </row>
    <row r="26647" spans="1:6" ht="76.5" x14ac:dyDescent="0.25">
      <c r="A26647" s="73" t="s">
        <v>22187</v>
      </c>
      <c r="B26647" s="74" t="s">
        <v>22188</v>
      </c>
      <c r="C26647" s="73" t="s">
        <v>59</v>
      </c>
      <c r="D26647" s="75">
        <v>324.66000000000003</v>
      </c>
      <c r="E26647" s="75">
        <v>315.29000000000002</v>
      </c>
      <c r="F26647" s="73" t="s">
        <v>11</v>
      </c>
    </row>
    <row r="26648" spans="1:6" ht="51" x14ac:dyDescent="0.25">
      <c r="A26648" s="73" t="s">
        <v>22189</v>
      </c>
      <c r="B26648" s="74" t="s">
        <v>22190</v>
      </c>
      <c r="C26648" s="73" t="s">
        <v>59</v>
      </c>
      <c r="D26648" s="75">
        <v>184.48</v>
      </c>
      <c r="E26648" s="75">
        <v>176.97</v>
      </c>
      <c r="F26648" s="73" t="s">
        <v>11</v>
      </c>
    </row>
    <row r="26649" spans="1:6" ht="51" x14ac:dyDescent="0.25">
      <c r="A26649" s="73" t="s">
        <v>22191</v>
      </c>
      <c r="B26649" s="74" t="s">
        <v>22192</v>
      </c>
      <c r="C26649" s="73" t="s">
        <v>59</v>
      </c>
      <c r="D26649" s="75">
        <v>137.07</v>
      </c>
      <c r="E26649" s="75">
        <v>131.44</v>
      </c>
      <c r="F26649" s="73" t="s">
        <v>11</v>
      </c>
    </row>
    <row r="26650" spans="1:6" ht="76.5" x14ac:dyDescent="0.25">
      <c r="A26650" s="73" t="s">
        <v>22193</v>
      </c>
      <c r="B26650" s="74" t="s">
        <v>22194</v>
      </c>
      <c r="C26650" s="73" t="s">
        <v>59</v>
      </c>
      <c r="D26650" s="75">
        <v>433.67</v>
      </c>
      <c r="E26650" s="75">
        <v>418.57</v>
      </c>
      <c r="F26650" s="73" t="s">
        <v>11</v>
      </c>
    </row>
    <row r="26651" spans="1:6" ht="51" x14ac:dyDescent="0.25">
      <c r="A26651" s="73" t="s">
        <v>22195</v>
      </c>
      <c r="B26651" s="74" t="s">
        <v>22196</v>
      </c>
      <c r="C26651" s="73" t="s">
        <v>59</v>
      </c>
      <c r="D26651" s="75">
        <v>293.49</v>
      </c>
      <c r="E26651" s="75">
        <v>280.25</v>
      </c>
      <c r="F26651" s="73" t="s">
        <v>11</v>
      </c>
    </row>
    <row r="26652" spans="1:6" ht="51" x14ac:dyDescent="0.25">
      <c r="A26652" s="73" t="s">
        <v>22197</v>
      </c>
      <c r="B26652" s="74" t="s">
        <v>22198</v>
      </c>
      <c r="C26652" s="73" t="s">
        <v>59</v>
      </c>
      <c r="D26652" s="75">
        <v>142.51</v>
      </c>
      <c r="E26652" s="75">
        <v>135.79</v>
      </c>
      <c r="F26652" s="73" t="s">
        <v>11</v>
      </c>
    </row>
    <row r="26653" spans="1:6" ht="51" x14ac:dyDescent="0.25">
      <c r="A26653" s="73" t="s">
        <v>22199</v>
      </c>
      <c r="B26653" s="74" t="s">
        <v>22200</v>
      </c>
      <c r="C26653" s="73" t="s">
        <v>59</v>
      </c>
      <c r="D26653" s="75">
        <v>176.08</v>
      </c>
      <c r="E26653" s="75">
        <v>167.86</v>
      </c>
      <c r="F26653" s="73" t="s">
        <v>11</v>
      </c>
    </row>
    <row r="26654" spans="1:6" ht="51" x14ac:dyDescent="0.25">
      <c r="A26654" s="73" t="s">
        <v>22201</v>
      </c>
      <c r="B26654" s="74" t="s">
        <v>22202</v>
      </c>
      <c r="C26654" s="73" t="s">
        <v>59</v>
      </c>
      <c r="D26654" s="75">
        <v>246.08</v>
      </c>
      <c r="E26654" s="75">
        <v>234.72</v>
      </c>
      <c r="F26654" s="73" t="s">
        <v>11</v>
      </c>
    </row>
    <row r="26655" spans="1:6" ht="51" x14ac:dyDescent="0.25">
      <c r="A26655" s="73" t="s">
        <v>22203</v>
      </c>
      <c r="B26655" s="74" t="s">
        <v>22204</v>
      </c>
      <c r="C26655" s="73" t="s">
        <v>59</v>
      </c>
      <c r="D26655" s="75">
        <v>400.09</v>
      </c>
      <c r="E26655" s="75">
        <v>384.25</v>
      </c>
      <c r="F26655" s="73" t="s">
        <v>11</v>
      </c>
    </row>
    <row r="26656" spans="1:6" ht="51" x14ac:dyDescent="0.25">
      <c r="A26656" s="73" t="s">
        <v>22205</v>
      </c>
      <c r="B26656" s="74" t="s">
        <v>22206</v>
      </c>
      <c r="C26656" s="73" t="s">
        <v>59</v>
      </c>
      <c r="D26656" s="75">
        <v>641.11</v>
      </c>
      <c r="E26656" s="75">
        <v>616.91999999999996</v>
      </c>
      <c r="F26656" s="73" t="s">
        <v>11</v>
      </c>
    </row>
    <row r="26657" spans="1:6" ht="51" x14ac:dyDescent="0.25">
      <c r="A26657" s="73" t="s">
        <v>22207</v>
      </c>
      <c r="B26657" s="74" t="s">
        <v>22208</v>
      </c>
      <c r="C26657" s="73" t="s">
        <v>59</v>
      </c>
      <c r="D26657" s="75">
        <v>1142.7</v>
      </c>
      <c r="E26657" s="75">
        <v>1101.8399999999999</v>
      </c>
      <c r="F26657" s="73" t="s">
        <v>11</v>
      </c>
    </row>
    <row r="26658" spans="1:6" ht="76.5" x14ac:dyDescent="0.25">
      <c r="A26658" s="73" t="s">
        <v>22209</v>
      </c>
      <c r="B26658" s="74" t="s">
        <v>22210</v>
      </c>
      <c r="C26658" s="73" t="s">
        <v>59</v>
      </c>
      <c r="D26658" s="75">
        <v>418.21</v>
      </c>
      <c r="E26658" s="75">
        <v>403.78</v>
      </c>
      <c r="F26658" s="73" t="s">
        <v>11</v>
      </c>
    </row>
    <row r="26659" spans="1:6" ht="51" x14ac:dyDescent="0.25">
      <c r="A26659" s="73" t="s">
        <v>22211</v>
      </c>
      <c r="B26659" s="74" t="s">
        <v>22212</v>
      </c>
      <c r="C26659" s="73" t="s">
        <v>59</v>
      </c>
      <c r="D26659" s="75">
        <v>278.02999999999997</v>
      </c>
      <c r="E26659" s="75">
        <v>265.45999999999998</v>
      </c>
      <c r="F26659" s="73" t="s">
        <v>11</v>
      </c>
    </row>
    <row r="26660" spans="1:6" ht="51" x14ac:dyDescent="0.25">
      <c r="A26660" s="73" t="s">
        <v>22213</v>
      </c>
      <c r="B26660" s="74" t="s">
        <v>22214</v>
      </c>
      <c r="C26660" s="73" t="s">
        <v>59</v>
      </c>
      <c r="D26660" s="75">
        <v>557.84</v>
      </c>
      <c r="E26660" s="75">
        <v>532.38</v>
      </c>
      <c r="F26660" s="73" t="s">
        <v>11</v>
      </c>
    </row>
    <row r="26661" spans="1:6" ht="51" x14ac:dyDescent="0.25">
      <c r="A26661" s="73" t="s">
        <v>22215</v>
      </c>
      <c r="B26661" s="74" t="s">
        <v>22216</v>
      </c>
      <c r="C26661" s="73" t="s">
        <v>59</v>
      </c>
      <c r="D26661" s="75">
        <v>44.03</v>
      </c>
      <c r="E26661" s="75">
        <v>42.39</v>
      </c>
      <c r="F26661" s="73" t="s">
        <v>11</v>
      </c>
    </row>
    <row r="26662" spans="1:6" ht="51" x14ac:dyDescent="0.25">
      <c r="A26662" s="73" t="s">
        <v>22217</v>
      </c>
      <c r="B26662" s="74" t="s">
        <v>22218</v>
      </c>
      <c r="C26662" s="73" t="s">
        <v>59</v>
      </c>
      <c r="D26662" s="75">
        <v>47.14</v>
      </c>
      <c r="E26662" s="75">
        <v>45.37</v>
      </c>
      <c r="F26662" s="73" t="s">
        <v>11</v>
      </c>
    </row>
    <row r="26663" spans="1:6" ht="51" x14ac:dyDescent="0.25">
      <c r="A26663" s="73" t="s">
        <v>22219</v>
      </c>
      <c r="B26663" s="74" t="s">
        <v>22220</v>
      </c>
      <c r="C26663" s="73" t="s">
        <v>59</v>
      </c>
      <c r="D26663" s="75">
        <v>49.98</v>
      </c>
      <c r="E26663" s="75">
        <v>48.1</v>
      </c>
      <c r="F26663" s="73" t="s">
        <v>11</v>
      </c>
    </row>
    <row r="26664" spans="1:6" ht="25.5" x14ac:dyDescent="0.25">
      <c r="A26664" s="73" t="s">
        <v>22221</v>
      </c>
      <c r="B26664" s="74" t="s">
        <v>37555</v>
      </c>
      <c r="C26664" s="73" t="s">
        <v>59</v>
      </c>
      <c r="D26664" s="75">
        <v>21.14</v>
      </c>
      <c r="E26664" s="75">
        <v>20.12</v>
      </c>
      <c r="F26664" s="73" t="s">
        <v>11</v>
      </c>
    </row>
    <row r="26665" spans="1:6" ht="25.5" x14ac:dyDescent="0.25">
      <c r="A26665" s="73" t="s">
        <v>22222</v>
      </c>
      <c r="B26665" s="74" t="s">
        <v>22223</v>
      </c>
      <c r="C26665" s="73" t="s">
        <v>59</v>
      </c>
      <c r="D26665" s="75">
        <v>230.15</v>
      </c>
      <c r="E26665" s="75">
        <v>228.58</v>
      </c>
      <c r="F26665" s="73" t="s">
        <v>11</v>
      </c>
    </row>
    <row r="26666" spans="1:6" ht="25.5" x14ac:dyDescent="0.25">
      <c r="A26666" s="73" t="s">
        <v>22224</v>
      </c>
      <c r="B26666" s="74" t="s">
        <v>37556</v>
      </c>
      <c r="C26666" s="73" t="s">
        <v>59</v>
      </c>
      <c r="D26666" s="75">
        <v>19.38</v>
      </c>
      <c r="E26666" s="75">
        <v>18.22</v>
      </c>
      <c r="F26666" s="73" t="s">
        <v>11</v>
      </c>
    </row>
    <row r="26667" spans="1:6" ht="51" x14ac:dyDescent="0.25">
      <c r="A26667" s="73" t="s">
        <v>34556</v>
      </c>
      <c r="B26667" s="74" t="s">
        <v>34557</v>
      </c>
      <c r="C26667" s="73" t="s">
        <v>59</v>
      </c>
      <c r="D26667" s="75">
        <v>577.82000000000005</v>
      </c>
      <c r="E26667" s="75">
        <v>553.1</v>
      </c>
      <c r="F26667" s="73" t="s">
        <v>11</v>
      </c>
    </row>
    <row r="26668" spans="1:6" ht="51" x14ac:dyDescent="0.25">
      <c r="A26668" s="73" t="s">
        <v>34558</v>
      </c>
      <c r="B26668" s="74" t="s">
        <v>34559</v>
      </c>
      <c r="C26668" s="73" t="s">
        <v>59</v>
      </c>
      <c r="D26668" s="75">
        <v>688.09</v>
      </c>
      <c r="E26668" s="75">
        <v>658.34</v>
      </c>
      <c r="F26668" s="73" t="s">
        <v>11</v>
      </c>
    </row>
    <row r="26669" spans="1:6" ht="51" x14ac:dyDescent="0.25">
      <c r="A26669" s="73" t="s">
        <v>34560</v>
      </c>
      <c r="B26669" s="74" t="s">
        <v>34561</v>
      </c>
      <c r="C26669" s="73" t="s">
        <v>59</v>
      </c>
      <c r="D26669" s="75">
        <v>762.36</v>
      </c>
      <c r="E26669" s="75">
        <v>729.15</v>
      </c>
      <c r="F26669" s="73" t="s">
        <v>11</v>
      </c>
    </row>
    <row r="26670" spans="1:6" ht="25.5" x14ac:dyDescent="0.25">
      <c r="A26670" s="73" t="s">
        <v>22225</v>
      </c>
      <c r="B26670" s="74" t="s">
        <v>34579</v>
      </c>
      <c r="C26670" s="73" t="s">
        <v>59</v>
      </c>
      <c r="D26670" s="75">
        <v>1.02</v>
      </c>
      <c r="E26670" s="75">
        <v>0.96</v>
      </c>
      <c r="F26670" s="73" t="s">
        <v>11</v>
      </c>
    </row>
    <row r="26671" spans="1:6" ht="25.5" x14ac:dyDescent="0.25">
      <c r="A26671" s="73" t="s">
        <v>22226</v>
      </c>
      <c r="B26671" s="74" t="s">
        <v>37557</v>
      </c>
      <c r="C26671" s="73" t="s">
        <v>59</v>
      </c>
      <c r="D26671" s="75">
        <v>4.96</v>
      </c>
      <c r="E26671" s="75">
        <v>4.66</v>
      </c>
      <c r="F26671" s="73" t="s">
        <v>11</v>
      </c>
    </row>
    <row r="26672" spans="1:6" ht="25.5" x14ac:dyDescent="0.25">
      <c r="A26672" s="73" t="s">
        <v>22227</v>
      </c>
      <c r="B26672" s="74" t="s">
        <v>37558</v>
      </c>
      <c r="C26672" s="73" t="s">
        <v>59</v>
      </c>
      <c r="D26672" s="75">
        <v>5.51</v>
      </c>
      <c r="E26672" s="75">
        <v>5.2</v>
      </c>
      <c r="F26672" s="73" t="s">
        <v>11</v>
      </c>
    </row>
    <row r="26673" spans="1:6" ht="25.5" x14ac:dyDescent="0.25">
      <c r="A26673" s="73" t="s">
        <v>22228</v>
      </c>
      <c r="B26673" s="74" t="s">
        <v>37559</v>
      </c>
      <c r="C26673" s="73" t="s">
        <v>59</v>
      </c>
      <c r="D26673" s="75">
        <v>6.8</v>
      </c>
      <c r="E26673" s="75">
        <v>6.45</v>
      </c>
      <c r="F26673" s="73" t="s">
        <v>11</v>
      </c>
    </row>
    <row r="26674" spans="1:6" ht="38.25" x14ac:dyDescent="0.25">
      <c r="A26674" s="73" t="s">
        <v>22229</v>
      </c>
      <c r="B26674" s="74" t="s">
        <v>22230</v>
      </c>
      <c r="C26674" s="73" t="s">
        <v>59</v>
      </c>
      <c r="D26674" s="75">
        <v>62.77</v>
      </c>
      <c r="E26674" s="75">
        <v>60.29</v>
      </c>
      <c r="F26674" s="73" t="s">
        <v>11</v>
      </c>
    </row>
    <row r="26675" spans="1:6" ht="25.5" x14ac:dyDescent="0.25">
      <c r="A26675" s="73" t="s">
        <v>34580</v>
      </c>
      <c r="B26675" s="74" t="s">
        <v>34581</v>
      </c>
      <c r="C26675" s="73" t="s">
        <v>59</v>
      </c>
      <c r="D26675" s="75">
        <v>1.31</v>
      </c>
      <c r="E26675" s="75">
        <v>1.22</v>
      </c>
      <c r="F26675" s="73" t="s">
        <v>11</v>
      </c>
    </row>
    <row r="26676" spans="1:6" ht="38.25" x14ac:dyDescent="0.25">
      <c r="A26676" s="73" t="s">
        <v>817</v>
      </c>
      <c r="B26676" s="74" t="s">
        <v>818</v>
      </c>
      <c r="C26676" s="73" t="s">
        <v>59</v>
      </c>
      <c r="D26676" s="75">
        <v>9.52</v>
      </c>
      <c r="E26676" s="75">
        <v>9.33</v>
      </c>
      <c r="F26676" s="73" t="s">
        <v>11</v>
      </c>
    </row>
    <row r="26677" spans="1:6" ht="51" x14ac:dyDescent="0.25">
      <c r="A26677" s="73" t="s">
        <v>22231</v>
      </c>
      <c r="B26677" s="74" t="s">
        <v>22232</v>
      </c>
      <c r="C26677" s="73" t="s">
        <v>59</v>
      </c>
      <c r="D26677" s="75">
        <v>11</v>
      </c>
      <c r="E26677" s="75">
        <v>10.81</v>
      </c>
      <c r="F26677" s="73" t="s">
        <v>11</v>
      </c>
    </row>
    <row r="26678" spans="1:6" ht="38.25" x14ac:dyDescent="0.25">
      <c r="A26678" s="73" t="s">
        <v>22233</v>
      </c>
      <c r="B26678" s="74" t="s">
        <v>37560</v>
      </c>
      <c r="C26678" s="73" t="s">
        <v>59</v>
      </c>
      <c r="D26678" s="75">
        <v>94.47</v>
      </c>
      <c r="E26678" s="75">
        <v>91.81</v>
      </c>
      <c r="F26678" s="73" t="s">
        <v>11</v>
      </c>
    </row>
    <row r="26679" spans="1:6" ht="38.25" x14ac:dyDescent="0.25">
      <c r="A26679" s="73" t="s">
        <v>22234</v>
      </c>
      <c r="B26679" s="74" t="s">
        <v>37561</v>
      </c>
      <c r="C26679" s="73" t="s">
        <v>59</v>
      </c>
      <c r="D26679" s="75">
        <v>116.52</v>
      </c>
      <c r="E26679" s="75">
        <v>113.6</v>
      </c>
      <c r="F26679" s="73" t="s">
        <v>11</v>
      </c>
    </row>
    <row r="26680" spans="1:6" ht="38.25" x14ac:dyDescent="0.25">
      <c r="A26680" s="73" t="s">
        <v>22235</v>
      </c>
      <c r="B26680" s="74" t="s">
        <v>37562</v>
      </c>
      <c r="C26680" s="73" t="s">
        <v>59</v>
      </c>
      <c r="D26680" s="75">
        <v>105.57</v>
      </c>
      <c r="E26680" s="75">
        <v>102.85</v>
      </c>
      <c r="F26680" s="73" t="s">
        <v>11</v>
      </c>
    </row>
    <row r="26681" spans="1:6" ht="38.25" x14ac:dyDescent="0.25">
      <c r="A26681" s="73" t="s">
        <v>22236</v>
      </c>
      <c r="B26681" s="74" t="s">
        <v>37563</v>
      </c>
      <c r="C26681" s="73" t="s">
        <v>59</v>
      </c>
      <c r="D26681" s="75">
        <v>116.56</v>
      </c>
      <c r="E26681" s="75">
        <v>113.55</v>
      </c>
      <c r="F26681" s="73" t="s">
        <v>11</v>
      </c>
    </row>
    <row r="26682" spans="1:6" ht="38.25" x14ac:dyDescent="0.25">
      <c r="A26682" s="73" t="s">
        <v>22237</v>
      </c>
      <c r="B26682" s="74" t="s">
        <v>37564</v>
      </c>
      <c r="C26682" s="73" t="s">
        <v>59</v>
      </c>
      <c r="D26682" s="75">
        <v>124.87</v>
      </c>
      <c r="E26682" s="75">
        <v>121.96</v>
      </c>
      <c r="F26682" s="73" t="s">
        <v>11</v>
      </c>
    </row>
    <row r="26683" spans="1:6" ht="38.25" x14ac:dyDescent="0.25">
      <c r="A26683" s="73" t="s">
        <v>22238</v>
      </c>
      <c r="B26683" s="74" t="s">
        <v>37565</v>
      </c>
      <c r="C26683" s="73" t="s">
        <v>59</v>
      </c>
      <c r="D26683" s="75">
        <v>145.88999999999999</v>
      </c>
      <c r="E26683" s="75">
        <v>142.72999999999999</v>
      </c>
      <c r="F26683" s="73" t="s">
        <v>11</v>
      </c>
    </row>
    <row r="26684" spans="1:6" ht="38.25" x14ac:dyDescent="0.25">
      <c r="A26684" s="73" t="s">
        <v>22239</v>
      </c>
      <c r="B26684" s="74" t="s">
        <v>37566</v>
      </c>
      <c r="C26684" s="73" t="s">
        <v>59</v>
      </c>
      <c r="D26684" s="75">
        <v>155.6</v>
      </c>
      <c r="E26684" s="75">
        <v>152.44</v>
      </c>
      <c r="F26684" s="73" t="s">
        <v>11</v>
      </c>
    </row>
    <row r="26685" spans="1:6" ht="38.25" x14ac:dyDescent="0.25">
      <c r="A26685" s="73" t="s">
        <v>22240</v>
      </c>
      <c r="B26685" s="74" t="s">
        <v>37567</v>
      </c>
      <c r="C26685" s="73" t="s">
        <v>59</v>
      </c>
      <c r="D26685" s="75">
        <v>173.67</v>
      </c>
      <c r="E26685" s="75">
        <v>170.24</v>
      </c>
      <c r="F26685" s="73" t="s">
        <v>11</v>
      </c>
    </row>
    <row r="26686" spans="1:6" ht="38.25" x14ac:dyDescent="0.25">
      <c r="A26686" s="73" t="s">
        <v>22241</v>
      </c>
      <c r="B26686" s="74" t="s">
        <v>37568</v>
      </c>
      <c r="C26686" s="73" t="s">
        <v>59</v>
      </c>
      <c r="D26686" s="75">
        <v>212.09</v>
      </c>
      <c r="E26686" s="75">
        <v>208.49</v>
      </c>
      <c r="F26686" s="73" t="s">
        <v>11</v>
      </c>
    </row>
    <row r="26687" spans="1:6" ht="38.25" x14ac:dyDescent="0.25">
      <c r="A26687" s="73" t="s">
        <v>22242</v>
      </c>
      <c r="B26687" s="74" t="s">
        <v>37569</v>
      </c>
      <c r="C26687" s="73" t="s">
        <v>59</v>
      </c>
      <c r="D26687" s="75">
        <v>90.77</v>
      </c>
      <c r="E26687" s="75">
        <v>88.11</v>
      </c>
      <c r="F26687" s="73" t="s">
        <v>11</v>
      </c>
    </row>
    <row r="26688" spans="1:6" ht="38.25" x14ac:dyDescent="0.25">
      <c r="A26688" s="73" t="s">
        <v>22243</v>
      </c>
      <c r="B26688" s="74" t="s">
        <v>37570</v>
      </c>
      <c r="C26688" s="73" t="s">
        <v>59</v>
      </c>
      <c r="D26688" s="75">
        <v>113.16</v>
      </c>
      <c r="E26688" s="75">
        <v>110.24</v>
      </c>
      <c r="F26688" s="73" t="s">
        <v>11</v>
      </c>
    </row>
    <row r="26689" spans="1:6" ht="38.25" x14ac:dyDescent="0.25">
      <c r="A26689" s="73" t="s">
        <v>22244</v>
      </c>
      <c r="B26689" s="74" t="s">
        <v>37571</v>
      </c>
      <c r="C26689" s="73" t="s">
        <v>59</v>
      </c>
      <c r="D26689" s="75">
        <v>105.12</v>
      </c>
      <c r="E26689" s="75">
        <v>102.41</v>
      </c>
      <c r="F26689" s="73" t="s">
        <v>11</v>
      </c>
    </row>
    <row r="26690" spans="1:6" ht="38.25" x14ac:dyDescent="0.25">
      <c r="A26690" s="73" t="s">
        <v>22245</v>
      </c>
      <c r="B26690" s="74" t="s">
        <v>37572</v>
      </c>
      <c r="C26690" s="73" t="s">
        <v>59</v>
      </c>
      <c r="D26690" s="75">
        <v>123.29</v>
      </c>
      <c r="E26690" s="75">
        <v>120.29</v>
      </c>
      <c r="F26690" s="73" t="s">
        <v>11</v>
      </c>
    </row>
    <row r="26691" spans="1:6" ht="38.25" x14ac:dyDescent="0.25">
      <c r="A26691" s="73" t="s">
        <v>22246</v>
      </c>
      <c r="B26691" s="74" t="s">
        <v>37573</v>
      </c>
      <c r="C26691" s="73" t="s">
        <v>59</v>
      </c>
      <c r="D26691" s="75">
        <v>127.75</v>
      </c>
      <c r="E26691" s="75">
        <v>124.84</v>
      </c>
      <c r="F26691" s="73" t="s">
        <v>11</v>
      </c>
    </row>
    <row r="26692" spans="1:6" ht="38.25" x14ac:dyDescent="0.25">
      <c r="A26692" s="73" t="s">
        <v>22247</v>
      </c>
      <c r="B26692" s="74" t="s">
        <v>37574</v>
      </c>
      <c r="C26692" s="73" t="s">
        <v>59</v>
      </c>
      <c r="D26692" s="75">
        <v>140.76</v>
      </c>
      <c r="E26692" s="75">
        <v>137.61000000000001</v>
      </c>
      <c r="F26692" s="73" t="s">
        <v>11</v>
      </c>
    </row>
    <row r="26693" spans="1:6" ht="38.25" x14ac:dyDescent="0.25">
      <c r="A26693" s="73" t="s">
        <v>22248</v>
      </c>
      <c r="B26693" s="74" t="s">
        <v>37575</v>
      </c>
      <c r="C26693" s="73" t="s">
        <v>59</v>
      </c>
      <c r="D26693" s="75">
        <v>167.57</v>
      </c>
      <c r="E26693" s="75">
        <v>164.42</v>
      </c>
      <c r="F26693" s="73" t="s">
        <v>11</v>
      </c>
    </row>
    <row r="26694" spans="1:6" ht="38.25" x14ac:dyDescent="0.25">
      <c r="A26694" s="73" t="s">
        <v>22249</v>
      </c>
      <c r="B26694" s="74" t="s">
        <v>37576</v>
      </c>
      <c r="C26694" s="73" t="s">
        <v>59</v>
      </c>
      <c r="D26694" s="75">
        <v>177.21</v>
      </c>
      <c r="E26694" s="75">
        <v>173.78</v>
      </c>
      <c r="F26694" s="73" t="s">
        <v>11</v>
      </c>
    </row>
    <row r="26695" spans="1:6" ht="38.25" x14ac:dyDescent="0.25">
      <c r="A26695" s="73" t="s">
        <v>22250</v>
      </c>
      <c r="B26695" s="74" t="s">
        <v>37577</v>
      </c>
      <c r="C26695" s="73" t="s">
        <v>59</v>
      </c>
      <c r="D26695" s="75">
        <v>211.71</v>
      </c>
      <c r="E26695" s="75">
        <v>208.11</v>
      </c>
      <c r="F26695" s="73" t="s">
        <v>11</v>
      </c>
    </row>
    <row r="26696" spans="1:6" x14ac:dyDescent="0.25">
      <c r="A26696" s="73" t="s">
        <v>34584</v>
      </c>
      <c r="B26696" s="74" t="s">
        <v>34585</v>
      </c>
      <c r="C26696" s="73" t="s">
        <v>59</v>
      </c>
      <c r="D26696" s="75">
        <v>6</v>
      </c>
      <c r="E26696" s="75">
        <v>5.85</v>
      </c>
      <c r="F26696" s="73" t="s">
        <v>11</v>
      </c>
    </row>
    <row r="26697" spans="1:6" ht="38.25" x14ac:dyDescent="0.25">
      <c r="A26697" s="73" t="s">
        <v>22251</v>
      </c>
      <c r="B26697" s="74" t="s">
        <v>34598</v>
      </c>
      <c r="C26697" s="73" t="s">
        <v>59</v>
      </c>
      <c r="D26697" s="75">
        <v>203.97</v>
      </c>
      <c r="E26697" s="75">
        <v>189.8</v>
      </c>
      <c r="F26697" s="73" t="s">
        <v>11</v>
      </c>
    </row>
    <row r="26698" spans="1:6" ht="38.25" x14ac:dyDescent="0.25">
      <c r="A26698" s="73" t="s">
        <v>22252</v>
      </c>
      <c r="B26698" s="74" t="s">
        <v>34599</v>
      </c>
      <c r="C26698" s="73" t="s">
        <v>59</v>
      </c>
      <c r="D26698" s="75">
        <v>209.37</v>
      </c>
      <c r="E26698" s="75">
        <v>195.13</v>
      </c>
      <c r="F26698" s="73" t="s">
        <v>11</v>
      </c>
    </row>
    <row r="26699" spans="1:6" ht="38.25" x14ac:dyDescent="0.25">
      <c r="A26699" s="73" t="s">
        <v>22253</v>
      </c>
      <c r="B26699" s="74" t="s">
        <v>22254</v>
      </c>
      <c r="C26699" s="73" t="s">
        <v>59</v>
      </c>
      <c r="D26699" s="75">
        <v>222.86</v>
      </c>
      <c r="E26699" s="75">
        <v>208.46</v>
      </c>
      <c r="F26699" s="73" t="s">
        <v>11</v>
      </c>
    </row>
    <row r="26700" spans="1:6" ht="38.25" x14ac:dyDescent="0.25">
      <c r="A26700" s="73" t="s">
        <v>34604</v>
      </c>
      <c r="B26700" s="74" t="s">
        <v>34605</v>
      </c>
      <c r="C26700" s="73" t="s">
        <v>59</v>
      </c>
      <c r="D26700" s="75">
        <v>43.21</v>
      </c>
      <c r="E26700" s="75">
        <v>41.11</v>
      </c>
      <c r="F26700" s="73" t="s">
        <v>11</v>
      </c>
    </row>
    <row r="26701" spans="1:6" ht="38.25" x14ac:dyDescent="0.25">
      <c r="A26701" s="73" t="s">
        <v>34606</v>
      </c>
      <c r="B26701" s="74" t="s">
        <v>34607</v>
      </c>
      <c r="C26701" s="73" t="s">
        <v>59</v>
      </c>
      <c r="D26701" s="75">
        <v>50.43</v>
      </c>
      <c r="E26701" s="75">
        <v>48.22</v>
      </c>
      <c r="F26701" s="73" t="s">
        <v>11</v>
      </c>
    </row>
    <row r="26702" spans="1:6" ht="38.25" x14ac:dyDescent="0.25">
      <c r="A26702" s="73" t="s">
        <v>34608</v>
      </c>
      <c r="B26702" s="74" t="s">
        <v>34609</v>
      </c>
      <c r="C26702" s="73" t="s">
        <v>59</v>
      </c>
      <c r="D26702" s="75">
        <v>125.12</v>
      </c>
      <c r="E26702" s="75">
        <v>116.78</v>
      </c>
      <c r="F26702" s="73" t="s">
        <v>11</v>
      </c>
    </row>
    <row r="26703" spans="1:6" ht="38.25" x14ac:dyDescent="0.25">
      <c r="A26703" s="73" t="s">
        <v>34610</v>
      </c>
      <c r="B26703" s="74" t="s">
        <v>34611</v>
      </c>
      <c r="C26703" s="73" t="s">
        <v>59</v>
      </c>
      <c r="D26703" s="75">
        <v>130.52000000000001</v>
      </c>
      <c r="E26703" s="75">
        <v>122.11</v>
      </c>
      <c r="F26703" s="73" t="s">
        <v>11</v>
      </c>
    </row>
    <row r="26704" spans="1:6" ht="38.25" x14ac:dyDescent="0.25">
      <c r="A26704" s="73" t="s">
        <v>34612</v>
      </c>
      <c r="B26704" s="74" t="s">
        <v>34613</v>
      </c>
      <c r="C26704" s="73" t="s">
        <v>59</v>
      </c>
      <c r="D26704" s="75">
        <v>144.01</v>
      </c>
      <c r="E26704" s="75">
        <v>135.44</v>
      </c>
      <c r="F26704" s="73" t="s">
        <v>11</v>
      </c>
    </row>
    <row r="26705" spans="1:6" ht="38.25" x14ac:dyDescent="0.25">
      <c r="A26705" s="73" t="s">
        <v>34614</v>
      </c>
      <c r="B26705" s="74" t="s">
        <v>34615</v>
      </c>
      <c r="C26705" s="73" t="s">
        <v>59</v>
      </c>
      <c r="D26705" s="75">
        <v>125.2</v>
      </c>
      <c r="E26705" s="75">
        <v>116.86</v>
      </c>
      <c r="F26705" s="73" t="s">
        <v>11</v>
      </c>
    </row>
    <row r="26706" spans="1:6" ht="38.25" x14ac:dyDescent="0.25">
      <c r="A26706" s="73" t="s">
        <v>34616</v>
      </c>
      <c r="B26706" s="74" t="s">
        <v>34617</v>
      </c>
      <c r="C26706" s="73" t="s">
        <v>59</v>
      </c>
      <c r="D26706" s="75">
        <v>130.66</v>
      </c>
      <c r="E26706" s="75">
        <v>122.25</v>
      </c>
      <c r="F26706" s="73" t="s">
        <v>11</v>
      </c>
    </row>
    <row r="26707" spans="1:6" ht="38.25" x14ac:dyDescent="0.25">
      <c r="A26707" s="73" t="s">
        <v>34618</v>
      </c>
      <c r="B26707" s="74" t="s">
        <v>34619</v>
      </c>
      <c r="C26707" s="73" t="s">
        <v>59</v>
      </c>
      <c r="D26707" s="75">
        <v>144.29</v>
      </c>
      <c r="E26707" s="75">
        <v>135.72</v>
      </c>
      <c r="F26707" s="73" t="s">
        <v>11</v>
      </c>
    </row>
    <row r="26708" spans="1:6" ht="38.25" x14ac:dyDescent="0.25">
      <c r="A26708" s="73" t="s">
        <v>34620</v>
      </c>
      <c r="B26708" s="74" t="s">
        <v>34621</v>
      </c>
      <c r="C26708" s="73" t="s">
        <v>59</v>
      </c>
      <c r="D26708" s="75">
        <v>204.05</v>
      </c>
      <c r="E26708" s="75">
        <v>189.88</v>
      </c>
      <c r="F26708" s="73" t="s">
        <v>11</v>
      </c>
    </row>
    <row r="26709" spans="1:6" ht="38.25" x14ac:dyDescent="0.25">
      <c r="A26709" s="73" t="s">
        <v>34622</v>
      </c>
      <c r="B26709" s="74" t="s">
        <v>34623</v>
      </c>
      <c r="C26709" s="73" t="s">
        <v>59</v>
      </c>
      <c r="D26709" s="75">
        <v>209.51</v>
      </c>
      <c r="E26709" s="75">
        <v>195.27</v>
      </c>
      <c r="F26709" s="73" t="s">
        <v>11</v>
      </c>
    </row>
    <row r="26710" spans="1:6" ht="38.25" x14ac:dyDescent="0.25">
      <c r="A26710" s="73" t="s">
        <v>34624</v>
      </c>
      <c r="B26710" s="74" t="s">
        <v>34625</v>
      </c>
      <c r="C26710" s="73" t="s">
        <v>59</v>
      </c>
      <c r="D26710" s="75">
        <v>223.14</v>
      </c>
      <c r="E26710" s="75">
        <v>208.74</v>
      </c>
      <c r="F26710" s="73" t="s">
        <v>11</v>
      </c>
    </row>
    <row r="26711" spans="1:6" ht="38.25" x14ac:dyDescent="0.25">
      <c r="A26711" s="73" t="s">
        <v>34626</v>
      </c>
      <c r="B26711" s="74" t="s">
        <v>34627</v>
      </c>
      <c r="C26711" s="73" t="s">
        <v>59</v>
      </c>
      <c r="D26711" s="75">
        <v>124.02</v>
      </c>
      <c r="E26711" s="75">
        <v>115.67</v>
      </c>
      <c r="F26711" s="73" t="s">
        <v>11</v>
      </c>
    </row>
    <row r="26712" spans="1:6" ht="38.25" x14ac:dyDescent="0.25">
      <c r="A26712" s="73" t="s">
        <v>34628</v>
      </c>
      <c r="B26712" s="74" t="s">
        <v>34629</v>
      </c>
      <c r="C26712" s="73" t="s">
        <v>59</v>
      </c>
      <c r="D26712" s="75">
        <v>128.68</v>
      </c>
      <c r="E26712" s="75">
        <v>120.26</v>
      </c>
      <c r="F26712" s="73" t="s">
        <v>11</v>
      </c>
    </row>
    <row r="26713" spans="1:6" ht="38.25" x14ac:dyDescent="0.25">
      <c r="A26713" s="73" t="s">
        <v>34630</v>
      </c>
      <c r="B26713" s="74" t="s">
        <v>34631</v>
      </c>
      <c r="C26713" s="73" t="s">
        <v>59</v>
      </c>
      <c r="D26713" s="75">
        <v>140.34</v>
      </c>
      <c r="E26713" s="75">
        <v>131.75</v>
      </c>
      <c r="F26713" s="73" t="s">
        <v>11</v>
      </c>
    </row>
    <row r="26714" spans="1:6" ht="38.25" x14ac:dyDescent="0.25">
      <c r="A26714" s="73" t="s">
        <v>34632</v>
      </c>
      <c r="B26714" s="74" t="s">
        <v>34633</v>
      </c>
      <c r="C26714" s="73" t="s">
        <v>59</v>
      </c>
      <c r="D26714" s="75">
        <v>202.87</v>
      </c>
      <c r="E26714" s="75">
        <v>188.69</v>
      </c>
      <c r="F26714" s="73" t="s">
        <v>11</v>
      </c>
    </row>
    <row r="26715" spans="1:6" ht="38.25" x14ac:dyDescent="0.25">
      <c r="A26715" s="73" t="s">
        <v>34634</v>
      </c>
      <c r="B26715" s="74" t="s">
        <v>34635</v>
      </c>
      <c r="C26715" s="73" t="s">
        <v>59</v>
      </c>
      <c r="D26715" s="75">
        <v>207.53</v>
      </c>
      <c r="E26715" s="75">
        <v>193.28</v>
      </c>
      <c r="F26715" s="73" t="s">
        <v>11</v>
      </c>
    </row>
    <row r="26716" spans="1:6" ht="38.25" x14ac:dyDescent="0.25">
      <c r="A26716" s="73" t="s">
        <v>34636</v>
      </c>
      <c r="B26716" s="74" t="s">
        <v>34637</v>
      </c>
      <c r="C26716" s="73" t="s">
        <v>59</v>
      </c>
      <c r="D26716" s="75">
        <v>219.19</v>
      </c>
      <c r="E26716" s="75">
        <v>204.77</v>
      </c>
      <c r="F26716" s="73" t="s">
        <v>11</v>
      </c>
    </row>
    <row r="26717" spans="1:6" ht="25.5" x14ac:dyDescent="0.25">
      <c r="A26717" s="73" t="s">
        <v>418</v>
      </c>
      <c r="B26717" s="74" t="s">
        <v>419</v>
      </c>
      <c r="C26717" s="73" t="s">
        <v>59</v>
      </c>
      <c r="D26717" s="75">
        <v>6.14</v>
      </c>
      <c r="E26717" s="75">
        <v>5.78</v>
      </c>
      <c r="F26717" s="73" t="s">
        <v>11</v>
      </c>
    </row>
    <row r="26718" spans="1:6" ht="25.5" x14ac:dyDescent="0.25">
      <c r="A26718" s="73" t="s">
        <v>34676</v>
      </c>
      <c r="B26718" s="74" t="s">
        <v>34677</v>
      </c>
      <c r="C26718" s="73" t="s">
        <v>59</v>
      </c>
      <c r="D26718" s="75">
        <v>558.67999999999995</v>
      </c>
      <c r="E26718" s="75">
        <v>525.71</v>
      </c>
      <c r="F26718" s="73" t="s">
        <v>11</v>
      </c>
    </row>
    <row r="26719" spans="1:6" ht="25.5" x14ac:dyDescent="0.25">
      <c r="A26719" s="73" t="s">
        <v>37578</v>
      </c>
      <c r="B26719" s="74" t="s">
        <v>37579</v>
      </c>
      <c r="C26719" s="73" t="s">
        <v>59</v>
      </c>
      <c r="D26719" s="75">
        <v>140.21</v>
      </c>
      <c r="E26719" s="75">
        <v>136.6</v>
      </c>
      <c r="F26719" s="73" t="s">
        <v>11</v>
      </c>
    </row>
    <row r="26720" spans="1:6" ht="25.5" x14ac:dyDescent="0.25">
      <c r="A26720" s="73" t="s">
        <v>37580</v>
      </c>
      <c r="B26720" s="74" t="s">
        <v>37581</v>
      </c>
      <c r="C26720" s="73" t="s">
        <v>59</v>
      </c>
      <c r="D26720" s="75">
        <v>199.08</v>
      </c>
      <c r="E26720" s="75">
        <v>193.87</v>
      </c>
      <c r="F26720" s="73" t="s">
        <v>11</v>
      </c>
    </row>
    <row r="26721" spans="1:6" ht="25.5" x14ac:dyDescent="0.25">
      <c r="A26721" s="73" t="s">
        <v>37582</v>
      </c>
      <c r="B26721" s="74" t="s">
        <v>37583</v>
      </c>
      <c r="C26721" s="73" t="s">
        <v>59</v>
      </c>
      <c r="D26721" s="75">
        <v>269.66000000000003</v>
      </c>
      <c r="E26721" s="75">
        <v>262.49</v>
      </c>
      <c r="F26721" s="73" t="s">
        <v>11</v>
      </c>
    </row>
    <row r="26722" spans="1:6" ht="25.5" x14ac:dyDescent="0.25">
      <c r="A26722" s="73" t="s">
        <v>37584</v>
      </c>
      <c r="B26722" s="74" t="s">
        <v>37585</v>
      </c>
      <c r="C26722" s="73" t="s">
        <v>59</v>
      </c>
      <c r="D26722" s="75">
        <v>351.93</v>
      </c>
      <c r="E26722" s="75">
        <v>342.45</v>
      </c>
      <c r="F26722" s="73" t="s">
        <v>11</v>
      </c>
    </row>
    <row r="26723" spans="1:6" ht="25.5" x14ac:dyDescent="0.25">
      <c r="A26723" s="73" t="s">
        <v>37586</v>
      </c>
      <c r="B26723" s="74" t="s">
        <v>37587</v>
      </c>
      <c r="C26723" s="73" t="s">
        <v>59</v>
      </c>
      <c r="D26723" s="75">
        <v>445.91</v>
      </c>
      <c r="E26723" s="75">
        <v>433.76</v>
      </c>
      <c r="F26723" s="73" t="s">
        <v>11</v>
      </c>
    </row>
    <row r="26724" spans="1:6" ht="25.5" x14ac:dyDescent="0.25">
      <c r="A26724" s="73" t="s">
        <v>37588</v>
      </c>
      <c r="B26724" s="74" t="s">
        <v>37589</v>
      </c>
      <c r="C26724" s="73" t="s">
        <v>59</v>
      </c>
      <c r="D26724" s="75">
        <v>551.59</v>
      </c>
      <c r="E26724" s="75">
        <v>536.41</v>
      </c>
      <c r="F26724" s="73" t="s">
        <v>11</v>
      </c>
    </row>
    <row r="26725" spans="1:6" ht="25.5" x14ac:dyDescent="0.25">
      <c r="A26725" s="73" t="s">
        <v>37590</v>
      </c>
      <c r="B26725" s="74" t="s">
        <v>37591</v>
      </c>
      <c r="C26725" s="73" t="s">
        <v>59</v>
      </c>
      <c r="D26725" s="75">
        <v>668.97</v>
      </c>
      <c r="E26725" s="75">
        <v>650.41</v>
      </c>
      <c r="F26725" s="73" t="s">
        <v>11</v>
      </c>
    </row>
    <row r="26726" spans="1:6" ht="38.25" x14ac:dyDescent="0.25">
      <c r="A26726" s="73" t="s">
        <v>22255</v>
      </c>
      <c r="B26726" s="74" t="s">
        <v>22256</v>
      </c>
      <c r="C26726" s="73" t="s">
        <v>59</v>
      </c>
      <c r="D26726" s="75">
        <v>159.47</v>
      </c>
      <c r="E26726" s="75">
        <v>154.41</v>
      </c>
      <c r="F26726" s="73" t="s">
        <v>11</v>
      </c>
    </row>
    <row r="26727" spans="1:6" ht="38.25" x14ac:dyDescent="0.25">
      <c r="A26727" s="73" t="s">
        <v>22257</v>
      </c>
      <c r="B26727" s="74" t="s">
        <v>22258</v>
      </c>
      <c r="C26727" s="73" t="s">
        <v>59</v>
      </c>
      <c r="D26727" s="75">
        <v>44.86</v>
      </c>
      <c r="E26727" s="75">
        <v>43.3</v>
      </c>
      <c r="F26727" s="73" t="s">
        <v>11</v>
      </c>
    </row>
    <row r="26728" spans="1:6" ht="25.5" x14ac:dyDescent="0.25">
      <c r="A26728" s="73" t="s">
        <v>22259</v>
      </c>
      <c r="B26728" s="74" t="s">
        <v>22260</v>
      </c>
      <c r="C26728" s="73" t="s">
        <v>59</v>
      </c>
      <c r="D26728" s="75">
        <v>45.92</v>
      </c>
      <c r="E26728" s="75">
        <v>42.6</v>
      </c>
      <c r="F26728" s="73" t="s">
        <v>11</v>
      </c>
    </row>
    <row r="26729" spans="1:6" ht="25.5" x14ac:dyDescent="0.25">
      <c r="A26729" s="73" t="s">
        <v>22261</v>
      </c>
      <c r="B26729" s="74" t="s">
        <v>22262</v>
      </c>
      <c r="C26729" s="73" t="s">
        <v>59</v>
      </c>
      <c r="D26729" s="75">
        <v>48.13</v>
      </c>
      <c r="E26729" s="75">
        <v>44.69</v>
      </c>
      <c r="F26729" s="73" t="s">
        <v>11</v>
      </c>
    </row>
    <row r="26730" spans="1:6" ht="25.5" x14ac:dyDescent="0.25">
      <c r="A26730" s="73" t="s">
        <v>22263</v>
      </c>
      <c r="B26730" s="74" t="s">
        <v>22264</v>
      </c>
      <c r="C26730" s="73" t="s">
        <v>59</v>
      </c>
      <c r="D26730" s="75">
        <v>49.68</v>
      </c>
      <c r="E26730" s="75">
        <v>46.16</v>
      </c>
      <c r="F26730" s="73" t="s">
        <v>11</v>
      </c>
    </row>
    <row r="26731" spans="1:6" ht="25.5" x14ac:dyDescent="0.25">
      <c r="A26731" s="73" t="s">
        <v>22265</v>
      </c>
      <c r="B26731" s="74" t="s">
        <v>22266</v>
      </c>
      <c r="C26731" s="73" t="s">
        <v>59</v>
      </c>
      <c r="D26731" s="75">
        <v>51.86</v>
      </c>
      <c r="E26731" s="75">
        <v>48.21</v>
      </c>
      <c r="F26731" s="73" t="s">
        <v>11</v>
      </c>
    </row>
    <row r="26732" spans="1:6" ht="38.25" x14ac:dyDescent="0.25">
      <c r="A26732" s="73" t="s">
        <v>37592</v>
      </c>
      <c r="B26732" s="74" t="s">
        <v>37593</v>
      </c>
      <c r="C26732" s="73" t="s">
        <v>59</v>
      </c>
      <c r="D26732" s="75">
        <v>13.1</v>
      </c>
      <c r="E26732" s="75">
        <v>12.33</v>
      </c>
      <c r="F26732" s="73" t="s">
        <v>11</v>
      </c>
    </row>
    <row r="26733" spans="1:6" ht="38.25" x14ac:dyDescent="0.25">
      <c r="A26733" s="73" t="s">
        <v>37594</v>
      </c>
      <c r="B26733" s="74" t="s">
        <v>37595</v>
      </c>
      <c r="C26733" s="73" t="s">
        <v>59</v>
      </c>
      <c r="D26733" s="75">
        <v>14.31</v>
      </c>
      <c r="E26733" s="75">
        <v>13.54</v>
      </c>
      <c r="F26733" s="73" t="s">
        <v>11</v>
      </c>
    </row>
    <row r="26734" spans="1:6" ht="38.25" x14ac:dyDescent="0.25">
      <c r="A26734" s="73" t="s">
        <v>37596</v>
      </c>
      <c r="B26734" s="74" t="s">
        <v>37597</v>
      </c>
      <c r="C26734" s="73" t="s">
        <v>59</v>
      </c>
      <c r="D26734" s="75">
        <v>16.07</v>
      </c>
      <c r="E26734" s="75">
        <v>15.28</v>
      </c>
      <c r="F26734" s="73" t="s">
        <v>11</v>
      </c>
    </row>
    <row r="26735" spans="1:6" ht="38.25" x14ac:dyDescent="0.25">
      <c r="A26735" s="73" t="s">
        <v>37598</v>
      </c>
      <c r="B26735" s="74" t="s">
        <v>37599</v>
      </c>
      <c r="C26735" s="73" t="s">
        <v>59</v>
      </c>
      <c r="D26735" s="75">
        <v>19.82</v>
      </c>
      <c r="E26735" s="75">
        <v>18.98</v>
      </c>
      <c r="F26735" s="73" t="s">
        <v>11</v>
      </c>
    </row>
    <row r="26736" spans="1:6" ht="38.25" x14ac:dyDescent="0.25">
      <c r="A26736" s="73" t="s">
        <v>37600</v>
      </c>
      <c r="B26736" s="74" t="s">
        <v>37601</v>
      </c>
      <c r="C26736" s="73" t="s">
        <v>59</v>
      </c>
      <c r="D26736" s="75">
        <v>21.71</v>
      </c>
      <c r="E26736" s="75">
        <v>20.86</v>
      </c>
      <c r="F26736" s="73" t="s">
        <v>11</v>
      </c>
    </row>
    <row r="26737" spans="1:6" ht="38.25" x14ac:dyDescent="0.25">
      <c r="A26737" s="73" t="s">
        <v>37602</v>
      </c>
      <c r="B26737" s="74" t="s">
        <v>37603</v>
      </c>
      <c r="C26737" s="73" t="s">
        <v>59</v>
      </c>
      <c r="D26737" s="75">
        <v>27.22</v>
      </c>
      <c r="E26737" s="75">
        <v>26.3</v>
      </c>
      <c r="F26737" s="73" t="s">
        <v>11</v>
      </c>
    </row>
    <row r="26738" spans="1:6" ht="38.25" x14ac:dyDescent="0.25">
      <c r="A26738" s="73" t="s">
        <v>37604</v>
      </c>
      <c r="B26738" s="74" t="s">
        <v>37605</v>
      </c>
      <c r="C26738" s="73" t="s">
        <v>59</v>
      </c>
      <c r="D26738" s="75">
        <v>38.51</v>
      </c>
      <c r="E26738" s="75">
        <v>37.47</v>
      </c>
      <c r="F26738" s="73" t="s">
        <v>11</v>
      </c>
    </row>
    <row r="26739" spans="1:6" ht="38.25" x14ac:dyDescent="0.25">
      <c r="A26739" s="73" t="s">
        <v>37606</v>
      </c>
      <c r="B26739" s="74" t="s">
        <v>37607</v>
      </c>
      <c r="C26739" s="73" t="s">
        <v>59</v>
      </c>
      <c r="D26739" s="75">
        <v>47.73</v>
      </c>
      <c r="E26739" s="75">
        <v>46.59</v>
      </c>
      <c r="F26739" s="73" t="s">
        <v>11</v>
      </c>
    </row>
    <row r="26740" spans="1:6" ht="38.25" x14ac:dyDescent="0.25">
      <c r="A26740" s="73" t="s">
        <v>37608</v>
      </c>
      <c r="B26740" s="74" t="s">
        <v>37609</v>
      </c>
      <c r="C26740" s="73" t="s">
        <v>59</v>
      </c>
      <c r="D26740" s="75">
        <v>75.55</v>
      </c>
      <c r="E26740" s="75">
        <v>74.12</v>
      </c>
      <c r="F26740" s="73" t="s">
        <v>11</v>
      </c>
    </row>
    <row r="26741" spans="1:6" ht="38.25" x14ac:dyDescent="0.25">
      <c r="A26741" s="73" t="s">
        <v>37610</v>
      </c>
      <c r="B26741" s="74" t="s">
        <v>37611</v>
      </c>
      <c r="C26741" s="73" t="s">
        <v>59</v>
      </c>
      <c r="D26741" s="75">
        <v>16.32</v>
      </c>
      <c r="E26741" s="75">
        <v>15.38</v>
      </c>
      <c r="F26741" s="73" t="s">
        <v>11</v>
      </c>
    </row>
    <row r="26742" spans="1:6" ht="38.25" x14ac:dyDescent="0.25">
      <c r="A26742" s="73" t="s">
        <v>37612</v>
      </c>
      <c r="B26742" s="74" t="s">
        <v>37613</v>
      </c>
      <c r="C26742" s="73" t="s">
        <v>59</v>
      </c>
      <c r="D26742" s="75">
        <v>17.760000000000002</v>
      </c>
      <c r="E26742" s="75">
        <v>16.8</v>
      </c>
      <c r="F26742" s="73" t="s">
        <v>11</v>
      </c>
    </row>
    <row r="26743" spans="1:6" ht="38.25" x14ac:dyDescent="0.25">
      <c r="A26743" s="73" t="s">
        <v>37614</v>
      </c>
      <c r="B26743" s="74" t="s">
        <v>37615</v>
      </c>
      <c r="C26743" s="73" t="s">
        <v>59</v>
      </c>
      <c r="D26743" s="75">
        <v>18.89</v>
      </c>
      <c r="E26743" s="75">
        <v>17.96</v>
      </c>
      <c r="F26743" s="73" t="s">
        <v>11</v>
      </c>
    </row>
    <row r="26744" spans="1:6" ht="38.25" x14ac:dyDescent="0.25">
      <c r="A26744" s="73" t="s">
        <v>37616</v>
      </c>
      <c r="B26744" s="74" t="s">
        <v>37617</v>
      </c>
      <c r="C26744" s="73" t="s">
        <v>59</v>
      </c>
      <c r="D26744" s="75">
        <v>24.68</v>
      </c>
      <c r="E26744" s="75">
        <v>23.64</v>
      </c>
      <c r="F26744" s="73" t="s">
        <v>11</v>
      </c>
    </row>
    <row r="26745" spans="1:6" ht="38.25" x14ac:dyDescent="0.25">
      <c r="A26745" s="73" t="s">
        <v>37618</v>
      </c>
      <c r="B26745" s="74" t="s">
        <v>37619</v>
      </c>
      <c r="C26745" s="73" t="s">
        <v>59</v>
      </c>
      <c r="D26745" s="75">
        <v>28.56</v>
      </c>
      <c r="E26745" s="75">
        <v>27.37</v>
      </c>
      <c r="F26745" s="73" t="s">
        <v>11</v>
      </c>
    </row>
    <row r="26746" spans="1:6" ht="38.25" x14ac:dyDescent="0.25">
      <c r="A26746" s="73" t="s">
        <v>37620</v>
      </c>
      <c r="B26746" s="74" t="s">
        <v>37621</v>
      </c>
      <c r="C26746" s="73" t="s">
        <v>59</v>
      </c>
      <c r="D26746" s="75">
        <v>34.69</v>
      </c>
      <c r="E26746" s="75">
        <v>33.380000000000003</v>
      </c>
      <c r="F26746" s="73" t="s">
        <v>11</v>
      </c>
    </row>
    <row r="26747" spans="1:6" ht="38.25" x14ac:dyDescent="0.25">
      <c r="A26747" s="73" t="s">
        <v>37622</v>
      </c>
      <c r="B26747" s="74" t="s">
        <v>37623</v>
      </c>
      <c r="C26747" s="73" t="s">
        <v>59</v>
      </c>
      <c r="D26747" s="75">
        <v>47.88</v>
      </c>
      <c r="E26747" s="75">
        <v>46.35</v>
      </c>
      <c r="F26747" s="73" t="s">
        <v>11</v>
      </c>
    </row>
    <row r="26748" spans="1:6" ht="38.25" x14ac:dyDescent="0.25">
      <c r="A26748" s="73" t="s">
        <v>37624</v>
      </c>
      <c r="B26748" s="74" t="s">
        <v>37625</v>
      </c>
      <c r="C26748" s="73" t="s">
        <v>59</v>
      </c>
      <c r="D26748" s="75">
        <v>59.83</v>
      </c>
      <c r="E26748" s="75">
        <v>58.06</v>
      </c>
      <c r="F26748" s="73" t="s">
        <v>11</v>
      </c>
    </row>
    <row r="26749" spans="1:6" ht="38.25" x14ac:dyDescent="0.25">
      <c r="A26749" s="73" t="s">
        <v>37626</v>
      </c>
      <c r="B26749" s="74" t="s">
        <v>37627</v>
      </c>
      <c r="C26749" s="73" t="s">
        <v>59</v>
      </c>
      <c r="D26749" s="75">
        <v>91.3</v>
      </c>
      <c r="E26749" s="75">
        <v>89.06</v>
      </c>
      <c r="F26749" s="73" t="s">
        <v>11</v>
      </c>
    </row>
    <row r="26750" spans="1:6" ht="25.5" x14ac:dyDescent="0.25">
      <c r="A26750" s="73" t="s">
        <v>37628</v>
      </c>
      <c r="B26750" s="74" t="s">
        <v>37629</v>
      </c>
      <c r="C26750" s="73" t="s">
        <v>59</v>
      </c>
      <c r="D26750" s="75">
        <v>7.22</v>
      </c>
      <c r="E26750" s="75">
        <v>6.87</v>
      </c>
      <c r="F26750" s="73" t="s">
        <v>11</v>
      </c>
    </row>
    <row r="26751" spans="1:6" ht="25.5" x14ac:dyDescent="0.25">
      <c r="A26751" s="73" t="s">
        <v>37630</v>
      </c>
      <c r="B26751" s="74" t="s">
        <v>37631</v>
      </c>
      <c r="C26751" s="73" t="s">
        <v>59</v>
      </c>
      <c r="D26751" s="75">
        <v>9.4499999999999993</v>
      </c>
      <c r="E26751" s="75">
        <v>9.0299999999999994</v>
      </c>
      <c r="F26751" s="73" t="s">
        <v>11</v>
      </c>
    </row>
    <row r="26752" spans="1:6" ht="25.5" x14ac:dyDescent="0.25">
      <c r="A26752" s="73" t="s">
        <v>37632</v>
      </c>
      <c r="B26752" s="74" t="s">
        <v>37633</v>
      </c>
      <c r="C26752" s="73" t="s">
        <v>59</v>
      </c>
      <c r="D26752" s="75">
        <v>12.18</v>
      </c>
      <c r="E26752" s="75">
        <v>11.61</v>
      </c>
      <c r="F26752" s="73" t="s">
        <v>11</v>
      </c>
    </row>
    <row r="26753" spans="1:6" ht="25.5" x14ac:dyDescent="0.25">
      <c r="A26753" s="73" t="s">
        <v>37634</v>
      </c>
      <c r="B26753" s="74" t="s">
        <v>37635</v>
      </c>
      <c r="C26753" s="73" t="s">
        <v>59</v>
      </c>
      <c r="D26753" s="75">
        <v>16.71</v>
      </c>
      <c r="E26753" s="75">
        <v>15.98</v>
      </c>
      <c r="F26753" s="73" t="s">
        <v>11</v>
      </c>
    </row>
    <row r="26754" spans="1:6" ht="25.5" x14ac:dyDescent="0.25">
      <c r="A26754" s="73" t="s">
        <v>37636</v>
      </c>
      <c r="B26754" s="74" t="s">
        <v>37637</v>
      </c>
      <c r="C26754" s="73" t="s">
        <v>59</v>
      </c>
      <c r="D26754" s="75">
        <v>23.37</v>
      </c>
      <c r="E26754" s="75">
        <v>22.34</v>
      </c>
      <c r="F26754" s="73" t="s">
        <v>11</v>
      </c>
    </row>
    <row r="26755" spans="1:6" ht="25.5" x14ac:dyDescent="0.25">
      <c r="A26755" s="73" t="s">
        <v>37638</v>
      </c>
      <c r="B26755" s="74" t="s">
        <v>37639</v>
      </c>
      <c r="C26755" s="73" t="s">
        <v>59</v>
      </c>
      <c r="D26755" s="75">
        <v>28.94</v>
      </c>
      <c r="E26755" s="75">
        <v>27.75</v>
      </c>
      <c r="F26755" s="73" t="s">
        <v>11</v>
      </c>
    </row>
    <row r="26756" spans="1:6" ht="25.5" x14ac:dyDescent="0.25">
      <c r="A26756" s="73" t="s">
        <v>37640</v>
      </c>
      <c r="B26756" s="74" t="s">
        <v>37641</v>
      </c>
      <c r="C26756" s="73" t="s">
        <v>59</v>
      </c>
      <c r="D26756" s="75">
        <v>36.61</v>
      </c>
      <c r="E26756" s="75">
        <v>35.22</v>
      </c>
      <c r="F26756" s="73" t="s">
        <v>11</v>
      </c>
    </row>
    <row r="26757" spans="1:6" ht="38.25" x14ac:dyDescent="0.25">
      <c r="A26757" s="73" t="s">
        <v>22267</v>
      </c>
      <c r="B26757" s="74" t="s">
        <v>22268</v>
      </c>
      <c r="C26757" s="73" t="s">
        <v>59</v>
      </c>
      <c r="D26757" s="75">
        <v>17.989999999999998</v>
      </c>
      <c r="E26757" s="75">
        <v>17.13</v>
      </c>
      <c r="F26757" s="73" t="s">
        <v>11</v>
      </c>
    </row>
    <row r="26758" spans="1:6" ht="38.25" x14ac:dyDescent="0.25">
      <c r="A26758" s="73" t="s">
        <v>22269</v>
      </c>
      <c r="B26758" s="74" t="s">
        <v>22270</v>
      </c>
      <c r="C26758" s="73" t="s">
        <v>59</v>
      </c>
      <c r="D26758" s="75">
        <v>251.13</v>
      </c>
      <c r="E26758" s="75">
        <v>246.75</v>
      </c>
      <c r="F26758" s="73" t="s">
        <v>11</v>
      </c>
    </row>
    <row r="26759" spans="1:6" ht="38.25" x14ac:dyDescent="0.25">
      <c r="A26759" s="73" t="s">
        <v>22271</v>
      </c>
      <c r="B26759" s="74" t="s">
        <v>22272</v>
      </c>
      <c r="C26759" s="73" t="s">
        <v>59</v>
      </c>
      <c r="D26759" s="75">
        <v>156.19999999999999</v>
      </c>
      <c r="E26759" s="75">
        <v>153.69999999999999</v>
      </c>
      <c r="F26759" s="73" t="s">
        <v>11</v>
      </c>
    </row>
    <row r="26760" spans="1:6" ht="38.25" x14ac:dyDescent="0.25">
      <c r="A26760" s="73" t="s">
        <v>22273</v>
      </c>
      <c r="B26760" s="74" t="s">
        <v>22274</v>
      </c>
      <c r="C26760" s="73" t="s">
        <v>59</v>
      </c>
      <c r="D26760" s="75">
        <v>1.84</v>
      </c>
      <c r="E26760" s="75">
        <v>1.71</v>
      </c>
      <c r="F26760" s="73" t="s">
        <v>11</v>
      </c>
    </row>
    <row r="26761" spans="1:6" ht="25.5" x14ac:dyDescent="0.25">
      <c r="A26761" s="73" t="s">
        <v>22275</v>
      </c>
      <c r="B26761" s="74" t="s">
        <v>22276</v>
      </c>
      <c r="C26761" s="73" t="s">
        <v>59</v>
      </c>
      <c r="D26761" s="75">
        <v>63.66</v>
      </c>
      <c r="E26761" s="75">
        <v>59.64</v>
      </c>
      <c r="F26761" s="73" t="s">
        <v>11</v>
      </c>
    </row>
    <row r="26762" spans="1:6" ht="25.5" x14ac:dyDescent="0.25">
      <c r="A26762" s="73" t="s">
        <v>22277</v>
      </c>
      <c r="B26762" s="74" t="s">
        <v>34681</v>
      </c>
      <c r="C26762" s="73" t="s">
        <v>59</v>
      </c>
      <c r="D26762" s="75">
        <v>16.8</v>
      </c>
      <c r="E26762" s="75">
        <v>16.02</v>
      </c>
      <c r="F26762" s="73" t="s">
        <v>11</v>
      </c>
    </row>
    <row r="26763" spans="1:6" ht="38.25" x14ac:dyDescent="0.25">
      <c r="A26763" s="73" t="s">
        <v>22278</v>
      </c>
      <c r="B26763" s="74" t="s">
        <v>22279</v>
      </c>
      <c r="C26763" s="73" t="s">
        <v>59</v>
      </c>
      <c r="D26763" s="75">
        <v>168</v>
      </c>
      <c r="E26763" s="75">
        <v>155</v>
      </c>
      <c r="F26763" s="73" t="s">
        <v>11</v>
      </c>
    </row>
    <row r="26764" spans="1:6" ht="38.25" x14ac:dyDescent="0.25">
      <c r="A26764" s="73" t="s">
        <v>22280</v>
      </c>
      <c r="B26764" s="74" t="s">
        <v>22281</v>
      </c>
      <c r="C26764" s="73" t="s">
        <v>59</v>
      </c>
      <c r="D26764" s="75">
        <v>197</v>
      </c>
      <c r="E26764" s="75">
        <v>182</v>
      </c>
      <c r="F26764" s="73" t="s">
        <v>11</v>
      </c>
    </row>
    <row r="26765" spans="1:6" ht="38.25" x14ac:dyDescent="0.25">
      <c r="A26765" s="73" t="s">
        <v>22282</v>
      </c>
      <c r="B26765" s="74" t="s">
        <v>22283</v>
      </c>
      <c r="C26765" s="73" t="s">
        <v>59</v>
      </c>
      <c r="D26765" s="75">
        <v>208</v>
      </c>
      <c r="E26765" s="75">
        <v>192</v>
      </c>
      <c r="F26765" s="73" t="s">
        <v>11</v>
      </c>
    </row>
    <row r="26766" spans="1:6" ht="38.25" x14ac:dyDescent="0.25">
      <c r="A26766" s="73" t="s">
        <v>22284</v>
      </c>
      <c r="B26766" s="74" t="s">
        <v>22285</v>
      </c>
      <c r="C26766" s="73" t="s">
        <v>59</v>
      </c>
      <c r="D26766" s="75">
        <v>232</v>
      </c>
      <c r="E26766" s="75">
        <v>214</v>
      </c>
      <c r="F26766" s="73" t="s">
        <v>11</v>
      </c>
    </row>
    <row r="26767" spans="1:6" ht="38.25" x14ac:dyDescent="0.25">
      <c r="A26767" s="73" t="s">
        <v>22286</v>
      </c>
      <c r="B26767" s="74" t="s">
        <v>22287</v>
      </c>
      <c r="C26767" s="73" t="s">
        <v>59</v>
      </c>
      <c r="D26767" s="75">
        <v>335</v>
      </c>
      <c r="E26767" s="75">
        <v>310</v>
      </c>
      <c r="F26767" s="73" t="s">
        <v>11</v>
      </c>
    </row>
    <row r="26768" spans="1:6" ht="38.25" x14ac:dyDescent="0.25">
      <c r="A26768" s="73" t="s">
        <v>22288</v>
      </c>
      <c r="B26768" s="74" t="s">
        <v>22289</v>
      </c>
      <c r="C26768" s="73" t="s">
        <v>59</v>
      </c>
      <c r="D26768" s="75">
        <v>392</v>
      </c>
      <c r="E26768" s="75">
        <v>363</v>
      </c>
      <c r="F26768" s="73" t="s">
        <v>11</v>
      </c>
    </row>
    <row r="26769" spans="1:6" ht="38.25" x14ac:dyDescent="0.25">
      <c r="A26769" s="73" t="s">
        <v>22290</v>
      </c>
      <c r="B26769" s="74" t="s">
        <v>22291</v>
      </c>
      <c r="C26769" s="73" t="s">
        <v>59</v>
      </c>
      <c r="D26769" s="75">
        <v>134</v>
      </c>
      <c r="E26769" s="75">
        <v>124</v>
      </c>
      <c r="F26769" s="73" t="s">
        <v>11</v>
      </c>
    </row>
    <row r="26770" spans="1:6" ht="38.25" x14ac:dyDescent="0.25">
      <c r="A26770" s="73" t="s">
        <v>22292</v>
      </c>
      <c r="B26770" s="74" t="s">
        <v>22293</v>
      </c>
      <c r="C26770" s="73" t="s">
        <v>59</v>
      </c>
      <c r="D26770" s="75">
        <v>157</v>
      </c>
      <c r="E26770" s="75">
        <v>145</v>
      </c>
      <c r="F26770" s="73" t="s">
        <v>11</v>
      </c>
    </row>
    <row r="26771" spans="1:6" ht="38.25" x14ac:dyDescent="0.25">
      <c r="A26771" s="73" t="s">
        <v>22294</v>
      </c>
      <c r="B26771" s="74" t="s">
        <v>22295</v>
      </c>
      <c r="C26771" s="73" t="s">
        <v>59</v>
      </c>
      <c r="D26771" s="75">
        <v>167</v>
      </c>
      <c r="E26771" s="75">
        <v>154</v>
      </c>
      <c r="F26771" s="73" t="s">
        <v>11</v>
      </c>
    </row>
    <row r="26772" spans="1:6" ht="38.25" x14ac:dyDescent="0.25">
      <c r="A26772" s="73" t="s">
        <v>22296</v>
      </c>
      <c r="B26772" s="74" t="s">
        <v>22297</v>
      </c>
      <c r="C26772" s="73" t="s">
        <v>59</v>
      </c>
      <c r="D26772" s="75">
        <v>186</v>
      </c>
      <c r="E26772" s="75">
        <v>172</v>
      </c>
      <c r="F26772" s="73" t="s">
        <v>11</v>
      </c>
    </row>
    <row r="26773" spans="1:6" ht="38.25" x14ac:dyDescent="0.25">
      <c r="A26773" s="73" t="s">
        <v>22298</v>
      </c>
      <c r="B26773" s="74" t="s">
        <v>22299</v>
      </c>
      <c r="C26773" s="73" t="s">
        <v>59</v>
      </c>
      <c r="D26773" s="75">
        <v>232</v>
      </c>
      <c r="E26773" s="75">
        <v>215</v>
      </c>
      <c r="F26773" s="73" t="s">
        <v>11</v>
      </c>
    </row>
    <row r="26774" spans="1:6" ht="38.25" x14ac:dyDescent="0.25">
      <c r="A26774" s="73" t="s">
        <v>22300</v>
      </c>
      <c r="B26774" s="74" t="s">
        <v>22301</v>
      </c>
      <c r="C26774" s="73" t="s">
        <v>59</v>
      </c>
      <c r="D26774" s="75">
        <v>271</v>
      </c>
      <c r="E26774" s="75">
        <v>251</v>
      </c>
      <c r="F26774" s="73" t="s">
        <v>11</v>
      </c>
    </row>
    <row r="26775" spans="1:6" ht="51" x14ac:dyDescent="0.25">
      <c r="A26775" s="73" t="s">
        <v>22302</v>
      </c>
      <c r="B26775" s="74" t="s">
        <v>34687</v>
      </c>
      <c r="C26775" s="73" t="s">
        <v>59</v>
      </c>
      <c r="D26775" s="75">
        <v>266.11</v>
      </c>
      <c r="E26775" s="75">
        <v>254.37</v>
      </c>
      <c r="F26775" s="73" t="s">
        <v>11</v>
      </c>
    </row>
    <row r="26776" spans="1:6" ht="38.25" x14ac:dyDescent="0.25">
      <c r="A26776" s="73" t="s">
        <v>22303</v>
      </c>
      <c r="B26776" s="74" t="s">
        <v>34688</v>
      </c>
      <c r="C26776" s="73" t="s">
        <v>59</v>
      </c>
      <c r="D26776" s="75">
        <v>196.08</v>
      </c>
      <c r="E26776" s="75">
        <v>187.07</v>
      </c>
      <c r="F26776" s="73" t="s">
        <v>11</v>
      </c>
    </row>
    <row r="26777" spans="1:6" ht="51" x14ac:dyDescent="0.25">
      <c r="A26777" s="73" t="s">
        <v>22304</v>
      </c>
      <c r="B26777" s="74" t="s">
        <v>34689</v>
      </c>
      <c r="C26777" s="73" t="s">
        <v>59</v>
      </c>
      <c r="D26777" s="75">
        <v>267.99</v>
      </c>
      <c r="E26777" s="75">
        <v>256.10000000000002</v>
      </c>
      <c r="F26777" s="73" t="s">
        <v>11</v>
      </c>
    </row>
    <row r="26778" spans="1:6" ht="51" x14ac:dyDescent="0.25">
      <c r="A26778" s="73" t="s">
        <v>22305</v>
      </c>
      <c r="B26778" s="74" t="s">
        <v>34690</v>
      </c>
      <c r="C26778" s="73" t="s">
        <v>59</v>
      </c>
      <c r="D26778" s="75">
        <v>437.19</v>
      </c>
      <c r="E26778" s="75">
        <v>418.42</v>
      </c>
      <c r="F26778" s="73" t="s">
        <v>11</v>
      </c>
    </row>
    <row r="26779" spans="1:6" ht="51" x14ac:dyDescent="0.25">
      <c r="A26779" s="73" t="s">
        <v>22306</v>
      </c>
      <c r="B26779" s="74" t="s">
        <v>22307</v>
      </c>
      <c r="C26779" s="73" t="s">
        <v>59</v>
      </c>
      <c r="D26779" s="75">
        <v>380.29</v>
      </c>
      <c r="E26779" s="75">
        <v>362.01</v>
      </c>
      <c r="F26779" s="73" t="s">
        <v>11</v>
      </c>
    </row>
    <row r="26780" spans="1:6" ht="51" x14ac:dyDescent="0.25">
      <c r="A26780" s="73" t="s">
        <v>22308</v>
      </c>
      <c r="B26780" s="74" t="s">
        <v>22309</v>
      </c>
      <c r="C26780" s="73" t="s">
        <v>59</v>
      </c>
      <c r="D26780" s="75">
        <v>428.68</v>
      </c>
      <c r="E26780" s="75">
        <v>408.79</v>
      </c>
      <c r="F26780" s="73" t="s">
        <v>11</v>
      </c>
    </row>
    <row r="26781" spans="1:6" ht="51" x14ac:dyDescent="0.25">
      <c r="A26781" s="73" t="s">
        <v>22310</v>
      </c>
      <c r="B26781" s="74" t="s">
        <v>34691</v>
      </c>
      <c r="C26781" s="73" t="s">
        <v>59</v>
      </c>
      <c r="D26781" s="75">
        <v>541.91999999999996</v>
      </c>
      <c r="E26781" s="75">
        <v>518.34</v>
      </c>
      <c r="F26781" s="73" t="s">
        <v>11</v>
      </c>
    </row>
    <row r="26782" spans="1:6" ht="51" x14ac:dyDescent="0.25">
      <c r="A26782" s="73" t="s">
        <v>22311</v>
      </c>
      <c r="B26782" s="74" t="s">
        <v>34692</v>
      </c>
      <c r="C26782" s="73" t="s">
        <v>59</v>
      </c>
      <c r="D26782" s="75">
        <v>627.30999999999995</v>
      </c>
      <c r="E26782" s="75">
        <v>600.26</v>
      </c>
      <c r="F26782" s="73" t="s">
        <v>11</v>
      </c>
    </row>
    <row r="26783" spans="1:6" ht="51" x14ac:dyDescent="0.25">
      <c r="A26783" s="73" t="s">
        <v>22312</v>
      </c>
      <c r="B26783" s="74" t="s">
        <v>34693</v>
      </c>
      <c r="C26783" s="73" t="s">
        <v>59</v>
      </c>
      <c r="D26783" s="75">
        <v>456.54</v>
      </c>
      <c r="E26783" s="75">
        <v>436.43</v>
      </c>
      <c r="F26783" s="73" t="s">
        <v>11</v>
      </c>
    </row>
    <row r="26784" spans="1:6" ht="51" x14ac:dyDescent="0.25">
      <c r="A26784" s="73" t="s">
        <v>22313</v>
      </c>
      <c r="B26784" s="74" t="s">
        <v>34694</v>
      </c>
      <c r="C26784" s="73" t="s">
        <v>59</v>
      </c>
      <c r="D26784" s="75">
        <v>594.20000000000005</v>
      </c>
      <c r="E26784" s="75">
        <v>568.49</v>
      </c>
      <c r="F26784" s="73" t="s">
        <v>11</v>
      </c>
    </row>
    <row r="26785" spans="1:6" ht="51" x14ac:dyDescent="0.25">
      <c r="A26785" s="73" t="s">
        <v>22314</v>
      </c>
      <c r="B26785" s="74" t="s">
        <v>34695</v>
      </c>
      <c r="C26785" s="73" t="s">
        <v>59</v>
      </c>
      <c r="D26785" s="75">
        <v>679.59</v>
      </c>
      <c r="E26785" s="75">
        <v>650.41</v>
      </c>
      <c r="F26785" s="73" t="s">
        <v>11</v>
      </c>
    </row>
    <row r="26786" spans="1:6" ht="51" x14ac:dyDescent="0.25">
      <c r="A26786" s="73" t="s">
        <v>22315</v>
      </c>
      <c r="B26786" s="74" t="s">
        <v>34696</v>
      </c>
      <c r="C26786" s="73" t="s">
        <v>59</v>
      </c>
      <c r="D26786" s="75">
        <v>508.82</v>
      </c>
      <c r="E26786" s="75">
        <v>486.58</v>
      </c>
      <c r="F26786" s="73" t="s">
        <v>11</v>
      </c>
    </row>
    <row r="26787" spans="1:6" ht="51" x14ac:dyDescent="0.25">
      <c r="A26787" s="73" t="s">
        <v>22316</v>
      </c>
      <c r="B26787" s="74" t="s">
        <v>34697</v>
      </c>
      <c r="C26787" s="73" t="s">
        <v>59</v>
      </c>
      <c r="D26787" s="75">
        <v>596.58000000000004</v>
      </c>
      <c r="E26787" s="75">
        <v>570.77</v>
      </c>
      <c r="F26787" s="73" t="s">
        <v>11</v>
      </c>
    </row>
    <row r="26788" spans="1:6" ht="51" x14ac:dyDescent="0.25">
      <c r="A26788" s="73" t="s">
        <v>22317</v>
      </c>
      <c r="B26788" s="74" t="s">
        <v>34698</v>
      </c>
      <c r="C26788" s="73" t="s">
        <v>59</v>
      </c>
      <c r="D26788" s="75">
        <v>681.97</v>
      </c>
      <c r="E26788" s="75">
        <v>652.69000000000005</v>
      </c>
      <c r="F26788" s="73" t="s">
        <v>11</v>
      </c>
    </row>
    <row r="26789" spans="1:6" ht="51" x14ac:dyDescent="0.25">
      <c r="A26789" s="73" t="s">
        <v>22318</v>
      </c>
      <c r="B26789" s="74" t="s">
        <v>34699</v>
      </c>
      <c r="C26789" s="73" t="s">
        <v>59</v>
      </c>
      <c r="D26789" s="75">
        <v>511.2</v>
      </c>
      <c r="E26789" s="75">
        <v>488.86</v>
      </c>
      <c r="F26789" s="73" t="s">
        <v>11</v>
      </c>
    </row>
    <row r="26790" spans="1:6" ht="51" x14ac:dyDescent="0.25">
      <c r="A26790" s="73" t="s">
        <v>22319</v>
      </c>
      <c r="B26790" s="74" t="s">
        <v>34700</v>
      </c>
      <c r="C26790" s="73" t="s">
        <v>59</v>
      </c>
      <c r="D26790" s="75">
        <v>657.39</v>
      </c>
      <c r="E26790" s="75">
        <v>629.11</v>
      </c>
      <c r="F26790" s="73" t="s">
        <v>11</v>
      </c>
    </row>
    <row r="26791" spans="1:6" ht="51" x14ac:dyDescent="0.25">
      <c r="A26791" s="73" t="s">
        <v>22320</v>
      </c>
      <c r="B26791" s="74" t="s">
        <v>22321</v>
      </c>
      <c r="C26791" s="73" t="s">
        <v>59</v>
      </c>
      <c r="D26791" s="75">
        <v>742.78</v>
      </c>
      <c r="E26791" s="75">
        <v>711.03</v>
      </c>
      <c r="F26791" s="73" t="s">
        <v>11</v>
      </c>
    </row>
    <row r="26792" spans="1:6" ht="51" x14ac:dyDescent="0.25">
      <c r="A26792" s="73" t="s">
        <v>22322</v>
      </c>
      <c r="B26792" s="74" t="s">
        <v>34701</v>
      </c>
      <c r="C26792" s="73" t="s">
        <v>59</v>
      </c>
      <c r="D26792" s="75">
        <v>572.01</v>
      </c>
      <c r="E26792" s="75">
        <v>547.20000000000005</v>
      </c>
      <c r="F26792" s="73" t="s">
        <v>11</v>
      </c>
    </row>
    <row r="26793" spans="1:6" ht="51" x14ac:dyDescent="0.25">
      <c r="A26793" s="73" t="s">
        <v>22323</v>
      </c>
      <c r="B26793" s="74" t="s">
        <v>34702</v>
      </c>
      <c r="C26793" s="73" t="s">
        <v>59</v>
      </c>
      <c r="D26793" s="75">
        <v>647.66999999999996</v>
      </c>
      <c r="E26793" s="75">
        <v>619.79</v>
      </c>
      <c r="F26793" s="73" t="s">
        <v>11</v>
      </c>
    </row>
    <row r="26794" spans="1:6" ht="51" x14ac:dyDescent="0.25">
      <c r="A26794" s="73" t="s">
        <v>22324</v>
      </c>
      <c r="B26794" s="74" t="s">
        <v>34703</v>
      </c>
      <c r="C26794" s="73" t="s">
        <v>59</v>
      </c>
      <c r="D26794" s="75">
        <v>733.06</v>
      </c>
      <c r="E26794" s="75">
        <v>701.71</v>
      </c>
      <c r="F26794" s="73" t="s">
        <v>11</v>
      </c>
    </row>
    <row r="26795" spans="1:6" ht="38.25" x14ac:dyDescent="0.25">
      <c r="A26795" s="73" t="s">
        <v>22325</v>
      </c>
      <c r="B26795" s="74" t="s">
        <v>34704</v>
      </c>
      <c r="C26795" s="73" t="s">
        <v>59</v>
      </c>
      <c r="D26795" s="75">
        <v>562.29</v>
      </c>
      <c r="E26795" s="75">
        <v>537.88</v>
      </c>
      <c r="F26795" s="73" t="s">
        <v>11</v>
      </c>
    </row>
    <row r="26796" spans="1:6" ht="51" x14ac:dyDescent="0.25">
      <c r="A26796" s="73" t="s">
        <v>22326</v>
      </c>
      <c r="B26796" s="74" t="s">
        <v>34705</v>
      </c>
      <c r="C26796" s="73" t="s">
        <v>59</v>
      </c>
      <c r="D26796" s="75">
        <v>713.96</v>
      </c>
      <c r="E26796" s="75">
        <v>683.38</v>
      </c>
      <c r="F26796" s="73" t="s">
        <v>11</v>
      </c>
    </row>
    <row r="26797" spans="1:6" ht="51" x14ac:dyDescent="0.25">
      <c r="A26797" s="73" t="s">
        <v>22327</v>
      </c>
      <c r="B26797" s="74" t="s">
        <v>34706</v>
      </c>
      <c r="C26797" s="73" t="s">
        <v>59</v>
      </c>
      <c r="D26797" s="75">
        <v>799.35</v>
      </c>
      <c r="E26797" s="75">
        <v>765.3</v>
      </c>
      <c r="F26797" s="73" t="s">
        <v>11</v>
      </c>
    </row>
    <row r="26798" spans="1:6" ht="38.25" x14ac:dyDescent="0.25">
      <c r="A26798" s="73" t="s">
        <v>22328</v>
      </c>
      <c r="B26798" s="74" t="s">
        <v>34707</v>
      </c>
      <c r="C26798" s="73" t="s">
        <v>59</v>
      </c>
      <c r="D26798" s="75">
        <v>628.58000000000004</v>
      </c>
      <c r="E26798" s="75">
        <v>601.47</v>
      </c>
      <c r="F26798" s="73" t="s">
        <v>11</v>
      </c>
    </row>
    <row r="26799" spans="1:6" ht="76.5" x14ac:dyDescent="0.25">
      <c r="A26799" s="73" t="s">
        <v>22329</v>
      </c>
      <c r="B26799" s="74" t="s">
        <v>22330</v>
      </c>
      <c r="C26799" s="73" t="s">
        <v>59</v>
      </c>
      <c r="D26799" s="75">
        <v>968.07</v>
      </c>
      <c r="E26799" s="75">
        <v>928.76</v>
      </c>
      <c r="F26799" s="73" t="s">
        <v>11</v>
      </c>
    </row>
    <row r="26800" spans="1:6" ht="89.25" x14ac:dyDescent="0.25">
      <c r="A26800" s="73" t="s">
        <v>22331</v>
      </c>
      <c r="B26800" s="74" t="s">
        <v>22332</v>
      </c>
      <c r="C26800" s="73" t="s">
        <v>59</v>
      </c>
      <c r="D26800" s="75">
        <v>849.3</v>
      </c>
      <c r="E26800" s="75">
        <v>814.36</v>
      </c>
      <c r="F26800" s="73" t="s">
        <v>11</v>
      </c>
    </row>
    <row r="26801" spans="1:6" ht="25.5" x14ac:dyDescent="0.25">
      <c r="A26801" s="73" t="s">
        <v>22333</v>
      </c>
      <c r="B26801" s="74" t="s">
        <v>22334</v>
      </c>
      <c r="C26801" s="73" t="s">
        <v>59</v>
      </c>
      <c r="D26801" s="75">
        <v>187.87</v>
      </c>
      <c r="E26801" s="75">
        <v>182.81</v>
      </c>
      <c r="F26801" s="73" t="s">
        <v>11</v>
      </c>
    </row>
    <row r="26802" spans="1:6" ht="25.5" x14ac:dyDescent="0.25">
      <c r="A26802" s="73" t="s">
        <v>22335</v>
      </c>
      <c r="B26802" s="74" t="s">
        <v>22336</v>
      </c>
      <c r="C26802" s="73" t="s">
        <v>59</v>
      </c>
      <c r="D26802" s="75">
        <v>413.59</v>
      </c>
      <c r="E26802" s="75">
        <v>401.07</v>
      </c>
      <c r="F26802" s="73" t="s">
        <v>11</v>
      </c>
    </row>
    <row r="26803" spans="1:6" ht="25.5" x14ac:dyDescent="0.25">
      <c r="A26803" s="73" t="s">
        <v>22337</v>
      </c>
      <c r="B26803" s="74" t="s">
        <v>22338</v>
      </c>
      <c r="C26803" s="73" t="s">
        <v>59</v>
      </c>
      <c r="D26803" s="75">
        <v>234.19</v>
      </c>
      <c r="E26803" s="75">
        <v>227.03</v>
      </c>
      <c r="F26803" s="73" t="s">
        <v>11</v>
      </c>
    </row>
    <row r="26804" spans="1:6" ht="25.5" x14ac:dyDescent="0.25">
      <c r="A26804" s="73" t="s">
        <v>22339</v>
      </c>
      <c r="B26804" s="74" t="s">
        <v>22340</v>
      </c>
      <c r="C26804" s="73" t="s">
        <v>59</v>
      </c>
      <c r="D26804" s="75">
        <v>21.3</v>
      </c>
      <c r="E26804" s="75">
        <v>20.010000000000002</v>
      </c>
      <c r="F26804" s="73" t="s">
        <v>11</v>
      </c>
    </row>
    <row r="26805" spans="1:6" ht="25.5" x14ac:dyDescent="0.25">
      <c r="A26805" s="73" t="s">
        <v>22341</v>
      </c>
      <c r="B26805" s="74" t="s">
        <v>22342</v>
      </c>
      <c r="C26805" s="73" t="s">
        <v>59</v>
      </c>
      <c r="D26805" s="75">
        <v>19.97</v>
      </c>
      <c r="E26805" s="75">
        <v>19.52</v>
      </c>
      <c r="F26805" s="73" t="s">
        <v>11</v>
      </c>
    </row>
    <row r="26806" spans="1:6" ht="25.5" x14ac:dyDescent="0.25">
      <c r="A26806" s="73" t="s">
        <v>22343</v>
      </c>
      <c r="B26806" s="74" t="s">
        <v>22344</v>
      </c>
      <c r="C26806" s="73" t="s">
        <v>59</v>
      </c>
      <c r="D26806" s="75">
        <v>51.98</v>
      </c>
      <c r="E26806" s="75">
        <v>51.15</v>
      </c>
      <c r="F26806" s="73" t="s">
        <v>11</v>
      </c>
    </row>
    <row r="26807" spans="1:6" ht="25.5" x14ac:dyDescent="0.25">
      <c r="A26807" s="73" t="s">
        <v>22345</v>
      </c>
      <c r="B26807" s="74" t="s">
        <v>22346</v>
      </c>
      <c r="C26807" s="73" t="s">
        <v>59</v>
      </c>
      <c r="D26807" s="75">
        <v>63.14</v>
      </c>
      <c r="E26807" s="75">
        <v>62.23</v>
      </c>
      <c r="F26807" s="73" t="s">
        <v>11</v>
      </c>
    </row>
    <row r="26808" spans="1:6" ht="25.5" x14ac:dyDescent="0.25">
      <c r="A26808" s="73" t="s">
        <v>22347</v>
      </c>
      <c r="B26808" s="74" t="s">
        <v>22348</v>
      </c>
      <c r="C26808" s="73" t="s">
        <v>59</v>
      </c>
      <c r="D26808" s="75">
        <v>205.44</v>
      </c>
      <c r="E26808" s="75">
        <v>188.68</v>
      </c>
      <c r="F26808" s="73" t="s">
        <v>11</v>
      </c>
    </row>
    <row r="26809" spans="1:6" ht="25.5" x14ac:dyDescent="0.25">
      <c r="A26809" s="73" t="s">
        <v>22349</v>
      </c>
      <c r="B26809" s="74" t="s">
        <v>22350</v>
      </c>
      <c r="C26809" s="73" t="s">
        <v>59</v>
      </c>
      <c r="D26809" s="75">
        <v>263.48</v>
      </c>
      <c r="E26809" s="75">
        <v>241.98</v>
      </c>
      <c r="F26809" s="73" t="s">
        <v>11</v>
      </c>
    </row>
    <row r="26810" spans="1:6" ht="38.25" x14ac:dyDescent="0.25">
      <c r="A26810" s="73" t="s">
        <v>22351</v>
      </c>
      <c r="B26810" s="74" t="s">
        <v>34745</v>
      </c>
      <c r="C26810" s="73" t="s">
        <v>59</v>
      </c>
      <c r="D26810" s="75">
        <v>10.49</v>
      </c>
      <c r="E26810" s="75">
        <v>9.81</v>
      </c>
      <c r="F26810" s="73" t="s">
        <v>11</v>
      </c>
    </row>
    <row r="26811" spans="1:6" ht="38.25" x14ac:dyDescent="0.25">
      <c r="A26811" s="73" t="s">
        <v>22352</v>
      </c>
      <c r="B26811" s="74" t="s">
        <v>22353</v>
      </c>
      <c r="C26811" s="73" t="s">
        <v>59</v>
      </c>
      <c r="D26811" s="75">
        <v>20.53</v>
      </c>
      <c r="E26811" s="75">
        <v>20.079999999999998</v>
      </c>
      <c r="F26811" s="73" t="s">
        <v>11</v>
      </c>
    </row>
    <row r="26812" spans="1:6" ht="25.5" x14ac:dyDescent="0.25">
      <c r="A26812" s="73" t="s">
        <v>22354</v>
      </c>
      <c r="B26812" s="74" t="s">
        <v>22355</v>
      </c>
      <c r="C26812" s="73" t="s">
        <v>59</v>
      </c>
      <c r="D26812" s="75">
        <v>49.99</v>
      </c>
      <c r="E26812" s="75">
        <v>48.4</v>
      </c>
      <c r="F26812" s="73" t="s">
        <v>11</v>
      </c>
    </row>
    <row r="26813" spans="1:6" ht="38.25" x14ac:dyDescent="0.25">
      <c r="A26813" s="73" t="s">
        <v>22356</v>
      </c>
      <c r="B26813" s="74" t="s">
        <v>22357</v>
      </c>
      <c r="C26813" s="73" t="s">
        <v>59</v>
      </c>
      <c r="D26813" s="75">
        <v>45.79</v>
      </c>
      <c r="E26813" s="75">
        <v>43.69</v>
      </c>
      <c r="F26813" s="73" t="s">
        <v>11</v>
      </c>
    </row>
    <row r="26814" spans="1:6" ht="38.25" x14ac:dyDescent="0.25">
      <c r="A26814" s="73" t="s">
        <v>22358</v>
      </c>
      <c r="B26814" s="74" t="s">
        <v>22359</v>
      </c>
      <c r="C26814" s="73" t="s">
        <v>59</v>
      </c>
      <c r="D26814" s="75">
        <v>54.1</v>
      </c>
      <c r="E26814" s="75">
        <v>51.91</v>
      </c>
      <c r="F26814" s="73" t="s">
        <v>11</v>
      </c>
    </row>
    <row r="26815" spans="1:6" ht="38.25" x14ac:dyDescent="0.25">
      <c r="A26815" s="73" t="s">
        <v>22360</v>
      </c>
      <c r="B26815" s="74" t="s">
        <v>34749</v>
      </c>
      <c r="C26815" s="73" t="s">
        <v>59</v>
      </c>
      <c r="D26815" s="75">
        <v>45.98</v>
      </c>
      <c r="E26815" s="75">
        <v>43.89</v>
      </c>
      <c r="F26815" s="73" t="s">
        <v>11</v>
      </c>
    </row>
    <row r="26816" spans="1:6" ht="38.25" x14ac:dyDescent="0.25">
      <c r="A26816" s="73" t="s">
        <v>22361</v>
      </c>
      <c r="B26816" s="74" t="s">
        <v>34750</v>
      </c>
      <c r="C26816" s="73" t="s">
        <v>59</v>
      </c>
      <c r="D26816" s="75">
        <v>54.38</v>
      </c>
      <c r="E26816" s="75">
        <v>52.19</v>
      </c>
      <c r="F26816" s="73" t="s">
        <v>11</v>
      </c>
    </row>
    <row r="26817" spans="1:6" ht="25.5" x14ac:dyDescent="0.25">
      <c r="A26817" s="73" t="s">
        <v>22362</v>
      </c>
      <c r="B26817" s="74" t="s">
        <v>22363</v>
      </c>
      <c r="C26817" s="73" t="s">
        <v>59</v>
      </c>
      <c r="D26817" s="75">
        <v>254.9</v>
      </c>
      <c r="E26817" s="75">
        <v>242.56</v>
      </c>
      <c r="F26817" s="73" t="s">
        <v>11</v>
      </c>
    </row>
    <row r="26818" spans="1:6" x14ac:dyDescent="0.25">
      <c r="A26818" s="73" t="s">
        <v>22364</v>
      </c>
      <c r="B26818" s="74" t="s">
        <v>22365</v>
      </c>
      <c r="C26818" s="73" t="s">
        <v>59</v>
      </c>
      <c r="D26818" s="75">
        <v>172.01</v>
      </c>
      <c r="E26818" s="75">
        <v>162.15</v>
      </c>
      <c r="F26818" s="73" t="s">
        <v>11</v>
      </c>
    </row>
    <row r="26819" spans="1:6" ht="38.25" x14ac:dyDescent="0.25">
      <c r="A26819" s="73" t="s">
        <v>22366</v>
      </c>
      <c r="B26819" s="74" t="s">
        <v>34753</v>
      </c>
      <c r="C26819" s="73" t="s">
        <v>59</v>
      </c>
      <c r="D26819" s="75">
        <v>7.55</v>
      </c>
      <c r="E26819" s="75">
        <v>7.04</v>
      </c>
      <c r="F26819" s="73" t="s">
        <v>11</v>
      </c>
    </row>
    <row r="26820" spans="1:6" ht="38.25" x14ac:dyDescent="0.25">
      <c r="A26820" s="73" t="s">
        <v>22367</v>
      </c>
      <c r="B26820" s="74" t="s">
        <v>34754</v>
      </c>
      <c r="C26820" s="73" t="s">
        <v>59</v>
      </c>
      <c r="D26820" s="75">
        <v>7.97</v>
      </c>
      <c r="E26820" s="75">
        <v>7.46</v>
      </c>
      <c r="F26820" s="73" t="s">
        <v>11</v>
      </c>
    </row>
    <row r="26821" spans="1:6" ht="25.5" x14ac:dyDescent="0.25">
      <c r="A26821" s="73" t="s">
        <v>22368</v>
      </c>
      <c r="B26821" s="74" t="s">
        <v>22369</v>
      </c>
      <c r="C26821" s="73" t="s">
        <v>59</v>
      </c>
      <c r="D26821" s="75">
        <v>70.37</v>
      </c>
      <c r="E26821" s="75">
        <v>68.209999999999994</v>
      </c>
      <c r="F26821" s="73" t="s">
        <v>11</v>
      </c>
    </row>
    <row r="26822" spans="1:6" ht="25.5" x14ac:dyDescent="0.25">
      <c r="A26822" s="73" t="s">
        <v>22370</v>
      </c>
      <c r="B26822" s="74" t="s">
        <v>22371</v>
      </c>
      <c r="C26822" s="73" t="s">
        <v>59</v>
      </c>
      <c r="D26822" s="75">
        <v>95.22</v>
      </c>
      <c r="E26822" s="75">
        <v>92.19</v>
      </c>
      <c r="F26822" s="73" t="s">
        <v>11</v>
      </c>
    </row>
    <row r="26823" spans="1:6" ht="38.25" x14ac:dyDescent="0.25">
      <c r="A26823" s="73" t="s">
        <v>22372</v>
      </c>
      <c r="B26823" s="74" t="s">
        <v>22373</v>
      </c>
      <c r="C26823" s="73" t="s">
        <v>59</v>
      </c>
      <c r="D26823" s="75">
        <v>347.02</v>
      </c>
      <c r="E26823" s="75">
        <v>337.38</v>
      </c>
      <c r="F26823" s="73" t="s">
        <v>11</v>
      </c>
    </row>
    <row r="26824" spans="1:6" ht="38.25" x14ac:dyDescent="0.25">
      <c r="A26824" s="73" t="s">
        <v>22374</v>
      </c>
      <c r="B26824" s="74" t="s">
        <v>34764</v>
      </c>
      <c r="C26824" s="73" t="s">
        <v>59</v>
      </c>
      <c r="D26824" s="75">
        <v>18.96</v>
      </c>
      <c r="E26824" s="75">
        <v>18.25</v>
      </c>
      <c r="F26824" s="73" t="s">
        <v>11</v>
      </c>
    </row>
    <row r="26825" spans="1:6" ht="38.25" x14ac:dyDescent="0.25">
      <c r="A26825" s="73" t="s">
        <v>22375</v>
      </c>
      <c r="B26825" s="74" t="s">
        <v>34765</v>
      </c>
      <c r="C26825" s="73" t="s">
        <v>59</v>
      </c>
      <c r="D26825" s="75">
        <v>20.73</v>
      </c>
      <c r="E26825" s="75">
        <v>19.96</v>
      </c>
      <c r="F26825" s="73" t="s">
        <v>11</v>
      </c>
    </row>
    <row r="26826" spans="1:6" ht="38.25" x14ac:dyDescent="0.25">
      <c r="A26826" s="73" t="s">
        <v>22376</v>
      </c>
      <c r="B26826" s="74" t="s">
        <v>34766</v>
      </c>
      <c r="C26826" s="73" t="s">
        <v>59</v>
      </c>
      <c r="D26826" s="75">
        <v>26.23</v>
      </c>
      <c r="E26826" s="75">
        <v>25.34</v>
      </c>
      <c r="F26826" s="73" t="s">
        <v>11</v>
      </c>
    </row>
    <row r="26827" spans="1:6" ht="38.25" x14ac:dyDescent="0.25">
      <c r="A26827" s="73" t="s">
        <v>22377</v>
      </c>
      <c r="B26827" s="74" t="s">
        <v>34767</v>
      </c>
      <c r="C26827" s="73" t="s">
        <v>59</v>
      </c>
      <c r="D26827" s="75">
        <v>28.88</v>
      </c>
      <c r="E26827" s="75">
        <v>28.03</v>
      </c>
      <c r="F26827" s="73" t="s">
        <v>11</v>
      </c>
    </row>
    <row r="26828" spans="1:6" ht="25.5" x14ac:dyDescent="0.25">
      <c r="A26828" s="73" t="s">
        <v>22378</v>
      </c>
      <c r="B26828" s="74" t="s">
        <v>22379</v>
      </c>
      <c r="C26828" s="73" t="s">
        <v>59</v>
      </c>
      <c r="D26828" s="75">
        <v>7.85</v>
      </c>
      <c r="E26828" s="75">
        <v>7.47</v>
      </c>
      <c r="F26828" s="73" t="s">
        <v>11</v>
      </c>
    </row>
    <row r="26829" spans="1:6" ht="38.25" x14ac:dyDescent="0.25">
      <c r="A26829" s="73" t="s">
        <v>22380</v>
      </c>
      <c r="B26829" s="74" t="s">
        <v>22381</v>
      </c>
      <c r="C26829" s="73" t="s">
        <v>59</v>
      </c>
      <c r="D26829" s="75">
        <v>46.17</v>
      </c>
      <c r="E26829" s="75">
        <v>43.99</v>
      </c>
      <c r="F26829" s="73" t="s">
        <v>11</v>
      </c>
    </row>
    <row r="26830" spans="1:6" ht="38.25" x14ac:dyDescent="0.25">
      <c r="A26830" s="73" t="s">
        <v>22382</v>
      </c>
      <c r="B26830" s="74" t="s">
        <v>22383</v>
      </c>
      <c r="C26830" s="73" t="s">
        <v>59</v>
      </c>
      <c r="D26830" s="75">
        <v>94.35</v>
      </c>
      <c r="E26830" s="75">
        <v>93.81</v>
      </c>
      <c r="F26830" s="73" t="s">
        <v>11</v>
      </c>
    </row>
    <row r="26831" spans="1:6" ht="38.25" x14ac:dyDescent="0.25">
      <c r="A26831" s="73" t="s">
        <v>22384</v>
      </c>
      <c r="B26831" s="74" t="s">
        <v>22385</v>
      </c>
      <c r="C26831" s="73" t="s">
        <v>59</v>
      </c>
      <c r="D26831" s="75">
        <v>79.25</v>
      </c>
      <c r="E26831" s="75">
        <v>78.349999999999994</v>
      </c>
      <c r="F26831" s="73" t="s">
        <v>11</v>
      </c>
    </row>
    <row r="26832" spans="1:6" ht="38.25" x14ac:dyDescent="0.25">
      <c r="A26832" s="73" t="s">
        <v>22386</v>
      </c>
      <c r="B26832" s="74" t="s">
        <v>22387</v>
      </c>
      <c r="C26832" s="73" t="s">
        <v>59</v>
      </c>
      <c r="D26832" s="75">
        <v>114.66</v>
      </c>
      <c r="E26832" s="75">
        <v>114.21</v>
      </c>
      <c r="F26832" s="73" t="s">
        <v>11</v>
      </c>
    </row>
    <row r="26833" spans="1:6" ht="38.25" x14ac:dyDescent="0.25">
      <c r="A26833" s="73" t="s">
        <v>22388</v>
      </c>
      <c r="B26833" s="74" t="s">
        <v>22389</v>
      </c>
      <c r="C26833" s="73" t="s">
        <v>59</v>
      </c>
      <c r="D26833" s="75">
        <v>185.76</v>
      </c>
      <c r="E26833" s="75">
        <v>185.31</v>
      </c>
      <c r="F26833" s="73" t="s">
        <v>11</v>
      </c>
    </row>
    <row r="26834" spans="1:6" ht="38.25" x14ac:dyDescent="0.25">
      <c r="A26834" s="73" t="s">
        <v>22390</v>
      </c>
      <c r="B26834" s="74" t="s">
        <v>22391</v>
      </c>
      <c r="C26834" s="73" t="s">
        <v>59</v>
      </c>
      <c r="D26834" s="75">
        <v>43.18</v>
      </c>
      <c r="E26834" s="75">
        <v>42.28</v>
      </c>
      <c r="F26834" s="73" t="s">
        <v>11</v>
      </c>
    </row>
    <row r="26835" spans="1:6" ht="25.5" x14ac:dyDescent="0.25">
      <c r="A26835" s="73" t="s">
        <v>22392</v>
      </c>
      <c r="B26835" s="74" t="s">
        <v>22393</v>
      </c>
      <c r="C26835" s="73" t="s">
        <v>59</v>
      </c>
      <c r="D26835" s="75">
        <v>17.920000000000002</v>
      </c>
      <c r="E26835" s="75">
        <v>16.57</v>
      </c>
      <c r="F26835" s="73" t="s">
        <v>11</v>
      </c>
    </row>
    <row r="26836" spans="1:6" ht="25.5" x14ac:dyDescent="0.25">
      <c r="A26836" s="73" t="s">
        <v>22394</v>
      </c>
      <c r="B26836" s="74" t="s">
        <v>22395</v>
      </c>
      <c r="C26836" s="73" t="s">
        <v>59</v>
      </c>
      <c r="D26836" s="75">
        <v>37.74</v>
      </c>
      <c r="E26836" s="75">
        <v>37.15</v>
      </c>
      <c r="F26836" s="73" t="s">
        <v>11</v>
      </c>
    </row>
    <row r="26837" spans="1:6" ht="25.5" x14ac:dyDescent="0.25">
      <c r="A26837" s="73" t="s">
        <v>22396</v>
      </c>
      <c r="B26837" s="74" t="s">
        <v>22397</v>
      </c>
      <c r="C26837" s="73" t="s">
        <v>59</v>
      </c>
      <c r="D26837" s="75">
        <v>12.41</v>
      </c>
      <c r="E26837" s="75">
        <v>11.64</v>
      </c>
      <c r="F26837" s="73" t="s">
        <v>11</v>
      </c>
    </row>
    <row r="26838" spans="1:6" ht="25.5" x14ac:dyDescent="0.25">
      <c r="A26838" s="73" t="s">
        <v>22398</v>
      </c>
      <c r="B26838" s="74" t="s">
        <v>22399</v>
      </c>
      <c r="C26838" s="73" t="s">
        <v>59</v>
      </c>
      <c r="D26838" s="75">
        <v>48.73</v>
      </c>
      <c r="E26838" s="75">
        <v>47.83</v>
      </c>
      <c r="F26838" s="73" t="s">
        <v>11</v>
      </c>
    </row>
    <row r="26839" spans="1:6" ht="25.5" x14ac:dyDescent="0.25">
      <c r="A26839" s="73" t="s">
        <v>22400</v>
      </c>
      <c r="B26839" s="74" t="s">
        <v>22401</v>
      </c>
      <c r="C26839" s="73" t="s">
        <v>59</v>
      </c>
      <c r="D26839" s="75">
        <v>63.44</v>
      </c>
      <c r="E26839" s="75">
        <v>62.54</v>
      </c>
      <c r="F26839" s="73" t="s">
        <v>11</v>
      </c>
    </row>
    <row r="26840" spans="1:6" ht="25.5" x14ac:dyDescent="0.25">
      <c r="A26840" s="73" t="s">
        <v>22402</v>
      </c>
      <c r="B26840" s="74" t="s">
        <v>22403</v>
      </c>
      <c r="C26840" s="73" t="s">
        <v>59</v>
      </c>
      <c r="D26840" s="75">
        <v>69.23</v>
      </c>
      <c r="E26840" s="75">
        <v>68.33</v>
      </c>
      <c r="F26840" s="73" t="s">
        <v>11</v>
      </c>
    </row>
    <row r="26841" spans="1:6" ht="38.25" x14ac:dyDescent="0.25">
      <c r="A26841" s="73" t="s">
        <v>22404</v>
      </c>
      <c r="B26841" s="74" t="s">
        <v>22405</v>
      </c>
      <c r="C26841" s="73" t="s">
        <v>59</v>
      </c>
      <c r="D26841" s="75">
        <v>5.26</v>
      </c>
      <c r="E26841" s="75">
        <v>4.84</v>
      </c>
      <c r="F26841" s="73" t="s">
        <v>11</v>
      </c>
    </row>
    <row r="26842" spans="1:6" ht="38.25" x14ac:dyDescent="0.25">
      <c r="A26842" s="73" t="s">
        <v>22406</v>
      </c>
      <c r="B26842" s="74" t="s">
        <v>22407</v>
      </c>
      <c r="C26842" s="73" t="s">
        <v>59</v>
      </c>
      <c r="D26842" s="75">
        <v>6.3</v>
      </c>
      <c r="E26842" s="75">
        <v>5.82</v>
      </c>
      <c r="F26842" s="73" t="s">
        <v>11</v>
      </c>
    </row>
    <row r="26843" spans="1:6" ht="38.25" x14ac:dyDescent="0.25">
      <c r="A26843" s="73" t="s">
        <v>22408</v>
      </c>
      <c r="B26843" s="74" t="s">
        <v>22409</v>
      </c>
      <c r="C26843" s="73" t="s">
        <v>59</v>
      </c>
      <c r="D26843" s="75">
        <v>3.14</v>
      </c>
      <c r="E26843" s="75">
        <v>2.9</v>
      </c>
      <c r="F26843" s="73" t="s">
        <v>11</v>
      </c>
    </row>
    <row r="26844" spans="1:6" ht="38.25" x14ac:dyDescent="0.25">
      <c r="A26844" s="73" t="s">
        <v>22410</v>
      </c>
      <c r="B26844" s="74" t="s">
        <v>22411</v>
      </c>
      <c r="C26844" s="73" t="s">
        <v>59</v>
      </c>
      <c r="D26844" s="75">
        <v>12.6</v>
      </c>
      <c r="E26844" s="75">
        <v>11.64</v>
      </c>
      <c r="F26844" s="73" t="s">
        <v>11</v>
      </c>
    </row>
    <row r="26845" spans="1:6" ht="51" x14ac:dyDescent="0.25">
      <c r="A26845" s="73" t="s">
        <v>22412</v>
      </c>
      <c r="B26845" s="74" t="s">
        <v>22413</v>
      </c>
      <c r="C26845" s="73" t="s">
        <v>59</v>
      </c>
      <c r="D26845" s="75">
        <v>23.63</v>
      </c>
      <c r="E26845" s="75">
        <v>21.82</v>
      </c>
      <c r="F26845" s="73" t="s">
        <v>11</v>
      </c>
    </row>
    <row r="26846" spans="1:6" ht="38.25" x14ac:dyDescent="0.25">
      <c r="A26846" s="73" t="s">
        <v>22414</v>
      </c>
      <c r="B26846" s="74" t="s">
        <v>22415</v>
      </c>
      <c r="C26846" s="73" t="s">
        <v>59</v>
      </c>
      <c r="D26846" s="75">
        <v>9.2100000000000009</v>
      </c>
      <c r="E26846" s="75">
        <v>8.4700000000000006</v>
      </c>
      <c r="F26846" s="73" t="s">
        <v>11</v>
      </c>
    </row>
    <row r="26847" spans="1:6" ht="38.25" x14ac:dyDescent="0.25">
      <c r="A26847" s="73" t="s">
        <v>22416</v>
      </c>
      <c r="B26847" s="74" t="s">
        <v>22417</v>
      </c>
      <c r="C26847" s="73" t="s">
        <v>59</v>
      </c>
      <c r="D26847" s="75">
        <v>10.5</v>
      </c>
      <c r="E26847" s="75">
        <v>9.6999999999999993</v>
      </c>
      <c r="F26847" s="73" t="s">
        <v>11</v>
      </c>
    </row>
    <row r="26848" spans="1:6" ht="51" x14ac:dyDescent="0.25">
      <c r="A26848" s="73" t="s">
        <v>22418</v>
      </c>
      <c r="B26848" s="74" t="s">
        <v>22419</v>
      </c>
      <c r="C26848" s="73" t="s">
        <v>59</v>
      </c>
      <c r="D26848" s="75">
        <v>9.4499999999999993</v>
      </c>
      <c r="E26848" s="75">
        <v>8.73</v>
      </c>
      <c r="F26848" s="73" t="s">
        <v>11</v>
      </c>
    </row>
    <row r="26849" spans="1:6" ht="38.25" x14ac:dyDescent="0.25">
      <c r="A26849" s="73" t="s">
        <v>22420</v>
      </c>
      <c r="B26849" s="74" t="s">
        <v>22421</v>
      </c>
      <c r="C26849" s="73" t="s">
        <v>59</v>
      </c>
      <c r="D26849" s="75">
        <v>3.1</v>
      </c>
      <c r="E26849" s="75">
        <v>2.86</v>
      </c>
      <c r="F26849" s="73" t="s">
        <v>11</v>
      </c>
    </row>
    <row r="26850" spans="1:6" ht="38.25" x14ac:dyDescent="0.25">
      <c r="A26850" s="73" t="s">
        <v>22422</v>
      </c>
      <c r="B26850" s="74" t="s">
        <v>22423</v>
      </c>
      <c r="C26850" s="73" t="s">
        <v>59</v>
      </c>
      <c r="D26850" s="75">
        <v>7.72</v>
      </c>
      <c r="E26850" s="75">
        <v>7.11</v>
      </c>
      <c r="F26850" s="73" t="s">
        <v>11</v>
      </c>
    </row>
    <row r="26851" spans="1:6" ht="38.25" x14ac:dyDescent="0.25">
      <c r="A26851" s="73" t="s">
        <v>22424</v>
      </c>
      <c r="B26851" s="74" t="s">
        <v>22425</v>
      </c>
      <c r="C26851" s="73" t="s">
        <v>59</v>
      </c>
      <c r="D26851" s="75">
        <v>9.84</v>
      </c>
      <c r="E26851" s="75">
        <v>9.06</v>
      </c>
      <c r="F26851" s="73" t="s">
        <v>11</v>
      </c>
    </row>
    <row r="26852" spans="1:6" ht="63.75" x14ac:dyDescent="0.25">
      <c r="A26852" s="73" t="s">
        <v>22426</v>
      </c>
      <c r="B26852" s="74" t="s">
        <v>22427</v>
      </c>
      <c r="C26852" s="73" t="s">
        <v>59</v>
      </c>
      <c r="D26852" s="75">
        <v>13.65</v>
      </c>
      <c r="E26852" s="75">
        <v>12.58</v>
      </c>
      <c r="F26852" s="73" t="s">
        <v>11</v>
      </c>
    </row>
    <row r="26853" spans="1:6" ht="51" x14ac:dyDescent="0.25">
      <c r="A26853" s="73" t="s">
        <v>22428</v>
      </c>
      <c r="B26853" s="74" t="s">
        <v>22429</v>
      </c>
      <c r="C26853" s="73" t="s">
        <v>59</v>
      </c>
      <c r="D26853" s="75">
        <v>99.75</v>
      </c>
      <c r="E26853" s="75">
        <v>96.76</v>
      </c>
      <c r="F26853" s="73" t="s">
        <v>11</v>
      </c>
    </row>
    <row r="26854" spans="1:6" ht="51" x14ac:dyDescent="0.25">
      <c r="A26854" s="73" t="s">
        <v>22430</v>
      </c>
      <c r="B26854" s="74" t="s">
        <v>22431</v>
      </c>
      <c r="C26854" s="73" t="s">
        <v>59</v>
      </c>
      <c r="D26854" s="75">
        <v>135.83000000000001</v>
      </c>
      <c r="E26854" s="75">
        <v>131.69</v>
      </c>
      <c r="F26854" s="73" t="s">
        <v>11</v>
      </c>
    </row>
    <row r="26855" spans="1:6" ht="51" x14ac:dyDescent="0.25">
      <c r="A26855" s="73" t="s">
        <v>22432</v>
      </c>
      <c r="B26855" s="74" t="s">
        <v>22433</v>
      </c>
      <c r="C26855" s="73" t="s">
        <v>59</v>
      </c>
      <c r="D26855" s="75">
        <v>169.51</v>
      </c>
      <c r="E26855" s="75">
        <v>163.97</v>
      </c>
      <c r="F26855" s="73" t="s">
        <v>11</v>
      </c>
    </row>
    <row r="26856" spans="1:6" ht="51" x14ac:dyDescent="0.25">
      <c r="A26856" s="73" t="s">
        <v>22434</v>
      </c>
      <c r="B26856" s="74" t="s">
        <v>22435</v>
      </c>
      <c r="C26856" s="73" t="s">
        <v>59</v>
      </c>
      <c r="D26856" s="75">
        <v>226.3</v>
      </c>
      <c r="E26856" s="75">
        <v>219.11</v>
      </c>
      <c r="F26856" s="73" t="s">
        <v>11</v>
      </c>
    </row>
    <row r="26857" spans="1:6" ht="51" x14ac:dyDescent="0.25">
      <c r="A26857" s="73" t="s">
        <v>22436</v>
      </c>
      <c r="B26857" s="74" t="s">
        <v>22437</v>
      </c>
      <c r="C26857" s="73" t="s">
        <v>59</v>
      </c>
      <c r="D26857" s="75">
        <v>34.24</v>
      </c>
      <c r="E26857" s="75">
        <v>32.14</v>
      </c>
      <c r="F26857" s="73" t="s">
        <v>11</v>
      </c>
    </row>
    <row r="26858" spans="1:6" ht="25.5" x14ac:dyDescent="0.25">
      <c r="A26858" s="73" t="s">
        <v>22438</v>
      </c>
      <c r="B26858" s="74" t="s">
        <v>22439</v>
      </c>
      <c r="C26858" s="73" t="s">
        <v>59</v>
      </c>
      <c r="D26858" s="75">
        <v>1044.6099999999999</v>
      </c>
      <c r="E26858" s="75">
        <v>1017.29</v>
      </c>
      <c r="F26858" s="73" t="s">
        <v>11</v>
      </c>
    </row>
    <row r="26859" spans="1:6" ht="25.5" x14ac:dyDescent="0.25">
      <c r="A26859" s="73" t="s">
        <v>22440</v>
      </c>
      <c r="B26859" s="74" t="s">
        <v>22441</v>
      </c>
      <c r="C26859" s="73" t="s">
        <v>59</v>
      </c>
      <c r="D26859" s="75">
        <v>586.75</v>
      </c>
      <c r="E26859" s="75">
        <v>582.08000000000004</v>
      </c>
      <c r="F26859" s="73" t="s">
        <v>11</v>
      </c>
    </row>
    <row r="26860" spans="1:6" x14ac:dyDescent="0.25">
      <c r="A26860" s="73" t="s">
        <v>22442</v>
      </c>
      <c r="B26860" s="74" t="s">
        <v>34770</v>
      </c>
      <c r="C26860" s="73" t="s">
        <v>59</v>
      </c>
      <c r="D26860" s="75">
        <v>799.46</v>
      </c>
      <c r="E26860" s="75">
        <v>771.19</v>
      </c>
      <c r="F26860" s="73" t="s">
        <v>11</v>
      </c>
    </row>
    <row r="26861" spans="1:6" x14ac:dyDescent="0.25">
      <c r="A26861" s="73" t="s">
        <v>22443</v>
      </c>
      <c r="B26861" s="74" t="s">
        <v>34771</v>
      </c>
      <c r="C26861" s="73" t="s">
        <v>59</v>
      </c>
      <c r="D26861" s="75">
        <v>909.91</v>
      </c>
      <c r="E26861" s="75">
        <v>877.21</v>
      </c>
      <c r="F26861" s="73" t="s">
        <v>11</v>
      </c>
    </row>
    <row r="26862" spans="1:6" x14ac:dyDescent="0.25">
      <c r="A26862" s="73" t="s">
        <v>22444</v>
      </c>
      <c r="B26862" s="74" t="s">
        <v>34772</v>
      </c>
      <c r="C26862" s="73" t="s">
        <v>59</v>
      </c>
      <c r="D26862" s="75">
        <v>1015.86</v>
      </c>
      <c r="E26862" s="75">
        <v>978.64</v>
      </c>
      <c r="F26862" s="73" t="s">
        <v>11</v>
      </c>
    </row>
    <row r="26863" spans="1:6" x14ac:dyDescent="0.25">
      <c r="A26863" s="73" t="s">
        <v>22445</v>
      </c>
      <c r="B26863" s="74" t="s">
        <v>34773</v>
      </c>
      <c r="C26863" s="73" t="s">
        <v>59</v>
      </c>
      <c r="D26863" s="75">
        <v>1131.4100000000001</v>
      </c>
      <c r="E26863" s="75">
        <v>1089.3699999999999</v>
      </c>
      <c r="F26863" s="73" t="s">
        <v>11</v>
      </c>
    </row>
    <row r="26864" spans="1:6" x14ac:dyDescent="0.25">
      <c r="A26864" s="73" t="s">
        <v>22446</v>
      </c>
      <c r="B26864" s="74" t="s">
        <v>34774</v>
      </c>
      <c r="C26864" s="73" t="s">
        <v>59</v>
      </c>
      <c r="D26864" s="75">
        <v>1242.46</v>
      </c>
      <c r="E26864" s="75">
        <v>1195.52</v>
      </c>
      <c r="F26864" s="73" t="s">
        <v>11</v>
      </c>
    </row>
    <row r="26865" spans="1:6" x14ac:dyDescent="0.25">
      <c r="A26865" s="73" t="s">
        <v>22447</v>
      </c>
      <c r="B26865" s="74" t="s">
        <v>34775</v>
      </c>
      <c r="C26865" s="73" t="s">
        <v>59</v>
      </c>
      <c r="D26865" s="75">
        <v>1363.1</v>
      </c>
      <c r="E26865" s="75">
        <v>1310.95</v>
      </c>
      <c r="F26865" s="73" t="s">
        <v>11</v>
      </c>
    </row>
    <row r="26866" spans="1:6" x14ac:dyDescent="0.25">
      <c r="A26866" s="73" t="s">
        <v>22448</v>
      </c>
      <c r="B26866" s="74" t="s">
        <v>34776</v>
      </c>
      <c r="C26866" s="73" t="s">
        <v>59</v>
      </c>
      <c r="D26866" s="75">
        <v>1717.52</v>
      </c>
      <c r="E26866" s="75">
        <v>1652.82</v>
      </c>
      <c r="F26866" s="73" t="s">
        <v>11</v>
      </c>
    </row>
    <row r="26867" spans="1:6" x14ac:dyDescent="0.25">
      <c r="A26867" s="73" t="s">
        <v>22449</v>
      </c>
      <c r="B26867" s="74" t="s">
        <v>34777</v>
      </c>
      <c r="C26867" s="73" t="s">
        <v>59</v>
      </c>
      <c r="D26867" s="75">
        <v>1852.4</v>
      </c>
      <c r="E26867" s="75">
        <v>1781.8</v>
      </c>
      <c r="F26867" s="73" t="s">
        <v>11</v>
      </c>
    </row>
    <row r="26868" spans="1:6" x14ac:dyDescent="0.25">
      <c r="A26868" s="73" t="s">
        <v>22450</v>
      </c>
      <c r="B26868" s="74" t="s">
        <v>34778</v>
      </c>
      <c r="C26868" s="73" t="s">
        <v>59</v>
      </c>
      <c r="D26868" s="75">
        <v>1991.07</v>
      </c>
      <c r="E26868" s="75">
        <v>1914.3</v>
      </c>
      <c r="F26868" s="73" t="s">
        <v>11</v>
      </c>
    </row>
    <row r="26869" spans="1:6" x14ac:dyDescent="0.25">
      <c r="A26869" s="73" t="s">
        <v>22451</v>
      </c>
      <c r="B26869" s="74" t="s">
        <v>34779</v>
      </c>
      <c r="C26869" s="73" t="s">
        <v>59</v>
      </c>
      <c r="D26869" s="75">
        <v>2640.72</v>
      </c>
      <c r="E26869" s="75">
        <v>2542.48</v>
      </c>
      <c r="F26869" s="73" t="s">
        <v>11</v>
      </c>
    </row>
    <row r="26870" spans="1:6" x14ac:dyDescent="0.25">
      <c r="A26870" s="73" t="s">
        <v>22452</v>
      </c>
      <c r="B26870" s="74" t="s">
        <v>34780</v>
      </c>
      <c r="C26870" s="73" t="s">
        <v>59</v>
      </c>
      <c r="D26870" s="75">
        <v>529.16</v>
      </c>
      <c r="E26870" s="75">
        <v>509.57</v>
      </c>
      <c r="F26870" s="73" t="s">
        <v>11</v>
      </c>
    </row>
    <row r="26871" spans="1:6" x14ac:dyDescent="0.25">
      <c r="A26871" s="73" t="s">
        <v>22453</v>
      </c>
      <c r="B26871" s="74" t="s">
        <v>34781</v>
      </c>
      <c r="C26871" s="73" t="s">
        <v>59</v>
      </c>
      <c r="D26871" s="75">
        <v>633.17999999999995</v>
      </c>
      <c r="E26871" s="75">
        <v>609.48</v>
      </c>
      <c r="F26871" s="73" t="s">
        <v>11</v>
      </c>
    </row>
    <row r="26872" spans="1:6" x14ac:dyDescent="0.25">
      <c r="A26872" s="73" t="s">
        <v>22454</v>
      </c>
      <c r="B26872" s="74" t="s">
        <v>34782</v>
      </c>
      <c r="C26872" s="73" t="s">
        <v>59</v>
      </c>
      <c r="D26872" s="75">
        <v>731.39</v>
      </c>
      <c r="E26872" s="75">
        <v>703.63</v>
      </c>
      <c r="F26872" s="73" t="s">
        <v>11</v>
      </c>
    </row>
    <row r="26873" spans="1:6" x14ac:dyDescent="0.25">
      <c r="A26873" s="73" t="s">
        <v>22455</v>
      </c>
      <c r="B26873" s="74" t="s">
        <v>34783</v>
      </c>
      <c r="C26873" s="73" t="s">
        <v>59</v>
      </c>
      <c r="D26873" s="75">
        <v>841.52</v>
      </c>
      <c r="E26873" s="75">
        <v>809.19</v>
      </c>
      <c r="F26873" s="73" t="s">
        <v>11</v>
      </c>
    </row>
    <row r="26874" spans="1:6" x14ac:dyDescent="0.25">
      <c r="A26874" s="73" t="s">
        <v>22456</v>
      </c>
      <c r="B26874" s="74" t="s">
        <v>34784</v>
      </c>
      <c r="C26874" s="73" t="s">
        <v>59</v>
      </c>
      <c r="D26874" s="75">
        <v>944.84</v>
      </c>
      <c r="E26874" s="75">
        <v>908.05</v>
      </c>
      <c r="F26874" s="73" t="s">
        <v>11</v>
      </c>
    </row>
    <row r="26875" spans="1:6" x14ac:dyDescent="0.25">
      <c r="A26875" s="73" t="s">
        <v>22457</v>
      </c>
      <c r="B26875" s="74" t="s">
        <v>34785</v>
      </c>
      <c r="C26875" s="73" t="s">
        <v>59</v>
      </c>
      <c r="D26875" s="75">
        <v>1052.23</v>
      </c>
      <c r="E26875" s="75">
        <v>1010.68</v>
      </c>
      <c r="F26875" s="73" t="s">
        <v>11</v>
      </c>
    </row>
    <row r="26876" spans="1:6" x14ac:dyDescent="0.25">
      <c r="A26876" s="73" t="s">
        <v>22458</v>
      </c>
      <c r="B26876" s="74" t="s">
        <v>34786</v>
      </c>
      <c r="C26876" s="73" t="s">
        <v>59</v>
      </c>
      <c r="D26876" s="75">
        <v>1380.47</v>
      </c>
      <c r="E26876" s="75">
        <v>1327.38</v>
      </c>
      <c r="F26876" s="73" t="s">
        <v>11</v>
      </c>
    </row>
    <row r="26877" spans="1:6" x14ac:dyDescent="0.25">
      <c r="A26877" s="73" t="s">
        <v>22459</v>
      </c>
      <c r="B26877" s="74" t="s">
        <v>34787</v>
      </c>
      <c r="C26877" s="73" t="s">
        <v>59</v>
      </c>
      <c r="D26877" s="75">
        <v>1509.65</v>
      </c>
      <c r="E26877" s="75">
        <v>1450.95</v>
      </c>
      <c r="F26877" s="73" t="s">
        <v>11</v>
      </c>
    </row>
    <row r="26878" spans="1:6" x14ac:dyDescent="0.25">
      <c r="A26878" s="73" t="s">
        <v>22460</v>
      </c>
      <c r="B26878" s="74" t="s">
        <v>34788</v>
      </c>
      <c r="C26878" s="73" t="s">
        <v>59</v>
      </c>
      <c r="D26878" s="75">
        <v>1641.89</v>
      </c>
      <c r="E26878" s="75">
        <v>1577.35</v>
      </c>
      <c r="F26878" s="73" t="s">
        <v>11</v>
      </c>
    </row>
    <row r="26879" spans="1:6" x14ac:dyDescent="0.25">
      <c r="A26879" s="73" t="s">
        <v>22461</v>
      </c>
      <c r="B26879" s="74" t="s">
        <v>34789</v>
      </c>
      <c r="C26879" s="73" t="s">
        <v>59</v>
      </c>
      <c r="D26879" s="75">
        <v>2378.9899999999998</v>
      </c>
      <c r="E26879" s="75">
        <v>2290.23</v>
      </c>
      <c r="F26879" s="73" t="s">
        <v>11</v>
      </c>
    </row>
    <row r="26880" spans="1:6" x14ac:dyDescent="0.25">
      <c r="A26880" s="73" t="s">
        <v>22462</v>
      </c>
      <c r="B26880" s="74" t="s">
        <v>22463</v>
      </c>
      <c r="C26880" s="73" t="s">
        <v>59</v>
      </c>
      <c r="D26880" s="75">
        <v>8744.98</v>
      </c>
      <c r="E26880" s="75">
        <v>8495.66</v>
      </c>
      <c r="F26880" s="73" t="s">
        <v>11</v>
      </c>
    </row>
    <row r="26881" spans="1:6" x14ac:dyDescent="0.25">
      <c r="A26881" s="73" t="s">
        <v>22464</v>
      </c>
      <c r="B26881" s="74" t="s">
        <v>22465</v>
      </c>
      <c r="C26881" s="73" t="s">
        <v>59</v>
      </c>
      <c r="D26881" s="75">
        <v>9081.2099999999991</v>
      </c>
      <c r="E26881" s="75">
        <v>8822.17</v>
      </c>
      <c r="F26881" s="73" t="s">
        <v>11</v>
      </c>
    </row>
    <row r="26882" spans="1:6" x14ac:dyDescent="0.25">
      <c r="A26882" s="73" t="s">
        <v>22466</v>
      </c>
      <c r="B26882" s="74" t="s">
        <v>22467</v>
      </c>
      <c r="C26882" s="73" t="s">
        <v>59</v>
      </c>
      <c r="D26882" s="75">
        <v>9416.7099999999991</v>
      </c>
      <c r="E26882" s="75">
        <v>9147.9699999999993</v>
      </c>
      <c r="F26882" s="73" t="s">
        <v>11</v>
      </c>
    </row>
    <row r="26883" spans="1:6" x14ac:dyDescent="0.25">
      <c r="A26883" s="73" t="s">
        <v>22468</v>
      </c>
      <c r="B26883" s="74" t="s">
        <v>22469</v>
      </c>
      <c r="C26883" s="73" t="s">
        <v>59</v>
      </c>
      <c r="D26883" s="75">
        <v>9760.0400000000009</v>
      </c>
      <c r="E26883" s="75">
        <v>9481.42</v>
      </c>
      <c r="F26883" s="73" t="s">
        <v>11</v>
      </c>
    </row>
    <row r="26884" spans="1:6" x14ac:dyDescent="0.25">
      <c r="A26884" s="73" t="s">
        <v>22470</v>
      </c>
      <c r="B26884" s="74" t="s">
        <v>22471</v>
      </c>
      <c r="C26884" s="73" t="s">
        <v>59</v>
      </c>
      <c r="D26884" s="75">
        <v>13608.79</v>
      </c>
      <c r="E26884" s="75">
        <v>13221.37</v>
      </c>
      <c r="F26884" s="73" t="s">
        <v>11</v>
      </c>
    </row>
    <row r="26885" spans="1:6" x14ac:dyDescent="0.25">
      <c r="A26885" s="73" t="s">
        <v>22472</v>
      </c>
      <c r="B26885" s="74" t="s">
        <v>22473</v>
      </c>
      <c r="C26885" s="73" t="s">
        <v>59</v>
      </c>
      <c r="D26885" s="75">
        <v>14032.19</v>
      </c>
      <c r="E26885" s="75">
        <v>13632.69</v>
      </c>
      <c r="F26885" s="73" t="s">
        <v>11</v>
      </c>
    </row>
    <row r="26886" spans="1:6" x14ac:dyDescent="0.25">
      <c r="A26886" s="73" t="s">
        <v>22474</v>
      </c>
      <c r="B26886" s="74" t="s">
        <v>22475</v>
      </c>
      <c r="C26886" s="73" t="s">
        <v>59</v>
      </c>
      <c r="D26886" s="75">
        <v>14441.65</v>
      </c>
      <c r="E26886" s="75">
        <v>14030.38</v>
      </c>
      <c r="F26886" s="73" t="s">
        <v>11</v>
      </c>
    </row>
    <row r="26887" spans="1:6" x14ac:dyDescent="0.25">
      <c r="A26887" s="73" t="s">
        <v>22476</v>
      </c>
      <c r="B26887" s="74" t="s">
        <v>22477</v>
      </c>
      <c r="C26887" s="73" t="s">
        <v>59</v>
      </c>
      <c r="D26887" s="75">
        <v>14887.31</v>
      </c>
      <c r="E26887" s="75">
        <v>14463.45</v>
      </c>
      <c r="F26887" s="73" t="s">
        <v>11</v>
      </c>
    </row>
    <row r="26888" spans="1:6" x14ac:dyDescent="0.25">
      <c r="A26888" s="73" t="s">
        <v>22478</v>
      </c>
      <c r="B26888" s="74" t="s">
        <v>22479</v>
      </c>
      <c r="C26888" s="73" t="s">
        <v>59</v>
      </c>
      <c r="D26888" s="75">
        <v>15388.68</v>
      </c>
      <c r="E26888" s="75">
        <v>14950.92</v>
      </c>
      <c r="F26888" s="73" t="s">
        <v>11</v>
      </c>
    </row>
    <row r="26889" spans="1:6" ht="38.25" x14ac:dyDescent="0.25">
      <c r="A26889" s="73" t="s">
        <v>22480</v>
      </c>
      <c r="B26889" s="74" t="s">
        <v>34790</v>
      </c>
      <c r="C26889" s="73" t="s">
        <v>59</v>
      </c>
      <c r="D26889" s="75">
        <v>5.81</v>
      </c>
      <c r="E26889" s="75">
        <v>5.65</v>
      </c>
      <c r="F26889" s="73" t="s">
        <v>11</v>
      </c>
    </row>
    <row r="26890" spans="1:6" x14ac:dyDescent="0.25">
      <c r="A26890" s="73" t="s">
        <v>22481</v>
      </c>
      <c r="B26890" s="74" t="s">
        <v>22482</v>
      </c>
      <c r="C26890" s="73" t="s">
        <v>59</v>
      </c>
      <c r="D26890" s="75">
        <v>15911.6</v>
      </c>
      <c r="E26890" s="75">
        <v>15459.37</v>
      </c>
      <c r="F26890" s="73" t="s">
        <v>11</v>
      </c>
    </row>
    <row r="26891" spans="1:6" x14ac:dyDescent="0.25">
      <c r="A26891" s="73" t="s">
        <v>22483</v>
      </c>
      <c r="B26891" s="74" t="s">
        <v>22484</v>
      </c>
      <c r="C26891" s="73" t="s">
        <v>59</v>
      </c>
      <c r="D26891" s="75">
        <v>16398.28</v>
      </c>
      <c r="E26891" s="75">
        <v>15932.48</v>
      </c>
      <c r="F26891" s="73" t="s">
        <v>11</v>
      </c>
    </row>
    <row r="26892" spans="1:6" x14ac:dyDescent="0.25">
      <c r="A26892" s="73" t="s">
        <v>22485</v>
      </c>
      <c r="B26892" s="74" t="s">
        <v>22486</v>
      </c>
      <c r="C26892" s="73" t="s">
        <v>59</v>
      </c>
      <c r="D26892" s="75">
        <v>17024.52</v>
      </c>
      <c r="E26892" s="75">
        <v>16541.82</v>
      </c>
      <c r="F26892" s="73" t="s">
        <v>11</v>
      </c>
    </row>
    <row r="26893" spans="1:6" x14ac:dyDescent="0.25">
      <c r="A26893" s="73" t="s">
        <v>22487</v>
      </c>
      <c r="B26893" s="74" t="s">
        <v>22488</v>
      </c>
      <c r="C26893" s="73" t="s">
        <v>59</v>
      </c>
      <c r="D26893" s="75">
        <v>17503.259999999998</v>
      </c>
      <c r="E26893" s="75">
        <v>17007.25</v>
      </c>
      <c r="F26893" s="73" t="s">
        <v>11</v>
      </c>
    </row>
    <row r="26894" spans="1:6" x14ac:dyDescent="0.25">
      <c r="A26894" s="73" t="s">
        <v>22489</v>
      </c>
      <c r="B26894" s="74" t="s">
        <v>22490</v>
      </c>
      <c r="C26894" s="73" t="s">
        <v>59</v>
      </c>
      <c r="D26894" s="75">
        <v>18026.150000000001</v>
      </c>
      <c r="E26894" s="75">
        <v>17515.72</v>
      </c>
      <c r="F26894" s="73" t="s">
        <v>11</v>
      </c>
    </row>
    <row r="26895" spans="1:6" x14ac:dyDescent="0.25">
      <c r="A26895" s="73" t="s">
        <v>22491</v>
      </c>
      <c r="B26895" s="74" t="s">
        <v>22492</v>
      </c>
      <c r="C26895" s="73" t="s">
        <v>59</v>
      </c>
      <c r="D26895" s="75">
        <v>18555.16</v>
      </c>
      <c r="E26895" s="75">
        <v>18030.11</v>
      </c>
      <c r="F26895" s="73" t="s">
        <v>11</v>
      </c>
    </row>
    <row r="26896" spans="1:6" x14ac:dyDescent="0.25">
      <c r="A26896" s="73" t="s">
        <v>22493</v>
      </c>
      <c r="B26896" s="74" t="s">
        <v>22494</v>
      </c>
      <c r="C26896" s="73" t="s">
        <v>59</v>
      </c>
      <c r="D26896" s="75">
        <v>18999.439999999999</v>
      </c>
      <c r="E26896" s="75">
        <v>18461.8</v>
      </c>
      <c r="F26896" s="73" t="s">
        <v>11</v>
      </c>
    </row>
    <row r="26897" spans="1:6" x14ac:dyDescent="0.25">
      <c r="A26897" s="73" t="s">
        <v>22495</v>
      </c>
      <c r="B26897" s="74" t="s">
        <v>22496</v>
      </c>
      <c r="C26897" s="73" t="s">
        <v>59</v>
      </c>
      <c r="D26897" s="75">
        <v>19472.71</v>
      </c>
      <c r="E26897" s="75">
        <v>18921.810000000001</v>
      </c>
      <c r="F26897" s="73" t="s">
        <v>11</v>
      </c>
    </row>
    <row r="26898" spans="1:6" x14ac:dyDescent="0.25">
      <c r="A26898" s="73" t="s">
        <v>22497</v>
      </c>
      <c r="B26898" s="74" t="s">
        <v>22498</v>
      </c>
      <c r="C26898" s="73" t="s">
        <v>59</v>
      </c>
      <c r="D26898" s="75">
        <v>19915.88</v>
      </c>
      <c r="E26898" s="75">
        <v>19352.43</v>
      </c>
      <c r="F26898" s="73" t="s">
        <v>11</v>
      </c>
    </row>
    <row r="26899" spans="1:6" x14ac:dyDescent="0.25">
      <c r="A26899" s="73" t="s">
        <v>22499</v>
      </c>
      <c r="B26899" s="74" t="s">
        <v>22500</v>
      </c>
      <c r="C26899" s="73" t="s">
        <v>59</v>
      </c>
      <c r="D26899" s="75">
        <v>20361.79</v>
      </c>
      <c r="E26899" s="75">
        <v>19785.71</v>
      </c>
      <c r="F26899" s="73" t="s">
        <v>11</v>
      </c>
    </row>
    <row r="26900" spans="1:6" ht="51" x14ac:dyDescent="0.25">
      <c r="A26900" s="73" t="s">
        <v>22501</v>
      </c>
      <c r="B26900" s="74" t="s">
        <v>22502</v>
      </c>
      <c r="C26900" s="73" t="s">
        <v>59</v>
      </c>
      <c r="D26900" s="75">
        <v>125.32</v>
      </c>
      <c r="E26900" s="75">
        <v>119.44</v>
      </c>
      <c r="F26900" s="73" t="s">
        <v>11</v>
      </c>
    </row>
    <row r="26901" spans="1:6" ht="25.5" x14ac:dyDescent="0.25">
      <c r="A26901" s="73" t="s">
        <v>22503</v>
      </c>
      <c r="B26901" s="74" t="s">
        <v>22504</v>
      </c>
      <c r="C26901" s="73" t="s">
        <v>59</v>
      </c>
      <c r="D26901" s="75">
        <v>25.41</v>
      </c>
      <c r="E26901" s="75">
        <v>24.28</v>
      </c>
      <c r="F26901" s="73" t="s">
        <v>11</v>
      </c>
    </row>
    <row r="26902" spans="1:6" ht="25.5" x14ac:dyDescent="0.25">
      <c r="A26902" s="73" t="s">
        <v>22505</v>
      </c>
      <c r="B26902" s="74" t="s">
        <v>22506</v>
      </c>
      <c r="C26902" s="73" t="s">
        <v>59</v>
      </c>
      <c r="D26902" s="75">
        <v>34.229999999999997</v>
      </c>
      <c r="E26902" s="75">
        <v>32.97</v>
      </c>
      <c r="F26902" s="73" t="s">
        <v>11</v>
      </c>
    </row>
    <row r="26903" spans="1:6" ht="25.5" x14ac:dyDescent="0.25">
      <c r="A26903" s="73" t="s">
        <v>22507</v>
      </c>
      <c r="B26903" s="74" t="s">
        <v>22508</v>
      </c>
      <c r="C26903" s="73" t="s">
        <v>59</v>
      </c>
      <c r="D26903" s="75">
        <v>37.31</v>
      </c>
      <c r="E26903" s="75">
        <v>35.729999999999997</v>
      </c>
      <c r="F26903" s="73" t="s">
        <v>11</v>
      </c>
    </row>
    <row r="26904" spans="1:6" ht="25.5" x14ac:dyDescent="0.25">
      <c r="A26904" s="73" t="s">
        <v>22509</v>
      </c>
      <c r="B26904" s="74" t="s">
        <v>22510</v>
      </c>
      <c r="C26904" s="73" t="s">
        <v>59</v>
      </c>
      <c r="D26904" s="75">
        <v>65.069999999999993</v>
      </c>
      <c r="E26904" s="75">
        <v>63.31</v>
      </c>
      <c r="F26904" s="73" t="s">
        <v>11</v>
      </c>
    </row>
    <row r="26905" spans="1:6" ht="25.5" x14ac:dyDescent="0.25">
      <c r="A26905" s="73" t="s">
        <v>22511</v>
      </c>
      <c r="B26905" s="74" t="s">
        <v>22512</v>
      </c>
      <c r="C26905" s="73" t="s">
        <v>59</v>
      </c>
      <c r="D26905" s="75">
        <v>134.05000000000001</v>
      </c>
      <c r="E26905" s="75">
        <v>132.07</v>
      </c>
      <c r="F26905" s="73" t="s">
        <v>11</v>
      </c>
    </row>
    <row r="26906" spans="1:6" ht="38.25" x14ac:dyDescent="0.25">
      <c r="A26906" s="73" t="s">
        <v>22513</v>
      </c>
      <c r="B26906" s="74" t="s">
        <v>34792</v>
      </c>
      <c r="C26906" s="73" t="s">
        <v>59</v>
      </c>
      <c r="D26906" s="75">
        <v>13.48</v>
      </c>
      <c r="E26906" s="75">
        <v>13.01</v>
      </c>
      <c r="F26906" s="73" t="s">
        <v>11</v>
      </c>
    </row>
    <row r="26907" spans="1:6" ht="38.25" x14ac:dyDescent="0.25">
      <c r="A26907" s="73" t="s">
        <v>22514</v>
      </c>
      <c r="B26907" s="74" t="s">
        <v>34793</v>
      </c>
      <c r="C26907" s="73" t="s">
        <v>59</v>
      </c>
      <c r="D26907" s="75">
        <v>25.18</v>
      </c>
      <c r="E26907" s="75">
        <v>24.25</v>
      </c>
      <c r="F26907" s="73" t="s">
        <v>11</v>
      </c>
    </row>
    <row r="26908" spans="1:6" ht="38.25" x14ac:dyDescent="0.25">
      <c r="A26908" s="73" t="s">
        <v>22515</v>
      </c>
      <c r="B26908" s="74" t="s">
        <v>34794</v>
      </c>
      <c r="C26908" s="73" t="s">
        <v>59</v>
      </c>
      <c r="D26908" s="75">
        <v>36.82</v>
      </c>
      <c r="E26908" s="75">
        <v>35.89</v>
      </c>
      <c r="F26908" s="73" t="s">
        <v>11</v>
      </c>
    </row>
    <row r="26909" spans="1:6" ht="38.25" x14ac:dyDescent="0.25">
      <c r="A26909" s="73" t="s">
        <v>22516</v>
      </c>
      <c r="B26909" s="74" t="s">
        <v>34795</v>
      </c>
      <c r="C26909" s="73" t="s">
        <v>59</v>
      </c>
      <c r="D26909" s="75">
        <v>49.02</v>
      </c>
      <c r="E26909" s="75">
        <v>48</v>
      </c>
      <c r="F26909" s="73" t="s">
        <v>11</v>
      </c>
    </row>
    <row r="26910" spans="1:6" ht="38.25" x14ac:dyDescent="0.25">
      <c r="A26910" s="73" t="s">
        <v>22517</v>
      </c>
      <c r="B26910" s="74" t="s">
        <v>34796</v>
      </c>
      <c r="C26910" s="73" t="s">
        <v>59</v>
      </c>
      <c r="D26910" s="75">
        <v>84.4</v>
      </c>
      <c r="E26910" s="75">
        <v>82.08</v>
      </c>
      <c r="F26910" s="73" t="s">
        <v>11</v>
      </c>
    </row>
    <row r="26911" spans="1:6" ht="38.25" x14ac:dyDescent="0.25">
      <c r="A26911" s="73" t="s">
        <v>22518</v>
      </c>
      <c r="B26911" s="74" t="s">
        <v>34797</v>
      </c>
      <c r="C26911" s="73" t="s">
        <v>59</v>
      </c>
      <c r="D26911" s="75">
        <v>26.2</v>
      </c>
      <c r="E26911" s="75">
        <v>24.34</v>
      </c>
      <c r="F26911" s="73" t="s">
        <v>11</v>
      </c>
    </row>
    <row r="26912" spans="1:6" ht="38.25" x14ac:dyDescent="0.25">
      <c r="A26912" s="73" t="s">
        <v>22519</v>
      </c>
      <c r="B26912" s="74" t="s">
        <v>34798</v>
      </c>
      <c r="C26912" s="73" t="s">
        <v>59</v>
      </c>
      <c r="D26912" s="75">
        <v>27.73</v>
      </c>
      <c r="E26912" s="75">
        <v>25.87</v>
      </c>
      <c r="F26912" s="73" t="s">
        <v>11</v>
      </c>
    </row>
    <row r="26913" spans="1:6" ht="38.25" x14ac:dyDescent="0.25">
      <c r="A26913" s="73" t="s">
        <v>22520</v>
      </c>
      <c r="B26913" s="74" t="s">
        <v>34799</v>
      </c>
      <c r="C26913" s="73" t="s">
        <v>59</v>
      </c>
      <c r="D26913" s="75">
        <v>28.42</v>
      </c>
      <c r="E26913" s="75">
        <v>26.56</v>
      </c>
      <c r="F26913" s="73" t="s">
        <v>11</v>
      </c>
    </row>
    <row r="26914" spans="1:6" ht="38.25" x14ac:dyDescent="0.25">
      <c r="A26914" s="73" t="s">
        <v>22521</v>
      </c>
      <c r="B26914" s="74" t="s">
        <v>34800</v>
      </c>
      <c r="C26914" s="73" t="s">
        <v>59</v>
      </c>
      <c r="D26914" s="75">
        <v>28.81</v>
      </c>
      <c r="E26914" s="75">
        <v>26.95</v>
      </c>
      <c r="F26914" s="73" t="s">
        <v>11</v>
      </c>
    </row>
    <row r="26915" spans="1:6" ht="38.25" x14ac:dyDescent="0.25">
      <c r="A26915" s="73" t="s">
        <v>22522</v>
      </c>
      <c r="B26915" s="74" t="s">
        <v>34801</v>
      </c>
      <c r="C26915" s="73" t="s">
        <v>59</v>
      </c>
      <c r="D26915" s="75">
        <v>29.2</v>
      </c>
      <c r="E26915" s="75">
        <v>27.34</v>
      </c>
      <c r="F26915" s="73" t="s">
        <v>11</v>
      </c>
    </row>
    <row r="26916" spans="1:6" ht="38.25" x14ac:dyDescent="0.25">
      <c r="A26916" s="73" t="s">
        <v>22523</v>
      </c>
      <c r="B26916" s="74" t="s">
        <v>37642</v>
      </c>
      <c r="C26916" s="73" t="s">
        <v>59</v>
      </c>
      <c r="D26916" s="75">
        <v>57.33</v>
      </c>
      <c r="E26916" s="75">
        <v>53.61</v>
      </c>
      <c r="F26916" s="73" t="s">
        <v>11</v>
      </c>
    </row>
    <row r="26917" spans="1:6" ht="38.25" x14ac:dyDescent="0.25">
      <c r="A26917" s="73" t="s">
        <v>22524</v>
      </c>
      <c r="B26917" s="74" t="s">
        <v>37643</v>
      </c>
      <c r="C26917" s="73" t="s">
        <v>59</v>
      </c>
      <c r="D26917" s="75">
        <v>64.8</v>
      </c>
      <c r="E26917" s="75">
        <v>61.08</v>
      </c>
      <c r="F26917" s="73" t="s">
        <v>11</v>
      </c>
    </row>
    <row r="26918" spans="1:6" ht="38.25" x14ac:dyDescent="0.25">
      <c r="A26918" s="73" t="s">
        <v>22525</v>
      </c>
      <c r="B26918" s="74" t="s">
        <v>37644</v>
      </c>
      <c r="C26918" s="73" t="s">
        <v>59</v>
      </c>
      <c r="D26918" s="75">
        <v>74.78</v>
      </c>
      <c r="E26918" s="75">
        <v>71.06</v>
      </c>
      <c r="F26918" s="73" t="s">
        <v>11</v>
      </c>
    </row>
    <row r="26919" spans="1:6" ht="38.25" x14ac:dyDescent="0.25">
      <c r="A26919" s="73" t="s">
        <v>22526</v>
      </c>
      <c r="B26919" s="74" t="s">
        <v>37645</v>
      </c>
      <c r="C26919" s="73" t="s">
        <v>59</v>
      </c>
      <c r="D26919" s="75">
        <v>96.63</v>
      </c>
      <c r="E26919" s="75">
        <v>92.91</v>
      </c>
      <c r="F26919" s="73" t="s">
        <v>11</v>
      </c>
    </row>
    <row r="26920" spans="1:6" ht="38.25" x14ac:dyDescent="0.25">
      <c r="A26920" s="73" t="s">
        <v>22527</v>
      </c>
      <c r="B26920" s="74" t="s">
        <v>37646</v>
      </c>
      <c r="C26920" s="73" t="s">
        <v>59</v>
      </c>
      <c r="D26920" s="75">
        <v>129.81</v>
      </c>
      <c r="E26920" s="75">
        <v>125.16</v>
      </c>
      <c r="F26920" s="73" t="s">
        <v>11</v>
      </c>
    </row>
    <row r="26921" spans="1:6" ht="38.25" x14ac:dyDescent="0.25">
      <c r="A26921" s="73" t="s">
        <v>22528</v>
      </c>
      <c r="B26921" s="74" t="s">
        <v>34802</v>
      </c>
      <c r="C26921" s="73" t="s">
        <v>59</v>
      </c>
      <c r="D26921" s="75">
        <v>3.07</v>
      </c>
      <c r="E26921" s="75">
        <v>2.95</v>
      </c>
      <c r="F26921" s="73" t="s">
        <v>11</v>
      </c>
    </row>
    <row r="26922" spans="1:6" ht="38.25" x14ac:dyDescent="0.25">
      <c r="A26922" s="73" t="s">
        <v>22529</v>
      </c>
      <c r="B26922" s="74" t="s">
        <v>34803</v>
      </c>
      <c r="C26922" s="73" t="s">
        <v>59</v>
      </c>
      <c r="D26922" s="75">
        <v>4.42</v>
      </c>
      <c r="E26922" s="75">
        <v>4.26</v>
      </c>
      <c r="F26922" s="73" t="s">
        <v>11</v>
      </c>
    </row>
    <row r="26923" spans="1:6" ht="38.25" x14ac:dyDescent="0.25">
      <c r="A26923" s="73" t="s">
        <v>22530</v>
      </c>
      <c r="B26923" s="74" t="s">
        <v>34804</v>
      </c>
      <c r="C26923" s="73" t="s">
        <v>59</v>
      </c>
      <c r="D26923" s="75">
        <v>6.21</v>
      </c>
      <c r="E26923" s="75">
        <v>6.02</v>
      </c>
      <c r="F26923" s="73" t="s">
        <v>11</v>
      </c>
    </row>
    <row r="26924" spans="1:6" ht="38.25" x14ac:dyDescent="0.25">
      <c r="A26924" s="73" t="s">
        <v>22531</v>
      </c>
      <c r="B26924" s="74" t="s">
        <v>34805</v>
      </c>
      <c r="C26924" s="73" t="s">
        <v>59</v>
      </c>
      <c r="D26924" s="75">
        <v>8.66</v>
      </c>
      <c r="E26924" s="75">
        <v>8.42</v>
      </c>
      <c r="F26924" s="73" t="s">
        <v>11</v>
      </c>
    </row>
    <row r="26925" spans="1:6" ht="38.25" x14ac:dyDescent="0.25">
      <c r="A26925" s="73" t="s">
        <v>22532</v>
      </c>
      <c r="B26925" s="74" t="s">
        <v>34806</v>
      </c>
      <c r="C26925" s="73" t="s">
        <v>59</v>
      </c>
      <c r="D26925" s="75">
        <v>15.1</v>
      </c>
      <c r="E26925" s="75">
        <v>14.72</v>
      </c>
      <c r="F26925" s="73" t="s">
        <v>11</v>
      </c>
    </row>
    <row r="26926" spans="1:6" ht="38.25" x14ac:dyDescent="0.25">
      <c r="A26926" s="73" t="s">
        <v>22533</v>
      </c>
      <c r="B26926" s="74" t="s">
        <v>34807</v>
      </c>
      <c r="C26926" s="73" t="s">
        <v>59</v>
      </c>
      <c r="D26926" s="75">
        <v>20.64</v>
      </c>
      <c r="E26926" s="75">
        <v>20.260000000000002</v>
      </c>
      <c r="F26926" s="73" t="s">
        <v>11</v>
      </c>
    </row>
    <row r="26927" spans="1:6" ht="38.25" x14ac:dyDescent="0.25">
      <c r="A26927" s="73" t="s">
        <v>22534</v>
      </c>
      <c r="B26927" s="74" t="s">
        <v>34808</v>
      </c>
      <c r="C26927" s="73" t="s">
        <v>59</v>
      </c>
      <c r="D26927" s="75">
        <v>33.11</v>
      </c>
      <c r="E26927" s="75">
        <v>32.74</v>
      </c>
      <c r="F26927" s="73" t="s">
        <v>11</v>
      </c>
    </row>
    <row r="26928" spans="1:6" ht="38.25" x14ac:dyDescent="0.25">
      <c r="A26928" s="73" t="s">
        <v>22535</v>
      </c>
      <c r="B26928" s="74" t="s">
        <v>34809</v>
      </c>
      <c r="C26928" s="73" t="s">
        <v>59</v>
      </c>
      <c r="D26928" s="75">
        <v>38.479999999999997</v>
      </c>
      <c r="E26928" s="75">
        <v>38.1</v>
      </c>
      <c r="F26928" s="73" t="s">
        <v>11</v>
      </c>
    </row>
    <row r="26929" spans="1:6" ht="38.25" x14ac:dyDescent="0.25">
      <c r="A26929" s="73" t="s">
        <v>22536</v>
      </c>
      <c r="B26929" s="74" t="s">
        <v>34810</v>
      </c>
      <c r="C26929" s="73" t="s">
        <v>59</v>
      </c>
      <c r="D26929" s="75">
        <v>3.93</v>
      </c>
      <c r="E26929" s="75">
        <v>3.8</v>
      </c>
      <c r="F26929" s="73" t="s">
        <v>11</v>
      </c>
    </row>
    <row r="26930" spans="1:6" ht="38.25" x14ac:dyDescent="0.25">
      <c r="A26930" s="73" t="s">
        <v>22537</v>
      </c>
      <c r="B26930" s="74" t="s">
        <v>34811</v>
      </c>
      <c r="C26930" s="73" t="s">
        <v>59</v>
      </c>
      <c r="D26930" s="75">
        <v>5.31</v>
      </c>
      <c r="E26930" s="75">
        <v>5.15</v>
      </c>
      <c r="F26930" s="73" t="s">
        <v>11</v>
      </c>
    </row>
    <row r="26931" spans="1:6" ht="38.25" x14ac:dyDescent="0.25">
      <c r="A26931" s="73" t="s">
        <v>22538</v>
      </c>
      <c r="B26931" s="74" t="s">
        <v>34812</v>
      </c>
      <c r="C26931" s="73" t="s">
        <v>59</v>
      </c>
      <c r="D26931" s="75">
        <v>7.81</v>
      </c>
      <c r="E26931" s="75">
        <v>7.62</v>
      </c>
      <c r="F26931" s="73" t="s">
        <v>11</v>
      </c>
    </row>
    <row r="26932" spans="1:6" ht="38.25" x14ac:dyDescent="0.25">
      <c r="A26932" s="73" t="s">
        <v>22539</v>
      </c>
      <c r="B26932" s="74" t="s">
        <v>34813</v>
      </c>
      <c r="C26932" s="73" t="s">
        <v>59</v>
      </c>
      <c r="D26932" s="75">
        <v>10.3</v>
      </c>
      <c r="E26932" s="75">
        <v>10.050000000000001</v>
      </c>
      <c r="F26932" s="73" t="s">
        <v>11</v>
      </c>
    </row>
    <row r="26933" spans="1:6" ht="38.25" x14ac:dyDescent="0.25">
      <c r="A26933" s="73" t="s">
        <v>22540</v>
      </c>
      <c r="B26933" s="74" t="s">
        <v>34814</v>
      </c>
      <c r="C26933" s="73" t="s">
        <v>59</v>
      </c>
      <c r="D26933" s="75">
        <v>18.579999999999998</v>
      </c>
      <c r="E26933" s="75">
        <v>18.2</v>
      </c>
      <c r="F26933" s="73" t="s">
        <v>11</v>
      </c>
    </row>
    <row r="26934" spans="1:6" ht="38.25" x14ac:dyDescent="0.25">
      <c r="A26934" s="73" t="s">
        <v>22541</v>
      </c>
      <c r="B26934" s="74" t="s">
        <v>34815</v>
      </c>
      <c r="C26934" s="73" t="s">
        <v>59</v>
      </c>
      <c r="D26934" s="75">
        <v>22.62</v>
      </c>
      <c r="E26934" s="75">
        <v>22.24</v>
      </c>
      <c r="F26934" s="73" t="s">
        <v>11</v>
      </c>
    </row>
    <row r="26935" spans="1:6" ht="38.25" x14ac:dyDescent="0.25">
      <c r="A26935" s="73" t="s">
        <v>22542</v>
      </c>
      <c r="B26935" s="74" t="s">
        <v>34816</v>
      </c>
      <c r="C26935" s="73" t="s">
        <v>59</v>
      </c>
      <c r="D26935" s="75">
        <v>33.49</v>
      </c>
      <c r="E26935" s="75">
        <v>33.119999999999997</v>
      </c>
      <c r="F26935" s="73" t="s">
        <v>11</v>
      </c>
    </row>
    <row r="26936" spans="1:6" ht="38.25" x14ac:dyDescent="0.25">
      <c r="A26936" s="73" t="s">
        <v>22543</v>
      </c>
      <c r="B26936" s="74" t="s">
        <v>34817</v>
      </c>
      <c r="C26936" s="73" t="s">
        <v>59</v>
      </c>
      <c r="D26936" s="75">
        <v>45</v>
      </c>
      <c r="E26936" s="75">
        <v>44.62</v>
      </c>
      <c r="F26936" s="73" t="s">
        <v>11</v>
      </c>
    </row>
    <row r="26937" spans="1:6" ht="38.25" x14ac:dyDescent="0.25">
      <c r="A26937" s="73" t="s">
        <v>22544</v>
      </c>
      <c r="B26937" s="74" t="s">
        <v>34818</v>
      </c>
      <c r="C26937" s="73" t="s">
        <v>59</v>
      </c>
      <c r="D26937" s="75">
        <v>53.08</v>
      </c>
      <c r="E26937" s="75">
        <v>52.67</v>
      </c>
      <c r="F26937" s="73" t="s">
        <v>11</v>
      </c>
    </row>
    <row r="26938" spans="1:6" ht="38.25" x14ac:dyDescent="0.25">
      <c r="A26938" s="73" t="s">
        <v>22545</v>
      </c>
      <c r="B26938" s="74" t="s">
        <v>34819</v>
      </c>
      <c r="C26938" s="73" t="s">
        <v>59</v>
      </c>
      <c r="D26938" s="75">
        <v>88.16</v>
      </c>
      <c r="E26938" s="75">
        <v>87.75</v>
      </c>
      <c r="F26938" s="73" t="s">
        <v>11</v>
      </c>
    </row>
    <row r="26939" spans="1:6" ht="38.25" x14ac:dyDescent="0.25">
      <c r="A26939" s="73" t="s">
        <v>22546</v>
      </c>
      <c r="B26939" s="74" t="s">
        <v>34820</v>
      </c>
      <c r="C26939" s="73" t="s">
        <v>59</v>
      </c>
      <c r="D26939" s="75">
        <v>113.15</v>
      </c>
      <c r="E26939" s="75">
        <v>112.69</v>
      </c>
      <c r="F26939" s="73" t="s">
        <v>11</v>
      </c>
    </row>
    <row r="26940" spans="1:6" ht="38.25" x14ac:dyDescent="0.25">
      <c r="A26940" s="73" t="s">
        <v>22547</v>
      </c>
      <c r="B26940" s="74" t="s">
        <v>34821</v>
      </c>
      <c r="C26940" s="73" t="s">
        <v>59</v>
      </c>
      <c r="D26940" s="75">
        <v>139.47999999999999</v>
      </c>
      <c r="E26940" s="75">
        <v>139.02000000000001</v>
      </c>
      <c r="F26940" s="73" t="s">
        <v>11</v>
      </c>
    </row>
    <row r="26941" spans="1:6" ht="38.25" x14ac:dyDescent="0.25">
      <c r="A26941" s="73" t="s">
        <v>22548</v>
      </c>
      <c r="B26941" s="74" t="s">
        <v>34822</v>
      </c>
      <c r="C26941" s="73" t="s">
        <v>59</v>
      </c>
      <c r="D26941" s="75">
        <v>169.93</v>
      </c>
      <c r="E26941" s="75">
        <v>169.38</v>
      </c>
      <c r="F26941" s="73" t="s">
        <v>11</v>
      </c>
    </row>
    <row r="26942" spans="1:6" ht="38.25" x14ac:dyDescent="0.25">
      <c r="A26942" s="73" t="s">
        <v>22549</v>
      </c>
      <c r="B26942" s="74" t="s">
        <v>34823</v>
      </c>
      <c r="C26942" s="73" t="s">
        <v>59</v>
      </c>
      <c r="D26942" s="75">
        <v>206.96</v>
      </c>
      <c r="E26942" s="75">
        <v>206.4</v>
      </c>
      <c r="F26942" s="73" t="s">
        <v>11</v>
      </c>
    </row>
    <row r="26943" spans="1:6" ht="38.25" x14ac:dyDescent="0.25">
      <c r="A26943" s="73" t="s">
        <v>22550</v>
      </c>
      <c r="B26943" s="74" t="s">
        <v>34824</v>
      </c>
      <c r="C26943" s="73" t="s">
        <v>59</v>
      </c>
      <c r="D26943" s="75">
        <v>266.91000000000003</v>
      </c>
      <c r="E26943" s="75">
        <v>266.36</v>
      </c>
      <c r="F26943" s="73" t="s">
        <v>11</v>
      </c>
    </row>
    <row r="26944" spans="1:6" ht="38.25" x14ac:dyDescent="0.25">
      <c r="A26944" s="73" t="s">
        <v>22551</v>
      </c>
      <c r="B26944" s="74" t="s">
        <v>34825</v>
      </c>
      <c r="C26944" s="73" t="s">
        <v>59</v>
      </c>
      <c r="D26944" s="75">
        <v>335.17</v>
      </c>
      <c r="E26944" s="75">
        <v>334.62</v>
      </c>
      <c r="F26944" s="73" t="s">
        <v>11</v>
      </c>
    </row>
    <row r="26945" spans="1:6" ht="25.5" x14ac:dyDescent="0.25">
      <c r="A26945" s="73" t="s">
        <v>22552</v>
      </c>
      <c r="B26945" s="74" t="s">
        <v>34828</v>
      </c>
      <c r="C26945" s="73" t="s">
        <v>59</v>
      </c>
      <c r="D26945" s="75">
        <v>14.09</v>
      </c>
      <c r="E26945" s="75">
        <v>13.34</v>
      </c>
      <c r="F26945" s="73" t="s">
        <v>11</v>
      </c>
    </row>
    <row r="26946" spans="1:6" ht="25.5" x14ac:dyDescent="0.25">
      <c r="A26946" s="73" t="s">
        <v>22553</v>
      </c>
      <c r="B26946" s="74" t="s">
        <v>34829</v>
      </c>
      <c r="C26946" s="73" t="s">
        <v>59</v>
      </c>
      <c r="D26946" s="75">
        <v>24.66</v>
      </c>
      <c r="E26946" s="75">
        <v>23.91</v>
      </c>
      <c r="F26946" s="73" t="s">
        <v>11</v>
      </c>
    </row>
    <row r="26947" spans="1:6" ht="25.5" x14ac:dyDescent="0.25">
      <c r="A26947" s="73" t="s">
        <v>22554</v>
      </c>
      <c r="B26947" s="74" t="s">
        <v>37647</v>
      </c>
      <c r="C26947" s="73" t="s">
        <v>59</v>
      </c>
      <c r="D26947" s="75">
        <v>12.98</v>
      </c>
      <c r="E26947" s="75">
        <v>12.67</v>
      </c>
      <c r="F26947" s="73" t="s">
        <v>11</v>
      </c>
    </row>
    <row r="26948" spans="1:6" ht="25.5" x14ac:dyDescent="0.25">
      <c r="A26948" s="73" t="s">
        <v>22555</v>
      </c>
      <c r="B26948" s="74" t="s">
        <v>37648</v>
      </c>
      <c r="C26948" s="73" t="s">
        <v>59</v>
      </c>
      <c r="D26948" s="75">
        <v>18.489999999999998</v>
      </c>
      <c r="E26948" s="75">
        <v>18.11</v>
      </c>
      <c r="F26948" s="73" t="s">
        <v>11</v>
      </c>
    </row>
    <row r="26949" spans="1:6" ht="25.5" x14ac:dyDescent="0.25">
      <c r="A26949" s="73" t="s">
        <v>22556</v>
      </c>
      <c r="B26949" s="74" t="s">
        <v>37649</v>
      </c>
      <c r="C26949" s="73" t="s">
        <v>59</v>
      </c>
      <c r="D26949" s="75">
        <v>25.42</v>
      </c>
      <c r="E26949" s="75">
        <v>25.03</v>
      </c>
      <c r="F26949" s="73" t="s">
        <v>11</v>
      </c>
    </row>
    <row r="26950" spans="1:6" ht="25.5" x14ac:dyDescent="0.25">
      <c r="A26950" s="73" t="s">
        <v>22557</v>
      </c>
      <c r="B26950" s="74" t="s">
        <v>37650</v>
      </c>
      <c r="C26950" s="73" t="s">
        <v>59</v>
      </c>
      <c r="D26950" s="75">
        <v>39.89</v>
      </c>
      <c r="E26950" s="75">
        <v>39.42</v>
      </c>
      <c r="F26950" s="73" t="s">
        <v>11</v>
      </c>
    </row>
    <row r="26951" spans="1:6" ht="25.5" x14ac:dyDescent="0.25">
      <c r="A26951" s="73" t="s">
        <v>22558</v>
      </c>
      <c r="B26951" s="74" t="s">
        <v>37651</v>
      </c>
      <c r="C26951" s="73" t="s">
        <v>59</v>
      </c>
      <c r="D26951" s="75">
        <v>55.08</v>
      </c>
      <c r="E26951" s="75">
        <v>54.61</v>
      </c>
      <c r="F26951" s="73" t="s">
        <v>11</v>
      </c>
    </row>
    <row r="26952" spans="1:6" ht="25.5" x14ac:dyDescent="0.25">
      <c r="A26952" s="73" t="s">
        <v>22559</v>
      </c>
      <c r="B26952" s="74" t="s">
        <v>37652</v>
      </c>
      <c r="C26952" s="73" t="s">
        <v>59</v>
      </c>
      <c r="D26952" s="75">
        <v>77.849999999999994</v>
      </c>
      <c r="E26952" s="75">
        <v>77.27</v>
      </c>
      <c r="F26952" s="73" t="s">
        <v>11</v>
      </c>
    </row>
    <row r="26953" spans="1:6" ht="25.5" x14ac:dyDescent="0.25">
      <c r="A26953" s="73" t="s">
        <v>22560</v>
      </c>
      <c r="B26953" s="74" t="s">
        <v>37653</v>
      </c>
      <c r="C26953" s="73" t="s">
        <v>59</v>
      </c>
      <c r="D26953" s="75">
        <v>105.99</v>
      </c>
      <c r="E26953" s="75">
        <v>105.41</v>
      </c>
      <c r="F26953" s="73" t="s">
        <v>11</v>
      </c>
    </row>
    <row r="26954" spans="1:6" ht="25.5" x14ac:dyDescent="0.25">
      <c r="A26954" s="73" t="s">
        <v>22561</v>
      </c>
      <c r="B26954" s="74" t="s">
        <v>37654</v>
      </c>
      <c r="C26954" s="73" t="s">
        <v>59</v>
      </c>
      <c r="D26954" s="75">
        <v>118.55</v>
      </c>
      <c r="E26954" s="75">
        <v>110.69</v>
      </c>
      <c r="F26954" s="73" t="s">
        <v>11</v>
      </c>
    </row>
    <row r="26955" spans="1:6" ht="38.25" x14ac:dyDescent="0.25">
      <c r="A26955" s="73" t="s">
        <v>22562</v>
      </c>
      <c r="B26955" s="74" t="s">
        <v>37655</v>
      </c>
      <c r="C26955" s="73" t="s">
        <v>59</v>
      </c>
      <c r="D26955" s="75">
        <v>25.01</v>
      </c>
      <c r="E26955" s="75">
        <v>23.48</v>
      </c>
      <c r="F26955" s="73" t="s">
        <v>11</v>
      </c>
    </row>
    <row r="26956" spans="1:6" ht="38.25" x14ac:dyDescent="0.25">
      <c r="A26956" s="73" t="s">
        <v>22563</v>
      </c>
      <c r="B26956" s="74" t="s">
        <v>37656</v>
      </c>
      <c r="C26956" s="73" t="s">
        <v>59</v>
      </c>
      <c r="D26956" s="75">
        <v>25.35</v>
      </c>
      <c r="E26956" s="75">
        <v>23.8</v>
      </c>
      <c r="F26956" s="73" t="s">
        <v>11</v>
      </c>
    </row>
    <row r="26957" spans="1:6" ht="38.25" x14ac:dyDescent="0.25">
      <c r="A26957" s="73" t="s">
        <v>354</v>
      </c>
      <c r="B26957" s="74" t="s">
        <v>37657</v>
      </c>
      <c r="C26957" s="73" t="s">
        <v>59</v>
      </c>
      <c r="D26957" s="75">
        <v>28.54</v>
      </c>
      <c r="E26957" s="75">
        <v>26.97</v>
      </c>
      <c r="F26957" s="73" t="s">
        <v>11</v>
      </c>
    </row>
    <row r="26958" spans="1:6" ht="38.25" x14ac:dyDescent="0.25">
      <c r="A26958" s="73" t="s">
        <v>22564</v>
      </c>
      <c r="B26958" s="74" t="s">
        <v>37658</v>
      </c>
      <c r="C26958" s="73" t="s">
        <v>59</v>
      </c>
      <c r="D26958" s="75">
        <v>46.96</v>
      </c>
      <c r="E26958" s="75">
        <v>45.21</v>
      </c>
      <c r="F26958" s="73" t="s">
        <v>11</v>
      </c>
    </row>
    <row r="26959" spans="1:6" ht="38.25" x14ac:dyDescent="0.25">
      <c r="A26959" s="73" t="s">
        <v>22565</v>
      </c>
      <c r="B26959" s="74" t="s">
        <v>37659</v>
      </c>
      <c r="C26959" s="73" t="s">
        <v>59</v>
      </c>
      <c r="D26959" s="75">
        <v>46.15</v>
      </c>
      <c r="E26959" s="75">
        <v>44.26</v>
      </c>
      <c r="F26959" s="73" t="s">
        <v>11</v>
      </c>
    </row>
    <row r="26960" spans="1:6" ht="38.25" x14ac:dyDescent="0.25">
      <c r="A26960" s="73" t="s">
        <v>22566</v>
      </c>
      <c r="B26960" s="74" t="s">
        <v>37660</v>
      </c>
      <c r="C26960" s="73" t="s">
        <v>59</v>
      </c>
      <c r="D26960" s="75">
        <v>44.68</v>
      </c>
      <c r="E26960" s="75">
        <v>42.66</v>
      </c>
      <c r="F26960" s="73" t="s">
        <v>11</v>
      </c>
    </row>
    <row r="26961" spans="1:6" ht="38.25" x14ac:dyDescent="0.25">
      <c r="A26961" s="73" t="s">
        <v>22567</v>
      </c>
      <c r="B26961" s="74" t="s">
        <v>37661</v>
      </c>
      <c r="C26961" s="73" t="s">
        <v>59</v>
      </c>
      <c r="D26961" s="75">
        <v>81.93</v>
      </c>
      <c r="E26961" s="75">
        <v>79.540000000000006</v>
      </c>
      <c r="F26961" s="73" t="s">
        <v>11</v>
      </c>
    </row>
    <row r="26962" spans="1:6" ht="38.25" x14ac:dyDescent="0.25">
      <c r="A26962" s="73" t="s">
        <v>22568</v>
      </c>
      <c r="B26962" s="74" t="s">
        <v>37662</v>
      </c>
      <c r="C26962" s="73" t="s">
        <v>59</v>
      </c>
      <c r="D26962" s="75">
        <v>104.23</v>
      </c>
      <c r="E26962" s="75">
        <v>101.6</v>
      </c>
      <c r="F26962" s="73" t="s">
        <v>11</v>
      </c>
    </row>
    <row r="26963" spans="1:6" ht="38.25" x14ac:dyDescent="0.25">
      <c r="A26963" s="73" t="s">
        <v>22569</v>
      </c>
      <c r="B26963" s="74" t="s">
        <v>37663</v>
      </c>
      <c r="C26963" s="73" t="s">
        <v>59</v>
      </c>
      <c r="D26963" s="75">
        <v>121.56</v>
      </c>
      <c r="E26963" s="75">
        <v>118.31</v>
      </c>
      <c r="F26963" s="73" t="s">
        <v>11</v>
      </c>
    </row>
    <row r="26964" spans="1:6" ht="38.25" x14ac:dyDescent="0.25">
      <c r="A26964" s="73" t="s">
        <v>22570</v>
      </c>
      <c r="B26964" s="74" t="s">
        <v>37664</v>
      </c>
      <c r="C26964" s="73" t="s">
        <v>59</v>
      </c>
      <c r="D26964" s="75">
        <v>35.72</v>
      </c>
      <c r="E26964" s="75">
        <v>34.07</v>
      </c>
      <c r="F26964" s="73" t="s">
        <v>11</v>
      </c>
    </row>
    <row r="26965" spans="1:6" ht="38.25" x14ac:dyDescent="0.25">
      <c r="A26965" s="73" t="s">
        <v>22571</v>
      </c>
      <c r="B26965" s="74" t="s">
        <v>37665</v>
      </c>
      <c r="C26965" s="73" t="s">
        <v>59</v>
      </c>
      <c r="D26965" s="75">
        <v>40.200000000000003</v>
      </c>
      <c r="E26965" s="75">
        <v>38.46</v>
      </c>
      <c r="F26965" s="73" t="s">
        <v>11</v>
      </c>
    </row>
    <row r="26966" spans="1:6" ht="38.25" x14ac:dyDescent="0.25">
      <c r="A26966" s="73" t="s">
        <v>22572</v>
      </c>
      <c r="B26966" s="74" t="s">
        <v>37666</v>
      </c>
      <c r="C26966" s="73" t="s">
        <v>59</v>
      </c>
      <c r="D26966" s="75">
        <v>46.91</v>
      </c>
      <c r="E26966" s="75">
        <v>45.15</v>
      </c>
      <c r="F26966" s="73" t="s">
        <v>11</v>
      </c>
    </row>
    <row r="26967" spans="1:6" ht="38.25" x14ac:dyDescent="0.25">
      <c r="A26967" s="73" t="s">
        <v>22573</v>
      </c>
      <c r="B26967" s="74" t="s">
        <v>37667</v>
      </c>
      <c r="C26967" s="73" t="s">
        <v>59</v>
      </c>
      <c r="D26967" s="75">
        <v>75.180000000000007</v>
      </c>
      <c r="E26967" s="75">
        <v>73.180000000000007</v>
      </c>
      <c r="F26967" s="73" t="s">
        <v>11</v>
      </c>
    </row>
    <row r="26968" spans="1:6" ht="38.25" x14ac:dyDescent="0.25">
      <c r="A26968" s="73" t="s">
        <v>22574</v>
      </c>
      <c r="B26968" s="74" t="s">
        <v>37668</v>
      </c>
      <c r="C26968" s="73" t="s">
        <v>59</v>
      </c>
      <c r="D26968" s="75">
        <v>68.64</v>
      </c>
      <c r="E26968" s="75">
        <v>66.3</v>
      </c>
      <c r="F26968" s="73" t="s">
        <v>11</v>
      </c>
    </row>
    <row r="26969" spans="1:6" ht="38.25" x14ac:dyDescent="0.25">
      <c r="A26969" s="73" t="s">
        <v>22575</v>
      </c>
      <c r="B26969" s="74" t="s">
        <v>37669</v>
      </c>
      <c r="C26969" s="73" t="s">
        <v>59</v>
      </c>
      <c r="D26969" s="75">
        <v>92.91</v>
      </c>
      <c r="E26969" s="75">
        <v>90.39</v>
      </c>
      <c r="F26969" s="73" t="s">
        <v>11</v>
      </c>
    </row>
    <row r="26970" spans="1:6" ht="38.25" x14ac:dyDescent="0.25">
      <c r="A26970" s="73" t="s">
        <v>22576</v>
      </c>
      <c r="B26970" s="74" t="s">
        <v>37670</v>
      </c>
      <c r="C26970" s="73" t="s">
        <v>59</v>
      </c>
      <c r="D26970" s="75">
        <v>124.72</v>
      </c>
      <c r="E26970" s="75">
        <v>121.61</v>
      </c>
      <c r="F26970" s="73" t="s">
        <v>11</v>
      </c>
    </row>
    <row r="26971" spans="1:6" ht="38.25" x14ac:dyDescent="0.25">
      <c r="A26971" s="73" t="s">
        <v>22577</v>
      </c>
      <c r="B26971" s="74" t="s">
        <v>37671</v>
      </c>
      <c r="C26971" s="73" t="s">
        <v>59</v>
      </c>
      <c r="D26971" s="75">
        <v>144.35</v>
      </c>
      <c r="E26971" s="75">
        <v>140.88</v>
      </c>
      <c r="F26971" s="73" t="s">
        <v>11</v>
      </c>
    </row>
    <row r="26972" spans="1:6" ht="38.25" x14ac:dyDescent="0.25">
      <c r="A26972" s="73" t="s">
        <v>22578</v>
      </c>
      <c r="B26972" s="74" t="s">
        <v>37672</v>
      </c>
      <c r="C26972" s="73" t="s">
        <v>59</v>
      </c>
      <c r="D26972" s="75">
        <v>155.72</v>
      </c>
      <c r="E26972" s="75">
        <v>151.81</v>
      </c>
      <c r="F26972" s="73" t="s">
        <v>11</v>
      </c>
    </row>
    <row r="26973" spans="1:6" ht="38.25" x14ac:dyDescent="0.25">
      <c r="A26973" s="73" t="s">
        <v>22579</v>
      </c>
      <c r="B26973" s="74" t="s">
        <v>34844</v>
      </c>
      <c r="C26973" s="73" t="s">
        <v>59</v>
      </c>
      <c r="D26973" s="75">
        <v>3.88</v>
      </c>
      <c r="E26973" s="75">
        <v>3.65</v>
      </c>
      <c r="F26973" s="73" t="s">
        <v>11</v>
      </c>
    </row>
    <row r="26974" spans="1:6" ht="38.25" x14ac:dyDescent="0.25">
      <c r="A26974" s="73" t="s">
        <v>22580</v>
      </c>
      <c r="B26974" s="74" t="s">
        <v>34845</v>
      </c>
      <c r="C26974" s="73" t="s">
        <v>59</v>
      </c>
      <c r="D26974" s="75">
        <v>5.19</v>
      </c>
      <c r="E26974" s="75">
        <v>4.96</v>
      </c>
      <c r="F26974" s="73" t="s">
        <v>11</v>
      </c>
    </row>
    <row r="26975" spans="1:6" ht="25.5" x14ac:dyDescent="0.25">
      <c r="A26975" s="73" t="s">
        <v>22581</v>
      </c>
      <c r="B26975" s="74" t="s">
        <v>37673</v>
      </c>
      <c r="C26975" s="73" t="s">
        <v>59</v>
      </c>
      <c r="D26975" s="75">
        <v>8.9700000000000006</v>
      </c>
      <c r="E26975" s="75">
        <v>8.35</v>
      </c>
      <c r="F26975" s="73" t="s">
        <v>11</v>
      </c>
    </row>
    <row r="26976" spans="1:6" ht="25.5" x14ac:dyDescent="0.25">
      <c r="A26976" s="73" t="s">
        <v>22582</v>
      </c>
      <c r="B26976" s="74" t="s">
        <v>37674</v>
      </c>
      <c r="C26976" s="73" t="s">
        <v>59</v>
      </c>
      <c r="D26976" s="75">
        <v>9.52</v>
      </c>
      <c r="E26976" s="75">
        <v>8.89</v>
      </c>
      <c r="F26976" s="73" t="s">
        <v>11</v>
      </c>
    </row>
    <row r="26977" spans="1:6" ht="25.5" x14ac:dyDescent="0.25">
      <c r="A26977" s="73" t="s">
        <v>22583</v>
      </c>
      <c r="B26977" s="74" t="s">
        <v>37675</v>
      </c>
      <c r="C26977" s="73" t="s">
        <v>59</v>
      </c>
      <c r="D26977" s="75">
        <v>13.04</v>
      </c>
      <c r="E26977" s="75">
        <v>12.19</v>
      </c>
      <c r="F26977" s="73" t="s">
        <v>11</v>
      </c>
    </row>
    <row r="26978" spans="1:6" ht="38.25" x14ac:dyDescent="0.25">
      <c r="A26978" s="73" t="s">
        <v>22584</v>
      </c>
      <c r="B26978" s="74" t="s">
        <v>34848</v>
      </c>
      <c r="C26978" s="73" t="s">
        <v>59</v>
      </c>
      <c r="D26978" s="75">
        <v>46.9</v>
      </c>
      <c r="E26978" s="75">
        <v>44.75</v>
      </c>
      <c r="F26978" s="73" t="s">
        <v>11</v>
      </c>
    </row>
    <row r="26979" spans="1:6" ht="38.25" x14ac:dyDescent="0.25">
      <c r="A26979" s="73" t="s">
        <v>22585</v>
      </c>
      <c r="B26979" s="74" t="s">
        <v>22586</v>
      </c>
      <c r="C26979" s="73" t="s">
        <v>59</v>
      </c>
      <c r="D26979" s="75">
        <v>58.96</v>
      </c>
      <c r="E26979" s="75">
        <v>56.81</v>
      </c>
      <c r="F26979" s="73" t="s">
        <v>11</v>
      </c>
    </row>
    <row r="26980" spans="1:6" ht="38.25" x14ac:dyDescent="0.25">
      <c r="A26980" s="73" t="s">
        <v>22587</v>
      </c>
      <c r="B26980" s="74" t="s">
        <v>22588</v>
      </c>
      <c r="C26980" s="73" t="s">
        <v>59</v>
      </c>
      <c r="D26980" s="75">
        <v>67.709999999999994</v>
      </c>
      <c r="E26980" s="75">
        <v>65.33</v>
      </c>
      <c r="F26980" s="73" t="s">
        <v>11</v>
      </c>
    </row>
    <row r="26981" spans="1:6" ht="38.25" x14ac:dyDescent="0.25">
      <c r="A26981" s="73" t="s">
        <v>22589</v>
      </c>
      <c r="B26981" s="74" t="s">
        <v>22590</v>
      </c>
      <c r="C26981" s="73" t="s">
        <v>59</v>
      </c>
      <c r="D26981" s="75">
        <v>65.55</v>
      </c>
      <c r="E26981" s="75">
        <v>63.17</v>
      </c>
      <c r="F26981" s="73" t="s">
        <v>11</v>
      </c>
    </row>
    <row r="26982" spans="1:6" ht="38.25" x14ac:dyDescent="0.25">
      <c r="A26982" s="73" t="s">
        <v>22591</v>
      </c>
      <c r="B26982" s="74" t="s">
        <v>22592</v>
      </c>
      <c r="C26982" s="73" t="s">
        <v>59</v>
      </c>
      <c r="D26982" s="75">
        <v>56.8</v>
      </c>
      <c r="E26982" s="75">
        <v>54.65</v>
      </c>
      <c r="F26982" s="73" t="s">
        <v>11</v>
      </c>
    </row>
    <row r="26983" spans="1:6" ht="25.5" x14ac:dyDescent="0.25">
      <c r="A26983" s="73" t="s">
        <v>22593</v>
      </c>
      <c r="B26983" s="74" t="s">
        <v>37676</v>
      </c>
      <c r="C26983" s="73" t="s">
        <v>59</v>
      </c>
      <c r="D26983" s="75">
        <v>15.28</v>
      </c>
      <c r="E26983" s="75">
        <v>14.37</v>
      </c>
      <c r="F26983" s="73" t="s">
        <v>11</v>
      </c>
    </row>
    <row r="26984" spans="1:6" ht="38.25" x14ac:dyDescent="0.25">
      <c r="A26984" s="73" t="s">
        <v>22594</v>
      </c>
      <c r="B26984" s="74" t="s">
        <v>22595</v>
      </c>
      <c r="C26984" s="73" t="s">
        <v>59</v>
      </c>
      <c r="D26984" s="75">
        <v>100.62</v>
      </c>
      <c r="E26984" s="75">
        <v>96.73</v>
      </c>
      <c r="F26984" s="73" t="s">
        <v>11</v>
      </c>
    </row>
    <row r="26985" spans="1:6" ht="38.25" x14ac:dyDescent="0.25">
      <c r="A26985" s="73" t="s">
        <v>22596</v>
      </c>
      <c r="B26985" s="74" t="s">
        <v>22597</v>
      </c>
      <c r="C26985" s="73" t="s">
        <v>59</v>
      </c>
      <c r="D26985" s="75">
        <v>160.93</v>
      </c>
      <c r="E26985" s="75">
        <v>159.19999999999999</v>
      </c>
      <c r="F26985" s="73" t="s">
        <v>11</v>
      </c>
    </row>
    <row r="26986" spans="1:6" ht="38.25" x14ac:dyDescent="0.25">
      <c r="A26986" s="73" t="s">
        <v>22598</v>
      </c>
      <c r="B26986" s="74" t="s">
        <v>22599</v>
      </c>
      <c r="C26986" s="73" t="s">
        <v>59</v>
      </c>
      <c r="D26986" s="75">
        <v>8.73</v>
      </c>
      <c r="E26986" s="75">
        <v>8.2799999999999994</v>
      </c>
      <c r="F26986" s="73" t="s">
        <v>11</v>
      </c>
    </row>
    <row r="26987" spans="1:6" ht="38.25" x14ac:dyDescent="0.25">
      <c r="A26987" s="73" t="s">
        <v>22600</v>
      </c>
      <c r="B26987" s="74" t="s">
        <v>22601</v>
      </c>
      <c r="C26987" s="73" t="s">
        <v>59</v>
      </c>
      <c r="D26987" s="75">
        <v>6.23</v>
      </c>
      <c r="E26987" s="75">
        <v>5.81</v>
      </c>
      <c r="F26987" s="73" t="s">
        <v>11</v>
      </c>
    </row>
    <row r="26988" spans="1:6" ht="25.5" x14ac:dyDescent="0.25">
      <c r="A26988" s="73" t="s">
        <v>22602</v>
      </c>
      <c r="B26988" s="74" t="s">
        <v>34851</v>
      </c>
      <c r="C26988" s="73" t="s">
        <v>59</v>
      </c>
      <c r="D26988" s="75">
        <v>29.36</v>
      </c>
      <c r="E26988" s="75">
        <v>27.97</v>
      </c>
      <c r="F26988" s="73" t="s">
        <v>11</v>
      </c>
    </row>
    <row r="26989" spans="1:6" ht="38.25" x14ac:dyDescent="0.25">
      <c r="A26989" s="73" t="s">
        <v>22603</v>
      </c>
      <c r="B26989" s="74" t="s">
        <v>22604</v>
      </c>
      <c r="C26989" s="73" t="s">
        <v>59</v>
      </c>
      <c r="D26989" s="75">
        <v>64.28</v>
      </c>
      <c r="E26989" s="75">
        <v>62.68</v>
      </c>
      <c r="F26989" s="73" t="s">
        <v>11</v>
      </c>
    </row>
    <row r="26990" spans="1:6" ht="38.25" x14ac:dyDescent="0.25">
      <c r="A26990" s="73" t="s">
        <v>22605</v>
      </c>
      <c r="B26990" s="74" t="s">
        <v>22606</v>
      </c>
      <c r="C26990" s="73" t="s">
        <v>59</v>
      </c>
      <c r="D26990" s="75">
        <v>89.46</v>
      </c>
      <c r="E26990" s="75">
        <v>87.79</v>
      </c>
      <c r="F26990" s="73" t="s">
        <v>11</v>
      </c>
    </row>
    <row r="26991" spans="1:6" ht="38.25" x14ac:dyDescent="0.25">
      <c r="A26991" s="73" t="s">
        <v>22607</v>
      </c>
      <c r="B26991" s="74" t="s">
        <v>22608</v>
      </c>
      <c r="C26991" s="73" t="s">
        <v>59</v>
      </c>
      <c r="D26991" s="75">
        <v>120.21</v>
      </c>
      <c r="E26991" s="75">
        <v>118.46</v>
      </c>
      <c r="F26991" s="73" t="s">
        <v>11</v>
      </c>
    </row>
    <row r="26992" spans="1:6" ht="38.25" x14ac:dyDescent="0.25">
      <c r="A26992" s="73" t="s">
        <v>22609</v>
      </c>
      <c r="B26992" s="74" t="s">
        <v>22610</v>
      </c>
      <c r="C26992" s="73" t="s">
        <v>59</v>
      </c>
      <c r="D26992" s="75">
        <v>198.49</v>
      </c>
      <c r="E26992" s="75">
        <v>196.54</v>
      </c>
      <c r="F26992" s="73" t="s">
        <v>11</v>
      </c>
    </row>
    <row r="26993" spans="1:6" ht="38.25" x14ac:dyDescent="0.25">
      <c r="A26993" s="73" t="s">
        <v>22611</v>
      </c>
      <c r="B26993" s="74" t="s">
        <v>22612</v>
      </c>
      <c r="C26993" s="73" t="s">
        <v>59</v>
      </c>
      <c r="D26993" s="75">
        <v>171.99</v>
      </c>
      <c r="E26993" s="75">
        <v>171.3</v>
      </c>
      <c r="F26993" s="73" t="s">
        <v>11</v>
      </c>
    </row>
    <row r="26994" spans="1:6" ht="38.25" x14ac:dyDescent="0.25">
      <c r="A26994" s="73" t="s">
        <v>22613</v>
      </c>
      <c r="B26994" s="74" t="s">
        <v>22614</v>
      </c>
      <c r="C26994" s="73" t="s">
        <v>59</v>
      </c>
      <c r="D26994" s="75">
        <v>181.43</v>
      </c>
      <c r="E26994" s="75">
        <v>180.74</v>
      </c>
      <c r="F26994" s="73" t="s">
        <v>11</v>
      </c>
    </row>
    <row r="26995" spans="1:6" ht="38.25" x14ac:dyDescent="0.25">
      <c r="A26995" s="73" t="s">
        <v>22615</v>
      </c>
      <c r="B26995" s="74" t="s">
        <v>22616</v>
      </c>
      <c r="C26995" s="73" t="s">
        <v>59</v>
      </c>
      <c r="D26995" s="75">
        <v>213.09</v>
      </c>
      <c r="E26995" s="75">
        <v>212.41</v>
      </c>
      <c r="F26995" s="73" t="s">
        <v>11</v>
      </c>
    </row>
    <row r="26996" spans="1:6" ht="38.25" x14ac:dyDescent="0.25">
      <c r="A26996" s="73" t="s">
        <v>22617</v>
      </c>
      <c r="B26996" s="74" t="s">
        <v>22618</v>
      </c>
      <c r="C26996" s="73" t="s">
        <v>59</v>
      </c>
      <c r="D26996" s="75">
        <v>246.6</v>
      </c>
      <c r="E26996" s="75">
        <v>245.92</v>
      </c>
      <c r="F26996" s="73" t="s">
        <v>11</v>
      </c>
    </row>
    <row r="26997" spans="1:6" ht="38.25" x14ac:dyDescent="0.25">
      <c r="A26997" s="73" t="s">
        <v>22619</v>
      </c>
      <c r="B26997" s="74" t="s">
        <v>22620</v>
      </c>
      <c r="C26997" s="73" t="s">
        <v>59</v>
      </c>
      <c r="D26997" s="75">
        <v>267.25</v>
      </c>
      <c r="E26997" s="75">
        <v>266.57</v>
      </c>
      <c r="F26997" s="73" t="s">
        <v>11</v>
      </c>
    </row>
    <row r="26998" spans="1:6" ht="38.25" x14ac:dyDescent="0.25">
      <c r="A26998" s="73" t="s">
        <v>22621</v>
      </c>
      <c r="B26998" s="74" t="s">
        <v>22622</v>
      </c>
      <c r="C26998" s="73" t="s">
        <v>59</v>
      </c>
      <c r="D26998" s="75">
        <v>312.38</v>
      </c>
      <c r="E26998" s="75">
        <v>311.69</v>
      </c>
      <c r="F26998" s="73" t="s">
        <v>11</v>
      </c>
    </row>
    <row r="26999" spans="1:6" ht="38.25" x14ac:dyDescent="0.25">
      <c r="A26999" s="73" t="s">
        <v>22623</v>
      </c>
      <c r="B26999" s="74" t="s">
        <v>22624</v>
      </c>
      <c r="C26999" s="73" t="s">
        <v>59</v>
      </c>
      <c r="D26999" s="75">
        <v>82.45</v>
      </c>
      <c r="E26999" s="75">
        <v>78.66</v>
      </c>
      <c r="F26999" s="73" t="s">
        <v>11</v>
      </c>
    </row>
    <row r="27000" spans="1:6" ht="38.25" x14ac:dyDescent="0.25">
      <c r="A27000" s="73" t="s">
        <v>22625</v>
      </c>
      <c r="B27000" s="74" t="s">
        <v>22626</v>
      </c>
      <c r="C27000" s="73" t="s">
        <v>59</v>
      </c>
      <c r="D27000" s="75">
        <v>107.98</v>
      </c>
      <c r="E27000" s="75">
        <v>103.76</v>
      </c>
      <c r="F27000" s="73" t="s">
        <v>11</v>
      </c>
    </row>
    <row r="27001" spans="1:6" ht="38.25" x14ac:dyDescent="0.25">
      <c r="A27001" s="73" t="s">
        <v>22627</v>
      </c>
      <c r="B27001" s="74" t="s">
        <v>22628</v>
      </c>
      <c r="C27001" s="73" t="s">
        <v>59</v>
      </c>
      <c r="D27001" s="75">
        <v>134.09</v>
      </c>
      <c r="E27001" s="75">
        <v>129.46</v>
      </c>
      <c r="F27001" s="73" t="s">
        <v>11</v>
      </c>
    </row>
    <row r="27002" spans="1:6" ht="25.5" x14ac:dyDescent="0.25">
      <c r="A27002" s="73" t="s">
        <v>22629</v>
      </c>
      <c r="B27002" s="74" t="s">
        <v>22630</v>
      </c>
      <c r="C27002" s="73" t="s">
        <v>59</v>
      </c>
      <c r="D27002" s="75">
        <v>150.57</v>
      </c>
      <c r="E27002" s="75">
        <v>149.69999999999999</v>
      </c>
      <c r="F27002" s="73" t="s">
        <v>11</v>
      </c>
    </row>
    <row r="27003" spans="1:6" ht="25.5" x14ac:dyDescent="0.25">
      <c r="A27003" s="73" t="s">
        <v>22631</v>
      </c>
      <c r="B27003" s="74" t="s">
        <v>22632</v>
      </c>
      <c r="C27003" s="73" t="s">
        <v>59</v>
      </c>
      <c r="D27003" s="75">
        <v>183.99</v>
      </c>
      <c r="E27003" s="75">
        <v>183.08</v>
      </c>
      <c r="F27003" s="73" t="s">
        <v>11</v>
      </c>
    </row>
    <row r="27004" spans="1:6" ht="25.5" x14ac:dyDescent="0.25">
      <c r="A27004" s="73" t="s">
        <v>22633</v>
      </c>
      <c r="B27004" s="74" t="s">
        <v>22634</v>
      </c>
      <c r="C27004" s="73" t="s">
        <v>59</v>
      </c>
      <c r="D27004" s="75">
        <v>207.6</v>
      </c>
      <c r="E27004" s="75">
        <v>206.67</v>
      </c>
      <c r="F27004" s="73" t="s">
        <v>11</v>
      </c>
    </row>
    <row r="27005" spans="1:6" ht="25.5" x14ac:dyDescent="0.25">
      <c r="A27005" s="73" t="s">
        <v>22635</v>
      </c>
      <c r="B27005" s="74" t="s">
        <v>22636</v>
      </c>
      <c r="C27005" s="73" t="s">
        <v>59</v>
      </c>
      <c r="D27005" s="75">
        <v>245.71</v>
      </c>
      <c r="E27005" s="75">
        <v>244.74</v>
      </c>
      <c r="F27005" s="73" t="s">
        <v>11</v>
      </c>
    </row>
    <row r="27006" spans="1:6" ht="25.5" x14ac:dyDescent="0.25">
      <c r="A27006" s="73" t="s">
        <v>22637</v>
      </c>
      <c r="B27006" s="74" t="s">
        <v>22638</v>
      </c>
      <c r="C27006" s="73" t="s">
        <v>59</v>
      </c>
      <c r="D27006" s="75">
        <v>302.23</v>
      </c>
      <c r="E27006" s="75">
        <v>301.22000000000003</v>
      </c>
      <c r="F27006" s="73" t="s">
        <v>11</v>
      </c>
    </row>
    <row r="27007" spans="1:6" ht="25.5" x14ac:dyDescent="0.25">
      <c r="A27007" s="73" t="s">
        <v>22639</v>
      </c>
      <c r="B27007" s="74" t="s">
        <v>22640</v>
      </c>
      <c r="C27007" s="73" t="s">
        <v>59</v>
      </c>
      <c r="D27007" s="75">
        <v>306.60000000000002</v>
      </c>
      <c r="E27007" s="75">
        <v>304.61</v>
      </c>
      <c r="F27007" s="73" t="s">
        <v>11</v>
      </c>
    </row>
    <row r="27008" spans="1:6" ht="25.5" x14ac:dyDescent="0.25">
      <c r="A27008" s="73" t="s">
        <v>22641</v>
      </c>
      <c r="B27008" s="74" t="s">
        <v>22642</v>
      </c>
      <c r="C27008" s="73" t="s">
        <v>59</v>
      </c>
      <c r="D27008" s="75">
        <v>372.95</v>
      </c>
      <c r="E27008" s="75">
        <v>370.9</v>
      </c>
      <c r="F27008" s="73" t="s">
        <v>11</v>
      </c>
    </row>
    <row r="27009" spans="1:6" ht="25.5" x14ac:dyDescent="0.25">
      <c r="A27009" s="73" t="s">
        <v>22643</v>
      </c>
      <c r="B27009" s="74" t="s">
        <v>22644</v>
      </c>
      <c r="C27009" s="73" t="s">
        <v>59</v>
      </c>
      <c r="D27009" s="75">
        <v>420.36</v>
      </c>
      <c r="E27009" s="75">
        <v>418.26</v>
      </c>
      <c r="F27009" s="73" t="s">
        <v>11</v>
      </c>
    </row>
    <row r="27010" spans="1:6" ht="25.5" x14ac:dyDescent="0.25">
      <c r="A27010" s="73" t="s">
        <v>22645</v>
      </c>
      <c r="B27010" s="74" t="s">
        <v>22646</v>
      </c>
      <c r="C27010" s="73" t="s">
        <v>59</v>
      </c>
      <c r="D27010" s="75">
        <v>494.46</v>
      </c>
      <c r="E27010" s="75">
        <v>492.34</v>
      </c>
      <c r="F27010" s="73" t="s">
        <v>11</v>
      </c>
    </row>
    <row r="27011" spans="1:6" ht="25.5" x14ac:dyDescent="0.25">
      <c r="A27011" s="73" t="s">
        <v>22647</v>
      </c>
      <c r="B27011" s="74" t="s">
        <v>22648</v>
      </c>
      <c r="C27011" s="73" t="s">
        <v>59</v>
      </c>
      <c r="D27011" s="75">
        <v>606.1</v>
      </c>
      <c r="E27011" s="75">
        <v>603.92999999999995</v>
      </c>
      <c r="F27011" s="73" t="s">
        <v>11</v>
      </c>
    </row>
    <row r="27012" spans="1:6" ht="25.5" x14ac:dyDescent="0.25">
      <c r="A27012" s="73" t="s">
        <v>22649</v>
      </c>
      <c r="B27012" s="74" t="s">
        <v>22650</v>
      </c>
      <c r="C27012" s="73" t="s">
        <v>59</v>
      </c>
      <c r="D27012" s="75">
        <v>22.67</v>
      </c>
      <c r="E27012" s="75">
        <v>21.15</v>
      </c>
      <c r="F27012" s="73" t="s">
        <v>11</v>
      </c>
    </row>
    <row r="27013" spans="1:6" ht="25.5" x14ac:dyDescent="0.25">
      <c r="A27013" s="73" t="s">
        <v>22651</v>
      </c>
      <c r="B27013" s="74" t="s">
        <v>22652</v>
      </c>
      <c r="C27013" s="73" t="s">
        <v>59</v>
      </c>
      <c r="D27013" s="75">
        <v>25.01</v>
      </c>
      <c r="E27013" s="75">
        <v>23.29</v>
      </c>
      <c r="F27013" s="73" t="s">
        <v>11</v>
      </c>
    </row>
    <row r="27014" spans="1:6" ht="25.5" x14ac:dyDescent="0.25">
      <c r="A27014" s="73" t="s">
        <v>22653</v>
      </c>
      <c r="B27014" s="74" t="s">
        <v>22654</v>
      </c>
      <c r="C27014" s="73" t="s">
        <v>59</v>
      </c>
      <c r="D27014" s="75">
        <v>31.94</v>
      </c>
      <c r="E27014" s="75">
        <v>30.18</v>
      </c>
      <c r="F27014" s="73" t="s">
        <v>11</v>
      </c>
    </row>
    <row r="27015" spans="1:6" ht="25.5" x14ac:dyDescent="0.25">
      <c r="A27015" s="73" t="s">
        <v>22655</v>
      </c>
      <c r="B27015" s="74" t="s">
        <v>22656</v>
      </c>
      <c r="C27015" s="73" t="s">
        <v>59</v>
      </c>
      <c r="D27015" s="75">
        <v>39.31</v>
      </c>
      <c r="E27015" s="75">
        <v>37.44</v>
      </c>
      <c r="F27015" s="73" t="s">
        <v>11</v>
      </c>
    </row>
    <row r="27016" spans="1:6" ht="25.5" x14ac:dyDescent="0.25">
      <c r="A27016" s="73" t="s">
        <v>22657</v>
      </c>
      <c r="B27016" s="74" t="s">
        <v>22658</v>
      </c>
      <c r="C27016" s="73" t="s">
        <v>59</v>
      </c>
      <c r="D27016" s="75">
        <v>37.35</v>
      </c>
      <c r="E27016" s="75">
        <v>35.49</v>
      </c>
      <c r="F27016" s="73" t="s">
        <v>11</v>
      </c>
    </row>
    <row r="27017" spans="1:6" ht="25.5" x14ac:dyDescent="0.25">
      <c r="A27017" s="73" t="s">
        <v>22659</v>
      </c>
      <c r="B27017" s="74" t="s">
        <v>22660</v>
      </c>
      <c r="C27017" s="73" t="s">
        <v>59</v>
      </c>
      <c r="D27017" s="75">
        <v>57.1</v>
      </c>
      <c r="E27017" s="75">
        <v>55.23</v>
      </c>
      <c r="F27017" s="73" t="s">
        <v>11</v>
      </c>
    </row>
    <row r="27018" spans="1:6" ht="25.5" x14ac:dyDescent="0.25">
      <c r="A27018" s="73" t="s">
        <v>22661</v>
      </c>
      <c r="B27018" s="74" t="s">
        <v>22662</v>
      </c>
      <c r="C27018" s="73" t="s">
        <v>59</v>
      </c>
      <c r="D27018" s="75">
        <v>80.540000000000006</v>
      </c>
      <c r="E27018" s="75">
        <v>78.44</v>
      </c>
      <c r="F27018" s="73" t="s">
        <v>11</v>
      </c>
    </row>
    <row r="27019" spans="1:6" ht="25.5" x14ac:dyDescent="0.25">
      <c r="A27019" s="73" t="s">
        <v>22663</v>
      </c>
      <c r="B27019" s="74" t="s">
        <v>22664</v>
      </c>
      <c r="C27019" s="73" t="s">
        <v>59</v>
      </c>
      <c r="D27019" s="75">
        <v>96.85</v>
      </c>
      <c r="E27019" s="75">
        <v>94.76</v>
      </c>
      <c r="F27019" s="73" t="s">
        <v>11</v>
      </c>
    </row>
    <row r="27020" spans="1:6" ht="25.5" x14ac:dyDescent="0.25">
      <c r="A27020" s="73" t="s">
        <v>22665</v>
      </c>
      <c r="B27020" s="74" t="s">
        <v>22666</v>
      </c>
      <c r="C27020" s="73" t="s">
        <v>59</v>
      </c>
      <c r="D27020" s="75">
        <v>132.59</v>
      </c>
      <c r="E27020" s="75">
        <v>129.79</v>
      </c>
      <c r="F27020" s="73" t="s">
        <v>11</v>
      </c>
    </row>
    <row r="27021" spans="1:6" ht="25.5" x14ac:dyDescent="0.25">
      <c r="A27021" s="73" t="s">
        <v>22667</v>
      </c>
      <c r="B27021" s="74" t="s">
        <v>22668</v>
      </c>
      <c r="C27021" s="73" t="s">
        <v>59</v>
      </c>
      <c r="D27021" s="75">
        <v>30.54</v>
      </c>
      <c r="E27021" s="75">
        <v>29.03</v>
      </c>
      <c r="F27021" s="73" t="s">
        <v>11</v>
      </c>
    </row>
    <row r="27022" spans="1:6" ht="25.5" x14ac:dyDescent="0.25">
      <c r="A27022" s="73" t="s">
        <v>22669</v>
      </c>
      <c r="B27022" s="74" t="s">
        <v>22670</v>
      </c>
      <c r="C27022" s="73" t="s">
        <v>59</v>
      </c>
      <c r="D27022" s="75">
        <v>41.09</v>
      </c>
      <c r="E27022" s="75">
        <v>39.33</v>
      </c>
      <c r="F27022" s="73" t="s">
        <v>11</v>
      </c>
    </row>
    <row r="27023" spans="1:6" ht="25.5" x14ac:dyDescent="0.25">
      <c r="A27023" s="73" t="s">
        <v>22671</v>
      </c>
      <c r="B27023" s="74" t="s">
        <v>22672</v>
      </c>
      <c r="C27023" s="73" t="s">
        <v>59</v>
      </c>
      <c r="D27023" s="75">
        <v>44.56</v>
      </c>
      <c r="E27023" s="75">
        <v>42.45</v>
      </c>
      <c r="F27023" s="73" t="s">
        <v>11</v>
      </c>
    </row>
    <row r="27024" spans="1:6" ht="25.5" x14ac:dyDescent="0.25">
      <c r="A27024" s="73" t="s">
        <v>22673</v>
      </c>
      <c r="B27024" s="74" t="s">
        <v>22674</v>
      </c>
      <c r="C27024" s="73" t="s">
        <v>59</v>
      </c>
      <c r="D27024" s="75">
        <v>64.760000000000005</v>
      </c>
      <c r="E27024" s="75">
        <v>63.17</v>
      </c>
      <c r="F27024" s="73" t="s">
        <v>11</v>
      </c>
    </row>
    <row r="27025" spans="1:6" ht="25.5" x14ac:dyDescent="0.25">
      <c r="A27025" s="73" t="s">
        <v>22675</v>
      </c>
      <c r="B27025" s="74" t="s">
        <v>22676</v>
      </c>
      <c r="C27025" s="73" t="s">
        <v>59</v>
      </c>
      <c r="D27025" s="75">
        <v>133.9</v>
      </c>
      <c r="E27025" s="75">
        <v>132.32</v>
      </c>
      <c r="F27025" s="73" t="s">
        <v>11</v>
      </c>
    </row>
    <row r="27026" spans="1:6" ht="25.5" x14ac:dyDescent="0.25">
      <c r="A27026" s="73" t="s">
        <v>22677</v>
      </c>
      <c r="B27026" s="74" t="s">
        <v>22678</v>
      </c>
      <c r="C27026" s="73" t="s">
        <v>59</v>
      </c>
      <c r="D27026" s="75">
        <v>24.77</v>
      </c>
      <c r="E27026" s="75">
        <v>23.45</v>
      </c>
      <c r="F27026" s="73" t="s">
        <v>11</v>
      </c>
    </row>
    <row r="27027" spans="1:6" ht="25.5" x14ac:dyDescent="0.25">
      <c r="A27027" s="73" t="s">
        <v>22679</v>
      </c>
      <c r="B27027" s="74" t="s">
        <v>22680</v>
      </c>
      <c r="C27027" s="73" t="s">
        <v>59</v>
      </c>
      <c r="D27027" s="75">
        <v>27.33</v>
      </c>
      <c r="E27027" s="75">
        <v>26.01</v>
      </c>
      <c r="F27027" s="73" t="s">
        <v>11</v>
      </c>
    </row>
    <row r="27028" spans="1:6" ht="25.5" x14ac:dyDescent="0.25">
      <c r="A27028" s="73" t="s">
        <v>22681</v>
      </c>
      <c r="B27028" s="74" t="s">
        <v>22682</v>
      </c>
      <c r="C27028" s="73" t="s">
        <v>59</v>
      </c>
      <c r="D27028" s="75">
        <v>32.880000000000003</v>
      </c>
      <c r="E27028" s="75">
        <v>31.37</v>
      </c>
      <c r="F27028" s="73" t="s">
        <v>11</v>
      </c>
    </row>
    <row r="27029" spans="1:6" ht="25.5" x14ac:dyDescent="0.25">
      <c r="A27029" s="73" t="s">
        <v>22683</v>
      </c>
      <c r="B27029" s="74" t="s">
        <v>22684</v>
      </c>
      <c r="C27029" s="73" t="s">
        <v>59</v>
      </c>
      <c r="D27029" s="75">
        <v>46.69</v>
      </c>
      <c r="E27029" s="75">
        <v>44.93</v>
      </c>
      <c r="F27029" s="73" t="s">
        <v>11</v>
      </c>
    </row>
    <row r="27030" spans="1:6" ht="25.5" x14ac:dyDescent="0.25">
      <c r="A27030" s="73" t="s">
        <v>22685</v>
      </c>
      <c r="B27030" s="74" t="s">
        <v>22686</v>
      </c>
      <c r="C27030" s="73" t="s">
        <v>59</v>
      </c>
      <c r="D27030" s="75">
        <v>57.96</v>
      </c>
      <c r="E27030" s="75">
        <v>55.85</v>
      </c>
      <c r="F27030" s="73" t="s">
        <v>11</v>
      </c>
    </row>
    <row r="27031" spans="1:6" ht="25.5" x14ac:dyDescent="0.25">
      <c r="A27031" s="73" t="s">
        <v>22687</v>
      </c>
      <c r="B27031" s="74" t="s">
        <v>22688</v>
      </c>
      <c r="C27031" s="73" t="s">
        <v>59</v>
      </c>
      <c r="D27031" s="75">
        <v>97.37</v>
      </c>
      <c r="E27031" s="75">
        <v>95.79</v>
      </c>
      <c r="F27031" s="73" t="s">
        <v>11</v>
      </c>
    </row>
    <row r="27032" spans="1:6" ht="25.5" x14ac:dyDescent="0.25">
      <c r="A27032" s="73" t="s">
        <v>22689</v>
      </c>
      <c r="B27032" s="74" t="s">
        <v>22690</v>
      </c>
      <c r="C27032" s="73" t="s">
        <v>59</v>
      </c>
      <c r="D27032" s="75">
        <v>53.15</v>
      </c>
      <c r="E27032" s="75">
        <v>49.96</v>
      </c>
      <c r="F27032" s="73" t="s">
        <v>11</v>
      </c>
    </row>
    <row r="27033" spans="1:6" ht="25.5" x14ac:dyDescent="0.25">
      <c r="A27033" s="73" t="s">
        <v>22691</v>
      </c>
      <c r="B27033" s="74" t="s">
        <v>22692</v>
      </c>
      <c r="C27033" s="73" t="s">
        <v>59</v>
      </c>
      <c r="D27033" s="75">
        <v>62.95</v>
      </c>
      <c r="E27033" s="75">
        <v>59.3</v>
      </c>
      <c r="F27033" s="73" t="s">
        <v>11</v>
      </c>
    </row>
    <row r="27034" spans="1:6" ht="25.5" x14ac:dyDescent="0.25">
      <c r="A27034" s="73" t="s">
        <v>22693</v>
      </c>
      <c r="B27034" s="74" t="s">
        <v>22694</v>
      </c>
      <c r="C27034" s="73" t="s">
        <v>59</v>
      </c>
      <c r="D27034" s="75">
        <v>88.38</v>
      </c>
      <c r="E27034" s="75">
        <v>83.36</v>
      </c>
      <c r="F27034" s="73" t="s">
        <v>11</v>
      </c>
    </row>
    <row r="27035" spans="1:6" ht="25.5" x14ac:dyDescent="0.25">
      <c r="A27035" s="73" t="s">
        <v>22695</v>
      </c>
      <c r="B27035" s="74" t="s">
        <v>22696</v>
      </c>
      <c r="C27035" s="73" t="s">
        <v>59</v>
      </c>
      <c r="D27035" s="75">
        <v>104.44</v>
      </c>
      <c r="E27035" s="75">
        <v>98.96</v>
      </c>
      <c r="F27035" s="73" t="s">
        <v>11</v>
      </c>
    </row>
    <row r="27036" spans="1:6" ht="25.5" x14ac:dyDescent="0.25">
      <c r="A27036" s="73" t="s">
        <v>22697</v>
      </c>
      <c r="B27036" s="74" t="s">
        <v>22698</v>
      </c>
      <c r="C27036" s="73" t="s">
        <v>59</v>
      </c>
      <c r="D27036" s="75">
        <v>122.82</v>
      </c>
      <c r="E27036" s="75">
        <v>116.42</v>
      </c>
      <c r="F27036" s="73" t="s">
        <v>11</v>
      </c>
    </row>
    <row r="27037" spans="1:6" ht="25.5" x14ac:dyDescent="0.25">
      <c r="A27037" s="73" t="s">
        <v>22699</v>
      </c>
      <c r="B27037" s="74" t="s">
        <v>22700</v>
      </c>
      <c r="C27037" s="73" t="s">
        <v>59</v>
      </c>
      <c r="D27037" s="75">
        <v>145.99</v>
      </c>
      <c r="E27037" s="75">
        <v>138.68</v>
      </c>
      <c r="F27037" s="73" t="s">
        <v>11</v>
      </c>
    </row>
    <row r="27038" spans="1:6" ht="25.5" x14ac:dyDescent="0.25">
      <c r="A27038" s="73" t="s">
        <v>22701</v>
      </c>
      <c r="B27038" s="74" t="s">
        <v>22702</v>
      </c>
      <c r="C27038" s="73" t="s">
        <v>59</v>
      </c>
      <c r="D27038" s="75">
        <v>180.9</v>
      </c>
      <c r="E27038" s="75">
        <v>172.67</v>
      </c>
      <c r="F27038" s="73" t="s">
        <v>11</v>
      </c>
    </row>
    <row r="27039" spans="1:6" ht="25.5" x14ac:dyDescent="0.25">
      <c r="A27039" s="73" t="s">
        <v>22703</v>
      </c>
      <c r="B27039" s="74" t="s">
        <v>22704</v>
      </c>
      <c r="C27039" s="73" t="s">
        <v>59</v>
      </c>
      <c r="D27039" s="75">
        <v>27.02</v>
      </c>
      <c r="E27039" s="75">
        <v>26.39</v>
      </c>
      <c r="F27039" s="73" t="s">
        <v>11</v>
      </c>
    </row>
    <row r="27040" spans="1:6" ht="25.5" x14ac:dyDescent="0.25">
      <c r="A27040" s="73" t="s">
        <v>22705</v>
      </c>
      <c r="B27040" s="74" t="s">
        <v>22706</v>
      </c>
      <c r="C27040" s="73" t="s">
        <v>59</v>
      </c>
      <c r="D27040" s="75">
        <v>35.979999999999997</v>
      </c>
      <c r="E27040" s="75">
        <v>35.020000000000003</v>
      </c>
      <c r="F27040" s="73" t="s">
        <v>11</v>
      </c>
    </row>
    <row r="27041" spans="1:6" ht="25.5" x14ac:dyDescent="0.25">
      <c r="A27041" s="73" t="s">
        <v>22707</v>
      </c>
      <c r="B27041" s="74" t="s">
        <v>22708</v>
      </c>
      <c r="C27041" s="73" t="s">
        <v>59</v>
      </c>
      <c r="D27041" s="75">
        <v>54.05</v>
      </c>
      <c r="E27041" s="75">
        <v>52.9</v>
      </c>
      <c r="F27041" s="73" t="s">
        <v>11</v>
      </c>
    </row>
    <row r="27042" spans="1:6" ht="25.5" x14ac:dyDescent="0.25">
      <c r="A27042" s="73" t="s">
        <v>22709</v>
      </c>
      <c r="B27042" s="74" t="s">
        <v>22710</v>
      </c>
      <c r="C27042" s="73" t="s">
        <v>59</v>
      </c>
      <c r="D27042" s="75">
        <v>78.69</v>
      </c>
      <c r="E27042" s="75">
        <v>77.260000000000005</v>
      </c>
      <c r="F27042" s="73" t="s">
        <v>11</v>
      </c>
    </row>
    <row r="27043" spans="1:6" ht="25.5" x14ac:dyDescent="0.25">
      <c r="A27043" s="73" t="s">
        <v>22711</v>
      </c>
      <c r="B27043" s="74" t="s">
        <v>22712</v>
      </c>
      <c r="C27043" s="73" t="s">
        <v>59</v>
      </c>
      <c r="D27043" s="75">
        <v>109.25</v>
      </c>
      <c r="E27043" s="75">
        <v>107.28</v>
      </c>
      <c r="F27043" s="73" t="s">
        <v>11</v>
      </c>
    </row>
    <row r="27044" spans="1:6" ht="25.5" x14ac:dyDescent="0.25">
      <c r="A27044" s="73" t="s">
        <v>22713</v>
      </c>
      <c r="B27044" s="74" t="s">
        <v>22714</v>
      </c>
      <c r="C27044" s="73" t="s">
        <v>59</v>
      </c>
      <c r="D27044" s="75">
        <v>143.94</v>
      </c>
      <c r="E27044" s="75">
        <v>141.63999999999999</v>
      </c>
      <c r="F27044" s="73" t="s">
        <v>11</v>
      </c>
    </row>
    <row r="27045" spans="1:6" ht="25.5" x14ac:dyDescent="0.25">
      <c r="A27045" s="73" t="s">
        <v>22715</v>
      </c>
      <c r="B27045" s="74" t="s">
        <v>22716</v>
      </c>
      <c r="C27045" s="73" t="s">
        <v>59</v>
      </c>
      <c r="D27045" s="75">
        <v>217.23</v>
      </c>
      <c r="E27045" s="75">
        <v>214.74</v>
      </c>
      <c r="F27045" s="73" t="s">
        <v>11</v>
      </c>
    </row>
    <row r="27046" spans="1:6" ht="25.5" x14ac:dyDescent="0.25">
      <c r="A27046" s="73" t="s">
        <v>22717</v>
      </c>
      <c r="B27046" s="74" t="s">
        <v>22718</v>
      </c>
      <c r="C27046" s="73" t="s">
        <v>59</v>
      </c>
      <c r="D27046" s="75">
        <v>25.02</v>
      </c>
      <c r="E27046" s="75">
        <v>24.45</v>
      </c>
      <c r="F27046" s="73" t="s">
        <v>11</v>
      </c>
    </row>
    <row r="27047" spans="1:6" ht="25.5" x14ac:dyDescent="0.25">
      <c r="A27047" s="73" t="s">
        <v>22719</v>
      </c>
      <c r="B27047" s="74" t="s">
        <v>22720</v>
      </c>
      <c r="C27047" s="73" t="s">
        <v>59</v>
      </c>
      <c r="D27047" s="75">
        <v>38.94</v>
      </c>
      <c r="E27047" s="75">
        <v>38.32</v>
      </c>
      <c r="F27047" s="73" t="s">
        <v>11</v>
      </c>
    </row>
    <row r="27048" spans="1:6" ht="25.5" x14ac:dyDescent="0.25">
      <c r="A27048" s="73" t="s">
        <v>22721</v>
      </c>
      <c r="B27048" s="74" t="s">
        <v>22722</v>
      </c>
      <c r="C27048" s="73" t="s">
        <v>59</v>
      </c>
      <c r="D27048" s="75">
        <v>50.47</v>
      </c>
      <c r="E27048" s="75">
        <v>49.51</v>
      </c>
      <c r="F27048" s="73" t="s">
        <v>11</v>
      </c>
    </row>
    <row r="27049" spans="1:6" ht="25.5" x14ac:dyDescent="0.25">
      <c r="A27049" s="73" t="s">
        <v>22723</v>
      </c>
      <c r="B27049" s="74" t="s">
        <v>22724</v>
      </c>
      <c r="C27049" s="73" t="s">
        <v>59</v>
      </c>
      <c r="D27049" s="75">
        <v>63.92</v>
      </c>
      <c r="E27049" s="75">
        <v>62.77</v>
      </c>
      <c r="F27049" s="73" t="s">
        <v>11</v>
      </c>
    </row>
    <row r="27050" spans="1:6" ht="25.5" x14ac:dyDescent="0.25">
      <c r="A27050" s="73" t="s">
        <v>22725</v>
      </c>
      <c r="B27050" s="74" t="s">
        <v>22726</v>
      </c>
      <c r="C27050" s="73" t="s">
        <v>59</v>
      </c>
      <c r="D27050" s="75">
        <v>96.77</v>
      </c>
      <c r="E27050" s="75">
        <v>95.33</v>
      </c>
      <c r="F27050" s="73" t="s">
        <v>11</v>
      </c>
    </row>
    <row r="27051" spans="1:6" ht="25.5" x14ac:dyDescent="0.25">
      <c r="A27051" s="73" t="s">
        <v>22727</v>
      </c>
      <c r="B27051" s="74" t="s">
        <v>22728</v>
      </c>
      <c r="C27051" s="73" t="s">
        <v>59</v>
      </c>
      <c r="D27051" s="75">
        <v>151.25</v>
      </c>
      <c r="E27051" s="75">
        <v>149.28</v>
      </c>
      <c r="F27051" s="73" t="s">
        <v>11</v>
      </c>
    </row>
    <row r="27052" spans="1:6" ht="25.5" x14ac:dyDescent="0.25">
      <c r="A27052" s="73" t="s">
        <v>22729</v>
      </c>
      <c r="B27052" s="74" t="s">
        <v>22730</v>
      </c>
      <c r="C27052" s="73" t="s">
        <v>59</v>
      </c>
      <c r="D27052" s="75">
        <v>208.32</v>
      </c>
      <c r="E27052" s="75">
        <v>206.02</v>
      </c>
      <c r="F27052" s="73" t="s">
        <v>11</v>
      </c>
    </row>
    <row r="27053" spans="1:6" ht="25.5" x14ac:dyDescent="0.25">
      <c r="A27053" s="73" t="s">
        <v>22731</v>
      </c>
      <c r="B27053" s="74" t="s">
        <v>22732</v>
      </c>
      <c r="C27053" s="73" t="s">
        <v>59</v>
      </c>
      <c r="D27053" s="75">
        <v>297.25</v>
      </c>
      <c r="E27053" s="75">
        <v>294.75</v>
      </c>
      <c r="F27053" s="73" t="s">
        <v>11</v>
      </c>
    </row>
    <row r="27054" spans="1:6" ht="25.5" x14ac:dyDescent="0.25">
      <c r="A27054" s="73" t="s">
        <v>22733</v>
      </c>
      <c r="B27054" s="74" t="s">
        <v>22734</v>
      </c>
      <c r="C27054" s="73" t="s">
        <v>59</v>
      </c>
      <c r="D27054" s="75">
        <v>28.19</v>
      </c>
      <c r="E27054" s="75">
        <v>27.62</v>
      </c>
      <c r="F27054" s="73" t="s">
        <v>11</v>
      </c>
    </row>
    <row r="27055" spans="1:6" ht="25.5" x14ac:dyDescent="0.25">
      <c r="A27055" s="73" t="s">
        <v>22735</v>
      </c>
      <c r="B27055" s="74" t="s">
        <v>22736</v>
      </c>
      <c r="C27055" s="73" t="s">
        <v>59</v>
      </c>
      <c r="D27055" s="75">
        <v>37.49</v>
      </c>
      <c r="E27055" s="75">
        <v>36.86</v>
      </c>
      <c r="F27055" s="73" t="s">
        <v>11</v>
      </c>
    </row>
    <row r="27056" spans="1:6" ht="25.5" x14ac:dyDescent="0.25">
      <c r="A27056" s="73" t="s">
        <v>22737</v>
      </c>
      <c r="B27056" s="74" t="s">
        <v>22738</v>
      </c>
      <c r="C27056" s="73" t="s">
        <v>59</v>
      </c>
      <c r="D27056" s="75">
        <v>65.819999999999993</v>
      </c>
      <c r="E27056" s="75">
        <v>64.86</v>
      </c>
      <c r="F27056" s="73" t="s">
        <v>11</v>
      </c>
    </row>
    <row r="27057" spans="1:6" ht="25.5" x14ac:dyDescent="0.25">
      <c r="A27057" s="73" t="s">
        <v>22739</v>
      </c>
      <c r="B27057" s="74" t="s">
        <v>22740</v>
      </c>
      <c r="C27057" s="73" t="s">
        <v>59</v>
      </c>
      <c r="D27057" s="75">
        <v>84.68</v>
      </c>
      <c r="E27057" s="75">
        <v>83.53</v>
      </c>
      <c r="F27057" s="73" t="s">
        <v>11</v>
      </c>
    </row>
    <row r="27058" spans="1:6" ht="25.5" x14ac:dyDescent="0.25">
      <c r="A27058" s="73" t="s">
        <v>22741</v>
      </c>
      <c r="B27058" s="74" t="s">
        <v>22742</v>
      </c>
      <c r="C27058" s="73" t="s">
        <v>59</v>
      </c>
      <c r="D27058" s="75">
        <v>122.09</v>
      </c>
      <c r="E27058" s="75">
        <v>120.66</v>
      </c>
      <c r="F27058" s="73" t="s">
        <v>11</v>
      </c>
    </row>
    <row r="27059" spans="1:6" ht="25.5" x14ac:dyDescent="0.25">
      <c r="A27059" s="73" t="s">
        <v>22743</v>
      </c>
      <c r="B27059" s="74" t="s">
        <v>22744</v>
      </c>
      <c r="C27059" s="73" t="s">
        <v>59</v>
      </c>
      <c r="D27059" s="75">
        <v>164.24</v>
      </c>
      <c r="E27059" s="75">
        <v>162.27000000000001</v>
      </c>
      <c r="F27059" s="73" t="s">
        <v>11</v>
      </c>
    </row>
    <row r="27060" spans="1:6" ht="25.5" x14ac:dyDescent="0.25">
      <c r="A27060" s="73" t="s">
        <v>22745</v>
      </c>
      <c r="B27060" s="74" t="s">
        <v>22746</v>
      </c>
      <c r="C27060" s="73" t="s">
        <v>59</v>
      </c>
      <c r="D27060" s="75">
        <v>278.01</v>
      </c>
      <c r="E27060" s="75">
        <v>275.70999999999998</v>
      </c>
      <c r="F27060" s="73" t="s">
        <v>11</v>
      </c>
    </row>
    <row r="27061" spans="1:6" ht="25.5" x14ac:dyDescent="0.25">
      <c r="A27061" s="73" t="s">
        <v>22747</v>
      </c>
      <c r="B27061" s="74" t="s">
        <v>22748</v>
      </c>
      <c r="C27061" s="73" t="s">
        <v>59</v>
      </c>
      <c r="D27061" s="75">
        <v>337.65</v>
      </c>
      <c r="E27061" s="75">
        <v>335.16</v>
      </c>
      <c r="F27061" s="73" t="s">
        <v>11</v>
      </c>
    </row>
    <row r="27062" spans="1:6" ht="25.5" x14ac:dyDescent="0.25">
      <c r="A27062" s="73" t="s">
        <v>22749</v>
      </c>
      <c r="B27062" s="74" t="s">
        <v>22750</v>
      </c>
      <c r="C27062" s="73" t="s">
        <v>59</v>
      </c>
      <c r="D27062" s="75">
        <v>33.57</v>
      </c>
      <c r="E27062" s="75">
        <v>31.88</v>
      </c>
      <c r="F27062" s="73" t="s">
        <v>11</v>
      </c>
    </row>
    <row r="27063" spans="1:6" ht="25.5" x14ac:dyDescent="0.25">
      <c r="A27063" s="73" t="s">
        <v>22751</v>
      </c>
      <c r="B27063" s="74" t="s">
        <v>22752</v>
      </c>
      <c r="C27063" s="73" t="s">
        <v>59</v>
      </c>
      <c r="D27063" s="75">
        <v>40.4</v>
      </c>
      <c r="E27063" s="75">
        <v>38.49</v>
      </c>
      <c r="F27063" s="73" t="s">
        <v>11</v>
      </c>
    </row>
    <row r="27064" spans="1:6" ht="25.5" x14ac:dyDescent="0.25">
      <c r="A27064" s="73" t="s">
        <v>22753</v>
      </c>
      <c r="B27064" s="74" t="s">
        <v>22754</v>
      </c>
      <c r="C27064" s="73" t="s">
        <v>59</v>
      </c>
      <c r="D27064" s="75">
        <v>57.72</v>
      </c>
      <c r="E27064" s="75">
        <v>55.76</v>
      </c>
      <c r="F27064" s="73" t="s">
        <v>11</v>
      </c>
    </row>
    <row r="27065" spans="1:6" ht="25.5" x14ac:dyDescent="0.25">
      <c r="A27065" s="73" t="s">
        <v>22755</v>
      </c>
      <c r="B27065" s="74" t="s">
        <v>22756</v>
      </c>
      <c r="C27065" s="73" t="s">
        <v>59</v>
      </c>
      <c r="D27065" s="75">
        <v>65.17</v>
      </c>
      <c r="E27065" s="75">
        <v>63.1</v>
      </c>
      <c r="F27065" s="73" t="s">
        <v>11</v>
      </c>
    </row>
    <row r="27066" spans="1:6" ht="25.5" x14ac:dyDescent="0.25">
      <c r="A27066" s="73" t="s">
        <v>22757</v>
      </c>
      <c r="B27066" s="74" t="s">
        <v>22758</v>
      </c>
      <c r="C27066" s="73" t="s">
        <v>59</v>
      </c>
      <c r="D27066" s="75">
        <v>73.849999999999994</v>
      </c>
      <c r="E27066" s="75">
        <v>71.78</v>
      </c>
      <c r="F27066" s="73" t="s">
        <v>11</v>
      </c>
    </row>
    <row r="27067" spans="1:6" ht="25.5" x14ac:dyDescent="0.25">
      <c r="A27067" s="73" t="s">
        <v>22759</v>
      </c>
      <c r="B27067" s="74" t="s">
        <v>22760</v>
      </c>
      <c r="C27067" s="73" t="s">
        <v>59</v>
      </c>
      <c r="D27067" s="75">
        <v>110.29</v>
      </c>
      <c r="E27067" s="75">
        <v>108.22</v>
      </c>
      <c r="F27067" s="73" t="s">
        <v>11</v>
      </c>
    </row>
    <row r="27068" spans="1:6" ht="25.5" x14ac:dyDescent="0.25">
      <c r="A27068" s="73" t="s">
        <v>22761</v>
      </c>
      <c r="B27068" s="74" t="s">
        <v>22762</v>
      </c>
      <c r="C27068" s="73" t="s">
        <v>59</v>
      </c>
      <c r="D27068" s="75">
        <v>153.63999999999999</v>
      </c>
      <c r="E27068" s="75">
        <v>151.32</v>
      </c>
      <c r="F27068" s="73" t="s">
        <v>11</v>
      </c>
    </row>
    <row r="27069" spans="1:6" ht="25.5" x14ac:dyDescent="0.25">
      <c r="A27069" s="73" t="s">
        <v>22763</v>
      </c>
      <c r="B27069" s="74" t="s">
        <v>22764</v>
      </c>
      <c r="C27069" s="73" t="s">
        <v>59</v>
      </c>
      <c r="D27069" s="75">
        <v>167.47</v>
      </c>
      <c r="E27069" s="75">
        <v>165.14</v>
      </c>
      <c r="F27069" s="73" t="s">
        <v>11</v>
      </c>
    </row>
    <row r="27070" spans="1:6" ht="25.5" x14ac:dyDescent="0.25">
      <c r="A27070" s="73" t="s">
        <v>22765</v>
      </c>
      <c r="B27070" s="74" t="s">
        <v>22766</v>
      </c>
      <c r="C27070" s="73" t="s">
        <v>59</v>
      </c>
      <c r="D27070" s="75">
        <v>237.08</v>
      </c>
      <c r="E27070" s="75">
        <v>233.98</v>
      </c>
      <c r="F27070" s="73" t="s">
        <v>11</v>
      </c>
    </row>
    <row r="27071" spans="1:6" ht="25.5" x14ac:dyDescent="0.25">
      <c r="A27071" s="73" t="s">
        <v>22767</v>
      </c>
      <c r="B27071" s="74" t="s">
        <v>22768</v>
      </c>
      <c r="C27071" s="73" t="s">
        <v>59</v>
      </c>
      <c r="D27071" s="75">
        <v>123.75</v>
      </c>
      <c r="E27071" s="75">
        <v>121.23</v>
      </c>
      <c r="F27071" s="73" t="s">
        <v>11</v>
      </c>
    </row>
    <row r="27072" spans="1:6" ht="25.5" x14ac:dyDescent="0.25">
      <c r="A27072" s="73" t="s">
        <v>22769</v>
      </c>
      <c r="B27072" s="74" t="s">
        <v>22770</v>
      </c>
      <c r="C27072" s="73" t="s">
        <v>59</v>
      </c>
      <c r="D27072" s="75">
        <v>174.04</v>
      </c>
      <c r="E27072" s="75">
        <v>171.3</v>
      </c>
      <c r="F27072" s="73" t="s">
        <v>11</v>
      </c>
    </row>
    <row r="27073" spans="1:6" ht="25.5" x14ac:dyDescent="0.25">
      <c r="A27073" s="73" t="s">
        <v>22771</v>
      </c>
      <c r="B27073" s="74" t="s">
        <v>22772</v>
      </c>
      <c r="C27073" s="73" t="s">
        <v>59</v>
      </c>
      <c r="D27073" s="75">
        <v>223.35</v>
      </c>
      <c r="E27073" s="75">
        <v>219.92</v>
      </c>
      <c r="F27073" s="73" t="s">
        <v>11</v>
      </c>
    </row>
    <row r="27074" spans="1:6" ht="25.5" x14ac:dyDescent="0.25">
      <c r="A27074" s="73" t="s">
        <v>22773</v>
      </c>
      <c r="B27074" s="74" t="s">
        <v>22774</v>
      </c>
      <c r="C27074" s="73" t="s">
        <v>59</v>
      </c>
      <c r="D27074" s="75">
        <v>328.96</v>
      </c>
      <c r="E27074" s="75">
        <v>325.07</v>
      </c>
      <c r="F27074" s="73" t="s">
        <v>11</v>
      </c>
    </row>
    <row r="27075" spans="1:6" ht="25.5" x14ac:dyDescent="0.25">
      <c r="A27075" s="73" t="s">
        <v>22775</v>
      </c>
      <c r="B27075" s="74" t="s">
        <v>22776</v>
      </c>
      <c r="C27075" s="73" t="s">
        <v>59</v>
      </c>
      <c r="D27075" s="75">
        <v>349.11</v>
      </c>
      <c r="E27075" s="75">
        <v>345.23</v>
      </c>
      <c r="F27075" s="73" t="s">
        <v>11</v>
      </c>
    </row>
    <row r="27076" spans="1:6" ht="25.5" x14ac:dyDescent="0.25">
      <c r="A27076" s="73" t="s">
        <v>22777</v>
      </c>
      <c r="B27076" s="74" t="s">
        <v>22778</v>
      </c>
      <c r="C27076" s="73" t="s">
        <v>59</v>
      </c>
      <c r="D27076" s="75">
        <v>495.74</v>
      </c>
      <c r="E27076" s="75">
        <v>490.48</v>
      </c>
      <c r="F27076" s="73" t="s">
        <v>11</v>
      </c>
    </row>
    <row r="27077" spans="1:6" ht="25.5" x14ac:dyDescent="0.25">
      <c r="A27077" s="73" t="s">
        <v>22779</v>
      </c>
      <c r="B27077" s="74" t="s">
        <v>22780</v>
      </c>
      <c r="C27077" s="73" t="s">
        <v>59</v>
      </c>
      <c r="D27077" s="75">
        <v>669.02</v>
      </c>
      <c r="E27077" s="75">
        <v>662.85</v>
      </c>
      <c r="F27077" s="73" t="s">
        <v>11</v>
      </c>
    </row>
    <row r="27078" spans="1:6" ht="25.5" x14ac:dyDescent="0.25">
      <c r="A27078" s="73" t="s">
        <v>22781</v>
      </c>
      <c r="B27078" s="74" t="s">
        <v>22782</v>
      </c>
      <c r="C27078" s="73" t="s">
        <v>59</v>
      </c>
      <c r="D27078" s="75">
        <v>557.49</v>
      </c>
      <c r="E27078" s="75">
        <v>553.51</v>
      </c>
      <c r="F27078" s="73" t="s">
        <v>11</v>
      </c>
    </row>
    <row r="27079" spans="1:6" ht="25.5" x14ac:dyDescent="0.25">
      <c r="A27079" s="73" t="s">
        <v>22783</v>
      </c>
      <c r="B27079" s="74" t="s">
        <v>22784</v>
      </c>
      <c r="C27079" s="73" t="s">
        <v>59</v>
      </c>
      <c r="D27079" s="75">
        <v>631.67999999999995</v>
      </c>
      <c r="E27079" s="75">
        <v>627.16</v>
      </c>
      <c r="F27079" s="73" t="s">
        <v>11</v>
      </c>
    </row>
    <row r="27080" spans="1:6" ht="25.5" x14ac:dyDescent="0.25">
      <c r="A27080" s="73" t="s">
        <v>22785</v>
      </c>
      <c r="B27080" s="74" t="s">
        <v>22786</v>
      </c>
      <c r="C27080" s="73" t="s">
        <v>59</v>
      </c>
      <c r="D27080" s="75">
        <v>86.13</v>
      </c>
      <c r="E27080" s="75">
        <v>83.61</v>
      </c>
      <c r="F27080" s="73" t="s">
        <v>11</v>
      </c>
    </row>
    <row r="27081" spans="1:6" ht="25.5" x14ac:dyDescent="0.25">
      <c r="A27081" s="73" t="s">
        <v>22787</v>
      </c>
      <c r="B27081" s="74" t="s">
        <v>22788</v>
      </c>
      <c r="C27081" s="73" t="s">
        <v>59</v>
      </c>
      <c r="D27081" s="75">
        <v>130.76</v>
      </c>
      <c r="E27081" s="75">
        <v>128.02000000000001</v>
      </c>
      <c r="F27081" s="73" t="s">
        <v>11</v>
      </c>
    </row>
    <row r="27082" spans="1:6" ht="25.5" x14ac:dyDescent="0.25">
      <c r="A27082" s="73" t="s">
        <v>22789</v>
      </c>
      <c r="B27082" s="74" t="s">
        <v>22790</v>
      </c>
      <c r="C27082" s="73" t="s">
        <v>59</v>
      </c>
      <c r="D27082" s="75">
        <v>152.31</v>
      </c>
      <c r="E27082" s="75">
        <v>148.88</v>
      </c>
      <c r="F27082" s="73" t="s">
        <v>11</v>
      </c>
    </row>
    <row r="27083" spans="1:6" ht="25.5" x14ac:dyDescent="0.25">
      <c r="A27083" s="73" t="s">
        <v>22791</v>
      </c>
      <c r="B27083" s="74" t="s">
        <v>22792</v>
      </c>
      <c r="C27083" s="73" t="s">
        <v>59</v>
      </c>
      <c r="D27083" s="75">
        <v>196.09</v>
      </c>
      <c r="E27083" s="75">
        <v>192.21</v>
      </c>
      <c r="F27083" s="73" t="s">
        <v>11</v>
      </c>
    </row>
    <row r="27084" spans="1:6" ht="25.5" x14ac:dyDescent="0.25">
      <c r="A27084" s="73" t="s">
        <v>22793</v>
      </c>
      <c r="B27084" s="74" t="s">
        <v>22794</v>
      </c>
      <c r="C27084" s="73" t="s">
        <v>59</v>
      </c>
      <c r="D27084" s="75">
        <v>297.45</v>
      </c>
      <c r="E27084" s="75">
        <v>293.57</v>
      </c>
      <c r="F27084" s="73" t="s">
        <v>11</v>
      </c>
    </row>
    <row r="27085" spans="1:6" ht="25.5" x14ac:dyDescent="0.25">
      <c r="A27085" s="73" t="s">
        <v>22795</v>
      </c>
      <c r="B27085" s="74" t="s">
        <v>22796</v>
      </c>
      <c r="C27085" s="73" t="s">
        <v>59</v>
      </c>
      <c r="D27085" s="75">
        <v>338.12</v>
      </c>
      <c r="E27085" s="75">
        <v>332.86</v>
      </c>
      <c r="F27085" s="73" t="s">
        <v>11</v>
      </c>
    </row>
    <row r="27086" spans="1:6" ht="25.5" x14ac:dyDescent="0.25">
      <c r="A27086" s="73" t="s">
        <v>22797</v>
      </c>
      <c r="B27086" s="74" t="s">
        <v>22798</v>
      </c>
      <c r="C27086" s="73" t="s">
        <v>59</v>
      </c>
      <c r="D27086" s="75">
        <v>493.56</v>
      </c>
      <c r="E27086" s="75">
        <v>487.39</v>
      </c>
      <c r="F27086" s="73" t="s">
        <v>11</v>
      </c>
    </row>
    <row r="27087" spans="1:6" ht="25.5" x14ac:dyDescent="0.25">
      <c r="A27087" s="73" t="s">
        <v>22799</v>
      </c>
      <c r="B27087" s="74" t="s">
        <v>22800</v>
      </c>
      <c r="C27087" s="73" t="s">
        <v>59</v>
      </c>
      <c r="D27087" s="75">
        <v>557.49</v>
      </c>
      <c r="E27087" s="75">
        <v>553.51</v>
      </c>
      <c r="F27087" s="73" t="s">
        <v>11</v>
      </c>
    </row>
    <row r="27088" spans="1:6" ht="25.5" x14ac:dyDescent="0.25">
      <c r="A27088" s="73" t="s">
        <v>22801</v>
      </c>
      <c r="B27088" s="74" t="s">
        <v>22802</v>
      </c>
      <c r="C27088" s="73" t="s">
        <v>59</v>
      </c>
      <c r="D27088" s="75">
        <v>631.67999999999995</v>
      </c>
      <c r="E27088" s="75">
        <v>627.16</v>
      </c>
      <c r="F27088" s="73" t="s">
        <v>11</v>
      </c>
    </row>
    <row r="27089" spans="1:6" ht="25.5" x14ac:dyDescent="0.25">
      <c r="A27089" s="73" t="s">
        <v>22803</v>
      </c>
      <c r="B27089" s="74" t="s">
        <v>22804</v>
      </c>
      <c r="C27089" s="73" t="s">
        <v>59</v>
      </c>
      <c r="D27089" s="75">
        <v>38.85</v>
      </c>
      <c r="E27089" s="75">
        <v>38.39</v>
      </c>
      <c r="F27089" s="73" t="s">
        <v>11</v>
      </c>
    </row>
    <row r="27090" spans="1:6" ht="25.5" x14ac:dyDescent="0.25">
      <c r="A27090" s="73" t="s">
        <v>22805</v>
      </c>
      <c r="B27090" s="74" t="s">
        <v>22806</v>
      </c>
      <c r="C27090" s="73" t="s">
        <v>59</v>
      </c>
      <c r="D27090" s="75">
        <v>71.42</v>
      </c>
      <c r="E27090" s="75">
        <v>70.900000000000006</v>
      </c>
      <c r="F27090" s="73" t="s">
        <v>11</v>
      </c>
    </row>
    <row r="27091" spans="1:6" ht="25.5" x14ac:dyDescent="0.25">
      <c r="A27091" s="73" t="s">
        <v>22807</v>
      </c>
      <c r="B27091" s="74" t="s">
        <v>22808</v>
      </c>
      <c r="C27091" s="73" t="s">
        <v>59</v>
      </c>
      <c r="D27091" s="75">
        <v>112.06</v>
      </c>
      <c r="E27091" s="75">
        <v>111.48</v>
      </c>
      <c r="F27091" s="73" t="s">
        <v>11</v>
      </c>
    </row>
    <row r="27092" spans="1:6" ht="25.5" x14ac:dyDescent="0.25">
      <c r="A27092" s="73" t="s">
        <v>22809</v>
      </c>
      <c r="B27092" s="74" t="s">
        <v>22810</v>
      </c>
      <c r="C27092" s="73" t="s">
        <v>59</v>
      </c>
      <c r="D27092" s="75">
        <v>210.6</v>
      </c>
      <c r="E27092" s="75">
        <v>209.96</v>
      </c>
      <c r="F27092" s="73" t="s">
        <v>11</v>
      </c>
    </row>
    <row r="27093" spans="1:6" ht="25.5" x14ac:dyDescent="0.25">
      <c r="A27093" s="73" t="s">
        <v>22811</v>
      </c>
      <c r="B27093" s="74" t="s">
        <v>22812</v>
      </c>
      <c r="C27093" s="73" t="s">
        <v>59</v>
      </c>
      <c r="D27093" s="75">
        <v>300.5</v>
      </c>
      <c r="E27093" s="75">
        <v>299.8</v>
      </c>
      <c r="F27093" s="73" t="s">
        <v>11</v>
      </c>
    </row>
    <row r="27094" spans="1:6" ht="25.5" x14ac:dyDescent="0.25">
      <c r="A27094" s="73" t="s">
        <v>22813</v>
      </c>
      <c r="B27094" s="74" t="s">
        <v>22814</v>
      </c>
      <c r="C27094" s="73" t="s">
        <v>59</v>
      </c>
      <c r="D27094" s="75">
        <v>353.29</v>
      </c>
      <c r="E27094" s="75">
        <v>352.54</v>
      </c>
      <c r="F27094" s="73" t="s">
        <v>11</v>
      </c>
    </row>
    <row r="27095" spans="1:6" ht="25.5" x14ac:dyDescent="0.25">
      <c r="A27095" s="73" t="s">
        <v>22815</v>
      </c>
      <c r="B27095" s="74" t="s">
        <v>22816</v>
      </c>
      <c r="C27095" s="73" t="s">
        <v>59</v>
      </c>
      <c r="D27095" s="75">
        <v>552.19000000000005</v>
      </c>
      <c r="E27095" s="75">
        <v>551.37</v>
      </c>
      <c r="F27095" s="73" t="s">
        <v>11</v>
      </c>
    </row>
    <row r="27096" spans="1:6" ht="25.5" x14ac:dyDescent="0.25">
      <c r="A27096" s="73" t="s">
        <v>22817</v>
      </c>
      <c r="B27096" s="74" t="s">
        <v>22818</v>
      </c>
      <c r="C27096" s="73" t="s">
        <v>59</v>
      </c>
      <c r="D27096" s="75">
        <v>19.63</v>
      </c>
      <c r="E27096" s="75">
        <v>19.22</v>
      </c>
      <c r="F27096" s="73" t="s">
        <v>11</v>
      </c>
    </row>
    <row r="27097" spans="1:6" ht="25.5" x14ac:dyDescent="0.25">
      <c r="A27097" s="73" t="s">
        <v>22819</v>
      </c>
      <c r="B27097" s="74" t="s">
        <v>22820</v>
      </c>
      <c r="C27097" s="73" t="s">
        <v>59</v>
      </c>
      <c r="D27097" s="75">
        <v>30.02</v>
      </c>
      <c r="E27097" s="75">
        <v>29.47</v>
      </c>
      <c r="F27097" s="73" t="s">
        <v>11</v>
      </c>
    </row>
    <row r="27098" spans="1:6" ht="25.5" x14ac:dyDescent="0.25">
      <c r="A27098" s="73" t="s">
        <v>22821</v>
      </c>
      <c r="B27098" s="74" t="s">
        <v>22822</v>
      </c>
      <c r="C27098" s="73" t="s">
        <v>59</v>
      </c>
      <c r="D27098" s="75">
        <v>44.57</v>
      </c>
      <c r="E27098" s="75">
        <v>43.97</v>
      </c>
      <c r="F27098" s="73" t="s">
        <v>11</v>
      </c>
    </row>
    <row r="27099" spans="1:6" ht="25.5" x14ac:dyDescent="0.25">
      <c r="A27099" s="73" t="s">
        <v>22823</v>
      </c>
      <c r="B27099" s="74" t="s">
        <v>22824</v>
      </c>
      <c r="C27099" s="73" t="s">
        <v>59</v>
      </c>
      <c r="D27099" s="75">
        <v>56.41</v>
      </c>
      <c r="E27099" s="75">
        <v>55.67</v>
      </c>
      <c r="F27099" s="73" t="s">
        <v>11</v>
      </c>
    </row>
    <row r="27100" spans="1:6" ht="25.5" x14ac:dyDescent="0.25">
      <c r="A27100" s="73" t="s">
        <v>22825</v>
      </c>
      <c r="B27100" s="74" t="s">
        <v>22826</v>
      </c>
      <c r="C27100" s="73" t="s">
        <v>59</v>
      </c>
      <c r="D27100" s="75">
        <v>71.150000000000006</v>
      </c>
      <c r="E27100" s="75">
        <v>70.290000000000006</v>
      </c>
      <c r="F27100" s="73" t="s">
        <v>11</v>
      </c>
    </row>
    <row r="27101" spans="1:6" ht="25.5" x14ac:dyDescent="0.25">
      <c r="A27101" s="73" t="s">
        <v>22827</v>
      </c>
      <c r="B27101" s="74" t="s">
        <v>22828</v>
      </c>
      <c r="C27101" s="73" t="s">
        <v>59</v>
      </c>
      <c r="D27101" s="75">
        <v>103.96</v>
      </c>
      <c r="E27101" s="75">
        <v>102.82</v>
      </c>
      <c r="F27101" s="73" t="s">
        <v>11</v>
      </c>
    </row>
    <row r="27102" spans="1:6" ht="25.5" x14ac:dyDescent="0.25">
      <c r="A27102" s="73" t="s">
        <v>22829</v>
      </c>
      <c r="B27102" s="74" t="s">
        <v>22830</v>
      </c>
      <c r="C27102" s="73" t="s">
        <v>59</v>
      </c>
      <c r="D27102" s="75">
        <v>167.15</v>
      </c>
      <c r="E27102" s="75">
        <v>166.01</v>
      </c>
      <c r="F27102" s="73" t="s">
        <v>11</v>
      </c>
    </row>
    <row r="27103" spans="1:6" ht="25.5" x14ac:dyDescent="0.25">
      <c r="A27103" s="73" t="s">
        <v>22831</v>
      </c>
      <c r="B27103" s="74" t="s">
        <v>22832</v>
      </c>
      <c r="C27103" s="73" t="s">
        <v>59</v>
      </c>
      <c r="D27103" s="75">
        <v>240.57</v>
      </c>
      <c r="E27103" s="75">
        <v>239.42</v>
      </c>
      <c r="F27103" s="73" t="s">
        <v>11</v>
      </c>
    </row>
    <row r="27104" spans="1:6" ht="25.5" x14ac:dyDescent="0.25">
      <c r="A27104" s="73" t="s">
        <v>22833</v>
      </c>
      <c r="B27104" s="74" t="s">
        <v>22834</v>
      </c>
      <c r="C27104" s="73" t="s">
        <v>59</v>
      </c>
      <c r="D27104" s="75">
        <v>418.15</v>
      </c>
      <c r="E27104" s="75">
        <v>417.01</v>
      </c>
      <c r="F27104" s="73" t="s">
        <v>11</v>
      </c>
    </row>
    <row r="27105" spans="1:6" ht="38.25" x14ac:dyDescent="0.25">
      <c r="A27105" s="73" t="s">
        <v>22835</v>
      </c>
      <c r="B27105" s="74" t="s">
        <v>22836</v>
      </c>
      <c r="C27105" s="73" t="s">
        <v>59</v>
      </c>
      <c r="D27105" s="75">
        <v>10.199999999999999</v>
      </c>
      <c r="E27105" s="75">
        <v>9.7799999999999994</v>
      </c>
      <c r="F27105" s="73" t="s">
        <v>11</v>
      </c>
    </row>
    <row r="27106" spans="1:6" ht="38.25" x14ac:dyDescent="0.25">
      <c r="A27106" s="73" t="s">
        <v>22837</v>
      </c>
      <c r="B27106" s="74" t="s">
        <v>22838</v>
      </c>
      <c r="C27106" s="73" t="s">
        <v>59</v>
      </c>
      <c r="D27106" s="75">
        <v>13.15</v>
      </c>
      <c r="E27106" s="75">
        <v>12.61</v>
      </c>
      <c r="F27106" s="73" t="s">
        <v>11</v>
      </c>
    </row>
    <row r="27107" spans="1:6" ht="38.25" x14ac:dyDescent="0.25">
      <c r="A27107" s="73" t="s">
        <v>22839</v>
      </c>
      <c r="B27107" s="74" t="s">
        <v>22840</v>
      </c>
      <c r="C27107" s="73" t="s">
        <v>59</v>
      </c>
      <c r="D27107" s="75">
        <v>16.86</v>
      </c>
      <c r="E27107" s="75">
        <v>16.27</v>
      </c>
      <c r="F27107" s="73" t="s">
        <v>11</v>
      </c>
    </row>
    <row r="27108" spans="1:6" ht="38.25" x14ac:dyDescent="0.25">
      <c r="A27108" s="73" t="s">
        <v>22841</v>
      </c>
      <c r="B27108" s="74" t="s">
        <v>22842</v>
      </c>
      <c r="C27108" s="73" t="s">
        <v>59</v>
      </c>
      <c r="D27108" s="75">
        <v>24.89</v>
      </c>
      <c r="E27108" s="75">
        <v>24.16</v>
      </c>
      <c r="F27108" s="73" t="s">
        <v>11</v>
      </c>
    </row>
    <row r="27109" spans="1:6" ht="38.25" x14ac:dyDescent="0.25">
      <c r="A27109" s="73" t="s">
        <v>22843</v>
      </c>
      <c r="B27109" s="74" t="s">
        <v>22844</v>
      </c>
      <c r="C27109" s="73" t="s">
        <v>59</v>
      </c>
      <c r="D27109" s="75">
        <v>49.9</v>
      </c>
      <c r="E27109" s="75">
        <v>47.25</v>
      </c>
      <c r="F27109" s="73" t="s">
        <v>11</v>
      </c>
    </row>
    <row r="27110" spans="1:6" ht="38.25" x14ac:dyDescent="0.25">
      <c r="A27110" s="73" t="s">
        <v>22845</v>
      </c>
      <c r="B27110" s="74" t="s">
        <v>22846</v>
      </c>
      <c r="C27110" s="73" t="s">
        <v>59</v>
      </c>
      <c r="D27110" s="75">
        <v>12.6</v>
      </c>
      <c r="E27110" s="75">
        <v>12.12</v>
      </c>
      <c r="F27110" s="73" t="s">
        <v>11</v>
      </c>
    </row>
    <row r="27111" spans="1:6" ht="38.25" x14ac:dyDescent="0.25">
      <c r="A27111" s="73" t="s">
        <v>22847</v>
      </c>
      <c r="B27111" s="74" t="s">
        <v>22848</v>
      </c>
      <c r="C27111" s="73" t="s">
        <v>59</v>
      </c>
      <c r="D27111" s="75">
        <v>3.19</v>
      </c>
      <c r="E27111" s="75">
        <v>2.95</v>
      </c>
      <c r="F27111" s="73" t="s">
        <v>11</v>
      </c>
    </row>
    <row r="27112" spans="1:6" ht="51" x14ac:dyDescent="0.25">
      <c r="A27112" s="73" t="s">
        <v>22849</v>
      </c>
      <c r="B27112" s="74" t="s">
        <v>22850</v>
      </c>
      <c r="C27112" s="73" t="s">
        <v>59</v>
      </c>
      <c r="D27112" s="75">
        <v>212.38</v>
      </c>
      <c r="E27112" s="75">
        <v>208.26</v>
      </c>
      <c r="F27112" s="73" t="s">
        <v>11</v>
      </c>
    </row>
    <row r="27113" spans="1:6" ht="38.25" x14ac:dyDescent="0.25">
      <c r="A27113" s="73" t="s">
        <v>60</v>
      </c>
      <c r="B27113" s="74" t="s">
        <v>61</v>
      </c>
      <c r="C27113" s="73" t="s">
        <v>59</v>
      </c>
      <c r="D27113" s="75">
        <v>14.46</v>
      </c>
      <c r="E27113" s="75">
        <v>14.01</v>
      </c>
      <c r="F27113" s="73" t="s">
        <v>11</v>
      </c>
    </row>
    <row r="27114" spans="1:6" ht="38.25" x14ac:dyDescent="0.25">
      <c r="A27114" s="73" t="s">
        <v>22851</v>
      </c>
      <c r="B27114" s="74" t="s">
        <v>22852</v>
      </c>
      <c r="C27114" s="73" t="s">
        <v>59</v>
      </c>
      <c r="D27114" s="75">
        <v>18.37</v>
      </c>
      <c r="E27114" s="75">
        <v>17.07</v>
      </c>
      <c r="F27114" s="73" t="s">
        <v>11</v>
      </c>
    </row>
    <row r="27115" spans="1:6" ht="25.5" x14ac:dyDescent="0.25">
      <c r="A27115" s="73" t="s">
        <v>22853</v>
      </c>
      <c r="B27115" s="74" t="s">
        <v>22854</v>
      </c>
      <c r="C27115" s="73" t="s">
        <v>59</v>
      </c>
      <c r="D27115" s="75">
        <v>1.41</v>
      </c>
      <c r="E27115" s="75">
        <v>1.37</v>
      </c>
      <c r="F27115" s="73" t="s">
        <v>11</v>
      </c>
    </row>
    <row r="27116" spans="1:6" ht="51" x14ac:dyDescent="0.25">
      <c r="A27116" s="73" t="s">
        <v>22855</v>
      </c>
      <c r="B27116" s="74" t="s">
        <v>22856</v>
      </c>
      <c r="C27116" s="73" t="s">
        <v>59</v>
      </c>
      <c r="D27116" s="75">
        <v>7.31</v>
      </c>
      <c r="E27116" s="75">
        <v>6.9</v>
      </c>
      <c r="F27116" s="73" t="s">
        <v>11</v>
      </c>
    </row>
    <row r="27117" spans="1:6" ht="38.25" x14ac:dyDescent="0.25">
      <c r="A27117" s="73" t="s">
        <v>22857</v>
      </c>
      <c r="B27117" s="74" t="s">
        <v>22858</v>
      </c>
      <c r="C27117" s="73" t="s">
        <v>59</v>
      </c>
      <c r="D27117" s="75">
        <v>9.93</v>
      </c>
      <c r="E27117" s="75">
        <v>9.2899999999999991</v>
      </c>
      <c r="F27117" s="73" t="s">
        <v>11</v>
      </c>
    </row>
    <row r="27118" spans="1:6" ht="25.5" x14ac:dyDescent="0.25">
      <c r="A27118" s="73" t="s">
        <v>22859</v>
      </c>
      <c r="B27118" s="74" t="s">
        <v>22860</v>
      </c>
      <c r="C27118" s="73" t="s">
        <v>59</v>
      </c>
      <c r="D27118" s="75">
        <v>2.98</v>
      </c>
      <c r="E27118" s="75">
        <v>2.74</v>
      </c>
      <c r="F27118" s="73" t="s">
        <v>11</v>
      </c>
    </row>
    <row r="27119" spans="1:6" ht="63.75" x14ac:dyDescent="0.25">
      <c r="A27119" s="73" t="s">
        <v>22861</v>
      </c>
      <c r="B27119" s="74" t="s">
        <v>22862</v>
      </c>
      <c r="C27119" s="73" t="s">
        <v>59</v>
      </c>
      <c r="D27119" s="75">
        <v>513.92999999999995</v>
      </c>
      <c r="E27119" s="75">
        <v>496.02</v>
      </c>
      <c r="F27119" s="73" t="s">
        <v>11</v>
      </c>
    </row>
    <row r="27120" spans="1:6" ht="63.75" x14ac:dyDescent="0.25">
      <c r="A27120" s="73" t="s">
        <v>22863</v>
      </c>
      <c r="B27120" s="74" t="s">
        <v>22864</v>
      </c>
      <c r="C27120" s="73" t="s">
        <v>59</v>
      </c>
      <c r="D27120" s="75">
        <v>442.37</v>
      </c>
      <c r="E27120" s="75">
        <v>427.68</v>
      </c>
      <c r="F27120" s="73" t="s">
        <v>11</v>
      </c>
    </row>
    <row r="27121" spans="1:6" ht="76.5" x14ac:dyDescent="0.25">
      <c r="A27121" s="73" t="s">
        <v>22865</v>
      </c>
      <c r="B27121" s="74" t="s">
        <v>22866</v>
      </c>
      <c r="C27121" s="73" t="s">
        <v>59</v>
      </c>
      <c r="D27121" s="75">
        <v>752.44</v>
      </c>
      <c r="E27121" s="75">
        <v>719.27</v>
      </c>
      <c r="F27121" s="73" t="s">
        <v>11</v>
      </c>
    </row>
    <row r="27122" spans="1:6" ht="25.5" x14ac:dyDescent="0.25">
      <c r="A27122" s="73" t="s">
        <v>22867</v>
      </c>
      <c r="B27122" s="74" t="s">
        <v>22868</v>
      </c>
      <c r="C27122" s="73" t="s">
        <v>59</v>
      </c>
      <c r="D27122" s="75">
        <v>589.72</v>
      </c>
      <c r="E27122" s="75">
        <v>578.9</v>
      </c>
      <c r="F27122" s="73" t="s">
        <v>11</v>
      </c>
    </row>
    <row r="27123" spans="1:6" x14ac:dyDescent="0.25">
      <c r="A27123" s="73" t="s">
        <v>22869</v>
      </c>
      <c r="B27123" s="74" t="s">
        <v>22870</v>
      </c>
      <c r="C27123" s="73" t="s">
        <v>59</v>
      </c>
      <c r="D27123" s="75">
        <v>72.510000000000005</v>
      </c>
      <c r="E27123" s="75">
        <v>68.180000000000007</v>
      </c>
      <c r="F27123" s="73" t="s">
        <v>11</v>
      </c>
    </row>
    <row r="27124" spans="1:6" x14ac:dyDescent="0.25">
      <c r="A27124" s="73" t="s">
        <v>22871</v>
      </c>
      <c r="B27124" s="74" t="s">
        <v>22872</v>
      </c>
      <c r="C27124" s="73" t="s">
        <v>59</v>
      </c>
      <c r="D27124" s="75">
        <v>76.489999999999995</v>
      </c>
      <c r="E27124" s="75">
        <v>72.16</v>
      </c>
      <c r="F27124" s="73" t="s">
        <v>11</v>
      </c>
    </row>
    <row r="27125" spans="1:6" x14ac:dyDescent="0.25">
      <c r="A27125" s="73" t="s">
        <v>22873</v>
      </c>
      <c r="B27125" s="74" t="s">
        <v>22874</v>
      </c>
      <c r="C27125" s="73" t="s">
        <v>59</v>
      </c>
      <c r="D27125" s="75">
        <v>79.83</v>
      </c>
      <c r="E27125" s="75">
        <v>75.5</v>
      </c>
      <c r="F27125" s="73" t="s">
        <v>11</v>
      </c>
    </row>
    <row r="27126" spans="1:6" ht="25.5" x14ac:dyDescent="0.25">
      <c r="A27126" s="73" t="s">
        <v>22875</v>
      </c>
      <c r="B27126" s="74" t="s">
        <v>22876</v>
      </c>
      <c r="C27126" s="73" t="s">
        <v>59</v>
      </c>
      <c r="D27126" s="75">
        <v>32.51</v>
      </c>
      <c r="E27126" s="75">
        <v>31.64</v>
      </c>
      <c r="F27126" s="73" t="s">
        <v>11</v>
      </c>
    </row>
    <row r="27127" spans="1:6" ht="25.5" x14ac:dyDescent="0.25">
      <c r="A27127" s="73" t="s">
        <v>22877</v>
      </c>
      <c r="B27127" s="74" t="s">
        <v>22878</v>
      </c>
      <c r="C27127" s="73" t="s">
        <v>59</v>
      </c>
      <c r="D27127" s="75">
        <v>33.99</v>
      </c>
      <c r="E27127" s="75">
        <v>33.119999999999997</v>
      </c>
      <c r="F27127" s="73" t="s">
        <v>11</v>
      </c>
    </row>
    <row r="27128" spans="1:6" x14ac:dyDescent="0.25">
      <c r="A27128" s="73" t="s">
        <v>22879</v>
      </c>
      <c r="B27128" s="74" t="s">
        <v>22880</v>
      </c>
      <c r="C27128" s="73" t="s">
        <v>59</v>
      </c>
      <c r="D27128" s="75">
        <v>401.67</v>
      </c>
      <c r="E27128" s="75">
        <v>384.17</v>
      </c>
      <c r="F27128" s="73" t="s">
        <v>11</v>
      </c>
    </row>
    <row r="27129" spans="1:6" x14ac:dyDescent="0.25">
      <c r="A27129" s="73" t="s">
        <v>22881</v>
      </c>
      <c r="B27129" s="74" t="s">
        <v>22882</v>
      </c>
      <c r="C27129" s="73" t="s">
        <v>59</v>
      </c>
      <c r="D27129" s="75">
        <v>457.6</v>
      </c>
      <c r="E27129" s="75">
        <v>437.39</v>
      </c>
      <c r="F27129" s="73" t="s">
        <v>11</v>
      </c>
    </row>
    <row r="27130" spans="1:6" ht="25.5" x14ac:dyDescent="0.25">
      <c r="A27130" s="73" t="s">
        <v>22883</v>
      </c>
      <c r="B27130" s="74" t="s">
        <v>34912</v>
      </c>
      <c r="C27130" s="73" t="s">
        <v>59</v>
      </c>
      <c r="D27130" s="75">
        <v>6.65</v>
      </c>
      <c r="E27130" s="75">
        <v>6.18</v>
      </c>
      <c r="F27130" s="73" t="s">
        <v>11</v>
      </c>
    </row>
    <row r="27131" spans="1:6" ht="25.5" x14ac:dyDescent="0.25">
      <c r="A27131" s="73" t="s">
        <v>22884</v>
      </c>
      <c r="B27131" s="74" t="s">
        <v>34914</v>
      </c>
      <c r="C27131" s="73" t="s">
        <v>59</v>
      </c>
      <c r="D27131" s="75">
        <v>8.5399999999999991</v>
      </c>
      <c r="E27131" s="75">
        <v>7.94</v>
      </c>
      <c r="F27131" s="73" t="s">
        <v>11</v>
      </c>
    </row>
    <row r="27132" spans="1:6" ht="38.25" x14ac:dyDescent="0.25">
      <c r="A27132" s="73" t="s">
        <v>22885</v>
      </c>
      <c r="B27132" s="74" t="s">
        <v>34917</v>
      </c>
      <c r="C27132" s="73" t="s">
        <v>59</v>
      </c>
      <c r="D27132" s="75">
        <v>14.35</v>
      </c>
      <c r="E27132" s="75">
        <v>13.38</v>
      </c>
      <c r="F27132" s="73" t="s">
        <v>11</v>
      </c>
    </row>
    <row r="27133" spans="1:6" ht="38.25" x14ac:dyDescent="0.25">
      <c r="A27133" s="73" t="s">
        <v>22886</v>
      </c>
      <c r="B27133" s="74" t="s">
        <v>34920</v>
      </c>
      <c r="C27133" s="73" t="s">
        <v>59</v>
      </c>
      <c r="D27133" s="75">
        <v>14.35</v>
      </c>
      <c r="E27133" s="75">
        <v>13.38</v>
      </c>
      <c r="F27133" s="73" t="s">
        <v>11</v>
      </c>
    </row>
    <row r="27134" spans="1:6" ht="25.5" x14ac:dyDescent="0.25">
      <c r="A27134" s="73" t="s">
        <v>22887</v>
      </c>
      <c r="B27134" s="74" t="s">
        <v>22888</v>
      </c>
      <c r="C27134" s="73" t="s">
        <v>59</v>
      </c>
      <c r="D27134" s="75">
        <v>9.67</v>
      </c>
      <c r="E27134" s="75">
        <v>9.3699999999999992</v>
      </c>
      <c r="F27134" s="73" t="s">
        <v>11</v>
      </c>
    </row>
    <row r="27135" spans="1:6" ht="25.5" x14ac:dyDescent="0.25">
      <c r="A27135" s="73" t="s">
        <v>22889</v>
      </c>
      <c r="B27135" s="74" t="s">
        <v>34924</v>
      </c>
      <c r="C27135" s="73" t="s">
        <v>59</v>
      </c>
      <c r="D27135" s="75">
        <v>17.09</v>
      </c>
      <c r="E27135" s="75">
        <v>15.86</v>
      </c>
      <c r="F27135" s="73" t="s">
        <v>11</v>
      </c>
    </row>
    <row r="27136" spans="1:6" ht="38.25" x14ac:dyDescent="0.25">
      <c r="A27136" s="73" t="s">
        <v>22890</v>
      </c>
      <c r="B27136" s="74" t="s">
        <v>34929</v>
      </c>
      <c r="C27136" s="73" t="s">
        <v>59</v>
      </c>
      <c r="D27136" s="75">
        <v>10.4</v>
      </c>
      <c r="E27136" s="75">
        <v>9.76</v>
      </c>
      <c r="F27136" s="73" t="s">
        <v>11</v>
      </c>
    </row>
    <row r="27137" spans="1:6" ht="25.5" x14ac:dyDescent="0.25">
      <c r="A27137" s="73" t="s">
        <v>22891</v>
      </c>
      <c r="B27137" s="74" t="s">
        <v>34937</v>
      </c>
      <c r="C27137" s="73" t="s">
        <v>59</v>
      </c>
      <c r="D27137" s="75">
        <v>5.78</v>
      </c>
      <c r="E27137" s="75">
        <v>5.38</v>
      </c>
      <c r="F27137" s="73" t="s">
        <v>11</v>
      </c>
    </row>
    <row r="27138" spans="1:6" ht="51" x14ac:dyDescent="0.25">
      <c r="A27138" s="73" t="s">
        <v>22892</v>
      </c>
      <c r="B27138" s="74" t="s">
        <v>34951</v>
      </c>
      <c r="C27138" s="73" t="s">
        <v>59</v>
      </c>
      <c r="D27138" s="75">
        <v>10.6</v>
      </c>
      <c r="E27138" s="75">
        <v>9.89</v>
      </c>
      <c r="F27138" s="73" t="s">
        <v>11</v>
      </c>
    </row>
    <row r="27139" spans="1:6" ht="38.25" x14ac:dyDescent="0.25">
      <c r="A27139" s="73" t="s">
        <v>22893</v>
      </c>
      <c r="B27139" s="74" t="s">
        <v>22894</v>
      </c>
      <c r="C27139" s="73" t="s">
        <v>59</v>
      </c>
      <c r="D27139" s="75">
        <v>254.95</v>
      </c>
      <c r="E27139" s="75">
        <v>246.06</v>
      </c>
      <c r="F27139" s="73" t="s">
        <v>11</v>
      </c>
    </row>
    <row r="27140" spans="1:6" ht="25.5" x14ac:dyDescent="0.25">
      <c r="A27140" s="73" t="s">
        <v>22895</v>
      </c>
      <c r="B27140" s="74" t="s">
        <v>22896</v>
      </c>
      <c r="C27140" s="73" t="s">
        <v>59</v>
      </c>
      <c r="D27140" s="75">
        <v>12.59</v>
      </c>
      <c r="E27140" s="75">
        <v>12.16</v>
      </c>
      <c r="F27140" s="73" t="s">
        <v>11</v>
      </c>
    </row>
    <row r="27141" spans="1:6" ht="25.5" x14ac:dyDescent="0.25">
      <c r="A27141" s="73" t="s">
        <v>22897</v>
      </c>
      <c r="B27141" s="74" t="s">
        <v>22898</v>
      </c>
      <c r="C27141" s="73" t="s">
        <v>59</v>
      </c>
      <c r="D27141" s="75">
        <v>12.55</v>
      </c>
      <c r="E27141" s="75">
        <v>12.02</v>
      </c>
      <c r="F27141" s="73" t="s">
        <v>11</v>
      </c>
    </row>
    <row r="27142" spans="1:6" ht="38.25" x14ac:dyDescent="0.25">
      <c r="A27142" s="73" t="s">
        <v>22899</v>
      </c>
      <c r="B27142" s="74" t="s">
        <v>22900</v>
      </c>
      <c r="C27142" s="73" t="s">
        <v>59</v>
      </c>
      <c r="D27142" s="75">
        <v>37.5</v>
      </c>
      <c r="E27142" s="75">
        <v>36.81</v>
      </c>
      <c r="F27142" s="73" t="s">
        <v>11</v>
      </c>
    </row>
    <row r="27143" spans="1:6" ht="25.5" x14ac:dyDescent="0.25">
      <c r="A27143" s="73" t="s">
        <v>22901</v>
      </c>
      <c r="B27143" s="74" t="s">
        <v>22902</v>
      </c>
      <c r="C27143" s="73" t="s">
        <v>59</v>
      </c>
      <c r="D27143" s="75">
        <v>48.65</v>
      </c>
      <c r="E27143" s="75">
        <v>47.33</v>
      </c>
      <c r="F27143" s="73" t="s">
        <v>11</v>
      </c>
    </row>
    <row r="27144" spans="1:6" ht="25.5" x14ac:dyDescent="0.25">
      <c r="A27144" s="73" t="s">
        <v>22903</v>
      </c>
      <c r="B27144" s="74" t="s">
        <v>22904</v>
      </c>
      <c r="C27144" s="73" t="s">
        <v>59</v>
      </c>
      <c r="D27144" s="75">
        <v>56.56</v>
      </c>
      <c r="E27144" s="75">
        <v>55.16</v>
      </c>
      <c r="F27144" s="73" t="s">
        <v>11</v>
      </c>
    </row>
    <row r="27145" spans="1:6" ht="25.5" x14ac:dyDescent="0.25">
      <c r="A27145" s="73" t="s">
        <v>22905</v>
      </c>
      <c r="B27145" s="74" t="s">
        <v>22906</v>
      </c>
      <c r="C27145" s="73" t="s">
        <v>59</v>
      </c>
      <c r="D27145" s="75">
        <v>68.44</v>
      </c>
      <c r="E27145" s="75">
        <v>66.87</v>
      </c>
      <c r="F27145" s="73" t="s">
        <v>11</v>
      </c>
    </row>
    <row r="27146" spans="1:6" ht="25.5" x14ac:dyDescent="0.25">
      <c r="A27146" s="73" t="s">
        <v>22907</v>
      </c>
      <c r="B27146" s="74" t="s">
        <v>22908</v>
      </c>
      <c r="C27146" s="73" t="s">
        <v>59</v>
      </c>
      <c r="D27146" s="75">
        <v>88.03</v>
      </c>
      <c r="E27146" s="75">
        <v>86.14</v>
      </c>
      <c r="F27146" s="73" t="s">
        <v>11</v>
      </c>
    </row>
    <row r="27147" spans="1:6" ht="25.5" x14ac:dyDescent="0.25">
      <c r="A27147" s="73" t="s">
        <v>22909</v>
      </c>
      <c r="B27147" s="74" t="s">
        <v>22910</v>
      </c>
      <c r="C27147" s="73" t="s">
        <v>59</v>
      </c>
      <c r="D27147" s="75">
        <v>99.86</v>
      </c>
      <c r="E27147" s="75">
        <v>97.73</v>
      </c>
      <c r="F27147" s="73" t="s">
        <v>11</v>
      </c>
    </row>
    <row r="27148" spans="1:6" ht="25.5" x14ac:dyDescent="0.25">
      <c r="A27148" s="73" t="s">
        <v>22911</v>
      </c>
      <c r="B27148" s="74" t="s">
        <v>22912</v>
      </c>
      <c r="C27148" s="73" t="s">
        <v>59</v>
      </c>
      <c r="D27148" s="75">
        <v>138.82</v>
      </c>
      <c r="E27148" s="75">
        <v>135.51</v>
      </c>
      <c r="F27148" s="73" t="s">
        <v>11</v>
      </c>
    </row>
    <row r="27149" spans="1:6" ht="25.5" x14ac:dyDescent="0.25">
      <c r="A27149" s="73" t="s">
        <v>22913</v>
      </c>
      <c r="B27149" s="74" t="s">
        <v>22914</v>
      </c>
      <c r="C27149" s="73" t="s">
        <v>59</v>
      </c>
      <c r="D27149" s="75">
        <v>43.36</v>
      </c>
      <c r="E27149" s="75">
        <v>42.04</v>
      </c>
      <c r="F27149" s="73" t="s">
        <v>11</v>
      </c>
    </row>
    <row r="27150" spans="1:6" ht="25.5" x14ac:dyDescent="0.25">
      <c r="A27150" s="73" t="s">
        <v>22915</v>
      </c>
      <c r="B27150" s="74" t="s">
        <v>22916</v>
      </c>
      <c r="C27150" s="73" t="s">
        <v>59</v>
      </c>
      <c r="D27150" s="75">
        <v>50.15</v>
      </c>
      <c r="E27150" s="75">
        <v>48.74</v>
      </c>
      <c r="F27150" s="73" t="s">
        <v>11</v>
      </c>
    </row>
    <row r="27151" spans="1:6" ht="25.5" x14ac:dyDescent="0.25">
      <c r="A27151" s="73" t="s">
        <v>22917</v>
      </c>
      <c r="B27151" s="74" t="s">
        <v>22918</v>
      </c>
      <c r="C27151" s="73" t="s">
        <v>59</v>
      </c>
      <c r="D27151" s="75">
        <v>60.43</v>
      </c>
      <c r="E27151" s="75">
        <v>58.85</v>
      </c>
      <c r="F27151" s="73" t="s">
        <v>11</v>
      </c>
    </row>
    <row r="27152" spans="1:6" ht="25.5" x14ac:dyDescent="0.25">
      <c r="A27152" s="73" t="s">
        <v>22919</v>
      </c>
      <c r="B27152" s="74" t="s">
        <v>22920</v>
      </c>
      <c r="C27152" s="73" t="s">
        <v>59</v>
      </c>
      <c r="D27152" s="75">
        <v>70.680000000000007</v>
      </c>
      <c r="E27152" s="75">
        <v>68.94</v>
      </c>
      <c r="F27152" s="73" t="s">
        <v>11</v>
      </c>
    </row>
    <row r="27153" spans="1:6" ht="25.5" x14ac:dyDescent="0.25">
      <c r="A27153" s="73" t="s">
        <v>22921</v>
      </c>
      <c r="B27153" s="74" t="s">
        <v>22922</v>
      </c>
      <c r="C27153" s="73" t="s">
        <v>59</v>
      </c>
      <c r="D27153" s="75">
        <v>77.45</v>
      </c>
      <c r="E27153" s="75">
        <v>75.56</v>
      </c>
      <c r="F27153" s="73" t="s">
        <v>11</v>
      </c>
    </row>
    <row r="27154" spans="1:6" ht="25.5" x14ac:dyDescent="0.25">
      <c r="A27154" s="73" t="s">
        <v>22923</v>
      </c>
      <c r="B27154" s="74" t="s">
        <v>22924</v>
      </c>
      <c r="C27154" s="73" t="s">
        <v>59</v>
      </c>
      <c r="D27154" s="75">
        <v>87.84</v>
      </c>
      <c r="E27154" s="75">
        <v>85.7</v>
      </c>
      <c r="F27154" s="73" t="s">
        <v>11</v>
      </c>
    </row>
    <row r="27155" spans="1:6" ht="25.5" x14ac:dyDescent="0.25">
      <c r="A27155" s="73" t="s">
        <v>22925</v>
      </c>
      <c r="B27155" s="74" t="s">
        <v>22926</v>
      </c>
      <c r="C27155" s="73" t="s">
        <v>59</v>
      </c>
      <c r="D27155" s="75">
        <v>122.79</v>
      </c>
      <c r="E27155" s="75">
        <v>119.48</v>
      </c>
      <c r="F27155" s="73" t="s">
        <v>11</v>
      </c>
    </row>
    <row r="27156" spans="1:6" ht="25.5" x14ac:dyDescent="0.25">
      <c r="A27156" s="73" t="s">
        <v>22927</v>
      </c>
      <c r="B27156" s="74" t="s">
        <v>22928</v>
      </c>
      <c r="C27156" s="73" t="s">
        <v>59</v>
      </c>
      <c r="D27156" s="75">
        <v>38.06</v>
      </c>
      <c r="E27156" s="75">
        <v>36.74</v>
      </c>
      <c r="F27156" s="73" t="s">
        <v>11</v>
      </c>
    </row>
    <row r="27157" spans="1:6" ht="25.5" x14ac:dyDescent="0.25">
      <c r="A27157" s="73" t="s">
        <v>22929</v>
      </c>
      <c r="B27157" s="74" t="s">
        <v>22930</v>
      </c>
      <c r="C27157" s="73" t="s">
        <v>59</v>
      </c>
      <c r="D27157" s="75">
        <v>43.73</v>
      </c>
      <c r="E27157" s="75">
        <v>42.33</v>
      </c>
      <c r="F27157" s="73" t="s">
        <v>11</v>
      </c>
    </row>
    <row r="27158" spans="1:6" ht="25.5" x14ac:dyDescent="0.25">
      <c r="A27158" s="73" t="s">
        <v>22931</v>
      </c>
      <c r="B27158" s="74" t="s">
        <v>22932</v>
      </c>
      <c r="C27158" s="73" t="s">
        <v>59</v>
      </c>
      <c r="D27158" s="75">
        <v>58.82</v>
      </c>
      <c r="E27158" s="75">
        <v>56.68</v>
      </c>
      <c r="F27158" s="73" t="s">
        <v>11</v>
      </c>
    </row>
    <row r="27159" spans="1:6" ht="25.5" x14ac:dyDescent="0.25">
      <c r="A27159" s="73" t="s">
        <v>22933</v>
      </c>
      <c r="B27159" s="74" t="s">
        <v>22934</v>
      </c>
      <c r="C27159" s="73" t="s">
        <v>59</v>
      </c>
      <c r="D27159" s="75">
        <v>48.37</v>
      </c>
      <c r="E27159" s="75">
        <v>46.53</v>
      </c>
      <c r="F27159" s="73" t="s">
        <v>11</v>
      </c>
    </row>
    <row r="27160" spans="1:6" ht="25.5" x14ac:dyDescent="0.25">
      <c r="A27160" s="73" t="s">
        <v>22935</v>
      </c>
      <c r="B27160" s="74" t="s">
        <v>22936</v>
      </c>
      <c r="C27160" s="73" t="s">
        <v>59</v>
      </c>
      <c r="D27160" s="75">
        <v>93.55</v>
      </c>
      <c r="E27160" s="75">
        <v>88.98</v>
      </c>
      <c r="F27160" s="73" t="s">
        <v>11</v>
      </c>
    </row>
    <row r="27161" spans="1:6" ht="25.5" x14ac:dyDescent="0.25">
      <c r="A27161" s="73" t="s">
        <v>22937</v>
      </c>
      <c r="B27161" s="74" t="s">
        <v>22938</v>
      </c>
      <c r="C27161" s="73" t="s">
        <v>59</v>
      </c>
      <c r="D27161" s="75">
        <v>95.28</v>
      </c>
      <c r="E27161" s="75">
        <v>90.71</v>
      </c>
      <c r="F27161" s="73" t="s">
        <v>11</v>
      </c>
    </row>
    <row r="27162" spans="1:6" ht="25.5" x14ac:dyDescent="0.25">
      <c r="A27162" s="73" t="s">
        <v>22939</v>
      </c>
      <c r="B27162" s="74" t="s">
        <v>22940</v>
      </c>
      <c r="C27162" s="73" t="s">
        <v>59</v>
      </c>
      <c r="D27162" s="75">
        <v>36.729999999999997</v>
      </c>
      <c r="E27162" s="75">
        <v>35.83</v>
      </c>
      <c r="F27162" s="73" t="s">
        <v>11</v>
      </c>
    </row>
    <row r="27163" spans="1:6" ht="25.5" x14ac:dyDescent="0.25">
      <c r="A27163" s="73" t="s">
        <v>22941</v>
      </c>
      <c r="B27163" s="74" t="s">
        <v>22942</v>
      </c>
      <c r="C27163" s="73" t="s">
        <v>59</v>
      </c>
      <c r="D27163" s="75">
        <v>28.48</v>
      </c>
      <c r="E27163" s="75">
        <v>27.09</v>
      </c>
      <c r="F27163" s="73" t="s">
        <v>11</v>
      </c>
    </row>
    <row r="27164" spans="1:6" ht="25.5" x14ac:dyDescent="0.25">
      <c r="A27164" s="73" t="s">
        <v>22943</v>
      </c>
      <c r="B27164" s="74" t="s">
        <v>22944</v>
      </c>
      <c r="C27164" s="73" t="s">
        <v>59</v>
      </c>
      <c r="D27164" s="75">
        <v>34.07</v>
      </c>
      <c r="E27164" s="75">
        <v>32.53</v>
      </c>
      <c r="F27164" s="73" t="s">
        <v>11</v>
      </c>
    </row>
    <row r="27165" spans="1:6" ht="25.5" x14ac:dyDescent="0.25">
      <c r="A27165" s="73" t="s">
        <v>22945</v>
      </c>
      <c r="B27165" s="74" t="s">
        <v>22946</v>
      </c>
      <c r="C27165" s="73" t="s">
        <v>59</v>
      </c>
      <c r="D27165" s="75">
        <v>39.46</v>
      </c>
      <c r="E27165" s="75">
        <v>37.79</v>
      </c>
      <c r="F27165" s="73" t="s">
        <v>11</v>
      </c>
    </row>
    <row r="27166" spans="1:6" ht="25.5" x14ac:dyDescent="0.25">
      <c r="A27166" s="73" t="s">
        <v>22947</v>
      </c>
      <c r="B27166" s="74" t="s">
        <v>22948</v>
      </c>
      <c r="C27166" s="73" t="s">
        <v>59</v>
      </c>
      <c r="D27166" s="75">
        <v>48.1</v>
      </c>
      <c r="E27166" s="75">
        <v>46.23</v>
      </c>
      <c r="F27166" s="73" t="s">
        <v>11</v>
      </c>
    </row>
    <row r="27167" spans="1:6" ht="25.5" x14ac:dyDescent="0.25">
      <c r="A27167" s="73" t="s">
        <v>22949</v>
      </c>
      <c r="B27167" s="74" t="s">
        <v>22950</v>
      </c>
      <c r="C27167" s="73" t="s">
        <v>59</v>
      </c>
      <c r="D27167" s="75">
        <v>67.61</v>
      </c>
      <c r="E27167" s="75">
        <v>65.209999999999994</v>
      </c>
      <c r="F27167" s="73" t="s">
        <v>11</v>
      </c>
    </row>
    <row r="27168" spans="1:6" ht="25.5" x14ac:dyDescent="0.25">
      <c r="A27168" s="73" t="s">
        <v>22951</v>
      </c>
      <c r="B27168" s="74" t="s">
        <v>22952</v>
      </c>
      <c r="C27168" s="73" t="s">
        <v>59</v>
      </c>
      <c r="D27168" s="75">
        <v>79.31</v>
      </c>
      <c r="E27168" s="75">
        <v>76.569999999999993</v>
      </c>
      <c r="F27168" s="73" t="s">
        <v>11</v>
      </c>
    </row>
    <row r="27169" spans="1:6" ht="25.5" x14ac:dyDescent="0.25">
      <c r="A27169" s="73" t="s">
        <v>22953</v>
      </c>
      <c r="B27169" s="74" t="s">
        <v>22954</v>
      </c>
      <c r="C27169" s="73" t="s">
        <v>59</v>
      </c>
      <c r="D27169" s="75">
        <v>92.2</v>
      </c>
      <c r="E27169" s="75">
        <v>89.03</v>
      </c>
      <c r="F27169" s="73" t="s">
        <v>11</v>
      </c>
    </row>
    <row r="27170" spans="1:6" ht="25.5" x14ac:dyDescent="0.25">
      <c r="A27170" s="73" t="s">
        <v>22955</v>
      </c>
      <c r="B27170" s="74" t="s">
        <v>22956</v>
      </c>
      <c r="C27170" s="73" t="s">
        <v>59</v>
      </c>
      <c r="D27170" s="75">
        <v>25.35</v>
      </c>
      <c r="E27170" s="75">
        <v>24.01</v>
      </c>
      <c r="F27170" s="73" t="s">
        <v>11</v>
      </c>
    </row>
    <row r="27171" spans="1:6" ht="25.5" x14ac:dyDescent="0.25">
      <c r="A27171" s="73" t="s">
        <v>22957</v>
      </c>
      <c r="B27171" s="74" t="s">
        <v>22958</v>
      </c>
      <c r="C27171" s="73" t="s">
        <v>59</v>
      </c>
      <c r="D27171" s="75">
        <v>29.89</v>
      </c>
      <c r="E27171" s="75">
        <v>28.43</v>
      </c>
      <c r="F27171" s="73" t="s">
        <v>11</v>
      </c>
    </row>
    <row r="27172" spans="1:6" ht="25.5" x14ac:dyDescent="0.25">
      <c r="A27172" s="73" t="s">
        <v>22959</v>
      </c>
      <c r="B27172" s="74" t="s">
        <v>22960</v>
      </c>
      <c r="C27172" s="73" t="s">
        <v>59</v>
      </c>
      <c r="D27172" s="75">
        <v>33.68</v>
      </c>
      <c r="E27172" s="75">
        <v>32.15</v>
      </c>
      <c r="F27172" s="73" t="s">
        <v>11</v>
      </c>
    </row>
    <row r="27173" spans="1:6" ht="25.5" x14ac:dyDescent="0.25">
      <c r="A27173" s="73" t="s">
        <v>22961</v>
      </c>
      <c r="B27173" s="74" t="s">
        <v>22962</v>
      </c>
      <c r="C27173" s="73" t="s">
        <v>59</v>
      </c>
      <c r="D27173" s="75">
        <v>41.21</v>
      </c>
      <c r="E27173" s="75">
        <v>39.46</v>
      </c>
      <c r="F27173" s="73" t="s">
        <v>11</v>
      </c>
    </row>
    <row r="27174" spans="1:6" ht="38.25" x14ac:dyDescent="0.25">
      <c r="A27174" s="73" t="s">
        <v>22963</v>
      </c>
      <c r="B27174" s="74" t="s">
        <v>22964</v>
      </c>
      <c r="C27174" s="73" t="s">
        <v>59</v>
      </c>
      <c r="D27174" s="75">
        <v>2.97</v>
      </c>
      <c r="E27174" s="75">
        <v>2.76</v>
      </c>
      <c r="F27174" s="73" t="s">
        <v>11</v>
      </c>
    </row>
    <row r="27175" spans="1:6" ht="38.25" x14ac:dyDescent="0.25">
      <c r="A27175" s="73" t="s">
        <v>22965</v>
      </c>
      <c r="B27175" s="74" t="s">
        <v>22966</v>
      </c>
      <c r="C27175" s="73" t="s">
        <v>59</v>
      </c>
      <c r="D27175" s="75">
        <v>3.85</v>
      </c>
      <c r="E27175" s="75">
        <v>3.61</v>
      </c>
      <c r="F27175" s="73" t="s">
        <v>11</v>
      </c>
    </row>
    <row r="27176" spans="1:6" ht="38.25" x14ac:dyDescent="0.25">
      <c r="A27176" s="73" t="s">
        <v>22967</v>
      </c>
      <c r="B27176" s="74" t="s">
        <v>22968</v>
      </c>
      <c r="C27176" s="73" t="s">
        <v>59</v>
      </c>
      <c r="D27176" s="75">
        <v>6.37</v>
      </c>
      <c r="E27176" s="75">
        <v>6.05</v>
      </c>
      <c r="F27176" s="73" t="s">
        <v>11</v>
      </c>
    </row>
    <row r="27177" spans="1:6" ht="25.5" x14ac:dyDescent="0.25">
      <c r="A27177" s="73" t="s">
        <v>22969</v>
      </c>
      <c r="B27177" s="74" t="s">
        <v>22970</v>
      </c>
      <c r="C27177" s="73" t="s">
        <v>59</v>
      </c>
      <c r="D27177" s="75">
        <v>4.01</v>
      </c>
      <c r="E27177" s="75">
        <v>3.69</v>
      </c>
      <c r="F27177" s="73" t="s">
        <v>11</v>
      </c>
    </row>
    <row r="27178" spans="1:6" ht="25.5" x14ac:dyDescent="0.25">
      <c r="A27178" s="73" t="s">
        <v>22971</v>
      </c>
      <c r="B27178" s="74" t="s">
        <v>22972</v>
      </c>
      <c r="C27178" s="73" t="s">
        <v>59</v>
      </c>
      <c r="D27178" s="75">
        <v>6.24</v>
      </c>
      <c r="E27178" s="75">
        <v>5.74</v>
      </c>
      <c r="F27178" s="73" t="s">
        <v>11</v>
      </c>
    </row>
    <row r="27179" spans="1:6" ht="25.5" x14ac:dyDescent="0.25">
      <c r="A27179" s="73" t="s">
        <v>22973</v>
      </c>
      <c r="B27179" s="74" t="s">
        <v>22974</v>
      </c>
      <c r="C27179" s="73" t="s">
        <v>59</v>
      </c>
      <c r="D27179" s="75">
        <v>8.02</v>
      </c>
      <c r="E27179" s="75">
        <v>7.38</v>
      </c>
      <c r="F27179" s="73" t="s">
        <v>11</v>
      </c>
    </row>
    <row r="27180" spans="1:6" ht="25.5" x14ac:dyDescent="0.25">
      <c r="A27180" s="73" t="s">
        <v>22975</v>
      </c>
      <c r="B27180" s="74" t="s">
        <v>22976</v>
      </c>
      <c r="C27180" s="73" t="s">
        <v>59</v>
      </c>
      <c r="D27180" s="75">
        <v>11.23</v>
      </c>
      <c r="E27180" s="75">
        <v>10.34</v>
      </c>
      <c r="F27180" s="73" t="s">
        <v>11</v>
      </c>
    </row>
    <row r="27181" spans="1:6" ht="25.5" x14ac:dyDescent="0.25">
      <c r="A27181" s="73" t="s">
        <v>22977</v>
      </c>
      <c r="B27181" s="74" t="s">
        <v>22978</v>
      </c>
      <c r="C27181" s="73" t="s">
        <v>59</v>
      </c>
      <c r="D27181" s="75">
        <v>12.2</v>
      </c>
      <c r="E27181" s="75">
        <v>11.24</v>
      </c>
      <c r="F27181" s="73" t="s">
        <v>11</v>
      </c>
    </row>
    <row r="27182" spans="1:6" ht="25.5" x14ac:dyDescent="0.25">
      <c r="A27182" s="73" t="s">
        <v>22979</v>
      </c>
      <c r="B27182" s="74" t="s">
        <v>22980</v>
      </c>
      <c r="C27182" s="73" t="s">
        <v>59</v>
      </c>
      <c r="D27182" s="75">
        <v>15.59</v>
      </c>
      <c r="E27182" s="75">
        <v>14.36</v>
      </c>
      <c r="F27182" s="73" t="s">
        <v>11</v>
      </c>
    </row>
    <row r="27183" spans="1:6" ht="25.5" x14ac:dyDescent="0.25">
      <c r="A27183" s="73" t="s">
        <v>22981</v>
      </c>
      <c r="B27183" s="74" t="s">
        <v>22982</v>
      </c>
      <c r="C27183" s="73" t="s">
        <v>59</v>
      </c>
      <c r="D27183" s="75">
        <v>35.700000000000003</v>
      </c>
      <c r="E27183" s="75">
        <v>33.89</v>
      </c>
      <c r="F27183" s="73" t="s">
        <v>11</v>
      </c>
    </row>
    <row r="27184" spans="1:6" ht="25.5" x14ac:dyDescent="0.25">
      <c r="A27184" s="73" t="s">
        <v>22983</v>
      </c>
      <c r="B27184" s="74" t="s">
        <v>22984</v>
      </c>
      <c r="C27184" s="73" t="s">
        <v>59</v>
      </c>
      <c r="D27184" s="75">
        <v>30.53</v>
      </c>
      <c r="E27184" s="75">
        <v>28.8</v>
      </c>
      <c r="F27184" s="73" t="s">
        <v>11</v>
      </c>
    </row>
    <row r="27185" spans="1:6" ht="38.25" x14ac:dyDescent="0.25">
      <c r="A27185" s="73" t="s">
        <v>22985</v>
      </c>
      <c r="B27185" s="74" t="s">
        <v>22986</v>
      </c>
      <c r="C27185" s="73" t="s">
        <v>59</v>
      </c>
      <c r="D27185" s="75">
        <v>16.72</v>
      </c>
      <c r="E27185" s="75">
        <v>16.18</v>
      </c>
      <c r="F27185" s="73" t="s">
        <v>11</v>
      </c>
    </row>
    <row r="27186" spans="1:6" ht="38.25" x14ac:dyDescent="0.25">
      <c r="A27186" s="73" t="s">
        <v>22987</v>
      </c>
      <c r="B27186" s="74" t="s">
        <v>22988</v>
      </c>
      <c r="C27186" s="73" t="s">
        <v>59</v>
      </c>
      <c r="D27186" s="75">
        <v>18.2</v>
      </c>
      <c r="E27186" s="75">
        <v>17.649999999999999</v>
      </c>
      <c r="F27186" s="73" t="s">
        <v>11</v>
      </c>
    </row>
    <row r="27187" spans="1:6" ht="38.25" x14ac:dyDescent="0.25">
      <c r="A27187" s="73" t="s">
        <v>22989</v>
      </c>
      <c r="B27187" s="74" t="s">
        <v>22990</v>
      </c>
      <c r="C27187" s="73" t="s">
        <v>59</v>
      </c>
      <c r="D27187" s="75">
        <v>19.84</v>
      </c>
      <c r="E27187" s="75">
        <v>18.27</v>
      </c>
      <c r="F27187" s="73" t="s">
        <v>11</v>
      </c>
    </row>
    <row r="27188" spans="1:6" ht="38.25" x14ac:dyDescent="0.25">
      <c r="A27188" s="73" t="s">
        <v>22991</v>
      </c>
      <c r="B27188" s="74" t="s">
        <v>22992</v>
      </c>
      <c r="C27188" s="73" t="s">
        <v>59</v>
      </c>
      <c r="D27188" s="75">
        <v>21.75</v>
      </c>
      <c r="E27188" s="75">
        <v>20.04</v>
      </c>
      <c r="F27188" s="73" t="s">
        <v>11</v>
      </c>
    </row>
    <row r="27189" spans="1:6" ht="38.25" x14ac:dyDescent="0.25">
      <c r="A27189" s="73" t="s">
        <v>22993</v>
      </c>
      <c r="B27189" s="74" t="s">
        <v>22994</v>
      </c>
      <c r="C27189" s="73" t="s">
        <v>59</v>
      </c>
      <c r="D27189" s="75">
        <v>22.79</v>
      </c>
      <c r="E27189" s="75">
        <v>21.06</v>
      </c>
      <c r="F27189" s="73" t="s">
        <v>11</v>
      </c>
    </row>
    <row r="27190" spans="1:6" ht="38.25" x14ac:dyDescent="0.25">
      <c r="A27190" s="73" t="s">
        <v>22995</v>
      </c>
      <c r="B27190" s="74" t="s">
        <v>22996</v>
      </c>
      <c r="C27190" s="73" t="s">
        <v>59</v>
      </c>
      <c r="D27190" s="75">
        <v>13.02</v>
      </c>
      <c r="E27190" s="75">
        <v>12.46</v>
      </c>
      <c r="F27190" s="73" t="s">
        <v>11</v>
      </c>
    </row>
    <row r="27191" spans="1:6" ht="38.25" x14ac:dyDescent="0.25">
      <c r="A27191" s="73" t="s">
        <v>22997</v>
      </c>
      <c r="B27191" s="74" t="s">
        <v>22998</v>
      </c>
      <c r="C27191" s="73" t="s">
        <v>59</v>
      </c>
      <c r="D27191" s="75">
        <v>33.880000000000003</v>
      </c>
      <c r="E27191" s="75">
        <v>33.32</v>
      </c>
      <c r="F27191" s="73" t="s">
        <v>11</v>
      </c>
    </row>
    <row r="27192" spans="1:6" ht="38.25" x14ac:dyDescent="0.25">
      <c r="A27192" s="73" t="s">
        <v>22999</v>
      </c>
      <c r="B27192" s="74" t="s">
        <v>23000</v>
      </c>
      <c r="C27192" s="73" t="s">
        <v>59</v>
      </c>
      <c r="D27192" s="75">
        <v>30.04</v>
      </c>
      <c r="E27192" s="75">
        <v>29.49</v>
      </c>
      <c r="F27192" s="73" t="s">
        <v>11</v>
      </c>
    </row>
    <row r="27193" spans="1:6" ht="38.25" x14ac:dyDescent="0.25">
      <c r="A27193" s="73" t="s">
        <v>23001</v>
      </c>
      <c r="B27193" s="74" t="s">
        <v>23002</v>
      </c>
      <c r="C27193" s="73" t="s">
        <v>59</v>
      </c>
      <c r="D27193" s="75">
        <v>42.42</v>
      </c>
      <c r="E27193" s="75">
        <v>41.86</v>
      </c>
      <c r="F27193" s="73" t="s">
        <v>11</v>
      </c>
    </row>
    <row r="27194" spans="1:6" ht="25.5" x14ac:dyDescent="0.25">
      <c r="A27194" s="73" t="s">
        <v>23003</v>
      </c>
      <c r="B27194" s="74" t="s">
        <v>23004</v>
      </c>
      <c r="C27194" s="73" t="s">
        <v>59</v>
      </c>
      <c r="D27194" s="75">
        <v>44.66</v>
      </c>
      <c r="E27194" s="75">
        <v>41.3</v>
      </c>
      <c r="F27194" s="73" t="s">
        <v>11</v>
      </c>
    </row>
    <row r="27195" spans="1:6" ht="25.5" x14ac:dyDescent="0.25">
      <c r="A27195" s="73" t="s">
        <v>23005</v>
      </c>
      <c r="B27195" s="74" t="s">
        <v>23006</v>
      </c>
      <c r="C27195" s="73" t="s">
        <v>59</v>
      </c>
      <c r="D27195" s="75">
        <v>45.18</v>
      </c>
      <c r="E27195" s="75">
        <v>41.82</v>
      </c>
      <c r="F27195" s="73" t="s">
        <v>11</v>
      </c>
    </row>
    <row r="27196" spans="1:6" ht="25.5" x14ac:dyDescent="0.25">
      <c r="A27196" s="73" t="s">
        <v>23007</v>
      </c>
      <c r="B27196" s="74" t="s">
        <v>23008</v>
      </c>
      <c r="C27196" s="73" t="s">
        <v>59</v>
      </c>
      <c r="D27196" s="75">
        <v>36.659999999999997</v>
      </c>
      <c r="E27196" s="75">
        <v>35.82</v>
      </c>
      <c r="F27196" s="73" t="s">
        <v>11</v>
      </c>
    </row>
    <row r="27197" spans="1:6" ht="38.25" x14ac:dyDescent="0.25">
      <c r="A27197" s="73" t="s">
        <v>23009</v>
      </c>
      <c r="B27197" s="74" t="s">
        <v>23010</v>
      </c>
      <c r="C27197" s="73" t="s">
        <v>59</v>
      </c>
      <c r="D27197" s="75">
        <v>29.06</v>
      </c>
      <c r="E27197" s="75">
        <v>28.52</v>
      </c>
      <c r="F27197" s="73" t="s">
        <v>11</v>
      </c>
    </row>
    <row r="27198" spans="1:6" ht="38.25" x14ac:dyDescent="0.25">
      <c r="A27198" s="73" t="s">
        <v>23011</v>
      </c>
      <c r="B27198" s="74" t="s">
        <v>23012</v>
      </c>
      <c r="C27198" s="73" t="s">
        <v>59</v>
      </c>
      <c r="D27198" s="75">
        <v>35.979999999999997</v>
      </c>
      <c r="E27198" s="75">
        <v>35.42</v>
      </c>
      <c r="F27198" s="73" t="s">
        <v>11</v>
      </c>
    </row>
    <row r="27199" spans="1:6" ht="38.25" x14ac:dyDescent="0.25">
      <c r="A27199" s="73" t="s">
        <v>23013</v>
      </c>
      <c r="B27199" s="74" t="s">
        <v>23014</v>
      </c>
      <c r="C27199" s="73" t="s">
        <v>59</v>
      </c>
      <c r="D27199" s="75">
        <v>48.06</v>
      </c>
      <c r="E27199" s="75">
        <v>47.5</v>
      </c>
      <c r="F27199" s="73" t="s">
        <v>11</v>
      </c>
    </row>
    <row r="27200" spans="1:6" ht="25.5" x14ac:dyDescent="0.25">
      <c r="A27200" s="73" t="s">
        <v>23015</v>
      </c>
      <c r="B27200" s="74" t="s">
        <v>23016</v>
      </c>
      <c r="C27200" s="73" t="s">
        <v>59</v>
      </c>
      <c r="D27200" s="75">
        <v>42.05</v>
      </c>
      <c r="E27200" s="75">
        <v>39.71</v>
      </c>
      <c r="F27200" s="73" t="s">
        <v>11</v>
      </c>
    </row>
    <row r="27201" spans="1:6" ht="25.5" x14ac:dyDescent="0.25">
      <c r="A27201" s="73" t="s">
        <v>23017</v>
      </c>
      <c r="B27201" s="74" t="s">
        <v>23018</v>
      </c>
      <c r="C27201" s="73" t="s">
        <v>59</v>
      </c>
      <c r="D27201" s="75">
        <v>47.23</v>
      </c>
      <c r="E27201" s="75">
        <v>44.9</v>
      </c>
      <c r="F27201" s="73" t="s">
        <v>11</v>
      </c>
    </row>
    <row r="27202" spans="1:6" ht="25.5" x14ac:dyDescent="0.25">
      <c r="A27202" s="73" t="s">
        <v>23019</v>
      </c>
      <c r="B27202" s="74" t="s">
        <v>23020</v>
      </c>
      <c r="C27202" s="73" t="s">
        <v>59</v>
      </c>
      <c r="D27202" s="75">
        <v>55.01</v>
      </c>
      <c r="E27202" s="75">
        <v>52.67</v>
      </c>
      <c r="F27202" s="73" t="s">
        <v>11</v>
      </c>
    </row>
    <row r="27203" spans="1:6" ht="25.5" x14ac:dyDescent="0.25">
      <c r="A27203" s="73" t="s">
        <v>23021</v>
      </c>
      <c r="B27203" s="74" t="s">
        <v>23022</v>
      </c>
      <c r="C27203" s="73" t="s">
        <v>59</v>
      </c>
      <c r="D27203" s="75">
        <v>56.35</v>
      </c>
      <c r="E27203" s="75">
        <v>54.01</v>
      </c>
      <c r="F27203" s="73" t="s">
        <v>11</v>
      </c>
    </row>
    <row r="27204" spans="1:6" ht="25.5" x14ac:dyDescent="0.25">
      <c r="A27204" s="73" t="s">
        <v>23023</v>
      </c>
      <c r="B27204" s="74" t="s">
        <v>23024</v>
      </c>
      <c r="C27204" s="73" t="s">
        <v>59</v>
      </c>
      <c r="D27204" s="75">
        <v>67.260000000000005</v>
      </c>
      <c r="E27204" s="75">
        <v>64.92</v>
      </c>
      <c r="F27204" s="73" t="s">
        <v>11</v>
      </c>
    </row>
    <row r="27205" spans="1:6" ht="25.5" x14ac:dyDescent="0.25">
      <c r="A27205" s="73" t="s">
        <v>23025</v>
      </c>
      <c r="B27205" s="74" t="s">
        <v>23026</v>
      </c>
      <c r="C27205" s="73" t="s">
        <v>59</v>
      </c>
      <c r="D27205" s="75">
        <v>83.61</v>
      </c>
      <c r="E27205" s="75">
        <v>81.27</v>
      </c>
      <c r="F27205" s="73" t="s">
        <v>11</v>
      </c>
    </row>
    <row r="27206" spans="1:6" ht="51" x14ac:dyDescent="0.25">
      <c r="A27206" s="73" t="s">
        <v>23027</v>
      </c>
      <c r="B27206" s="74" t="s">
        <v>23028</v>
      </c>
      <c r="C27206" s="73" t="s">
        <v>59</v>
      </c>
      <c r="D27206" s="75">
        <v>574.13</v>
      </c>
      <c r="E27206" s="75">
        <v>561.87</v>
      </c>
      <c r="F27206" s="73" t="s">
        <v>11</v>
      </c>
    </row>
    <row r="27207" spans="1:6" x14ac:dyDescent="0.25">
      <c r="A27207" s="73" t="s">
        <v>23029</v>
      </c>
      <c r="B27207" s="74" t="s">
        <v>23030</v>
      </c>
      <c r="C27207" s="73" t="s">
        <v>59</v>
      </c>
      <c r="D27207" s="75">
        <v>581.02</v>
      </c>
      <c r="E27207" s="75">
        <v>576.12</v>
      </c>
      <c r="F27207" s="73" t="s">
        <v>11</v>
      </c>
    </row>
    <row r="27208" spans="1:6" ht="25.5" x14ac:dyDescent="0.25">
      <c r="A27208" s="73" t="s">
        <v>23031</v>
      </c>
      <c r="B27208" s="74" t="s">
        <v>23032</v>
      </c>
      <c r="C27208" s="73" t="s">
        <v>59</v>
      </c>
      <c r="D27208" s="75">
        <v>156.82</v>
      </c>
      <c r="E27208" s="75">
        <v>151.99</v>
      </c>
      <c r="F27208" s="73" t="s">
        <v>11</v>
      </c>
    </row>
    <row r="27209" spans="1:6" ht="38.25" x14ac:dyDescent="0.25">
      <c r="A27209" s="73" t="s">
        <v>23033</v>
      </c>
      <c r="B27209" s="74" t="s">
        <v>23034</v>
      </c>
      <c r="C27209" s="73" t="s">
        <v>59</v>
      </c>
      <c r="D27209" s="75">
        <v>2281.3200000000002</v>
      </c>
      <c r="E27209" s="75">
        <v>2199.1799999999998</v>
      </c>
      <c r="F27209" s="73" t="s">
        <v>11</v>
      </c>
    </row>
    <row r="27210" spans="1:6" ht="25.5" x14ac:dyDescent="0.25">
      <c r="A27210" s="73" t="s">
        <v>23035</v>
      </c>
      <c r="B27210" s="74" t="s">
        <v>23036</v>
      </c>
      <c r="C27210" s="73" t="s">
        <v>59</v>
      </c>
      <c r="D27210" s="75">
        <v>244.39</v>
      </c>
      <c r="E27210" s="75">
        <v>230.33</v>
      </c>
      <c r="F27210" s="73" t="s">
        <v>11</v>
      </c>
    </row>
    <row r="27211" spans="1:6" x14ac:dyDescent="0.25">
      <c r="A27211" s="73" t="s">
        <v>23037</v>
      </c>
      <c r="B27211" s="74" t="s">
        <v>23038</v>
      </c>
      <c r="C27211" s="73" t="s">
        <v>59</v>
      </c>
      <c r="D27211" s="75">
        <v>205.7</v>
      </c>
      <c r="E27211" s="75">
        <v>193.95</v>
      </c>
      <c r="F27211" s="73" t="s">
        <v>11</v>
      </c>
    </row>
    <row r="27212" spans="1:6" ht="51" x14ac:dyDescent="0.25">
      <c r="A27212" s="73" t="s">
        <v>23039</v>
      </c>
      <c r="B27212" s="74" t="s">
        <v>23040</v>
      </c>
      <c r="C27212" s="73" t="s">
        <v>59</v>
      </c>
      <c r="D27212" s="75">
        <v>76.41</v>
      </c>
      <c r="E27212" s="75">
        <v>72.36</v>
      </c>
      <c r="F27212" s="73" t="s">
        <v>11</v>
      </c>
    </row>
    <row r="27213" spans="1:6" x14ac:dyDescent="0.25">
      <c r="A27213" s="73" t="s">
        <v>23041</v>
      </c>
      <c r="B27213" s="74" t="s">
        <v>23042</v>
      </c>
      <c r="C27213" s="73" t="s">
        <v>59</v>
      </c>
      <c r="D27213" s="75">
        <v>38.04</v>
      </c>
      <c r="E27213" s="75">
        <v>37.19</v>
      </c>
      <c r="F27213" s="73" t="s">
        <v>11</v>
      </c>
    </row>
    <row r="27214" spans="1:6" ht="38.25" x14ac:dyDescent="0.25">
      <c r="A27214" s="73" t="s">
        <v>23043</v>
      </c>
      <c r="B27214" s="74" t="s">
        <v>23044</v>
      </c>
      <c r="C27214" s="73" t="s">
        <v>59</v>
      </c>
      <c r="D27214" s="75">
        <v>58.53</v>
      </c>
      <c r="E27214" s="75">
        <v>56.97</v>
      </c>
      <c r="F27214" s="73" t="s">
        <v>11</v>
      </c>
    </row>
    <row r="27215" spans="1:6" ht="63.75" x14ac:dyDescent="0.25">
      <c r="A27215" s="73" t="s">
        <v>23045</v>
      </c>
      <c r="B27215" s="74" t="s">
        <v>23046</v>
      </c>
      <c r="C27215" s="73" t="s">
        <v>59</v>
      </c>
      <c r="D27215" s="75">
        <v>516.66999999999996</v>
      </c>
      <c r="E27215" s="75">
        <v>504.8</v>
      </c>
      <c r="F27215" s="73" t="s">
        <v>11</v>
      </c>
    </row>
    <row r="27216" spans="1:6" ht="51" x14ac:dyDescent="0.25">
      <c r="A27216" s="73" t="s">
        <v>23047</v>
      </c>
      <c r="B27216" s="74" t="s">
        <v>23048</v>
      </c>
      <c r="C27216" s="73" t="s">
        <v>59</v>
      </c>
      <c r="D27216" s="75">
        <v>207.09</v>
      </c>
      <c r="E27216" s="75">
        <v>204.01</v>
      </c>
      <c r="F27216" s="73" t="s">
        <v>11</v>
      </c>
    </row>
    <row r="27217" spans="1:6" ht="51" x14ac:dyDescent="0.25">
      <c r="A27217" s="73" t="s">
        <v>23049</v>
      </c>
      <c r="B27217" s="74" t="s">
        <v>23050</v>
      </c>
      <c r="C27217" s="73" t="s">
        <v>59</v>
      </c>
      <c r="D27217" s="75">
        <v>791.62</v>
      </c>
      <c r="E27217" s="75">
        <v>766.14</v>
      </c>
      <c r="F27217" s="73" t="s">
        <v>11</v>
      </c>
    </row>
    <row r="27218" spans="1:6" ht="38.25" x14ac:dyDescent="0.25">
      <c r="A27218" s="73" t="s">
        <v>23051</v>
      </c>
      <c r="B27218" s="74" t="s">
        <v>34965</v>
      </c>
      <c r="C27218" s="73" t="s">
        <v>59</v>
      </c>
      <c r="D27218" s="75">
        <v>109.61</v>
      </c>
      <c r="E27218" s="75">
        <v>104.18</v>
      </c>
      <c r="F27218" s="73" t="s">
        <v>11</v>
      </c>
    </row>
    <row r="27219" spans="1:6" ht="51" x14ac:dyDescent="0.25">
      <c r="A27219" s="73" t="s">
        <v>23052</v>
      </c>
      <c r="B27219" s="74" t="s">
        <v>34966</v>
      </c>
      <c r="C27219" s="73" t="s">
        <v>59</v>
      </c>
      <c r="D27219" s="75">
        <v>181.51</v>
      </c>
      <c r="E27219" s="75">
        <v>173.21</v>
      </c>
      <c r="F27219" s="73" t="s">
        <v>11</v>
      </c>
    </row>
    <row r="27220" spans="1:6" ht="89.25" x14ac:dyDescent="0.25">
      <c r="A27220" s="73" t="s">
        <v>23053</v>
      </c>
      <c r="B27220" s="74" t="s">
        <v>34968</v>
      </c>
      <c r="C27220" s="73" t="s">
        <v>59</v>
      </c>
      <c r="D27220" s="75">
        <v>553.27</v>
      </c>
      <c r="E27220" s="75">
        <v>525.82000000000005</v>
      </c>
      <c r="F27220" s="73" t="s">
        <v>11</v>
      </c>
    </row>
    <row r="27221" spans="1:6" ht="63.75" x14ac:dyDescent="0.25">
      <c r="A27221" s="73" t="s">
        <v>23054</v>
      </c>
      <c r="B27221" s="74" t="s">
        <v>34969</v>
      </c>
      <c r="C27221" s="73" t="s">
        <v>59</v>
      </c>
      <c r="D27221" s="75">
        <v>134.41</v>
      </c>
      <c r="E27221" s="75">
        <v>126.96</v>
      </c>
      <c r="F27221" s="73" t="s">
        <v>11</v>
      </c>
    </row>
    <row r="27222" spans="1:6" x14ac:dyDescent="0.25">
      <c r="A27222" s="73" t="s">
        <v>23055</v>
      </c>
      <c r="B27222" s="74" t="s">
        <v>23056</v>
      </c>
      <c r="C27222" s="73" t="s">
        <v>59</v>
      </c>
      <c r="D27222" s="75">
        <v>26.11</v>
      </c>
      <c r="E27222" s="75">
        <v>24.48</v>
      </c>
      <c r="F27222" s="73" t="s">
        <v>11</v>
      </c>
    </row>
    <row r="27223" spans="1:6" ht="51" x14ac:dyDescent="0.25">
      <c r="A27223" s="73" t="s">
        <v>23057</v>
      </c>
      <c r="B27223" s="74" t="s">
        <v>23058</v>
      </c>
      <c r="C27223" s="73" t="s">
        <v>59</v>
      </c>
      <c r="D27223" s="75">
        <v>43.66</v>
      </c>
      <c r="E27223" s="75">
        <v>41.67</v>
      </c>
      <c r="F27223" s="73" t="s">
        <v>11</v>
      </c>
    </row>
    <row r="27224" spans="1:6" ht="51" x14ac:dyDescent="0.25">
      <c r="A27224" s="73" t="s">
        <v>23059</v>
      </c>
      <c r="B27224" s="74" t="s">
        <v>23060</v>
      </c>
      <c r="C27224" s="73" t="s">
        <v>59</v>
      </c>
      <c r="D27224" s="75">
        <v>51.26</v>
      </c>
      <c r="E27224" s="75">
        <v>48.89</v>
      </c>
      <c r="F27224" s="73" t="s">
        <v>11</v>
      </c>
    </row>
    <row r="27225" spans="1:6" x14ac:dyDescent="0.25">
      <c r="A27225" s="73" t="s">
        <v>23061</v>
      </c>
      <c r="B27225" s="74" t="s">
        <v>34981</v>
      </c>
      <c r="C27225" s="73" t="s">
        <v>59</v>
      </c>
      <c r="D27225" s="75">
        <v>52</v>
      </c>
      <c r="E27225" s="75">
        <v>48.97</v>
      </c>
      <c r="F27225" s="73" t="s">
        <v>11</v>
      </c>
    </row>
    <row r="27226" spans="1:6" ht="51" x14ac:dyDescent="0.25">
      <c r="A27226" s="73" t="s">
        <v>23062</v>
      </c>
      <c r="B27226" s="74" t="s">
        <v>23063</v>
      </c>
      <c r="C27226" s="73" t="s">
        <v>59</v>
      </c>
      <c r="D27226" s="75">
        <v>62.81</v>
      </c>
      <c r="E27226" s="75">
        <v>61.03</v>
      </c>
      <c r="F27226" s="73" t="s">
        <v>11</v>
      </c>
    </row>
    <row r="27227" spans="1:6" ht="51" x14ac:dyDescent="0.25">
      <c r="A27227" s="73" t="s">
        <v>23064</v>
      </c>
      <c r="B27227" s="74" t="s">
        <v>23065</v>
      </c>
      <c r="C27227" s="73" t="s">
        <v>59</v>
      </c>
      <c r="D27227" s="75">
        <v>79.56</v>
      </c>
      <c r="E27227" s="75">
        <v>76.52</v>
      </c>
      <c r="F27227" s="73" t="s">
        <v>11</v>
      </c>
    </row>
    <row r="27228" spans="1:6" ht="51" x14ac:dyDescent="0.25">
      <c r="A27228" s="73" t="s">
        <v>23066</v>
      </c>
      <c r="B27228" s="74" t="s">
        <v>23067</v>
      </c>
      <c r="C27228" s="73" t="s">
        <v>59</v>
      </c>
      <c r="D27228" s="75">
        <v>95.19</v>
      </c>
      <c r="E27228" s="75">
        <v>91.86</v>
      </c>
      <c r="F27228" s="73" t="s">
        <v>11</v>
      </c>
    </row>
    <row r="27229" spans="1:6" ht="51" x14ac:dyDescent="0.25">
      <c r="A27229" s="73" t="s">
        <v>23068</v>
      </c>
      <c r="B27229" s="74" t="s">
        <v>23069</v>
      </c>
      <c r="C27229" s="73" t="s">
        <v>59</v>
      </c>
      <c r="D27229" s="75">
        <v>143</v>
      </c>
      <c r="E27229" s="75">
        <v>137.47999999999999</v>
      </c>
      <c r="F27229" s="73" t="s">
        <v>11</v>
      </c>
    </row>
    <row r="27230" spans="1:6" ht="25.5" x14ac:dyDescent="0.25">
      <c r="A27230" s="73" t="s">
        <v>23070</v>
      </c>
      <c r="B27230" s="74" t="s">
        <v>23071</v>
      </c>
      <c r="C27230" s="73" t="s">
        <v>59</v>
      </c>
      <c r="D27230" s="75">
        <v>43.98</v>
      </c>
      <c r="E27230" s="75">
        <v>40.590000000000003</v>
      </c>
      <c r="F27230" s="73" t="s">
        <v>11</v>
      </c>
    </row>
    <row r="27231" spans="1:6" ht="25.5" x14ac:dyDescent="0.25">
      <c r="A27231" s="73" t="s">
        <v>23072</v>
      </c>
      <c r="B27231" s="74" t="s">
        <v>23073</v>
      </c>
      <c r="C27231" s="73" t="s">
        <v>59</v>
      </c>
      <c r="D27231" s="75">
        <v>65.38</v>
      </c>
      <c r="E27231" s="75">
        <v>60.31</v>
      </c>
      <c r="F27231" s="73" t="s">
        <v>11</v>
      </c>
    </row>
    <row r="27232" spans="1:6" ht="25.5" x14ac:dyDescent="0.25">
      <c r="A27232" s="73" t="s">
        <v>23074</v>
      </c>
      <c r="B27232" s="74" t="s">
        <v>23075</v>
      </c>
      <c r="C27232" s="73" t="s">
        <v>59</v>
      </c>
      <c r="D27232" s="75">
        <v>9.94</v>
      </c>
      <c r="E27232" s="75">
        <v>9.59</v>
      </c>
      <c r="F27232" s="73" t="s">
        <v>11</v>
      </c>
    </row>
    <row r="27233" spans="1:6" ht="25.5" x14ac:dyDescent="0.25">
      <c r="A27233" s="73" t="s">
        <v>23076</v>
      </c>
      <c r="B27233" s="74" t="s">
        <v>23077</v>
      </c>
      <c r="C27233" s="73" t="s">
        <v>59</v>
      </c>
      <c r="D27233" s="75">
        <v>14.31</v>
      </c>
      <c r="E27233" s="75">
        <v>13.92</v>
      </c>
      <c r="F27233" s="73" t="s">
        <v>11</v>
      </c>
    </row>
    <row r="27234" spans="1:6" ht="25.5" x14ac:dyDescent="0.25">
      <c r="A27234" s="73" t="s">
        <v>23078</v>
      </c>
      <c r="B27234" s="74" t="s">
        <v>23079</v>
      </c>
      <c r="C27234" s="73" t="s">
        <v>59</v>
      </c>
      <c r="D27234" s="75">
        <v>23.07</v>
      </c>
      <c r="E27234" s="75">
        <v>22.64</v>
      </c>
      <c r="F27234" s="73" t="s">
        <v>11</v>
      </c>
    </row>
    <row r="27235" spans="1:6" ht="25.5" x14ac:dyDescent="0.25">
      <c r="A27235" s="73" t="s">
        <v>23080</v>
      </c>
      <c r="B27235" s="74" t="s">
        <v>23081</v>
      </c>
      <c r="C27235" s="73" t="s">
        <v>59</v>
      </c>
      <c r="D27235" s="75">
        <v>42.54</v>
      </c>
      <c r="E27235" s="75">
        <v>42.08</v>
      </c>
      <c r="F27235" s="73" t="s">
        <v>11</v>
      </c>
    </row>
    <row r="27236" spans="1:6" ht="25.5" x14ac:dyDescent="0.25">
      <c r="A27236" s="73" t="s">
        <v>23082</v>
      </c>
      <c r="B27236" s="74" t="s">
        <v>23083</v>
      </c>
      <c r="C27236" s="73" t="s">
        <v>59</v>
      </c>
      <c r="D27236" s="75">
        <v>34.17</v>
      </c>
      <c r="E27236" s="75">
        <v>33.72</v>
      </c>
      <c r="F27236" s="73" t="s">
        <v>11</v>
      </c>
    </row>
    <row r="27237" spans="1:6" ht="38.25" x14ac:dyDescent="0.25">
      <c r="A27237" s="73" t="s">
        <v>23084</v>
      </c>
      <c r="B27237" s="74" t="s">
        <v>35000</v>
      </c>
      <c r="C27237" s="73" t="s">
        <v>59</v>
      </c>
      <c r="D27237" s="75">
        <v>15.86</v>
      </c>
      <c r="E27237" s="75">
        <v>15.44</v>
      </c>
      <c r="F27237" s="73" t="s">
        <v>11</v>
      </c>
    </row>
    <row r="27238" spans="1:6" ht="38.25" x14ac:dyDescent="0.25">
      <c r="A27238" s="73" t="s">
        <v>23085</v>
      </c>
      <c r="B27238" s="74" t="s">
        <v>35001</v>
      </c>
      <c r="C27238" s="73" t="s">
        <v>59</v>
      </c>
      <c r="D27238" s="75">
        <v>19.66</v>
      </c>
      <c r="E27238" s="75">
        <v>19.21</v>
      </c>
      <c r="F27238" s="73" t="s">
        <v>11</v>
      </c>
    </row>
    <row r="27239" spans="1:6" ht="38.25" x14ac:dyDescent="0.25">
      <c r="A27239" s="73" t="s">
        <v>23086</v>
      </c>
      <c r="B27239" s="74" t="s">
        <v>35002</v>
      </c>
      <c r="C27239" s="73" t="s">
        <v>59</v>
      </c>
      <c r="D27239" s="75">
        <v>24.02</v>
      </c>
      <c r="E27239" s="75">
        <v>23.51</v>
      </c>
      <c r="F27239" s="73" t="s">
        <v>11</v>
      </c>
    </row>
    <row r="27240" spans="1:6" ht="38.25" x14ac:dyDescent="0.25">
      <c r="A27240" s="73" t="s">
        <v>23087</v>
      </c>
      <c r="B27240" s="74" t="s">
        <v>35003</v>
      </c>
      <c r="C27240" s="73" t="s">
        <v>59</v>
      </c>
      <c r="D27240" s="75">
        <v>32.22</v>
      </c>
      <c r="E27240" s="75">
        <v>31.62</v>
      </c>
      <c r="F27240" s="73" t="s">
        <v>11</v>
      </c>
    </row>
    <row r="27241" spans="1:6" ht="38.25" x14ac:dyDescent="0.25">
      <c r="A27241" s="73" t="s">
        <v>23088</v>
      </c>
      <c r="B27241" s="74" t="s">
        <v>35004</v>
      </c>
      <c r="C27241" s="73" t="s">
        <v>59</v>
      </c>
      <c r="D27241" s="75">
        <v>43.42</v>
      </c>
      <c r="E27241" s="75">
        <v>42.64</v>
      </c>
      <c r="F27241" s="73" t="s">
        <v>11</v>
      </c>
    </row>
    <row r="27242" spans="1:6" ht="38.25" x14ac:dyDescent="0.25">
      <c r="A27242" s="73" t="s">
        <v>23089</v>
      </c>
      <c r="B27242" s="74" t="s">
        <v>35005</v>
      </c>
      <c r="C27242" s="73" t="s">
        <v>59</v>
      </c>
      <c r="D27242" s="75">
        <v>68.86</v>
      </c>
      <c r="E27242" s="75">
        <v>67.7</v>
      </c>
      <c r="F27242" s="73" t="s">
        <v>11</v>
      </c>
    </row>
    <row r="27243" spans="1:6" ht="38.25" x14ac:dyDescent="0.25">
      <c r="A27243" s="73" t="s">
        <v>23090</v>
      </c>
      <c r="B27243" s="74" t="s">
        <v>23091</v>
      </c>
      <c r="C27243" s="73" t="s">
        <v>59</v>
      </c>
      <c r="D27243" s="75">
        <v>25.8</v>
      </c>
      <c r="E27243" s="75">
        <v>23.99</v>
      </c>
      <c r="F27243" s="73" t="s">
        <v>11</v>
      </c>
    </row>
    <row r="27244" spans="1:6" ht="38.25" x14ac:dyDescent="0.25">
      <c r="A27244" s="73" t="s">
        <v>23092</v>
      </c>
      <c r="B27244" s="74" t="s">
        <v>23093</v>
      </c>
      <c r="C27244" s="73" t="s">
        <v>59</v>
      </c>
      <c r="D27244" s="75">
        <v>31.47</v>
      </c>
      <c r="E27244" s="75">
        <v>29.3</v>
      </c>
      <c r="F27244" s="73" t="s">
        <v>11</v>
      </c>
    </row>
    <row r="27245" spans="1:6" ht="38.25" x14ac:dyDescent="0.25">
      <c r="A27245" s="73" t="s">
        <v>23094</v>
      </c>
      <c r="B27245" s="74" t="s">
        <v>23095</v>
      </c>
      <c r="C27245" s="73" t="s">
        <v>59</v>
      </c>
      <c r="D27245" s="75">
        <v>47.2</v>
      </c>
      <c r="E27245" s="75">
        <v>43.95</v>
      </c>
      <c r="F27245" s="73" t="s">
        <v>11</v>
      </c>
    </row>
    <row r="27246" spans="1:6" ht="25.5" x14ac:dyDescent="0.25">
      <c r="A27246" s="73" t="s">
        <v>23096</v>
      </c>
      <c r="B27246" s="74" t="s">
        <v>23097</v>
      </c>
      <c r="C27246" s="73" t="s">
        <v>59</v>
      </c>
      <c r="D27246" s="75">
        <v>7.51</v>
      </c>
      <c r="E27246" s="75">
        <v>7.08</v>
      </c>
      <c r="F27246" s="73" t="s">
        <v>11</v>
      </c>
    </row>
    <row r="27247" spans="1:6" ht="25.5" x14ac:dyDescent="0.25">
      <c r="A27247" s="73" t="s">
        <v>23098</v>
      </c>
      <c r="B27247" s="74" t="s">
        <v>23099</v>
      </c>
      <c r="C27247" s="73" t="s">
        <v>59</v>
      </c>
      <c r="D27247" s="75">
        <v>24.49</v>
      </c>
      <c r="E27247" s="75">
        <v>23.43</v>
      </c>
      <c r="F27247" s="73" t="s">
        <v>11</v>
      </c>
    </row>
    <row r="27248" spans="1:6" ht="25.5" x14ac:dyDescent="0.25">
      <c r="A27248" s="73" t="s">
        <v>23100</v>
      </c>
      <c r="B27248" s="74" t="s">
        <v>23101</v>
      </c>
      <c r="C27248" s="73" t="s">
        <v>59</v>
      </c>
      <c r="D27248" s="75">
        <v>34.229999999999997</v>
      </c>
      <c r="E27248" s="75">
        <v>32.97</v>
      </c>
      <c r="F27248" s="73" t="s">
        <v>11</v>
      </c>
    </row>
    <row r="27249" spans="1:6" ht="25.5" x14ac:dyDescent="0.25">
      <c r="A27249" s="73" t="s">
        <v>23102</v>
      </c>
      <c r="B27249" s="74" t="s">
        <v>23103</v>
      </c>
      <c r="C27249" s="73" t="s">
        <v>59</v>
      </c>
      <c r="D27249" s="75">
        <v>33.42</v>
      </c>
      <c r="E27249" s="75">
        <v>32.15</v>
      </c>
      <c r="F27249" s="73" t="s">
        <v>11</v>
      </c>
    </row>
    <row r="27250" spans="1:6" ht="51" x14ac:dyDescent="0.25">
      <c r="A27250" s="73" t="s">
        <v>23104</v>
      </c>
      <c r="B27250" s="74" t="s">
        <v>35006</v>
      </c>
      <c r="C27250" s="73" t="s">
        <v>59</v>
      </c>
      <c r="D27250" s="75">
        <v>11.02</v>
      </c>
      <c r="E27250" s="75">
        <v>10.31</v>
      </c>
      <c r="F27250" s="73" t="s">
        <v>11</v>
      </c>
    </row>
    <row r="27251" spans="1:6" ht="25.5" x14ac:dyDescent="0.25">
      <c r="A27251" s="73" t="s">
        <v>23105</v>
      </c>
      <c r="B27251" s="74" t="s">
        <v>23106</v>
      </c>
      <c r="C27251" s="73" t="s">
        <v>59</v>
      </c>
      <c r="D27251" s="75">
        <v>11.11</v>
      </c>
      <c r="E27251" s="75">
        <v>10.23</v>
      </c>
      <c r="F27251" s="73" t="s">
        <v>11</v>
      </c>
    </row>
    <row r="27252" spans="1:6" ht="25.5" x14ac:dyDescent="0.25">
      <c r="A27252" s="73" t="s">
        <v>23107</v>
      </c>
      <c r="B27252" s="74" t="s">
        <v>23108</v>
      </c>
      <c r="C27252" s="73" t="s">
        <v>59</v>
      </c>
      <c r="D27252" s="75">
        <v>6.93</v>
      </c>
      <c r="E27252" s="75">
        <v>6.46</v>
      </c>
      <c r="F27252" s="73" t="s">
        <v>11</v>
      </c>
    </row>
    <row r="27253" spans="1:6" ht="25.5" x14ac:dyDescent="0.25">
      <c r="A27253" s="73" t="s">
        <v>23109</v>
      </c>
      <c r="B27253" s="74" t="s">
        <v>23110</v>
      </c>
      <c r="C27253" s="73" t="s">
        <v>59</v>
      </c>
      <c r="D27253" s="75">
        <v>28.44</v>
      </c>
      <c r="E27253" s="75">
        <v>27.62</v>
      </c>
      <c r="F27253" s="73" t="s">
        <v>11</v>
      </c>
    </row>
    <row r="27254" spans="1:6" ht="25.5" x14ac:dyDescent="0.25">
      <c r="A27254" s="73" t="s">
        <v>23111</v>
      </c>
      <c r="B27254" s="74" t="s">
        <v>23112</v>
      </c>
      <c r="C27254" s="73" t="s">
        <v>59</v>
      </c>
      <c r="D27254" s="75">
        <v>14.54</v>
      </c>
      <c r="E27254" s="75">
        <v>13.76</v>
      </c>
      <c r="F27254" s="73" t="s">
        <v>11</v>
      </c>
    </row>
    <row r="27255" spans="1:6" ht="38.25" x14ac:dyDescent="0.25">
      <c r="A27255" s="73" t="s">
        <v>473</v>
      </c>
      <c r="B27255" s="74" t="s">
        <v>23113</v>
      </c>
      <c r="C27255" s="73" t="s">
        <v>59</v>
      </c>
      <c r="D27255" s="75">
        <v>6.23</v>
      </c>
      <c r="E27255" s="75">
        <v>6.04</v>
      </c>
      <c r="F27255" s="73" t="s">
        <v>11</v>
      </c>
    </row>
    <row r="27256" spans="1:6" ht="38.25" x14ac:dyDescent="0.25">
      <c r="A27256" s="73" t="s">
        <v>23114</v>
      </c>
      <c r="B27256" s="74" t="s">
        <v>23115</v>
      </c>
      <c r="C27256" s="73" t="s">
        <v>59</v>
      </c>
      <c r="D27256" s="75">
        <v>131.66999999999999</v>
      </c>
      <c r="E27256" s="75">
        <v>129.97999999999999</v>
      </c>
      <c r="F27256" s="73" t="s">
        <v>11</v>
      </c>
    </row>
    <row r="27257" spans="1:6" ht="38.25" x14ac:dyDescent="0.25">
      <c r="A27257" s="73" t="s">
        <v>23116</v>
      </c>
      <c r="B27257" s="74" t="s">
        <v>23117</v>
      </c>
      <c r="C27257" s="73" t="s">
        <v>59</v>
      </c>
      <c r="D27257" s="75">
        <v>149.65</v>
      </c>
      <c r="E27257" s="75">
        <v>147.36000000000001</v>
      </c>
      <c r="F27257" s="73" t="s">
        <v>11</v>
      </c>
    </row>
    <row r="27258" spans="1:6" ht="38.25" x14ac:dyDescent="0.25">
      <c r="A27258" s="73" t="s">
        <v>23118</v>
      </c>
      <c r="B27258" s="74" t="s">
        <v>23119</v>
      </c>
      <c r="C27258" s="73" t="s">
        <v>59</v>
      </c>
      <c r="D27258" s="75">
        <v>204.7</v>
      </c>
      <c r="E27258" s="75">
        <v>201.98</v>
      </c>
      <c r="F27258" s="73" t="s">
        <v>11</v>
      </c>
    </row>
    <row r="27259" spans="1:6" ht="38.25" x14ac:dyDescent="0.25">
      <c r="A27259" s="73" t="s">
        <v>23120</v>
      </c>
      <c r="B27259" s="74" t="s">
        <v>23121</v>
      </c>
      <c r="C27259" s="73" t="s">
        <v>59</v>
      </c>
      <c r="D27259" s="75">
        <v>245.84</v>
      </c>
      <c r="E27259" s="75">
        <v>242.74</v>
      </c>
      <c r="F27259" s="73" t="s">
        <v>11</v>
      </c>
    </row>
    <row r="27260" spans="1:6" ht="38.25" x14ac:dyDescent="0.25">
      <c r="A27260" s="73" t="s">
        <v>23122</v>
      </c>
      <c r="B27260" s="74" t="s">
        <v>23123</v>
      </c>
      <c r="C27260" s="73" t="s">
        <v>59</v>
      </c>
      <c r="D27260" s="75">
        <v>177.08</v>
      </c>
      <c r="E27260" s="75">
        <v>174.75</v>
      </c>
      <c r="F27260" s="73" t="s">
        <v>11</v>
      </c>
    </row>
    <row r="27261" spans="1:6" ht="38.25" x14ac:dyDescent="0.25">
      <c r="A27261" s="73" t="s">
        <v>23124</v>
      </c>
      <c r="B27261" s="74" t="s">
        <v>23125</v>
      </c>
      <c r="C27261" s="73" t="s">
        <v>59</v>
      </c>
      <c r="D27261" s="75">
        <v>233.47</v>
      </c>
      <c r="E27261" s="75">
        <v>230.72</v>
      </c>
      <c r="F27261" s="73" t="s">
        <v>11</v>
      </c>
    </row>
    <row r="27262" spans="1:6" ht="38.25" x14ac:dyDescent="0.25">
      <c r="A27262" s="73" t="s">
        <v>23126</v>
      </c>
      <c r="B27262" s="74" t="s">
        <v>23127</v>
      </c>
      <c r="C27262" s="73" t="s">
        <v>59</v>
      </c>
      <c r="D27262" s="75">
        <v>297.43</v>
      </c>
      <c r="E27262" s="75">
        <v>294.27</v>
      </c>
      <c r="F27262" s="73" t="s">
        <v>11</v>
      </c>
    </row>
    <row r="27263" spans="1:6" ht="38.25" x14ac:dyDescent="0.25">
      <c r="A27263" s="73" t="s">
        <v>23128</v>
      </c>
      <c r="B27263" s="74" t="s">
        <v>23129</v>
      </c>
      <c r="C27263" s="73" t="s">
        <v>59</v>
      </c>
      <c r="D27263" s="75">
        <v>367.59</v>
      </c>
      <c r="E27263" s="75">
        <v>363.54</v>
      </c>
      <c r="F27263" s="73" t="s">
        <v>11</v>
      </c>
    </row>
    <row r="27264" spans="1:6" ht="38.25" x14ac:dyDescent="0.25">
      <c r="A27264" s="73" t="s">
        <v>23130</v>
      </c>
      <c r="B27264" s="74" t="s">
        <v>23131</v>
      </c>
      <c r="C27264" s="73" t="s">
        <v>59</v>
      </c>
      <c r="D27264" s="75">
        <v>641.91</v>
      </c>
      <c r="E27264" s="75">
        <v>636.41999999999996</v>
      </c>
      <c r="F27264" s="73" t="s">
        <v>11</v>
      </c>
    </row>
    <row r="27265" spans="1:6" ht="38.25" x14ac:dyDescent="0.25">
      <c r="A27265" s="73" t="s">
        <v>23132</v>
      </c>
      <c r="B27265" s="74" t="s">
        <v>23133</v>
      </c>
      <c r="C27265" s="73" t="s">
        <v>59</v>
      </c>
      <c r="D27265" s="75">
        <v>656.21</v>
      </c>
      <c r="E27265" s="75">
        <v>649.19000000000005</v>
      </c>
      <c r="F27265" s="73" t="s">
        <v>11</v>
      </c>
    </row>
    <row r="27266" spans="1:6" ht="38.25" x14ac:dyDescent="0.25">
      <c r="A27266" s="73" t="s">
        <v>23134</v>
      </c>
      <c r="B27266" s="74" t="s">
        <v>23135</v>
      </c>
      <c r="C27266" s="73" t="s">
        <v>59</v>
      </c>
      <c r="D27266" s="75">
        <v>961.24</v>
      </c>
      <c r="E27266" s="75">
        <v>951.27</v>
      </c>
      <c r="F27266" s="73" t="s">
        <v>11</v>
      </c>
    </row>
    <row r="27267" spans="1:6" ht="38.25" x14ac:dyDescent="0.25">
      <c r="A27267" s="73" t="s">
        <v>37677</v>
      </c>
      <c r="B27267" s="74" t="s">
        <v>37678</v>
      </c>
      <c r="C27267" s="73" t="s">
        <v>59</v>
      </c>
      <c r="D27267" s="75">
        <v>3.22</v>
      </c>
      <c r="E27267" s="75">
        <v>3.05</v>
      </c>
      <c r="F27267" s="73" t="s">
        <v>11</v>
      </c>
    </row>
    <row r="27268" spans="1:6" ht="38.25" x14ac:dyDescent="0.25">
      <c r="A27268" s="73" t="s">
        <v>37679</v>
      </c>
      <c r="B27268" s="74" t="s">
        <v>37680</v>
      </c>
      <c r="C27268" s="73" t="s">
        <v>59</v>
      </c>
      <c r="D27268" s="75">
        <v>3.45</v>
      </c>
      <c r="E27268" s="75">
        <v>3.26</v>
      </c>
      <c r="F27268" s="73" t="s">
        <v>11</v>
      </c>
    </row>
    <row r="27269" spans="1:6" ht="38.25" x14ac:dyDescent="0.25">
      <c r="A27269" s="73" t="s">
        <v>37681</v>
      </c>
      <c r="B27269" s="74" t="s">
        <v>37682</v>
      </c>
      <c r="C27269" s="73" t="s">
        <v>59</v>
      </c>
      <c r="D27269" s="75">
        <v>2.82</v>
      </c>
      <c r="E27269" s="75">
        <v>2.68</v>
      </c>
      <c r="F27269" s="73" t="s">
        <v>11</v>
      </c>
    </row>
    <row r="27270" spans="1:6" ht="38.25" x14ac:dyDescent="0.25">
      <c r="A27270" s="73" t="s">
        <v>37683</v>
      </c>
      <c r="B27270" s="74" t="s">
        <v>37684</v>
      </c>
      <c r="C27270" s="73" t="s">
        <v>59</v>
      </c>
      <c r="D27270" s="75">
        <v>4.8600000000000003</v>
      </c>
      <c r="E27270" s="75">
        <v>4.66</v>
      </c>
      <c r="F27270" s="73" t="s">
        <v>11</v>
      </c>
    </row>
    <row r="27271" spans="1:6" ht="38.25" x14ac:dyDescent="0.25">
      <c r="A27271" s="73" t="s">
        <v>37685</v>
      </c>
      <c r="B27271" s="74" t="s">
        <v>37686</v>
      </c>
      <c r="C27271" s="73" t="s">
        <v>59</v>
      </c>
      <c r="D27271" s="75">
        <v>6.85</v>
      </c>
      <c r="E27271" s="75">
        <v>6.51</v>
      </c>
      <c r="F27271" s="73" t="s">
        <v>11</v>
      </c>
    </row>
    <row r="27272" spans="1:6" ht="38.25" x14ac:dyDescent="0.25">
      <c r="A27272" s="73" t="s">
        <v>37687</v>
      </c>
      <c r="B27272" s="74" t="s">
        <v>37688</v>
      </c>
      <c r="C27272" s="73" t="s">
        <v>59</v>
      </c>
      <c r="D27272" s="75">
        <v>7.47</v>
      </c>
      <c r="E27272" s="75">
        <v>7.08</v>
      </c>
      <c r="F27272" s="73" t="s">
        <v>11</v>
      </c>
    </row>
    <row r="27273" spans="1:6" ht="38.25" x14ac:dyDescent="0.25">
      <c r="A27273" s="73" t="s">
        <v>37689</v>
      </c>
      <c r="B27273" s="74" t="s">
        <v>37690</v>
      </c>
      <c r="C27273" s="73" t="s">
        <v>59</v>
      </c>
      <c r="D27273" s="75">
        <v>9.3699999999999992</v>
      </c>
      <c r="E27273" s="75">
        <v>8.8800000000000008</v>
      </c>
      <c r="F27273" s="73" t="s">
        <v>11</v>
      </c>
    </row>
    <row r="27274" spans="1:6" ht="38.25" x14ac:dyDescent="0.25">
      <c r="A27274" s="73" t="s">
        <v>37691</v>
      </c>
      <c r="B27274" s="74" t="s">
        <v>37692</v>
      </c>
      <c r="C27274" s="73" t="s">
        <v>59</v>
      </c>
      <c r="D27274" s="75">
        <v>12.1</v>
      </c>
      <c r="E27274" s="75">
        <v>11.47</v>
      </c>
      <c r="F27274" s="73" t="s">
        <v>11</v>
      </c>
    </row>
    <row r="27275" spans="1:6" ht="38.25" x14ac:dyDescent="0.25">
      <c r="A27275" s="73" t="s">
        <v>37693</v>
      </c>
      <c r="B27275" s="74" t="s">
        <v>37694</v>
      </c>
      <c r="C27275" s="73" t="s">
        <v>59</v>
      </c>
      <c r="D27275" s="75">
        <v>15.75</v>
      </c>
      <c r="E27275" s="75">
        <v>14.94</v>
      </c>
      <c r="F27275" s="73" t="s">
        <v>11</v>
      </c>
    </row>
    <row r="27276" spans="1:6" ht="38.25" x14ac:dyDescent="0.25">
      <c r="A27276" s="73" t="s">
        <v>37695</v>
      </c>
      <c r="B27276" s="74" t="s">
        <v>37696</v>
      </c>
      <c r="C27276" s="73" t="s">
        <v>59</v>
      </c>
      <c r="D27276" s="75">
        <v>6.52</v>
      </c>
      <c r="E27276" s="75">
        <v>6.07</v>
      </c>
      <c r="F27276" s="73" t="s">
        <v>11</v>
      </c>
    </row>
    <row r="27277" spans="1:6" ht="38.25" x14ac:dyDescent="0.25">
      <c r="A27277" s="73" t="s">
        <v>37697</v>
      </c>
      <c r="B27277" s="74" t="s">
        <v>37698</v>
      </c>
      <c r="C27277" s="73" t="s">
        <v>59</v>
      </c>
      <c r="D27277" s="75">
        <v>12.85</v>
      </c>
      <c r="E27277" s="75">
        <v>11.91</v>
      </c>
      <c r="F27277" s="73" t="s">
        <v>11</v>
      </c>
    </row>
    <row r="27278" spans="1:6" ht="38.25" x14ac:dyDescent="0.25">
      <c r="A27278" s="73" t="s">
        <v>37699</v>
      </c>
      <c r="B27278" s="74" t="s">
        <v>37700</v>
      </c>
      <c r="C27278" s="73" t="s">
        <v>59</v>
      </c>
      <c r="D27278" s="75">
        <v>12.85</v>
      </c>
      <c r="E27278" s="75">
        <v>11.91</v>
      </c>
      <c r="F27278" s="73" t="s">
        <v>11</v>
      </c>
    </row>
    <row r="27279" spans="1:6" ht="38.25" x14ac:dyDescent="0.25">
      <c r="A27279" s="73" t="s">
        <v>37701</v>
      </c>
      <c r="B27279" s="74" t="s">
        <v>37702</v>
      </c>
      <c r="C27279" s="73" t="s">
        <v>59</v>
      </c>
      <c r="D27279" s="75">
        <v>14.22</v>
      </c>
      <c r="E27279" s="75">
        <v>13.21</v>
      </c>
      <c r="F27279" s="73" t="s">
        <v>11</v>
      </c>
    </row>
    <row r="27280" spans="1:6" ht="38.25" x14ac:dyDescent="0.25">
      <c r="A27280" s="73" t="s">
        <v>37703</v>
      </c>
      <c r="B27280" s="74" t="s">
        <v>37704</v>
      </c>
      <c r="C27280" s="73" t="s">
        <v>59</v>
      </c>
      <c r="D27280" s="75">
        <v>13.71</v>
      </c>
      <c r="E27280" s="75">
        <v>12.82</v>
      </c>
      <c r="F27280" s="73" t="s">
        <v>11</v>
      </c>
    </row>
    <row r="27281" spans="1:6" ht="38.25" x14ac:dyDescent="0.25">
      <c r="A27281" s="73" t="s">
        <v>37705</v>
      </c>
      <c r="B27281" s="74" t="s">
        <v>37706</v>
      </c>
      <c r="C27281" s="73" t="s">
        <v>59</v>
      </c>
      <c r="D27281" s="75">
        <v>15.17</v>
      </c>
      <c r="E27281" s="75">
        <v>14.2</v>
      </c>
      <c r="F27281" s="73" t="s">
        <v>11</v>
      </c>
    </row>
    <row r="27282" spans="1:6" ht="38.25" x14ac:dyDescent="0.25">
      <c r="A27282" s="73" t="s">
        <v>23136</v>
      </c>
      <c r="B27282" s="74" t="s">
        <v>23137</v>
      </c>
      <c r="C27282" s="73" t="s">
        <v>59</v>
      </c>
      <c r="D27282" s="75">
        <v>143.05000000000001</v>
      </c>
      <c r="E27282" s="75">
        <v>137.72999999999999</v>
      </c>
      <c r="F27282" s="73" t="s">
        <v>11</v>
      </c>
    </row>
    <row r="27283" spans="1:6" ht="38.25" x14ac:dyDescent="0.25">
      <c r="A27283" s="73" t="s">
        <v>23138</v>
      </c>
      <c r="B27283" s="74" t="s">
        <v>23139</v>
      </c>
      <c r="C27283" s="73" t="s">
        <v>59</v>
      </c>
      <c r="D27283" s="75">
        <v>82.45</v>
      </c>
      <c r="E27283" s="75">
        <v>82.45</v>
      </c>
      <c r="F27283" s="73" t="s">
        <v>11</v>
      </c>
    </row>
    <row r="27284" spans="1:6" ht="38.25" x14ac:dyDescent="0.25">
      <c r="A27284" s="73" t="s">
        <v>23140</v>
      </c>
      <c r="B27284" s="74" t="s">
        <v>23141</v>
      </c>
      <c r="C27284" s="73" t="s">
        <v>59</v>
      </c>
      <c r="D27284" s="75">
        <v>94.58</v>
      </c>
      <c r="E27284" s="75">
        <v>94.58</v>
      </c>
      <c r="F27284" s="73" t="s">
        <v>11</v>
      </c>
    </row>
    <row r="27285" spans="1:6" ht="38.25" x14ac:dyDescent="0.25">
      <c r="A27285" s="73" t="s">
        <v>23142</v>
      </c>
      <c r="B27285" s="74" t="s">
        <v>23143</v>
      </c>
      <c r="C27285" s="73" t="s">
        <v>59</v>
      </c>
      <c r="D27285" s="75">
        <v>101.7</v>
      </c>
      <c r="E27285" s="75">
        <v>101.7</v>
      </c>
      <c r="F27285" s="73" t="s">
        <v>11</v>
      </c>
    </row>
    <row r="27286" spans="1:6" ht="38.25" x14ac:dyDescent="0.25">
      <c r="A27286" s="73" t="s">
        <v>23144</v>
      </c>
      <c r="B27286" s="74" t="s">
        <v>23145</v>
      </c>
      <c r="C27286" s="73" t="s">
        <v>59</v>
      </c>
      <c r="D27286" s="75">
        <v>88.64</v>
      </c>
      <c r="E27286" s="75">
        <v>88.64</v>
      </c>
      <c r="F27286" s="73" t="s">
        <v>11</v>
      </c>
    </row>
    <row r="27287" spans="1:6" ht="38.25" x14ac:dyDescent="0.25">
      <c r="A27287" s="73" t="s">
        <v>23146</v>
      </c>
      <c r="B27287" s="74" t="s">
        <v>23147</v>
      </c>
      <c r="C27287" s="73" t="s">
        <v>59</v>
      </c>
      <c r="D27287" s="75">
        <v>109.36</v>
      </c>
      <c r="E27287" s="75">
        <v>109.36</v>
      </c>
      <c r="F27287" s="73" t="s">
        <v>11</v>
      </c>
    </row>
    <row r="27288" spans="1:6" ht="38.25" x14ac:dyDescent="0.25">
      <c r="A27288" s="73" t="s">
        <v>23148</v>
      </c>
      <c r="B27288" s="74" t="s">
        <v>23149</v>
      </c>
      <c r="C27288" s="73" t="s">
        <v>59</v>
      </c>
      <c r="D27288" s="75">
        <v>117.59</v>
      </c>
      <c r="E27288" s="75">
        <v>117.59</v>
      </c>
      <c r="F27288" s="73" t="s">
        <v>11</v>
      </c>
    </row>
    <row r="27289" spans="1:6" x14ac:dyDescent="0.25">
      <c r="A27289" s="73" t="s">
        <v>23150</v>
      </c>
      <c r="B27289" s="74" t="s">
        <v>23151</v>
      </c>
      <c r="C27289" s="73" t="s">
        <v>59</v>
      </c>
      <c r="D27289" s="75">
        <v>7.0000000000000007E-2</v>
      </c>
      <c r="E27289" s="75">
        <v>7.0000000000000007E-2</v>
      </c>
      <c r="F27289" s="73" t="s">
        <v>11</v>
      </c>
    </row>
    <row r="27290" spans="1:6" ht="38.25" x14ac:dyDescent="0.25">
      <c r="A27290" s="73" t="s">
        <v>23152</v>
      </c>
      <c r="B27290" s="74" t="s">
        <v>23153</v>
      </c>
      <c r="C27290" s="73" t="s">
        <v>59</v>
      </c>
      <c r="D27290" s="75">
        <v>0.74</v>
      </c>
      <c r="E27290" s="75">
        <v>0.74</v>
      </c>
      <c r="F27290" s="73" t="s">
        <v>11</v>
      </c>
    </row>
    <row r="27291" spans="1:6" ht="25.5" x14ac:dyDescent="0.25">
      <c r="A27291" s="73" t="s">
        <v>23154</v>
      </c>
      <c r="B27291" s="74" t="s">
        <v>35023</v>
      </c>
      <c r="C27291" s="73" t="s">
        <v>59</v>
      </c>
      <c r="D27291" s="75">
        <v>42.5</v>
      </c>
      <c r="E27291" s="75">
        <v>42.5</v>
      </c>
      <c r="F27291" s="73" t="s">
        <v>11</v>
      </c>
    </row>
    <row r="27292" spans="1:6" ht="38.25" x14ac:dyDescent="0.25">
      <c r="A27292" s="73" t="s">
        <v>23155</v>
      </c>
      <c r="B27292" s="74" t="s">
        <v>23156</v>
      </c>
      <c r="C27292" s="73" t="s">
        <v>59</v>
      </c>
      <c r="D27292" s="75">
        <v>0.86</v>
      </c>
      <c r="E27292" s="75">
        <v>0.86</v>
      </c>
      <c r="F27292" s="73" t="s">
        <v>11</v>
      </c>
    </row>
    <row r="27293" spans="1:6" ht="38.25" x14ac:dyDescent="0.25">
      <c r="A27293" s="73" t="s">
        <v>23157</v>
      </c>
      <c r="B27293" s="74" t="s">
        <v>23158</v>
      </c>
      <c r="C27293" s="73" t="s">
        <v>59</v>
      </c>
      <c r="D27293" s="75">
        <v>10.67</v>
      </c>
      <c r="E27293" s="75">
        <v>10.67</v>
      </c>
      <c r="F27293" s="73" t="s">
        <v>11</v>
      </c>
    </row>
    <row r="27294" spans="1:6" ht="38.25" x14ac:dyDescent="0.25">
      <c r="A27294" s="73" t="s">
        <v>23159</v>
      </c>
      <c r="B27294" s="74" t="s">
        <v>23160</v>
      </c>
      <c r="C27294" s="73" t="s">
        <v>59</v>
      </c>
      <c r="D27294" s="75">
        <v>2.59</v>
      </c>
      <c r="E27294" s="75">
        <v>2.59</v>
      </c>
      <c r="F27294" s="73" t="s">
        <v>11</v>
      </c>
    </row>
    <row r="27295" spans="1:6" ht="38.25" x14ac:dyDescent="0.25">
      <c r="A27295" s="73" t="s">
        <v>23161</v>
      </c>
      <c r="B27295" s="74" t="s">
        <v>23162</v>
      </c>
      <c r="C27295" s="73" t="s">
        <v>59</v>
      </c>
      <c r="D27295" s="75">
        <v>4</v>
      </c>
      <c r="E27295" s="75">
        <v>4</v>
      </c>
      <c r="F27295" s="73" t="s">
        <v>11</v>
      </c>
    </row>
    <row r="27296" spans="1:6" ht="38.25" x14ac:dyDescent="0.25">
      <c r="A27296" s="73" t="s">
        <v>23163</v>
      </c>
      <c r="B27296" s="74" t="s">
        <v>23164</v>
      </c>
      <c r="C27296" s="73" t="s">
        <v>59</v>
      </c>
      <c r="D27296" s="75">
        <v>3.86</v>
      </c>
      <c r="E27296" s="75">
        <v>3.86</v>
      </c>
      <c r="F27296" s="73" t="s">
        <v>11</v>
      </c>
    </row>
    <row r="27297" spans="1:6" ht="25.5" x14ac:dyDescent="0.25">
      <c r="A27297" s="73" t="s">
        <v>23165</v>
      </c>
      <c r="B27297" s="74" t="s">
        <v>23166</v>
      </c>
      <c r="C27297" s="73" t="s">
        <v>59</v>
      </c>
      <c r="D27297" s="75">
        <v>8.98</v>
      </c>
      <c r="E27297" s="75">
        <v>8.98</v>
      </c>
      <c r="F27297" s="73" t="s">
        <v>11</v>
      </c>
    </row>
    <row r="27298" spans="1:6" ht="38.25" x14ac:dyDescent="0.25">
      <c r="A27298" s="73" t="s">
        <v>23167</v>
      </c>
      <c r="B27298" s="74" t="s">
        <v>23168</v>
      </c>
      <c r="C27298" s="73" t="s">
        <v>59</v>
      </c>
      <c r="D27298" s="75">
        <v>90.39</v>
      </c>
      <c r="E27298" s="75">
        <v>90.39</v>
      </c>
      <c r="F27298" s="73" t="s">
        <v>11</v>
      </c>
    </row>
    <row r="27299" spans="1:6" ht="38.25" x14ac:dyDescent="0.25">
      <c r="A27299" s="73" t="s">
        <v>23169</v>
      </c>
      <c r="B27299" s="74" t="s">
        <v>23170</v>
      </c>
      <c r="C27299" s="73" t="s">
        <v>59</v>
      </c>
      <c r="D27299" s="75">
        <v>153.87</v>
      </c>
      <c r="E27299" s="75">
        <v>153.87</v>
      </c>
      <c r="F27299" s="73" t="s">
        <v>11</v>
      </c>
    </row>
    <row r="27300" spans="1:6" ht="25.5" x14ac:dyDescent="0.25">
      <c r="A27300" s="73" t="s">
        <v>23171</v>
      </c>
      <c r="B27300" s="74" t="s">
        <v>23172</v>
      </c>
      <c r="C27300" s="73" t="s">
        <v>59</v>
      </c>
      <c r="D27300" s="75">
        <v>49.56</v>
      </c>
      <c r="E27300" s="75">
        <v>49.56</v>
      </c>
      <c r="F27300" s="73" t="s">
        <v>11</v>
      </c>
    </row>
    <row r="27301" spans="1:6" x14ac:dyDescent="0.25">
      <c r="A27301" s="73" t="s">
        <v>23173</v>
      </c>
      <c r="B27301" s="74" t="s">
        <v>23174</v>
      </c>
      <c r="C27301" s="73" t="s">
        <v>59</v>
      </c>
      <c r="D27301" s="75">
        <v>3.59</v>
      </c>
      <c r="E27301" s="75">
        <v>3.59</v>
      </c>
      <c r="F27301" s="73" t="s">
        <v>11</v>
      </c>
    </row>
    <row r="27302" spans="1:6" x14ac:dyDescent="0.25">
      <c r="A27302" s="73" t="s">
        <v>23175</v>
      </c>
      <c r="B27302" s="74" t="s">
        <v>23176</v>
      </c>
      <c r="C27302" s="73" t="s">
        <v>59</v>
      </c>
      <c r="D27302" s="75">
        <v>1.56</v>
      </c>
      <c r="E27302" s="75">
        <v>1.56</v>
      </c>
      <c r="F27302" s="73" t="s">
        <v>11</v>
      </c>
    </row>
    <row r="27303" spans="1:6" ht="25.5" x14ac:dyDescent="0.25">
      <c r="A27303" s="73" t="s">
        <v>23177</v>
      </c>
      <c r="B27303" s="74" t="s">
        <v>23178</v>
      </c>
      <c r="C27303" s="73" t="s">
        <v>59</v>
      </c>
      <c r="D27303" s="75">
        <v>8.5500000000000007</v>
      </c>
      <c r="E27303" s="75">
        <v>8.5500000000000007</v>
      </c>
      <c r="F27303" s="73" t="s">
        <v>11</v>
      </c>
    </row>
    <row r="27304" spans="1:6" ht="25.5" x14ac:dyDescent="0.25">
      <c r="A27304" s="73" t="s">
        <v>23179</v>
      </c>
      <c r="B27304" s="74" t="s">
        <v>23180</v>
      </c>
      <c r="C27304" s="73" t="s">
        <v>59</v>
      </c>
      <c r="D27304" s="75">
        <v>11.31</v>
      </c>
      <c r="E27304" s="75">
        <v>11.31</v>
      </c>
      <c r="F27304" s="73" t="s">
        <v>11</v>
      </c>
    </row>
    <row r="27305" spans="1:6" ht="25.5" x14ac:dyDescent="0.25">
      <c r="A27305" s="73" t="s">
        <v>23181</v>
      </c>
      <c r="B27305" s="74" t="s">
        <v>23182</v>
      </c>
      <c r="C27305" s="73" t="s">
        <v>59</v>
      </c>
      <c r="D27305" s="75">
        <v>43.84</v>
      </c>
      <c r="E27305" s="75">
        <v>43.84</v>
      </c>
      <c r="F27305" s="73" t="s">
        <v>11</v>
      </c>
    </row>
    <row r="27306" spans="1:6" ht="25.5" x14ac:dyDescent="0.25">
      <c r="A27306" s="73" t="s">
        <v>23183</v>
      </c>
      <c r="B27306" s="74" t="s">
        <v>23184</v>
      </c>
      <c r="C27306" s="73" t="s">
        <v>59</v>
      </c>
      <c r="D27306" s="75">
        <v>61.11</v>
      </c>
      <c r="E27306" s="75">
        <v>61.11</v>
      </c>
      <c r="F27306" s="73" t="s">
        <v>11</v>
      </c>
    </row>
    <row r="27307" spans="1:6" ht="25.5" x14ac:dyDescent="0.25">
      <c r="A27307" s="73" t="s">
        <v>23185</v>
      </c>
      <c r="B27307" s="74" t="s">
        <v>23186</v>
      </c>
      <c r="C27307" s="73" t="s">
        <v>59</v>
      </c>
      <c r="D27307" s="75">
        <v>89.41</v>
      </c>
      <c r="E27307" s="75">
        <v>89.41</v>
      </c>
      <c r="F27307" s="73" t="s">
        <v>11</v>
      </c>
    </row>
    <row r="27308" spans="1:6" ht="25.5" x14ac:dyDescent="0.25">
      <c r="A27308" s="73" t="s">
        <v>23187</v>
      </c>
      <c r="B27308" s="74" t="s">
        <v>23188</v>
      </c>
      <c r="C27308" s="73" t="s">
        <v>59</v>
      </c>
      <c r="D27308" s="75">
        <v>20.94</v>
      </c>
      <c r="E27308" s="75">
        <v>20.94</v>
      </c>
      <c r="F27308" s="73" t="s">
        <v>11</v>
      </c>
    </row>
    <row r="27309" spans="1:6" ht="25.5" x14ac:dyDescent="0.25">
      <c r="A27309" s="73" t="s">
        <v>23189</v>
      </c>
      <c r="B27309" s="74" t="s">
        <v>23190</v>
      </c>
      <c r="C27309" s="73" t="s">
        <v>59</v>
      </c>
      <c r="D27309" s="75">
        <v>205.56</v>
      </c>
      <c r="E27309" s="75">
        <v>205.56</v>
      </c>
      <c r="F27309" s="73" t="s">
        <v>11</v>
      </c>
    </row>
    <row r="27310" spans="1:6" ht="25.5" x14ac:dyDescent="0.25">
      <c r="A27310" s="73" t="s">
        <v>23191</v>
      </c>
      <c r="B27310" s="74" t="s">
        <v>23192</v>
      </c>
      <c r="C27310" s="73" t="s">
        <v>59</v>
      </c>
      <c r="D27310" s="75">
        <v>144.01</v>
      </c>
      <c r="E27310" s="75">
        <v>144.01</v>
      </c>
      <c r="F27310" s="73" t="s">
        <v>11</v>
      </c>
    </row>
    <row r="27311" spans="1:6" ht="25.5" x14ac:dyDescent="0.25">
      <c r="A27311" s="73" t="s">
        <v>23193</v>
      </c>
      <c r="B27311" s="74" t="s">
        <v>23194</v>
      </c>
      <c r="C27311" s="73" t="s">
        <v>59</v>
      </c>
      <c r="D27311" s="75">
        <v>13.29</v>
      </c>
      <c r="E27311" s="75">
        <v>13.29</v>
      </c>
      <c r="F27311" s="73" t="s">
        <v>11</v>
      </c>
    </row>
    <row r="27312" spans="1:6" ht="25.5" x14ac:dyDescent="0.25">
      <c r="A27312" s="73" t="s">
        <v>23195</v>
      </c>
      <c r="B27312" s="74" t="s">
        <v>23196</v>
      </c>
      <c r="C27312" s="73" t="s">
        <v>59</v>
      </c>
      <c r="D27312" s="75">
        <v>19.97</v>
      </c>
      <c r="E27312" s="75">
        <v>19.97</v>
      </c>
      <c r="F27312" s="73" t="s">
        <v>11</v>
      </c>
    </row>
    <row r="27313" spans="1:6" ht="25.5" x14ac:dyDescent="0.25">
      <c r="A27313" s="73" t="s">
        <v>23197</v>
      </c>
      <c r="B27313" s="74" t="s">
        <v>23198</v>
      </c>
      <c r="C27313" s="73" t="s">
        <v>59</v>
      </c>
      <c r="D27313" s="75">
        <v>25.95</v>
      </c>
      <c r="E27313" s="75">
        <v>25.95</v>
      </c>
      <c r="F27313" s="73" t="s">
        <v>11</v>
      </c>
    </row>
    <row r="27314" spans="1:6" ht="25.5" x14ac:dyDescent="0.25">
      <c r="A27314" s="73" t="s">
        <v>23199</v>
      </c>
      <c r="B27314" s="74" t="s">
        <v>23200</v>
      </c>
      <c r="C27314" s="73" t="s">
        <v>59</v>
      </c>
      <c r="D27314" s="75">
        <v>36.18</v>
      </c>
      <c r="E27314" s="75">
        <v>36.18</v>
      </c>
      <c r="F27314" s="73" t="s">
        <v>11</v>
      </c>
    </row>
    <row r="27315" spans="1:6" ht="25.5" x14ac:dyDescent="0.25">
      <c r="A27315" s="73" t="s">
        <v>23201</v>
      </c>
      <c r="B27315" s="74" t="s">
        <v>23202</v>
      </c>
      <c r="C27315" s="73" t="s">
        <v>59</v>
      </c>
      <c r="D27315" s="75">
        <v>50.59</v>
      </c>
      <c r="E27315" s="75">
        <v>50.59</v>
      </c>
      <c r="F27315" s="73" t="s">
        <v>11</v>
      </c>
    </row>
    <row r="27316" spans="1:6" ht="25.5" x14ac:dyDescent="0.25">
      <c r="A27316" s="73" t="s">
        <v>23203</v>
      </c>
      <c r="B27316" s="74" t="s">
        <v>23204</v>
      </c>
      <c r="C27316" s="73" t="s">
        <v>59</v>
      </c>
      <c r="D27316" s="75">
        <v>74.84</v>
      </c>
      <c r="E27316" s="75">
        <v>74.84</v>
      </c>
      <c r="F27316" s="73" t="s">
        <v>11</v>
      </c>
    </row>
    <row r="27317" spans="1:6" ht="25.5" x14ac:dyDescent="0.25">
      <c r="A27317" s="73" t="s">
        <v>23205</v>
      </c>
      <c r="B27317" s="74" t="s">
        <v>23206</v>
      </c>
      <c r="C27317" s="73" t="s">
        <v>59</v>
      </c>
      <c r="D27317" s="75">
        <v>100.39</v>
      </c>
      <c r="E27317" s="75">
        <v>100.39</v>
      </c>
      <c r="F27317" s="73" t="s">
        <v>11</v>
      </c>
    </row>
    <row r="27318" spans="1:6" ht="25.5" x14ac:dyDescent="0.25">
      <c r="A27318" s="73" t="s">
        <v>23207</v>
      </c>
      <c r="B27318" s="74" t="s">
        <v>23208</v>
      </c>
      <c r="C27318" s="73" t="s">
        <v>59</v>
      </c>
      <c r="D27318" s="75">
        <v>192.54</v>
      </c>
      <c r="E27318" s="75">
        <v>192.54</v>
      </c>
      <c r="F27318" s="73" t="s">
        <v>11</v>
      </c>
    </row>
    <row r="27319" spans="1:6" ht="25.5" x14ac:dyDescent="0.25">
      <c r="A27319" s="73" t="s">
        <v>23209</v>
      </c>
      <c r="B27319" s="74" t="s">
        <v>23210</v>
      </c>
      <c r="C27319" s="73" t="s">
        <v>59</v>
      </c>
      <c r="D27319" s="75">
        <v>236.64</v>
      </c>
      <c r="E27319" s="75">
        <v>236.64</v>
      </c>
      <c r="F27319" s="73" t="s">
        <v>11</v>
      </c>
    </row>
    <row r="27320" spans="1:6" ht="25.5" x14ac:dyDescent="0.25">
      <c r="A27320" s="73" t="s">
        <v>23211</v>
      </c>
      <c r="B27320" s="74" t="s">
        <v>23212</v>
      </c>
      <c r="C27320" s="73" t="s">
        <v>59</v>
      </c>
      <c r="D27320" s="75">
        <v>35.76</v>
      </c>
      <c r="E27320" s="75">
        <v>35.76</v>
      </c>
      <c r="F27320" s="73" t="s">
        <v>11</v>
      </c>
    </row>
    <row r="27321" spans="1:6" ht="25.5" x14ac:dyDescent="0.25">
      <c r="A27321" s="73" t="s">
        <v>23213</v>
      </c>
      <c r="B27321" s="74" t="s">
        <v>23214</v>
      </c>
      <c r="C27321" s="73" t="s">
        <v>59</v>
      </c>
      <c r="D27321" s="75">
        <v>56.75</v>
      </c>
      <c r="E27321" s="75">
        <v>56.75</v>
      </c>
      <c r="F27321" s="73" t="s">
        <v>11</v>
      </c>
    </row>
    <row r="27322" spans="1:6" ht="25.5" x14ac:dyDescent="0.25">
      <c r="A27322" s="73" t="s">
        <v>23215</v>
      </c>
      <c r="B27322" s="74" t="s">
        <v>23216</v>
      </c>
      <c r="C27322" s="73" t="s">
        <v>59</v>
      </c>
      <c r="D27322" s="75">
        <v>91.11</v>
      </c>
      <c r="E27322" s="75">
        <v>91.11</v>
      </c>
      <c r="F27322" s="73" t="s">
        <v>11</v>
      </c>
    </row>
    <row r="27323" spans="1:6" ht="25.5" x14ac:dyDescent="0.25">
      <c r="A27323" s="73" t="s">
        <v>23217</v>
      </c>
      <c r="B27323" s="74" t="s">
        <v>23218</v>
      </c>
      <c r="C27323" s="73" t="s">
        <v>59</v>
      </c>
      <c r="D27323" s="75">
        <v>138.93</v>
      </c>
      <c r="E27323" s="75">
        <v>138.93</v>
      </c>
      <c r="F27323" s="73" t="s">
        <v>11</v>
      </c>
    </row>
    <row r="27324" spans="1:6" ht="25.5" x14ac:dyDescent="0.25">
      <c r="A27324" s="73" t="s">
        <v>23219</v>
      </c>
      <c r="B27324" s="74" t="s">
        <v>23220</v>
      </c>
      <c r="C27324" s="73" t="s">
        <v>59</v>
      </c>
      <c r="D27324" s="75">
        <v>12.99</v>
      </c>
      <c r="E27324" s="75">
        <v>12.99</v>
      </c>
      <c r="F27324" s="73" t="s">
        <v>11</v>
      </c>
    </row>
    <row r="27325" spans="1:6" ht="25.5" x14ac:dyDescent="0.25">
      <c r="A27325" s="73" t="s">
        <v>23221</v>
      </c>
      <c r="B27325" s="74" t="s">
        <v>23222</v>
      </c>
      <c r="C27325" s="73" t="s">
        <v>59</v>
      </c>
      <c r="D27325" s="75">
        <v>16.29</v>
      </c>
      <c r="E27325" s="75">
        <v>16.29</v>
      </c>
      <c r="F27325" s="73" t="s">
        <v>11</v>
      </c>
    </row>
    <row r="27326" spans="1:6" ht="25.5" x14ac:dyDescent="0.25">
      <c r="A27326" s="73" t="s">
        <v>23223</v>
      </c>
      <c r="B27326" s="74" t="s">
        <v>23224</v>
      </c>
      <c r="C27326" s="73" t="s">
        <v>59</v>
      </c>
      <c r="D27326" s="75">
        <v>28.71</v>
      </c>
      <c r="E27326" s="75">
        <v>28.71</v>
      </c>
      <c r="F27326" s="73" t="s">
        <v>11</v>
      </c>
    </row>
    <row r="27327" spans="1:6" ht="25.5" x14ac:dyDescent="0.25">
      <c r="A27327" s="73" t="s">
        <v>23225</v>
      </c>
      <c r="B27327" s="74" t="s">
        <v>23226</v>
      </c>
      <c r="C27327" s="73" t="s">
        <v>59</v>
      </c>
      <c r="D27327" s="75">
        <v>3.58</v>
      </c>
      <c r="E27327" s="75">
        <v>3.58</v>
      </c>
      <c r="F27327" s="73" t="s">
        <v>11</v>
      </c>
    </row>
    <row r="27328" spans="1:6" ht="25.5" x14ac:dyDescent="0.25">
      <c r="A27328" s="73" t="s">
        <v>23227</v>
      </c>
      <c r="B27328" s="74" t="s">
        <v>23228</v>
      </c>
      <c r="C27328" s="73" t="s">
        <v>59</v>
      </c>
      <c r="D27328" s="75">
        <v>3.56</v>
      </c>
      <c r="E27328" s="75">
        <v>3.56</v>
      </c>
      <c r="F27328" s="73" t="s">
        <v>11</v>
      </c>
    </row>
    <row r="27329" spans="1:6" ht="25.5" x14ac:dyDescent="0.25">
      <c r="A27329" s="73" t="s">
        <v>23229</v>
      </c>
      <c r="B27329" s="74" t="s">
        <v>23230</v>
      </c>
      <c r="C27329" s="73" t="s">
        <v>59</v>
      </c>
      <c r="D27329" s="75">
        <v>9.09</v>
      </c>
      <c r="E27329" s="75">
        <v>9.09</v>
      </c>
      <c r="F27329" s="73" t="s">
        <v>11</v>
      </c>
    </row>
    <row r="27330" spans="1:6" ht="25.5" x14ac:dyDescent="0.25">
      <c r="A27330" s="73" t="s">
        <v>23231</v>
      </c>
      <c r="B27330" s="74" t="s">
        <v>23232</v>
      </c>
      <c r="C27330" s="73" t="s">
        <v>59</v>
      </c>
      <c r="D27330" s="75">
        <v>14.46</v>
      </c>
      <c r="E27330" s="75">
        <v>14.46</v>
      </c>
      <c r="F27330" s="73" t="s">
        <v>11</v>
      </c>
    </row>
    <row r="27331" spans="1:6" ht="25.5" x14ac:dyDescent="0.25">
      <c r="A27331" s="73" t="s">
        <v>23233</v>
      </c>
      <c r="B27331" s="74" t="s">
        <v>23234</v>
      </c>
      <c r="C27331" s="73" t="s">
        <v>59</v>
      </c>
      <c r="D27331" s="75">
        <v>12.73</v>
      </c>
      <c r="E27331" s="75">
        <v>12.73</v>
      </c>
      <c r="F27331" s="73" t="s">
        <v>11</v>
      </c>
    </row>
    <row r="27332" spans="1:6" ht="25.5" x14ac:dyDescent="0.25">
      <c r="A27332" s="73" t="s">
        <v>23235</v>
      </c>
      <c r="B27332" s="74" t="s">
        <v>23236</v>
      </c>
      <c r="C27332" s="73" t="s">
        <v>59</v>
      </c>
      <c r="D27332" s="75">
        <v>29.87</v>
      </c>
      <c r="E27332" s="75">
        <v>29.87</v>
      </c>
      <c r="F27332" s="73" t="s">
        <v>11</v>
      </c>
    </row>
    <row r="27333" spans="1:6" ht="25.5" x14ac:dyDescent="0.25">
      <c r="A27333" s="73" t="s">
        <v>23237</v>
      </c>
      <c r="B27333" s="74" t="s">
        <v>23238</v>
      </c>
      <c r="C27333" s="73" t="s">
        <v>59</v>
      </c>
      <c r="D27333" s="75">
        <v>47.76</v>
      </c>
      <c r="E27333" s="75">
        <v>47.76</v>
      </c>
      <c r="F27333" s="73" t="s">
        <v>11</v>
      </c>
    </row>
    <row r="27334" spans="1:6" ht="25.5" x14ac:dyDescent="0.25">
      <c r="A27334" s="73" t="s">
        <v>23239</v>
      </c>
      <c r="B27334" s="74" t="s">
        <v>23240</v>
      </c>
      <c r="C27334" s="73" t="s">
        <v>59</v>
      </c>
      <c r="D27334" s="75">
        <v>61.91</v>
      </c>
      <c r="E27334" s="75">
        <v>61.91</v>
      </c>
      <c r="F27334" s="73" t="s">
        <v>11</v>
      </c>
    </row>
    <row r="27335" spans="1:6" ht="25.5" x14ac:dyDescent="0.25">
      <c r="A27335" s="73" t="s">
        <v>23241</v>
      </c>
      <c r="B27335" s="74" t="s">
        <v>23242</v>
      </c>
      <c r="C27335" s="73" t="s">
        <v>59</v>
      </c>
      <c r="D27335" s="75">
        <v>85.53</v>
      </c>
      <c r="E27335" s="75">
        <v>85.53</v>
      </c>
      <c r="F27335" s="73" t="s">
        <v>11</v>
      </c>
    </row>
    <row r="27336" spans="1:6" x14ac:dyDescent="0.25">
      <c r="A27336" s="73" t="s">
        <v>23243</v>
      </c>
      <c r="B27336" s="74" t="s">
        <v>23244</v>
      </c>
      <c r="C27336" s="73" t="s">
        <v>59</v>
      </c>
      <c r="D27336" s="75">
        <v>11.45</v>
      </c>
      <c r="E27336" s="75">
        <v>11.45</v>
      </c>
      <c r="F27336" s="73" t="s">
        <v>11</v>
      </c>
    </row>
    <row r="27337" spans="1:6" x14ac:dyDescent="0.25">
      <c r="A27337" s="73" t="s">
        <v>23245</v>
      </c>
      <c r="B27337" s="74" t="s">
        <v>23246</v>
      </c>
      <c r="C27337" s="73" t="s">
        <v>59</v>
      </c>
      <c r="D27337" s="75">
        <v>15.11</v>
      </c>
      <c r="E27337" s="75">
        <v>15.11</v>
      </c>
      <c r="F27337" s="73" t="s">
        <v>11</v>
      </c>
    </row>
    <row r="27338" spans="1:6" x14ac:dyDescent="0.25">
      <c r="A27338" s="73" t="s">
        <v>23247</v>
      </c>
      <c r="B27338" s="74" t="s">
        <v>23248</v>
      </c>
      <c r="C27338" s="73" t="s">
        <v>59</v>
      </c>
      <c r="D27338" s="75">
        <v>29.64</v>
      </c>
      <c r="E27338" s="75">
        <v>29.64</v>
      </c>
      <c r="F27338" s="73" t="s">
        <v>11</v>
      </c>
    </row>
    <row r="27339" spans="1:6" x14ac:dyDescent="0.25">
      <c r="A27339" s="73" t="s">
        <v>23249</v>
      </c>
      <c r="B27339" s="74" t="s">
        <v>23250</v>
      </c>
      <c r="C27339" s="73" t="s">
        <v>59</v>
      </c>
      <c r="D27339" s="75">
        <v>34.96</v>
      </c>
      <c r="E27339" s="75">
        <v>34.96</v>
      </c>
      <c r="F27339" s="73" t="s">
        <v>11</v>
      </c>
    </row>
    <row r="27340" spans="1:6" x14ac:dyDescent="0.25">
      <c r="A27340" s="73" t="s">
        <v>23251</v>
      </c>
      <c r="B27340" s="74" t="s">
        <v>23252</v>
      </c>
      <c r="C27340" s="73" t="s">
        <v>59</v>
      </c>
      <c r="D27340" s="75">
        <v>42.49</v>
      </c>
      <c r="E27340" s="75">
        <v>42.49</v>
      </c>
      <c r="F27340" s="73" t="s">
        <v>11</v>
      </c>
    </row>
    <row r="27341" spans="1:6" x14ac:dyDescent="0.25">
      <c r="A27341" s="73" t="s">
        <v>23253</v>
      </c>
      <c r="B27341" s="74" t="s">
        <v>23254</v>
      </c>
      <c r="C27341" s="73" t="s">
        <v>59</v>
      </c>
      <c r="D27341" s="75">
        <v>74.16</v>
      </c>
      <c r="E27341" s="75">
        <v>74.16</v>
      </c>
      <c r="F27341" s="73" t="s">
        <v>11</v>
      </c>
    </row>
    <row r="27342" spans="1:6" x14ac:dyDescent="0.25">
      <c r="A27342" s="73" t="s">
        <v>23255</v>
      </c>
      <c r="B27342" s="74" t="s">
        <v>23256</v>
      </c>
      <c r="C27342" s="73" t="s">
        <v>59</v>
      </c>
      <c r="D27342" s="75">
        <v>109.13</v>
      </c>
      <c r="E27342" s="75">
        <v>109.13</v>
      </c>
      <c r="F27342" s="73" t="s">
        <v>11</v>
      </c>
    </row>
    <row r="27343" spans="1:6" x14ac:dyDescent="0.25">
      <c r="A27343" s="73" t="s">
        <v>23257</v>
      </c>
      <c r="B27343" s="74" t="s">
        <v>23258</v>
      </c>
      <c r="C27343" s="73" t="s">
        <v>59</v>
      </c>
      <c r="D27343" s="75">
        <v>121.14</v>
      </c>
      <c r="E27343" s="75">
        <v>121.14</v>
      </c>
      <c r="F27343" s="73" t="s">
        <v>11</v>
      </c>
    </row>
    <row r="27344" spans="1:6" x14ac:dyDescent="0.25">
      <c r="A27344" s="73" t="s">
        <v>23259</v>
      </c>
      <c r="B27344" s="74" t="s">
        <v>23260</v>
      </c>
      <c r="C27344" s="73" t="s">
        <v>59</v>
      </c>
      <c r="D27344" s="75">
        <v>173.51</v>
      </c>
      <c r="E27344" s="75">
        <v>173.51</v>
      </c>
      <c r="F27344" s="73" t="s">
        <v>11</v>
      </c>
    </row>
    <row r="27345" spans="1:6" ht="25.5" x14ac:dyDescent="0.25">
      <c r="A27345" s="73" t="s">
        <v>23261</v>
      </c>
      <c r="B27345" s="74" t="s">
        <v>23262</v>
      </c>
      <c r="C27345" s="73" t="s">
        <v>59</v>
      </c>
      <c r="D27345" s="75">
        <v>0.12</v>
      </c>
      <c r="E27345" s="75">
        <v>0.12</v>
      </c>
      <c r="F27345" s="73" t="s">
        <v>11</v>
      </c>
    </row>
    <row r="27346" spans="1:6" ht="25.5" x14ac:dyDescent="0.25">
      <c r="A27346" s="73" t="s">
        <v>23263</v>
      </c>
      <c r="B27346" s="74" t="s">
        <v>23264</v>
      </c>
      <c r="C27346" s="73" t="s">
        <v>59</v>
      </c>
      <c r="D27346" s="75">
        <v>51.65</v>
      </c>
      <c r="E27346" s="75">
        <v>51.65</v>
      </c>
      <c r="F27346" s="73" t="s">
        <v>11</v>
      </c>
    </row>
    <row r="27347" spans="1:6" ht="25.5" x14ac:dyDescent="0.25">
      <c r="A27347" s="73" t="s">
        <v>23265</v>
      </c>
      <c r="B27347" s="74" t="s">
        <v>23266</v>
      </c>
      <c r="C27347" s="73" t="s">
        <v>59</v>
      </c>
      <c r="D27347" s="75">
        <v>82.37</v>
      </c>
      <c r="E27347" s="75">
        <v>82.37</v>
      </c>
      <c r="F27347" s="73" t="s">
        <v>11</v>
      </c>
    </row>
    <row r="27348" spans="1:6" ht="25.5" x14ac:dyDescent="0.25">
      <c r="A27348" s="73" t="s">
        <v>23267</v>
      </c>
      <c r="B27348" s="74" t="s">
        <v>23268</v>
      </c>
      <c r="C27348" s="73" t="s">
        <v>59</v>
      </c>
      <c r="D27348" s="75">
        <v>113.02</v>
      </c>
      <c r="E27348" s="75">
        <v>113.02</v>
      </c>
      <c r="F27348" s="73" t="s">
        <v>11</v>
      </c>
    </row>
    <row r="27349" spans="1:6" ht="25.5" x14ac:dyDescent="0.25">
      <c r="A27349" s="73" t="s">
        <v>23269</v>
      </c>
      <c r="B27349" s="74" t="s">
        <v>23270</v>
      </c>
      <c r="C27349" s="73" t="s">
        <v>59</v>
      </c>
      <c r="D27349" s="75">
        <v>175.43</v>
      </c>
      <c r="E27349" s="75">
        <v>175.43</v>
      </c>
      <c r="F27349" s="73" t="s">
        <v>11</v>
      </c>
    </row>
    <row r="27350" spans="1:6" ht="25.5" x14ac:dyDescent="0.25">
      <c r="A27350" s="73" t="s">
        <v>23271</v>
      </c>
      <c r="B27350" s="74" t="s">
        <v>23272</v>
      </c>
      <c r="C27350" s="73" t="s">
        <v>59</v>
      </c>
      <c r="D27350" s="75">
        <v>199.37</v>
      </c>
      <c r="E27350" s="75">
        <v>199.37</v>
      </c>
      <c r="F27350" s="73" t="s">
        <v>11</v>
      </c>
    </row>
    <row r="27351" spans="1:6" ht="25.5" x14ac:dyDescent="0.25">
      <c r="A27351" s="73" t="s">
        <v>23273</v>
      </c>
      <c r="B27351" s="74" t="s">
        <v>23274</v>
      </c>
      <c r="C27351" s="73" t="s">
        <v>59</v>
      </c>
      <c r="D27351" s="75">
        <v>285.27</v>
      </c>
      <c r="E27351" s="75">
        <v>285.27</v>
      </c>
      <c r="F27351" s="73" t="s">
        <v>11</v>
      </c>
    </row>
    <row r="27352" spans="1:6" ht="25.5" x14ac:dyDescent="0.25">
      <c r="A27352" s="73" t="s">
        <v>23275</v>
      </c>
      <c r="B27352" s="74" t="s">
        <v>23276</v>
      </c>
      <c r="C27352" s="73" t="s">
        <v>59</v>
      </c>
      <c r="D27352" s="75">
        <v>392.61</v>
      </c>
      <c r="E27352" s="75">
        <v>392.61</v>
      </c>
      <c r="F27352" s="73" t="s">
        <v>11</v>
      </c>
    </row>
    <row r="27353" spans="1:6" ht="25.5" x14ac:dyDescent="0.25">
      <c r="A27353" s="73" t="s">
        <v>23277</v>
      </c>
      <c r="B27353" s="74" t="s">
        <v>23278</v>
      </c>
      <c r="C27353" s="73" t="s">
        <v>59</v>
      </c>
      <c r="D27353" s="75">
        <v>30.75</v>
      </c>
      <c r="E27353" s="75">
        <v>30.75</v>
      </c>
      <c r="F27353" s="73" t="s">
        <v>11</v>
      </c>
    </row>
    <row r="27354" spans="1:6" ht="25.5" x14ac:dyDescent="0.25">
      <c r="A27354" s="73" t="s">
        <v>23279</v>
      </c>
      <c r="B27354" s="74" t="s">
        <v>23280</v>
      </c>
      <c r="C27354" s="73" t="s">
        <v>59</v>
      </c>
      <c r="D27354" s="75">
        <v>56.91</v>
      </c>
      <c r="E27354" s="75">
        <v>56.91</v>
      </c>
      <c r="F27354" s="73" t="s">
        <v>11</v>
      </c>
    </row>
    <row r="27355" spans="1:6" ht="25.5" x14ac:dyDescent="0.25">
      <c r="A27355" s="73" t="s">
        <v>23281</v>
      </c>
      <c r="B27355" s="74" t="s">
        <v>23282</v>
      </c>
      <c r="C27355" s="73" t="s">
        <v>59</v>
      </c>
      <c r="D27355" s="75">
        <v>68.62</v>
      </c>
      <c r="E27355" s="75">
        <v>68.62</v>
      </c>
      <c r="F27355" s="73" t="s">
        <v>11</v>
      </c>
    </row>
    <row r="27356" spans="1:6" ht="25.5" x14ac:dyDescent="0.25">
      <c r="A27356" s="73" t="s">
        <v>23283</v>
      </c>
      <c r="B27356" s="74" t="s">
        <v>23284</v>
      </c>
      <c r="C27356" s="73" t="s">
        <v>59</v>
      </c>
      <c r="D27356" s="75">
        <v>92.39</v>
      </c>
      <c r="E27356" s="75">
        <v>92.39</v>
      </c>
      <c r="F27356" s="73" t="s">
        <v>11</v>
      </c>
    </row>
    <row r="27357" spans="1:6" ht="25.5" x14ac:dyDescent="0.25">
      <c r="A27357" s="73" t="s">
        <v>23285</v>
      </c>
      <c r="B27357" s="74" t="s">
        <v>23286</v>
      </c>
      <c r="C27357" s="73" t="s">
        <v>59</v>
      </c>
      <c r="D27357" s="75">
        <v>164.93</v>
      </c>
      <c r="E27357" s="75">
        <v>164.93</v>
      </c>
      <c r="F27357" s="73" t="s">
        <v>11</v>
      </c>
    </row>
    <row r="27358" spans="1:6" ht="25.5" x14ac:dyDescent="0.25">
      <c r="A27358" s="73" t="s">
        <v>23287</v>
      </c>
      <c r="B27358" s="74" t="s">
        <v>23288</v>
      </c>
      <c r="C27358" s="73" t="s">
        <v>59</v>
      </c>
      <c r="D27358" s="75">
        <v>180.19</v>
      </c>
      <c r="E27358" s="75">
        <v>180.19</v>
      </c>
      <c r="F27358" s="73" t="s">
        <v>11</v>
      </c>
    </row>
    <row r="27359" spans="1:6" ht="25.5" x14ac:dyDescent="0.25">
      <c r="A27359" s="73" t="s">
        <v>23289</v>
      </c>
      <c r="B27359" s="74" t="s">
        <v>23290</v>
      </c>
      <c r="C27359" s="73" t="s">
        <v>59</v>
      </c>
      <c r="D27359" s="75">
        <v>275.64</v>
      </c>
      <c r="E27359" s="75">
        <v>275.64</v>
      </c>
      <c r="F27359" s="73" t="s">
        <v>11</v>
      </c>
    </row>
    <row r="27360" spans="1:6" ht="25.5" x14ac:dyDescent="0.25">
      <c r="A27360" s="73" t="s">
        <v>23291</v>
      </c>
      <c r="B27360" s="74" t="s">
        <v>23292</v>
      </c>
      <c r="C27360" s="73" t="s">
        <v>59</v>
      </c>
      <c r="D27360" s="75">
        <v>359.11</v>
      </c>
      <c r="E27360" s="75">
        <v>359.11</v>
      </c>
      <c r="F27360" s="73" t="s">
        <v>11</v>
      </c>
    </row>
    <row r="27361" spans="1:6" ht="25.5" x14ac:dyDescent="0.25">
      <c r="A27361" s="73" t="s">
        <v>23293</v>
      </c>
      <c r="B27361" s="74" t="s">
        <v>23294</v>
      </c>
      <c r="C27361" s="73" t="s">
        <v>59</v>
      </c>
      <c r="D27361" s="75">
        <v>406.12</v>
      </c>
      <c r="E27361" s="75">
        <v>406.12</v>
      </c>
      <c r="F27361" s="73" t="s">
        <v>11</v>
      </c>
    </row>
    <row r="27362" spans="1:6" ht="25.5" x14ac:dyDescent="0.25">
      <c r="A27362" s="73" t="s">
        <v>23295</v>
      </c>
      <c r="B27362" s="74" t="s">
        <v>23296</v>
      </c>
      <c r="C27362" s="73" t="s">
        <v>59</v>
      </c>
      <c r="D27362" s="75">
        <v>29.29</v>
      </c>
      <c r="E27362" s="75">
        <v>29.29</v>
      </c>
      <c r="F27362" s="73" t="s">
        <v>11</v>
      </c>
    </row>
    <row r="27363" spans="1:6" ht="25.5" x14ac:dyDescent="0.25">
      <c r="A27363" s="73" t="s">
        <v>23297</v>
      </c>
      <c r="B27363" s="74" t="s">
        <v>23298</v>
      </c>
      <c r="C27363" s="73" t="s">
        <v>59</v>
      </c>
      <c r="D27363" s="75">
        <v>57.58</v>
      </c>
      <c r="E27363" s="75">
        <v>57.58</v>
      </c>
      <c r="F27363" s="73" t="s">
        <v>11</v>
      </c>
    </row>
    <row r="27364" spans="1:6" ht="25.5" x14ac:dyDescent="0.25">
      <c r="A27364" s="73" t="s">
        <v>23299</v>
      </c>
      <c r="B27364" s="74" t="s">
        <v>23300</v>
      </c>
      <c r="C27364" s="73" t="s">
        <v>59</v>
      </c>
      <c r="D27364" s="75">
        <v>93.5</v>
      </c>
      <c r="E27364" s="75">
        <v>93.5</v>
      </c>
      <c r="F27364" s="73" t="s">
        <v>11</v>
      </c>
    </row>
    <row r="27365" spans="1:6" ht="25.5" x14ac:dyDescent="0.25">
      <c r="A27365" s="73" t="s">
        <v>23301</v>
      </c>
      <c r="B27365" s="74" t="s">
        <v>23302</v>
      </c>
      <c r="C27365" s="73" t="s">
        <v>59</v>
      </c>
      <c r="D27365" s="75">
        <v>181.82</v>
      </c>
      <c r="E27365" s="75">
        <v>181.82</v>
      </c>
      <c r="F27365" s="73" t="s">
        <v>11</v>
      </c>
    </row>
    <row r="27366" spans="1:6" ht="25.5" x14ac:dyDescent="0.25">
      <c r="A27366" s="73" t="s">
        <v>23303</v>
      </c>
      <c r="B27366" s="74" t="s">
        <v>23304</v>
      </c>
      <c r="C27366" s="73" t="s">
        <v>59</v>
      </c>
      <c r="D27366" s="75">
        <v>262.42</v>
      </c>
      <c r="E27366" s="75">
        <v>262.42</v>
      </c>
      <c r="F27366" s="73" t="s">
        <v>11</v>
      </c>
    </row>
    <row r="27367" spans="1:6" ht="25.5" x14ac:dyDescent="0.25">
      <c r="A27367" s="73" t="s">
        <v>23305</v>
      </c>
      <c r="B27367" s="74" t="s">
        <v>23306</v>
      </c>
      <c r="C27367" s="73" t="s">
        <v>59</v>
      </c>
      <c r="D27367" s="75">
        <v>309.37</v>
      </c>
      <c r="E27367" s="75">
        <v>309.37</v>
      </c>
      <c r="F27367" s="73" t="s">
        <v>11</v>
      </c>
    </row>
    <row r="27368" spans="1:6" ht="25.5" x14ac:dyDescent="0.25">
      <c r="A27368" s="73" t="s">
        <v>23307</v>
      </c>
      <c r="B27368" s="74" t="s">
        <v>23308</v>
      </c>
      <c r="C27368" s="73" t="s">
        <v>59</v>
      </c>
      <c r="D27368" s="75">
        <v>489.05</v>
      </c>
      <c r="E27368" s="75">
        <v>489.05</v>
      </c>
      <c r="F27368" s="73" t="s">
        <v>11</v>
      </c>
    </row>
    <row r="27369" spans="1:6" x14ac:dyDescent="0.25">
      <c r="A27369" s="73" t="s">
        <v>23309</v>
      </c>
      <c r="B27369" s="74" t="s">
        <v>23310</v>
      </c>
      <c r="C27369" s="73" t="s">
        <v>59</v>
      </c>
      <c r="D27369" s="75">
        <v>9.15</v>
      </c>
      <c r="E27369" s="75">
        <v>9.15</v>
      </c>
      <c r="F27369" s="73" t="s">
        <v>11</v>
      </c>
    </row>
    <row r="27370" spans="1:6" x14ac:dyDescent="0.25">
      <c r="A27370" s="73" t="s">
        <v>23311</v>
      </c>
      <c r="B27370" s="74" t="s">
        <v>23312</v>
      </c>
      <c r="C27370" s="73" t="s">
        <v>59</v>
      </c>
      <c r="D27370" s="75">
        <v>14.61</v>
      </c>
      <c r="E27370" s="75">
        <v>14.61</v>
      </c>
      <c r="F27370" s="73" t="s">
        <v>11</v>
      </c>
    </row>
    <row r="27371" spans="1:6" x14ac:dyDescent="0.25">
      <c r="A27371" s="73" t="s">
        <v>23313</v>
      </c>
      <c r="B27371" s="74" t="s">
        <v>23314</v>
      </c>
      <c r="C27371" s="73" t="s">
        <v>59</v>
      </c>
      <c r="D27371" s="75">
        <v>24.9</v>
      </c>
      <c r="E27371" s="75">
        <v>24.9</v>
      </c>
      <c r="F27371" s="73" t="s">
        <v>11</v>
      </c>
    </row>
    <row r="27372" spans="1:6" x14ac:dyDescent="0.25">
      <c r="A27372" s="73" t="s">
        <v>23315</v>
      </c>
      <c r="B27372" s="74" t="s">
        <v>23316</v>
      </c>
      <c r="C27372" s="73" t="s">
        <v>59</v>
      </c>
      <c r="D27372" s="75">
        <v>31.67</v>
      </c>
      <c r="E27372" s="75">
        <v>31.67</v>
      </c>
      <c r="F27372" s="73" t="s">
        <v>11</v>
      </c>
    </row>
    <row r="27373" spans="1:6" x14ac:dyDescent="0.25">
      <c r="A27373" s="73" t="s">
        <v>23317</v>
      </c>
      <c r="B27373" s="74" t="s">
        <v>23318</v>
      </c>
      <c r="C27373" s="73" t="s">
        <v>59</v>
      </c>
      <c r="D27373" s="75">
        <v>43.28</v>
      </c>
      <c r="E27373" s="75">
        <v>43.28</v>
      </c>
      <c r="F27373" s="73" t="s">
        <v>11</v>
      </c>
    </row>
    <row r="27374" spans="1:6" x14ac:dyDescent="0.25">
      <c r="A27374" s="73" t="s">
        <v>23319</v>
      </c>
      <c r="B27374" s="74" t="s">
        <v>23320</v>
      </c>
      <c r="C27374" s="73" t="s">
        <v>59</v>
      </c>
      <c r="D27374" s="75">
        <v>64.33</v>
      </c>
      <c r="E27374" s="75">
        <v>64.33</v>
      </c>
      <c r="F27374" s="73" t="s">
        <v>11</v>
      </c>
    </row>
    <row r="27375" spans="1:6" x14ac:dyDescent="0.25">
      <c r="A27375" s="73" t="s">
        <v>23321</v>
      </c>
      <c r="B27375" s="74" t="s">
        <v>23322</v>
      </c>
      <c r="C27375" s="73" t="s">
        <v>59</v>
      </c>
      <c r="D27375" s="75">
        <v>109.46</v>
      </c>
      <c r="E27375" s="75">
        <v>109.46</v>
      </c>
      <c r="F27375" s="73" t="s">
        <v>11</v>
      </c>
    </row>
    <row r="27376" spans="1:6" x14ac:dyDescent="0.25">
      <c r="A27376" s="73" t="s">
        <v>23323</v>
      </c>
      <c r="B27376" s="74" t="s">
        <v>23324</v>
      </c>
      <c r="C27376" s="73" t="s">
        <v>59</v>
      </c>
      <c r="D27376" s="75">
        <v>174.12</v>
      </c>
      <c r="E27376" s="75">
        <v>174.12</v>
      </c>
      <c r="F27376" s="73" t="s">
        <v>11</v>
      </c>
    </row>
    <row r="27377" spans="1:6" x14ac:dyDescent="0.25">
      <c r="A27377" s="73" t="s">
        <v>23325</v>
      </c>
      <c r="B27377" s="74" t="s">
        <v>23326</v>
      </c>
      <c r="C27377" s="73" t="s">
        <v>59</v>
      </c>
      <c r="D27377" s="75">
        <v>310.94</v>
      </c>
      <c r="E27377" s="75">
        <v>310.94</v>
      </c>
      <c r="F27377" s="73" t="s">
        <v>11</v>
      </c>
    </row>
    <row r="27378" spans="1:6" ht="25.5" x14ac:dyDescent="0.25">
      <c r="A27378" s="73" t="s">
        <v>23327</v>
      </c>
      <c r="B27378" s="74" t="s">
        <v>23328</v>
      </c>
      <c r="C27378" s="73" t="s">
        <v>59</v>
      </c>
      <c r="D27378" s="75">
        <v>4.7699999999999996</v>
      </c>
      <c r="E27378" s="75">
        <v>4.7699999999999996</v>
      </c>
      <c r="F27378" s="73" t="s">
        <v>11</v>
      </c>
    </row>
    <row r="27379" spans="1:6" ht="25.5" x14ac:dyDescent="0.25">
      <c r="A27379" s="73" t="s">
        <v>23329</v>
      </c>
      <c r="B27379" s="74" t="s">
        <v>23330</v>
      </c>
      <c r="C27379" s="73" t="s">
        <v>59</v>
      </c>
      <c r="D27379" s="75">
        <v>5.96</v>
      </c>
      <c r="E27379" s="75">
        <v>5.96</v>
      </c>
      <c r="F27379" s="73" t="s">
        <v>11</v>
      </c>
    </row>
    <row r="27380" spans="1:6" ht="25.5" x14ac:dyDescent="0.25">
      <c r="A27380" s="73" t="s">
        <v>23331</v>
      </c>
      <c r="B27380" s="74" t="s">
        <v>23332</v>
      </c>
      <c r="C27380" s="73" t="s">
        <v>59</v>
      </c>
      <c r="D27380" s="75">
        <v>8.83</v>
      </c>
      <c r="E27380" s="75">
        <v>8.83</v>
      </c>
      <c r="F27380" s="73" t="s">
        <v>11</v>
      </c>
    </row>
    <row r="27381" spans="1:6" ht="25.5" x14ac:dyDescent="0.25">
      <c r="A27381" s="73" t="s">
        <v>23333</v>
      </c>
      <c r="B27381" s="74" t="s">
        <v>23334</v>
      </c>
      <c r="C27381" s="73" t="s">
        <v>59</v>
      </c>
      <c r="D27381" s="75">
        <v>14.63</v>
      </c>
      <c r="E27381" s="75">
        <v>14.63</v>
      </c>
      <c r="F27381" s="73" t="s">
        <v>11</v>
      </c>
    </row>
    <row r="27382" spans="1:6" ht="25.5" x14ac:dyDescent="0.25">
      <c r="A27382" s="73" t="s">
        <v>23335</v>
      </c>
      <c r="B27382" s="74" t="s">
        <v>23336</v>
      </c>
      <c r="C27382" s="73" t="s">
        <v>59</v>
      </c>
      <c r="D27382" s="75">
        <v>6.87</v>
      </c>
      <c r="E27382" s="75">
        <v>6.87</v>
      </c>
      <c r="F27382" s="73" t="s">
        <v>11</v>
      </c>
    </row>
    <row r="27383" spans="1:6" ht="25.5" x14ac:dyDescent="0.25">
      <c r="A27383" s="73" t="s">
        <v>23337</v>
      </c>
      <c r="B27383" s="74" t="s">
        <v>23338</v>
      </c>
      <c r="C27383" s="73" t="s">
        <v>59</v>
      </c>
      <c r="D27383" s="75">
        <v>9.75</v>
      </c>
      <c r="E27383" s="75">
        <v>9.75</v>
      </c>
      <c r="F27383" s="73" t="s">
        <v>11</v>
      </c>
    </row>
    <row r="27384" spans="1:6" ht="25.5" x14ac:dyDescent="0.25">
      <c r="A27384" s="73" t="s">
        <v>23339</v>
      </c>
      <c r="B27384" s="74" t="s">
        <v>23340</v>
      </c>
      <c r="C27384" s="73" t="s">
        <v>59</v>
      </c>
      <c r="D27384" s="75">
        <v>14.98</v>
      </c>
      <c r="E27384" s="75">
        <v>14.98</v>
      </c>
      <c r="F27384" s="73" t="s">
        <v>11</v>
      </c>
    </row>
    <row r="27385" spans="1:6" ht="25.5" x14ac:dyDescent="0.25">
      <c r="A27385" s="73" t="s">
        <v>23341</v>
      </c>
      <c r="B27385" s="74" t="s">
        <v>23342</v>
      </c>
      <c r="C27385" s="73" t="s">
        <v>59</v>
      </c>
      <c r="D27385" s="75">
        <v>15.85</v>
      </c>
      <c r="E27385" s="75">
        <v>15.85</v>
      </c>
      <c r="F27385" s="73" t="s">
        <v>11</v>
      </c>
    </row>
    <row r="27386" spans="1:6" ht="25.5" x14ac:dyDescent="0.25">
      <c r="A27386" s="73" t="s">
        <v>23343</v>
      </c>
      <c r="B27386" s="74" t="s">
        <v>23344</v>
      </c>
      <c r="C27386" s="73" t="s">
        <v>59</v>
      </c>
      <c r="D27386" s="75">
        <v>37.04</v>
      </c>
      <c r="E27386" s="75">
        <v>37.04</v>
      </c>
      <c r="F27386" s="73" t="s">
        <v>11</v>
      </c>
    </row>
    <row r="27387" spans="1:6" ht="25.5" x14ac:dyDescent="0.25">
      <c r="A27387" s="73" t="s">
        <v>23345</v>
      </c>
      <c r="B27387" s="74" t="s">
        <v>23346</v>
      </c>
      <c r="C27387" s="73" t="s">
        <v>59</v>
      </c>
      <c r="D27387" s="75">
        <v>9.01</v>
      </c>
      <c r="E27387" s="75">
        <v>9.01</v>
      </c>
      <c r="F27387" s="73" t="s">
        <v>11</v>
      </c>
    </row>
    <row r="27388" spans="1:6" ht="25.5" x14ac:dyDescent="0.25">
      <c r="A27388" s="73" t="s">
        <v>23347</v>
      </c>
      <c r="B27388" s="74" t="s">
        <v>23348</v>
      </c>
      <c r="C27388" s="73" t="s">
        <v>59</v>
      </c>
      <c r="D27388" s="75">
        <v>11.7</v>
      </c>
      <c r="E27388" s="75">
        <v>11.7</v>
      </c>
      <c r="F27388" s="73" t="s">
        <v>11</v>
      </c>
    </row>
    <row r="27389" spans="1:6" x14ac:dyDescent="0.25">
      <c r="A27389" s="73" t="s">
        <v>23349</v>
      </c>
      <c r="B27389" s="74" t="s">
        <v>23350</v>
      </c>
      <c r="C27389" s="73" t="s">
        <v>59</v>
      </c>
      <c r="D27389" s="75">
        <v>32.53</v>
      </c>
      <c r="E27389" s="75">
        <v>32.53</v>
      </c>
      <c r="F27389" s="73" t="s">
        <v>11</v>
      </c>
    </row>
    <row r="27390" spans="1:6" x14ac:dyDescent="0.25">
      <c r="A27390" s="73" t="s">
        <v>23351</v>
      </c>
      <c r="B27390" s="74" t="s">
        <v>23352</v>
      </c>
      <c r="C27390" s="73" t="s">
        <v>59</v>
      </c>
      <c r="D27390" s="75">
        <v>42.65</v>
      </c>
      <c r="E27390" s="75">
        <v>42.65</v>
      </c>
      <c r="F27390" s="73" t="s">
        <v>11</v>
      </c>
    </row>
    <row r="27391" spans="1:6" x14ac:dyDescent="0.25">
      <c r="A27391" s="73" t="s">
        <v>23353</v>
      </c>
      <c r="B27391" s="74" t="s">
        <v>23354</v>
      </c>
      <c r="C27391" s="73" t="s">
        <v>59</v>
      </c>
      <c r="D27391" s="75">
        <v>56.39</v>
      </c>
      <c r="E27391" s="75">
        <v>56.39</v>
      </c>
      <c r="F27391" s="73" t="s">
        <v>11</v>
      </c>
    </row>
    <row r="27392" spans="1:6" x14ac:dyDescent="0.25">
      <c r="A27392" s="73" t="s">
        <v>23355</v>
      </c>
      <c r="B27392" s="74" t="s">
        <v>23356</v>
      </c>
      <c r="C27392" s="73" t="s">
        <v>59</v>
      </c>
      <c r="D27392" s="75">
        <v>93.98</v>
      </c>
      <c r="E27392" s="75">
        <v>93.98</v>
      </c>
      <c r="F27392" s="73" t="s">
        <v>11</v>
      </c>
    </row>
    <row r="27393" spans="1:6" x14ac:dyDescent="0.25">
      <c r="A27393" s="73" t="s">
        <v>23357</v>
      </c>
      <c r="B27393" s="74" t="s">
        <v>23358</v>
      </c>
      <c r="C27393" s="73" t="s">
        <v>59</v>
      </c>
      <c r="D27393" s="75">
        <v>119.29</v>
      </c>
      <c r="E27393" s="75">
        <v>119.29</v>
      </c>
      <c r="F27393" s="73" t="s">
        <v>11</v>
      </c>
    </row>
    <row r="27394" spans="1:6" ht="25.5" x14ac:dyDescent="0.25">
      <c r="A27394" s="73" t="s">
        <v>23359</v>
      </c>
      <c r="B27394" s="74" t="s">
        <v>37707</v>
      </c>
      <c r="C27394" s="73" t="s">
        <v>59</v>
      </c>
      <c r="D27394" s="75">
        <v>96.89</v>
      </c>
      <c r="E27394" s="75">
        <v>96.89</v>
      </c>
      <c r="F27394" s="73" t="s">
        <v>11</v>
      </c>
    </row>
    <row r="27395" spans="1:6" ht="63.75" x14ac:dyDescent="0.25">
      <c r="A27395" s="73" t="s">
        <v>23360</v>
      </c>
      <c r="B27395" s="74" t="s">
        <v>23361</v>
      </c>
      <c r="C27395" s="73" t="s">
        <v>59</v>
      </c>
      <c r="D27395" s="75">
        <v>1.24</v>
      </c>
      <c r="E27395" s="75">
        <v>1.24</v>
      </c>
      <c r="F27395" s="73" t="s">
        <v>11</v>
      </c>
    </row>
    <row r="27396" spans="1:6" ht="51" x14ac:dyDescent="0.25">
      <c r="A27396" s="73" t="s">
        <v>23362</v>
      </c>
      <c r="B27396" s="74" t="s">
        <v>35031</v>
      </c>
      <c r="C27396" s="73" t="s">
        <v>59</v>
      </c>
      <c r="D27396" s="75">
        <v>2.3199999999999998</v>
      </c>
      <c r="E27396" s="75">
        <v>2.3199999999999998</v>
      </c>
      <c r="F27396" s="73" t="s">
        <v>11</v>
      </c>
    </row>
    <row r="27397" spans="1:6" ht="51" x14ac:dyDescent="0.25">
      <c r="A27397" s="73" t="s">
        <v>23363</v>
      </c>
      <c r="B27397" s="74" t="s">
        <v>35032</v>
      </c>
      <c r="C27397" s="73" t="s">
        <v>59</v>
      </c>
      <c r="D27397" s="75">
        <v>81.400000000000006</v>
      </c>
      <c r="E27397" s="75">
        <v>81.400000000000006</v>
      </c>
      <c r="F27397" s="73" t="s">
        <v>11</v>
      </c>
    </row>
    <row r="27398" spans="1:6" ht="51" x14ac:dyDescent="0.25">
      <c r="A27398" s="73" t="s">
        <v>23364</v>
      </c>
      <c r="B27398" s="74" t="s">
        <v>35033</v>
      </c>
      <c r="C27398" s="73" t="s">
        <v>59</v>
      </c>
      <c r="D27398" s="75">
        <v>105.34</v>
      </c>
      <c r="E27398" s="75">
        <v>105.34</v>
      </c>
      <c r="F27398" s="73" t="s">
        <v>11</v>
      </c>
    </row>
    <row r="27399" spans="1:6" ht="51" x14ac:dyDescent="0.25">
      <c r="A27399" s="73" t="s">
        <v>23365</v>
      </c>
      <c r="B27399" s="74" t="s">
        <v>35034</v>
      </c>
      <c r="C27399" s="73" t="s">
        <v>59</v>
      </c>
      <c r="D27399" s="75">
        <v>131.15</v>
      </c>
      <c r="E27399" s="75">
        <v>131.15</v>
      </c>
      <c r="F27399" s="73" t="s">
        <v>11</v>
      </c>
    </row>
    <row r="27400" spans="1:6" ht="51" x14ac:dyDescent="0.25">
      <c r="A27400" s="73" t="s">
        <v>23366</v>
      </c>
      <c r="B27400" s="74" t="s">
        <v>35035</v>
      </c>
      <c r="C27400" s="73" t="s">
        <v>59</v>
      </c>
      <c r="D27400" s="75">
        <v>159.88999999999999</v>
      </c>
      <c r="E27400" s="75">
        <v>159.88999999999999</v>
      </c>
      <c r="F27400" s="73" t="s">
        <v>11</v>
      </c>
    </row>
    <row r="27401" spans="1:6" ht="51" x14ac:dyDescent="0.25">
      <c r="A27401" s="73" t="s">
        <v>23367</v>
      </c>
      <c r="B27401" s="74" t="s">
        <v>35036</v>
      </c>
      <c r="C27401" s="73" t="s">
        <v>59</v>
      </c>
      <c r="D27401" s="75">
        <v>196.19</v>
      </c>
      <c r="E27401" s="75">
        <v>196.19</v>
      </c>
      <c r="F27401" s="73" t="s">
        <v>11</v>
      </c>
    </row>
    <row r="27402" spans="1:6" ht="51" x14ac:dyDescent="0.25">
      <c r="A27402" s="73" t="s">
        <v>23368</v>
      </c>
      <c r="B27402" s="74" t="s">
        <v>35037</v>
      </c>
      <c r="C27402" s="73" t="s">
        <v>59</v>
      </c>
      <c r="D27402" s="75">
        <v>254.97</v>
      </c>
      <c r="E27402" s="75">
        <v>254.97</v>
      </c>
      <c r="F27402" s="73" t="s">
        <v>11</v>
      </c>
    </row>
    <row r="27403" spans="1:6" ht="51" x14ac:dyDescent="0.25">
      <c r="A27403" s="73" t="s">
        <v>23369</v>
      </c>
      <c r="B27403" s="74" t="s">
        <v>35038</v>
      </c>
      <c r="C27403" s="73" t="s">
        <v>59</v>
      </c>
      <c r="D27403" s="75">
        <v>321.89</v>
      </c>
      <c r="E27403" s="75">
        <v>321.89</v>
      </c>
      <c r="F27403" s="73" t="s">
        <v>11</v>
      </c>
    </row>
    <row r="27404" spans="1:6" ht="51" x14ac:dyDescent="0.25">
      <c r="A27404" s="73" t="s">
        <v>23370</v>
      </c>
      <c r="B27404" s="74" t="s">
        <v>35039</v>
      </c>
      <c r="C27404" s="73" t="s">
        <v>59</v>
      </c>
      <c r="D27404" s="75">
        <v>3.24</v>
      </c>
      <c r="E27404" s="75">
        <v>3.24</v>
      </c>
      <c r="F27404" s="73" t="s">
        <v>11</v>
      </c>
    </row>
    <row r="27405" spans="1:6" ht="51" x14ac:dyDescent="0.25">
      <c r="A27405" s="73" t="s">
        <v>23371</v>
      </c>
      <c r="B27405" s="74" t="s">
        <v>35040</v>
      </c>
      <c r="C27405" s="73" t="s">
        <v>59</v>
      </c>
      <c r="D27405" s="75">
        <v>5.36</v>
      </c>
      <c r="E27405" s="75">
        <v>5.36</v>
      </c>
      <c r="F27405" s="73" t="s">
        <v>11</v>
      </c>
    </row>
    <row r="27406" spans="1:6" ht="51" x14ac:dyDescent="0.25">
      <c r="A27406" s="73" t="s">
        <v>23372</v>
      </c>
      <c r="B27406" s="74" t="s">
        <v>35041</v>
      </c>
      <c r="C27406" s="73" t="s">
        <v>59</v>
      </c>
      <c r="D27406" s="75">
        <v>7.15</v>
      </c>
      <c r="E27406" s="75">
        <v>7.15</v>
      </c>
      <c r="F27406" s="73" t="s">
        <v>11</v>
      </c>
    </row>
    <row r="27407" spans="1:6" ht="51" x14ac:dyDescent="0.25">
      <c r="A27407" s="73" t="s">
        <v>23373</v>
      </c>
      <c r="B27407" s="74" t="s">
        <v>35042</v>
      </c>
      <c r="C27407" s="73" t="s">
        <v>59</v>
      </c>
      <c r="D27407" s="75">
        <v>13.64</v>
      </c>
      <c r="E27407" s="75">
        <v>13.64</v>
      </c>
      <c r="F27407" s="73" t="s">
        <v>11</v>
      </c>
    </row>
    <row r="27408" spans="1:6" ht="51" x14ac:dyDescent="0.25">
      <c r="A27408" s="73" t="s">
        <v>23374</v>
      </c>
      <c r="B27408" s="74" t="s">
        <v>35043</v>
      </c>
      <c r="C27408" s="73" t="s">
        <v>59</v>
      </c>
      <c r="D27408" s="75">
        <v>17.600000000000001</v>
      </c>
      <c r="E27408" s="75">
        <v>17.600000000000001</v>
      </c>
      <c r="F27408" s="73" t="s">
        <v>11</v>
      </c>
    </row>
    <row r="27409" spans="1:6" ht="51" x14ac:dyDescent="0.25">
      <c r="A27409" s="73" t="s">
        <v>23375</v>
      </c>
      <c r="B27409" s="74" t="s">
        <v>35044</v>
      </c>
      <c r="C27409" s="73" t="s">
        <v>59</v>
      </c>
      <c r="D27409" s="75">
        <v>28.26</v>
      </c>
      <c r="E27409" s="75">
        <v>28.26</v>
      </c>
      <c r="F27409" s="73" t="s">
        <v>11</v>
      </c>
    </row>
    <row r="27410" spans="1:6" ht="51" x14ac:dyDescent="0.25">
      <c r="A27410" s="73" t="s">
        <v>23376</v>
      </c>
      <c r="B27410" s="74" t="s">
        <v>35045</v>
      </c>
      <c r="C27410" s="73" t="s">
        <v>59</v>
      </c>
      <c r="D27410" s="75">
        <v>39.54</v>
      </c>
      <c r="E27410" s="75">
        <v>39.54</v>
      </c>
      <c r="F27410" s="73" t="s">
        <v>11</v>
      </c>
    </row>
    <row r="27411" spans="1:6" ht="51" x14ac:dyDescent="0.25">
      <c r="A27411" s="73" t="s">
        <v>23377</v>
      </c>
      <c r="B27411" s="74" t="s">
        <v>35046</v>
      </c>
      <c r="C27411" s="73" t="s">
        <v>59</v>
      </c>
      <c r="D27411" s="75">
        <v>47.01</v>
      </c>
      <c r="E27411" s="75">
        <v>47.01</v>
      </c>
      <c r="F27411" s="73" t="s">
        <v>11</v>
      </c>
    </row>
    <row r="27412" spans="1:6" ht="51" x14ac:dyDescent="0.25">
      <c r="A27412" s="73" t="s">
        <v>23378</v>
      </c>
      <c r="B27412" s="74" t="s">
        <v>35047</v>
      </c>
      <c r="C27412" s="73" t="s">
        <v>59</v>
      </c>
      <c r="D27412" s="75">
        <v>1.48</v>
      </c>
      <c r="E27412" s="75">
        <v>1.48</v>
      </c>
      <c r="F27412" s="73" t="s">
        <v>11</v>
      </c>
    </row>
    <row r="27413" spans="1:6" ht="51" x14ac:dyDescent="0.25">
      <c r="A27413" s="73" t="s">
        <v>23379</v>
      </c>
      <c r="B27413" s="74" t="s">
        <v>35048</v>
      </c>
      <c r="C27413" s="73" t="s">
        <v>59</v>
      </c>
      <c r="D27413" s="75">
        <v>2.37</v>
      </c>
      <c r="E27413" s="75">
        <v>2.37</v>
      </c>
      <c r="F27413" s="73" t="s">
        <v>11</v>
      </c>
    </row>
    <row r="27414" spans="1:6" ht="51" x14ac:dyDescent="0.25">
      <c r="A27414" s="73" t="s">
        <v>23380</v>
      </c>
      <c r="B27414" s="74" t="s">
        <v>35049</v>
      </c>
      <c r="C27414" s="73" t="s">
        <v>59</v>
      </c>
      <c r="D27414" s="75">
        <v>3.79</v>
      </c>
      <c r="E27414" s="75">
        <v>3.79</v>
      </c>
      <c r="F27414" s="73" t="s">
        <v>11</v>
      </c>
    </row>
    <row r="27415" spans="1:6" ht="51" x14ac:dyDescent="0.25">
      <c r="A27415" s="73" t="s">
        <v>23381</v>
      </c>
      <c r="B27415" s="74" t="s">
        <v>35050</v>
      </c>
      <c r="C27415" s="73" t="s">
        <v>59</v>
      </c>
      <c r="D27415" s="75">
        <v>5.55</v>
      </c>
      <c r="E27415" s="75">
        <v>5.55</v>
      </c>
      <c r="F27415" s="73" t="s">
        <v>11</v>
      </c>
    </row>
    <row r="27416" spans="1:6" ht="51" x14ac:dyDescent="0.25">
      <c r="A27416" s="73" t="s">
        <v>23382</v>
      </c>
      <c r="B27416" s="74" t="s">
        <v>35051</v>
      </c>
      <c r="C27416" s="73" t="s">
        <v>59</v>
      </c>
      <c r="D27416" s="75">
        <v>10.23</v>
      </c>
      <c r="E27416" s="75">
        <v>10.23</v>
      </c>
      <c r="F27416" s="73" t="s">
        <v>11</v>
      </c>
    </row>
    <row r="27417" spans="1:6" ht="51" x14ac:dyDescent="0.25">
      <c r="A27417" s="73" t="s">
        <v>23383</v>
      </c>
      <c r="B27417" s="74" t="s">
        <v>35052</v>
      </c>
      <c r="C27417" s="73" t="s">
        <v>59</v>
      </c>
      <c r="D27417" s="75">
        <v>15.66</v>
      </c>
      <c r="E27417" s="75">
        <v>15.66</v>
      </c>
      <c r="F27417" s="73" t="s">
        <v>11</v>
      </c>
    </row>
    <row r="27418" spans="1:6" ht="51" x14ac:dyDescent="0.25">
      <c r="A27418" s="73" t="s">
        <v>23384</v>
      </c>
      <c r="B27418" s="74" t="s">
        <v>35053</v>
      </c>
      <c r="C27418" s="73" t="s">
        <v>59</v>
      </c>
      <c r="D27418" s="75">
        <v>27.89</v>
      </c>
      <c r="E27418" s="75">
        <v>27.89</v>
      </c>
      <c r="F27418" s="73" t="s">
        <v>11</v>
      </c>
    </row>
    <row r="27419" spans="1:6" ht="51" x14ac:dyDescent="0.25">
      <c r="A27419" s="73" t="s">
        <v>23385</v>
      </c>
      <c r="B27419" s="74" t="s">
        <v>35054</v>
      </c>
      <c r="C27419" s="73" t="s">
        <v>59</v>
      </c>
      <c r="D27419" s="75">
        <v>33.15</v>
      </c>
      <c r="E27419" s="75">
        <v>33.15</v>
      </c>
      <c r="F27419" s="73" t="s">
        <v>11</v>
      </c>
    </row>
    <row r="27420" spans="1:6" x14ac:dyDescent="0.25">
      <c r="A27420" s="73" t="s">
        <v>23386</v>
      </c>
      <c r="B27420" s="74" t="s">
        <v>23387</v>
      </c>
      <c r="C27420" s="73" t="s">
        <v>59</v>
      </c>
      <c r="D27420" s="75">
        <v>3.25</v>
      </c>
      <c r="E27420" s="75">
        <v>3.25</v>
      </c>
      <c r="F27420" s="73" t="s">
        <v>11</v>
      </c>
    </row>
    <row r="27421" spans="1:6" x14ac:dyDescent="0.25">
      <c r="A27421" s="73" t="s">
        <v>23388</v>
      </c>
      <c r="B27421" s="74" t="s">
        <v>23389</v>
      </c>
      <c r="C27421" s="73" t="s">
        <v>59</v>
      </c>
      <c r="D27421" s="75">
        <v>4.3499999999999996</v>
      </c>
      <c r="E27421" s="75">
        <v>4.3499999999999996</v>
      </c>
      <c r="F27421" s="73" t="s">
        <v>11</v>
      </c>
    </row>
    <row r="27422" spans="1:6" x14ac:dyDescent="0.25">
      <c r="A27422" s="73" t="s">
        <v>23390</v>
      </c>
      <c r="B27422" s="74" t="s">
        <v>23391</v>
      </c>
      <c r="C27422" s="73" t="s">
        <v>59</v>
      </c>
      <c r="D27422" s="75">
        <v>5.75</v>
      </c>
      <c r="E27422" s="75">
        <v>5.75</v>
      </c>
      <c r="F27422" s="73" t="s">
        <v>11</v>
      </c>
    </row>
    <row r="27423" spans="1:6" x14ac:dyDescent="0.25">
      <c r="A27423" s="73" t="s">
        <v>23392</v>
      </c>
      <c r="B27423" s="74" t="s">
        <v>23393</v>
      </c>
      <c r="C27423" s="73" t="s">
        <v>59</v>
      </c>
      <c r="D27423" s="75">
        <v>8.7200000000000006</v>
      </c>
      <c r="E27423" s="75">
        <v>8.7200000000000006</v>
      </c>
      <c r="F27423" s="73" t="s">
        <v>11</v>
      </c>
    </row>
    <row r="27424" spans="1:6" x14ac:dyDescent="0.25">
      <c r="A27424" s="73" t="s">
        <v>23394</v>
      </c>
      <c r="B27424" s="74" t="s">
        <v>23395</v>
      </c>
      <c r="C27424" s="73" t="s">
        <v>59</v>
      </c>
      <c r="D27424" s="75">
        <v>10.210000000000001</v>
      </c>
      <c r="E27424" s="75">
        <v>10.210000000000001</v>
      </c>
      <c r="F27424" s="73" t="s">
        <v>11</v>
      </c>
    </row>
    <row r="27425" spans="1:6" x14ac:dyDescent="0.25">
      <c r="A27425" s="73" t="s">
        <v>23396</v>
      </c>
      <c r="B27425" s="74" t="s">
        <v>23397</v>
      </c>
      <c r="C27425" s="73" t="s">
        <v>59</v>
      </c>
      <c r="D27425" s="75">
        <v>14.45</v>
      </c>
      <c r="E27425" s="75">
        <v>14.45</v>
      </c>
      <c r="F27425" s="73" t="s">
        <v>11</v>
      </c>
    </row>
    <row r="27426" spans="1:6" x14ac:dyDescent="0.25">
      <c r="A27426" s="73" t="s">
        <v>23398</v>
      </c>
      <c r="B27426" s="74" t="s">
        <v>23399</v>
      </c>
      <c r="C27426" s="73" t="s">
        <v>59</v>
      </c>
      <c r="D27426" s="75">
        <v>23.46</v>
      </c>
      <c r="E27426" s="75">
        <v>23.46</v>
      </c>
      <c r="F27426" s="73" t="s">
        <v>11</v>
      </c>
    </row>
    <row r="27427" spans="1:6" x14ac:dyDescent="0.25">
      <c r="A27427" s="73" t="s">
        <v>23400</v>
      </c>
      <c r="B27427" s="74" t="s">
        <v>23401</v>
      </c>
      <c r="C27427" s="73" t="s">
        <v>59</v>
      </c>
      <c r="D27427" s="75">
        <v>30.69</v>
      </c>
      <c r="E27427" s="75">
        <v>30.69</v>
      </c>
      <c r="F27427" s="73" t="s">
        <v>11</v>
      </c>
    </row>
    <row r="27428" spans="1:6" x14ac:dyDescent="0.25">
      <c r="A27428" s="73" t="s">
        <v>23402</v>
      </c>
      <c r="B27428" s="74" t="s">
        <v>23403</v>
      </c>
      <c r="C27428" s="73" t="s">
        <v>59</v>
      </c>
      <c r="D27428" s="75">
        <v>52.8</v>
      </c>
      <c r="E27428" s="75">
        <v>52.8</v>
      </c>
      <c r="F27428" s="73" t="s">
        <v>11</v>
      </c>
    </row>
    <row r="27429" spans="1:6" ht="25.5" x14ac:dyDescent="0.25">
      <c r="A27429" s="73" t="s">
        <v>23404</v>
      </c>
      <c r="B27429" s="74" t="s">
        <v>23405</v>
      </c>
      <c r="C27429" s="73" t="s">
        <v>59</v>
      </c>
      <c r="D27429" s="75">
        <v>4.9400000000000004</v>
      </c>
      <c r="E27429" s="75">
        <v>4.9400000000000004</v>
      </c>
      <c r="F27429" s="73" t="s">
        <v>11</v>
      </c>
    </row>
    <row r="27430" spans="1:6" ht="25.5" x14ac:dyDescent="0.25">
      <c r="A27430" s="73" t="s">
        <v>23406</v>
      </c>
      <c r="B27430" s="74" t="s">
        <v>23407</v>
      </c>
      <c r="C27430" s="73" t="s">
        <v>59</v>
      </c>
      <c r="D27430" s="75">
        <v>15.51</v>
      </c>
      <c r="E27430" s="75">
        <v>15.51</v>
      </c>
      <c r="F27430" s="73" t="s">
        <v>11</v>
      </c>
    </row>
    <row r="27431" spans="1:6" ht="25.5" x14ac:dyDescent="0.25">
      <c r="A27431" s="73" t="s">
        <v>23408</v>
      </c>
      <c r="B27431" s="74" t="s">
        <v>23409</v>
      </c>
      <c r="C27431" s="73" t="s">
        <v>59</v>
      </c>
      <c r="D27431" s="75">
        <v>11.08</v>
      </c>
      <c r="E27431" s="75">
        <v>11.08</v>
      </c>
      <c r="F27431" s="73" t="s">
        <v>11</v>
      </c>
    </row>
    <row r="27432" spans="1:6" ht="25.5" x14ac:dyDescent="0.25">
      <c r="A27432" s="73" t="s">
        <v>23410</v>
      </c>
      <c r="B27432" s="74" t="s">
        <v>23411</v>
      </c>
      <c r="C27432" s="73" t="s">
        <v>59</v>
      </c>
      <c r="D27432" s="75">
        <v>21.13</v>
      </c>
      <c r="E27432" s="75">
        <v>21.13</v>
      </c>
      <c r="F27432" s="73" t="s">
        <v>11</v>
      </c>
    </row>
    <row r="27433" spans="1:6" ht="25.5" x14ac:dyDescent="0.25">
      <c r="A27433" s="73" t="s">
        <v>23412</v>
      </c>
      <c r="B27433" s="74" t="s">
        <v>23413</v>
      </c>
      <c r="C27433" s="73" t="s">
        <v>59</v>
      </c>
      <c r="D27433" s="75">
        <v>19.329999999999998</v>
      </c>
      <c r="E27433" s="75">
        <v>19.329999999999998</v>
      </c>
      <c r="F27433" s="73" t="s">
        <v>11</v>
      </c>
    </row>
    <row r="27434" spans="1:6" x14ac:dyDescent="0.25">
      <c r="A27434" s="73" t="s">
        <v>23414</v>
      </c>
      <c r="B27434" s="74" t="s">
        <v>23415</v>
      </c>
      <c r="C27434" s="73" t="s">
        <v>59</v>
      </c>
      <c r="D27434" s="75">
        <v>3.97</v>
      </c>
      <c r="E27434" s="75">
        <v>3.97</v>
      </c>
      <c r="F27434" s="73" t="s">
        <v>11</v>
      </c>
    </row>
    <row r="27435" spans="1:6" ht="38.25" x14ac:dyDescent="0.25">
      <c r="A27435" s="73" t="s">
        <v>23416</v>
      </c>
      <c r="B27435" s="74" t="s">
        <v>37708</v>
      </c>
      <c r="C27435" s="73" t="s">
        <v>59</v>
      </c>
      <c r="D27435" s="75">
        <v>4.1900000000000004</v>
      </c>
      <c r="E27435" s="75">
        <v>4.1900000000000004</v>
      </c>
      <c r="F27435" s="73" t="s">
        <v>11</v>
      </c>
    </row>
    <row r="27436" spans="1:6" ht="38.25" x14ac:dyDescent="0.25">
      <c r="A27436" s="73" t="s">
        <v>23417</v>
      </c>
      <c r="B27436" s="74" t="s">
        <v>37709</v>
      </c>
      <c r="C27436" s="73" t="s">
        <v>59</v>
      </c>
      <c r="D27436" s="75">
        <v>4.97</v>
      </c>
      <c r="E27436" s="75">
        <v>4.97</v>
      </c>
      <c r="F27436" s="73" t="s">
        <v>11</v>
      </c>
    </row>
    <row r="27437" spans="1:6" ht="38.25" x14ac:dyDescent="0.25">
      <c r="A27437" s="73" t="s">
        <v>23418</v>
      </c>
      <c r="B27437" s="74" t="s">
        <v>37710</v>
      </c>
      <c r="C27437" s="73" t="s">
        <v>59</v>
      </c>
      <c r="D27437" s="75">
        <v>7.51</v>
      </c>
      <c r="E27437" s="75">
        <v>7.51</v>
      </c>
      <c r="F27437" s="73" t="s">
        <v>11</v>
      </c>
    </row>
    <row r="27438" spans="1:6" ht="38.25" x14ac:dyDescent="0.25">
      <c r="A27438" s="73" t="s">
        <v>23419</v>
      </c>
      <c r="B27438" s="74" t="s">
        <v>37711</v>
      </c>
      <c r="C27438" s="73" t="s">
        <v>59</v>
      </c>
      <c r="D27438" s="75">
        <v>10.32</v>
      </c>
      <c r="E27438" s="75">
        <v>10.32</v>
      </c>
      <c r="F27438" s="73" t="s">
        <v>11</v>
      </c>
    </row>
    <row r="27439" spans="1:6" ht="38.25" x14ac:dyDescent="0.25">
      <c r="A27439" s="73" t="s">
        <v>23420</v>
      </c>
      <c r="B27439" s="74" t="s">
        <v>37712</v>
      </c>
      <c r="C27439" s="73" t="s">
        <v>59</v>
      </c>
      <c r="D27439" s="75">
        <v>13.91</v>
      </c>
      <c r="E27439" s="75">
        <v>13.91</v>
      </c>
      <c r="F27439" s="73" t="s">
        <v>11</v>
      </c>
    </row>
    <row r="27440" spans="1:6" ht="38.25" x14ac:dyDescent="0.25">
      <c r="A27440" s="73" t="s">
        <v>23421</v>
      </c>
      <c r="B27440" s="74" t="s">
        <v>37713</v>
      </c>
      <c r="C27440" s="73" t="s">
        <v>59</v>
      </c>
      <c r="D27440" s="75">
        <v>18.920000000000002</v>
      </c>
      <c r="E27440" s="75">
        <v>18.920000000000002</v>
      </c>
      <c r="F27440" s="73" t="s">
        <v>11</v>
      </c>
    </row>
    <row r="27441" spans="1:6" ht="25.5" x14ac:dyDescent="0.25">
      <c r="A27441" s="73" t="s">
        <v>23422</v>
      </c>
      <c r="B27441" s="74" t="s">
        <v>23423</v>
      </c>
      <c r="C27441" s="73" t="s">
        <v>59</v>
      </c>
      <c r="D27441" s="75">
        <v>34.85</v>
      </c>
      <c r="E27441" s="75">
        <v>34.85</v>
      </c>
      <c r="F27441" s="73" t="s">
        <v>11</v>
      </c>
    </row>
    <row r="27442" spans="1:6" ht="38.25" x14ac:dyDescent="0.25">
      <c r="A27442" s="73" t="s">
        <v>23424</v>
      </c>
      <c r="B27442" s="74" t="s">
        <v>23425</v>
      </c>
      <c r="C27442" s="73" t="s">
        <v>59</v>
      </c>
      <c r="D27442" s="75">
        <v>6.92</v>
      </c>
      <c r="E27442" s="75">
        <v>6.92</v>
      </c>
      <c r="F27442" s="73" t="s">
        <v>11</v>
      </c>
    </row>
    <row r="27443" spans="1:6" ht="25.5" x14ac:dyDescent="0.25">
      <c r="A27443" s="73" t="s">
        <v>23426</v>
      </c>
      <c r="B27443" s="74" t="s">
        <v>23427</v>
      </c>
      <c r="C27443" s="73" t="s">
        <v>59</v>
      </c>
      <c r="D27443" s="75">
        <v>11.8</v>
      </c>
      <c r="E27443" s="75">
        <v>11.8</v>
      </c>
      <c r="F27443" s="73" t="s">
        <v>11</v>
      </c>
    </row>
    <row r="27444" spans="1:6" ht="25.5" x14ac:dyDescent="0.25">
      <c r="A27444" s="73" t="s">
        <v>23428</v>
      </c>
      <c r="B27444" s="74" t="s">
        <v>23429</v>
      </c>
      <c r="C27444" s="73" t="s">
        <v>59</v>
      </c>
      <c r="D27444" s="75">
        <v>9.58</v>
      </c>
      <c r="E27444" s="75">
        <v>9.58</v>
      </c>
      <c r="F27444" s="73" t="s">
        <v>11</v>
      </c>
    </row>
    <row r="27445" spans="1:6" ht="38.25" x14ac:dyDescent="0.25">
      <c r="A27445" s="73" t="s">
        <v>23430</v>
      </c>
      <c r="B27445" s="74" t="s">
        <v>23431</v>
      </c>
      <c r="C27445" s="73" t="s">
        <v>59</v>
      </c>
      <c r="D27445" s="75">
        <v>14.41</v>
      </c>
      <c r="E27445" s="75">
        <v>14.41</v>
      </c>
      <c r="F27445" s="73" t="s">
        <v>11</v>
      </c>
    </row>
    <row r="27446" spans="1:6" ht="25.5" x14ac:dyDescent="0.25">
      <c r="A27446" s="73" t="s">
        <v>23432</v>
      </c>
      <c r="B27446" s="74" t="s">
        <v>23433</v>
      </c>
      <c r="C27446" s="73" t="s">
        <v>59</v>
      </c>
      <c r="D27446" s="75">
        <v>52.02</v>
      </c>
      <c r="E27446" s="75">
        <v>52.02</v>
      </c>
      <c r="F27446" s="73" t="s">
        <v>11</v>
      </c>
    </row>
    <row r="27447" spans="1:6" ht="38.25" x14ac:dyDescent="0.25">
      <c r="A27447" s="73" t="s">
        <v>23434</v>
      </c>
      <c r="B27447" s="74" t="s">
        <v>23435</v>
      </c>
      <c r="C27447" s="73" t="s">
        <v>59</v>
      </c>
      <c r="D27447" s="75">
        <v>28.62</v>
      </c>
      <c r="E27447" s="75">
        <v>28.62</v>
      </c>
      <c r="F27447" s="73" t="s">
        <v>11</v>
      </c>
    </row>
    <row r="27448" spans="1:6" ht="38.25" x14ac:dyDescent="0.25">
      <c r="A27448" s="73" t="s">
        <v>23436</v>
      </c>
      <c r="B27448" s="74" t="s">
        <v>23437</v>
      </c>
      <c r="C27448" s="73" t="s">
        <v>59</v>
      </c>
      <c r="D27448" s="75">
        <v>34.22</v>
      </c>
      <c r="E27448" s="75">
        <v>34.22</v>
      </c>
      <c r="F27448" s="73" t="s">
        <v>11</v>
      </c>
    </row>
    <row r="27449" spans="1:6" ht="38.25" x14ac:dyDescent="0.25">
      <c r="A27449" s="73" t="s">
        <v>23438</v>
      </c>
      <c r="B27449" s="74" t="s">
        <v>23439</v>
      </c>
      <c r="C27449" s="73" t="s">
        <v>59</v>
      </c>
      <c r="D27449" s="75">
        <v>73.16</v>
      </c>
      <c r="E27449" s="75">
        <v>73.16</v>
      </c>
      <c r="F27449" s="73" t="s">
        <v>11</v>
      </c>
    </row>
    <row r="27450" spans="1:6" ht="38.25" x14ac:dyDescent="0.25">
      <c r="A27450" s="73" t="s">
        <v>23440</v>
      </c>
      <c r="B27450" s="74" t="s">
        <v>23441</v>
      </c>
      <c r="C27450" s="73" t="s">
        <v>59</v>
      </c>
      <c r="D27450" s="75">
        <v>99.5</v>
      </c>
      <c r="E27450" s="75">
        <v>99.5</v>
      </c>
      <c r="F27450" s="73" t="s">
        <v>11</v>
      </c>
    </row>
    <row r="27451" spans="1:6" ht="38.25" x14ac:dyDescent="0.25">
      <c r="A27451" s="73" t="s">
        <v>23442</v>
      </c>
      <c r="B27451" s="74" t="s">
        <v>23443</v>
      </c>
      <c r="C27451" s="73" t="s">
        <v>59</v>
      </c>
      <c r="D27451" s="75">
        <v>123.49</v>
      </c>
      <c r="E27451" s="75">
        <v>123.49</v>
      </c>
      <c r="F27451" s="73" t="s">
        <v>11</v>
      </c>
    </row>
    <row r="27452" spans="1:6" ht="38.25" x14ac:dyDescent="0.25">
      <c r="A27452" s="73" t="s">
        <v>23444</v>
      </c>
      <c r="B27452" s="74" t="s">
        <v>23445</v>
      </c>
      <c r="C27452" s="73" t="s">
        <v>59</v>
      </c>
      <c r="D27452" s="75">
        <v>76.11</v>
      </c>
      <c r="E27452" s="75">
        <v>76.11</v>
      </c>
      <c r="F27452" s="73" t="s">
        <v>11</v>
      </c>
    </row>
    <row r="27453" spans="1:6" ht="38.25" x14ac:dyDescent="0.25">
      <c r="A27453" s="73" t="s">
        <v>23446</v>
      </c>
      <c r="B27453" s="74" t="s">
        <v>23447</v>
      </c>
      <c r="C27453" s="73" t="s">
        <v>59</v>
      </c>
      <c r="D27453" s="75">
        <v>135.30000000000001</v>
      </c>
      <c r="E27453" s="75">
        <v>135.30000000000001</v>
      </c>
      <c r="F27453" s="73" t="s">
        <v>11</v>
      </c>
    </row>
    <row r="27454" spans="1:6" ht="38.25" x14ac:dyDescent="0.25">
      <c r="A27454" s="73" t="s">
        <v>23448</v>
      </c>
      <c r="B27454" s="74" t="s">
        <v>23449</v>
      </c>
      <c r="C27454" s="73" t="s">
        <v>59</v>
      </c>
      <c r="D27454" s="75">
        <v>168.84</v>
      </c>
      <c r="E27454" s="75">
        <v>168.84</v>
      </c>
      <c r="F27454" s="73" t="s">
        <v>11</v>
      </c>
    </row>
    <row r="27455" spans="1:6" ht="63.75" x14ac:dyDescent="0.25">
      <c r="A27455" s="73" t="s">
        <v>23450</v>
      </c>
      <c r="B27455" s="74" t="s">
        <v>23451</v>
      </c>
      <c r="C27455" s="73" t="s">
        <v>59</v>
      </c>
      <c r="D27455" s="75">
        <v>1.68</v>
      </c>
      <c r="E27455" s="75">
        <v>1.68</v>
      </c>
      <c r="F27455" s="73" t="s">
        <v>11</v>
      </c>
    </row>
    <row r="27456" spans="1:6" ht="38.25" x14ac:dyDescent="0.25">
      <c r="A27456" s="73" t="s">
        <v>23452</v>
      </c>
      <c r="B27456" s="74" t="s">
        <v>37714</v>
      </c>
      <c r="C27456" s="73" t="s">
        <v>59</v>
      </c>
      <c r="D27456" s="75">
        <v>16.64</v>
      </c>
      <c r="E27456" s="75">
        <v>16.64</v>
      </c>
      <c r="F27456" s="73" t="s">
        <v>11</v>
      </c>
    </row>
    <row r="27457" spans="1:6" ht="38.25" x14ac:dyDescent="0.25">
      <c r="A27457" s="73" t="s">
        <v>23453</v>
      </c>
      <c r="B27457" s="74" t="s">
        <v>23454</v>
      </c>
      <c r="C27457" s="73" t="s">
        <v>59</v>
      </c>
      <c r="D27457" s="75">
        <v>18.41</v>
      </c>
      <c r="E27457" s="75">
        <v>18.41</v>
      </c>
      <c r="F27457" s="73" t="s">
        <v>11</v>
      </c>
    </row>
    <row r="27458" spans="1:6" ht="38.25" x14ac:dyDescent="0.25">
      <c r="A27458" s="73" t="s">
        <v>23455</v>
      </c>
      <c r="B27458" s="74" t="s">
        <v>807</v>
      </c>
      <c r="C27458" s="73" t="s">
        <v>59</v>
      </c>
      <c r="D27458" s="75">
        <v>15.68</v>
      </c>
      <c r="E27458" s="75">
        <v>15.68</v>
      </c>
      <c r="F27458" s="73" t="s">
        <v>11</v>
      </c>
    </row>
    <row r="27459" spans="1:6" ht="38.25" x14ac:dyDescent="0.25">
      <c r="A27459" s="73" t="s">
        <v>23456</v>
      </c>
      <c r="B27459" s="74" t="s">
        <v>23457</v>
      </c>
      <c r="C27459" s="73" t="s">
        <v>59</v>
      </c>
      <c r="D27459" s="75">
        <v>44.79</v>
      </c>
      <c r="E27459" s="75">
        <v>44.79</v>
      </c>
      <c r="F27459" s="73" t="s">
        <v>11</v>
      </c>
    </row>
    <row r="27460" spans="1:6" ht="38.25" x14ac:dyDescent="0.25">
      <c r="A27460" s="73" t="s">
        <v>23458</v>
      </c>
      <c r="B27460" s="74" t="s">
        <v>23459</v>
      </c>
      <c r="C27460" s="73" t="s">
        <v>59</v>
      </c>
      <c r="D27460" s="75">
        <v>61.34</v>
      </c>
      <c r="E27460" s="75">
        <v>61.34</v>
      </c>
      <c r="F27460" s="73" t="s">
        <v>11</v>
      </c>
    </row>
    <row r="27461" spans="1:6" ht="38.25" x14ac:dyDescent="0.25">
      <c r="A27461" s="73" t="s">
        <v>23460</v>
      </c>
      <c r="B27461" s="74" t="s">
        <v>23461</v>
      </c>
      <c r="C27461" s="73" t="s">
        <v>59</v>
      </c>
      <c r="D27461" s="75">
        <v>68.97</v>
      </c>
      <c r="E27461" s="75">
        <v>68.97</v>
      </c>
      <c r="F27461" s="73" t="s">
        <v>11</v>
      </c>
    </row>
    <row r="27462" spans="1:6" ht="38.25" x14ac:dyDescent="0.25">
      <c r="A27462" s="73" t="s">
        <v>23462</v>
      </c>
      <c r="B27462" s="74" t="s">
        <v>23463</v>
      </c>
      <c r="C27462" s="73" t="s">
        <v>59</v>
      </c>
      <c r="D27462" s="75">
        <v>12.98</v>
      </c>
      <c r="E27462" s="75">
        <v>12.98</v>
      </c>
      <c r="F27462" s="73" t="s">
        <v>11</v>
      </c>
    </row>
    <row r="27463" spans="1:6" ht="38.25" x14ac:dyDescent="0.25">
      <c r="A27463" s="73" t="s">
        <v>23464</v>
      </c>
      <c r="B27463" s="74" t="s">
        <v>23465</v>
      </c>
      <c r="C27463" s="73" t="s">
        <v>59</v>
      </c>
      <c r="D27463" s="75">
        <v>16.09</v>
      </c>
      <c r="E27463" s="75">
        <v>16.09</v>
      </c>
      <c r="F27463" s="73" t="s">
        <v>11</v>
      </c>
    </row>
    <row r="27464" spans="1:6" ht="38.25" x14ac:dyDescent="0.25">
      <c r="A27464" s="73" t="s">
        <v>23466</v>
      </c>
      <c r="B27464" s="74" t="s">
        <v>23467</v>
      </c>
      <c r="C27464" s="73" t="s">
        <v>59</v>
      </c>
      <c r="D27464" s="75">
        <v>21.94</v>
      </c>
      <c r="E27464" s="75">
        <v>21.94</v>
      </c>
      <c r="F27464" s="73" t="s">
        <v>11</v>
      </c>
    </row>
    <row r="27465" spans="1:6" ht="38.25" x14ac:dyDescent="0.25">
      <c r="A27465" s="73" t="s">
        <v>23468</v>
      </c>
      <c r="B27465" s="74" t="s">
        <v>23469</v>
      </c>
      <c r="C27465" s="73" t="s">
        <v>59</v>
      </c>
      <c r="D27465" s="75">
        <v>33.76</v>
      </c>
      <c r="E27465" s="75">
        <v>33.76</v>
      </c>
      <c r="F27465" s="73" t="s">
        <v>11</v>
      </c>
    </row>
    <row r="27466" spans="1:6" ht="38.25" x14ac:dyDescent="0.25">
      <c r="A27466" s="73" t="s">
        <v>23470</v>
      </c>
      <c r="B27466" s="74" t="s">
        <v>23471</v>
      </c>
      <c r="C27466" s="73" t="s">
        <v>59</v>
      </c>
      <c r="D27466" s="75">
        <v>53.86</v>
      </c>
      <c r="E27466" s="75">
        <v>53.86</v>
      </c>
      <c r="F27466" s="73" t="s">
        <v>11</v>
      </c>
    </row>
    <row r="27467" spans="1:6" ht="38.25" x14ac:dyDescent="0.25">
      <c r="A27467" s="73" t="s">
        <v>23472</v>
      </c>
      <c r="B27467" s="74" t="s">
        <v>23473</v>
      </c>
      <c r="C27467" s="73" t="s">
        <v>59</v>
      </c>
      <c r="D27467" s="75">
        <v>75.55</v>
      </c>
      <c r="E27467" s="75">
        <v>75.55</v>
      </c>
      <c r="F27467" s="73" t="s">
        <v>11</v>
      </c>
    </row>
    <row r="27468" spans="1:6" x14ac:dyDescent="0.25">
      <c r="A27468" s="73" t="s">
        <v>23474</v>
      </c>
      <c r="B27468" s="74" t="s">
        <v>23475</v>
      </c>
      <c r="C27468" s="73" t="s">
        <v>59</v>
      </c>
      <c r="D27468" s="75">
        <v>2.48</v>
      </c>
      <c r="E27468" s="75">
        <v>2.48</v>
      </c>
      <c r="F27468" s="73" t="s">
        <v>11</v>
      </c>
    </row>
    <row r="27469" spans="1:6" x14ac:dyDescent="0.25">
      <c r="A27469" s="73" t="s">
        <v>23476</v>
      </c>
      <c r="B27469" s="74" t="s">
        <v>23477</v>
      </c>
      <c r="C27469" s="73" t="s">
        <v>59</v>
      </c>
      <c r="D27469" s="75">
        <v>1.25</v>
      </c>
      <c r="E27469" s="75">
        <v>1.25</v>
      </c>
      <c r="F27469" s="73" t="s">
        <v>11</v>
      </c>
    </row>
    <row r="27470" spans="1:6" x14ac:dyDescent="0.25">
      <c r="A27470" s="73" t="s">
        <v>23478</v>
      </c>
      <c r="B27470" s="74" t="s">
        <v>23479</v>
      </c>
      <c r="C27470" s="73" t="s">
        <v>59</v>
      </c>
      <c r="D27470" s="75">
        <v>1.62</v>
      </c>
      <c r="E27470" s="75">
        <v>1.62</v>
      </c>
      <c r="F27470" s="73" t="s">
        <v>11</v>
      </c>
    </row>
    <row r="27471" spans="1:6" x14ac:dyDescent="0.25">
      <c r="A27471" s="73" t="s">
        <v>23480</v>
      </c>
      <c r="B27471" s="74" t="s">
        <v>23481</v>
      </c>
      <c r="C27471" s="73" t="s">
        <v>59</v>
      </c>
      <c r="D27471" s="75">
        <v>3.45</v>
      </c>
      <c r="E27471" s="75">
        <v>3.45</v>
      </c>
      <c r="F27471" s="73" t="s">
        <v>11</v>
      </c>
    </row>
    <row r="27472" spans="1:6" ht="38.25" x14ac:dyDescent="0.25">
      <c r="A27472" s="73" t="s">
        <v>23482</v>
      </c>
      <c r="B27472" s="74" t="s">
        <v>808</v>
      </c>
      <c r="C27472" s="73" t="s">
        <v>59</v>
      </c>
      <c r="D27472" s="75">
        <v>88.47</v>
      </c>
      <c r="E27472" s="75">
        <v>88.47</v>
      </c>
      <c r="F27472" s="73" t="s">
        <v>11</v>
      </c>
    </row>
    <row r="27473" spans="1:6" ht="38.25" x14ac:dyDescent="0.25">
      <c r="A27473" s="73" t="s">
        <v>23483</v>
      </c>
      <c r="B27473" s="74" t="s">
        <v>23484</v>
      </c>
      <c r="C27473" s="73" t="s">
        <v>59</v>
      </c>
      <c r="D27473" s="75">
        <v>4.57</v>
      </c>
      <c r="E27473" s="75">
        <v>4.57</v>
      </c>
      <c r="F27473" s="73" t="s">
        <v>11</v>
      </c>
    </row>
    <row r="27474" spans="1:6" ht="38.25" x14ac:dyDescent="0.25">
      <c r="A27474" s="73" t="s">
        <v>23485</v>
      </c>
      <c r="B27474" s="74" t="s">
        <v>23486</v>
      </c>
      <c r="C27474" s="73" t="s">
        <v>59</v>
      </c>
      <c r="D27474" s="75">
        <v>92.6</v>
      </c>
      <c r="E27474" s="75">
        <v>92.6</v>
      </c>
      <c r="F27474" s="73" t="s">
        <v>11</v>
      </c>
    </row>
    <row r="27475" spans="1:6" ht="38.25" x14ac:dyDescent="0.25">
      <c r="A27475" s="73" t="s">
        <v>23487</v>
      </c>
      <c r="B27475" s="74" t="s">
        <v>23488</v>
      </c>
      <c r="C27475" s="73" t="s">
        <v>59</v>
      </c>
      <c r="D27475" s="75">
        <v>4.67</v>
      </c>
      <c r="E27475" s="75">
        <v>4.67</v>
      </c>
      <c r="F27475" s="73" t="s">
        <v>11</v>
      </c>
    </row>
    <row r="27476" spans="1:6" ht="38.25" x14ac:dyDescent="0.25">
      <c r="A27476" s="73" t="s">
        <v>23489</v>
      </c>
      <c r="B27476" s="74" t="s">
        <v>23490</v>
      </c>
      <c r="C27476" s="73" t="s">
        <v>59</v>
      </c>
      <c r="D27476" s="75">
        <v>7.5</v>
      </c>
      <c r="E27476" s="75">
        <v>7.5</v>
      </c>
      <c r="F27476" s="73" t="s">
        <v>11</v>
      </c>
    </row>
    <row r="27477" spans="1:6" ht="38.25" x14ac:dyDescent="0.25">
      <c r="A27477" s="73" t="s">
        <v>23491</v>
      </c>
      <c r="B27477" s="74" t="s">
        <v>23492</v>
      </c>
      <c r="C27477" s="73" t="s">
        <v>59</v>
      </c>
      <c r="D27477" s="75">
        <v>2.5</v>
      </c>
      <c r="E27477" s="75">
        <v>2.5</v>
      </c>
      <c r="F27477" s="73" t="s">
        <v>11</v>
      </c>
    </row>
    <row r="27478" spans="1:6" ht="38.25" x14ac:dyDescent="0.25">
      <c r="A27478" s="73" t="s">
        <v>23493</v>
      </c>
      <c r="B27478" s="74" t="s">
        <v>23494</v>
      </c>
      <c r="C27478" s="73" t="s">
        <v>59</v>
      </c>
      <c r="D27478" s="75">
        <v>12.75</v>
      </c>
      <c r="E27478" s="75">
        <v>12.75</v>
      </c>
      <c r="F27478" s="73" t="s">
        <v>11</v>
      </c>
    </row>
    <row r="27479" spans="1:6" ht="25.5" x14ac:dyDescent="0.25">
      <c r="A27479" s="73" t="s">
        <v>23495</v>
      </c>
      <c r="B27479" s="74" t="s">
        <v>23496</v>
      </c>
      <c r="C27479" s="73" t="s">
        <v>59</v>
      </c>
      <c r="D27479" s="75">
        <v>94.55</v>
      </c>
      <c r="E27479" s="75">
        <v>94.55</v>
      </c>
      <c r="F27479" s="73" t="s">
        <v>11</v>
      </c>
    </row>
    <row r="27480" spans="1:6" ht="25.5" x14ac:dyDescent="0.25">
      <c r="A27480" s="73" t="s">
        <v>23497</v>
      </c>
      <c r="B27480" s="74" t="s">
        <v>23498</v>
      </c>
      <c r="C27480" s="73" t="s">
        <v>59</v>
      </c>
      <c r="D27480" s="75">
        <v>20.52</v>
      </c>
      <c r="E27480" s="75">
        <v>20.52</v>
      </c>
      <c r="F27480" s="73" t="s">
        <v>11</v>
      </c>
    </row>
    <row r="27481" spans="1:6" ht="25.5" x14ac:dyDescent="0.25">
      <c r="A27481" s="73" t="s">
        <v>23499</v>
      </c>
      <c r="B27481" s="74" t="s">
        <v>23500</v>
      </c>
      <c r="C27481" s="73" t="s">
        <v>59</v>
      </c>
      <c r="D27481" s="75">
        <v>26.15</v>
      </c>
      <c r="E27481" s="75">
        <v>26.15</v>
      </c>
      <c r="F27481" s="73" t="s">
        <v>11</v>
      </c>
    </row>
    <row r="27482" spans="1:6" ht="25.5" x14ac:dyDescent="0.25">
      <c r="A27482" s="73" t="s">
        <v>23501</v>
      </c>
      <c r="B27482" s="74" t="s">
        <v>23502</v>
      </c>
      <c r="C27482" s="73" t="s">
        <v>59</v>
      </c>
      <c r="D27482" s="75">
        <v>64.22</v>
      </c>
      <c r="E27482" s="75">
        <v>64.22</v>
      </c>
      <c r="F27482" s="73" t="s">
        <v>11</v>
      </c>
    </row>
    <row r="27483" spans="1:6" x14ac:dyDescent="0.25">
      <c r="A27483" s="73" t="s">
        <v>23503</v>
      </c>
      <c r="B27483" s="74" t="s">
        <v>23504</v>
      </c>
      <c r="C27483" s="73" t="s">
        <v>59</v>
      </c>
      <c r="D27483" s="75">
        <v>0.5</v>
      </c>
      <c r="E27483" s="75">
        <v>0.5</v>
      </c>
      <c r="F27483" s="73" t="s">
        <v>11</v>
      </c>
    </row>
    <row r="27484" spans="1:6" ht="25.5" x14ac:dyDescent="0.25">
      <c r="A27484" s="73" t="s">
        <v>23505</v>
      </c>
      <c r="B27484" s="74" t="s">
        <v>23506</v>
      </c>
      <c r="C27484" s="73" t="s">
        <v>59</v>
      </c>
      <c r="D27484" s="75">
        <v>45.79</v>
      </c>
      <c r="E27484" s="75">
        <v>45.79</v>
      </c>
      <c r="F27484" s="73" t="s">
        <v>11</v>
      </c>
    </row>
    <row r="27485" spans="1:6" ht="38.25" x14ac:dyDescent="0.25">
      <c r="A27485" s="73" t="s">
        <v>802</v>
      </c>
      <c r="B27485" s="74" t="s">
        <v>803</v>
      </c>
      <c r="C27485" s="73" t="s">
        <v>59</v>
      </c>
      <c r="D27485" s="75">
        <v>20.95</v>
      </c>
      <c r="E27485" s="75">
        <v>20.95</v>
      </c>
      <c r="F27485" s="73" t="s">
        <v>11</v>
      </c>
    </row>
    <row r="27486" spans="1:6" ht="51" x14ac:dyDescent="0.25">
      <c r="A27486" s="73" t="s">
        <v>23507</v>
      </c>
      <c r="B27486" s="74" t="s">
        <v>23508</v>
      </c>
      <c r="C27486" s="73" t="s">
        <v>59</v>
      </c>
      <c r="D27486" s="75">
        <v>1</v>
      </c>
      <c r="E27486" s="75">
        <v>1</v>
      </c>
      <c r="F27486" s="73" t="s">
        <v>11</v>
      </c>
    </row>
    <row r="27487" spans="1:6" ht="38.25" x14ac:dyDescent="0.25">
      <c r="A27487" s="73" t="s">
        <v>23509</v>
      </c>
      <c r="B27487" s="74" t="s">
        <v>35083</v>
      </c>
      <c r="C27487" s="73" t="s">
        <v>59</v>
      </c>
      <c r="D27487" s="75">
        <v>5.83</v>
      </c>
      <c r="E27487" s="75">
        <v>5.83</v>
      </c>
      <c r="F27487" s="73" t="s">
        <v>11</v>
      </c>
    </row>
    <row r="27488" spans="1:6" ht="38.25" x14ac:dyDescent="0.25">
      <c r="A27488" s="73" t="s">
        <v>23510</v>
      </c>
      <c r="B27488" s="74" t="s">
        <v>35084</v>
      </c>
      <c r="C27488" s="73" t="s">
        <v>59</v>
      </c>
      <c r="D27488" s="75">
        <v>6.21</v>
      </c>
      <c r="E27488" s="75">
        <v>6.21</v>
      </c>
      <c r="F27488" s="73" t="s">
        <v>11</v>
      </c>
    </row>
    <row r="27489" spans="1:6" ht="51" x14ac:dyDescent="0.25">
      <c r="A27489" s="73" t="s">
        <v>23511</v>
      </c>
      <c r="B27489" s="74" t="s">
        <v>35085</v>
      </c>
      <c r="C27489" s="73" t="s">
        <v>59</v>
      </c>
      <c r="D27489" s="75">
        <v>11.37</v>
      </c>
      <c r="E27489" s="75">
        <v>11.37</v>
      </c>
      <c r="F27489" s="73" t="s">
        <v>11</v>
      </c>
    </row>
    <row r="27490" spans="1:6" ht="51" x14ac:dyDescent="0.25">
      <c r="A27490" s="73" t="s">
        <v>23512</v>
      </c>
      <c r="B27490" s="74" t="s">
        <v>35086</v>
      </c>
      <c r="C27490" s="73" t="s">
        <v>59</v>
      </c>
      <c r="D27490" s="75">
        <v>18.7</v>
      </c>
      <c r="E27490" s="75">
        <v>18.7</v>
      </c>
      <c r="F27490" s="73" t="s">
        <v>11</v>
      </c>
    </row>
    <row r="27491" spans="1:6" ht="51" x14ac:dyDescent="0.25">
      <c r="A27491" s="73" t="s">
        <v>23513</v>
      </c>
      <c r="B27491" s="74" t="s">
        <v>35087</v>
      </c>
      <c r="C27491" s="73" t="s">
        <v>59</v>
      </c>
      <c r="D27491" s="75">
        <v>28.48</v>
      </c>
      <c r="E27491" s="75">
        <v>28.48</v>
      </c>
      <c r="F27491" s="73" t="s">
        <v>11</v>
      </c>
    </row>
    <row r="27492" spans="1:6" ht="51" x14ac:dyDescent="0.25">
      <c r="A27492" s="73" t="s">
        <v>23514</v>
      </c>
      <c r="B27492" s="74" t="s">
        <v>35088</v>
      </c>
      <c r="C27492" s="73" t="s">
        <v>59</v>
      </c>
      <c r="D27492" s="75">
        <v>49.9</v>
      </c>
      <c r="E27492" s="75">
        <v>49.9</v>
      </c>
      <c r="F27492" s="73" t="s">
        <v>11</v>
      </c>
    </row>
    <row r="27493" spans="1:6" ht="51" x14ac:dyDescent="0.25">
      <c r="A27493" s="73" t="s">
        <v>23515</v>
      </c>
      <c r="B27493" s="74" t="s">
        <v>35089</v>
      </c>
      <c r="C27493" s="73" t="s">
        <v>59</v>
      </c>
      <c r="D27493" s="75">
        <v>71.23</v>
      </c>
      <c r="E27493" s="75">
        <v>71.23</v>
      </c>
      <c r="F27493" s="73" t="s">
        <v>11</v>
      </c>
    </row>
    <row r="27494" spans="1:6" ht="38.25" x14ac:dyDescent="0.25">
      <c r="A27494" s="73" t="s">
        <v>23516</v>
      </c>
      <c r="B27494" s="74" t="s">
        <v>35090</v>
      </c>
      <c r="C27494" s="73" t="s">
        <v>59</v>
      </c>
      <c r="D27494" s="75">
        <v>7.61</v>
      </c>
      <c r="E27494" s="75">
        <v>7.61</v>
      </c>
      <c r="F27494" s="73" t="s">
        <v>11</v>
      </c>
    </row>
    <row r="27495" spans="1:6" ht="51" x14ac:dyDescent="0.25">
      <c r="A27495" s="73" t="s">
        <v>23517</v>
      </c>
      <c r="B27495" s="74" t="s">
        <v>23518</v>
      </c>
      <c r="C27495" s="73" t="s">
        <v>59</v>
      </c>
      <c r="D27495" s="75">
        <v>2.2200000000000002</v>
      </c>
      <c r="E27495" s="75">
        <v>2.2200000000000002</v>
      </c>
      <c r="F27495" s="73" t="s">
        <v>11</v>
      </c>
    </row>
    <row r="27496" spans="1:6" ht="38.25" x14ac:dyDescent="0.25">
      <c r="A27496" s="73" t="s">
        <v>23519</v>
      </c>
      <c r="B27496" s="74" t="s">
        <v>35091</v>
      </c>
      <c r="C27496" s="73" t="s">
        <v>59</v>
      </c>
      <c r="D27496" s="75">
        <v>13.09</v>
      </c>
      <c r="E27496" s="75">
        <v>13.09</v>
      </c>
      <c r="F27496" s="73" t="s">
        <v>11</v>
      </c>
    </row>
    <row r="27497" spans="1:6" ht="38.25" x14ac:dyDescent="0.25">
      <c r="A27497" s="73" t="s">
        <v>23520</v>
      </c>
      <c r="B27497" s="74" t="s">
        <v>35092</v>
      </c>
      <c r="C27497" s="73" t="s">
        <v>59</v>
      </c>
      <c r="D27497" s="75">
        <v>24.89</v>
      </c>
      <c r="E27497" s="75">
        <v>24.89</v>
      </c>
      <c r="F27497" s="73" t="s">
        <v>11</v>
      </c>
    </row>
    <row r="27498" spans="1:6" ht="38.25" x14ac:dyDescent="0.25">
      <c r="A27498" s="73" t="s">
        <v>23521</v>
      </c>
      <c r="B27498" s="74" t="s">
        <v>35093</v>
      </c>
      <c r="C27498" s="73" t="s">
        <v>59</v>
      </c>
      <c r="D27498" s="75">
        <v>35.729999999999997</v>
      </c>
      <c r="E27498" s="75">
        <v>35.729999999999997</v>
      </c>
      <c r="F27498" s="73" t="s">
        <v>11</v>
      </c>
    </row>
    <row r="27499" spans="1:6" ht="38.25" x14ac:dyDescent="0.25">
      <c r="A27499" s="73" t="s">
        <v>23522</v>
      </c>
      <c r="B27499" s="74" t="s">
        <v>35094</v>
      </c>
      <c r="C27499" s="73" t="s">
        <v>59</v>
      </c>
      <c r="D27499" s="75">
        <v>54.73</v>
      </c>
      <c r="E27499" s="75">
        <v>54.73</v>
      </c>
      <c r="F27499" s="73" t="s">
        <v>11</v>
      </c>
    </row>
    <row r="27500" spans="1:6" ht="38.25" x14ac:dyDescent="0.25">
      <c r="A27500" s="73" t="s">
        <v>23523</v>
      </c>
      <c r="B27500" s="74" t="s">
        <v>35095</v>
      </c>
      <c r="C27500" s="73" t="s">
        <v>59</v>
      </c>
      <c r="D27500" s="75">
        <v>3.27</v>
      </c>
      <c r="E27500" s="75">
        <v>3.27</v>
      </c>
      <c r="F27500" s="73" t="s">
        <v>11</v>
      </c>
    </row>
    <row r="27501" spans="1:6" ht="38.25" x14ac:dyDescent="0.25">
      <c r="A27501" s="73" t="s">
        <v>23524</v>
      </c>
      <c r="B27501" s="74" t="s">
        <v>35096</v>
      </c>
      <c r="C27501" s="73" t="s">
        <v>59</v>
      </c>
      <c r="D27501" s="75">
        <v>4.7699999999999996</v>
      </c>
      <c r="E27501" s="75">
        <v>4.7699999999999996</v>
      </c>
      <c r="F27501" s="73" t="s">
        <v>11</v>
      </c>
    </row>
    <row r="27502" spans="1:6" ht="38.25" x14ac:dyDescent="0.25">
      <c r="A27502" s="73" t="s">
        <v>23525</v>
      </c>
      <c r="B27502" s="74" t="s">
        <v>23526</v>
      </c>
      <c r="C27502" s="73" t="s">
        <v>59</v>
      </c>
      <c r="D27502" s="75">
        <v>29.45</v>
      </c>
      <c r="E27502" s="75">
        <v>29.45</v>
      </c>
      <c r="F27502" s="73" t="s">
        <v>11</v>
      </c>
    </row>
    <row r="27503" spans="1:6" ht="38.25" x14ac:dyDescent="0.25">
      <c r="A27503" s="73" t="s">
        <v>23527</v>
      </c>
      <c r="B27503" s="74" t="s">
        <v>23528</v>
      </c>
      <c r="C27503" s="73" t="s">
        <v>59</v>
      </c>
      <c r="D27503" s="75">
        <v>55.5</v>
      </c>
      <c r="E27503" s="75">
        <v>55.5</v>
      </c>
      <c r="F27503" s="73" t="s">
        <v>11</v>
      </c>
    </row>
    <row r="27504" spans="1:6" ht="38.25" x14ac:dyDescent="0.25">
      <c r="A27504" s="73" t="s">
        <v>23529</v>
      </c>
      <c r="B27504" s="74" t="s">
        <v>35098</v>
      </c>
      <c r="C27504" s="73" t="s">
        <v>59</v>
      </c>
      <c r="D27504" s="75">
        <v>5.45</v>
      </c>
      <c r="E27504" s="75">
        <v>5.45</v>
      </c>
      <c r="F27504" s="73" t="s">
        <v>11</v>
      </c>
    </row>
    <row r="27505" spans="1:6" ht="25.5" x14ac:dyDescent="0.25">
      <c r="A27505" s="73" t="s">
        <v>23530</v>
      </c>
      <c r="B27505" s="74" t="s">
        <v>37715</v>
      </c>
      <c r="C27505" s="73" t="s">
        <v>59</v>
      </c>
      <c r="D27505" s="75">
        <v>8.99</v>
      </c>
      <c r="E27505" s="75">
        <v>8.99</v>
      </c>
      <c r="F27505" s="73" t="s">
        <v>11</v>
      </c>
    </row>
    <row r="27506" spans="1:6" ht="25.5" x14ac:dyDescent="0.25">
      <c r="A27506" s="73" t="s">
        <v>23531</v>
      </c>
      <c r="B27506" s="74" t="s">
        <v>37716</v>
      </c>
      <c r="C27506" s="73" t="s">
        <v>59</v>
      </c>
      <c r="D27506" s="75">
        <v>13.46</v>
      </c>
      <c r="E27506" s="75">
        <v>13.46</v>
      </c>
      <c r="F27506" s="73" t="s">
        <v>11</v>
      </c>
    </row>
    <row r="27507" spans="1:6" ht="25.5" x14ac:dyDescent="0.25">
      <c r="A27507" s="73" t="s">
        <v>23532</v>
      </c>
      <c r="B27507" s="74" t="s">
        <v>37717</v>
      </c>
      <c r="C27507" s="73" t="s">
        <v>59</v>
      </c>
      <c r="D27507" s="75">
        <v>20.25</v>
      </c>
      <c r="E27507" s="75">
        <v>20.25</v>
      </c>
      <c r="F27507" s="73" t="s">
        <v>11</v>
      </c>
    </row>
    <row r="27508" spans="1:6" ht="25.5" x14ac:dyDescent="0.25">
      <c r="A27508" s="73" t="s">
        <v>23533</v>
      </c>
      <c r="B27508" s="74" t="s">
        <v>37718</v>
      </c>
      <c r="C27508" s="73" t="s">
        <v>59</v>
      </c>
      <c r="D27508" s="75">
        <v>33.479999999999997</v>
      </c>
      <c r="E27508" s="75">
        <v>33.479999999999997</v>
      </c>
      <c r="F27508" s="73" t="s">
        <v>11</v>
      </c>
    </row>
    <row r="27509" spans="1:6" ht="25.5" x14ac:dyDescent="0.25">
      <c r="A27509" s="73" t="s">
        <v>23534</v>
      </c>
      <c r="B27509" s="74" t="s">
        <v>37719</v>
      </c>
      <c r="C27509" s="73" t="s">
        <v>59</v>
      </c>
      <c r="D27509" s="75">
        <v>48.37</v>
      </c>
      <c r="E27509" s="75">
        <v>48.37</v>
      </c>
      <c r="F27509" s="73" t="s">
        <v>11</v>
      </c>
    </row>
    <row r="27510" spans="1:6" ht="25.5" x14ac:dyDescent="0.25">
      <c r="A27510" s="73" t="s">
        <v>23535</v>
      </c>
      <c r="B27510" s="74" t="s">
        <v>37720</v>
      </c>
      <c r="C27510" s="73" t="s">
        <v>59</v>
      </c>
      <c r="D27510" s="75">
        <v>69.3</v>
      </c>
      <c r="E27510" s="75">
        <v>69.3</v>
      </c>
      <c r="F27510" s="73" t="s">
        <v>11</v>
      </c>
    </row>
    <row r="27511" spans="1:6" ht="25.5" x14ac:dyDescent="0.25">
      <c r="A27511" s="73" t="s">
        <v>23536</v>
      </c>
      <c r="B27511" s="74" t="s">
        <v>23537</v>
      </c>
      <c r="C27511" s="73" t="s">
        <v>59</v>
      </c>
      <c r="D27511" s="75">
        <v>199.57</v>
      </c>
      <c r="E27511" s="75">
        <v>199.57</v>
      </c>
      <c r="F27511" s="73" t="s">
        <v>11</v>
      </c>
    </row>
    <row r="27512" spans="1:6" ht="25.5" x14ac:dyDescent="0.25">
      <c r="A27512" s="73" t="s">
        <v>23538</v>
      </c>
      <c r="B27512" s="74" t="s">
        <v>23539</v>
      </c>
      <c r="C27512" s="73" t="s">
        <v>59</v>
      </c>
      <c r="D27512" s="75">
        <v>403.09</v>
      </c>
      <c r="E27512" s="75">
        <v>403.09</v>
      </c>
      <c r="F27512" s="73" t="s">
        <v>11</v>
      </c>
    </row>
    <row r="27513" spans="1:6" ht="51" x14ac:dyDescent="0.25">
      <c r="A27513" s="73" t="s">
        <v>23540</v>
      </c>
      <c r="B27513" s="74" t="s">
        <v>23541</v>
      </c>
      <c r="C27513" s="73" t="s">
        <v>59</v>
      </c>
      <c r="D27513" s="75">
        <v>936.33</v>
      </c>
      <c r="E27513" s="75">
        <v>936.33</v>
      </c>
      <c r="F27513" s="73" t="s">
        <v>11</v>
      </c>
    </row>
    <row r="27514" spans="1:6" ht="51" x14ac:dyDescent="0.25">
      <c r="A27514" s="73" t="s">
        <v>23542</v>
      </c>
      <c r="B27514" s="74" t="s">
        <v>23543</v>
      </c>
      <c r="C27514" s="73" t="s">
        <v>59</v>
      </c>
      <c r="D27514" s="75">
        <v>784.95</v>
      </c>
      <c r="E27514" s="75">
        <v>784.95</v>
      </c>
      <c r="F27514" s="73" t="s">
        <v>11</v>
      </c>
    </row>
    <row r="27515" spans="1:6" ht="51" x14ac:dyDescent="0.25">
      <c r="A27515" s="73" t="s">
        <v>23544</v>
      </c>
      <c r="B27515" s="74" t="s">
        <v>23545</v>
      </c>
      <c r="C27515" s="73" t="s">
        <v>59</v>
      </c>
      <c r="D27515" s="75">
        <v>525.54999999999995</v>
      </c>
      <c r="E27515" s="75">
        <v>525.54999999999995</v>
      </c>
      <c r="F27515" s="73" t="s">
        <v>11</v>
      </c>
    </row>
    <row r="27516" spans="1:6" ht="38.25" x14ac:dyDescent="0.25">
      <c r="A27516" s="73" t="s">
        <v>23546</v>
      </c>
      <c r="B27516" s="74" t="s">
        <v>23547</v>
      </c>
      <c r="C27516" s="73" t="s">
        <v>59</v>
      </c>
      <c r="D27516" s="75">
        <v>531.79999999999995</v>
      </c>
      <c r="E27516" s="75">
        <v>531.79999999999995</v>
      </c>
      <c r="F27516" s="73" t="s">
        <v>11</v>
      </c>
    </row>
    <row r="27517" spans="1:6" ht="25.5" x14ac:dyDescent="0.25">
      <c r="A27517" s="73" t="s">
        <v>23548</v>
      </c>
      <c r="B27517" s="74" t="s">
        <v>23549</v>
      </c>
      <c r="C27517" s="73" t="s">
        <v>59</v>
      </c>
      <c r="D27517" s="75">
        <v>202.55</v>
      </c>
      <c r="E27517" s="75">
        <v>202.55</v>
      </c>
      <c r="F27517" s="73" t="s">
        <v>11</v>
      </c>
    </row>
    <row r="27518" spans="1:6" ht="25.5" x14ac:dyDescent="0.25">
      <c r="A27518" s="73" t="s">
        <v>23550</v>
      </c>
      <c r="B27518" s="74" t="s">
        <v>23551</v>
      </c>
      <c r="C27518" s="73" t="s">
        <v>59</v>
      </c>
      <c r="D27518" s="75">
        <v>9.5</v>
      </c>
      <c r="E27518" s="75">
        <v>9.5</v>
      </c>
      <c r="F27518" s="73" t="s">
        <v>11</v>
      </c>
    </row>
    <row r="27519" spans="1:6" x14ac:dyDescent="0.25">
      <c r="A27519" s="73" t="s">
        <v>23552</v>
      </c>
      <c r="B27519" s="74" t="s">
        <v>23553</v>
      </c>
      <c r="C27519" s="73" t="s">
        <v>59</v>
      </c>
      <c r="D27519" s="75">
        <v>38.049999999999997</v>
      </c>
      <c r="E27519" s="75">
        <v>38.049999999999997</v>
      </c>
      <c r="F27519" s="73" t="s">
        <v>11</v>
      </c>
    </row>
    <row r="27520" spans="1:6" ht="25.5" x14ac:dyDescent="0.25">
      <c r="A27520" s="73" t="s">
        <v>23554</v>
      </c>
      <c r="B27520" s="74" t="s">
        <v>23555</v>
      </c>
      <c r="C27520" s="73" t="s">
        <v>59</v>
      </c>
      <c r="D27520" s="75">
        <v>25</v>
      </c>
      <c r="E27520" s="75">
        <v>25</v>
      </c>
      <c r="F27520" s="73" t="s">
        <v>11</v>
      </c>
    </row>
    <row r="27521" spans="1:6" x14ac:dyDescent="0.25">
      <c r="A27521" s="73" t="s">
        <v>23556</v>
      </c>
      <c r="B27521" s="74" t="s">
        <v>23557</v>
      </c>
      <c r="C27521" s="73" t="s">
        <v>59</v>
      </c>
      <c r="D27521" s="75">
        <v>9</v>
      </c>
      <c r="E27521" s="75">
        <v>9</v>
      </c>
      <c r="F27521" s="73" t="s">
        <v>11</v>
      </c>
    </row>
    <row r="27522" spans="1:6" x14ac:dyDescent="0.25">
      <c r="A27522" s="73" t="s">
        <v>23558</v>
      </c>
      <c r="B27522" s="74" t="s">
        <v>23559</v>
      </c>
      <c r="C27522" s="73" t="s">
        <v>59</v>
      </c>
      <c r="D27522" s="75">
        <v>10.07</v>
      </c>
      <c r="E27522" s="75">
        <v>10.07</v>
      </c>
      <c r="F27522" s="73" t="s">
        <v>11</v>
      </c>
    </row>
    <row r="27523" spans="1:6" ht="25.5" x14ac:dyDescent="0.25">
      <c r="A27523" s="73" t="s">
        <v>23560</v>
      </c>
      <c r="B27523" s="74" t="s">
        <v>23561</v>
      </c>
      <c r="C27523" s="73" t="s">
        <v>59</v>
      </c>
      <c r="D27523" s="75">
        <v>32.68</v>
      </c>
      <c r="E27523" s="75">
        <v>32.68</v>
      </c>
      <c r="F27523" s="73" t="s">
        <v>11</v>
      </c>
    </row>
    <row r="27524" spans="1:6" ht="25.5" x14ac:dyDescent="0.25">
      <c r="A27524" s="73" t="s">
        <v>23562</v>
      </c>
      <c r="B27524" s="74" t="s">
        <v>23563</v>
      </c>
      <c r="C27524" s="73" t="s">
        <v>59</v>
      </c>
      <c r="D27524" s="75">
        <v>21.68</v>
      </c>
      <c r="E27524" s="75">
        <v>21.68</v>
      </c>
      <c r="F27524" s="73" t="s">
        <v>11</v>
      </c>
    </row>
    <row r="27525" spans="1:6" ht="51" x14ac:dyDescent="0.25">
      <c r="A27525" s="73" t="s">
        <v>23564</v>
      </c>
      <c r="B27525" s="74" t="s">
        <v>23565</v>
      </c>
      <c r="C27525" s="73" t="s">
        <v>59</v>
      </c>
      <c r="D27525" s="75">
        <v>25.4</v>
      </c>
      <c r="E27525" s="75">
        <v>25.4</v>
      </c>
      <c r="F27525" s="73" t="s">
        <v>11</v>
      </c>
    </row>
    <row r="27526" spans="1:6" x14ac:dyDescent="0.25">
      <c r="A27526" s="73" t="s">
        <v>23566</v>
      </c>
      <c r="B27526" s="74" t="s">
        <v>23567</v>
      </c>
      <c r="C27526" s="73" t="s">
        <v>59</v>
      </c>
      <c r="D27526" s="75">
        <v>20.75</v>
      </c>
      <c r="E27526" s="75">
        <v>20.75</v>
      </c>
      <c r="F27526" s="73" t="s">
        <v>11</v>
      </c>
    </row>
    <row r="27527" spans="1:6" x14ac:dyDescent="0.25">
      <c r="A27527" s="73" t="s">
        <v>23568</v>
      </c>
      <c r="B27527" s="74" t="s">
        <v>23569</v>
      </c>
      <c r="C27527" s="73" t="s">
        <v>59</v>
      </c>
      <c r="D27527" s="75">
        <v>27</v>
      </c>
      <c r="E27527" s="75">
        <v>27</v>
      </c>
      <c r="F27527" s="73" t="s">
        <v>11</v>
      </c>
    </row>
    <row r="27528" spans="1:6" ht="38.25" x14ac:dyDescent="0.25">
      <c r="A27528" s="73" t="s">
        <v>23570</v>
      </c>
      <c r="B27528" s="74" t="s">
        <v>23571</v>
      </c>
      <c r="C27528" s="73" t="s">
        <v>59</v>
      </c>
      <c r="D27528" s="75">
        <v>37.31</v>
      </c>
      <c r="E27528" s="75">
        <v>37.31</v>
      </c>
      <c r="F27528" s="73" t="s">
        <v>11</v>
      </c>
    </row>
    <row r="27529" spans="1:6" ht="38.25" x14ac:dyDescent="0.25">
      <c r="A27529" s="73" t="s">
        <v>23572</v>
      </c>
      <c r="B27529" s="74" t="s">
        <v>23573</v>
      </c>
      <c r="C27529" s="73" t="s">
        <v>59</v>
      </c>
      <c r="D27529" s="75">
        <v>51.5</v>
      </c>
      <c r="E27529" s="75">
        <v>51.5</v>
      </c>
      <c r="F27529" s="73" t="s">
        <v>11</v>
      </c>
    </row>
    <row r="27530" spans="1:6" ht="38.25" x14ac:dyDescent="0.25">
      <c r="A27530" s="73" t="s">
        <v>23574</v>
      </c>
      <c r="B27530" s="74" t="s">
        <v>23575</v>
      </c>
      <c r="C27530" s="73" t="s">
        <v>59</v>
      </c>
      <c r="D27530" s="75">
        <v>65.19</v>
      </c>
      <c r="E27530" s="75">
        <v>65.19</v>
      </c>
      <c r="F27530" s="73" t="s">
        <v>11</v>
      </c>
    </row>
    <row r="27531" spans="1:6" ht="38.25" x14ac:dyDescent="0.25">
      <c r="A27531" s="73" t="s">
        <v>23576</v>
      </c>
      <c r="B27531" s="74" t="s">
        <v>23577</v>
      </c>
      <c r="C27531" s="73" t="s">
        <v>59</v>
      </c>
      <c r="D27531" s="75">
        <v>71.09</v>
      </c>
      <c r="E27531" s="75">
        <v>71.09</v>
      </c>
      <c r="F27531" s="73" t="s">
        <v>11</v>
      </c>
    </row>
    <row r="27532" spans="1:6" ht="38.25" x14ac:dyDescent="0.25">
      <c r="A27532" s="73" t="s">
        <v>23578</v>
      </c>
      <c r="B27532" s="74" t="s">
        <v>23579</v>
      </c>
      <c r="C27532" s="73" t="s">
        <v>59</v>
      </c>
      <c r="D27532" s="75">
        <v>94.8</v>
      </c>
      <c r="E27532" s="75">
        <v>94.8</v>
      </c>
      <c r="F27532" s="73" t="s">
        <v>11</v>
      </c>
    </row>
    <row r="27533" spans="1:6" ht="25.5" x14ac:dyDescent="0.25">
      <c r="A27533" s="73" t="s">
        <v>23580</v>
      </c>
      <c r="B27533" s="74" t="s">
        <v>23581</v>
      </c>
      <c r="C27533" s="73" t="s">
        <v>59</v>
      </c>
      <c r="D27533" s="75">
        <v>117.99</v>
      </c>
      <c r="E27533" s="75">
        <v>117.99</v>
      </c>
      <c r="F27533" s="73" t="s">
        <v>11</v>
      </c>
    </row>
    <row r="27534" spans="1:6" ht="25.5" x14ac:dyDescent="0.25">
      <c r="A27534" s="73" t="s">
        <v>23582</v>
      </c>
      <c r="B27534" s="74" t="s">
        <v>23583</v>
      </c>
      <c r="C27534" s="73" t="s">
        <v>59</v>
      </c>
      <c r="D27534" s="75">
        <v>166.03</v>
      </c>
      <c r="E27534" s="75">
        <v>166.03</v>
      </c>
      <c r="F27534" s="73" t="s">
        <v>11</v>
      </c>
    </row>
    <row r="27535" spans="1:6" ht="25.5" x14ac:dyDescent="0.25">
      <c r="A27535" s="73" t="s">
        <v>23584</v>
      </c>
      <c r="B27535" s="74" t="s">
        <v>23585</v>
      </c>
      <c r="C27535" s="73" t="s">
        <v>59</v>
      </c>
      <c r="D27535" s="75">
        <v>201</v>
      </c>
      <c r="E27535" s="75">
        <v>201</v>
      </c>
      <c r="F27535" s="73" t="s">
        <v>11</v>
      </c>
    </row>
    <row r="27536" spans="1:6" ht="25.5" x14ac:dyDescent="0.25">
      <c r="A27536" s="73" t="s">
        <v>23586</v>
      </c>
      <c r="B27536" s="74" t="s">
        <v>23587</v>
      </c>
      <c r="C27536" s="73" t="s">
        <v>59</v>
      </c>
      <c r="D27536" s="75">
        <v>143.52000000000001</v>
      </c>
      <c r="E27536" s="75">
        <v>143.52000000000001</v>
      </c>
      <c r="F27536" s="73" t="s">
        <v>11</v>
      </c>
    </row>
    <row r="27537" spans="1:6" ht="25.5" x14ac:dyDescent="0.25">
      <c r="A27537" s="73" t="s">
        <v>23588</v>
      </c>
      <c r="B27537" s="74" t="s">
        <v>23589</v>
      </c>
      <c r="C27537" s="73" t="s">
        <v>59</v>
      </c>
      <c r="D27537" s="75">
        <v>192.85</v>
      </c>
      <c r="E27537" s="75">
        <v>192.85</v>
      </c>
      <c r="F27537" s="73" t="s">
        <v>11</v>
      </c>
    </row>
    <row r="27538" spans="1:6" ht="25.5" x14ac:dyDescent="0.25">
      <c r="A27538" s="73" t="s">
        <v>23590</v>
      </c>
      <c r="B27538" s="74" t="s">
        <v>23591</v>
      </c>
      <c r="C27538" s="73" t="s">
        <v>59</v>
      </c>
      <c r="D27538" s="75">
        <v>249.39</v>
      </c>
      <c r="E27538" s="75">
        <v>249.39</v>
      </c>
      <c r="F27538" s="73" t="s">
        <v>11</v>
      </c>
    </row>
    <row r="27539" spans="1:6" ht="25.5" x14ac:dyDescent="0.25">
      <c r="A27539" s="73" t="s">
        <v>23592</v>
      </c>
      <c r="B27539" s="74" t="s">
        <v>23593</v>
      </c>
      <c r="C27539" s="73" t="s">
        <v>59</v>
      </c>
      <c r="D27539" s="75">
        <v>302.39</v>
      </c>
      <c r="E27539" s="75">
        <v>302.39</v>
      </c>
      <c r="F27539" s="73" t="s">
        <v>11</v>
      </c>
    </row>
    <row r="27540" spans="1:6" ht="25.5" x14ac:dyDescent="0.25">
      <c r="A27540" s="73" t="s">
        <v>23594</v>
      </c>
      <c r="B27540" s="74" t="s">
        <v>23595</v>
      </c>
      <c r="C27540" s="73" t="s">
        <v>59</v>
      </c>
      <c r="D27540" s="75">
        <v>550.65</v>
      </c>
      <c r="E27540" s="75">
        <v>550.65</v>
      </c>
      <c r="F27540" s="73" t="s">
        <v>11</v>
      </c>
    </row>
    <row r="27541" spans="1:6" ht="25.5" x14ac:dyDescent="0.25">
      <c r="A27541" s="73" t="s">
        <v>23596</v>
      </c>
      <c r="B27541" s="74" t="s">
        <v>23597</v>
      </c>
      <c r="C27541" s="73" t="s">
        <v>59</v>
      </c>
      <c r="D27541" s="75">
        <v>540.35</v>
      </c>
      <c r="E27541" s="75">
        <v>540.35</v>
      </c>
      <c r="F27541" s="73" t="s">
        <v>11</v>
      </c>
    </row>
    <row r="27542" spans="1:6" ht="25.5" x14ac:dyDescent="0.25">
      <c r="A27542" s="73" t="s">
        <v>23598</v>
      </c>
      <c r="B27542" s="74" t="s">
        <v>23599</v>
      </c>
      <c r="C27542" s="73" t="s">
        <v>59</v>
      </c>
      <c r="D27542" s="75">
        <v>791.03</v>
      </c>
      <c r="E27542" s="75">
        <v>791.03</v>
      </c>
      <c r="F27542" s="73" t="s">
        <v>11</v>
      </c>
    </row>
    <row r="27543" spans="1:6" ht="25.5" x14ac:dyDescent="0.25">
      <c r="A27543" s="73" t="s">
        <v>23600</v>
      </c>
      <c r="B27543" s="74" t="s">
        <v>23601</v>
      </c>
      <c r="C27543" s="73" t="s">
        <v>59</v>
      </c>
      <c r="D27543" s="75">
        <v>108.55</v>
      </c>
      <c r="E27543" s="75">
        <v>108.55</v>
      </c>
      <c r="F27543" s="73" t="s">
        <v>11</v>
      </c>
    </row>
    <row r="27544" spans="1:6" ht="25.5" x14ac:dyDescent="0.25">
      <c r="A27544" s="73" t="s">
        <v>23602</v>
      </c>
      <c r="B27544" s="74" t="s">
        <v>23603</v>
      </c>
      <c r="C27544" s="73" t="s">
        <v>59</v>
      </c>
      <c r="D27544" s="75">
        <v>267.93</v>
      </c>
      <c r="E27544" s="75">
        <v>267.93</v>
      </c>
      <c r="F27544" s="73" t="s">
        <v>11</v>
      </c>
    </row>
    <row r="27545" spans="1:6" ht="25.5" x14ac:dyDescent="0.25">
      <c r="A27545" s="73" t="s">
        <v>23604</v>
      </c>
      <c r="B27545" s="74" t="s">
        <v>23605</v>
      </c>
      <c r="C27545" s="73" t="s">
        <v>59</v>
      </c>
      <c r="D27545" s="75">
        <v>408.95</v>
      </c>
      <c r="E27545" s="75">
        <v>408.95</v>
      </c>
      <c r="F27545" s="73" t="s">
        <v>11</v>
      </c>
    </row>
    <row r="27546" spans="1:6" x14ac:dyDescent="0.25">
      <c r="A27546" s="73" t="s">
        <v>23606</v>
      </c>
      <c r="B27546" s="74" t="s">
        <v>23607</v>
      </c>
      <c r="C27546" s="73" t="s">
        <v>59</v>
      </c>
      <c r="D27546" s="75">
        <v>492.5</v>
      </c>
      <c r="E27546" s="75">
        <v>492.5</v>
      </c>
      <c r="F27546" s="73" t="s">
        <v>11</v>
      </c>
    </row>
    <row r="27547" spans="1:6" ht="38.25" x14ac:dyDescent="0.25">
      <c r="A27547" s="73" t="s">
        <v>23608</v>
      </c>
      <c r="B27547" s="74" t="s">
        <v>23609</v>
      </c>
      <c r="C27547" s="73" t="s">
        <v>59</v>
      </c>
      <c r="D27547" s="75">
        <v>47.46</v>
      </c>
      <c r="E27547" s="75">
        <v>47.46</v>
      </c>
      <c r="F27547" s="73" t="s">
        <v>11</v>
      </c>
    </row>
    <row r="27548" spans="1:6" ht="38.25" x14ac:dyDescent="0.25">
      <c r="A27548" s="73" t="s">
        <v>23610</v>
      </c>
      <c r="B27548" s="74" t="s">
        <v>23611</v>
      </c>
      <c r="C27548" s="73" t="s">
        <v>59</v>
      </c>
      <c r="D27548" s="75">
        <v>138.74</v>
      </c>
      <c r="E27548" s="75">
        <v>138.74</v>
      </c>
      <c r="F27548" s="73" t="s">
        <v>11</v>
      </c>
    </row>
    <row r="27549" spans="1:6" ht="38.25" x14ac:dyDescent="0.25">
      <c r="A27549" s="73" t="s">
        <v>23612</v>
      </c>
      <c r="B27549" s="74" t="s">
        <v>35108</v>
      </c>
      <c r="C27549" s="73" t="s">
        <v>59</v>
      </c>
      <c r="D27549" s="75">
        <v>1333.41</v>
      </c>
      <c r="E27549" s="75">
        <v>1333.41</v>
      </c>
      <c r="F27549" s="73" t="s">
        <v>11</v>
      </c>
    </row>
    <row r="27550" spans="1:6" x14ac:dyDescent="0.25">
      <c r="A27550" s="73" t="s">
        <v>23613</v>
      </c>
      <c r="B27550" s="74" t="s">
        <v>23614</v>
      </c>
      <c r="C27550" s="73" t="s">
        <v>59</v>
      </c>
      <c r="D27550" s="75">
        <v>22.61</v>
      </c>
      <c r="E27550" s="75">
        <v>22.61</v>
      </c>
      <c r="F27550" s="73" t="s">
        <v>11</v>
      </c>
    </row>
    <row r="27551" spans="1:6" x14ac:dyDescent="0.25">
      <c r="A27551" s="73" t="s">
        <v>23615</v>
      </c>
      <c r="B27551" s="74" t="s">
        <v>23616</v>
      </c>
      <c r="C27551" s="73" t="s">
        <v>59</v>
      </c>
      <c r="D27551" s="75">
        <v>18.63</v>
      </c>
      <c r="E27551" s="75">
        <v>18.63</v>
      </c>
      <c r="F27551" s="73" t="s">
        <v>11</v>
      </c>
    </row>
    <row r="27552" spans="1:6" x14ac:dyDescent="0.25">
      <c r="A27552" s="73" t="s">
        <v>23617</v>
      </c>
      <c r="B27552" s="74" t="s">
        <v>23618</v>
      </c>
      <c r="C27552" s="73" t="s">
        <v>59</v>
      </c>
      <c r="D27552" s="75">
        <v>25.95</v>
      </c>
      <c r="E27552" s="75">
        <v>25.95</v>
      </c>
      <c r="F27552" s="73" t="s">
        <v>11</v>
      </c>
    </row>
    <row r="27553" spans="1:6" ht="25.5" x14ac:dyDescent="0.25">
      <c r="A27553" s="73" t="s">
        <v>23619</v>
      </c>
      <c r="B27553" s="74" t="s">
        <v>23620</v>
      </c>
      <c r="C27553" s="73" t="s">
        <v>59</v>
      </c>
      <c r="D27553" s="75">
        <v>70</v>
      </c>
      <c r="E27553" s="75">
        <v>70</v>
      </c>
      <c r="F27553" s="73" t="s">
        <v>11</v>
      </c>
    </row>
    <row r="27554" spans="1:6" ht="25.5" x14ac:dyDescent="0.25">
      <c r="A27554" s="73" t="s">
        <v>23621</v>
      </c>
      <c r="B27554" s="74" t="s">
        <v>23622</v>
      </c>
      <c r="C27554" s="73" t="s">
        <v>59</v>
      </c>
      <c r="D27554" s="75">
        <v>65</v>
      </c>
      <c r="E27554" s="75">
        <v>65</v>
      </c>
      <c r="F27554" s="73" t="s">
        <v>11</v>
      </c>
    </row>
    <row r="27555" spans="1:6" ht="25.5" x14ac:dyDescent="0.25">
      <c r="A27555" s="73" t="s">
        <v>23623</v>
      </c>
      <c r="B27555" s="74" t="s">
        <v>23624</v>
      </c>
      <c r="C27555" s="73" t="s">
        <v>59</v>
      </c>
      <c r="D27555" s="75">
        <v>7.3</v>
      </c>
      <c r="E27555" s="75">
        <v>7.3</v>
      </c>
      <c r="F27555" s="73" t="s">
        <v>11</v>
      </c>
    </row>
    <row r="27556" spans="1:6" x14ac:dyDescent="0.25">
      <c r="A27556" s="73" t="s">
        <v>23625</v>
      </c>
      <c r="B27556" s="74" t="s">
        <v>23626</v>
      </c>
      <c r="C27556" s="73" t="s">
        <v>59</v>
      </c>
      <c r="D27556" s="75">
        <v>4.8499999999999996</v>
      </c>
      <c r="E27556" s="75">
        <v>4.8499999999999996</v>
      </c>
      <c r="F27556" s="73" t="s">
        <v>11</v>
      </c>
    </row>
    <row r="27557" spans="1:6" x14ac:dyDescent="0.25">
      <c r="A27557" s="73" t="s">
        <v>23627</v>
      </c>
      <c r="B27557" s="74" t="s">
        <v>23628</v>
      </c>
      <c r="C27557" s="73" t="s">
        <v>59</v>
      </c>
      <c r="D27557" s="75">
        <v>8.34</v>
      </c>
      <c r="E27557" s="75">
        <v>8.34</v>
      </c>
      <c r="F27557" s="73" t="s">
        <v>11</v>
      </c>
    </row>
    <row r="27558" spans="1:6" x14ac:dyDescent="0.25">
      <c r="A27558" s="73" t="s">
        <v>23629</v>
      </c>
      <c r="B27558" s="74" t="s">
        <v>23630</v>
      </c>
      <c r="C27558" s="73" t="s">
        <v>59</v>
      </c>
      <c r="D27558" s="75">
        <v>209.38</v>
      </c>
      <c r="E27558" s="75">
        <v>209.38</v>
      </c>
      <c r="F27558" s="73" t="s">
        <v>11</v>
      </c>
    </row>
    <row r="27559" spans="1:6" ht="25.5" x14ac:dyDescent="0.25">
      <c r="A27559" s="73" t="s">
        <v>23631</v>
      </c>
      <c r="B27559" s="74" t="s">
        <v>23632</v>
      </c>
      <c r="C27559" s="73" t="s">
        <v>59</v>
      </c>
      <c r="D27559" s="75">
        <v>8.6</v>
      </c>
      <c r="E27559" s="75">
        <v>8.6</v>
      </c>
      <c r="F27559" s="73" t="s">
        <v>11</v>
      </c>
    </row>
    <row r="27560" spans="1:6" ht="25.5" x14ac:dyDescent="0.25">
      <c r="A27560" s="73" t="s">
        <v>23633</v>
      </c>
      <c r="B27560" s="74" t="s">
        <v>23634</v>
      </c>
      <c r="C27560" s="73" t="s">
        <v>59</v>
      </c>
      <c r="D27560" s="75">
        <v>12.8</v>
      </c>
      <c r="E27560" s="75">
        <v>12.8</v>
      </c>
      <c r="F27560" s="73" t="s">
        <v>11</v>
      </c>
    </row>
    <row r="27561" spans="1:6" ht="25.5" x14ac:dyDescent="0.25">
      <c r="A27561" s="73" t="s">
        <v>23635</v>
      </c>
      <c r="B27561" s="74" t="s">
        <v>23636</v>
      </c>
      <c r="C27561" s="73" t="s">
        <v>59</v>
      </c>
      <c r="D27561" s="75">
        <v>16.010000000000002</v>
      </c>
      <c r="E27561" s="75">
        <v>16.010000000000002</v>
      </c>
      <c r="F27561" s="73" t="s">
        <v>11</v>
      </c>
    </row>
    <row r="27562" spans="1:6" ht="25.5" x14ac:dyDescent="0.25">
      <c r="A27562" s="73" t="s">
        <v>23637</v>
      </c>
      <c r="B27562" s="74" t="s">
        <v>23638</v>
      </c>
      <c r="C27562" s="73" t="s">
        <v>59</v>
      </c>
      <c r="D27562" s="75">
        <v>21.43</v>
      </c>
      <c r="E27562" s="75">
        <v>21.43</v>
      </c>
      <c r="F27562" s="73" t="s">
        <v>11</v>
      </c>
    </row>
    <row r="27563" spans="1:6" ht="25.5" x14ac:dyDescent="0.25">
      <c r="A27563" s="73" t="s">
        <v>23639</v>
      </c>
      <c r="B27563" s="74" t="s">
        <v>23640</v>
      </c>
      <c r="C27563" s="73" t="s">
        <v>59</v>
      </c>
      <c r="D27563" s="75">
        <v>29.73</v>
      </c>
      <c r="E27563" s="75">
        <v>29.73</v>
      </c>
      <c r="F27563" s="73" t="s">
        <v>11</v>
      </c>
    </row>
    <row r="27564" spans="1:6" ht="25.5" x14ac:dyDescent="0.25">
      <c r="A27564" s="73" t="s">
        <v>23641</v>
      </c>
      <c r="B27564" s="74" t="s">
        <v>23642</v>
      </c>
      <c r="C27564" s="73" t="s">
        <v>59</v>
      </c>
      <c r="D27564" s="75">
        <v>45.27</v>
      </c>
      <c r="E27564" s="75">
        <v>45.27</v>
      </c>
      <c r="F27564" s="73" t="s">
        <v>11</v>
      </c>
    </row>
    <row r="27565" spans="1:6" ht="25.5" x14ac:dyDescent="0.25">
      <c r="A27565" s="73" t="s">
        <v>23643</v>
      </c>
      <c r="B27565" s="74" t="s">
        <v>23644</v>
      </c>
      <c r="C27565" s="73" t="s">
        <v>59</v>
      </c>
      <c r="D27565" s="75">
        <v>36.49</v>
      </c>
      <c r="E27565" s="75">
        <v>36.49</v>
      </c>
      <c r="F27565" s="73" t="s">
        <v>11</v>
      </c>
    </row>
    <row r="27566" spans="1:6" ht="25.5" x14ac:dyDescent="0.25">
      <c r="A27566" s="73" t="s">
        <v>23645</v>
      </c>
      <c r="B27566" s="74" t="s">
        <v>23646</v>
      </c>
      <c r="C27566" s="73" t="s">
        <v>59</v>
      </c>
      <c r="D27566" s="75">
        <v>42.46</v>
      </c>
      <c r="E27566" s="75">
        <v>42.46</v>
      </c>
      <c r="F27566" s="73" t="s">
        <v>11</v>
      </c>
    </row>
    <row r="27567" spans="1:6" ht="25.5" x14ac:dyDescent="0.25">
      <c r="A27567" s="73" t="s">
        <v>23647</v>
      </c>
      <c r="B27567" s="74" t="s">
        <v>23648</v>
      </c>
      <c r="C27567" s="73" t="s">
        <v>59</v>
      </c>
      <c r="D27567" s="75">
        <v>44.85</v>
      </c>
      <c r="E27567" s="75">
        <v>44.85</v>
      </c>
      <c r="F27567" s="73" t="s">
        <v>11</v>
      </c>
    </row>
    <row r="27568" spans="1:6" ht="25.5" x14ac:dyDescent="0.25">
      <c r="A27568" s="73" t="s">
        <v>23649</v>
      </c>
      <c r="B27568" s="74" t="s">
        <v>23650</v>
      </c>
      <c r="C27568" s="73" t="s">
        <v>59</v>
      </c>
      <c r="D27568" s="75">
        <v>59.73</v>
      </c>
      <c r="E27568" s="75">
        <v>59.73</v>
      </c>
      <c r="F27568" s="73" t="s">
        <v>11</v>
      </c>
    </row>
    <row r="27569" spans="1:6" ht="25.5" x14ac:dyDescent="0.25">
      <c r="A27569" s="73" t="s">
        <v>23651</v>
      </c>
      <c r="B27569" s="74" t="s">
        <v>23652</v>
      </c>
      <c r="C27569" s="73" t="s">
        <v>59</v>
      </c>
      <c r="D27569" s="75">
        <v>58.09</v>
      </c>
      <c r="E27569" s="75">
        <v>58.09</v>
      </c>
      <c r="F27569" s="73" t="s">
        <v>11</v>
      </c>
    </row>
    <row r="27570" spans="1:6" ht="25.5" x14ac:dyDescent="0.25">
      <c r="A27570" s="73" t="s">
        <v>23653</v>
      </c>
      <c r="B27570" s="74" t="s">
        <v>23654</v>
      </c>
      <c r="C27570" s="73" t="s">
        <v>59</v>
      </c>
      <c r="D27570" s="75">
        <v>70.06</v>
      </c>
      <c r="E27570" s="75">
        <v>70.06</v>
      </c>
      <c r="F27570" s="73" t="s">
        <v>11</v>
      </c>
    </row>
    <row r="27571" spans="1:6" ht="25.5" x14ac:dyDescent="0.25">
      <c r="A27571" s="73" t="s">
        <v>23655</v>
      </c>
      <c r="B27571" s="74" t="s">
        <v>23656</v>
      </c>
      <c r="C27571" s="73" t="s">
        <v>59</v>
      </c>
      <c r="D27571" s="75">
        <v>85.73</v>
      </c>
      <c r="E27571" s="75">
        <v>85.73</v>
      </c>
      <c r="F27571" s="73" t="s">
        <v>11</v>
      </c>
    </row>
    <row r="27572" spans="1:6" ht="25.5" x14ac:dyDescent="0.25">
      <c r="A27572" s="73" t="s">
        <v>23657</v>
      </c>
      <c r="B27572" s="74" t="s">
        <v>23658</v>
      </c>
      <c r="C27572" s="73" t="s">
        <v>59</v>
      </c>
      <c r="D27572" s="75">
        <v>26.64</v>
      </c>
      <c r="E27572" s="75">
        <v>26.64</v>
      </c>
      <c r="F27572" s="73" t="s">
        <v>11</v>
      </c>
    </row>
    <row r="27573" spans="1:6" ht="25.5" x14ac:dyDescent="0.25">
      <c r="A27573" s="73" t="s">
        <v>23659</v>
      </c>
      <c r="B27573" s="74" t="s">
        <v>23660</v>
      </c>
      <c r="C27573" s="73" t="s">
        <v>59</v>
      </c>
      <c r="D27573" s="75">
        <v>42.47</v>
      </c>
      <c r="E27573" s="75">
        <v>42.47</v>
      </c>
      <c r="F27573" s="73" t="s">
        <v>11</v>
      </c>
    </row>
    <row r="27574" spans="1:6" ht="25.5" x14ac:dyDescent="0.25">
      <c r="A27574" s="73" t="s">
        <v>23661</v>
      </c>
      <c r="B27574" s="74" t="s">
        <v>23662</v>
      </c>
      <c r="C27574" s="73" t="s">
        <v>59</v>
      </c>
      <c r="D27574" s="75">
        <v>36.119999999999997</v>
      </c>
      <c r="E27574" s="75">
        <v>36.119999999999997</v>
      </c>
      <c r="F27574" s="73" t="s">
        <v>11</v>
      </c>
    </row>
    <row r="27575" spans="1:6" ht="25.5" x14ac:dyDescent="0.25">
      <c r="A27575" s="73" t="s">
        <v>23663</v>
      </c>
      <c r="B27575" s="74" t="s">
        <v>23664</v>
      </c>
      <c r="C27575" s="73" t="s">
        <v>59</v>
      </c>
      <c r="D27575" s="75">
        <v>48.07</v>
      </c>
      <c r="E27575" s="75">
        <v>48.07</v>
      </c>
      <c r="F27575" s="73" t="s">
        <v>11</v>
      </c>
    </row>
    <row r="27576" spans="1:6" ht="25.5" x14ac:dyDescent="0.25">
      <c r="A27576" s="73" t="s">
        <v>23665</v>
      </c>
      <c r="B27576" s="74" t="s">
        <v>23666</v>
      </c>
      <c r="C27576" s="73" t="s">
        <v>59</v>
      </c>
      <c r="D27576" s="75">
        <v>47.25</v>
      </c>
      <c r="E27576" s="75">
        <v>47.25</v>
      </c>
      <c r="F27576" s="73" t="s">
        <v>11</v>
      </c>
    </row>
    <row r="27577" spans="1:6" ht="25.5" x14ac:dyDescent="0.25">
      <c r="A27577" s="73" t="s">
        <v>23667</v>
      </c>
      <c r="B27577" s="74" t="s">
        <v>23668</v>
      </c>
      <c r="C27577" s="73" t="s">
        <v>59</v>
      </c>
      <c r="D27577" s="75">
        <v>55.46</v>
      </c>
      <c r="E27577" s="75">
        <v>55.46</v>
      </c>
      <c r="F27577" s="73" t="s">
        <v>11</v>
      </c>
    </row>
    <row r="27578" spans="1:6" ht="25.5" x14ac:dyDescent="0.25">
      <c r="A27578" s="73" t="s">
        <v>23669</v>
      </c>
      <c r="B27578" s="74" t="s">
        <v>23670</v>
      </c>
      <c r="C27578" s="73" t="s">
        <v>59</v>
      </c>
      <c r="D27578" s="75">
        <v>68.069999999999993</v>
      </c>
      <c r="E27578" s="75">
        <v>68.069999999999993</v>
      </c>
      <c r="F27578" s="73" t="s">
        <v>11</v>
      </c>
    </row>
    <row r="27579" spans="1:6" ht="25.5" x14ac:dyDescent="0.25">
      <c r="A27579" s="73" t="s">
        <v>23671</v>
      </c>
      <c r="B27579" s="74" t="s">
        <v>23672</v>
      </c>
      <c r="C27579" s="73" t="s">
        <v>59</v>
      </c>
      <c r="D27579" s="75">
        <v>73.010000000000005</v>
      </c>
      <c r="E27579" s="75">
        <v>73.010000000000005</v>
      </c>
      <c r="F27579" s="73" t="s">
        <v>11</v>
      </c>
    </row>
    <row r="27580" spans="1:6" ht="25.5" x14ac:dyDescent="0.25">
      <c r="A27580" s="73" t="s">
        <v>23673</v>
      </c>
      <c r="B27580" s="74" t="s">
        <v>23674</v>
      </c>
      <c r="C27580" s="73" t="s">
        <v>59</v>
      </c>
      <c r="D27580" s="75">
        <v>85.41</v>
      </c>
      <c r="E27580" s="75">
        <v>85.41</v>
      </c>
      <c r="F27580" s="73" t="s">
        <v>11</v>
      </c>
    </row>
    <row r="27581" spans="1:6" ht="25.5" x14ac:dyDescent="0.25">
      <c r="A27581" s="73" t="s">
        <v>23675</v>
      </c>
      <c r="B27581" s="74" t="s">
        <v>23676</v>
      </c>
      <c r="C27581" s="73" t="s">
        <v>59</v>
      </c>
      <c r="D27581" s="75">
        <v>11.42</v>
      </c>
      <c r="E27581" s="75">
        <v>11.42</v>
      </c>
      <c r="F27581" s="73" t="s">
        <v>11</v>
      </c>
    </row>
    <row r="27582" spans="1:6" ht="25.5" x14ac:dyDescent="0.25">
      <c r="A27582" s="73" t="s">
        <v>23677</v>
      </c>
      <c r="B27582" s="74" t="s">
        <v>23678</v>
      </c>
      <c r="C27582" s="73" t="s">
        <v>59</v>
      </c>
      <c r="D27582" s="75">
        <v>13.34</v>
      </c>
      <c r="E27582" s="75">
        <v>13.34</v>
      </c>
      <c r="F27582" s="73" t="s">
        <v>11</v>
      </c>
    </row>
    <row r="27583" spans="1:6" ht="25.5" x14ac:dyDescent="0.25">
      <c r="A27583" s="73" t="s">
        <v>23679</v>
      </c>
      <c r="B27583" s="74" t="s">
        <v>23680</v>
      </c>
      <c r="C27583" s="73" t="s">
        <v>59</v>
      </c>
      <c r="D27583" s="75">
        <v>19</v>
      </c>
      <c r="E27583" s="75">
        <v>19</v>
      </c>
      <c r="F27583" s="73" t="s">
        <v>11</v>
      </c>
    </row>
    <row r="27584" spans="1:6" ht="25.5" x14ac:dyDescent="0.25">
      <c r="A27584" s="73" t="s">
        <v>23681</v>
      </c>
      <c r="B27584" s="74" t="s">
        <v>23682</v>
      </c>
      <c r="C27584" s="73" t="s">
        <v>59</v>
      </c>
      <c r="D27584" s="75">
        <v>27.7</v>
      </c>
      <c r="E27584" s="75">
        <v>27.7</v>
      </c>
      <c r="F27584" s="73" t="s">
        <v>11</v>
      </c>
    </row>
    <row r="27585" spans="1:6" ht="25.5" x14ac:dyDescent="0.25">
      <c r="A27585" s="73" t="s">
        <v>23683</v>
      </c>
      <c r="B27585" s="74" t="s">
        <v>23684</v>
      </c>
      <c r="C27585" s="73" t="s">
        <v>59</v>
      </c>
      <c r="D27585" s="75">
        <v>42.38</v>
      </c>
      <c r="E27585" s="75">
        <v>42.38</v>
      </c>
      <c r="F27585" s="73" t="s">
        <v>11</v>
      </c>
    </row>
    <row r="27586" spans="1:6" ht="25.5" x14ac:dyDescent="0.25">
      <c r="A27586" s="73" t="s">
        <v>23685</v>
      </c>
      <c r="B27586" s="74" t="s">
        <v>23686</v>
      </c>
      <c r="C27586" s="73" t="s">
        <v>59</v>
      </c>
      <c r="D27586" s="75">
        <v>5</v>
      </c>
      <c r="E27586" s="75">
        <v>5</v>
      </c>
      <c r="F27586" s="73" t="s">
        <v>11</v>
      </c>
    </row>
    <row r="27587" spans="1:6" ht="38.25" x14ac:dyDescent="0.25">
      <c r="A27587" s="73" t="s">
        <v>23687</v>
      </c>
      <c r="B27587" s="74" t="s">
        <v>23688</v>
      </c>
      <c r="C27587" s="73" t="s">
        <v>59</v>
      </c>
      <c r="D27587" s="75">
        <v>7.74</v>
      </c>
      <c r="E27587" s="75">
        <v>7.74</v>
      </c>
      <c r="F27587" s="73" t="s">
        <v>11</v>
      </c>
    </row>
    <row r="27588" spans="1:6" ht="38.25" x14ac:dyDescent="0.25">
      <c r="A27588" s="73" t="s">
        <v>23689</v>
      </c>
      <c r="B27588" s="74" t="s">
        <v>23690</v>
      </c>
      <c r="C27588" s="73" t="s">
        <v>59</v>
      </c>
      <c r="D27588" s="75">
        <v>10.44</v>
      </c>
      <c r="E27588" s="75">
        <v>10.44</v>
      </c>
      <c r="F27588" s="73" t="s">
        <v>11</v>
      </c>
    </row>
    <row r="27589" spans="1:6" x14ac:dyDescent="0.25">
      <c r="A27589" s="73" t="s">
        <v>35125</v>
      </c>
      <c r="B27589" s="74" t="s">
        <v>35126</v>
      </c>
      <c r="C27589" s="73" t="s">
        <v>59</v>
      </c>
      <c r="D27589" s="75">
        <v>3.35</v>
      </c>
      <c r="E27589" s="75">
        <v>3.35</v>
      </c>
      <c r="F27589" s="73" t="s">
        <v>11</v>
      </c>
    </row>
    <row r="27590" spans="1:6" x14ac:dyDescent="0.25">
      <c r="A27590" s="73" t="s">
        <v>23691</v>
      </c>
      <c r="B27590" s="74" t="s">
        <v>23692</v>
      </c>
      <c r="C27590" s="73" t="s">
        <v>59</v>
      </c>
      <c r="D27590" s="75">
        <v>11.33</v>
      </c>
      <c r="E27590" s="75">
        <v>11.33</v>
      </c>
      <c r="F27590" s="73" t="s">
        <v>11</v>
      </c>
    </row>
    <row r="27591" spans="1:6" x14ac:dyDescent="0.25">
      <c r="A27591" s="73" t="s">
        <v>23693</v>
      </c>
      <c r="B27591" s="74" t="s">
        <v>23694</v>
      </c>
      <c r="C27591" s="73" t="s">
        <v>59</v>
      </c>
      <c r="D27591" s="75">
        <v>16.11</v>
      </c>
      <c r="E27591" s="75">
        <v>16.11</v>
      </c>
      <c r="F27591" s="73" t="s">
        <v>11</v>
      </c>
    </row>
    <row r="27592" spans="1:6" ht="25.5" x14ac:dyDescent="0.25">
      <c r="A27592" s="73" t="s">
        <v>23695</v>
      </c>
      <c r="B27592" s="74" t="s">
        <v>23696</v>
      </c>
      <c r="C27592" s="73" t="s">
        <v>59</v>
      </c>
      <c r="D27592" s="75">
        <v>1.65</v>
      </c>
      <c r="E27592" s="75">
        <v>1.65</v>
      </c>
      <c r="F27592" s="73" t="s">
        <v>11</v>
      </c>
    </row>
    <row r="27593" spans="1:6" x14ac:dyDescent="0.25">
      <c r="A27593" s="73" t="s">
        <v>35162</v>
      </c>
      <c r="B27593" s="74" t="s">
        <v>35163</v>
      </c>
      <c r="C27593" s="73" t="s">
        <v>59</v>
      </c>
      <c r="D27593" s="75">
        <v>0.66</v>
      </c>
      <c r="E27593" s="75">
        <v>0.66</v>
      </c>
      <c r="F27593" s="73" t="s">
        <v>11</v>
      </c>
    </row>
    <row r="27594" spans="1:6" ht="38.25" x14ac:dyDescent="0.25">
      <c r="A27594" s="73" t="s">
        <v>23697</v>
      </c>
      <c r="B27594" s="74" t="s">
        <v>23698</v>
      </c>
      <c r="C27594" s="73" t="s">
        <v>59</v>
      </c>
      <c r="D27594" s="75">
        <v>43.87</v>
      </c>
      <c r="E27594" s="75">
        <v>43.87</v>
      </c>
      <c r="F27594" s="73" t="s">
        <v>11</v>
      </c>
    </row>
    <row r="27595" spans="1:6" ht="25.5" x14ac:dyDescent="0.25">
      <c r="A27595" s="73" t="s">
        <v>23699</v>
      </c>
      <c r="B27595" s="74" t="s">
        <v>23700</v>
      </c>
      <c r="C27595" s="73" t="s">
        <v>59</v>
      </c>
      <c r="D27595" s="75">
        <v>67.06</v>
      </c>
      <c r="E27595" s="75">
        <v>67.06</v>
      </c>
      <c r="F27595" s="73" t="s">
        <v>11</v>
      </c>
    </row>
    <row r="27596" spans="1:6" ht="25.5" x14ac:dyDescent="0.25">
      <c r="A27596" s="73" t="s">
        <v>23701</v>
      </c>
      <c r="B27596" s="74" t="s">
        <v>23702</v>
      </c>
      <c r="C27596" s="73" t="s">
        <v>59</v>
      </c>
      <c r="D27596" s="75">
        <v>255.97</v>
      </c>
      <c r="E27596" s="75">
        <v>255.97</v>
      </c>
      <c r="F27596" s="73" t="s">
        <v>11</v>
      </c>
    </row>
    <row r="27597" spans="1:6" ht="25.5" x14ac:dyDescent="0.25">
      <c r="A27597" s="73" t="s">
        <v>23703</v>
      </c>
      <c r="B27597" s="74" t="s">
        <v>23704</v>
      </c>
      <c r="C27597" s="73" t="s">
        <v>59</v>
      </c>
      <c r="D27597" s="75">
        <v>285.99</v>
      </c>
      <c r="E27597" s="75">
        <v>285.99</v>
      </c>
      <c r="F27597" s="73" t="s">
        <v>11</v>
      </c>
    </row>
    <row r="27598" spans="1:6" ht="38.25" x14ac:dyDescent="0.25">
      <c r="A27598" s="73" t="s">
        <v>23705</v>
      </c>
      <c r="B27598" s="74" t="s">
        <v>23706</v>
      </c>
      <c r="C27598" s="73" t="s">
        <v>59</v>
      </c>
      <c r="D27598" s="75">
        <v>11.12</v>
      </c>
      <c r="E27598" s="75">
        <v>11.12</v>
      </c>
      <c r="F27598" s="73" t="s">
        <v>11</v>
      </c>
    </row>
    <row r="27599" spans="1:6" ht="38.25" x14ac:dyDescent="0.25">
      <c r="A27599" s="73" t="s">
        <v>23707</v>
      </c>
      <c r="B27599" s="74" t="s">
        <v>23708</v>
      </c>
      <c r="C27599" s="73" t="s">
        <v>59</v>
      </c>
      <c r="D27599" s="75">
        <v>6.45</v>
      </c>
      <c r="E27599" s="75">
        <v>6.45</v>
      </c>
      <c r="F27599" s="73" t="s">
        <v>11</v>
      </c>
    </row>
    <row r="27600" spans="1:6" ht="25.5" x14ac:dyDescent="0.25">
      <c r="A27600" s="73" t="s">
        <v>23709</v>
      </c>
      <c r="B27600" s="74" t="s">
        <v>23710</v>
      </c>
      <c r="C27600" s="73" t="s">
        <v>59</v>
      </c>
      <c r="D27600" s="75">
        <v>3.67</v>
      </c>
      <c r="E27600" s="75">
        <v>3.67</v>
      </c>
      <c r="F27600" s="73" t="s">
        <v>11</v>
      </c>
    </row>
    <row r="27601" spans="1:6" ht="25.5" x14ac:dyDescent="0.25">
      <c r="A27601" s="73" t="s">
        <v>23711</v>
      </c>
      <c r="B27601" s="74" t="s">
        <v>23712</v>
      </c>
      <c r="C27601" s="73" t="s">
        <v>59</v>
      </c>
      <c r="D27601" s="75">
        <v>2.16</v>
      </c>
      <c r="E27601" s="75">
        <v>2.16</v>
      </c>
      <c r="F27601" s="73" t="s">
        <v>11</v>
      </c>
    </row>
    <row r="27602" spans="1:6" ht="38.25" x14ac:dyDescent="0.25">
      <c r="A27602" s="73" t="s">
        <v>23713</v>
      </c>
      <c r="B27602" s="74" t="s">
        <v>23714</v>
      </c>
      <c r="C27602" s="73" t="s">
        <v>59</v>
      </c>
      <c r="D27602" s="75">
        <v>8.2899999999999991</v>
      </c>
      <c r="E27602" s="75">
        <v>8.2899999999999991</v>
      </c>
      <c r="F27602" s="73" t="s">
        <v>11</v>
      </c>
    </row>
    <row r="27603" spans="1:6" ht="38.25" x14ac:dyDescent="0.25">
      <c r="A27603" s="73" t="s">
        <v>23715</v>
      </c>
      <c r="B27603" s="74" t="s">
        <v>23716</v>
      </c>
      <c r="C27603" s="73" t="s">
        <v>59</v>
      </c>
      <c r="D27603" s="75">
        <v>6.32</v>
      </c>
      <c r="E27603" s="75">
        <v>6.32</v>
      </c>
      <c r="F27603" s="73" t="s">
        <v>11</v>
      </c>
    </row>
    <row r="27604" spans="1:6" ht="25.5" x14ac:dyDescent="0.25">
      <c r="A27604" s="73" t="s">
        <v>23717</v>
      </c>
      <c r="B27604" s="74" t="s">
        <v>23718</v>
      </c>
      <c r="C27604" s="73" t="s">
        <v>59</v>
      </c>
      <c r="D27604" s="75">
        <v>0.77</v>
      </c>
      <c r="E27604" s="75">
        <v>0.77</v>
      </c>
      <c r="F27604" s="73" t="s">
        <v>11</v>
      </c>
    </row>
    <row r="27605" spans="1:6" ht="25.5" x14ac:dyDescent="0.25">
      <c r="A27605" s="73" t="s">
        <v>23719</v>
      </c>
      <c r="B27605" s="74" t="s">
        <v>23720</v>
      </c>
      <c r="C27605" s="73" t="s">
        <v>59</v>
      </c>
      <c r="D27605" s="75">
        <v>0.86</v>
      </c>
      <c r="E27605" s="75">
        <v>0.86</v>
      </c>
      <c r="F27605" s="73" t="s">
        <v>11</v>
      </c>
    </row>
    <row r="27606" spans="1:6" ht="25.5" x14ac:dyDescent="0.25">
      <c r="A27606" s="73" t="s">
        <v>23721</v>
      </c>
      <c r="B27606" s="74" t="s">
        <v>23722</v>
      </c>
      <c r="C27606" s="73" t="s">
        <v>59</v>
      </c>
      <c r="D27606" s="75">
        <v>3.67</v>
      </c>
      <c r="E27606" s="75">
        <v>3.67</v>
      </c>
      <c r="F27606" s="73" t="s">
        <v>11</v>
      </c>
    </row>
    <row r="27607" spans="1:6" ht="25.5" x14ac:dyDescent="0.25">
      <c r="A27607" s="73" t="s">
        <v>23723</v>
      </c>
      <c r="B27607" s="74" t="s">
        <v>23724</v>
      </c>
      <c r="C27607" s="73" t="s">
        <v>59</v>
      </c>
      <c r="D27607" s="75">
        <v>2.06</v>
      </c>
      <c r="E27607" s="75">
        <v>2.06</v>
      </c>
      <c r="F27607" s="73" t="s">
        <v>11</v>
      </c>
    </row>
    <row r="27608" spans="1:6" ht="25.5" x14ac:dyDescent="0.25">
      <c r="A27608" s="73" t="s">
        <v>23725</v>
      </c>
      <c r="B27608" s="74" t="s">
        <v>23726</v>
      </c>
      <c r="C27608" s="73" t="s">
        <v>59</v>
      </c>
      <c r="D27608" s="75">
        <v>2.15</v>
      </c>
      <c r="E27608" s="75">
        <v>2.15</v>
      </c>
      <c r="F27608" s="73" t="s">
        <v>11</v>
      </c>
    </row>
    <row r="27609" spans="1:6" ht="25.5" x14ac:dyDescent="0.25">
      <c r="A27609" s="73" t="s">
        <v>23727</v>
      </c>
      <c r="B27609" s="74" t="s">
        <v>23728</v>
      </c>
      <c r="C27609" s="73" t="s">
        <v>59</v>
      </c>
      <c r="D27609" s="75">
        <v>0.64</v>
      </c>
      <c r="E27609" s="75">
        <v>0.64</v>
      </c>
      <c r="F27609" s="73" t="s">
        <v>11</v>
      </c>
    </row>
    <row r="27610" spans="1:6" ht="25.5" x14ac:dyDescent="0.25">
      <c r="A27610" s="73" t="s">
        <v>23729</v>
      </c>
      <c r="B27610" s="74" t="s">
        <v>23730</v>
      </c>
      <c r="C27610" s="73" t="s">
        <v>59</v>
      </c>
      <c r="D27610" s="75">
        <v>1.32</v>
      </c>
      <c r="E27610" s="75">
        <v>1.32</v>
      </c>
      <c r="F27610" s="73" t="s">
        <v>11</v>
      </c>
    </row>
    <row r="27611" spans="1:6" ht="25.5" x14ac:dyDescent="0.25">
      <c r="A27611" s="73" t="s">
        <v>23731</v>
      </c>
      <c r="B27611" s="74" t="s">
        <v>23732</v>
      </c>
      <c r="C27611" s="73" t="s">
        <v>59</v>
      </c>
      <c r="D27611" s="75">
        <v>7.0000000000000007E-2</v>
      </c>
      <c r="E27611" s="75">
        <v>7.0000000000000007E-2</v>
      </c>
      <c r="F27611" s="73" t="s">
        <v>11</v>
      </c>
    </row>
    <row r="27612" spans="1:6" ht="25.5" x14ac:dyDescent="0.25">
      <c r="A27612" s="73" t="s">
        <v>23733</v>
      </c>
      <c r="B27612" s="74" t="s">
        <v>23734</v>
      </c>
      <c r="C27612" s="73" t="s">
        <v>59</v>
      </c>
      <c r="D27612" s="75">
        <v>2.19</v>
      </c>
      <c r="E27612" s="75">
        <v>2.19</v>
      </c>
      <c r="F27612" s="73" t="s">
        <v>11</v>
      </c>
    </row>
    <row r="27613" spans="1:6" ht="38.25" x14ac:dyDescent="0.25">
      <c r="A27613" s="73" t="s">
        <v>23735</v>
      </c>
      <c r="B27613" s="74" t="s">
        <v>23736</v>
      </c>
      <c r="C27613" s="73" t="s">
        <v>59</v>
      </c>
      <c r="D27613" s="75">
        <v>7.78</v>
      </c>
      <c r="E27613" s="75">
        <v>7.78</v>
      </c>
      <c r="F27613" s="73" t="s">
        <v>11</v>
      </c>
    </row>
    <row r="27614" spans="1:6" ht="38.25" x14ac:dyDescent="0.25">
      <c r="A27614" s="73" t="s">
        <v>23737</v>
      </c>
      <c r="B27614" s="74" t="s">
        <v>23738</v>
      </c>
      <c r="C27614" s="73" t="s">
        <v>59</v>
      </c>
      <c r="D27614" s="75">
        <v>10.57</v>
      </c>
      <c r="E27614" s="75">
        <v>10.57</v>
      </c>
      <c r="F27614" s="73" t="s">
        <v>11</v>
      </c>
    </row>
    <row r="27615" spans="1:6" x14ac:dyDescent="0.25">
      <c r="A27615" s="73" t="s">
        <v>23739</v>
      </c>
      <c r="B27615" s="74" t="s">
        <v>23740</v>
      </c>
      <c r="C27615" s="73" t="s">
        <v>59</v>
      </c>
      <c r="D27615" s="75">
        <v>0.03</v>
      </c>
      <c r="E27615" s="75">
        <v>0.03</v>
      </c>
      <c r="F27615" s="73" t="s">
        <v>11</v>
      </c>
    </row>
    <row r="27616" spans="1:6" ht="25.5" x14ac:dyDescent="0.25">
      <c r="A27616" s="73" t="s">
        <v>23741</v>
      </c>
      <c r="B27616" s="74" t="s">
        <v>23742</v>
      </c>
      <c r="C27616" s="73" t="s">
        <v>59</v>
      </c>
      <c r="D27616" s="75">
        <v>13</v>
      </c>
      <c r="E27616" s="75">
        <v>13</v>
      </c>
      <c r="F27616" s="73" t="s">
        <v>11</v>
      </c>
    </row>
    <row r="27617" spans="1:6" ht="38.25" x14ac:dyDescent="0.25">
      <c r="A27617" s="73" t="s">
        <v>23743</v>
      </c>
      <c r="B27617" s="74" t="s">
        <v>37721</v>
      </c>
      <c r="C27617" s="73" t="s">
        <v>59</v>
      </c>
      <c r="D27617" s="75">
        <v>2.79</v>
      </c>
      <c r="E27617" s="75">
        <v>2.79</v>
      </c>
      <c r="F27617" s="73" t="s">
        <v>11</v>
      </c>
    </row>
    <row r="27618" spans="1:6" ht="25.5" x14ac:dyDescent="0.25">
      <c r="A27618" s="73" t="s">
        <v>23744</v>
      </c>
      <c r="B27618" s="74" t="s">
        <v>23745</v>
      </c>
      <c r="C27618" s="73" t="s">
        <v>59</v>
      </c>
      <c r="D27618" s="75">
        <v>3.72</v>
      </c>
      <c r="E27618" s="75">
        <v>3.72</v>
      </c>
      <c r="F27618" s="73" t="s">
        <v>11</v>
      </c>
    </row>
    <row r="27619" spans="1:6" ht="25.5" x14ac:dyDescent="0.25">
      <c r="A27619" s="73" t="s">
        <v>23746</v>
      </c>
      <c r="B27619" s="74" t="s">
        <v>23747</v>
      </c>
      <c r="C27619" s="73" t="s">
        <v>59</v>
      </c>
      <c r="D27619" s="75">
        <v>9.19</v>
      </c>
      <c r="E27619" s="75">
        <v>9.19</v>
      </c>
      <c r="F27619" s="73" t="s">
        <v>11</v>
      </c>
    </row>
    <row r="27620" spans="1:6" ht="25.5" x14ac:dyDescent="0.25">
      <c r="A27620" s="73" t="s">
        <v>23748</v>
      </c>
      <c r="B27620" s="74" t="s">
        <v>23749</v>
      </c>
      <c r="C27620" s="73" t="s">
        <v>59</v>
      </c>
      <c r="D27620" s="75">
        <v>17.45</v>
      </c>
      <c r="E27620" s="75">
        <v>17.45</v>
      </c>
      <c r="F27620" s="73" t="s">
        <v>11</v>
      </c>
    </row>
    <row r="27621" spans="1:6" ht="25.5" x14ac:dyDescent="0.25">
      <c r="A27621" s="73" t="s">
        <v>23750</v>
      </c>
      <c r="B27621" s="74" t="s">
        <v>23751</v>
      </c>
      <c r="C27621" s="73" t="s">
        <v>59</v>
      </c>
      <c r="D27621" s="75">
        <v>36.17</v>
      </c>
      <c r="E27621" s="75">
        <v>36.17</v>
      </c>
      <c r="F27621" s="73" t="s">
        <v>11</v>
      </c>
    </row>
    <row r="27622" spans="1:6" ht="25.5" x14ac:dyDescent="0.25">
      <c r="A27622" s="73" t="s">
        <v>23752</v>
      </c>
      <c r="B27622" s="74" t="s">
        <v>23753</v>
      </c>
      <c r="C27622" s="73" t="s">
        <v>59</v>
      </c>
      <c r="D27622" s="75">
        <v>5.44</v>
      </c>
      <c r="E27622" s="75">
        <v>5.44</v>
      </c>
      <c r="F27622" s="73" t="s">
        <v>11</v>
      </c>
    </row>
    <row r="27623" spans="1:6" ht="25.5" x14ac:dyDescent="0.25">
      <c r="A27623" s="73" t="s">
        <v>23754</v>
      </c>
      <c r="B27623" s="74" t="s">
        <v>23755</v>
      </c>
      <c r="C27623" s="73" t="s">
        <v>59</v>
      </c>
      <c r="D27623" s="75">
        <v>24.6</v>
      </c>
      <c r="E27623" s="75">
        <v>24.6</v>
      </c>
      <c r="F27623" s="73" t="s">
        <v>11</v>
      </c>
    </row>
    <row r="27624" spans="1:6" ht="38.25" x14ac:dyDescent="0.25">
      <c r="A27624" s="73" t="s">
        <v>23756</v>
      </c>
      <c r="B27624" s="74" t="s">
        <v>23757</v>
      </c>
      <c r="C27624" s="73" t="s">
        <v>59</v>
      </c>
      <c r="D27624" s="75">
        <v>3.99</v>
      </c>
      <c r="E27624" s="75">
        <v>3.99</v>
      </c>
      <c r="F27624" s="73" t="s">
        <v>11</v>
      </c>
    </row>
    <row r="27625" spans="1:6" ht="38.25" x14ac:dyDescent="0.25">
      <c r="A27625" s="73" t="s">
        <v>23758</v>
      </c>
      <c r="B27625" s="74" t="s">
        <v>23759</v>
      </c>
      <c r="C27625" s="73" t="s">
        <v>59</v>
      </c>
      <c r="D27625" s="75">
        <v>7.5</v>
      </c>
      <c r="E27625" s="75">
        <v>7.5</v>
      </c>
      <c r="F27625" s="73" t="s">
        <v>11</v>
      </c>
    </row>
    <row r="27626" spans="1:6" ht="25.5" x14ac:dyDescent="0.25">
      <c r="A27626" s="73" t="s">
        <v>23760</v>
      </c>
      <c r="B27626" s="74" t="s">
        <v>23761</v>
      </c>
      <c r="C27626" s="73" t="s">
        <v>59</v>
      </c>
      <c r="D27626" s="75">
        <v>13.34</v>
      </c>
      <c r="E27626" s="75">
        <v>13.34</v>
      </c>
      <c r="F27626" s="73" t="s">
        <v>11</v>
      </c>
    </row>
    <row r="27627" spans="1:6" ht="25.5" x14ac:dyDescent="0.25">
      <c r="A27627" s="73" t="s">
        <v>23762</v>
      </c>
      <c r="B27627" s="74" t="s">
        <v>23763</v>
      </c>
      <c r="C27627" s="73" t="s">
        <v>59</v>
      </c>
      <c r="D27627" s="75">
        <v>23.57</v>
      </c>
      <c r="E27627" s="75">
        <v>23.57</v>
      </c>
      <c r="F27627" s="73" t="s">
        <v>11</v>
      </c>
    </row>
    <row r="27628" spans="1:6" ht="25.5" x14ac:dyDescent="0.25">
      <c r="A27628" s="73" t="s">
        <v>23764</v>
      </c>
      <c r="B27628" s="74" t="s">
        <v>23765</v>
      </c>
      <c r="C27628" s="73" t="s">
        <v>59</v>
      </c>
      <c r="D27628" s="75">
        <v>16.86</v>
      </c>
      <c r="E27628" s="75">
        <v>16.86</v>
      </c>
      <c r="F27628" s="73" t="s">
        <v>11</v>
      </c>
    </row>
    <row r="27629" spans="1:6" ht="25.5" x14ac:dyDescent="0.25">
      <c r="A27629" s="73" t="s">
        <v>23766</v>
      </c>
      <c r="B27629" s="74" t="s">
        <v>23767</v>
      </c>
      <c r="C27629" s="73" t="s">
        <v>59</v>
      </c>
      <c r="D27629" s="75">
        <v>31.93</v>
      </c>
      <c r="E27629" s="75">
        <v>31.93</v>
      </c>
      <c r="F27629" s="73" t="s">
        <v>11</v>
      </c>
    </row>
    <row r="27630" spans="1:6" ht="25.5" x14ac:dyDescent="0.25">
      <c r="A27630" s="73" t="s">
        <v>23768</v>
      </c>
      <c r="B27630" s="74" t="s">
        <v>23769</v>
      </c>
      <c r="C27630" s="73" t="s">
        <v>59</v>
      </c>
      <c r="D27630" s="75">
        <v>51.61</v>
      </c>
      <c r="E27630" s="75">
        <v>51.61</v>
      </c>
      <c r="F27630" s="73" t="s">
        <v>11</v>
      </c>
    </row>
    <row r="27631" spans="1:6" ht="25.5" x14ac:dyDescent="0.25">
      <c r="A27631" s="73" t="s">
        <v>23770</v>
      </c>
      <c r="B27631" s="74" t="s">
        <v>23771</v>
      </c>
      <c r="C27631" s="73" t="s">
        <v>59</v>
      </c>
      <c r="D27631" s="75">
        <v>10.16</v>
      </c>
      <c r="E27631" s="75">
        <v>10.16</v>
      </c>
      <c r="F27631" s="73" t="s">
        <v>11</v>
      </c>
    </row>
    <row r="27632" spans="1:6" ht="38.25" x14ac:dyDescent="0.25">
      <c r="A27632" s="73" t="s">
        <v>23772</v>
      </c>
      <c r="B27632" s="74" t="s">
        <v>23773</v>
      </c>
      <c r="C27632" s="73" t="s">
        <v>59</v>
      </c>
      <c r="D27632" s="75">
        <v>7.05</v>
      </c>
      <c r="E27632" s="75">
        <v>7.05</v>
      </c>
      <c r="F27632" s="73" t="s">
        <v>11</v>
      </c>
    </row>
    <row r="27633" spans="1:6" ht="38.25" x14ac:dyDescent="0.25">
      <c r="A27633" s="73" t="s">
        <v>23774</v>
      </c>
      <c r="B27633" s="74" t="s">
        <v>23775</v>
      </c>
      <c r="C27633" s="73" t="s">
        <v>59</v>
      </c>
      <c r="D27633" s="75">
        <v>8.34</v>
      </c>
      <c r="E27633" s="75">
        <v>8.34</v>
      </c>
      <c r="F27633" s="73" t="s">
        <v>11</v>
      </c>
    </row>
    <row r="27634" spans="1:6" ht="25.5" x14ac:dyDescent="0.25">
      <c r="A27634" s="73" t="s">
        <v>23776</v>
      </c>
      <c r="B27634" s="74" t="s">
        <v>23777</v>
      </c>
      <c r="C27634" s="73" t="s">
        <v>59</v>
      </c>
      <c r="D27634" s="75">
        <v>0.32</v>
      </c>
      <c r="E27634" s="75">
        <v>0.32</v>
      </c>
      <c r="F27634" s="73" t="s">
        <v>11</v>
      </c>
    </row>
    <row r="27635" spans="1:6" ht="38.25" x14ac:dyDescent="0.25">
      <c r="A27635" s="73" t="s">
        <v>23778</v>
      </c>
      <c r="B27635" s="74" t="s">
        <v>23779</v>
      </c>
      <c r="C27635" s="73" t="s">
        <v>59</v>
      </c>
      <c r="D27635" s="75">
        <v>3.82</v>
      </c>
      <c r="E27635" s="75">
        <v>3.82</v>
      </c>
      <c r="F27635" s="73" t="s">
        <v>11</v>
      </c>
    </row>
    <row r="27636" spans="1:6" ht="25.5" x14ac:dyDescent="0.25">
      <c r="A27636" s="73" t="s">
        <v>23780</v>
      </c>
      <c r="B27636" s="74" t="s">
        <v>23781</v>
      </c>
      <c r="C27636" s="73" t="s">
        <v>59</v>
      </c>
      <c r="D27636" s="75">
        <v>4.2300000000000004</v>
      </c>
      <c r="E27636" s="75">
        <v>4.2300000000000004</v>
      </c>
      <c r="F27636" s="73" t="s">
        <v>11</v>
      </c>
    </row>
    <row r="27637" spans="1:6" ht="25.5" x14ac:dyDescent="0.25">
      <c r="A27637" s="73" t="s">
        <v>23782</v>
      </c>
      <c r="B27637" s="74" t="s">
        <v>23783</v>
      </c>
      <c r="C27637" s="73" t="s">
        <v>59</v>
      </c>
      <c r="D27637" s="75">
        <v>0.17</v>
      </c>
      <c r="E27637" s="75">
        <v>0.17</v>
      </c>
      <c r="F27637" s="73" t="s">
        <v>11</v>
      </c>
    </row>
    <row r="27638" spans="1:6" x14ac:dyDescent="0.25">
      <c r="A27638" s="73" t="s">
        <v>23784</v>
      </c>
      <c r="B27638" s="74" t="s">
        <v>23785</v>
      </c>
      <c r="C27638" s="73" t="s">
        <v>59</v>
      </c>
      <c r="D27638" s="75">
        <v>24.17</v>
      </c>
      <c r="E27638" s="75">
        <v>24.17</v>
      </c>
      <c r="F27638" s="73" t="s">
        <v>11</v>
      </c>
    </row>
    <row r="27639" spans="1:6" ht="25.5" x14ac:dyDescent="0.25">
      <c r="A27639" s="73" t="s">
        <v>23786</v>
      </c>
      <c r="B27639" s="74" t="s">
        <v>23787</v>
      </c>
      <c r="C27639" s="73" t="s">
        <v>59</v>
      </c>
      <c r="D27639" s="75">
        <v>15.83</v>
      </c>
      <c r="E27639" s="75">
        <v>15.83</v>
      </c>
      <c r="F27639" s="73" t="s">
        <v>11</v>
      </c>
    </row>
    <row r="27640" spans="1:6" x14ac:dyDescent="0.25">
      <c r="A27640" s="73" t="s">
        <v>23788</v>
      </c>
      <c r="B27640" s="74" t="s">
        <v>23789</v>
      </c>
      <c r="C27640" s="73" t="s">
        <v>59</v>
      </c>
      <c r="D27640" s="75">
        <v>214.32</v>
      </c>
      <c r="E27640" s="75">
        <v>214.32</v>
      </c>
      <c r="F27640" s="73" t="s">
        <v>11</v>
      </c>
    </row>
    <row r="27641" spans="1:6" x14ac:dyDescent="0.25">
      <c r="A27641" s="73" t="s">
        <v>23790</v>
      </c>
      <c r="B27641" s="74" t="s">
        <v>23791</v>
      </c>
      <c r="C27641" s="73" t="s">
        <v>59</v>
      </c>
      <c r="D27641" s="75">
        <v>382.98</v>
      </c>
      <c r="E27641" s="75">
        <v>382.98</v>
      </c>
      <c r="F27641" s="73" t="s">
        <v>11</v>
      </c>
    </row>
    <row r="27642" spans="1:6" x14ac:dyDescent="0.25">
      <c r="A27642" s="73" t="s">
        <v>23792</v>
      </c>
      <c r="B27642" s="74" t="s">
        <v>23793</v>
      </c>
      <c r="C27642" s="73" t="s">
        <v>59</v>
      </c>
      <c r="D27642" s="75">
        <v>523.28</v>
      </c>
      <c r="E27642" s="75">
        <v>523.28</v>
      </c>
      <c r="F27642" s="73" t="s">
        <v>11</v>
      </c>
    </row>
    <row r="27643" spans="1:6" x14ac:dyDescent="0.25">
      <c r="A27643" s="73" t="s">
        <v>23794</v>
      </c>
      <c r="B27643" s="74" t="s">
        <v>23795</v>
      </c>
      <c r="C27643" s="73" t="s">
        <v>59</v>
      </c>
      <c r="D27643" s="75">
        <v>740.77</v>
      </c>
      <c r="E27643" s="75">
        <v>740.77</v>
      </c>
      <c r="F27643" s="73" t="s">
        <v>11</v>
      </c>
    </row>
    <row r="27644" spans="1:6" x14ac:dyDescent="0.25">
      <c r="A27644" s="73" t="s">
        <v>23796</v>
      </c>
      <c r="B27644" s="74" t="s">
        <v>23797</v>
      </c>
      <c r="C27644" s="73" t="s">
        <v>59</v>
      </c>
      <c r="D27644" s="75">
        <v>1271.68</v>
      </c>
      <c r="E27644" s="75">
        <v>1271.68</v>
      </c>
      <c r="F27644" s="73" t="s">
        <v>11</v>
      </c>
    </row>
    <row r="27645" spans="1:6" x14ac:dyDescent="0.25">
      <c r="A27645" s="73" t="s">
        <v>23798</v>
      </c>
      <c r="B27645" s="74" t="s">
        <v>23799</v>
      </c>
      <c r="C27645" s="73" t="s">
        <v>59</v>
      </c>
      <c r="D27645" s="75">
        <v>241.83</v>
      </c>
      <c r="E27645" s="75">
        <v>241.83</v>
      </c>
      <c r="F27645" s="73" t="s">
        <v>11</v>
      </c>
    </row>
    <row r="27646" spans="1:6" x14ac:dyDescent="0.25">
      <c r="A27646" s="73" t="s">
        <v>23800</v>
      </c>
      <c r="B27646" s="74" t="s">
        <v>23801</v>
      </c>
      <c r="C27646" s="73" t="s">
        <v>59</v>
      </c>
      <c r="D27646" s="75">
        <v>418.46</v>
      </c>
      <c r="E27646" s="75">
        <v>418.46</v>
      </c>
      <c r="F27646" s="73" t="s">
        <v>11</v>
      </c>
    </row>
    <row r="27647" spans="1:6" x14ac:dyDescent="0.25">
      <c r="A27647" s="73" t="s">
        <v>23802</v>
      </c>
      <c r="B27647" s="74" t="s">
        <v>23803</v>
      </c>
      <c r="C27647" s="73" t="s">
        <v>59</v>
      </c>
      <c r="D27647" s="75">
        <v>659</v>
      </c>
      <c r="E27647" s="75">
        <v>659</v>
      </c>
      <c r="F27647" s="73" t="s">
        <v>11</v>
      </c>
    </row>
    <row r="27648" spans="1:6" x14ac:dyDescent="0.25">
      <c r="A27648" s="73" t="s">
        <v>23804</v>
      </c>
      <c r="B27648" s="74" t="s">
        <v>23805</v>
      </c>
      <c r="C27648" s="73" t="s">
        <v>59</v>
      </c>
      <c r="D27648" s="75">
        <v>987.33</v>
      </c>
      <c r="E27648" s="75">
        <v>987.33</v>
      </c>
      <c r="F27648" s="73" t="s">
        <v>11</v>
      </c>
    </row>
    <row r="27649" spans="1:6" x14ac:dyDescent="0.25">
      <c r="A27649" s="73" t="s">
        <v>23806</v>
      </c>
      <c r="B27649" s="74" t="s">
        <v>23807</v>
      </c>
      <c r="C27649" s="73" t="s">
        <v>59</v>
      </c>
      <c r="D27649" s="75">
        <v>1447.47</v>
      </c>
      <c r="E27649" s="75">
        <v>1447.47</v>
      </c>
      <c r="F27649" s="73" t="s">
        <v>11</v>
      </c>
    </row>
    <row r="27650" spans="1:6" x14ac:dyDescent="0.25">
      <c r="A27650" s="73" t="s">
        <v>23808</v>
      </c>
      <c r="B27650" s="74" t="s">
        <v>23809</v>
      </c>
      <c r="C27650" s="73" t="s">
        <v>59</v>
      </c>
      <c r="D27650" s="75">
        <v>278.05</v>
      </c>
      <c r="E27650" s="75">
        <v>278.05</v>
      </c>
      <c r="F27650" s="73" t="s">
        <v>11</v>
      </c>
    </row>
    <row r="27651" spans="1:6" x14ac:dyDescent="0.25">
      <c r="A27651" s="73" t="s">
        <v>23810</v>
      </c>
      <c r="B27651" s="74" t="s">
        <v>23811</v>
      </c>
      <c r="C27651" s="73" t="s">
        <v>59</v>
      </c>
      <c r="D27651" s="75">
        <v>562.44000000000005</v>
      </c>
      <c r="E27651" s="75">
        <v>562.44000000000005</v>
      </c>
      <c r="F27651" s="73" t="s">
        <v>11</v>
      </c>
    </row>
    <row r="27652" spans="1:6" x14ac:dyDescent="0.25">
      <c r="A27652" s="73" t="s">
        <v>23812</v>
      </c>
      <c r="B27652" s="74" t="s">
        <v>23813</v>
      </c>
      <c r="C27652" s="73" t="s">
        <v>59</v>
      </c>
      <c r="D27652" s="75">
        <v>790</v>
      </c>
      <c r="E27652" s="75">
        <v>790</v>
      </c>
      <c r="F27652" s="73" t="s">
        <v>11</v>
      </c>
    </row>
    <row r="27653" spans="1:6" x14ac:dyDescent="0.25">
      <c r="A27653" s="73" t="s">
        <v>23814</v>
      </c>
      <c r="B27653" s="74" t="s">
        <v>23815</v>
      </c>
      <c r="C27653" s="73" t="s">
        <v>59</v>
      </c>
      <c r="D27653" s="75">
        <v>990</v>
      </c>
      <c r="E27653" s="75">
        <v>990</v>
      </c>
      <c r="F27653" s="73" t="s">
        <v>11</v>
      </c>
    </row>
    <row r="27654" spans="1:6" x14ac:dyDescent="0.25">
      <c r="A27654" s="73" t="s">
        <v>23816</v>
      </c>
      <c r="B27654" s="74" t="s">
        <v>23817</v>
      </c>
      <c r="C27654" s="73" t="s">
        <v>59</v>
      </c>
      <c r="D27654" s="75">
        <v>1490</v>
      </c>
      <c r="E27654" s="75">
        <v>1490</v>
      </c>
      <c r="F27654" s="73" t="s">
        <v>11</v>
      </c>
    </row>
    <row r="27655" spans="1:6" ht="25.5" x14ac:dyDescent="0.25">
      <c r="A27655" s="73" t="s">
        <v>23818</v>
      </c>
      <c r="B27655" s="74" t="s">
        <v>23819</v>
      </c>
      <c r="C27655" s="73" t="s">
        <v>59</v>
      </c>
      <c r="D27655" s="75">
        <v>2.5499999999999998</v>
      </c>
      <c r="E27655" s="75">
        <v>2.5499999999999998</v>
      </c>
      <c r="F27655" s="73" t="s">
        <v>11</v>
      </c>
    </row>
    <row r="27656" spans="1:6" ht="38.25" x14ac:dyDescent="0.25">
      <c r="A27656" s="73" t="s">
        <v>23820</v>
      </c>
      <c r="B27656" s="74" t="s">
        <v>23821</v>
      </c>
      <c r="C27656" s="73" t="s">
        <v>59</v>
      </c>
      <c r="D27656" s="75">
        <v>19.579999999999998</v>
      </c>
      <c r="E27656" s="75">
        <v>19.11</v>
      </c>
      <c r="F27656" s="73" t="s">
        <v>11</v>
      </c>
    </row>
    <row r="27657" spans="1:6" ht="51" x14ac:dyDescent="0.25">
      <c r="A27657" s="73" t="s">
        <v>23822</v>
      </c>
      <c r="B27657" s="74" t="s">
        <v>35388</v>
      </c>
      <c r="C27657" s="73" t="s">
        <v>59</v>
      </c>
      <c r="D27657" s="75">
        <v>415.59</v>
      </c>
      <c r="E27657" s="75">
        <v>410.42</v>
      </c>
      <c r="F27657" s="73" t="s">
        <v>11</v>
      </c>
    </row>
    <row r="27658" spans="1:6" ht="51" x14ac:dyDescent="0.25">
      <c r="A27658" s="73" t="s">
        <v>23823</v>
      </c>
      <c r="B27658" s="74" t="s">
        <v>35389</v>
      </c>
      <c r="C27658" s="73" t="s">
        <v>59</v>
      </c>
      <c r="D27658" s="75">
        <v>445.83</v>
      </c>
      <c r="E27658" s="75">
        <v>440.9</v>
      </c>
      <c r="F27658" s="73" t="s">
        <v>11</v>
      </c>
    </row>
    <row r="27659" spans="1:6" ht="51" x14ac:dyDescent="0.25">
      <c r="A27659" s="73" t="s">
        <v>23824</v>
      </c>
      <c r="B27659" s="74" t="s">
        <v>35390</v>
      </c>
      <c r="C27659" s="73" t="s">
        <v>59</v>
      </c>
      <c r="D27659" s="75">
        <v>681.59</v>
      </c>
      <c r="E27659" s="75">
        <v>674.11</v>
      </c>
      <c r="F27659" s="73" t="s">
        <v>11</v>
      </c>
    </row>
    <row r="27660" spans="1:6" ht="51" x14ac:dyDescent="0.25">
      <c r="A27660" s="73" t="s">
        <v>23825</v>
      </c>
      <c r="B27660" s="74" t="s">
        <v>35391</v>
      </c>
      <c r="C27660" s="73" t="s">
        <v>59</v>
      </c>
      <c r="D27660" s="75">
        <v>729.55</v>
      </c>
      <c r="E27660" s="75">
        <v>722.46</v>
      </c>
      <c r="F27660" s="73" t="s">
        <v>11</v>
      </c>
    </row>
    <row r="27661" spans="1:6" ht="51" x14ac:dyDescent="0.25">
      <c r="A27661" s="73" t="s">
        <v>23826</v>
      </c>
      <c r="B27661" s="74" t="s">
        <v>35392</v>
      </c>
      <c r="C27661" s="73" t="s">
        <v>59</v>
      </c>
      <c r="D27661" s="75">
        <v>929.69</v>
      </c>
      <c r="E27661" s="75">
        <v>919.71</v>
      </c>
      <c r="F27661" s="73" t="s">
        <v>11</v>
      </c>
    </row>
    <row r="27662" spans="1:6" ht="51" x14ac:dyDescent="0.25">
      <c r="A27662" s="73" t="s">
        <v>23827</v>
      </c>
      <c r="B27662" s="74" t="s">
        <v>35393</v>
      </c>
      <c r="C27662" s="73" t="s">
        <v>59</v>
      </c>
      <c r="D27662" s="75">
        <v>998.87</v>
      </c>
      <c r="E27662" s="75">
        <v>989.45</v>
      </c>
      <c r="F27662" s="73" t="s">
        <v>11</v>
      </c>
    </row>
    <row r="27663" spans="1:6" ht="51" x14ac:dyDescent="0.25">
      <c r="A27663" s="73" t="s">
        <v>23828</v>
      </c>
      <c r="B27663" s="74" t="s">
        <v>35394</v>
      </c>
      <c r="C27663" s="73" t="s">
        <v>59</v>
      </c>
      <c r="D27663" s="75">
        <v>1286.9000000000001</v>
      </c>
      <c r="E27663" s="75">
        <v>1273.67</v>
      </c>
      <c r="F27663" s="73" t="s">
        <v>11</v>
      </c>
    </row>
    <row r="27664" spans="1:6" ht="51" x14ac:dyDescent="0.25">
      <c r="A27664" s="73" t="s">
        <v>23829</v>
      </c>
      <c r="B27664" s="74" t="s">
        <v>35395</v>
      </c>
      <c r="C27664" s="73" t="s">
        <v>59</v>
      </c>
      <c r="D27664" s="75">
        <v>1385.31</v>
      </c>
      <c r="E27664" s="75">
        <v>1372.9</v>
      </c>
      <c r="F27664" s="73" t="s">
        <v>11</v>
      </c>
    </row>
    <row r="27665" spans="1:6" ht="51" x14ac:dyDescent="0.25">
      <c r="A27665" s="73" t="s">
        <v>23830</v>
      </c>
      <c r="B27665" s="74" t="s">
        <v>35396</v>
      </c>
      <c r="C27665" s="73" t="s">
        <v>59</v>
      </c>
      <c r="D27665" s="75">
        <v>2037.12</v>
      </c>
      <c r="E27665" s="75">
        <v>2019.09</v>
      </c>
      <c r="F27665" s="73" t="s">
        <v>11</v>
      </c>
    </row>
    <row r="27666" spans="1:6" ht="51" x14ac:dyDescent="0.25">
      <c r="A27666" s="73" t="s">
        <v>23831</v>
      </c>
      <c r="B27666" s="74" t="s">
        <v>35397</v>
      </c>
      <c r="C27666" s="73" t="s">
        <v>59</v>
      </c>
      <c r="D27666" s="75">
        <v>2186.63</v>
      </c>
      <c r="E27666" s="75">
        <v>2169.85</v>
      </c>
      <c r="F27666" s="73" t="s">
        <v>11</v>
      </c>
    </row>
    <row r="27667" spans="1:6" ht="51" x14ac:dyDescent="0.25">
      <c r="A27667" s="73" t="s">
        <v>23832</v>
      </c>
      <c r="B27667" s="74" t="s">
        <v>35398</v>
      </c>
      <c r="C27667" s="73" t="s">
        <v>59</v>
      </c>
      <c r="D27667" s="75">
        <v>443.1</v>
      </c>
      <c r="E27667" s="75">
        <v>437.92</v>
      </c>
      <c r="F27667" s="73" t="s">
        <v>11</v>
      </c>
    </row>
    <row r="27668" spans="1:6" ht="51" x14ac:dyDescent="0.25">
      <c r="A27668" s="73" t="s">
        <v>23833</v>
      </c>
      <c r="B27668" s="74" t="s">
        <v>35399</v>
      </c>
      <c r="C27668" s="73" t="s">
        <v>59</v>
      </c>
      <c r="D27668" s="75">
        <v>473.33</v>
      </c>
      <c r="E27668" s="75">
        <v>468.41</v>
      </c>
      <c r="F27668" s="73" t="s">
        <v>11</v>
      </c>
    </row>
    <row r="27669" spans="1:6" ht="51" x14ac:dyDescent="0.25">
      <c r="A27669" s="73" t="s">
        <v>23834</v>
      </c>
      <c r="B27669" s="74" t="s">
        <v>35400</v>
      </c>
      <c r="C27669" s="73" t="s">
        <v>59</v>
      </c>
      <c r="D27669" s="75">
        <v>717.07</v>
      </c>
      <c r="E27669" s="75">
        <v>709.59</v>
      </c>
      <c r="F27669" s="73" t="s">
        <v>11</v>
      </c>
    </row>
    <row r="27670" spans="1:6" ht="51" x14ac:dyDescent="0.25">
      <c r="A27670" s="73" t="s">
        <v>23835</v>
      </c>
      <c r="B27670" s="74" t="s">
        <v>35401</v>
      </c>
      <c r="C27670" s="73" t="s">
        <v>59</v>
      </c>
      <c r="D27670" s="75">
        <v>765.03</v>
      </c>
      <c r="E27670" s="75">
        <v>757.94</v>
      </c>
      <c r="F27670" s="73" t="s">
        <v>11</v>
      </c>
    </row>
    <row r="27671" spans="1:6" ht="51" x14ac:dyDescent="0.25">
      <c r="A27671" s="73" t="s">
        <v>23836</v>
      </c>
      <c r="B27671" s="74" t="s">
        <v>35402</v>
      </c>
      <c r="C27671" s="73" t="s">
        <v>59</v>
      </c>
      <c r="D27671" s="75">
        <v>1065.4100000000001</v>
      </c>
      <c r="E27671" s="75">
        <v>1055.43</v>
      </c>
      <c r="F27671" s="73" t="s">
        <v>11</v>
      </c>
    </row>
    <row r="27672" spans="1:6" ht="51" x14ac:dyDescent="0.25">
      <c r="A27672" s="73" t="s">
        <v>23837</v>
      </c>
      <c r="B27672" s="74" t="s">
        <v>35403</v>
      </c>
      <c r="C27672" s="73" t="s">
        <v>59</v>
      </c>
      <c r="D27672" s="75">
        <v>1134.5899999999999</v>
      </c>
      <c r="E27672" s="75">
        <v>1125.17</v>
      </c>
      <c r="F27672" s="73" t="s">
        <v>11</v>
      </c>
    </row>
    <row r="27673" spans="1:6" ht="51" x14ac:dyDescent="0.25">
      <c r="A27673" s="73" t="s">
        <v>23838</v>
      </c>
      <c r="B27673" s="74" t="s">
        <v>35404</v>
      </c>
      <c r="C27673" s="73" t="s">
        <v>59</v>
      </c>
      <c r="D27673" s="75">
        <v>1533.45</v>
      </c>
      <c r="E27673" s="75">
        <v>1520.23</v>
      </c>
      <c r="F27673" s="73" t="s">
        <v>11</v>
      </c>
    </row>
    <row r="27674" spans="1:6" ht="51" x14ac:dyDescent="0.25">
      <c r="A27674" s="73" t="s">
        <v>23839</v>
      </c>
      <c r="B27674" s="74" t="s">
        <v>35405</v>
      </c>
      <c r="C27674" s="73" t="s">
        <v>59</v>
      </c>
      <c r="D27674" s="75">
        <v>1631.87</v>
      </c>
      <c r="E27674" s="75">
        <v>1619.45</v>
      </c>
      <c r="F27674" s="73" t="s">
        <v>11</v>
      </c>
    </row>
    <row r="27675" spans="1:6" ht="51" x14ac:dyDescent="0.25">
      <c r="A27675" s="73" t="s">
        <v>23840</v>
      </c>
      <c r="B27675" s="74" t="s">
        <v>35406</v>
      </c>
      <c r="C27675" s="73" t="s">
        <v>59</v>
      </c>
      <c r="D27675" s="75">
        <v>2212.91</v>
      </c>
      <c r="E27675" s="75">
        <v>2194.88</v>
      </c>
      <c r="F27675" s="73" t="s">
        <v>11</v>
      </c>
    </row>
    <row r="27676" spans="1:6" ht="51" x14ac:dyDescent="0.25">
      <c r="A27676" s="73" t="s">
        <v>23841</v>
      </c>
      <c r="B27676" s="74" t="s">
        <v>35407</v>
      </c>
      <c r="C27676" s="73" t="s">
        <v>59</v>
      </c>
      <c r="D27676" s="75">
        <v>2362.42</v>
      </c>
      <c r="E27676" s="75">
        <v>2345.64</v>
      </c>
      <c r="F27676" s="73" t="s">
        <v>11</v>
      </c>
    </row>
    <row r="27677" spans="1:6" ht="51" x14ac:dyDescent="0.25">
      <c r="A27677" s="73" t="s">
        <v>23842</v>
      </c>
      <c r="B27677" s="74" t="s">
        <v>35408</v>
      </c>
      <c r="C27677" s="73" t="s">
        <v>59</v>
      </c>
      <c r="D27677" s="75">
        <v>479.32</v>
      </c>
      <c r="E27677" s="75">
        <v>474.14</v>
      </c>
      <c r="F27677" s="73" t="s">
        <v>11</v>
      </c>
    </row>
    <row r="27678" spans="1:6" ht="51" x14ac:dyDescent="0.25">
      <c r="A27678" s="73" t="s">
        <v>23843</v>
      </c>
      <c r="B27678" s="74" t="s">
        <v>35409</v>
      </c>
      <c r="C27678" s="73" t="s">
        <v>59</v>
      </c>
      <c r="D27678" s="75">
        <v>509.56</v>
      </c>
      <c r="E27678" s="75">
        <v>504.63</v>
      </c>
      <c r="F27678" s="73" t="s">
        <v>11</v>
      </c>
    </row>
    <row r="27679" spans="1:6" ht="51" x14ac:dyDescent="0.25">
      <c r="A27679" s="73" t="s">
        <v>23844</v>
      </c>
      <c r="B27679" s="74" t="s">
        <v>35410</v>
      </c>
      <c r="C27679" s="73" t="s">
        <v>59</v>
      </c>
      <c r="D27679" s="75">
        <v>861.27</v>
      </c>
      <c r="E27679" s="75">
        <v>853.78</v>
      </c>
      <c r="F27679" s="73" t="s">
        <v>11</v>
      </c>
    </row>
    <row r="27680" spans="1:6" ht="51" x14ac:dyDescent="0.25">
      <c r="A27680" s="73" t="s">
        <v>23845</v>
      </c>
      <c r="B27680" s="74" t="s">
        <v>35411</v>
      </c>
      <c r="C27680" s="73" t="s">
        <v>59</v>
      </c>
      <c r="D27680" s="75">
        <v>909.28</v>
      </c>
      <c r="E27680" s="75">
        <v>902.19</v>
      </c>
      <c r="F27680" s="73" t="s">
        <v>11</v>
      </c>
    </row>
    <row r="27681" spans="1:6" ht="51" x14ac:dyDescent="0.25">
      <c r="A27681" s="73" t="s">
        <v>23846</v>
      </c>
      <c r="B27681" s="74" t="s">
        <v>35412</v>
      </c>
      <c r="C27681" s="73" t="s">
        <v>59</v>
      </c>
      <c r="D27681" s="75">
        <v>1197.1600000000001</v>
      </c>
      <c r="E27681" s="75">
        <v>1187.1600000000001</v>
      </c>
      <c r="F27681" s="73" t="s">
        <v>11</v>
      </c>
    </row>
    <row r="27682" spans="1:6" ht="51" x14ac:dyDescent="0.25">
      <c r="A27682" s="73" t="s">
        <v>23847</v>
      </c>
      <c r="B27682" s="74" t="s">
        <v>35413</v>
      </c>
      <c r="C27682" s="73" t="s">
        <v>59</v>
      </c>
      <c r="D27682" s="75">
        <v>1266.49</v>
      </c>
      <c r="E27682" s="75">
        <v>1257.07</v>
      </c>
      <c r="F27682" s="73" t="s">
        <v>11</v>
      </c>
    </row>
    <row r="27683" spans="1:6" ht="51" x14ac:dyDescent="0.25">
      <c r="A27683" s="73" t="s">
        <v>23848</v>
      </c>
      <c r="B27683" s="74" t="s">
        <v>35414</v>
      </c>
      <c r="C27683" s="73" t="s">
        <v>59</v>
      </c>
      <c r="D27683" s="75">
        <v>1537.72</v>
      </c>
      <c r="E27683" s="75">
        <v>1524.47</v>
      </c>
      <c r="F27683" s="73" t="s">
        <v>11</v>
      </c>
    </row>
    <row r="27684" spans="1:6" ht="51" x14ac:dyDescent="0.25">
      <c r="A27684" s="73" t="s">
        <v>23849</v>
      </c>
      <c r="B27684" s="74" t="s">
        <v>35415</v>
      </c>
      <c r="C27684" s="73" t="s">
        <v>59</v>
      </c>
      <c r="D27684" s="75">
        <v>1636.46</v>
      </c>
      <c r="E27684" s="75">
        <v>1624.03</v>
      </c>
      <c r="F27684" s="73" t="s">
        <v>11</v>
      </c>
    </row>
    <row r="27685" spans="1:6" ht="51" x14ac:dyDescent="0.25">
      <c r="A27685" s="73" t="s">
        <v>23850</v>
      </c>
      <c r="B27685" s="74" t="s">
        <v>35416</v>
      </c>
      <c r="C27685" s="73" t="s">
        <v>59</v>
      </c>
      <c r="D27685" s="75">
        <v>2258.39</v>
      </c>
      <c r="E27685" s="75">
        <v>2240.33</v>
      </c>
      <c r="F27685" s="73" t="s">
        <v>11</v>
      </c>
    </row>
    <row r="27686" spans="1:6" ht="51" x14ac:dyDescent="0.25">
      <c r="A27686" s="73" t="s">
        <v>23851</v>
      </c>
      <c r="B27686" s="74" t="s">
        <v>35417</v>
      </c>
      <c r="C27686" s="73" t="s">
        <v>59</v>
      </c>
      <c r="D27686" s="75">
        <v>2408.52</v>
      </c>
      <c r="E27686" s="75">
        <v>2391.6999999999998</v>
      </c>
      <c r="F27686" s="73" t="s">
        <v>11</v>
      </c>
    </row>
    <row r="27687" spans="1:6" ht="51" x14ac:dyDescent="0.25">
      <c r="A27687" s="73" t="s">
        <v>23852</v>
      </c>
      <c r="B27687" s="74" t="s">
        <v>35458</v>
      </c>
      <c r="C27687" s="73" t="s">
        <v>59</v>
      </c>
      <c r="D27687" s="75">
        <v>1757.13</v>
      </c>
      <c r="E27687" s="75">
        <v>1740.68</v>
      </c>
      <c r="F27687" s="73" t="s">
        <v>11</v>
      </c>
    </row>
    <row r="27688" spans="1:6" ht="51" x14ac:dyDescent="0.25">
      <c r="A27688" s="73" t="s">
        <v>23853</v>
      </c>
      <c r="B27688" s="74" t="s">
        <v>35459</v>
      </c>
      <c r="C27688" s="73" t="s">
        <v>59</v>
      </c>
      <c r="D27688" s="75">
        <v>1887.88</v>
      </c>
      <c r="E27688" s="75">
        <v>1872.51</v>
      </c>
      <c r="F27688" s="73" t="s">
        <v>11</v>
      </c>
    </row>
    <row r="27689" spans="1:6" ht="51" x14ac:dyDescent="0.25">
      <c r="A27689" s="73" t="s">
        <v>23854</v>
      </c>
      <c r="B27689" s="74" t="s">
        <v>35460</v>
      </c>
      <c r="C27689" s="73" t="s">
        <v>59</v>
      </c>
      <c r="D27689" s="75">
        <v>2435.63</v>
      </c>
      <c r="E27689" s="75">
        <v>2413.81</v>
      </c>
      <c r="F27689" s="73" t="s">
        <v>11</v>
      </c>
    </row>
    <row r="27690" spans="1:6" ht="51" x14ac:dyDescent="0.25">
      <c r="A27690" s="73" t="s">
        <v>23855</v>
      </c>
      <c r="B27690" s="74" t="s">
        <v>35461</v>
      </c>
      <c r="C27690" s="73" t="s">
        <v>59</v>
      </c>
      <c r="D27690" s="75">
        <v>2620.0300000000002</v>
      </c>
      <c r="E27690" s="75">
        <v>2599.73</v>
      </c>
      <c r="F27690" s="73" t="s">
        <v>11</v>
      </c>
    </row>
    <row r="27691" spans="1:6" ht="51" x14ac:dyDescent="0.25">
      <c r="A27691" s="73" t="s">
        <v>23856</v>
      </c>
      <c r="B27691" s="74" t="s">
        <v>35462</v>
      </c>
      <c r="C27691" s="73" t="s">
        <v>59</v>
      </c>
      <c r="D27691" s="75">
        <v>3899.31</v>
      </c>
      <c r="E27691" s="75">
        <v>3869.01</v>
      </c>
      <c r="F27691" s="73" t="s">
        <v>11</v>
      </c>
    </row>
    <row r="27692" spans="1:6" ht="51" x14ac:dyDescent="0.25">
      <c r="A27692" s="73" t="s">
        <v>23857</v>
      </c>
      <c r="B27692" s="74" t="s">
        <v>35463</v>
      </c>
      <c r="C27692" s="73" t="s">
        <v>59</v>
      </c>
      <c r="D27692" s="75">
        <v>4180.8100000000004</v>
      </c>
      <c r="E27692" s="75">
        <v>4152.8500000000004</v>
      </c>
      <c r="F27692" s="73" t="s">
        <v>11</v>
      </c>
    </row>
    <row r="27693" spans="1:6" ht="51" x14ac:dyDescent="0.25">
      <c r="A27693" s="73" t="s">
        <v>23858</v>
      </c>
      <c r="B27693" s="74" t="s">
        <v>35464</v>
      </c>
      <c r="C27693" s="73" t="s">
        <v>59</v>
      </c>
      <c r="D27693" s="75">
        <v>2028.57</v>
      </c>
      <c r="E27693" s="75">
        <v>2012.12</v>
      </c>
      <c r="F27693" s="73" t="s">
        <v>11</v>
      </c>
    </row>
    <row r="27694" spans="1:6" ht="51" x14ac:dyDescent="0.25">
      <c r="A27694" s="73" t="s">
        <v>23859</v>
      </c>
      <c r="B27694" s="74" t="s">
        <v>35465</v>
      </c>
      <c r="C27694" s="73" t="s">
        <v>59</v>
      </c>
      <c r="D27694" s="75">
        <v>2159.3200000000002</v>
      </c>
      <c r="E27694" s="75">
        <v>2143.9499999999998</v>
      </c>
      <c r="F27694" s="73" t="s">
        <v>11</v>
      </c>
    </row>
    <row r="27695" spans="1:6" ht="51" x14ac:dyDescent="0.25">
      <c r="A27695" s="73" t="s">
        <v>23860</v>
      </c>
      <c r="B27695" s="74" t="s">
        <v>35466</v>
      </c>
      <c r="C27695" s="73" t="s">
        <v>59</v>
      </c>
      <c r="D27695" s="75">
        <v>2928.75</v>
      </c>
      <c r="E27695" s="75">
        <v>2906.92</v>
      </c>
      <c r="F27695" s="73" t="s">
        <v>11</v>
      </c>
    </row>
    <row r="27696" spans="1:6" ht="51" x14ac:dyDescent="0.25">
      <c r="A27696" s="73" t="s">
        <v>23861</v>
      </c>
      <c r="B27696" s="74" t="s">
        <v>35467</v>
      </c>
      <c r="C27696" s="73" t="s">
        <v>59</v>
      </c>
      <c r="D27696" s="75">
        <v>3113.15</v>
      </c>
      <c r="E27696" s="75">
        <v>3092.85</v>
      </c>
      <c r="F27696" s="73" t="s">
        <v>11</v>
      </c>
    </row>
    <row r="27697" spans="1:6" ht="51" x14ac:dyDescent="0.25">
      <c r="A27697" s="73" t="s">
        <v>23862</v>
      </c>
      <c r="B27697" s="74" t="s">
        <v>35468</v>
      </c>
      <c r="C27697" s="73" t="s">
        <v>59</v>
      </c>
      <c r="D27697" s="75">
        <v>4250.8900000000003</v>
      </c>
      <c r="E27697" s="75">
        <v>4220.6000000000004</v>
      </c>
      <c r="F27697" s="73" t="s">
        <v>11</v>
      </c>
    </row>
    <row r="27698" spans="1:6" ht="51" x14ac:dyDescent="0.25">
      <c r="A27698" s="73" t="s">
        <v>23863</v>
      </c>
      <c r="B27698" s="74" t="s">
        <v>35469</v>
      </c>
      <c r="C27698" s="73" t="s">
        <v>59</v>
      </c>
      <c r="D27698" s="75">
        <v>4532.3900000000003</v>
      </c>
      <c r="E27698" s="75">
        <v>4504.43</v>
      </c>
      <c r="F27698" s="73" t="s">
        <v>11</v>
      </c>
    </row>
    <row r="27699" spans="1:6" ht="51" x14ac:dyDescent="0.25">
      <c r="A27699" s="73" t="s">
        <v>23864</v>
      </c>
      <c r="B27699" s="74" t="s">
        <v>35470</v>
      </c>
      <c r="C27699" s="73" t="s">
        <v>59</v>
      </c>
      <c r="D27699" s="75">
        <v>2292.0700000000002</v>
      </c>
      <c r="E27699" s="75">
        <v>2275.6</v>
      </c>
      <c r="F27699" s="73" t="s">
        <v>11</v>
      </c>
    </row>
    <row r="27700" spans="1:6" ht="51" x14ac:dyDescent="0.25">
      <c r="A27700" s="73" t="s">
        <v>23865</v>
      </c>
      <c r="B27700" s="74" t="s">
        <v>35471</v>
      </c>
      <c r="C27700" s="73" t="s">
        <v>59</v>
      </c>
      <c r="D27700" s="75">
        <v>2423.12</v>
      </c>
      <c r="E27700" s="75">
        <v>2407.7399999999998</v>
      </c>
      <c r="F27700" s="73" t="s">
        <v>11</v>
      </c>
    </row>
    <row r="27701" spans="1:6" ht="51" x14ac:dyDescent="0.25">
      <c r="A27701" s="73" t="s">
        <v>23866</v>
      </c>
      <c r="B27701" s="74" t="s">
        <v>35472</v>
      </c>
      <c r="C27701" s="73" t="s">
        <v>59</v>
      </c>
      <c r="D27701" s="75">
        <v>2937.28</v>
      </c>
      <c r="E27701" s="75">
        <v>2915.42</v>
      </c>
      <c r="F27701" s="73" t="s">
        <v>11</v>
      </c>
    </row>
    <row r="27702" spans="1:6" ht="51" x14ac:dyDescent="0.25">
      <c r="A27702" s="73" t="s">
        <v>23867</v>
      </c>
      <c r="B27702" s="74" t="s">
        <v>35473</v>
      </c>
      <c r="C27702" s="73" t="s">
        <v>59</v>
      </c>
      <c r="D27702" s="75">
        <v>3122.35</v>
      </c>
      <c r="E27702" s="75">
        <v>3102.02</v>
      </c>
      <c r="F27702" s="73" t="s">
        <v>11</v>
      </c>
    </row>
    <row r="27703" spans="1:6" ht="51" x14ac:dyDescent="0.25">
      <c r="A27703" s="73" t="s">
        <v>23868</v>
      </c>
      <c r="B27703" s="74" t="s">
        <v>35474</v>
      </c>
      <c r="C27703" s="73" t="s">
        <v>59</v>
      </c>
      <c r="D27703" s="75">
        <v>4341.8500000000004</v>
      </c>
      <c r="E27703" s="75">
        <v>4311.4799999999996</v>
      </c>
      <c r="F27703" s="73" t="s">
        <v>11</v>
      </c>
    </row>
    <row r="27704" spans="1:6" ht="51" x14ac:dyDescent="0.25">
      <c r="A27704" s="73" t="s">
        <v>23869</v>
      </c>
      <c r="B27704" s="74" t="s">
        <v>35475</v>
      </c>
      <c r="C27704" s="73" t="s">
        <v>59</v>
      </c>
      <c r="D27704" s="75">
        <v>4624.58</v>
      </c>
      <c r="E27704" s="75">
        <v>4596.55</v>
      </c>
      <c r="F27704" s="73" t="s">
        <v>11</v>
      </c>
    </row>
    <row r="27705" spans="1:6" ht="51" x14ac:dyDescent="0.25">
      <c r="A27705" s="73" t="s">
        <v>23870</v>
      </c>
      <c r="B27705" s="74" t="s">
        <v>35500</v>
      </c>
      <c r="C27705" s="73" t="s">
        <v>59</v>
      </c>
      <c r="D27705" s="75">
        <v>2584.58</v>
      </c>
      <c r="E27705" s="75">
        <v>2561.66</v>
      </c>
      <c r="F27705" s="73" t="s">
        <v>11</v>
      </c>
    </row>
    <row r="27706" spans="1:6" ht="51" x14ac:dyDescent="0.25">
      <c r="A27706" s="73" t="s">
        <v>23871</v>
      </c>
      <c r="B27706" s="74" t="s">
        <v>35501</v>
      </c>
      <c r="C27706" s="73" t="s">
        <v>59</v>
      </c>
      <c r="D27706" s="75">
        <v>2776.89</v>
      </c>
      <c r="E27706" s="75">
        <v>2755.57</v>
      </c>
      <c r="F27706" s="73" t="s">
        <v>11</v>
      </c>
    </row>
    <row r="27707" spans="1:6" ht="51" x14ac:dyDescent="0.25">
      <c r="A27707" s="73" t="s">
        <v>23872</v>
      </c>
      <c r="B27707" s="74" t="s">
        <v>35502</v>
      </c>
      <c r="C27707" s="73" t="s">
        <v>59</v>
      </c>
      <c r="D27707" s="75">
        <v>2991.74</v>
      </c>
      <c r="E27707" s="75">
        <v>2968.82</v>
      </c>
      <c r="F27707" s="73" t="s">
        <v>11</v>
      </c>
    </row>
    <row r="27708" spans="1:6" ht="51" x14ac:dyDescent="0.25">
      <c r="A27708" s="73" t="s">
        <v>23873</v>
      </c>
      <c r="B27708" s="74" t="s">
        <v>35503</v>
      </c>
      <c r="C27708" s="73" t="s">
        <v>59</v>
      </c>
      <c r="D27708" s="75">
        <v>3184.05</v>
      </c>
      <c r="E27708" s="75">
        <v>3162.73</v>
      </c>
      <c r="F27708" s="73" t="s">
        <v>11</v>
      </c>
    </row>
    <row r="27709" spans="1:6" ht="51" x14ac:dyDescent="0.25">
      <c r="A27709" s="73" t="s">
        <v>23874</v>
      </c>
      <c r="B27709" s="74" t="s">
        <v>35504</v>
      </c>
      <c r="C27709" s="73" t="s">
        <v>59</v>
      </c>
      <c r="D27709" s="75">
        <v>3386.98</v>
      </c>
      <c r="E27709" s="75">
        <v>3364.04</v>
      </c>
      <c r="F27709" s="73" t="s">
        <v>11</v>
      </c>
    </row>
    <row r="27710" spans="1:6" ht="51" x14ac:dyDescent="0.25">
      <c r="A27710" s="73" t="s">
        <v>23875</v>
      </c>
      <c r="B27710" s="74" t="s">
        <v>35505</v>
      </c>
      <c r="C27710" s="73" t="s">
        <v>59</v>
      </c>
      <c r="D27710" s="75">
        <v>3579.75</v>
      </c>
      <c r="E27710" s="75">
        <v>3558.41</v>
      </c>
      <c r="F27710" s="73" t="s">
        <v>11</v>
      </c>
    </row>
    <row r="27711" spans="1:6" ht="51" x14ac:dyDescent="0.25">
      <c r="A27711" s="73" t="s">
        <v>23876</v>
      </c>
      <c r="B27711" s="74" t="s">
        <v>35506</v>
      </c>
      <c r="C27711" s="73" t="s">
        <v>59</v>
      </c>
      <c r="D27711" s="75">
        <v>3584.38</v>
      </c>
      <c r="E27711" s="75">
        <v>3553.96</v>
      </c>
      <c r="F27711" s="73" t="s">
        <v>11</v>
      </c>
    </row>
    <row r="27712" spans="1:6" ht="51" x14ac:dyDescent="0.25">
      <c r="A27712" s="73" t="s">
        <v>23877</v>
      </c>
      <c r="B27712" s="74" t="s">
        <v>35507</v>
      </c>
      <c r="C27712" s="73" t="s">
        <v>59</v>
      </c>
      <c r="D27712" s="75">
        <v>3854.78</v>
      </c>
      <c r="E27712" s="75">
        <v>3826.6</v>
      </c>
      <c r="F27712" s="73" t="s">
        <v>11</v>
      </c>
    </row>
    <row r="27713" spans="1:6" ht="51" x14ac:dyDescent="0.25">
      <c r="A27713" s="73" t="s">
        <v>23878</v>
      </c>
      <c r="B27713" s="74" t="s">
        <v>35508</v>
      </c>
      <c r="C27713" s="73" t="s">
        <v>59</v>
      </c>
      <c r="D27713" s="75">
        <v>4324.0600000000004</v>
      </c>
      <c r="E27713" s="75">
        <v>4293.6400000000003</v>
      </c>
      <c r="F27713" s="73" t="s">
        <v>11</v>
      </c>
    </row>
    <row r="27714" spans="1:6" ht="51" x14ac:dyDescent="0.25">
      <c r="A27714" s="73" t="s">
        <v>23879</v>
      </c>
      <c r="B27714" s="74" t="s">
        <v>35509</v>
      </c>
      <c r="C27714" s="73" t="s">
        <v>59</v>
      </c>
      <c r="D27714" s="75">
        <v>4594.45</v>
      </c>
      <c r="E27714" s="75">
        <v>4566.2700000000004</v>
      </c>
      <c r="F27714" s="73" t="s">
        <v>11</v>
      </c>
    </row>
    <row r="27715" spans="1:6" ht="51" x14ac:dyDescent="0.25">
      <c r="A27715" s="73" t="s">
        <v>23880</v>
      </c>
      <c r="B27715" s="74" t="s">
        <v>35510</v>
      </c>
      <c r="C27715" s="73" t="s">
        <v>59</v>
      </c>
      <c r="D27715" s="75">
        <v>4336.8599999999997</v>
      </c>
      <c r="E27715" s="75">
        <v>4306.38</v>
      </c>
      <c r="F27715" s="73" t="s">
        <v>11</v>
      </c>
    </row>
    <row r="27716" spans="1:6" ht="51" x14ac:dyDescent="0.25">
      <c r="A27716" s="73" t="s">
        <v>23881</v>
      </c>
      <c r="B27716" s="74" t="s">
        <v>35511</v>
      </c>
      <c r="C27716" s="73" t="s">
        <v>59</v>
      </c>
      <c r="D27716" s="75">
        <v>4608.25</v>
      </c>
      <c r="E27716" s="75">
        <v>4580.0200000000004</v>
      </c>
      <c r="F27716" s="73" t="s">
        <v>11</v>
      </c>
    </row>
    <row r="27717" spans="1:6" ht="51" x14ac:dyDescent="0.25">
      <c r="A27717" s="73" t="s">
        <v>23882</v>
      </c>
      <c r="B27717" s="74" t="s">
        <v>35512</v>
      </c>
      <c r="C27717" s="73" t="s">
        <v>59</v>
      </c>
      <c r="D27717" s="75">
        <v>5761.5</v>
      </c>
      <c r="E27717" s="75">
        <v>5718.93</v>
      </c>
      <c r="F27717" s="73" t="s">
        <v>11</v>
      </c>
    </row>
    <row r="27718" spans="1:6" ht="51" x14ac:dyDescent="0.25">
      <c r="A27718" s="73" t="s">
        <v>23883</v>
      </c>
      <c r="B27718" s="74" t="s">
        <v>35513</v>
      </c>
      <c r="C27718" s="73" t="s">
        <v>59</v>
      </c>
      <c r="D27718" s="75">
        <v>6174.99</v>
      </c>
      <c r="E27718" s="75">
        <v>6135.85</v>
      </c>
      <c r="F27718" s="73" t="s">
        <v>11</v>
      </c>
    </row>
    <row r="27719" spans="1:6" ht="51" x14ac:dyDescent="0.25">
      <c r="A27719" s="73" t="s">
        <v>23884</v>
      </c>
      <c r="B27719" s="74" t="s">
        <v>35514</v>
      </c>
      <c r="C27719" s="73" t="s">
        <v>59</v>
      </c>
      <c r="D27719" s="75">
        <v>6288.88</v>
      </c>
      <c r="E27719" s="75">
        <v>6246.31</v>
      </c>
      <c r="F27719" s="73" t="s">
        <v>11</v>
      </c>
    </row>
    <row r="27720" spans="1:6" ht="51" x14ac:dyDescent="0.25">
      <c r="A27720" s="73" t="s">
        <v>23885</v>
      </c>
      <c r="B27720" s="74" t="s">
        <v>35515</v>
      </c>
      <c r="C27720" s="73" t="s">
        <v>59</v>
      </c>
      <c r="D27720" s="75">
        <v>6702.37</v>
      </c>
      <c r="E27720" s="75">
        <v>6663.23</v>
      </c>
      <c r="F27720" s="73" t="s">
        <v>11</v>
      </c>
    </row>
    <row r="27721" spans="1:6" ht="51" x14ac:dyDescent="0.25">
      <c r="A27721" s="73" t="s">
        <v>23886</v>
      </c>
      <c r="B27721" s="74" t="s">
        <v>35516</v>
      </c>
      <c r="C27721" s="73" t="s">
        <v>59</v>
      </c>
      <c r="D27721" s="75">
        <v>6425.32</v>
      </c>
      <c r="E27721" s="75">
        <v>6382.64</v>
      </c>
      <c r="F27721" s="73" t="s">
        <v>11</v>
      </c>
    </row>
    <row r="27722" spans="1:6" ht="51" x14ac:dyDescent="0.25">
      <c r="A27722" s="73" t="s">
        <v>23887</v>
      </c>
      <c r="B27722" s="74" t="s">
        <v>35517</v>
      </c>
      <c r="C27722" s="73" t="s">
        <v>59</v>
      </c>
      <c r="D27722" s="75">
        <v>6840.64</v>
      </c>
      <c r="E27722" s="75">
        <v>6801.41</v>
      </c>
      <c r="F27722" s="73" t="s">
        <v>11</v>
      </c>
    </row>
    <row r="27723" spans="1:6" ht="38.25" x14ac:dyDescent="0.25">
      <c r="A27723" s="73" t="s">
        <v>23888</v>
      </c>
      <c r="B27723" s="74" t="s">
        <v>23889</v>
      </c>
      <c r="C27723" s="73" t="s">
        <v>59</v>
      </c>
      <c r="D27723" s="75">
        <v>17.23</v>
      </c>
      <c r="E27723" s="75">
        <v>16.75</v>
      </c>
      <c r="F27723" s="73" t="s">
        <v>11</v>
      </c>
    </row>
    <row r="27724" spans="1:6" ht="38.25" x14ac:dyDescent="0.25">
      <c r="A27724" s="73" t="s">
        <v>23890</v>
      </c>
      <c r="B27724" s="74" t="s">
        <v>23891</v>
      </c>
      <c r="C27724" s="73" t="s">
        <v>59</v>
      </c>
      <c r="D27724" s="75">
        <v>14.76</v>
      </c>
      <c r="E27724" s="75">
        <v>14.26</v>
      </c>
      <c r="F27724" s="73" t="s">
        <v>11</v>
      </c>
    </row>
    <row r="27725" spans="1:6" ht="38.25" x14ac:dyDescent="0.25">
      <c r="A27725" s="73" t="s">
        <v>23892</v>
      </c>
      <c r="B27725" s="74" t="s">
        <v>23893</v>
      </c>
      <c r="C27725" s="73" t="s">
        <v>59</v>
      </c>
      <c r="D27725" s="75">
        <v>22.69</v>
      </c>
      <c r="E27725" s="75">
        <v>22.12</v>
      </c>
      <c r="F27725" s="73" t="s">
        <v>11</v>
      </c>
    </row>
    <row r="27726" spans="1:6" ht="38.25" x14ac:dyDescent="0.25">
      <c r="A27726" s="73" t="s">
        <v>23894</v>
      </c>
      <c r="B27726" s="74" t="s">
        <v>23895</v>
      </c>
      <c r="C27726" s="73" t="s">
        <v>59</v>
      </c>
      <c r="D27726" s="75">
        <v>19.12</v>
      </c>
      <c r="E27726" s="75">
        <v>18.52</v>
      </c>
      <c r="F27726" s="73" t="s">
        <v>11</v>
      </c>
    </row>
    <row r="27727" spans="1:6" ht="38.25" x14ac:dyDescent="0.25">
      <c r="A27727" s="73" t="s">
        <v>23896</v>
      </c>
      <c r="B27727" s="74" t="s">
        <v>23897</v>
      </c>
      <c r="C27727" s="73" t="s">
        <v>59</v>
      </c>
      <c r="D27727" s="75">
        <v>35.36</v>
      </c>
      <c r="E27727" s="75">
        <v>34.61</v>
      </c>
      <c r="F27727" s="73" t="s">
        <v>11</v>
      </c>
    </row>
    <row r="27728" spans="1:6" ht="38.25" x14ac:dyDescent="0.25">
      <c r="A27728" s="73" t="s">
        <v>23898</v>
      </c>
      <c r="B27728" s="74" t="s">
        <v>23899</v>
      </c>
      <c r="C27728" s="73" t="s">
        <v>59</v>
      </c>
      <c r="D27728" s="75">
        <v>28.98</v>
      </c>
      <c r="E27728" s="75">
        <v>28.18</v>
      </c>
      <c r="F27728" s="73" t="s">
        <v>11</v>
      </c>
    </row>
    <row r="27729" spans="1:6" ht="38.25" x14ac:dyDescent="0.25">
      <c r="A27729" s="73" t="s">
        <v>23900</v>
      </c>
      <c r="B27729" s="74" t="s">
        <v>23901</v>
      </c>
      <c r="C27729" s="73" t="s">
        <v>59</v>
      </c>
      <c r="D27729" s="75">
        <v>51.7</v>
      </c>
      <c r="E27729" s="75">
        <v>50.73</v>
      </c>
      <c r="F27729" s="73" t="s">
        <v>11</v>
      </c>
    </row>
    <row r="27730" spans="1:6" ht="38.25" x14ac:dyDescent="0.25">
      <c r="A27730" s="73" t="s">
        <v>23902</v>
      </c>
      <c r="B27730" s="74" t="s">
        <v>23903</v>
      </c>
      <c r="C27730" s="73" t="s">
        <v>59</v>
      </c>
      <c r="D27730" s="75">
        <v>41.68</v>
      </c>
      <c r="E27730" s="75">
        <v>40.630000000000003</v>
      </c>
      <c r="F27730" s="73" t="s">
        <v>11</v>
      </c>
    </row>
    <row r="27731" spans="1:6" ht="38.25" x14ac:dyDescent="0.25">
      <c r="A27731" s="73" t="s">
        <v>23904</v>
      </c>
      <c r="B27731" s="74" t="s">
        <v>23905</v>
      </c>
      <c r="C27731" s="73" t="s">
        <v>59</v>
      </c>
      <c r="D27731" s="75">
        <v>66.790000000000006</v>
      </c>
      <c r="E27731" s="75">
        <v>65.59</v>
      </c>
      <c r="F27731" s="73" t="s">
        <v>11</v>
      </c>
    </row>
    <row r="27732" spans="1:6" ht="38.25" x14ac:dyDescent="0.25">
      <c r="A27732" s="73" t="s">
        <v>23906</v>
      </c>
      <c r="B27732" s="74" t="s">
        <v>23907</v>
      </c>
      <c r="C27732" s="73" t="s">
        <v>59</v>
      </c>
      <c r="D27732" s="75">
        <v>53.6</v>
      </c>
      <c r="E27732" s="75">
        <v>52.3</v>
      </c>
      <c r="F27732" s="73" t="s">
        <v>11</v>
      </c>
    </row>
    <row r="27733" spans="1:6" ht="38.25" x14ac:dyDescent="0.25">
      <c r="A27733" s="73" t="s">
        <v>23908</v>
      </c>
      <c r="B27733" s="74" t="s">
        <v>23909</v>
      </c>
      <c r="C27733" s="73" t="s">
        <v>59</v>
      </c>
      <c r="D27733" s="75">
        <v>121.46</v>
      </c>
      <c r="E27733" s="75">
        <v>119.45</v>
      </c>
      <c r="F27733" s="73" t="s">
        <v>11</v>
      </c>
    </row>
    <row r="27734" spans="1:6" ht="38.25" x14ac:dyDescent="0.25">
      <c r="A27734" s="73" t="s">
        <v>23910</v>
      </c>
      <c r="B27734" s="74" t="s">
        <v>23911</v>
      </c>
      <c r="C27734" s="73" t="s">
        <v>59</v>
      </c>
      <c r="D27734" s="75">
        <v>107.01</v>
      </c>
      <c r="E27734" s="75">
        <v>104.88</v>
      </c>
      <c r="F27734" s="73" t="s">
        <v>11</v>
      </c>
    </row>
    <row r="27735" spans="1:6" ht="38.25" x14ac:dyDescent="0.25">
      <c r="A27735" s="73" t="s">
        <v>23912</v>
      </c>
      <c r="B27735" s="74" t="s">
        <v>23913</v>
      </c>
      <c r="C27735" s="73" t="s">
        <v>59</v>
      </c>
      <c r="D27735" s="75">
        <v>184.79</v>
      </c>
      <c r="E27735" s="75">
        <v>181.9</v>
      </c>
      <c r="F27735" s="73" t="s">
        <v>11</v>
      </c>
    </row>
    <row r="27736" spans="1:6" ht="38.25" x14ac:dyDescent="0.25">
      <c r="A27736" s="73" t="s">
        <v>23914</v>
      </c>
      <c r="B27736" s="74" t="s">
        <v>23915</v>
      </c>
      <c r="C27736" s="73" t="s">
        <v>59</v>
      </c>
      <c r="D27736" s="75">
        <v>161.77000000000001</v>
      </c>
      <c r="E27736" s="75">
        <v>158.69</v>
      </c>
      <c r="F27736" s="73" t="s">
        <v>11</v>
      </c>
    </row>
    <row r="27737" spans="1:6" ht="38.25" x14ac:dyDescent="0.25">
      <c r="A27737" s="73" t="s">
        <v>23916</v>
      </c>
      <c r="B27737" s="74" t="s">
        <v>23917</v>
      </c>
      <c r="C27737" s="73" t="s">
        <v>59</v>
      </c>
      <c r="D27737" s="75">
        <v>323.02</v>
      </c>
      <c r="E27737" s="75">
        <v>318.05</v>
      </c>
      <c r="F27737" s="73" t="s">
        <v>11</v>
      </c>
    </row>
    <row r="27738" spans="1:6" ht="38.25" x14ac:dyDescent="0.25">
      <c r="A27738" s="73" t="s">
        <v>23918</v>
      </c>
      <c r="B27738" s="74" t="s">
        <v>23919</v>
      </c>
      <c r="C27738" s="73" t="s">
        <v>59</v>
      </c>
      <c r="D27738" s="75">
        <v>291.45999999999998</v>
      </c>
      <c r="E27738" s="75">
        <v>286.23</v>
      </c>
      <c r="F27738" s="73" t="s">
        <v>11</v>
      </c>
    </row>
    <row r="27739" spans="1:6" ht="38.25" x14ac:dyDescent="0.25">
      <c r="A27739" s="73" t="s">
        <v>23920</v>
      </c>
      <c r="B27739" s="74" t="s">
        <v>23921</v>
      </c>
      <c r="C27739" s="73" t="s">
        <v>59</v>
      </c>
      <c r="D27739" s="75">
        <v>440.16</v>
      </c>
      <c r="E27739" s="75">
        <v>433.49</v>
      </c>
      <c r="F27739" s="73" t="s">
        <v>11</v>
      </c>
    </row>
    <row r="27740" spans="1:6" ht="38.25" x14ac:dyDescent="0.25">
      <c r="A27740" s="73" t="s">
        <v>23922</v>
      </c>
      <c r="B27740" s="74" t="s">
        <v>23923</v>
      </c>
      <c r="C27740" s="73" t="s">
        <v>59</v>
      </c>
      <c r="D27740" s="75">
        <v>394.21</v>
      </c>
      <c r="E27740" s="75">
        <v>387.16</v>
      </c>
      <c r="F27740" s="73" t="s">
        <v>11</v>
      </c>
    </row>
    <row r="27741" spans="1:6" ht="38.25" x14ac:dyDescent="0.25">
      <c r="A27741" s="73" t="s">
        <v>23924</v>
      </c>
      <c r="B27741" s="74" t="s">
        <v>23925</v>
      </c>
      <c r="C27741" s="73" t="s">
        <v>59</v>
      </c>
      <c r="D27741" s="75">
        <v>711.41</v>
      </c>
      <c r="E27741" s="75">
        <v>700.71</v>
      </c>
      <c r="F27741" s="73" t="s">
        <v>11</v>
      </c>
    </row>
    <row r="27742" spans="1:6" ht="38.25" x14ac:dyDescent="0.25">
      <c r="A27742" s="73" t="s">
        <v>23926</v>
      </c>
      <c r="B27742" s="74" t="s">
        <v>23927</v>
      </c>
      <c r="C27742" s="73" t="s">
        <v>59</v>
      </c>
      <c r="D27742" s="75">
        <v>639.64</v>
      </c>
      <c r="E27742" s="75">
        <v>628.35</v>
      </c>
      <c r="F27742" s="73" t="s">
        <v>11</v>
      </c>
    </row>
    <row r="27743" spans="1:6" ht="38.25" x14ac:dyDescent="0.25">
      <c r="A27743" s="73" t="s">
        <v>23928</v>
      </c>
      <c r="B27743" s="74" t="s">
        <v>23929</v>
      </c>
      <c r="C27743" s="73" t="s">
        <v>59</v>
      </c>
      <c r="D27743" s="75">
        <v>133.78</v>
      </c>
      <c r="E27743" s="75">
        <v>131.58000000000001</v>
      </c>
      <c r="F27743" s="73" t="s">
        <v>11</v>
      </c>
    </row>
    <row r="27744" spans="1:6" ht="38.25" x14ac:dyDescent="0.25">
      <c r="A27744" s="73" t="s">
        <v>23930</v>
      </c>
      <c r="B27744" s="74" t="s">
        <v>23931</v>
      </c>
      <c r="C27744" s="73" t="s">
        <v>59</v>
      </c>
      <c r="D27744" s="75">
        <v>119.34</v>
      </c>
      <c r="E27744" s="75">
        <v>117.02</v>
      </c>
      <c r="F27744" s="73" t="s">
        <v>11</v>
      </c>
    </row>
    <row r="27745" spans="1:6" ht="38.25" x14ac:dyDescent="0.25">
      <c r="A27745" s="73" t="s">
        <v>23932</v>
      </c>
      <c r="B27745" s="74" t="s">
        <v>23933</v>
      </c>
      <c r="C27745" s="73" t="s">
        <v>59</v>
      </c>
      <c r="D27745" s="75">
        <v>234.04</v>
      </c>
      <c r="E27745" s="75">
        <v>230.39</v>
      </c>
      <c r="F27745" s="73" t="s">
        <v>11</v>
      </c>
    </row>
    <row r="27746" spans="1:6" ht="38.25" x14ac:dyDescent="0.25">
      <c r="A27746" s="73" t="s">
        <v>23934</v>
      </c>
      <c r="B27746" s="74" t="s">
        <v>23935</v>
      </c>
      <c r="C27746" s="73" t="s">
        <v>59</v>
      </c>
      <c r="D27746" s="75">
        <v>211.08</v>
      </c>
      <c r="E27746" s="75">
        <v>207.24</v>
      </c>
      <c r="F27746" s="73" t="s">
        <v>11</v>
      </c>
    </row>
    <row r="27747" spans="1:6" ht="38.25" x14ac:dyDescent="0.25">
      <c r="A27747" s="73" t="s">
        <v>23936</v>
      </c>
      <c r="B27747" s="74" t="s">
        <v>23937</v>
      </c>
      <c r="C27747" s="73" t="s">
        <v>59</v>
      </c>
      <c r="D27747" s="75">
        <v>372.27</v>
      </c>
      <c r="E27747" s="75">
        <v>366.55</v>
      </c>
      <c r="F27747" s="73" t="s">
        <v>11</v>
      </c>
    </row>
    <row r="27748" spans="1:6" ht="38.25" x14ac:dyDescent="0.25">
      <c r="A27748" s="73" t="s">
        <v>23938</v>
      </c>
      <c r="B27748" s="74" t="s">
        <v>23939</v>
      </c>
      <c r="C27748" s="73" t="s">
        <v>59</v>
      </c>
      <c r="D27748" s="75">
        <v>340.77</v>
      </c>
      <c r="E27748" s="75">
        <v>334.78</v>
      </c>
      <c r="F27748" s="73" t="s">
        <v>11</v>
      </c>
    </row>
    <row r="27749" spans="1:6" ht="38.25" x14ac:dyDescent="0.25">
      <c r="A27749" s="73" t="s">
        <v>23940</v>
      </c>
      <c r="B27749" s="74" t="s">
        <v>23941</v>
      </c>
      <c r="C27749" s="73" t="s">
        <v>59</v>
      </c>
      <c r="D27749" s="75">
        <v>550.99</v>
      </c>
      <c r="E27749" s="75">
        <v>542.61</v>
      </c>
      <c r="F27749" s="73" t="s">
        <v>11</v>
      </c>
    </row>
    <row r="27750" spans="1:6" ht="38.25" x14ac:dyDescent="0.25">
      <c r="A27750" s="73" t="s">
        <v>23942</v>
      </c>
      <c r="B27750" s="74" t="s">
        <v>23943</v>
      </c>
      <c r="C27750" s="73" t="s">
        <v>59</v>
      </c>
      <c r="D27750" s="75">
        <v>505.16</v>
      </c>
      <c r="E27750" s="75">
        <v>496.41</v>
      </c>
      <c r="F27750" s="73" t="s">
        <v>11</v>
      </c>
    </row>
    <row r="27751" spans="1:6" ht="38.25" x14ac:dyDescent="0.25">
      <c r="A27751" s="73" t="s">
        <v>23944</v>
      </c>
      <c r="B27751" s="74" t="s">
        <v>23945</v>
      </c>
      <c r="C27751" s="73" t="s">
        <v>59</v>
      </c>
      <c r="D27751" s="75">
        <v>883.81</v>
      </c>
      <c r="E27751" s="75">
        <v>870.46</v>
      </c>
      <c r="F27751" s="73" t="s">
        <v>11</v>
      </c>
    </row>
    <row r="27752" spans="1:6" ht="38.25" x14ac:dyDescent="0.25">
      <c r="A27752" s="73" t="s">
        <v>23946</v>
      </c>
      <c r="B27752" s="74" t="s">
        <v>23947</v>
      </c>
      <c r="C27752" s="73" t="s">
        <v>59</v>
      </c>
      <c r="D27752" s="75">
        <v>812.23</v>
      </c>
      <c r="E27752" s="75">
        <v>798.28</v>
      </c>
      <c r="F27752" s="73" t="s">
        <v>11</v>
      </c>
    </row>
    <row r="27753" spans="1:6" ht="38.25" x14ac:dyDescent="0.25">
      <c r="A27753" s="73" t="s">
        <v>23948</v>
      </c>
      <c r="B27753" s="74" t="s">
        <v>23949</v>
      </c>
      <c r="C27753" s="73" t="s">
        <v>59</v>
      </c>
      <c r="D27753" s="75">
        <v>195.63</v>
      </c>
      <c r="E27753" s="75">
        <v>192.48</v>
      </c>
      <c r="F27753" s="73" t="s">
        <v>11</v>
      </c>
    </row>
    <row r="27754" spans="1:6" ht="38.25" x14ac:dyDescent="0.25">
      <c r="A27754" s="73" t="s">
        <v>23950</v>
      </c>
      <c r="B27754" s="74" t="s">
        <v>23951</v>
      </c>
      <c r="C27754" s="73" t="s">
        <v>59</v>
      </c>
      <c r="D27754" s="75">
        <v>181.19</v>
      </c>
      <c r="E27754" s="75">
        <v>177.92</v>
      </c>
      <c r="F27754" s="73" t="s">
        <v>11</v>
      </c>
    </row>
    <row r="27755" spans="1:6" ht="38.25" x14ac:dyDescent="0.25">
      <c r="A27755" s="73" t="s">
        <v>23952</v>
      </c>
      <c r="B27755" s="74" t="s">
        <v>23953</v>
      </c>
      <c r="C27755" s="73" t="s">
        <v>59</v>
      </c>
      <c r="D27755" s="75">
        <v>331.85</v>
      </c>
      <c r="E27755" s="75">
        <v>326.75</v>
      </c>
      <c r="F27755" s="73" t="s">
        <v>11</v>
      </c>
    </row>
    <row r="27756" spans="1:6" ht="38.25" x14ac:dyDescent="0.25">
      <c r="A27756" s="73" t="s">
        <v>23954</v>
      </c>
      <c r="B27756" s="74" t="s">
        <v>23955</v>
      </c>
      <c r="C27756" s="73" t="s">
        <v>59</v>
      </c>
      <c r="D27756" s="75">
        <v>306.14999999999998</v>
      </c>
      <c r="E27756" s="75">
        <v>300.83999999999997</v>
      </c>
      <c r="F27756" s="73" t="s">
        <v>11</v>
      </c>
    </row>
    <row r="27757" spans="1:6" ht="38.25" x14ac:dyDescent="0.25">
      <c r="A27757" s="73" t="s">
        <v>23956</v>
      </c>
      <c r="B27757" s="74" t="s">
        <v>23957</v>
      </c>
      <c r="C27757" s="73" t="s">
        <v>59</v>
      </c>
      <c r="D27757" s="75">
        <v>469.79</v>
      </c>
      <c r="E27757" s="75">
        <v>462.73</v>
      </c>
      <c r="F27757" s="73" t="s">
        <v>11</v>
      </c>
    </row>
    <row r="27758" spans="1:6" ht="38.25" x14ac:dyDescent="0.25">
      <c r="A27758" s="73" t="s">
        <v>23958</v>
      </c>
      <c r="B27758" s="74" t="s">
        <v>23959</v>
      </c>
      <c r="C27758" s="73" t="s">
        <v>59</v>
      </c>
      <c r="D27758" s="75">
        <v>429.58</v>
      </c>
      <c r="E27758" s="75">
        <v>422.19</v>
      </c>
      <c r="F27758" s="73" t="s">
        <v>11</v>
      </c>
    </row>
    <row r="27759" spans="1:6" ht="38.25" x14ac:dyDescent="0.25">
      <c r="A27759" s="73" t="s">
        <v>23960</v>
      </c>
      <c r="B27759" s="74" t="s">
        <v>23961</v>
      </c>
      <c r="C27759" s="73" t="s">
        <v>59</v>
      </c>
      <c r="D27759" s="75">
        <v>725.35</v>
      </c>
      <c r="E27759" s="75">
        <v>714.59</v>
      </c>
      <c r="F27759" s="73" t="s">
        <v>11</v>
      </c>
    </row>
    <row r="27760" spans="1:6" ht="38.25" x14ac:dyDescent="0.25">
      <c r="A27760" s="73" t="s">
        <v>23962</v>
      </c>
      <c r="B27760" s="74" t="s">
        <v>23963</v>
      </c>
      <c r="C27760" s="73" t="s">
        <v>59</v>
      </c>
      <c r="D27760" s="75">
        <v>664.14</v>
      </c>
      <c r="E27760" s="75">
        <v>652.88</v>
      </c>
      <c r="F27760" s="73" t="s">
        <v>11</v>
      </c>
    </row>
    <row r="27761" spans="1:6" ht="38.25" x14ac:dyDescent="0.25">
      <c r="A27761" s="73" t="s">
        <v>23964</v>
      </c>
      <c r="B27761" s="74" t="s">
        <v>23965</v>
      </c>
      <c r="C27761" s="73" t="s">
        <v>59</v>
      </c>
      <c r="D27761" s="75">
        <v>1164.29</v>
      </c>
      <c r="E27761" s="75">
        <v>1147.08</v>
      </c>
      <c r="F27761" s="73" t="s">
        <v>11</v>
      </c>
    </row>
    <row r="27762" spans="1:6" ht="38.25" x14ac:dyDescent="0.25">
      <c r="A27762" s="73" t="s">
        <v>23966</v>
      </c>
      <c r="B27762" s="74" t="s">
        <v>23967</v>
      </c>
      <c r="C27762" s="73" t="s">
        <v>59</v>
      </c>
      <c r="D27762" s="75">
        <v>1069.54</v>
      </c>
      <c r="E27762" s="75">
        <v>1051.54</v>
      </c>
      <c r="F27762" s="73" t="s">
        <v>11</v>
      </c>
    </row>
    <row r="27763" spans="1:6" ht="38.25" x14ac:dyDescent="0.25">
      <c r="A27763" s="73" t="s">
        <v>23968</v>
      </c>
      <c r="B27763" s="74" t="s">
        <v>23969</v>
      </c>
      <c r="C27763" s="73" t="s">
        <v>59</v>
      </c>
      <c r="D27763" s="75">
        <v>16.48</v>
      </c>
      <c r="E27763" s="75">
        <v>16.02</v>
      </c>
      <c r="F27763" s="73" t="s">
        <v>11</v>
      </c>
    </row>
    <row r="27764" spans="1:6" ht="38.25" x14ac:dyDescent="0.25">
      <c r="A27764" s="73" t="s">
        <v>23970</v>
      </c>
      <c r="B27764" s="74" t="s">
        <v>23971</v>
      </c>
      <c r="C27764" s="73" t="s">
        <v>59</v>
      </c>
      <c r="D27764" s="75">
        <v>14.82</v>
      </c>
      <c r="E27764" s="75">
        <v>14.34</v>
      </c>
      <c r="F27764" s="73" t="s">
        <v>11</v>
      </c>
    </row>
    <row r="27765" spans="1:6" ht="25.5" x14ac:dyDescent="0.25">
      <c r="A27765" s="73" t="s">
        <v>23972</v>
      </c>
      <c r="B27765" s="74" t="s">
        <v>23973</v>
      </c>
      <c r="C27765" s="73" t="s">
        <v>59</v>
      </c>
      <c r="D27765" s="75">
        <v>8.6999999999999993</v>
      </c>
      <c r="E27765" s="75">
        <v>8.4600000000000009</v>
      </c>
      <c r="F27765" s="73" t="s">
        <v>11</v>
      </c>
    </row>
    <row r="27766" spans="1:6" ht="38.25" x14ac:dyDescent="0.25">
      <c r="A27766" s="73" t="s">
        <v>23974</v>
      </c>
      <c r="B27766" s="74" t="s">
        <v>23975</v>
      </c>
      <c r="C27766" s="73" t="s">
        <v>59</v>
      </c>
      <c r="D27766" s="75">
        <v>7.46</v>
      </c>
      <c r="E27766" s="75">
        <v>7.21</v>
      </c>
      <c r="F27766" s="73" t="s">
        <v>11</v>
      </c>
    </row>
    <row r="27767" spans="1:6" ht="25.5" x14ac:dyDescent="0.25">
      <c r="A27767" s="73" t="s">
        <v>23976</v>
      </c>
      <c r="B27767" s="74" t="s">
        <v>23977</v>
      </c>
      <c r="C27767" s="73" t="s">
        <v>59</v>
      </c>
      <c r="D27767" s="75">
        <v>11.44</v>
      </c>
      <c r="E27767" s="75">
        <v>11.15</v>
      </c>
      <c r="F27767" s="73" t="s">
        <v>11</v>
      </c>
    </row>
    <row r="27768" spans="1:6" ht="38.25" x14ac:dyDescent="0.25">
      <c r="A27768" s="73" t="s">
        <v>23978</v>
      </c>
      <c r="B27768" s="74" t="s">
        <v>23979</v>
      </c>
      <c r="C27768" s="73" t="s">
        <v>59</v>
      </c>
      <c r="D27768" s="75">
        <v>9.65</v>
      </c>
      <c r="E27768" s="75">
        <v>9.35</v>
      </c>
      <c r="F27768" s="73" t="s">
        <v>11</v>
      </c>
    </row>
    <row r="27769" spans="1:6" ht="25.5" x14ac:dyDescent="0.25">
      <c r="A27769" s="73" t="s">
        <v>23980</v>
      </c>
      <c r="B27769" s="74" t="s">
        <v>23981</v>
      </c>
      <c r="C27769" s="73" t="s">
        <v>59</v>
      </c>
      <c r="D27769" s="75">
        <v>17.78</v>
      </c>
      <c r="E27769" s="75">
        <v>17.399999999999999</v>
      </c>
      <c r="F27769" s="73" t="s">
        <v>11</v>
      </c>
    </row>
    <row r="27770" spans="1:6" ht="38.25" x14ac:dyDescent="0.25">
      <c r="A27770" s="73" t="s">
        <v>23982</v>
      </c>
      <c r="B27770" s="74" t="s">
        <v>23983</v>
      </c>
      <c r="C27770" s="73" t="s">
        <v>59</v>
      </c>
      <c r="D27770" s="75">
        <v>14.59</v>
      </c>
      <c r="E27770" s="75">
        <v>14.19</v>
      </c>
      <c r="F27770" s="73" t="s">
        <v>11</v>
      </c>
    </row>
    <row r="27771" spans="1:6" ht="25.5" x14ac:dyDescent="0.25">
      <c r="A27771" s="73" t="s">
        <v>23984</v>
      </c>
      <c r="B27771" s="74" t="s">
        <v>23985</v>
      </c>
      <c r="C27771" s="73" t="s">
        <v>59</v>
      </c>
      <c r="D27771" s="75">
        <v>25.96</v>
      </c>
      <c r="E27771" s="75">
        <v>25.48</v>
      </c>
      <c r="F27771" s="73" t="s">
        <v>11</v>
      </c>
    </row>
    <row r="27772" spans="1:6" ht="38.25" x14ac:dyDescent="0.25">
      <c r="A27772" s="73" t="s">
        <v>23986</v>
      </c>
      <c r="B27772" s="74" t="s">
        <v>23987</v>
      </c>
      <c r="C27772" s="73" t="s">
        <v>59</v>
      </c>
      <c r="D27772" s="75">
        <v>20.95</v>
      </c>
      <c r="E27772" s="75">
        <v>20.420000000000002</v>
      </c>
      <c r="F27772" s="73" t="s">
        <v>11</v>
      </c>
    </row>
    <row r="27773" spans="1:6" ht="25.5" x14ac:dyDescent="0.25">
      <c r="A27773" s="73" t="s">
        <v>23988</v>
      </c>
      <c r="B27773" s="74" t="s">
        <v>23989</v>
      </c>
      <c r="C27773" s="73" t="s">
        <v>59</v>
      </c>
      <c r="D27773" s="75">
        <v>33.42</v>
      </c>
      <c r="E27773" s="75">
        <v>32.82</v>
      </c>
      <c r="F27773" s="73" t="s">
        <v>11</v>
      </c>
    </row>
    <row r="27774" spans="1:6" ht="38.25" x14ac:dyDescent="0.25">
      <c r="A27774" s="73" t="s">
        <v>23990</v>
      </c>
      <c r="B27774" s="74" t="s">
        <v>23991</v>
      </c>
      <c r="C27774" s="73" t="s">
        <v>59</v>
      </c>
      <c r="D27774" s="75">
        <v>26.83</v>
      </c>
      <c r="E27774" s="75">
        <v>26.18</v>
      </c>
      <c r="F27774" s="73" t="s">
        <v>11</v>
      </c>
    </row>
    <row r="27775" spans="1:6" ht="25.5" x14ac:dyDescent="0.25">
      <c r="A27775" s="73" t="s">
        <v>35590</v>
      </c>
      <c r="B27775" s="74" t="s">
        <v>30243</v>
      </c>
      <c r="C27775" s="73" t="s">
        <v>59</v>
      </c>
      <c r="D27775" s="75">
        <v>1.52</v>
      </c>
      <c r="E27775" s="75">
        <v>1.45</v>
      </c>
      <c r="F27775" s="73" t="s">
        <v>11</v>
      </c>
    </row>
    <row r="27776" spans="1:6" ht="25.5" x14ac:dyDescent="0.25">
      <c r="A27776" s="73" t="s">
        <v>35591</v>
      </c>
      <c r="B27776" s="74" t="s">
        <v>30244</v>
      </c>
      <c r="C27776" s="73" t="s">
        <v>59</v>
      </c>
      <c r="D27776" s="75">
        <v>1.77</v>
      </c>
      <c r="E27776" s="75">
        <v>1.69</v>
      </c>
      <c r="F27776" s="73" t="s">
        <v>11</v>
      </c>
    </row>
    <row r="27777" spans="1:6" ht="25.5" x14ac:dyDescent="0.25">
      <c r="A27777" s="73" t="s">
        <v>35592</v>
      </c>
      <c r="B27777" s="74" t="s">
        <v>30246</v>
      </c>
      <c r="C27777" s="73" t="s">
        <v>59</v>
      </c>
      <c r="D27777" s="75">
        <v>1.96</v>
      </c>
      <c r="E27777" s="75">
        <v>1.88</v>
      </c>
      <c r="F27777" s="73" t="s">
        <v>11</v>
      </c>
    </row>
    <row r="27778" spans="1:6" ht="25.5" x14ac:dyDescent="0.25">
      <c r="A27778" s="73" t="s">
        <v>35593</v>
      </c>
      <c r="B27778" s="74" t="s">
        <v>30248</v>
      </c>
      <c r="C27778" s="73" t="s">
        <v>59</v>
      </c>
      <c r="D27778" s="75">
        <v>2.98</v>
      </c>
      <c r="E27778" s="75">
        <v>2.86</v>
      </c>
      <c r="F27778" s="73" t="s">
        <v>11</v>
      </c>
    </row>
    <row r="27779" spans="1:6" ht="25.5" x14ac:dyDescent="0.25">
      <c r="A27779" s="73" t="s">
        <v>35594</v>
      </c>
      <c r="B27779" s="74" t="s">
        <v>35595</v>
      </c>
      <c r="C27779" s="73" t="s">
        <v>59</v>
      </c>
      <c r="D27779" s="75">
        <v>2.2400000000000002</v>
      </c>
      <c r="E27779" s="75">
        <v>2.17</v>
      </c>
      <c r="F27779" s="73" t="s">
        <v>11</v>
      </c>
    </row>
    <row r="27780" spans="1:6" ht="25.5" x14ac:dyDescent="0.25">
      <c r="A27780" s="73" t="s">
        <v>35596</v>
      </c>
      <c r="B27780" s="74" t="s">
        <v>35597</v>
      </c>
      <c r="C27780" s="73" t="s">
        <v>59</v>
      </c>
      <c r="D27780" s="75">
        <v>2.0499999999999998</v>
      </c>
      <c r="E27780" s="75">
        <v>1.97</v>
      </c>
      <c r="F27780" s="73" t="s">
        <v>11</v>
      </c>
    </row>
    <row r="27781" spans="1:6" x14ac:dyDescent="0.25">
      <c r="A27781" s="73" t="s">
        <v>35598</v>
      </c>
      <c r="B27781" s="74" t="s">
        <v>35599</v>
      </c>
      <c r="C27781" s="73" t="s">
        <v>59</v>
      </c>
      <c r="D27781" s="75">
        <v>3.55</v>
      </c>
      <c r="E27781" s="75">
        <v>3.48</v>
      </c>
      <c r="F27781" s="73" t="s">
        <v>11</v>
      </c>
    </row>
    <row r="27782" spans="1:6" ht="25.5" x14ac:dyDescent="0.25">
      <c r="A27782" s="73" t="s">
        <v>35600</v>
      </c>
      <c r="B27782" s="74" t="s">
        <v>35601</v>
      </c>
      <c r="C27782" s="73" t="s">
        <v>59</v>
      </c>
      <c r="D27782" s="75">
        <v>278.8</v>
      </c>
      <c r="E27782" s="75">
        <v>273.08999999999997</v>
      </c>
      <c r="F27782" s="73" t="s">
        <v>11</v>
      </c>
    </row>
    <row r="27783" spans="1:6" ht="38.25" x14ac:dyDescent="0.25">
      <c r="A27783" s="73" t="s">
        <v>35646</v>
      </c>
      <c r="B27783" s="74" t="s">
        <v>35647</v>
      </c>
      <c r="C27783" s="73" t="s">
        <v>59</v>
      </c>
      <c r="D27783" s="75">
        <v>22.1</v>
      </c>
      <c r="E27783" s="75">
        <v>21.16</v>
      </c>
      <c r="F27783" s="73" t="s">
        <v>11</v>
      </c>
    </row>
    <row r="27784" spans="1:6" ht="25.5" x14ac:dyDescent="0.25">
      <c r="A27784" s="73" t="s">
        <v>35725</v>
      </c>
      <c r="B27784" s="74" t="s">
        <v>30249</v>
      </c>
      <c r="C27784" s="73" t="s">
        <v>59</v>
      </c>
      <c r="D27784" s="75">
        <v>2.27</v>
      </c>
      <c r="E27784" s="75">
        <v>2.1800000000000002</v>
      </c>
      <c r="F27784" s="73" t="s">
        <v>11</v>
      </c>
    </row>
    <row r="27785" spans="1:6" ht="25.5" x14ac:dyDescent="0.25">
      <c r="A27785" s="73" t="s">
        <v>35726</v>
      </c>
      <c r="B27785" s="74" t="s">
        <v>30247</v>
      </c>
      <c r="C27785" s="73" t="s">
        <v>59</v>
      </c>
      <c r="D27785" s="75">
        <v>2.59</v>
      </c>
      <c r="E27785" s="75">
        <v>2.4900000000000002</v>
      </c>
      <c r="F27785" s="73" t="s">
        <v>11</v>
      </c>
    </row>
    <row r="27786" spans="1:6" ht="25.5" x14ac:dyDescent="0.25">
      <c r="A27786" s="73" t="s">
        <v>35727</v>
      </c>
      <c r="B27786" s="74" t="s">
        <v>35728</v>
      </c>
      <c r="C27786" s="73" t="s">
        <v>59</v>
      </c>
      <c r="D27786" s="75">
        <v>3.22</v>
      </c>
      <c r="E27786" s="75">
        <v>3.11</v>
      </c>
      <c r="F27786" s="73" t="s">
        <v>11</v>
      </c>
    </row>
    <row r="27787" spans="1:6" ht="51" x14ac:dyDescent="0.25">
      <c r="A27787" s="73" t="s">
        <v>35729</v>
      </c>
      <c r="B27787" s="74" t="s">
        <v>35730</v>
      </c>
      <c r="C27787" s="73" t="s">
        <v>59</v>
      </c>
      <c r="D27787" s="75">
        <v>5.35</v>
      </c>
      <c r="E27787" s="75">
        <v>5.17</v>
      </c>
      <c r="F27787" s="73" t="s">
        <v>11</v>
      </c>
    </row>
    <row r="27788" spans="1:6" ht="25.5" x14ac:dyDescent="0.25">
      <c r="A27788" s="73" t="s">
        <v>35731</v>
      </c>
      <c r="B27788" s="74" t="s">
        <v>35732</v>
      </c>
      <c r="C27788" s="73" t="s">
        <v>59</v>
      </c>
      <c r="D27788" s="75">
        <v>53.04</v>
      </c>
      <c r="E27788" s="75">
        <v>51.44</v>
      </c>
      <c r="F27788" s="73" t="s">
        <v>11</v>
      </c>
    </row>
    <row r="27789" spans="1:6" ht="25.5" x14ac:dyDescent="0.25">
      <c r="A27789" s="73" t="s">
        <v>35733</v>
      </c>
      <c r="B27789" s="74" t="s">
        <v>35734</v>
      </c>
      <c r="C27789" s="73" t="s">
        <v>59</v>
      </c>
      <c r="D27789" s="75">
        <v>89.19</v>
      </c>
      <c r="E27789" s="75">
        <v>86.92</v>
      </c>
      <c r="F27789" s="73" t="s">
        <v>11</v>
      </c>
    </row>
    <row r="27790" spans="1:6" ht="25.5" x14ac:dyDescent="0.25">
      <c r="A27790" s="73" t="s">
        <v>35735</v>
      </c>
      <c r="B27790" s="74" t="s">
        <v>35736</v>
      </c>
      <c r="C27790" s="73" t="s">
        <v>59</v>
      </c>
      <c r="D27790" s="75">
        <v>134.66999999999999</v>
      </c>
      <c r="E27790" s="75">
        <v>131.57</v>
      </c>
      <c r="F27790" s="73" t="s">
        <v>11</v>
      </c>
    </row>
    <row r="27791" spans="1:6" ht="25.5" x14ac:dyDescent="0.25">
      <c r="A27791" s="73" t="s">
        <v>35737</v>
      </c>
      <c r="B27791" s="74" t="s">
        <v>35738</v>
      </c>
      <c r="C27791" s="73" t="s">
        <v>59</v>
      </c>
      <c r="D27791" s="75">
        <v>151.47999999999999</v>
      </c>
      <c r="E27791" s="75">
        <v>148.04</v>
      </c>
      <c r="F27791" s="73" t="s">
        <v>11</v>
      </c>
    </row>
    <row r="27792" spans="1:6" ht="25.5" x14ac:dyDescent="0.25">
      <c r="A27792" s="73" t="s">
        <v>35739</v>
      </c>
      <c r="B27792" s="74" t="s">
        <v>35740</v>
      </c>
      <c r="C27792" s="73" t="s">
        <v>59</v>
      </c>
      <c r="D27792" s="75">
        <v>631.04</v>
      </c>
      <c r="E27792" s="75">
        <v>619.63</v>
      </c>
      <c r="F27792" s="73" t="s">
        <v>11</v>
      </c>
    </row>
    <row r="27793" spans="1:6" ht="25.5" x14ac:dyDescent="0.25">
      <c r="A27793" s="73" t="s">
        <v>35752</v>
      </c>
      <c r="B27793" s="74" t="s">
        <v>35753</v>
      </c>
      <c r="C27793" s="73" t="s">
        <v>59</v>
      </c>
      <c r="D27793" s="75">
        <v>105.62</v>
      </c>
      <c r="E27793" s="75">
        <v>102.02</v>
      </c>
      <c r="F27793" s="73" t="s">
        <v>11</v>
      </c>
    </row>
    <row r="27794" spans="1:6" ht="51" x14ac:dyDescent="0.25">
      <c r="A27794" s="73" t="s">
        <v>23992</v>
      </c>
      <c r="B27794" s="74" t="s">
        <v>35755</v>
      </c>
      <c r="C27794" s="73" t="s">
        <v>59</v>
      </c>
      <c r="D27794" s="75">
        <v>1901.74</v>
      </c>
      <c r="E27794" s="75">
        <v>1854.92</v>
      </c>
      <c r="F27794" s="73" t="s">
        <v>11</v>
      </c>
    </row>
    <row r="27795" spans="1:6" ht="63.75" x14ac:dyDescent="0.25">
      <c r="A27795" s="73" t="s">
        <v>23993</v>
      </c>
      <c r="B27795" s="74" t="s">
        <v>35756</v>
      </c>
      <c r="C27795" s="73" t="s">
        <v>59</v>
      </c>
      <c r="D27795" s="75">
        <v>1752.35</v>
      </c>
      <c r="E27795" s="75">
        <v>1704.29</v>
      </c>
      <c r="F27795" s="73" t="s">
        <v>11</v>
      </c>
    </row>
    <row r="27796" spans="1:6" ht="51" x14ac:dyDescent="0.25">
      <c r="A27796" s="73" t="s">
        <v>23994</v>
      </c>
      <c r="B27796" s="74" t="s">
        <v>35757</v>
      </c>
      <c r="C27796" s="73" t="s">
        <v>59</v>
      </c>
      <c r="D27796" s="75">
        <v>1811.46</v>
      </c>
      <c r="E27796" s="75">
        <v>1765.28</v>
      </c>
      <c r="F27796" s="73" t="s">
        <v>11</v>
      </c>
    </row>
    <row r="27797" spans="1:6" ht="63.75" x14ac:dyDescent="0.25">
      <c r="A27797" s="73" t="s">
        <v>23995</v>
      </c>
      <c r="B27797" s="74" t="s">
        <v>35758</v>
      </c>
      <c r="C27797" s="73" t="s">
        <v>59</v>
      </c>
      <c r="D27797" s="75">
        <v>1677.07</v>
      </c>
      <c r="E27797" s="75">
        <v>1629.77</v>
      </c>
      <c r="F27797" s="73" t="s">
        <v>11</v>
      </c>
    </row>
    <row r="27798" spans="1:6" ht="51" x14ac:dyDescent="0.25">
      <c r="A27798" s="73" t="s">
        <v>23996</v>
      </c>
      <c r="B27798" s="74" t="s">
        <v>35759</v>
      </c>
      <c r="C27798" s="73" t="s">
        <v>59</v>
      </c>
      <c r="D27798" s="75">
        <v>1989.72</v>
      </c>
      <c r="E27798" s="75">
        <v>1940.94</v>
      </c>
      <c r="F27798" s="73" t="s">
        <v>11</v>
      </c>
    </row>
    <row r="27799" spans="1:6" ht="63.75" x14ac:dyDescent="0.25">
      <c r="A27799" s="73" t="s">
        <v>23997</v>
      </c>
      <c r="B27799" s="74" t="s">
        <v>35760</v>
      </c>
      <c r="C27799" s="73" t="s">
        <v>59</v>
      </c>
      <c r="D27799" s="75">
        <v>1840.33</v>
      </c>
      <c r="E27799" s="75">
        <v>1790.31</v>
      </c>
      <c r="F27799" s="73" t="s">
        <v>11</v>
      </c>
    </row>
    <row r="27800" spans="1:6" ht="51" x14ac:dyDescent="0.25">
      <c r="A27800" s="73" t="s">
        <v>23998</v>
      </c>
      <c r="B27800" s="74" t="s">
        <v>35761</v>
      </c>
      <c r="C27800" s="73" t="s">
        <v>59</v>
      </c>
      <c r="D27800" s="75">
        <v>2147.1</v>
      </c>
      <c r="E27800" s="75">
        <v>2096.46</v>
      </c>
      <c r="F27800" s="73" t="s">
        <v>11</v>
      </c>
    </row>
    <row r="27801" spans="1:6" ht="63.75" x14ac:dyDescent="0.25">
      <c r="A27801" s="73" t="s">
        <v>23999</v>
      </c>
      <c r="B27801" s="74" t="s">
        <v>35762</v>
      </c>
      <c r="C27801" s="73" t="s">
        <v>59</v>
      </c>
      <c r="D27801" s="75">
        <v>1957.02</v>
      </c>
      <c r="E27801" s="75">
        <v>1904.8</v>
      </c>
      <c r="F27801" s="73" t="s">
        <v>11</v>
      </c>
    </row>
    <row r="27802" spans="1:6" ht="51" x14ac:dyDescent="0.25">
      <c r="A27802" s="73" t="s">
        <v>24000</v>
      </c>
      <c r="B27802" s="74" t="s">
        <v>35763</v>
      </c>
      <c r="C27802" s="73" t="s">
        <v>59</v>
      </c>
      <c r="D27802" s="75">
        <v>2782.85</v>
      </c>
      <c r="E27802" s="75">
        <v>2715.62</v>
      </c>
      <c r="F27802" s="73" t="s">
        <v>11</v>
      </c>
    </row>
    <row r="27803" spans="1:6" ht="63.75" x14ac:dyDescent="0.25">
      <c r="A27803" s="73" t="s">
        <v>24001</v>
      </c>
      <c r="B27803" s="74" t="s">
        <v>35764</v>
      </c>
      <c r="C27803" s="73" t="s">
        <v>59</v>
      </c>
      <c r="D27803" s="75">
        <v>2543.09</v>
      </c>
      <c r="E27803" s="75">
        <v>2473.87</v>
      </c>
      <c r="F27803" s="73" t="s">
        <v>11</v>
      </c>
    </row>
    <row r="27804" spans="1:6" ht="51" x14ac:dyDescent="0.25">
      <c r="A27804" s="73" t="s">
        <v>24002</v>
      </c>
      <c r="B27804" s="74" t="s">
        <v>35765</v>
      </c>
      <c r="C27804" s="73" t="s">
        <v>59</v>
      </c>
      <c r="D27804" s="75">
        <v>2770.19</v>
      </c>
      <c r="E27804" s="75">
        <v>2701.88</v>
      </c>
      <c r="F27804" s="73" t="s">
        <v>11</v>
      </c>
    </row>
    <row r="27805" spans="1:6" ht="63.75" x14ac:dyDescent="0.25">
      <c r="A27805" s="73" t="s">
        <v>24003</v>
      </c>
      <c r="B27805" s="74" t="s">
        <v>35766</v>
      </c>
      <c r="C27805" s="73" t="s">
        <v>59</v>
      </c>
      <c r="D27805" s="75">
        <v>2545.4299999999998</v>
      </c>
      <c r="E27805" s="75">
        <v>2475.2600000000002</v>
      </c>
      <c r="F27805" s="73" t="s">
        <v>11</v>
      </c>
    </row>
    <row r="27806" spans="1:6" ht="51" x14ac:dyDescent="0.25">
      <c r="A27806" s="73" t="s">
        <v>24004</v>
      </c>
      <c r="B27806" s="74" t="s">
        <v>35767</v>
      </c>
      <c r="C27806" s="73" t="s">
        <v>59</v>
      </c>
      <c r="D27806" s="75">
        <v>3005.37</v>
      </c>
      <c r="E27806" s="75">
        <v>2933.2</v>
      </c>
      <c r="F27806" s="73" t="s">
        <v>11</v>
      </c>
    </row>
    <row r="27807" spans="1:6" ht="63.75" x14ac:dyDescent="0.25">
      <c r="A27807" s="73" t="s">
        <v>24005</v>
      </c>
      <c r="B27807" s="74" t="s">
        <v>35768</v>
      </c>
      <c r="C27807" s="73" t="s">
        <v>59</v>
      </c>
      <c r="D27807" s="75">
        <v>2765.62</v>
      </c>
      <c r="E27807" s="75">
        <v>2691.45</v>
      </c>
      <c r="F27807" s="73" t="s">
        <v>11</v>
      </c>
    </row>
    <row r="27808" spans="1:6" ht="51" x14ac:dyDescent="0.25">
      <c r="A27808" s="73" t="s">
        <v>24006</v>
      </c>
      <c r="B27808" s="74" t="s">
        <v>35769</v>
      </c>
      <c r="C27808" s="73" t="s">
        <v>59</v>
      </c>
      <c r="D27808" s="75">
        <v>3338.64</v>
      </c>
      <c r="E27808" s="75">
        <v>3259.06</v>
      </c>
      <c r="F27808" s="73" t="s">
        <v>11</v>
      </c>
    </row>
    <row r="27809" spans="1:6" ht="63.75" x14ac:dyDescent="0.25">
      <c r="A27809" s="73" t="s">
        <v>24007</v>
      </c>
      <c r="B27809" s="74" t="s">
        <v>35770</v>
      </c>
      <c r="C27809" s="73" t="s">
        <v>59</v>
      </c>
      <c r="D27809" s="75">
        <v>3098.89</v>
      </c>
      <c r="E27809" s="75">
        <v>3017.32</v>
      </c>
      <c r="F27809" s="73" t="s">
        <v>11</v>
      </c>
    </row>
    <row r="27810" spans="1:6" ht="51" x14ac:dyDescent="0.25">
      <c r="A27810" s="73" t="s">
        <v>24008</v>
      </c>
      <c r="B27810" s="74" t="s">
        <v>35771</v>
      </c>
      <c r="C27810" s="73" t="s">
        <v>59</v>
      </c>
      <c r="D27810" s="75">
        <v>3120.04</v>
      </c>
      <c r="E27810" s="75">
        <v>3042.89</v>
      </c>
      <c r="F27810" s="73" t="s">
        <v>11</v>
      </c>
    </row>
    <row r="27811" spans="1:6" ht="63.75" x14ac:dyDescent="0.25">
      <c r="A27811" s="73" t="s">
        <v>24009</v>
      </c>
      <c r="B27811" s="74" t="s">
        <v>35772</v>
      </c>
      <c r="C27811" s="73" t="s">
        <v>59</v>
      </c>
      <c r="D27811" s="75">
        <v>2858.86</v>
      </c>
      <c r="E27811" s="75">
        <v>2779.55</v>
      </c>
      <c r="F27811" s="73" t="s">
        <v>11</v>
      </c>
    </row>
    <row r="27812" spans="1:6" ht="51" x14ac:dyDescent="0.25">
      <c r="A27812" s="73" t="s">
        <v>24010</v>
      </c>
      <c r="B27812" s="74" t="s">
        <v>35773</v>
      </c>
      <c r="C27812" s="73" t="s">
        <v>59</v>
      </c>
      <c r="D27812" s="75">
        <v>3164.31</v>
      </c>
      <c r="E27812" s="75">
        <v>3084.81</v>
      </c>
      <c r="F27812" s="73" t="s">
        <v>11</v>
      </c>
    </row>
    <row r="27813" spans="1:6" ht="63.75" x14ac:dyDescent="0.25">
      <c r="A27813" s="73" t="s">
        <v>24011</v>
      </c>
      <c r="B27813" s="74" t="s">
        <v>35774</v>
      </c>
      <c r="C27813" s="73" t="s">
        <v>59</v>
      </c>
      <c r="D27813" s="75">
        <v>2918.12</v>
      </c>
      <c r="E27813" s="75">
        <v>2836.59</v>
      </c>
      <c r="F27813" s="73" t="s">
        <v>11</v>
      </c>
    </row>
    <row r="27814" spans="1:6" ht="51" x14ac:dyDescent="0.25">
      <c r="A27814" s="73" t="s">
        <v>24012</v>
      </c>
      <c r="B27814" s="74" t="s">
        <v>35775</v>
      </c>
      <c r="C27814" s="73" t="s">
        <v>59</v>
      </c>
      <c r="D27814" s="75">
        <v>3358.09</v>
      </c>
      <c r="E27814" s="75">
        <v>3275.65</v>
      </c>
      <c r="F27814" s="73" t="s">
        <v>11</v>
      </c>
    </row>
    <row r="27815" spans="1:6" ht="63.75" x14ac:dyDescent="0.25">
      <c r="A27815" s="73" t="s">
        <v>24013</v>
      </c>
      <c r="B27815" s="74" t="s">
        <v>35776</v>
      </c>
      <c r="C27815" s="73" t="s">
        <v>59</v>
      </c>
      <c r="D27815" s="75">
        <v>3096.91</v>
      </c>
      <c r="E27815" s="75">
        <v>3012.31</v>
      </c>
      <c r="F27815" s="73" t="s">
        <v>11</v>
      </c>
    </row>
    <row r="27816" spans="1:6" ht="51" x14ac:dyDescent="0.25">
      <c r="A27816" s="73" t="s">
        <v>24014</v>
      </c>
      <c r="B27816" s="74" t="s">
        <v>35777</v>
      </c>
      <c r="C27816" s="73" t="s">
        <v>59</v>
      </c>
      <c r="D27816" s="75">
        <v>3663.41</v>
      </c>
      <c r="E27816" s="75">
        <v>3574.19</v>
      </c>
      <c r="F27816" s="73" t="s">
        <v>11</v>
      </c>
    </row>
    <row r="27817" spans="1:6" ht="63.75" x14ac:dyDescent="0.25">
      <c r="A27817" s="73" t="s">
        <v>24015</v>
      </c>
      <c r="B27817" s="74" t="s">
        <v>35778</v>
      </c>
      <c r="C27817" s="73" t="s">
        <v>59</v>
      </c>
      <c r="D27817" s="75">
        <v>3402.23</v>
      </c>
      <c r="E27817" s="75">
        <v>3310.85</v>
      </c>
      <c r="F27817" s="73" t="s">
        <v>11</v>
      </c>
    </row>
    <row r="27818" spans="1:6" ht="51" x14ac:dyDescent="0.25">
      <c r="A27818" s="73" t="s">
        <v>24016</v>
      </c>
      <c r="B27818" s="74" t="s">
        <v>35779</v>
      </c>
      <c r="C27818" s="73" t="s">
        <v>59</v>
      </c>
      <c r="D27818" s="75">
        <v>3528.64</v>
      </c>
      <c r="E27818" s="75">
        <v>3439.99</v>
      </c>
      <c r="F27818" s="73" t="s">
        <v>11</v>
      </c>
    </row>
    <row r="27819" spans="1:6" ht="63.75" x14ac:dyDescent="0.25">
      <c r="A27819" s="73" t="s">
        <v>24017</v>
      </c>
      <c r="B27819" s="74" t="s">
        <v>35780</v>
      </c>
      <c r="C27819" s="73" t="s">
        <v>59</v>
      </c>
      <c r="D27819" s="75">
        <v>3246.04</v>
      </c>
      <c r="E27819" s="75">
        <v>3155.05</v>
      </c>
      <c r="F27819" s="73" t="s">
        <v>11</v>
      </c>
    </row>
    <row r="27820" spans="1:6" ht="51" x14ac:dyDescent="0.25">
      <c r="A27820" s="73" t="s">
        <v>24018</v>
      </c>
      <c r="B27820" s="74" t="s">
        <v>35781</v>
      </c>
      <c r="C27820" s="73" t="s">
        <v>59</v>
      </c>
      <c r="D27820" s="75">
        <v>3612.24</v>
      </c>
      <c r="E27820" s="75">
        <v>3520.37</v>
      </c>
      <c r="F27820" s="73" t="s">
        <v>11</v>
      </c>
    </row>
    <row r="27821" spans="1:6" ht="63.75" x14ac:dyDescent="0.25">
      <c r="A27821" s="73" t="s">
        <v>24019</v>
      </c>
      <c r="B27821" s="74" t="s">
        <v>35782</v>
      </c>
      <c r="C27821" s="73" t="s">
        <v>59</v>
      </c>
      <c r="D27821" s="75">
        <v>3344.63</v>
      </c>
      <c r="E27821" s="75">
        <v>3250.54</v>
      </c>
      <c r="F27821" s="73" t="s">
        <v>11</v>
      </c>
    </row>
    <row r="27822" spans="1:6" ht="51" x14ac:dyDescent="0.25">
      <c r="A27822" s="73" t="s">
        <v>24020</v>
      </c>
      <c r="B27822" s="74" t="s">
        <v>35783</v>
      </c>
      <c r="C27822" s="73" t="s">
        <v>59</v>
      </c>
      <c r="D27822" s="75">
        <v>3783.25</v>
      </c>
      <c r="E27822" s="75">
        <v>3688.94</v>
      </c>
      <c r="F27822" s="73" t="s">
        <v>11</v>
      </c>
    </row>
    <row r="27823" spans="1:6" ht="63.75" x14ac:dyDescent="0.25">
      <c r="A27823" s="73" t="s">
        <v>24021</v>
      </c>
      <c r="B27823" s="74" t="s">
        <v>35784</v>
      </c>
      <c r="C27823" s="73" t="s">
        <v>59</v>
      </c>
      <c r="D27823" s="75">
        <v>3500.65</v>
      </c>
      <c r="E27823" s="75">
        <v>3404</v>
      </c>
      <c r="F27823" s="73" t="s">
        <v>11</v>
      </c>
    </row>
    <row r="27824" spans="1:6" ht="51" x14ac:dyDescent="0.25">
      <c r="A27824" s="73" t="s">
        <v>24022</v>
      </c>
      <c r="B27824" s="74" t="s">
        <v>35785</v>
      </c>
      <c r="C27824" s="73" t="s">
        <v>59</v>
      </c>
      <c r="D27824" s="75">
        <v>4074.09</v>
      </c>
      <c r="E27824" s="75">
        <v>3973.32</v>
      </c>
      <c r="F27824" s="73" t="s">
        <v>11</v>
      </c>
    </row>
    <row r="27825" spans="1:6" ht="63.75" x14ac:dyDescent="0.25">
      <c r="A27825" s="73" t="s">
        <v>24023</v>
      </c>
      <c r="B27825" s="74" t="s">
        <v>35786</v>
      </c>
      <c r="C27825" s="73" t="s">
        <v>59</v>
      </c>
      <c r="D27825" s="75">
        <v>3791.48</v>
      </c>
      <c r="E27825" s="75">
        <v>3688.37</v>
      </c>
      <c r="F27825" s="73" t="s">
        <v>11</v>
      </c>
    </row>
    <row r="27826" spans="1:6" ht="51" x14ac:dyDescent="0.25">
      <c r="A27826" s="73" t="s">
        <v>24024</v>
      </c>
      <c r="B27826" s="74" t="s">
        <v>35787</v>
      </c>
      <c r="C27826" s="73" t="s">
        <v>59</v>
      </c>
      <c r="D27826" s="75">
        <v>3508.54</v>
      </c>
      <c r="E27826" s="75">
        <v>3422.3</v>
      </c>
      <c r="F27826" s="73" t="s">
        <v>11</v>
      </c>
    </row>
    <row r="27827" spans="1:6" ht="63.75" x14ac:dyDescent="0.25">
      <c r="A27827" s="73" t="s">
        <v>24025</v>
      </c>
      <c r="B27827" s="74" t="s">
        <v>35788</v>
      </c>
      <c r="C27827" s="73" t="s">
        <v>59</v>
      </c>
      <c r="D27827" s="75">
        <v>3218.38</v>
      </c>
      <c r="E27827" s="75">
        <v>3129.73</v>
      </c>
      <c r="F27827" s="73" t="s">
        <v>11</v>
      </c>
    </row>
    <row r="27828" spans="1:6" ht="51" x14ac:dyDescent="0.25">
      <c r="A27828" s="73" t="s">
        <v>24026</v>
      </c>
      <c r="B27828" s="74" t="s">
        <v>35789</v>
      </c>
      <c r="C27828" s="73" t="s">
        <v>59</v>
      </c>
      <c r="D27828" s="75">
        <v>3813.63</v>
      </c>
      <c r="E27828" s="75">
        <v>3719.24</v>
      </c>
      <c r="F27828" s="73" t="s">
        <v>11</v>
      </c>
    </row>
    <row r="27829" spans="1:6" ht="63.75" x14ac:dyDescent="0.25">
      <c r="A27829" s="73" t="s">
        <v>24027</v>
      </c>
      <c r="B27829" s="74" t="s">
        <v>35790</v>
      </c>
      <c r="C27829" s="73" t="s">
        <v>59</v>
      </c>
      <c r="D27829" s="75">
        <v>3538.46</v>
      </c>
      <c r="E27829" s="75">
        <v>3441.8</v>
      </c>
      <c r="F27829" s="73" t="s">
        <v>11</v>
      </c>
    </row>
    <row r="27830" spans="1:6" ht="51" x14ac:dyDescent="0.25">
      <c r="A27830" s="73" t="s">
        <v>24028</v>
      </c>
      <c r="B27830" s="74" t="s">
        <v>35791</v>
      </c>
      <c r="C27830" s="73" t="s">
        <v>59</v>
      </c>
      <c r="D27830" s="75">
        <v>4222.8</v>
      </c>
      <c r="E27830" s="75">
        <v>4123.41</v>
      </c>
      <c r="F27830" s="73" t="s">
        <v>11</v>
      </c>
    </row>
    <row r="27831" spans="1:6" ht="63.75" x14ac:dyDescent="0.25">
      <c r="A27831" s="73" t="s">
        <v>24029</v>
      </c>
      <c r="B27831" s="74" t="s">
        <v>35792</v>
      </c>
      <c r="C27831" s="73" t="s">
        <v>59</v>
      </c>
      <c r="D27831" s="75">
        <v>3868.36</v>
      </c>
      <c r="E27831" s="75">
        <v>3766.04</v>
      </c>
      <c r="F27831" s="73" t="s">
        <v>11</v>
      </c>
    </row>
    <row r="27832" spans="1:6" ht="51" x14ac:dyDescent="0.25">
      <c r="A27832" s="73" t="s">
        <v>24030</v>
      </c>
      <c r="B27832" s="74" t="s">
        <v>35793</v>
      </c>
      <c r="C27832" s="73" t="s">
        <v>59</v>
      </c>
      <c r="D27832" s="75">
        <v>4705.1099999999997</v>
      </c>
      <c r="E27832" s="75">
        <v>4595</v>
      </c>
      <c r="F27832" s="73" t="s">
        <v>11</v>
      </c>
    </row>
    <row r="27833" spans="1:6" ht="63.75" x14ac:dyDescent="0.25">
      <c r="A27833" s="73" t="s">
        <v>24031</v>
      </c>
      <c r="B27833" s="74" t="s">
        <v>35794</v>
      </c>
      <c r="C27833" s="73" t="s">
        <v>59</v>
      </c>
      <c r="D27833" s="75">
        <v>4350.67</v>
      </c>
      <c r="E27833" s="75">
        <v>4237.63</v>
      </c>
      <c r="F27833" s="73" t="s">
        <v>11</v>
      </c>
    </row>
    <row r="27834" spans="1:6" ht="51" x14ac:dyDescent="0.25">
      <c r="A27834" s="73" t="s">
        <v>24032</v>
      </c>
      <c r="B27834" s="74" t="s">
        <v>35795</v>
      </c>
      <c r="C27834" s="73" t="s">
        <v>59</v>
      </c>
      <c r="D27834" s="75">
        <v>3959.95</v>
      </c>
      <c r="E27834" s="75">
        <v>3861.01</v>
      </c>
      <c r="F27834" s="73" t="s">
        <v>11</v>
      </c>
    </row>
    <row r="27835" spans="1:6" ht="63.75" x14ac:dyDescent="0.25">
      <c r="A27835" s="73" t="s">
        <v>24033</v>
      </c>
      <c r="B27835" s="74" t="s">
        <v>35796</v>
      </c>
      <c r="C27835" s="73" t="s">
        <v>59</v>
      </c>
      <c r="D27835" s="75">
        <v>3648.36</v>
      </c>
      <c r="E27835" s="75">
        <v>3546.84</v>
      </c>
      <c r="F27835" s="73" t="s">
        <v>11</v>
      </c>
    </row>
    <row r="27836" spans="1:6" ht="51" x14ac:dyDescent="0.25">
      <c r="A27836" s="73" t="s">
        <v>24034</v>
      </c>
      <c r="B27836" s="74" t="s">
        <v>35797</v>
      </c>
      <c r="C27836" s="73" t="s">
        <v>59</v>
      </c>
      <c r="D27836" s="75">
        <v>4315.76</v>
      </c>
      <c r="E27836" s="75">
        <v>4207.55</v>
      </c>
      <c r="F27836" s="73" t="s">
        <v>11</v>
      </c>
    </row>
    <row r="27837" spans="1:6" ht="63.75" x14ac:dyDescent="0.25">
      <c r="A27837" s="73" t="s">
        <v>24035</v>
      </c>
      <c r="B27837" s="74" t="s">
        <v>35798</v>
      </c>
      <c r="C27837" s="73" t="s">
        <v>59</v>
      </c>
      <c r="D27837" s="75">
        <v>4019.16</v>
      </c>
      <c r="E27837" s="75">
        <v>3908.5</v>
      </c>
      <c r="F27837" s="73" t="s">
        <v>11</v>
      </c>
    </row>
    <row r="27838" spans="1:6" ht="51" x14ac:dyDescent="0.25">
      <c r="A27838" s="73" t="s">
        <v>24036</v>
      </c>
      <c r="B27838" s="74" t="s">
        <v>35799</v>
      </c>
      <c r="C27838" s="73" t="s">
        <v>59</v>
      </c>
      <c r="D27838" s="75">
        <v>4646.6400000000003</v>
      </c>
      <c r="E27838" s="75">
        <v>4535.43</v>
      </c>
      <c r="F27838" s="73" t="s">
        <v>11</v>
      </c>
    </row>
    <row r="27839" spans="1:6" ht="63.75" x14ac:dyDescent="0.25">
      <c r="A27839" s="73" t="s">
        <v>24037</v>
      </c>
      <c r="B27839" s="74" t="s">
        <v>35800</v>
      </c>
      <c r="C27839" s="73" t="s">
        <v>59</v>
      </c>
      <c r="D27839" s="75">
        <v>4265.43</v>
      </c>
      <c r="E27839" s="75">
        <v>4151.05</v>
      </c>
      <c r="F27839" s="73" t="s">
        <v>11</v>
      </c>
    </row>
    <row r="27840" spans="1:6" ht="51" x14ac:dyDescent="0.25">
      <c r="A27840" s="73" t="s">
        <v>24038</v>
      </c>
      <c r="B27840" s="74" t="s">
        <v>35801</v>
      </c>
      <c r="C27840" s="73" t="s">
        <v>59</v>
      </c>
      <c r="D27840" s="75">
        <v>5069.96</v>
      </c>
      <c r="E27840" s="75">
        <v>4949.33</v>
      </c>
      <c r="F27840" s="73" t="s">
        <v>11</v>
      </c>
    </row>
    <row r="27841" spans="1:6" ht="63.75" x14ac:dyDescent="0.25">
      <c r="A27841" s="73" t="s">
        <v>24039</v>
      </c>
      <c r="B27841" s="74" t="s">
        <v>35802</v>
      </c>
      <c r="C27841" s="73" t="s">
        <v>59</v>
      </c>
      <c r="D27841" s="75">
        <v>4688.75</v>
      </c>
      <c r="E27841" s="75">
        <v>4564.96</v>
      </c>
      <c r="F27841" s="73" t="s">
        <v>11</v>
      </c>
    </row>
    <row r="27842" spans="1:6" ht="51" x14ac:dyDescent="0.25">
      <c r="A27842" s="73" t="s">
        <v>24040</v>
      </c>
      <c r="B27842" s="74" t="s">
        <v>35803</v>
      </c>
      <c r="C27842" s="73" t="s">
        <v>59</v>
      </c>
      <c r="D27842" s="75">
        <v>3800.17</v>
      </c>
      <c r="E27842" s="75">
        <v>3712.56</v>
      </c>
      <c r="F27842" s="73" t="s">
        <v>11</v>
      </c>
    </row>
    <row r="27843" spans="1:6" ht="63.75" x14ac:dyDescent="0.25">
      <c r="A27843" s="73" t="s">
        <v>24041</v>
      </c>
      <c r="B27843" s="74" t="s">
        <v>35804</v>
      </c>
      <c r="C27843" s="73" t="s">
        <v>59</v>
      </c>
      <c r="D27843" s="75">
        <v>3438.92</v>
      </c>
      <c r="E27843" s="75">
        <v>3348.32</v>
      </c>
      <c r="F27843" s="73" t="s">
        <v>11</v>
      </c>
    </row>
    <row r="27844" spans="1:6" ht="51" x14ac:dyDescent="0.25">
      <c r="A27844" s="73" t="s">
        <v>24042</v>
      </c>
      <c r="B27844" s="74" t="s">
        <v>35805</v>
      </c>
      <c r="C27844" s="73" t="s">
        <v>59</v>
      </c>
      <c r="D27844" s="75">
        <v>4162.1899999999996</v>
      </c>
      <c r="E27844" s="75">
        <v>4065.17</v>
      </c>
      <c r="F27844" s="73" t="s">
        <v>11</v>
      </c>
    </row>
    <row r="27845" spans="1:6" ht="63.75" x14ac:dyDescent="0.25">
      <c r="A27845" s="73" t="s">
        <v>24043</v>
      </c>
      <c r="B27845" s="74" t="s">
        <v>35806</v>
      </c>
      <c r="C27845" s="73" t="s">
        <v>59</v>
      </c>
      <c r="D27845" s="75">
        <v>3815.93</v>
      </c>
      <c r="E27845" s="75">
        <v>3716.04</v>
      </c>
      <c r="F27845" s="73" t="s">
        <v>11</v>
      </c>
    </row>
    <row r="27846" spans="1:6" ht="51" x14ac:dyDescent="0.25">
      <c r="A27846" s="73" t="s">
        <v>24044</v>
      </c>
      <c r="B27846" s="74" t="s">
        <v>35807</v>
      </c>
      <c r="C27846" s="73" t="s">
        <v>59</v>
      </c>
      <c r="D27846" s="75">
        <v>4871.3999999999996</v>
      </c>
      <c r="E27846" s="75">
        <v>4759.9799999999996</v>
      </c>
      <c r="F27846" s="73" t="s">
        <v>11</v>
      </c>
    </row>
    <row r="27847" spans="1:6" ht="63.75" x14ac:dyDescent="0.25">
      <c r="A27847" s="73" t="s">
        <v>24045</v>
      </c>
      <c r="B27847" s="74" t="s">
        <v>35808</v>
      </c>
      <c r="C27847" s="73" t="s">
        <v>59</v>
      </c>
      <c r="D27847" s="75">
        <v>4510.1499999999996</v>
      </c>
      <c r="E27847" s="75">
        <v>4395.74</v>
      </c>
      <c r="F27847" s="73" t="s">
        <v>11</v>
      </c>
    </row>
    <row r="27848" spans="1:6" ht="51" x14ac:dyDescent="0.25">
      <c r="A27848" s="73" t="s">
        <v>24046</v>
      </c>
      <c r="B27848" s="74" t="s">
        <v>35809</v>
      </c>
      <c r="C27848" s="73" t="s">
        <v>59</v>
      </c>
      <c r="D27848" s="75">
        <v>5678.33</v>
      </c>
      <c r="E27848" s="75">
        <v>5551.82</v>
      </c>
      <c r="F27848" s="73" t="s">
        <v>11</v>
      </c>
    </row>
    <row r="27849" spans="1:6" ht="63.75" x14ac:dyDescent="0.25">
      <c r="A27849" s="73" t="s">
        <v>24047</v>
      </c>
      <c r="B27849" s="74" t="s">
        <v>35810</v>
      </c>
      <c r="C27849" s="73" t="s">
        <v>59</v>
      </c>
      <c r="D27849" s="75">
        <v>5250.67</v>
      </c>
      <c r="E27849" s="75">
        <v>5120.6099999999997</v>
      </c>
      <c r="F27849" s="73" t="s">
        <v>11</v>
      </c>
    </row>
    <row r="27850" spans="1:6" ht="51" x14ac:dyDescent="0.25">
      <c r="A27850" s="73" t="s">
        <v>24048</v>
      </c>
      <c r="B27850" s="74" t="s">
        <v>35811</v>
      </c>
      <c r="C27850" s="73" t="s">
        <v>59</v>
      </c>
      <c r="D27850" s="75">
        <v>4241.99</v>
      </c>
      <c r="E27850" s="75">
        <v>4141.8999999999996</v>
      </c>
      <c r="F27850" s="73" t="s">
        <v>11</v>
      </c>
    </row>
    <row r="27851" spans="1:6" ht="63.75" x14ac:dyDescent="0.25">
      <c r="A27851" s="73" t="s">
        <v>24049</v>
      </c>
      <c r="B27851" s="74" t="s">
        <v>35812</v>
      </c>
      <c r="C27851" s="73" t="s">
        <v>59</v>
      </c>
      <c r="D27851" s="75">
        <v>3853.95</v>
      </c>
      <c r="E27851" s="75">
        <v>3750.66</v>
      </c>
      <c r="F27851" s="73" t="s">
        <v>11</v>
      </c>
    </row>
    <row r="27852" spans="1:6" ht="51" x14ac:dyDescent="0.25">
      <c r="A27852" s="73" t="s">
        <v>24050</v>
      </c>
      <c r="B27852" s="74" t="s">
        <v>35813</v>
      </c>
      <c r="C27852" s="73" t="s">
        <v>59</v>
      </c>
      <c r="D27852" s="75">
        <v>4577.09</v>
      </c>
      <c r="E27852" s="75">
        <v>4468.1899999999996</v>
      </c>
      <c r="F27852" s="73" t="s">
        <v>11</v>
      </c>
    </row>
    <row r="27853" spans="1:6" ht="63.75" x14ac:dyDescent="0.25">
      <c r="A27853" s="73" t="s">
        <v>24051</v>
      </c>
      <c r="B27853" s="74" t="s">
        <v>35814</v>
      </c>
      <c r="C27853" s="73" t="s">
        <v>59</v>
      </c>
      <c r="D27853" s="75">
        <v>4204.0600000000004</v>
      </c>
      <c r="E27853" s="75">
        <v>4092.07</v>
      </c>
      <c r="F27853" s="73" t="s">
        <v>11</v>
      </c>
    </row>
    <row r="27854" spans="1:6" ht="51" x14ac:dyDescent="0.25">
      <c r="A27854" s="73" t="s">
        <v>24052</v>
      </c>
      <c r="B27854" s="74" t="s">
        <v>35815</v>
      </c>
      <c r="C27854" s="73" t="s">
        <v>59</v>
      </c>
      <c r="D27854" s="75">
        <v>5288.37</v>
      </c>
      <c r="E27854" s="75">
        <v>5165.03</v>
      </c>
      <c r="F27854" s="73" t="s">
        <v>11</v>
      </c>
    </row>
    <row r="27855" spans="1:6" ht="63.75" x14ac:dyDescent="0.25">
      <c r="A27855" s="73" t="s">
        <v>24053</v>
      </c>
      <c r="B27855" s="74" t="s">
        <v>35816</v>
      </c>
      <c r="C27855" s="73" t="s">
        <v>59</v>
      </c>
      <c r="D27855" s="75">
        <v>4900.34</v>
      </c>
      <c r="E27855" s="75">
        <v>4773.79</v>
      </c>
      <c r="F27855" s="73" t="s">
        <v>11</v>
      </c>
    </row>
    <row r="27856" spans="1:6" ht="51" x14ac:dyDescent="0.25">
      <c r="A27856" s="73" t="s">
        <v>24054</v>
      </c>
      <c r="B27856" s="74" t="s">
        <v>35817</v>
      </c>
      <c r="C27856" s="73" t="s">
        <v>59</v>
      </c>
      <c r="D27856" s="75">
        <v>5975.63</v>
      </c>
      <c r="E27856" s="75">
        <v>5840.1</v>
      </c>
      <c r="F27856" s="73" t="s">
        <v>11</v>
      </c>
    </row>
    <row r="27857" spans="1:6" ht="63.75" x14ac:dyDescent="0.25">
      <c r="A27857" s="73" t="s">
        <v>24055</v>
      </c>
      <c r="B27857" s="74" t="s">
        <v>35818</v>
      </c>
      <c r="C27857" s="73" t="s">
        <v>59</v>
      </c>
      <c r="D27857" s="75">
        <v>5515.83</v>
      </c>
      <c r="E27857" s="75">
        <v>5376.49</v>
      </c>
      <c r="F27857" s="73" t="s">
        <v>11</v>
      </c>
    </row>
    <row r="27858" spans="1:6" ht="51" x14ac:dyDescent="0.25">
      <c r="A27858" s="73" t="s">
        <v>24056</v>
      </c>
      <c r="B27858" s="74" t="s">
        <v>35819</v>
      </c>
      <c r="C27858" s="73" t="s">
        <v>59</v>
      </c>
      <c r="D27858" s="75">
        <v>4672.42</v>
      </c>
      <c r="E27858" s="75">
        <v>4560.1099999999997</v>
      </c>
      <c r="F27858" s="73" t="s">
        <v>11</v>
      </c>
    </row>
    <row r="27859" spans="1:6" ht="63.75" x14ac:dyDescent="0.25">
      <c r="A27859" s="73" t="s">
        <v>24057</v>
      </c>
      <c r="B27859" s="74" t="s">
        <v>35820</v>
      </c>
      <c r="C27859" s="73" t="s">
        <v>59</v>
      </c>
      <c r="D27859" s="75">
        <v>4257.6000000000004</v>
      </c>
      <c r="E27859" s="75">
        <v>4141.8599999999997</v>
      </c>
      <c r="F27859" s="73" t="s">
        <v>11</v>
      </c>
    </row>
    <row r="27860" spans="1:6" ht="51" x14ac:dyDescent="0.25">
      <c r="A27860" s="73" t="s">
        <v>24058</v>
      </c>
      <c r="B27860" s="74" t="s">
        <v>35821</v>
      </c>
      <c r="C27860" s="73" t="s">
        <v>59</v>
      </c>
      <c r="D27860" s="75">
        <v>5144.1400000000003</v>
      </c>
      <c r="E27860" s="75">
        <v>5019.99</v>
      </c>
      <c r="F27860" s="73" t="s">
        <v>11</v>
      </c>
    </row>
    <row r="27861" spans="1:6" ht="63.75" x14ac:dyDescent="0.25">
      <c r="A27861" s="73" t="s">
        <v>24059</v>
      </c>
      <c r="B27861" s="74" t="s">
        <v>35822</v>
      </c>
      <c r="C27861" s="73" t="s">
        <v>59</v>
      </c>
      <c r="D27861" s="75">
        <v>4744.33</v>
      </c>
      <c r="E27861" s="75">
        <v>4616.8599999999997</v>
      </c>
      <c r="F27861" s="73" t="s">
        <v>11</v>
      </c>
    </row>
    <row r="27862" spans="1:6" ht="51" x14ac:dyDescent="0.25">
      <c r="A27862" s="73" t="s">
        <v>24060</v>
      </c>
      <c r="B27862" s="74" t="s">
        <v>35823</v>
      </c>
      <c r="C27862" s="73" t="s">
        <v>59</v>
      </c>
      <c r="D27862" s="75">
        <v>5727.08</v>
      </c>
      <c r="E27862" s="75">
        <v>5591.34</v>
      </c>
      <c r="F27862" s="73" t="s">
        <v>11</v>
      </c>
    </row>
    <row r="27863" spans="1:6" ht="63.75" x14ac:dyDescent="0.25">
      <c r="A27863" s="73" t="s">
        <v>24061</v>
      </c>
      <c r="B27863" s="74" t="s">
        <v>35824</v>
      </c>
      <c r="C27863" s="73" t="s">
        <v>59</v>
      </c>
      <c r="D27863" s="75">
        <v>5312.27</v>
      </c>
      <c r="E27863" s="75">
        <v>5173.09</v>
      </c>
      <c r="F27863" s="73" t="s">
        <v>11</v>
      </c>
    </row>
    <row r="27864" spans="1:6" ht="51" x14ac:dyDescent="0.25">
      <c r="A27864" s="73" t="s">
        <v>24062</v>
      </c>
      <c r="B27864" s="74" t="s">
        <v>35825</v>
      </c>
      <c r="C27864" s="73" t="s">
        <v>59</v>
      </c>
      <c r="D27864" s="75">
        <v>6634.14</v>
      </c>
      <c r="E27864" s="75">
        <v>6481.57</v>
      </c>
      <c r="F27864" s="73" t="s">
        <v>11</v>
      </c>
    </row>
    <row r="27865" spans="1:6" ht="63.75" x14ac:dyDescent="0.25">
      <c r="A27865" s="73" t="s">
        <v>24063</v>
      </c>
      <c r="B27865" s="74" t="s">
        <v>35826</v>
      </c>
      <c r="C27865" s="73" t="s">
        <v>59</v>
      </c>
      <c r="D27865" s="75">
        <v>6142.21</v>
      </c>
      <c r="E27865" s="75">
        <v>5985.56</v>
      </c>
      <c r="F27865" s="73" t="s">
        <v>11</v>
      </c>
    </row>
    <row r="27866" spans="1:6" ht="51" x14ac:dyDescent="0.25">
      <c r="A27866" s="73" t="s">
        <v>24064</v>
      </c>
      <c r="B27866" s="74" t="s">
        <v>35827</v>
      </c>
      <c r="C27866" s="73" t="s">
        <v>59</v>
      </c>
      <c r="D27866" s="75">
        <v>4738.5200000000004</v>
      </c>
      <c r="E27866" s="75">
        <v>4627.18</v>
      </c>
      <c r="F27866" s="73" t="s">
        <v>11</v>
      </c>
    </row>
    <row r="27867" spans="1:6" ht="63.75" x14ac:dyDescent="0.25">
      <c r="A27867" s="73" t="s">
        <v>24065</v>
      </c>
      <c r="B27867" s="74" t="s">
        <v>35828</v>
      </c>
      <c r="C27867" s="73" t="s">
        <v>59</v>
      </c>
      <c r="D27867" s="75">
        <v>4316.1400000000003</v>
      </c>
      <c r="E27867" s="75">
        <v>4201.3100000000004</v>
      </c>
      <c r="F27867" s="73" t="s">
        <v>11</v>
      </c>
    </row>
    <row r="27868" spans="1:6" ht="51" x14ac:dyDescent="0.25">
      <c r="A27868" s="73" t="s">
        <v>24066</v>
      </c>
      <c r="B27868" s="74" t="s">
        <v>35829</v>
      </c>
      <c r="C27868" s="73" t="s">
        <v>59</v>
      </c>
      <c r="D27868" s="75">
        <v>5680.13</v>
      </c>
      <c r="E27868" s="75">
        <v>5546.51</v>
      </c>
      <c r="F27868" s="73" t="s">
        <v>11</v>
      </c>
    </row>
    <row r="27869" spans="1:6" ht="63.75" x14ac:dyDescent="0.25">
      <c r="A27869" s="73" t="s">
        <v>24067</v>
      </c>
      <c r="B27869" s="74" t="s">
        <v>35830</v>
      </c>
      <c r="C27869" s="73" t="s">
        <v>59</v>
      </c>
      <c r="D27869" s="75">
        <v>5272.75</v>
      </c>
      <c r="E27869" s="75">
        <v>5135.76</v>
      </c>
      <c r="F27869" s="73" t="s">
        <v>11</v>
      </c>
    </row>
    <row r="27870" spans="1:6" ht="51" x14ac:dyDescent="0.25">
      <c r="A27870" s="73" t="s">
        <v>24068</v>
      </c>
      <c r="B27870" s="74" t="s">
        <v>35831</v>
      </c>
      <c r="C27870" s="73" t="s">
        <v>59</v>
      </c>
      <c r="D27870" s="75">
        <v>6500.49</v>
      </c>
      <c r="E27870" s="75">
        <v>6353.33</v>
      </c>
      <c r="F27870" s="73" t="s">
        <v>11</v>
      </c>
    </row>
    <row r="27871" spans="1:6" ht="63.75" x14ac:dyDescent="0.25">
      <c r="A27871" s="73" t="s">
        <v>24069</v>
      </c>
      <c r="B27871" s="74" t="s">
        <v>35832</v>
      </c>
      <c r="C27871" s="73" t="s">
        <v>59</v>
      </c>
      <c r="D27871" s="75">
        <v>6000.99</v>
      </c>
      <c r="E27871" s="75">
        <v>5849.7</v>
      </c>
      <c r="F27871" s="73" t="s">
        <v>11</v>
      </c>
    </row>
    <row r="27872" spans="1:6" ht="51" x14ac:dyDescent="0.25">
      <c r="A27872" s="73" t="s">
        <v>24070</v>
      </c>
      <c r="B27872" s="74" t="s">
        <v>35833</v>
      </c>
      <c r="C27872" s="73" t="s">
        <v>59</v>
      </c>
      <c r="D27872" s="75">
        <v>7775.61</v>
      </c>
      <c r="E27872" s="75">
        <v>7600.12</v>
      </c>
      <c r="F27872" s="73" t="s">
        <v>11</v>
      </c>
    </row>
    <row r="27873" spans="1:6" ht="63.75" x14ac:dyDescent="0.25">
      <c r="A27873" s="73" t="s">
        <v>24071</v>
      </c>
      <c r="B27873" s="74" t="s">
        <v>35834</v>
      </c>
      <c r="C27873" s="73" t="s">
        <v>59</v>
      </c>
      <c r="D27873" s="75">
        <v>7276.11</v>
      </c>
      <c r="E27873" s="75">
        <v>7096.48</v>
      </c>
      <c r="F27873" s="73" t="s">
        <v>11</v>
      </c>
    </row>
    <row r="27874" spans="1:6" ht="51" x14ac:dyDescent="0.25">
      <c r="A27874" s="73" t="s">
        <v>24072</v>
      </c>
      <c r="B27874" s="74" t="s">
        <v>35835</v>
      </c>
      <c r="C27874" s="73" t="s">
        <v>59</v>
      </c>
      <c r="D27874" s="75">
        <v>5255.22</v>
      </c>
      <c r="E27874" s="75">
        <v>5129.51</v>
      </c>
      <c r="F27874" s="73" t="s">
        <v>11</v>
      </c>
    </row>
    <row r="27875" spans="1:6" ht="63.75" x14ac:dyDescent="0.25">
      <c r="A27875" s="73" t="s">
        <v>24073</v>
      </c>
      <c r="B27875" s="74" t="s">
        <v>35836</v>
      </c>
      <c r="C27875" s="73" t="s">
        <v>59</v>
      </c>
      <c r="D27875" s="75">
        <v>4806.07</v>
      </c>
      <c r="E27875" s="75">
        <v>4676.63</v>
      </c>
      <c r="F27875" s="73" t="s">
        <v>11</v>
      </c>
    </row>
    <row r="27876" spans="1:6" ht="51" x14ac:dyDescent="0.25">
      <c r="A27876" s="73" t="s">
        <v>24074</v>
      </c>
      <c r="B27876" s="74" t="s">
        <v>35837</v>
      </c>
      <c r="C27876" s="73" t="s">
        <v>59</v>
      </c>
      <c r="D27876" s="75">
        <v>6166.82</v>
      </c>
      <c r="E27876" s="75">
        <v>6019.49</v>
      </c>
      <c r="F27876" s="73" t="s">
        <v>11</v>
      </c>
    </row>
    <row r="27877" spans="1:6" ht="63.75" x14ac:dyDescent="0.25">
      <c r="A27877" s="73" t="s">
        <v>24075</v>
      </c>
      <c r="B27877" s="74" t="s">
        <v>35838</v>
      </c>
      <c r="C27877" s="73" t="s">
        <v>59</v>
      </c>
      <c r="D27877" s="75">
        <v>5732.66</v>
      </c>
      <c r="E27877" s="75">
        <v>5581.73</v>
      </c>
      <c r="F27877" s="73" t="s">
        <v>11</v>
      </c>
    </row>
    <row r="27878" spans="1:6" ht="51" x14ac:dyDescent="0.25">
      <c r="A27878" s="73" t="s">
        <v>24076</v>
      </c>
      <c r="B27878" s="74" t="s">
        <v>35839</v>
      </c>
      <c r="C27878" s="73" t="s">
        <v>59</v>
      </c>
      <c r="D27878" s="75">
        <v>6994.81</v>
      </c>
      <c r="E27878" s="75">
        <v>6834.02</v>
      </c>
      <c r="F27878" s="73" t="s">
        <v>11</v>
      </c>
    </row>
    <row r="27879" spans="1:6" ht="63.75" x14ac:dyDescent="0.25">
      <c r="A27879" s="73" t="s">
        <v>24077</v>
      </c>
      <c r="B27879" s="74" t="s">
        <v>35840</v>
      </c>
      <c r="C27879" s="73" t="s">
        <v>59</v>
      </c>
      <c r="D27879" s="75">
        <v>6463.18</v>
      </c>
      <c r="E27879" s="75">
        <v>6297.98</v>
      </c>
      <c r="F27879" s="73" t="s">
        <v>11</v>
      </c>
    </row>
    <row r="27880" spans="1:6" ht="51" x14ac:dyDescent="0.25">
      <c r="A27880" s="73" t="s">
        <v>24078</v>
      </c>
      <c r="B27880" s="74" t="s">
        <v>35841</v>
      </c>
      <c r="C27880" s="73" t="s">
        <v>59</v>
      </c>
      <c r="D27880" s="75">
        <v>8069.46</v>
      </c>
      <c r="E27880" s="75">
        <v>7888.46</v>
      </c>
      <c r="F27880" s="73" t="s">
        <v>11</v>
      </c>
    </row>
    <row r="27881" spans="1:6" ht="63.75" x14ac:dyDescent="0.25">
      <c r="A27881" s="73" t="s">
        <v>24079</v>
      </c>
      <c r="B27881" s="74" t="s">
        <v>35842</v>
      </c>
      <c r="C27881" s="73" t="s">
        <v>59</v>
      </c>
      <c r="D27881" s="75">
        <v>7453.21</v>
      </c>
      <c r="E27881" s="75">
        <v>7267.1</v>
      </c>
      <c r="F27881" s="73" t="s">
        <v>11</v>
      </c>
    </row>
    <row r="27882" spans="1:6" ht="51" x14ac:dyDescent="0.25">
      <c r="A27882" s="73" t="s">
        <v>24080</v>
      </c>
      <c r="B27882" s="74" t="s">
        <v>35843</v>
      </c>
      <c r="C27882" s="73" t="s">
        <v>59</v>
      </c>
      <c r="D27882" s="75">
        <v>5658.08</v>
      </c>
      <c r="E27882" s="75">
        <v>5520.52</v>
      </c>
      <c r="F27882" s="73" t="s">
        <v>11</v>
      </c>
    </row>
    <row r="27883" spans="1:6" ht="63.75" x14ac:dyDescent="0.25">
      <c r="A27883" s="73" t="s">
        <v>24081</v>
      </c>
      <c r="B27883" s="74" t="s">
        <v>35844</v>
      </c>
      <c r="C27883" s="73" t="s">
        <v>59</v>
      </c>
      <c r="D27883" s="75">
        <v>5182.1400000000003</v>
      </c>
      <c r="E27883" s="75">
        <v>5040.6400000000003</v>
      </c>
      <c r="F27883" s="73" t="s">
        <v>11</v>
      </c>
    </row>
    <row r="27884" spans="1:6" ht="51" x14ac:dyDescent="0.25">
      <c r="A27884" s="73" t="s">
        <v>24082</v>
      </c>
      <c r="B27884" s="74" t="s">
        <v>35845</v>
      </c>
      <c r="C27884" s="73" t="s">
        <v>59</v>
      </c>
      <c r="D27884" s="75">
        <v>6623.5</v>
      </c>
      <c r="E27884" s="75">
        <v>6463.12</v>
      </c>
      <c r="F27884" s="73" t="s">
        <v>11</v>
      </c>
    </row>
    <row r="27885" spans="1:6" ht="63.75" x14ac:dyDescent="0.25">
      <c r="A27885" s="73" t="s">
        <v>24083</v>
      </c>
      <c r="B27885" s="74" t="s">
        <v>35846</v>
      </c>
      <c r="C27885" s="73" t="s">
        <v>59</v>
      </c>
      <c r="D27885" s="75">
        <v>6162.56</v>
      </c>
      <c r="E27885" s="75">
        <v>5998.36</v>
      </c>
      <c r="F27885" s="73" t="s">
        <v>11</v>
      </c>
    </row>
    <row r="27886" spans="1:6" ht="51" x14ac:dyDescent="0.25">
      <c r="A27886" s="73" t="s">
        <v>24084</v>
      </c>
      <c r="B27886" s="74" t="s">
        <v>35847</v>
      </c>
      <c r="C27886" s="73" t="s">
        <v>59</v>
      </c>
      <c r="D27886" s="75">
        <v>7475.67</v>
      </c>
      <c r="E27886" s="75">
        <v>7301.55</v>
      </c>
      <c r="F27886" s="73" t="s">
        <v>11</v>
      </c>
    </row>
    <row r="27887" spans="1:6" ht="63.75" x14ac:dyDescent="0.25">
      <c r="A27887" s="73" t="s">
        <v>24085</v>
      </c>
      <c r="B27887" s="74" t="s">
        <v>35848</v>
      </c>
      <c r="C27887" s="73" t="s">
        <v>59</v>
      </c>
      <c r="D27887" s="75">
        <v>6911.9</v>
      </c>
      <c r="E27887" s="75">
        <v>6733.11</v>
      </c>
      <c r="F27887" s="73" t="s">
        <v>11</v>
      </c>
    </row>
    <row r="27888" spans="1:6" ht="51" x14ac:dyDescent="0.25">
      <c r="A27888" s="73" t="s">
        <v>24086</v>
      </c>
      <c r="B27888" s="74" t="s">
        <v>35849</v>
      </c>
      <c r="C27888" s="73" t="s">
        <v>59</v>
      </c>
      <c r="D27888" s="75">
        <v>8580.7199999999993</v>
      </c>
      <c r="E27888" s="75">
        <v>8385.9699999999993</v>
      </c>
      <c r="F27888" s="73" t="s">
        <v>11</v>
      </c>
    </row>
    <row r="27889" spans="1:6" ht="63.75" x14ac:dyDescent="0.25">
      <c r="A27889" s="73" t="s">
        <v>24087</v>
      </c>
      <c r="B27889" s="74" t="s">
        <v>35850</v>
      </c>
      <c r="C27889" s="73" t="s">
        <v>59</v>
      </c>
      <c r="D27889" s="75">
        <v>7926.98</v>
      </c>
      <c r="E27889" s="75">
        <v>7726.8</v>
      </c>
      <c r="F27889" s="73" t="s">
        <v>11</v>
      </c>
    </row>
    <row r="27890" spans="1:6" ht="51" x14ac:dyDescent="0.25">
      <c r="A27890" s="73" t="s">
        <v>24088</v>
      </c>
      <c r="B27890" s="74" t="s">
        <v>35851</v>
      </c>
      <c r="C27890" s="73" t="s">
        <v>59</v>
      </c>
      <c r="D27890" s="75">
        <v>6402.45</v>
      </c>
      <c r="E27890" s="75">
        <v>6255.29</v>
      </c>
      <c r="F27890" s="73" t="s">
        <v>11</v>
      </c>
    </row>
    <row r="27891" spans="1:6" ht="63.75" x14ac:dyDescent="0.25">
      <c r="A27891" s="73" t="s">
        <v>24089</v>
      </c>
      <c r="B27891" s="74" t="s">
        <v>35852</v>
      </c>
      <c r="C27891" s="73" t="s">
        <v>59</v>
      </c>
      <c r="D27891" s="75">
        <v>5821.15</v>
      </c>
      <c r="E27891" s="75">
        <v>5669.17</v>
      </c>
      <c r="F27891" s="73" t="s">
        <v>11</v>
      </c>
    </row>
    <row r="27892" spans="1:6" ht="51" x14ac:dyDescent="0.25">
      <c r="A27892" s="73" t="s">
        <v>24090</v>
      </c>
      <c r="B27892" s="74" t="s">
        <v>35853</v>
      </c>
      <c r="C27892" s="73" t="s">
        <v>59</v>
      </c>
      <c r="D27892" s="75">
        <v>7426.45</v>
      </c>
      <c r="E27892" s="75">
        <v>7254.44</v>
      </c>
      <c r="F27892" s="73" t="s">
        <v>11</v>
      </c>
    </row>
    <row r="27893" spans="1:6" ht="63.75" x14ac:dyDescent="0.25">
      <c r="A27893" s="73" t="s">
        <v>24091</v>
      </c>
      <c r="B27893" s="74" t="s">
        <v>35854</v>
      </c>
      <c r="C27893" s="73" t="s">
        <v>59</v>
      </c>
      <c r="D27893" s="75">
        <v>6870.86</v>
      </c>
      <c r="E27893" s="75">
        <v>6694.24</v>
      </c>
      <c r="F27893" s="73" t="s">
        <v>11</v>
      </c>
    </row>
    <row r="27894" spans="1:6" ht="51" x14ac:dyDescent="0.25">
      <c r="A27894" s="73" t="s">
        <v>24092</v>
      </c>
      <c r="B27894" s="74" t="s">
        <v>35855</v>
      </c>
      <c r="C27894" s="73" t="s">
        <v>59</v>
      </c>
      <c r="D27894" s="75">
        <v>8485.91</v>
      </c>
      <c r="E27894" s="75">
        <v>8292.4500000000007</v>
      </c>
      <c r="F27894" s="73" t="s">
        <v>11</v>
      </c>
    </row>
    <row r="27895" spans="1:6" ht="63.75" x14ac:dyDescent="0.25">
      <c r="A27895" s="73" t="s">
        <v>24093</v>
      </c>
      <c r="B27895" s="74" t="s">
        <v>35856</v>
      </c>
      <c r="C27895" s="73" t="s">
        <v>59</v>
      </c>
      <c r="D27895" s="75">
        <v>7904.61</v>
      </c>
      <c r="E27895" s="75">
        <v>7706.33</v>
      </c>
      <c r="F27895" s="73" t="s">
        <v>11</v>
      </c>
    </row>
    <row r="27896" spans="1:6" ht="51" x14ac:dyDescent="0.25">
      <c r="A27896" s="73" t="s">
        <v>24094</v>
      </c>
      <c r="B27896" s="74" t="s">
        <v>35857</v>
      </c>
      <c r="C27896" s="73" t="s">
        <v>59</v>
      </c>
      <c r="D27896" s="75">
        <v>9672.7199999999993</v>
      </c>
      <c r="E27896" s="75">
        <v>9456.81</v>
      </c>
      <c r="F27896" s="73" t="s">
        <v>11</v>
      </c>
    </row>
    <row r="27897" spans="1:6" ht="63.75" x14ac:dyDescent="0.25">
      <c r="A27897" s="73" t="s">
        <v>24095</v>
      </c>
      <c r="B27897" s="74" t="s">
        <v>35858</v>
      </c>
      <c r="C27897" s="73" t="s">
        <v>59</v>
      </c>
      <c r="D27897" s="75">
        <v>9001.4500000000007</v>
      </c>
      <c r="E27897" s="75">
        <v>8779.9699999999993</v>
      </c>
      <c r="F27897" s="73" t="s">
        <v>11</v>
      </c>
    </row>
    <row r="27898" spans="1:6" ht="51" x14ac:dyDescent="0.25">
      <c r="A27898" s="73" t="s">
        <v>24096</v>
      </c>
      <c r="B27898" s="74" t="s">
        <v>35859</v>
      </c>
      <c r="C27898" s="73" t="s">
        <v>59</v>
      </c>
      <c r="D27898" s="75">
        <v>7368.02</v>
      </c>
      <c r="E27898" s="75">
        <v>7193.63</v>
      </c>
      <c r="F27898" s="73" t="s">
        <v>11</v>
      </c>
    </row>
    <row r="27899" spans="1:6" ht="63.75" x14ac:dyDescent="0.25">
      <c r="A27899" s="73" t="s">
        <v>24097</v>
      </c>
      <c r="B27899" s="74" t="s">
        <v>35860</v>
      </c>
      <c r="C27899" s="73" t="s">
        <v>59</v>
      </c>
      <c r="D27899" s="75">
        <v>6722.45</v>
      </c>
      <c r="E27899" s="75">
        <v>6542.7</v>
      </c>
      <c r="F27899" s="73" t="s">
        <v>11</v>
      </c>
    </row>
    <row r="27900" spans="1:6" ht="51" x14ac:dyDescent="0.25">
      <c r="A27900" s="73" t="s">
        <v>24098</v>
      </c>
      <c r="B27900" s="74" t="s">
        <v>35861</v>
      </c>
      <c r="C27900" s="73" t="s">
        <v>59</v>
      </c>
      <c r="D27900" s="75">
        <v>8536.92</v>
      </c>
      <c r="E27900" s="75">
        <v>8334.4500000000007</v>
      </c>
      <c r="F27900" s="73" t="s">
        <v>11</v>
      </c>
    </row>
    <row r="27901" spans="1:6" ht="63.75" x14ac:dyDescent="0.25">
      <c r="A27901" s="73" t="s">
        <v>24099</v>
      </c>
      <c r="B27901" s="74" t="s">
        <v>35862</v>
      </c>
      <c r="C27901" s="73" t="s">
        <v>59</v>
      </c>
      <c r="D27901" s="75">
        <v>7917.06</v>
      </c>
      <c r="E27901" s="75">
        <v>7709.45</v>
      </c>
      <c r="F27901" s="73" t="s">
        <v>11</v>
      </c>
    </row>
    <row r="27902" spans="1:6" ht="51" x14ac:dyDescent="0.25">
      <c r="A27902" s="73" t="s">
        <v>24100</v>
      </c>
      <c r="B27902" s="74" t="s">
        <v>35863</v>
      </c>
      <c r="C27902" s="73" t="s">
        <v>59</v>
      </c>
      <c r="D27902" s="75">
        <v>9632.6</v>
      </c>
      <c r="E27902" s="75">
        <v>9407.8799999999992</v>
      </c>
      <c r="F27902" s="73" t="s">
        <v>11</v>
      </c>
    </row>
    <row r="27903" spans="1:6" ht="63.75" x14ac:dyDescent="0.25">
      <c r="A27903" s="73" t="s">
        <v>24101</v>
      </c>
      <c r="B27903" s="74" t="s">
        <v>35864</v>
      </c>
      <c r="C27903" s="73" t="s">
        <v>59</v>
      </c>
      <c r="D27903" s="75">
        <v>8987.0300000000007</v>
      </c>
      <c r="E27903" s="75">
        <v>8756.9599999999991</v>
      </c>
      <c r="F27903" s="73" t="s">
        <v>11</v>
      </c>
    </row>
    <row r="27904" spans="1:6" ht="51" x14ac:dyDescent="0.25">
      <c r="A27904" s="73" t="s">
        <v>24102</v>
      </c>
      <c r="B27904" s="74" t="s">
        <v>35865</v>
      </c>
      <c r="C27904" s="73" t="s">
        <v>59</v>
      </c>
      <c r="D27904" s="75">
        <v>11195.89</v>
      </c>
      <c r="E27904" s="75">
        <v>10940.85</v>
      </c>
      <c r="F27904" s="73" t="s">
        <v>11</v>
      </c>
    </row>
    <row r="27905" spans="1:6" ht="63.75" x14ac:dyDescent="0.25">
      <c r="A27905" s="73" t="s">
        <v>24103</v>
      </c>
      <c r="B27905" s="74" t="s">
        <v>35866</v>
      </c>
      <c r="C27905" s="73" t="s">
        <v>59</v>
      </c>
      <c r="D27905" s="75">
        <v>10449.629999999999</v>
      </c>
      <c r="E27905" s="75">
        <v>10188.41</v>
      </c>
      <c r="F27905" s="73" t="s">
        <v>11</v>
      </c>
    </row>
    <row r="27906" spans="1:6" ht="51" x14ac:dyDescent="0.25">
      <c r="A27906" s="73" t="s">
        <v>24104</v>
      </c>
      <c r="B27906" s="74" t="s">
        <v>35979</v>
      </c>
      <c r="C27906" s="73" t="s">
        <v>59</v>
      </c>
      <c r="D27906" s="75">
        <v>4607.74</v>
      </c>
      <c r="E27906" s="75">
        <v>4497.82</v>
      </c>
      <c r="F27906" s="73" t="s">
        <v>11</v>
      </c>
    </row>
    <row r="27907" spans="1:6" ht="63.75" x14ac:dyDescent="0.25">
      <c r="A27907" s="73" t="s">
        <v>24105</v>
      </c>
      <c r="B27907" s="74" t="s">
        <v>35980</v>
      </c>
      <c r="C27907" s="73" t="s">
        <v>59</v>
      </c>
      <c r="D27907" s="75">
        <v>4186.05</v>
      </c>
      <c r="E27907" s="75">
        <v>4072.63</v>
      </c>
      <c r="F27907" s="73" t="s">
        <v>11</v>
      </c>
    </row>
    <row r="27908" spans="1:6" ht="51" x14ac:dyDescent="0.25">
      <c r="A27908" s="73" t="s">
        <v>24106</v>
      </c>
      <c r="B27908" s="74" t="s">
        <v>35981</v>
      </c>
      <c r="C27908" s="73" t="s">
        <v>59</v>
      </c>
      <c r="D27908" s="75">
        <v>4656.2</v>
      </c>
      <c r="E27908" s="75">
        <v>4542.5200000000004</v>
      </c>
      <c r="F27908" s="73" t="s">
        <v>11</v>
      </c>
    </row>
    <row r="27909" spans="1:6" ht="63.75" x14ac:dyDescent="0.25">
      <c r="A27909" s="73" t="s">
        <v>24107</v>
      </c>
      <c r="B27909" s="74" t="s">
        <v>35982</v>
      </c>
      <c r="C27909" s="73" t="s">
        <v>59</v>
      </c>
      <c r="D27909" s="75">
        <v>4263.43</v>
      </c>
      <c r="E27909" s="75">
        <v>4146.5</v>
      </c>
      <c r="F27909" s="73" t="s">
        <v>11</v>
      </c>
    </row>
    <row r="27910" spans="1:6" ht="51" x14ac:dyDescent="0.25">
      <c r="A27910" s="73" t="s">
        <v>24108</v>
      </c>
      <c r="B27910" s="74" t="s">
        <v>35983</v>
      </c>
      <c r="C27910" s="73" t="s">
        <v>59</v>
      </c>
      <c r="D27910" s="75">
        <v>4963.78</v>
      </c>
      <c r="E27910" s="75">
        <v>4845.95</v>
      </c>
      <c r="F27910" s="73" t="s">
        <v>11</v>
      </c>
    </row>
    <row r="27911" spans="1:6" ht="63.75" x14ac:dyDescent="0.25">
      <c r="A27911" s="73" t="s">
        <v>24109</v>
      </c>
      <c r="B27911" s="74" t="s">
        <v>35984</v>
      </c>
      <c r="C27911" s="73" t="s">
        <v>59</v>
      </c>
      <c r="D27911" s="75">
        <v>4542.09</v>
      </c>
      <c r="E27911" s="75">
        <v>4420.76</v>
      </c>
      <c r="F27911" s="73" t="s">
        <v>11</v>
      </c>
    </row>
    <row r="27912" spans="1:6" ht="51" x14ac:dyDescent="0.25">
      <c r="A27912" s="73" t="s">
        <v>24110</v>
      </c>
      <c r="B27912" s="74" t="s">
        <v>35985</v>
      </c>
      <c r="C27912" s="73" t="s">
        <v>59</v>
      </c>
      <c r="D27912" s="75">
        <v>5439.88</v>
      </c>
      <c r="E27912" s="75">
        <v>5311.47</v>
      </c>
      <c r="F27912" s="73" t="s">
        <v>11</v>
      </c>
    </row>
    <row r="27913" spans="1:6" ht="63.75" x14ac:dyDescent="0.25">
      <c r="A27913" s="73" t="s">
        <v>24111</v>
      </c>
      <c r="B27913" s="74" t="s">
        <v>35986</v>
      </c>
      <c r="C27913" s="73" t="s">
        <v>59</v>
      </c>
      <c r="D27913" s="75">
        <v>5018.1899999999996</v>
      </c>
      <c r="E27913" s="75">
        <v>4886.28</v>
      </c>
      <c r="F27913" s="73" t="s">
        <v>11</v>
      </c>
    </row>
    <row r="27914" spans="1:6" ht="51" x14ac:dyDescent="0.25">
      <c r="A27914" s="73" t="s">
        <v>24112</v>
      </c>
      <c r="B27914" s="74" t="s">
        <v>35987</v>
      </c>
      <c r="C27914" s="73" t="s">
        <v>59</v>
      </c>
      <c r="D27914" s="75">
        <v>5122.54</v>
      </c>
      <c r="E27914" s="75">
        <v>4997.07</v>
      </c>
      <c r="F27914" s="73" t="s">
        <v>11</v>
      </c>
    </row>
    <row r="27915" spans="1:6" ht="63.75" x14ac:dyDescent="0.25">
      <c r="A27915" s="73" t="s">
        <v>24113</v>
      </c>
      <c r="B27915" s="74" t="s">
        <v>35988</v>
      </c>
      <c r="C27915" s="73" t="s">
        <v>59</v>
      </c>
      <c r="D27915" s="75">
        <v>4668.72</v>
      </c>
      <c r="E27915" s="75">
        <v>4539.4799999999996</v>
      </c>
      <c r="F27915" s="73" t="s">
        <v>11</v>
      </c>
    </row>
    <row r="27916" spans="1:6" ht="51" x14ac:dyDescent="0.25">
      <c r="A27916" s="73" t="s">
        <v>24114</v>
      </c>
      <c r="B27916" s="74" t="s">
        <v>35989</v>
      </c>
      <c r="C27916" s="73" t="s">
        <v>59</v>
      </c>
      <c r="D27916" s="75">
        <v>5254.84</v>
      </c>
      <c r="E27916" s="75">
        <v>5123.74</v>
      </c>
      <c r="F27916" s="73" t="s">
        <v>11</v>
      </c>
    </row>
    <row r="27917" spans="1:6" ht="63.75" x14ac:dyDescent="0.25">
      <c r="A27917" s="73" t="s">
        <v>24115</v>
      </c>
      <c r="B27917" s="74" t="s">
        <v>35990</v>
      </c>
      <c r="C27917" s="73" t="s">
        <v>59</v>
      </c>
      <c r="D27917" s="75">
        <v>4829.93</v>
      </c>
      <c r="E27917" s="75">
        <v>4695.32</v>
      </c>
      <c r="F27917" s="73" t="s">
        <v>11</v>
      </c>
    </row>
    <row r="27918" spans="1:6" ht="51" x14ac:dyDescent="0.25">
      <c r="A27918" s="73" t="s">
        <v>24116</v>
      </c>
      <c r="B27918" s="74" t="s">
        <v>35991</v>
      </c>
      <c r="C27918" s="73" t="s">
        <v>59</v>
      </c>
      <c r="D27918" s="75">
        <v>5480.65</v>
      </c>
      <c r="E27918" s="75">
        <v>5347.22</v>
      </c>
      <c r="F27918" s="73" t="s">
        <v>11</v>
      </c>
    </row>
    <row r="27919" spans="1:6" ht="63.75" x14ac:dyDescent="0.25">
      <c r="A27919" s="73" t="s">
        <v>24117</v>
      </c>
      <c r="B27919" s="74" t="s">
        <v>35992</v>
      </c>
      <c r="C27919" s="73" t="s">
        <v>59</v>
      </c>
      <c r="D27919" s="75">
        <v>5026.83</v>
      </c>
      <c r="E27919" s="75">
        <v>4889.63</v>
      </c>
      <c r="F27919" s="73" t="s">
        <v>11</v>
      </c>
    </row>
    <row r="27920" spans="1:6" ht="51" x14ac:dyDescent="0.25">
      <c r="A27920" s="73" t="s">
        <v>24118</v>
      </c>
      <c r="B27920" s="74" t="s">
        <v>35993</v>
      </c>
      <c r="C27920" s="73" t="s">
        <v>59</v>
      </c>
      <c r="D27920" s="75">
        <v>5882.23</v>
      </c>
      <c r="E27920" s="75">
        <v>5739.87</v>
      </c>
      <c r="F27920" s="73" t="s">
        <v>11</v>
      </c>
    </row>
    <row r="27921" spans="1:6" ht="63.75" x14ac:dyDescent="0.25">
      <c r="A27921" s="73" t="s">
        <v>24119</v>
      </c>
      <c r="B27921" s="74" t="s">
        <v>35994</v>
      </c>
      <c r="C27921" s="73" t="s">
        <v>59</v>
      </c>
      <c r="D27921" s="75">
        <v>5428.41</v>
      </c>
      <c r="E27921" s="75">
        <v>5282.29</v>
      </c>
      <c r="F27921" s="73" t="s">
        <v>11</v>
      </c>
    </row>
    <row r="27922" spans="1:6" ht="51" x14ac:dyDescent="0.25">
      <c r="A27922" s="73" t="s">
        <v>24120</v>
      </c>
      <c r="B27922" s="74" t="s">
        <v>35995</v>
      </c>
      <c r="C27922" s="73" t="s">
        <v>59</v>
      </c>
      <c r="D27922" s="75">
        <v>5726.36</v>
      </c>
      <c r="E27922" s="75">
        <v>5583.35</v>
      </c>
      <c r="F27922" s="73" t="s">
        <v>11</v>
      </c>
    </row>
    <row r="27923" spans="1:6" ht="63.75" x14ac:dyDescent="0.25">
      <c r="A27923" s="73" t="s">
        <v>24121</v>
      </c>
      <c r="B27923" s="74" t="s">
        <v>35996</v>
      </c>
      <c r="C27923" s="73" t="s">
        <v>59</v>
      </c>
      <c r="D27923" s="75">
        <v>5240.3900000000003</v>
      </c>
      <c r="E27923" s="75">
        <v>5093.3599999999997</v>
      </c>
      <c r="F27923" s="73" t="s">
        <v>11</v>
      </c>
    </row>
    <row r="27924" spans="1:6" ht="51" x14ac:dyDescent="0.25">
      <c r="A27924" s="73" t="s">
        <v>24122</v>
      </c>
      <c r="B27924" s="74" t="s">
        <v>35997</v>
      </c>
      <c r="C27924" s="73" t="s">
        <v>59</v>
      </c>
      <c r="D27924" s="75">
        <v>5941.45</v>
      </c>
      <c r="E27924" s="75">
        <v>5790.98</v>
      </c>
      <c r="F27924" s="73" t="s">
        <v>11</v>
      </c>
    </row>
    <row r="27925" spans="1:6" ht="63.75" x14ac:dyDescent="0.25">
      <c r="A27925" s="73" t="s">
        <v>24123</v>
      </c>
      <c r="B27925" s="74" t="s">
        <v>35998</v>
      </c>
      <c r="C27925" s="73" t="s">
        <v>59</v>
      </c>
      <c r="D27925" s="75">
        <v>5484.41</v>
      </c>
      <c r="E27925" s="75">
        <v>5330.15</v>
      </c>
      <c r="F27925" s="73" t="s">
        <v>11</v>
      </c>
    </row>
    <row r="27926" spans="1:6" ht="51" x14ac:dyDescent="0.25">
      <c r="A27926" s="73" t="s">
        <v>24124</v>
      </c>
      <c r="B27926" s="74" t="s">
        <v>35999</v>
      </c>
      <c r="C27926" s="73" t="s">
        <v>59</v>
      </c>
      <c r="D27926" s="75">
        <v>6077.22</v>
      </c>
      <c r="E27926" s="75">
        <v>5926.42</v>
      </c>
      <c r="F27926" s="73" t="s">
        <v>11</v>
      </c>
    </row>
    <row r="27927" spans="1:6" ht="63.75" x14ac:dyDescent="0.25">
      <c r="A27927" s="73" t="s">
        <v>24125</v>
      </c>
      <c r="B27927" s="74" t="s">
        <v>36000</v>
      </c>
      <c r="C27927" s="73" t="s">
        <v>59</v>
      </c>
      <c r="D27927" s="75">
        <v>5591.26</v>
      </c>
      <c r="E27927" s="75">
        <v>5436.43</v>
      </c>
      <c r="F27927" s="73" t="s">
        <v>11</v>
      </c>
    </row>
    <row r="27928" spans="1:6" ht="51" x14ac:dyDescent="0.25">
      <c r="A27928" s="73" t="s">
        <v>24126</v>
      </c>
      <c r="B27928" s="74" t="s">
        <v>36001</v>
      </c>
      <c r="C27928" s="73" t="s">
        <v>59</v>
      </c>
      <c r="D27928" s="75">
        <v>6658.89</v>
      </c>
      <c r="E27928" s="75">
        <v>6495.16</v>
      </c>
      <c r="F27928" s="73" t="s">
        <v>11</v>
      </c>
    </row>
    <row r="27929" spans="1:6" ht="63.75" x14ac:dyDescent="0.25">
      <c r="A27929" s="73" t="s">
        <v>24127</v>
      </c>
      <c r="B27929" s="74" t="s">
        <v>36002</v>
      </c>
      <c r="C27929" s="73" t="s">
        <v>59</v>
      </c>
      <c r="D27929" s="75">
        <v>6172.93</v>
      </c>
      <c r="E27929" s="75">
        <v>6005.17</v>
      </c>
      <c r="F27929" s="73" t="s">
        <v>11</v>
      </c>
    </row>
    <row r="27930" spans="1:6" ht="51" x14ac:dyDescent="0.25">
      <c r="A27930" s="73" t="s">
        <v>24128</v>
      </c>
      <c r="B27930" s="74" t="s">
        <v>36003</v>
      </c>
      <c r="C27930" s="73" t="s">
        <v>59</v>
      </c>
      <c r="D27930" s="75">
        <v>5844.5</v>
      </c>
      <c r="E27930" s="75">
        <v>5701.99</v>
      </c>
      <c r="F27930" s="73" t="s">
        <v>11</v>
      </c>
    </row>
    <row r="27931" spans="1:6" ht="63.75" x14ac:dyDescent="0.25">
      <c r="A27931" s="73" t="s">
        <v>24129</v>
      </c>
      <c r="B27931" s="74" t="s">
        <v>36004</v>
      </c>
      <c r="C27931" s="73" t="s">
        <v>59</v>
      </c>
      <c r="D27931" s="75">
        <v>5333.44</v>
      </c>
      <c r="E27931" s="75">
        <v>5186.7</v>
      </c>
      <c r="F27931" s="73" t="s">
        <v>11</v>
      </c>
    </row>
    <row r="27932" spans="1:6" ht="51" x14ac:dyDescent="0.25">
      <c r="A27932" s="73" t="s">
        <v>24130</v>
      </c>
      <c r="B27932" s="74" t="s">
        <v>36005</v>
      </c>
      <c r="C27932" s="73" t="s">
        <v>59</v>
      </c>
      <c r="D27932" s="75">
        <v>6557.43</v>
      </c>
      <c r="E27932" s="75">
        <v>6396.4</v>
      </c>
      <c r="F27932" s="73" t="s">
        <v>11</v>
      </c>
    </row>
    <row r="27933" spans="1:6" ht="63.75" x14ac:dyDescent="0.25">
      <c r="A27933" s="73" t="s">
        <v>24131</v>
      </c>
      <c r="B27933" s="74" t="s">
        <v>36006</v>
      </c>
      <c r="C27933" s="73" t="s">
        <v>59</v>
      </c>
      <c r="D27933" s="75">
        <v>6075.29</v>
      </c>
      <c r="E27933" s="75">
        <v>5910.27</v>
      </c>
      <c r="F27933" s="73" t="s">
        <v>11</v>
      </c>
    </row>
    <row r="27934" spans="1:6" ht="51" x14ac:dyDescent="0.25">
      <c r="A27934" s="73" t="s">
        <v>24132</v>
      </c>
      <c r="B27934" s="74" t="s">
        <v>36007</v>
      </c>
      <c r="C27934" s="73" t="s">
        <v>59</v>
      </c>
      <c r="D27934" s="75">
        <v>7061.06</v>
      </c>
      <c r="E27934" s="75">
        <v>6896.39</v>
      </c>
      <c r="F27934" s="73" t="s">
        <v>11</v>
      </c>
    </row>
    <row r="27935" spans="1:6" ht="63.75" x14ac:dyDescent="0.25">
      <c r="A27935" s="73" t="s">
        <v>24133</v>
      </c>
      <c r="B27935" s="74" t="s">
        <v>36008</v>
      </c>
      <c r="C27935" s="73" t="s">
        <v>59</v>
      </c>
      <c r="D27935" s="75">
        <v>6439.68</v>
      </c>
      <c r="E27935" s="75">
        <v>6269.86</v>
      </c>
      <c r="F27935" s="73" t="s">
        <v>11</v>
      </c>
    </row>
    <row r="27936" spans="1:6" ht="51" x14ac:dyDescent="0.25">
      <c r="A27936" s="73" t="s">
        <v>24134</v>
      </c>
      <c r="B27936" s="74" t="s">
        <v>36009</v>
      </c>
      <c r="C27936" s="73" t="s">
        <v>59</v>
      </c>
      <c r="D27936" s="75">
        <v>7806.26</v>
      </c>
      <c r="E27936" s="75">
        <v>7625.03</v>
      </c>
      <c r="F27936" s="73" t="s">
        <v>11</v>
      </c>
    </row>
    <row r="27937" spans="1:6" ht="63.75" x14ac:dyDescent="0.25">
      <c r="A27937" s="73" t="s">
        <v>24135</v>
      </c>
      <c r="B27937" s="74" t="s">
        <v>36010</v>
      </c>
      <c r="C27937" s="73" t="s">
        <v>59</v>
      </c>
      <c r="D27937" s="75">
        <v>7184.88</v>
      </c>
      <c r="E27937" s="75">
        <v>6998.5</v>
      </c>
      <c r="F27937" s="73" t="s">
        <v>11</v>
      </c>
    </row>
    <row r="27938" spans="1:6" ht="51" x14ac:dyDescent="0.25">
      <c r="A27938" s="73" t="s">
        <v>24136</v>
      </c>
      <c r="B27938" s="74" t="s">
        <v>36011</v>
      </c>
      <c r="C27938" s="73" t="s">
        <v>59</v>
      </c>
      <c r="D27938" s="75">
        <v>6491.49</v>
      </c>
      <c r="E27938" s="75">
        <v>6330.01</v>
      </c>
      <c r="F27938" s="73" t="s">
        <v>11</v>
      </c>
    </row>
    <row r="27939" spans="1:6" ht="63.75" x14ac:dyDescent="0.25">
      <c r="A27939" s="73" t="s">
        <v>24137</v>
      </c>
      <c r="B27939" s="74" t="s">
        <v>36012</v>
      </c>
      <c r="C27939" s="73" t="s">
        <v>59</v>
      </c>
      <c r="D27939" s="75">
        <v>5948.29</v>
      </c>
      <c r="E27939" s="75">
        <v>5782.32</v>
      </c>
      <c r="F27939" s="73" t="s">
        <v>11</v>
      </c>
    </row>
    <row r="27940" spans="1:6" ht="51" x14ac:dyDescent="0.25">
      <c r="A27940" s="73" t="s">
        <v>24138</v>
      </c>
      <c r="B27940" s="74" t="s">
        <v>36013</v>
      </c>
      <c r="C27940" s="73" t="s">
        <v>59</v>
      </c>
      <c r="D27940" s="75">
        <v>7383.47</v>
      </c>
      <c r="E27940" s="75">
        <v>7199.49</v>
      </c>
      <c r="F27940" s="73" t="s">
        <v>11</v>
      </c>
    </row>
    <row r="27941" spans="1:6" ht="63.75" x14ac:dyDescent="0.25">
      <c r="A27941" s="73" t="s">
        <v>24139</v>
      </c>
      <c r="B27941" s="74" t="s">
        <v>36014</v>
      </c>
      <c r="C27941" s="73" t="s">
        <v>59</v>
      </c>
      <c r="D27941" s="75">
        <v>6869.2</v>
      </c>
      <c r="E27941" s="75">
        <v>6680.96</v>
      </c>
      <c r="F27941" s="73" t="s">
        <v>11</v>
      </c>
    </row>
    <row r="27942" spans="1:6" ht="51" x14ac:dyDescent="0.25">
      <c r="A27942" s="73" t="s">
        <v>24140</v>
      </c>
      <c r="B27942" s="74" t="s">
        <v>36015</v>
      </c>
      <c r="C27942" s="73" t="s">
        <v>59</v>
      </c>
      <c r="D27942" s="75">
        <v>7738.27</v>
      </c>
      <c r="E27942" s="75">
        <v>7554.34</v>
      </c>
      <c r="F27942" s="73" t="s">
        <v>11</v>
      </c>
    </row>
    <row r="27943" spans="1:6" ht="63.75" x14ac:dyDescent="0.25">
      <c r="A27943" s="73" t="s">
        <v>24141</v>
      </c>
      <c r="B27943" s="74" t="s">
        <v>36016</v>
      </c>
      <c r="C27943" s="73" t="s">
        <v>59</v>
      </c>
      <c r="D27943" s="75">
        <v>7076.18</v>
      </c>
      <c r="E27943" s="75">
        <v>6886.77</v>
      </c>
      <c r="F27943" s="73" t="s">
        <v>11</v>
      </c>
    </row>
    <row r="27944" spans="1:6" ht="51" x14ac:dyDescent="0.25">
      <c r="A27944" s="73" t="s">
        <v>24142</v>
      </c>
      <c r="B27944" s="74" t="s">
        <v>36017</v>
      </c>
      <c r="C27944" s="73" t="s">
        <v>59</v>
      </c>
      <c r="D27944" s="75">
        <v>8462.77</v>
      </c>
      <c r="E27944" s="75">
        <v>8262.74</v>
      </c>
      <c r="F27944" s="73" t="s">
        <v>11</v>
      </c>
    </row>
    <row r="27945" spans="1:6" ht="63.75" x14ac:dyDescent="0.25">
      <c r="A27945" s="73" t="s">
        <v>24143</v>
      </c>
      <c r="B27945" s="74" t="s">
        <v>36018</v>
      </c>
      <c r="C27945" s="73" t="s">
        <v>59</v>
      </c>
      <c r="D27945" s="75">
        <v>7800.68</v>
      </c>
      <c r="E27945" s="75">
        <v>7595.17</v>
      </c>
      <c r="F27945" s="73" t="s">
        <v>11</v>
      </c>
    </row>
    <row r="27946" spans="1:6" ht="51" x14ac:dyDescent="0.25">
      <c r="A27946" s="73" t="s">
        <v>24144</v>
      </c>
      <c r="B27946" s="74" t="s">
        <v>36019</v>
      </c>
      <c r="C27946" s="73" t="s">
        <v>59</v>
      </c>
      <c r="D27946" s="75">
        <v>6397.15</v>
      </c>
      <c r="E27946" s="75">
        <v>6251.47</v>
      </c>
      <c r="F27946" s="73" t="s">
        <v>11</v>
      </c>
    </row>
    <row r="27947" spans="1:6" ht="63.75" x14ac:dyDescent="0.25">
      <c r="A27947" s="73" t="s">
        <v>24145</v>
      </c>
      <c r="B27947" s="74" t="s">
        <v>36020</v>
      </c>
      <c r="C27947" s="73" t="s">
        <v>59</v>
      </c>
      <c r="D27947" s="75">
        <v>5747.46</v>
      </c>
      <c r="E27947" s="75">
        <v>5596.4</v>
      </c>
      <c r="F27947" s="73" t="s">
        <v>11</v>
      </c>
    </row>
    <row r="27948" spans="1:6" ht="51" x14ac:dyDescent="0.25">
      <c r="A27948" s="73" t="s">
        <v>24146</v>
      </c>
      <c r="B27948" s="74" t="s">
        <v>36021</v>
      </c>
      <c r="C27948" s="73" t="s">
        <v>59</v>
      </c>
      <c r="D27948" s="75">
        <v>7194.95</v>
      </c>
      <c r="E27948" s="75">
        <v>7028.86</v>
      </c>
      <c r="F27948" s="73" t="s">
        <v>11</v>
      </c>
    </row>
    <row r="27949" spans="1:6" ht="63.75" x14ac:dyDescent="0.25">
      <c r="A27949" s="73" t="s">
        <v>24147</v>
      </c>
      <c r="B27949" s="74" t="s">
        <v>36022</v>
      </c>
      <c r="C27949" s="73" t="s">
        <v>59</v>
      </c>
      <c r="D27949" s="75">
        <v>6574.18</v>
      </c>
      <c r="E27949" s="75">
        <v>6402.95</v>
      </c>
      <c r="F27949" s="73" t="s">
        <v>11</v>
      </c>
    </row>
    <row r="27950" spans="1:6" ht="51" x14ac:dyDescent="0.25">
      <c r="A27950" s="73" t="s">
        <v>24148</v>
      </c>
      <c r="B27950" s="74" t="s">
        <v>36023</v>
      </c>
      <c r="C27950" s="73" t="s">
        <v>59</v>
      </c>
      <c r="D27950" s="75">
        <v>8039.69</v>
      </c>
      <c r="E27950" s="75">
        <v>7857.51</v>
      </c>
      <c r="F27950" s="73" t="s">
        <v>11</v>
      </c>
    </row>
    <row r="27951" spans="1:6" ht="63.75" x14ac:dyDescent="0.25">
      <c r="A27951" s="73" t="s">
        <v>24149</v>
      </c>
      <c r="B27951" s="74" t="s">
        <v>36024</v>
      </c>
      <c r="C27951" s="73" t="s">
        <v>59</v>
      </c>
      <c r="D27951" s="75">
        <v>7390</v>
      </c>
      <c r="E27951" s="75">
        <v>7202.44</v>
      </c>
      <c r="F27951" s="73" t="s">
        <v>11</v>
      </c>
    </row>
    <row r="27952" spans="1:6" ht="51" x14ac:dyDescent="0.25">
      <c r="A27952" s="73" t="s">
        <v>24150</v>
      </c>
      <c r="B27952" s="74" t="s">
        <v>36025</v>
      </c>
      <c r="C27952" s="73" t="s">
        <v>59</v>
      </c>
      <c r="D27952" s="75">
        <v>9262.0400000000009</v>
      </c>
      <c r="E27952" s="75">
        <v>9057.76</v>
      </c>
      <c r="F27952" s="73" t="s">
        <v>11</v>
      </c>
    </row>
    <row r="27953" spans="1:6" ht="63.75" x14ac:dyDescent="0.25">
      <c r="A27953" s="73" t="s">
        <v>24151</v>
      </c>
      <c r="B27953" s="74" t="s">
        <v>36026</v>
      </c>
      <c r="C27953" s="73" t="s">
        <v>59</v>
      </c>
      <c r="D27953" s="75">
        <v>8497.74</v>
      </c>
      <c r="E27953" s="75">
        <v>8287.1299999999992</v>
      </c>
      <c r="F27953" s="73" t="s">
        <v>11</v>
      </c>
    </row>
    <row r="27954" spans="1:6" ht="51" x14ac:dyDescent="0.25">
      <c r="A27954" s="73" t="s">
        <v>24152</v>
      </c>
      <c r="B27954" s="74" t="s">
        <v>36027</v>
      </c>
      <c r="C27954" s="73" t="s">
        <v>59</v>
      </c>
      <c r="D27954" s="75">
        <v>7031.34</v>
      </c>
      <c r="E27954" s="75">
        <v>6866.84</v>
      </c>
      <c r="F27954" s="73" t="s">
        <v>11</v>
      </c>
    </row>
    <row r="27955" spans="1:6" ht="63.75" x14ac:dyDescent="0.25">
      <c r="A27955" s="73" t="s">
        <v>24153</v>
      </c>
      <c r="B27955" s="74" t="s">
        <v>36028</v>
      </c>
      <c r="C27955" s="73" t="s">
        <v>59</v>
      </c>
      <c r="D27955" s="75">
        <v>6342.02</v>
      </c>
      <c r="E27955" s="75">
        <v>6171.8</v>
      </c>
      <c r="F27955" s="73" t="s">
        <v>11</v>
      </c>
    </row>
    <row r="27956" spans="1:6" ht="51" x14ac:dyDescent="0.25">
      <c r="A27956" s="73" t="s">
        <v>24154</v>
      </c>
      <c r="B27956" s="74" t="s">
        <v>36029</v>
      </c>
      <c r="C27956" s="73" t="s">
        <v>59</v>
      </c>
      <c r="D27956" s="75">
        <v>7862.26</v>
      </c>
      <c r="E27956" s="75">
        <v>7676.61</v>
      </c>
      <c r="F27956" s="73" t="s">
        <v>11</v>
      </c>
    </row>
    <row r="27957" spans="1:6" ht="63.75" x14ac:dyDescent="0.25">
      <c r="A27957" s="73" t="s">
        <v>24155</v>
      </c>
      <c r="B27957" s="74" t="s">
        <v>36030</v>
      </c>
      <c r="C27957" s="73" t="s">
        <v>59</v>
      </c>
      <c r="D27957" s="75">
        <v>7201.86</v>
      </c>
      <c r="E27957" s="75">
        <v>7010.74</v>
      </c>
      <c r="F27957" s="73" t="s">
        <v>11</v>
      </c>
    </row>
    <row r="27958" spans="1:6" ht="51" x14ac:dyDescent="0.25">
      <c r="A27958" s="73" t="s">
        <v>24156</v>
      </c>
      <c r="B27958" s="74" t="s">
        <v>36031</v>
      </c>
      <c r="C27958" s="73" t="s">
        <v>59</v>
      </c>
      <c r="D27958" s="75">
        <v>8666.64</v>
      </c>
      <c r="E27958" s="75">
        <v>8465.7999999999993</v>
      </c>
      <c r="F27958" s="73" t="s">
        <v>11</v>
      </c>
    </row>
    <row r="27959" spans="1:6" ht="63.75" x14ac:dyDescent="0.25">
      <c r="A27959" s="73" t="s">
        <v>24157</v>
      </c>
      <c r="B27959" s="74" t="s">
        <v>36032</v>
      </c>
      <c r="C27959" s="73" t="s">
        <v>59</v>
      </c>
      <c r="D27959" s="75">
        <v>7977.32</v>
      </c>
      <c r="E27959" s="75">
        <v>7770.76</v>
      </c>
      <c r="F27959" s="73" t="s">
        <v>11</v>
      </c>
    </row>
    <row r="27960" spans="1:6" ht="51" x14ac:dyDescent="0.25">
      <c r="A27960" s="73" t="s">
        <v>24158</v>
      </c>
      <c r="B27960" s="74" t="s">
        <v>36033</v>
      </c>
      <c r="C27960" s="73" t="s">
        <v>59</v>
      </c>
      <c r="D27960" s="75">
        <v>9928.52</v>
      </c>
      <c r="E27960" s="75">
        <v>9705.1</v>
      </c>
      <c r="F27960" s="73" t="s">
        <v>11</v>
      </c>
    </row>
    <row r="27961" spans="1:6" ht="63.75" x14ac:dyDescent="0.25">
      <c r="A27961" s="73" t="s">
        <v>24159</v>
      </c>
      <c r="B27961" s="74" t="s">
        <v>36034</v>
      </c>
      <c r="C27961" s="73" t="s">
        <v>59</v>
      </c>
      <c r="D27961" s="75">
        <v>9116.01</v>
      </c>
      <c r="E27961" s="75">
        <v>8885.86</v>
      </c>
      <c r="F27961" s="73" t="s">
        <v>11</v>
      </c>
    </row>
    <row r="27962" spans="1:6" ht="51" x14ac:dyDescent="0.25">
      <c r="A27962" s="73" t="s">
        <v>24160</v>
      </c>
      <c r="B27962" s="74" t="s">
        <v>36035</v>
      </c>
      <c r="C27962" s="73" t="s">
        <v>59</v>
      </c>
      <c r="D27962" s="75">
        <v>7703.08</v>
      </c>
      <c r="E27962" s="75">
        <v>7518.96</v>
      </c>
      <c r="F27962" s="73" t="s">
        <v>11</v>
      </c>
    </row>
    <row r="27963" spans="1:6" ht="63.75" x14ac:dyDescent="0.25">
      <c r="A27963" s="73" t="s">
        <v>24161</v>
      </c>
      <c r="B27963" s="74" t="s">
        <v>36036</v>
      </c>
      <c r="C27963" s="73" t="s">
        <v>59</v>
      </c>
      <c r="D27963" s="75">
        <v>6973.05</v>
      </c>
      <c r="E27963" s="75">
        <v>6782.89</v>
      </c>
      <c r="F27963" s="73" t="s">
        <v>11</v>
      </c>
    </row>
    <row r="27964" spans="1:6" ht="51" x14ac:dyDescent="0.25">
      <c r="A27964" s="73" t="s">
        <v>24162</v>
      </c>
      <c r="B27964" s="74" t="s">
        <v>36037</v>
      </c>
      <c r="C27964" s="73" t="s">
        <v>59</v>
      </c>
      <c r="D27964" s="75">
        <v>8815.23</v>
      </c>
      <c r="E27964" s="75">
        <v>8603.67</v>
      </c>
      <c r="F27964" s="73" t="s">
        <v>11</v>
      </c>
    </row>
    <row r="27965" spans="1:6" ht="63.75" x14ac:dyDescent="0.25">
      <c r="A27965" s="73" t="s">
        <v>24163</v>
      </c>
      <c r="B27965" s="74" t="s">
        <v>36038</v>
      </c>
      <c r="C27965" s="73" t="s">
        <v>59</v>
      </c>
      <c r="D27965" s="75">
        <v>8115.19</v>
      </c>
      <c r="E27965" s="75">
        <v>7897.84</v>
      </c>
      <c r="F27965" s="73" t="s">
        <v>11</v>
      </c>
    </row>
    <row r="27966" spans="1:6" ht="51" x14ac:dyDescent="0.25">
      <c r="A27966" s="73" t="s">
        <v>24164</v>
      </c>
      <c r="B27966" s="74" t="s">
        <v>36039</v>
      </c>
      <c r="C27966" s="73" t="s">
        <v>59</v>
      </c>
      <c r="D27966" s="75">
        <v>9388.06</v>
      </c>
      <c r="E27966" s="75">
        <v>9166.5</v>
      </c>
      <c r="F27966" s="73" t="s">
        <v>11</v>
      </c>
    </row>
    <row r="27967" spans="1:6" ht="63.75" x14ac:dyDescent="0.25">
      <c r="A27967" s="73" t="s">
        <v>24165</v>
      </c>
      <c r="B27967" s="74" t="s">
        <v>36040</v>
      </c>
      <c r="C27967" s="73" t="s">
        <v>59</v>
      </c>
      <c r="D27967" s="75">
        <v>8658.0300000000007</v>
      </c>
      <c r="E27967" s="75">
        <v>8430.42</v>
      </c>
      <c r="F27967" s="73" t="s">
        <v>11</v>
      </c>
    </row>
    <row r="27968" spans="1:6" ht="51" x14ac:dyDescent="0.25">
      <c r="A27968" s="73" t="s">
        <v>24166</v>
      </c>
      <c r="B27968" s="74" t="s">
        <v>36041</v>
      </c>
      <c r="C27968" s="73" t="s">
        <v>59</v>
      </c>
      <c r="D27968" s="75">
        <v>10693.32</v>
      </c>
      <c r="E27968" s="75">
        <v>10448.57</v>
      </c>
      <c r="F27968" s="73" t="s">
        <v>11</v>
      </c>
    </row>
    <row r="27969" spans="1:6" ht="63.75" x14ac:dyDescent="0.25">
      <c r="A27969" s="73" t="s">
        <v>24167</v>
      </c>
      <c r="B27969" s="74" t="s">
        <v>36042</v>
      </c>
      <c r="C27969" s="73" t="s">
        <v>59</v>
      </c>
      <c r="D27969" s="75">
        <v>9832.61</v>
      </c>
      <c r="E27969" s="75">
        <v>9580.73</v>
      </c>
      <c r="F27969" s="73" t="s">
        <v>11</v>
      </c>
    </row>
    <row r="27970" spans="1:6" ht="51" x14ac:dyDescent="0.25">
      <c r="A27970" s="73" t="s">
        <v>24168</v>
      </c>
      <c r="B27970" s="74" t="s">
        <v>36043</v>
      </c>
      <c r="C27970" s="73" t="s">
        <v>59</v>
      </c>
      <c r="D27970" s="75">
        <v>7915.52</v>
      </c>
      <c r="E27970" s="75">
        <v>7730.88</v>
      </c>
      <c r="F27970" s="73" t="s">
        <v>11</v>
      </c>
    </row>
    <row r="27971" spans="1:6" ht="63.75" x14ac:dyDescent="0.25">
      <c r="A27971" s="73" t="s">
        <v>24169</v>
      </c>
      <c r="B27971" s="74" t="s">
        <v>36044</v>
      </c>
      <c r="C27971" s="73" t="s">
        <v>59</v>
      </c>
      <c r="D27971" s="75">
        <v>7158.26</v>
      </c>
      <c r="E27971" s="75">
        <v>6967.35</v>
      </c>
      <c r="F27971" s="73" t="s">
        <v>11</v>
      </c>
    </row>
    <row r="27972" spans="1:6" ht="51" x14ac:dyDescent="0.25">
      <c r="A27972" s="73" t="s">
        <v>24170</v>
      </c>
      <c r="B27972" s="74" t="s">
        <v>36045</v>
      </c>
      <c r="C27972" s="73" t="s">
        <v>59</v>
      </c>
      <c r="D27972" s="75">
        <v>9506.1299999999992</v>
      </c>
      <c r="E27972" s="75">
        <v>9283.4599999999991</v>
      </c>
      <c r="F27972" s="73" t="s">
        <v>11</v>
      </c>
    </row>
    <row r="27973" spans="1:6" ht="63.75" x14ac:dyDescent="0.25">
      <c r="A27973" s="73" t="s">
        <v>24171</v>
      </c>
      <c r="B27973" s="74" t="s">
        <v>36046</v>
      </c>
      <c r="C27973" s="73" t="s">
        <v>59</v>
      </c>
      <c r="D27973" s="75">
        <v>8777.7900000000009</v>
      </c>
      <c r="E27973" s="75">
        <v>8549.09</v>
      </c>
      <c r="F27973" s="73" t="s">
        <v>11</v>
      </c>
    </row>
    <row r="27974" spans="1:6" ht="51" x14ac:dyDescent="0.25">
      <c r="A27974" s="73" t="s">
        <v>24172</v>
      </c>
      <c r="B27974" s="74" t="s">
        <v>36047</v>
      </c>
      <c r="C27974" s="73" t="s">
        <v>59</v>
      </c>
      <c r="D27974" s="75">
        <v>10855.9</v>
      </c>
      <c r="E27974" s="75">
        <v>10611.89</v>
      </c>
      <c r="F27974" s="73" t="s">
        <v>11</v>
      </c>
    </row>
    <row r="27975" spans="1:6" ht="63.75" x14ac:dyDescent="0.25">
      <c r="A27975" s="73" t="s">
        <v>24173</v>
      </c>
      <c r="B27975" s="74" t="s">
        <v>36048</v>
      </c>
      <c r="C27975" s="73" t="s">
        <v>59</v>
      </c>
      <c r="D27975" s="75">
        <v>9964.74</v>
      </c>
      <c r="E27975" s="75">
        <v>9713.34</v>
      </c>
      <c r="F27975" s="73" t="s">
        <v>11</v>
      </c>
    </row>
    <row r="27976" spans="1:6" ht="51" x14ac:dyDescent="0.25">
      <c r="A27976" s="73" t="s">
        <v>24174</v>
      </c>
      <c r="B27976" s="74" t="s">
        <v>36049</v>
      </c>
      <c r="C27976" s="73" t="s">
        <v>59</v>
      </c>
      <c r="D27976" s="75">
        <v>12076.17</v>
      </c>
      <c r="E27976" s="75">
        <v>11805.03</v>
      </c>
      <c r="F27976" s="73" t="s">
        <v>11</v>
      </c>
    </row>
    <row r="27977" spans="1:6" ht="63.75" x14ac:dyDescent="0.25">
      <c r="A27977" s="73" t="s">
        <v>24175</v>
      </c>
      <c r="B27977" s="74" t="s">
        <v>36050</v>
      </c>
      <c r="C27977" s="73" t="s">
        <v>59</v>
      </c>
      <c r="D27977" s="75">
        <v>11185.01</v>
      </c>
      <c r="E27977" s="75">
        <v>10906.49</v>
      </c>
      <c r="F27977" s="73" t="s">
        <v>11</v>
      </c>
    </row>
    <row r="27978" spans="1:6" ht="51" x14ac:dyDescent="0.25">
      <c r="A27978" s="73" t="s">
        <v>24176</v>
      </c>
      <c r="B27978" s="74" t="s">
        <v>36051</v>
      </c>
      <c r="C27978" s="73" t="s">
        <v>59</v>
      </c>
      <c r="D27978" s="75">
        <v>8739.11</v>
      </c>
      <c r="E27978" s="75">
        <v>8531</v>
      </c>
      <c r="F27978" s="73" t="s">
        <v>11</v>
      </c>
    </row>
    <row r="27979" spans="1:6" ht="63.75" x14ac:dyDescent="0.25">
      <c r="A27979" s="73" t="s">
        <v>24177</v>
      </c>
      <c r="B27979" s="74" t="s">
        <v>36052</v>
      </c>
      <c r="C27979" s="73" t="s">
        <v>59</v>
      </c>
      <c r="D27979" s="75">
        <v>7941.14</v>
      </c>
      <c r="E27979" s="75">
        <v>7726.42</v>
      </c>
      <c r="F27979" s="73" t="s">
        <v>11</v>
      </c>
    </row>
    <row r="27980" spans="1:6" ht="51" x14ac:dyDescent="0.25">
      <c r="A27980" s="73" t="s">
        <v>24178</v>
      </c>
      <c r="B27980" s="74" t="s">
        <v>36053</v>
      </c>
      <c r="C27980" s="73" t="s">
        <v>59</v>
      </c>
      <c r="D27980" s="75">
        <v>10268.370000000001</v>
      </c>
      <c r="E27980" s="75">
        <v>10023.549999999999</v>
      </c>
      <c r="F27980" s="73" t="s">
        <v>11</v>
      </c>
    </row>
    <row r="27981" spans="1:6" ht="63.75" x14ac:dyDescent="0.25">
      <c r="A27981" s="73" t="s">
        <v>24179</v>
      </c>
      <c r="B27981" s="74" t="s">
        <v>36054</v>
      </c>
      <c r="C27981" s="73" t="s">
        <v>59</v>
      </c>
      <c r="D27981" s="75">
        <v>9500.39</v>
      </c>
      <c r="E27981" s="75">
        <v>9249.2099999999991</v>
      </c>
      <c r="F27981" s="73" t="s">
        <v>11</v>
      </c>
    </row>
    <row r="27982" spans="1:6" ht="51" x14ac:dyDescent="0.25">
      <c r="A27982" s="73" t="s">
        <v>24180</v>
      </c>
      <c r="B27982" s="74" t="s">
        <v>36055</v>
      </c>
      <c r="C27982" s="73" t="s">
        <v>59</v>
      </c>
      <c r="D27982" s="75">
        <v>11607.99</v>
      </c>
      <c r="E27982" s="75">
        <v>11342.45</v>
      </c>
      <c r="F27982" s="73" t="s">
        <v>11</v>
      </c>
    </row>
    <row r="27983" spans="1:6" ht="63.75" x14ac:dyDescent="0.25">
      <c r="A27983" s="73" t="s">
        <v>24181</v>
      </c>
      <c r="B27983" s="74" t="s">
        <v>36056</v>
      </c>
      <c r="C27983" s="73" t="s">
        <v>59</v>
      </c>
      <c r="D27983" s="75">
        <v>10668.62</v>
      </c>
      <c r="E27983" s="75">
        <v>10395.299999999999</v>
      </c>
      <c r="F27983" s="73" t="s">
        <v>11</v>
      </c>
    </row>
    <row r="27984" spans="1:6" ht="51" x14ac:dyDescent="0.25">
      <c r="A27984" s="73" t="s">
        <v>24182</v>
      </c>
      <c r="B27984" s="74" t="s">
        <v>36057</v>
      </c>
      <c r="C27984" s="73" t="s">
        <v>59</v>
      </c>
      <c r="D27984" s="75">
        <v>13528.69</v>
      </c>
      <c r="E27984" s="75">
        <v>13227.02</v>
      </c>
      <c r="F27984" s="73" t="s">
        <v>11</v>
      </c>
    </row>
    <row r="27985" spans="1:6" ht="63.75" x14ac:dyDescent="0.25">
      <c r="A27985" s="73" t="s">
        <v>24183</v>
      </c>
      <c r="B27985" s="74" t="s">
        <v>36058</v>
      </c>
      <c r="C27985" s="73" t="s">
        <v>59</v>
      </c>
      <c r="D27985" s="75">
        <v>12442.58</v>
      </c>
      <c r="E27985" s="75">
        <v>12131.91</v>
      </c>
      <c r="F27985" s="73" t="s">
        <v>11</v>
      </c>
    </row>
    <row r="27986" spans="1:6" ht="51" x14ac:dyDescent="0.25">
      <c r="A27986" s="73" t="s">
        <v>24184</v>
      </c>
      <c r="B27986" s="74" t="s">
        <v>36059</v>
      </c>
      <c r="C27986" s="73" t="s">
        <v>59</v>
      </c>
      <c r="D27986" s="75">
        <v>9500.31</v>
      </c>
      <c r="E27986" s="75">
        <v>9270.08</v>
      </c>
      <c r="F27986" s="73" t="s">
        <v>11</v>
      </c>
    </row>
    <row r="27987" spans="1:6" ht="63.75" x14ac:dyDescent="0.25">
      <c r="A27987" s="73" t="s">
        <v>24185</v>
      </c>
      <c r="B27987" s="74" t="s">
        <v>36060</v>
      </c>
      <c r="C27987" s="73" t="s">
        <v>59</v>
      </c>
      <c r="D27987" s="75">
        <v>8662.7000000000007</v>
      </c>
      <c r="E27987" s="75">
        <v>8425.5300000000007</v>
      </c>
      <c r="F27987" s="73" t="s">
        <v>11</v>
      </c>
    </row>
    <row r="27988" spans="1:6" ht="51" x14ac:dyDescent="0.25">
      <c r="A27988" s="73" t="s">
        <v>24186</v>
      </c>
      <c r="B27988" s="74" t="s">
        <v>36061</v>
      </c>
      <c r="C27988" s="73" t="s">
        <v>59</v>
      </c>
      <c r="D27988" s="75">
        <v>11473.87</v>
      </c>
      <c r="E27988" s="75">
        <v>11197.1</v>
      </c>
      <c r="F27988" s="73" t="s">
        <v>11</v>
      </c>
    </row>
    <row r="27989" spans="1:6" ht="63.75" x14ac:dyDescent="0.25">
      <c r="A27989" s="73" t="s">
        <v>24187</v>
      </c>
      <c r="B27989" s="74" t="s">
        <v>36062</v>
      </c>
      <c r="C27989" s="73" t="s">
        <v>59</v>
      </c>
      <c r="D27989" s="75">
        <v>10665.18</v>
      </c>
      <c r="E27989" s="75">
        <v>10381.719999999999</v>
      </c>
      <c r="F27989" s="73" t="s">
        <v>11</v>
      </c>
    </row>
    <row r="27990" spans="1:6" ht="51" x14ac:dyDescent="0.25">
      <c r="A27990" s="73" t="s">
        <v>24188</v>
      </c>
      <c r="B27990" s="74" t="s">
        <v>36063</v>
      </c>
      <c r="C27990" s="73" t="s">
        <v>59</v>
      </c>
      <c r="D27990" s="75">
        <v>12599.16</v>
      </c>
      <c r="E27990" s="75">
        <v>12306.78</v>
      </c>
      <c r="F27990" s="73" t="s">
        <v>11</v>
      </c>
    </row>
    <row r="27991" spans="1:6" ht="63.75" x14ac:dyDescent="0.25">
      <c r="A27991" s="73" t="s">
        <v>24189</v>
      </c>
      <c r="B27991" s="74" t="s">
        <v>36064</v>
      </c>
      <c r="C27991" s="73" t="s">
        <v>59</v>
      </c>
      <c r="D27991" s="75">
        <v>11611.59</v>
      </c>
      <c r="E27991" s="75">
        <v>11311.03</v>
      </c>
      <c r="F27991" s="73" t="s">
        <v>11</v>
      </c>
    </row>
    <row r="27992" spans="1:6" ht="51" x14ac:dyDescent="0.25">
      <c r="A27992" s="73" t="s">
        <v>24190</v>
      </c>
      <c r="B27992" s="74" t="s">
        <v>36065</v>
      </c>
      <c r="C27992" s="73" t="s">
        <v>59</v>
      </c>
      <c r="D27992" s="75">
        <v>14334.51</v>
      </c>
      <c r="E27992" s="75">
        <v>14010.47</v>
      </c>
      <c r="F27992" s="73" t="s">
        <v>11</v>
      </c>
    </row>
    <row r="27993" spans="1:6" ht="63.75" x14ac:dyDescent="0.25">
      <c r="A27993" s="73" t="s">
        <v>24191</v>
      </c>
      <c r="B27993" s="74" t="s">
        <v>36066</v>
      </c>
      <c r="C27993" s="73" t="s">
        <v>59</v>
      </c>
      <c r="D27993" s="75">
        <v>13192.7</v>
      </c>
      <c r="E27993" s="75">
        <v>12859.2</v>
      </c>
      <c r="F27993" s="73" t="s">
        <v>11</v>
      </c>
    </row>
    <row r="27994" spans="1:6" ht="51" x14ac:dyDescent="0.25">
      <c r="A27994" s="73" t="s">
        <v>24192</v>
      </c>
      <c r="B27994" s="74" t="s">
        <v>36067</v>
      </c>
      <c r="C27994" s="73" t="s">
        <v>59</v>
      </c>
      <c r="D27994" s="75">
        <v>10555.93</v>
      </c>
      <c r="E27994" s="75">
        <v>10314.799999999999</v>
      </c>
      <c r="F27994" s="73" t="s">
        <v>11</v>
      </c>
    </row>
    <row r="27995" spans="1:6" ht="63.75" x14ac:dyDescent="0.25">
      <c r="A27995" s="73" t="s">
        <v>24193</v>
      </c>
      <c r="B27995" s="74" t="s">
        <v>36068</v>
      </c>
      <c r="C27995" s="73" t="s">
        <v>59</v>
      </c>
      <c r="D27995" s="75">
        <v>9515.42</v>
      </c>
      <c r="E27995" s="75">
        <v>9265.66</v>
      </c>
      <c r="F27995" s="73" t="s">
        <v>11</v>
      </c>
    </row>
    <row r="27996" spans="1:6" ht="51" x14ac:dyDescent="0.25">
      <c r="A27996" s="73" t="s">
        <v>24194</v>
      </c>
      <c r="B27996" s="74" t="s">
        <v>36069</v>
      </c>
      <c r="C27996" s="73" t="s">
        <v>59</v>
      </c>
      <c r="D27996" s="75">
        <v>12484.18</v>
      </c>
      <c r="E27996" s="75">
        <v>12196.01</v>
      </c>
      <c r="F27996" s="73" t="s">
        <v>11</v>
      </c>
    </row>
    <row r="27997" spans="1:6" ht="63.75" x14ac:dyDescent="0.25">
      <c r="A27997" s="73" t="s">
        <v>24195</v>
      </c>
      <c r="B27997" s="74" t="s">
        <v>36070</v>
      </c>
      <c r="C27997" s="73" t="s">
        <v>59</v>
      </c>
      <c r="D27997" s="75">
        <v>11495.08</v>
      </c>
      <c r="E27997" s="75">
        <v>11198.72</v>
      </c>
      <c r="F27997" s="73" t="s">
        <v>11</v>
      </c>
    </row>
    <row r="27998" spans="1:6" ht="51" x14ac:dyDescent="0.25">
      <c r="A27998" s="73" t="s">
        <v>24196</v>
      </c>
      <c r="B27998" s="74" t="s">
        <v>36071</v>
      </c>
      <c r="C27998" s="73" t="s">
        <v>59</v>
      </c>
      <c r="D27998" s="75">
        <v>14074.93</v>
      </c>
      <c r="E27998" s="75">
        <v>13755.6</v>
      </c>
      <c r="F27998" s="73" t="s">
        <v>11</v>
      </c>
    </row>
    <row r="27999" spans="1:6" ht="63.75" x14ac:dyDescent="0.25">
      <c r="A27999" s="73" t="s">
        <v>24197</v>
      </c>
      <c r="B27999" s="74" t="s">
        <v>36072</v>
      </c>
      <c r="C27999" s="73" t="s">
        <v>59</v>
      </c>
      <c r="D27999" s="75">
        <v>13034.42</v>
      </c>
      <c r="E27999" s="75">
        <v>12706.46</v>
      </c>
      <c r="F27999" s="73" t="s">
        <v>11</v>
      </c>
    </row>
    <row r="28000" spans="1:6" ht="51" x14ac:dyDescent="0.25">
      <c r="A28000" s="73" t="s">
        <v>24198</v>
      </c>
      <c r="B28000" s="74" t="s">
        <v>36073</v>
      </c>
      <c r="C28000" s="73" t="s">
        <v>59</v>
      </c>
      <c r="D28000" s="75">
        <v>15934.3</v>
      </c>
      <c r="E28000" s="75">
        <v>15580.7</v>
      </c>
      <c r="F28000" s="73" t="s">
        <v>11</v>
      </c>
    </row>
    <row r="28001" spans="1:6" ht="63.75" x14ac:dyDescent="0.25">
      <c r="A28001" s="73" t="s">
        <v>24199</v>
      </c>
      <c r="B28001" s="74" t="s">
        <v>36074</v>
      </c>
      <c r="C28001" s="73" t="s">
        <v>59</v>
      </c>
      <c r="D28001" s="75">
        <v>14736.33</v>
      </c>
      <c r="E28001" s="75">
        <v>14372.8</v>
      </c>
      <c r="F28001" s="73" t="s">
        <v>11</v>
      </c>
    </row>
    <row r="28002" spans="1:6" ht="51" x14ac:dyDescent="0.25">
      <c r="A28002" s="73" t="s">
        <v>24200</v>
      </c>
      <c r="B28002" s="74" t="s">
        <v>36075</v>
      </c>
      <c r="C28002" s="73" t="s">
        <v>59</v>
      </c>
      <c r="D28002" s="75">
        <v>11356.37</v>
      </c>
      <c r="E28002" s="75">
        <v>11092.15</v>
      </c>
      <c r="F28002" s="73" t="s">
        <v>11</v>
      </c>
    </row>
    <row r="28003" spans="1:6" ht="63.75" x14ac:dyDescent="0.25">
      <c r="A28003" s="73" t="s">
        <v>24201</v>
      </c>
      <c r="B28003" s="74" t="s">
        <v>36076</v>
      </c>
      <c r="C28003" s="73" t="s">
        <v>59</v>
      </c>
      <c r="D28003" s="75">
        <v>10267.65</v>
      </c>
      <c r="E28003" s="75">
        <v>9994.41</v>
      </c>
      <c r="F28003" s="73" t="s">
        <v>11</v>
      </c>
    </row>
    <row r="28004" spans="1:6" ht="51" x14ac:dyDescent="0.25">
      <c r="A28004" s="73" t="s">
        <v>24202</v>
      </c>
      <c r="B28004" s="74" t="s">
        <v>36077</v>
      </c>
      <c r="C28004" s="73" t="s">
        <v>59</v>
      </c>
      <c r="D28004" s="75">
        <v>13613.74</v>
      </c>
      <c r="E28004" s="75">
        <v>13295.18</v>
      </c>
      <c r="F28004" s="73" t="s">
        <v>11</v>
      </c>
    </row>
    <row r="28005" spans="1:6" ht="63.75" x14ac:dyDescent="0.25">
      <c r="A28005" s="73" t="s">
        <v>24203</v>
      </c>
      <c r="B28005" s="74" t="s">
        <v>36078</v>
      </c>
      <c r="C28005" s="73" t="s">
        <v>59</v>
      </c>
      <c r="D28005" s="75">
        <v>12576.44</v>
      </c>
      <c r="E28005" s="75">
        <v>12249.29</v>
      </c>
      <c r="F28005" s="73" t="s">
        <v>11</v>
      </c>
    </row>
    <row r="28006" spans="1:6" ht="51" x14ac:dyDescent="0.25">
      <c r="A28006" s="73" t="s">
        <v>24204</v>
      </c>
      <c r="B28006" s="74" t="s">
        <v>36079</v>
      </c>
      <c r="C28006" s="73" t="s">
        <v>59</v>
      </c>
      <c r="D28006" s="75">
        <v>14920.91</v>
      </c>
      <c r="E28006" s="75">
        <v>14577.48</v>
      </c>
      <c r="F28006" s="73" t="s">
        <v>11</v>
      </c>
    </row>
    <row r="28007" spans="1:6" ht="63.75" x14ac:dyDescent="0.25">
      <c r="A28007" s="73" t="s">
        <v>24205</v>
      </c>
      <c r="B28007" s="74" t="s">
        <v>36080</v>
      </c>
      <c r="C28007" s="73" t="s">
        <v>59</v>
      </c>
      <c r="D28007" s="75">
        <v>13832.19</v>
      </c>
      <c r="E28007" s="75">
        <v>13479.74</v>
      </c>
      <c r="F28007" s="73" t="s">
        <v>11</v>
      </c>
    </row>
    <row r="28008" spans="1:6" ht="51" x14ac:dyDescent="0.25">
      <c r="A28008" s="73" t="s">
        <v>24206</v>
      </c>
      <c r="B28008" s="74" t="s">
        <v>36081</v>
      </c>
      <c r="C28008" s="73" t="s">
        <v>59</v>
      </c>
      <c r="D28008" s="75">
        <v>16670.490000000002</v>
      </c>
      <c r="E28008" s="75">
        <v>16295.58</v>
      </c>
      <c r="F28008" s="73" t="s">
        <v>11</v>
      </c>
    </row>
    <row r="28009" spans="1:6" ht="63.75" x14ac:dyDescent="0.25">
      <c r="A28009" s="73" t="s">
        <v>24207</v>
      </c>
      <c r="B28009" s="74" t="s">
        <v>36082</v>
      </c>
      <c r="C28009" s="73" t="s">
        <v>59</v>
      </c>
      <c r="D28009" s="75">
        <v>15416.81</v>
      </c>
      <c r="E28009" s="75">
        <v>15031.51</v>
      </c>
      <c r="F28009" s="73" t="s">
        <v>11</v>
      </c>
    </row>
    <row r="28010" spans="1:6" ht="51" x14ac:dyDescent="0.25">
      <c r="A28010" s="73" t="s">
        <v>24208</v>
      </c>
      <c r="B28010" s="74" t="s">
        <v>36083</v>
      </c>
      <c r="C28010" s="73" t="s">
        <v>59</v>
      </c>
      <c r="D28010" s="75">
        <v>12335.86</v>
      </c>
      <c r="E28010" s="75">
        <v>12044.58</v>
      </c>
      <c r="F28010" s="73" t="s">
        <v>11</v>
      </c>
    </row>
    <row r="28011" spans="1:6" ht="63.75" x14ac:dyDescent="0.25">
      <c r="A28011" s="73" t="s">
        <v>24209</v>
      </c>
      <c r="B28011" s="74" t="s">
        <v>36084</v>
      </c>
      <c r="C28011" s="73" t="s">
        <v>59</v>
      </c>
      <c r="D28011" s="75">
        <v>11198.94</v>
      </c>
      <c r="E28011" s="75">
        <v>10898.24</v>
      </c>
      <c r="F28011" s="73" t="s">
        <v>11</v>
      </c>
    </row>
    <row r="28012" spans="1:6" ht="51" x14ac:dyDescent="0.25">
      <c r="A28012" s="73" t="s">
        <v>24210</v>
      </c>
      <c r="B28012" s="74" t="s">
        <v>36085</v>
      </c>
      <c r="C28012" s="73" t="s">
        <v>59</v>
      </c>
      <c r="D28012" s="75">
        <v>14691.56</v>
      </c>
      <c r="E28012" s="75">
        <v>14343.75</v>
      </c>
      <c r="F28012" s="73" t="s">
        <v>11</v>
      </c>
    </row>
    <row r="28013" spans="1:6" ht="63.75" x14ac:dyDescent="0.25">
      <c r="A28013" s="73" t="s">
        <v>24211</v>
      </c>
      <c r="B28013" s="74" t="s">
        <v>36086</v>
      </c>
      <c r="C28013" s="73" t="s">
        <v>59</v>
      </c>
      <c r="D28013" s="75">
        <v>13606.06</v>
      </c>
      <c r="E28013" s="75">
        <v>13249.25</v>
      </c>
      <c r="F28013" s="73" t="s">
        <v>11</v>
      </c>
    </row>
    <row r="28014" spans="1:6" ht="51" x14ac:dyDescent="0.25">
      <c r="A28014" s="73" t="s">
        <v>24212</v>
      </c>
      <c r="B28014" s="74" t="s">
        <v>36087</v>
      </c>
      <c r="C28014" s="73" t="s">
        <v>59</v>
      </c>
      <c r="D28014" s="75">
        <v>15941.8</v>
      </c>
      <c r="E28014" s="75">
        <v>15570.39</v>
      </c>
      <c r="F28014" s="73" t="s">
        <v>11</v>
      </c>
    </row>
    <row r="28015" spans="1:6" ht="63.75" x14ac:dyDescent="0.25">
      <c r="A28015" s="73" t="s">
        <v>24213</v>
      </c>
      <c r="B28015" s="74" t="s">
        <v>36088</v>
      </c>
      <c r="C28015" s="73" t="s">
        <v>59</v>
      </c>
      <c r="D28015" s="75">
        <v>14804.88</v>
      </c>
      <c r="E28015" s="75">
        <v>14424.05</v>
      </c>
      <c r="F28015" s="73" t="s">
        <v>11</v>
      </c>
    </row>
    <row r="28016" spans="1:6" ht="51" x14ac:dyDescent="0.25">
      <c r="A28016" s="73" t="s">
        <v>24214</v>
      </c>
      <c r="B28016" s="74" t="s">
        <v>36089</v>
      </c>
      <c r="C28016" s="73" t="s">
        <v>59</v>
      </c>
      <c r="D28016" s="75">
        <v>17689.509999999998</v>
      </c>
      <c r="E28016" s="75">
        <v>17287.060000000001</v>
      </c>
      <c r="F28016" s="73" t="s">
        <v>11</v>
      </c>
    </row>
    <row r="28017" spans="1:6" ht="63.75" x14ac:dyDescent="0.25">
      <c r="A28017" s="73" t="s">
        <v>24215</v>
      </c>
      <c r="B28017" s="74" t="s">
        <v>36090</v>
      </c>
      <c r="C28017" s="73" t="s">
        <v>59</v>
      </c>
      <c r="D28017" s="75">
        <v>16379.06</v>
      </c>
      <c r="E28017" s="75">
        <v>15965.75</v>
      </c>
      <c r="F28017" s="73" t="s">
        <v>11</v>
      </c>
    </row>
    <row r="28018" spans="1:6" x14ac:dyDescent="0.25">
      <c r="A28018" s="73" t="s">
        <v>24216</v>
      </c>
      <c r="B28018" s="74" t="s">
        <v>24217</v>
      </c>
      <c r="C28018" s="73" t="s">
        <v>59</v>
      </c>
      <c r="D28018" s="75">
        <v>1.21</v>
      </c>
      <c r="E28018" s="75">
        <v>1.1200000000000001</v>
      </c>
      <c r="F28018" s="73" t="s">
        <v>11</v>
      </c>
    </row>
    <row r="28019" spans="1:6" ht="51" x14ac:dyDescent="0.25">
      <c r="A28019" s="73" t="s">
        <v>24218</v>
      </c>
      <c r="B28019" s="74" t="s">
        <v>36203</v>
      </c>
      <c r="C28019" s="73" t="s">
        <v>59</v>
      </c>
      <c r="D28019" s="75">
        <v>6437.05</v>
      </c>
      <c r="E28019" s="75">
        <v>6284.39</v>
      </c>
      <c r="F28019" s="73" t="s">
        <v>11</v>
      </c>
    </row>
    <row r="28020" spans="1:6" ht="63.75" x14ac:dyDescent="0.25">
      <c r="A28020" s="73" t="s">
        <v>24219</v>
      </c>
      <c r="B28020" s="74" t="s">
        <v>36204</v>
      </c>
      <c r="C28020" s="73" t="s">
        <v>59</v>
      </c>
      <c r="D28020" s="75">
        <v>5832.35</v>
      </c>
      <c r="E28020" s="75">
        <v>5674.69</v>
      </c>
      <c r="F28020" s="73" t="s">
        <v>11</v>
      </c>
    </row>
    <row r="28021" spans="1:6" ht="51" x14ac:dyDescent="0.25">
      <c r="A28021" s="73" t="s">
        <v>24220</v>
      </c>
      <c r="B28021" s="74" t="s">
        <v>36205</v>
      </c>
      <c r="C28021" s="73" t="s">
        <v>59</v>
      </c>
      <c r="D28021" s="75">
        <v>6641.56</v>
      </c>
      <c r="E28021" s="75">
        <v>6480.31</v>
      </c>
      <c r="F28021" s="73" t="s">
        <v>11</v>
      </c>
    </row>
    <row r="28022" spans="1:6" ht="63.75" x14ac:dyDescent="0.25">
      <c r="A28022" s="73" t="s">
        <v>24221</v>
      </c>
      <c r="B28022" s="74" t="s">
        <v>36206</v>
      </c>
      <c r="C28022" s="73" t="s">
        <v>59</v>
      </c>
      <c r="D28022" s="75">
        <v>6080.78</v>
      </c>
      <c r="E28022" s="75">
        <v>5914.89</v>
      </c>
      <c r="F28022" s="73" t="s">
        <v>11</v>
      </c>
    </row>
    <row r="28023" spans="1:6" ht="51" x14ac:dyDescent="0.25">
      <c r="A28023" s="73" t="s">
        <v>24222</v>
      </c>
      <c r="B28023" s="74" t="s">
        <v>36207</v>
      </c>
      <c r="C28023" s="73" t="s">
        <v>59</v>
      </c>
      <c r="D28023" s="75">
        <v>6847.95</v>
      </c>
      <c r="E28023" s="75">
        <v>6686.16</v>
      </c>
      <c r="F28023" s="73" t="s">
        <v>11</v>
      </c>
    </row>
    <row r="28024" spans="1:6" ht="63.75" x14ac:dyDescent="0.25">
      <c r="A28024" s="73" t="s">
        <v>24223</v>
      </c>
      <c r="B28024" s="74" t="s">
        <v>36208</v>
      </c>
      <c r="C28024" s="73" t="s">
        <v>59</v>
      </c>
      <c r="D28024" s="75">
        <v>6243.25</v>
      </c>
      <c r="E28024" s="75">
        <v>6076.45</v>
      </c>
      <c r="F28024" s="73" t="s">
        <v>11</v>
      </c>
    </row>
    <row r="28025" spans="1:6" ht="51" x14ac:dyDescent="0.25">
      <c r="A28025" s="73" t="s">
        <v>24224</v>
      </c>
      <c r="B28025" s="74" t="s">
        <v>36209</v>
      </c>
      <c r="C28025" s="73" t="s">
        <v>59</v>
      </c>
      <c r="D28025" s="75">
        <v>7636.62</v>
      </c>
      <c r="E28025" s="75">
        <v>7457.3</v>
      </c>
      <c r="F28025" s="73" t="s">
        <v>11</v>
      </c>
    </row>
    <row r="28026" spans="1:6" ht="63.75" x14ac:dyDescent="0.25">
      <c r="A28026" s="73" t="s">
        <v>24225</v>
      </c>
      <c r="B28026" s="74" t="s">
        <v>36210</v>
      </c>
      <c r="C28026" s="73" t="s">
        <v>59</v>
      </c>
      <c r="D28026" s="75">
        <v>7031.92</v>
      </c>
      <c r="E28026" s="75">
        <v>6847.6</v>
      </c>
      <c r="F28026" s="73" t="s">
        <v>11</v>
      </c>
    </row>
    <row r="28027" spans="1:6" ht="51" x14ac:dyDescent="0.25">
      <c r="A28027" s="73" t="s">
        <v>24226</v>
      </c>
      <c r="B28027" s="74" t="s">
        <v>36211</v>
      </c>
      <c r="C28027" s="73" t="s">
        <v>59</v>
      </c>
      <c r="D28027" s="75">
        <v>9082.4</v>
      </c>
      <c r="E28027" s="75">
        <v>8876.16</v>
      </c>
      <c r="F28027" s="73" t="s">
        <v>11</v>
      </c>
    </row>
    <row r="28028" spans="1:6" ht="63.75" x14ac:dyDescent="0.25">
      <c r="A28028" s="73" t="s">
        <v>24227</v>
      </c>
      <c r="B28028" s="74" t="s">
        <v>36212</v>
      </c>
      <c r="C28028" s="73" t="s">
        <v>59</v>
      </c>
      <c r="D28028" s="75">
        <v>8145.34</v>
      </c>
      <c r="E28028" s="75">
        <v>7931.35</v>
      </c>
      <c r="F28028" s="73" t="s">
        <v>11</v>
      </c>
    </row>
    <row r="28029" spans="1:6" ht="51" x14ac:dyDescent="0.25">
      <c r="A28029" s="73" t="s">
        <v>24228</v>
      </c>
      <c r="B28029" s="74" t="s">
        <v>36213</v>
      </c>
      <c r="C28029" s="73" t="s">
        <v>59</v>
      </c>
      <c r="D28029" s="75">
        <v>10365.299999999999</v>
      </c>
      <c r="E28029" s="75">
        <v>10126.99</v>
      </c>
      <c r="F28029" s="73" t="s">
        <v>11</v>
      </c>
    </row>
    <row r="28030" spans="1:6" ht="63.75" x14ac:dyDescent="0.25">
      <c r="A28030" s="73" t="s">
        <v>24229</v>
      </c>
      <c r="B28030" s="74" t="s">
        <v>36214</v>
      </c>
      <c r="C28030" s="73" t="s">
        <v>59</v>
      </c>
      <c r="D28030" s="75">
        <v>9472.16</v>
      </c>
      <c r="E28030" s="75">
        <v>9226.4599999999991</v>
      </c>
      <c r="F28030" s="73" t="s">
        <v>11</v>
      </c>
    </row>
    <row r="28031" spans="1:6" ht="51" x14ac:dyDescent="0.25">
      <c r="A28031" s="73" t="s">
        <v>24230</v>
      </c>
      <c r="B28031" s="74" t="s">
        <v>36215</v>
      </c>
      <c r="C28031" s="73" t="s">
        <v>59</v>
      </c>
      <c r="D28031" s="75">
        <v>11843.78</v>
      </c>
      <c r="E28031" s="75">
        <v>11576.18</v>
      </c>
      <c r="F28031" s="73" t="s">
        <v>11</v>
      </c>
    </row>
    <row r="28032" spans="1:6" ht="63.75" x14ac:dyDescent="0.25">
      <c r="A28032" s="73" t="s">
        <v>24231</v>
      </c>
      <c r="B28032" s="74" t="s">
        <v>36216</v>
      </c>
      <c r="C28032" s="73" t="s">
        <v>59</v>
      </c>
      <c r="D28032" s="75">
        <v>10906.72</v>
      </c>
      <c r="E28032" s="75">
        <v>10631.36</v>
      </c>
      <c r="F28032" s="73" t="s">
        <v>11</v>
      </c>
    </row>
    <row r="28033" spans="1:6" ht="51" x14ac:dyDescent="0.25">
      <c r="A28033" s="73" t="s">
        <v>24232</v>
      </c>
      <c r="B28033" s="74" t="s">
        <v>36217</v>
      </c>
      <c r="C28033" s="73" t="s">
        <v>59</v>
      </c>
      <c r="D28033" s="75">
        <v>13724.74</v>
      </c>
      <c r="E28033" s="75">
        <v>13423.23</v>
      </c>
      <c r="F28033" s="73" t="s">
        <v>11</v>
      </c>
    </row>
    <row r="28034" spans="1:6" ht="63.75" x14ac:dyDescent="0.25">
      <c r="A28034" s="73" t="s">
        <v>24233</v>
      </c>
      <c r="B28034" s="74" t="s">
        <v>36218</v>
      </c>
      <c r="C28034" s="73" t="s">
        <v>59</v>
      </c>
      <c r="D28034" s="75">
        <v>12622.73</v>
      </c>
      <c r="E28034" s="75">
        <v>12312.09</v>
      </c>
      <c r="F28034" s="73" t="s">
        <v>11</v>
      </c>
    </row>
    <row r="28035" spans="1:6" ht="51" x14ac:dyDescent="0.25">
      <c r="A28035" s="73" t="s">
        <v>24234</v>
      </c>
      <c r="B28035" s="74" t="s">
        <v>36219</v>
      </c>
      <c r="C28035" s="73" t="s">
        <v>59</v>
      </c>
      <c r="D28035" s="75">
        <v>10907.84</v>
      </c>
      <c r="E28035" s="75">
        <v>10648.01</v>
      </c>
      <c r="F28035" s="73" t="s">
        <v>11</v>
      </c>
    </row>
    <row r="28036" spans="1:6" ht="63.75" x14ac:dyDescent="0.25">
      <c r="A28036" s="73" t="s">
        <v>24235</v>
      </c>
      <c r="B28036" s="74" t="s">
        <v>36220</v>
      </c>
      <c r="C28036" s="73" t="s">
        <v>59</v>
      </c>
      <c r="D28036" s="75">
        <v>9863.66</v>
      </c>
      <c r="E28036" s="75">
        <v>9595.18</v>
      </c>
      <c r="F28036" s="73" t="s">
        <v>11</v>
      </c>
    </row>
    <row r="28037" spans="1:6" ht="51" x14ac:dyDescent="0.25">
      <c r="A28037" s="73" t="s">
        <v>24236</v>
      </c>
      <c r="B28037" s="74" t="s">
        <v>36221</v>
      </c>
      <c r="C28037" s="73" t="s">
        <v>59</v>
      </c>
      <c r="D28037" s="75">
        <v>12577.9</v>
      </c>
      <c r="E28037" s="75">
        <v>12276.91</v>
      </c>
      <c r="F28037" s="73" t="s">
        <v>11</v>
      </c>
    </row>
    <row r="28038" spans="1:6" ht="63.75" x14ac:dyDescent="0.25">
      <c r="A28038" s="73" t="s">
        <v>24237</v>
      </c>
      <c r="B28038" s="74" t="s">
        <v>36222</v>
      </c>
      <c r="C28038" s="73" t="s">
        <v>59</v>
      </c>
      <c r="D28038" s="75">
        <v>11577.64</v>
      </c>
      <c r="E28038" s="75">
        <v>11268.37</v>
      </c>
      <c r="F28038" s="73" t="s">
        <v>11</v>
      </c>
    </row>
    <row r="28039" spans="1:6" ht="51" x14ac:dyDescent="0.25">
      <c r="A28039" s="73" t="s">
        <v>24238</v>
      </c>
      <c r="B28039" s="74" t="s">
        <v>36223</v>
      </c>
      <c r="C28039" s="73" t="s">
        <v>59</v>
      </c>
      <c r="D28039" s="75">
        <v>13685.78</v>
      </c>
      <c r="E28039" s="75">
        <v>13364.21</v>
      </c>
      <c r="F28039" s="73" t="s">
        <v>11</v>
      </c>
    </row>
    <row r="28040" spans="1:6" ht="63.75" x14ac:dyDescent="0.25">
      <c r="A28040" s="73" t="s">
        <v>24239</v>
      </c>
      <c r="B28040" s="74" t="s">
        <v>36224</v>
      </c>
      <c r="C28040" s="73" t="s">
        <v>59</v>
      </c>
      <c r="D28040" s="75">
        <v>12641.6</v>
      </c>
      <c r="E28040" s="75">
        <v>12311.39</v>
      </c>
      <c r="F28040" s="73" t="s">
        <v>11</v>
      </c>
    </row>
    <row r="28041" spans="1:6" ht="51" x14ac:dyDescent="0.25">
      <c r="A28041" s="73" t="s">
        <v>24240</v>
      </c>
      <c r="B28041" s="74" t="s">
        <v>36225</v>
      </c>
      <c r="C28041" s="73" t="s">
        <v>59</v>
      </c>
      <c r="D28041" s="75">
        <v>15310.64</v>
      </c>
      <c r="E28041" s="75">
        <v>14961.37</v>
      </c>
      <c r="F28041" s="73" t="s">
        <v>11</v>
      </c>
    </row>
    <row r="28042" spans="1:6" ht="63.75" x14ac:dyDescent="0.25">
      <c r="A28042" s="73" t="s">
        <v>24241</v>
      </c>
      <c r="B28042" s="74" t="s">
        <v>36226</v>
      </c>
      <c r="C28042" s="73" t="s">
        <v>59</v>
      </c>
      <c r="D28042" s="75">
        <v>14080.08</v>
      </c>
      <c r="E28042" s="75">
        <v>13720.61</v>
      </c>
      <c r="F28042" s="73" t="s">
        <v>11</v>
      </c>
    </row>
    <row r="28043" spans="1:6" ht="51" x14ac:dyDescent="0.25">
      <c r="A28043" s="73" t="s">
        <v>24242</v>
      </c>
      <c r="B28043" s="74" t="s">
        <v>36227</v>
      </c>
      <c r="C28043" s="73" t="s">
        <v>59</v>
      </c>
      <c r="D28043" s="75">
        <v>12293.8</v>
      </c>
      <c r="E28043" s="75">
        <v>12001.75</v>
      </c>
      <c r="F28043" s="73" t="s">
        <v>11</v>
      </c>
    </row>
    <row r="28044" spans="1:6" ht="63.75" x14ac:dyDescent="0.25">
      <c r="A28044" s="73" t="s">
        <v>24243</v>
      </c>
      <c r="B28044" s="74" t="s">
        <v>36228</v>
      </c>
      <c r="C28044" s="73" t="s">
        <v>59</v>
      </c>
      <c r="D28044" s="75">
        <v>11147.33</v>
      </c>
      <c r="E28044" s="75">
        <v>10845.79</v>
      </c>
      <c r="F28044" s="73" t="s">
        <v>11</v>
      </c>
    </row>
    <row r="28045" spans="1:6" ht="51" x14ac:dyDescent="0.25">
      <c r="A28045" s="73" t="s">
        <v>24244</v>
      </c>
      <c r="B28045" s="74" t="s">
        <v>36229</v>
      </c>
      <c r="C28045" s="73" t="s">
        <v>59</v>
      </c>
      <c r="D28045" s="75">
        <v>14688.37</v>
      </c>
      <c r="E28045" s="75">
        <v>14339.05</v>
      </c>
      <c r="F28045" s="73" t="s">
        <v>11</v>
      </c>
    </row>
    <row r="28046" spans="1:6" ht="63.75" x14ac:dyDescent="0.25">
      <c r="A28046" s="73" t="s">
        <v>24245</v>
      </c>
      <c r="B28046" s="74" t="s">
        <v>36230</v>
      </c>
      <c r="C28046" s="73" t="s">
        <v>59</v>
      </c>
      <c r="D28046" s="75">
        <v>13585.82</v>
      </c>
      <c r="E28046" s="75">
        <v>13227.38</v>
      </c>
      <c r="F28046" s="73" t="s">
        <v>11</v>
      </c>
    </row>
    <row r="28047" spans="1:6" ht="51" x14ac:dyDescent="0.25">
      <c r="A28047" s="73" t="s">
        <v>24246</v>
      </c>
      <c r="B28047" s="74" t="s">
        <v>36231</v>
      </c>
      <c r="C28047" s="73" t="s">
        <v>59</v>
      </c>
      <c r="D28047" s="75">
        <v>16851.97</v>
      </c>
      <c r="E28047" s="75">
        <v>16467.77</v>
      </c>
      <c r="F28047" s="73" t="s">
        <v>11</v>
      </c>
    </row>
    <row r="28048" spans="1:6" ht="63.75" x14ac:dyDescent="0.25">
      <c r="A28048" s="73" t="s">
        <v>24247</v>
      </c>
      <c r="B28048" s="74" t="s">
        <v>36232</v>
      </c>
      <c r="C28048" s="73" t="s">
        <v>59</v>
      </c>
      <c r="D28048" s="75">
        <v>15503.06</v>
      </c>
      <c r="E28048" s="75">
        <v>15107.68</v>
      </c>
      <c r="F28048" s="73" t="s">
        <v>11</v>
      </c>
    </row>
    <row r="28049" spans="1:6" ht="51" x14ac:dyDescent="0.25">
      <c r="A28049" s="73" t="s">
        <v>24248</v>
      </c>
      <c r="B28049" s="74" t="s">
        <v>36233</v>
      </c>
      <c r="C28049" s="73" t="s">
        <v>59</v>
      </c>
      <c r="D28049" s="75">
        <v>19230.53</v>
      </c>
      <c r="E28049" s="75">
        <v>18802.82</v>
      </c>
      <c r="F28049" s="73" t="s">
        <v>11</v>
      </c>
    </row>
    <row r="28050" spans="1:6" ht="63.75" x14ac:dyDescent="0.25">
      <c r="A28050" s="73" t="s">
        <v>24249</v>
      </c>
      <c r="B28050" s="74" t="s">
        <v>36234</v>
      </c>
      <c r="C28050" s="73" t="s">
        <v>59</v>
      </c>
      <c r="D28050" s="75">
        <v>17674.89</v>
      </c>
      <c r="E28050" s="75">
        <v>17234.28</v>
      </c>
      <c r="F28050" s="73" t="s">
        <v>11</v>
      </c>
    </row>
    <row r="28051" spans="1:6" ht="25.5" x14ac:dyDescent="0.25">
      <c r="A28051" s="73" t="s">
        <v>36267</v>
      </c>
      <c r="B28051" s="74" t="s">
        <v>36268</v>
      </c>
      <c r="C28051" s="73" t="s">
        <v>59</v>
      </c>
      <c r="D28051" s="75">
        <v>9.82</v>
      </c>
      <c r="E28051" s="75">
        <v>9.5</v>
      </c>
      <c r="F28051" s="73" t="s">
        <v>11</v>
      </c>
    </row>
    <row r="28052" spans="1:6" x14ac:dyDescent="0.25">
      <c r="A28052" s="73" t="s">
        <v>36269</v>
      </c>
      <c r="B28052" s="74" t="s">
        <v>30245</v>
      </c>
      <c r="C28052" s="73" t="s">
        <v>59</v>
      </c>
      <c r="D28052" s="75">
        <v>4.1500000000000004</v>
      </c>
      <c r="E28052" s="75">
        <v>4.07</v>
      </c>
      <c r="F28052" s="73" t="s">
        <v>11</v>
      </c>
    </row>
    <row r="28053" spans="1:6" ht="38.25" x14ac:dyDescent="0.25">
      <c r="A28053" s="73" t="s">
        <v>24250</v>
      </c>
      <c r="B28053" s="74" t="s">
        <v>24251</v>
      </c>
      <c r="C28053" s="73" t="s">
        <v>852</v>
      </c>
      <c r="D28053" s="75">
        <v>0.23</v>
      </c>
      <c r="E28053" s="75">
        <v>0.23</v>
      </c>
      <c r="F28053" s="73" t="s">
        <v>11</v>
      </c>
    </row>
    <row r="28054" spans="1:6" ht="38.25" x14ac:dyDescent="0.25">
      <c r="A28054" s="73" t="s">
        <v>24252</v>
      </c>
      <c r="B28054" s="74" t="s">
        <v>24253</v>
      </c>
      <c r="C28054" s="73" t="s">
        <v>852</v>
      </c>
      <c r="D28054" s="75">
        <v>0.35</v>
      </c>
      <c r="E28054" s="75">
        <v>0.35</v>
      </c>
      <c r="F28054" s="73" t="s">
        <v>11</v>
      </c>
    </row>
    <row r="28055" spans="1:6" ht="38.25" x14ac:dyDescent="0.25">
      <c r="A28055" s="73" t="s">
        <v>24254</v>
      </c>
      <c r="B28055" s="74" t="s">
        <v>24255</v>
      </c>
      <c r="C28055" s="73" t="s">
        <v>852</v>
      </c>
      <c r="D28055" s="75">
        <v>0.48</v>
      </c>
      <c r="E28055" s="75">
        <v>0.48</v>
      </c>
      <c r="F28055" s="73" t="s">
        <v>11</v>
      </c>
    </row>
    <row r="28056" spans="1:6" ht="38.25" x14ac:dyDescent="0.25">
      <c r="A28056" s="73" t="s">
        <v>24256</v>
      </c>
      <c r="B28056" s="74" t="s">
        <v>24257</v>
      </c>
      <c r="C28056" s="73" t="s">
        <v>852</v>
      </c>
      <c r="D28056" s="75">
        <v>0.57999999999999996</v>
      </c>
      <c r="E28056" s="75">
        <v>0.57999999999999996</v>
      </c>
      <c r="F28056" s="73" t="s">
        <v>11</v>
      </c>
    </row>
    <row r="28057" spans="1:6" ht="38.25" x14ac:dyDescent="0.25">
      <c r="A28057" s="73" t="s">
        <v>24258</v>
      </c>
      <c r="B28057" s="74" t="s">
        <v>24259</v>
      </c>
      <c r="C28057" s="73" t="s">
        <v>852</v>
      </c>
      <c r="D28057" s="75">
        <v>0.68</v>
      </c>
      <c r="E28057" s="75">
        <v>0.68</v>
      </c>
      <c r="F28057" s="73" t="s">
        <v>11</v>
      </c>
    </row>
    <row r="28058" spans="1:6" ht="38.25" x14ac:dyDescent="0.25">
      <c r="A28058" s="73" t="s">
        <v>24260</v>
      </c>
      <c r="B28058" s="74" t="s">
        <v>24261</v>
      </c>
      <c r="C28058" s="73" t="s">
        <v>852</v>
      </c>
      <c r="D28058" s="75">
        <v>0.79</v>
      </c>
      <c r="E28058" s="75">
        <v>0.79</v>
      </c>
      <c r="F28058" s="73" t="s">
        <v>11</v>
      </c>
    </row>
    <row r="28059" spans="1:6" ht="25.5" x14ac:dyDescent="0.25">
      <c r="A28059" s="73" t="s">
        <v>24262</v>
      </c>
      <c r="B28059" s="74" t="s">
        <v>24263</v>
      </c>
      <c r="C28059" s="73" t="s">
        <v>852</v>
      </c>
      <c r="D28059" s="75">
        <v>0.94</v>
      </c>
      <c r="E28059" s="75">
        <v>0.94</v>
      </c>
      <c r="F28059" s="73" t="s">
        <v>11</v>
      </c>
    </row>
    <row r="28060" spans="1:6" ht="38.25" x14ac:dyDescent="0.25">
      <c r="A28060" s="73" t="s">
        <v>24264</v>
      </c>
      <c r="B28060" s="74" t="s">
        <v>24265</v>
      </c>
      <c r="C28060" s="73" t="s">
        <v>852</v>
      </c>
      <c r="D28060" s="75">
        <v>0.16</v>
      </c>
      <c r="E28060" s="75">
        <v>0.16</v>
      </c>
      <c r="F28060" s="73" t="s">
        <v>11</v>
      </c>
    </row>
    <row r="28061" spans="1:6" ht="38.25" x14ac:dyDescent="0.25">
      <c r="A28061" s="73" t="s">
        <v>24266</v>
      </c>
      <c r="B28061" s="74" t="s">
        <v>24267</v>
      </c>
      <c r="C28061" s="73" t="s">
        <v>852</v>
      </c>
      <c r="D28061" s="75">
        <v>0.24</v>
      </c>
      <c r="E28061" s="75">
        <v>0.24</v>
      </c>
      <c r="F28061" s="73" t="s">
        <v>11</v>
      </c>
    </row>
    <row r="28062" spans="1:6" ht="38.25" x14ac:dyDescent="0.25">
      <c r="A28062" s="73" t="s">
        <v>24268</v>
      </c>
      <c r="B28062" s="74" t="s">
        <v>24269</v>
      </c>
      <c r="C28062" s="73" t="s">
        <v>852</v>
      </c>
      <c r="D28062" s="75">
        <v>0.28999999999999998</v>
      </c>
      <c r="E28062" s="75">
        <v>0.28999999999999998</v>
      </c>
      <c r="F28062" s="73" t="s">
        <v>11</v>
      </c>
    </row>
    <row r="28063" spans="1:6" ht="38.25" x14ac:dyDescent="0.25">
      <c r="A28063" s="73" t="s">
        <v>24270</v>
      </c>
      <c r="B28063" s="74" t="s">
        <v>24271</v>
      </c>
      <c r="C28063" s="73" t="s">
        <v>852</v>
      </c>
      <c r="D28063" s="75">
        <v>0.36</v>
      </c>
      <c r="E28063" s="75">
        <v>0.36</v>
      </c>
      <c r="F28063" s="73" t="s">
        <v>11</v>
      </c>
    </row>
    <row r="28064" spans="1:6" ht="38.25" x14ac:dyDescent="0.25">
      <c r="A28064" s="73" t="s">
        <v>24272</v>
      </c>
      <c r="B28064" s="74" t="s">
        <v>24273</v>
      </c>
      <c r="C28064" s="73" t="s">
        <v>852</v>
      </c>
      <c r="D28064" s="75">
        <v>0.46</v>
      </c>
      <c r="E28064" s="75">
        <v>0.46</v>
      </c>
      <c r="F28064" s="73" t="s">
        <v>11</v>
      </c>
    </row>
    <row r="28065" spans="1:6" ht="38.25" x14ac:dyDescent="0.25">
      <c r="A28065" s="73" t="s">
        <v>24274</v>
      </c>
      <c r="B28065" s="74" t="s">
        <v>24275</v>
      </c>
      <c r="C28065" s="73" t="s">
        <v>852</v>
      </c>
      <c r="D28065" s="75">
        <v>0.53</v>
      </c>
      <c r="E28065" s="75">
        <v>0.53</v>
      </c>
      <c r="F28065" s="73" t="s">
        <v>11</v>
      </c>
    </row>
    <row r="28066" spans="1:6" ht="25.5" x14ac:dyDescent="0.25">
      <c r="A28066" s="73" t="s">
        <v>24276</v>
      </c>
      <c r="B28066" s="74" t="s">
        <v>24277</v>
      </c>
      <c r="C28066" s="73" t="s">
        <v>852</v>
      </c>
      <c r="D28066" s="75">
        <v>0.62</v>
      </c>
      <c r="E28066" s="75">
        <v>0.62</v>
      </c>
      <c r="F28066" s="73" t="s">
        <v>11</v>
      </c>
    </row>
    <row r="28067" spans="1:6" ht="25.5" x14ac:dyDescent="0.25">
      <c r="A28067" s="73" t="s">
        <v>24278</v>
      </c>
      <c r="B28067" s="74" t="s">
        <v>24279</v>
      </c>
      <c r="C28067" s="73" t="s">
        <v>852</v>
      </c>
      <c r="D28067" s="75">
        <v>0.45</v>
      </c>
      <c r="E28067" s="75">
        <v>0.45</v>
      </c>
      <c r="F28067" s="73" t="s">
        <v>11</v>
      </c>
    </row>
    <row r="28068" spans="1:6" ht="25.5" x14ac:dyDescent="0.25">
      <c r="A28068" s="73" t="s">
        <v>24280</v>
      </c>
      <c r="B28068" s="74" t="s">
        <v>24281</v>
      </c>
      <c r="C28068" s="73" t="s">
        <v>852</v>
      </c>
      <c r="D28068" s="75">
        <v>0.19</v>
      </c>
      <c r="E28068" s="75">
        <v>0.19</v>
      </c>
      <c r="F28068" s="73" t="s">
        <v>11</v>
      </c>
    </row>
    <row r="28069" spans="1:6" ht="25.5" x14ac:dyDescent="0.25">
      <c r="A28069" s="73" t="s">
        <v>24282</v>
      </c>
      <c r="B28069" s="74" t="s">
        <v>24283</v>
      </c>
      <c r="C28069" s="73" t="s">
        <v>852</v>
      </c>
      <c r="D28069" s="75">
        <v>0.35</v>
      </c>
      <c r="E28069" s="75">
        <v>0.35</v>
      </c>
      <c r="F28069" s="73" t="s">
        <v>11</v>
      </c>
    </row>
    <row r="28070" spans="1:6" ht="25.5" x14ac:dyDescent="0.25">
      <c r="A28070" s="73" t="s">
        <v>24284</v>
      </c>
      <c r="B28070" s="74" t="s">
        <v>24285</v>
      </c>
      <c r="C28070" s="73" t="s">
        <v>852</v>
      </c>
      <c r="D28070" s="75">
        <v>0.28999999999999998</v>
      </c>
      <c r="E28070" s="75">
        <v>0.28999999999999998</v>
      </c>
      <c r="F28070" s="73" t="s">
        <v>11</v>
      </c>
    </row>
    <row r="28071" spans="1:6" ht="25.5" x14ac:dyDescent="0.25">
      <c r="A28071" s="73" t="s">
        <v>24286</v>
      </c>
      <c r="B28071" s="74" t="s">
        <v>24287</v>
      </c>
      <c r="C28071" s="73" t="s">
        <v>852</v>
      </c>
      <c r="D28071" s="75">
        <v>0.36</v>
      </c>
      <c r="E28071" s="75">
        <v>0.36</v>
      </c>
      <c r="F28071" s="73" t="s">
        <v>11</v>
      </c>
    </row>
    <row r="28072" spans="1:6" ht="25.5" x14ac:dyDescent="0.25">
      <c r="A28072" s="73" t="s">
        <v>24288</v>
      </c>
      <c r="B28072" s="74" t="s">
        <v>24289</v>
      </c>
      <c r="C28072" s="73" t="s">
        <v>852</v>
      </c>
      <c r="D28072" s="75">
        <v>0.57999999999999996</v>
      </c>
      <c r="E28072" s="75">
        <v>0.57999999999999996</v>
      </c>
      <c r="F28072" s="73" t="s">
        <v>11</v>
      </c>
    </row>
    <row r="28073" spans="1:6" ht="25.5" x14ac:dyDescent="0.25">
      <c r="A28073" s="73" t="s">
        <v>24290</v>
      </c>
      <c r="B28073" s="74" t="s">
        <v>24291</v>
      </c>
      <c r="C28073" s="73" t="s">
        <v>852</v>
      </c>
      <c r="D28073" s="75">
        <v>0.43</v>
      </c>
      <c r="E28073" s="75">
        <v>0.43</v>
      </c>
      <c r="F28073" s="73" t="s">
        <v>11</v>
      </c>
    </row>
    <row r="28074" spans="1:6" ht="25.5" x14ac:dyDescent="0.25">
      <c r="A28074" s="73" t="s">
        <v>24292</v>
      </c>
      <c r="B28074" s="74" t="s">
        <v>24293</v>
      </c>
      <c r="C28074" s="73" t="s">
        <v>852</v>
      </c>
      <c r="D28074" s="75">
        <v>0.57999999999999996</v>
      </c>
      <c r="E28074" s="75">
        <v>0.57999999999999996</v>
      </c>
      <c r="F28074" s="73" t="s">
        <v>11</v>
      </c>
    </row>
    <row r="28075" spans="1:6" ht="25.5" x14ac:dyDescent="0.25">
      <c r="A28075" s="73" t="s">
        <v>24294</v>
      </c>
      <c r="B28075" s="74" t="s">
        <v>24295</v>
      </c>
      <c r="C28075" s="73" t="s">
        <v>852</v>
      </c>
      <c r="D28075" s="75">
        <v>0.5</v>
      </c>
      <c r="E28075" s="75">
        <v>0.5</v>
      </c>
      <c r="F28075" s="73" t="s">
        <v>11</v>
      </c>
    </row>
    <row r="28076" spans="1:6" ht="25.5" x14ac:dyDescent="0.25">
      <c r="A28076" s="73" t="s">
        <v>24296</v>
      </c>
      <c r="B28076" s="74" t="s">
        <v>24297</v>
      </c>
      <c r="C28076" s="73" t="s">
        <v>852</v>
      </c>
      <c r="D28076" s="75">
        <v>0.65</v>
      </c>
      <c r="E28076" s="75">
        <v>0.65</v>
      </c>
      <c r="F28076" s="73" t="s">
        <v>11</v>
      </c>
    </row>
    <row r="28077" spans="1:6" ht="25.5" x14ac:dyDescent="0.25">
      <c r="A28077" s="73" t="s">
        <v>24298</v>
      </c>
      <c r="B28077" s="74" t="s">
        <v>24299</v>
      </c>
      <c r="C28077" s="73" t="s">
        <v>852</v>
      </c>
      <c r="D28077" s="75">
        <v>0.72</v>
      </c>
      <c r="E28077" s="75">
        <v>0.72</v>
      </c>
      <c r="F28077" s="73" t="s">
        <v>11</v>
      </c>
    </row>
    <row r="28078" spans="1:6" ht="25.5" x14ac:dyDescent="0.25">
      <c r="A28078" s="73" t="s">
        <v>24300</v>
      </c>
      <c r="B28078" s="74" t="s">
        <v>24301</v>
      </c>
      <c r="C28078" s="73" t="s">
        <v>852</v>
      </c>
      <c r="D28078" s="75">
        <v>0.43</v>
      </c>
      <c r="E28078" s="75">
        <v>0.43</v>
      </c>
      <c r="F28078" s="73" t="s">
        <v>11</v>
      </c>
    </row>
    <row r="28079" spans="1:6" x14ac:dyDescent="0.25">
      <c r="A28079" s="73" t="s">
        <v>24302</v>
      </c>
      <c r="B28079" s="74" t="s">
        <v>24303</v>
      </c>
      <c r="C28079" s="73" t="s">
        <v>852</v>
      </c>
      <c r="D28079" s="75">
        <v>0.24</v>
      </c>
      <c r="E28079" s="75">
        <v>0.24</v>
      </c>
      <c r="F28079" s="73" t="s">
        <v>11</v>
      </c>
    </row>
    <row r="28080" spans="1:6" ht="25.5" x14ac:dyDescent="0.25">
      <c r="A28080" s="73" t="s">
        <v>24304</v>
      </c>
      <c r="B28080" s="74" t="s">
        <v>24305</v>
      </c>
      <c r="C28080" s="73" t="s">
        <v>852</v>
      </c>
      <c r="D28080" s="75">
        <v>0.36</v>
      </c>
      <c r="E28080" s="75">
        <v>0.36</v>
      </c>
      <c r="F28080" s="73" t="s">
        <v>11</v>
      </c>
    </row>
    <row r="28081" spans="1:6" ht="25.5" x14ac:dyDescent="0.25">
      <c r="A28081" s="73" t="s">
        <v>24306</v>
      </c>
      <c r="B28081" s="74" t="s">
        <v>24307</v>
      </c>
      <c r="C28081" s="73" t="s">
        <v>852</v>
      </c>
      <c r="D28081" s="75">
        <v>0.34</v>
      </c>
      <c r="E28081" s="75">
        <v>0.34</v>
      </c>
      <c r="F28081" s="73" t="s">
        <v>11</v>
      </c>
    </row>
    <row r="28082" spans="1:6" ht="25.5" x14ac:dyDescent="0.25">
      <c r="A28082" s="73" t="s">
        <v>24308</v>
      </c>
      <c r="B28082" s="74" t="s">
        <v>24309</v>
      </c>
      <c r="C28082" s="73" t="s">
        <v>852</v>
      </c>
      <c r="D28082" s="75">
        <v>0.28999999999999998</v>
      </c>
      <c r="E28082" s="75">
        <v>0.28999999999999998</v>
      </c>
      <c r="F28082" s="73" t="s">
        <v>11</v>
      </c>
    </row>
    <row r="28083" spans="1:6" ht="25.5" x14ac:dyDescent="0.25">
      <c r="A28083" s="73" t="s">
        <v>24310</v>
      </c>
      <c r="B28083" s="74" t="s">
        <v>24311</v>
      </c>
      <c r="C28083" s="73" t="s">
        <v>852</v>
      </c>
      <c r="D28083" s="75">
        <v>0.45</v>
      </c>
      <c r="E28083" s="75">
        <v>0.45</v>
      </c>
      <c r="F28083" s="73" t="s">
        <v>11</v>
      </c>
    </row>
    <row r="28084" spans="1:6" ht="25.5" x14ac:dyDescent="0.25">
      <c r="A28084" s="73" t="s">
        <v>24312</v>
      </c>
      <c r="B28084" s="74" t="s">
        <v>24313</v>
      </c>
      <c r="C28084" s="73" t="s">
        <v>852</v>
      </c>
      <c r="D28084" s="75">
        <v>0.55000000000000004</v>
      </c>
      <c r="E28084" s="75">
        <v>0.55000000000000004</v>
      </c>
      <c r="F28084" s="73" t="s">
        <v>11</v>
      </c>
    </row>
    <row r="28085" spans="1:6" ht="25.5" x14ac:dyDescent="0.25">
      <c r="A28085" s="73" t="s">
        <v>24314</v>
      </c>
      <c r="B28085" s="74" t="s">
        <v>24315</v>
      </c>
      <c r="C28085" s="73" t="s">
        <v>852</v>
      </c>
      <c r="D28085" s="75">
        <v>0.22</v>
      </c>
      <c r="E28085" s="75">
        <v>0.22</v>
      </c>
      <c r="F28085" s="73" t="s">
        <v>11</v>
      </c>
    </row>
    <row r="28086" spans="1:6" ht="25.5" x14ac:dyDescent="0.25">
      <c r="A28086" s="73" t="s">
        <v>24316</v>
      </c>
      <c r="B28086" s="74" t="s">
        <v>24317</v>
      </c>
      <c r="C28086" s="73" t="s">
        <v>852</v>
      </c>
      <c r="D28086" s="75">
        <v>0.65</v>
      </c>
      <c r="E28086" s="75">
        <v>0.65</v>
      </c>
      <c r="F28086" s="73" t="s">
        <v>11</v>
      </c>
    </row>
    <row r="28087" spans="1:6" ht="25.5" x14ac:dyDescent="0.25">
      <c r="A28087" s="73" t="s">
        <v>24318</v>
      </c>
      <c r="B28087" s="74" t="s">
        <v>24319</v>
      </c>
      <c r="C28087" s="73" t="s">
        <v>852</v>
      </c>
      <c r="D28087" s="75">
        <v>0.76</v>
      </c>
      <c r="E28087" s="75">
        <v>0.76</v>
      </c>
      <c r="F28087" s="73" t="s">
        <v>11</v>
      </c>
    </row>
    <row r="28088" spans="1:6" ht="25.5" x14ac:dyDescent="0.25">
      <c r="A28088" s="73" t="s">
        <v>24320</v>
      </c>
      <c r="B28088" s="74" t="s">
        <v>24321</v>
      </c>
      <c r="C28088" s="73" t="s">
        <v>852</v>
      </c>
      <c r="D28088" s="75">
        <v>0.14000000000000001</v>
      </c>
      <c r="E28088" s="75">
        <v>0.14000000000000001</v>
      </c>
      <c r="F28088" s="73" t="s">
        <v>11</v>
      </c>
    </row>
    <row r="28089" spans="1:6" x14ac:dyDescent="0.25">
      <c r="A28089" s="73" t="s">
        <v>24322</v>
      </c>
      <c r="B28089" s="74" t="s">
        <v>24323</v>
      </c>
      <c r="C28089" s="73" t="s">
        <v>852</v>
      </c>
      <c r="D28089" s="75">
        <v>0.87</v>
      </c>
      <c r="E28089" s="75">
        <v>0.87</v>
      </c>
      <c r="F28089" s="73" t="s">
        <v>11</v>
      </c>
    </row>
    <row r="28090" spans="1:6" x14ac:dyDescent="0.25">
      <c r="A28090" s="73" t="s">
        <v>24324</v>
      </c>
      <c r="B28090" s="74" t="s">
        <v>24325</v>
      </c>
      <c r="C28090" s="73" t="s">
        <v>852</v>
      </c>
      <c r="D28090" s="75">
        <v>4.97</v>
      </c>
      <c r="E28090" s="75">
        <v>4.97</v>
      </c>
      <c r="F28090" s="73" t="s">
        <v>11</v>
      </c>
    </row>
    <row r="28091" spans="1:6" ht="25.5" x14ac:dyDescent="0.25">
      <c r="A28091" s="73" t="s">
        <v>24326</v>
      </c>
      <c r="B28091" s="74" t="s">
        <v>24327</v>
      </c>
      <c r="C28091" s="73" t="s">
        <v>852</v>
      </c>
      <c r="D28091" s="75">
        <v>4.32</v>
      </c>
      <c r="E28091" s="75">
        <v>4.32</v>
      </c>
      <c r="F28091" s="73" t="s">
        <v>11</v>
      </c>
    </row>
    <row r="28092" spans="1:6" ht="25.5" x14ac:dyDescent="0.25">
      <c r="A28092" s="73" t="s">
        <v>24328</v>
      </c>
      <c r="B28092" s="74" t="s">
        <v>24329</v>
      </c>
      <c r="C28092" s="73" t="s">
        <v>852</v>
      </c>
      <c r="D28092" s="75">
        <v>3.74</v>
      </c>
      <c r="E28092" s="75">
        <v>3.74</v>
      </c>
      <c r="F28092" s="73" t="s">
        <v>11</v>
      </c>
    </row>
    <row r="28093" spans="1:6" ht="25.5" x14ac:dyDescent="0.25">
      <c r="A28093" s="73" t="s">
        <v>24330</v>
      </c>
      <c r="B28093" s="74" t="s">
        <v>24331</v>
      </c>
      <c r="C28093" s="73" t="s">
        <v>852</v>
      </c>
      <c r="D28093" s="75">
        <v>3.1</v>
      </c>
      <c r="E28093" s="75">
        <v>3.1</v>
      </c>
      <c r="F28093" s="73" t="s">
        <v>11</v>
      </c>
    </row>
    <row r="28094" spans="1:6" ht="25.5" x14ac:dyDescent="0.25">
      <c r="A28094" s="73" t="s">
        <v>24332</v>
      </c>
      <c r="B28094" s="74" t="s">
        <v>24333</v>
      </c>
      <c r="C28094" s="73" t="s">
        <v>852</v>
      </c>
      <c r="D28094" s="75">
        <v>2.4500000000000002</v>
      </c>
      <c r="E28094" s="75">
        <v>2.4500000000000002</v>
      </c>
      <c r="F28094" s="73" t="s">
        <v>11</v>
      </c>
    </row>
    <row r="28095" spans="1:6" ht="25.5" x14ac:dyDescent="0.25">
      <c r="A28095" s="73" t="s">
        <v>24334</v>
      </c>
      <c r="B28095" s="74" t="s">
        <v>24335</v>
      </c>
      <c r="C28095" s="73" t="s">
        <v>852</v>
      </c>
      <c r="D28095" s="75">
        <v>1.87</v>
      </c>
      <c r="E28095" s="75">
        <v>1.87</v>
      </c>
      <c r="F28095" s="73" t="s">
        <v>11</v>
      </c>
    </row>
    <row r="28096" spans="1:6" ht="25.5" x14ac:dyDescent="0.25">
      <c r="A28096" s="73" t="s">
        <v>24336</v>
      </c>
      <c r="B28096" s="74" t="s">
        <v>24337</v>
      </c>
      <c r="C28096" s="73" t="s">
        <v>852</v>
      </c>
      <c r="D28096" s="75">
        <v>1.22</v>
      </c>
      <c r="E28096" s="75">
        <v>1.22</v>
      </c>
      <c r="F28096" s="73" t="s">
        <v>11</v>
      </c>
    </row>
    <row r="28097" spans="1:6" ht="25.5" x14ac:dyDescent="0.25">
      <c r="A28097" s="73" t="s">
        <v>24338</v>
      </c>
      <c r="B28097" s="74" t="s">
        <v>24339</v>
      </c>
      <c r="C28097" s="73" t="s">
        <v>852</v>
      </c>
      <c r="D28097" s="75">
        <v>4.0999999999999996</v>
      </c>
      <c r="E28097" s="75">
        <v>4.0999999999999996</v>
      </c>
      <c r="F28097" s="73" t="s">
        <v>11</v>
      </c>
    </row>
    <row r="28098" spans="1:6" ht="25.5" x14ac:dyDescent="0.25">
      <c r="A28098" s="73" t="s">
        <v>24340</v>
      </c>
      <c r="B28098" s="74" t="s">
        <v>24341</v>
      </c>
      <c r="C28098" s="73" t="s">
        <v>852</v>
      </c>
      <c r="D28098" s="75">
        <v>3.6</v>
      </c>
      <c r="E28098" s="75">
        <v>3.6</v>
      </c>
      <c r="F28098" s="73" t="s">
        <v>11</v>
      </c>
    </row>
    <row r="28099" spans="1:6" ht="25.5" x14ac:dyDescent="0.25">
      <c r="A28099" s="73" t="s">
        <v>24342</v>
      </c>
      <c r="B28099" s="74" t="s">
        <v>24343</v>
      </c>
      <c r="C28099" s="73" t="s">
        <v>852</v>
      </c>
      <c r="D28099" s="75">
        <v>3.02</v>
      </c>
      <c r="E28099" s="75">
        <v>3.02</v>
      </c>
      <c r="F28099" s="73" t="s">
        <v>11</v>
      </c>
    </row>
    <row r="28100" spans="1:6" ht="25.5" x14ac:dyDescent="0.25">
      <c r="A28100" s="73" t="s">
        <v>24344</v>
      </c>
      <c r="B28100" s="74" t="s">
        <v>24345</v>
      </c>
      <c r="C28100" s="73" t="s">
        <v>852</v>
      </c>
      <c r="D28100" s="75">
        <v>2.52</v>
      </c>
      <c r="E28100" s="75">
        <v>2.52</v>
      </c>
      <c r="F28100" s="73" t="s">
        <v>11</v>
      </c>
    </row>
    <row r="28101" spans="1:6" ht="25.5" x14ac:dyDescent="0.25">
      <c r="A28101" s="73" t="s">
        <v>24346</v>
      </c>
      <c r="B28101" s="74" t="s">
        <v>24347</v>
      </c>
      <c r="C28101" s="73" t="s">
        <v>852</v>
      </c>
      <c r="D28101" s="75">
        <v>2.02</v>
      </c>
      <c r="E28101" s="75">
        <v>2.02</v>
      </c>
      <c r="F28101" s="73" t="s">
        <v>11</v>
      </c>
    </row>
    <row r="28102" spans="1:6" ht="25.5" x14ac:dyDescent="0.25">
      <c r="A28102" s="73" t="s">
        <v>24348</v>
      </c>
      <c r="B28102" s="74" t="s">
        <v>24349</v>
      </c>
      <c r="C28102" s="73" t="s">
        <v>852</v>
      </c>
      <c r="D28102" s="75">
        <v>1.51</v>
      </c>
      <c r="E28102" s="75">
        <v>1.51</v>
      </c>
      <c r="F28102" s="73" t="s">
        <v>11</v>
      </c>
    </row>
    <row r="28103" spans="1:6" ht="25.5" x14ac:dyDescent="0.25">
      <c r="A28103" s="73" t="s">
        <v>24350</v>
      </c>
      <c r="B28103" s="74" t="s">
        <v>24351</v>
      </c>
      <c r="C28103" s="73" t="s">
        <v>852</v>
      </c>
      <c r="D28103" s="75">
        <v>1.01</v>
      </c>
      <c r="E28103" s="75">
        <v>1.01</v>
      </c>
      <c r="F28103" s="73" t="s">
        <v>11</v>
      </c>
    </row>
    <row r="28104" spans="1:6" ht="25.5" x14ac:dyDescent="0.25">
      <c r="A28104" s="73" t="s">
        <v>24352</v>
      </c>
      <c r="B28104" s="74" t="s">
        <v>24353</v>
      </c>
      <c r="C28104" s="73" t="s">
        <v>852</v>
      </c>
      <c r="D28104" s="75">
        <v>6.12</v>
      </c>
      <c r="E28104" s="75">
        <v>6.12</v>
      </c>
      <c r="F28104" s="73" t="s">
        <v>11</v>
      </c>
    </row>
    <row r="28105" spans="1:6" ht="25.5" x14ac:dyDescent="0.25">
      <c r="A28105" s="73" t="s">
        <v>24354</v>
      </c>
      <c r="B28105" s="74" t="s">
        <v>24355</v>
      </c>
      <c r="C28105" s="73" t="s">
        <v>852</v>
      </c>
      <c r="D28105" s="75">
        <v>5.33</v>
      </c>
      <c r="E28105" s="75">
        <v>5.33</v>
      </c>
      <c r="F28105" s="73" t="s">
        <v>11</v>
      </c>
    </row>
    <row r="28106" spans="1:6" ht="25.5" x14ac:dyDescent="0.25">
      <c r="A28106" s="73" t="s">
        <v>24356</v>
      </c>
      <c r="B28106" s="74" t="s">
        <v>24357</v>
      </c>
      <c r="C28106" s="73" t="s">
        <v>852</v>
      </c>
      <c r="D28106" s="75">
        <v>4.6100000000000003</v>
      </c>
      <c r="E28106" s="75">
        <v>4.6100000000000003</v>
      </c>
      <c r="F28106" s="73" t="s">
        <v>11</v>
      </c>
    </row>
    <row r="28107" spans="1:6" ht="25.5" x14ac:dyDescent="0.25">
      <c r="A28107" s="73" t="s">
        <v>24358</v>
      </c>
      <c r="B28107" s="74" t="s">
        <v>24359</v>
      </c>
      <c r="C28107" s="73" t="s">
        <v>852</v>
      </c>
      <c r="D28107" s="75">
        <v>3.82</v>
      </c>
      <c r="E28107" s="75">
        <v>3.82</v>
      </c>
      <c r="F28107" s="73" t="s">
        <v>11</v>
      </c>
    </row>
    <row r="28108" spans="1:6" ht="25.5" x14ac:dyDescent="0.25">
      <c r="A28108" s="73" t="s">
        <v>24360</v>
      </c>
      <c r="B28108" s="74" t="s">
        <v>24361</v>
      </c>
      <c r="C28108" s="73" t="s">
        <v>852</v>
      </c>
      <c r="D28108" s="75">
        <v>3.02</v>
      </c>
      <c r="E28108" s="75">
        <v>3.02</v>
      </c>
      <c r="F28108" s="73" t="s">
        <v>11</v>
      </c>
    </row>
    <row r="28109" spans="1:6" ht="25.5" x14ac:dyDescent="0.25">
      <c r="A28109" s="73" t="s">
        <v>24362</v>
      </c>
      <c r="B28109" s="74" t="s">
        <v>24363</v>
      </c>
      <c r="C28109" s="73" t="s">
        <v>852</v>
      </c>
      <c r="D28109" s="75">
        <v>2.2999999999999998</v>
      </c>
      <c r="E28109" s="75">
        <v>2.2999999999999998</v>
      </c>
      <c r="F28109" s="73" t="s">
        <v>11</v>
      </c>
    </row>
    <row r="28110" spans="1:6" ht="25.5" x14ac:dyDescent="0.25">
      <c r="A28110" s="73" t="s">
        <v>24364</v>
      </c>
      <c r="B28110" s="74" t="s">
        <v>24365</v>
      </c>
      <c r="C28110" s="73" t="s">
        <v>852</v>
      </c>
      <c r="D28110" s="75">
        <v>1.51</v>
      </c>
      <c r="E28110" s="75">
        <v>1.51</v>
      </c>
      <c r="F28110" s="73" t="s">
        <v>11</v>
      </c>
    </row>
    <row r="28111" spans="1:6" x14ac:dyDescent="0.25">
      <c r="A28111" s="73" t="s">
        <v>24366</v>
      </c>
      <c r="B28111" s="74" t="s">
        <v>24367</v>
      </c>
      <c r="C28111" s="73" t="s">
        <v>852</v>
      </c>
      <c r="D28111" s="75">
        <v>0.14000000000000001</v>
      </c>
      <c r="E28111" s="75">
        <v>0.14000000000000001</v>
      </c>
      <c r="F28111" s="73" t="s">
        <v>11</v>
      </c>
    </row>
    <row r="28112" spans="1:6" ht="25.5" x14ac:dyDescent="0.25">
      <c r="A28112" s="73" t="s">
        <v>24368</v>
      </c>
      <c r="B28112" s="74" t="s">
        <v>24369</v>
      </c>
      <c r="C28112" s="73" t="s">
        <v>852</v>
      </c>
      <c r="D28112" s="75">
        <v>0.09</v>
      </c>
      <c r="E28112" s="75">
        <v>0.09</v>
      </c>
      <c r="F28112" s="73" t="s">
        <v>11</v>
      </c>
    </row>
    <row r="28113" spans="1:6" ht="38.25" x14ac:dyDescent="0.25">
      <c r="A28113" s="73" t="s">
        <v>24370</v>
      </c>
      <c r="B28113" s="74" t="s">
        <v>24371</v>
      </c>
      <c r="C28113" s="73" t="s">
        <v>852</v>
      </c>
      <c r="D28113" s="75">
        <v>0.76</v>
      </c>
      <c r="E28113" s="75">
        <v>0.76</v>
      </c>
      <c r="F28113" s="73" t="s">
        <v>11</v>
      </c>
    </row>
    <row r="28114" spans="1:6" ht="38.25" x14ac:dyDescent="0.25">
      <c r="A28114" s="73" t="s">
        <v>24372</v>
      </c>
      <c r="B28114" s="74" t="s">
        <v>24373</v>
      </c>
      <c r="C28114" s="73" t="s">
        <v>852</v>
      </c>
      <c r="D28114" s="75">
        <v>1.1299999999999999</v>
      </c>
      <c r="E28114" s="75">
        <v>1.1299999999999999</v>
      </c>
      <c r="F28114" s="73" t="s">
        <v>11</v>
      </c>
    </row>
    <row r="28115" spans="1:6" ht="38.25" x14ac:dyDescent="0.25">
      <c r="A28115" s="73" t="s">
        <v>24374</v>
      </c>
      <c r="B28115" s="74" t="s">
        <v>24375</v>
      </c>
      <c r="C28115" s="73" t="s">
        <v>852</v>
      </c>
      <c r="D28115" s="75">
        <v>1.5</v>
      </c>
      <c r="E28115" s="75">
        <v>1.5</v>
      </c>
      <c r="F28115" s="73" t="s">
        <v>11</v>
      </c>
    </row>
    <row r="28116" spans="1:6" ht="38.25" x14ac:dyDescent="0.25">
      <c r="A28116" s="73" t="s">
        <v>24376</v>
      </c>
      <c r="B28116" s="74" t="s">
        <v>24377</v>
      </c>
      <c r="C28116" s="73" t="s">
        <v>852</v>
      </c>
      <c r="D28116" s="75">
        <v>1.86</v>
      </c>
      <c r="E28116" s="75">
        <v>1.86</v>
      </c>
      <c r="F28116" s="73" t="s">
        <v>11</v>
      </c>
    </row>
    <row r="28117" spans="1:6" ht="38.25" x14ac:dyDescent="0.25">
      <c r="A28117" s="73" t="s">
        <v>24378</v>
      </c>
      <c r="B28117" s="74" t="s">
        <v>24379</v>
      </c>
      <c r="C28117" s="73" t="s">
        <v>852</v>
      </c>
      <c r="D28117" s="75">
        <v>2.23</v>
      </c>
      <c r="E28117" s="75">
        <v>2.23</v>
      </c>
      <c r="F28117" s="73" t="s">
        <v>11</v>
      </c>
    </row>
    <row r="28118" spans="1:6" ht="38.25" x14ac:dyDescent="0.25">
      <c r="A28118" s="73" t="s">
        <v>24380</v>
      </c>
      <c r="B28118" s="74" t="s">
        <v>24381</v>
      </c>
      <c r="C28118" s="73" t="s">
        <v>852</v>
      </c>
      <c r="D28118" s="75">
        <v>2.6</v>
      </c>
      <c r="E28118" s="75">
        <v>2.6</v>
      </c>
      <c r="F28118" s="73" t="s">
        <v>11</v>
      </c>
    </row>
    <row r="28119" spans="1:6" ht="38.25" x14ac:dyDescent="0.25">
      <c r="A28119" s="73" t="s">
        <v>24382</v>
      </c>
      <c r="B28119" s="74" t="s">
        <v>24383</v>
      </c>
      <c r="C28119" s="73" t="s">
        <v>852</v>
      </c>
      <c r="D28119" s="75">
        <v>2.99</v>
      </c>
      <c r="E28119" s="75">
        <v>2.99</v>
      </c>
      <c r="F28119" s="73" t="s">
        <v>11</v>
      </c>
    </row>
    <row r="28120" spans="1:6" ht="38.25" x14ac:dyDescent="0.25">
      <c r="A28120" s="73" t="s">
        <v>24384</v>
      </c>
      <c r="B28120" s="74" t="s">
        <v>24385</v>
      </c>
      <c r="C28120" s="73" t="s">
        <v>852</v>
      </c>
      <c r="D28120" s="75">
        <v>0.52</v>
      </c>
      <c r="E28120" s="75">
        <v>0.52</v>
      </c>
      <c r="F28120" s="73" t="s">
        <v>11</v>
      </c>
    </row>
    <row r="28121" spans="1:6" ht="38.25" x14ac:dyDescent="0.25">
      <c r="A28121" s="73" t="s">
        <v>24386</v>
      </c>
      <c r="B28121" s="74" t="s">
        <v>24387</v>
      </c>
      <c r="C28121" s="73" t="s">
        <v>852</v>
      </c>
      <c r="D28121" s="75">
        <v>0.76</v>
      </c>
      <c r="E28121" s="75">
        <v>0.76</v>
      </c>
      <c r="F28121" s="73" t="s">
        <v>11</v>
      </c>
    </row>
    <row r="28122" spans="1:6" ht="38.25" x14ac:dyDescent="0.25">
      <c r="A28122" s="73" t="s">
        <v>24388</v>
      </c>
      <c r="B28122" s="74" t="s">
        <v>24389</v>
      </c>
      <c r="C28122" s="73" t="s">
        <v>852</v>
      </c>
      <c r="D28122" s="75">
        <v>1.01</v>
      </c>
      <c r="E28122" s="75">
        <v>1.01</v>
      </c>
      <c r="F28122" s="73" t="s">
        <v>11</v>
      </c>
    </row>
    <row r="28123" spans="1:6" ht="38.25" x14ac:dyDescent="0.25">
      <c r="A28123" s="73" t="s">
        <v>24390</v>
      </c>
      <c r="B28123" s="74" t="s">
        <v>24391</v>
      </c>
      <c r="C28123" s="73" t="s">
        <v>852</v>
      </c>
      <c r="D28123" s="75">
        <v>1.25</v>
      </c>
      <c r="E28123" s="75">
        <v>1.25</v>
      </c>
      <c r="F28123" s="73" t="s">
        <v>11</v>
      </c>
    </row>
    <row r="28124" spans="1:6" ht="38.25" x14ac:dyDescent="0.25">
      <c r="A28124" s="73" t="s">
        <v>24392</v>
      </c>
      <c r="B28124" s="74" t="s">
        <v>24393</v>
      </c>
      <c r="C28124" s="73" t="s">
        <v>852</v>
      </c>
      <c r="D28124" s="75">
        <v>1.5</v>
      </c>
      <c r="E28124" s="75">
        <v>1.5</v>
      </c>
      <c r="F28124" s="73" t="s">
        <v>11</v>
      </c>
    </row>
    <row r="28125" spans="1:6" ht="38.25" x14ac:dyDescent="0.25">
      <c r="A28125" s="73" t="s">
        <v>24394</v>
      </c>
      <c r="B28125" s="74" t="s">
        <v>24395</v>
      </c>
      <c r="C28125" s="73" t="s">
        <v>852</v>
      </c>
      <c r="D28125" s="75">
        <v>1.77</v>
      </c>
      <c r="E28125" s="75">
        <v>1.77</v>
      </c>
      <c r="F28125" s="73" t="s">
        <v>11</v>
      </c>
    </row>
    <row r="28126" spans="1:6" ht="38.25" x14ac:dyDescent="0.25">
      <c r="A28126" s="73" t="s">
        <v>24396</v>
      </c>
      <c r="B28126" s="74" t="s">
        <v>24397</v>
      </c>
      <c r="C28126" s="73" t="s">
        <v>852</v>
      </c>
      <c r="D28126" s="75">
        <v>1.99</v>
      </c>
      <c r="E28126" s="75">
        <v>1.99</v>
      </c>
      <c r="F28126" s="73" t="s">
        <v>11</v>
      </c>
    </row>
    <row r="28127" spans="1:6" ht="38.25" x14ac:dyDescent="0.25">
      <c r="A28127" s="73" t="s">
        <v>24398</v>
      </c>
      <c r="B28127" s="74" t="s">
        <v>24399</v>
      </c>
      <c r="C28127" s="73" t="s">
        <v>852</v>
      </c>
      <c r="D28127" s="75">
        <v>0.61</v>
      </c>
      <c r="E28127" s="75">
        <v>0.61</v>
      </c>
      <c r="F28127" s="73" t="s">
        <v>11</v>
      </c>
    </row>
    <row r="28128" spans="1:6" ht="38.25" x14ac:dyDescent="0.25">
      <c r="A28128" s="73" t="s">
        <v>24400</v>
      </c>
      <c r="B28128" s="74" t="s">
        <v>24401</v>
      </c>
      <c r="C28128" s="73" t="s">
        <v>852</v>
      </c>
      <c r="D28128" s="75">
        <v>0.92</v>
      </c>
      <c r="E28128" s="75">
        <v>0.92</v>
      </c>
      <c r="F28128" s="73" t="s">
        <v>11</v>
      </c>
    </row>
    <row r="28129" spans="1:6" ht="38.25" x14ac:dyDescent="0.25">
      <c r="A28129" s="73" t="s">
        <v>24402</v>
      </c>
      <c r="B28129" s="74" t="s">
        <v>24403</v>
      </c>
      <c r="C28129" s="73" t="s">
        <v>852</v>
      </c>
      <c r="D28129" s="75">
        <v>1.22</v>
      </c>
      <c r="E28129" s="75">
        <v>1.22</v>
      </c>
      <c r="F28129" s="73" t="s">
        <v>11</v>
      </c>
    </row>
    <row r="28130" spans="1:6" ht="38.25" x14ac:dyDescent="0.25">
      <c r="A28130" s="73" t="s">
        <v>24404</v>
      </c>
      <c r="B28130" s="74" t="s">
        <v>24405</v>
      </c>
      <c r="C28130" s="73" t="s">
        <v>852</v>
      </c>
      <c r="D28130" s="75">
        <v>1.53</v>
      </c>
      <c r="E28130" s="75">
        <v>1.53</v>
      </c>
      <c r="F28130" s="73" t="s">
        <v>11</v>
      </c>
    </row>
    <row r="28131" spans="1:6" ht="38.25" x14ac:dyDescent="0.25">
      <c r="A28131" s="73" t="s">
        <v>24406</v>
      </c>
      <c r="B28131" s="74" t="s">
        <v>24407</v>
      </c>
      <c r="C28131" s="73" t="s">
        <v>852</v>
      </c>
      <c r="D28131" s="75">
        <v>1.83</v>
      </c>
      <c r="E28131" s="75">
        <v>1.83</v>
      </c>
      <c r="F28131" s="73" t="s">
        <v>11</v>
      </c>
    </row>
    <row r="28132" spans="1:6" ht="38.25" x14ac:dyDescent="0.25">
      <c r="A28132" s="73" t="s">
        <v>24408</v>
      </c>
      <c r="B28132" s="74" t="s">
        <v>24409</v>
      </c>
      <c r="C28132" s="73" t="s">
        <v>852</v>
      </c>
      <c r="D28132" s="75">
        <v>2.14</v>
      </c>
      <c r="E28132" s="75">
        <v>2.14</v>
      </c>
      <c r="F28132" s="73" t="s">
        <v>11</v>
      </c>
    </row>
    <row r="28133" spans="1:6" ht="25.5" x14ac:dyDescent="0.25">
      <c r="A28133" s="73" t="s">
        <v>24410</v>
      </c>
      <c r="B28133" s="74" t="s">
        <v>24411</v>
      </c>
      <c r="C28133" s="73" t="s">
        <v>852</v>
      </c>
      <c r="D28133" s="75">
        <v>2.44</v>
      </c>
      <c r="E28133" s="75">
        <v>2.44</v>
      </c>
      <c r="F28133" s="73" t="s">
        <v>11</v>
      </c>
    </row>
    <row r="28134" spans="1:6" ht="38.25" x14ac:dyDescent="0.25">
      <c r="A28134" s="73" t="s">
        <v>24412</v>
      </c>
      <c r="B28134" s="74" t="s">
        <v>24413</v>
      </c>
      <c r="C28134" s="73" t="s">
        <v>852</v>
      </c>
      <c r="D28134" s="75">
        <v>0.09</v>
      </c>
      <c r="E28134" s="75">
        <v>0.09</v>
      </c>
      <c r="F28134" s="73" t="s">
        <v>11</v>
      </c>
    </row>
    <row r="28135" spans="1:6" ht="38.25" x14ac:dyDescent="0.25">
      <c r="A28135" s="73" t="s">
        <v>24414</v>
      </c>
      <c r="B28135" s="74" t="s">
        <v>24415</v>
      </c>
      <c r="C28135" s="73" t="s">
        <v>852</v>
      </c>
      <c r="D28135" s="75">
        <v>0.12</v>
      </c>
      <c r="E28135" s="75">
        <v>0.12</v>
      </c>
      <c r="F28135" s="73" t="s">
        <v>11</v>
      </c>
    </row>
    <row r="28136" spans="1:6" ht="38.25" x14ac:dyDescent="0.25">
      <c r="A28136" s="73" t="s">
        <v>24416</v>
      </c>
      <c r="B28136" s="74" t="s">
        <v>24417</v>
      </c>
      <c r="C28136" s="73" t="s">
        <v>852</v>
      </c>
      <c r="D28136" s="75">
        <v>0.15</v>
      </c>
      <c r="E28136" s="75">
        <v>0.15</v>
      </c>
      <c r="F28136" s="73" t="s">
        <v>11</v>
      </c>
    </row>
    <row r="28137" spans="1:6" ht="38.25" x14ac:dyDescent="0.25">
      <c r="A28137" s="73" t="s">
        <v>24418</v>
      </c>
      <c r="B28137" s="74" t="s">
        <v>24419</v>
      </c>
      <c r="C28137" s="73" t="s">
        <v>852</v>
      </c>
      <c r="D28137" s="75">
        <v>0.18</v>
      </c>
      <c r="E28137" s="75">
        <v>0.18</v>
      </c>
      <c r="F28137" s="73" t="s">
        <v>11</v>
      </c>
    </row>
    <row r="28138" spans="1:6" ht="38.25" x14ac:dyDescent="0.25">
      <c r="A28138" s="73" t="s">
        <v>24420</v>
      </c>
      <c r="B28138" s="74" t="s">
        <v>24421</v>
      </c>
      <c r="C28138" s="73" t="s">
        <v>852</v>
      </c>
      <c r="D28138" s="75">
        <v>0.21</v>
      </c>
      <c r="E28138" s="75">
        <v>0.21</v>
      </c>
      <c r="F28138" s="73" t="s">
        <v>11</v>
      </c>
    </row>
    <row r="28139" spans="1:6" ht="38.25" x14ac:dyDescent="0.25">
      <c r="A28139" s="73" t="s">
        <v>24422</v>
      </c>
      <c r="B28139" s="74" t="s">
        <v>24423</v>
      </c>
      <c r="C28139" s="73" t="s">
        <v>852</v>
      </c>
      <c r="D28139" s="75">
        <v>0.24</v>
      </c>
      <c r="E28139" s="75">
        <v>0.24</v>
      </c>
      <c r="F28139" s="73" t="s">
        <v>11</v>
      </c>
    </row>
    <row r="28140" spans="1:6" ht="38.25" x14ac:dyDescent="0.25">
      <c r="A28140" s="73" t="s">
        <v>24424</v>
      </c>
      <c r="B28140" s="74" t="s">
        <v>24425</v>
      </c>
      <c r="C28140" s="73" t="s">
        <v>852</v>
      </c>
      <c r="D28140" s="75">
        <v>0.27</v>
      </c>
      <c r="E28140" s="75">
        <v>0.27</v>
      </c>
      <c r="F28140" s="73" t="s">
        <v>11</v>
      </c>
    </row>
    <row r="28141" spans="1:6" x14ac:dyDescent="0.25">
      <c r="A28141" s="73" t="s">
        <v>24426</v>
      </c>
      <c r="B28141" s="74" t="s">
        <v>24427</v>
      </c>
      <c r="C28141" s="73" t="s">
        <v>852</v>
      </c>
      <c r="D28141" s="75">
        <v>2.8</v>
      </c>
      <c r="E28141" s="75">
        <v>2.8</v>
      </c>
      <c r="F28141" s="73" t="s">
        <v>11</v>
      </c>
    </row>
    <row r="28142" spans="1:6" x14ac:dyDescent="0.25">
      <c r="A28142" s="73" t="s">
        <v>24428</v>
      </c>
      <c r="B28142" s="74" t="s">
        <v>24429</v>
      </c>
      <c r="C28142" s="73" t="s">
        <v>852</v>
      </c>
      <c r="D28142" s="75">
        <v>2.46</v>
      </c>
      <c r="E28142" s="75">
        <v>2.46</v>
      </c>
      <c r="F28142" s="73" t="s">
        <v>11</v>
      </c>
    </row>
    <row r="28143" spans="1:6" x14ac:dyDescent="0.25">
      <c r="A28143" s="73" t="s">
        <v>24430</v>
      </c>
      <c r="B28143" s="74" t="s">
        <v>24431</v>
      </c>
      <c r="C28143" s="73" t="s">
        <v>852</v>
      </c>
      <c r="D28143" s="75">
        <v>2.1</v>
      </c>
      <c r="E28143" s="75">
        <v>2.1</v>
      </c>
      <c r="F28143" s="73" t="s">
        <v>11</v>
      </c>
    </row>
    <row r="28144" spans="1:6" x14ac:dyDescent="0.25">
      <c r="A28144" s="73" t="s">
        <v>24432</v>
      </c>
      <c r="B28144" s="74" t="s">
        <v>24433</v>
      </c>
      <c r="C28144" s="73" t="s">
        <v>852</v>
      </c>
      <c r="D28144" s="75">
        <v>1.77</v>
      </c>
      <c r="E28144" s="75">
        <v>1.77</v>
      </c>
      <c r="F28144" s="73" t="s">
        <v>11</v>
      </c>
    </row>
    <row r="28145" spans="1:6" x14ac:dyDescent="0.25">
      <c r="A28145" s="73" t="s">
        <v>24434</v>
      </c>
      <c r="B28145" s="74" t="s">
        <v>24435</v>
      </c>
      <c r="C28145" s="73" t="s">
        <v>852</v>
      </c>
      <c r="D28145" s="75">
        <v>1.43</v>
      </c>
      <c r="E28145" s="75">
        <v>1.43</v>
      </c>
      <c r="F28145" s="73" t="s">
        <v>11</v>
      </c>
    </row>
    <row r="28146" spans="1:6" x14ac:dyDescent="0.25">
      <c r="A28146" s="73" t="s">
        <v>24436</v>
      </c>
      <c r="B28146" s="74" t="s">
        <v>24437</v>
      </c>
      <c r="C28146" s="73" t="s">
        <v>852</v>
      </c>
      <c r="D28146" s="75">
        <v>1.0900000000000001</v>
      </c>
      <c r="E28146" s="75">
        <v>1.0900000000000001</v>
      </c>
      <c r="F28146" s="73" t="s">
        <v>11</v>
      </c>
    </row>
    <row r="28147" spans="1:6" x14ac:dyDescent="0.25">
      <c r="A28147" s="73" t="s">
        <v>24438</v>
      </c>
      <c r="B28147" s="74" t="s">
        <v>24439</v>
      </c>
      <c r="C28147" s="73" t="s">
        <v>852</v>
      </c>
      <c r="D28147" s="75">
        <v>0.74</v>
      </c>
      <c r="E28147" s="75">
        <v>0.74</v>
      </c>
      <c r="F28147" s="73" t="s">
        <v>11</v>
      </c>
    </row>
    <row r="28148" spans="1:6" ht="38.25" x14ac:dyDescent="0.25">
      <c r="A28148" s="73" t="s">
        <v>24440</v>
      </c>
      <c r="B28148" s="74" t="s">
        <v>24441</v>
      </c>
      <c r="C28148" s="73" t="s">
        <v>852</v>
      </c>
      <c r="D28148" s="75">
        <v>36</v>
      </c>
      <c r="E28148" s="75">
        <v>34.18</v>
      </c>
      <c r="F28148" s="73" t="s">
        <v>11</v>
      </c>
    </row>
    <row r="28149" spans="1:6" ht="38.25" x14ac:dyDescent="0.25">
      <c r="A28149" s="73" t="s">
        <v>24442</v>
      </c>
      <c r="B28149" s="74" t="s">
        <v>24443</v>
      </c>
      <c r="C28149" s="73" t="s">
        <v>852</v>
      </c>
      <c r="D28149" s="75">
        <v>39.81</v>
      </c>
      <c r="E28149" s="75">
        <v>37.93</v>
      </c>
      <c r="F28149" s="73" t="s">
        <v>11</v>
      </c>
    </row>
    <row r="28150" spans="1:6" ht="38.25" x14ac:dyDescent="0.25">
      <c r="A28150" s="73" t="s">
        <v>24444</v>
      </c>
      <c r="B28150" s="74" t="s">
        <v>24445</v>
      </c>
      <c r="C28150" s="73" t="s">
        <v>852</v>
      </c>
      <c r="D28150" s="75">
        <v>43.62</v>
      </c>
      <c r="E28150" s="75">
        <v>41.68</v>
      </c>
      <c r="F28150" s="73" t="s">
        <v>11</v>
      </c>
    </row>
    <row r="28151" spans="1:6" ht="38.25" x14ac:dyDescent="0.25">
      <c r="A28151" s="73" t="s">
        <v>24446</v>
      </c>
      <c r="B28151" s="74" t="s">
        <v>24447</v>
      </c>
      <c r="C28151" s="73" t="s">
        <v>852</v>
      </c>
      <c r="D28151" s="75">
        <v>30.81</v>
      </c>
      <c r="E28151" s="75">
        <v>29.06</v>
      </c>
      <c r="F28151" s="73" t="s">
        <v>11</v>
      </c>
    </row>
    <row r="28152" spans="1:6" ht="38.25" x14ac:dyDescent="0.25">
      <c r="A28152" s="73" t="s">
        <v>24448</v>
      </c>
      <c r="B28152" s="74" t="s">
        <v>24449</v>
      </c>
      <c r="C28152" s="73" t="s">
        <v>852</v>
      </c>
      <c r="D28152" s="75">
        <v>34.17</v>
      </c>
      <c r="E28152" s="75">
        <v>32.35</v>
      </c>
      <c r="F28152" s="73" t="s">
        <v>11</v>
      </c>
    </row>
    <row r="28153" spans="1:6" ht="38.25" x14ac:dyDescent="0.25">
      <c r="A28153" s="73" t="s">
        <v>24450</v>
      </c>
      <c r="B28153" s="74" t="s">
        <v>24451</v>
      </c>
      <c r="C28153" s="73" t="s">
        <v>852</v>
      </c>
      <c r="D28153" s="75">
        <v>37.520000000000003</v>
      </c>
      <c r="E28153" s="75">
        <v>35.630000000000003</v>
      </c>
      <c r="F28153" s="73" t="s">
        <v>11</v>
      </c>
    </row>
    <row r="28154" spans="1:6" ht="38.25" x14ac:dyDescent="0.25">
      <c r="A28154" s="73" t="s">
        <v>24452</v>
      </c>
      <c r="B28154" s="74" t="s">
        <v>24453</v>
      </c>
      <c r="C28154" s="73" t="s">
        <v>852</v>
      </c>
      <c r="D28154" s="75">
        <v>40.869999999999997</v>
      </c>
      <c r="E28154" s="75">
        <v>38.92</v>
      </c>
      <c r="F28154" s="73" t="s">
        <v>11</v>
      </c>
    </row>
    <row r="28155" spans="1:6" ht="38.25" x14ac:dyDescent="0.25">
      <c r="A28155" s="73" t="s">
        <v>24454</v>
      </c>
      <c r="B28155" s="74" t="s">
        <v>24455</v>
      </c>
      <c r="C28155" s="73" t="s">
        <v>852</v>
      </c>
      <c r="D28155" s="75">
        <v>36.96</v>
      </c>
      <c r="E28155" s="75">
        <v>34.69</v>
      </c>
      <c r="F28155" s="73" t="s">
        <v>11</v>
      </c>
    </row>
    <row r="28156" spans="1:6" ht="38.25" x14ac:dyDescent="0.25">
      <c r="A28156" s="73" t="s">
        <v>24456</v>
      </c>
      <c r="B28156" s="74" t="s">
        <v>24457</v>
      </c>
      <c r="C28156" s="73" t="s">
        <v>852</v>
      </c>
      <c r="D28156" s="75">
        <v>40.770000000000003</v>
      </c>
      <c r="E28156" s="75">
        <v>38.44</v>
      </c>
      <c r="F28156" s="73" t="s">
        <v>11</v>
      </c>
    </row>
    <row r="28157" spans="1:6" ht="38.25" x14ac:dyDescent="0.25">
      <c r="A28157" s="73" t="s">
        <v>24458</v>
      </c>
      <c r="B28157" s="74" t="s">
        <v>24459</v>
      </c>
      <c r="C28157" s="73" t="s">
        <v>852</v>
      </c>
      <c r="D28157" s="75">
        <v>44.58</v>
      </c>
      <c r="E28157" s="75">
        <v>42.19</v>
      </c>
      <c r="F28157" s="73" t="s">
        <v>11</v>
      </c>
    </row>
    <row r="28158" spans="1:6" ht="38.25" x14ac:dyDescent="0.25">
      <c r="A28158" s="73" t="s">
        <v>24460</v>
      </c>
      <c r="B28158" s="74" t="s">
        <v>24461</v>
      </c>
      <c r="C28158" s="73" t="s">
        <v>852</v>
      </c>
      <c r="D28158" s="75">
        <v>35.58</v>
      </c>
      <c r="E28158" s="75">
        <v>33.31</v>
      </c>
      <c r="F28158" s="73" t="s">
        <v>11</v>
      </c>
    </row>
    <row r="28159" spans="1:6" ht="38.25" x14ac:dyDescent="0.25">
      <c r="A28159" s="73" t="s">
        <v>24462</v>
      </c>
      <c r="B28159" s="74" t="s">
        <v>24463</v>
      </c>
      <c r="C28159" s="73" t="s">
        <v>852</v>
      </c>
      <c r="D28159" s="75">
        <v>38.94</v>
      </c>
      <c r="E28159" s="75">
        <v>36.6</v>
      </c>
      <c r="F28159" s="73" t="s">
        <v>11</v>
      </c>
    </row>
    <row r="28160" spans="1:6" ht="38.25" x14ac:dyDescent="0.25">
      <c r="A28160" s="73" t="s">
        <v>24464</v>
      </c>
      <c r="B28160" s="74" t="s">
        <v>24465</v>
      </c>
      <c r="C28160" s="73" t="s">
        <v>852</v>
      </c>
      <c r="D28160" s="75">
        <v>42.29</v>
      </c>
      <c r="E28160" s="75">
        <v>39.89</v>
      </c>
      <c r="F28160" s="73" t="s">
        <v>11</v>
      </c>
    </row>
    <row r="28161" spans="1:6" ht="38.25" x14ac:dyDescent="0.25">
      <c r="A28161" s="73" t="s">
        <v>24466</v>
      </c>
      <c r="B28161" s="74" t="s">
        <v>24467</v>
      </c>
      <c r="C28161" s="73" t="s">
        <v>852</v>
      </c>
      <c r="D28161" s="75">
        <v>45.64</v>
      </c>
      <c r="E28161" s="75">
        <v>43.18</v>
      </c>
      <c r="F28161" s="73" t="s">
        <v>11</v>
      </c>
    </row>
    <row r="28162" spans="1:6" ht="38.25" x14ac:dyDescent="0.25">
      <c r="A28162" s="73" t="s">
        <v>24468</v>
      </c>
      <c r="B28162" s="74" t="s">
        <v>24469</v>
      </c>
      <c r="C28162" s="73" t="s">
        <v>852</v>
      </c>
      <c r="D28162" s="75">
        <v>94.63</v>
      </c>
      <c r="E28162" s="75">
        <v>92.32</v>
      </c>
      <c r="F28162" s="73" t="s">
        <v>11</v>
      </c>
    </row>
    <row r="28163" spans="1:6" ht="51" x14ac:dyDescent="0.25">
      <c r="A28163" s="73" t="s">
        <v>24470</v>
      </c>
      <c r="B28163" s="74" t="s">
        <v>24471</v>
      </c>
      <c r="C28163" s="73" t="s">
        <v>852</v>
      </c>
      <c r="D28163" s="75">
        <v>506.77</v>
      </c>
      <c r="E28163" s="75">
        <v>485.42</v>
      </c>
      <c r="F28163" s="73" t="s">
        <v>11</v>
      </c>
    </row>
    <row r="28164" spans="1:6" ht="51" x14ac:dyDescent="0.25">
      <c r="A28164" s="73" t="s">
        <v>24472</v>
      </c>
      <c r="B28164" s="74" t="s">
        <v>24473</v>
      </c>
      <c r="C28164" s="73" t="s">
        <v>852</v>
      </c>
      <c r="D28164" s="75">
        <v>505.83</v>
      </c>
      <c r="E28164" s="75">
        <v>484.48</v>
      </c>
      <c r="F28164" s="73" t="s">
        <v>11</v>
      </c>
    </row>
    <row r="28165" spans="1:6" ht="38.25" x14ac:dyDescent="0.25">
      <c r="A28165" s="73" t="s">
        <v>24474</v>
      </c>
      <c r="B28165" s="74" t="s">
        <v>24475</v>
      </c>
      <c r="C28165" s="73" t="s">
        <v>852</v>
      </c>
      <c r="D28165" s="75">
        <v>193.49</v>
      </c>
      <c r="E28165" s="75">
        <v>191.54</v>
      </c>
      <c r="F28165" s="73" t="s">
        <v>11</v>
      </c>
    </row>
    <row r="28166" spans="1:6" ht="25.5" x14ac:dyDescent="0.25">
      <c r="A28166" s="73" t="s">
        <v>24476</v>
      </c>
      <c r="B28166" s="74" t="s">
        <v>24477</v>
      </c>
      <c r="C28166" s="73" t="s">
        <v>852</v>
      </c>
      <c r="D28166" s="75">
        <v>339.81</v>
      </c>
      <c r="E28166" s="75">
        <v>320.08999999999997</v>
      </c>
      <c r="F28166" s="73" t="s">
        <v>11</v>
      </c>
    </row>
    <row r="28167" spans="1:6" ht="38.25" x14ac:dyDescent="0.25">
      <c r="A28167" s="73" t="s">
        <v>24478</v>
      </c>
      <c r="B28167" s="74" t="s">
        <v>34550</v>
      </c>
      <c r="C28167" s="73" t="s">
        <v>852</v>
      </c>
      <c r="D28167" s="75">
        <v>26.57</v>
      </c>
      <c r="E28167" s="75">
        <v>25.28</v>
      </c>
      <c r="F28167" s="73" t="s">
        <v>11</v>
      </c>
    </row>
    <row r="28168" spans="1:6" ht="38.25" x14ac:dyDescent="0.25">
      <c r="A28168" s="73" t="s">
        <v>24479</v>
      </c>
      <c r="B28168" s="74" t="s">
        <v>24480</v>
      </c>
      <c r="C28168" s="73" t="s">
        <v>852</v>
      </c>
      <c r="D28168" s="75">
        <v>318.95999999999998</v>
      </c>
      <c r="E28168" s="75">
        <v>307.73</v>
      </c>
      <c r="F28168" s="73" t="s">
        <v>11</v>
      </c>
    </row>
    <row r="28169" spans="1:6" ht="38.25" x14ac:dyDescent="0.25">
      <c r="A28169" s="73" t="s">
        <v>24481</v>
      </c>
      <c r="B28169" s="74" t="s">
        <v>24482</v>
      </c>
      <c r="C28169" s="73" t="s">
        <v>852</v>
      </c>
      <c r="D28169" s="75">
        <v>58.6</v>
      </c>
      <c r="E28169" s="75">
        <v>56.33</v>
      </c>
      <c r="F28169" s="73" t="s">
        <v>11</v>
      </c>
    </row>
    <row r="28170" spans="1:6" ht="38.25" x14ac:dyDescent="0.25">
      <c r="A28170" s="73" t="s">
        <v>24483</v>
      </c>
      <c r="B28170" s="74" t="s">
        <v>24484</v>
      </c>
      <c r="C28170" s="73" t="s">
        <v>852</v>
      </c>
      <c r="D28170" s="75">
        <v>76.92</v>
      </c>
      <c r="E28170" s="75">
        <v>74.400000000000006</v>
      </c>
      <c r="F28170" s="73" t="s">
        <v>11</v>
      </c>
    </row>
    <row r="28171" spans="1:6" ht="38.25" x14ac:dyDescent="0.25">
      <c r="A28171" s="73" t="s">
        <v>24485</v>
      </c>
      <c r="B28171" s="74" t="s">
        <v>24486</v>
      </c>
      <c r="C28171" s="73" t="s">
        <v>852</v>
      </c>
      <c r="D28171" s="75">
        <v>223.51</v>
      </c>
      <c r="E28171" s="75">
        <v>218.97</v>
      </c>
      <c r="F28171" s="73" t="s">
        <v>11</v>
      </c>
    </row>
    <row r="28172" spans="1:6" ht="38.25" x14ac:dyDescent="0.25">
      <c r="A28172" s="73" t="s">
        <v>24487</v>
      </c>
      <c r="B28172" s="74" t="s">
        <v>24488</v>
      </c>
      <c r="C28172" s="73" t="s">
        <v>852</v>
      </c>
      <c r="D28172" s="75">
        <v>238.7</v>
      </c>
      <c r="E28172" s="75">
        <v>234.16</v>
      </c>
      <c r="F28172" s="73" t="s">
        <v>11</v>
      </c>
    </row>
    <row r="28173" spans="1:6" ht="38.25" x14ac:dyDescent="0.25">
      <c r="A28173" s="73" t="s">
        <v>24489</v>
      </c>
      <c r="B28173" s="74" t="s">
        <v>34551</v>
      </c>
      <c r="C28173" s="73" t="s">
        <v>852</v>
      </c>
      <c r="D28173" s="75">
        <v>33.06</v>
      </c>
      <c r="E28173" s="75">
        <v>30.96</v>
      </c>
      <c r="F28173" s="73" t="s">
        <v>11</v>
      </c>
    </row>
    <row r="28174" spans="1:6" ht="38.25" x14ac:dyDescent="0.25">
      <c r="A28174" s="73" t="s">
        <v>24490</v>
      </c>
      <c r="B28174" s="74" t="s">
        <v>34552</v>
      </c>
      <c r="C28174" s="73" t="s">
        <v>852</v>
      </c>
      <c r="D28174" s="75">
        <v>24.53</v>
      </c>
      <c r="E28174" s="75">
        <v>23.09</v>
      </c>
      <c r="F28174" s="73" t="s">
        <v>11</v>
      </c>
    </row>
    <row r="28175" spans="1:6" ht="38.25" x14ac:dyDescent="0.25">
      <c r="A28175" s="73" t="s">
        <v>24491</v>
      </c>
      <c r="B28175" s="74" t="s">
        <v>34553</v>
      </c>
      <c r="C28175" s="73" t="s">
        <v>852</v>
      </c>
      <c r="D28175" s="75">
        <v>29.23</v>
      </c>
      <c r="E28175" s="75">
        <v>27.43</v>
      </c>
      <c r="F28175" s="73" t="s">
        <v>11</v>
      </c>
    </row>
    <row r="28176" spans="1:6" ht="38.25" x14ac:dyDescent="0.25">
      <c r="A28176" s="73" t="s">
        <v>24492</v>
      </c>
      <c r="B28176" s="74" t="s">
        <v>24493</v>
      </c>
      <c r="C28176" s="73" t="s">
        <v>852</v>
      </c>
      <c r="D28176" s="75">
        <v>113.06</v>
      </c>
      <c r="E28176" s="75">
        <v>110.07</v>
      </c>
      <c r="F28176" s="73" t="s">
        <v>11</v>
      </c>
    </row>
    <row r="28177" spans="1:6" ht="51" x14ac:dyDescent="0.25">
      <c r="A28177" s="73" t="s">
        <v>24494</v>
      </c>
      <c r="B28177" s="74" t="s">
        <v>24495</v>
      </c>
      <c r="C28177" s="73" t="s">
        <v>852</v>
      </c>
      <c r="D28177" s="75">
        <v>144.13</v>
      </c>
      <c r="E28177" s="75">
        <v>140.09</v>
      </c>
      <c r="F28177" s="73" t="s">
        <v>11</v>
      </c>
    </row>
    <row r="28178" spans="1:6" ht="38.25" x14ac:dyDescent="0.25">
      <c r="A28178" s="73" t="s">
        <v>34554</v>
      </c>
      <c r="B28178" s="74" t="s">
        <v>34555</v>
      </c>
      <c r="C28178" s="73" t="s">
        <v>852</v>
      </c>
      <c r="D28178" s="75">
        <v>195.47</v>
      </c>
      <c r="E28178" s="75">
        <v>193.89</v>
      </c>
      <c r="F28178" s="73" t="s">
        <v>11</v>
      </c>
    </row>
    <row r="28179" spans="1:6" ht="38.25" x14ac:dyDescent="0.25">
      <c r="A28179" s="73" t="s">
        <v>24496</v>
      </c>
      <c r="B28179" s="74" t="s">
        <v>34572</v>
      </c>
      <c r="C28179" s="73" t="s">
        <v>852</v>
      </c>
      <c r="D28179" s="75">
        <v>15.48</v>
      </c>
      <c r="E28179" s="75">
        <v>14.57</v>
      </c>
      <c r="F28179" s="73" t="s">
        <v>11</v>
      </c>
    </row>
    <row r="28180" spans="1:6" ht="63.75" x14ac:dyDescent="0.25">
      <c r="A28180" s="73" t="s">
        <v>24497</v>
      </c>
      <c r="B28180" s="74" t="s">
        <v>24498</v>
      </c>
      <c r="C28180" s="73" t="s">
        <v>852</v>
      </c>
      <c r="D28180" s="75">
        <v>262.08999999999997</v>
      </c>
      <c r="E28180" s="75">
        <v>256.27999999999997</v>
      </c>
      <c r="F28180" s="73" t="s">
        <v>11</v>
      </c>
    </row>
    <row r="28181" spans="1:6" ht="38.25" x14ac:dyDescent="0.25">
      <c r="A28181" s="73" t="s">
        <v>34575</v>
      </c>
      <c r="B28181" s="74" t="s">
        <v>34576</v>
      </c>
      <c r="C28181" s="73" t="s">
        <v>852</v>
      </c>
      <c r="D28181" s="75">
        <v>15.83</v>
      </c>
      <c r="E28181" s="75">
        <v>15.08</v>
      </c>
      <c r="F28181" s="73" t="s">
        <v>11</v>
      </c>
    </row>
    <row r="28182" spans="1:6" ht="25.5" x14ac:dyDescent="0.25">
      <c r="A28182" s="73" t="s">
        <v>34577</v>
      </c>
      <c r="B28182" s="74" t="s">
        <v>34578</v>
      </c>
      <c r="C28182" s="73" t="s">
        <v>852</v>
      </c>
      <c r="D28182" s="75">
        <v>13.6</v>
      </c>
      <c r="E28182" s="75">
        <v>12.89</v>
      </c>
      <c r="F28182" s="73" t="s">
        <v>11</v>
      </c>
    </row>
    <row r="28183" spans="1:6" ht="25.5" x14ac:dyDescent="0.25">
      <c r="A28183" s="73" t="s">
        <v>24499</v>
      </c>
      <c r="B28183" s="74" t="s">
        <v>24500</v>
      </c>
      <c r="C28183" s="73" t="s">
        <v>852</v>
      </c>
      <c r="D28183" s="75">
        <v>6.39</v>
      </c>
      <c r="E28183" s="75">
        <v>5.97</v>
      </c>
      <c r="F28183" s="73" t="s">
        <v>11</v>
      </c>
    </row>
    <row r="28184" spans="1:6" ht="25.5" x14ac:dyDescent="0.25">
      <c r="A28184" s="73" t="s">
        <v>24501</v>
      </c>
      <c r="B28184" s="74" t="s">
        <v>24502</v>
      </c>
      <c r="C28184" s="73" t="s">
        <v>852</v>
      </c>
      <c r="D28184" s="75">
        <v>7.59</v>
      </c>
      <c r="E28184" s="75">
        <v>7.17</v>
      </c>
      <c r="F28184" s="73" t="s">
        <v>11</v>
      </c>
    </row>
    <row r="28185" spans="1:6" ht="25.5" x14ac:dyDescent="0.25">
      <c r="A28185" s="73" t="s">
        <v>24503</v>
      </c>
      <c r="B28185" s="74" t="s">
        <v>24504</v>
      </c>
      <c r="C28185" s="73" t="s">
        <v>852</v>
      </c>
      <c r="D28185" s="75">
        <v>11.93</v>
      </c>
      <c r="E28185" s="75">
        <v>11.48</v>
      </c>
      <c r="F28185" s="73" t="s">
        <v>11</v>
      </c>
    </row>
    <row r="28186" spans="1:6" ht="25.5" x14ac:dyDescent="0.25">
      <c r="A28186" s="73" t="s">
        <v>24505</v>
      </c>
      <c r="B28186" s="74" t="s">
        <v>24506</v>
      </c>
      <c r="C28186" s="73" t="s">
        <v>852</v>
      </c>
      <c r="D28186" s="75">
        <v>22.89</v>
      </c>
      <c r="E28186" s="75">
        <v>22.44</v>
      </c>
      <c r="F28186" s="73" t="s">
        <v>11</v>
      </c>
    </row>
    <row r="28187" spans="1:6" x14ac:dyDescent="0.25">
      <c r="A28187" s="73" t="s">
        <v>24507</v>
      </c>
      <c r="B28187" s="74" t="s">
        <v>24508</v>
      </c>
      <c r="C28187" s="73" t="s">
        <v>852</v>
      </c>
      <c r="D28187" s="75">
        <v>6.16</v>
      </c>
      <c r="E28187" s="75">
        <v>5.77</v>
      </c>
      <c r="F28187" s="73" t="s">
        <v>11</v>
      </c>
    </row>
    <row r="28188" spans="1:6" ht="25.5" x14ac:dyDescent="0.25">
      <c r="A28188" s="73" t="s">
        <v>24509</v>
      </c>
      <c r="B28188" s="74" t="s">
        <v>24510</v>
      </c>
      <c r="C28188" s="73" t="s">
        <v>852</v>
      </c>
      <c r="D28188" s="75">
        <v>11.33</v>
      </c>
      <c r="E28188" s="75">
        <v>10.99</v>
      </c>
      <c r="F28188" s="73" t="s">
        <v>11</v>
      </c>
    </row>
    <row r="28189" spans="1:6" ht="25.5" x14ac:dyDescent="0.25">
      <c r="A28189" s="73" t="s">
        <v>24511</v>
      </c>
      <c r="B28189" s="74" t="s">
        <v>24512</v>
      </c>
      <c r="C28189" s="73" t="s">
        <v>852</v>
      </c>
      <c r="D28189" s="75">
        <v>22.04</v>
      </c>
      <c r="E28189" s="75">
        <v>20.74</v>
      </c>
      <c r="F28189" s="73" t="s">
        <v>11</v>
      </c>
    </row>
    <row r="28190" spans="1:6" ht="25.5" x14ac:dyDescent="0.25">
      <c r="A28190" s="73" t="s">
        <v>24513</v>
      </c>
      <c r="B28190" s="74" t="s">
        <v>24514</v>
      </c>
      <c r="C28190" s="73" t="s">
        <v>852</v>
      </c>
      <c r="D28190" s="75">
        <v>20.010000000000002</v>
      </c>
      <c r="E28190" s="75">
        <v>18.71</v>
      </c>
      <c r="F28190" s="73" t="s">
        <v>11</v>
      </c>
    </row>
    <row r="28191" spans="1:6" ht="25.5" x14ac:dyDescent="0.25">
      <c r="A28191" s="73" t="s">
        <v>24515</v>
      </c>
      <c r="B28191" s="74" t="s">
        <v>24516</v>
      </c>
      <c r="C28191" s="73" t="s">
        <v>852</v>
      </c>
      <c r="D28191" s="75">
        <v>19.600000000000001</v>
      </c>
      <c r="E28191" s="75">
        <v>18.3</v>
      </c>
      <c r="F28191" s="73" t="s">
        <v>11</v>
      </c>
    </row>
    <row r="28192" spans="1:6" ht="25.5" x14ac:dyDescent="0.25">
      <c r="A28192" s="73" t="s">
        <v>24517</v>
      </c>
      <c r="B28192" s="74" t="s">
        <v>24518</v>
      </c>
      <c r="C28192" s="73" t="s">
        <v>852</v>
      </c>
      <c r="D28192" s="75">
        <v>50.86</v>
      </c>
      <c r="E28192" s="75">
        <v>48.49</v>
      </c>
      <c r="F28192" s="73" t="s">
        <v>11</v>
      </c>
    </row>
    <row r="28193" spans="1:6" ht="25.5" x14ac:dyDescent="0.25">
      <c r="A28193" s="73" t="s">
        <v>24519</v>
      </c>
      <c r="B28193" s="74" t="s">
        <v>24520</v>
      </c>
      <c r="C28193" s="73" t="s">
        <v>852</v>
      </c>
      <c r="D28193" s="75">
        <v>48.83</v>
      </c>
      <c r="E28193" s="75">
        <v>46.46</v>
      </c>
      <c r="F28193" s="73" t="s">
        <v>11</v>
      </c>
    </row>
    <row r="28194" spans="1:6" ht="38.25" x14ac:dyDescent="0.25">
      <c r="A28194" s="73" t="s">
        <v>24521</v>
      </c>
      <c r="B28194" s="74" t="s">
        <v>24522</v>
      </c>
      <c r="C28194" s="73" t="s">
        <v>852</v>
      </c>
      <c r="D28194" s="75">
        <v>48.42</v>
      </c>
      <c r="E28194" s="75">
        <v>46.05</v>
      </c>
      <c r="F28194" s="73" t="s">
        <v>11</v>
      </c>
    </row>
    <row r="28195" spans="1:6" ht="38.25" x14ac:dyDescent="0.25">
      <c r="A28195" s="73" t="s">
        <v>34582</v>
      </c>
      <c r="B28195" s="74" t="s">
        <v>34583</v>
      </c>
      <c r="C28195" s="73" t="s">
        <v>852</v>
      </c>
      <c r="D28195" s="75">
        <v>38.64</v>
      </c>
      <c r="E28195" s="75">
        <v>36.85</v>
      </c>
      <c r="F28195" s="73" t="s">
        <v>11</v>
      </c>
    </row>
    <row r="28196" spans="1:6" x14ac:dyDescent="0.25">
      <c r="A28196" s="73" t="s">
        <v>34586</v>
      </c>
      <c r="B28196" s="74" t="s">
        <v>34587</v>
      </c>
      <c r="C28196" s="73" t="s">
        <v>852</v>
      </c>
      <c r="D28196" s="75">
        <v>4.1500000000000004</v>
      </c>
      <c r="E28196" s="75">
        <v>3.97</v>
      </c>
      <c r="F28196" s="73" t="s">
        <v>11</v>
      </c>
    </row>
    <row r="28197" spans="1:6" ht="25.5" x14ac:dyDescent="0.25">
      <c r="A28197" s="73" t="s">
        <v>34588</v>
      </c>
      <c r="B28197" s="74" t="s">
        <v>34589</v>
      </c>
      <c r="C28197" s="73" t="s">
        <v>852</v>
      </c>
      <c r="D28197" s="75">
        <v>1.39</v>
      </c>
      <c r="E28197" s="75">
        <v>1.3</v>
      </c>
      <c r="F28197" s="73" t="s">
        <v>11</v>
      </c>
    </row>
    <row r="28198" spans="1:6" ht="51" x14ac:dyDescent="0.25">
      <c r="A28198" s="73" t="s">
        <v>24523</v>
      </c>
      <c r="B28198" s="74" t="s">
        <v>24524</v>
      </c>
      <c r="C28198" s="73" t="s">
        <v>852</v>
      </c>
      <c r="D28198" s="75">
        <v>235.81</v>
      </c>
      <c r="E28198" s="75">
        <v>224.41</v>
      </c>
      <c r="F28198" s="73" t="s">
        <v>11</v>
      </c>
    </row>
    <row r="28199" spans="1:6" ht="63.75" x14ac:dyDescent="0.25">
      <c r="A28199" s="73" t="s">
        <v>24525</v>
      </c>
      <c r="B28199" s="74" t="s">
        <v>24526</v>
      </c>
      <c r="C28199" s="73" t="s">
        <v>852</v>
      </c>
      <c r="D28199" s="75">
        <v>254.8</v>
      </c>
      <c r="E28199" s="75">
        <v>242.04</v>
      </c>
      <c r="F28199" s="73" t="s">
        <v>11</v>
      </c>
    </row>
    <row r="28200" spans="1:6" ht="51" x14ac:dyDescent="0.25">
      <c r="A28200" s="73" t="s">
        <v>24527</v>
      </c>
      <c r="B28200" s="74" t="s">
        <v>24528</v>
      </c>
      <c r="C28200" s="73" t="s">
        <v>852</v>
      </c>
      <c r="D28200" s="75">
        <v>315.81</v>
      </c>
      <c r="E28200" s="75">
        <v>301.39</v>
      </c>
      <c r="F28200" s="73" t="s">
        <v>11</v>
      </c>
    </row>
    <row r="28201" spans="1:6" ht="63.75" x14ac:dyDescent="0.25">
      <c r="A28201" s="73" t="s">
        <v>24529</v>
      </c>
      <c r="B28201" s="74" t="s">
        <v>24530</v>
      </c>
      <c r="C28201" s="73" t="s">
        <v>852</v>
      </c>
      <c r="D28201" s="75">
        <v>326.52999999999997</v>
      </c>
      <c r="E28201" s="75">
        <v>310.97000000000003</v>
      </c>
      <c r="F28201" s="73" t="s">
        <v>11</v>
      </c>
    </row>
    <row r="28202" spans="1:6" ht="63.75" x14ac:dyDescent="0.25">
      <c r="A28202" s="73" t="s">
        <v>24531</v>
      </c>
      <c r="B28202" s="74" t="s">
        <v>24532</v>
      </c>
      <c r="C28202" s="73" t="s">
        <v>852</v>
      </c>
      <c r="D28202" s="75">
        <v>826.01</v>
      </c>
      <c r="E28202" s="75">
        <v>788.7</v>
      </c>
      <c r="F28202" s="73" t="s">
        <v>11</v>
      </c>
    </row>
    <row r="28203" spans="1:6" ht="63.75" x14ac:dyDescent="0.25">
      <c r="A28203" s="73" t="s">
        <v>24533</v>
      </c>
      <c r="B28203" s="74" t="s">
        <v>24534</v>
      </c>
      <c r="C28203" s="73" t="s">
        <v>852</v>
      </c>
      <c r="D28203" s="75">
        <v>383.93</v>
      </c>
      <c r="E28203" s="75">
        <v>366.25</v>
      </c>
      <c r="F28203" s="73" t="s">
        <v>11</v>
      </c>
    </row>
    <row r="28204" spans="1:6" ht="63.75" x14ac:dyDescent="0.25">
      <c r="A28204" s="73" t="s">
        <v>24535</v>
      </c>
      <c r="B28204" s="74" t="s">
        <v>24536</v>
      </c>
      <c r="C28204" s="73" t="s">
        <v>852</v>
      </c>
      <c r="D28204" s="75">
        <v>313.25</v>
      </c>
      <c r="E28204" s="75">
        <v>298.37</v>
      </c>
      <c r="F28204" s="73" t="s">
        <v>11</v>
      </c>
    </row>
    <row r="28205" spans="1:6" ht="25.5" x14ac:dyDescent="0.25">
      <c r="A28205" s="73" t="s">
        <v>24537</v>
      </c>
      <c r="B28205" s="74" t="s">
        <v>24538</v>
      </c>
      <c r="C28205" s="73" t="s">
        <v>852</v>
      </c>
      <c r="D28205" s="75">
        <v>38.06</v>
      </c>
      <c r="E28205" s="75">
        <v>37.340000000000003</v>
      </c>
      <c r="F28205" s="73" t="s">
        <v>11</v>
      </c>
    </row>
    <row r="28206" spans="1:6" ht="51" x14ac:dyDescent="0.25">
      <c r="A28206" s="73" t="s">
        <v>34590</v>
      </c>
      <c r="B28206" s="74" t="s">
        <v>34591</v>
      </c>
      <c r="C28206" s="73" t="s">
        <v>852</v>
      </c>
      <c r="D28206" s="75">
        <v>410.61</v>
      </c>
      <c r="E28206" s="75">
        <v>396.37</v>
      </c>
      <c r="F28206" s="73" t="s">
        <v>11</v>
      </c>
    </row>
    <row r="28207" spans="1:6" ht="51" x14ac:dyDescent="0.25">
      <c r="A28207" s="73" t="s">
        <v>34592</v>
      </c>
      <c r="B28207" s="74" t="s">
        <v>34593</v>
      </c>
      <c r="C28207" s="73" t="s">
        <v>852</v>
      </c>
      <c r="D28207" s="75">
        <v>375.33</v>
      </c>
      <c r="E28207" s="75">
        <v>361.94</v>
      </c>
      <c r="F28207" s="73" t="s">
        <v>11</v>
      </c>
    </row>
    <row r="28208" spans="1:6" ht="51" x14ac:dyDescent="0.25">
      <c r="A28208" s="73" t="s">
        <v>24539</v>
      </c>
      <c r="B28208" s="74" t="s">
        <v>24540</v>
      </c>
      <c r="C28208" s="73" t="s">
        <v>852</v>
      </c>
      <c r="D28208" s="75">
        <v>421.78</v>
      </c>
      <c r="E28208" s="75">
        <v>408.55</v>
      </c>
      <c r="F28208" s="73" t="s">
        <v>11</v>
      </c>
    </row>
    <row r="28209" spans="1:6" ht="51" x14ac:dyDescent="0.25">
      <c r="A28209" s="73" t="s">
        <v>34594</v>
      </c>
      <c r="B28209" s="74" t="s">
        <v>34595</v>
      </c>
      <c r="C28209" s="73" t="s">
        <v>852</v>
      </c>
      <c r="D28209" s="75">
        <v>424.57</v>
      </c>
      <c r="E28209" s="75">
        <v>411.34</v>
      </c>
      <c r="F28209" s="73" t="s">
        <v>11</v>
      </c>
    </row>
    <row r="28210" spans="1:6" ht="51" x14ac:dyDescent="0.25">
      <c r="A28210" s="73" t="s">
        <v>34596</v>
      </c>
      <c r="B28210" s="74" t="s">
        <v>34597</v>
      </c>
      <c r="C28210" s="73" t="s">
        <v>852</v>
      </c>
      <c r="D28210" s="75">
        <v>389.29</v>
      </c>
      <c r="E28210" s="75">
        <v>376.9</v>
      </c>
      <c r="F28210" s="73" t="s">
        <v>11</v>
      </c>
    </row>
    <row r="28211" spans="1:6" ht="51" x14ac:dyDescent="0.25">
      <c r="A28211" s="73" t="s">
        <v>24541</v>
      </c>
      <c r="B28211" s="74" t="s">
        <v>24542</v>
      </c>
      <c r="C28211" s="73" t="s">
        <v>852</v>
      </c>
      <c r="D28211" s="75">
        <v>386.5</v>
      </c>
      <c r="E28211" s="75">
        <v>374.11</v>
      </c>
      <c r="F28211" s="73" t="s">
        <v>11</v>
      </c>
    </row>
    <row r="28212" spans="1:6" ht="51" x14ac:dyDescent="0.25">
      <c r="A28212" s="73" t="s">
        <v>34600</v>
      </c>
      <c r="B28212" s="74" t="s">
        <v>34601</v>
      </c>
      <c r="C28212" s="73" t="s">
        <v>852</v>
      </c>
      <c r="D28212" s="75">
        <v>495.79</v>
      </c>
      <c r="E28212" s="75">
        <v>481.35</v>
      </c>
      <c r="F28212" s="73" t="s">
        <v>11</v>
      </c>
    </row>
    <row r="28213" spans="1:6" ht="51" x14ac:dyDescent="0.25">
      <c r="A28213" s="73" t="s">
        <v>34602</v>
      </c>
      <c r="B28213" s="74" t="s">
        <v>34603</v>
      </c>
      <c r="C28213" s="73" t="s">
        <v>852</v>
      </c>
      <c r="D28213" s="75">
        <v>460.51</v>
      </c>
      <c r="E28213" s="75">
        <v>446.92</v>
      </c>
      <c r="F28213" s="73" t="s">
        <v>11</v>
      </c>
    </row>
    <row r="28214" spans="1:6" ht="51" x14ac:dyDescent="0.25">
      <c r="A28214" s="73" t="s">
        <v>34638</v>
      </c>
      <c r="B28214" s="74" t="s">
        <v>34639</v>
      </c>
      <c r="C28214" s="73" t="s">
        <v>852</v>
      </c>
      <c r="D28214" s="75">
        <v>381.88</v>
      </c>
      <c r="E28214" s="75">
        <v>368.45</v>
      </c>
      <c r="F28214" s="73" t="s">
        <v>11</v>
      </c>
    </row>
    <row r="28215" spans="1:6" ht="51" x14ac:dyDescent="0.25">
      <c r="A28215" s="73" t="s">
        <v>34640</v>
      </c>
      <c r="B28215" s="74" t="s">
        <v>34641</v>
      </c>
      <c r="C28215" s="73" t="s">
        <v>852</v>
      </c>
      <c r="D28215" s="75">
        <v>346.6</v>
      </c>
      <c r="E28215" s="75">
        <v>334.01</v>
      </c>
      <c r="F28215" s="73" t="s">
        <v>11</v>
      </c>
    </row>
    <row r="28216" spans="1:6" ht="51" x14ac:dyDescent="0.25">
      <c r="A28216" s="73" t="s">
        <v>24543</v>
      </c>
      <c r="B28216" s="74" t="s">
        <v>24544</v>
      </c>
      <c r="C28216" s="73" t="s">
        <v>852</v>
      </c>
      <c r="D28216" s="75">
        <v>419.2</v>
      </c>
      <c r="E28216" s="75">
        <v>406.93</v>
      </c>
      <c r="F28216" s="73" t="s">
        <v>11</v>
      </c>
    </row>
    <row r="28217" spans="1:6" ht="51" x14ac:dyDescent="0.25">
      <c r="A28217" s="73" t="s">
        <v>24545</v>
      </c>
      <c r="B28217" s="74" t="s">
        <v>24546</v>
      </c>
      <c r="C28217" s="73" t="s">
        <v>852</v>
      </c>
      <c r="D28217" s="75">
        <v>424.81</v>
      </c>
      <c r="E28217" s="75">
        <v>412.54</v>
      </c>
      <c r="F28217" s="73" t="s">
        <v>11</v>
      </c>
    </row>
    <row r="28218" spans="1:6" ht="25.5" x14ac:dyDescent="0.25">
      <c r="A28218" s="73" t="s">
        <v>24547</v>
      </c>
      <c r="B28218" s="74" t="s">
        <v>24548</v>
      </c>
      <c r="C28218" s="73" t="s">
        <v>852</v>
      </c>
      <c r="D28218" s="75">
        <v>21.5</v>
      </c>
      <c r="E28218" s="75">
        <v>21.5</v>
      </c>
      <c r="F28218" s="73" t="s">
        <v>11</v>
      </c>
    </row>
    <row r="28219" spans="1:6" x14ac:dyDescent="0.25">
      <c r="A28219" s="73" t="s">
        <v>24549</v>
      </c>
      <c r="B28219" s="74" t="s">
        <v>24550</v>
      </c>
      <c r="C28219" s="73" t="s">
        <v>852</v>
      </c>
      <c r="D28219" s="75">
        <v>95</v>
      </c>
      <c r="E28219" s="75">
        <v>95</v>
      </c>
      <c r="F28219" s="73" t="s">
        <v>11</v>
      </c>
    </row>
    <row r="28220" spans="1:6" x14ac:dyDescent="0.25">
      <c r="A28220" s="73" t="s">
        <v>24551</v>
      </c>
      <c r="B28220" s="74" t="s">
        <v>24552</v>
      </c>
      <c r="C28220" s="73" t="s">
        <v>852</v>
      </c>
      <c r="D28220" s="75">
        <v>100</v>
      </c>
      <c r="E28220" s="75">
        <v>100</v>
      </c>
      <c r="F28220" s="73" t="s">
        <v>11</v>
      </c>
    </row>
    <row r="28221" spans="1:6" x14ac:dyDescent="0.25">
      <c r="A28221" s="73" t="s">
        <v>24553</v>
      </c>
      <c r="B28221" s="74" t="s">
        <v>24554</v>
      </c>
      <c r="C28221" s="73" t="s">
        <v>852</v>
      </c>
      <c r="D28221" s="75">
        <v>100</v>
      </c>
      <c r="E28221" s="75">
        <v>100</v>
      </c>
      <c r="F28221" s="73" t="s">
        <v>11</v>
      </c>
    </row>
    <row r="28222" spans="1:6" ht="25.5" x14ac:dyDescent="0.25">
      <c r="A28222" s="73" t="s">
        <v>24555</v>
      </c>
      <c r="B28222" s="74" t="s">
        <v>24556</v>
      </c>
      <c r="C28222" s="73" t="s">
        <v>852</v>
      </c>
      <c r="D28222" s="75">
        <v>0.28999999999999998</v>
      </c>
      <c r="E28222" s="75">
        <v>0.28000000000000003</v>
      </c>
      <c r="F28222" s="73" t="s">
        <v>11</v>
      </c>
    </row>
    <row r="28223" spans="1:6" ht="51" x14ac:dyDescent="0.25">
      <c r="A28223" s="73" t="s">
        <v>24557</v>
      </c>
      <c r="B28223" s="74" t="s">
        <v>24558</v>
      </c>
      <c r="C28223" s="73" t="s">
        <v>852</v>
      </c>
      <c r="D28223" s="75">
        <v>18.78</v>
      </c>
      <c r="E28223" s="75">
        <v>17.329999999999998</v>
      </c>
      <c r="F28223" s="73" t="s">
        <v>11</v>
      </c>
    </row>
    <row r="28224" spans="1:6" ht="63.75" x14ac:dyDescent="0.25">
      <c r="A28224" s="73" t="s">
        <v>24559</v>
      </c>
      <c r="B28224" s="74" t="s">
        <v>24560</v>
      </c>
      <c r="C28224" s="73" t="s">
        <v>852</v>
      </c>
      <c r="D28224" s="75">
        <v>50.58</v>
      </c>
      <c r="E28224" s="75">
        <v>46.48</v>
      </c>
      <c r="F28224" s="73" t="s">
        <v>11</v>
      </c>
    </row>
    <row r="28225" spans="1:6" ht="51" x14ac:dyDescent="0.25">
      <c r="A28225" s="73" t="s">
        <v>24561</v>
      </c>
      <c r="B28225" s="74" t="s">
        <v>24562</v>
      </c>
      <c r="C28225" s="73" t="s">
        <v>852</v>
      </c>
      <c r="D28225" s="75">
        <v>4.7300000000000004</v>
      </c>
      <c r="E28225" s="75">
        <v>4.3600000000000003</v>
      </c>
      <c r="F28225" s="73" t="s">
        <v>11</v>
      </c>
    </row>
    <row r="28226" spans="1:6" ht="51" x14ac:dyDescent="0.25">
      <c r="A28226" s="73" t="s">
        <v>24563</v>
      </c>
      <c r="B28226" s="74" t="s">
        <v>34678</v>
      </c>
      <c r="C28226" s="73" t="s">
        <v>852</v>
      </c>
      <c r="D28226" s="75">
        <v>35.729999999999997</v>
      </c>
      <c r="E28226" s="75">
        <v>34.04</v>
      </c>
      <c r="F28226" s="73" t="s">
        <v>11</v>
      </c>
    </row>
    <row r="28227" spans="1:6" ht="38.25" x14ac:dyDescent="0.25">
      <c r="A28227" s="73" t="s">
        <v>24564</v>
      </c>
      <c r="B28227" s="74" t="s">
        <v>34679</v>
      </c>
      <c r="C28227" s="73" t="s">
        <v>852</v>
      </c>
      <c r="D28227" s="75">
        <v>19.899999999999999</v>
      </c>
      <c r="E28227" s="75">
        <v>18.96</v>
      </c>
      <c r="F28227" s="73" t="s">
        <v>11</v>
      </c>
    </row>
    <row r="28228" spans="1:6" ht="38.25" x14ac:dyDescent="0.25">
      <c r="A28228" s="73" t="s">
        <v>636</v>
      </c>
      <c r="B28228" s="74" t="s">
        <v>637</v>
      </c>
      <c r="C28228" s="73" t="s">
        <v>852</v>
      </c>
      <c r="D28228" s="75">
        <v>1.67</v>
      </c>
      <c r="E28228" s="75">
        <v>1.56</v>
      </c>
      <c r="F28228" s="73" t="s">
        <v>11</v>
      </c>
    </row>
    <row r="28229" spans="1:6" ht="38.25" x14ac:dyDescent="0.25">
      <c r="A28229" s="73" t="s">
        <v>24565</v>
      </c>
      <c r="B28229" s="74" t="s">
        <v>24566</v>
      </c>
      <c r="C28229" s="73" t="s">
        <v>852</v>
      </c>
      <c r="D28229" s="75">
        <v>60.67</v>
      </c>
      <c r="E28229" s="75">
        <v>59.32</v>
      </c>
      <c r="F28229" s="73" t="s">
        <v>11</v>
      </c>
    </row>
    <row r="28230" spans="1:6" ht="51" x14ac:dyDescent="0.25">
      <c r="A28230" s="73" t="s">
        <v>24567</v>
      </c>
      <c r="B28230" s="74" t="s">
        <v>24568</v>
      </c>
      <c r="C28230" s="73" t="s">
        <v>852</v>
      </c>
      <c r="D28230" s="75">
        <v>1046.68</v>
      </c>
      <c r="E28230" s="75">
        <v>1015.39</v>
      </c>
      <c r="F28230" s="73" t="s">
        <v>11</v>
      </c>
    </row>
    <row r="28231" spans="1:6" ht="51" x14ac:dyDescent="0.25">
      <c r="A28231" s="73" t="s">
        <v>24569</v>
      </c>
      <c r="B28231" s="74" t="s">
        <v>24570</v>
      </c>
      <c r="C28231" s="73" t="s">
        <v>852</v>
      </c>
      <c r="D28231" s="75">
        <v>947.95</v>
      </c>
      <c r="E28231" s="75">
        <v>919.95</v>
      </c>
      <c r="F28231" s="73" t="s">
        <v>11</v>
      </c>
    </row>
    <row r="28232" spans="1:6" ht="25.5" x14ac:dyDescent="0.25">
      <c r="A28232" s="73" t="s">
        <v>24571</v>
      </c>
      <c r="B28232" s="74" t="s">
        <v>24572</v>
      </c>
      <c r="C28232" s="73" t="s">
        <v>852</v>
      </c>
      <c r="D28232" s="75">
        <v>629.07000000000005</v>
      </c>
      <c r="E28232" s="75">
        <v>608.63</v>
      </c>
      <c r="F28232" s="73" t="s">
        <v>11</v>
      </c>
    </row>
    <row r="28233" spans="1:6" ht="38.25" x14ac:dyDescent="0.25">
      <c r="A28233" s="73" t="s">
        <v>24573</v>
      </c>
      <c r="B28233" s="74" t="s">
        <v>24574</v>
      </c>
      <c r="C28233" s="73" t="s">
        <v>852</v>
      </c>
      <c r="D28233" s="75">
        <v>897.97</v>
      </c>
      <c r="E28233" s="75">
        <v>868.72</v>
      </c>
      <c r="F28233" s="73" t="s">
        <v>11</v>
      </c>
    </row>
    <row r="28234" spans="1:6" ht="38.25" x14ac:dyDescent="0.25">
      <c r="A28234" s="73" t="s">
        <v>24575</v>
      </c>
      <c r="B28234" s="74" t="s">
        <v>24576</v>
      </c>
      <c r="C28234" s="73" t="s">
        <v>852</v>
      </c>
      <c r="D28234" s="75">
        <v>15.34</v>
      </c>
      <c r="E28234" s="75">
        <v>15.15</v>
      </c>
      <c r="F28234" s="73" t="s">
        <v>11</v>
      </c>
    </row>
    <row r="28235" spans="1:6" ht="51" x14ac:dyDescent="0.25">
      <c r="A28235" s="73" t="s">
        <v>24577</v>
      </c>
      <c r="B28235" s="74" t="s">
        <v>24578</v>
      </c>
      <c r="C28235" s="73" t="s">
        <v>852</v>
      </c>
      <c r="D28235" s="75">
        <v>1342.28</v>
      </c>
      <c r="E28235" s="75">
        <v>1280.47</v>
      </c>
      <c r="F28235" s="73" t="s">
        <v>11</v>
      </c>
    </row>
    <row r="28236" spans="1:6" ht="38.25" x14ac:dyDescent="0.25">
      <c r="A28236" s="73" t="s">
        <v>24579</v>
      </c>
      <c r="B28236" s="74" t="s">
        <v>24580</v>
      </c>
      <c r="C28236" s="73" t="s">
        <v>852</v>
      </c>
      <c r="D28236" s="75">
        <v>17.75</v>
      </c>
      <c r="E28236" s="75">
        <v>17.510000000000002</v>
      </c>
      <c r="F28236" s="73" t="s">
        <v>11</v>
      </c>
    </row>
    <row r="28237" spans="1:6" ht="38.25" x14ac:dyDescent="0.25">
      <c r="A28237" s="73" t="s">
        <v>24581</v>
      </c>
      <c r="B28237" s="74" t="s">
        <v>24582</v>
      </c>
      <c r="C28237" s="73" t="s">
        <v>852</v>
      </c>
      <c r="D28237" s="75">
        <v>19.600000000000001</v>
      </c>
      <c r="E28237" s="75">
        <v>19.309999999999999</v>
      </c>
      <c r="F28237" s="73" t="s">
        <v>11</v>
      </c>
    </row>
    <row r="28238" spans="1:6" ht="38.25" x14ac:dyDescent="0.25">
      <c r="A28238" s="73" t="s">
        <v>24583</v>
      </c>
      <c r="B28238" s="74" t="s">
        <v>24584</v>
      </c>
      <c r="C28238" s="73" t="s">
        <v>852</v>
      </c>
      <c r="D28238" s="75">
        <v>29.9</v>
      </c>
      <c r="E28238" s="75">
        <v>29.46</v>
      </c>
      <c r="F28238" s="73" t="s">
        <v>11</v>
      </c>
    </row>
    <row r="28239" spans="1:6" ht="25.5" x14ac:dyDescent="0.25">
      <c r="A28239" s="73" t="s">
        <v>24585</v>
      </c>
      <c r="B28239" s="74" t="s">
        <v>24586</v>
      </c>
      <c r="C28239" s="73" t="s">
        <v>852</v>
      </c>
      <c r="D28239" s="75">
        <v>123.27</v>
      </c>
      <c r="E28239" s="75">
        <v>116.63</v>
      </c>
      <c r="F28239" s="73" t="s">
        <v>11</v>
      </c>
    </row>
    <row r="28240" spans="1:6" ht="38.25" x14ac:dyDescent="0.25">
      <c r="A28240" s="73" t="s">
        <v>24587</v>
      </c>
      <c r="B28240" s="74" t="s">
        <v>24588</v>
      </c>
      <c r="C28240" s="73" t="s">
        <v>852</v>
      </c>
      <c r="D28240" s="75">
        <v>83.58</v>
      </c>
      <c r="E28240" s="75">
        <v>78.61</v>
      </c>
      <c r="F28240" s="73" t="s">
        <v>11</v>
      </c>
    </row>
    <row r="28241" spans="1:6" ht="38.25" x14ac:dyDescent="0.25">
      <c r="A28241" s="73" t="s">
        <v>24589</v>
      </c>
      <c r="B28241" s="74" t="s">
        <v>24590</v>
      </c>
      <c r="C28241" s="73" t="s">
        <v>852</v>
      </c>
      <c r="D28241" s="75">
        <v>298.22000000000003</v>
      </c>
      <c r="E28241" s="75">
        <v>296.39999999999998</v>
      </c>
      <c r="F28241" s="73" t="s">
        <v>11</v>
      </c>
    </row>
    <row r="28242" spans="1:6" ht="38.25" x14ac:dyDescent="0.25">
      <c r="A28242" s="73" t="s">
        <v>24591</v>
      </c>
      <c r="B28242" s="74" t="s">
        <v>24592</v>
      </c>
      <c r="C28242" s="73" t="s">
        <v>852</v>
      </c>
      <c r="D28242" s="75">
        <v>532.86</v>
      </c>
      <c r="E28242" s="75">
        <v>531.04</v>
      </c>
      <c r="F28242" s="73" t="s">
        <v>11</v>
      </c>
    </row>
    <row r="28243" spans="1:6" ht="51" x14ac:dyDescent="0.25">
      <c r="A28243" s="73" t="s">
        <v>24593</v>
      </c>
      <c r="B28243" s="74" t="s">
        <v>24594</v>
      </c>
      <c r="C28243" s="73" t="s">
        <v>852</v>
      </c>
      <c r="D28243" s="75">
        <v>67.22</v>
      </c>
      <c r="E28243" s="75">
        <v>65.239999999999995</v>
      </c>
      <c r="F28243" s="73" t="s">
        <v>11</v>
      </c>
    </row>
    <row r="28244" spans="1:6" ht="38.25" x14ac:dyDescent="0.25">
      <c r="A28244" s="73" t="s">
        <v>24595</v>
      </c>
      <c r="B28244" s="74" t="s">
        <v>24596</v>
      </c>
      <c r="C28244" s="73" t="s">
        <v>852</v>
      </c>
      <c r="D28244" s="75">
        <v>39.71</v>
      </c>
      <c r="E28244" s="75">
        <v>37.159999999999997</v>
      </c>
      <c r="F28244" s="73" t="s">
        <v>11</v>
      </c>
    </row>
    <row r="28245" spans="1:6" ht="25.5" x14ac:dyDescent="0.25">
      <c r="A28245" s="73" t="s">
        <v>24597</v>
      </c>
      <c r="B28245" s="74" t="s">
        <v>24598</v>
      </c>
      <c r="C28245" s="73" t="s">
        <v>852</v>
      </c>
      <c r="D28245" s="75">
        <v>99.84</v>
      </c>
      <c r="E28245" s="75">
        <v>96.93</v>
      </c>
      <c r="F28245" s="73" t="s">
        <v>11</v>
      </c>
    </row>
    <row r="28246" spans="1:6" ht="25.5" x14ac:dyDescent="0.25">
      <c r="A28246" s="73" t="s">
        <v>24599</v>
      </c>
      <c r="B28246" s="74" t="s">
        <v>24600</v>
      </c>
      <c r="C28246" s="73" t="s">
        <v>852</v>
      </c>
      <c r="D28246" s="75">
        <v>70.33</v>
      </c>
      <c r="E28246" s="75">
        <v>67.92</v>
      </c>
      <c r="F28246" s="73" t="s">
        <v>11</v>
      </c>
    </row>
    <row r="28247" spans="1:6" ht="25.5" x14ac:dyDescent="0.25">
      <c r="A28247" s="73" t="s">
        <v>24601</v>
      </c>
      <c r="B28247" s="74" t="s">
        <v>24602</v>
      </c>
      <c r="C28247" s="73" t="s">
        <v>852</v>
      </c>
      <c r="D28247" s="75">
        <v>67.599999999999994</v>
      </c>
      <c r="E28247" s="75">
        <v>65.19</v>
      </c>
      <c r="F28247" s="73" t="s">
        <v>11</v>
      </c>
    </row>
    <row r="28248" spans="1:6" ht="25.5" x14ac:dyDescent="0.25">
      <c r="A28248" s="73" t="s">
        <v>24603</v>
      </c>
      <c r="B28248" s="74" t="s">
        <v>24604</v>
      </c>
      <c r="C28248" s="73" t="s">
        <v>852</v>
      </c>
      <c r="D28248" s="75">
        <v>88.77</v>
      </c>
      <c r="E28248" s="75">
        <v>85.86</v>
      </c>
      <c r="F28248" s="73" t="s">
        <v>11</v>
      </c>
    </row>
    <row r="28249" spans="1:6" ht="25.5" x14ac:dyDescent="0.25">
      <c r="A28249" s="73" t="s">
        <v>24605</v>
      </c>
      <c r="B28249" s="74" t="s">
        <v>24606</v>
      </c>
      <c r="C28249" s="73" t="s">
        <v>852</v>
      </c>
      <c r="D28249" s="75">
        <v>92.35</v>
      </c>
      <c r="E28249" s="75">
        <v>89.44</v>
      </c>
      <c r="F28249" s="73" t="s">
        <v>11</v>
      </c>
    </row>
    <row r="28250" spans="1:6" ht="25.5" x14ac:dyDescent="0.25">
      <c r="A28250" s="73" t="s">
        <v>24607</v>
      </c>
      <c r="B28250" s="74" t="s">
        <v>24608</v>
      </c>
      <c r="C28250" s="73" t="s">
        <v>852</v>
      </c>
      <c r="D28250" s="75">
        <v>94.86</v>
      </c>
      <c r="E28250" s="75">
        <v>91.96</v>
      </c>
      <c r="F28250" s="73" t="s">
        <v>11</v>
      </c>
    </row>
    <row r="28251" spans="1:6" ht="25.5" x14ac:dyDescent="0.25">
      <c r="A28251" s="73" t="s">
        <v>24609</v>
      </c>
      <c r="B28251" s="74" t="s">
        <v>24610</v>
      </c>
      <c r="C28251" s="73" t="s">
        <v>852</v>
      </c>
      <c r="D28251" s="75">
        <v>96.12</v>
      </c>
      <c r="E28251" s="75">
        <v>92</v>
      </c>
      <c r="F28251" s="73" t="s">
        <v>11</v>
      </c>
    </row>
    <row r="28252" spans="1:6" ht="25.5" x14ac:dyDescent="0.25">
      <c r="A28252" s="73" t="s">
        <v>24611</v>
      </c>
      <c r="B28252" s="74" t="s">
        <v>24612</v>
      </c>
      <c r="C28252" s="73" t="s">
        <v>852</v>
      </c>
      <c r="D28252" s="75">
        <v>75.12</v>
      </c>
      <c r="E28252" s="75">
        <v>71.59</v>
      </c>
      <c r="F28252" s="73" t="s">
        <v>11</v>
      </c>
    </row>
    <row r="28253" spans="1:6" ht="25.5" x14ac:dyDescent="0.25">
      <c r="A28253" s="73" t="s">
        <v>24613</v>
      </c>
      <c r="B28253" s="74" t="s">
        <v>24614</v>
      </c>
      <c r="C28253" s="73" t="s">
        <v>852</v>
      </c>
      <c r="D28253" s="75">
        <v>80.87</v>
      </c>
      <c r="E28253" s="75">
        <v>76.19</v>
      </c>
      <c r="F28253" s="73" t="s">
        <v>11</v>
      </c>
    </row>
    <row r="28254" spans="1:6" ht="25.5" x14ac:dyDescent="0.25">
      <c r="A28254" s="73" t="s">
        <v>24615</v>
      </c>
      <c r="B28254" s="74" t="s">
        <v>24616</v>
      </c>
      <c r="C28254" s="73" t="s">
        <v>852</v>
      </c>
      <c r="D28254" s="75">
        <v>86.95</v>
      </c>
      <c r="E28254" s="75">
        <v>83.32</v>
      </c>
      <c r="F28254" s="73" t="s">
        <v>11</v>
      </c>
    </row>
    <row r="28255" spans="1:6" ht="25.5" x14ac:dyDescent="0.25">
      <c r="A28255" s="73" t="s">
        <v>24617</v>
      </c>
      <c r="B28255" s="74" t="s">
        <v>24618</v>
      </c>
      <c r="C28255" s="73" t="s">
        <v>852</v>
      </c>
      <c r="D28255" s="75">
        <v>64.94</v>
      </c>
      <c r="E28255" s="75">
        <v>61.8</v>
      </c>
      <c r="F28255" s="73" t="s">
        <v>11</v>
      </c>
    </row>
    <row r="28256" spans="1:6" ht="25.5" x14ac:dyDescent="0.25">
      <c r="A28256" s="73" t="s">
        <v>24619</v>
      </c>
      <c r="B28256" s="74" t="s">
        <v>24620</v>
      </c>
      <c r="C28256" s="73" t="s">
        <v>852</v>
      </c>
      <c r="D28256" s="75">
        <v>77.11</v>
      </c>
      <c r="E28256" s="75">
        <v>73.48</v>
      </c>
      <c r="F28256" s="73" t="s">
        <v>11</v>
      </c>
    </row>
    <row r="28257" spans="1:6" ht="25.5" x14ac:dyDescent="0.25">
      <c r="A28257" s="73" t="s">
        <v>24621</v>
      </c>
      <c r="B28257" s="74" t="s">
        <v>24622</v>
      </c>
      <c r="C28257" s="73" t="s">
        <v>852</v>
      </c>
      <c r="D28257" s="75">
        <v>80.290000000000006</v>
      </c>
      <c r="E28257" s="75">
        <v>76.66</v>
      </c>
      <c r="F28257" s="73" t="s">
        <v>11</v>
      </c>
    </row>
    <row r="28258" spans="1:6" ht="25.5" x14ac:dyDescent="0.25">
      <c r="A28258" s="73" t="s">
        <v>24623</v>
      </c>
      <c r="B28258" s="74" t="s">
        <v>24624</v>
      </c>
      <c r="C28258" s="73" t="s">
        <v>852</v>
      </c>
      <c r="D28258" s="75">
        <v>82.52</v>
      </c>
      <c r="E28258" s="75">
        <v>78.900000000000006</v>
      </c>
      <c r="F28258" s="73" t="s">
        <v>11</v>
      </c>
    </row>
    <row r="28259" spans="1:6" ht="25.5" x14ac:dyDescent="0.25">
      <c r="A28259" s="73" t="s">
        <v>24625</v>
      </c>
      <c r="B28259" s="74" t="s">
        <v>24626</v>
      </c>
      <c r="C28259" s="73" t="s">
        <v>852</v>
      </c>
      <c r="D28259" s="75">
        <v>87.24</v>
      </c>
      <c r="E28259" s="75">
        <v>83.28</v>
      </c>
      <c r="F28259" s="73" t="s">
        <v>11</v>
      </c>
    </row>
    <row r="28260" spans="1:6" ht="25.5" x14ac:dyDescent="0.25">
      <c r="A28260" s="73" t="s">
        <v>24627</v>
      </c>
      <c r="B28260" s="74" t="s">
        <v>24628</v>
      </c>
      <c r="C28260" s="73" t="s">
        <v>852</v>
      </c>
      <c r="D28260" s="75">
        <v>67.91</v>
      </c>
      <c r="E28260" s="75">
        <v>64.5</v>
      </c>
      <c r="F28260" s="73" t="s">
        <v>11</v>
      </c>
    </row>
    <row r="28261" spans="1:6" ht="25.5" x14ac:dyDescent="0.25">
      <c r="A28261" s="73" t="s">
        <v>24629</v>
      </c>
      <c r="B28261" s="74" t="s">
        <v>24630</v>
      </c>
      <c r="C28261" s="73" t="s">
        <v>852</v>
      </c>
      <c r="D28261" s="75">
        <v>70.61</v>
      </c>
      <c r="E28261" s="75">
        <v>68.290000000000006</v>
      </c>
      <c r="F28261" s="73" t="s">
        <v>11</v>
      </c>
    </row>
    <row r="28262" spans="1:6" ht="25.5" x14ac:dyDescent="0.25">
      <c r="A28262" s="73" t="s">
        <v>24631</v>
      </c>
      <c r="B28262" s="74" t="s">
        <v>24632</v>
      </c>
      <c r="C28262" s="73" t="s">
        <v>852</v>
      </c>
      <c r="D28262" s="75">
        <v>51.09</v>
      </c>
      <c r="E28262" s="75">
        <v>49.19</v>
      </c>
      <c r="F28262" s="73" t="s">
        <v>11</v>
      </c>
    </row>
    <row r="28263" spans="1:6" ht="25.5" x14ac:dyDescent="0.25">
      <c r="A28263" s="73" t="s">
        <v>24633</v>
      </c>
      <c r="B28263" s="74" t="s">
        <v>24634</v>
      </c>
      <c r="C28263" s="73" t="s">
        <v>852</v>
      </c>
      <c r="D28263" s="75">
        <v>48.76</v>
      </c>
      <c r="E28263" s="75">
        <v>46.87</v>
      </c>
      <c r="F28263" s="73" t="s">
        <v>11</v>
      </c>
    </row>
    <row r="28264" spans="1:6" ht="25.5" x14ac:dyDescent="0.25">
      <c r="A28264" s="73" t="s">
        <v>24635</v>
      </c>
      <c r="B28264" s="74" t="s">
        <v>24636</v>
      </c>
      <c r="C28264" s="73" t="s">
        <v>852</v>
      </c>
      <c r="D28264" s="75">
        <v>61.18</v>
      </c>
      <c r="E28264" s="75">
        <v>58.86</v>
      </c>
      <c r="F28264" s="73" t="s">
        <v>11</v>
      </c>
    </row>
    <row r="28265" spans="1:6" ht="25.5" x14ac:dyDescent="0.25">
      <c r="A28265" s="73" t="s">
        <v>24637</v>
      </c>
      <c r="B28265" s="74" t="s">
        <v>24638</v>
      </c>
      <c r="C28265" s="73" t="s">
        <v>852</v>
      </c>
      <c r="D28265" s="75">
        <v>64.23</v>
      </c>
      <c r="E28265" s="75">
        <v>61.91</v>
      </c>
      <c r="F28265" s="73" t="s">
        <v>11</v>
      </c>
    </row>
    <row r="28266" spans="1:6" ht="25.5" x14ac:dyDescent="0.25">
      <c r="A28266" s="73" t="s">
        <v>24639</v>
      </c>
      <c r="B28266" s="74" t="s">
        <v>24640</v>
      </c>
      <c r="C28266" s="73" t="s">
        <v>852</v>
      </c>
      <c r="D28266" s="75">
        <v>66.37</v>
      </c>
      <c r="E28266" s="75">
        <v>64.05</v>
      </c>
      <c r="F28266" s="73" t="s">
        <v>11</v>
      </c>
    </row>
    <row r="28267" spans="1:6" ht="25.5" x14ac:dyDescent="0.25">
      <c r="A28267" s="73" t="s">
        <v>24641</v>
      </c>
      <c r="B28267" s="74" t="s">
        <v>24642</v>
      </c>
      <c r="C28267" s="73" t="s">
        <v>852</v>
      </c>
      <c r="D28267" s="75">
        <v>70.7</v>
      </c>
      <c r="E28267" s="75">
        <v>67.39</v>
      </c>
      <c r="F28267" s="73" t="s">
        <v>11</v>
      </c>
    </row>
    <row r="28268" spans="1:6" ht="25.5" x14ac:dyDescent="0.25">
      <c r="A28268" s="73" t="s">
        <v>24643</v>
      </c>
      <c r="B28268" s="74" t="s">
        <v>24644</v>
      </c>
      <c r="C28268" s="73" t="s">
        <v>852</v>
      </c>
      <c r="D28268" s="75">
        <v>54.29</v>
      </c>
      <c r="E28268" s="75">
        <v>51.44</v>
      </c>
      <c r="F28268" s="73" t="s">
        <v>11</v>
      </c>
    </row>
    <row r="28269" spans="1:6" ht="38.25" x14ac:dyDescent="0.25">
      <c r="A28269" s="73" t="s">
        <v>24645</v>
      </c>
      <c r="B28269" s="74" t="s">
        <v>24646</v>
      </c>
      <c r="C28269" s="73" t="s">
        <v>852</v>
      </c>
      <c r="D28269" s="75">
        <v>59.35</v>
      </c>
      <c r="E28269" s="75">
        <v>55.76</v>
      </c>
      <c r="F28269" s="73" t="s">
        <v>11</v>
      </c>
    </row>
    <row r="28270" spans="1:6" ht="38.25" x14ac:dyDescent="0.25">
      <c r="A28270" s="73" t="s">
        <v>24647</v>
      </c>
      <c r="B28270" s="74" t="s">
        <v>24648</v>
      </c>
      <c r="C28270" s="73" t="s">
        <v>852</v>
      </c>
      <c r="D28270" s="75">
        <v>76.150000000000006</v>
      </c>
      <c r="E28270" s="75">
        <v>71.64</v>
      </c>
      <c r="F28270" s="73" t="s">
        <v>11</v>
      </c>
    </row>
    <row r="28271" spans="1:6" ht="51" x14ac:dyDescent="0.25">
      <c r="A28271" s="73" t="s">
        <v>24649</v>
      </c>
      <c r="B28271" s="74" t="s">
        <v>24650</v>
      </c>
      <c r="C28271" s="73" t="s">
        <v>852</v>
      </c>
      <c r="D28271" s="75">
        <v>1121.67</v>
      </c>
      <c r="E28271" s="75">
        <v>1067.06</v>
      </c>
      <c r="F28271" s="73" t="s">
        <v>11</v>
      </c>
    </row>
    <row r="28272" spans="1:6" ht="51" x14ac:dyDescent="0.25">
      <c r="A28272" s="73" t="s">
        <v>24651</v>
      </c>
      <c r="B28272" s="74" t="s">
        <v>24652</v>
      </c>
      <c r="C28272" s="73" t="s">
        <v>852</v>
      </c>
      <c r="D28272" s="75">
        <v>1377.83</v>
      </c>
      <c r="E28272" s="75">
        <v>1312.7</v>
      </c>
      <c r="F28272" s="73" t="s">
        <v>11</v>
      </c>
    </row>
    <row r="28273" spans="1:6" ht="51" x14ac:dyDescent="0.25">
      <c r="A28273" s="73" t="s">
        <v>24653</v>
      </c>
      <c r="B28273" s="74" t="s">
        <v>24654</v>
      </c>
      <c r="C28273" s="73" t="s">
        <v>852</v>
      </c>
      <c r="D28273" s="75">
        <v>1446.82</v>
      </c>
      <c r="E28273" s="75">
        <v>1378.45</v>
      </c>
      <c r="F28273" s="73" t="s">
        <v>11</v>
      </c>
    </row>
    <row r="28274" spans="1:6" ht="51" x14ac:dyDescent="0.25">
      <c r="A28274" s="73" t="s">
        <v>24655</v>
      </c>
      <c r="B28274" s="74" t="s">
        <v>24656</v>
      </c>
      <c r="C28274" s="73" t="s">
        <v>852</v>
      </c>
      <c r="D28274" s="75">
        <v>1702.98</v>
      </c>
      <c r="E28274" s="75">
        <v>1624.09</v>
      </c>
      <c r="F28274" s="73" t="s">
        <v>11</v>
      </c>
    </row>
    <row r="28275" spans="1:6" ht="51" x14ac:dyDescent="0.25">
      <c r="A28275" s="73" t="s">
        <v>24657</v>
      </c>
      <c r="B28275" s="74" t="s">
        <v>24658</v>
      </c>
      <c r="C28275" s="73" t="s">
        <v>852</v>
      </c>
      <c r="D28275" s="75">
        <v>854.31</v>
      </c>
      <c r="E28275" s="75">
        <v>820.05</v>
      </c>
      <c r="F28275" s="73" t="s">
        <v>11</v>
      </c>
    </row>
    <row r="28276" spans="1:6" ht="38.25" x14ac:dyDescent="0.25">
      <c r="A28276" s="73" t="s">
        <v>24659</v>
      </c>
      <c r="B28276" s="74" t="s">
        <v>24660</v>
      </c>
      <c r="C28276" s="73" t="s">
        <v>852</v>
      </c>
      <c r="D28276" s="75">
        <v>460.81</v>
      </c>
      <c r="E28276" s="75">
        <v>437.07</v>
      </c>
      <c r="F28276" s="73" t="s">
        <v>11</v>
      </c>
    </row>
    <row r="28277" spans="1:6" ht="51" x14ac:dyDescent="0.25">
      <c r="A28277" s="73" t="s">
        <v>24661</v>
      </c>
      <c r="B28277" s="74" t="s">
        <v>24662</v>
      </c>
      <c r="C28277" s="73" t="s">
        <v>852</v>
      </c>
      <c r="D28277" s="75">
        <v>1336.27</v>
      </c>
      <c r="E28277" s="75">
        <v>1272.93</v>
      </c>
      <c r="F28277" s="73" t="s">
        <v>11</v>
      </c>
    </row>
    <row r="28278" spans="1:6" ht="51" x14ac:dyDescent="0.25">
      <c r="A28278" s="73" t="s">
        <v>24663</v>
      </c>
      <c r="B28278" s="74" t="s">
        <v>24664</v>
      </c>
      <c r="C28278" s="73" t="s">
        <v>852</v>
      </c>
      <c r="D28278" s="75">
        <v>1229.17</v>
      </c>
      <c r="E28278" s="75">
        <v>1170.3499999999999</v>
      </c>
      <c r="F28278" s="73" t="s">
        <v>11</v>
      </c>
    </row>
    <row r="28279" spans="1:6" ht="51" x14ac:dyDescent="0.25">
      <c r="A28279" s="73" t="s">
        <v>24665</v>
      </c>
      <c r="B28279" s="74" t="s">
        <v>24666</v>
      </c>
      <c r="C28279" s="73" t="s">
        <v>852</v>
      </c>
      <c r="D28279" s="75">
        <v>1124.1400000000001</v>
      </c>
      <c r="E28279" s="75">
        <v>1077.1300000000001</v>
      </c>
      <c r="F28279" s="73" t="s">
        <v>11</v>
      </c>
    </row>
    <row r="28280" spans="1:6" ht="38.25" x14ac:dyDescent="0.25">
      <c r="A28280" s="73" t="s">
        <v>24667</v>
      </c>
      <c r="B28280" s="74" t="s">
        <v>24668</v>
      </c>
      <c r="C28280" s="73" t="s">
        <v>852</v>
      </c>
      <c r="D28280" s="75">
        <v>36.11</v>
      </c>
      <c r="E28280" s="75">
        <v>35.81</v>
      </c>
      <c r="F28280" s="73" t="s">
        <v>11</v>
      </c>
    </row>
    <row r="28281" spans="1:6" ht="25.5" x14ac:dyDescent="0.25">
      <c r="A28281" s="73" t="s">
        <v>24669</v>
      </c>
      <c r="B28281" s="74" t="s">
        <v>24670</v>
      </c>
      <c r="C28281" s="73" t="s">
        <v>852</v>
      </c>
      <c r="D28281" s="75">
        <v>73.17</v>
      </c>
      <c r="E28281" s="75">
        <v>70.91</v>
      </c>
      <c r="F28281" s="73" t="s">
        <v>11</v>
      </c>
    </row>
    <row r="28282" spans="1:6" ht="25.5" x14ac:dyDescent="0.25">
      <c r="A28282" s="73" t="s">
        <v>24671</v>
      </c>
      <c r="B28282" s="74" t="s">
        <v>34740</v>
      </c>
      <c r="C28282" s="73" t="s">
        <v>852</v>
      </c>
      <c r="D28282" s="75">
        <v>79.19</v>
      </c>
      <c r="E28282" s="75">
        <v>76.63</v>
      </c>
      <c r="F28282" s="73" t="s">
        <v>11</v>
      </c>
    </row>
    <row r="28283" spans="1:6" ht="25.5" x14ac:dyDescent="0.25">
      <c r="A28283" s="73" t="s">
        <v>24672</v>
      </c>
      <c r="B28283" s="74" t="s">
        <v>34741</v>
      </c>
      <c r="C28283" s="73" t="s">
        <v>852</v>
      </c>
      <c r="D28283" s="75">
        <v>91.74</v>
      </c>
      <c r="E28283" s="75">
        <v>88.87</v>
      </c>
      <c r="F28283" s="73" t="s">
        <v>11</v>
      </c>
    </row>
    <row r="28284" spans="1:6" ht="25.5" x14ac:dyDescent="0.25">
      <c r="A28284" s="73" t="s">
        <v>24673</v>
      </c>
      <c r="B28284" s="74" t="s">
        <v>34742</v>
      </c>
      <c r="C28284" s="73" t="s">
        <v>852</v>
      </c>
      <c r="D28284" s="75">
        <v>70.89</v>
      </c>
      <c r="E28284" s="75">
        <v>68.44</v>
      </c>
      <c r="F28284" s="73" t="s">
        <v>11</v>
      </c>
    </row>
    <row r="28285" spans="1:6" ht="25.5" x14ac:dyDescent="0.25">
      <c r="A28285" s="73" t="s">
        <v>24674</v>
      </c>
      <c r="B28285" s="74" t="s">
        <v>34743</v>
      </c>
      <c r="C28285" s="73" t="s">
        <v>852</v>
      </c>
      <c r="D28285" s="75">
        <v>86.79</v>
      </c>
      <c r="E28285" s="75">
        <v>84.21</v>
      </c>
      <c r="F28285" s="73" t="s">
        <v>11</v>
      </c>
    </row>
    <row r="28286" spans="1:6" ht="25.5" x14ac:dyDescent="0.25">
      <c r="A28286" s="73" t="s">
        <v>289</v>
      </c>
      <c r="B28286" s="74" t="s">
        <v>34744</v>
      </c>
      <c r="C28286" s="73" t="s">
        <v>852</v>
      </c>
      <c r="D28286" s="75">
        <v>106.52</v>
      </c>
      <c r="E28286" s="75">
        <v>103.79</v>
      </c>
      <c r="F28286" s="73" t="s">
        <v>11</v>
      </c>
    </row>
    <row r="28287" spans="1:6" ht="38.25" x14ac:dyDescent="0.25">
      <c r="A28287" s="73" t="s">
        <v>24675</v>
      </c>
      <c r="B28287" s="74" t="s">
        <v>24676</v>
      </c>
      <c r="C28287" s="73" t="s">
        <v>852</v>
      </c>
      <c r="D28287" s="75">
        <v>100.68</v>
      </c>
      <c r="E28287" s="75">
        <v>99.62</v>
      </c>
      <c r="F28287" s="73" t="s">
        <v>11</v>
      </c>
    </row>
    <row r="28288" spans="1:6" ht="38.25" x14ac:dyDescent="0.25">
      <c r="A28288" s="73" t="s">
        <v>24677</v>
      </c>
      <c r="B28288" s="74" t="s">
        <v>24678</v>
      </c>
      <c r="C28288" s="73" t="s">
        <v>852</v>
      </c>
      <c r="D28288" s="75">
        <v>144.15</v>
      </c>
      <c r="E28288" s="75">
        <v>142.94</v>
      </c>
      <c r="F28288" s="73" t="s">
        <v>11</v>
      </c>
    </row>
    <row r="28289" spans="1:6" ht="38.25" x14ac:dyDescent="0.25">
      <c r="A28289" s="73" t="s">
        <v>24679</v>
      </c>
      <c r="B28289" s="74" t="s">
        <v>24680</v>
      </c>
      <c r="C28289" s="73" t="s">
        <v>852</v>
      </c>
      <c r="D28289" s="75">
        <v>211.77</v>
      </c>
      <c r="E28289" s="75">
        <v>210.36</v>
      </c>
      <c r="F28289" s="73" t="s">
        <v>11</v>
      </c>
    </row>
    <row r="28290" spans="1:6" ht="38.25" x14ac:dyDescent="0.25">
      <c r="A28290" s="73" t="s">
        <v>24681</v>
      </c>
      <c r="B28290" s="74" t="s">
        <v>24682</v>
      </c>
      <c r="C28290" s="73" t="s">
        <v>852</v>
      </c>
      <c r="D28290" s="75">
        <v>189.33</v>
      </c>
      <c r="E28290" s="75">
        <v>185.74</v>
      </c>
      <c r="F28290" s="73" t="s">
        <v>11</v>
      </c>
    </row>
    <row r="28291" spans="1:6" ht="38.25" x14ac:dyDescent="0.25">
      <c r="A28291" s="73" t="s">
        <v>24683</v>
      </c>
      <c r="B28291" s="74" t="s">
        <v>24684</v>
      </c>
      <c r="C28291" s="73" t="s">
        <v>852</v>
      </c>
      <c r="D28291" s="75">
        <v>251.75</v>
      </c>
      <c r="E28291" s="75">
        <v>248.1</v>
      </c>
      <c r="F28291" s="73" t="s">
        <v>11</v>
      </c>
    </row>
    <row r="28292" spans="1:6" ht="38.25" x14ac:dyDescent="0.25">
      <c r="A28292" s="73" t="s">
        <v>24685</v>
      </c>
      <c r="B28292" s="74" t="s">
        <v>24686</v>
      </c>
      <c r="C28292" s="73" t="s">
        <v>852</v>
      </c>
      <c r="D28292" s="75">
        <v>85.97</v>
      </c>
      <c r="E28292" s="75">
        <v>84.29</v>
      </c>
      <c r="F28292" s="73" t="s">
        <v>11</v>
      </c>
    </row>
    <row r="28293" spans="1:6" ht="38.25" x14ac:dyDescent="0.25">
      <c r="A28293" s="73" t="s">
        <v>24687</v>
      </c>
      <c r="B28293" s="74" t="s">
        <v>24688</v>
      </c>
      <c r="C28293" s="73" t="s">
        <v>852</v>
      </c>
      <c r="D28293" s="75">
        <v>93.18</v>
      </c>
      <c r="E28293" s="75">
        <v>91.5</v>
      </c>
      <c r="F28293" s="73" t="s">
        <v>11</v>
      </c>
    </row>
    <row r="28294" spans="1:6" ht="38.25" x14ac:dyDescent="0.25">
      <c r="A28294" s="73" t="s">
        <v>24689</v>
      </c>
      <c r="B28294" s="74" t="s">
        <v>24690</v>
      </c>
      <c r="C28294" s="73" t="s">
        <v>852</v>
      </c>
      <c r="D28294" s="75">
        <v>100.4</v>
      </c>
      <c r="E28294" s="75">
        <v>98.72</v>
      </c>
      <c r="F28294" s="73" t="s">
        <v>11</v>
      </c>
    </row>
    <row r="28295" spans="1:6" ht="38.25" x14ac:dyDescent="0.25">
      <c r="A28295" s="73" t="s">
        <v>24691</v>
      </c>
      <c r="B28295" s="74" t="s">
        <v>24692</v>
      </c>
      <c r="C28295" s="73" t="s">
        <v>852</v>
      </c>
      <c r="D28295" s="75">
        <v>183.13</v>
      </c>
      <c r="E28295" s="75">
        <v>178.29</v>
      </c>
      <c r="F28295" s="73" t="s">
        <v>11</v>
      </c>
    </row>
    <row r="28296" spans="1:6" ht="38.25" x14ac:dyDescent="0.25">
      <c r="A28296" s="73" t="s">
        <v>24693</v>
      </c>
      <c r="B28296" s="74" t="s">
        <v>24694</v>
      </c>
      <c r="C28296" s="73" t="s">
        <v>852</v>
      </c>
      <c r="D28296" s="75">
        <v>229.96</v>
      </c>
      <c r="E28296" s="75">
        <v>224.47</v>
      </c>
      <c r="F28296" s="73" t="s">
        <v>11</v>
      </c>
    </row>
    <row r="28297" spans="1:6" ht="38.25" x14ac:dyDescent="0.25">
      <c r="A28297" s="73" t="s">
        <v>24695</v>
      </c>
      <c r="B28297" s="74" t="s">
        <v>24696</v>
      </c>
      <c r="C28297" s="73" t="s">
        <v>852</v>
      </c>
      <c r="D28297" s="75">
        <v>280.64</v>
      </c>
      <c r="E28297" s="75">
        <v>274.47000000000003</v>
      </c>
      <c r="F28297" s="73" t="s">
        <v>11</v>
      </c>
    </row>
    <row r="28298" spans="1:6" ht="38.25" x14ac:dyDescent="0.25">
      <c r="A28298" s="73" t="s">
        <v>24697</v>
      </c>
      <c r="B28298" s="74" t="s">
        <v>24698</v>
      </c>
      <c r="C28298" s="73" t="s">
        <v>852</v>
      </c>
      <c r="D28298" s="75">
        <v>108.02</v>
      </c>
      <c r="E28298" s="75">
        <v>104.94</v>
      </c>
      <c r="F28298" s="73" t="s">
        <v>11</v>
      </c>
    </row>
    <row r="28299" spans="1:6" ht="38.25" x14ac:dyDescent="0.25">
      <c r="A28299" s="73" t="s">
        <v>24699</v>
      </c>
      <c r="B28299" s="74" t="s">
        <v>24700</v>
      </c>
      <c r="C28299" s="73" t="s">
        <v>852</v>
      </c>
      <c r="D28299" s="75">
        <v>154.86000000000001</v>
      </c>
      <c r="E28299" s="75">
        <v>151.12</v>
      </c>
      <c r="F28299" s="73" t="s">
        <v>11</v>
      </c>
    </row>
    <row r="28300" spans="1:6" ht="38.25" x14ac:dyDescent="0.25">
      <c r="A28300" s="73" t="s">
        <v>24701</v>
      </c>
      <c r="B28300" s="74" t="s">
        <v>24702</v>
      </c>
      <c r="C28300" s="73" t="s">
        <v>852</v>
      </c>
      <c r="D28300" s="75">
        <v>205.53</v>
      </c>
      <c r="E28300" s="75">
        <v>201.12</v>
      </c>
      <c r="F28300" s="73" t="s">
        <v>11</v>
      </c>
    </row>
    <row r="28301" spans="1:6" ht="38.25" x14ac:dyDescent="0.25">
      <c r="A28301" s="73" t="s">
        <v>24703</v>
      </c>
      <c r="B28301" s="74" t="s">
        <v>24704</v>
      </c>
      <c r="C28301" s="73" t="s">
        <v>852</v>
      </c>
      <c r="D28301" s="75">
        <v>108.81</v>
      </c>
      <c r="E28301" s="75">
        <v>105.73</v>
      </c>
      <c r="F28301" s="73" t="s">
        <v>11</v>
      </c>
    </row>
    <row r="28302" spans="1:6" ht="38.25" x14ac:dyDescent="0.25">
      <c r="A28302" s="73" t="s">
        <v>24705</v>
      </c>
      <c r="B28302" s="74" t="s">
        <v>24706</v>
      </c>
      <c r="C28302" s="73" t="s">
        <v>852</v>
      </c>
      <c r="D28302" s="75">
        <v>156.31</v>
      </c>
      <c r="E28302" s="75">
        <v>152.57</v>
      </c>
      <c r="F28302" s="73" t="s">
        <v>11</v>
      </c>
    </row>
    <row r="28303" spans="1:6" ht="38.25" x14ac:dyDescent="0.25">
      <c r="A28303" s="73" t="s">
        <v>24707</v>
      </c>
      <c r="B28303" s="74" t="s">
        <v>24708</v>
      </c>
      <c r="C28303" s="73" t="s">
        <v>852</v>
      </c>
      <c r="D28303" s="75">
        <v>207.63</v>
      </c>
      <c r="E28303" s="75">
        <v>203.22</v>
      </c>
      <c r="F28303" s="73" t="s">
        <v>11</v>
      </c>
    </row>
    <row r="28304" spans="1:6" ht="38.25" x14ac:dyDescent="0.25">
      <c r="A28304" s="73" t="s">
        <v>24709</v>
      </c>
      <c r="B28304" s="74" t="s">
        <v>24710</v>
      </c>
      <c r="C28304" s="73" t="s">
        <v>852</v>
      </c>
      <c r="D28304" s="75">
        <v>114.01</v>
      </c>
      <c r="E28304" s="75">
        <v>110.79</v>
      </c>
      <c r="F28304" s="73" t="s">
        <v>11</v>
      </c>
    </row>
    <row r="28305" spans="1:6" ht="38.25" x14ac:dyDescent="0.25">
      <c r="A28305" s="73" t="s">
        <v>24711</v>
      </c>
      <c r="B28305" s="74" t="s">
        <v>24712</v>
      </c>
      <c r="C28305" s="73" t="s">
        <v>852</v>
      </c>
      <c r="D28305" s="75">
        <v>195.82</v>
      </c>
      <c r="E28305" s="75">
        <v>191.36</v>
      </c>
      <c r="F28305" s="73" t="s">
        <v>11</v>
      </c>
    </row>
    <row r="28306" spans="1:6" ht="38.25" x14ac:dyDescent="0.25">
      <c r="A28306" s="73" t="s">
        <v>24713</v>
      </c>
      <c r="B28306" s="74" t="s">
        <v>24714</v>
      </c>
      <c r="C28306" s="73" t="s">
        <v>852</v>
      </c>
      <c r="D28306" s="75">
        <v>373.7</v>
      </c>
      <c r="E28306" s="75">
        <v>367.05</v>
      </c>
      <c r="F28306" s="73" t="s">
        <v>11</v>
      </c>
    </row>
    <row r="28307" spans="1:6" ht="25.5" x14ac:dyDescent="0.25">
      <c r="A28307" s="73" t="s">
        <v>24715</v>
      </c>
      <c r="B28307" s="74" t="s">
        <v>24716</v>
      </c>
      <c r="C28307" s="73" t="s">
        <v>852</v>
      </c>
      <c r="D28307" s="75">
        <v>93</v>
      </c>
      <c r="E28307" s="75">
        <v>89.73</v>
      </c>
      <c r="F28307" s="73" t="s">
        <v>11</v>
      </c>
    </row>
    <row r="28308" spans="1:6" ht="25.5" x14ac:dyDescent="0.25">
      <c r="A28308" s="73" t="s">
        <v>24717</v>
      </c>
      <c r="B28308" s="74" t="s">
        <v>24718</v>
      </c>
      <c r="C28308" s="73" t="s">
        <v>852</v>
      </c>
      <c r="D28308" s="75">
        <v>147.9</v>
      </c>
      <c r="E28308" s="75">
        <v>144</v>
      </c>
      <c r="F28308" s="73" t="s">
        <v>11</v>
      </c>
    </row>
    <row r="28309" spans="1:6" ht="25.5" x14ac:dyDescent="0.25">
      <c r="A28309" s="73" t="s">
        <v>24719</v>
      </c>
      <c r="B28309" s="74" t="s">
        <v>24720</v>
      </c>
      <c r="C28309" s="73" t="s">
        <v>852</v>
      </c>
      <c r="D28309" s="75">
        <v>262.89</v>
      </c>
      <c r="E28309" s="75">
        <v>257.36</v>
      </c>
      <c r="F28309" s="73" t="s">
        <v>11</v>
      </c>
    </row>
    <row r="28310" spans="1:6" ht="25.5" x14ac:dyDescent="0.25">
      <c r="A28310" s="73" t="s">
        <v>24721</v>
      </c>
      <c r="B28310" s="74" t="s">
        <v>24722</v>
      </c>
      <c r="C28310" s="73" t="s">
        <v>852</v>
      </c>
      <c r="D28310" s="75">
        <v>151.33000000000001</v>
      </c>
      <c r="E28310" s="75">
        <v>147.15</v>
      </c>
      <c r="F28310" s="73" t="s">
        <v>11</v>
      </c>
    </row>
    <row r="28311" spans="1:6" ht="25.5" x14ac:dyDescent="0.25">
      <c r="A28311" s="73" t="s">
        <v>24723</v>
      </c>
      <c r="B28311" s="74" t="s">
        <v>24724</v>
      </c>
      <c r="C28311" s="73" t="s">
        <v>852</v>
      </c>
      <c r="D28311" s="75">
        <v>269.27999999999997</v>
      </c>
      <c r="E28311" s="75">
        <v>263.22000000000003</v>
      </c>
      <c r="F28311" s="73" t="s">
        <v>11</v>
      </c>
    </row>
    <row r="28312" spans="1:6" ht="25.5" x14ac:dyDescent="0.25">
      <c r="A28312" s="73" t="s">
        <v>24725</v>
      </c>
      <c r="B28312" s="74" t="s">
        <v>830</v>
      </c>
      <c r="C28312" s="73" t="s">
        <v>852</v>
      </c>
      <c r="D28312" s="75">
        <v>59.7</v>
      </c>
      <c r="E28312" s="75">
        <v>57.29</v>
      </c>
      <c r="F28312" s="73" t="s">
        <v>11</v>
      </c>
    </row>
    <row r="28313" spans="1:6" ht="25.5" x14ac:dyDescent="0.25">
      <c r="A28313" s="73" t="s">
        <v>24726</v>
      </c>
      <c r="B28313" s="74" t="s">
        <v>24727</v>
      </c>
      <c r="C28313" s="73" t="s">
        <v>852</v>
      </c>
      <c r="D28313" s="75">
        <v>73.56</v>
      </c>
      <c r="E28313" s="75">
        <v>70.91</v>
      </c>
      <c r="F28313" s="73" t="s">
        <v>11</v>
      </c>
    </row>
    <row r="28314" spans="1:6" ht="25.5" x14ac:dyDescent="0.25">
      <c r="A28314" s="73" t="s">
        <v>24728</v>
      </c>
      <c r="B28314" s="74" t="s">
        <v>24729</v>
      </c>
      <c r="C28314" s="73" t="s">
        <v>852</v>
      </c>
      <c r="D28314" s="75">
        <v>96.97</v>
      </c>
      <c r="E28314" s="75">
        <v>93.92</v>
      </c>
      <c r="F28314" s="73" t="s">
        <v>11</v>
      </c>
    </row>
    <row r="28315" spans="1:6" ht="25.5" x14ac:dyDescent="0.25">
      <c r="A28315" s="73" t="s">
        <v>24730</v>
      </c>
      <c r="B28315" s="74" t="s">
        <v>24731</v>
      </c>
      <c r="C28315" s="73" t="s">
        <v>852</v>
      </c>
      <c r="D28315" s="75">
        <v>870.43</v>
      </c>
      <c r="E28315" s="75">
        <v>859.85</v>
      </c>
      <c r="F28315" s="73" t="s">
        <v>11</v>
      </c>
    </row>
    <row r="28316" spans="1:6" ht="38.25" x14ac:dyDescent="0.25">
      <c r="A28316" s="73" t="s">
        <v>24732</v>
      </c>
      <c r="B28316" s="74" t="s">
        <v>24733</v>
      </c>
      <c r="C28316" s="73" t="s">
        <v>852</v>
      </c>
      <c r="D28316" s="75">
        <v>1962.66</v>
      </c>
      <c r="E28316" s="75">
        <v>1952.07</v>
      </c>
      <c r="F28316" s="73" t="s">
        <v>11</v>
      </c>
    </row>
    <row r="28317" spans="1:6" ht="38.25" x14ac:dyDescent="0.25">
      <c r="A28317" s="73" t="s">
        <v>24734</v>
      </c>
      <c r="B28317" s="74" t="s">
        <v>24735</v>
      </c>
      <c r="C28317" s="73" t="s">
        <v>852</v>
      </c>
      <c r="D28317" s="75">
        <v>2291.96</v>
      </c>
      <c r="E28317" s="75">
        <v>2281.38</v>
      </c>
      <c r="F28317" s="73" t="s">
        <v>11</v>
      </c>
    </row>
    <row r="28318" spans="1:6" ht="38.25" x14ac:dyDescent="0.25">
      <c r="A28318" s="73" t="s">
        <v>645</v>
      </c>
      <c r="B28318" s="74" t="s">
        <v>646</v>
      </c>
      <c r="C28318" s="73" t="s">
        <v>852</v>
      </c>
      <c r="D28318" s="75">
        <v>19.57</v>
      </c>
      <c r="E28318" s="75">
        <v>18.579999999999998</v>
      </c>
      <c r="F28318" s="73" t="s">
        <v>11</v>
      </c>
    </row>
    <row r="28319" spans="1:6" ht="38.25" x14ac:dyDescent="0.25">
      <c r="A28319" s="73" t="s">
        <v>24736</v>
      </c>
      <c r="B28319" s="74" t="s">
        <v>24737</v>
      </c>
      <c r="C28319" s="73" t="s">
        <v>852</v>
      </c>
      <c r="D28319" s="75">
        <v>9.66</v>
      </c>
      <c r="E28319" s="75">
        <v>8.8800000000000008</v>
      </c>
      <c r="F28319" s="73" t="s">
        <v>11</v>
      </c>
    </row>
    <row r="28320" spans="1:6" ht="25.5" x14ac:dyDescent="0.25">
      <c r="A28320" s="73" t="s">
        <v>24738</v>
      </c>
      <c r="B28320" s="74" t="s">
        <v>24739</v>
      </c>
      <c r="C28320" s="73" t="s">
        <v>852</v>
      </c>
      <c r="D28320" s="75">
        <v>10.47</v>
      </c>
      <c r="E28320" s="75">
        <v>10.07</v>
      </c>
      <c r="F28320" s="73" t="s">
        <v>11</v>
      </c>
    </row>
    <row r="28321" spans="1:6" ht="38.25" x14ac:dyDescent="0.25">
      <c r="A28321" s="73" t="s">
        <v>24740</v>
      </c>
      <c r="B28321" s="74" t="s">
        <v>24741</v>
      </c>
      <c r="C28321" s="73" t="s">
        <v>852</v>
      </c>
      <c r="D28321" s="75">
        <v>8.86</v>
      </c>
      <c r="E28321" s="75">
        <v>8.5399999999999991</v>
      </c>
      <c r="F28321" s="73" t="s">
        <v>11</v>
      </c>
    </row>
    <row r="28322" spans="1:6" x14ac:dyDescent="0.25">
      <c r="A28322" s="73" t="s">
        <v>24742</v>
      </c>
      <c r="B28322" s="74" t="s">
        <v>24743</v>
      </c>
      <c r="C28322" s="73" t="s">
        <v>852</v>
      </c>
      <c r="D28322" s="75">
        <v>317.20999999999998</v>
      </c>
      <c r="E28322" s="75">
        <v>300.72000000000003</v>
      </c>
      <c r="F28322" s="73" t="s">
        <v>11</v>
      </c>
    </row>
    <row r="28323" spans="1:6" x14ac:dyDescent="0.25">
      <c r="A28323" s="73" t="s">
        <v>24744</v>
      </c>
      <c r="B28323" s="74" t="s">
        <v>24745</v>
      </c>
      <c r="C28323" s="73" t="s">
        <v>852</v>
      </c>
      <c r="D28323" s="75">
        <v>65.260000000000005</v>
      </c>
      <c r="E28323" s="75">
        <v>63.21</v>
      </c>
      <c r="F28323" s="73" t="s">
        <v>11</v>
      </c>
    </row>
    <row r="28324" spans="1:6" ht="25.5" x14ac:dyDescent="0.25">
      <c r="A28324" s="73" t="s">
        <v>24746</v>
      </c>
      <c r="B28324" s="74" t="s">
        <v>24747</v>
      </c>
      <c r="C28324" s="73" t="s">
        <v>852</v>
      </c>
      <c r="D28324" s="75">
        <v>199.34</v>
      </c>
      <c r="E28324" s="75">
        <v>192.72</v>
      </c>
      <c r="F28324" s="73" t="s">
        <v>11</v>
      </c>
    </row>
    <row r="28325" spans="1:6" ht="25.5" x14ac:dyDescent="0.25">
      <c r="A28325" s="73" t="s">
        <v>24748</v>
      </c>
      <c r="B28325" s="74" t="s">
        <v>24749</v>
      </c>
      <c r="C28325" s="73" t="s">
        <v>852</v>
      </c>
      <c r="D28325" s="75">
        <v>13.11</v>
      </c>
      <c r="E28325" s="75">
        <v>12.25</v>
      </c>
      <c r="F28325" s="73" t="s">
        <v>11</v>
      </c>
    </row>
    <row r="28326" spans="1:6" x14ac:dyDescent="0.25">
      <c r="A28326" s="73" t="s">
        <v>24750</v>
      </c>
      <c r="B28326" s="74" t="s">
        <v>24751</v>
      </c>
      <c r="C28326" s="73" t="s">
        <v>852</v>
      </c>
      <c r="D28326" s="75">
        <v>274.89</v>
      </c>
      <c r="E28326" s="75">
        <v>262.25</v>
      </c>
      <c r="F28326" s="73" t="s">
        <v>11</v>
      </c>
    </row>
    <row r="28327" spans="1:6" x14ac:dyDescent="0.25">
      <c r="A28327" s="73" t="s">
        <v>24752</v>
      </c>
      <c r="B28327" s="74" t="s">
        <v>24753</v>
      </c>
      <c r="C28327" s="73" t="s">
        <v>852</v>
      </c>
      <c r="D28327" s="75">
        <v>232.52</v>
      </c>
      <c r="E28327" s="75">
        <v>221.5</v>
      </c>
      <c r="F28327" s="73" t="s">
        <v>11</v>
      </c>
    </row>
    <row r="28328" spans="1:6" x14ac:dyDescent="0.25">
      <c r="A28328" s="73" t="s">
        <v>24754</v>
      </c>
      <c r="B28328" s="74" t="s">
        <v>24755</v>
      </c>
      <c r="C28328" s="73" t="s">
        <v>852</v>
      </c>
      <c r="D28328" s="75">
        <v>199.34</v>
      </c>
      <c r="E28328" s="75">
        <v>192.72</v>
      </c>
      <c r="F28328" s="73" t="s">
        <v>11</v>
      </c>
    </row>
    <row r="28329" spans="1:6" ht="51" x14ac:dyDescent="0.25">
      <c r="A28329" s="73" t="s">
        <v>24756</v>
      </c>
      <c r="B28329" s="74" t="s">
        <v>34746</v>
      </c>
      <c r="C28329" s="73" t="s">
        <v>852</v>
      </c>
      <c r="D28329" s="75">
        <v>1719.96</v>
      </c>
      <c r="E28329" s="75">
        <v>1640.7</v>
      </c>
      <c r="F28329" s="73" t="s">
        <v>11</v>
      </c>
    </row>
    <row r="28330" spans="1:6" ht="38.25" x14ac:dyDescent="0.25">
      <c r="A28330" s="73" t="s">
        <v>24757</v>
      </c>
      <c r="B28330" s="74" t="s">
        <v>34747</v>
      </c>
      <c r="C28330" s="73" t="s">
        <v>852</v>
      </c>
      <c r="D28330" s="75">
        <v>273.83999999999997</v>
      </c>
      <c r="E28330" s="75">
        <v>259.75</v>
      </c>
      <c r="F28330" s="73" t="s">
        <v>11</v>
      </c>
    </row>
    <row r="28331" spans="1:6" ht="51" x14ac:dyDescent="0.25">
      <c r="A28331" s="73" t="s">
        <v>24758</v>
      </c>
      <c r="B28331" s="74" t="s">
        <v>34748</v>
      </c>
      <c r="C28331" s="73" t="s">
        <v>852</v>
      </c>
      <c r="D28331" s="75">
        <v>313.93</v>
      </c>
      <c r="E28331" s="75">
        <v>298.99</v>
      </c>
      <c r="F28331" s="73" t="s">
        <v>11</v>
      </c>
    </row>
    <row r="28332" spans="1:6" ht="25.5" x14ac:dyDescent="0.25">
      <c r="A28332" s="73" t="s">
        <v>24759</v>
      </c>
      <c r="B28332" s="74" t="s">
        <v>24760</v>
      </c>
      <c r="C28332" s="73" t="s">
        <v>852</v>
      </c>
      <c r="D28332" s="75">
        <v>110.05</v>
      </c>
      <c r="E28332" s="75">
        <v>106.4</v>
      </c>
      <c r="F28332" s="73" t="s">
        <v>11</v>
      </c>
    </row>
    <row r="28333" spans="1:6" ht="25.5" x14ac:dyDescent="0.25">
      <c r="A28333" s="73" t="s">
        <v>24761</v>
      </c>
      <c r="B28333" s="74" t="s">
        <v>24762</v>
      </c>
      <c r="C28333" s="73" t="s">
        <v>852</v>
      </c>
      <c r="D28333" s="75">
        <v>74.59</v>
      </c>
      <c r="E28333" s="75">
        <v>73.14</v>
      </c>
      <c r="F28333" s="73" t="s">
        <v>11</v>
      </c>
    </row>
    <row r="28334" spans="1:6" ht="25.5" x14ac:dyDescent="0.25">
      <c r="A28334" s="73" t="s">
        <v>24763</v>
      </c>
      <c r="B28334" s="74" t="s">
        <v>24764</v>
      </c>
      <c r="C28334" s="73" t="s">
        <v>852</v>
      </c>
      <c r="D28334" s="75">
        <v>103.29</v>
      </c>
      <c r="E28334" s="75">
        <v>100.06</v>
      </c>
      <c r="F28334" s="73" t="s">
        <v>11</v>
      </c>
    </row>
    <row r="28335" spans="1:6" ht="25.5" x14ac:dyDescent="0.25">
      <c r="A28335" s="73" t="s">
        <v>24765</v>
      </c>
      <c r="B28335" s="74" t="s">
        <v>24766</v>
      </c>
      <c r="C28335" s="73" t="s">
        <v>852</v>
      </c>
      <c r="D28335" s="75">
        <v>108.14</v>
      </c>
      <c r="E28335" s="75">
        <v>103.28</v>
      </c>
      <c r="F28335" s="73" t="s">
        <v>11</v>
      </c>
    </row>
    <row r="28336" spans="1:6" ht="25.5" x14ac:dyDescent="0.25">
      <c r="A28336" s="73" t="s">
        <v>24767</v>
      </c>
      <c r="B28336" s="74" t="s">
        <v>24768</v>
      </c>
      <c r="C28336" s="73" t="s">
        <v>852</v>
      </c>
      <c r="D28336" s="75">
        <v>132.94</v>
      </c>
      <c r="E28336" s="75">
        <v>128.08000000000001</v>
      </c>
      <c r="F28336" s="73" t="s">
        <v>11</v>
      </c>
    </row>
    <row r="28337" spans="1:6" ht="51" x14ac:dyDescent="0.25">
      <c r="A28337" s="73" t="s">
        <v>24769</v>
      </c>
      <c r="B28337" s="74" t="s">
        <v>24770</v>
      </c>
      <c r="C28337" s="73" t="s">
        <v>852</v>
      </c>
      <c r="D28337" s="75">
        <v>48.93</v>
      </c>
      <c r="E28337" s="75">
        <v>47.93</v>
      </c>
      <c r="F28337" s="73" t="s">
        <v>11</v>
      </c>
    </row>
    <row r="28338" spans="1:6" ht="51" x14ac:dyDescent="0.25">
      <c r="A28338" s="73" t="s">
        <v>24771</v>
      </c>
      <c r="B28338" s="74" t="s">
        <v>24772</v>
      </c>
      <c r="C28338" s="73" t="s">
        <v>852</v>
      </c>
      <c r="D28338" s="75">
        <v>54.61</v>
      </c>
      <c r="E28338" s="75">
        <v>53.61</v>
      </c>
      <c r="F28338" s="73" t="s">
        <v>11</v>
      </c>
    </row>
    <row r="28339" spans="1:6" ht="51" x14ac:dyDescent="0.25">
      <c r="A28339" s="73" t="s">
        <v>24773</v>
      </c>
      <c r="B28339" s="74" t="s">
        <v>24774</v>
      </c>
      <c r="C28339" s="73" t="s">
        <v>852</v>
      </c>
      <c r="D28339" s="75">
        <v>74.84</v>
      </c>
      <c r="E28339" s="75">
        <v>73.709999999999994</v>
      </c>
      <c r="F28339" s="73" t="s">
        <v>11</v>
      </c>
    </row>
    <row r="28340" spans="1:6" ht="51" x14ac:dyDescent="0.25">
      <c r="A28340" s="73" t="s">
        <v>24775</v>
      </c>
      <c r="B28340" s="74" t="s">
        <v>24776</v>
      </c>
      <c r="C28340" s="73" t="s">
        <v>852</v>
      </c>
      <c r="D28340" s="75">
        <v>205.59</v>
      </c>
      <c r="E28340" s="75">
        <v>203.06</v>
      </c>
      <c r="F28340" s="73" t="s">
        <v>11</v>
      </c>
    </row>
    <row r="28341" spans="1:6" ht="51" x14ac:dyDescent="0.25">
      <c r="A28341" s="73" t="s">
        <v>24777</v>
      </c>
      <c r="B28341" s="74" t="s">
        <v>24778</v>
      </c>
      <c r="C28341" s="73" t="s">
        <v>852</v>
      </c>
      <c r="D28341" s="75">
        <v>197.65</v>
      </c>
      <c r="E28341" s="75">
        <v>195.12</v>
      </c>
      <c r="F28341" s="73" t="s">
        <v>11</v>
      </c>
    </row>
    <row r="28342" spans="1:6" ht="38.25" x14ac:dyDescent="0.25">
      <c r="A28342" s="73" t="s">
        <v>24779</v>
      </c>
      <c r="B28342" s="74" t="s">
        <v>24780</v>
      </c>
      <c r="C28342" s="73" t="s">
        <v>852</v>
      </c>
      <c r="D28342" s="75">
        <v>97.63</v>
      </c>
      <c r="E28342" s="75">
        <v>95.32</v>
      </c>
      <c r="F28342" s="73" t="s">
        <v>11</v>
      </c>
    </row>
    <row r="28343" spans="1:6" ht="63.75" x14ac:dyDescent="0.25">
      <c r="A28343" s="73" t="s">
        <v>24781</v>
      </c>
      <c r="B28343" s="74" t="s">
        <v>24782</v>
      </c>
      <c r="C28343" s="73" t="s">
        <v>852</v>
      </c>
      <c r="D28343" s="75">
        <v>162.5</v>
      </c>
      <c r="E28343" s="75">
        <v>159.61000000000001</v>
      </c>
      <c r="F28343" s="73" t="s">
        <v>11</v>
      </c>
    </row>
    <row r="28344" spans="1:6" ht="38.25" x14ac:dyDescent="0.25">
      <c r="A28344" s="73" t="s">
        <v>24783</v>
      </c>
      <c r="B28344" s="74" t="s">
        <v>24784</v>
      </c>
      <c r="C28344" s="73" t="s">
        <v>852</v>
      </c>
      <c r="D28344" s="75">
        <v>85.26</v>
      </c>
      <c r="E28344" s="75">
        <v>84.14</v>
      </c>
      <c r="F28344" s="73" t="s">
        <v>11</v>
      </c>
    </row>
    <row r="28345" spans="1:6" ht="38.25" x14ac:dyDescent="0.25">
      <c r="A28345" s="73" t="s">
        <v>24785</v>
      </c>
      <c r="B28345" s="74" t="s">
        <v>24786</v>
      </c>
      <c r="C28345" s="73" t="s">
        <v>852</v>
      </c>
      <c r="D28345" s="75">
        <v>84.35</v>
      </c>
      <c r="E28345" s="75">
        <v>83.22</v>
      </c>
      <c r="F28345" s="73" t="s">
        <v>11</v>
      </c>
    </row>
    <row r="28346" spans="1:6" ht="38.25" x14ac:dyDescent="0.25">
      <c r="A28346" s="73" t="s">
        <v>24787</v>
      </c>
      <c r="B28346" s="74" t="s">
        <v>24788</v>
      </c>
      <c r="C28346" s="73" t="s">
        <v>852</v>
      </c>
      <c r="D28346" s="75">
        <v>21.59</v>
      </c>
      <c r="E28346" s="75">
        <v>19.88</v>
      </c>
      <c r="F28346" s="73" t="s">
        <v>11</v>
      </c>
    </row>
    <row r="28347" spans="1:6" ht="63.75" x14ac:dyDescent="0.25">
      <c r="A28347" s="73" t="s">
        <v>24789</v>
      </c>
      <c r="B28347" s="74" t="s">
        <v>24790</v>
      </c>
      <c r="C28347" s="73" t="s">
        <v>852</v>
      </c>
      <c r="D28347" s="75">
        <v>60.59</v>
      </c>
      <c r="E28347" s="75">
        <v>55.7</v>
      </c>
      <c r="F28347" s="73" t="s">
        <v>11</v>
      </c>
    </row>
    <row r="28348" spans="1:6" ht="38.25" x14ac:dyDescent="0.25">
      <c r="A28348" s="73" t="s">
        <v>24791</v>
      </c>
      <c r="B28348" s="74" t="s">
        <v>24792</v>
      </c>
      <c r="C28348" s="73" t="s">
        <v>852</v>
      </c>
      <c r="D28348" s="75">
        <v>18.71</v>
      </c>
      <c r="E28348" s="75">
        <v>17.23</v>
      </c>
      <c r="F28348" s="73" t="s">
        <v>11</v>
      </c>
    </row>
    <row r="28349" spans="1:6" ht="38.25" x14ac:dyDescent="0.25">
      <c r="A28349" s="73" t="s">
        <v>24793</v>
      </c>
      <c r="B28349" s="74" t="s">
        <v>24794</v>
      </c>
      <c r="C28349" s="73" t="s">
        <v>852</v>
      </c>
      <c r="D28349" s="75">
        <v>19.899999999999999</v>
      </c>
      <c r="E28349" s="75">
        <v>18.37</v>
      </c>
      <c r="F28349" s="73" t="s">
        <v>11</v>
      </c>
    </row>
    <row r="28350" spans="1:6" ht="38.25" x14ac:dyDescent="0.25">
      <c r="A28350" s="73" t="s">
        <v>24795</v>
      </c>
      <c r="B28350" s="74" t="s">
        <v>24796</v>
      </c>
      <c r="C28350" s="73" t="s">
        <v>852</v>
      </c>
      <c r="D28350" s="75">
        <v>8.02</v>
      </c>
      <c r="E28350" s="75">
        <v>7.38</v>
      </c>
      <c r="F28350" s="73" t="s">
        <v>11</v>
      </c>
    </row>
    <row r="28351" spans="1:6" ht="51" x14ac:dyDescent="0.25">
      <c r="A28351" s="73" t="s">
        <v>24797</v>
      </c>
      <c r="B28351" s="74" t="s">
        <v>24798</v>
      </c>
      <c r="C28351" s="73" t="s">
        <v>852</v>
      </c>
      <c r="D28351" s="75">
        <v>16.899999999999999</v>
      </c>
      <c r="E28351" s="75">
        <v>15.53</v>
      </c>
      <c r="F28351" s="73" t="s">
        <v>11</v>
      </c>
    </row>
    <row r="28352" spans="1:6" ht="51" x14ac:dyDescent="0.25">
      <c r="A28352" s="73" t="s">
        <v>24799</v>
      </c>
      <c r="B28352" s="74" t="s">
        <v>24800</v>
      </c>
      <c r="C28352" s="73" t="s">
        <v>852</v>
      </c>
      <c r="D28352" s="75">
        <v>12.68</v>
      </c>
      <c r="E28352" s="75">
        <v>11.64</v>
      </c>
      <c r="F28352" s="73" t="s">
        <v>11</v>
      </c>
    </row>
    <row r="28353" spans="1:6" ht="38.25" x14ac:dyDescent="0.25">
      <c r="A28353" s="73" t="s">
        <v>24801</v>
      </c>
      <c r="B28353" s="74" t="s">
        <v>24802</v>
      </c>
      <c r="C28353" s="73" t="s">
        <v>852</v>
      </c>
      <c r="D28353" s="75">
        <v>25.36</v>
      </c>
      <c r="E28353" s="75">
        <v>23.29</v>
      </c>
      <c r="F28353" s="73" t="s">
        <v>11</v>
      </c>
    </row>
    <row r="28354" spans="1:6" ht="51" x14ac:dyDescent="0.25">
      <c r="A28354" s="73" t="s">
        <v>24803</v>
      </c>
      <c r="B28354" s="74" t="s">
        <v>24804</v>
      </c>
      <c r="C28354" s="73" t="s">
        <v>852</v>
      </c>
      <c r="D28354" s="75">
        <v>7.09</v>
      </c>
      <c r="E28354" s="75">
        <v>6.54</v>
      </c>
      <c r="F28354" s="73" t="s">
        <v>11</v>
      </c>
    </row>
    <row r="28355" spans="1:6" ht="51" x14ac:dyDescent="0.25">
      <c r="A28355" s="73" t="s">
        <v>24805</v>
      </c>
      <c r="B28355" s="74" t="s">
        <v>24806</v>
      </c>
      <c r="C28355" s="73" t="s">
        <v>852</v>
      </c>
      <c r="D28355" s="75">
        <v>2.36</v>
      </c>
      <c r="E28355" s="75">
        <v>2.1800000000000002</v>
      </c>
      <c r="F28355" s="73" t="s">
        <v>11</v>
      </c>
    </row>
    <row r="28356" spans="1:6" ht="51" x14ac:dyDescent="0.25">
      <c r="A28356" s="73" t="s">
        <v>24807</v>
      </c>
      <c r="B28356" s="74" t="s">
        <v>24808</v>
      </c>
      <c r="C28356" s="73" t="s">
        <v>852</v>
      </c>
      <c r="D28356" s="75">
        <v>6.24</v>
      </c>
      <c r="E28356" s="75">
        <v>5.73</v>
      </c>
      <c r="F28356" s="73" t="s">
        <v>11</v>
      </c>
    </row>
    <row r="28357" spans="1:6" ht="51" x14ac:dyDescent="0.25">
      <c r="A28357" s="73" t="s">
        <v>24809</v>
      </c>
      <c r="B28357" s="74" t="s">
        <v>24810</v>
      </c>
      <c r="C28357" s="73" t="s">
        <v>852</v>
      </c>
      <c r="D28357" s="75">
        <v>11.13</v>
      </c>
      <c r="E28357" s="75">
        <v>10.24</v>
      </c>
      <c r="F28357" s="73" t="s">
        <v>11</v>
      </c>
    </row>
    <row r="28358" spans="1:6" ht="38.25" x14ac:dyDescent="0.25">
      <c r="A28358" s="73" t="s">
        <v>24811</v>
      </c>
      <c r="B28358" s="74" t="s">
        <v>24812</v>
      </c>
      <c r="C28358" s="73" t="s">
        <v>852</v>
      </c>
      <c r="D28358" s="75">
        <v>31.18</v>
      </c>
      <c r="E28358" s="75">
        <v>28.72</v>
      </c>
      <c r="F28358" s="73" t="s">
        <v>11</v>
      </c>
    </row>
    <row r="28359" spans="1:6" ht="51" x14ac:dyDescent="0.25">
      <c r="A28359" s="73" t="s">
        <v>24813</v>
      </c>
      <c r="B28359" s="74" t="s">
        <v>24814</v>
      </c>
      <c r="C28359" s="73" t="s">
        <v>852</v>
      </c>
      <c r="D28359" s="75">
        <v>16.190000000000001</v>
      </c>
      <c r="E28359" s="75">
        <v>14.95</v>
      </c>
      <c r="F28359" s="73" t="s">
        <v>11</v>
      </c>
    </row>
    <row r="28360" spans="1:6" ht="51" x14ac:dyDescent="0.25">
      <c r="A28360" s="73" t="s">
        <v>24815</v>
      </c>
      <c r="B28360" s="74" t="s">
        <v>24816</v>
      </c>
      <c r="C28360" s="73" t="s">
        <v>852</v>
      </c>
      <c r="D28360" s="75">
        <v>20.05</v>
      </c>
      <c r="E28360" s="75">
        <v>18.46</v>
      </c>
      <c r="F28360" s="73" t="s">
        <v>11</v>
      </c>
    </row>
    <row r="28361" spans="1:6" ht="38.25" x14ac:dyDescent="0.25">
      <c r="A28361" s="73" t="s">
        <v>24817</v>
      </c>
      <c r="B28361" s="74" t="s">
        <v>24818</v>
      </c>
      <c r="C28361" s="73" t="s">
        <v>852</v>
      </c>
      <c r="D28361" s="75">
        <v>18.71</v>
      </c>
      <c r="E28361" s="75">
        <v>17.23</v>
      </c>
      <c r="F28361" s="73" t="s">
        <v>11</v>
      </c>
    </row>
    <row r="28362" spans="1:6" ht="38.25" x14ac:dyDescent="0.25">
      <c r="A28362" s="73" t="s">
        <v>24819</v>
      </c>
      <c r="B28362" s="74" t="s">
        <v>24820</v>
      </c>
      <c r="C28362" s="73" t="s">
        <v>852</v>
      </c>
      <c r="D28362" s="75">
        <v>23.39</v>
      </c>
      <c r="E28362" s="75">
        <v>21.54</v>
      </c>
      <c r="F28362" s="73" t="s">
        <v>11</v>
      </c>
    </row>
    <row r="28363" spans="1:6" ht="38.25" x14ac:dyDescent="0.25">
      <c r="A28363" s="73" t="s">
        <v>24821</v>
      </c>
      <c r="B28363" s="74" t="s">
        <v>24822</v>
      </c>
      <c r="C28363" s="73" t="s">
        <v>852</v>
      </c>
      <c r="D28363" s="75">
        <v>9.9499999999999993</v>
      </c>
      <c r="E28363" s="75">
        <v>9.19</v>
      </c>
      <c r="F28363" s="73" t="s">
        <v>11</v>
      </c>
    </row>
    <row r="28364" spans="1:6" ht="38.25" x14ac:dyDescent="0.25">
      <c r="A28364" s="73" t="s">
        <v>24823</v>
      </c>
      <c r="B28364" s="74" t="s">
        <v>24824</v>
      </c>
      <c r="C28364" s="73" t="s">
        <v>852</v>
      </c>
      <c r="D28364" s="75">
        <v>25.51</v>
      </c>
      <c r="E28364" s="75">
        <v>23.5</v>
      </c>
      <c r="F28364" s="73" t="s">
        <v>11</v>
      </c>
    </row>
    <row r="28365" spans="1:6" ht="38.25" x14ac:dyDescent="0.25">
      <c r="A28365" s="73" t="s">
        <v>24825</v>
      </c>
      <c r="B28365" s="74" t="s">
        <v>24826</v>
      </c>
      <c r="C28365" s="73" t="s">
        <v>852</v>
      </c>
      <c r="D28365" s="75">
        <v>24.4</v>
      </c>
      <c r="E28365" s="75">
        <v>22.48</v>
      </c>
      <c r="F28365" s="73" t="s">
        <v>11</v>
      </c>
    </row>
    <row r="28366" spans="1:6" ht="38.25" x14ac:dyDescent="0.25">
      <c r="A28366" s="73" t="s">
        <v>24827</v>
      </c>
      <c r="B28366" s="74" t="s">
        <v>24828</v>
      </c>
      <c r="C28366" s="73" t="s">
        <v>852</v>
      </c>
      <c r="D28366" s="75">
        <v>28.06</v>
      </c>
      <c r="E28366" s="75">
        <v>25.85</v>
      </c>
      <c r="F28366" s="73" t="s">
        <v>11</v>
      </c>
    </row>
    <row r="28367" spans="1:6" ht="51" x14ac:dyDescent="0.25">
      <c r="A28367" s="73" t="s">
        <v>24829</v>
      </c>
      <c r="B28367" s="74" t="s">
        <v>24830</v>
      </c>
      <c r="C28367" s="73" t="s">
        <v>852</v>
      </c>
      <c r="D28367" s="75">
        <v>31.28</v>
      </c>
      <c r="E28367" s="75">
        <v>30.74</v>
      </c>
      <c r="F28367" s="73" t="s">
        <v>11</v>
      </c>
    </row>
    <row r="28368" spans="1:6" ht="38.25" x14ac:dyDescent="0.25">
      <c r="A28368" s="73" t="s">
        <v>24831</v>
      </c>
      <c r="B28368" s="74" t="s">
        <v>24832</v>
      </c>
      <c r="C28368" s="73" t="s">
        <v>852</v>
      </c>
      <c r="D28368" s="75">
        <v>47.27</v>
      </c>
      <c r="E28368" s="75">
        <v>43.64</v>
      </c>
      <c r="F28368" s="73" t="s">
        <v>11</v>
      </c>
    </row>
    <row r="28369" spans="1:6" ht="38.25" x14ac:dyDescent="0.25">
      <c r="A28369" s="73" t="s">
        <v>24833</v>
      </c>
      <c r="B28369" s="74" t="s">
        <v>24834</v>
      </c>
      <c r="C28369" s="73" t="s">
        <v>852</v>
      </c>
      <c r="D28369" s="75">
        <v>9.77</v>
      </c>
      <c r="E28369" s="75">
        <v>9.0299999999999994</v>
      </c>
      <c r="F28369" s="73" t="s">
        <v>11</v>
      </c>
    </row>
    <row r="28370" spans="1:6" ht="51" x14ac:dyDescent="0.25">
      <c r="A28370" s="73" t="s">
        <v>24835</v>
      </c>
      <c r="B28370" s="74" t="s">
        <v>24836</v>
      </c>
      <c r="C28370" s="73" t="s">
        <v>852</v>
      </c>
      <c r="D28370" s="75">
        <v>25.28</v>
      </c>
      <c r="E28370" s="75">
        <v>23.55</v>
      </c>
      <c r="F28370" s="73" t="s">
        <v>11</v>
      </c>
    </row>
    <row r="28371" spans="1:6" ht="38.25" x14ac:dyDescent="0.25">
      <c r="A28371" s="73" t="s">
        <v>24837</v>
      </c>
      <c r="B28371" s="74" t="s">
        <v>24838</v>
      </c>
      <c r="C28371" s="73" t="s">
        <v>852</v>
      </c>
      <c r="D28371" s="75">
        <v>16.190000000000001</v>
      </c>
      <c r="E28371" s="75">
        <v>14.95</v>
      </c>
      <c r="F28371" s="73" t="s">
        <v>11</v>
      </c>
    </row>
    <row r="28372" spans="1:6" ht="38.25" x14ac:dyDescent="0.25">
      <c r="A28372" s="73" t="s">
        <v>24839</v>
      </c>
      <c r="B28372" s="74" t="s">
        <v>24840</v>
      </c>
      <c r="C28372" s="73" t="s">
        <v>852</v>
      </c>
      <c r="D28372" s="75">
        <v>18.05</v>
      </c>
      <c r="E28372" s="75">
        <v>16.66</v>
      </c>
      <c r="F28372" s="73" t="s">
        <v>11</v>
      </c>
    </row>
    <row r="28373" spans="1:6" ht="38.25" x14ac:dyDescent="0.25">
      <c r="A28373" s="73" t="s">
        <v>24841</v>
      </c>
      <c r="B28373" s="74" t="s">
        <v>24842</v>
      </c>
      <c r="C28373" s="73" t="s">
        <v>852</v>
      </c>
      <c r="D28373" s="75">
        <v>10.45</v>
      </c>
      <c r="E28373" s="75">
        <v>10.24</v>
      </c>
      <c r="F28373" s="73" t="s">
        <v>11</v>
      </c>
    </row>
    <row r="28374" spans="1:6" ht="51" x14ac:dyDescent="0.25">
      <c r="A28374" s="73" t="s">
        <v>24843</v>
      </c>
      <c r="B28374" s="74" t="s">
        <v>24844</v>
      </c>
      <c r="C28374" s="73" t="s">
        <v>852</v>
      </c>
      <c r="D28374" s="75">
        <v>15.13</v>
      </c>
      <c r="E28374" s="75">
        <v>13.96</v>
      </c>
      <c r="F28374" s="73" t="s">
        <v>11</v>
      </c>
    </row>
    <row r="28375" spans="1:6" ht="51" x14ac:dyDescent="0.25">
      <c r="A28375" s="73" t="s">
        <v>24845</v>
      </c>
      <c r="B28375" s="74" t="s">
        <v>24846</v>
      </c>
      <c r="C28375" s="73" t="s">
        <v>852</v>
      </c>
      <c r="D28375" s="75">
        <v>10.220000000000001</v>
      </c>
      <c r="E28375" s="75">
        <v>9.43</v>
      </c>
      <c r="F28375" s="73" t="s">
        <v>11</v>
      </c>
    </row>
    <row r="28376" spans="1:6" ht="51" x14ac:dyDescent="0.25">
      <c r="A28376" s="73" t="s">
        <v>24847</v>
      </c>
      <c r="B28376" s="74" t="s">
        <v>24848</v>
      </c>
      <c r="C28376" s="73" t="s">
        <v>852</v>
      </c>
      <c r="D28376" s="75">
        <v>21.01</v>
      </c>
      <c r="E28376" s="75">
        <v>19.39</v>
      </c>
      <c r="F28376" s="73" t="s">
        <v>11</v>
      </c>
    </row>
    <row r="28377" spans="1:6" ht="38.25" x14ac:dyDescent="0.25">
      <c r="A28377" s="73" t="s">
        <v>24849</v>
      </c>
      <c r="B28377" s="74" t="s">
        <v>24850</v>
      </c>
      <c r="C28377" s="73" t="s">
        <v>852</v>
      </c>
      <c r="D28377" s="75">
        <v>31.51</v>
      </c>
      <c r="E28377" s="75">
        <v>29.09</v>
      </c>
      <c r="F28377" s="73" t="s">
        <v>11</v>
      </c>
    </row>
    <row r="28378" spans="1:6" ht="38.25" x14ac:dyDescent="0.25">
      <c r="A28378" s="73" t="s">
        <v>24851</v>
      </c>
      <c r="B28378" s="74" t="s">
        <v>24852</v>
      </c>
      <c r="C28378" s="73" t="s">
        <v>852</v>
      </c>
      <c r="D28378" s="75">
        <v>11.23</v>
      </c>
      <c r="E28378" s="75">
        <v>10.34</v>
      </c>
      <c r="F28378" s="73" t="s">
        <v>11</v>
      </c>
    </row>
    <row r="28379" spans="1:6" ht="51" x14ac:dyDescent="0.25">
      <c r="A28379" s="73" t="s">
        <v>24853</v>
      </c>
      <c r="B28379" s="74" t="s">
        <v>24854</v>
      </c>
      <c r="C28379" s="73" t="s">
        <v>852</v>
      </c>
      <c r="D28379" s="75">
        <v>23.39</v>
      </c>
      <c r="E28379" s="75">
        <v>21.54</v>
      </c>
      <c r="F28379" s="73" t="s">
        <v>11</v>
      </c>
    </row>
    <row r="28380" spans="1:6" ht="51" x14ac:dyDescent="0.25">
      <c r="A28380" s="73" t="s">
        <v>24855</v>
      </c>
      <c r="B28380" s="74" t="s">
        <v>24856</v>
      </c>
      <c r="C28380" s="73" t="s">
        <v>852</v>
      </c>
      <c r="D28380" s="75">
        <v>28.06</v>
      </c>
      <c r="E28380" s="75">
        <v>25.85</v>
      </c>
      <c r="F28380" s="73" t="s">
        <v>11</v>
      </c>
    </row>
    <row r="28381" spans="1:6" ht="38.25" x14ac:dyDescent="0.25">
      <c r="A28381" s="73" t="s">
        <v>24857</v>
      </c>
      <c r="B28381" s="74" t="s">
        <v>24858</v>
      </c>
      <c r="C28381" s="73" t="s">
        <v>852</v>
      </c>
      <c r="D28381" s="75">
        <v>11.82</v>
      </c>
      <c r="E28381" s="75">
        <v>10.91</v>
      </c>
      <c r="F28381" s="73" t="s">
        <v>11</v>
      </c>
    </row>
    <row r="28382" spans="1:6" ht="38.25" x14ac:dyDescent="0.25">
      <c r="A28382" s="73" t="s">
        <v>24859</v>
      </c>
      <c r="B28382" s="74" t="s">
        <v>24860</v>
      </c>
      <c r="C28382" s="73" t="s">
        <v>852</v>
      </c>
      <c r="D28382" s="75">
        <v>11.82</v>
      </c>
      <c r="E28382" s="75">
        <v>10.91</v>
      </c>
      <c r="F28382" s="73" t="s">
        <v>11</v>
      </c>
    </row>
    <row r="28383" spans="1:6" ht="38.25" x14ac:dyDescent="0.25">
      <c r="A28383" s="73" t="s">
        <v>24861</v>
      </c>
      <c r="B28383" s="74" t="s">
        <v>24862</v>
      </c>
      <c r="C28383" s="73" t="s">
        <v>852</v>
      </c>
      <c r="D28383" s="75">
        <v>10.14</v>
      </c>
      <c r="E28383" s="75">
        <v>9.32</v>
      </c>
      <c r="F28383" s="73" t="s">
        <v>11</v>
      </c>
    </row>
    <row r="28384" spans="1:6" ht="51" x14ac:dyDescent="0.25">
      <c r="A28384" s="73" t="s">
        <v>24863</v>
      </c>
      <c r="B28384" s="74" t="s">
        <v>24864</v>
      </c>
      <c r="C28384" s="73" t="s">
        <v>852</v>
      </c>
      <c r="D28384" s="75">
        <v>27.52</v>
      </c>
      <c r="E28384" s="75">
        <v>26.04</v>
      </c>
      <c r="F28384" s="73" t="s">
        <v>11</v>
      </c>
    </row>
    <row r="28385" spans="1:6" ht="38.25" x14ac:dyDescent="0.25">
      <c r="A28385" s="73" t="s">
        <v>24865</v>
      </c>
      <c r="B28385" s="74" t="s">
        <v>24866</v>
      </c>
      <c r="C28385" s="73" t="s">
        <v>852</v>
      </c>
      <c r="D28385" s="75">
        <v>14.49</v>
      </c>
      <c r="E28385" s="75">
        <v>13.31</v>
      </c>
      <c r="F28385" s="73" t="s">
        <v>11</v>
      </c>
    </row>
    <row r="28386" spans="1:6" ht="38.25" x14ac:dyDescent="0.25">
      <c r="A28386" s="73" t="s">
        <v>24867</v>
      </c>
      <c r="B28386" s="74" t="s">
        <v>24868</v>
      </c>
      <c r="C28386" s="73" t="s">
        <v>852</v>
      </c>
      <c r="D28386" s="75">
        <v>27.29</v>
      </c>
      <c r="E28386" s="75">
        <v>25.12</v>
      </c>
      <c r="F28386" s="73" t="s">
        <v>11</v>
      </c>
    </row>
    <row r="28387" spans="1:6" ht="51" x14ac:dyDescent="0.25">
      <c r="A28387" s="73" t="s">
        <v>24869</v>
      </c>
      <c r="B28387" s="74" t="s">
        <v>24870</v>
      </c>
      <c r="C28387" s="73" t="s">
        <v>852</v>
      </c>
      <c r="D28387" s="75">
        <v>7.38</v>
      </c>
      <c r="E28387" s="75">
        <v>6.82</v>
      </c>
      <c r="F28387" s="73" t="s">
        <v>11</v>
      </c>
    </row>
    <row r="28388" spans="1:6" ht="25.5" x14ac:dyDescent="0.25">
      <c r="A28388" s="73" t="s">
        <v>24871</v>
      </c>
      <c r="B28388" s="74" t="s">
        <v>24872</v>
      </c>
      <c r="C28388" s="73" t="s">
        <v>852</v>
      </c>
      <c r="D28388" s="75">
        <v>774</v>
      </c>
      <c r="E28388" s="75">
        <v>755.97</v>
      </c>
      <c r="F28388" s="73" t="s">
        <v>11</v>
      </c>
    </row>
    <row r="28389" spans="1:6" ht="25.5" x14ac:dyDescent="0.25">
      <c r="A28389" s="73" t="s">
        <v>24873</v>
      </c>
      <c r="B28389" s="74" t="s">
        <v>24874</v>
      </c>
      <c r="C28389" s="73" t="s">
        <v>852</v>
      </c>
      <c r="D28389" s="75">
        <v>464.27</v>
      </c>
      <c r="E28389" s="75">
        <v>458.22</v>
      </c>
      <c r="F28389" s="73" t="s">
        <v>11</v>
      </c>
    </row>
    <row r="28390" spans="1:6" ht="25.5" x14ac:dyDescent="0.25">
      <c r="A28390" s="73" t="s">
        <v>24875</v>
      </c>
      <c r="B28390" s="74" t="s">
        <v>24876</v>
      </c>
      <c r="C28390" s="73" t="s">
        <v>852</v>
      </c>
      <c r="D28390" s="75">
        <v>692.17</v>
      </c>
      <c r="E28390" s="75">
        <v>677.65</v>
      </c>
      <c r="F28390" s="73" t="s">
        <v>11</v>
      </c>
    </row>
    <row r="28391" spans="1:6" ht="25.5" x14ac:dyDescent="0.25">
      <c r="A28391" s="73" t="s">
        <v>24877</v>
      </c>
      <c r="B28391" s="74" t="s">
        <v>24878</v>
      </c>
      <c r="C28391" s="73" t="s">
        <v>852</v>
      </c>
      <c r="D28391" s="75">
        <v>943.04</v>
      </c>
      <c r="E28391" s="75">
        <v>928.52</v>
      </c>
      <c r="F28391" s="73" t="s">
        <v>11</v>
      </c>
    </row>
    <row r="28392" spans="1:6" ht="25.5" x14ac:dyDescent="0.25">
      <c r="A28392" s="73" t="s">
        <v>24879</v>
      </c>
      <c r="B28392" s="74" t="s">
        <v>24880</v>
      </c>
      <c r="C28392" s="73" t="s">
        <v>852</v>
      </c>
      <c r="D28392" s="75">
        <v>357.55</v>
      </c>
      <c r="E28392" s="75">
        <v>345.45</v>
      </c>
      <c r="F28392" s="73" t="s">
        <v>11</v>
      </c>
    </row>
    <row r="28393" spans="1:6" ht="38.25" x14ac:dyDescent="0.25">
      <c r="A28393" s="73" t="s">
        <v>24881</v>
      </c>
      <c r="B28393" s="74" t="s">
        <v>24882</v>
      </c>
      <c r="C28393" s="73" t="s">
        <v>852</v>
      </c>
      <c r="D28393" s="75">
        <v>101.73</v>
      </c>
      <c r="E28393" s="75">
        <v>101.73</v>
      </c>
      <c r="F28393" s="73" t="s">
        <v>11</v>
      </c>
    </row>
    <row r="28394" spans="1:6" ht="38.25" x14ac:dyDescent="0.25">
      <c r="A28394" s="73" t="s">
        <v>24883</v>
      </c>
      <c r="B28394" s="74" t="s">
        <v>24884</v>
      </c>
      <c r="C28394" s="73" t="s">
        <v>852</v>
      </c>
      <c r="D28394" s="75">
        <v>101.23</v>
      </c>
      <c r="E28394" s="75">
        <v>101.23</v>
      </c>
      <c r="F28394" s="73" t="s">
        <v>11</v>
      </c>
    </row>
    <row r="28395" spans="1:6" ht="25.5" x14ac:dyDescent="0.25">
      <c r="A28395" s="73" t="s">
        <v>24885</v>
      </c>
      <c r="B28395" s="74" t="s">
        <v>24886</v>
      </c>
      <c r="C28395" s="73" t="s">
        <v>852</v>
      </c>
      <c r="D28395" s="75">
        <v>79.510000000000005</v>
      </c>
      <c r="E28395" s="75">
        <v>75.88</v>
      </c>
      <c r="F28395" s="73" t="s">
        <v>11</v>
      </c>
    </row>
    <row r="28396" spans="1:6" ht="25.5" x14ac:dyDescent="0.25">
      <c r="A28396" s="73" t="s">
        <v>24887</v>
      </c>
      <c r="B28396" s="74" t="s">
        <v>24888</v>
      </c>
      <c r="C28396" s="73" t="s">
        <v>852</v>
      </c>
      <c r="D28396" s="75">
        <v>70.06</v>
      </c>
      <c r="E28396" s="75">
        <v>67.23</v>
      </c>
      <c r="F28396" s="73" t="s">
        <v>11</v>
      </c>
    </row>
    <row r="28397" spans="1:6" ht="25.5" x14ac:dyDescent="0.25">
      <c r="A28397" s="73" t="s">
        <v>24889</v>
      </c>
      <c r="B28397" s="74" t="s">
        <v>847</v>
      </c>
      <c r="C28397" s="73" t="s">
        <v>852</v>
      </c>
      <c r="D28397" s="75">
        <v>73.23</v>
      </c>
      <c r="E28397" s="75">
        <v>70.39</v>
      </c>
      <c r="F28397" s="73" t="s">
        <v>11</v>
      </c>
    </row>
    <row r="28398" spans="1:6" ht="25.5" x14ac:dyDescent="0.25">
      <c r="A28398" s="73" t="s">
        <v>24890</v>
      </c>
      <c r="B28398" s="74" t="s">
        <v>24891</v>
      </c>
      <c r="C28398" s="73" t="s">
        <v>852</v>
      </c>
      <c r="D28398" s="75">
        <v>75.44</v>
      </c>
      <c r="E28398" s="75">
        <v>72.61</v>
      </c>
      <c r="F28398" s="73" t="s">
        <v>11</v>
      </c>
    </row>
    <row r="28399" spans="1:6" ht="25.5" x14ac:dyDescent="0.25">
      <c r="A28399" s="73" t="s">
        <v>24892</v>
      </c>
      <c r="B28399" s="74" t="s">
        <v>24893</v>
      </c>
      <c r="C28399" s="73" t="s">
        <v>852</v>
      </c>
      <c r="D28399" s="75">
        <v>58.21</v>
      </c>
      <c r="E28399" s="75">
        <v>55.82</v>
      </c>
      <c r="F28399" s="73" t="s">
        <v>11</v>
      </c>
    </row>
    <row r="28400" spans="1:6" ht="25.5" x14ac:dyDescent="0.25">
      <c r="A28400" s="73" t="s">
        <v>24894</v>
      </c>
      <c r="B28400" s="74" t="s">
        <v>24895</v>
      </c>
      <c r="C28400" s="73" t="s">
        <v>852</v>
      </c>
      <c r="D28400" s="75">
        <v>61.96</v>
      </c>
      <c r="E28400" s="75">
        <v>59.07</v>
      </c>
      <c r="F28400" s="73" t="s">
        <v>11</v>
      </c>
    </row>
    <row r="28401" spans="1:6" ht="38.25" x14ac:dyDescent="0.25">
      <c r="A28401" s="73" t="s">
        <v>24896</v>
      </c>
      <c r="B28401" s="74" t="s">
        <v>24897</v>
      </c>
      <c r="C28401" s="73" t="s">
        <v>852</v>
      </c>
      <c r="D28401" s="75">
        <v>159.75</v>
      </c>
      <c r="E28401" s="75">
        <v>150.69999999999999</v>
      </c>
      <c r="F28401" s="73" t="s">
        <v>11</v>
      </c>
    </row>
    <row r="28402" spans="1:6" ht="51" x14ac:dyDescent="0.25">
      <c r="A28402" s="73" t="s">
        <v>24898</v>
      </c>
      <c r="B28402" s="74" t="s">
        <v>24899</v>
      </c>
      <c r="C28402" s="73" t="s">
        <v>852</v>
      </c>
      <c r="D28402" s="75">
        <v>191.96</v>
      </c>
      <c r="E28402" s="75">
        <v>179.26</v>
      </c>
      <c r="F28402" s="73" t="s">
        <v>11</v>
      </c>
    </row>
    <row r="28403" spans="1:6" ht="38.25" x14ac:dyDescent="0.25">
      <c r="A28403" s="73" t="s">
        <v>24900</v>
      </c>
      <c r="B28403" s="74" t="s">
        <v>24901</v>
      </c>
      <c r="C28403" s="73" t="s">
        <v>852</v>
      </c>
      <c r="D28403" s="75">
        <v>78.27</v>
      </c>
      <c r="E28403" s="75">
        <v>75.98</v>
      </c>
      <c r="F28403" s="73" t="s">
        <v>11</v>
      </c>
    </row>
    <row r="28404" spans="1:6" ht="38.25" x14ac:dyDescent="0.25">
      <c r="A28404" s="73" t="s">
        <v>24902</v>
      </c>
      <c r="B28404" s="74" t="s">
        <v>24903</v>
      </c>
      <c r="C28404" s="73" t="s">
        <v>852</v>
      </c>
      <c r="D28404" s="75">
        <v>61.78</v>
      </c>
      <c r="E28404" s="75">
        <v>59.32</v>
      </c>
      <c r="F28404" s="73" t="s">
        <v>11</v>
      </c>
    </row>
    <row r="28405" spans="1:6" ht="38.25" x14ac:dyDescent="0.25">
      <c r="A28405" s="73" t="s">
        <v>24904</v>
      </c>
      <c r="B28405" s="74" t="s">
        <v>24905</v>
      </c>
      <c r="C28405" s="73" t="s">
        <v>852</v>
      </c>
      <c r="D28405" s="75">
        <v>57.43</v>
      </c>
      <c r="E28405" s="75">
        <v>55.52</v>
      </c>
      <c r="F28405" s="73" t="s">
        <v>11</v>
      </c>
    </row>
    <row r="28406" spans="1:6" ht="25.5" x14ac:dyDescent="0.25">
      <c r="A28406" s="73" t="s">
        <v>24906</v>
      </c>
      <c r="B28406" s="74" t="s">
        <v>24907</v>
      </c>
      <c r="C28406" s="73" t="s">
        <v>852</v>
      </c>
      <c r="D28406" s="75">
        <v>211.7</v>
      </c>
      <c r="E28406" s="75">
        <v>205.63</v>
      </c>
      <c r="F28406" s="73" t="s">
        <v>11</v>
      </c>
    </row>
    <row r="28407" spans="1:6" ht="25.5" x14ac:dyDescent="0.25">
      <c r="A28407" s="73" t="s">
        <v>24908</v>
      </c>
      <c r="B28407" s="74" t="s">
        <v>24909</v>
      </c>
      <c r="C28407" s="73" t="s">
        <v>852</v>
      </c>
      <c r="D28407" s="75">
        <v>131.72999999999999</v>
      </c>
      <c r="E28407" s="75">
        <v>125.66</v>
      </c>
      <c r="F28407" s="73" t="s">
        <v>11</v>
      </c>
    </row>
    <row r="28408" spans="1:6" ht="25.5" x14ac:dyDescent="0.25">
      <c r="A28408" s="73" t="s">
        <v>24910</v>
      </c>
      <c r="B28408" s="74" t="s">
        <v>24911</v>
      </c>
      <c r="C28408" s="73" t="s">
        <v>852</v>
      </c>
      <c r="D28408" s="75">
        <v>205.82</v>
      </c>
      <c r="E28408" s="75">
        <v>201.49</v>
      </c>
      <c r="F28408" s="73" t="s">
        <v>11</v>
      </c>
    </row>
    <row r="28409" spans="1:6" ht="25.5" x14ac:dyDescent="0.25">
      <c r="A28409" s="73" t="s">
        <v>24912</v>
      </c>
      <c r="B28409" s="74" t="s">
        <v>24913</v>
      </c>
      <c r="C28409" s="73" t="s">
        <v>852</v>
      </c>
      <c r="D28409" s="75">
        <v>80.5</v>
      </c>
      <c r="E28409" s="75">
        <v>76.62</v>
      </c>
      <c r="F28409" s="73" t="s">
        <v>11</v>
      </c>
    </row>
    <row r="28410" spans="1:6" ht="25.5" x14ac:dyDescent="0.25">
      <c r="A28410" s="73" t="s">
        <v>24914</v>
      </c>
      <c r="B28410" s="74" t="s">
        <v>24915</v>
      </c>
      <c r="C28410" s="73" t="s">
        <v>852</v>
      </c>
      <c r="D28410" s="75">
        <v>73.45</v>
      </c>
      <c r="E28410" s="75">
        <v>69.88</v>
      </c>
      <c r="F28410" s="73" t="s">
        <v>11</v>
      </c>
    </row>
    <row r="28411" spans="1:6" ht="38.25" x14ac:dyDescent="0.25">
      <c r="A28411" s="73" t="s">
        <v>24916</v>
      </c>
      <c r="B28411" s="74" t="s">
        <v>24917</v>
      </c>
      <c r="C28411" s="73" t="s">
        <v>852</v>
      </c>
      <c r="D28411" s="75">
        <v>153.53</v>
      </c>
      <c r="E28411" s="75">
        <v>146.38</v>
      </c>
      <c r="F28411" s="73" t="s">
        <v>11</v>
      </c>
    </row>
    <row r="28412" spans="1:6" ht="25.5" x14ac:dyDescent="0.25">
      <c r="A28412" s="73" t="s">
        <v>24918</v>
      </c>
      <c r="B28412" s="74" t="s">
        <v>24919</v>
      </c>
      <c r="C28412" s="73" t="s">
        <v>852</v>
      </c>
      <c r="D28412" s="75">
        <v>676.06</v>
      </c>
      <c r="E28412" s="75">
        <v>639.97</v>
      </c>
      <c r="F28412" s="73" t="s">
        <v>11</v>
      </c>
    </row>
    <row r="28413" spans="1:6" ht="51" x14ac:dyDescent="0.25">
      <c r="A28413" s="73" t="s">
        <v>24920</v>
      </c>
      <c r="B28413" s="74" t="s">
        <v>24921</v>
      </c>
      <c r="C28413" s="73" t="s">
        <v>852</v>
      </c>
      <c r="D28413" s="75">
        <v>169.97</v>
      </c>
      <c r="E28413" s="75">
        <v>165.22</v>
      </c>
      <c r="F28413" s="73" t="s">
        <v>11</v>
      </c>
    </row>
    <row r="28414" spans="1:6" ht="51" x14ac:dyDescent="0.25">
      <c r="A28414" s="73" t="s">
        <v>24922</v>
      </c>
      <c r="B28414" s="74" t="s">
        <v>24923</v>
      </c>
      <c r="C28414" s="73" t="s">
        <v>852</v>
      </c>
      <c r="D28414" s="75">
        <v>96.97</v>
      </c>
      <c r="E28414" s="75">
        <v>93.82</v>
      </c>
      <c r="F28414" s="73" t="s">
        <v>11</v>
      </c>
    </row>
    <row r="28415" spans="1:6" ht="51" x14ac:dyDescent="0.25">
      <c r="A28415" s="73" t="s">
        <v>24924</v>
      </c>
      <c r="B28415" s="74" t="s">
        <v>24925</v>
      </c>
      <c r="C28415" s="73" t="s">
        <v>852</v>
      </c>
      <c r="D28415" s="75">
        <v>87.17</v>
      </c>
      <c r="E28415" s="75">
        <v>83.5</v>
      </c>
      <c r="F28415" s="73" t="s">
        <v>11</v>
      </c>
    </row>
    <row r="28416" spans="1:6" ht="25.5" x14ac:dyDescent="0.25">
      <c r="A28416" s="73" t="s">
        <v>24926</v>
      </c>
      <c r="B28416" s="74" t="s">
        <v>24927</v>
      </c>
      <c r="C28416" s="73" t="s">
        <v>852</v>
      </c>
      <c r="D28416" s="75">
        <v>11.92</v>
      </c>
      <c r="E28416" s="75">
        <v>10.98</v>
      </c>
      <c r="F28416" s="73" t="s">
        <v>11</v>
      </c>
    </row>
    <row r="28417" spans="1:6" ht="25.5" x14ac:dyDescent="0.25">
      <c r="A28417" s="73" t="s">
        <v>24928</v>
      </c>
      <c r="B28417" s="74" t="s">
        <v>24929</v>
      </c>
      <c r="C28417" s="73" t="s">
        <v>852</v>
      </c>
      <c r="D28417" s="75">
        <v>56.43</v>
      </c>
      <c r="E28417" s="75">
        <v>54.06</v>
      </c>
      <c r="F28417" s="73" t="s">
        <v>11</v>
      </c>
    </row>
    <row r="28418" spans="1:6" ht="25.5" x14ac:dyDescent="0.25">
      <c r="A28418" s="73" t="s">
        <v>24930</v>
      </c>
      <c r="B28418" s="74" t="s">
        <v>24931</v>
      </c>
      <c r="C28418" s="73" t="s">
        <v>852</v>
      </c>
      <c r="D28418" s="75">
        <v>73.31</v>
      </c>
      <c r="E28418" s="75">
        <v>73.31</v>
      </c>
      <c r="F28418" s="73" t="s">
        <v>11</v>
      </c>
    </row>
    <row r="28419" spans="1:6" ht="25.5" x14ac:dyDescent="0.25">
      <c r="A28419" s="73" t="s">
        <v>24932</v>
      </c>
      <c r="B28419" s="74" t="s">
        <v>24933</v>
      </c>
      <c r="C28419" s="73" t="s">
        <v>852</v>
      </c>
      <c r="D28419" s="75">
        <v>74.39</v>
      </c>
      <c r="E28419" s="75">
        <v>74.39</v>
      </c>
      <c r="F28419" s="73" t="s">
        <v>11</v>
      </c>
    </row>
    <row r="28420" spans="1:6" ht="38.25" x14ac:dyDescent="0.25">
      <c r="A28420" s="73" t="s">
        <v>24934</v>
      </c>
      <c r="B28420" s="74" t="s">
        <v>24935</v>
      </c>
      <c r="C28420" s="73" t="s">
        <v>852</v>
      </c>
      <c r="D28420" s="75">
        <v>48.39</v>
      </c>
      <c r="E28420" s="75">
        <v>45.93</v>
      </c>
      <c r="F28420" s="73" t="s">
        <v>11</v>
      </c>
    </row>
    <row r="28421" spans="1:6" ht="25.5" x14ac:dyDescent="0.25">
      <c r="A28421" s="73" t="s">
        <v>24936</v>
      </c>
      <c r="B28421" s="74" t="s">
        <v>24937</v>
      </c>
      <c r="C28421" s="73" t="s">
        <v>852</v>
      </c>
      <c r="D28421" s="75">
        <v>27.03</v>
      </c>
      <c r="E28421" s="75">
        <v>27.03</v>
      </c>
      <c r="F28421" s="73" t="s">
        <v>11</v>
      </c>
    </row>
    <row r="28422" spans="1:6" x14ac:dyDescent="0.25">
      <c r="A28422" s="73" t="s">
        <v>508</v>
      </c>
      <c r="B28422" s="74" t="s">
        <v>24938</v>
      </c>
      <c r="C28422" s="73" t="s">
        <v>852</v>
      </c>
      <c r="D28422" s="75">
        <v>33.340000000000003</v>
      </c>
      <c r="E28422" s="75">
        <v>31.95</v>
      </c>
      <c r="F28422" s="73" t="s">
        <v>11</v>
      </c>
    </row>
    <row r="28423" spans="1:6" ht="25.5" x14ac:dyDescent="0.25">
      <c r="A28423" s="73" t="s">
        <v>24939</v>
      </c>
      <c r="B28423" s="74" t="s">
        <v>24940</v>
      </c>
      <c r="C28423" s="73" t="s">
        <v>852</v>
      </c>
      <c r="D28423" s="75">
        <v>24.99</v>
      </c>
      <c r="E28423" s="75">
        <v>23.76</v>
      </c>
      <c r="F28423" s="73" t="s">
        <v>11</v>
      </c>
    </row>
    <row r="28424" spans="1:6" ht="38.25" x14ac:dyDescent="0.25">
      <c r="A28424" s="73" t="s">
        <v>24941</v>
      </c>
      <c r="B28424" s="74" t="s">
        <v>24942</v>
      </c>
      <c r="C28424" s="73" t="s">
        <v>852</v>
      </c>
      <c r="D28424" s="75">
        <v>32.19</v>
      </c>
      <c r="E28424" s="75">
        <v>30.43</v>
      </c>
      <c r="F28424" s="73" t="s">
        <v>11</v>
      </c>
    </row>
    <row r="28425" spans="1:6" ht="51" x14ac:dyDescent="0.25">
      <c r="A28425" s="73" t="s">
        <v>24943</v>
      </c>
      <c r="B28425" s="74" t="s">
        <v>24944</v>
      </c>
      <c r="C28425" s="73" t="s">
        <v>852</v>
      </c>
      <c r="D28425" s="75">
        <v>134.77000000000001</v>
      </c>
      <c r="E28425" s="75">
        <v>130.26</v>
      </c>
      <c r="F28425" s="73" t="s">
        <v>11</v>
      </c>
    </row>
    <row r="28426" spans="1:6" ht="51" x14ac:dyDescent="0.25">
      <c r="A28426" s="73" t="s">
        <v>24945</v>
      </c>
      <c r="B28426" s="74" t="s">
        <v>24946</v>
      </c>
      <c r="C28426" s="73" t="s">
        <v>852</v>
      </c>
      <c r="D28426" s="75">
        <v>143.07</v>
      </c>
      <c r="E28426" s="75">
        <v>138.37</v>
      </c>
      <c r="F28426" s="73" t="s">
        <v>11</v>
      </c>
    </row>
    <row r="28427" spans="1:6" ht="51" x14ac:dyDescent="0.25">
      <c r="A28427" s="73" t="s">
        <v>24947</v>
      </c>
      <c r="B28427" s="74" t="s">
        <v>24948</v>
      </c>
      <c r="C28427" s="73" t="s">
        <v>852</v>
      </c>
      <c r="D28427" s="75">
        <v>151.36000000000001</v>
      </c>
      <c r="E28427" s="75">
        <v>146.47999999999999</v>
      </c>
      <c r="F28427" s="73" t="s">
        <v>11</v>
      </c>
    </row>
    <row r="28428" spans="1:6" ht="51" x14ac:dyDescent="0.25">
      <c r="A28428" s="73" t="s">
        <v>24949</v>
      </c>
      <c r="B28428" s="74" t="s">
        <v>24950</v>
      </c>
      <c r="C28428" s="73" t="s">
        <v>852</v>
      </c>
      <c r="D28428" s="75">
        <v>138.91999999999999</v>
      </c>
      <c r="E28428" s="75">
        <v>134.30000000000001</v>
      </c>
      <c r="F28428" s="73" t="s">
        <v>11</v>
      </c>
    </row>
    <row r="28429" spans="1:6" ht="51" x14ac:dyDescent="0.25">
      <c r="A28429" s="73" t="s">
        <v>24951</v>
      </c>
      <c r="B28429" s="74" t="s">
        <v>24952</v>
      </c>
      <c r="C28429" s="73" t="s">
        <v>852</v>
      </c>
      <c r="D28429" s="75">
        <v>151.36000000000001</v>
      </c>
      <c r="E28429" s="75">
        <v>146.47999999999999</v>
      </c>
      <c r="F28429" s="73" t="s">
        <v>11</v>
      </c>
    </row>
    <row r="28430" spans="1:6" ht="51" x14ac:dyDescent="0.25">
      <c r="A28430" s="73" t="s">
        <v>24953</v>
      </c>
      <c r="B28430" s="74" t="s">
        <v>24954</v>
      </c>
      <c r="C28430" s="73" t="s">
        <v>852</v>
      </c>
      <c r="D28430" s="75">
        <v>168.25</v>
      </c>
      <c r="E28430" s="75">
        <v>162.88</v>
      </c>
      <c r="F28430" s="73" t="s">
        <v>11</v>
      </c>
    </row>
    <row r="28431" spans="1:6" ht="51" x14ac:dyDescent="0.25">
      <c r="A28431" s="73" t="s">
        <v>24955</v>
      </c>
      <c r="B28431" s="74" t="s">
        <v>24956</v>
      </c>
      <c r="C28431" s="73" t="s">
        <v>852</v>
      </c>
      <c r="D28431" s="75">
        <v>143.07</v>
      </c>
      <c r="E28431" s="75">
        <v>138.37</v>
      </c>
      <c r="F28431" s="73" t="s">
        <v>11</v>
      </c>
    </row>
    <row r="28432" spans="1:6" ht="51" x14ac:dyDescent="0.25">
      <c r="A28432" s="73" t="s">
        <v>24957</v>
      </c>
      <c r="B28432" s="74" t="s">
        <v>24958</v>
      </c>
      <c r="C28432" s="73" t="s">
        <v>852</v>
      </c>
      <c r="D28432" s="75">
        <v>158.32</v>
      </c>
      <c r="E28432" s="75">
        <v>153.25</v>
      </c>
      <c r="F28432" s="73" t="s">
        <v>11</v>
      </c>
    </row>
    <row r="28433" spans="1:6" ht="51" x14ac:dyDescent="0.25">
      <c r="A28433" s="73" t="s">
        <v>24959</v>
      </c>
      <c r="B28433" s="74" t="s">
        <v>24960</v>
      </c>
      <c r="C28433" s="73" t="s">
        <v>852</v>
      </c>
      <c r="D28433" s="75">
        <v>193.72</v>
      </c>
      <c r="E28433" s="75">
        <v>187.79</v>
      </c>
      <c r="F28433" s="73" t="s">
        <v>11</v>
      </c>
    </row>
    <row r="28434" spans="1:6" ht="63.75" x14ac:dyDescent="0.25">
      <c r="A28434" s="73" t="s">
        <v>24961</v>
      </c>
      <c r="B28434" s="74" t="s">
        <v>24962</v>
      </c>
      <c r="C28434" s="73" t="s">
        <v>852</v>
      </c>
      <c r="D28434" s="75">
        <v>127.04</v>
      </c>
      <c r="E28434" s="75">
        <v>123.61</v>
      </c>
      <c r="F28434" s="73" t="s">
        <v>11</v>
      </c>
    </row>
    <row r="28435" spans="1:6" ht="63.75" x14ac:dyDescent="0.25">
      <c r="A28435" s="73" t="s">
        <v>24963</v>
      </c>
      <c r="B28435" s="74" t="s">
        <v>24964</v>
      </c>
      <c r="C28435" s="73" t="s">
        <v>852</v>
      </c>
      <c r="D28435" s="75">
        <v>135.33000000000001</v>
      </c>
      <c r="E28435" s="75">
        <v>131.72</v>
      </c>
      <c r="F28435" s="73" t="s">
        <v>11</v>
      </c>
    </row>
    <row r="28436" spans="1:6" ht="63.75" x14ac:dyDescent="0.25">
      <c r="A28436" s="73" t="s">
        <v>24965</v>
      </c>
      <c r="B28436" s="74" t="s">
        <v>24966</v>
      </c>
      <c r="C28436" s="73" t="s">
        <v>852</v>
      </c>
      <c r="D28436" s="75">
        <v>143.63</v>
      </c>
      <c r="E28436" s="75">
        <v>139.83000000000001</v>
      </c>
      <c r="F28436" s="73" t="s">
        <v>11</v>
      </c>
    </row>
    <row r="28437" spans="1:6" ht="63.75" x14ac:dyDescent="0.25">
      <c r="A28437" s="73" t="s">
        <v>24967</v>
      </c>
      <c r="B28437" s="74" t="s">
        <v>24968</v>
      </c>
      <c r="C28437" s="73" t="s">
        <v>852</v>
      </c>
      <c r="D28437" s="75">
        <v>131.19</v>
      </c>
      <c r="E28437" s="75">
        <v>127.65</v>
      </c>
      <c r="F28437" s="73" t="s">
        <v>11</v>
      </c>
    </row>
    <row r="28438" spans="1:6" ht="63.75" x14ac:dyDescent="0.25">
      <c r="A28438" s="73" t="s">
        <v>24969</v>
      </c>
      <c r="B28438" s="74" t="s">
        <v>24970</v>
      </c>
      <c r="C28438" s="73" t="s">
        <v>852</v>
      </c>
      <c r="D28438" s="75">
        <v>143.63</v>
      </c>
      <c r="E28438" s="75">
        <v>139.83000000000001</v>
      </c>
      <c r="F28438" s="73" t="s">
        <v>11</v>
      </c>
    </row>
    <row r="28439" spans="1:6" ht="63.75" x14ac:dyDescent="0.25">
      <c r="A28439" s="73" t="s">
        <v>24971</v>
      </c>
      <c r="B28439" s="74" t="s">
        <v>24972</v>
      </c>
      <c r="C28439" s="73" t="s">
        <v>852</v>
      </c>
      <c r="D28439" s="75">
        <v>160.52000000000001</v>
      </c>
      <c r="E28439" s="75">
        <v>156.22999999999999</v>
      </c>
      <c r="F28439" s="73" t="s">
        <v>11</v>
      </c>
    </row>
    <row r="28440" spans="1:6" ht="63.75" x14ac:dyDescent="0.25">
      <c r="A28440" s="73" t="s">
        <v>24973</v>
      </c>
      <c r="B28440" s="74" t="s">
        <v>24974</v>
      </c>
      <c r="C28440" s="73" t="s">
        <v>852</v>
      </c>
      <c r="D28440" s="75">
        <v>171.25</v>
      </c>
      <c r="E28440" s="75">
        <v>166.78</v>
      </c>
      <c r="F28440" s="73" t="s">
        <v>11</v>
      </c>
    </row>
    <row r="28441" spans="1:6" ht="63.75" x14ac:dyDescent="0.25">
      <c r="A28441" s="73" t="s">
        <v>24975</v>
      </c>
      <c r="B28441" s="74" t="s">
        <v>24976</v>
      </c>
      <c r="C28441" s="73" t="s">
        <v>852</v>
      </c>
      <c r="D28441" s="75">
        <v>135.33000000000001</v>
      </c>
      <c r="E28441" s="75">
        <v>131.72</v>
      </c>
      <c r="F28441" s="73" t="s">
        <v>11</v>
      </c>
    </row>
    <row r="28442" spans="1:6" ht="63.75" x14ac:dyDescent="0.25">
      <c r="A28442" s="73" t="s">
        <v>24977</v>
      </c>
      <c r="B28442" s="74" t="s">
        <v>24978</v>
      </c>
      <c r="C28442" s="73" t="s">
        <v>852</v>
      </c>
      <c r="D28442" s="75">
        <v>150.59</v>
      </c>
      <c r="E28442" s="75">
        <v>146.6</v>
      </c>
      <c r="F28442" s="73" t="s">
        <v>11</v>
      </c>
    </row>
    <row r="28443" spans="1:6" ht="63.75" x14ac:dyDescent="0.25">
      <c r="A28443" s="73" t="s">
        <v>24979</v>
      </c>
      <c r="B28443" s="74" t="s">
        <v>24980</v>
      </c>
      <c r="C28443" s="73" t="s">
        <v>852</v>
      </c>
      <c r="D28443" s="75">
        <v>185.99</v>
      </c>
      <c r="E28443" s="75">
        <v>181.15</v>
      </c>
      <c r="F28443" s="73" t="s">
        <v>11</v>
      </c>
    </row>
    <row r="28444" spans="1:6" x14ac:dyDescent="0.25">
      <c r="A28444" s="73" t="s">
        <v>24981</v>
      </c>
      <c r="B28444" s="74" t="s">
        <v>24982</v>
      </c>
      <c r="C28444" s="73" t="s">
        <v>852</v>
      </c>
      <c r="D28444" s="75">
        <v>12.65</v>
      </c>
      <c r="E28444" s="75">
        <v>11.97</v>
      </c>
      <c r="F28444" s="73" t="s">
        <v>11</v>
      </c>
    </row>
    <row r="28445" spans="1:6" ht="25.5" x14ac:dyDescent="0.25">
      <c r="A28445" s="73" t="s">
        <v>24983</v>
      </c>
      <c r="B28445" s="74" t="s">
        <v>24984</v>
      </c>
      <c r="C28445" s="73" t="s">
        <v>852</v>
      </c>
      <c r="D28445" s="75">
        <v>6.38</v>
      </c>
      <c r="E28445" s="75">
        <v>5.95</v>
      </c>
      <c r="F28445" s="73" t="s">
        <v>11</v>
      </c>
    </row>
    <row r="28446" spans="1:6" x14ac:dyDescent="0.25">
      <c r="A28446" s="73" t="s">
        <v>751</v>
      </c>
      <c r="B28446" s="74" t="s">
        <v>748</v>
      </c>
      <c r="C28446" s="73" t="s">
        <v>852</v>
      </c>
      <c r="D28446" s="75">
        <v>8.32</v>
      </c>
      <c r="E28446" s="75">
        <v>7.78</v>
      </c>
      <c r="F28446" s="73" t="s">
        <v>11</v>
      </c>
    </row>
    <row r="28447" spans="1:6" x14ac:dyDescent="0.25">
      <c r="A28447" s="73" t="s">
        <v>24985</v>
      </c>
      <c r="B28447" s="74" t="s">
        <v>24986</v>
      </c>
      <c r="C28447" s="73" t="s">
        <v>852</v>
      </c>
      <c r="D28447" s="75">
        <v>2.27</v>
      </c>
      <c r="E28447" s="75">
        <v>2.09</v>
      </c>
      <c r="F28447" s="73" t="s">
        <v>11</v>
      </c>
    </row>
    <row r="28448" spans="1:6" x14ac:dyDescent="0.25">
      <c r="A28448" s="73" t="s">
        <v>752</v>
      </c>
      <c r="B28448" s="74" t="s">
        <v>753</v>
      </c>
      <c r="C28448" s="73" t="s">
        <v>852</v>
      </c>
      <c r="D28448" s="75">
        <v>7.93</v>
      </c>
      <c r="E28448" s="75">
        <v>7.33</v>
      </c>
      <c r="F28448" s="73" t="s">
        <v>11</v>
      </c>
    </row>
    <row r="28449" spans="1:6" x14ac:dyDescent="0.25">
      <c r="A28449" s="73" t="s">
        <v>24987</v>
      </c>
      <c r="B28449" s="74" t="s">
        <v>24988</v>
      </c>
      <c r="C28449" s="73" t="s">
        <v>852</v>
      </c>
      <c r="D28449" s="75">
        <v>16.16</v>
      </c>
      <c r="E28449" s="75">
        <v>16.13</v>
      </c>
      <c r="F28449" s="73" t="s">
        <v>11</v>
      </c>
    </row>
    <row r="28450" spans="1:6" x14ac:dyDescent="0.25">
      <c r="A28450" s="73" t="s">
        <v>24989</v>
      </c>
      <c r="B28450" s="74" t="s">
        <v>24990</v>
      </c>
      <c r="C28450" s="73" t="s">
        <v>852</v>
      </c>
      <c r="D28450" s="75">
        <v>50.57</v>
      </c>
      <c r="E28450" s="75">
        <v>48.11</v>
      </c>
      <c r="F28450" s="73" t="s">
        <v>11</v>
      </c>
    </row>
    <row r="28451" spans="1:6" ht="25.5" x14ac:dyDescent="0.25">
      <c r="A28451" s="73" t="s">
        <v>24991</v>
      </c>
      <c r="B28451" s="74" t="s">
        <v>24992</v>
      </c>
      <c r="C28451" s="73" t="s">
        <v>852</v>
      </c>
      <c r="D28451" s="75">
        <v>35.75</v>
      </c>
      <c r="E28451" s="75">
        <v>33.72</v>
      </c>
      <c r="F28451" s="73" t="s">
        <v>11</v>
      </c>
    </row>
    <row r="28452" spans="1:6" ht="51" x14ac:dyDescent="0.25">
      <c r="A28452" s="73" t="s">
        <v>24993</v>
      </c>
      <c r="B28452" s="74" t="s">
        <v>24994</v>
      </c>
      <c r="C28452" s="73" t="s">
        <v>852</v>
      </c>
      <c r="D28452" s="75">
        <v>46.66</v>
      </c>
      <c r="E28452" s="75">
        <v>42.55</v>
      </c>
      <c r="F28452" s="73" t="s">
        <v>11</v>
      </c>
    </row>
    <row r="28453" spans="1:6" x14ac:dyDescent="0.25">
      <c r="A28453" s="73" t="s">
        <v>24995</v>
      </c>
      <c r="B28453" s="74" t="s">
        <v>24996</v>
      </c>
      <c r="C28453" s="73" t="s">
        <v>852</v>
      </c>
      <c r="D28453" s="75">
        <v>219.1</v>
      </c>
      <c r="E28453" s="75">
        <v>210.48</v>
      </c>
      <c r="F28453" s="73" t="s">
        <v>11</v>
      </c>
    </row>
    <row r="28454" spans="1:6" ht="25.5" x14ac:dyDescent="0.25">
      <c r="A28454" s="73" t="s">
        <v>24997</v>
      </c>
      <c r="B28454" s="74" t="s">
        <v>24998</v>
      </c>
      <c r="C28454" s="73" t="s">
        <v>852</v>
      </c>
      <c r="D28454" s="75">
        <v>29.8</v>
      </c>
      <c r="E28454" s="75">
        <v>28.21</v>
      </c>
      <c r="F28454" s="73" t="s">
        <v>11</v>
      </c>
    </row>
    <row r="28455" spans="1:6" ht="25.5" x14ac:dyDescent="0.25">
      <c r="A28455" s="73" t="s">
        <v>24999</v>
      </c>
      <c r="B28455" s="74" t="s">
        <v>25000</v>
      </c>
      <c r="C28455" s="73" t="s">
        <v>852</v>
      </c>
      <c r="D28455" s="75">
        <v>26.12</v>
      </c>
      <c r="E28455" s="75">
        <v>25.08</v>
      </c>
      <c r="F28455" s="73" t="s">
        <v>11</v>
      </c>
    </row>
    <row r="28456" spans="1:6" ht="25.5" x14ac:dyDescent="0.25">
      <c r="A28456" s="73" t="s">
        <v>25001</v>
      </c>
      <c r="B28456" s="74" t="s">
        <v>25002</v>
      </c>
      <c r="C28456" s="73" t="s">
        <v>852</v>
      </c>
      <c r="D28456" s="75">
        <v>37.340000000000003</v>
      </c>
      <c r="E28456" s="75">
        <v>36.299999999999997</v>
      </c>
      <c r="F28456" s="73" t="s">
        <v>11</v>
      </c>
    </row>
    <row r="28457" spans="1:6" ht="25.5" x14ac:dyDescent="0.25">
      <c r="A28457" s="73" t="s">
        <v>25003</v>
      </c>
      <c r="B28457" s="74" t="s">
        <v>25004</v>
      </c>
      <c r="C28457" s="73" t="s">
        <v>852</v>
      </c>
      <c r="D28457" s="75">
        <v>36.54</v>
      </c>
      <c r="E28457" s="75">
        <v>35.33</v>
      </c>
      <c r="F28457" s="73" t="s">
        <v>11</v>
      </c>
    </row>
    <row r="28458" spans="1:6" ht="25.5" x14ac:dyDescent="0.25">
      <c r="A28458" s="73" t="s">
        <v>25005</v>
      </c>
      <c r="B28458" s="74" t="s">
        <v>34905</v>
      </c>
      <c r="C28458" s="73" t="s">
        <v>852</v>
      </c>
      <c r="D28458" s="75">
        <v>16.57</v>
      </c>
      <c r="E28458" s="75">
        <v>15.66</v>
      </c>
      <c r="F28458" s="73" t="s">
        <v>11</v>
      </c>
    </row>
    <row r="28459" spans="1:6" ht="25.5" x14ac:dyDescent="0.25">
      <c r="A28459" s="73" t="s">
        <v>25006</v>
      </c>
      <c r="B28459" s="74" t="s">
        <v>34906</v>
      </c>
      <c r="C28459" s="73" t="s">
        <v>852</v>
      </c>
      <c r="D28459" s="75">
        <v>20.87</v>
      </c>
      <c r="E28459" s="75">
        <v>19.82</v>
      </c>
      <c r="F28459" s="73" t="s">
        <v>11</v>
      </c>
    </row>
    <row r="28460" spans="1:6" ht="25.5" x14ac:dyDescent="0.25">
      <c r="A28460" s="73" t="s">
        <v>25007</v>
      </c>
      <c r="B28460" s="74" t="s">
        <v>34907</v>
      </c>
      <c r="C28460" s="73" t="s">
        <v>852</v>
      </c>
      <c r="D28460" s="75">
        <v>21.44</v>
      </c>
      <c r="E28460" s="75">
        <v>20.34</v>
      </c>
      <c r="F28460" s="73" t="s">
        <v>11</v>
      </c>
    </row>
    <row r="28461" spans="1:6" ht="25.5" x14ac:dyDescent="0.25">
      <c r="A28461" s="73" t="s">
        <v>25008</v>
      </c>
      <c r="B28461" s="74" t="s">
        <v>34908</v>
      </c>
      <c r="C28461" s="73" t="s">
        <v>852</v>
      </c>
      <c r="D28461" s="75">
        <v>24.27</v>
      </c>
      <c r="E28461" s="75">
        <v>22.96</v>
      </c>
      <c r="F28461" s="73" t="s">
        <v>11</v>
      </c>
    </row>
    <row r="28462" spans="1:6" ht="38.25" x14ac:dyDescent="0.25">
      <c r="A28462" s="73" t="s">
        <v>25009</v>
      </c>
      <c r="B28462" s="74" t="s">
        <v>34909</v>
      </c>
      <c r="C28462" s="73" t="s">
        <v>852</v>
      </c>
      <c r="D28462" s="75">
        <v>30.95</v>
      </c>
      <c r="E28462" s="75">
        <v>29.1</v>
      </c>
      <c r="F28462" s="73" t="s">
        <v>11</v>
      </c>
    </row>
    <row r="28463" spans="1:6" ht="38.25" x14ac:dyDescent="0.25">
      <c r="A28463" s="73" t="s">
        <v>25010</v>
      </c>
      <c r="B28463" s="74" t="s">
        <v>34910</v>
      </c>
      <c r="C28463" s="73" t="s">
        <v>852</v>
      </c>
      <c r="D28463" s="75">
        <v>45.77</v>
      </c>
      <c r="E28463" s="75">
        <v>42.97</v>
      </c>
      <c r="F28463" s="73" t="s">
        <v>11</v>
      </c>
    </row>
    <row r="28464" spans="1:6" ht="25.5" x14ac:dyDescent="0.25">
      <c r="A28464" s="73" t="s">
        <v>25011</v>
      </c>
      <c r="B28464" s="74" t="s">
        <v>34911</v>
      </c>
      <c r="C28464" s="73" t="s">
        <v>852</v>
      </c>
      <c r="D28464" s="75">
        <v>13.42</v>
      </c>
      <c r="E28464" s="75">
        <v>12.77</v>
      </c>
      <c r="F28464" s="73" t="s">
        <v>11</v>
      </c>
    </row>
    <row r="28465" spans="1:6" ht="25.5" x14ac:dyDescent="0.25">
      <c r="A28465" s="73" t="s">
        <v>25012</v>
      </c>
      <c r="B28465" s="74" t="s">
        <v>34913</v>
      </c>
      <c r="C28465" s="73" t="s">
        <v>852</v>
      </c>
      <c r="D28465" s="75">
        <v>13.42</v>
      </c>
      <c r="E28465" s="75">
        <v>12.77</v>
      </c>
      <c r="F28465" s="73" t="s">
        <v>11</v>
      </c>
    </row>
    <row r="28466" spans="1:6" ht="25.5" x14ac:dyDescent="0.25">
      <c r="A28466" s="73" t="s">
        <v>25013</v>
      </c>
      <c r="B28466" s="74" t="s">
        <v>34915</v>
      </c>
      <c r="C28466" s="73" t="s">
        <v>852</v>
      </c>
      <c r="D28466" s="75">
        <v>26.85</v>
      </c>
      <c r="E28466" s="75">
        <v>25.54</v>
      </c>
      <c r="F28466" s="73" t="s">
        <v>11</v>
      </c>
    </row>
    <row r="28467" spans="1:6" ht="25.5" x14ac:dyDescent="0.25">
      <c r="A28467" s="73" t="s">
        <v>25014</v>
      </c>
      <c r="B28467" s="74" t="s">
        <v>34916</v>
      </c>
      <c r="C28467" s="73" t="s">
        <v>852</v>
      </c>
      <c r="D28467" s="75">
        <v>14.01</v>
      </c>
      <c r="E28467" s="75">
        <v>13.38</v>
      </c>
      <c r="F28467" s="73" t="s">
        <v>11</v>
      </c>
    </row>
    <row r="28468" spans="1:6" ht="25.5" x14ac:dyDescent="0.25">
      <c r="A28468" s="73" t="s">
        <v>25015</v>
      </c>
      <c r="B28468" s="74" t="s">
        <v>34918</v>
      </c>
      <c r="C28468" s="73" t="s">
        <v>852</v>
      </c>
      <c r="D28468" s="75">
        <v>57.23</v>
      </c>
      <c r="E28468" s="75">
        <v>54.45</v>
      </c>
      <c r="F28468" s="73" t="s">
        <v>11</v>
      </c>
    </row>
    <row r="28469" spans="1:6" ht="25.5" x14ac:dyDescent="0.25">
      <c r="A28469" s="73" t="s">
        <v>25016</v>
      </c>
      <c r="B28469" s="74" t="s">
        <v>34919</v>
      </c>
      <c r="C28469" s="73" t="s">
        <v>852</v>
      </c>
      <c r="D28469" s="75">
        <v>37.69</v>
      </c>
      <c r="E28469" s="75">
        <v>36.380000000000003</v>
      </c>
      <c r="F28469" s="73" t="s">
        <v>11</v>
      </c>
    </row>
    <row r="28470" spans="1:6" ht="25.5" x14ac:dyDescent="0.25">
      <c r="A28470" s="73" t="s">
        <v>25017</v>
      </c>
      <c r="B28470" s="74" t="s">
        <v>34921</v>
      </c>
      <c r="C28470" s="73" t="s">
        <v>852</v>
      </c>
      <c r="D28470" s="75">
        <v>17.489999999999998</v>
      </c>
      <c r="E28470" s="75">
        <v>16.61</v>
      </c>
      <c r="F28470" s="73" t="s">
        <v>11</v>
      </c>
    </row>
    <row r="28471" spans="1:6" ht="25.5" x14ac:dyDescent="0.25">
      <c r="A28471" s="73" t="s">
        <v>25018</v>
      </c>
      <c r="B28471" s="74" t="s">
        <v>34922</v>
      </c>
      <c r="C28471" s="73" t="s">
        <v>852</v>
      </c>
      <c r="D28471" s="75">
        <v>19.75</v>
      </c>
      <c r="E28471" s="75">
        <v>18.7</v>
      </c>
      <c r="F28471" s="73" t="s">
        <v>11</v>
      </c>
    </row>
    <row r="28472" spans="1:6" ht="25.5" x14ac:dyDescent="0.25">
      <c r="A28472" s="73" t="s">
        <v>25019</v>
      </c>
      <c r="B28472" s="74" t="s">
        <v>25020</v>
      </c>
      <c r="C28472" s="73" t="s">
        <v>852</v>
      </c>
      <c r="D28472" s="75">
        <v>31.07</v>
      </c>
      <c r="E28472" s="75">
        <v>29.59</v>
      </c>
      <c r="F28472" s="73" t="s">
        <v>11</v>
      </c>
    </row>
    <row r="28473" spans="1:6" ht="25.5" x14ac:dyDescent="0.25">
      <c r="A28473" s="73" t="s">
        <v>25021</v>
      </c>
      <c r="B28473" s="74" t="s">
        <v>25022</v>
      </c>
      <c r="C28473" s="73" t="s">
        <v>852</v>
      </c>
      <c r="D28473" s="75">
        <v>16.38</v>
      </c>
      <c r="E28473" s="75">
        <v>15.44</v>
      </c>
      <c r="F28473" s="73" t="s">
        <v>11</v>
      </c>
    </row>
    <row r="28474" spans="1:6" ht="25.5" x14ac:dyDescent="0.25">
      <c r="A28474" s="73" t="s">
        <v>25023</v>
      </c>
      <c r="B28474" s="74" t="s">
        <v>25024</v>
      </c>
      <c r="C28474" s="73" t="s">
        <v>852</v>
      </c>
      <c r="D28474" s="75">
        <v>24.65</v>
      </c>
      <c r="E28474" s="75">
        <v>23.4</v>
      </c>
      <c r="F28474" s="73" t="s">
        <v>11</v>
      </c>
    </row>
    <row r="28475" spans="1:6" ht="25.5" x14ac:dyDescent="0.25">
      <c r="A28475" s="73" t="s">
        <v>25025</v>
      </c>
      <c r="B28475" s="74" t="s">
        <v>25026</v>
      </c>
      <c r="C28475" s="73" t="s">
        <v>852</v>
      </c>
      <c r="D28475" s="75">
        <v>26.89</v>
      </c>
      <c r="E28475" s="75">
        <v>25.14</v>
      </c>
      <c r="F28475" s="73" t="s">
        <v>11</v>
      </c>
    </row>
    <row r="28476" spans="1:6" ht="25.5" x14ac:dyDescent="0.25">
      <c r="A28476" s="73" t="s">
        <v>25027</v>
      </c>
      <c r="B28476" s="74" t="s">
        <v>25028</v>
      </c>
      <c r="C28476" s="73" t="s">
        <v>852</v>
      </c>
      <c r="D28476" s="75">
        <v>38.67</v>
      </c>
      <c r="E28476" s="75">
        <v>36.33</v>
      </c>
      <c r="F28476" s="73" t="s">
        <v>11</v>
      </c>
    </row>
    <row r="28477" spans="1:6" ht="25.5" x14ac:dyDescent="0.25">
      <c r="A28477" s="73" t="s">
        <v>25029</v>
      </c>
      <c r="B28477" s="74" t="s">
        <v>25030</v>
      </c>
      <c r="C28477" s="73" t="s">
        <v>852</v>
      </c>
      <c r="D28477" s="75">
        <v>14.38</v>
      </c>
      <c r="E28477" s="75">
        <v>13.44</v>
      </c>
      <c r="F28477" s="73" t="s">
        <v>11</v>
      </c>
    </row>
    <row r="28478" spans="1:6" ht="25.5" x14ac:dyDescent="0.25">
      <c r="A28478" s="73" t="s">
        <v>25031</v>
      </c>
      <c r="B28478" s="74" t="s">
        <v>25032</v>
      </c>
      <c r="C28478" s="73" t="s">
        <v>852</v>
      </c>
      <c r="D28478" s="75">
        <v>20.66</v>
      </c>
      <c r="E28478" s="75">
        <v>19.41</v>
      </c>
      <c r="F28478" s="73" t="s">
        <v>11</v>
      </c>
    </row>
    <row r="28479" spans="1:6" ht="25.5" x14ac:dyDescent="0.25">
      <c r="A28479" s="73" t="s">
        <v>25033</v>
      </c>
      <c r="B28479" s="74" t="s">
        <v>25034</v>
      </c>
      <c r="C28479" s="73" t="s">
        <v>852</v>
      </c>
      <c r="D28479" s="75">
        <v>24.9</v>
      </c>
      <c r="E28479" s="75">
        <v>23.15</v>
      </c>
      <c r="F28479" s="73" t="s">
        <v>11</v>
      </c>
    </row>
    <row r="28480" spans="1:6" ht="25.5" x14ac:dyDescent="0.25">
      <c r="A28480" s="73" t="s">
        <v>25035</v>
      </c>
      <c r="B28480" s="74" t="s">
        <v>25036</v>
      </c>
      <c r="C28480" s="73" t="s">
        <v>852</v>
      </c>
      <c r="D28480" s="75">
        <v>34.68</v>
      </c>
      <c r="E28480" s="75">
        <v>32.340000000000003</v>
      </c>
      <c r="F28480" s="73" t="s">
        <v>11</v>
      </c>
    </row>
    <row r="28481" spans="1:6" ht="25.5" x14ac:dyDescent="0.25">
      <c r="A28481" s="73" t="s">
        <v>25037</v>
      </c>
      <c r="B28481" s="74" t="s">
        <v>25038</v>
      </c>
      <c r="C28481" s="73" t="s">
        <v>852</v>
      </c>
      <c r="D28481" s="75">
        <v>28.07</v>
      </c>
      <c r="E28481" s="75">
        <v>26.77</v>
      </c>
      <c r="F28481" s="73" t="s">
        <v>11</v>
      </c>
    </row>
    <row r="28482" spans="1:6" ht="25.5" x14ac:dyDescent="0.25">
      <c r="A28482" s="73" t="s">
        <v>25039</v>
      </c>
      <c r="B28482" s="74" t="s">
        <v>25040</v>
      </c>
      <c r="C28482" s="73" t="s">
        <v>852</v>
      </c>
      <c r="D28482" s="75">
        <v>41.53</v>
      </c>
      <c r="E28482" s="75">
        <v>40.04</v>
      </c>
      <c r="F28482" s="73" t="s">
        <v>11</v>
      </c>
    </row>
    <row r="28483" spans="1:6" ht="25.5" x14ac:dyDescent="0.25">
      <c r="A28483" s="73" t="s">
        <v>25041</v>
      </c>
      <c r="B28483" s="74" t="s">
        <v>25042</v>
      </c>
      <c r="C28483" s="73" t="s">
        <v>852</v>
      </c>
      <c r="D28483" s="75">
        <v>16.38</v>
      </c>
      <c r="E28483" s="75">
        <v>15.44</v>
      </c>
      <c r="F28483" s="73" t="s">
        <v>11</v>
      </c>
    </row>
    <row r="28484" spans="1:6" ht="38.25" x14ac:dyDescent="0.25">
      <c r="A28484" s="73" t="s">
        <v>25043</v>
      </c>
      <c r="B28484" s="74" t="s">
        <v>25044</v>
      </c>
      <c r="C28484" s="73" t="s">
        <v>852</v>
      </c>
      <c r="D28484" s="75">
        <v>14.38</v>
      </c>
      <c r="E28484" s="75">
        <v>13.44</v>
      </c>
      <c r="F28484" s="73" t="s">
        <v>11</v>
      </c>
    </row>
    <row r="28485" spans="1:6" ht="25.5" x14ac:dyDescent="0.25">
      <c r="A28485" s="73" t="s">
        <v>25045</v>
      </c>
      <c r="B28485" s="74" t="s">
        <v>25046</v>
      </c>
      <c r="C28485" s="73" t="s">
        <v>852</v>
      </c>
      <c r="D28485" s="75">
        <v>20.58</v>
      </c>
      <c r="E28485" s="75">
        <v>19.329999999999998</v>
      </c>
      <c r="F28485" s="73" t="s">
        <v>11</v>
      </c>
    </row>
    <row r="28486" spans="1:6" ht="25.5" x14ac:dyDescent="0.25">
      <c r="A28486" s="73" t="s">
        <v>25047</v>
      </c>
      <c r="B28486" s="74" t="s">
        <v>25048</v>
      </c>
      <c r="C28486" s="73" t="s">
        <v>852</v>
      </c>
      <c r="D28486" s="75">
        <v>18.43</v>
      </c>
      <c r="E28486" s="75">
        <v>17.18</v>
      </c>
      <c r="F28486" s="73" t="s">
        <v>11</v>
      </c>
    </row>
    <row r="28487" spans="1:6" ht="25.5" x14ac:dyDescent="0.25">
      <c r="A28487" s="73" t="s">
        <v>25049</v>
      </c>
      <c r="B28487" s="74" t="s">
        <v>34923</v>
      </c>
      <c r="C28487" s="73" t="s">
        <v>852</v>
      </c>
      <c r="D28487" s="75">
        <v>30.71</v>
      </c>
      <c r="E28487" s="75">
        <v>30.05</v>
      </c>
      <c r="F28487" s="73" t="s">
        <v>11</v>
      </c>
    </row>
    <row r="28488" spans="1:6" ht="38.25" x14ac:dyDescent="0.25">
      <c r="A28488" s="73" t="s">
        <v>25050</v>
      </c>
      <c r="B28488" s="74" t="s">
        <v>34925</v>
      </c>
      <c r="C28488" s="73" t="s">
        <v>852</v>
      </c>
      <c r="D28488" s="75">
        <v>35.14</v>
      </c>
      <c r="E28488" s="75">
        <v>33.49</v>
      </c>
      <c r="F28488" s="73" t="s">
        <v>11</v>
      </c>
    </row>
    <row r="28489" spans="1:6" ht="38.25" x14ac:dyDescent="0.25">
      <c r="A28489" s="73" t="s">
        <v>25051</v>
      </c>
      <c r="B28489" s="74" t="s">
        <v>34926</v>
      </c>
      <c r="C28489" s="73" t="s">
        <v>852</v>
      </c>
      <c r="D28489" s="75">
        <v>22.05</v>
      </c>
      <c r="E28489" s="75">
        <v>20.95</v>
      </c>
      <c r="F28489" s="73" t="s">
        <v>11</v>
      </c>
    </row>
    <row r="28490" spans="1:6" ht="51" x14ac:dyDescent="0.25">
      <c r="A28490" s="73" t="s">
        <v>25052</v>
      </c>
      <c r="B28490" s="74" t="s">
        <v>34927</v>
      </c>
      <c r="C28490" s="73" t="s">
        <v>852</v>
      </c>
      <c r="D28490" s="75">
        <v>35.67</v>
      </c>
      <c r="E28490" s="75">
        <v>33.979999999999997</v>
      </c>
      <c r="F28490" s="73" t="s">
        <v>11</v>
      </c>
    </row>
    <row r="28491" spans="1:6" ht="38.25" x14ac:dyDescent="0.25">
      <c r="A28491" s="73" t="s">
        <v>25053</v>
      </c>
      <c r="B28491" s="74" t="s">
        <v>34928</v>
      </c>
      <c r="C28491" s="73" t="s">
        <v>852</v>
      </c>
      <c r="D28491" s="75">
        <v>34.72</v>
      </c>
      <c r="E28491" s="75">
        <v>33.11</v>
      </c>
      <c r="F28491" s="73" t="s">
        <v>11</v>
      </c>
    </row>
    <row r="28492" spans="1:6" ht="38.25" x14ac:dyDescent="0.25">
      <c r="A28492" s="73" t="s">
        <v>734</v>
      </c>
      <c r="B28492" s="74" t="s">
        <v>34930</v>
      </c>
      <c r="C28492" s="73" t="s">
        <v>852</v>
      </c>
      <c r="D28492" s="75">
        <v>36.15</v>
      </c>
      <c r="E28492" s="75">
        <v>34.35</v>
      </c>
      <c r="F28492" s="73" t="s">
        <v>11</v>
      </c>
    </row>
    <row r="28493" spans="1:6" ht="25.5" x14ac:dyDescent="0.25">
      <c r="A28493" s="73" t="s">
        <v>673</v>
      </c>
      <c r="B28493" s="74" t="s">
        <v>34931</v>
      </c>
      <c r="C28493" s="73" t="s">
        <v>852</v>
      </c>
      <c r="D28493" s="75">
        <v>16.760000000000002</v>
      </c>
      <c r="E28493" s="75">
        <v>15.85</v>
      </c>
      <c r="F28493" s="73" t="s">
        <v>11</v>
      </c>
    </row>
    <row r="28494" spans="1:6" ht="25.5" x14ac:dyDescent="0.25">
      <c r="A28494" s="73" t="s">
        <v>25054</v>
      </c>
      <c r="B28494" s="74" t="s">
        <v>34932</v>
      </c>
      <c r="C28494" s="73" t="s">
        <v>852</v>
      </c>
      <c r="D28494" s="75">
        <v>18.63</v>
      </c>
      <c r="E28494" s="75">
        <v>17.579999999999998</v>
      </c>
      <c r="F28494" s="73" t="s">
        <v>11</v>
      </c>
    </row>
    <row r="28495" spans="1:6" ht="25.5" x14ac:dyDescent="0.25">
      <c r="A28495" s="73" t="s">
        <v>25055</v>
      </c>
      <c r="B28495" s="74" t="s">
        <v>34933</v>
      </c>
      <c r="C28495" s="73" t="s">
        <v>852</v>
      </c>
      <c r="D28495" s="75">
        <v>21.72</v>
      </c>
      <c r="E28495" s="75">
        <v>20.62</v>
      </c>
      <c r="F28495" s="73" t="s">
        <v>11</v>
      </c>
    </row>
    <row r="28496" spans="1:6" ht="25.5" x14ac:dyDescent="0.25">
      <c r="A28496" s="73" t="s">
        <v>25056</v>
      </c>
      <c r="B28496" s="74" t="s">
        <v>34934</v>
      </c>
      <c r="C28496" s="73" t="s">
        <v>852</v>
      </c>
      <c r="D28496" s="75">
        <v>24.55</v>
      </c>
      <c r="E28496" s="75">
        <v>23.23</v>
      </c>
      <c r="F28496" s="73" t="s">
        <v>11</v>
      </c>
    </row>
    <row r="28497" spans="1:6" ht="38.25" x14ac:dyDescent="0.25">
      <c r="A28497" s="73" t="s">
        <v>25057</v>
      </c>
      <c r="B28497" s="74" t="s">
        <v>34935</v>
      </c>
      <c r="C28497" s="73" t="s">
        <v>852</v>
      </c>
      <c r="D28497" s="75">
        <v>31.14</v>
      </c>
      <c r="E28497" s="75">
        <v>29.29</v>
      </c>
      <c r="F28497" s="73" t="s">
        <v>11</v>
      </c>
    </row>
    <row r="28498" spans="1:6" ht="38.25" x14ac:dyDescent="0.25">
      <c r="A28498" s="73" t="s">
        <v>25058</v>
      </c>
      <c r="B28498" s="74" t="s">
        <v>34936</v>
      </c>
      <c r="C28498" s="73" t="s">
        <v>852</v>
      </c>
      <c r="D28498" s="75">
        <v>43.53</v>
      </c>
      <c r="E28498" s="75">
        <v>40.729999999999997</v>
      </c>
      <c r="F28498" s="73" t="s">
        <v>11</v>
      </c>
    </row>
    <row r="28499" spans="1:6" x14ac:dyDescent="0.25">
      <c r="A28499" s="73" t="s">
        <v>25059</v>
      </c>
      <c r="B28499" s="74" t="s">
        <v>25060</v>
      </c>
      <c r="C28499" s="73" t="s">
        <v>852</v>
      </c>
      <c r="D28499" s="75">
        <v>3.37</v>
      </c>
      <c r="E28499" s="75">
        <v>3.13</v>
      </c>
      <c r="F28499" s="73" t="s">
        <v>11</v>
      </c>
    </row>
    <row r="28500" spans="1:6" x14ac:dyDescent="0.25">
      <c r="A28500" s="73" t="s">
        <v>25061</v>
      </c>
      <c r="B28500" s="74" t="s">
        <v>25062</v>
      </c>
      <c r="C28500" s="73" t="s">
        <v>852</v>
      </c>
      <c r="D28500" s="75">
        <v>3.83</v>
      </c>
      <c r="E28500" s="75">
        <v>3.55</v>
      </c>
      <c r="F28500" s="73" t="s">
        <v>11</v>
      </c>
    </row>
    <row r="28501" spans="1:6" ht="25.5" x14ac:dyDescent="0.25">
      <c r="A28501" s="73" t="s">
        <v>25063</v>
      </c>
      <c r="B28501" s="74" t="s">
        <v>34938</v>
      </c>
      <c r="C28501" s="73" t="s">
        <v>852</v>
      </c>
      <c r="D28501" s="75">
        <v>5.13</v>
      </c>
      <c r="E28501" s="75">
        <v>4.74</v>
      </c>
      <c r="F28501" s="73" t="s">
        <v>11</v>
      </c>
    </row>
    <row r="28502" spans="1:6" ht="25.5" x14ac:dyDescent="0.25">
      <c r="A28502" s="73" t="s">
        <v>25064</v>
      </c>
      <c r="B28502" s="74" t="s">
        <v>34939</v>
      </c>
      <c r="C28502" s="73" t="s">
        <v>852</v>
      </c>
      <c r="D28502" s="75">
        <v>5.82</v>
      </c>
      <c r="E28502" s="75">
        <v>5.43</v>
      </c>
      <c r="F28502" s="73" t="s">
        <v>11</v>
      </c>
    </row>
    <row r="28503" spans="1:6" ht="38.25" x14ac:dyDescent="0.25">
      <c r="A28503" s="73" t="s">
        <v>25065</v>
      </c>
      <c r="B28503" s="74" t="s">
        <v>34940</v>
      </c>
      <c r="C28503" s="73" t="s">
        <v>852</v>
      </c>
      <c r="D28503" s="75">
        <v>20.190000000000001</v>
      </c>
      <c r="E28503" s="75">
        <v>19.29</v>
      </c>
      <c r="F28503" s="73" t="s">
        <v>11</v>
      </c>
    </row>
    <row r="28504" spans="1:6" ht="38.25" x14ac:dyDescent="0.25">
      <c r="A28504" s="73" t="s">
        <v>25066</v>
      </c>
      <c r="B28504" s="74" t="s">
        <v>34941</v>
      </c>
      <c r="C28504" s="73" t="s">
        <v>852</v>
      </c>
      <c r="D28504" s="75">
        <v>26.85</v>
      </c>
      <c r="E28504" s="75">
        <v>25.76</v>
      </c>
      <c r="F28504" s="73" t="s">
        <v>11</v>
      </c>
    </row>
    <row r="28505" spans="1:6" ht="38.25" x14ac:dyDescent="0.25">
      <c r="A28505" s="73" t="s">
        <v>25067</v>
      </c>
      <c r="B28505" s="74" t="s">
        <v>34942</v>
      </c>
      <c r="C28505" s="73" t="s">
        <v>852</v>
      </c>
      <c r="D28505" s="75">
        <v>50.49</v>
      </c>
      <c r="E28505" s="75">
        <v>47.9</v>
      </c>
      <c r="F28505" s="73" t="s">
        <v>11</v>
      </c>
    </row>
    <row r="28506" spans="1:6" ht="25.5" x14ac:dyDescent="0.25">
      <c r="A28506" s="73" t="s">
        <v>25068</v>
      </c>
      <c r="B28506" s="74" t="s">
        <v>34943</v>
      </c>
      <c r="C28506" s="73" t="s">
        <v>852</v>
      </c>
      <c r="D28506" s="75">
        <v>25.32</v>
      </c>
      <c r="E28506" s="75">
        <v>24.02</v>
      </c>
      <c r="F28506" s="73" t="s">
        <v>11</v>
      </c>
    </row>
    <row r="28507" spans="1:6" ht="25.5" x14ac:dyDescent="0.25">
      <c r="A28507" s="73" t="s">
        <v>25069</v>
      </c>
      <c r="B28507" s="74" t="s">
        <v>34944</v>
      </c>
      <c r="C28507" s="73" t="s">
        <v>852</v>
      </c>
      <c r="D28507" s="75">
        <v>41.42</v>
      </c>
      <c r="E28507" s="75">
        <v>38.799999999999997</v>
      </c>
      <c r="F28507" s="73" t="s">
        <v>11</v>
      </c>
    </row>
    <row r="28508" spans="1:6" ht="25.5" x14ac:dyDescent="0.25">
      <c r="A28508" s="73" t="s">
        <v>25070</v>
      </c>
      <c r="B28508" s="74" t="s">
        <v>25071</v>
      </c>
      <c r="C28508" s="73" t="s">
        <v>852</v>
      </c>
      <c r="D28508" s="75">
        <v>7.71</v>
      </c>
      <c r="E28508" s="75">
        <v>7.25</v>
      </c>
      <c r="F28508" s="73" t="s">
        <v>11</v>
      </c>
    </row>
    <row r="28509" spans="1:6" ht="25.5" x14ac:dyDescent="0.25">
      <c r="A28509" s="73" t="s">
        <v>25072</v>
      </c>
      <c r="B28509" s="74" t="s">
        <v>25073</v>
      </c>
      <c r="C28509" s="73" t="s">
        <v>852</v>
      </c>
      <c r="D28509" s="75">
        <v>9.6999999999999993</v>
      </c>
      <c r="E28509" s="75">
        <v>9.09</v>
      </c>
      <c r="F28509" s="73" t="s">
        <v>11</v>
      </c>
    </row>
    <row r="28510" spans="1:6" ht="38.25" x14ac:dyDescent="0.25">
      <c r="A28510" s="73" t="s">
        <v>25074</v>
      </c>
      <c r="B28510" s="74" t="s">
        <v>25075</v>
      </c>
      <c r="C28510" s="73" t="s">
        <v>852</v>
      </c>
      <c r="D28510" s="75">
        <v>6.9</v>
      </c>
      <c r="E28510" s="75">
        <v>6.51</v>
      </c>
      <c r="F28510" s="73" t="s">
        <v>11</v>
      </c>
    </row>
    <row r="28511" spans="1:6" ht="25.5" x14ac:dyDescent="0.25">
      <c r="A28511" s="73" t="s">
        <v>25076</v>
      </c>
      <c r="B28511" s="74" t="s">
        <v>34945</v>
      </c>
      <c r="C28511" s="73" t="s">
        <v>852</v>
      </c>
      <c r="D28511" s="75">
        <v>27.09</v>
      </c>
      <c r="E28511" s="75">
        <v>26.27</v>
      </c>
      <c r="F28511" s="73" t="s">
        <v>11</v>
      </c>
    </row>
    <row r="28512" spans="1:6" ht="25.5" x14ac:dyDescent="0.25">
      <c r="A28512" s="73" t="s">
        <v>25077</v>
      </c>
      <c r="B28512" s="74" t="s">
        <v>25078</v>
      </c>
      <c r="C28512" s="73" t="s">
        <v>852</v>
      </c>
      <c r="D28512" s="75">
        <v>39.78</v>
      </c>
      <c r="E28512" s="75">
        <v>37.78</v>
      </c>
      <c r="F28512" s="73" t="s">
        <v>11</v>
      </c>
    </row>
    <row r="28513" spans="1:6" ht="25.5" x14ac:dyDescent="0.25">
      <c r="A28513" s="73" t="s">
        <v>25079</v>
      </c>
      <c r="B28513" s="74" t="s">
        <v>25080</v>
      </c>
      <c r="C28513" s="73" t="s">
        <v>852</v>
      </c>
      <c r="D28513" s="75">
        <v>20.95</v>
      </c>
      <c r="E28513" s="75">
        <v>19.86</v>
      </c>
      <c r="F28513" s="73" t="s">
        <v>11</v>
      </c>
    </row>
    <row r="28514" spans="1:6" ht="25.5" x14ac:dyDescent="0.25">
      <c r="A28514" s="73" t="s">
        <v>25081</v>
      </c>
      <c r="B28514" s="74" t="s">
        <v>25082</v>
      </c>
      <c r="C28514" s="73" t="s">
        <v>852</v>
      </c>
      <c r="D28514" s="75">
        <v>28.66</v>
      </c>
      <c r="E28514" s="75">
        <v>27.11</v>
      </c>
      <c r="F28514" s="73" t="s">
        <v>11</v>
      </c>
    </row>
    <row r="28515" spans="1:6" ht="25.5" x14ac:dyDescent="0.25">
      <c r="A28515" s="73" t="s">
        <v>25083</v>
      </c>
      <c r="B28515" s="74" t="s">
        <v>25084</v>
      </c>
      <c r="C28515" s="73" t="s">
        <v>852</v>
      </c>
      <c r="D28515" s="75">
        <v>50.44</v>
      </c>
      <c r="E28515" s="75">
        <v>47.06</v>
      </c>
      <c r="F28515" s="73" t="s">
        <v>11</v>
      </c>
    </row>
    <row r="28516" spans="1:6" ht="25.5" x14ac:dyDescent="0.25">
      <c r="A28516" s="73" t="s">
        <v>25085</v>
      </c>
      <c r="B28516" s="74" t="s">
        <v>25086</v>
      </c>
      <c r="C28516" s="73" t="s">
        <v>852</v>
      </c>
      <c r="D28516" s="75">
        <v>53.86</v>
      </c>
      <c r="E28516" s="75">
        <v>50.48</v>
      </c>
      <c r="F28516" s="73" t="s">
        <v>11</v>
      </c>
    </row>
    <row r="28517" spans="1:6" ht="38.25" x14ac:dyDescent="0.25">
      <c r="A28517" s="73" t="s">
        <v>25087</v>
      </c>
      <c r="B28517" s="74" t="s">
        <v>34947</v>
      </c>
      <c r="C28517" s="73" t="s">
        <v>852</v>
      </c>
      <c r="D28517" s="75">
        <v>19.350000000000001</v>
      </c>
      <c r="E28517" s="75">
        <v>18.440000000000001</v>
      </c>
      <c r="F28517" s="73" t="s">
        <v>11</v>
      </c>
    </row>
    <row r="28518" spans="1:6" ht="38.25" x14ac:dyDescent="0.25">
      <c r="A28518" s="73" t="s">
        <v>25088</v>
      </c>
      <c r="B28518" s="74" t="s">
        <v>34948</v>
      </c>
      <c r="C28518" s="73" t="s">
        <v>852</v>
      </c>
      <c r="D28518" s="75">
        <v>24.68</v>
      </c>
      <c r="E28518" s="75">
        <v>23.39</v>
      </c>
      <c r="F28518" s="73" t="s">
        <v>11</v>
      </c>
    </row>
    <row r="28519" spans="1:6" ht="51" x14ac:dyDescent="0.25">
      <c r="A28519" s="73" t="s">
        <v>25089</v>
      </c>
      <c r="B28519" s="74" t="s">
        <v>34949</v>
      </c>
      <c r="C28519" s="73" t="s">
        <v>852</v>
      </c>
      <c r="D28519" s="75">
        <v>24.5</v>
      </c>
      <c r="E28519" s="75">
        <v>23.2</v>
      </c>
      <c r="F28519" s="73" t="s">
        <v>11</v>
      </c>
    </row>
    <row r="28520" spans="1:6" ht="38.25" x14ac:dyDescent="0.25">
      <c r="A28520" s="73" t="s">
        <v>25090</v>
      </c>
      <c r="B28520" s="74" t="s">
        <v>34950</v>
      </c>
      <c r="C28520" s="73" t="s">
        <v>852</v>
      </c>
      <c r="D28520" s="75">
        <v>25.17</v>
      </c>
      <c r="E28520" s="75">
        <v>23.88</v>
      </c>
      <c r="F28520" s="73" t="s">
        <v>11</v>
      </c>
    </row>
    <row r="28521" spans="1:6" ht="38.25" x14ac:dyDescent="0.25">
      <c r="A28521" s="73" t="s">
        <v>25091</v>
      </c>
      <c r="B28521" s="74" t="s">
        <v>34952</v>
      </c>
      <c r="C28521" s="73" t="s">
        <v>852</v>
      </c>
      <c r="D28521" s="75">
        <v>15.2</v>
      </c>
      <c r="E28521" s="75">
        <v>14.49</v>
      </c>
      <c r="F28521" s="73" t="s">
        <v>11</v>
      </c>
    </row>
    <row r="28522" spans="1:6" ht="25.5" x14ac:dyDescent="0.25">
      <c r="A28522" s="73" t="s">
        <v>25092</v>
      </c>
      <c r="B28522" s="74" t="s">
        <v>25093</v>
      </c>
      <c r="C28522" s="73" t="s">
        <v>852</v>
      </c>
      <c r="D28522" s="75">
        <v>11.33</v>
      </c>
      <c r="E28522" s="75">
        <v>10.47</v>
      </c>
      <c r="F28522" s="73" t="s">
        <v>11</v>
      </c>
    </row>
    <row r="28523" spans="1:6" ht="38.25" x14ac:dyDescent="0.25">
      <c r="A28523" s="73" t="s">
        <v>25094</v>
      </c>
      <c r="B28523" s="74" t="s">
        <v>25095</v>
      </c>
      <c r="C28523" s="73" t="s">
        <v>852</v>
      </c>
      <c r="D28523" s="75">
        <v>74.040000000000006</v>
      </c>
      <c r="E28523" s="75">
        <v>71.92</v>
      </c>
      <c r="F28523" s="73" t="s">
        <v>11</v>
      </c>
    </row>
    <row r="28524" spans="1:6" ht="38.25" x14ac:dyDescent="0.25">
      <c r="A28524" s="73" t="s">
        <v>25096</v>
      </c>
      <c r="B28524" s="74" t="s">
        <v>25097</v>
      </c>
      <c r="C28524" s="73" t="s">
        <v>852</v>
      </c>
      <c r="D28524" s="75">
        <v>79.709999999999994</v>
      </c>
      <c r="E28524" s="75">
        <v>77.59</v>
      </c>
      <c r="F28524" s="73" t="s">
        <v>11</v>
      </c>
    </row>
    <row r="28525" spans="1:6" ht="38.25" x14ac:dyDescent="0.25">
      <c r="A28525" s="73" t="s">
        <v>25098</v>
      </c>
      <c r="B28525" s="74" t="s">
        <v>25099</v>
      </c>
      <c r="C28525" s="73" t="s">
        <v>852</v>
      </c>
      <c r="D28525" s="75">
        <v>81.58</v>
      </c>
      <c r="E28525" s="75">
        <v>79.459999999999994</v>
      </c>
      <c r="F28525" s="73" t="s">
        <v>11</v>
      </c>
    </row>
    <row r="28526" spans="1:6" ht="38.25" x14ac:dyDescent="0.25">
      <c r="A28526" s="73" t="s">
        <v>25100</v>
      </c>
      <c r="B28526" s="74" t="s">
        <v>25101</v>
      </c>
      <c r="C28526" s="73" t="s">
        <v>852</v>
      </c>
      <c r="D28526" s="75">
        <v>106.4</v>
      </c>
      <c r="E28526" s="75">
        <v>104.44</v>
      </c>
      <c r="F28526" s="73" t="s">
        <v>11</v>
      </c>
    </row>
    <row r="28527" spans="1:6" ht="38.25" x14ac:dyDescent="0.25">
      <c r="A28527" s="73" t="s">
        <v>25102</v>
      </c>
      <c r="B28527" s="74" t="s">
        <v>25103</v>
      </c>
      <c r="C28527" s="73" t="s">
        <v>852</v>
      </c>
      <c r="D28527" s="75">
        <v>181.03</v>
      </c>
      <c r="E28527" s="75">
        <v>177.22</v>
      </c>
      <c r="F28527" s="73" t="s">
        <v>11</v>
      </c>
    </row>
    <row r="28528" spans="1:6" ht="63.75" x14ac:dyDescent="0.25">
      <c r="A28528" s="73" t="s">
        <v>25104</v>
      </c>
      <c r="B28528" s="74" t="s">
        <v>25105</v>
      </c>
      <c r="C28528" s="73" t="s">
        <v>852</v>
      </c>
      <c r="D28528" s="75">
        <v>88.33</v>
      </c>
      <c r="E28528" s="75">
        <v>83.78</v>
      </c>
      <c r="F28528" s="73" t="s">
        <v>11</v>
      </c>
    </row>
    <row r="28529" spans="1:6" ht="38.25" x14ac:dyDescent="0.25">
      <c r="A28529" s="73" t="s">
        <v>25106</v>
      </c>
      <c r="B28529" s="74" t="s">
        <v>25107</v>
      </c>
      <c r="C28529" s="73" t="s">
        <v>852</v>
      </c>
      <c r="D28529" s="75">
        <v>131.75</v>
      </c>
      <c r="E28529" s="75">
        <v>128.78</v>
      </c>
      <c r="F28529" s="73" t="s">
        <v>11</v>
      </c>
    </row>
    <row r="28530" spans="1:6" ht="51" x14ac:dyDescent="0.25">
      <c r="A28530" s="73" t="s">
        <v>25108</v>
      </c>
      <c r="B28530" s="74" t="s">
        <v>25109</v>
      </c>
      <c r="C28530" s="73" t="s">
        <v>852</v>
      </c>
      <c r="D28530" s="75">
        <v>85</v>
      </c>
      <c r="E28530" s="75">
        <v>82.43</v>
      </c>
      <c r="F28530" s="73" t="s">
        <v>11</v>
      </c>
    </row>
    <row r="28531" spans="1:6" ht="51" x14ac:dyDescent="0.25">
      <c r="A28531" s="73" t="s">
        <v>25110</v>
      </c>
      <c r="B28531" s="74" t="s">
        <v>25111</v>
      </c>
      <c r="C28531" s="73" t="s">
        <v>852</v>
      </c>
      <c r="D28531" s="75">
        <v>92.45</v>
      </c>
      <c r="E28531" s="75">
        <v>89.88</v>
      </c>
      <c r="F28531" s="73" t="s">
        <v>11</v>
      </c>
    </row>
    <row r="28532" spans="1:6" ht="51" x14ac:dyDescent="0.25">
      <c r="A28532" s="73" t="s">
        <v>25112</v>
      </c>
      <c r="B28532" s="74" t="s">
        <v>25113</v>
      </c>
      <c r="C28532" s="73" t="s">
        <v>852</v>
      </c>
      <c r="D28532" s="75">
        <v>85.15</v>
      </c>
      <c r="E28532" s="75">
        <v>82.58</v>
      </c>
      <c r="F28532" s="73" t="s">
        <v>11</v>
      </c>
    </row>
    <row r="28533" spans="1:6" ht="38.25" x14ac:dyDescent="0.25">
      <c r="A28533" s="73" t="s">
        <v>25114</v>
      </c>
      <c r="B28533" s="74" t="s">
        <v>25115</v>
      </c>
      <c r="C28533" s="73" t="s">
        <v>852</v>
      </c>
      <c r="D28533" s="75">
        <v>61.54</v>
      </c>
      <c r="E28533" s="75">
        <v>57.99</v>
      </c>
      <c r="F28533" s="73" t="s">
        <v>11</v>
      </c>
    </row>
    <row r="28534" spans="1:6" ht="38.25" x14ac:dyDescent="0.25">
      <c r="A28534" s="73" t="s">
        <v>25116</v>
      </c>
      <c r="B28534" s="74" t="s">
        <v>25117</v>
      </c>
      <c r="C28534" s="73" t="s">
        <v>852</v>
      </c>
      <c r="D28534" s="75">
        <v>67.87</v>
      </c>
      <c r="E28534" s="75">
        <v>64.040000000000006</v>
      </c>
      <c r="F28534" s="73" t="s">
        <v>11</v>
      </c>
    </row>
    <row r="28535" spans="1:6" ht="38.25" x14ac:dyDescent="0.25">
      <c r="A28535" s="73" t="s">
        <v>25118</v>
      </c>
      <c r="B28535" s="74" t="s">
        <v>25119</v>
      </c>
      <c r="C28535" s="73" t="s">
        <v>852</v>
      </c>
      <c r="D28535" s="75">
        <v>65.33</v>
      </c>
      <c r="E28535" s="75">
        <v>61.78</v>
      </c>
      <c r="F28535" s="73" t="s">
        <v>11</v>
      </c>
    </row>
    <row r="28536" spans="1:6" ht="38.25" x14ac:dyDescent="0.25">
      <c r="A28536" s="73" t="s">
        <v>25120</v>
      </c>
      <c r="B28536" s="74" t="s">
        <v>25121</v>
      </c>
      <c r="C28536" s="73" t="s">
        <v>852</v>
      </c>
      <c r="D28536" s="75">
        <v>71.66</v>
      </c>
      <c r="E28536" s="75">
        <v>67.84</v>
      </c>
      <c r="F28536" s="73" t="s">
        <v>11</v>
      </c>
    </row>
    <row r="28537" spans="1:6" ht="38.25" x14ac:dyDescent="0.25">
      <c r="A28537" s="73" t="s">
        <v>25122</v>
      </c>
      <c r="B28537" s="74" t="s">
        <v>25123</v>
      </c>
      <c r="C28537" s="73" t="s">
        <v>852</v>
      </c>
      <c r="D28537" s="75">
        <v>70.84</v>
      </c>
      <c r="E28537" s="75">
        <v>67.290000000000006</v>
      </c>
      <c r="F28537" s="73" t="s">
        <v>11</v>
      </c>
    </row>
    <row r="28538" spans="1:6" ht="38.25" x14ac:dyDescent="0.25">
      <c r="A28538" s="73" t="s">
        <v>25124</v>
      </c>
      <c r="B28538" s="74" t="s">
        <v>25125</v>
      </c>
      <c r="C28538" s="73" t="s">
        <v>852</v>
      </c>
      <c r="D28538" s="75">
        <v>77.17</v>
      </c>
      <c r="E28538" s="75">
        <v>73.34</v>
      </c>
      <c r="F28538" s="73" t="s">
        <v>11</v>
      </c>
    </row>
    <row r="28539" spans="1:6" ht="38.25" x14ac:dyDescent="0.25">
      <c r="A28539" s="73" t="s">
        <v>25126</v>
      </c>
      <c r="B28539" s="74" t="s">
        <v>25127</v>
      </c>
      <c r="C28539" s="73" t="s">
        <v>852</v>
      </c>
      <c r="D28539" s="75">
        <v>91.6</v>
      </c>
      <c r="E28539" s="75">
        <v>87.1</v>
      </c>
      <c r="F28539" s="73" t="s">
        <v>11</v>
      </c>
    </row>
    <row r="28540" spans="1:6" ht="25.5" x14ac:dyDescent="0.25">
      <c r="A28540" s="73" t="s">
        <v>25128</v>
      </c>
      <c r="B28540" s="74" t="s">
        <v>25129</v>
      </c>
      <c r="C28540" s="73" t="s">
        <v>852</v>
      </c>
      <c r="D28540" s="75">
        <v>46.68</v>
      </c>
      <c r="E28540" s="75">
        <v>43.95</v>
      </c>
      <c r="F28540" s="73" t="s">
        <v>11</v>
      </c>
    </row>
    <row r="28541" spans="1:6" ht="25.5" x14ac:dyDescent="0.25">
      <c r="A28541" s="73" t="s">
        <v>25130</v>
      </c>
      <c r="B28541" s="74" t="s">
        <v>25131</v>
      </c>
      <c r="C28541" s="73" t="s">
        <v>852</v>
      </c>
      <c r="D28541" s="75">
        <v>50.31</v>
      </c>
      <c r="E28541" s="75">
        <v>47.52</v>
      </c>
      <c r="F28541" s="73" t="s">
        <v>11</v>
      </c>
    </row>
    <row r="28542" spans="1:6" ht="25.5" x14ac:dyDescent="0.25">
      <c r="A28542" s="73" t="s">
        <v>25132</v>
      </c>
      <c r="B28542" s="74" t="s">
        <v>25133</v>
      </c>
      <c r="C28542" s="73" t="s">
        <v>852</v>
      </c>
      <c r="D28542" s="75">
        <v>53.95</v>
      </c>
      <c r="E28542" s="75">
        <v>51.1</v>
      </c>
      <c r="F28542" s="73" t="s">
        <v>11</v>
      </c>
    </row>
    <row r="28543" spans="1:6" ht="25.5" x14ac:dyDescent="0.25">
      <c r="A28543" s="73" t="s">
        <v>25134</v>
      </c>
      <c r="B28543" s="74" t="s">
        <v>25135</v>
      </c>
      <c r="C28543" s="73" t="s">
        <v>852</v>
      </c>
      <c r="D28543" s="75">
        <v>74.97</v>
      </c>
      <c r="E28543" s="75">
        <v>71.36</v>
      </c>
      <c r="F28543" s="73" t="s">
        <v>11</v>
      </c>
    </row>
    <row r="28544" spans="1:6" ht="38.25" x14ac:dyDescent="0.25">
      <c r="A28544" s="73" t="s">
        <v>25136</v>
      </c>
      <c r="B28544" s="74" t="s">
        <v>25137</v>
      </c>
      <c r="C28544" s="73" t="s">
        <v>852</v>
      </c>
      <c r="D28544" s="75">
        <v>64.099999999999994</v>
      </c>
      <c r="E28544" s="75">
        <v>60.46</v>
      </c>
      <c r="F28544" s="73" t="s">
        <v>11</v>
      </c>
    </row>
    <row r="28545" spans="1:6" ht="38.25" x14ac:dyDescent="0.25">
      <c r="A28545" s="73" t="s">
        <v>25138</v>
      </c>
      <c r="B28545" s="74" t="s">
        <v>25139</v>
      </c>
      <c r="C28545" s="73" t="s">
        <v>852</v>
      </c>
      <c r="D28545" s="75">
        <v>70.05</v>
      </c>
      <c r="E28545" s="75">
        <v>66.16</v>
      </c>
      <c r="F28545" s="73" t="s">
        <v>11</v>
      </c>
    </row>
    <row r="28546" spans="1:6" ht="38.25" x14ac:dyDescent="0.25">
      <c r="A28546" s="73" t="s">
        <v>25140</v>
      </c>
      <c r="B28546" s="74" t="s">
        <v>25141</v>
      </c>
      <c r="C28546" s="73" t="s">
        <v>852</v>
      </c>
      <c r="D28546" s="75">
        <v>67.89</v>
      </c>
      <c r="E28546" s="75">
        <v>64.25</v>
      </c>
      <c r="F28546" s="73" t="s">
        <v>11</v>
      </c>
    </row>
    <row r="28547" spans="1:6" ht="38.25" x14ac:dyDescent="0.25">
      <c r="A28547" s="73" t="s">
        <v>25142</v>
      </c>
      <c r="B28547" s="74" t="s">
        <v>25143</v>
      </c>
      <c r="C28547" s="73" t="s">
        <v>852</v>
      </c>
      <c r="D28547" s="75">
        <v>73.84</v>
      </c>
      <c r="E28547" s="75">
        <v>69.95</v>
      </c>
      <c r="F28547" s="73" t="s">
        <v>11</v>
      </c>
    </row>
    <row r="28548" spans="1:6" ht="38.25" x14ac:dyDescent="0.25">
      <c r="A28548" s="73" t="s">
        <v>25144</v>
      </c>
      <c r="B28548" s="74" t="s">
        <v>25145</v>
      </c>
      <c r="C28548" s="73" t="s">
        <v>852</v>
      </c>
      <c r="D28548" s="75">
        <v>73.400000000000006</v>
      </c>
      <c r="E28548" s="75">
        <v>69.75</v>
      </c>
      <c r="F28548" s="73" t="s">
        <v>11</v>
      </c>
    </row>
    <row r="28549" spans="1:6" ht="38.25" x14ac:dyDescent="0.25">
      <c r="A28549" s="73" t="s">
        <v>25146</v>
      </c>
      <c r="B28549" s="74" t="s">
        <v>25147</v>
      </c>
      <c r="C28549" s="73" t="s">
        <v>852</v>
      </c>
      <c r="D28549" s="75">
        <v>79.349999999999994</v>
      </c>
      <c r="E28549" s="75">
        <v>75.459999999999994</v>
      </c>
      <c r="F28549" s="73" t="s">
        <v>11</v>
      </c>
    </row>
    <row r="28550" spans="1:6" ht="38.25" x14ac:dyDescent="0.25">
      <c r="A28550" s="73" t="s">
        <v>25148</v>
      </c>
      <c r="B28550" s="74" t="s">
        <v>25149</v>
      </c>
      <c r="C28550" s="73" t="s">
        <v>852</v>
      </c>
      <c r="D28550" s="75">
        <v>99.38</v>
      </c>
      <c r="E28550" s="75">
        <v>94.81</v>
      </c>
      <c r="F28550" s="73" t="s">
        <v>11</v>
      </c>
    </row>
    <row r="28551" spans="1:6" ht="38.25" x14ac:dyDescent="0.25">
      <c r="A28551" s="73" t="s">
        <v>25150</v>
      </c>
      <c r="B28551" s="74" t="s">
        <v>25151</v>
      </c>
      <c r="C28551" s="73" t="s">
        <v>852</v>
      </c>
      <c r="D28551" s="75">
        <v>56.81</v>
      </c>
      <c r="E28551" s="75">
        <v>53.92</v>
      </c>
      <c r="F28551" s="73" t="s">
        <v>11</v>
      </c>
    </row>
    <row r="28552" spans="1:6" ht="38.25" x14ac:dyDescent="0.25">
      <c r="A28552" s="73" t="s">
        <v>25152</v>
      </c>
      <c r="B28552" s="74" t="s">
        <v>25153</v>
      </c>
      <c r="C28552" s="73" t="s">
        <v>852</v>
      </c>
      <c r="D28552" s="75">
        <v>63.05</v>
      </c>
      <c r="E28552" s="75">
        <v>60.09</v>
      </c>
      <c r="F28552" s="73" t="s">
        <v>11</v>
      </c>
    </row>
    <row r="28553" spans="1:6" ht="25.5" x14ac:dyDescent="0.25">
      <c r="A28553" s="73" t="s">
        <v>25154</v>
      </c>
      <c r="B28553" s="74" t="s">
        <v>25155</v>
      </c>
      <c r="C28553" s="73" t="s">
        <v>852</v>
      </c>
      <c r="D28553" s="75">
        <v>40.08</v>
      </c>
      <c r="E28553" s="75">
        <v>37.76</v>
      </c>
      <c r="F28553" s="73" t="s">
        <v>11</v>
      </c>
    </row>
    <row r="28554" spans="1:6" ht="25.5" x14ac:dyDescent="0.25">
      <c r="A28554" s="73" t="s">
        <v>25156</v>
      </c>
      <c r="B28554" s="74" t="s">
        <v>25157</v>
      </c>
      <c r="C28554" s="73" t="s">
        <v>852</v>
      </c>
      <c r="D28554" s="75">
        <v>43.72</v>
      </c>
      <c r="E28554" s="75">
        <v>41.33</v>
      </c>
      <c r="F28554" s="73" t="s">
        <v>11</v>
      </c>
    </row>
    <row r="28555" spans="1:6" ht="25.5" x14ac:dyDescent="0.25">
      <c r="A28555" s="73" t="s">
        <v>680</v>
      </c>
      <c r="B28555" s="74" t="s">
        <v>25158</v>
      </c>
      <c r="C28555" s="73" t="s">
        <v>852</v>
      </c>
      <c r="D28555" s="75">
        <v>47.35</v>
      </c>
      <c r="E28555" s="75">
        <v>44.91</v>
      </c>
      <c r="F28555" s="73" t="s">
        <v>11</v>
      </c>
    </row>
    <row r="28556" spans="1:6" ht="25.5" x14ac:dyDescent="0.25">
      <c r="A28556" s="73" t="s">
        <v>25159</v>
      </c>
      <c r="B28556" s="74" t="s">
        <v>25160</v>
      </c>
      <c r="C28556" s="73" t="s">
        <v>852</v>
      </c>
      <c r="D28556" s="75">
        <v>66.16</v>
      </c>
      <c r="E28556" s="75">
        <v>63.13</v>
      </c>
      <c r="F28556" s="73" t="s">
        <v>11</v>
      </c>
    </row>
    <row r="28557" spans="1:6" ht="51" x14ac:dyDescent="0.25">
      <c r="A28557" s="73" t="s">
        <v>25161</v>
      </c>
      <c r="B28557" s="74" t="s">
        <v>25162</v>
      </c>
      <c r="C28557" s="73" t="s">
        <v>852</v>
      </c>
      <c r="D28557" s="75">
        <v>96.77</v>
      </c>
      <c r="E28557" s="75">
        <v>92.23</v>
      </c>
      <c r="F28557" s="73" t="s">
        <v>11</v>
      </c>
    </row>
    <row r="28558" spans="1:6" ht="51" x14ac:dyDescent="0.25">
      <c r="A28558" s="73" t="s">
        <v>25163</v>
      </c>
      <c r="B28558" s="74" t="s">
        <v>25164</v>
      </c>
      <c r="C28558" s="73" t="s">
        <v>852</v>
      </c>
      <c r="D28558" s="75">
        <v>212.83</v>
      </c>
      <c r="E28558" s="75">
        <v>206.64</v>
      </c>
      <c r="F28558" s="73" t="s">
        <v>11</v>
      </c>
    </row>
    <row r="28559" spans="1:6" ht="38.25" x14ac:dyDescent="0.25">
      <c r="A28559" s="73" t="s">
        <v>25165</v>
      </c>
      <c r="B28559" s="74" t="s">
        <v>25166</v>
      </c>
      <c r="C28559" s="73" t="s">
        <v>852</v>
      </c>
      <c r="D28559" s="75">
        <v>275.48</v>
      </c>
      <c r="E28559" s="75">
        <v>271.52999999999997</v>
      </c>
      <c r="F28559" s="73" t="s">
        <v>11</v>
      </c>
    </row>
    <row r="28560" spans="1:6" ht="38.25" x14ac:dyDescent="0.25">
      <c r="A28560" s="73" t="s">
        <v>25167</v>
      </c>
      <c r="B28560" s="74" t="s">
        <v>25168</v>
      </c>
      <c r="C28560" s="73" t="s">
        <v>852</v>
      </c>
      <c r="D28560" s="75">
        <v>130.61000000000001</v>
      </c>
      <c r="E28560" s="75">
        <v>123.89</v>
      </c>
      <c r="F28560" s="73" t="s">
        <v>11</v>
      </c>
    </row>
    <row r="28561" spans="1:6" ht="38.25" x14ac:dyDescent="0.25">
      <c r="A28561" s="73" t="s">
        <v>25169</v>
      </c>
      <c r="B28561" s="74" t="s">
        <v>25170</v>
      </c>
      <c r="C28561" s="73" t="s">
        <v>852</v>
      </c>
      <c r="D28561" s="75">
        <v>160.61000000000001</v>
      </c>
      <c r="E28561" s="75">
        <v>153.88999999999999</v>
      </c>
      <c r="F28561" s="73" t="s">
        <v>11</v>
      </c>
    </row>
    <row r="28562" spans="1:6" ht="38.25" x14ac:dyDescent="0.25">
      <c r="A28562" s="73" t="s">
        <v>25171</v>
      </c>
      <c r="B28562" s="74" t="s">
        <v>25172</v>
      </c>
      <c r="C28562" s="73" t="s">
        <v>852</v>
      </c>
      <c r="D28562" s="75">
        <v>90.51</v>
      </c>
      <c r="E28562" s="75">
        <v>88.18</v>
      </c>
      <c r="F28562" s="73" t="s">
        <v>11</v>
      </c>
    </row>
    <row r="28563" spans="1:6" ht="38.25" x14ac:dyDescent="0.25">
      <c r="A28563" s="73" t="s">
        <v>25173</v>
      </c>
      <c r="B28563" s="74" t="s">
        <v>25174</v>
      </c>
      <c r="C28563" s="73" t="s">
        <v>852</v>
      </c>
      <c r="D28563" s="75">
        <v>129.46</v>
      </c>
      <c r="E28563" s="75">
        <v>127.12</v>
      </c>
      <c r="F28563" s="73" t="s">
        <v>11</v>
      </c>
    </row>
    <row r="28564" spans="1:6" ht="38.25" x14ac:dyDescent="0.25">
      <c r="A28564" s="73" t="s">
        <v>25175</v>
      </c>
      <c r="B28564" s="74" t="s">
        <v>25176</v>
      </c>
      <c r="C28564" s="73" t="s">
        <v>852</v>
      </c>
      <c r="D28564" s="75">
        <v>167.69</v>
      </c>
      <c r="E28564" s="75">
        <v>165.35</v>
      </c>
      <c r="F28564" s="73" t="s">
        <v>11</v>
      </c>
    </row>
    <row r="28565" spans="1:6" ht="38.25" x14ac:dyDescent="0.25">
      <c r="A28565" s="73" t="s">
        <v>25177</v>
      </c>
      <c r="B28565" s="74" t="s">
        <v>25178</v>
      </c>
      <c r="C28565" s="73" t="s">
        <v>852</v>
      </c>
      <c r="D28565" s="75">
        <v>90.51</v>
      </c>
      <c r="E28565" s="75">
        <v>88.18</v>
      </c>
      <c r="F28565" s="73" t="s">
        <v>11</v>
      </c>
    </row>
    <row r="28566" spans="1:6" ht="38.25" x14ac:dyDescent="0.25">
      <c r="A28566" s="73" t="s">
        <v>25179</v>
      </c>
      <c r="B28566" s="74" t="s">
        <v>25180</v>
      </c>
      <c r="C28566" s="73" t="s">
        <v>852</v>
      </c>
      <c r="D28566" s="75">
        <v>103.37</v>
      </c>
      <c r="E28566" s="75">
        <v>101.03</v>
      </c>
      <c r="F28566" s="73" t="s">
        <v>11</v>
      </c>
    </row>
    <row r="28567" spans="1:6" ht="38.25" x14ac:dyDescent="0.25">
      <c r="A28567" s="73" t="s">
        <v>25181</v>
      </c>
      <c r="B28567" s="74" t="s">
        <v>25182</v>
      </c>
      <c r="C28567" s="73" t="s">
        <v>852</v>
      </c>
      <c r="D28567" s="75">
        <v>140.06</v>
      </c>
      <c r="E28567" s="75">
        <v>137.72999999999999</v>
      </c>
      <c r="F28567" s="73" t="s">
        <v>11</v>
      </c>
    </row>
    <row r="28568" spans="1:6" ht="38.25" x14ac:dyDescent="0.25">
      <c r="A28568" s="73" t="s">
        <v>25183</v>
      </c>
      <c r="B28568" s="74" t="s">
        <v>25184</v>
      </c>
      <c r="C28568" s="73" t="s">
        <v>852</v>
      </c>
      <c r="D28568" s="75">
        <v>137.78</v>
      </c>
      <c r="E28568" s="75">
        <v>134.78</v>
      </c>
      <c r="F28568" s="73" t="s">
        <v>11</v>
      </c>
    </row>
    <row r="28569" spans="1:6" ht="38.25" x14ac:dyDescent="0.25">
      <c r="A28569" s="73" t="s">
        <v>25185</v>
      </c>
      <c r="B28569" s="74" t="s">
        <v>25186</v>
      </c>
      <c r="C28569" s="73" t="s">
        <v>852</v>
      </c>
      <c r="D28569" s="75">
        <v>61.72</v>
      </c>
      <c r="E28569" s="75">
        <v>58.69</v>
      </c>
      <c r="F28569" s="73" t="s">
        <v>11</v>
      </c>
    </row>
    <row r="28570" spans="1:6" ht="38.25" x14ac:dyDescent="0.25">
      <c r="A28570" s="73" t="s">
        <v>25187</v>
      </c>
      <c r="B28570" s="74" t="s">
        <v>25188</v>
      </c>
      <c r="C28570" s="73" t="s">
        <v>852</v>
      </c>
      <c r="D28570" s="75">
        <v>68.84</v>
      </c>
      <c r="E28570" s="75">
        <v>65.63</v>
      </c>
      <c r="F28570" s="73" t="s">
        <v>11</v>
      </c>
    </row>
    <row r="28571" spans="1:6" ht="38.25" x14ac:dyDescent="0.25">
      <c r="A28571" s="73" t="s">
        <v>25189</v>
      </c>
      <c r="B28571" s="74" t="s">
        <v>25190</v>
      </c>
      <c r="C28571" s="73" t="s">
        <v>852</v>
      </c>
      <c r="D28571" s="75">
        <v>87.63</v>
      </c>
      <c r="E28571" s="75">
        <v>83.69</v>
      </c>
      <c r="F28571" s="73" t="s">
        <v>11</v>
      </c>
    </row>
    <row r="28572" spans="1:6" ht="38.25" x14ac:dyDescent="0.25">
      <c r="A28572" s="73" t="s">
        <v>25191</v>
      </c>
      <c r="B28572" s="74" t="s">
        <v>25192</v>
      </c>
      <c r="C28572" s="73" t="s">
        <v>852</v>
      </c>
      <c r="D28572" s="75">
        <v>128.12</v>
      </c>
      <c r="E28572" s="75">
        <v>123.26</v>
      </c>
      <c r="F28572" s="73" t="s">
        <v>11</v>
      </c>
    </row>
    <row r="28573" spans="1:6" ht="38.25" x14ac:dyDescent="0.25">
      <c r="A28573" s="73" t="s">
        <v>25193</v>
      </c>
      <c r="B28573" s="74" t="s">
        <v>25194</v>
      </c>
      <c r="C28573" s="73" t="s">
        <v>852</v>
      </c>
      <c r="D28573" s="75">
        <v>136</v>
      </c>
      <c r="E28573" s="75">
        <v>131.04</v>
      </c>
      <c r="F28573" s="73" t="s">
        <v>11</v>
      </c>
    </row>
    <row r="28574" spans="1:6" ht="38.25" x14ac:dyDescent="0.25">
      <c r="A28574" s="73" t="s">
        <v>25195</v>
      </c>
      <c r="B28574" s="74" t="s">
        <v>25196</v>
      </c>
      <c r="C28574" s="73" t="s">
        <v>852</v>
      </c>
      <c r="D28574" s="75">
        <v>129.44999999999999</v>
      </c>
      <c r="E28574" s="75">
        <v>124.4</v>
      </c>
      <c r="F28574" s="73" t="s">
        <v>11</v>
      </c>
    </row>
    <row r="28575" spans="1:6" ht="38.25" x14ac:dyDescent="0.25">
      <c r="A28575" s="73" t="s">
        <v>25197</v>
      </c>
      <c r="B28575" s="74" t="s">
        <v>25198</v>
      </c>
      <c r="C28575" s="73" t="s">
        <v>852</v>
      </c>
      <c r="D28575" s="75">
        <v>151.76</v>
      </c>
      <c r="E28575" s="75">
        <v>146.62</v>
      </c>
      <c r="F28575" s="73" t="s">
        <v>11</v>
      </c>
    </row>
    <row r="28576" spans="1:6" ht="38.25" x14ac:dyDescent="0.25">
      <c r="A28576" s="73" t="s">
        <v>25199</v>
      </c>
      <c r="B28576" s="74" t="s">
        <v>25200</v>
      </c>
      <c r="C28576" s="73" t="s">
        <v>852</v>
      </c>
      <c r="D28576" s="75">
        <v>159.65</v>
      </c>
      <c r="E28576" s="75">
        <v>154.41</v>
      </c>
      <c r="F28576" s="73" t="s">
        <v>11</v>
      </c>
    </row>
    <row r="28577" spans="1:6" ht="38.25" x14ac:dyDescent="0.25">
      <c r="A28577" s="73" t="s">
        <v>25201</v>
      </c>
      <c r="B28577" s="74" t="s">
        <v>25202</v>
      </c>
      <c r="C28577" s="73" t="s">
        <v>852</v>
      </c>
      <c r="D28577" s="75">
        <v>129.22</v>
      </c>
      <c r="E28577" s="75">
        <v>124.36</v>
      </c>
      <c r="F28577" s="73" t="s">
        <v>11</v>
      </c>
    </row>
    <row r="28578" spans="1:6" ht="38.25" x14ac:dyDescent="0.25">
      <c r="A28578" s="73" t="s">
        <v>25203</v>
      </c>
      <c r="B28578" s="74" t="s">
        <v>25204</v>
      </c>
      <c r="C28578" s="73" t="s">
        <v>852</v>
      </c>
      <c r="D28578" s="75">
        <v>145.26</v>
      </c>
      <c r="E28578" s="75">
        <v>140.19999999999999</v>
      </c>
      <c r="F28578" s="73" t="s">
        <v>11</v>
      </c>
    </row>
    <row r="28579" spans="1:6" ht="38.25" x14ac:dyDescent="0.25">
      <c r="A28579" s="73" t="s">
        <v>25205</v>
      </c>
      <c r="B28579" s="74" t="s">
        <v>25206</v>
      </c>
      <c r="C28579" s="73" t="s">
        <v>852</v>
      </c>
      <c r="D28579" s="75">
        <v>161.29</v>
      </c>
      <c r="E28579" s="75">
        <v>156.05000000000001</v>
      </c>
      <c r="F28579" s="73" t="s">
        <v>11</v>
      </c>
    </row>
    <row r="28580" spans="1:6" ht="38.25" x14ac:dyDescent="0.25">
      <c r="A28580" s="73" t="s">
        <v>25207</v>
      </c>
      <c r="B28580" s="74" t="s">
        <v>25208</v>
      </c>
      <c r="C28580" s="73" t="s">
        <v>852</v>
      </c>
      <c r="D28580" s="75">
        <v>130.03</v>
      </c>
      <c r="E28580" s="75">
        <v>125.17</v>
      </c>
      <c r="F28580" s="73" t="s">
        <v>11</v>
      </c>
    </row>
    <row r="28581" spans="1:6" x14ac:dyDescent="0.25">
      <c r="A28581" s="73" t="s">
        <v>25209</v>
      </c>
      <c r="B28581" s="74" t="s">
        <v>25210</v>
      </c>
      <c r="C28581" s="73" t="s">
        <v>852</v>
      </c>
      <c r="D28581" s="75">
        <v>3.74</v>
      </c>
      <c r="E28581" s="75">
        <v>3.56</v>
      </c>
      <c r="F28581" s="73" t="s">
        <v>11</v>
      </c>
    </row>
    <row r="28582" spans="1:6" ht="25.5" x14ac:dyDescent="0.25">
      <c r="A28582" s="73" t="s">
        <v>25211</v>
      </c>
      <c r="B28582" s="74" t="s">
        <v>25212</v>
      </c>
      <c r="C28582" s="73" t="s">
        <v>852</v>
      </c>
      <c r="D28582" s="75">
        <v>194.61</v>
      </c>
      <c r="E28582" s="75">
        <v>192.84</v>
      </c>
      <c r="F28582" s="73" t="s">
        <v>11</v>
      </c>
    </row>
    <row r="28583" spans="1:6" ht="25.5" x14ac:dyDescent="0.25">
      <c r="A28583" s="73" t="s">
        <v>25213</v>
      </c>
      <c r="B28583" s="74" t="s">
        <v>25214</v>
      </c>
      <c r="C28583" s="73" t="s">
        <v>852</v>
      </c>
      <c r="D28583" s="75">
        <v>219.86</v>
      </c>
      <c r="E28583" s="75">
        <v>218.09</v>
      </c>
      <c r="F28583" s="73" t="s">
        <v>11</v>
      </c>
    </row>
    <row r="28584" spans="1:6" ht="38.25" x14ac:dyDescent="0.25">
      <c r="A28584" s="73" t="s">
        <v>25215</v>
      </c>
      <c r="B28584" s="74" t="s">
        <v>25216</v>
      </c>
      <c r="C28584" s="73" t="s">
        <v>852</v>
      </c>
      <c r="D28584" s="75">
        <v>387.23</v>
      </c>
      <c r="E28584" s="75">
        <v>383.28</v>
      </c>
      <c r="F28584" s="73" t="s">
        <v>11</v>
      </c>
    </row>
    <row r="28585" spans="1:6" ht="38.25" x14ac:dyDescent="0.25">
      <c r="A28585" s="73" t="s">
        <v>25217</v>
      </c>
      <c r="B28585" s="74" t="s">
        <v>25218</v>
      </c>
      <c r="C28585" s="73" t="s">
        <v>852</v>
      </c>
      <c r="D28585" s="75">
        <v>376.73</v>
      </c>
      <c r="E28585" s="75">
        <v>372.78</v>
      </c>
      <c r="F28585" s="73" t="s">
        <v>11</v>
      </c>
    </row>
    <row r="28586" spans="1:6" ht="38.25" x14ac:dyDescent="0.25">
      <c r="A28586" s="73" t="s">
        <v>25219</v>
      </c>
      <c r="B28586" s="74" t="s">
        <v>25220</v>
      </c>
      <c r="C28586" s="73" t="s">
        <v>852</v>
      </c>
      <c r="D28586" s="75">
        <v>131.66</v>
      </c>
      <c r="E28586" s="75">
        <v>131.13999999999999</v>
      </c>
      <c r="F28586" s="73" t="s">
        <v>11</v>
      </c>
    </row>
    <row r="28587" spans="1:6" ht="38.25" x14ac:dyDescent="0.25">
      <c r="A28587" s="73" t="s">
        <v>25221</v>
      </c>
      <c r="B28587" s="74" t="s">
        <v>25222</v>
      </c>
      <c r="C28587" s="73" t="s">
        <v>852</v>
      </c>
      <c r="D28587" s="75">
        <v>144.66</v>
      </c>
      <c r="E28587" s="75">
        <v>144.15</v>
      </c>
      <c r="F28587" s="73" t="s">
        <v>11</v>
      </c>
    </row>
    <row r="28588" spans="1:6" ht="38.25" x14ac:dyDescent="0.25">
      <c r="A28588" s="73" t="s">
        <v>25223</v>
      </c>
      <c r="B28588" s="74" t="s">
        <v>25224</v>
      </c>
      <c r="C28588" s="73" t="s">
        <v>852</v>
      </c>
      <c r="D28588" s="75">
        <v>186.14</v>
      </c>
      <c r="E28588" s="75">
        <v>185.62</v>
      </c>
      <c r="F28588" s="73" t="s">
        <v>11</v>
      </c>
    </row>
    <row r="28589" spans="1:6" ht="38.25" x14ac:dyDescent="0.25">
      <c r="A28589" s="73" t="s">
        <v>25225</v>
      </c>
      <c r="B28589" s="74" t="s">
        <v>25226</v>
      </c>
      <c r="C28589" s="73" t="s">
        <v>852</v>
      </c>
      <c r="D28589" s="75">
        <v>199.14</v>
      </c>
      <c r="E28589" s="75">
        <v>198.63</v>
      </c>
      <c r="F28589" s="73" t="s">
        <v>11</v>
      </c>
    </row>
    <row r="28590" spans="1:6" ht="25.5" x14ac:dyDescent="0.25">
      <c r="A28590" s="73" t="s">
        <v>25227</v>
      </c>
      <c r="B28590" s="74" t="s">
        <v>25228</v>
      </c>
      <c r="C28590" s="73" t="s">
        <v>852</v>
      </c>
      <c r="D28590" s="75">
        <v>111.41</v>
      </c>
      <c r="E28590" s="75">
        <v>110.89</v>
      </c>
      <c r="F28590" s="73" t="s">
        <v>11</v>
      </c>
    </row>
    <row r="28591" spans="1:6" ht="25.5" x14ac:dyDescent="0.25">
      <c r="A28591" s="73" t="s">
        <v>25229</v>
      </c>
      <c r="B28591" s="74" t="s">
        <v>25230</v>
      </c>
      <c r="C28591" s="73" t="s">
        <v>852</v>
      </c>
      <c r="D28591" s="75">
        <v>111.41</v>
      </c>
      <c r="E28591" s="75">
        <v>110.89</v>
      </c>
      <c r="F28591" s="73" t="s">
        <v>11</v>
      </c>
    </row>
    <row r="28592" spans="1:6" ht="25.5" x14ac:dyDescent="0.25">
      <c r="A28592" s="73" t="s">
        <v>25231</v>
      </c>
      <c r="B28592" s="74" t="s">
        <v>25232</v>
      </c>
      <c r="C28592" s="73" t="s">
        <v>852</v>
      </c>
      <c r="D28592" s="75">
        <v>26.94</v>
      </c>
      <c r="E28592" s="75">
        <v>26.94</v>
      </c>
      <c r="F28592" s="73" t="s">
        <v>11</v>
      </c>
    </row>
    <row r="28593" spans="1:6" ht="25.5" x14ac:dyDescent="0.25">
      <c r="A28593" s="73" t="s">
        <v>686</v>
      </c>
      <c r="B28593" s="74" t="s">
        <v>687</v>
      </c>
      <c r="C28593" s="73" t="s">
        <v>852</v>
      </c>
      <c r="D28593" s="75">
        <v>15.13</v>
      </c>
      <c r="E28593" s="75">
        <v>14.05</v>
      </c>
      <c r="F28593" s="73" t="s">
        <v>11</v>
      </c>
    </row>
    <row r="28594" spans="1:6" ht="38.25" x14ac:dyDescent="0.25">
      <c r="A28594" s="73" t="s">
        <v>25233</v>
      </c>
      <c r="B28594" s="74" t="s">
        <v>25234</v>
      </c>
      <c r="C28594" s="73" t="s">
        <v>852</v>
      </c>
      <c r="D28594" s="75">
        <v>145.16</v>
      </c>
      <c r="E28594" s="75">
        <v>140.77000000000001</v>
      </c>
      <c r="F28594" s="73" t="s">
        <v>11</v>
      </c>
    </row>
    <row r="28595" spans="1:6" ht="25.5" x14ac:dyDescent="0.25">
      <c r="A28595" s="73" t="s">
        <v>25235</v>
      </c>
      <c r="B28595" s="74" t="s">
        <v>25236</v>
      </c>
      <c r="C28595" s="73" t="s">
        <v>852</v>
      </c>
      <c r="D28595" s="75">
        <v>123.76</v>
      </c>
      <c r="E28595" s="75">
        <v>123.25</v>
      </c>
      <c r="F28595" s="73" t="s">
        <v>11</v>
      </c>
    </row>
    <row r="28596" spans="1:6" ht="25.5" x14ac:dyDescent="0.25">
      <c r="A28596" s="73" t="s">
        <v>25237</v>
      </c>
      <c r="B28596" s="74" t="s">
        <v>34953</v>
      </c>
      <c r="C28596" s="73" t="s">
        <v>852</v>
      </c>
      <c r="D28596" s="75">
        <v>223.93</v>
      </c>
      <c r="E28596" s="75">
        <v>221.97</v>
      </c>
      <c r="F28596" s="73" t="s">
        <v>11</v>
      </c>
    </row>
    <row r="28597" spans="1:6" ht="38.25" x14ac:dyDescent="0.25">
      <c r="A28597" s="73" t="s">
        <v>25238</v>
      </c>
      <c r="B28597" s="74" t="s">
        <v>25239</v>
      </c>
      <c r="C28597" s="73" t="s">
        <v>852</v>
      </c>
      <c r="D28597" s="75">
        <v>392.21</v>
      </c>
      <c r="E28597" s="75">
        <v>389.71</v>
      </c>
      <c r="F28597" s="73" t="s">
        <v>11</v>
      </c>
    </row>
    <row r="28598" spans="1:6" ht="38.25" x14ac:dyDescent="0.25">
      <c r="A28598" s="73" t="s">
        <v>25240</v>
      </c>
      <c r="B28598" s="74" t="s">
        <v>25241</v>
      </c>
      <c r="C28598" s="73" t="s">
        <v>852</v>
      </c>
      <c r="D28598" s="75">
        <v>104.06</v>
      </c>
      <c r="E28598" s="75">
        <v>100.26</v>
      </c>
      <c r="F28598" s="73" t="s">
        <v>11</v>
      </c>
    </row>
    <row r="28599" spans="1:6" ht="38.25" x14ac:dyDescent="0.25">
      <c r="A28599" s="73" t="s">
        <v>25242</v>
      </c>
      <c r="B28599" s="74" t="s">
        <v>25243</v>
      </c>
      <c r="C28599" s="73" t="s">
        <v>852</v>
      </c>
      <c r="D28599" s="75">
        <v>94.57</v>
      </c>
      <c r="E28599" s="75">
        <v>93.49</v>
      </c>
      <c r="F28599" s="73" t="s">
        <v>11</v>
      </c>
    </row>
    <row r="28600" spans="1:6" ht="25.5" x14ac:dyDescent="0.25">
      <c r="A28600" s="73" t="s">
        <v>25244</v>
      </c>
      <c r="B28600" s="74" t="s">
        <v>34954</v>
      </c>
      <c r="C28600" s="73" t="s">
        <v>852</v>
      </c>
      <c r="D28600" s="75">
        <v>313.89999999999998</v>
      </c>
      <c r="E28600" s="75">
        <v>304.87</v>
      </c>
      <c r="F28600" s="73" t="s">
        <v>11</v>
      </c>
    </row>
    <row r="28601" spans="1:6" ht="25.5" x14ac:dyDescent="0.25">
      <c r="A28601" s="73" t="s">
        <v>25245</v>
      </c>
      <c r="B28601" s="74" t="s">
        <v>34955</v>
      </c>
      <c r="C28601" s="73" t="s">
        <v>852</v>
      </c>
      <c r="D28601" s="75">
        <v>350.51</v>
      </c>
      <c r="E28601" s="75">
        <v>340.48</v>
      </c>
      <c r="F28601" s="73" t="s">
        <v>11</v>
      </c>
    </row>
    <row r="28602" spans="1:6" ht="25.5" x14ac:dyDescent="0.25">
      <c r="A28602" s="73" t="s">
        <v>25246</v>
      </c>
      <c r="B28602" s="74" t="s">
        <v>34956</v>
      </c>
      <c r="C28602" s="73" t="s">
        <v>852</v>
      </c>
      <c r="D28602" s="75">
        <v>178.93</v>
      </c>
      <c r="E28602" s="75">
        <v>170.05</v>
      </c>
      <c r="F28602" s="73" t="s">
        <v>11</v>
      </c>
    </row>
    <row r="28603" spans="1:6" ht="25.5" x14ac:dyDescent="0.25">
      <c r="A28603" s="73" t="s">
        <v>25247</v>
      </c>
      <c r="B28603" s="74" t="s">
        <v>34957</v>
      </c>
      <c r="C28603" s="73" t="s">
        <v>852</v>
      </c>
      <c r="D28603" s="75">
        <v>223.13</v>
      </c>
      <c r="E28603" s="75">
        <v>212.97</v>
      </c>
      <c r="F28603" s="73" t="s">
        <v>11</v>
      </c>
    </row>
    <row r="28604" spans="1:6" ht="25.5" x14ac:dyDescent="0.25">
      <c r="A28604" s="73" t="s">
        <v>25248</v>
      </c>
      <c r="B28604" s="74" t="s">
        <v>34958</v>
      </c>
      <c r="C28604" s="73" t="s">
        <v>852</v>
      </c>
      <c r="D28604" s="75">
        <v>350.67</v>
      </c>
      <c r="E28604" s="75">
        <v>341.84</v>
      </c>
      <c r="F28604" s="73" t="s">
        <v>11</v>
      </c>
    </row>
    <row r="28605" spans="1:6" ht="25.5" x14ac:dyDescent="0.25">
      <c r="A28605" s="73" t="s">
        <v>25249</v>
      </c>
      <c r="B28605" s="74" t="s">
        <v>34959</v>
      </c>
      <c r="C28605" s="73" t="s">
        <v>852</v>
      </c>
      <c r="D28605" s="75">
        <v>387.28</v>
      </c>
      <c r="E28605" s="75">
        <v>377.45</v>
      </c>
      <c r="F28605" s="73" t="s">
        <v>11</v>
      </c>
    </row>
    <row r="28606" spans="1:6" ht="51" x14ac:dyDescent="0.25">
      <c r="A28606" s="73" t="s">
        <v>25250</v>
      </c>
      <c r="B28606" s="74" t="s">
        <v>34960</v>
      </c>
      <c r="C28606" s="73" t="s">
        <v>852</v>
      </c>
      <c r="D28606" s="75">
        <v>261.45999999999998</v>
      </c>
      <c r="E28606" s="75">
        <v>255.84</v>
      </c>
      <c r="F28606" s="73" t="s">
        <v>11</v>
      </c>
    </row>
    <row r="28607" spans="1:6" ht="51" x14ac:dyDescent="0.25">
      <c r="A28607" s="73" t="s">
        <v>25251</v>
      </c>
      <c r="B28607" s="74" t="s">
        <v>34961</v>
      </c>
      <c r="C28607" s="73" t="s">
        <v>852</v>
      </c>
      <c r="D28607" s="75">
        <v>284.76</v>
      </c>
      <c r="E28607" s="75">
        <v>278.29000000000002</v>
      </c>
      <c r="F28607" s="73" t="s">
        <v>11</v>
      </c>
    </row>
    <row r="28608" spans="1:6" ht="25.5" x14ac:dyDescent="0.25">
      <c r="A28608" s="73" t="s">
        <v>25252</v>
      </c>
      <c r="B28608" s="74" t="s">
        <v>34962</v>
      </c>
      <c r="C28608" s="73" t="s">
        <v>852</v>
      </c>
      <c r="D28608" s="75">
        <v>353.46</v>
      </c>
      <c r="E28608" s="75">
        <v>344.63</v>
      </c>
      <c r="F28608" s="73" t="s">
        <v>11</v>
      </c>
    </row>
    <row r="28609" spans="1:6" ht="25.5" x14ac:dyDescent="0.25">
      <c r="A28609" s="73" t="s">
        <v>25253</v>
      </c>
      <c r="B28609" s="74" t="s">
        <v>34963</v>
      </c>
      <c r="C28609" s="73" t="s">
        <v>852</v>
      </c>
      <c r="D28609" s="75">
        <v>390.07</v>
      </c>
      <c r="E28609" s="75">
        <v>380.24</v>
      </c>
      <c r="F28609" s="73" t="s">
        <v>11</v>
      </c>
    </row>
    <row r="28610" spans="1:6" x14ac:dyDescent="0.25">
      <c r="A28610" s="73" t="s">
        <v>25254</v>
      </c>
      <c r="B28610" s="74" t="s">
        <v>25255</v>
      </c>
      <c r="C28610" s="73" t="s">
        <v>852</v>
      </c>
      <c r="D28610" s="75">
        <v>1.51</v>
      </c>
      <c r="E28610" s="75">
        <v>1.4</v>
      </c>
      <c r="F28610" s="73" t="s">
        <v>11</v>
      </c>
    </row>
    <row r="28611" spans="1:6" ht="25.5" x14ac:dyDescent="0.25">
      <c r="A28611" s="73" t="s">
        <v>25256</v>
      </c>
      <c r="B28611" s="74" t="s">
        <v>25257</v>
      </c>
      <c r="C28611" s="73" t="s">
        <v>852</v>
      </c>
      <c r="D28611" s="75">
        <v>0.59</v>
      </c>
      <c r="E28611" s="75">
        <v>0.56000000000000005</v>
      </c>
      <c r="F28611" s="73" t="s">
        <v>11</v>
      </c>
    </row>
    <row r="28612" spans="1:6" ht="25.5" x14ac:dyDescent="0.25">
      <c r="A28612" s="73" t="s">
        <v>25258</v>
      </c>
      <c r="B28612" s="74" t="s">
        <v>25259</v>
      </c>
      <c r="C28612" s="73" t="s">
        <v>852</v>
      </c>
      <c r="D28612" s="75">
        <v>2.68</v>
      </c>
      <c r="E28612" s="75">
        <v>2.48</v>
      </c>
      <c r="F28612" s="73" t="s">
        <v>11</v>
      </c>
    </row>
    <row r="28613" spans="1:6" ht="38.25" x14ac:dyDescent="0.25">
      <c r="A28613" s="73" t="s">
        <v>25260</v>
      </c>
      <c r="B28613" s="74" t="s">
        <v>25261</v>
      </c>
      <c r="C28613" s="73" t="s">
        <v>852</v>
      </c>
      <c r="D28613" s="75">
        <v>85.44</v>
      </c>
      <c r="E28613" s="75">
        <v>82.81</v>
      </c>
      <c r="F28613" s="73" t="s">
        <v>11</v>
      </c>
    </row>
    <row r="28614" spans="1:6" ht="38.25" x14ac:dyDescent="0.25">
      <c r="A28614" s="73" t="s">
        <v>25262</v>
      </c>
      <c r="B28614" s="74" t="s">
        <v>25263</v>
      </c>
      <c r="C28614" s="73" t="s">
        <v>852</v>
      </c>
      <c r="D28614" s="75">
        <v>101.18</v>
      </c>
      <c r="E28614" s="75">
        <v>98.07</v>
      </c>
      <c r="F28614" s="73" t="s">
        <v>11</v>
      </c>
    </row>
    <row r="28615" spans="1:6" ht="38.25" x14ac:dyDescent="0.25">
      <c r="A28615" s="73" t="s">
        <v>25264</v>
      </c>
      <c r="B28615" s="74" t="s">
        <v>25265</v>
      </c>
      <c r="C28615" s="73" t="s">
        <v>852</v>
      </c>
      <c r="D28615" s="75">
        <v>88.58</v>
      </c>
      <c r="E28615" s="75">
        <v>85.93</v>
      </c>
      <c r="F28615" s="73" t="s">
        <v>11</v>
      </c>
    </row>
    <row r="28616" spans="1:6" ht="38.25" x14ac:dyDescent="0.25">
      <c r="A28616" s="73" t="s">
        <v>25266</v>
      </c>
      <c r="B28616" s="74" t="s">
        <v>25267</v>
      </c>
      <c r="C28616" s="73" t="s">
        <v>852</v>
      </c>
      <c r="D28616" s="75">
        <v>101.34</v>
      </c>
      <c r="E28616" s="75">
        <v>98.68</v>
      </c>
      <c r="F28616" s="73" t="s">
        <v>11</v>
      </c>
    </row>
    <row r="28617" spans="1:6" ht="25.5" x14ac:dyDescent="0.25">
      <c r="A28617" s="73" t="s">
        <v>25268</v>
      </c>
      <c r="B28617" s="74" t="s">
        <v>25269</v>
      </c>
      <c r="C28617" s="73" t="s">
        <v>852</v>
      </c>
      <c r="D28617" s="75">
        <v>7.98</v>
      </c>
      <c r="E28617" s="75">
        <v>7.56</v>
      </c>
      <c r="F28617" s="73" t="s">
        <v>11</v>
      </c>
    </row>
    <row r="28618" spans="1:6" ht="38.25" x14ac:dyDescent="0.25">
      <c r="A28618" s="73" t="s">
        <v>25270</v>
      </c>
      <c r="B28618" s="74" t="s">
        <v>25271</v>
      </c>
      <c r="C28618" s="73" t="s">
        <v>852</v>
      </c>
      <c r="D28618" s="75">
        <v>96.03</v>
      </c>
      <c r="E28618" s="75">
        <v>93.19</v>
      </c>
      <c r="F28618" s="73" t="s">
        <v>11</v>
      </c>
    </row>
    <row r="28619" spans="1:6" ht="51" x14ac:dyDescent="0.25">
      <c r="A28619" s="73" t="s">
        <v>25272</v>
      </c>
      <c r="B28619" s="74" t="s">
        <v>25273</v>
      </c>
      <c r="C28619" s="73" t="s">
        <v>852</v>
      </c>
      <c r="D28619" s="75">
        <v>90.07</v>
      </c>
      <c r="E28619" s="75">
        <v>86.96</v>
      </c>
      <c r="F28619" s="73" t="s">
        <v>11</v>
      </c>
    </row>
    <row r="28620" spans="1:6" ht="51" x14ac:dyDescent="0.25">
      <c r="A28620" s="73" t="s">
        <v>25274</v>
      </c>
      <c r="B28620" s="74" t="s">
        <v>25275</v>
      </c>
      <c r="C28620" s="73" t="s">
        <v>852</v>
      </c>
      <c r="D28620" s="75">
        <v>88.33</v>
      </c>
      <c r="E28620" s="75">
        <v>85.35</v>
      </c>
      <c r="F28620" s="73" t="s">
        <v>11</v>
      </c>
    </row>
    <row r="28621" spans="1:6" ht="51" x14ac:dyDescent="0.25">
      <c r="A28621" s="73" t="s">
        <v>25276</v>
      </c>
      <c r="B28621" s="74" t="s">
        <v>25277</v>
      </c>
      <c r="C28621" s="73" t="s">
        <v>852</v>
      </c>
      <c r="D28621" s="75">
        <v>87.68</v>
      </c>
      <c r="E28621" s="75">
        <v>85.11</v>
      </c>
      <c r="F28621" s="73" t="s">
        <v>11</v>
      </c>
    </row>
    <row r="28622" spans="1:6" ht="38.25" x14ac:dyDescent="0.25">
      <c r="A28622" s="73" t="s">
        <v>25278</v>
      </c>
      <c r="B28622" s="74" t="s">
        <v>834</v>
      </c>
      <c r="C28622" s="73" t="s">
        <v>852</v>
      </c>
      <c r="D28622" s="75">
        <v>10.28</v>
      </c>
      <c r="E28622" s="75">
        <v>9.69</v>
      </c>
      <c r="F28622" s="73" t="s">
        <v>11</v>
      </c>
    </row>
    <row r="28623" spans="1:6" ht="38.25" x14ac:dyDescent="0.25">
      <c r="A28623" s="73" t="s">
        <v>25279</v>
      </c>
      <c r="B28623" s="74" t="s">
        <v>25280</v>
      </c>
      <c r="C28623" s="73" t="s">
        <v>852</v>
      </c>
      <c r="D28623" s="75">
        <v>14.21</v>
      </c>
      <c r="E28623" s="75">
        <v>13.31</v>
      </c>
      <c r="F28623" s="73" t="s">
        <v>11</v>
      </c>
    </row>
    <row r="28624" spans="1:6" ht="38.25" x14ac:dyDescent="0.25">
      <c r="A28624" s="73" t="s">
        <v>25281</v>
      </c>
      <c r="B28624" s="74" t="s">
        <v>25282</v>
      </c>
      <c r="C28624" s="73" t="s">
        <v>852</v>
      </c>
      <c r="D28624" s="75">
        <v>14.59</v>
      </c>
      <c r="E28624" s="75">
        <v>13.66</v>
      </c>
      <c r="F28624" s="73" t="s">
        <v>11</v>
      </c>
    </row>
    <row r="28625" spans="1:6" ht="38.25" x14ac:dyDescent="0.25">
      <c r="A28625" s="73" t="s">
        <v>661</v>
      </c>
      <c r="B28625" s="74" t="s">
        <v>662</v>
      </c>
      <c r="C28625" s="73" t="s">
        <v>852</v>
      </c>
      <c r="D28625" s="75">
        <v>15.75</v>
      </c>
      <c r="E28625" s="75">
        <v>14.82</v>
      </c>
      <c r="F28625" s="73" t="s">
        <v>11</v>
      </c>
    </row>
    <row r="28626" spans="1:6" ht="38.25" x14ac:dyDescent="0.25">
      <c r="A28626" s="73" t="s">
        <v>25283</v>
      </c>
      <c r="B28626" s="74" t="s">
        <v>25284</v>
      </c>
      <c r="C28626" s="73" t="s">
        <v>852</v>
      </c>
      <c r="D28626" s="75">
        <v>17.37</v>
      </c>
      <c r="E28626" s="75">
        <v>16.600000000000001</v>
      </c>
      <c r="F28626" s="73" t="s">
        <v>11</v>
      </c>
    </row>
    <row r="28627" spans="1:6" ht="38.25" x14ac:dyDescent="0.25">
      <c r="A28627" s="73" t="s">
        <v>25285</v>
      </c>
      <c r="B28627" s="74" t="s">
        <v>25286</v>
      </c>
      <c r="C28627" s="73" t="s">
        <v>852</v>
      </c>
      <c r="D28627" s="75">
        <v>37.89</v>
      </c>
      <c r="E28627" s="75">
        <v>35.53</v>
      </c>
      <c r="F28627" s="73" t="s">
        <v>11</v>
      </c>
    </row>
    <row r="28628" spans="1:6" ht="25.5" x14ac:dyDescent="0.25">
      <c r="A28628" s="73" t="s">
        <v>25287</v>
      </c>
      <c r="B28628" s="74" t="s">
        <v>25288</v>
      </c>
      <c r="C28628" s="73" t="s">
        <v>852</v>
      </c>
      <c r="D28628" s="75">
        <v>23.12</v>
      </c>
      <c r="E28628" s="75">
        <v>21.71</v>
      </c>
      <c r="F28628" s="73" t="s">
        <v>11</v>
      </c>
    </row>
    <row r="28629" spans="1:6" ht="51" x14ac:dyDescent="0.25">
      <c r="A28629" s="73" t="s">
        <v>25289</v>
      </c>
      <c r="B28629" s="74" t="s">
        <v>25290</v>
      </c>
      <c r="C28629" s="73" t="s">
        <v>852</v>
      </c>
      <c r="D28629" s="75">
        <v>344.85</v>
      </c>
      <c r="E28629" s="75">
        <v>340.36</v>
      </c>
      <c r="F28629" s="73" t="s">
        <v>11</v>
      </c>
    </row>
    <row r="28630" spans="1:6" ht="38.25" x14ac:dyDescent="0.25">
      <c r="A28630" s="73" t="s">
        <v>25291</v>
      </c>
      <c r="B28630" s="74" t="s">
        <v>25292</v>
      </c>
      <c r="C28630" s="73" t="s">
        <v>852</v>
      </c>
      <c r="D28630" s="75">
        <v>94.13</v>
      </c>
      <c r="E28630" s="75">
        <v>91.3</v>
      </c>
      <c r="F28630" s="73" t="s">
        <v>11</v>
      </c>
    </row>
    <row r="28631" spans="1:6" ht="38.25" x14ac:dyDescent="0.25">
      <c r="A28631" s="73" t="s">
        <v>25293</v>
      </c>
      <c r="B28631" s="74" t="s">
        <v>25294</v>
      </c>
      <c r="C28631" s="73" t="s">
        <v>852</v>
      </c>
      <c r="D28631" s="75">
        <v>94.13</v>
      </c>
      <c r="E28631" s="75">
        <v>91.3</v>
      </c>
      <c r="F28631" s="73" t="s">
        <v>11</v>
      </c>
    </row>
    <row r="28632" spans="1:6" ht="25.5" x14ac:dyDescent="0.25">
      <c r="A28632" s="73" t="s">
        <v>25295</v>
      </c>
      <c r="B28632" s="74" t="s">
        <v>25296</v>
      </c>
      <c r="C28632" s="73" t="s">
        <v>852</v>
      </c>
      <c r="D28632" s="75">
        <v>201.4</v>
      </c>
      <c r="E28632" s="75">
        <v>196.52</v>
      </c>
      <c r="F28632" s="73" t="s">
        <v>11</v>
      </c>
    </row>
    <row r="28633" spans="1:6" ht="25.5" x14ac:dyDescent="0.25">
      <c r="A28633" s="73" t="s">
        <v>25297</v>
      </c>
      <c r="B28633" s="74" t="s">
        <v>25298</v>
      </c>
      <c r="C28633" s="73" t="s">
        <v>852</v>
      </c>
      <c r="D28633" s="75">
        <v>154.1</v>
      </c>
      <c r="E28633" s="75">
        <v>148.47</v>
      </c>
      <c r="F28633" s="73" t="s">
        <v>11</v>
      </c>
    </row>
    <row r="28634" spans="1:6" ht="51" x14ac:dyDescent="0.25">
      <c r="A28634" s="73" t="s">
        <v>25299</v>
      </c>
      <c r="B28634" s="74" t="s">
        <v>25300</v>
      </c>
      <c r="C28634" s="73" t="s">
        <v>852</v>
      </c>
      <c r="D28634" s="75">
        <v>392.12</v>
      </c>
      <c r="E28634" s="75">
        <v>387.63</v>
      </c>
      <c r="F28634" s="73" t="s">
        <v>11</v>
      </c>
    </row>
    <row r="28635" spans="1:6" ht="51" x14ac:dyDescent="0.25">
      <c r="A28635" s="73" t="s">
        <v>25301</v>
      </c>
      <c r="B28635" s="74" t="s">
        <v>25302</v>
      </c>
      <c r="C28635" s="73" t="s">
        <v>852</v>
      </c>
      <c r="D28635" s="75">
        <v>57.6</v>
      </c>
      <c r="E28635" s="75">
        <v>54.23</v>
      </c>
      <c r="F28635" s="73" t="s">
        <v>11</v>
      </c>
    </row>
    <row r="28636" spans="1:6" ht="25.5" x14ac:dyDescent="0.25">
      <c r="A28636" s="73" t="s">
        <v>25303</v>
      </c>
      <c r="B28636" s="74" t="s">
        <v>25304</v>
      </c>
      <c r="C28636" s="73" t="s">
        <v>852</v>
      </c>
      <c r="D28636" s="75">
        <v>350.4</v>
      </c>
      <c r="E28636" s="75">
        <v>339.1</v>
      </c>
      <c r="F28636" s="73" t="s">
        <v>11</v>
      </c>
    </row>
    <row r="28637" spans="1:6" ht="25.5" x14ac:dyDescent="0.25">
      <c r="A28637" s="73" t="s">
        <v>25305</v>
      </c>
      <c r="B28637" s="74" t="s">
        <v>25306</v>
      </c>
      <c r="C28637" s="73" t="s">
        <v>852</v>
      </c>
      <c r="D28637" s="75">
        <v>303.37</v>
      </c>
      <c r="E28637" s="75">
        <v>292.07</v>
      </c>
      <c r="F28637" s="73" t="s">
        <v>11</v>
      </c>
    </row>
    <row r="28638" spans="1:6" ht="51" x14ac:dyDescent="0.25">
      <c r="A28638" s="73" t="s">
        <v>25307</v>
      </c>
      <c r="B28638" s="74" t="s">
        <v>25308</v>
      </c>
      <c r="C28638" s="73" t="s">
        <v>852</v>
      </c>
      <c r="D28638" s="75">
        <v>104.55</v>
      </c>
      <c r="E28638" s="75">
        <v>102.5</v>
      </c>
      <c r="F28638" s="73" t="s">
        <v>11</v>
      </c>
    </row>
    <row r="28639" spans="1:6" ht="51" x14ac:dyDescent="0.25">
      <c r="A28639" s="73" t="s">
        <v>25309</v>
      </c>
      <c r="B28639" s="74" t="s">
        <v>25310</v>
      </c>
      <c r="C28639" s="73" t="s">
        <v>852</v>
      </c>
      <c r="D28639" s="75">
        <v>104.55</v>
      </c>
      <c r="E28639" s="75">
        <v>102.5</v>
      </c>
      <c r="F28639" s="73" t="s">
        <v>11</v>
      </c>
    </row>
    <row r="28640" spans="1:6" ht="51" x14ac:dyDescent="0.25">
      <c r="A28640" s="73" t="s">
        <v>25311</v>
      </c>
      <c r="B28640" s="74" t="s">
        <v>25312</v>
      </c>
      <c r="C28640" s="73" t="s">
        <v>852</v>
      </c>
      <c r="D28640" s="75">
        <v>184.19</v>
      </c>
      <c r="E28640" s="75">
        <v>181.56</v>
      </c>
      <c r="F28640" s="73" t="s">
        <v>11</v>
      </c>
    </row>
    <row r="28641" spans="1:6" ht="38.25" x14ac:dyDescent="0.25">
      <c r="A28641" s="73" t="s">
        <v>25313</v>
      </c>
      <c r="B28641" s="74" t="s">
        <v>25314</v>
      </c>
      <c r="C28641" s="73" t="s">
        <v>852</v>
      </c>
      <c r="D28641" s="75">
        <v>35.72</v>
      </c>
      <c r="E28641" s="75">
        <v>33.479999999999997</v>
      </c>
      <c r="F28641" s="73" t="s">
        <v>11</v>
      </c>
    </row>
    <row r="28642" spans="1:6" ht="38.25" x14ac:dyDescent="0.25">
      <c r="A28642" s="73" t="s">
        <v>25315</v>
      </c>
      <c r="B28642" s="74" t="s">
        <v>835</v>
      </c>
      <c r="C28642" s="73" t="s">
        <v>852</v>
      </c>
      <c r="D28642" s="75">
        <v>54.98</v>
      </c>
      <c r="E28642" s="75">
        <v>52.25</v>
      </c>
      <c r="F28642" s="73" t="s">
        <v>11</v>
      </c>
    </row>
    <row r="28643" spans="1:6" ht="38.25" x14ac:dyDescent="0.25">
      <c r="A28643" s="73" t="s">
        <v>664</v>
      </c>
      <c r="B28643" s="74" t="s">
        <v>665</v>
      </c>
      <c r="C28643" s="73" t="s">
        <v>852</v>
      </c>
      <c r="D28643" s="75">
        <v>39.840000000000003</v>
      </c>
      <c r="E28643" s="75">
        <v>37.61</v>
      </c>
      <c r="F28643" s="73" t="s">
        <v>11</v>
      </c>
    </row>
    <row r="28644" spans="1:6" ht="38.25" x14ac:dyDescent="0.25">
      <c r="A28644" s="73" t="s">
        <v>25316</v>
      </c>
      <c r="B28644" s="74" t="s">
        <v>25317</v>
      </c>
      <c r="C28644" s="73" t="s">
        <v>852</v>
      </c>
      <c r="D28644" s="75">
        <v>36.35</v>
      </c>
      <c r="E28644" s="75">
        <v>34.06</v>
      </c>
      <c r="F28644" s="73" t="s">
        <v>11</v>
      </c>
    </row>
    <row r="28645" spans="1:6" ht="38.25" x14ac:dyDescent="0.25">
      <c r="A28645" s="73" t="s">
        <v>25318</v>
      </c>
      <c r="B28645" s="74" t="s">
        <v>25319</v>
      </c>
      <c r="C28645" s="73" t="s">
        <v>852</v>
      </c>
      <c r="D28645" s="75">
        <v>38.65</v>
      </c>
      <c r="E28645" s="75">
        <v>36.18</v>
      </c>
      <c r="F28645" s="73" t="s">
        <v>11</v>
      </c>
    </row>
    <row r="28646" spans="1:6" ht="51" x14ac:dyDescent="0.25">
      <c r="A28646" s="73" t="s">
        <v>25320</v>
      </c>
      <c r="B28646" s="74" t="s">
        <v>25321</v>
      </c>
      <c r="C28646" s="73" t="s">
        <v>852</v>
      </c>
      <c r="D28646" s="75">
        <v>78.56</v>
      </c>
      <c r="E28646" s="75">
        <v>74.930000000000007</v>
      </c>
      <c r="F28646" s="73" t="s">
        <v>11</v>
      </c>
    </row>
    <row r="28647" spans="1:6" ht="25.5" x14ac:dyDescent="0.25">
      <c r="A28647" s="73" t="s">
        <v>25322</v>
      </c>
      <c r="B28647" s="74" t="s">
        <v>25323</v>
      </c>
      <c r="C28647" s="73" t="s">
        <v>852</v>
      </c>
      <c r="D28647" s="75">
        <v>59.12</v>
      </c>
      <c r="E28647" s="75">
        <v>58.13</v>
      </c>
      <c r="F28647" s="73" t="s">
        <v>11</v>
      </c>
    </row>
    <row r="28648" spans="1:6" ht="25.5" x14ac:dyDescent="0.25">
      <c r="A28648" s="73" t="s">
        <v>25324</v>
      </c>
      <c r="B28648" s="74" t="s">
        <v>25325</v>
      </c>
      <c r="C28648" s="73" t="s">
        <v>852</v>
      </c>
      <c r="D28648" s="75">
        <v>1309.46</v>
      </c>
      <c r="E28648" s="75">
        <v>1296.42</v>
      </c>
      <c r="F28648" s="73" t="s">
        <v>11</v>
      </c>
    </row>
    <row r="28649" spans="1:6" x14ac:dyDescent="0.25">
      <c r="A28649" s="73" t="s">
        <v>25326</v>
      </c>
      <c r="B28649" s="74" t="s">
        <v>25327</v>
      </c>
      <c r="C28649" s="73" t="s">
        <v>852</v>
      </c>
      <c r="D28649" s="75">
        <v>375.08</v>
      </c>
      <c r="E28649" s="75">
        <v>362.04</v>
      </c>
      <c r="F28649" s="73" t="s">
        <v>11</v>
      </c>
    </row>
    <row r="28650" spans="1:6" ht="25.5" x14ac:dyDescent="0.25">
      <c r="A28650" s="73" t="s">
        <v>25328</v>
      </c>
      <c r="B28650" s="74" t="s">
        <v>25329</v>
      </c>
      <c r="C28650" s="73" t="s">
        <v>852</v>
      </c>
      <c r="D28650" s="75">
        <v>517.11</v>
      </c>
      <c r="E28650" s="75">
        <v>504.07</v>
      </c>
      <c r="F28650" s="73" t="s">
        <v>11</v>
      </c>
    </row>
    <row r="28651" spans="1:6" x14ac:dyDescent="0.25">
      <c r="A28651" s="73" t="s">
        <v>25330</v>
      </c>
      <c r="B28651" s="74" t="s">
        <v>25331</v>
      </c>
      <c r="C28651" s="73" t="s">
        <v>852</v>
      </c>
      <c r="D28651" s="75">
        <v>1076.74</v>
      </c>
      <c r="E28651" s="75">
        <v>1063.7</v>
      </c>
      <c r="F28651" s="73" t="s">
        <v>11</v>
      </c>
    </row>
    <row r="28652" spans="1:6" x14ac:dyDescent="0.25">
      <c r="A28652" s="73" t="s">
        <v>25332</v>
      </c>
      <c r="B28652" s="74" t="s">
        <v>25333</v>
      </c>
      <c r="C28652" s="73" t="s">
        <v>852</v>
      </c>
      <c r="D28652" s="75">
        <v>1135.54</v>
      </c>
      <c r="E28652" s="75">
        <v>1122.5</v>
      </c>
      <c r="F28652" s="73" t="s">
        <v>11</v>
      </c>
    </row>
    <row r="28653" spans="1:6" ht="38.25" x14ac:dyDescent="0.25">
      <c r="A28653" s="73" t="s">
        <v>25334</v>
      </c>
      <c r="B28653" s="74" t="s">
        <v>25335</v>
      </c>
      <c r="C28653" s="73" t="s">
        <v>852</v>
      </c>
      <c r="D28653" s="75">
        <v>107.93</v>
      </c>
      <c r="E28653" s="75">
        <v>107.93</v>
      </c>
      <c r="F28653" s="73" t="s">
        <v>11</v>
      </c>
    </row>
    <row r="28654" spans="1:6" ht="25.5" x14ac:dyDescent="0.25">
      <c r="A28654" s="73" t="s">
        <v>25336</v>
      </c>
      <c r="B28654" s="74" t="s">
        <v>25337</v>
      </c>
      <c r="C28654" s="73" t="s">
        <v>852</v>
      </c>
      <c r="D28654" s="75">
        <v>151.5</v>
      </c>
      <c r="E28654" s="75">
        <v>151.5</v>
      </c>
      <c r="F28654" s="73" t="s">
        <v>11</v>
      </c>
    </row>
    <row r="28655" spans="1:6" ht="25.5" x14ac:dyDescent="0.25">
      <c r="A28655" s="73" t="s">
        <v>25338</v>
      </c>
      <c r="B28655" s="74" t="s">
        <v>25339</v>
      </c>
      <c r="C28655" s="73" t="s">
        <v>852</v>
      </c>
      <c r="D28655" s="75">
        <v>373.29</v>
      </c>
      <c r="E28655" s="75">
        <v>362.33</v>
      </c>
      <c r="F28655" s="73" t="s">
        <v>11</v>
      </c>
    </row>
    <row r="28656" spans="1:6" ht="38.25" x14ac:dyDescent="0.25">
      <c r="A28656" s="73" t="s">
        <v>25340</v>
      </c>
      <c r="B28656" s="74" t="s">
        <v>25341</v>
      </c>
      <c r="C28656" s="73" t="s">
        <v>852</v>
      </c>
      <c r="D28656" s="75">
        <v>290.45</v>
      </c>
      <c r="E28656" s="75">
        <v>282.47000000000003</v>
      </c>
      <c r="F28656" s="73" t="s">
        <v>11</v>
      </c>
    </row>
    <row r="28657" spans="1:6" ht="25.5" x14ac:dyDescent="0.25">
      <c r="A28657" s="73" t="s">
        <v>25342</v>
      </c>
      <c r="B28657" s="74" t="s">
        <v>25343</v>
      </c>
      <c r="C28657" s="73" t="s">
        <v>852</v>
      </c>
      <c r="D28657" s="75">
        <v>242.49</v>
      </c>
      <c r="E28657" s="75">
        <v>235.2</v>
      </c>
      <c r="F28657" s="73" t="s">
        <v>11</v>
      </c>
    </row>
    <row r="28658" spans="1:6" ht="25.5" x14ac:dyDescent="0.25">
      <c r="A28658" s="73" t="s">
        <v>25344</v>
      </c>
      <c r="B28658" s="74" t="s">
        <v>25345</v>
      </c>
      <c r="C28658" s="73" t="s">
        <v>852</v>
      </c>
      <c r="D28658" s="75">
        <v>209.82</v>
      </c>
      <c r="E28658" s="75">
        <v>203.35</v>
      </c>
      <c r="F28658" s="73" t="s">
        <v>11</v>
      </c>
    </row>
    <row r="28659" spans="1:6" x14ac:dyDescent="0.25">
      <c r="A28659" s="73" t="s">
        <v>25346</v>
      </c>
      <c r="B28659" s="74" t="s">
        <v>25347</v>
      </c>
      <c r="C28659" s="73" t="s">
        <v>852</v>
      </c>
      <c r="D28659" s="75">
        <v>191.78</v>
      </c>
      <c r="E28659" s="75">
        <v>185.21</v>
      </c>
      <c r="F28659" s="73" t="s">
        <v>11</v>
      </c>
    </row>
    <row r="28660" spans="1:6" x14ac:dyDescent="0.25">
      <c r="A28660" s="73" t="s">
        <v>25348</v>
      </c>
      <c r="B28660" s="74" t="s">
        <v>25349</v>
      </c>
      <c r="C28660" s="73" t="s">
        <v>852</v>
      </c>
      <c r="D28660" s="75">
        <v>195.37</v>
      </c>
      <c r="E28660" s="75">
        <v>194.58</v>
      </c>
      <c r="F28660" s="73" t="s">
        <v>11</v>
      </c>
    </row>
    <row r="28661" spans="1:6" ht="25.5" x14ac:dyDescent="0.25">
      <c r="A28661" s="73" t="s">
        <v>25350</v>
      </c>
      <c r="B28661" s="74" t="s">
        <v>25351</v>
      </c>
      <c r="C28661" s="73" t="s">
        <v>852</v>
      </c>
      <c r="D28661" s="75">
        <v>94.31</v>
      </c>
      <c r="E28661" s="75">
        <v>87.15</v>
      </c>
      <c r="F28661" s="73" t="s">
        <v>11</v>
      </c>
    </row>
    <row r="28662" spans="1:6" ht="25.5" x14ac:dyDescent="0.25">
      <c r="A28662" s="73" t="s">
        <v>25352</v>
      </c>
      <c r="B28662" s="74" t="s">
        <v>25353</v>
      </c>
      <c r="C28662" s="73" t="s">
        <v>852</v>
      </c>
      <c r="D28662" s="75">
        <v>138.21</v>
      </c>
      <c r="E28662" s="75">
        <v>127.52</v>
      </c>
      <c r="F28662" s="73" t="s">
        <v>11</v>
      </c>
    </row>
    <row r="28663" spans="1:6" ht="25.5" x14ac:dyDescent="0.25">
      <c r="A28663" s="73" t="s">
        <v>25354</v>
      </c>
      <c r="B28663" s="74" t="s">
        <v>25355</v>
      </c>
      <c r="C28663" s="73" t="s">
        <v>852</v>
      </c>
      <c r="D28663" s="75">
        <v>146.13999999999999</v>
      </c>
      <c r="E28663" s="75">
        <v>135.69999999999999</v>
      </c>
      <c r="F28663" s="73" t="s">
        <v>11</v>
      </c>
    </row>
    <row r="28664" spans="1:6" ht="25.5" x14ac:dyDescent="0.25">
      <c r="A28664" s="73" t="s">
        <v>25356</v>
      </c>
      <c r="B28664" s="74" t="s">
        <v>25357</v>
      </c>
      <c r="C28664" s="73" t="s">
        <v>852</v>
      </c>
      <c r="D28664" s="75">
        <v>86.46</v>
      </c>
      <c r="E28664" s="75">
        <v>80.03</v>
      </c>
      <c r="F28664" s="73" t="s">
        <v>11</v>
      </c>
    </row>
    <row r="28665" spans="1:6" ht="38.25" x14ac:dyDescent="0.25">
      <c r="A28665" s="73" t="s">
        <v>25358</v>
      </c>
      <c r="B28665" s="74" t="s">
        <v>25359</v>
      </c>
      <c r="C28665" s="73" t="s">
        <v>852</v>
      </c>
      <c r="D28665" s="75">
        <v>233.31</v>
      </c>
      <c r="E28665" s="75">
        <v>229.5</v>
      </c>
      <c r="F28665" s="73" t="s">
        <v>11</v>
      </c>
    </row>
    <row r="28666" spans="1:6" ht="25.5" x14ac:dyDescent="0.25">
      <c r="A28666" s="73" t="s">
        <v>25360</v>
      </c>
      <c r="B28666" s="74" t="s">
        <v>25361</v>
      </c>
      <c r="C28666" s="73" t="s">
        <v>852</v>
      </c>
      <c r="D28666" s="75">
        <v>419</v>
      </c>
      <c r="E28666" s="75">
        <v>395.37</v>
      </c>
      <c r="F28666" s="73" t="s">
        <v>11</v>
      </c>
    </row>
    <row r="28667" spans="1:6" ht="25.5" x14ac:dyDescent="0.25">
      <c r="A28667" s="73" t="s">
        <v>25362</v>
      </c>
      <c r="B28667" s="74" t="s">
        <v>25363</v>
      </c>
      <c r="C28667" s="73" t="s">
        <v>852</v>
      </c>
      <c r="D28667" s="75">
        <v>477.13</v>
      </c>
      <c r="E28667" s="75">
        <v>469.97</v>
      </c>
      <c r="F28667" s="73" t="s">
        <v>11</v>
      </c>
    </row>
    <row r="28668" spans="1:6" ht="25.5" x14ac:dyDescent="0.25">
      <c r="A28668" s="73" t="s">
        <v>25364</v>
      </c>
      <c r="B28668" s="74" t="s">
        <v>25365</v>
      </c>
      <c r="C28668" s="73" t="s">
        <v>852</v>
      </c>
      <c r="D28668" s="75">
        <v>544.28</v>
      </c>
      <c r="E28668" s="75">
        <v>533.59</v>
      </c>
      <c r="F28668" s="73" t="s">
        <v>11</v>
      </c>
    </row>
    <row r="28669" spans="1:6" ht="25.5" x14ac:dyDescent="0.25">
      <c r="A28669" s="73" t="s">
        <v>25366</v>
      </c>
      <c r="B28669" s="74" t="s">
        <v>25367</v>
      </c>
      <c r="C28669" s="73" t="s">
        <v>852</v>
      </c>
      <c r="D28669" s="75">
        <v>378.54</v>
      </c>
      <c r="E28669" s="75">
        <v>367.85</v>
      </c>
      <c r="F28669" s="73" t="s">
        <v>11</v>
      </c>
    </row>
    <row r="28670" spans="1:6" ht="25.5" x14ac:dyDescent="0.25">
      <c r="A28670" s="73" t="s">
        <v>25368</v>
      </c>
      <c r="B28670" s="74" t="s">
        <v>25369</v>
      </c>
      <c r="C28670" s="73" t="s">
        <v>852</v>
      </c>
      <c r="D28670" s="75">
        <v>499.83</v>
      </c>
      <c r="E28670" s="75">
        <v>492.67</v>
      </c>
      <c r="F28670" s="73" t="s">
        <v>11</v>
      </c>
    </row>
    <row r="28671" spans="1:6" ht="25.5" x14ac:dyDescent="0.25">
      <c r="A28671" s="73" t="s">
        <v>25370</v>
      </c>
      <c r="B28671" s="74" t="s">
        <v>25371</v>
      </c>
      <c r="C28671" s="73" t="s">
        <v>852</v>
      </c>
      <c r="D28671" s="75">
        <v>550.26</v>
      </c>
      <c r="E28671" s="75">
        <v>539.57000000000005</v>
      </c>
      <c r="F28671" s="73" t="s">
        <v>11</v>
      </c>
    </row>
    <row r="28672" spans="1:6" ht="25.5" x14ac:dyDescent="0.25">
      <c r="A28672" s="73" t="s">
        <v>25372</v>
      </c>
      <c r="B28672" s="74" t="s">
        <v>25373</v>
      </c>
      <c r="C28672" s="73" t="s">
        <v>852</v>
      </c>
      <c r="D28672" s="75">
        <v>375.05</v>
      </c>
      <c r="E28672" s="75">
        <v>364.36</v>
      </c>
      <c r="F28672" s="73" t="s">
        <v>11</v>
      </c>
    </row>
    <row r="28673" spans="1:6" ht="25.5" x14ac:dyDescent="0.25">
      <c r="A28673" s="73" t="s">
        <v>25374</v>
      </c>
      <c r="B28673" s="74" t="s">
        <v>25375</v>
      </c>
      <c r="C28673" s="73" t="s">
        <v>852</v>
      </c>
      <c r="D28673" s="75">
        <v>650.19000000000005</v>
      </c>
      <c r="E28673" s="75">
        <v>643.03</v>
      </c>
      <c r="F28673" s="73" t="s">
        <v>11</v>
      </c>
    </row>
    <row r="28674" spans="1:6" x14ac:dyDescent="0.25">
      <c r="A28674" s="73" t="s">
        <v>25376</v>
      </c>
      <c r="B28674" s="74" t="s">
        <v>25377</v>
      </c>
      <c r="C28674" s="73" t="s">
        <v>852</v>
      </c>
      <c r="D28674" s="75">
        <v>431.59</v>
      </c>
      <c r="E28674" s="75">
        <v>425.16</v>
      </c>
      <c r="F28674" s="73" t="s">
        <v>11</v>
      </c>
    </row>
    <row r="28675" spans="1:6" ht="38.25" x14ac:dyDescent="0.25">
      <c r="A28675" s="73" t="s">
        <v>25378</v>
      </c>
      <c r="B28675" s="74" t="s">
        <v>25379</v>
      </c>
      <c r="C28675" s="73" t="s">
        <v>852</v>
      </c>
      <c r="D28675" s="75">
        <v>503.95</v>
      </c>
      <c r="E28675" s="75">
        <v>478.73</v>
      </c>
      <c r="F28675" s="73" t="s">
        <v>11</v>
      </c>
    </row>
    <row r="28676" spans="1:6" ht="25.5" x14ac:dyDescent="0.25">
      <c r="A28676" s="73" t="s">
        <v>25380</v>
      </c>
      <c r="B28676" s="74" t="s">
        <v>25381</v>
      </c>
      <c r="C28676" s="73" t="s">
        <v>852</v>
      </c>
      <c r="D28676" s="75">
        <v>433.56</v>
      </c>
      <c r="E28676" s="75">
        <v>411.52</v>
      </c>
      <c r="F28676" s="73" t="s">
        <v>11</v>
      </c>
    </row>
    <row r="28677" spans="1:6" ht="38.25" x14ac:dyDescent="0.25">
      <c r="A28677" s="73" t="s">
        <v>25382</v>
      </c>
      <c r="B28677" s="74" t="s">
        <v>37722</v>
      </c>
      <c r="C28677" s="73" t="s">
        <v>852</v>
      </c>
      <c r="D28677" s="75">
        <v>554.08000000000004</v>
      </c>
      <c r="E28677" s="75">
        <v>525.94000000000005</v>
      </c>
      <c r="F28677" s="73" t="s">
        <v>11</v>
      </c>
    </row>
    <row r="28678" spans="1:6" ht="38.25" x14ac:dyDescent="0.25">
      <c r="A28678" s="73" t="s">
        <v>25383</v>
      </c>
      <c r="B28678" s="74" t="s">
        <v>25384</v>
      </c>
      <c r="C28678" s="73" t="s">
        <v>852</v>
      </c>
      <c r="D28678" s="75">
        <v>599.66999999999996</v>
      </c>
      <c r="E28678" s="75">
        <v>574.20000000000005</v>
      </c>
      <c r="F28678" s="73" t="s">
        <v>11</v>
      </c>
    </row>
    <row r="28679" spans="1:6" ht="38.25" x14ac:dyDescent="0.25">
      <c r="A28679" s="73" t="s">
        <v>25385</v>
      </c>
      <c r="B28679" s="74" t="s">
        <v>25386</v>
      </c>
      <c r="C28679" s="73" t="s">
        <v>852</v>
      </c>
      <c r="D28679" s="75">
        <v>266.74</v>
      </c>
      <c r="E28679" s="75">
        <v>261.55</v>
      </c>
      <c r="F28679" s="73" t="s">
        <v>11</v>
      </c>
    </row>
    <row r="28680" spans="1:6" ht="38.25" x14ac:dyDescent="0.25">
      <c r="A28680" s="73" t="s">
        <v>25387</v>
      </c>
      <c r="B28680" s="74" t="s">
        <v>25388</v>
      </c>
      <c r="C28680" s="73" t="s">
        <v>852</v>
      </c>
      <c r="D28680" s="75">
        <v>303.51</v>
      </c>
      <c r="E28680" s="75">
        <v>298.52</v>
      </c>
      <c r="F28680" s="73" t="s">
        <v>11</v>
      </c>
    </row>
    <row r="28681" spans="1:6" ht="38.25" x14ac:dyDescent="0.25">
      <c r="A28681" s="73" t="s">
        <v>25389</v>
      </c>
      <c r="B28681" s="74" t="s">
        <v>25390</v>
      </c>
      <c r="C28681" s="73" t="s">
        <v>852</v>
      </c>
      <c r="D28681" s="75">
        <v>306.3</v>
      </c>
      <c r="E28681" s="75">
        <v>301.31</v>
      </c>
      <c r="F28681" s="73" t="s">
        <v>11</v>
      </c>
    </row>
    <row r="28682" spans="1:6" ht="38.25" x14ac:dyDescent="0.25">
      <c r="A28682" s="73" t="s">
        <v>25391</v>
      </c>
      <c r="B28682" s="74" t="s">
        <v>34971</v>
      </c>
      <c r="C28682" s="73" t="s">
        <v>852</v>
      </c>
      <c r="D28682" s="75">
        <v>306.49</v>
      </c>
      <c r="E28682" s="75">
        <v>298.81</v>
      </c>
      <c r="F28682" s="73" t="s">
        <v>11</v>
      </c>
    </row>
    <row r="28683" spans="1:6" ht="38.25" x14ac:dyDescent="0.25">
      <c r="A28683" s="73" t="s">
        <v>25392</v>
      </c>
      <c r="B28683" s="74" t="s">
        <v>34972</v>
      </c>
      <c r="C28683" s="73" t="s">
        <v>852</v>
      </c>
      <c r="D28683" s="75">
        <v>331.47</v>
      </c>
      <c r="E28683" s="75">
        <v>324.18</v>
      </c>
      <c r="F28683" s="73" t="s">
        <v>11</v>
      </c>
    </row>
    <row r="28684" spans="1:6" ht="38.25" x14ac:dyDescent="0.25">
      <c r="A28684" s="73" t="s">
        <v>25393</v>
      </c>
      <c r="B28684" s="74" t="s">
        <v>34973</v>
      </c>
      <c r="C28684" s="73" t="s">
        <v>852</v>
      </c>
      <c r="D28684" s="75">
        <v>348.03</v>
      </c>
      <c r="E28684" s="75">
        <v>340.56</v>
      </c>
      <c r="F28684" s="73" t="s">
        <v>11</v>
      </c>
    </row>
    <row r="28685" spans="1:6" ht="25.5" x14ac:dyDescent="0.25">
      <c r="A28685" s="73" t="s">
        <v>25394</v>
      </c>
      <c r="B28685" s="74" t="s">
        <v>25395</v>
      </c>
      <c r="C28685" s="73" t="s">
        <v>852</v>
      </c>
      <c r="D28685" s="75">
        <v>95.74</v>
      </c>
      <c r="E28685" s="75">
        <v>94.56</v>
      </c>
      <c r="F28685" s="73" t="s">
        <v>11</v>
      </c>
    </row>
    <row r="28686" spans="1:6" ht="25.5" x14ac:dyDescent="0.25">
      <c r="A28686" s="73" t="s">
        <v>25396</v>
      </c>
      <c r="B28686" s="74" t="s">
        <v>25397</v>
      </c>
      <c r="C28686" s="73" t="s">
        <v>852</v>
      </c>
      <c r="D28686" s="75">
        <v>26.06</v>
      </c>
      <c r="E28686" s="75">
        <v>24.08</v>
      </c>
      <c r="F28686" s="73" t="s">
        <v>11</v>
      </c>
    </row>
    <row r="28687" spans="1:6" ht="25.5" x14ac:dyDescent="0.25">
      <c r="A28687" s="73" t="s">
        <v>25398</v>
      </c>
      <c r="B28687" s="74" t="s">
        <v>849</v>
      </c>
      <c r="C28687" s="73" t="s">
        <v>852</v>
      </c>
      <c r="D28687" s="75">
        <v>14.65</v>
      </c>
      <c r="E28687" s="75">
        <v>13.63</v>
      </c>
      <c r="F28687" s="73" t="s">
        <v>11</v>
      </c>
    </row>
    <row r="28688" spans="1:6" ht="25.5" x14ac:dyDescent="0.25">
      <c r="A28688" s="73" t="s">
        <v>25399</v>
      </c>
      <c r="B28688" s="74" t="s">
        <v>25400</v>
      </c>
      <c r="C28688" s="73" t="s">
        <v>852</v>
      </c>
      <c r="D28688" s="75">
        <v>11.14</v>
      </c>
      <c r="E28688" s="75">
        <v>10.28</v>
      </c>
      <c r="F28688" s="73" t="s">
        <v>11</v>
      </c>
    </row>
    <row r="28689" spans="1:6" ht="38.25" x14ac:dyDescent="0.25">
      <c r="A28689" s="73" t="s">
        <v>25401</v>
      </c>
      <c r="B28689" s="74" t="s">
        <v>25402</v>
      </c>
      <c r="C28689" s="73" t="s">
        <v>852</v>
      </c>
      <c r="D28689" s="75">
        <v>5.77</v>
      </c>
      <c r="E28689" s="75">
        <v>5.49</v>
      </c>
      <c r="F28689" s="73" t="s">
        <v>11</v>
      </c>
    </row>
    <row r="28690" spans="1:6" ht="38.25" x14ac:dyDescent="0.25">
      <c r="A28690" s="73" t="s">
        <v>25403</v>
      </c>
      <c r="B28690" s="74" t="s">
        <v>25404</v>
      </c>
      <c r="C28690" s="73" t="s">
        <v>852</v>
      </c>
      <c r="D28690" s="75">
        <v>2.81</v>
      </c>
      <c r="E28690" s="75">
        <v>2.75</v>
      </c>
      <c r="F28690" s="73" t="s">
        <v>11</v>
      </c>
    </row>
    <row r="28691" spans="1:6" x14ac:dyDescent="0.25">
      <c r="A28691" s="73" t="s">
        <v>25405</v>
      </c>
      <c r="B28691" s="74" t="s">
        <v>25406</v>
      </c>
      <c r="C28691" s="73" t="s">
        <v>852</v>
      </c>
      <c r="D28691" s="75">
        <v>82.58</v>
      </c>
      <c r="E28691" s="75">
        <v>79.39</v>
      </c>
      <c r="F28691" s="73" t="s">
        <v>11</v>
      </c>
    </row>
    <row r="28692" spans="1:6" x14ac:dyDescent="0.25">
      <c r="A28692" s="73" t="s">
        <v>25407</v>
      </c>
      <c r="B28692" s="74" t="s">
        <v>25408</v>
      </c>
      <c r="C28692" s="73" t="s">
        <v>852</v>
      </c>
      <c r="D28692" s="75">
        <v>70.23</v>
      </c>
      <c r="E28692" s="75">
        <v>67.239999999999995</v>
      </c>
      <c r="F28692" s="73" t="s">
        <v>11</v>
      </c>
    </row>
    <row r="28693" spans="1:6" ht="38.25" x14ac:dyDescent="0.25">
      <c r="A28693" s="73" t="s">
        <v>25409</v>
      </c>
      <c r="B28693" s="74" t="s">
        <v>25410</v>
      </c>
      <c r="C28693" s="73" t="s">
        <v>852</v>
      </c>
      <c r="D28693" s="75">
        <v>235.92</v>
      </c>
      <c r="E28693" s="75">
        <v>234.1</v>
      </c>
      <c r="F28693" s="73" t="s">
        <v>11</v>
      </c>
    </row>
    <row r="28694" spans="1:6" ht="38.25" x14ac:dyDescent="0.25">
      <c r="A28694" s="73" t="s">
        <v>25411</v>
      </c>
      <c r="B28694" s="74" t="s">
        <v>25412</v>
      </c>
      <c r="C28694" s="73" t="s">
        <v>852</v>
      </c>
      <c r="D28694" s="75">
        <v>187.86</v>
      </c>
      <c r="E28694" s="75">
        <v>186.04</v>
      </c>
      <c r="F28694" s="73" t="s">
        <v>11</v>
      </c>
    </row>
    <row r="28695" spans="1:6" ht="38.25" x14ac:dyDescent="0.25">
      <c r="A28695" s="73" t="s">
        <v>25413</v>
      </c>
      <c r="B28695" s="74" t="s">
        <v>25414</v>
      </c>
      <c r="C28695" s="73" t="s">
        <v>852</v>
      </c>
      <c r="D28695" s="75">
        <v>207.86</v>
      </c>
      <c r="E28695" s="75">
        <v>206.04</v>
      </c>
      <c r="F28695" s="73" t="s">
        <v>11</v>
      </c>
    </row>
    <row r="28696" spans="1:6" ht="38.25" x14ac:dyDescent="0.25">
      <c r="A28696" s="73" t="s">
        <v>25415</v>
      </c>
      <c r="B28696" s="74" t="s">
        <v>25416</v>
      </c>
      <c r="C28696" s="73" t="s">
        <v>852</v>
      </c>
      <c r="D28696" s="75">
        <v>320.48</v>
      </c>
      <c r="E28696" s="75">
        <v>318.49</v>
      </c>
      <c r="F28696" s="73" t="s">
        <v>11</v>
      </c>
    </row>
    <row r="28697" spans="1:6" ht="38.25" x14ac:dyDescent="0.25">
      <c r="A28697" s="73" t="s">
        <v>25417</v>
      </c>
      <c r="B28697" s="74" t="s">
        <v>25418</v>
      </c>
      <c r="C28697" s="73" t="s">
        <v>852</v>
      </c>
      <c r="D28697" s="75">
        <v>210.58</v>
      </c>
      <c r="E28697" s="75">
        <v>208.59</v>
      </c>
      <c r="F28697" s="73" t="s">
        <v>11</v>
      </c>
    </row>
    <row r="28698" spans="1:6" ht="38.25" x14ac:dyDescent="0.25">
      <c r="A28698" s="73" t="s">
        <v>25419</v>
      </c>
      <c r="B28698" s="74" t="s">
        <v>25420</v>
      </c>
      <c r="C28698" s="73" t="s">
        <v>852</v>
      </c>
      <c r="D28698" s="75">
        <v>247.34</v>
      </c>
      <c r="E28698" s="75">
        <v>245.35</v>
      </c>
      <c r="F28698" s="73" t="s">
        <v>11</v>
      </c>
    </row>
    <row r="28699" spans="1:6" ht="38.25" x14ac:dyDescent="0.25">
      <c r="A28699" s="73" t="s">
        <v>25421</v>
      </c>
      <c r="B28699" s="74" t="s">
        <v>25422</v>
      </c>
      <c r="C28699" s="73" t="s">
        <v>852</v>
      </c>
      <c r="D28699" s="75">
        <v>335.12</v>
      </c>
      <c r="E28699" s="75">
        <v>333.13</v>
      </c>
      <c r="F28699" s="73" t="s">
        <v>11</v>
      </c>
    </row>
    <row r="28700" spans="1:6" x14ac:dyDescent="0.25">
      <c r="A28700" s="73" t="s">
        <v>25423</v>
      </c>
      <c r="B28700" s="74" t="s">
        <v>25424</v>
      </c>
      <c r="C28700" s="73" t="s">
        <v>852</v>
      </c>
      <c r="D28700" s="75">
        <v>20.5</v>
      </c>
      <c r="E28700" s="75">
        <v>19.600000000000001</v>
      </c>
      <c r="F28700" s="73" t="s">
        <v>11</v>
      </c>
    </row>
    <row r="28701" spans="1:6" ht="25.5" x14ac:dyDescent="0.25">
      <c r="A28701" s="73" t="s">
        <v>25425</v>
      </c>
      <c r="B28701" s="74" t="s">
        <v>25426</v>
      </c>
      <c r="C28701" s="73" t="s">
        <v>852</v>
      </c>
      <c r="D28701" s="75">
        <v>45.28</v>
      </c>
      <c r="E28701" s="75">
        <v>42.84</v>
      </c>
      <c r="F28701" s="73" t="s">
        <v>11</v>
      </c>
    </row>
    <row r="28702" spans="1:6" ht="25.5" x14ac:dyDescent="0.25">
      <c r="A28702" s="73" t="s">
        <v>25427</v>
      </c>
      <c r="B28702" s="74" t="s">
        <v>25428</v>
      </c>
      <c r="C28702" s="73" t="s">
        <v>852</v>
      </c>
      <c r="D28702" s="75">
        <v>50.95</v>
      </c>
      <c r="E28702" s="75">
        <v>48.3</v>
      </c>
      <c r="F28702" s="73" t="s">
        <v>11</v>
      </c>
    </row>
    <row r="28703" spans="1:6" ht="25.5" x14ac:dyDescent="0.25">
      <c r="A28703" s="73" t="s">
        <v>25429</v>
      </c>
      <c r="B28703" s="74" t="s">
        <v>25430</v>
      </c>
      <c r="C28703" s="73" t="s">
        <v>852</v>
      </c>
      <c r="D28703" s="75">
        <v>56.9</v>
      </c>
      <c r="E28703" s="75">
        <v>54.02</v>
      </c>
      <c r="F28703" s="73" t="s">
        <v>11</v>
      </c>
    </row>
    <row r="28704" spans="1:6" ht="25.5" x14ac:dyDescent="0.25">
      <c r="A28704" s="73" t="s">
        <v>25431</v>
      </c>
      <c r="B28704" s="74" t="s">
        <v>25432</v>
      </c>
      <c r="C28704" s="73" t="s">
        <v>852</v>
      </c>
      <c r="D28704" s="75">
        <v>63.22</v>
      </c>
      <c r="E28704" s="75">
        <v>60.07</v>
      </c>
      <c r="F28704" s="73" t="s">
        <v>11</v>
      </c>
    </row>
    <row r="28705" spans="1:6" ht="38.25" x14ac:dyDescent="0.25">
      <c r="A28705" s="73" t="s">
        <v>25433</v>
      </c>
      <c r="B28705" s="74" t="s">
        <v>25434</v>
      </c>
      <c r="C28705" s="73" t="s">
        <v>852</v>
      </c>
      <c r="D28705" s="75">
        <v>113.57</v>
      </c>
      <c r="E28705" s="75">
        <v>110.54</v>
      </c>
      <c r="F28705" s="73" t="s">
        <v>11</v>
      </c>
    </row>
    <row r="28706" spans="1:6" ht="38.25" x14ac:dyDescent="0.25">
      <c r="A28706" s="73" t="s">
        <v>25435</v>
      </c>
      <c r="B28706" s="74" t="s">
        <v>25436</v>
      </c>
      <c r="C28706" s="73" t="s">
        <v>852</v>
      </c>
      <c r="D28706" s="75">
        <v>131.44</v>
      </c>
      <c r="E28706" s="75">
        <v>128.19999999999999</v>
      </c>
      <c r="F28706" s="73" t="s">
        <v>11</v>
      </c>
    </row>
    <row r="28707" spans="1:6" ht="38.25" x14ac:dyDescent="0.25">
      <c r="A28707" s="73" t="s">
        <v>25437</v>
      </c>
      <c r="B28707" s="74" t="s">
        <v>25438</v>
      </c>
      <c r="C28707" s="73" t="s">
        <v>852</v>
      </c>
      <c r="D28707" s="75">
        <v>149.72999999999999</v>
      </c>
      <c r="E28707" s="75">
        <v>146.24</v>
      </c>
      <c r="F28707" s="73" t="s">
        <v>11</v>
      </c>
    </row>
    <row r="28708" spans="1:6" ht="38.25" x14ac:dyDescent="0.25">
      <c r="A28708" s="73" t="s">
        <v>25439</v>
      </c>
      <c r="B28708" s="74" t="s">
        <v>25440</v>
      </c>
      <c r="C28708" s="73" t="s">
        <v>852</v>
      </c>
      <c r="D28708" s="75">
        <v>168.54</v>
      </c>
      <c r="E28708" s="75">
        <v>164.76</v>
      </c>
      <c r="F28708" s="73" t="s">
        <v>11</v>
      </c>
    </row>
    <row r="28709" spans="1:6" ht="38.25" x14ac:dyDescent="0.25">
      <c r="A28709" s="73" t="s">
        <v>25441</v>
      </c>
      <c r="B28709" s="74" t="s">
        <v>25442</v>
      </c>
      <c r="C28709" s="73" t="s">
        <v>852</v>
      </c>
      <c r="D28709" s="75">
        <v>188</v>
      </c>
      <c r="E28709" s="75">
        <v>183.88</v>
      </c>
      <c r="F28709" s="73" t="s">
        <v>11</v>
      </c>
    </row>
    <row r="28710" spans="1:6" ht="38.25" x14ac:dyDescent="0.25">
      <c r="A28710" s="73" t="s">
        <v>25443</v>
      </c>
      <c r="B28710" s="74" t="s">
        <v>25444</v>
      </c>
      <c r="C28710" s="73" t="s">
        <v>852</v>
      </c>
      <c r="D28710" s="75">
        <v>203.19</v>
      </c>
      <c r="E28710" s="75">
        <v>199.07</v>
      </c>
      <c r="F28710" s="73" t="s">
        <v>11</v>
      </c>
    </row>
    <row r="28711" spans="1:6" ht="38.25" x14ac:dyDescent="0.25">
      <c r="A28711" s="73" t="s">
        <v>25445</v>
      </c>
      <c r="B28711" s="74" t="s">
        <v>25446</v>
      </c>
      <c r="C28711" s="73" t="s">
        <v>852</v>
      </c>
      <c r="D28711" s="75">
        <v>308.08999999999997</v>
      </c>
      <c r="E28711" s="75">
        <v>306.33999999999997</v>
      </c>
      <c r="F28711" s="73" t="s">
        <v>11</v>
      </c>
    </row>
    <row r="28712" spans="1:6" ht="38.25" x14ac:dyDescent="0.25">
      <c r="A28712" s="73" t="s">
        <v>25447</v>
      </c>
      <c r="B28712" s="74" t="s">
        <v>25448</v>
      </c>
      <c r="C28712" s="73" t="s">
        <v>852</v>
      </c>
      <c r="D28712" s="75">
        <v>285.83</v>
      </c>
      <c r="E28712" s="75">
        <v>284.25</v>
      </c>
      <c r="F28712" s="73" t="s">
        <v>11</v>
      </c>
    </row>
    <row r="28713" spans="1:6" ht="25.5" x14ac:dyDescent="0.25">
      <c r="A28713" s="73" t="s">
        <v>25449</v>
      </c>
      <c r="B28713" s="74" t="s">
        <v>25450</v>
      </c>
      <c r="C28713" s="73" t="s">
        <v>852</v>
      </c>
      <c r="D28713" s="75">
        <v>35.909999999999997</v>
      </c>
      <c r="E28713" s="75">
        <v>35.46</v>
      </c>
      <c r="F28713" s="73" t="s">
        <v>11</v>
      </c>
    </row>
    <row r="28714" spans="1:6" ht="38.25" x14ac:dyDescent="0.25">
      <c r="A28714" s="73" t="s">
        <v>25451</v>
      </c>
      <c r="B28714" s="74" t="s">
        <v>25452</v>
      </c>
      <c r="C28714" s="73" t="s">
        <v>852</v>
      </c>
      <c r="D28714" s="75">
        <v>12.23</v>
      </c>
      <c r="E28714" s="75">
        <v>11.25</v>
      </c>
      <c r="F28714" s="73" t="s">
        <v>11</v>
      </c>
    </row>
    <row r="28715" spans="1:6" ht="38.25" x14ac:dyDescent="0.25">
      <c r="A28715" s="73" t="s">
        <v>25453</v>
      </c>
      <c r="B28715" s="74" t="s">
        <v>25454</v>
      </c>
      <c r="C28715" s="73" t="s">
        <v>852</v>
      </c>
      <c r="D28715" s="75">
        <v>441.24</v>
      </c>
      <c r="E28715" s="75">
        <v>439.27</v>
      </c>
      <c r="F28715" s="73" t="s">
        <v>11</v>
      </c>
    </row>
    <row r="28716" spans="1:6" ht="25.5" x14ac:dyDescent="0.25">
      <c r="A28716" s="73" t="s">
        <v>25455</v>
      </c>
      <c r="B28716" s="74" t="s">
        <v>25456</v>
      </c>
      <c r="C28716" s="73" t="s">
        <v>852</v>
      </c>
      <c r="D28716" s="75">
        <v>1.01</v>
      </c>
      <c r="E28716" s="75">
        <v>0.93</v>
      </c>
      <c r="F28716" s="73" t="s">
        <v>11</v>
      </c>
    </row>
    <row r="28717" spans="1:6" x14ac:dyDescent="0.25">
      <c r="A28717" s="73" t="s">
        <v>25457</v>
      </c>
      <c r="B28717" s="74" t="s">
        <v>25458</v>
      </c>
      <c r="C28717" s="73" t="s">
        <v>852</v>
      </c>
      <c r="D28717" s="75">
        <v>11.05</v>
      </c>
      <c r="E28717" s="75">
        <v>10.76</v>
      </c>
      <c r="F28717" s="73" t="s">
        <v>11</v>
      </c>
    </row>
    <row r="28718" spans="1:6" ht="25.5" x14ac:dyDescent="0.25">
      <c r="A28718" s="73" t="s">
        <v>25459</v>
      </c>
      <c r="B28718" s="74" t="s">
        <v>25460</v>
      </c>
      <c r="C28718" s="73" t="s">
        <v>852</v>
      </c>
      <c r="D28718" s="75">
        <v>79.84</v>
      </c>
      <c r="E28718" s="75">
        <v>77.010000000000005</v>
      </c>
      <c r="F28718" s="73" t="s">
        <v>11</v>
      </c>
    </row>
    <row r="28719" spans="1:6" ht="38.25" x14ac:dyDescent="0.25">
      <c r="A28719" s="73" t="s">
        <v>25461</v>
      </c>
      <c r="B28719" s="74" t="s">
        <v>25462</v>
      </c>
      <c r="C28719" s="73" t="s">
        <v>852</v>
      </c>
      <c r="D28719" s="75">
        <v>130.62</v>
      </c>
      <c r="E28719" s="75">
        <v>122.66</v>
      </c>
      <c r="F28719" s="73" t="s">
        <v>11</v>
      </c>
    </row>
    <row r="28720" spans="1:6" ht="38.25" x14ac:dyDescent="0.25">
      <c r="A28720" s="73" t="s">
        <v>25463</v>
      </c>
      <c r="B28720" s="74" t="s">
        <v>25464</v>
      </c>
      <c r="C28720" s="73" t="s">
        <v>852</v>
      </c>
      <c r="D28720" s="75">
        <v>107.32</v>
      </c>
      <c r="E28720" s="75">
        <v>100.23</v>
      </c>
      <c r="F28720" s="73" t="s">
        <v>11</v>
      </c>
    </row>
    <row r="28721" spans="1:6" ht="25.5" x14ac:dyDescent="0.25">
      <c r="A28721" s="73" t="s">
        <v>25465</v>
      </c>
      <c r="B28721" s="74" t="s">
        <v>25466</v>
      </c>
      <c r="C28721" s="73" t="s">
        <v>852</v>
      </c>
      <c r="D28721" s="75">
        <v>61.53</v>
      </c>
      <c r="E28721" s="75">
        <v>58.41</v>
      </c>
      <c r="F28721" s="73" t="s">
        <v>11</v>
      </c>
    </row>
    <row r="28722" spans="1:6" ht="25.5" x14ac:dyDescent="0.25">
      <c r="A28722" s="73" t="s">
        <v>25467</v>
      </c>
      <c r="B28722" s="74" t="s">
        <v>25468</v>
      </c>
      <c r="C28722" s="73" t="s">
        <v>852</v>
      </c>
      <c r="D28722" s="75">
        <v>140.58000000000001</v>
      </c>
      <c r="E28722" s="75">
        <v>137.05000000000001</v>
      </c>
      <c r="F28722" s="73" t="s">
        <v>11</v>
      </c>
    </row>
    <row r="28723" spans="1:6" ht="25.5" x14ac:dyDescent="0.25">
      <c r="A28723" s="73" t="s">
        <v>25469</v>
      </c>
      <c r="B28723" s="74" t="s">
        <v>25470</v>
      </c>
      <c r="C28723" s="73" t="s">
        <v>852</v>
      </c>
      <c r="D28723" s="75">
        <v>23.44</v>
      </c>
      <c r="E28723" s="75">
        <v>21.75</v>
      </c>
      <c r="F28723" s="73" t="s">
        <v>11</v>
      </c>
    </row>
    <row r="28724" spans="1:6" ht="25.5" x14ac:dyDescent="0.25">
      <c r="A28724" s="73" t="s">
        <v>25471</v>
      </c>
      <c r="B28724" s="74" t="s">
        <v>25472</v>
      </c>
      <c r="C28724" s="73" t="s">
        <v>852</v>
      </c>
      <c r="D28724" s="75">
        <v>8.48</v>
      </c>
      <c r="E28724" s="75">
        <v>7.77</v>
      </c>
      <c r="F28724" s="73" t="s">
        <v>11</v>
      </c>
    </row>
    <row r="28725" spans="1:6" ht="25.5" x14ac:dyDescent="0.25">
      <c r="A28725" s="73" t="s">
        <v>25473</v>
      </c>
      <c r="B28725" s="74" t="s">
        <v>25474</v>
      </c>
      <c r="C28725" s="73" t="s">
        <v>852</v>
      </c>
      <c r="D28725" s="75">
        <v>124.75</v>
      </c>
      <c r="E28725" s="75">
        <v>120.86</v>
      </c>
      <c r="F28725" s="73" t="s">
        <v>11</v>
      </c>
    </row>
    <row r="28726" spans="1:6" ht="25.5" x14ac:dyDescent="0.25">
      <c r="A28726" s="73" t="s">
        <v>25475</v>
      </c>
      <c r="B28726" s="74" t="s">
        <v>25476</v>
      </c>
      <c r="C28726" s="73" t="s">
        <v>852</v>
      </c>
      <c r="D28726" s="75">
        <v>29.57</v>
      </c>
      <c r="E28726" s="75">
        <v>27.76</v>
      </c>
      <c r="F28726" s="73" t="s">
        <v>11</v>
      </c>
    </row>
    <row r="28727" spans="1:6" ht="25.5" x14ac:dyDescent="0.25">
      <c r="A28727" s="73" t="s">
        <v>25477</v>
      </c>
      <c r="B28727" s="74" t="s">
        <v>25478</v>
      </c>
      <c r="C28727" s="73" t="s">
        <v>852</v>
      </c>
      <c r="D28727" s="75">
        <v>9.35</v>
      </c>
      <c r="E28727" s="75">
        <v>8.57</v>
      </c>
      <c r="F28727" s="73" t="s">
        <v>11</v>
      </c>
    </row>
    <row r="28728" spans="1:6" ht="25.5" x14ac:dyDescent="0.25">
      <c r="A28728" s="73" t="s">
        <v>25479</v>
      </c>
      <c r="B28728" s="74" t="s">
        <v>25480</v>
      </c>
      <c r="C28728" s="73" t="s">
        <v>852</v>
      </c>
      <c r="D28728" s="75">
        <v>124.6</v>
      </c>
      <c r="E28728" s="75">
        <v>121.08</v>
      </c>
      <c r="F28728" s="73" t="s">
        <v>11</v>
      </c>
    </row>
    <row r="28729" spans="1:6" ht="25.5" x14ac:dyDescent="0.25">
      <c r="A28729" s="73" t="s">
        <v>25481</v>
      </c>
      <c r="B28729" s="74" t="s">
        <v>25482</v>
      </c>
      <c r="C28729" s="73" t="s">
        <v>852</v>
      </c>
      <c r="D28729" s="75">
        <v>23.44</v>
      </c>
      <c r="E28729" s="75">
        <v>21.75</v>
      </c>
      <c r="F28729" s="73" t="s">
        <v>11</v>
      </c>
    </row>
    <row r="28730" spans="1:6" ht="25.5" x14ac:dyDescent="0.25">
      <c r="A28730" s="73" t="s">
        <v>25483</v>
      </c>
      <c r="B28730" s="74" t="s">
        <v>25484</v>
      </c>
      <c r="C28730" s="73" t="s">
        <v>852</v>
      </c>
      <c r="D28730" s="75">
        <v>8.48</v>
      </c>
      <c r="E28730" s="75">
        <v>7.77</v>
      </c>
      <c r="F28730" s="73" t="s">
        <v>11</v>
      </c>
    </row>
    <row r="28731" spans="1:6" ht="25.5" x14ac:dyDescent="0.25">
      <c r="A28731" s="73" t="s">
        <v>302</v>
      </c>
      <c r="B28731" s="74" t="s">
        <v>303</v>
      </c>
      <c r="C28731" s="73" t="s">
        <v>852</v>
      </c>
      <c r="D28731" s="75">
        <v>78.78</v>
      </c>
      <c r="E28731" s="75">
        <v>75.2</v>
      </c>
      <c r="F28731" s="73" t="s">
        <v>11</v>
      </c>
    </row>
    <row r="28732" spans="1:6" ht="51" x14ac:dyDescent="0.25">
      <c r="A28732" s="73" t="s">
        <v>25485</v>
      </c>
      <c r="B28732" s="74" t="s">
        <v>25486</v>
      </c>
      <c r="C28732" s="73" t="s">
        <v>852</v>
      </c>
      <c r="D28732" s="75">
        <v>94.96</v>
      </c>
      <c r="E28732" s="75">
        <v>93.15</v>
      </c>
      <c r="F28732" s="73" t="s">
        <v>11</v>
      </c>
    </row>
    <row r="28733" spans="1:6" ht="51" x14ac:dyDescent="0.25">
      <c r="A28733" s="73" t="s">
        <v>25487</v>
      </c>
      <c r="B28733" s="74" t="s">
        <v>25488</v>
      </c>
      <c r="C28733" s="73" t="s">
        <v>852</v>
      </c>
      <c r="D28733" s="75">
        <v>90.87</v>
      </c>
      <c r="E28733" s="75">
        <v>89.05</v>
      </c>
      <c r="F28733" s="73" t="s">
        <v>11</v>
      </c>
    </row>
    <row r="28734" spans="1:6" ht="51" x14ac:dyDescent="0.25">
      <c r="A28734" s="73" t="s">
        <v>25489</v>
      </c>
      <c r="B28734" s="74" t="s">
        <v>25490</v>
      </c>
      <c r="C28734" s="73" t="s">
        <v>852</v>
      </c>
      <c r="D28734" s="75">
        <v>103.67</v>
      </c>
      <c r="E28734" s="75">
        <v>101.43</v>
      </c>
      <c r="F28734" s="73" t="s">
        <v>11</v>
      </c>
    </row>
    <row r="28735" spans="1:6" ht="51" x14ac:dyDescent="0.25">
      <c r="A28735" s="73" t="s">
        <v>25491</v>
      </c>
      <c r="B28735" s="74" t="s">
        <v>25492</v>
      </c>
      <c r="C28735" s="73" t="s">
        <v>852</v>
      </c>
      <c r="D28735" s="75">
        <v>91.25</v>
      </c>
      <c r="E28735" s="75">
        <v>89.43</v>
      </c>
      <c r="F28735" s="73" t="s">
        <v>11</v>
      </c>
    </row>
    <row r="28736" spans="1:6" ht="51" x14ac:dyDescent="0.25">
      <c r="A28736" s="73" t="s">
        <v>25493</v>
      </c>
      <c r="B28736" s="74" t="s">
        <v>25494</v>
      </c>
      <c r="C28736" s="73" t="s">
        <v>852</v>
      </c>
      <c r="D28736" s="75">
        <v>112.01</v>
      </c>
      <c r="E28736" s="75">
        <v>109.77</v>
      </c>
      <c r="F28736" s="73" t="s">
        <v>11</v>
      </c>
    </row>
    <row r="28737" spans="1:6" ht="51" x14ac:dyDescent="0.25">
      <c r="A28737" s="73" t="s">
        <v>25495</v>
      </c>
      <c r="B28737" s="74" t="s">
        <v>25496</v>
      </c>
      <c r="C28737" s="73" t="s">
        <v>852</v>
      </c>
      <c r="D28737" s="75">
        <v>134.55000000000001</v>
      </c>
      <c r="E28737" s="75">
        <v>131.85</v>
      </c>
      <c r="F28737" s="73" t="s">
        <v>11</v>
      </c>
    </row>
    <row r="28738" spans="1:6" ht="51" x14ac:dyDescent="0.25">
      <c r="A28738" s="73" t="s">
        <v>25497</v>
      </c>
      <c r="B28738" s="74" t="s">
        <v>25498</v>
      </c>
      <c r="C28738" s="73" t="s">
        <v>852</v>
      </c>
      <c r="D28738" s="75">
        <v>142.30000000000001</v>
      </c>
      <c r="E28738" s="75">
        <v>139.6</v>
      </c>
      <c r="F28738" s="73" t="s">
        <v>11</v>
      </c>
    </row>
    <row r="28739" spans="1:6" ht="25.5" x14ac:dyDescent="0.25">
      <c r="A28739" s="73" t="s">
        <v>25499</v>
      </c>
      <c r="B28739" s="74" t="s">
        <v>25500</v>
      </c>
      <c r="C28739" s="73" t="s">
        <v>852</v>
      </c>
      <c r="D28739" s="75">
        <v>32.07</v>
      </c>
      <c r="E28739" s="75">
        <v>30.53</v>
      </c>
      <c r="F28739" s="73" t="s">
        <v>11</v>
      </c>
    </row>
    <row r="28740" spans="1:6" ht="25.5" x14ac:dyDescent="0.25">
      <c r="A28740" s="73" t="s">
        <v>25501</v>
      </c>
      <c r="B28740" s="74" t="s">
        <v>25502</v>
      </c>
      <c r="C28740" s="73" t="s">
        <v>852</v>
      </c>
      <c r="D28740" s="75">
        <v>387.3</v>
      </c>
      <c r="E28740" s="75">
        <v>385.32</v>
      </c>
      <c r="F28740" s="73" t="s">
        <v>11</v>
      </c>
    </row>
    <row r="28741" spans="1:6" ht="25.5" x14ac:dyDescent="0.25">
      <c r="A28741" s="73" t="s">
        <v>25503</v>
      </c>
      <c r="B28741" s="74" t="s">
        <v>25504</v>
      </c>
      <c r="C28741" s="73" t="s">
        <v>852</v>
      </c>
      <c r="D28741" s="75">
        <v>97.07</v>
      </c>
      <c r="E28741" s="75">
        <v>96.32</v>
      </c>
      <c r="F28741" s="73" t="s">
        <v>11</v>
      </c>
    </row>
    <row r="28742" spans="1:6" ht="25.5" x14ac:dyDescent="0.25">
      <c r="A28742" s="73" t="s">
        <v>25505</v>
      </c>
      <c r="B28742" s="74" t="s">
        <v>25506</v>
      </c>
      <c r="C28742" s="73" t="s">
        <v>852</v>
      </c>
      <c r="D28742" s="75">
        <v>27.08</v>
      </c>
      <c r="E28742" s="75">
        <v>25.33</v>
      </c>
      <c r="F28742" s="73" t="s">
        <v>11</v>
      </c>
    </row>
    <row r="28743" spans="1:6" ht="25.5" x14ac:dyDescent="0.25">
      <c r="A28743" s="73" t="s">
        <v>25507</v>
      </c>
      <c r="B28743" s="74" t="s">
        <v>25508</v>
      </c>
      <c r="C28743" s="73" t="s">
        <v>852</v>
      </c>
      <c r="D28743" s="75">
        <v>21.25</v>
      </c>
      <c r="E28743" s="75">
        <v>20.170000000000002</v>
      </c>
      <c r="F28743" s="73" t="s">
        <v>11</v>
      </c>
    </row>
    <row r="28744" spans="1:6" ht="51" x14ac:dyDescent="0.25">
      <c r="A28744" s="73" t="s">
        <v>25509</v>
      </c>
      <c r="B28744" s="74" t="s">
        <v>25510</v>
      </c>
      <c r="C28744" s="73" t="s">
        <v>852</v>
      </c>
      <c r="D28744" s="75">
        <v>79.069999999999993</v>
      </c>
      <c r="E28744" s="75">
        <v>76.099999999999994</v>
      </c>
      <c r="F28744" s="73" t="s">
        <v>11</v>
      </c>
    </row>
    <row r="28745" spans="1:6" ht="51" x14ac:dyDescent="0.25">
      <c r="A28745" s="73" t="s">
        <v>25511</v>
      </c>
      <c r="B28745" s="74" t="s">
        <v>25512</v>
      </c>
      <c r="C28745" s="73" t="s">
        <v>852</v>
      </c>
      <c r="D28745" s="75">
        <v>132.65</v>
      </c>
      <c r="E28745" s="75">
        <v>129.02000000000001</v>
      </c>
      <c r="F28745" s="73" t="s">
        <v>11</v>
      </c>
    </row>
    <row r="28746" spans="1:6" ht="25.5" x14ac:dyDescent="0.25">
      <c r="A28746" s="73" t="s">
        <v>25513</v>
      </c>
      <c r="B28746" s="74" t="s">
        <v>25514</v>
      </c>
      <c r="C28746" s="73" t="s">
        <v>852</v>
      </c>
      <c r="D28746" s="75">
        <v>6.15</v>
      </c>
      <c r="E28746" s="75">
        <v>5.73</v>
      </c>
      <c r="F28746" s="73" t="s">
        <v>11</v>
      </c>
    </row>
    <row r="28747" spans="1:6" ht="38.25" x14ac:dyDescent="0.25">
      <c r="A28747" s="73" t="s">
        <v>25515</v>
      </c>
      <c r="B28747" s="74" t="s">
        <v>25516</v>
      </c>
      <c r="C28747" s="73" t="s">
        <v>852</v>
      </c>
      <c r="D28747" s="75">
        <v>87.15</v>
      </c>
      <c r="E28747" s="75">
        <v>86.49</v>
      </c>
      <c r="F28747" s="73" t="s">
        <v>11</v>
      </c>
    </row>
    <row r="28748" spans="1:6" ht="51" x14ac:dyDescent="0.25">
      <c r="A28748" s="73" t="s">
        <v>25517</v>
      </c>
      <c r="B28748" s="74" t="s">
        <v>25518</v>
      </c>
      <c r="C28748" s="73" t="s">
        <v>852</v>
      </c>
      <c r="D28748" s="75">
        <v>80.64</v>
      </c>
      <c r="E28748" s="75">
        <v>80.13</v>
      </c>
      <c r="F28748" s="73" t="s">
        <v>11</v>
      </c>
    </row>
    <row r="28749" spans="1:6" ht="25.5" x14ac:dyDescent="0.25">
      <c r="A28749" s="73" t="s">
        <v>25519</v>
      </c>
      <c r="B28749" s="74" t="s">
        <v>25520</v>
      </c>
      <c r="C28749" s="73" t="s">
        <v>852</v>
      </c>
      <c r="D28749" s="75">
        <v>16.46</v>
      </c>
      <c r="E28749" s="75">
        <v>16.309999999999999</v>
      </c>
      <c r="F28749" s="73" t="s">
        <v>11</v>
      </c>
    </row>
    <row r="28750" spans="1:6" ht="51" x14ac:dyDescent="0.25">
      <c r="A28750" s="73" t="s">
        <v>25521</v>
      </c>
      <c r="B28750" s="74" t="s">
        <v>25522</v>
      </c>
      <c r="C28750" s="73" t="s">
        <v>852</v>
      </c>
      <c r="D28750" s="75">
        <v>61.72</v>
      </c>
      <c r="E28750" s="75">
        <v>58.69</v>
      </c>
      <c r="F28750" s="73" t="s">
        <v>11</v>
      </c>
    </row>
    <row r="28751" spans="1:6" ht="51" x14ac:dyDescent="0.25">
      <c r="A28751" s="73" t="s">
        <v>25523</v>
      </c>
      <c r="B28751" s="74" t="s">
        <v>25524</v>
      </c>
      <c r="C28751" s="73" t="s">
        <v>852</v>
      </c>
      <c r="D28751" s="75">
        <v>70.47</v>
      </c>
      <c r="E28751" s="75">
        <v>66.97</v>
      </c>
      <c r="F28751" s="73" t="s">
        <v>11</v>
      </c>
    </row>
    <row r="28752" spans="1:6" ht="51" x14ac:dyDescent="0.25">
      <c r="A28752" s="73" t="s">
        <v>25525</v>
      </c>
      <c r="B28752" s="74" t="s">
        <v>25526</v>
      </c>
      <c r="C28752" s="73" t="s">
        <v>852</v>
      </c>
      <c r="D28752" s="75">
        <v>96.29</v>
      </c>
      <c r="E28752" s="75">
        <v>91.71</v>
      </c>
      <c r="F28752" s="73" t="s">
        <v>11</v>
      </c>
    </row>
    <row r="28753" spans="1:6" ht="51" x14ac:dyDescent="0.25">
      <c r="A28753" s="73" t="s">
        <v>25527</v>
      </c>
      <c r="B28753" s="74" t="s">
        <v>25528</v>
      </c>
      <c r="C28753" s="73" t="s">
        <v>852</v>
      </c>
      <c r="D28753" s="75">
        <v>139.78</v>
      </c>
      <c r="E28753" s="75">
        <v>134.72999999999999</v>
      </c>
      <c r="F28753" s="73" t="s">
        <v>11</v>
      </c>
    </row>
    <row r="28754" spans="1:6" ht="51" x14ac:dyDescent="0.25">
      <c r="A28754" s="73" t="s">
        <v>25529</v>
      </c>
      <c r="B28754" s="74" t="s">
        <v>25530</v>
      </c>
      <c r="C28754" s="73" t="s">
        <v>852</v>
      </c>
      <c r="D28754" s="75">
        <v>152.66</v>
      </c>
      <c r="E28754" s="75">
        <v>147.41999999999999</v>
      </c>
      <c r="F28754" s="73" t="s">
        <v>11</v>
      </c>
    </row>
    <row r="28755" spans="1:6" ht="25.5" x14ac:dyDescent="0.25">
      <c r="A28755" s="73" t="s">
        <v>25531</v>
      </c>
      <c r="B28755" s="74" t="s">
        <v>35015</v>
      </c>
      <c r="C28755" s="73" t="s">
        <v>852</v>
      </c>
      <c r="D28755" s="75">
        <v>29.38</v>
      </c>
      <c r="E28755" s="75">
        <v>28.48</v>
      </c>
      <c r="F28755" s="73" t="s">
        <v>11</v>
      </c>
    </row>
    <row r="28756" spans="1:6" ht="25.5" x14ac:dyDescent="0.25">
      <c r="A28756" s="73" t="s">
        <v>25532</v>
      </c>
      <c r="B28756" s="74" t="s">
        <v>35016</v>
      </c>
      <c r="C28756" s="73" t="s">
        <v>852</v>
      </c>
      <c r="D28756" s="75">
        <v>40.659999999999997</v>
      </c>
      <c r="E28756" s="75">
        <v>39.56</v>
      </c>
      <c r="F28756" s="73" t="s">
        <v>11</v>
      </c>
    </row>
    <row r="28757" spans="1:6" ht="25.5" x14ac:dyDescent="0.25">
      <c r="A28757" s="73" t="s">
        <v>25533</v>
      </c>
      <c r="B28757" s="74" t="s">
        <v>35017</v>
      </c>
      <c r="C28757" s="73" t="s">
        <v>852</v>
      </c>
      <c r="D28757" s="75">
        <v>45.76</v>
      </c>
      <c r="E28757" s="75">
        <v>43.92</v>
      </c>
      <c r="F28757" s="73" t="s">
        <v>11</v>
      </c>
    </row>
    <row r="28758" spans="1:6" ht="38.25" x14ac:dyDescent="0.25">
      <c r="A28758" s="73" t="s">
        <v>25534</v>
      </c>
      <c r="B28758" s="74" t="s">
        <v>35018</v>
      </c>
      <c r="C28758" s="73" t="s">
        <v>852</v>
      </c>
      <c r="D28758" s="75">
        <v>111.14</v>
      </c>
      <c r="E28758" s="75">
        <v>109.18</v>
      </c>
      <c r="F28758" s="73" t="s">
        <v>11</v>
      </c>
    </row>
    <row r="28759" spans="1:6" ht="25.5" x14ac:dyDescent="0.25">
      <c r="A28759" s="73" t="s">
        <v>25535</v>
      </c>
      <c r="B28759" s="74" t="s">
        <v>35019</v>
      </c>
      <c r="C28759" s="73" t="s">
        <v>852</v>
      </c>
      <c r="D28759" s="75">
        <v>56.99</v>
      </c>
      <c r="E28759" s="75">
        <v>55.6</v>
      </c>
      <c r="F28759" s="73" t="s">
        <v>11</v>
      </c>
    </row>
    <row r="28760" spans="1:6" ht="25.5" x14ac:dyDescent="0.25">
      <c r="A28760" s="73" t="s">
        <v>25536</v>
      </c>
      <c r="B28760" s="74" t="s">
        <v>25537</v>
      </c>
      <c r="C28760" s="73" t="s">
        <v>852</v>
      </c>
      <c r="D28760" s="75">
        <v>29.14</v>
      </c>
      <c r="E28760" s="75">
        <v>28.54</v>
      </c>
      <c r="F28760" s="73" t="s">
        <v>11</v>
      </c>
    </row>
    <row r="28761" spans="1:6" ht="25.5" x14ac:dyDescent="0.25">
      <c r="A28761" s="73" t="s">
        <v>25538</v>
      </c>
      <c r="B28761" s="74" t="s">
        <v>35020</v>
      </c>
      <c r="C28761" s="73" t="s">
        <v>852</v>
      </c>
      <c r="D28761" s="75">
        <v>27.85</v>
      </c>
      <c r="E28761" s="75">
        <v>27.06</v>
      </c>
      <c r="F28761" s="73" t="s">
        <v>11</v>
      </c>
    </row>
    <row r="28762" spans="1:6" ht="25.5" x14ac:dyDescent="0.25">
      <c r="A28762" s="73" t="s">
        <v>25539</v>
      </c>
      <c r="B28762" s="74" t="s">
        <v>25540</v>
      </c>
      <c r="C28762" s="73" t="s">
        <v>852</v>
      </c>
      <c r="D28762" s="75">
        <v>27.03</v>
      </c>
      <c r="E28762" s="75">
        <v>27.03</v>
      </c>
      <c r="F28762" s="73" t="s">
        <v>11</v>
      </c>
    </row>
    <row r="28763" spans="1:6" ht="25.5" x14ac:dyDescent="0.25">
      <c r="A28763" s="73" t="s">
        <v>25541</v>
      </c>
      <c r="B28763" s="74" t="s">
        <v>25542</v>
      </c>
      <c r="C28763" s="73" t="s">
        <v>852</v>
      </c>
      <c r="D28763" s="75">
        <v>74.39</v>
      </c>
      <c r="E28763" s="75">
        <v>74.39</v>
      </c>
      <c r="F28763" s="73" t="s">
        <v>11</v>
      </c>
    </row>
    <row r="28764" spans="1:6" ht="25.5" x14ac:dyDescent="0.25">
      <c r="A28764" s="73" t="s">
        <v>25543</v>
      </c>
      <c r="B28764" s="74" t="s">
        <v>25544</v>
      </c>
      <c r="C28764" s="73" t="s">
        <v>852</v>
      </c>
      <c r="D28764" s="75">
        <v>101.73</v>
      </c>
      <c r="E28764" s="75">
        <v>101.73</v>
      </c>
      <c r="F28764" s="73" t="s">
        <v>11</v>
      </c>
    </row>
    <row r="28765" spans="1:6" ht="25.5" x14ac:dyDescent="0.25">
      <c r="A28765" s="73" t="s">
        <v>25545</v>
      </c>
      <c r="B28765" s="74" t="s">
        <v>25546</v>
      </c>
      <c r="C28765" s="73" t="s">
        <v>852</v>
      </c>
      <c r="D28765" s="75">
        <v>101.23</v>
      </c>
      <c r="E28765" s="75">
        <v>101.23</v>
      </c>
      <c r="F28765" s="73" t="s">
        <v>11</v>
      </c>
    </row>
    <row r="28766" spans="1:6" ht="25.5" x14ac:dyDescent="0.25">
      <c r="A28766" s="73" t="s">
        <v>25547</v>
      </c>
      <c r="B28766" s="74" t="s">
        <v>25548</v>
      </c>
      <c r="C28766" s="73" t="s">
        <v>852</v>
      </c>
      <c r="D28766" s="75">
        <v>73.31</v>
      </c>
      <c r="E28766" s="75">
        <v>73.31</v>
      </c>
      <c r="F28766" s="73" t="s">
        <v>11</v>
      </c>
    </row>
    <row r="28767" spans="1:6" ht="38.25" x14ac:dyDescent="0.25">
      <c r="A28767" s="73" t="s">
        <v>25549</v>
      </c>
      <c r="B28767" s="74" t="s">
        <v>25550</v>
      </c>
      <c r="C28767" s="73" t="s">
        <v>852</v>
      </c>
      <c r="D28767" s="75">
        <v>61.99</v>
      </c>
      <c r="E28767" s="75">
        <v>61.99</v>
      </c>
      <c r="F28767" s="73" t="s">
        <v>11</v>
      </c>
    </row>
    <row r="28768" spans="1:6" ht="38.25" x14ac:dyDescent="0.25">
      <c r="A28768" s="73" t="s">
        <v>25551</v>
      </c>
      <c r="B28768" s="74" t="s">
        <v>25552</v>
      </c>
      <c r="C28768" s="73" t="s">
        <v>852</v>
      </c>
      <c r="D28768" s="75">
        <v>97.22</v>
      </c>
      <c r="E28768" s="75">
        <v>97.22</v>
      </c>
      <c r="F28768" s="73" t="s">
        <v>11</v>
      </c>
    </row>
    <row r="28769" spans="1:6" ht="25.5" x14ac:dyDescent="0.25">
      <c r="A28769" s="73" t="s">
        <v>25553</v>
      </c>
      <c r="B28769" s="74" t="s">
        <v>25554</v>
      </c>
      <c r="C28769" s="73" t="s">
        <v>852</v>
      </c>
      <c r="D28769" s="75">
        <v>76.97</v>
      </c>
      <c r="E28769" s="75">
        <v>76.97</v>
      </c>
      <c r="F28769" s="73" t="s">
        <v>11</v>
      </c>
    </row>
    <row r="28770" spans="1:6" x14ac:dyDescent="0.25">
      <c r="A28770" s="73" t="s">
        <v>25555</v>
      </c>
      <c r="B28770" s="74" t="s">
        <v>25556</v>
      </c>
      <c r="C28770" s="73" t="s">
        <v>852</v>
      </c>
      <c r="D28770" s="75">
        <v>26.94</v>
      </c>
      <c r="E28770" s="75">
        <v>26.94</v>
      </c>
      <c r="F28770" s="73" t="s">
        <v>11</v>
      </c>
    </row>
    <row r="28771" spans="1:6" ht="38.25" x14ac:dyDescent="0.25">
      <c r="A28771" s="73" t="s">
        <v>25557</v>
      </c>
      <c r="B28771" s="74" t="s">
        <v>25558</v>
      </c>
      <c r="C28771" s="73" t="s">
        <v>852</v>
      </c>
      <c r="D28771" s="75">
        <v>107.93</v>
      </c>
      <c r="E28771" s="75">
        <v>107.93</v>
      </c>
      <c r="F28771" s="73" t="s">
        <v>11</v>
      </c>
    </row>
    <row r="28772" spans="1:6" ht="25.5" x14ac:dyDescent="0.25">
      <c r="A28772" s="73" t="s">
        <v>25559</v>
      </c>
      <c r="B28772" s="74" t="s">
        <v>25560</v>
      </c>
      <c r="C28772" s="73" t="s">
        <v>852</v>
      </c>
      <c r="D28772" s="75">
        <v>3.2</v>
      </c>
      <c r="E28772" s="75">
        <v>3.2</v>
      </c>
      <c r="F28772" s="73" t="s">
        <v>11</v>
      </c>
    </row>
    <row r="28773" spans="1:6" ht="25.5" x14ac:dyDescent="0.25">
      <c r="A28773" s="73" t="s">
        <v>25561</v>
      </c>
      <c r="B28773" s="74" t="s">
        <v>25562</v>
      </c>
      <c r="C28773" s="73" t="s">
        <v>852</v>
      </c>
      <c r="D28773" s="75">
        <v>14.28</v>
      </c>
      <c r="E28773" s="75">
        <v>14.28</v>
      </c>
      <c r="F28773" s="73" t="s">
        <v>11</v>
      </c>
    </row>
    <row r="28774" spans="1:6" ht="38.25" x14ac:dyDescent="0.25">
      <c r="A28774" s="73" t="s">
        <v>25563</v>
      </c>
      <c r="B28774" s="74" t="s">
        <v>25564</v>
      </c>
      <c r="C28774" s="73" t="s">
        <v>852</v>
      </c>
      <c r="D28774" s="75">
        <v>24.2</v>
      </c>
      <c r="E28774" s="75">
        <v>24.2</v>
      </c>
      <c r="F28774" s="73" t="s">
        <v>11</v>
      </c>
    </row>
    <row r="28775" spans="1:6" ht="38.25" x14ac:dyDescent="0.25">
      <c r="A28775" s="73" t="s">
        <v>25565</v>
      </c>
      <c r="B28775" s="74" t="s">
        <v>25566</v>
      </c>
      <c r="C28775" s="73" t="s">
        <v>852</v>
      </c>
      <c r="D28775" s="75">
        <v>38.479999999999997</v>
      </c>
      <c r="E28775" s="75">
        <v>38.479999999999997</v>
      </c>
      <c r="F28775" s="73" t="s">
        <v>11</v>
      </c>
    </row>
    <row r="28776" spans="1:6" ht="25.5" x14ac:dyDescent="0.25">
      <c r="A28776" s="73" t="s">
        <v>25567</v>
      </c>
      <c r="B28776" s="74" t="s">
        <v>25568</v>
      </c>
      <c r="C28776" s="73" t="s">
        <v>852</v>
      </c>
      <c r="D28776" s="75">
        <v>17.579999999999998</v>
      </c>
      <c r="E28776" s="75">
        <v>17.579999999999998</v>
      </c>
      <c r="F28776" s="73" t="s">
        <v>11</v>
      </c>
    </row>
    <row r="28777" spans="1:6" ht="25.5" x14ac:dyDescent="0.25">
      <c r="A28777" s="73" t="s">
        <v>25569</v>
      </c>
      <c r="B28777" s="74" t="s">
        <v>25570</v>
      </c>
      <c r="C28777" s="73" t="s">
        <v>852</v>
      </c>
      <c r="D28777" s="75">
        <v>6.36</v>
      </c>
      <c r="E28777" s="75">
        <v>6.36</v>
      </c>
      <c r="F28777" s="73" t="s">
        <v>11</v>
      </c>
    </row>
    <row r="28778" spans="1:6" ht="25.5" x14ac:dyDescent="0.25">
      <c r="A28778" s="73" t="s">
        <v>25571</v>
      </c>
      <c r="B28778" s="74" t="s">
        <v>25572</v>
      </c>
      <c r="C28778" s="73" t="s">
        <v>852</v>
      </c>
      <c r="D28778" s="75">
        <v>55.21</v>
      </c>
      <c r="E28778" s="75">
        <v>55.21</v>
      </c>
      <c r="F28778" s="73" t="s">
        <v>11</v>
      </c>
    </row>
    <row r="28779" spans="1:6" ht="25.5" x14ac:dyDescent="0.25">
      <c r="A28779" s="73" t="s">
        <v>25573</v>
      </c>
      <c r="B28779" s="74" t="s">
        <v>25574</v>
      </c>
      <c r="C28779" s="73" t="s">
        <v>852</v>
      </c>
      <c r="D28779" s="75">
        <v>35.159999999999997</v>
      </c>
      <c r="E28779" s="75">
        <v>35.159999999999997</v>
      </c>
      <c r="F28779" s="73" t="s">
        <v>11</v>
      </c>
    </row>
    <row r="28780" spans="1:6" x14ac:dyDescent="0.25">
      <c r="A28780" s="73" t="s">
        <v>25575</v>
      </c>
      <c r="B28780" s="74" t="s">
        <v>25576</v>
      </c>
      <c r="C28780" s="73" t="s">
        <v>852</v>
      </c>
      <c r="D28780" s="75">
        <v>30.61</v>
      </c>
      <c r="E28780" s="75">
        <v>30.61</v>
      </c>
      <c r="F28780" s="73" t="s">
        <v>11</v>
      </c>
    </row>
    <row r="28781" spans="1:6" x14ac:dyDescent="0.25">
      <c r="A28781" s="73" t="s">
        <v>25577</v>
      </c>
      <c r="B28781" s="74" t="s">
        <v>25578</v>
      </c>
      <c r="C28781" s="73" t="s">
        <v>852</v>
      </c>
      <c r="D28781" s="75">
        <v>38.57</v>
      </c>
      <c r="E28781" s="75">
        <v>38.57</v>
      </c>
      <c r="F28781" s="73" t="s">
        <v>11</v>
      </c>
    </row>
    <row r="28782" spans="1:6" ht="25.5" x14ac:dyDescent="0.25">
      <c r="A28782" s="73" t="s">
        <v>25579</v>
      </c>
      <c r="B28782" s="74" t="s">
        <v>25580</v>
      </c>
      <c r="C28782" s="73" t="s">
        <v>852</v>
      </c>
      <c r="D28782" s="75">
        <v>45.1</v>
      </c>
      <c r="E28782" s="75">
        <v>45.1</v>
      </c>
      <c r="F28782" s="73" t="s">
        <v>11</v>
      </c>
    </row>
    <row r="28783" spans="1:6" x14ac:dyDescent="0.25">
      <c r="A28783" s="73" t="s">
        <v>25581</v>
      </c>
      <c r="B28783" s="74" t="s">
        <v>25582</v>
      </c>
      <c r="C28783" s="73" t="s">
        <v>852</v>
      </c>
      <c r="D28783" s="75">
        <v>44.15</v>
      </c>
      <c r="E28783" s="75">
        <v>44.15</v>
      </c>
      <c r="F28783" s="73" t="s">
        <v>11</v>
      </c>
    </row>
    <row r="28784" spans="1:6" ht="38.25" x14ac:dyDescent="0.25">
      <c r="A28784" s="73" t="s">
        <v>25583</v>
      </c>
      <c r="B28784" s="74" t="s">
        <v>25584</v>
      </c>
      <c r="C28784" s="73" t="s">
        <v>852</v>
      </c>
      <c r="D28784" s="75">
        <v>49.33</v>
      </c>
      <c r="E28784" s="75">
        <v>49.33</v>
      </c>
      <c r="F28784" s="73" t="s">
        <v>11</v>
      </c>
    </row>
    <row r="28785" spans="1:6" ht="38.25" x14ac:dyDescent="0.25">
      <c r="A28785" s="73" t="s">
        <v>25585</v>
      </c>
      <c r="B28785" s="74" t="s">
        <v>25586</v>
      </c>
      <c r="C28785" s="73" t="s">
        <v>852</v>
      </c>
      <c r="D28785" s="75">
        <v>41.11</v>
      </c>
      <c r="E28785" s="75">
        <v>41.11</v>
      </c>
      <c r="F28785" s="73" t="s">
        <v>11</v>
      </c>
    </row>
    <row r="28786" spans="1:6" ht="38.25" x14ac:dyDescent="0.25">
      <c r="A28786" s="73" t="s">
        <v>25587</v>
      </c>
      <c r="B28786" s="74" t="s">
        <v>25588</v>
      </c>
      <c r="C28786" s="73" t="s">
        <v>852</v>
      </c>
      <c r="D28786" s="75">
        <v>149.32</v>
      </c>
      <c r="E28786" s="75">
        <v>149.32</v>
      </c>
      <c r="F28786" s="73" t="s">
        <v>11</v>
      </c>
    </row>
    <row r="28787" spans="1:6" ht="38.25" x14ac:dyDescent="0.25">
      <c r="A28787" s="73" t="s">
        <v>25589</v>
      </c>
      <c r="B28787" s="74" t="s">
        <v>25590</v>
      </c>
      <c r="C28787" s="73" t="s">
        <v>852</v>
      </c>
      <c r="D28787" s="75">
        <v>144.09</v>
      </c>
      <c r="E28787" s="75">
        <v>144.09</v>
      </c>
      <c r="F28787" s="73" t="s">
        <v>11</v>
      </c>
    </row>
    <row r="28788" spans="1:6" ht="38.25" x14ac:dyDescent="0.25">
      <c r="A28788" s="73" t="s">
        <v>25591</v>
      </c>
      <c r="B28788" s="74" t="s">
        <v>25592</v>
      </c>
      <c r="C28788" s="73" t="s">
        <v>852</v>
      </c>
      <c r="D28788" s="75">
        <v>50.73</v>
      </c>
      <c r="E28788" s="75">
        <v>50.73</v>
      </c>
      <c r="F28788" s="73" t="s">
        <v>11</v>
      </c>
    </row>
    <row r="28789" spans="1:6" ht="25.5" x14ac:dyDescent="0.25">
      <c r="A28789" s="73" t="s">
        <v>25593</v>
      </c>
      <c r="B28789" s="74" t="s">
        <v>25594</v>
      </c>
      <c r="C28789" s="73" t="s">
        <v>852</v>
      </c>
      <c r="D28789" s="75">
        <v>34.58</v>
      </c>
      <c r="E28789" s="75">
        <v>34.58</v>
      </c>
      <c r="F28789" s="73" t="s">
        <v>11</v>
      </c>
    </row>
    <row r="28790" spans="1:6" x14ac:dyDescent="0.25">
      <c r="A28790" s="73" t="s">
        <v>25595</v>
      </c>
      <c r="B28790" s="74" t="s">
        <v>25596</v>
      </c>
      <c r="C28790" s="73" t="s">
        <v>852</v>
      </c>
      <c r="D28790" s="75">
        <v>47.75</v>
      </c>
      <c r="E28790" s="75">
        <v>47.75</v>
      </c>
      <c r="F28790" s="73" t="s">
        <v>11</v>
      </c>
    </row>
    <row r="28791" spans="1:6" x14ac:dyDescent="0.25">
      <c r="A28791" s="73" t="s">
        <v>25597</v>
      </c>
      <c r="B28791" s="74" t="s">
        <v>25598</v>
      </c>
      <c r="C28791" s="73" t="s">
        <v>852</v>
      </c>
      <c r="D28791" s="75">
        <v>59.9</v>
      </c>
      <c r="E28791" s="75">
        <v>59.9</v>
      </c>
      <c r="F28791" s="73" t="s">
        <v>11</v>
      </c>
    </row>
    <row r="28792" spans="1:6" x14ac:dyDescent="0.25">
      <c r="A28792" s="73" t="s">
        <v>25599</v>
      </c>
      <c r="B28792" s="74" t="s">
        <v>25600</v>
      </c>
      <c r="C28792" s="73" t="s">
        <v>852</v>
      </c>
      <c r="D28792" s="75">
        <v>97.59</v>
      </c>
      <c r="E28792" s="75">
        <v>97.59</v>
      </c>
      <c r="F28792" s="73" t="s">
        <v>11</v>
      </c>
    </row>
    <row r="28793" spans="1:6" ht="38.25" x14ac:dyDescent="0.25">
      <c r="A28793" s="73" t="s">
        <v>25601</v>
      </c>
      <c r="B28793" s="74" t="s">
        <v>25602</v>
      </c>
      <c r="C28793" s="73" t="s">
        <v>852</v>
      </c>
      <c r="D28793" s="75">
        <v>347.61</v>
      </c>
      <c r="E28793" s="75">
        <v>347.61</v>
      </c>
      <c r="F28793" s="73" t="s">
        <v>11</v>
      </c>
    </row>
    <row r="28794" spans="1:6" ht="38.25" x14ac:dyDescent="0.25">
      <c r="A28794" s="73" t="s">
        <v>25603</v>
      </c>
      <c r="B28794" s="74" t="s">
        <v>25604</v>
      </c>
      <c r="C28794" s="73" t="s">
        <v>852</v>
      </c>
      <c r="D28794" s="75">
        <v>176</v>
      </c>
      <c r="E28794" s="75">
        <v>176</v>
      </c>
      <c r="F28794" s="73" t="s">
        <v>11</v>
      </c>
    </row>
    <row r="28795" spans="1:6" ht="51" x14ac:dyDescent="0.25">
      <c r="A28795" s="73" t="s">
        <v>25605</v>
      </c>
      <c r="B28795" s="74" t="s">
        <v>25606</v>
      </c>
      <c r="C28795" s="73" t="s">
        <v>852</v>
      </c>
      <c r="D28795" s="75">
        <v>62.13</v>
      </c>
      <c r="E28795" s="75">
        <v>62.13</v>
      </c>
      <c r="F28795" s="73" t="s">
        <v>11</v>
      </c>
    </row>
    <row r="28796" spans="1:6" ht="51" x14ac:dyDescent="0.25">
      <c r="A28796" s="73" t="s">
        <v>25607</v>
      </c>
      <c r="B28796" s="74" t="s">
        <v>25608</v>
      </c>
      <c r="C28796" s="73" t="s">
        <v>852</v>
      </c>
      <c r="D28796" s="75">
        <v>72</v>
      </c>
      <c r="E28796" s="75">
        <v>72</v>
      </c>
      <c r="F28796" s="73" t="s">
        <v>11</v>
      </c>
    </row>
    <row r="28797" spans="1:6" ht="51" x14ac:dyDescent="0.25">
      <c r="A28797" s="73" t="s">
        <v>25609</v>
      </c>
      <c r="B28797" s="74" t="s">
        <v>37723</v>
      </c>
      <c r="C28797" s="73" t="s">
        <v>852</v>
      </c>
      <c r="D28797" s="75">
        <v>73.52</v>
      </c>
      <c r="E28797" s="75">
        <v>73.52</v>
      </c>
      <c r="F28797" s="73" t="s">
        <v>11</v>
      </c>
    </row>
    <row r="28798" spans="1:6" x14ac:dyDescent="0.25">
      <c r="A28798" s="73" t="s">
        <v>25610</v>
      </c>
      <c r="B28798" s="74" t="s">
        <v>25611</v>
      </c>
      <c r="C28798" s="73" t="s">
        <v>852</v>
      </c>
      <c r="D28798" s="75">
        <v>73.900000000000006</v>
      </c>
      <c r="E28798" s="75">
        <v>73.900000000000006</v>
      </c>
      <c r="F28798" s="73" t="s">
        <v>11</v>
      </c>
    </row>
    <row r="28799" spans="1:6" x14ac:dyDescent="0.25">
      <c r="A28799" s="73" t="s">
        <v>25612</v>
      </c>
      <c r="B28799" s="74" t="s">
        <v>25613</v>
      </c>
      <c r="C28799" s="73" t="s">
        <v>852</v>
      </c>
      <c r="D28799" s="75">
        <v>1.4</v>
      </c>
      <c r="E28799" s="75">
        <v>1.4</v>
      </c>
      <c r="F28799" s="73" t="s">
        <v>11</v>
      </c>
    </row>
    <row r="28800" spans="1:6" ht="38.25" x14ac:dyDescent="0.25">
      <c r="A28800" s="73" t="s">
        <v>25614</v>
      </c>
      <c r="B28800" s="74" t="s">
        <v>25615</v>
      </c>
      <c r="C28800" s="73" t="s">
        <v>852</v>
      </c>
      <c r="D28800" s="75">
        <v>40</v>
      </c>
      <c r="E28800" s="75">
        <v>40</v>
      </c>
      <c r="F28800" s="73" t="s">
        <v>11</v>
      </c>
    </row>
    <row r="28801" spans="1:6" ht="25.5" x14ac:dyDescent="0.25">
      <c r="A28801" s="73" t="s">
        <v>25616</v>
      </c>
      <c r="B28801" s="74" t="s">
        <v>25617</v>
      </c>
      <c r="C28801" s="73" t="s">
        <v>852</v>
      </c>
      <c r="D28801" s="75">
        <v>9.7200000000000006</v>
      </c>
      <c r="E28801" s="75">
        <v>9.7200000000000006</v>
      </c>
      <c r="F28801" s="73" t="s">
        <v>11</v>
      </c>
    </row>
    <row r="28802" spans="1:6" x14ac:dyDescent="0.25">
      <c r="A28802" s="73" t="s">
        <v>25618</v>
      </c>
      <c r="B28802" s="74" t="s">
        <v>25619</v>
      </c>
      <c r="C28802" s="73" t="s">
        <v>852</v>
      </c>
      <c r="D28802" s="75">
        <v>382.82</v>
      </c>
      <c r="E28802" s="75">
        <v>382.82</v>
      </c>
      <c r="F28802" s="73" t="s">
        <v>11</v>
      </c>
    </row>
    <row r="28803" spans="1:6" ht="25.5" x14ac:dyDescent="0.25">
      <c r="A28803" s="73" t="s">
        <v>25620</v>
      </c>
      <c r="B28803" s="74" t="s">
        <v>37724</v>
      </c>
      <c r="C28803" s="73" t="s">
        <v>852</v>
      </c>
      <c r="D28803" s="75">
        <v>273.49</v>
      </c>
      <c r="E28803" s="75">
        <v>273.49</v>
      </c>
      <c r="F28803" s="73" t="s">
        <v>11</v>
      </c>
    </row>
    <row r="28804" spans="1:6" ht="25.5" x14ac:dyDescent="0.25">
      <c r="A28804" s="73" t="s">
        <v>25621</v>
      </c>
      <c r="B28804" s="74" t="s">
        <v>35081</v>
      </c>
      <c r="C28804" s="73" t="s">
        <v>852</v>
      </c>
      <c r="D28804" s="75">
        <v>180</v>
      </c>
      <c r="E28804" s="75">
        <v>180</v>
      </c>
      <c r="F28804" s="73" t="s">
        <v>11</v>
      </c>
    </row>
    <row r="28805" spans="1:6" ht="25.5" x14ac:dyDescent="0.25">
      <c r="A28805" s="73" t="s">
        <v>25622</v>
      </c>
      <c r="B28805" s="74" t="s">
        <v>35082</v>
      </c>
      <c r="C28805" s="73" t="s">
        <v>852</v>
      </c>
      <c r="D28805" s="75">
        <v>250</v>
      </c>
      <c r="E28805" s="75">
        <v>250</v>
      </c>
      <c r="F28805" s="73" t="s">
        <v>11</v>
      </c>
    </row>
    <row r="28806" spans="1:6" x14ac:dyDescent="0.25">
      <c r="A28806" s="73" t="s">
        <v>25623</v>
      </c>
      <c r="B28806" s="74" t="s">
        <v>25624</v>
      </c>
      <c r="C28806" s="73" t="s">
        <v>852</v>
      </c>
      <c r="D28806" s="75">
        <v>500.45</v>
      </c>
      <c r="E28806" s="75">
        <v>500.45</v>
      </c>
      <c r="F28806" s="73" t="s">
        <v>11</v>
      </c>
    </row>
    <row r="28807" spans="1:6" ht="38.25" x14ac:dyDescent="0.25">
      <c r="A28807" s="73" t="s">
        <v>25625</v>
      </c>
      <c r="B28807" s="74" t="s">
        <v>25626</v>
      </c>
      <c r="C28807" s="73" t="s">
        <v>852</v>
      </c>
      <c r="D28807" s="75">
        <v>42.21</v>
      </c>
      <c r="E28807" s="75">
        <v>42.21</v>
      </c>
      <c r="F28807" s="73" t="s">
        <v>11</v>
      </c>
    </row>
    <row r="28808" spans="1:6" ht="25.5" x14ac:dyDescent="0.25">
      <c r="A28808" s="73" t="s">
        <v>25627</v>
      </c>
      <c r="B28808" s="74" t="s">
        <v>25628</v>
      </c>
      <c r="C28808" s="73" t="s">
        <v>852</v>
      </c>
      <c r="D28808" s="75">
        <v>42.03</v>
      </c>
      <c r="E28808" s="75">
        <v>42.03</v>
      </c>
      <c r="F28808" s="73" t="s">
        <v>11</v>
      </c>
    </row>
    <row r="28809" spans="1:6" x14ac:dyDescent="0.25">
      <c r="A28809" s="73" t="s">
        <v>25629</v>
      </c>
      <c r="B28809" s="74" t="s">
        <v>25630</v>
      </c>
      <c r="C28809" s="73" t="s">
        <v>852</v>
      </c>
      <c r="D28809" s="75">
        <v>4.62</v>
      </c>
      <c r="E28809" s="75">
        <v>4.62</v>
      </c>
      <c r="F28809" s="73" t="s">
        <v>11</v>
      </c>
    </row>
    <row r="28810" spans="1:6" ht="25.5" x14ac:dyDescent="0.25">
      <c r="A28810" s="73" t="s">
        <v>25631</v>
      </c>
      <c r="B28810" s="74" t="s">
        <v>25632</v>
      </c>
      <c r="C28810" s="73" t="s">
        <v>852</v>
      </c>
      <c r="D28810" s="75">
        <v>29.64</v>
      </c>
      <c r="E28810" s="75">
        <v>29.64</v>
      </c>
      <c r="F28810" s="73" t="s">
        <v>11</v>
      </c>
    </row>
    <row r="28811" spans="1:6" ht="51" x14ac:dyDescent="0.25">
      <c r="A28811" s="73" t="s">
        <v>25633</v>
      </c>
      <c r="B28811" s="74" t="s">
        <v>25634</v>
      </c>
      <c r="C28811" s="73" t="s">
        <v>852</v>
      </c>
      <c r="D28811" s="75">
        <v>88</v>
      </c>
      <c r="E28811" s="75">
        <v>88</v>
      </c>
      <c r="F28811" s="73" t="s">
        <v>11</v>
      </c>
    </row>
    <row r="28812" spans="1:6" ht="38.25" x14ac:dyDescent="0.25">
      <c r="A28812" s="73" t="s">
        <v>25635</v>
      </c>
      <c r="B28812" s="74" t="s">
        <v>35097</v>
      </c>
      <c r="C28812" s="73" t="s">
        <v>852</v>
      </c>
      <c r="D28812" s="75">
        <v>57.89</v>
      </c>
      <c r="E28812" s="75">
        <v>57.89</v>
      </c>
      <c r="F28812" s="73" t="s">
        <v>11</v>
      </c>
    </row>
    <row r="28813" spans="1:6" ht="25.5" x14ac:dyDescent="0.25">
      <c r="A28813" s="73" t="s">
        <v>25636</v>
      </c>
      <c r="B28813" s="74" t="s">
        <v>25637</v>
      </c>
      <c r="C28813" s="73" t="s">
        <v>852</v>
      </c>
      <c r="D28813" s="75">
        <v>80.22</v>
      </c>
      <c r="E28813" s="75">
        <v>80.22</v>
      </c>
      <c r="F28813" s="73" t="s">
        <v>11</v>
      </c>
    </row>
    <row r="28814" spans="1:6" x14ac:dyDescent="0.25">
      <c r="A28814" s="73" t="s">
        <v>25638</v>
      </c>
      <c r="B28814" s="74" t="s">
        <v>25639</v>
      </c>
      <c r="C28814" s="73" t="s">
        <v>852</v>
      </c>
      <c r="D28814" s="75">
        <v>187.03</v>
      </c>
      <c r="E28814" s="75">
        <v>187.03</v>
      </c>
      <c r="F28814" s="73" t="s">
        <v>11</v>
      </c>
    </row>
    <row r="28815" spans="1:6" x14ac:dyDescent="0.25">
      <c r="A28815" s="73" t="s">
        <v>25640</v>
      </c>
      <c r="B28815" s="74" t="s">
        <v>25641</v>
      </c>
      <c r="C28815" s="73" t="s">
        <v>852</v>
      </c>
      <c r="D28815" s="75">
        <v>194.49</v>
      </c>
      <c r="E28815" s="75">
        <v>194.49</v>
      </c>
      <c r="F28815" s="73" t="s">
        <v>11</v>
      </c>
    </row>
    <row r="28816" spans="1:6" ht="25.5" x14ac:dyDescent="0.25">
      <c r="A28816" s="73" t="s">
        <v>25642</v>
      </c>
      <c r="B28816" s="74" t="s">
        <v>25643</v>
      </c>
      <c r="C28816" s="73" t="s">
        <v>852</v>
      </c>
      <c r="D28816" s="75">
        <v>148.38</v>
      </c>
      <c r="E28816" s="75">
        <v>148.38</v>
      </c>
      <c r="F28816" s="73" t="s">
        <v>11</v>
      </c>
    </row>
    <row r="28817" spans="1:6" x14ac:dyDescent="0.25">
      <c r="A28817" s="73" t="s">
        <v>25644</v>
      </c>
      <c r="B28817" s="74" t="s">
        <v>25645</v>
      </c>
      <c r="C28817" s="73" t="s">
        <v>852</v>
      </c>
      <c r="D28817" s="75">
        <v>411.76</v>
      </c>
      <c r="E28817" s="75">
        <v>411.76</v>
      </c>
      <c r="F28817" s="73" t="s">
        <v>11</v>
      </c>
    </row>
    <row r="28818" spans="1:6" ht="38.25" x14ac:dyDescent="0.25">
      <c r="A28818" s="73" t="s">
        <v>25646</v>
      </c>
      <c r="B28818" s="74" t="s">
        <v>25647</v>
      </c>
      <c r="C28818" s="73" t="s">
        <v>852</v>
      </c>
      <c r="D28818" s="75">
        <v>136.5</v>
      </c>
      <c r="E28818" s="75">
        <v>136.5</v>
      </c>
      <c r="F28818" s="73" t="s">
        <v>11</v>
      </c>
    </row>
    <row r="28819" spans="1:6" ht="38.25" x14ac:dyDescent="0.25">
      <c r="A28819" s="73" t="s">
        <v>25648</v>
      </c>
      <c r="B28819" s="74" t="s">
        <v>25649</v>
      </c>
      <c r="C28819" s="73" t="s">
        <v>852</v>
      </c>
      <c r="D28819" s="75">
        <v>47.9</v>
      </c>
      <c r="E28819" s="75">
        <v>47.9</v>
      </c>
      <c r="F28819" s="73" t="s">
        <v>11</v>
      </c>
    </row>
    <row r="28820" spans="1:6" ht="38.25" x14ac:dyDescent="0.25">
      <c r="A28820" s="73" t="s">
        <v>25650</v>
      </c>
      <c r="B28820" s="74" t="s">
        <v>25651</v>
      </c>
      <c r="C28820" s="73" t="s">
        <v>852</v>
      </c>
      <c r="D28820" s="75">
        <v>40.950000000000003</v>
      </c>
      <c r="E28820" s="75">
        <v>40.950000000000003</v>
      </c>
      <c r="F28820" s="73" t="s">
        <v>11</v>
      </c>
    </row>
    <row r="28821" spans="1:6" ht="25.5" x14ac:dyDescent="0.25">
      <c r="A28821" s="73" t="s">
        <v>25652</v>
      </c>
      <c r="B28821" s="74" t="s">
        <v>25653</v>
      </c>
      <c r="C28821" s="73" t="s">
        <v>852</v>
      </c>
      <c r="D28821" s="75">
        <v>51.5</v>
      </c>
      <c r="E28821" s="75">
        <v>51.5</v>
      </c>
      <c r="F28821" s="73" t="s">
        <v>11</v>
      </c>
    </row>
    <row r="28822" spans="1:6" x14ac:dyDescent="0.25">
      <c r="A28822" s="73" t="s">
        <v>25654</v>
      </c>
      <c r="B28822" s="74" t="s">
        <v>25655</v>
      </c>
      <c r="C28822" s="73" t="s">
        <v>852</v>
      </c>
      <c r="D28822" s="75">
        <v>405.52</v>
      </c>
      <c r="E28822" s="75">
        <v>405.52</v>
      </c>
      <c r="F28822" s="73" t="s">
        <v>11</v>
      </c>
    </row>
    <row r="28823" spans="1:6" x14ac:dyDescent="0.25">
      <c r="A28823" s="73" t="s">
        <v>25656</v>
      </c>
      <c r="B28823" s="74" t="s">
        <v>25657</v>
      </c>
      <c r="C28823" s="73" t="s">
        <v>852</v>
      </c>
      <c r="D28823" s="75">
        <v>345.13</v>
      </c>
      <c r="E28823" s="75">
        <v>345.13</v>
      </c>
      <c r="F28823" s="73" t="s">
        <v>11</v>
      </c>
    </row>
    <row r="28824" spans="1:6" ht="25.5" x14ac:dyDescent="0.25">
      <c r="A28824" s="73" t="s">
        <v>25658</v>
      </c>
      <c r="B28824" s="74" t="s">
        <v>25659</v>
      </c>
      <c r="C28824" s="73" t="s">
        <v>852</v>
      </c>
      <c r="D28824" s="75">
        <v>171.23</v>
      </c>
      <c r="E28824" s="75">
        <v>171.23</v>
      </c>
      <c r="F28824" s="73" t="s">
        <v>11</v>
      </c>
    </row>
    <row r="28825" spans="1:6" ht="25.5" x14ac:dyDescent="0.25">
      <c r="A28825" s="73" t="s">
        <v>25660</v>
      </c>
      <c r="B28825" s="74" t="s">
        <v>25661</v>
      </c>
      <c r="C28825" s="73" t="s">
        <v>852</v>
      </c>
      <c r="D28825" s="75">
        <v>125</v>
      </c>
      <c r="E28825" s="75">
        <v>125</v>
      </c>
      <c r="F28825" s="73" t="s">
        <v>11</v>
      </c>
    </row>
    <row r="28826" spans="1:6" ht="38.25" x14ac:dyDescent="0.25">
      <c r="A28826" s="73" t="s">
        <v>25662</v>
      </c>
      <c r="B28826" s="74" t="s">
        <v>25663</v>
      </c>
      <c r="C28826" s="73" t="s">
        <v>852</v>
      </c>
      <c r="D28826" s="75">
        <v>51.86</v>
      </c>
      <c r="E28826" s="75">
        <v>51.86</v>
      </c>
      <c r="F28826" s="73" t="s">
        <v>11</v>
      </c>
    </row>
    <row r="28827" spans="1:6" ht="25.5" x14ac:dyDescent="0.25">
      <c r="A28827" s="73" t="s">
        <v>25664</v>
      </c>
      <c r="B28827" s="74" t="s">
        <v>25665</v>
      </c>
      <c r="C28827" s="73" t="s">
        <v>852</v>
      </c>
      <c r="D28827" s="75">
        <v>88.59</v>
      </c>
      <c r="E28827" s="75">
        <v>88.59</v>
      </c>
      <c r="F28827" s="73" t="s">
        <v>11</v>
      </c>
    </row>
    <row r="28828" spans="1:6" ht="25.5" x14ac:dyDescent="0.25">
      <c r="A28828" s="73" t="s">
        <v>25666</v>
      </c>
      <c r="B28828" s="74" t="s">
        <v>25667</v>
      </c>
      <c r="C28828" s="73" t="s">
        <v>852</v>
      </c>
      <c r="D28828" s="75">
        <v>204.5</v>
      </c>
      <c r="E28828" s="75">
        <v>204.5</v>
      </c>
      <c r="F28828" s="73" t="s">
        <v>11</v>
      </c>
    </row>
    <row r="28829" spans="1:6" ht="25.5" x14ac:dyDescent="0.25">
      <c r="A28829" s="73" t="s">
        <v>25668</v>
      </c>
      <c r="B28829" s="74" t="s">
        <v>25669</v>
      </c>
      <c r="C28829" s="73" t="s">
        <v>852</v>
      </c>
      <c r="D28829" s="75">
        <v>260</v>
      </c>
      <c r="E28829" s="75">
        <v>260</v>
      </c>
      <c r="F28829" s="73" t="s">
        <v>11</v>
      </c>
    </row>
    <row r="28830" spans="1:6" ht="25.5" x14ac:dyDescent="0.25">
      <c r="A28830" s="73" t="s">
        <v>25670</v>
      </c>
      <c r="B28830" s="74" t="s">
        <v>25671</v>
      </c>
      <c r="C28830" s="73" t="s">
        <v>852</v>
      </c>
      <c r="D28830" s="75">
        <v>51.5</v>
      </c>
      <c r="E28830" s="75">
        <v>51.5</v>
      </c>
      <c r="F28830" s="73" t="s">
        <v>11</v>
      </c>
    </row>
    <row r="28831" spans="1:6" ht="25.5" x14ac:dyDescent="0.25">
      <c r="A28831" s="73" t="s">
        <v>25672</v>
      </c>
      <c r="B28831" s="74" t="s">
        <v>25673</v>
      </c>
      <c r="C28831" s="73" t="s">
        <v>852</v>
      </c>
      <c r="D28831" s="75">
        <v>98.69</v>
      </c>
      <c r="E28831" s="75">
        <v>98.69</v>
      </c>
      <c r="F28831" s="73" t="s">
        <v>11</v>
      </c>
    </row>
    <row r="28832" spans="1:6" x14ac:dyDescent="0.25">
      <c r="A28832" s="73" t="s">
        <v>25674</v>
      </c>
      <c r="B28832" s="74" t="s">
        <v>25675</v>
      </c>
      <c r="C28832" s="73" t="s">
        <v>852</v>
      </c>
      <c r="D28832" s="75">
        <v>406.07</v>
      </c>
      <c r="E28832" s="75">
        <v>406.07</v>
      </c>
      <c r="F28832" s="73" t="s">
        <v>11</v>
      </c>
    </row>
    <row r="28833" spans="1:6" x14ac:dyDescent="0.25">
      <c r="A28833" s="73" t="s">
        <v>25676</v>
      </c>
      <c r="B28833" s="74" t="s">
        <v>25677</v>
      </c>
      <c r="C28833" s="73" t="s">
        <v>852</v>
      </c>
      <c r="D28833" s="75">
        <v>412.05</v>
      </c>
      <c r="E28833" s="75">
        <v>412.05</v>
      </c>
      <c r="F28833" s="73" t="s">
        <v>11</v>
      </c>
    </row>
    <row r="28834" spans="1:6" x14ac:dyDescent="0.25">
      <c r="A28834" s="73" t="s">
        <v>25678</v>
      </c>
      <c r="B28834" s="74" t="s">
        <v>25679</v>
      </c>
      <c r="C28834" s="73" t="s">
        <v>852</v>
      </c>
      <c r="D28834" s="75">
        <v>240.33</v>
      </c>
      <c r="E28834" s="75">
        <v>240.33</v>
      </c>
      <c r="F28834" s="73" t="s">
        <v>11</v>
      </c>
    </row>
    <row r="28835" spans="1:6" x14ac:dyDescent="0.25">
      <c r="A28835" s="73" t="s">
        <v>25680</v>
      </c>
      <c r="B28835" s="74" t="s">
        <v>25681</v>
      </c>
      <c r="C28835" s="73" t="s">
        <v>852</v>
      </c>
      <c r="D28835" s="75">
        <v>236.84</v>
      </c>
      <c r="E28835" s="75">
        <v>236.84</v>
      </c>
      <c r="F28835" s="73" t="s">
        <v>11</v>
      </c>
    </row>
    <row r="28836" spans="1:6" x14ac:dyDescent="0.25">
      <c r="A28836" s="73" t="s">
        <v>25682</v>
      </c>
      <c r="B28836" s="74" t="s">
        <v>25683</v>
      </c>
      <c r="C28836" s="73" t="s">
        <v>852</v>
      </c>
      <c r="D28836" s="75">
        <v>555.88</v>
      </c>
      <c r="E28836" s="75">
        <v>555.88</v>
      </c>
      <c r="F28836" s="73" t="s">
        <v>11</v>
      </c>
    </row>
    <row r="28837" spans="1:6" ht="25.5" x14ac:dyDescent="0.25">
      <c r="A28837" s="73" t="s">
        <v>25684</v>
      </c>
      <c r="B28837" s="74" t="s">
        <v>25685</v>
      </c>
      <c r="C28837" s="73" t="s">
        <v>852</v>
      </c>
      <c r="D28837" s="75">
        <v>63.74</v>
      </c>
      <c r="E28837" s="75">
        <v>63.74</v>
      </c>
      <c r="F28837" s="73" t="s">
        <v>11</v>
      </c>
    </row>
    <row r="28838" spans="1:6" ht="25.5" x14ac:dyDescent="0.25">
      <c r="A28838" s="73" t="s">
        <v>25686</v>
      </c>
      <c r="B28838" s="74" t="s">
        <v>25687</v>
      </c>
      <c r="C28838" s="73" t="s">
        <v>852</v>
      </c>
      <c r="D28838" s="75">
        <v>186</v>
      </c>
      <c r="E28838" s="75">
        <v>186</v>
      </c>
      <c r="F28838" s="73" t="s">
        <v>11</v>
      </c>
    </row>
    <row r="28839" spans="1:6" ht="25.5" x14ac:dyDescent="0.25">
      <c r="A28839" s="73" t="s">
        <v>25688</v>
      </c>
      <c r="B28839" s="74" t="s">
        <v>37725</v>
      </c>
      <c r="C28839" s="73" t="s">
        <v>852</v>
      </c>
      <c r="D28839" s="75">
        <v>290</v>
      </c>
      <c r="E28839" s="75">
        <v>290</v>
      </c>
      <c r="F28839" s="73" t="s">
        <v>11</v>
      </c>
    </row>
    <row r="28840" spans="1:6" ht="25.5" x14ac:dyDescent="0.25">
      <c r="A28840" s="73" t="s">
        <v>25689</v>
      </c>
      <c r="B28840" s="74" t="s">
        <v>35101</v>
      </c>
      <c r="C28840" s="73" t="s">
        <v>852</v>
      </c>
      <c r="D28840" s="75">
        <v>310</v>
      </c>
      <c r="E28840" s="75">
        <v>310</v>
      </c>
      <c r="F28840" s="73" t="s">
        <v>11</v>
      </c>
    </row>
    <row r="28841" spans="1:6" ht="25.5" x14ac:dyDescent="0.25">
      <c r="A28841" s="73" t="s">
        <v>25690</v>
      </c>
      <c r="B28841" s="74" t="s">
        <v>25691</v>
      </c>
      <c r="C28841" s="73" t="s">
        <v>852</v>
      </c>
      <c r="D28841" s="75">
        <v>300</v>
      </c>
      <c r="E28841" s="75">
        <v>300</v>
      </c>
      <c r="F28841" s="73" t="s">
        <v>11</v>
      </c>
    </row>
    <row r="28842" spans="1:6" ht="25.5" x14ac:dyDescent="0.25">
      <c r="A28842" s="73" t="s">
        <v>25692</v>
      </c>
      <c r="B28842" s="74" t="s">
        <v>37726</v>
      </c>
      <c r="C28842" s="73" t="s">
        <v>852</v>
      </c>
      <c r="D28842" s="75">
        <v>302.89999999999998</v>
      </c>
      <c r="E28842" s="75">
        <v>302.89999999999998</v>
      </c>
      <c r="F28842" s="73" t="s">
        <v>11</v>
      </c>
    </row>
    <row r="28843" spans="1:6" ht="25.5" x14ac:dyDescent="0.25">
      <c r="A28843" s="73" t="s">
        <v>25693</v>
      </c>
      <c r="B28843" s="74" t="s">
        <v>37727</v>
      </c>
      <c r="C28843" s="73" t="s">
        <v>852</v>
      </c>
      <c r="D28843" s="75">
        <v>265</v>
      </c>
      <c r="E28843" s="75">
        <v>265</v>
      </c>
      <c r="F28843" s="73" t="s">
        <v>11</v>
      </c>
    </row>
    <row r="28844" spans="1:6" x14ac:dyDescent="0.25">
      <c r="A28844" s="73" t="s">
        <v>25694</v>
      </c>
      <c r="B28844" s="74" t="s">
        <v>25695</v>
      </c>
      <c r="C28844" s="73" t="s">
        <v>852</v>
      </c>
      <c r="D28844" s="75">
        <v>155.94999999999999</v>
      </c>
      <c r="E28844" s="75">
        <v>155.94999999999999</v>
      </c>
      <c r="F28844" s="73" t="s">
        <v>11</v>
      </c>
    </row>
    <row r="28845" spans="1:6" x14ac:dyDescent="0.25">
      <c r="A28845" s="73" t="s">
        <v>25696</v>
      </c>
      <c r="B28845" s="74" t="s">
        <v>25697</v>
      </c>
      <c r="C28845" s="73" t="s">
        <v>852</v>
      </c>
      <c r="D28845" s="75">
        <v>180</v>
      </c>
      <c r="E28845" s="75">
        <v>180</v>
      </c>
      <c r="F28845" s="73" t="s">
        <v>11</v>
      </c>
    </row>
    <row r="28846" spans="1:6" ht="38.25" x14ac:dyDescent="0.25">
      <c r="A28846" s="73" t="s">
        <v>25698</v>
      </c>
      <c r="B28846" s="74" t="s">
        <v>25699</v>
      </c>
      <c r="C28846" s="73" t="s">
        <v>852</v>
      </c>
      <c r="D28846" s="75">
        <v>40.81</v>
      </c>
      <c r="E28846" s="75">
        <v>40.81</v>
      </c>
      <c r="F28846" s="73" t="s">
        <v>11</v>
      </c>
    </row>
    <row r="28847" spans="1:6" ht="38.25" x14ac:dyDescent="0.25">
      <c r="A28847" s="73" t="s">
        <v>25700</v>
      </c>
      <c r="B28847" s="74" t="s">
        <v>25701</v>
      </c>
      <c r="C28847" s="73" t="s">
        <v>852</v>
      </c>
      <c r="D28847" s="75">
        <v>82.54</v>
      </c>
      <c r="E28847" s="75">
        <v>82.54</v>
      </c>
      <c r="F28847" s="73" t="s">
        <v>11</v>
      </c>
    </row>
    <row r="28848" spans="1:6" ht="25.5" x14ac:dyDescent="0.25">
      <c r="A28848" s="73" t="s">
        <v>25702</v>
      </c>
      <c r="B28848" s="74" t="s">
        <v>25703</v>
      </c>
      <c r="C28848" s="73" t="s">
        <v>852</v>
      </c>
      <c r="D28848" s="75">
        <v>14.58</v>
      </c>
      <c r="E28848" s="75">
        <v>14.58</v>
      </c>
      <c r="F28848" s="73" t="s">
        <v>11</v>
      </c>
    </row>
    <row r="28849" spans="1:6" ht="51" x14ac:dyDescent="0.25">
      <c r="A28849" s="73" t="s">
        <v>25704</v>
      </c>
      <c r="B28849" s="74" t="s">
        <v>25705</v>
      </c>
      <c r="C28849" s="73" t="s">
        <v>852</v>
      </c>
      <c r="D28849" s="75">
        <v>62.5</v>
      </c>
      <c r="E28849" s="75">
        <v>62.5</v>
      </c>
      <c r="F28849" s="73" t="s">
        <v>11</v>
      </c>
    </row>
    <row r="28850" spans="1:6" ht="51" x14ac:dyDescent="0.25">
      <c r="A28850" s="73" t="s">
        <v>25706</v>
      </c>
      <c r="B28850" s="74" t="s">
        <v>25707</v>
      </c>
      <c r="C28850" s="73" t="s">
        <v>852</v>
      </c>
      <c r="D28850" s="75">
        <v>80.180000000000007</v>
      </c>
      <c r="E28850" s="75">
        <v>80.180000000000007</v>
      </c>
      <c r="F28850" s="73" t="s">
        <v>11</v>
      </c>
    </row>
    <row r="28851" spans="1:6" ht="51" x14ac:dyDescent="0.25">
      <c r="A28851" s="73" t="s">
        <v>25708</v>
      </c>
      <c r="B28851" s="74" t="s">
        <v>25709</v>
      </c>
      <c r="C28851" s="73" t="s">
        <v>852</v>
      </c>
      <c r="D28851" s="75">
        <v>106.87</v>
      </c>
      <c r="E28851" s="75">
        <v>106.87</v>
      </c>
      <c r="F28851" s="73" t="s">
        <v>11</v>
      </c>
    </row>
    <row r="28852" spans="1:6" ht="51" x14ac:dyDescent="0.25">
      <c r="A28852" s="73" t="s">
        <v>25710</v>
      </c>
      <c r="B28852" s="74" t="s">
        <v>25711</v>
      </c>
      <c r="C28852" s="73" t="s">
        <v>852</v>
      </c>
      <c r="D28852" s="75">
        <v>62</v>
      </c>
      <c r="E28852" s="75">
        <v>62</v>
      </c>
      <c r="F28852" s="73" t="s">
        <v>11</v>
      </c>
    </row>
    <row r="28853" spans="1:6" ht="25.5" x14ac:dyDescent="0.25">
      <c r="A28853" s="73" t="s">
        <v>25712</v>
      </c>
      <c r="B28853" s="74" t="s">
        <v>37728</v>
      </c>
      <c r="C28853" s="73" t="s">
        <v>852</v>
      </c>
      <c r="D28853" s="75">
        <v>643.97</v>
      </c>
      <c r="E28853" s="75">
        <v>643.97</v>
      </c>
      <c r="F28853" s="73" t="s">
        <v>11</v>
      </c>
    </row>
    <row r="28854" spans="1:6" ht="25.5" x14ac:dyDescent="0.25">
      <c r="A28854" s="73" t="s">
        <v>25713</v>
      </c>
      <c r="B28854" s="74" t="s">
        <v>37729</v>
      </c>
      <c r="C28854" s="73" t="s">
        <v>852</v>
      </c>
      <c r="D28854" s="75">
        <v>643.97</v>
      </c>
      <c r="E28854" s="75">
        <v>643.97</v>
      </c>
      <c r="F28854" s="73" t="s">
        <v>11</v>
      </c>
    </row>
    <row r="28855" spans="1:6" ht="38.25" x14ac:dyDescent="0.25">
      <c r="A28855" s="73" t="s">
        <v>25714</v>
      </c>
      <c r="B28855" s="74" t="s">
        <v>25715</v>
      </c>
      <c r="C28855" s="73" t="s">
        <v>852</v>
      </c>
      <c r="D28855" s="75">
        <v>1144.8499999999999</v>
      </c>
      <c r="E28855" s="75">
        <v>1144.8499999999999</v>
      </c>
      <c r="F28855" s="73" t="s">
        <v>11</v>
      </c>
    </row>
    <row r="28856" spans="1:6" x14ac:dyDescent="0.25">
      <c r="A28856" s="73" t="s">
        <v>25716</v>
      </c>
      <c r="B28856" s="74" t="s">
        <v>25717</v>
      </c>
      <c r="C28856" s="73" t="s">
        <v>852</v>
      </c>
      <c r="D28856" s="75">
        <v>210.47</v>
      </c>
      <c r="E28856" s="75">
        <v>210.47</v>
      </c>
      <c r="F28856" s="73" t="s">
        <v>11</v>
      </c>
    </row>
    <row r="28857" spans="1:6" ht="25.5" x14ac:dyDescent="0.25">
      <c r="A28857" s="73" t="s">
        <v>25718</v>
      </c>
      <c r="B28857" s="74" t="s">
        <v>25719</v>
      </c>
      <c r="C28857" s="73" t="s">
        <v>852</v>
      </c>
      <c r="D28857" s="75">
        <v>352.5</v>
      </c>
      <c r="E28857" s="75">
        <v>352.5</v>
      </c>
      <c r="F28857" s="73" t="s">
        <v>11</v>
      </c>
    </row>
    <row r="28858" spans="1:6" x14ac:dyDescent="0.25">
      <c r="A28858" s="73" t="s">
        <v>25720</v>
      </c>
      <c r="B28858" s="74" t="s">
        <v>25721</v>
      </c>
      <c r="C28858" s="73" t="s">
        <v>852</v>
      </c>
      <c r="D28858" s="75">
        <v>912.13</v>
      </c>
      <c r="E28858" s="75">
        <v>912.13</v>
      </c>
      <c r="F28858" s="73" t="s">
        <v>11</v>
      </c>
    </row>
    <row r="28859" spans="1:6" ht="25.5" x14ac:dyDescent="0.25">
      <c r="A28859" s="73" t="s">
        <v>25722</v>
      </c>
      <c r="B28859" s="74" t="s">
        <v>25723</v>
      </c>
      <c r="C28859" s="73" t="s">
        <v>852</v>
      </c>
      <c r="D28859" s="75">
        <v>269</v>
      </c>
      <c r="E28859" s="75">
        <v>269</v>
      </c>
      <c r="F28859" s="73" t="s">
        <v>11</v>
      </c>
    </row>
    <row r="28860" spans="1:6" ht="25.5" x14ac:dyDescent="0.25">
      <c r="A28860" s="73" t="s">
        <v>25724</v>
      </c>
      <c r="B28860" s="74" t="s">
        <v>25725</v>
      </c>
      <c r="C28860" s="73" t="s">
        <v>852</v>
      </c>
      <c r="D28860" s="75">
        <v>322.58999999999997</v>
      </c>
      <c r="E28860" s="75">
        <v>322.58999999999997</v>
      </c>
      <c r="F28860" s="73" t="s">
        <v>11</v>
      </c>
    </row>
    <row r="28861" spans="1:6" ht="25.5" x14ac:dyDescent="0.25">
      <c r="A28861" s="73" t="s">
        <v>25726</v>
      </c>
      <c r="B28861" s="74" t="s">
        <v>25727</v>
      </c>
      <c r="C28861" s="73" t="s">
        <v>852</v>
      </c>
      <c r="D28861" s="75">
        <v>12.4</v>
      </c>
      <c r="E28861" s="75">
        <v>12.4</v>
      </c>
      <c r="F28861" s="73" t="s">
        <v>11</v>
      </c>
    </row>
    <row r="28862" spans="1:6" ht="25.5" x14ac:dyDescent="0.25">
      <c r="A28862" s="73" t="s">
        <v>25728</v>
      </c>
      <c r="B28862" s="74" t="s">
        <v>25729</v>
      </c>
      <c r="C28862" s="73" t="s">
        <v>852</v>
      </c>
      <c r="D28862" s="75">
        <v>970.93</v>
      </c>
      <c r="E28862" s="75">
        <v>970.93</v>
      </c>
      <c r="F28862" s="73" t="s">
        <v>11</v>
      </c>
    </row>
    <row r="28863" spans="1:6" ht="51" x14ac:dyDescent="0.25">
      <c r="A28863" s="73" t="s">
        <v>25730</v>
      </c>
      <c r="B28863" s="74" t="s">
        <v>25731</v>
      </c>
      <c r="C28863" s="73" t="s">
        <v>852</v>
      </c>
      <c r="D28863" s="75">
        <v>99.27</v>
      </c>
      <c r="E28863" s="75">
        <v>99.27</v>
      </c>
      <c r="F28863" s="73" t="s">
        <v>11</v>
      </c>
    </row>
    <row r="28864" spans="1:6" ht="38.25" x14ac:dyDescent="0.25">
      <c r="A28864" s="73" t="s">
        <v>25732</v>
      </c>
      <c r="B28864" s="74" t="s">
        <v>25733</v>
      </c>
      <c r="C28864" s="73" t="s">
        <v>852</v>
      </c>
      <c r="D28864" s="75">
        <v>37.5</v>
      </c>
      <c r="E28864" s="75">
        <v>37.5</v>
      </c>
      <c r="F28864" s="73" t="s">
        <v>11</v>
      </c>
    </row>
    <row r="28865" spans="1:6" ht="38.25" x14ac:dyDescent="0.25">
      <c r="A28865" s="73" t="s">
        <v>25734</v>
      </c>
      <c r="B28865" s="74" t="s">
        <v>25735</v>
      </c>
      <c r="C28865" s="73" t="s">
        <v>852</v>
      </c>
      <c r="D28865" s="75">
        <v>136.84</v>
      </c>
      <c r="E28865" s="75">
        <v>136.84</v>
      </c>
      <c r="F28865" s="73" t="s">
        <v>11</v>
      </c>
    </row>
    <row r="28866" spans="1:6" ht="38.25" x14ac:dyDescent="0.25">
      <c r="A28866" s="73" t="s">
        <v>25736</v>
      </c>
      <c r="B28866" s="74" t="s">
        <v>25737</v>
      </c>
      <c r="C28866" s="73" t="s">
        <v>852</v>
      </c>
      <c r="D28866" s="75">
        <v>65</v>
      </c>
      <c r="E28866" s="75">
        <v>65</v>
      </c>
      <c r="F28866" s="73" t="s">
        <v>11</v>
      </c>
    </row>
    <row r="28867" spans="1:6" ht="25.5" x14ac:dyDescent="0.25">
      <c r="A28867" s="73" t="s">
        <v>25738</v>
      </c>
      <c r="B28867" s="74" t="s">
        <v>25739</v>
      </c>
      <c r="C28867" s="73" t="s">
        <v>852</v>
      </c>
      <c r="D28867" s="75">
        <v>110</v>
      </c>
      <c r="E28867" s="75">
        <v>110</v>
      </c>
      <c r="F28867" s="73" t="s">
        <v>11</v>
      </c>
    </row>
    <row r="28868" spans="1:6" ht="25.5" x14ac:dyDescent="0.25">
      <c r="A28868" s="73" t="s">
        <v>25740</v>
      </c>
      <c r="B28868" s="74" t="s">
        <v>25741</v>
      </c>
      <c r="C28868" s="73" t="s">
        <v>852</v>
      </c>
      <c r="D28868" s="75">
        <v>85</v>
      </c>
      <c r="E28868" s="75">
        <v>85</v>
      </c>
      <c r="F28868" s="73" t="s">
        <v>11</v>
      </c>
    </row>
    <row r="28869" spans="1:6" ht="25.5" x14ac:dyDescent="0.25">
      <c r="A28869" s="73" t="s">
        <v>25742</v>
      </c>
      <c r="B28869" s="74" t="s">
        <v>25743</v>
      </c>
      <c r="C28869" s="73" t="s">
        <v>852</v>
      </c>
      <c r="D28869" s="75">
        <v>22.18</v>
      </c>
      <c r="E28869" s="75">
        <v>22.18</v>
      </c>
      <c r="F28869" s="73" t="s">
        <v>11</v>
      </c>
    </row>
    <row r="28870" spans="1:6" ht="38.25" x14ac:dyDescent="0.25">
      <c r="A28870" s="73" t="s">
        <v>35122</v>
      </c>
      <c r="B28870" s="74" t="s">
        <v>35123</v>
      </c>
      <c r="C28870" s="73" t="s">
        <v>852</v>
      </c>
      <c r="D28870" s="75">
        <v>1.08</v>
      </c>
      <c r="E28870" s="75">
        <v>1.08</v>
      </c>
      <c r="F28870" s="73" t="s">
        <v>11</v>
      </c>
    </row>
    <row r="28871" spans="1:6" ht="25.5" x14ac:dyDescent="0.25">
      <c r="A28871" s="73" t="s">
        <v>25744</v>
      </c>
      <c r="B28871" s="74" t="s">
        <v>25745</v>
      </c>
      <c r="C28871" s="73" t="s">
        <v>852</v>
      </c>
      <c r="D28871" s="75">
        <v>102.06</v>
      </c>
      <c r="E28871" s="75">
        <v>102.06</v>
      </c>
      <c r="F28871" s="73" t="s">
        <v>11</v>
      </c>
    </row>
    <row r="28872" spans="1:6" ht="25.5" x14ac:dyDescent="0.25">
      <c r="A28872" s="73" t="s">
        <v>35134</v>
      </c>
      <c r="B28872" s="74" t="s">
        <v>35135</v>
      </c>
      <c r="C28872" s="73" t="s">
        <v>852</v>
      </c>
      <c r="D28872" s="75">
        <v>281.37</v>
      </c>
      <c r="E28872" s="75">
        <v>281.37</v>
      </c>
      <c r="F28872" s="73" t="s">
        <v>11</v>
      </c>
    </row>
    <row r="28873" spans="1:6" ht="25.5" x14ac:dyDescent="0.25">
      <c r="A28873" s="73" t="s">
        <v>25746</v>
      </c>
      <c r="B28873" s="74" t="s">
        <v>25747</v>
      </c>
      <c r="C28873" s="73" t="s">
        <v>852</v>
      </c>
      <c r="D28873" s="75">
        <v>224</v>
      </c>
      <c r="E28873" s="75">
        <v>224</v>
      </c>
      <c r="F28873" s="73" t="s">
        <v>11</v>
      </c>
    </row>
    <row r="28874" spans="1:6" ht="25.5" x14ac:dyDescent="0.25">
      <c r="A28874" s="73" t="s">
        <v>25748</v>
      </c>
      <c r="B28874" s="74" t="s">
        <v>25749</v>
      </c>
      <c r="C28874" s="73" t="s">
        <v>852</v>
      </c>
      <c r="D28874" s="75">
        <v>225.09</v>
      </c>
      <c r="E28874" s="75">
        <v>225.09</v>
      </c>
      <c r="F28874" s="73" t="s">
        <v>11</v>
      </c>
    </row>
    <row r="28875" spans="1:6" ht="25.5" x14ac:dyDescent="0.25">
      <c r="A28875" s="73" t="s">
        <v>25750</v>
      </c>
      <c r="B28875" s="74" t="s">
        <v>25751</v>
      </c>
      <c r="C28875" s="73" t="s">
        <v>852</v>
      </c>
      <c r="D28875" s="75">
        <v>184.54</v>
      </c>
      <c r="E28875" s="75">
        <v>184.54</v>
      </c>
      <c r="F28875" s="73" t="s">
        <v>11</v>
      </c>
    </row>
    <row r="28876" spans="1:6" ht="25.5" x14ac:dyDescent="0.25">
      <c r="A28876" s="73" t="s">
        <v>25752</v>
      </c>
      <c r="B28876" s="74" t="s">
        <v>25753</v>
      </c>
      <c r="C28876" s="73" t="s">
        <v>852</v>
      </c>
      <c r="D28876" s="75">
        <v>113.31</v>
      </c>
      <c r="E28876" s="75">
        <v>113.31</v>
      </c>
      <c r="F28876" s="73" t="s">
        <v>11</v>
      </c>
    </row>
    <row r="28877" spans="1:6" ht="25.5" x14ac:dyDescent="0.25">
      <c r="A28877" s="73" t="s">
        <v>25754</v>
      </c>
      <c r="B28877" s="74" t="s">
        <v>25755</v>
      </c>
      <c r="C28877" s="73" t="s">
        <v>852</v>
      </c>
      <c r="D28877" s="75">
        <v>89.2</v>
      </c>
      <c r="E28877" s="75">
        <v>89.2</v>
      </c>
      <c r="F28877" s="73" t="s">
        <v>11</v>
      </c>
    </row>
    <row r="28878" spans="1:6" ht="25.5" x14ac:dyDescent="0.25">
      <c r="A28878" s="73" t="s">
        <v>25756</v>
      </c>
      <c r="B28878" s="74" t="s">
        <v>25757</v>
      </c>
      <c r="C28878" s="73" t="s">
        <v>852</v>
      </c>
      <c r="D28878" s="75">
        <v>146.72</v>
      </c>
      <c r="E28878" s="75">
        <v>146.72</v>
      </c>
      <c r="F28878" s="73" t="s">
        <v>11</v>
      </c>
    </row>
    <row r="28879" spans="1:6" ht="25.5" x14ac:dyDescent="0.25">
      <c r="A28879" s="73" t="s">
        <v>25758</v>
      </c>
      <c r="B28879" s="74" t="s">
        <v>25759</v>
      </c>
      <c r="C28879" s="73" t="s">
        <v>852</v>
      </c>
      <c r="D28879" s="75">
        <v>315</v>
      </c>
      <c r="E28879" s="75">
        <v>315</v>
      </c>
      <c r="F28879" s="73" t="s">
        <v>11</v>
      </c>
    </row>
    <row r="28880" spans="1:6" ht="25.5" x14ac:dyDescent="0.25">
      <c r="A28880" s="73" t="s">
        <v>35154</v>
      </c>
      <c r="B28880" s="74" t="s">
        <v>35155</v>
      </c>
      <c r="C28880" s="73" t="s">
        <v>852</v>
      </c>
      <c r="D28880" s="75">
        <v>46.95</v>
      </c>
      <c r="E28880" s="75">
        <v>46.95</v>
      </c>
      <c r="F28880" s="73" t="s">
        <v>11</v>
      </c>
    </row>
    <row r="28881" spans="1:6" ht="38.25" x14ac:dyDescent="0.25">
      <c r="A28881" s="73" t="s">
        <v>25760</v>
      </c>
      <c r="B28881" s="74" t="s">
        <v>25761</v>
      </c>
      <c r="C28881" s="73" t="s">
        <v>852</v>
      </c>
      <c r="D28881" s="75">
        <v>28.58</v>
      </c>
      <c r="E28881" s="75">
        <v>28.58</v>
      </c>
      <c r="F28881" s="73" t="s">
        <v>11</v>
      </c>
    </row>
    <row r="28882" spans="1:6" ht="38.25" x14ac:dyDescent="0.25">
      <c r="A28882" s="73" t="s">
        <v>25762</v>
      </c>
      <c r="B28882" s="74" t="s">
        <v>25763</v>
      </c>
      <c r="C28882" s="73" t="s">
        <v>852</v>
      </c>
      <c r="D28882" s="75">
        <v>17.5</v>
      </c>
      <c r="E28882" s="75">
        <v>17.5</v>
      </c>
      <c r="F28882" s="73" t="s">
        <v>11</v>
      </c>
    </row>
    <row r="28883" spans="1:6" ht="38.25" x14ac:dyDescent="0.25">
      <c r="A28883" s="73" t="s">
        <v>25764</v>
      </c>
      <c r="B28883" s="74" t="s">
        <v>25765</v>
      </c>
      <c r="C28883" s="73" t="s">
        <v>852</v>
      </c>
      <c r="D28883" s="75">
        <v>33.340000000000003</v>
      </c>
      <c r="E28883" s="75">
        <v>33.340000000000003</v>
      </c>
      <c r="F28883" s="73" t="s">
        <v>11</v>
      </c>
    </row>
    <row r="28884" spans="1:6" ht="25.5" x14ac:dyDescent="0.25">
      <c r="A28884" s="73" t="s">
        <v>25766</v>
      </c>
      <c r="B28884" s="74" t="s">
        <v>25767</v>
      </c>
      <c r="C28884" s="73" t="s">
        <v>852</v>
      </c>
      <c r="D28884" s="75">
        <v>127.35</v>
      </c>
      <c r="E28884" s="75">
        <v>127.35</v>
      </c>
      <c r="F28884" s="73" t="s">
        <v>11</v>
      </c>
    </row>
    <row r="28885" spans="1:6" ht="25.5" x14ac:dyDescent="0.25">
      <c r="A28885" s="73" t="s">
        <v>25768</v>
      </c>
      <c r="B28885" s="74" t="s">
        <v>25769</v>
      </c>
      <c r="C28885" s="73" t="s">
        <v>852</v>
      </c>
      <c r="D28885" s="75">
        <v>264.93</v>
      </c>
      <c r="E28885" s="75">
        <v>264.93</v>
      </c>
      <c r="F28885" s="73" t="s">
        <v>11</v>
      </c>
    </row>
    <row r="28886" spans="1:6" ht="25.5" x14ac:dyDescent="0.25">
      <c r="A28886" s="73" t="s">
        <v>25770</v>
      </c>
      <c r="B28886" s="74" t="s">
        <v>25771</v>
      </c>
      <c r="C28886" s="73" t="s">
        <v>852</v>
      </c>
      <c r="D28886" s="75">
        <v>19.989999999999998</v>
      </c>
      <c r="E28886" s="75">
        <v>19.989999999999998</v>
      </c>
      <c r="F28886" s="73" t="s">
        <v>11</v>
      </c>
    </row>
    <row r="28887" spans="1:6" ht="25.5" x14ac:dyDescent="0.25">
      <c r="A28887" s="73" t="s">
        <v>25772</v>
      </c>
      <c r="B28887" s="74" t="s">
        <v>25773</v>
      </c>
      <c r="C28887" s="73" t="s">
        <v>852</v>
      </c>
      <c r="D28887" s="75">
        <v>12.36</v>
      </c>
      <c r="E28887" s="75">
        <v>12.36</v>
      </c>
      <c r="F28887" s="73" t="s">
        <v>11</v>
      </c>
    </row>
    <row r="28888" spans="1:6" ht="25.5" x14ac:dyDescent="0.25">
      <c r="A28888" s="73" t="s">
        <v>25774</v>
      </c>
      <c r="B28888" s="74" t="s">
        <v>25775</v>
      </c>
      <c r="C28888" s="73" t="s">
        <v>852</v>
      </c>
      <c r="D28888" s="75">
        <v>11.32</v>
      </c>
      <c r="E28888" s="75">
        <v>11.32</v>
      </c>
      <c r="F28888" s="73" t="s">
        <v>11</v>
      </c>
    </row>
    <row r="28889" spans="1:6" ht="25.5" x14ac:dyDescent="0.25">
      <c r="A28889" s="73" t="s">
        <v>25776</v>
      </c>
      <c r="B28889" s="74" t="s">
        <v>25777</v>
      </c>
      <c r="C28889" s="73" t="s">
        <v>852</v>
      </c>
      <c r="D28889" s="75">
        <v>500</v>
      </c>
      <c r="E28889" s="75">
        <v>500</v>
      </c>
      <c r="F28889" s="73" t="s">
        <v>11</v>
      </c>
    </row>
    <row r="28890" spans="1:6" ht="38.25" x14ac:dyDescent="0.25">
      <c r="A28890" s="73" t="s">
        <v>25778</v>
      </c>
      <c r="B28890" s="74" t="s">
        <v>25779</v>
      </c>
      <c r="C28890" s="73" t="s">
        <v>852</v>
      </c>
      <c r="D28890" s="75">
        <v>264.49</v>
      </c>
      <c r="E28890" s="75">
        <v>264.49</v>
      </c>
      <c r="F28890" s="73" t="s">
        <v>11</v>
      </c>
    </row>
    <row r="28891" spans="1:6" ht="38.25" x14ac:dyDescent="0.25">
      <c r="A28891" s="73" t="s">
        <v>25780</v>
      </c>
      <c r="B28891" s="74" t="s">
        <v>25781</v>
      </c>
      <c r="C28891" s="73" t="s">
        <v>852</v>
      </c>
      <c r="D28891" s="75">
        <v>384.56</v>
      </c>
      <c r="E28891" s="75">
        <v>384.56</v>
      </c>
      <c r="F28891" s="73" t="s">
        <v>11</v>
      </c>
    </row>
    <row r="28892" spans="1:6" ht="38.25" x14ac:dyDescent="0.25">
      <c r="A28892" s="73" t="s">
        <v>25782</v>
      </c>
      <c r="B28892" s="74" t="s">
        <v>25783</v>
      </c>
      <c r="C28892" s="73" t="s">
        <v>852</v>
      </c>
      <c r="D28892" s="75">
        <v>415</v>
      </c>
      <c r="E28892" s="75">
        <v>415</v>
      </c>
      <c r="F28892" s="73" t="s">
        <v>11</v>
      </c>
    </row>
    <row r="28893" spans="1:6" ht="38.25" x14ac:dyDescent="0.25">
      <c r="A28893" s="73" t="s">
        <v>25784</v>
      </c>
      <c r="B28893" s="74" t="s">
        <v>25785</v>
      </c>
      <c r="C28893" s="73" t="s">
        <v>852</v>
      </c>
      <c r="D28893" s="75">
        <v>120.98</v>
      </c>
      <c r="E28893" s="75">
        <v>120.98</v>
      </c>
      <c r="F28893" s="73" t="s">
        <v>11</v>
      </c>
    </row>
    <row r="28894" spans="1:6" ht="38.25" x14ac:dyDescent="0.25">
      <c r="A28894" s="73" t="s">
        <v>25786</v>
      </c>
      <c r="B28894" s="74" t="s">
        <v>25787</v>
      </c>
      <c r="C28894" s="73" t="s">
        <v>852</v>
      </c>
      <c r="D28894" s="75">
        <v>74.900000000000006</v>
      </c>
      <c r="E28894" s="75">
        <v>74.900000000000006</v>
      </c>
      <c r="F28894" s="73" t="s">
        <v>11</v>
      </c>
    </row>
    <row r="28895" spans="1:6" ht="25.5" x14ac:dyDescent="0.25">
      <c r="A28895" s="73" t="s">
        <v>25788</v>
      </c>
      <c r="B28895" s="74" t="s">
        <v>25789</v>
      </c>
      <c r="C28895" s="73" t="s">
        <v>852</v>
      </c>
      <c r="D28895" s="75">
        <v>200</v>
      </c>
      <c r="E28895" s="75">
        <v>200</v>
      </c>
      <c r="F28895" s="73" t="s">
        <v>11</v>
      </c>
    </row>
    <row r="28896" spans="1:6" ht="25.5" x14ac:dyDescent="0.25">
      <c r="A28896" s="73" t="s">
        <v>25790</v>
      </c>
      <c r="B28896" s="74" t="s">
        <v>25791</v>
      </c>
      <c r="C28896" s="73" t="s">
        <v>852</v>
      </c>
      <c r="D28896" s="75">
        <v>8.1</v>
      </c>
      <c r="E28896" s="75">
        <v>8.1</v>
      </c>
      <c r="F28896" s="73" t="s">
        <v>11</v>
      </c>
    </row>
    <row r="28897" spans="1:6" ht="25.5" x14ac:dyDescent="0.25">
      <c r="A28897" s="73" t="s">
        <v>25792</v>
      </c>
      <c r="B28897" s="74" t="s">
        <v>25793</v>
      </c>
      <c r="C28897" s="73" t="s">
        <v>852</v>
      </c>
      <c r="D28897" s="75">
        <v>49.96</v>
      </c>
      <c r="E28897" s="75">
        <v>49.96</v>
      </c>
      <c r="F28897" s="73" t="s">
        <v>11</v>
      </c>
    </row>
    <row r="28898" spans="1:6" x14ac:dyDescent="0.25">
      <c r="A28898" s="73" t="s">
        <v>25794</v>
      </c>
      <c r="B28898" s="74" t="s">
        <v>25795</v>
      </c>
      <c r="C28898" s="73" t="s">
        <v>852</v>
      </c>
      <c r="D28898" s="75">
        <v>18.78</v>
      </c>
      <c r="E28898" s="75">
        <v>18.78</v>
      </c>
      <c r="F28898" s="73" t="s">
        <v>11</v>
      </c>
    </row>
    <row r="28899" spans="1:6" x14ac:dyDescent="0.25">
      <c r="A28899" s="73" t="s">
        <v>25796</v>
      </c>
      <c r="B28899" s="74" t="s">
        <v>25797</v>
      </c>
      <c r="C28899" s="73" t="s">
        <v>852</v>
      </c>
      <c r="D28899" s="75">
        <v>1</v>
      </c>
      <c r="E28899" s="75">
        <v>1</v>
      </c>
      <c r="F28899" s="73" t="s">
        <v>11</v>
      </c>
    </row>
    <row r="28900" spans="1:6" ht="38.25" x14ac:dyDescent="0.25">
      <c r="A28900" s="73" t="s">
        <v>25798</v>
      </c>
      <c r="B28900" s="74" t="s">
        <v>25799</v>
      </c>
      <c r="C28900" s="73" t="s">
        <v>852</v>
      </c>
      <c r="D28900" s="75">
        <v>500.76</v>
      </c>
      <c r="E28900" s="75">
        <v>500.76</v>
      </c>
      <c r="F28900" s="73" t="s">
        <v>11</v>
      </c>
    </row>
    <row r="28901" spans="1:6" ht="38.25" x14ac:dyDescent="0.25">
      <c r="A28901" s="73" t="s">
        <v>25800</v>
      </c>
      <c r="B28901" s="74" t="s">
        <v>25801</v>
      </c>
      <c r="C28901" s="73" t="s">
        <v>852</v>
      </c>
      <c r="D28901" s="75">
        <v>42.3</v>
      </c>
      <c r="E28901" s="75">
        <v>42.3</v>
      </c>
      <c r="F28901" s="73" t="s">
        <v>11</v>
      </c>
    </row>
    <row r="28902" spans="1:6" ht="38.25" x14ac:dyDescent="0.25">
      <c r="A28902" s="73" t="s">
        <v>25802</v>
      </c>
      <c r="B28902" s="74" t="s">
        <v>25803</v>
      </c>
      <c r="C28902" s="73" t="s">
        <v>852</v>
      </c>
      <c r="D28902" s="75">
        <v>115</v>
      </c>
      <c r="E28902" s="75">
        <v>115</v>
      </c>
      <c r="F28902" s="73" t="s">
        <v>11</v>
      </c>
    </row>
    <row r="28903" spans="1:6" ht="63.75" x14ac:dyDescent="0.25">
      <c r="A28903" s="73" t="s">
        <v>25804</v>
      </c>
      <c r="B28903" s="74" t="s">
        <v>25805</v>
      </c>
      <c r="C28903" s="73" t="s">
        <v>852</v>
      </c>
      <c r="D28903" s="75">
        <v>131.76</v>
      </c>
      <c r="E28903" s="75">
        <v>131.76</v>
      </c>
      <c r="F28903" s="73" t="s">
        <v>11</v>
      </c>
    </row>
    <row r="28904" spans="1:6" ht="51" x14ac:dyDescent="0.25">
      <c r="A28904" s="73" t="s">
        <v>25806</v>
      </c>
      <c r="B28904" s="74" t="s">
        <v>37730</v>
      </c>
      <c r="C28904" s="73" t="s">
        <v>852</v>
      </c>
      <c r="D28904" s="75">
        <v>68.77</v>
      </c>
      <c r="E28904" s="75">
        <v>68.77</v>
      </c>
      <c r="F28904" s="73" t="s">
        <v>11</v>
      </c>
    </row>
    <row r="28905" spans="1:6" ht="25.5" x14ac:dyDescent="0.25">
      <c r="A28905" s="73" t="s">
        <v>25807</v>
      </c>
      <c r="B28905" s="74" t="s">
        <v>25808</v>
      </c>
      <c r="C28905" s="73" t="s">
        <v>852</v>
      </c>
      <c r="D28905" s="75">
        <v>359.88</v>
      </c>
      <c r="E28905" s="75">
        <v>359.88</v>
      </c>
      <c r="F28905" s="73" t="s">
        <v>11</v>
      </c>
    </row>
    <row r="28906" spans="1:6" ht="38.25" x14ac:dyDescent="0.25">
      <c r="A28906" s="73" t="s">
        <v>25809</v>
      </c>
      <c r="B28906" s="74" t="s">
        <v>25810</v>
      </c>
      <c r="C28906" s="73" t="s">
        <v>852</v>
      </c>
      <c r="D28906" s="75">
        <v>13.27</v>
      </c>
      <c r="E28906" s="75">
        <v>13.27</v>
      </c>
      <c r="F28906" s="73" t="s">
        <v>11</v>
      </c>
    </row>
    <row r="28907" spans="1:6" ht="38.25" x14ac:dyDescent="0.25">
      <c r="A28907" s="73" t="s">
        <v>25811</v>
      </c>
      <c r="B28907" s="74" t="s">
        <v>25812</v>
      </c>
      <c r="C28907" s="73" t="s">
        <v>852</v>
      </c>
      <c r="D28907" s="75">
        <v>20.14</v>
      </c>
      <c r="E28907" s="75">
        <v>20.14</v>
      </c>
      <c r="F28907" s="73" t="s">
        <v>11</v>
      </c>
    </row>
    <row r="28908" spans="1:6" ht="25.5" x14ac:dyDescent="0.25">
      <c r="A28908" s="73" t="s">
        <v>25813</v>
      </c>
      <c r="B28908" s="74" t="s">
        <v>25814</v>
      </c>
      <c r="C28908" s="73" t="s">
        <v>852</v>
      </c>
      <c r="D28908" s="75">
        <v>7.1</v>
      </c>
      <c r="E28908" s="75">
        <v>7.1</v>
      </c>
      <c r="F28908" s="73" t="s">
        <v>11</v>
      </c>
    </row>
    <row r="28909" spans="1:6" ht="38.25" x14ac:dyDescent="0.25">
      <c r="A28909" s="73" t="s">
        <v>25815</v>
      </c>
      <c r="B28909" s="74" t="s">
        <v>25816</v>
      </c>
      <c r="C28909" s="73" t="s">
        <v>852</v>
      </c>
      <c r="D28909" s="75">
        <v>45.9</v>
      </c>
      <c r="E28909" s="75">
        <v>45.9</v>
      </c>
      <c r="F28909" s="73" t="s">
        <v>11</v>
      </c>
    </row>
    <row r="28910" spans="1:6" ht="38.25" x14ac:dyDescent="0.25">
      <c r="A28910" s="73" t="s">
        <v>25817</v>
      </c>
      <c r="B28910" s="74" t="s">
        <v>25818</v>
      </c>
      <c r="C28910" s="73" t="s">
        <v>852</v>
      </c>
      <c r="D28910" s="75">
        <v>35</v>
      </c>
      <c r="E28910" s="75">
        <v>35</v>
      </c>
      <c r="F28910" s="73" t="s">
        <v>11</v>
      </c>
    </row>
    <row r="28911" spans="1:6" ht="38.25" x14ac:dyDescent="0.25">
      <c r="A28911" s="73" t="s">
        <v>25819</v>
      </c>
      <c r="B28911" s="74" t="s">
        <v>25820</v>
      </c>
      <c r="C28911" s="73" t="s">
        <v>852</v>
      </c>
      <c r="D28911" s="75">
        <v>61.05</v>
      </c>
      <c r="E28911" s="75">
        <v>61.05</v>
      </c>
      <c r="F28911" s="73" t="s">
        <v>11</v>
      </c>
    </row>
    <row r="28912" spans="1:6" ht="38.25" x14ac:dyDescent="0.25">
      <c r="A28912" s="73" t="s">
        <v>25821</v>
      </c>
      <c r="B28912" s="74" t="s">
        <v>25822</v>
      </c>
      <c r="C28912" s="73" t="s">
        <v>852</v>
      </c>
      <c r="D28912" s="75">
        <v>61.05</v>
      </c>
      <c r="E28912" s="75">
        <v>61.05</v>
      </c>
      <c r="F28912" s="73" t="s">
        <v>11</v>
      </c>
    </row>
    <row r="28913" spans="1:6" ht="25.5" x14ac:dyDescent="0.25">
      <c r="A28913" s="73" t="s">
        <v>25823</v>
      </c>
      <c r="B28913" s="74" t="s">
        <v>25824</v>
      </c>
      <c r="C28913" s="73" t="s">
        <v>852</v>
      </c>
      <c r="D28913" s="75">
        <v>35</v>
      </c>
      <c r="E28913" s="75">
        <v>35</v>
      </c>
      <c r="F28913" s="73" t="s">
        <v>11</v>
      </c>
    </row>
    <row r="28914" spans="1:6" ht="25.5" x14ac:dyDescent="0.25">
      <c r="A28914" s="73" t="s">
        <v>25825</v>
      </c>
      <c r="B28914" s="74" t="s">
        <v>25826</v>
      </c>
      <c r="C28914" s="73" t="s">
        <v>852</v>
      </c>
      <c r="D28914" s="75">
        <v>40.4</v>
      </c>
      <c r="E28914" s="75">
        <v>40.4</v>
      </c>
      <c r="F28914" s="73" t="s">
        <v>11</v>
      </c>
    </row>
    <row r="28915" spans="1:6" ht="25.5" x14ac:dyDescent="0.25">
      <c r="A28915" s="73" t="s">
        <v>25827</v>
      </c>
      <c r="B28915" s="74" t="s">
        <v>25828</v>
      </c>
      <c r="C28915" s="73" t="s">
        <v>852</v>
      </c>
      <c r="D28915" s="75">
        <v>42.18</v>
      </c>
      <c r="E28915" s="75">
        <v>42.18</v>
      </c>
      <c r="F28915" s="73" t="s">
        <v>11</v>
      </c>
    </row>
    <row r="28916" spans="1:6" ht="38.25" x14ac:dyDescent="0.25">
      <c r="A28916" s="73" t="s">
        <v>25829</v>
      </c>
      <c r="B28916" s="74" t="s">
        <v>25830</v>
      </c>
      <c r="C28916" s="73" t="s">
        <v>852</v>
      </c>
      <c r="D28916" s="75">
        <v>51.86</v>
      </c>
      <c r="E28916" s="75">
        <v>51.86</v>
      </c>
      <c r="F28916" s="73" t="s">
        <v>11</v>
      </c>
    </row>
    <row r="28917" spans="1:6" x14ac:dyDescent="0.25">
      <c r="A28917" s="73" t="s">
        <v>25831</v>
      </c>
      <c r="B28917" s="74" t="s">
        <v>25832</v>
      </c>
      <c r="C28917" s="73" t="s">
        <v>852</v>
      </c>
      <c r="D28917" s="75">
        <v>300</v>
      </c>
      <c r="E28917" s="75">
        <v>300</v>
      </c>
      <c r="F28917" s="73" t="s">
        <v>11</v>
      </c>
    </row>
    <row r="28918" spans="1:6" x14ac:dyDescent="0.25">
      <c r="A28918" s="73" t="s">
        <v>25833</v>
      </c>
      <c r="B28918" s="74" t="s">
        <v>25834</v>
      </c>
      <c r="C28918" s="73" t="s">
        <v>852</v>
      </c>
      <c r="D28918" s="75">
        <v>212.22</v>
      </c>
      <c r="E28918" s="75">
        <v>212.22</v>
      </c>
      <c r="F28918" s="73" t="s">
        <v>11</v>
      </c>
    </row>
    <row r="28919" spans="1:6" x14ac:dyDescent="0.25">
      <c r="A28919" s="73" t="s">
        <v>25835</v>
      </c>
      <c r="B28919" s="74" t="s">
        <v>25836</v>
      </c>
      <c r="C28919" s="73" t="s">
        <v>852</v>
      </c>
      <c r="D28919" s="75">
        <v>175.46</v>
      </c>
      <c r="E28919" s="75">
        <v>175.46</v>
      </c>
      <c r="F28919" s="73" t="s">
        <v>11</v>
      </c>
    </row>
    <row r="28920" spans="1:6" x14ac:dyDescent="0.25">
      <c r="A28920" s="73" t="s">
        <v>25837</v>
      </c>
      <c r="B28920" s="74" t="s">
        <v>25838</v>
      </c>
      <c r="C28920" s="73" t="s">
        <v>852</v>
      </c>
      <c r="D28920" s="75">
        <v>155</v>
      </c>
      <c r="E28920" s="75">
        <v>155</v>
      </c>
      <c r="F28920" s="73" t="s">
        <v>11</v>
      </c>
    </row>
    <row r="28921" spans="1:6" x14ac:dyDescent="0.25">
      <c r="A28921" s="73" t="s">
        <v>25839</v>
      </c>
      <c r="B28921" s="74" t="s">
        <v>25840</v>
      </c>
      <c r="C28921" s="73" t="s">
        <v>852</v>
      </c>
      <c r="D28921" s="75">
        <v>175</v>
      </c>
      <c r="E28921" s="75">
        <v>175</v>
      </c>
      <c r="F28921" s="73" t="s">
        <v>11</v>
      </c>
    </row>
    <row r="28922" spans="1:6" x14ac:dyDescent="0.25">
      <c r="A28922" s="73" t="s">
        <v>25841</v>
      </c>
      <c r="B28922" s="74" t="s">
        <v>25842</v>
      </c>
      <c r="C28922" s="73" t="s">
        <v>852</v>
      </c>
      <c r="D28922" s="75">
        <v>285.36</v>
      </c>
      <c r="E28922" s="75">
        <v>285.36</v>
      </c>
      <c r="F28922" s="73" t="s">
        <v>11</v>
      </c>
    </row>
    <row r="28923" spans="1:6" ht="25.5" x14ac:dyDescent="0.25">
      <c r="A28923" s="73" t="s">
        <v>25843</v>
      </c>
      <c r="B28923" s="74" t="s">
        <v>25844</v>
      </c>
      <c r="C28923" s="73" t="s">
        <v>852</v>
      </c>
      <c r="D28923" s="75">
        <v>265.36</v>
      </c>
      <c r="E28923" s="75">
        <v>265.36</v>
      </c>
      <c r="F28923" s="73" t="s">
        <v>11</v>
      </c>
    </row>
    <row r="28924" spans="1:6" ht="25.5" x14ac:dyDescent="0.25">
      <c r="A28924" s="73" t="s">
        <v>25845</v>
      </c>
      <c r="B28924" s="74" t="s">
        <v>25846</v>
      </c>
      <c r="C28924" s="73" t="s">
        <v>852</v>
      </c>
      <c r="D28924" s="75">
        <v>203.06</v>
      </c>
      <c r="E28924" s="75">
        <v>203.06</v>
      </c>
      <c r="F28924" s="73" t="s">
        <v>11</v>
      </c>
    </row>
    <row r="28925" spans="1:6" x14ac:dyDescent="0.25">
      <c r="A28925" s="73" t="s">
        <v>25847</v>
      </c>
      <c r="B28925" s="74" t="s">
        <v>25848</v>
      </c>
      <c r="C28925" s="73" t="s">
        <v>852</v>
      </c>
      <c r="D28925" s="75">
        <v>36.97</v>
      </c>
      <c r="E28925" s="75">
        <v>36.97</v>
      </c>
      <c r="F28925" s="73" t="s">
        <v>11</v>
      </c>
    </row>
    <row r="28926" spans="1:6" x14ac:dyDescent="0.25">
      <c r="A28926" s="73" t="s">
        <v>35191</v>
      </c>
      <c r="B28926" s="74" t="s">
        <v>35192</v>
      </c>
      <c r="C28926" s="73" t="s">
        <v>852</v>
      </c>
      <c r="D28926" s="75">
        <v>35.299999999999997</v>
      </c>
      <c r="E28926" s="75">
        <v>35.299999999999997</v>
      </c>
      <c r="F28926" s="73" t="s">
        <v>11</v>
      </c>
    </row>
    <row r="28927" spans="1:6" ht="38.25" x14ac:dyDescent="0.25">
      <c r="A28927" s="73" t="s">
        <v>25849</v>
      </c>
      <c r="B28927" s="74" t="s">
        <v>25850</v>
      </c>
      <c r="C28927" s="73" t="s">
        <v>852</v>
      </c>
      <c r="D28927" s="75">
        <v>0.52</v>
      </c>
      <c r="E28927" s="75">
        <v>0.52</v>
      </c>
      <c r="F28927" s="73" t="s">
        <v>11</v>
      </c>
    </row>
    <row r="28928" spans="1:6" x14ac:dyDescent="0.25">
      <c r="A28928" s="73" t="s">
        <v>25851</v>
      </c>
      <c r="B28928" s="74" t="s">
        <v>25852</v>
      </c>
      <c r="C28928" s="73" t="s">
        <v>852</v>
      </c>
      <c r="D28928" s="75">
        <v>127.49</v>
      </c>
      <c r="E28928" s="75">
        <v>124.71</v>
      </c>
      <c r="F28928" s="73" t="s">
        <v>11</v>
      </c>
    </row>
    <row r="28929" spans="1:6" x14ac:dyDescent="0.25">
      <c r="A28929" s="73" t="s">
        <v>25853</v>
      </c>
      <c r="B28929" s="74" t="s">
        <v>25854</v>
      </c>
      <c r="C28929" s="73" t="s">
        <v>852</v>
      </c>
      <c r="D28929" s="75">
        <v>0.08</v>
      </c>
      <c r="E28929" s="75">
        <v>0.08</v>
      </c>
      <c r="F28929" s="73" t="s">
        <v>11</v>
      </c>
    </row>
    <row r="28930" spans="1:6" x14ac:dyDescent="0.25">
      <c r="A28930" s="73" t="s">
        <v>25855</v>
      </c>
      <c r="B28930" s="74" t="s">
        <v>25856</v>
      </c>
      <c r="C28930" s="73" t="s">
        <v>852</v>
      </c>
      <c r="D28930" s="75">
        <v>0.98</v>
      </c>
      <c r="E28930" s="75">
        <v>0.97</v>
      </c>
      <c r="F28930" s="73" t="s">
        <v>11</v>
      </c>
    </row>
    <row r="28931" spans="1:6" x14ac:dyDescent="0.25">
      <c r="A28931" s="73" t="s">
        <v>25857</v>
      </c>
      <c r="B28931" s="74" t="s">
        <v>25858</v>
      </c>
      <c r="C28931" s="73" t="s">
        <v>852</v>
      </c>
      <c r="D28931" s="75">
        <v>1.07</v>
      </c>
      <c r="E28931" s="75">
        <v>1.06</v>
      </c>
      <c r="F28931" s="73" t="s">
        <v>11</v>
      </c>
    </row>
    <row r="28932" spans="1:6" x14ac:dyDescent="0.25">
      <c r="A28932" s="73" t="s">
        <v>25859</v>
      </c>
      <c r="B28932" s="74" t="s">
        <v>25860</v>
      </c>
      <c r="C28932" s="73" t="s">
        <v>852</v>
      </c>
      <c r="D28932" s="75">
        <v>1.21</v>
      </c>
      <c r="E28932" s="75">
        <v>1.19</v>
      </c>
      <c r="F28932" s="73" t="s">
        <v>11</v>
      </c>
    </row>
    <row r="28933" spans="1:6" ht="25.5" x14ac:dyDescent="0.25">
      <c r="A28933" s="73" t="s">
        <v>25861</v>
      </c>
      <c r="B28933" s="74" t="s">
        <v>25862</v>
      </c>
      <c r="C28933" s="73" t="s">
        <v>852</v>
      </c>
      <c r="D28933" s="75">
        <v>5.3</v>
      </c>
      <c r="E28933" s="75">
        <v>5.3</v>
      </c>
      <c r="F28933" s="73" t="s">
        <v>11</v>
      </c>
    </row>
    <row r="28934" spans="1:6" x14ac:dyDescent="0.25">
      <c r="A28934" s="73" t="s">
        <v>25863</v>
      </c>
      <c r="B28934" s="74" t="s">
        <v>25864</v>
      </c>
      <c r="C28934" s="73" t="s">
        <v>852</v>
      </c>
      <c r="D28934" s="75">
        <v>7.0000000000000007E-2</v>
      </c>
      <c r="E28934" s="75">
        <v>7.0000000000000007E-2</v>
      </c>
      <c r="F28934" s="73" t="s">
        <v>11</v>
      </c>
    </row>
    <row r="28935" spans="1:6" ht="25.5" x14ac:dyDescent="0.25">
      <c r="A28935" s="73" t="s">
        <v>25865</v>
      </c>
      <c r="B28935" s="74" t="s">
        <v>25866</v>
      </c>
      <c r="C28935" s="73" t="s">
        <v>852</v>
      </c>
      <c r="D28935" s="75">
        <v>0.36</v>
      </c>
      <c r="E28935" s="75">
        <v>0.36</v>
      </c>
      <c r="F28935" s="73" t="s">
        <v>11</v>
      </c>
    </row>
    <row r="28936" spans="1:6" ht="25.5" x14ac:dyDescent="0.25">
      <c r="A28936" s="73" t="s">
        <v>25867</v>
      </c>
      <c r="B28936" s="74" t="s">
        <v>25868</v>
      </c>
      <c r="C28936" s="73" t="s">
        <v>852</v>
      </c>
      <c r="D28936" s="75">
        <v>0.39</v>
      </c>
      <c r="E28936" s="75">
        <v>0.39</v>
      </c>
      <c r="F28936" s="73" t="s">
        <v>11</v>
      </c>
    </row>
    <row r="28937" spans="1:6" ht="25.5" x14ac:dyDescent="0.25">
      <c r="A28937" s="73" t="s">
        <v>25869</v>
      </c>
      <c r="B28937" s="74" t="s">
        <v>25870</v>
      </c>
      <c r="C28937" s="73" t="s">
        <v>852</v>
      </c>
      <c r="D28937" s="75">
        <v>0.3</v>
      </c>
      <c r="E28937" s="75">
        <v>0.3</v>
      </c>
      <c r="F28937" s="73" t="s">
        <v>11</v>
      </c>
    </row>
    <row r="28938" spans="1:6" ht="25.5" x14ac:dyDescent="0.25">
      <c r="A28938" s="73" t="s">
        <v>25871</v>
      </c>
      <c r="B28938" s="74" t="s">
        <v>25872</v>
      </c>
      <c r="C28938" s="73" t="s">
        <v>852</v>
      </c>
      <c r="D28938" s="75">
        <v>0.3</v>
      </c>
      <c r="E28938" s="75">
        <v>0.3</v>
      </c>
      <c r="F28938" s="73" t="s">
        <v>11</v>
      </c>
    </row>
    <row r="28939" spans="1:6" ht="51" x14ac:dyDescent="0.25">
      <c r="A28939" s="73" t="s">
        <v>25873</v>
      </c>
      <c r="B28939" s="74" t="s">
        <v>25874</v>
      </c>
      <c r="C28939" s="73" t="s">
        <v>852</v>
      </c>
      <c r="D28939" s="75">
        <v>0.44</v>
      </c>
      <c r="E28939" s="75">
        <v>0.43</v>
      </c>
      <c r="F28939" s="73" t="s">
        <v>11</v>
      </c>
    </row>
    <row r="28940" spans="1:6" ht="51" x14ac:dyDescent="0.25">
      <c r="A28940" s="73" t="s">
        <v>25875</v>
      </c>
      <c r="B28940" s="74" t="s">
        <v>25876</v>
      </c>
      <c r="C28940" s="73" t="s">
        <v>852</v>
      </c>
      <c r="D28940" s="75">
        <v>0.59</v>
      </c>
      <c r="E28940" s="75">
        <v>0.57999999999999996</v>
      </c>
      <c r="F28940" s="73" t="s">
        <v>11</v>
      </c>
    </row>
    <row r="28941" spans="1:6" ht="51" x14ac:dyDescent="0.25">
      <c r="A28941" s="73" t="s">
        <v>25877</v>
      </c>
      <c r="B28941" s="74" t="s">
        <v>25878</v>
      </c>
      <c r="C28941" s="73" t="s">
        <v>852</v>
      </c>
      <c r="D28941" s="75">
        <v>0.8</v>
      </c>
      <c r="E28941" s="75">
        <v>0.79</v>
      </c>
      <c r="F28941" s="73" t="s">
        <v>11</v>
      </c>
    </row>
    <row r="28942" spans="1:6" ht="51" x14ac:dyDescent="0.25">
      <c r="A28942" s="73" t="s">
        <v>25879</v>
      </c>
      <c r="B28942" s="74" t="s">
        <v>25880</v>
      </c>
      <c r="C28942" s="73" t="s">
        <v>852</v>
      </c>
      <c r="D28942" s="75">
        <v>1.07</v>
      </c>
      <c r="E28942" s="75">
        <v>1.05</v>
      </c>
      <c r="F28942" s="73" t="s">
        <v>11</v>
      </c>
    </row>
    <row r="28943" spans="1:6" ht="51" x14ac:dyDescent="0.25">
      <c r="A28943" s="73" t="s">
        <v>25881</v>
      </c>
      <c r="B28943" s="74" t="s">
        <v>25882</v>
      </c>
      <c r="C28943" s="73" t="s">
        <v>852</v>
      </c>
      <c r="D28943" s="75">
        <v>1.28</v>
      </c>
      <c r="E28943" s="75">
        <v>1.26</v>
      </c>
      <c r="F28943" s="73" t="s">
        <v>11</v>
      </c>
    </row>
    <row r="28944" spans="1:6" ht="51" x14ac:dyDescent="0.25">
      <c r="A28944" s="73" t="s">
        <v>25883</v>
      </c>
      <c r="B28944" s="74" t="s">
        <v>25884</v>
      </c>
      <c r="C28944" s="73" t="s">
        <v>852</v>
      </c>
      <c r="D28944" s="75">
        <v>1.72</v>
      </c>
      <c r="E28944" s="75">
        <v>1.7</v>
      </c>
      <c r="F28944" s="73" t="s">
        <v>11</v>
      </c>
    </row>
    <row r="28945" spans="1:6" ht="51" x14ac:dyDescent="0.25">
      <c r="A28945" s="73" t="s">
        <v>25885</v>
      </c>
      <c r="B28945" s="74" t="s">
        <v>25886</v>
      </c>
      <c r="C28945" s="73" t="s">
        <v>852</v>
      </c>
      <c r="D28945" s="75">
        <v>2.44</v>
      </c>
      <c r="E28945" s="75">
        <v>2.39</v>
      </c>
      <c r="F28945" s="73" t="s">
        <v>11</v>
      </c>
    </row>
    <row r="28946" spans="1:6" ht="51" x14ac:dyDescent="0.25">
      <c r="A28946" s="73" t="s">
        <v>25887</v>
      </c>
      <c r="B28946" s="74" t="s">
        <v>25888</v>
      </c>
      <c r="C28946" s="73" t="s">
        <v>852</v>
      </c>
      <c r="D28946" s="75">
        <v>3.32</v>
      </c>
      <c r="E28946" s="75">
        <v>3.28</v>
      </c>
      <c r="F28946" s="73" t="s">
        <v>11</v>
      </c>
    </row>
    <row r="28947" spans="1:6" ht="51" x14ac:dyDescent="0.25">
      <c r="A28947" s="73" t="s">
        <v>25889</v>
      </c>
      <c r="B28947" s="74" t="s">
        <v>25890</v>
      </c>
      <c r="C28947" s="73" t="s">
        <v>852</v>
      </c>
      <c r="D28947" s="75">
        <v>1.98</v>
      </c>
      <c r="E28947" s="75">
        <v>1.94</v>
      </c>
      <c r="F28947" s="73" t="s">
        <v>11</v>
      </c>
    </row>
    <row r="28948" spans="1:6" ht="51" x14ac:dyDescent="0.25">
      <c r="A28948" s="73" t="s">
        <v>25891</v>
      </c>
      <c r="B28948" s="74" t="s">
        <v>25892</v>
      </c>
      <c r="C28948" s="73" t="s">
        <v>852</v>
      </c>
      <c r="D28948" s="75">
        <v>2.48</v>
      </c>
      <c r="E28948" s="75">
        <v>2.44</v>
      </c>
      <c r="F28948" s="73" t="s">
        <v>11</v>
      </c>
    </row>
    <row r="28949" spans="1:6" ht="51" x14ac:dyDescent="0.25">
      <c r="A28949" s="73" t="s">
        <v>25893</v>
      </c>
      <c r="B28949" s="74" t="s">
        <v>25894</v>
      </c>
      <c r="C28949" s="73" t="s">
        <v>852</v>
      </c>
      <c r="D28949" s="75">
        <v>3.29</v>
      </c>
      <c r="E28949" s="75">
        <v>3.23</v>
      </c>
      <c r="F28949" s="73" t="s">
        <v>11</v>
      </c>
    </row>
    <row r="28950" spans="1:6" ht="51" x14ac:dyDescent="0.25">
      <c r="A28950" s="73" t="s">
        <v>25895</v>
      </c>
      <c r="B28950" s="74" t="s">
        <v>25896</v>
      </c>
      <c r="C28950" s="73" t="s">
        <v>852</v>
      </c>
      <c r="D28950" s="75">
        <v>4.22</v>
      </c>
      <c r="E28950" s="75">
        <v>4.17</v>
      </c>
      <c r="F28950" s="73" t="s">
        <v>11</v>
      </c>
    </row>
    <row r="28951" spans="1:6" ht="51" x14ac:dyDescent="0.25">
      <c r="A28951" s="73" t="s">
        <v>25897</v>
      </c>
      <c r="B28951" s="74" t="s">
        <v>25898</v>
      </c>
      <c r="C28951" s="73" t="s">
        <v>852</v>
      </c>
      <c r="D28951" s="75">
        <v>4.51</v>
      </c>
      <c r="E28951" s="75">
        <v>4.43</v>
      </c>
      <c r="F28951" s="73" t="s">
        <v>11</v>
      </c>
    </row>
    <row r="28952" spans="1:6" ht="51" x14ac:dyDescent="0.25">
      <c r="A28952" s="73" t="s">
        <v>25899</v>
      </c>
      <c r="B28952" s="74" t="s">
        <v>25900</v>
      </c>
      <c r="C28952" s="73" t="s">
        <v>852</v>
      </c>
      <c r="D28952" s="75">
        <v>5.76</v>
      </c>
      <c r="E28952" s="75">
        <v>5.69</v>
      </c>
      <c r="F28952" s="73" t="s">
        <v>11</v>
      </c>
    </row>
    <row r="28953" spans="1:6" ht="51" x14ac:dyDescent="0.25">
      <c r="A28953" s="73" t="s">
        <v>25901</v>
      </c>
      <c r="B28953" s="74" t="s">
        <v>25902</v>
      </c>
      <c r="C28953" s="73" t="s">
        <v>852</v>
      </c>
      <c r="D28953" s="75">
        <v>1.24</v>
      </c>
      <c r="E28953" s="75">
        <v>1.22</v>
      </c>
      <c r="F28953" s="73" t="s">
        <v>11</v>
      </c>
    </row>
    <row r="28954" spans="1:6" ht="51" x14ac:dyDescent="0.25">
      <c r="A28954" s="73" t="s">
        <v>25903</v>
      </c>
      <c r="B28954" s="74" t="s">
        <v>25904</v>
      </c>
      <c r="C28954" s="73" t="s">
        <v>852</v>
      </c>
      <c r="D28954" s="75">
        <v>1.7</v>
      </c>
      <c r="E28954" s="75">
        <v>1.68</v>
      </c>
      <c r="F28954" s="73" t="s">
        <v>11</v>
      </c>
    </row>
    <row r="28955" spans="1:6" ht="51" x14ac:dyDescent="0.25">
      <c r="A28955" s="73" t="s">
        <v>25905</v>
      </c>
      <c r="B28955" s="74" t="s">
        <v>25906</v>
      </c>
      <c r="C28955" s="73" t="s">
        <v>852</v>
      </c>
      <c r="D28955" s="75">
        <v>1.24</v>
      </c>
      <c r="E28955" s="75">
        <v>1.22</v>
      </c>
      <c r="F28955" s="73" t="s">
        <v>11</v>
      </c>
    </row>
    <row r="28956" spans="1:6" ht="51" x14ac:dyDescent="0.25">
      <c r="A28956" s="73" t="s">
        <v>25907</v>
      </c>
      <c r="B28956" s="74" t="s">
        <v>25908</v>
      </c>
      <c r="C28956" s="73" t="s">
        <v>852</v>
      </c>
      <c r="D28956" s="75">
        <v>1.7</v>
      </c>
      <c r="E28956" s="75">
        <v>1.68</v>
      </c>
      <c r="F28956" s="73" t="s">
        <v>11</v>
      </c>
    </row>
    <row r="28957" spans="1:6" ht="51" x14ac:dyDescent="0.25">
      <c r="A28957" s="73" t="s">
        <v>25909</v>
      </c>
      <c r="B28957" s="74" t="s">
        <v>25910</v>
      </c>
      <c r="C28957" s="73" t="s">
        <v>852</v>
      </c>
      <c r="D28957" s="75">
        <v>1.47</v>
      </c>
      <c r="E28957" s="75">
        <v>1.44</v>
      </c>
      <c r="F28957" s="73" t="s">
        <v>11</v>
      </c>
    </row>
    <row r="28958" spans="1:6" ht="51" x14ac:dyDescent="0.25">
      <c r="A28958" s="73" t="s">
        <v>25911</v>
      </c>
      <c r="B28958" s="74" t="s">
        <v>25912</v>
      </c>
      <c r="C28958" s="73" t="s">
        <v>852</v>
      </c>
      <c r="D28958" s="75">
        <v>1.92</v>
      </c>
      <c r="E28958" s="75">
        <v>1.9</v>
      </c>
      <c r="F28958" s="73" t="s">
        <v>11</v>
      </c>
    </row>
    <row r="28959" spans="1:6" ht="51" x14ac:dyDescent="0.25">
      <c r="A28959" s="73" t="s">
        <v>25913</v>
      </c>
      <c r="B28959" s="74" t="s">
        <v>25914</v>
      </c>
      <c r="C28959" s="73" t="s">
        <v>852</v>
      </c>
      <c r="D28959" s="75">
        <v>1.47</v>
      </c>
      <c r="E28959" s="75">
        <v>1.44</v>
      </c>
      <c r="F28959" s="73" t="s">
        <v>11</v>
      </c>
    </row>
    <row r="28960" spans="1:6" ht="51" x14ac:dyDescent="0.25">
      <c r="A28960" s="73" t="s">
        <v>25915</v>
      </c>
      <c r="B28960" s="74" t="s">
        <v>25916</v>
      </c>
      <c r="C28960" s="73" t="s">
        <v>852</v>
      </c>
      <c r="D28960" s="75">
        <v>1.92</v>
      </c>
      <c r="E28960" s="75">
        <v>1.9</v>
      </c>
      <c r="F28960" s="73" t="s">
        <v>11</v>
      </c>
    </row>
    <row r="28961" spans="1:6" ht="51" x14ac:dyDescent="0.25">
      <c r="A28961" s="73" t="s">
        <v>25917</v>
      </c>
      <c r="B28961" s="74" t="s">
        <v>25918</v>
      </c>
      <c r="C28961" s="73" t="s">
        <v>852</v>
      </c>
      <c r="D28961" s="75">
        <v>3.43</v>
      </c>
      <c r="E28961" s="75">
        <v>3.36</v>
      </c>
      <c r="F28961" s="73" t="s">
        <v>11</v>
      </c>
    </row>
    <row r="28962" spans="1:6" ht="51" x14ac:dyDescent="0.25">
      <c r="A28962" s="73" t="s">
        <v>25919</v>
      </c>
      <c r="B28962" s="74" t="s">
        <v>25920</v>
      </c>
      <c r="C28962" s="73" t="s">
        <v>852</v>
      </c>
      <c r="D28962" s="75">
        <v>4.9400000000000004</v>
      </c>
      <c r="E28962" s="75">
        <v>4.8899999999999997</v>
      </c>
      <c r="F28962" s="73" t="s">
        <v>11</v>
      </c>
    </row>
    <row r="28963" spans="1:6" ht="51" x14ac:dyDescent="0.25">
      <c r="A28963" s="73" t="s">
        <v>25921</v>
      </c>
      <c r="B28963" s="74" t="s">
        <v>25922</v>
      </c>
      <c r="C28963" s="73" t="s">
        <v>852</v>
      </c>
      <c r="D28963" s="75">
        <v>3.43</v>
      </c>
      <c r="E28963" s="75">
        <v>3.36</v>
      </c>
      <c r="F28963" s="73" t="s">
        <v>11</v>
      </c>
    </row>
    <row r="28964" spans="1:6" ht="51" x14ac:dyDescent="0.25">
      <c r="A28964" s="73" t="s">
        <v>25923</v>
      </c>
      <c r="B28964" s="74" t="s">
        <v>25924</v>
      </c>
      <c r="C28964" s="73" t="s">
        <v>852</v>
      </c>
      <c r="D28964" s="75">
        <v>4.9400000000000004</v>
      </c>
      <c r="E28964" s="75">
        <v>4.8899999999999997</v>
      </c>
      <c r="F28964" s="73" t="s">
        <v>11</v>
      </c>
    </row>
    <row r="28965" spans="1:6" ht="51" x14ac:dyDescent="0.25">
      <c r="A28965" s="73" t="s">
        <v>25925</v>
      </c>
      <c r="B28965" s="74" t="s">
        <v>25926</v>
      </c>
      <c r="C28965" s="73" t="s">
        <v>852</v>
      </c>
      <c r="D28965" s="75">
        <v>3.95</v>
      </c>
      <c r="E28965" s="75">
        <v>3.87</v>
      </c>
      <c r="F28965" s="73" t="s">
        <v>11</v>
      </c>
    </row>
    <row r="28966" spans="1:6" ht="51" x14ac:dyDescent="0.25">
      <c r="A28966" s="73" t="s">
        <v>25927</v>
      </c>
      <c r="B28966" s="74" t="s">
        <v>25928</v>
      </c>
      <c r="C28966" s="73" t="s">
        <v>852</v>
      </c>
      <c r="D28966" s="75">
        <v>5.46</v>
      </c>
      <c r="E28966" s="75">
        <v>5.39</v>
      </c>
      <c r="F28966" s="73" t="s">
        <v>11</v>
      </c>
    </row>
    <row r="28967" spans="1:6" ht="51" x14ac:dyDescent="0.25">
      <c r="A28967" s="73" t="s">
        <v>25929</v>
      </c>
      <c r="B28967" s="74" t="s">
        <v>25930</v>
      </c>
      <c r="C28967" s="73" t="s">
        <v>852</v>
      </c>
      <c r="D28967" s="75">
        <v>3.95</v>
      </c>
      <c r="E28967" s="75">
        <v>3.87</v>
      </c>
      <c r="F28967" s="73" t="s">
        <v>11</v>
      </c>
    </row>
    <row r="28968" spans="1:6" ht="51" x14ac:dyDescent="0.25">
      <c r="A28968" s="73" t="s">
        <v>25931</v>
      </c>
      <c r="B28968" s="74" t="s">
        <v>25932</v>
      </c>
      <c r="C28968" s="73" t="s">
        <v>852</v>
      </c>
      <c r="D28968" s="75">
        <v>5.46</v>
      </c>
      <c r="E28968" s="75">
        <v>5.39</v>
      </c>
      <c r="F28968" s="73" t="s">
        <v>11</v>
      </c>
    </row>
    <row r="28969" spans="1:6" ht="51" x14ac:dyDescent="0.25">
      <c r="A28969" s="73" t="s">
        <v>25933</v>
      </c>
      <c r="B28969" s="74" t="s">
        <v>25934</v>
      </c>
      <c r="C28969" s="73" t="s">
        <v>852</v>
      </c>
      <c r="D28969" s="75">
        <v>3.75</v>
      </c>
      <c r="E28969" s="75">
        <v>3.68</v>
      </c>
      <c r="F28969" s="73" t="s">
        <v>11</v>
      </c>
    </row>
    <row r="28970" spans="1:6" ht="51" x14ac:dyDescent="0.25">
      <c r="A28970" s="73" t="s">
        <v>25935</v>
      </c>
      <c r="B28970" s="74" t="s">
        <v>25936</v>
      </c>
      <c r="C28970" s="73" t="s">
        <v>852</v>
      </c>
      <c r="D28970" s="75">
        <v>5.57</v>
      </c>
      <c r="E28970" s="75">
        <v>5.52</v>
      </c>
      <c r="F28970" s="73" t="s">
        <v>11</v>
      </c>
    </row>
    <row r="28971" spans="1:6" ht="51" x14ac:dyDescent="0.25">
      <c r="A28971" s="73" t="s">
        <v>25937</v>
      </c>
      <c r="B28971" s="74" t="s">
        <v>25938</v>
      </c>
      <c r="C28971" s="73" t="s">
        <v>852</v>
      </c>
      <c r="D28971" s="75">
        <v>3.85</v>
      </c>
      <c r="E28971" s="75">
        <v>3.78</v>
      </c>
      <c r="F28971" s="73" t="s">
        <v>11</v>
      </c>
    </row>
    <row r="28972" spans="1:6" ht="51" x14ac:dyDescent="0.25">
      <c r="A28972" s="73" t="s">
        <v>25939</v>
      </c>
      <c r="B28972" s="74" t="s">
        <v>25940</v>
      </c>
      <c r="C28972" s="73" t="s">
        <v>852</v>
      </c>
      <c r="D28972" s="75">
        <v>5.57</v>
      </c>
      <c r="E28972" s="75">
        <v>5.52</v>
      </c>
      <c r="F28972" s="73" t="s">
        <v>11</v>
      </c>
    </row>
    <row r="28973" spans="1:6" ht="51" x14ac:dyDescent="0.25">
      <c r="A28973" s="73" t="s">
        <v>25941</v>
      </c>
      <c r="B28973" s="74" t="s">
        <v>25942</v>
      </c>
      <c r="C28973" s="73" t="s">
        <v>852</v>
      </c>
      <c r="D28973" s="75">
        <v>4.3600000000000003</v>
      </c>
      <c r="E28973" s="75">
        <v>4.28</v>
      </c>
      <c r="F28973" s="73" t="s">
        <v>11</v>
      </c>
    </row>
    <row r="28974" spans="1:6" ht="51" x14ac:dyDescent="0.25">
      <c r="A28974" s="73" t="s">
        <v>25943</v>
      </c>
      <c r="B28974" s="74" t="s">
        <v>25944</v>
      </c>
      <c r="C28974" s="73" t="s">
        <v>852</v>
      </c>
      <c r="D28974" s="75">
        <v>6.12</v>
      </c>
      <c r="E28974" s="75">
        <v>6.05</v>
      </c>
      <c r="F28974" s="73" t="s">
        <v>11</v>
      </c>
    </row>
    <row r="28975" spans="1:6" ht="51" x14ac:dyDescent="0.25">
      <c r="A28975" s="73" t="s">
        <v>25945</v>
      </c>
      <c r="B28975" s="74" t="s">
        <v>25946</v>
      </c>
      <c r="C28975" s="73" t="s">
        <v>852</v>
      </c>
      <c r="D28975" s="75">
        <v>4.3600000000000003</v>
      </c>
      <c r="E28975" s="75">
        <v>4.28</v>
      </c>
      <c r="F28975" s="73" t="s">
        <v>11</v>
      </c>
    </row>
    <row r="28976" spans="1:6" ht="51" x14ac:dyDescent="0.25">
      <c r="A28976" s="73" t="s">
        <v>25947</v>
      </c>
      <c r="B28976" s="74" t="s">
        <v>25948</v>
      </c>
      <c r="C28976" s="73" t="s">
        <v>852</v>
      </c>
      <c r="D28976" s="75">
        <v>6.09</v>
      </c>
      <c r="E28976" s="75">
        <v>6.02</v>
      </c>
      <c r="F28976" s="73" t="s">
        <v>11</v>
      </c>
    </row>
    <row r="28977" spans="1:6" ht="25.5" x14ac:dyDescent="0.25">
      <c r="A28977" s="73" t="s">
        <v>25949</v>
      </c>
      <c r="B28977" s="74" t="s">
        <v>25950</v>
      </c>
      <c r="C28977" s="73" t="s">
        <v>852</v>
      </c>
      <c r="D28977" s="75">
        <v>1.35</v>
      </c>
      <c r="E28977" s="75">
        <v>1.32</v>
      </c>
      <c r="F28977" s="73" t="s">
        <v>11</v>
      </c>
    </row>
    <row r="28978" spans="1:6" ht="25.5" x14ac:dyDescent="0.25">
      <c r="A28978" s="73" t="s">
        <v>25951</v>
      </c>
      <c r="B28978" s="74" t="s">
        <v>25952</v>
      </c>
      <c r="C28978" s="73" t="s">
        <v>852</v>
      </c>
      <c r="D28978" s="75">
        <v>1.58</v>
      </c>
      <c r="E28978" s="75">
        <v>1.55</v>
      </c>
      <c r="F28978" s="73" t="s">
        <v>11</v>
      </c>
    </row>
    <row r="28979" spans="1:6" ht="38.25" x14ac:dyDescent="0.25">
      <c r="A28979" s="73" t="s">
        <v>25953</v>
      </c>
      <c r="B28979" s="74" t="s">
        <v>25954</v>
      </c>
      <c r="C28979" s="73" t="s">
        <v>852</v>
      </c>
      <c r="D28979" s="75">
        <v>0.2</v>
      </c>
      <c r="E28979" s="75">
        <v>0.2</v>
      </c>
      <c r="F28979" s="73" t="s">
        <v>11</v>
      </c>
    </row>
    <row r="28980" spans="1:6" ht="38.25" x14ac:dyDescent="0.25">
      <c r="A28980" s="73" t="s">
        <v>25955</v>
      </c>
      <c r="B28980" s="74" t="s">
        <v>25956</v>
      </c>
      <c r="C28980" s="73" t="s">
        <v>852</v>
      </c>
      <c r="D28980" s="75">
        <v>0.31</v>
      </c>
      <c r="E28980" s="75">
        <v>0.3</v>
      </c>
      <c r="F28980" s="73" t="s">
        <v>11</v>
      </c>
    </row>
    <row r="28981" spans="1:6" ht="25.5" x14ac:dyDescent="0.25">
      <c r="A28981" s="73" t="s">
        <v>25957</v>
      </c>
      <c r="B28981" s="74" t="s">
        <v>25958</v>
      </c>
      <c r="C28981" s="73" t="s">
        <v>852</v>
      </c>
      <c r="D28981" s="75">
        <v>140.29</v>
      </c>
      <c r="E28981" s="75">
        <v>139.6</v>
      </c>
      <c r="F28981" s="73" t="s">
        <v>11</v>
      </c>
    </row>
    <row r="28982" spans="1:6" ht="25.5" x14ac:dyDescent="0.25">
      <c r="A28982" s="73" t="s">
        <v>25959</v>
      </c>
      <c r="B28982" s="74" t="s">
        <v>25960</v>
      </c>
      <c r="C28982" s="73" t="s">
        <v>852</v>
      </c>
      <c r="D28982" s="75">
        <v>166.95</v>
      </c>
      <c r="E28982" s="75">
        <v>166.13</v>
      </c>
      <c r="F28982" s="73" t="s">
        <v>11</v>
      </c>
    </row>
    <row r="28983" spans="1:6" ht="25.5" x14ac:dyDescent="0.25">
      <c r="A28983" s="73" t="s">
        <v>25961</v>
      </c>
      <c r="B28983" s="74" t="s">
        <v>25962</v>
      </c>
      <c r="C28983" s="73" t="s">
        <v>852</v>
      </c>
      <c r="D28983" s="75">
        <v>214.7</v>
      </c>
      <c r="E28983" s="75">
        <v>213.68</v>
      </c>
      <c r="F28983" s="73" t="s">
        <v>11</v>
      </c>
    </row>
    <row r="28984" spans="1:6" ht="25.5" x14ac:dyDescent="0.25">
      <c r="A28984" s="73" t="s">
        <v>25963</v>
      </c>
      <c r="B28984" s="74" t="s">
        <v>25964</v>
      </c>
      <c r="C28984" s="73" t="s">
        <v>852</v>
      </c>
      <c r="D28984" s="75">
        <v>0.11</v>
      </c>
      <c r="E28984" s="75">
        <v>0.11</v>
      </c>
      <c r="F28984" s="73" t="s">
        <v>11</v>
      </c>
    </row>
    <row r="28985" spans="1:6" x14ac:dyDescent="0.25">
      <c r="A28985" s="73" t="s">
        <v>25965</v>
      </c>
      <c r="B28985" s="74" t="s">
        <v>25966</v>
      </c>
      <c r="C28985" s="73" t="s">
        <v>852</v>
      </c>
      <c r="D28985" s="75">
        <v>0.6</v>
      </c>
      <c r="E28985" s="75">
        <v>0.59</v>
      </c>
      <c r="F28985" s="73" t="s">
        <v>11</v>
      </c>
    </row>
    <row r="28986" spans="1:6" ht="38.25" x14ac:dyDescent="0.25">
      <c r="A28986" s="73" t="s">
        <v>35584</v>
      </c>
      <c r="B28986" s="74" t="s">
        <v>35585</v>
      </c>
      <c r="C28986" s="73" t="s">
        <v>852</v>
      </c>
      <c r="D28986" s="75">
        <v>72.66</v>
      </c>
      <c r="E28986" s="75">
        <v>69.83</v>
      </c>
      <c r="F28986" s="73" t="s">
        <v>11</v>
      </c>
    </row>
    <row r="28987" spans="1:6" ht="38.25" x14ac:dyDescent="0.25">
      <c r="A28987" s="73" t="s">
        <v>35604</v>
      </c>
      <c r="B28987" s="74" t="s">
        <v>35605</v>
      </c>
      <c r="C28987" s="73" t="s">
        <v>852</v>
      </c>
      <c r="D28987" s="75">
        <v>117.93</v>
      </c>
      <c r="E28987" s="75">
        <v>115.38</v>
      </c>
      <c r="F28987" s="73" t="s">
        <v>11</v>
      </c>
    </row>
    <row r="28988" spans="1:6" ht="38.25" x14ac:dyDescent="0.25">
      <c r="A28988" s="73" t="s">
        <v>35606</v>
      </c>
      <c r="B28988" s="74" t="s">
        <v>35607</v>
      </c>
      <c r="C28988" s="73" t="s">
        <v>852</v>
      </c>
      <c r="D28988" s="75">
        <v>81.3</v>
      </c>
      <c r="E28988" s="75">
        <v>78.63</v>
      </c>
      <c r="F28988" s="73" t="s">
        <v>11</v>
      </c>
    </row>
    <row r="28989" spans="1:6" ht="38.25" x14ac:dyDescent="0.25">
      <c r="A28989" s="73" t="s">
        <v>35608</v>
      </c>
      <c r="B28989" s="74" t="s">
        <v>35609</v>
      </c>
      <c r="C28989" s="73" t="s">
        <v>852</v>
      </c>
      <c r="D28989" s="75">
        <v>70.61</v>
      </c>
      <c r="E28989" s="75">
        <v>67.78</v>
      </c>
      <c r="F28989" s="73" t="s">
        <v>11</v>
      </c>
    </row>
    <row r="28990" spans="1:6" ht="38.25" x14ac:dyDescent="0.25">
      <c r="A28990" s="73" t="s">
        <v>35610</v>
      </c>
      <c r="B28990" s="74" t="s">
        <v>35611</v>
      </c>
      <c r="C28990" s="73" t="s">
        <v>852</v>
      </c>
      <c r="D28990" s="75">
        <v>132.75</v>
      </c>
      <c r="E28990" s="75">
        <v>130.19</v>
      </c>
      <c r="F28990" s="73" t="s">
        <v>11</v>
      </c>
    </row>
    <row r="28991" spans="1:6" ht="38.25" x14ac:dyDescent="0.25">
      <c r="A28991" s="73" t="s">
        <v>35612</v>
      </c>
      <c r="B28991" s="74" t="s">
        <v>35613</v>
      </c>
      <c r="C28991" s="73" t="s">
        <v>852</v>
      </c>
      <c r="D28991" s="75">
        <v>89.08</v>
      </c>
      <c r="E28991" s="75">
        <v>86.41</v>
      </c>
      <c r="F28991" s="73" t="s">
        <v>11</v>
      </c>
    </row>
    <row r="28992" spans="1:6" ht="38.25" x14ac:dyDescent="0.25">
      <c r="A28992" s="73" t="s">
        <v>35614</v>
      </c>
      <c r="B28992" s="74" t="s">
        <v>35615</v>
      </c>
      <c r="C28992" s="73" t="s">
        <v>852</v>
      </c>
      <c r="D28992" s="75">
        <v>76.05</v>
      </c>
      <c r="E28992" s="75">
        <v>73.22</v>
      </c>
      <c r="F28992" s="73" t="s">
        <v>11</v>
      </c>
    </row>
    <row r="28993" spans="1:6" ht="38.25" x14ac:dyDescent="0.25">
      <c r="A28993" s="73" t="s">
        <v>35616</v>
      </c>
      <c r="B28993" s="74" t="s">
        <v>35617</v>
      </c>
      <c r="C28993" s="73" t="s">
        <v>852</v>
      </c>
      <c r="D28993" s="75">
        <v>133.97999999999999</v>
      </c>
      <c r="E28993" s="75">
        <v>131.43</v>
      </c>
      <c r="F28993" s="73" t="s">
        <v>11</v>
      </c>
    </row>
    <row r="28994" spans="1:6" ht="38.25" x14ac:dyDescent="0.25">
      <c r="A28994" s="73" t="s">
        <v>35618</v>
      </c>
      <c r="B28994" s="74" t="s">
        <v>35619</v>
      </c>
      <c r="C28994" s="73" t="s">
        <v>852</v>
      </c>
      <c r="D28994" s="75">
        <v>89.73</v>
      </c>
      <c r="E28994" s="75">
        <v>87.06</v>
      </c>
      <c r="F28994" s="73" t="s">
        <v>11</v>
      </c>
    </row>
    <row r="28995" spans="1:6" ht="38.25" x14ac:dyDescent="0.25">
      <c r="A28995" s="73" t="s">
        <v>35620</v>
      </c>
      <c r="B28995" s="74" t="s">
        <v>35621</v>
      </c>
      <c r="C28995" s="73" t="s">
        <v>852</v>
      </c>
      <c r="D28995" s="75">
        <v>76.5</v>
      </c>
      <c r="E28995" s="75">
        <v>73.67</v>
      </c>
      <c r="F28995" s="73" t="s">
        <v>11</v>
      </c>
    </row>
    <row r="28996" spans="1:6" ht="38.25" x14ac:dyDescent="0.25">
      <c r="A28996" s="73" t="s">
        <v>35622</v>
      </c>
      <c r="B28996" s="74" t="s">
        <v>35623</v>
      </c>
      <c r="C28996" s="73" t="s">
        <v>852</v>
      </c>
      <c r="D28996" s="75">
        <v>110.83</v>
      </c>
      <c r="E28996" s="75">
        <v>108.28</v>
      </c>
      <c r="F28996" s="73" t="s">
        <v>11</v>
      </c>
    </row>
    <row r="28997" spans="1:6" ht="38.25" x14ac:dyDescent="0.25">
      <c r="A28997" s="73" t="s">
        <v>35624</v>
      </c>
      <c r="B28997" s="74" t="s">
        <v>35625</v>
      </c>
      <c r="C28997" s="73" t="s">
        <v>852</v>
      </c>
      <c r="D28997" s="75">
        <v>77.62</v>
      </c>
      <c r="E28997" s="75">
        <v>74.95</v>
      </c>
      <c r="F28997" s="73" t="s">
        <v>11</v>
      </c>
    </row>
    <row r="28998" spans="1:6" ht="38.25" x14ac:dyDescent="0.25">
      <c r="A28998" s="73" t="s">
        <v>35626</v>
      </c>
      <c r="B28998" s="74" t="s">
        <v>35627</v>
      </c>
      <c r="C28998" s="73" t="s">
        <v>852</v>
      </c>
      <c r="D28998" s="75">
        <v>68.05</v>
      </c>
      <c r="E28998" s="75">
        <v>65.22</v>
      </c>
      <c r="F28998" s="73" t="s">
        <v>11</v>
      </c>
    </row>
    <row r="28999" spans="1:6" ht="38.25" x14ac:dyDescent="0.25">
      <c r="A28999" s="73" t="s">
        <v>35628</v>
      </c>
      <c r="B28999" s="74" t="s">
        <v>35629</v>
      </c>
      <c r="C28999" s="73" t="s">
        <v>852</v>
      </c>
      <c r="D28999" s="75">
        <v>113.74</v>
      </c>
      <c r="E28999" s="75">
        <v>111.19</v>
      </c>
      <c r="F28999" s="73" t="s">
        <v>11</v>
      </c>
    </row>
    <row r="29000" spans="1:6" ht="38.25" x14ac:dyDescent="0.25">
      <c r="A29000" s="73" t="s">
        <v>35630</v>
      </c>
      <c r="B29000" s="74" t="s">
        <v>35631</v>
      </c>
      <c r="C29000" s="73" t="s">
        <v>852</v>
      </c>
      <c r="D29000" s="75">
        <v>79.150000000000006</v>
      </c>
      <c r="E29000" s="75">
        <v>76.47</v>
      </c>
      <c r="F29000" s="73" t="s">
        <v>11</v>
      </c>
    </row>
    <row r="29001" spans="1:6" ht="38.25" x14ac:dyDescent="0.25">
      <c r="A29001" s="73" t="s">
        <v>35632</v>
      </c>
      <c r="B29001" s="74" t="s">
        <v>35633</v>
      </c>
      <c r="C29001" s="73" t="s">
        <v>852</v>
      </c>
      <c r="D29001" s="75">
        <v>69.12</v>
      </c>
      <c r="E29001" s="75">
        <v>66.290000000000006</v>
      </c>
      <c r="F29001" s="73" t="s">
        <v>11</v>
      </c>
    </row>
    <row r="29002" spans="1:6" ht="38.25" x14ac:dyDescent="0.25">
      <c r="A29002" s="73" t="s">
        <v>35634</v>
      </c>
      <c r="B29002" s="74" t="s">
        <v>35635</v>
      </c>
      <c r="C29002" s="73" t="s">
        <v>852</v>
      </c>
      <c r="D29002" s="75">
        <v>123.37</v>
      </c>
      <c r="E29002" s="75">
        <v>120.81</v>
      </c>
      <c r="F29002" s="73" t="s">
        <v>11</v>
      </c>
    </row>
    <row r="29003" spans="1:6" ht="38.25" x14ac:dyDescent="0.25">
      <c r="A29003" s="73" t="s">
        <v>35636</v>
      </c>
      <c r="B29003" s="74" t="s">
        <v>35637</v>
      </c>
      <c r="C29003" s="73" t="s">
        <v>852</v>
      </c>
      <c r="D29003" s="75">
        <v>84.2</v>
      </c>
      <c r="E29003" s="75">
        <v>81.53</v>
      </c>
      <c r="F29003" s="73" t="s">
        <v>11</v>
      </c>
    </row>
    <row r="29004" spans="1:6" ht="38.25" x14ac:dyDescent="0.25">
      <c r="A29004" s="73" t="s">
        <v>35638</v>
      </c>
      <c r="B29004" s="74" t="s">
        <v>35639</v>
      </c>
      <c r="C29004" s="73" t="s">
        <v>852</v>
      </c>
      <c r="D29004" s="75">
        <v>109.94</v>
      </c>
      <c r="E29004" s="75">
        <v>105.44</v>
      </c>
      <c r="F29004" s="73" t="s">
        <v>11</v>
      </c>
    </row>
    <row r="29005" spans="1:6" ht="38.25" x14ac:dyDescent="0.25">
      <c r="A29005" s="73" t="s">
        <v>35640</v>
      </c>
      <c r="B29005" s="74" t="s">
        <v>35641</v>
      </c>
      <c r="C29005" s="73" t="s">
        <v>852</v>
      </c>
      <c r="D29005" s="75">
        <v>105.91</v>
      </c>
      <c r="E29005" s="75">
        <v>101.41</v>
      </c>
      <c r="F29005" s="73" t="s">
        <v>11</v>
      </c>
    </row>
    <row r="29006" spans="1:6" ht="38.25" x14ac:dyDescent="0.25">
      <c r="A29006" s="73" t="s">
        <v>35642</v>
      </c>
      <c r="B29006" s="74" t="s">
        <v>35643</v>
      </c>
      <c r="C29006" s="73" t="s">
        <v>852</v>
      </c>
      <c r="D29006" s="75">
        <v>149.63</v>
      </c>
      <c r="E29006" s="75">
        <v>146.02000000000001</v>
      </c>
      <c r="F29006" s="73" t="s">
        <v>11</v>
      </c>
    </row>
    <row r="29007" spans="1:6" ht="38.25" x14ac:dyDescent="0.25">
      <c r="A29007" s="73" t="s">
        <v>35644</v>
      </c>
      <c r="B29007" s="74" t="s">
        <v>35645</v>
      </c>
      <c r="C29007" s="73" t="s">
        <v>852</v>
      </c>
      <c r="D29007" s="75">
        <v>23.75</v>
      </c>
      <c r="E29007" s="75">
        <v>22.5</v>
      </c>
      <c r="F29007" s="73" t="s">
        <v>11</v>
      </c>
    </row>
    <row r="29008" spans="1:6" ht="38.25" x14ac:dyDescent="0.25">
      <c r="A29008" s="73" t="s">
        <v>35648</v>
      </c>
      <c r="B29008" s="74" t="s">
        <v>35649</v>
      </c>
      <c r="C29008" s="73" t="s">
        <v>852</v>
      </c>
      <c r="D29008" s="75">
        <v>185</v>
      </c>
      <c r="E29008" s="75">
        <v>184.74</v>
      </c>
      <c r="F29008" s="73" t="s">
        <v>11</v>
      </c>
    </row>
    <row r="29009" spans="1:6" ht="38.25" x14ac:dyDescent="0.25">
      <c r="A29009" s="73" t="s">
        <v>35650</v>
      </c>
      <c r="B29009" s="74" t="s">
        <v>35651</v>
      </c>
      <c r="C29009" s="73" t="s">
        <v>852</v>
      </c>
      <c r="D29009" s="75">
        <v>106.42</v>
      </c>
      <c r="E29009" s="75">
        <v>105.27</v>
      </c>
      <c r="F29009" s="73" t="s">
        <v>11</v>
      </c>
    </row>
    <row r="29010" spans="1:6" ht="38.25" x14ac:dyDescent="0.25">
      <c r="A29010" s="73" t="s">
        <v>35652</v>
      </c>
      <c r="B29010" s="74" t="s">
        <v>35653</v>
      </c>
      <c r="C29010" s="73" t="s">
        <v>852</v>
      </c>
      <c r="D29010" s="75">
        <v>132.79</v>
      </c>
      <c r="E29010" s="75">
        <v>131.63999999999999</v>
      </c>
      <c r="F29010" s="73" t="s">
        <v>11</v>
      </c>
    </row>
    <row r="29011" spans="1:6" ht="38.25" x14ac:dyDescent="0.25">
      <c r="A29011" s="73" t="s">
        <v>35654</v>
      </c>
      <c r="B29011" s="74" t="s">
        <v>35655</v>
      </c>
      <c r="C29011" s="73" t="s">
        <v>852</v>
      </c>
      <c r="D29011" s="75">
        <v>115.52</v>
      </c>
      <c r="E29011" s="75">
        <v>114.37</v>
      </c>
      <c r="F29011" s="73" t="s">
        <v>11</v>
      </c>
    </row>
    <row r="29012" spans="1:6" ht="38.25" x14ac:dyDescent="0.25">
      <c r="A29012" s="73" t="s">
        <v>35656</v>
      </c>
      <c r="B29012" s="74" t="s">
        <v>35657</v>
      </c>
      <c r="C29012" s="73" t="s">
        <v>852</v>
      </c>
      <c r="D29012" s="75">
        <v>67.209999999999994</v>
      </c>
      <c r="E29012" s="75">
        <v>66.06</v>
      </c>
      <c r="F29012" s="73" t="s">
        <v>11</v>
      </c>
    </row>
    <row r="29013" spans="1:6" ht="38.25" x14ac:dyDescent="0.25">
      <c r="A29013" s="73" t="s">
        <v>35658</v>
      </c>
      <c r="B29013" s="74" t="s">
        <v>35659</v>
      </c>
      <c r="C29013" s="73" t="s">
        <v>852</v>
      </c>
      <c r="D29013" s="75">
        <v>53.68</v>
      </c>
      <c r="E29013" s="75">
        <v>52.53</v>
      </c>
      <c r="F29013" s="73" t="s">
        <v>11</v>
      </c>
    </row>
    <row r="29014" spans="1:6" ht="38.25" x14ac:dyDescent="0.25">
      <c r="A29014" s="73" t="s">
        <v>35660</v>
      </c>
      <c r="B29014" s="74" t="s">
        <v>35661</v>
      </c>
      <c r="C29014" s="73" t="s">
        <v>852</v>
      </c>
      <c r="D29014" s="75">
        <v>52.28</v>
      </c>
      <c r="E29014" s="75">
        <v>51.13</v>
      </c>
      <c r="F29014" s="73" t="s">
        <v>11</v>
      </c>
    </row>
    <row r="29015" spans="1:6" ht="25.5" x14ac:dyDescent="0.25">
      <c r="A29015" s="73" t="s">
        <v>35662</v>
      </c>
      <c r="B29015" s="74" t="s">
        <v>35663</v>
      </c>
      <c r="C29015" s="73" t="s">
        <v>852</v>
      </c>
      <c r="D29015" s="75">
        <v>7.19</v>
      </c>
      <c r="E29015" s="75">
        <v>7.07</v>
      </c>
      <c r="F29015" s="73" t="s">
        <v>11</v>
      </c>
    </row>
    <row r="29016" spans="1:6" ht="25.5" x14ac:dyDescent="0.25">
      <c r="A29016" s="73" t="s">
        <v>35664</v>
      </c>
      <c r="B29016" s="74" t="s">
        <v>35665</v>
      </c>
      <c r="C29016" s="73" t="s">
        <v>852</v>
      </c>
      <c r="D29016" s="75">
        <v>6.18</v>
      </c>
      <c r="E29016" s="75">
        <v>6.11</v>
      </c>
      <c r="F29016" s="73" t="s">
        <v>11</v>
      </c>
    </row>
    <row r="29017" spans="1:6" ht="25.5" x14ac:dyDescent="0.25">
      <c r="A29017" s="73" t="s">
        <v>35666</v>
      </c>
      <c r="B29017" s="74" t="s">
        <v>35667</v>
      </c>
      <c r="C29017" s="73" t="s">
        <v>852</v>
      </c>
      <c r="D29017" s="75">
        <v>7.18</v>
      </c>
      <c r="E29017" s="75">
        <v>7.09</v>
      </c>
      <c r="F29017" s="73" t="s">
        <v>11</v>
      </c>
    </row>
    <row r="29018" spans="1:6" ht="38.25" x14ac:dyDescent="0.25">
      <c r="A29018" s="73" t="s">
        <v>35668</v>
      </c>
      <c r="B29018" s="74" t="s">
        <v>35669</v>
      </c>
      <c r="C29018" s="73" t="s">
        <v>852</v>
      </c>
      <c r="D29018" s="75">
        <v>5.46</v>
      </c>
      <c r="E29018" s="75">
        <v>5.4</v>
      </c>
      <c r="F29018" s="73" t="s">
        <v>11</v>
      </c>
    </row>
    <row r="29019" spans="1:6" ht="38.25" x14ac:dyDescent="0.25">
      <c r="A29019" s="73" t="s">
        <v>35670</v>
      </c>
      <c r="B29019" s="74" t="s">
        <v>35671</v>
      </c>
      <c r="C29019" s="73" t="s">
        <v>852</v>
      </c>
      <c r="D29019" s="75">
        <v>6.24</v>
      </c>
      <c r="E29019" s="75">
        <v>6.17</v>
      </c>
      <c r="F29019" s="73" t="s">
        <v>11</v>
      </c>
    </row>
    <row r="29020" spans="1:6" ht="38.25" x14ac:dyDescent="0.25">
      <c r="A29020" s="73" t="s">
        <v>35672</v>
      </c>
      <c r="B29020" s="74" t="s">
        <v>35673</v>
      </c>
      <c r="C29020" s="73" t="s">
        <v>852</v>
      </c>
      <c r="D29020" s="75">
        <v>13.51</v>
      </c>
      <c r="E29020" s="75">
        <v>13.22</v>
      </c>
      <c r="F29020" s="73" t="s">
        <v>11</v>
      </c>
    </row>
    <row r="29021" spans="1:6" ht="38.25" x14ac:dyDescent="0.25">
      <c r="A29021" s="73" t="s">
        <v>35674</v>
      </c>
      <c r="B29021" s="74" t="s">
        <v>35675</v>
      </c>
      <c r="C29021" s="73" t="s">
        <v>852</v>
      </c>
      <c r="D29021" s="75">
        <v>13.51</v>
      </c>
      <c r="E29021" s="75">
        <v>13.22</v>
      </c>
      <c r="F29021" s="73" t="s">
        <v>11</v>
      </c>
    </row>
    <row r="29022" spans="1:6" ht="25.5" x14ac:dyDescent="0.25">
      <c r="A29022" s="73" t="s">
        <v>35676</v>
      </c>
      <c r="B29022" s="74" t="s">
        <v>35677</v>
      </c>
      <c r="C29022" s="73" t="s">
        <v>852</v>
      </c>
      <c r="D29022" s="75">
        <v>20.170000000000002</v>
      </c>
      <c r="E29022" s="75">
        <v>19.760000000000002</v>
      </c>
      <c r="F29022" s="73" t="s">
        <v>11</v>
      </c>
    </row>
    <row r="29023" spans="1:6" ht="25.5" x14ac:dyDescent="0.25">
      <c r="A29023" s="73" t="s">
        <v>35678</v>
      </c>
      <c r="B29023" s="74" t="s">
        <v>35679</v>
      </c>
      <c r="C29023" s="73" t="s">
        <v>852</v>
      </c>
      <c r="D29023" s="75">
        <v>20.63</v>
      </c>
      <c r="E29023" s="75">
        <v>20.22</v>
      </c>
      <c r="F29023" s="73" t="s">
        <v>11</v>
      </c>
    </row>
    <row r="29024" spans="1:6" ht="38.25" x14ac:dyDescent="0.25">
      <c r="A29024" s="73" t="s">
        <v>35680</v>
      </c>
      <c r="B29024" s="74" t="s">
        <v>35681</v>
      </c>
      <c r="C29024" s="73" t="s">
        <v>852</v>
      </c>
      <c r="D29024" s="75">
        <v>19.66</v>
      </c>
      <c r="E29024" s="75">
        <v>19.25</v>
      </c>
      <c r="F29024" s="73" t="s">
        <v>11</v>
      </c>
    </row>
    <row r="29025" spans="1:6" ht="38.25" x14ac:dyDescent="0.25">
      <c r="A29025" s="73" t="s">
        <v>35682</v>
      </c>
      <c r="B29025" s="74" t="s">
        <v>35683</v>
      </c>
      <c r="C29025" s="73" t="s">
        <v>852</v>
      </c>
      <c r="D29025" s="75">
        <v>19.989999999999998</v>
      </c>
      <c r="E29025" s="75">
        <v>19.579999999999998</v>
      </c>
      <c r="F29025" s="73" t="s">
        <v>11</v>
      </c>
    </row>
    <row r="29026" spans="1:6" ht="38.25" x14ac:dyDescent="0.25">
      <c r="A29026" s="73" t="s">
        <v>35684</v>
      </c>
      <c r="B29026" s="74" t="s">
        <v>35685</v>
      </c>
      <c r="C29026" s="73" t="s">
        <v>852</v>
      </c>
      <c r="D29026" s="75">
        <v>4.6900000000000004</v>
      </c>
      <c r="E29026" s="75">
        <v>4.6500000000000004</v>
      </c>
      <c r="F29026" s="73" t="s">
        <v>11</v>
      </c>
    </row>
    <row r="29027" spans="1:6" ht="38.25" x14ac:dyDescent="0.25">
      <c r="A29027" s="73" t="s">
        <v>35686</v>
      </c>
      <c r="B29027" s="74" t="s">
        <v>35687</v>
      </c>
      <c r="C29027" s="73" t="s">
        <v>852</v>
      </c>
      <c r="D29027" s="75">
        <v>5.41</v>
      </c>
      <c r="E29027" s="75">
        <v>5.36</v>
      </c>
      <c r="F29027" s="73" t="s">
        <v>11</v>
      </c>
    </row>
    <row r="29028" spans="1:6" ht="38.25" x14ac:dyDescent="0.25">
      <c r="A29028" s="73" t="s">
        <v>35688</v>
      </c>
      <c r="B29028" s="74" t="s">
        <v>35689</v>
      </c>
      <c r="C29028" s="73" t="s">
        <v>852</v>
      </c>
      <c r="D29028" s="75">
        <v>4.08</v>
      </c>
      <c r="E29028" s="75">
        <v>4.05</v>
      </c>
      <c r="F29028" s="73" t="s">
        <v>11</v>
      </c>
    </row>
    <row r="29029" spans="1:6" ht="38.25" x14ac:dyDescent="0.25">
      <c r="A29029" s="73" t="s">
        <v>35690</v>
      </c>
      <c r="B29029" s="74" t="s">
        <v>35691</v>
      </c>
      <c r="C29029" s="73" t="s">
        <v>852</v>
      </c>
      <c r="D29029" s="75">
        <v>4.62</v>
      </c>
      <c r="E29029" s="75">
        <v>4.58</v>
      </c>
      <c r="F29029" s="73" t="s">
        <v>11</v>
      </c>
    </row>
    <row r="29030" spans="1:6" ht="38.25" x14ac:dyDescent="0.25">
      <c r="A29030" s="73" t="s">
        <v>35692</v>
      </c>
      <c r="B29030" s="74" t="s">
        <v>35693</v>
      </c>
      <c r="C29030" s="73" t="s">
        <v>852</v>
      </c>
      <c r="D29030" s="75">
        <v>117.39</v>
      </c>
      <c r="E29030" s="75">
        <v>117.22</v>
      </c>
      <c r="F29030" s="73" t="s">
        <v>11</v>
      </c>
    </row>
    <row r="29031" spans="1:6" ht="38.25" x14ac:dyDescent="0.25">
      <c r="A29031" s="73" t="s">
        <v>35694</v>
      </c>
      <c r="B29031" s="74" t="s">
        <v>35695</v>
      </c>
      <c r="C29031" s="73" t="s">
        <v>852</v>
      </c>
      <c r="D29031" s="75">
        <v>210.68</v>
      </c>
      <c r="E29031" s="75">
        <v>210.52</v>
      </c>
      <c r="F29031" s="73" t="s">
        <v>11</v>
      </c>
    </row>
    <row r="29032" spans="1:6" ht="38.25" x14ac:dyDescent="0.25">
      <c r="A29032" s="73" t="s">
        <v>35696</v>
      </c>
      <c r="B29032" s="74" t="s">
        <v>35697</v>
      </c>
      <c r="C29032" s="73" t="s">
        <v>852</v>
      </c>
      <c r="D29032" s="75">
        <v>117.39</v>
      </c>
      <c r="E29032" s="75">
        <v>117.22</v>
      </c>
      <c r="F29032" s="73" t="s">
        <v>11</v>
      </c>
    </row>
    <row r="29033" spans="1:6" ht="38.25" x14ac:dyDescent="0.25">
      <c r="A29033" s="73" t="s">
        <v>35698</v>
      </c>
      <c r="B29033" s="74" t="s">
        <v>35699</v>
      </c>
      <c r="C29033" s="73" t="s">
        <v>852</v>
      </c>
      <c r="D29033" s="75">
        <v>218.79</v>
      </c>
      <c r="E29033" s="75">
        <v>218.63</v>
      </c>
      <c r="F29033" s="73" t="s">
        <v>11</v>
      </c>
    </row>
    <row r="29034" spans="1:6" ht="38.25" x14ac:dyDescent="0.25">
      <c r="A29034" s="73" t="s">
        <v>35700</v>
      </c>
      <c r="B29034" s="74" t="s">
        <v>35701</v>
      </c>
      <c r="C29034" s="73" t="s">
        <v>852</v>
      </c>
      <c r="D29034" s="75">
        <v>64.22</v>
      </c>
      <c r="E29034" s="75">
        <v>64.13</v>
      </c>
      <c r="F29034" s="73" t="s">
        <v>11</v>
      </c>
    </row>
    <row r="29035" spans="1:6" ht="38.25" x14ac:dyDescent="0.25">
      <c r="A29035" s="73" t="s">
        <v>35702</v>
      </c>
      <c r="B29035" s="74" t="s">
        <v>35703</v>
      </c>
      <c r="C29035" s="73" t="s">
        <v>852</v>
      </c>
      <c r="D29035" s="75">
        <v>1.76</v>
      </c>
      <c r="E29035" s="75">
        <v>1.73</v>
      </c>
      <c r="F29035" s="73" t="s">
        <v>11</v>
      </c>
    </row>
    <row r="29036" spans="1:6" ht="38.25" x14ac:dyDescent="0.25">
      <c r="A29036" s="73" t="s">
        <v>35704</v>
      </c>
      <c r="B29036" s="74" t="s">
        <v>35705</v>
      </c>
      <c r="C29036" s="73" t="s">
        <v>852</v>
      </c>
      <c r="D29036" s="75">
        <v>1.17</v>
      </c>
      <c r="E29036" s="75">
        <v>1.1399999999999999</v>
      </c>
      <c r="F29036" s="73" t="s">
        <v>11</v>
      </c>
    </row>
    <row r="29037" spans="1:6" ht="25.5" x14ac:dyDescent="0.25">
      <c r="A29037" s="73" t="s">
        <v>35706</v>
      </c>
      <c r="B29037" s="74" t="s">
        <v>35707</v>
      </c>
      <c r="C29037" s="73" t="s">
        <v>852</v>
      </c>
      <c r="D29037" s="75">
        <v>3.95</v>
      </c>
      <c r="E29037" s="75">
        <v>3.74</v>
      </c>
      <c r="F29037" s="73" t="s">
        <v>11</v>
      </c>
    </row>
    <row r="29038" spans="1:6" x14ac:dyDescent="0.25">
      <c r="A29038" s="73" t="s">
        <v>35708</v>
      </c>
      <c r="B29038" s="74" t="s">
        <v>30253</v>
      </c>
      <c r="C29038" s="73" t="s">
        <v>852</v>
      </c>
      <c r="D29038" s="75">
        <v>4.8899999999999997</v>
      </c>
      <c r="E29038" s="75">
        <v>4.83</v>
      </c>
      <c r="F29038" s="73" t="s">
        <v>11</v>
      </c>
    </row>
    <row r="29039" spans="1:6" ht="38.25" x14ac:dyDescent="0.25">
      <c r="A29039" s="73" t="s">
        <v>35709</v>
      </c>
      <c r="B29039" s="74" t="s">
        <v>35710</v>
      </c>
      <c r="C29039" s="73" t="s">
        <v>852</v>
      </c>
      <c r="D29039" s="75">
        <v>60.17</v>
      </c>
      <c r="E29039" s="75">
        <v>59.82</v>
      </c>
      <c r="F29039" s="73" t="s">
        <v>11</v>
      </c>
    </row>
    <row r="29040" spans="1:6" ht="38.25" x14ac:dyDescent="0.25">
      <c r="A29040" s="73" t="s">
        <v>35711</v>
      </c>
      <c r="B29040" s="74" t="s">
        <v>35712</v>
      </c>
      <c r="C29040" s="73" t="s">
        <v>852</v>
      </c>
      <c r="D29040" s="75">
        <v>342.16</v>
      </c>
      <c r="E29040" s="75">
        <v>341.41</v>
      </c>
      <c r="F29040" s="73" t="s">
        <v>11</v>
      </c>
    </row>
    <row r="29041" spans="1:6" ht="51" x14ac:dyDescent="0.25">
      <c r="A29041" s="73" t="s">
        <v>35713</v>
      </c>
      <c r="B29041" s="74" t="s">
        <v>35714</v>
      </c>
      <c r="C29041" s="73" t="s">
        <v>852</v>
      </c>
      <c r="D29041" s="75">
        <v>11.13</v>
      </c>
      <c r="E29041" s="75">
        <v>10.96</v>
      </c>
      <c r="F29041" s="73" t="s">
        <v>11</v>
      </c>
    </row>
    <row r="29042" spans="1:6" ht="51" x14ac:dyDescent="0.25">
      <c r="A29042" s="73" t="s">
        <v>35715</v>
      </c>
      <c r="B29042" s="74" t="s">
        <v>35716</v>
      </c>
      <c r="C29042" s="73" t="s">
        <v>852</v>
      </c>
      <c r="D29042" s="75">
        <v>7.37</v>
      </c>
      <c r="E29042" s="75">
        <v>7.21</v>
      </c>
      <c r="F29042" s="73" t="s">
        <v>11</v>
      </c>
    </row>
    <row r="29043" spans="1:6" ht="38.25" x14ac:dyDescent="0.25">
      <c r="A29043" s="73" t="s">
        <v>35717</v>
      </c>
      <c r="B29043" s="74" t="s">
        <v>35718</v>
      </c>
      <c r="C29043" s="73" t="s">
        <v>852</v>
      </c>
      <c r="D29043" s="75">
        <v>1.76</v>
      </c>
      <c r="E29043" s="75">
        <v>1.73</v>
      </c>
      <c r="F29043" s="73" t="s">
        <v>11</v>
      </c>
    </row>
    <row r="29044" spans="1:6" ht="38.25" x14ac:dyDescent="0.25">
      <c r="A29044" s="73" t="s">
        <v>35719</v>
      </c>
      <c r="B29044" s="74" t="s">
        <v>35720</v>
      </c>
      <c r="C29044" s="73" t="s">
        <v>852</v>
      </c>
      <c r="D29044" s="75">
        <v>1.17</v>
      </c>
      <c r="E29044" s="75">
        <v>1.1399999999999999</v>
      </c>
      <c r="F29044" s="73" t="s">
        <v>11</v>
      </c>
    </row>
    <row r="29045" spans="1:6" ht="51" x14ac:dyDescent="0.25">
      <c r="A29045" s="73" t="s">
        <v>35721</v>
      </c>
      <c r="B29045" s="74" t="s">
        <v>35722</v>
      </c>
      <c r="C29045" s="73" t="s">
        <v>852</v>
      </c>
      <c r="D29045" s="75">
        <v>11.13</v>
      </c>
      <c r="E29045" s="75">
        <v>10.96</v>
      </c>
      <c r="F29045" s="73" t="s">
        <v>11</v>
      </c>
    </row>
    <row r="29046" spans="1:6" ht="51" x14ac:dyDescent="0.25">
      <c r="A29046" s="73" t="s">
        <v>35723</v>
      </c>
      <c r="B29046" s="74" t="s">
        <v>35724</v>
      </c>
      <c r="C29046" s="73" t="s">
        <v>852</v>
      </c>
      <c r="D29046" s="75">
        <v>7.37</v>
      </c>
      <c r="E29046" s="75">
        <v>7.21</v>
      </c>
      <c r="F29046" s="73" t="s">
        <v>11</v>
      </c>
    </row>
    <row r="29047" spans="1:6" x14ac:dyDescent="0.25">
      <c r="A29047" s="73" t="s">
        <v>25967</v>
      </c>
      <c r="B29047" s="74" t="s">
        <v>25968</v>
      </c>
      <c r="C29047" s="73" t="s">
        <v>763</v>
      </c>
      <c r="D29047" s="75">
        <v>438.15</v>
      </c>
      <c r="E29047" s="75">
        <v>432.67</v>
      </c>
      <c r="F29047" s="73" t="s">
        <v>11</v>
      </c>
    </row>
    <row r="29048" spans="1:6" ht="25.5" x14ac:dyDescent="0.25">
      <c r="A29048" s="73" t="s">
        <v>25969</v>
      </c>
      <c r="B29048" s="74" t="s">
        <v>25970</v>
      </c>
      <c r="C29048" s="73" t="s">
        <v>763</v>
      </c>
      <c r="D29048" s="75">
        <v>4.9000000000000004</v>
      </c>
      <c r="E29048" s="75">
        <v>4.78</v>
      </c>
      <c r="F29048" s="73" t="s">
        <v>11</v>
      </c>
    </row>
    <row r="29049" spans="1:6" ht="25.5" x14ac:dyDescent="0.25">
      <c r="A29049" s="73" t="s">
        <v>25971</v>
      </c>
      <c r="B29049" s="74" t="s">
        <v>25972</v>
      </c>
      <c r="C29049" s="73" t="s">
        <v>763</v>
      </c>
      <c r="D29049" s="75">
        <v>6</v>
      </c>
      <c r="E29049" s="75">
        <v>5.82</v>
      </c>
      <c r="F29049" s="73" t="s">
        <v>11</v>
      </c>
    </row>
    <row r="29050" spans="1:6" ht="38.25" x14ac:dyDescent="0.25">
      <c r="A29050" s="73" t="s">
        <v>25973</v>
      </c>
      <c r="B29050" s="74" t="s">
        <v>25974</v>
      </c>
      <c r="C29050" s="73" t="s">
        <v>763</v>
      </c>
      <c r="D29050" s="75">
        <v>6</v>
      </c>
      <c r="E29050" s="75">
        <v>5.9</v>
      </c>
      <c r="F29050" s="73" t="s">
        <v>11</v>
      </c>
    </row>
    <row r="29051" spans="1:6" ht="38.25" x14ac:dyDescent="0.25">
      <c r="A29051" s="73" t="s">
        <v>292</v>
      </c>
      <c r="B29051" s="74" t="s">
        <v>25975</v>
      </c>
      <c r="C29051" s="73" t="s">
        <v>763</v>
      </c>
      <c r="D29051" s="75">
        <v>755.5</v>
      </c>
      <c r="E29051" s="75">
        <v>737.5</v>
      </c>
      <c r="F29051" s="73" t="s">
        <v>11</v>
      </c>
    </row>
    <row r="29052" spans="1:6" ht="38.25" x14ac:dyDescent="0.25">
      <c r="A29052" s="73" t="s">
        <v>25976</v>
      </c>
      <c r="B29052" s="74" t="s">
        <v>25977</v>
      </c>
      <c r="C29052" s="73" t="s">
        <v>763</v>
      </c>
      <c r="D29052" s="75">
        <v>176.82</v>
      </c>
      <c r="E29052" s="75">
        <v>164.72</v>
      </c>
      <c r="F29052" s="73" t="s">
        <v>11</v>
      </c>
    </row>
    <row r="29053" spans="1:6" ht="38.25" x14ac:dyDescent="0.25">
      <c r="A29053" s="73" t="s">
        <v>25978</v>
      </c>
      <c r="B29053" s="74" t="s">
        <v>25979</v>
      </c>
      <c r="C29053" s="73" t="s">
        <v>763</v>
      </c>
      <c r="D29053" s="75">
        <v>251.88</v>
      </c>
      <c r="E29053" s="75">
        <v>232.76</v>
      </c>
      <c r="F29053" s="73" t="s">
        <v>11</v>
      </c>
    </row>
    <row r="29054" spans="1:6" ht="38.25" x14ac:dyDescent="0.25">
      <c r="A29054" s="73" t="s">
        <v>25980</v>
      </c>
      <c r="B29054" s="74" t="s">
        <v>25981</v>
      </c>
      <c r="C29054" s="73" t="s">
        <v>763</v>
      </c>
      <c r="D29054" s="75">
        <v>84.02</v>
      </c>
      <c r="E29054" s="75">
        <v>82.95</v>
      </c>
      <c r="F29054" s="73" t="s">
        <v>11</v>
      </c>
    </row>
    <row r="29055" spans="1:6" x14ac:dyDescent="0.25">
      <c r="A29055" s="73" t="s">
        <v>25982</v>
      </c>
      <c r="B29055" s="74" t="s">
        <v>25983</v>
      </c>
      <c r="C29055" s="73" t="s">
        <v>763</v>
      </c>
      <c r="D29055" s="75">
        <v>1139.3800000000001</v>
      </c>
      <c r="E29055" s="75">
        <v>1138.44</v>
      </c>
      <c r="F29055" s="73" t="s">
        <v>11</v>
      </c>
    </row>
    <row r="29056" spans="1:6" ht="38.25" x14ac:dyDescent="0.25">
      <c r="A29056" s="73" t="s">
        <v>25984</v>
      </c>
      <c r="B29056" s="74" t="s">
        <v>25985</v>
      </c>
      <c r="C29056" s="73" t="s">
        <v>763</v>
      </c>
      <c r="D29056" s="75">
        <v>735.31</v>
      </c>
      <c r="E29056" s="75">
        <v>735.31</v>
      </c>
      <c r="F29056" s="73" t="s">
        <v>11</v>
      </c>
    </row>
    <row r="29057" spans="1:6" x14ac:dyDescent="0.25">
      <c r="A29057" s="73" t="s">
        <v>25986</v>
      </c>
      <c r="B29057" s="74" t="s">
        <v>25987</v>
      </c>
      <c r="C29057" s="73" t="s">
        <v>763</v>
      </c>
      <c r="D29057" s="75">
        <v>678.44</v>
      </c>
      <c r="E29057" s="75">
        <v>664.68</v>
      </c>
      <c r="F29057" s="73" t="s">
        <v>11</v>
      </c>
    </row>
    <row r="29058" spans="1:6" x14ac:dyDescent="0.25">
      <c r="A29058" s="73" t="s">
        <v>25988</v>
      </c>
      <c r="B29058" s="74" t="s">
        <v>25989</v>
      </c>
      <c r="C29058" s="73" t="s">
        <v>763</v>
      </c>
      <c r="D29058" s="75">
        <v>692.83</v>
      </c>
      <c r="E29058" s="75">
        <v>681.36</v>
      </c>
      <c r="F29058" s="73" t="s">
        <v>11</v>
      </c>
    </row>
    <row r="29059" spans="1:6" x14ac:dyDescent="0.25">
      <c r="A29059" s="73" t="s">
        <v>25990</v>
      </c>
      <c r="B29059" s="74" t="s">
        <v>25991</v>
      </c>
      <c r="C29059" s="73" t="s">
        <v>763</v>
      </c>
      <c r="D29059" s="75">
        <v>609.34</v>
      </c>
      <c r="E29059" s="75">
        <v>597.87</v>
      </c>
      <c r="F29059" s="73" t="s">
        <v>11</v>
      </c>
    </row>
    <row r="29060" spans="1:6" x14ac:dyDescent="0.25">
      <c r="A29060" s="73" t="s">
        <v>25992</v>
      </c>
      <c r="B29060" s="74" t="s">
        <v>25993</v>
      </c>
      <c r="C29060" s="73" t="s">
        <v>763</v>
      </c>
      <c r="D29060" s="75">
        <v>558.97</v>
      </c>
      <c r="E29060" s="75">
        <v>547.5</v>
      </c>
      <c r="F29060" s="73" t="s">
        <v>11</v>
      </c>
    </row>
    <row r="29061" spans="1:6" x14ac:dyDescent="0.25">
      <c r="A29061" s="73" t="s">
        <v>25994</v>
      </c>
      <c r="B29061" s="74" t="s">
        <v>25995</v>
      </c>
      <c r="C29061" s="73" t="s">
        <v>763</v>
      </c>
      <c r="D29061" s="75">
        <v>525.16</v>
      </c>
      <c r="E29061" s="75">
        <v>513.69000000000005</v>
      </c>
      <c r="F29061" s="73" t="s">
        <v>11</v>
      </c>
    </row>
    <row r="29062" spans="1:6" x14ac:dyDescent="0.25">
      <c r="A29062" s="73" t="s">
        <v>25996</v>
      </c>
      <c r="B29062" s="74" t="s">
        <v>25997</v>
      </c>
      <c r="C29062" s="73" t="s">
        <v>763</v>
      </c>
      <c r="D29062" s="75">
        <v>501.01</v>
      </c>
      <c r="E29062" s="75">
        <v>489.54</v>
      </c>
      <c r="F29062" s="73" t="s">
        <v>11</v>
      </c>
    </row>
    <row r="29063" spans="1:6" ht="25.5" x14ac:dyDescent="0.25">
      <c r="A29063" s="73" t="s">
        <v>25998</v>
      </c>
      <c r="B29063" s="74" t="s">
        <v>25999</v>
      </c>
      <c r="C29063" s="73" t="s">
        <v>763</v>
      </c>
      <c r="D29063" s="75">
        <v>688.55</v>
      </c>
      <c r="E29063" s="75">
        <v>677.08</v>
      </c>
      <c r="F29063" s="73" t="s">
        <v>11</v>
      </c>
    </row>
    <row r="29064" spans="1:6" ht="25.5" x14ac:dyDescent="0.25">
      <c r="A29064" s="73" t="s">
        <v>26000</v>
      </c>
      <c r="B29064" s="74" t="s">
        <v>26001</v>
      </c>
      <c r="C29064" s="73" t="s">
        <v>763</v>
      </c>
      <c r="D29064" s="75">
        <v>652.33000000000004</v>
      </c>
      <c r="E29064" s="75">
        <v>640.86</v>
      </c>
      <c r="F29064" s="73" t="s">
        <v>11</v>
      </c>
    </row>
    <row r="29065" spans="1:6" ht="25.5" x14ac:dyDescent="0.25">
      <c r="A29065" s="73" t="s">
        <v>26002</v>
      </c>
      <c r="B29065" s="74" t="s">
        <v>26003</v>
      </c>
      <c r="C29065" s="73" t="s">
        <v>763</v>
      </c>
      <c r="D29065" s="75">
        <v>480.67</v>
      </c>
      <c r="E29065" s="75">
        <v>471.08</v>
      </c>
      <c r="F29065" s="73" t="s">
        <v>11</v>
      </c>
    </row>
    <row r="29066" spans="1:6" ht="25.5" x14ac:dyDescent="0.25">
      <c r="A29066" s="73" t="s">
        <v>26004</v>
      </c>
      <c r="B29066" s="74" t="s">
        <v>26005</v>
      </c>
      <c r="C29066" s="73" t="s">
        <v>763</v>
      </c>
      <c r="D29066" s="75">
        <v>421.23</v>
      </c>
      <c r="E29066" s="75">
        <v>411.65</v>
      </c>
      <c r="F29066" s="73" t="s">
        <v>11</v>
      </c>
    </row>
    <row r="29067" spans="1:6" ht="38.25" x14ac:dyDescent="0.25">
      <c r="A29067" s="73" t="s">
        <v>26006</v>
      </c>
      <c r="B29067" s="74" t="s">
        <v>26007</v>
      </c>
      <c r="C29067" s="73" t="s">
        <v>763</v>
      </c>
      <c r="D29067" s="75">
        <v>589.37</v>
      </c>
      <c r="E29067" s="75">
        <v>579.79</v>
      </c>
      <c r="F29067" s="73" t="s">
        <v>11</v>
      </c>
    </row>
    <row r="29068" spans="1:6" ht="38.25" x14ac:dyDescent="0.25">
      <c r="A29068" s="73" t="s">
        <v>26008</v>
      </c>
      <c r="B29068" s="74" t="s">
        <v>26009</v>
      </c>
      <c r="C29068" s="73" t="s">
        <v>763</v>
      </c>
      <c r="D29068" s="75">
        <v>592.16</v>
      </c>
      <c r="E29068" s="75">
        <v>582.57000000000005</v>
      </c>
      <c r="F29068" s="73" t="s">
        <v>11</v>
      </c>
    </row>
    <row r="29069" spans="1:6" ht="38.25" x14ac:dyDescent="0.25">
      <c r="A29069" s="73" t="s">
        <v>26010</v>
      </c>
      <c r="B29069" s="74" t="s">
        <v>26011</v>
      </c>
      <c r="C29069" s="73" t="s">
        <v>763</v>
      </c>
      <c r="D29069" s="75">
        <v>610.79</v>
      </c>
      <c r="E29069" s="75">
        <v>601.20000000000005</v>
      </c>
      <c r="F29069" s="73" t="s">
        <v>11</v>
      </c>
    </row>
    <row r="29070" spans="1:6" ht="38.25" x14ac:dyDescent="0.25">
      <c r="A29070" s="73" t="s">
        <v>26012</v>
      </c>
      <c r="B29070" s="74" t="s">
        <v>26013</v>
      </c>
      <c r="C29070" s="73" t="s">
        <v>763</v>
      </c>
      <c r="D29070" s="75">
        <v>617.16</v>
      </c>
      <c r="E29070" s="75">
        <v>607.58000000000004</v>
      </c>
      <c r="F29070" s="73" t="s">
        <v>11</v>
      </c>
    </row>
    <row r="29071" spans="1:6" ht="38.25" x14ac:dyDescent="0.25">
      <c r="A29071" s="73" t="s">
        <v>26014</v>
      </c>
      <c r="B29071" s="74" t="s">
        <v>26015</v>
      </c>
      <c r="C29071" s="73" t="s">
        <v>763</v>
      </c>
      <c r="D29071" s="75">
        <v>630.13</v>
      </c>
      <c r="E29071" s="75">
        <v>620.54999999999995</v>
      </c>
      <c r="F29071" s="73" t="s">
        <v>11</v>
      </c>
    </row>
    <row r="29072" spans="1:6" ht="38.25" x14ac:dyDescent="0.25">
      <c r="A29072" s="73" t="s">
        <v>26016</v>
      </c>
      <c r="B29072" s="74" t="s">
        <v>26017</v>
      </c>
      <c r="C29072" s="73" t="s">
        <v>763</v>
      </c>
      <c r="D29072" s="75">
        <v>639.34</v>
      </c>
      <c r="E29072" s="75">
        <v>629.76</v>
      </c>
      <c r="F29072" s="73" t="s">
        <v>11</v>
      </c>
    </row>
    <row r="29073" spans="1:6" ht="38.25" x14ac:dyDescent="0.25">
      <c r="A29073" s="73" t="s">
        <v>26018</v>
      </c>
      <c r="B29073" s="74" t="s">
        <v>26019</v>
      </c>
      <c r="C29073" s="73" t="s">
        <v>763</v>
      </c>
      <c r="D29073" s="75">
        <v>655.69</v>
      </c>
      <c r="E29073" s="75">
        <v>646.11</v>
      </c>
      <c r="F29073" s="73" t="s">
        <v>11</v>
      </c>
    </row>
    <row r="29074" spans="1:6" ht="38.25" x14ac:dyDescent="0.25">
      <c r="A29074" s="73" t="s">
        <v>26020</v>
      </c>
      <c r="B29074" s="74" t="s">
        <v>26021</v>
      </c>
      <c r="C29074" s="73" t="s">
        <v>763</v>
      </c>
      <c r="D29074" s="75">
        <v>698.3</v>
      </c>
      <c r="E29074" s="75">
        <v>688.72</v>
      </c>
      <c r="F29074" s="73" t="s">
        <v>11</v>
      </c>
    </row>
    <row r="29075" spans="1:6" ht="38.25" x14ac:dyDescent="0.25">
      <c r="A29075" s="73" t="s">
        <v>26022</v>
      </c>
      <c r="B29075" s="74" t="s">
        <v>26023</v>
      </c>
      <c r="C29075" s="73" t="s">
        <v>763</v>
      </c>
      <c r="D29075" s="75">
        <v>708.18</v>
      </c>
      <c r="E29075" s="75">
        <v>698.59</v>
      </c>
      <c r="F29075" s="73" t="s">
        <v>11</v>
      </c>
    </row>
    <row r="29076" spans="1:6" ht="38.25" x14ac:dyDescent="0.25">
      <c r="A29076" s="73" t="s">
        <v>26024</v>
      </c>
      <c r="B29076" s="74" t="s">
        <v>26025</v>
      </c>
      <c r="C29076" s="73" t="s">
        <v>763</v>
      </c>
      <c r="D29076" s="75">
        <v>740.1</v>
      </c>
      <c r="E29076" s="75">
        <v>730.52</v>
      </c>
      <c r="F29076" s="73" t="s">
        <v>11</v>
      </c>
    </row>
    <row r="29077" spans="1:6" ht="25.5" x14ac:dyDescent="0.25">
      <c r="A29077" s="73" t="s">
        <v>26026</v>
      </c>
      <c r="B29077" s="74" t="s">
        <v>26027</v>
      </c>
      <c r="C29077" s="73" t="s">
        <v>763</v>
      </c>
      <c r="D29077" s="75">
        <v>120.51</v>
      </c>
      <c r="E29077" s="75">
        <v>111.05</v>
      </c>
      <c r="F29077" s="73" t="s">
        <v>11</v>
      </c>
    </row>
    <row r="29078" spans="1:6" x14ac:dyDescent="0.25">
      <c r="A29078" s="73" t="s">
        <v>26028</v>
      </c>
      <c r="B29078" s="74" t="s">
        <v>26029</v>
      </c>
      <c r="C29078" s="73" t="s">
        <v>763</v>
      </c>
      <c r="D29078" s="75">
        <v>33.99</v>
      </c>
      <c r="E29078" s="75">
        <v>31.41</v>
      </c>
      <c r="F29078" s="73" t="s">
        <v>11</v>
      </c>
    </row>
    <row r="29079" spans="1:6" x14ac:dyDescent="0.25">
      <c r="A29079" s="73" t="s">
        <v>26030</v>
      </c>
      <c r="B29079" s="74" t="s">
        <v>26031</v>
      </c>
      <c r="C29079" s="73" t="s">
        <v>763</v>
      </c>
      <c r="D29079" s="75">
        <v>1313.36</v>
      </c>
      <c r="E29079" s="75">
        <v>1301.8900000000001</v>
      </c>
      <c r="F29079" s="73" t="s">
        <v>11</v>
      </c>
    </row>
    <row r="29080" spans="1:6" ht="25.5" x14ac:dyDescent="0.25">
      <c r="A29080" s="73" t="s">
        <v>26032</v>
      </c>
      <c r="B29080" s="74" t="s">
        <v>26033</v>
      </c>
      <c r="C29080" s="73" t="s">
        <v>763</v>
      </c>
      <c r="D29080" s="75">
        <v>2565.0500000000002</v>
      </c>
      <c r="E29080" s="75">
        <v>2486.9899999999998</v>
      </c>
      <c r="F29080" s="73" t="s">
        <v>11</v>
      </c>
    </row>
    <row r="29081" spans="1:6" ht="38.25" x14ac:dyDescent="0.25">
      <c r="A29081" s="73" t="s">
        <v>26034</v>
      </c>
      <c r="B29081" s="74" t="s">
        <v>26035</v>
      </c>
      <c r="C29081" s="73" t="s">
        <v>763</v>
      </c>
      <c r="D29081" s="75">
        <v>118.17</v>
      </c>
      <c r="E29081" s="75">
        <v>109.09</v>
      </c>
      <c r="F29081" s="73" t="s">
        <v>11</v>
      </c>
    </row>
    <row r="29082" spans="1:6" ht="38.25" x14ac:dyDescent="0.25">
      <c r="A29082" s="73" t="s">
        <v>26036</v>
      </c>
      <c r="B29082" s="74" t="s">
        <v>26037</v>
      </c>
      <c r="C29082" s="73" t="s">
        <v>763</v>
      </c>
      <c r="D29082" s="75">
        <v>171.88</v>
      </c>
      <c r="E29082" s="75">
        <v>158.66999999999999</v>
      </c>
      <c r="F29082" s="73" t="s">
        <v>11</v>
      </c>
    </row>
    <row r="29083" spans="1:6" ht="38.25" x14ac:dyDescent="0.25">
      <c r="A29083" s="73" t="s">
        <v>26038</v>
      </c>
      <c r="B29083" s="74" t="s">
        <v>26039</v>
      </c>
      <c r="C29083" s="73" t="s">
        <v>763</v>
      </c>
      <c r="D29083" s="75">
        <v>327.39</v>
      </c>
      <c r="E29083" s="75">
        <v>302.24</v>
      </c>
      <c r="F29083" s="73" t="s">
        <v>11</v>
      </c>
    </row>
    <row r="29084" spans="1:6" ht="38.25" x14ac:dyDescent="0.25">
      <c r="A29084" s="73" t="s">
        <v>26040</v>
      </c>
      <c r="B29084" s="74" t="s">
        <v>26041</v>
      </c>
      <c r="C29084" s="73" t="s">
        <v>763</v>
      </c>
      <c r="D29084" s="75">
        <v>540.19000000000005</v>
      </c>
      <c r="E29084" s="75">
        <v>498.69</v>
      </c>
      <c r="F29084" s="73" t="s">
        <v>11</v>
      </c>
    </row>
    <row r="29085" spans="1:6" ht="38.25" x14ac:dyDescent="0.25">
      <c r="A29085" s="73" t="s">
        <v>26042</v>
      </c>
      <c r="B29085" s="74" t="s">
        <v>26043</v>
      </c>
      <c r="C29085" s="73" t="s">
        <v>763</v>
      </c>
      <c r="D29085" s="75">
        <v>171.56</v>
      </c>
      <c r="E29085" s="75">
        <v>159.82</v>
      </c>
      <c r="F29085" s="73" t="s">
        <v>11</v>
      </c>
    </row>
    <row r="29086" spans="1:6" ht="38.25" x14ac:dyDescent="0.25">
      <c r="A29086" s="73" t="s">
        <v>26044</v>
      </c>
      <c r="B29086" s="74" t="s">
        <v>26045</v>
      </c>
      <c r="C29086" s="73" t="s">
        <v>763</v>
      </c>
      <c r="D29086" s="75">
        <v>281.05</v>
      </c>
      <c r="E29086" s="75">
        <v>261.68</v>
      </c>
      <c r="F29086" s="73" t="s">
        <v>11</v>
      </c>
    </row>
    <row r="29087" spans="1:6" ht="38.25" x14ac:dyDescent="0.25">
      <c r="A29087" s="73" t="s">
        <v>26046</v>
      </c>
      <c r="B29087" s="74" t="s">
        <v>26047</v>
      </c>
      <c r="C29087" s="73" t="s">
        <v>763</v>
      </c>
      <c r="D29087" s="75">
        <v>215.32</v>
      </c>
      <c r="E29087" s="75">
        <v>211.57</v>
      </c>
      <c r="F29087" s="73" t="s">
        <v>11</v>
      </c>
    </row>
    <row r="29088" spans="1:6" ht="38.25" x14ac:dyDescent="0.25">
      <c r="A29088" s="73" t="s">
        <v>26048</v>
      </c>
      <c r="B29088" s="74" t="s">
        <v>26049</v>
      </c>
      <c r="C29088" s="73" t="s">
        <v>763</v>
      </c>
      <c r="D29088" s="75">
        <v>353.27</v>
      </c>
      <c r="E29088" s="75">
        <v>347.08</v>
      </c>
      <c r="F29088" s="73" t="s">
        <v>11</v>
      </c>
    </row>
    <row r="29089" spans="1:6" ht="25.5" x14ac:dyDescent="0.25">
      <c r="A29089" s="73" t="s">
        <v>26050</v>
      </c>
      <c r="B29089" s="74" t="s">
        <v>26051</v>
      </c>
      <c r="C29089" s="73" t="s">
        <v>763</v>
      </c>
      <c r="D29089" s="75">
        <v>731.3</v>
      </c>
      <c r="E29089" s="75">
        <v>712.25</v>
      </c>
      <c r="F29089" s="73" t="s">
        <v>11</v>
      </c>
    </row>
    <row r="29090" spans="1:6" ht="25.5" x14ac:dyDescent="0.25">
      <c r="A29090" s="73" t="s">
        <v>26052</v>
      </c>
      <c r="B29090" s="74" t="s">
        <v>26053</v>
      </c>
      <c r="C29090" s="73" t="s">
        <v>763</v>
      </c>
      <c r="D29090" s="75">
        <v>190.67</v>
      </c>
      <c r="E29090" s="75">
        <v>187.52</v>
      </c>
      <c r="F29090" s="73" t="s">
        <v>11</v>
      </c>
    </row>
    <row r="29091" spans="1:6" ht="25.5" x14ac:dyDescent="0.25">
      <c r="A29091" s="73" t="s">
        <v>26054</v>
      </c>
      <c r="B29091" s="74" t="s">
        <v>26055</v>
      </c>
      <c r="C29091" s="73" t="s">
        <v>763</v>
      </c>
      <c r="D29091" s="75">
        <v>280.83999999999997</v>
      </c>
      <c r="E29091" s="75">
        <v>270.25</v>
      </c>
      <c r="F29091" s="73" t="s">
        <v>11</v>
      </c>
    </row>
    <row r="29092" spans="1:6" ht="38.25" x14ac:dyDescent="0.25">
      <c r="A29092" s="73" t="s">
        <v>26056</v>
      </c>
      <c r="B29092" s="74" t="s">
        <v>26057</v>
      </c>
      <c r="C29092" s="73" t="s">
        <v>763</v>
      </c>
      <c r="D29092" s="75">
        <v>768.87</v>
      </c>
      <c r="E29092" s="75">
        <v>746.91</v>
      </c>
      <c r="F29092" s="73" t="s">
        <v>11</v>
      </c>
    </row>
    <row r="29093" spans="1:6" ht="38.25" x14ac:dyDescent="0.25">
      <c r="A29093" s="73" t="s">
        <v>26058</v>
      </c>
      <c r="B29093" s="74" t="s">
        <v>26059</v>
      </c>
      <c r="C29093" s="73" t="s">
        <v>763</v>
      </c>
      <c r="D29093" s="75">
        <v>771.8</v>
      </c>
      <c r="E29093" s="75">
        <v>749.83</v>
      </c>
      <c r="F29093" s="73" t="s">
        <v>11</v>
      </c>
    </row>
    <row r="29094" spans="1:6" ht="38.25" x14ac:dyDescent="0.25">
      <c r="A29094" s="73" t="s">
        <v>26060</v>
      </c>
      <c r="B29094" s="74" t="s">
        <v>26061</v>
      </c>
      <c r="C29094" s="73" t="s">
        <v>763</v>
      </c>
      <c r="D29094" s="75">
        <v>791.36</v>
      </c>
      <c r="E29094" s="75">
        <v>769.39</v>
      </c>
      <c r="F29094" s="73" t="s">
        <v>11</v>
      </c>
    </row>
    <row r="29095" spans="1:6" ht="38.25" x14ac:dyDescent="0.25">
      <c r="A29095" s="73" t="s">
        <v>26062</v>
      </c>
      <c r="B29095" s="74" t="s">
        <v>26063</v>
      </c>
      <c r="C29095" s="73" t="s">
        <v>763</v>
      </c>
      <c r="D29095" s="75">
        <v>798.05</v>
      </c>
      <c r="E29095" s="75">
        <v>776.09</v>
      </c>
      <c r="F29095" s="73" t="s">
        <v>11</v>
      </c>
    </row>
    <row r="29096" spans="1:6" ht="38.25" x14ac:dyDescent="0.25">
      <c r="A29096" s="73" t="s">
        <v>26064</v>
      </c>
      <c r="B29096" s="74" t="s">
        <v>26065</v>
      </c>
      <c r="C29096" s="73" t="s">
        <v>763</v>
      </c>
      <c r="D29096" s="75">
        <v>811.67</v>
      </c>
      <c r="E29096" s="75">
        <v>789.71</v>
      </c>
      <c r="F29096" s="73" t="s">
        <v>11</v>
      </c>
    </row>
    <row r="29097" spans="1:6" ht="25.5" x14ac:dyDescent="0.25">
      <c r="A29097" s="73" t="s">
        <v>26066</v>
      </c>
      <c r="B29097" s="74" t="s">
        <v>26067</v>
      </c>
      <c r="C29097" s="73" t="s">
        <v>763</v>
      </c>
      <c r="D29097" s="75">
        <v>812.65</v>
      </c>
      <c r="E29097" s="75">
        <v>790.69</v>
      </c>
      <c r="F29097" s="73" t="s">
        <v>11</v>
      </c>
    </row>
    <row r="29098" spans="1:6" ht="25.5" x14ac:dyDescent="0.25">
      <c r="A29098" s="73" t="s">
        <v>296</v>
      </c>
      <c r="B29098" s="74" t="s">
        <v>297</v>
      </c>
      <c r="C29098" s="73" t="s">
        <v>763</v>
      </c>
      <c r="D29098" s="75">
        <v>837.27</v>
      </c>
      <c r="E29098" s="75">
        <v>815.31</v>
      </c>
      <c r="F29098" s="73" t="s">
        <v>11</v>
      </c>
    </row>
    <row r="29099" spans="1:6" ht="25.5" x14ac:dyDescent="0.25">
      <c r="A29099" s="73" t="s">
        <v>26068</v>
      </c>
      <c r="B29099" s="74" t="s">
        <v>26069</v>
      </c>
      <c r="C29099" s="73" t="s">
        <v>763</v>
      </c>
      <c r="D29099" s="75">
        <v>883.25</v>
      </c>
      <c r="E29099" s="75">
        <v>861.29</v>
      </c>
      <c r="F29099" s="73" t="s">
        <v>11</v>
      </c>
    </row>
    <row r="29100" spans="1:6" ht="25.5" x14ac:dyDescent="0.25">
      <c r="A29100" s="73" t="s">
        <v>794</v>
      </c>
      <c r="B29100" s="74" t="s">
        <v>786</v>
      </c>
      <c r="C29100" s="73" t="s">
        <v>763</v>
      </c>
      <c r="D29100" s="75">
        <v>893.62</v>
      </c>
      <c r="E29100" s="75">
        <v>871.65</v>
      </c>
      <c r="F29100" s="73" t="s">
        <v>11</v>
      </c>
    </row>
    <row r="29101" spans="1:6" ht="25.5" x14ac:dyDescent="0.25">
      <c r="A29101" s="73" t="s">
        <v>26070</v>
      </c>
      <c r="B29101" s="74" t="s">
        <v>26071</v>
      </c>
      <c r="C29101" s="73" t="s">
        <v>763</v>
      </c>
      <c r="D29101" s="75">
        <v>927.14</v>
      </c>
      <c r="E29101" s="75">
        <v>905.18</v>
      </c>
      <c r="F29101" s="73" t="s">
        <v>11</v>
      </c>
    </row>
    <row r="29102" spans="1:6" ht="25.5" x14ac:dyDescent="0.25">
      <c r="A29102" s="73" t="s">
        <v>26072</v>
      </c>
      <c r="B29102" s="74" t="s">
        <v>26073</v>
      </c>
      <c r="C29102" s="73" t="s">
        <v>763</v>
      </c>
      <c r="D29102" s="75">
        <v>690.76</v>
      </c>
      <c r="E29102" s="75">
        <v>678.86</v>
      </c>
      <c r="F29102" s="73" t="s">
        <v>11</v>
      </c>
    </row>
    <row r="29103" spans="1:6" ht="25.5" x14ac:dyDescent="0.25">
      <c r="A29103" s="73" t="s">
        <v>844</v>
      </c>
      <c r="B29103" s="74" t="s">
        <v>845</v>
      </c>
      <c r="C29103" s="73" t="s">
        <v>763</v>
      </c>
      <c r="D29103" s="75">
        <v>699.59</v>
      </c>
      <c r="E29103" s="75">
        <v>687.69</v>
      </c>
      <c r="F29103" s="73" t="s">
        <v>11</v>
      </c>
    </row>
    <row r="29104" spans="1:6" ht="25.5" x14ac:dyDescent="0.25">
      <c r="A29104" s="73" t="s">
        <v>26074</v>
      </c>
      <c r="B29104" s="74" t="s">
        <v>26075</v>
      </c>
      <c r="C29104" s="73" t="s">
        <v>763</v>
      </c>
      <c r="D29104" s="75">
        <v>714.44</v>
      </c>
      <c r="E29104" s="75">
        <v>702.54</v>
      </c>
      <c r="F29104" s="73" t="s">
        <v>11</v>
      </c>
    </row>
    <row r="29105" spans="1:6" ht="25.5" x14ac:dyDescent="0.25">
      <c r="A29105" s="73" t="s">
        <v>26076</v>
      </c>
      <c r="B29105" s="74" t="s">
        <v>26077</v>
      </c>
      <c r="C29105" s="73" t="s">
        <v>763</v>
      </c>
      <c r="D29105" s="75">
        <v>729.68</v>
      </c>
      <c r="E29105" s="75">
        <v>717.78</v>
      </c>
      <c r="F29105" s="73" t="s">
        <v>11</v>
      </c>
    </row>
    <row r="29106" spans="1:6" ht="25.5" x14ac:dyDescent="0.25">
      <c r="A29106" s="73" t="s">
        <v>26078</v>
      </c>
      <c r="B29106" s="74" t="s">
        <v>26079</v>
      </c>
      <c r="C29106" s="73" t="s">
        <v>763</v>
      </c>
      <c r="D29106" s="75">
        <v>745.34</v>
      </c>
      <c r="E29106" s="75">
        <v>733.44</v>
      </c>
      <c r="F29106" s="73" t="s">
        <v>11</v>
      </c>
    </row>
    <row r="29107" spans="1:6" ht="25.5" x14ac:dyDescent="0.25">
      <c r="A29107" s="73" t="s">
        <v>26080</v>
      </c>
      <c r="B29107" s="74" t="s">
        <v>26081</v>
      </c>
      <c r="C29107" s="73" t="s">
        <v>763</v>
      </c>
      <c r="D29107" s="75">
        <v>761.42</v>
      </c>
      <c r="E29107" s="75">
        <v>749.52</v>
      </c>
      <c r="F29107" s="73" t="s">
        <v>11</v>
      </c>
    </row>
    <row r="29108" spans="1:6" ht="25.5" x14ac:dyDescent="0.25">
      <c r="A29108" s="73" t="s">
        <v>26082</v>
      </c>
      <c r="B29108" s="74" t="s">
        <v>26083</v>
      </c>
      <c r="C29108" s="73" t="s">
        <v>763</v>
      </c>
      <c r="D29108" s="75">
        <v>777.93</v>
      </c>
      <c r="E29108" s="75">
        <v>766.03</v>
      </c>
      <c r="F29108" s="73" t="s">
        <v>11</v>
      </c>
    </row>
    <row r="29109" spans="1:6" ht="25.5" x14ac:dyDescent="0.25">
      <c r="A29109" s="73" t="s">
        <v>26084</v>
      </c>
      <c r="B29109" s="74" t="s">
        <v>26085</v>
      </c>
      <c r="C29109" s="73" t="s">
        <v>763</v>
      </c>
      <c r="D29109" s="75">
        <v>794.89</v>
      </c>
      <c r="E29109" s="75">
        <v>782.99</v>
      </c>
      <c r="F29109" s="73" t="s">
        <v>11</v>
      </c>
    </row>
    <row r="29110" spans="1:6" ht="25.5" x14ac:dyDescent="0.25">
      <c r="A29110" s="73" t="s">
        <v>26086</v>
      </c>
      <c r="B29110" s="74" t="s">
        <v>26087</v>
      </c>
      <c r="C29110" s="73" t="s">
        <v>763</v>
      </c>
      <c r="D29110" s="75">
        <v>683.38</v>
      </c>
      <c r="E29110" s="75">
        <v>679.54</v>
      </c>
      <c r="F29110" s="73" t="s">
        <v>11</v>
      </c>
    </row>
    <row r="29111" spans="1:6" ht="25.5" x14ac:dyDescent="0.25">
      <c r="A29111" s="73" t="s">
        <v>26088</v>
      </c>
      <c r="B29111" s="74" t="s">
        <v>26089</v>
      </c>
      <c r="C29111" s="73" t="s">
        <v>763</v>
      </c>
      <c r="D29111" s="75">
        <v>699.69</v>
      </c>
      <c r="E29111" s="75">
        <v>695.85</v>
      </c>
      <c r="F29111" s="73" t="s">
        <v>11</v>
      </c>
    </row>
    <row r="29112" spans="1:6" ht="25.5" x14ac:dyDescent="0.25">
      <c r="A29112" s="73" t="s">
        <v>26090</v>
      </c>
      <c r="B29112" s="74" t="s">
        <v>26091</v>
      </c>
      <c r="C29112" s="73" t="s">
        <v>763</v>
      </c>
      <c r="D29112" s="75">
        <v>719.53</v>
      </c>
      <c r="E29112" s="75">
        <v>715.69</v>
      </c>
      <c r="F29112" s="73" t="s">
        <v>11</v>
      </c>
    </row>
    <row r="29113" spans="1:6" ht="25.5" x14ac:dyDescent="0.25">
      <c r="A29113" s="73" t="s">
        <v>26092</v>
      </c>
      <c r="B29113" s="74" t="s">
        <v>26093</v>
      </c>
      <c r="C29113" s="73" t="s">
        <v>763</v>
      </c>
      <c r="D29113" s="75">
        <v>739.37</v>
      </c>
      <c r="E29113" s="75">
        <v>735.53</v>
      </c>
      <c r="F29113" s="73" t="s">
        <v>11</v>
      </c>
    </row>
    <row r="29114" spans="1:6" ht="25.5" x14ac:dyDescent="0.25">
      <c r="A29114" s="73" t="s">
        <v>26094</v>
      </c>
      <c r="B29114" s="74" t="s">
        <v>26095</v>
      </c>
      <c r="C29114" s="73" t="s">
        <v>763</v>
      </c>
      <c r="D29114" s="75">
        <v>766.77</v>
      </c>
      <c r="E29114" s="75">
        <v>762.93</v>
      </c>
      <c r="F29114" s="73" t="s">
        <v>11</v>
      </c>
    </row>
    <row r="29115" spans="1:6" ht="25.5" x14ac:dyDescent="0.25">
      <c r="A29115" s="73" t="s">
        <v>26096</v>
      </c>
      <c r="B29115" s="74" t="s">
        <v>26097</v>
      </c>
      <c r="C29115" s="73" t="s">
        <v>763</v>
      </c>
      <c r="D29115" s="75">
        <v>840.39</v>
      </c>
      <c r="E29115" s="75">
        <v>836.55</v>
      </c>
      <c r="F29115" s="73" t="s">
        <v>11</v>
      </c>
    </row>
    <row r="29116" spans="1:6" ht="38.25" x14ac:dyDescent="0.25">
      <c r="A29116" s="73" t="s">
        <v>26098</v>
      </c>
      <c r="B29116" s="74" t="s">
        <v>26099</v>
      </c>
      <c r="C29116" s="73" t="s">
        <v>763</v>
      </c>
      <c r="D29116" s="75">
        <v>4059.52</v>
      </c>
      <c r="E29116" s="75">
        <v>4044.04</v>
      </c>
      <c r="F29116" s="73" t="s">
        <v>11</v>
      </c>
    </row>
    <row r="29117" spans="1:6" ht="25.5" x14ac:dyDescent="0.25">
      <c r="A29117" s="73" t="s">
        <v>26100</v>
      </c>
      <c r="B29117" s="74" t="s">
        <v>26101</v>
      </c>
      <c r="C29117" s="73" t="s">
        <v>763</v>
      </c>
      <c r="D29117" s="75">
        <v>386.3</v>
      </c>
      <c r="E29117" s="75">
        <v>354.78</v>
      </c>
      <c r="F29117" s="73" t="s">
        <v>11</v>
      </c>
    </row>
    <row r="29118" spans="1:6" ht="38.25" x14ac:dyDescent="0.25">
      <c r="A29118" s="73" t="s">
        <v>26102</v>
      </c>
      <c r="B29118" s="74" t="s">
        <v>26103</v>
      </c>
      <c r="C29118" s="73" t="s">
        <v>763</v>
      </c>
      <c r="D29118" s="75">
        <v>498.69</v>
      </c>
      <c r="E29118" s="75">
        <v>484.05</v>
      </c>
      <c r="F29118" s="73" t="s">
        <v>11</v>
      </c>
    </row>
    <row r="29119" spans="1:6" ht="38.25" x14ac:dyDescent="0.25">
      <c r="A29119" s="73" t="s">
        <v>26104</v>
      </c>
      <c r="B29119" s="74" t="s">
        <v>26105</v>
      </c>
      <c r="C29119" s="73" t="s">
        <v>763</v>
      </c>
      <c r="D29119" s="75">
        <v>454.11</v>
      </c>
      <c r="E29119" s="75">
        <v>439.48</v>
      </c>
      <c r="F29119" s="73" t="s">
        <v>11</v>
      </c>
    </row>
    <row r="29120" spans="1:6" ht="38.25" x14ac:dyDescent="0.25">
      <c r="A29120" s="73" t="s">
        <v>26106</v>
      </c>
      <c r="B29120" s="74" t="s">
        <v>26107</v>
      </c>
      <c r="C29120" s="73" t="s">
        <v>763</v>
      </c>
      <c r="D29120" s="75">
        <v>595.84</v>
      </c>
      <c r="E29120" s="75">
        <v>581.21</v>
      </c>
      <c r="F29120" s="73" t="s">
        <v>11</v>
      </c>
    </row>
    <row r="29121" spans="1:6" ht="38.25" x14ac:dyDescent="0.25">
      <c r="A29121" s="73" t="s">
        <v>26108</v>
      </c>
      <c r="B29121" s="74" t="s">
        <v>26109</v>
      </c>
      <c r="C29121" s="73" t="s">
        <v>763</v>
      </c>
      <c r="D29121" s="75">
        <v>731.01</v>
      </c>
      <c r="E29121" s="75">
        <v>712.06</v>
      </c>
      <c r="F29121" s="73" t="s">
        <v>11</v>
      </c>
    </row>
    <row r="29122" spans="1:6" ht="38.25" x14ac:dyDescent="0.25">
      <c r="A29122" s="73" t="s">
        <v>26110</v>
      </c>
      <c r="B29122" s="74" t="s">
        <v>26111</v>
      </c>
      <c r="C29122" s="73" t="s">
        <v>763</v>
      </c>
      <c r="D29122" s="75">
        <v>733.94</v>
      </c>
      <c r="E29122" s="75">
        <v>714.98</v>
      </c>
      <c r="F29122" s="73" t="s">
        <v>11</v>
      </c>
    </row>
    <row r="29123" spans="1:6" ht="38.25" x14ac:dyDescent="0.25">
      <c r="A29123" s="73" t="s">
        <v>26112</v>
      </c>
      <c r="B29123" s="74" t="s">
        <v>26113</v>
      </c>
      <c r="C29123" s="73" t="s">
        <v>763</v>
      </c>
      <c r="D29123" s="75">
        <v>753.5</v>
      </c>
      <c r="E29123" s="75">
        <v>734.54</v>
      </c>
      <c r="F29123" s="73" t="s">
        <v>11</v>
      </c>
    </row>
    <row r="29124" spans="1:6" ht="38.25" x14ac:dyDescent="0.25">
      <c r="A29124" s="73" t="s">
        <v>26114</v>
      </c>
      <c r="B29124" s="74" t="s">
        <v>26115</v>
      </c>
      <c r="C29124" s="73" t="s">
        <v>763</v>
      </c>
      <c r="D29124" s="75">
        <v>752.88</v>
      </c>
      <c r="E29124" s="75">
        <v>733.93</v>
      </c>
      <c r="F29124" s="73" t="s">
        <v>11</v>
      </c>
    </row>
    <row r="29125" spans="1:6" ht="38.25" x14ac:dyDescent="0.25">
      <c r="A29125" s="73" t="s">
        <v>26116</v>
      </c>
      <c r="B29125" s="74" t="s">
        <v>26117</v>
      </c>
      <c r="C29125" s="73" t="s">
        <v>763</v>
      </c>
      <c r="D29125" s="75">
        <v>773.81</v>
      </c>
      <c r="E29125" s="75">
        <v>754.86</v>
      </c>
      <c r="F29125" s="73" t="s">
        <v>11</v>
      </c>
    </row>
    <row r="29126" spans="1:6" ht="38.25" x14ac:dyDescent="0.25">
      <c r="A29126" s="73" t="s">
        <v>26118</v>
      </c>
      <c r="B29126" s="74" t="s">
        <v>848</v>
      </c>
      <c r="C29126" s="73" t="s">
        <v>763</v>
      </c>
      <c r="D29126" s="75">
        <v>783.48</v>
      </c>
      <c r="E29126" s="75">
        <v>764.53</v>
      </c>
      <c r="F29126" s="73" t="s">
        <v>11</v>
      </c>
    </row>
    <row r="29127" spans="1:6" ht="38.25" x14ac:dyDescent="0.25">
      <c r="A29127" s="73" t="s">
        <v>26119</v>
      </c>
      <c r="B29127" s="74" t="s">
        <v>26120</v>
      </c>
      <c r="C29127" s="73" t="s">
        <v>763</v>
      </c>
      <c r="D29127" s="75">
        <v>800.64</v>
      </c>
      <c r="E29127" s="75">
        <v>781.7</v>
      </c>
      <c r="F29127" s="73" t="s">
        <v>11</v>
      </c>
    </row>
    <row r="29128" spans="1:6" ht="38.25" x14ac:dyDescent="0.25">
      <c r="A29128" s="73" t="s">
        <v>26121</v>
      </c>
      <c r="B29128" s="74" t="s">
        <v>26122</v>
      </c>
      <c r="C29128" s="73" t="s">
        <v>763</v>
      </c>
      <c r="D29128" s="75">
        <v>845.39</v>
      </c>
      <c r="E29128" s="75">
        <v>826.44</v>
      </c>
      <c r="F29128" s="73" t="s">
        <v>11</v>
      </c>
    </row>
    <row r="29129" spans="1:6" ht="38.25" x14ac:dyDescent="0.25">
      <c r="A29129" s="73" t="s">
        <v>26123</v>
      </c>
      <c r="B29129" s="74" t="s">
        <v>26124</v>
      </c>
      <c r="C29129" s="73" t="s">
        <v>763</v>
      </c>
      <c r="D29129" s="75">
        <v>855.76</v>
      </c>
      <c r="E29129" s="75">
        <v>836.8</v>
      </c>
      <c r="F29129" s="73" t="s">
        <v>11</v>
      </c>
    </row>
    <row r="29130" spans="1:6" ht="38.25" x14ac:dyDescent="0.25">
      <c r="A29130" s="73" t="s">
        <v>26125</v>
      </c>
      <c r="B29130" s="74" t="s">
        <v>26126</v>
      </c>
      <c r="C29130" s="73" t="s">
        <v>763</v>
      </c>
      <c r="D29130" s="75">
        <v>889.28</v>
      </c>
      <c r="E29130" s="75">
        <v>870.33</v>
      </c>
      <c r="F29130" s="73" t="s">
        <v>11</v>
      </c>
    </row>
    <row r="29131" spans="1:6" ht="25.5" x14ac:dyDescent="0.25">
      <c r="A29131" s="73" t="s">
        <v>26127</v>
      </c>
      <c r="B29131" s="74" t="s">
        <v>26128</v>
      </c>
      <c r="C29131" s="73" t="s">
        <v>763</v>
      </c>
      <c r="D29131" s="75">
        <v>652.9</v>
      </c>
      <c r="E29131" s="75">
        <v>644.01</v>
      </c>
      <c r="F29131" s="73" t="s">
        <v>11</v>
      </c>
    </row>
    <row r="29132" spans="1:6" ht="25.5" x14ac:dyDescent="0.25">
      <c r="A29132" s="73" t="s">
        <v>26129</v>
      </c>
      <c r="B29132" s="74" t="s">
        <v>26130</v>
      </c>
      <c r="C29132" s="73" t="s">
        <v>763</v>
      </c>
      <c r="D29132" s="75">
        <v>661.73</v>
      </c>
      <c r="E29132" s="75">
        <v>652.84</v>
      </c>
      <c r="F29132" s="73" t="s">
        <v>11</v>
      </c>
    </row>
    <row r="29133" spans="1:6" ht="25.5" x14ac:dyDescent="0.25">
      <c r="A29133" s="73" t="s">
        <v>26131</v>
      </c>
      <c r="B29133" s="74" t="s">
        <v>26132</v>
      </c>
      <c r="C29133" s="73" t="s">
        <v>763</v>
      </c>
      <c r="D29133" s="75">
        <v>676.58</v>
      </c>
      <c r="E29133" s="75">
        <v>667.69</v>
      </c>
      <c r="F29133" s="73" t="s">
        <v>11</v>
      </c>
    </row>
    <row r="29134" spans="1:6" ht="25.5" x14ac:dyDescent="0.25">
      <c r="A29134" s="73" t="s">
        <v>26133</v>
      </c>
      <c r="B29134" s="74" t="s">
        <v>26134</v>
      </c>
      <c r="C29134" s="73" t="s">
        <v>763</v>
      </c>
      <c r="D29134" s="75">
        <v>691.82</v>
      </c>
      <c r="E29134" s="75">
        <v>682.93</v>
      </c>
      <c r="F29134" s="73" t="s">
        <v>11</v>
      </c>
    </row>
    <row r="29135" spans="1:6" ht="25.5" x14ac:dyDescent="0.25">
      <c r="A29135" s="73" t="s">
        <v>26135</v>
      </c>
      <c r="B29135" s="74" t="s">
        <v>26136</v>
      </c>
      <c r="C29135" s="73" t="s">
        <v>763</v>
      </c>
      <c r="D29135" s="75">
        <v>707.48</v>
      </c>
      <c r="E29135" s="75">
        <v>698.59</v>
      </c>
      <c r="F29135" s="73" t="s">
        <v>11</v>
      </c>
    </row>
    <row r="29136" spans="1:6" ht="25.5" x14ac:dyDescent="0.25">
      <c r="A29136" s="73" t="s">
        <v>26137</v>
      </c>
      <c r="B29136" s="74" t="s">
        <v>26138</v>
      </c>
      <c r="C29136" s="73" t="s">
        <v>763</v>
      </c>
      <c r="D29136" s="75">
        <v>723.56</v>
      </c>
      <c r="E29136" s="75">
        <v>714.67</v>
      </c>
      <c r="F29136" s="73" t="s">
        <v>11</v>
      </c>
    </row>
    <row r="29137" spans="1:6" ht="25.5" x14ac:dyDescent="0.25">
      <c r="A29137" s="73" t="s">
        <v>26139</v>
      </c>
      <c r="B29137" s="74" t="s">
        <v>26140</v>
      </c>
      <c r="C29137" s="73" t="s">
        <v>763</v>
      </c>
      <c r="D29137" s="75">
        <v>740.07</v>
      </c>
      <c r="E29137" s="75">
        <v>731.18</v>
      </c>
      <c r="F29137" s="73" t="s">
        <v>11</v>
      </c>
    </row>
    <row r="29138" spans="1:6" ht="38.25" x14ac:dyDescent="0.25">
      <c r="A29138" s="73" t="s">
        <v>26141</v>
      </c>
      <c r="B29138" s="74" t="s">
        <v>26142</v>
      </c>
      <c r="C29138" s="73" t="s">
        <v>763</v>
      </c>
      <c r="D29138" s="75">
        <v>667.39</v>
      </c>
      <c r="E29138" s="75">
        <v>664.83</v>
      </c>
      <c r="F29138" s="73" t="s">
        <v>11</v>
      </c>
    </row>
    <row r="29139" spans="1:6" ht="38.25" x14ac:dyDescent="0.25">
      <c r="A29139" s="73" t="s">
        <v>26143</v>
      </c>
      <c r="B29139" s="74" t="s">
        <v>26144</v>
      </c>
      <c r="C29139" s="73" t="s">
        <v>763</v>
      </c>
      <c r="D29139" s="75">
        <v>683.7</v>
      </c>
      <c r="E29139" s="75">
        <v>681.14</v>
      </c>
      <c r="F29139" s="73" t="s">
        <v>11</v>
      </c>
    </row>
    <row r="29140" spans="1:6" ht="38.25" x14ac:dyDescent="0.25">
      <c r="A29140" s="73" t="s">
        <v>26145</v>
      </c>
      <c r="B29140" s="74" t="s">
        <v>26146</v>
      </c>
      <c r="C29140" s="73" t="s">
        <v>763</v>
      </c>
      <c r="D29140" s="75">
        <v>703.54</v>
      </c>
      <c r="E29140" s="75">
        <v>700.98</v>
      </c>
      <c r="F29140" s="73" t="s">
        <v>11</v>
      </c>
    </row>
    <row r="29141" spans="1:6" ht="38.25" x14ac:dyDescent="0.25">
      <c r="A29141" s="73" t="s">
        <v>26147</v>
      </c>
      <c r="B29141" s="74" t="s">
        <v>26148</v>
      </c>
      <c r="C29141" s="73" t="s">
        <v>763</v>
      </c>
      <c r="D29141" s="75">
        <v>723.38</v>
      </c>
      <c r="E29141" s="75">
        <v>720.82</v>
      </c>
      <c r="F29141" s="73" t="s">
        <v>11</v>
      </c>
    </row>
    <row r="29142" spans="1:6" ht="38.25" x14ac:dyDescent="0.25">
      <c r="A29142" s="73" t="s">
        <v>487</v>
      </c>
      <c r="B29142" s="74" t="s">
        <v>488</v>
      </c>
      <c r="C29142" s="73" t="s">
        <v>763</v>
      </c>
      <c r="D29142" s="75">
        <v>750.78</v>
      </c>
      <c r="E29142" s="75">
        <v>748.22</v>
      </c>
      <c r="F29142" s="73" t="s">
        <v>11</v>
      </c>
    </row>
    <row r="29143" spans="1:6" ht="25.5" x14ac:dyDescent="0.25">
      <c r="A29143" s="73" t="s">
        <v>505</v>
      </c>
      <c r="B29143" s="74" t="s">
        <v>785</v>
      </c>
      <c r="C29143" s="73" t="s">
        <v>763</v>
      </c>
      <c r="D29143" s="75">
        <v>616.87</v>
      </c>
      <c r="E29143" s="75">
        <v>597.91</v>
      </c>
      <c r="F29143" s="73" t="s">
        <v>11</v>
      </c>
    </row>
    <row r="29144" spans="1:6" ht="25.5" x14ac:dyDescent="0.25">
      <c r="A29144" s="73" t="s">
        <v>790</v>
      </c>
      <c r="B29144" s="74" t="s">
        <v>791</v>
      </c>
      <c r="C29144" s="73" t="s">
        <v>763</v>
      </c>
      <c r="D29144" s="75">
        <v>211.32</v>
      </c>
      <c r="E29144" s="75">
        <v>208.52</v>
      </c>
      <c r="F29144" s="73" t="s">
        <v>11</v>
      </c>
    </row>
    <row r="29145" spans="1:6" x14ac:dyDescent="0.25">
      <c r="A29145" s="73" t="s">
        <v>406</v>
      </c>
      <c r="B29145" s="74" t="s">
        <v>407</v>
      </c>
      <c r="C29145" s="73" t="s">
        <v>763</v>
      </c>
      <c r="D29145" s="75">
        <v>252.12</v>
      </c>
      <c r="E29145" s="75">
        <v>248.96</v>
      </c>
      <c r="F29145" s="73" t="s">
        <v>11</v>
      </c>
    </row>
    <row r="29146" spans="1:6" ht="38.25" x14ac:dyDescent="0.25">
      <c r="A29146" s="73" t="s">
        <v>26149</v>
      </c>
      <c r="B29146" s="74" t="s">
        <v>26150</v>
      </c>
      <c r="C29146" s="73" t="s">
        <v>763</v>
      </c>
      <c r="D29146" s="75">
        <v>1549.44</v>
      </c>
      <c r="E29146" s="75">
        <v>1492.04</v>
      </c>
      <c r="F29146" s="73" t="s">
        <v>11</v>
      </c>
    </row>
    <row r="29147" spans="1:6" ht="25.5" x14ac:dyDescent="0.25">
      <c r="A29147" s="73" t="s">
        <v>26151</v>
      </c>
      <c r="B29147" s="74" t="s">
        <v>26152</v>
      </c>
      <c r="C29147" s="73" t="s">
        <v>763</v>
      </c>
      <c r="D29147" s="75">
        <v>2410.87</v>
      </c>
      <c r="E29147" s="75">
        <v>2340.19</v>
      </c>
      <c r="F29147" s="73" t="s">
        <v>11</v>
      </c>
    </row>
    <row r="29148" spans="1:6" ht="25.5" x14ac:dyDescent="0.25">
      <c r="A29148" s="73" t="s">
        <v>26153</v>
      </c>
      <c r="B29148" s="74" t="s">
        <v>26154</v>
      </c>
      <c r="C29148" s="73" t="s">
        <v>763</v>
      </c>
      <c r="D29148" s="75">
        <v>3305.32</v>
      </c>
      <c r="E29148" s="75">
        <v>3202.43</v>
      </c>
      <c r="F29148" s="73" t="s">
        <v>11</v>
      </c>
    </row>
    <row r="29149" spans="1:6" ht="25.5" x14ac:dyDescent="0.25">
      <c r="A29149" s="73" t="s">
        <v>26155</v>
      </c>
      <c r="B29149" s="74" t="s">
        <v>26156</v>
      </c>
      <c r="C29149" s="73" t="s">
        <v>763</v>
      </c>
      <c r="D29149" s="75">
        <v>3218</v>
      </c>
      <c r="E29149" s="75">
        <v>3118.7</v>
      </c>
      <c r="F29149" s="73" t="s">
        <v>11</v>
      </c>
    </row>
    <row r="29150" spans="1:6" ht="25.5" x14ac:dyDescent="0.25">
      <c r="A29150" s="73" t="s">
        <v>26157</v>
      </c>
      <c r="B29150" s="74" t="s">
        <v>26158</v>
      </c>
      <c r="C29150" s="73" t="s">
        <v>763</v>
      </c>
      <c r="D29150" s="75">
        <v>2270.2399999999998</v>
      </c>
      <c r="E29150" s="75">
        <v>2198.0700000000002</v>
      </c>
      <c r="F29150" s="73" t="s">
        <v>11</v>
      </c>
    </row>
    <row r="29151" spans="1:6" ht="25.5" x14ac:dyDescent="0.25">
      <c r="A29151" s="73" t="s">
        <v>26159</v>
      </c>
      <c r="B29151" s="74" t="s">
        <v>26160</v>
      </c>
      <c r="C29151" s="73" t="s">
        <v>763</v>
      </c>
      <c r="D29151" s="75">
        <v>2780.2</v>
      </c>
      <c r="E29151" s="75">
        <v>2696.79</v>
      </c>
      <c r="F29151" s="73" t="s">
        <v>11</v>
      </c>
    </row>
    <row r="29152" spans="1:6" ht="25.5" x14ac:dyDescent="0.25">
      <c r="A29152" s="73" t="s">
        <v>26161</v>
      </c>
      <c r="B29152" s="74" t="s">
        <v>26162</v>
      </c>
      <c r="C29152" s="73" t="s">
        <v>763</v>
      </c>
      <c r="D29152" s="75">
        <v>2244.66</v>
      </c>
      <c r="E29152" s="75">
        <v>2178.4</v>
      </c>
      <c r="F29152" s="73" t="s">
        <v>11</v>
      </c>
    </row>
    <row r="29153" spans="1:6" ht="25.5" x14ac:dyDescent="0.25">
      <c r="A29153" s="73" t="s">
        <v>26163</v>
      </c>
      <c r="B29153" s="74" t="s">
        <v>26164</v>
      </c>
      <c r="C29153" s="73" t="s">
        <v>763</v>
      </c>
      <c r="D29153" s="75">
        <v>2055.4499999999998</v>
      </c>
      <c r="E29153" s="75">
        <v>1989.72</v>
      </c>
      <c r="F29153" s="73" t="s">
        <v>11</v>
      </c>
    </row>
    <row r="29154" spans="1:6" ht="25.5" x14ac:dyDescent="0.25">
      <c r="A29154" s="73" t="s">
        <v>26165</v>
      </c>
      <c r="B29154" s="74" t="s">
        <v>26166</v>
      </c>
      <c r="C29154" s="73" t="s">
        <v>763</v>
      </c>
      <c r="D29154" s="75">
        <v>4568.16</v>
      </c>
      <c r="E29154" s="75">
        <v>4419.63</v>
      </c>
      <c r="F29154" s="73" t="s">
        <v>11</v>
      </c>
    </row>
    <row r="29155" spans="1:6" ht="25.5" x14ac:dyDescent="0.25">
      <c r="A29155" s="73" t="s">
        <v>26167</v>
      </c>
      <c r="B29155" s="74" t="s">
        <v>26168</v>
      </c>
      <c r="C29155" s="73" t="s">
        <v>763</v>
      </c>
      <c r="D29155" s="75">
        <v>2.64</v>
      </c>
      <c r="E29155" s="75">
        <v>2.58</v>
      </c>
      <c r="F29155" s="73" t="s">
        <v>11</v>
      </c>
    </row>
    <row r="29156" spans="1:6" ht="25.5" x14ac:dyDescent="0.25">
      <c r="A29156" s="73" t="s">
        <v>26169</v>
      </c>
      <c r="B29156" s="74" t="s">
        <v>26170</v>
      </c>
      <c r="C29156" s="73" t="s">
        <v>763</v>
      </c>
      <c r="D29156" s="75">
        <v>53.92</v>
      </c>
      <c r="E29156" s="75">
        <v>50.99</v>
      </c>
      <c r="F29156" s="73" t="s">
        <v>11</v>
      </c>
    </row>
    <row r="29157" spans="1:6" ht="25.5" x14ac:dyDescent="0.25">
      <c r="A29157" s="73" t="s">
        <v>26171</v>
      </c>
      <c r="B29157" s="74" t="s">
        <v>26172</v>
      </c>
      <c r="C29157" s="73" t="s">
        <v>763</v>
      </c>
      <c r="D29157" s="75">
        <v>77.290000000000006</v>
      </c>
      <c r="E29157" s="75">
        <v>71.42</v>
      </c>
      <c r="F29157" s="73" t="s">
        <v>11</v>
      </c>
    </row>
    <row r="29158" spans="1:6" ht="25.5" x14ac:dyDescent="0.25">
      <c r="A29158" s="73" t="s">
        <v>83</v>
      </c>
      <c r="B29158" s="74" t="s">
        <v>84</v>
      </c>
      <c r="C29158" s="73" t="s">
        <v>763</v>
      </c>
      <c r="D29158" s="75">
        <v>4.59</v>
      </c>
      <c r="E29158" s="75">
        <v>4.47</v>
      </c>
      <c r="F29158" s="73" t="s">
        <v>11</v>
      </c>
    </row>
    <row r="29159" spans="1:6" ht="38.25" x14ac:dyDescent="0.25">
      <c r="A29159" s="73" t="s">
        <v>26173</v>
      </c>
      <c r="B29159" s="74" t="s">
        <v>26174</v>
      </c>
      <c r="C29159" s="73" t="s">
        <v>763</v>
      </c>
      <c r="D29159" s="75">
        <v>4.07</v>
      </c>
      <c r="E29159" s="75">
        <v>3.98</v>
      </c>
      <c r="F29159" s="73" t="s">
        <v>11</v>
      </c>
    </row>
    <row r="29160" spans="1:6" ht="51" x14ac:dyDescent="0.25">
      <c r="A29160" s="73" t="s">
        <v>26175</v>
      </c>
      <c r="B29160" s="74" t="s">
        <v>26176</v>
      </c>
      <c r="C29160" s="73" t="s">
        <v>763</v>
      </c>
      <c r="D29160" s="75">
        <v>3.39</v>
      </c>
      <c r="E29160" s="75">
        <v>3.32</v>
      </c>
      <c r="F29160" s="73" t="s">
        <v>11</v>
      </c>
    </row>
    <row r="29161" spans="1:6" ht="51" x14ac:dyDescent="0.25">
      <c r="A29161" s="73" t="s">
        <v>26177</v>
      </c>
      <c r="B29161" s="74" t="s">
        <v>26178</v>
      </c>
      <c r="C29161" s="73" t="s">
        <v>763</v>
      </c>
      <c r="D29161" s="75">
        <v>5.09</v>
      </c>
      <c r="E29161" s="75">
        <v>4.97</v>
      </c>
      <c r="F29161" s="73" t="s">
        <v>11</v>
      </c>
    </row>
    <row r="29162" spans="1:6" ht="25.5" x14ac:dyDescent="0.25">
      <c r="A29162" s="73" t="s">
        <v>26179</v>
      </c>
      <c r="B29162" s="74" t="s">
        <v>26180</v>
      </c>
      <c r="C29162" s="73" t="s">
        <v>763</v>
      </c>
      <c r="D29162" s="75">
        <v>7.62</v>
      </c>
      <c r="E29162" s="75">
        <v>7.28</v>
      </c>
      <c r="F29162" s="73" t="s">
        <v>11</v>
      </c>
    </row>
    <row r="29163" spans="1:6" ht="25.5" x14ac:dyDescent="0.25">
      <c r="A29163" s="73" t="s">
        <v>26181</v>
      </c>
      <c r="B29163" s="74" t="s">
        <v>26182</v>
      </c>
      <c r="C29163" s="73" t="s">
        <v>763</v>
      </c>
      <c r="D29163" s="75">
        <v>9.52</v>
      </c>
      <c r="E29163" s="75">
        <v>9.1</v>
      </c>
      <c r="F29163" s="73" t="s">
        <v>11</v>
      </c>
    </row>
    <row r="29164" spans="1:6" ht="25.5" x14ac:dyDescent="0.25">
      <c r="A29164" s="73" t="s">
        <v>401</v>
      </c>
      <c r="B29164" s="74" t="s">
        <v>402</v>
      </c>
      <c r="C29164" s="73" t="s">
        <v>763</v>
      </c>
      <c r="D29164" s="75">
        <v>77.290000000000006</v>
      </c>
      <c r="E29164" s="75">
        <v>71.42</v>
      </c>
      <c r="F29164" s="73" t="s">
        <v>11</v>
      </c>
    </row>
    <row r="29165" spans="1:6" ht="25.5" x14ac:dyDescent="0.25">
      <c r="A29165" s="73" t="s">
        <v>26183</v>
      </c>
      <c r="B29165" s="74" t="s">
        <v>846</v>
      </c>
      <c r="C29165" s="73" t="s">
        <v>763</v>
      </c>
      <c r="D29165" s="75">
        <v>101.95</v>
      </c>
      <c r="E29165" s="75">
        <v>94.21</v>
      </c>
      <c r="F29165" s="73" t="s">
        <v>11</v>
      </c>
    </row>
    <row r="29166" spans="1:6" ht="25.5" x14ac:dyDescent="0.25">
      <c r="A29166" s="73" t="s">
        <v>26184</v>
      </c>
      <c r="B29166" s="74" t="s">
        <v>26185</v>
      </c>
      <c r="C29166" s="73" t="s">
        <v>763</v>
      </c>
      <c r="D29166" s="75">
        <v>135.1</v>
      </c>
      <c r="E29166" s="75">
        <v>124.85</v>
      </c>
      <c r="F29166" s="73" t="s">
        <v>11</v>
      </c>
    </row>
    <row r="29167" spans="1:6" ht="25.5" x14ac:dyDescent="0.25">
      <c r="A29167" s="73" t="s">
        <v>26186</v>
      </c>
      <c r="B29167" s="74" t="s">
        <v>26187</v>
      </c>
      <c r="C29167" s="73" t="s">
        <v>763</v>
      </c>
      <c r="D29167" s="75">
        <v>45.28</v>
      </c>
      <c r="E29167" s="75">
        <v>41.84</v>
      </c>
      <c r="F29167" s="73" t="s">
        <v>11</v>
      </c>
    </row>
    <row r="29168" spans="1:6" ht="38.25" x14ac:dyDescent="0.25">
      <c r="A29168" s="73" t="s">
        <v>26188</v>
      </c>
      <c r="B29168" s="74" t="s">
        <v>26189</v>
      </c>
      <c r="C29168" s="73" t="s">
        <v>763</v>
      </c>
      <c r="D29168" s="75">
        <v>9.52</v>
      </c>
      <c r="E29168" s="75">
        <v>9.1</v>
      </c>
      <c r="F29168" s="73" t="s">
        <v>11</v>
      </c>
    </row>
    <row r="29169" spans="1:6" ht="38.25" x14ac:dyDescent="0.25">
      <c r="A29169" s="73" t="s">
        <v>26190</v>
      </c>
      <c r="B29169" s="74" t="s">
        <v>26191</v>
      </c>
      <c r="C29169" s="73" t="s">
        <v>763</v>
      </c>
      <c r="D29169" s="75">
        <v>8.2100000000000009</v>
      </c>
      <c r="E29169" s="75">
        <v>7.84</v>
      </c>
      <c r="F29169" s="73" t="s">
        <v>11</v>
      </c>
    </row>
    <row r="29170" spans="1:6" ht="38.25" x14ac:dyDescent="0.25">
      <c r="A29170" s="73" t="s">
        <v>26192</v>
      </c>
      <c r="B29170" s="74" t="s">
        <v>26193</v>
      </c>
      <c r="C29170" s="73" t="s">
        <v>763</v>
      </c>
      <c r="D29170" s="75">
        <v>7.76</v>
      </c>
      <c r="E29170" s="75">
        <v>7.42</v>
      </c>
      <c r="F29170" s="73" t="s">
        <v>11</v>
      </c>
    </row>
    <row r="29171" spans="1:6" ht="25.5" x14ac:dyDescent="0.25">
      <c r="A29171" s="73" t="s">
        <v>26194</v>
      </c>
      <c r="B29171" s="74" t="s">
        <v>26195</v>
      </c>
      <c r="C29171" s="73" t="s">
        <v>763</v>
      </c>
      <c r="D29171" s="75">
        <v>10.99</v>
      </c>
      <c r="E29171" s="75">
        <v>10.5</v>
      </c>
      <c r="F29171" s="73" t="s">
        <v>11</v>
      </c>
    </row>
    <row r="29172" spans="1:6" ht="38.25" x14ac:dyDescent="0.25">
      <c r="A29172" s="73" t="s">
        <v>26196</v>
      </c>
      <c r="B29172" s="74" t="s">
        <v>26197</v>
      </c>
      <c r="C29172" s="73" t="s">
        <v>763</v>
      </c>
      <c r="D29172" s="75">
        <v>9.3800000000000008</v>
      </c>
      <c r="E29172" s="75">
        <v>8.9600000000000009</v>
      </c>
      <c r="F29172" s="73" t="s">
        <v>11</v>
      </c>
    </row>
    <row r="29173" spans="1:6" ht="38.25" x14ac:dyDescent="0.25">
      <c r="A29173" s="73" t="s">
        <v>26198</v>
      </c>
      <c r="B29173" s="74" t="s">
        <v>26199</v>
      </c>
      <c r="C29173" s="73" t="s">
        <v>763</v>
      </c>
      <c r="D29173" s="75">
        <v>8.7899999999999991</v>
      </c>
      <c r="E29173" s="75">
        <v>8.4</v>
      </c>
      <c r="F29173" s="73" t="s">
        <v>11</v>
      </c>
    </row>
    <row r="29174" spans="1:6" ht="25.5" x14ac:dyDescent="0.25">
      <c r="A29174" s="73" t="s">
        <v>26200</v>
      </c>
      <c r="B29174" s="74" t="s">
        <v>26201</v>
      </c>
      <c r="C29174" s="73" t="s">
        <v>763</v>
      </c>
      <c r="D29174" s="75">
        <v>8.35</v>
      </c>
      <c r="E29174" s="75">
        <v>7.98</v>
      </c>
      <c r="F29174" s="73" t="s">
        <v>11</v>
      </c>
    </row>
    <row r="29175" spans="1:6" ht="25.5" x14ac:dyDescent="0.25">
      <c r="A29175" s="73" t="s">
        <v>409</v>
      </c>
      <c r="B29175" s="74" t="s">
        <v>410</v>
      </c>
      <c r="C29175" s="73" t="s">
        <v>763</v>
      </c>
      <c r="D29175" s="75">
        <v>77.290000000000006</v>
      </c>
      <c r="E29175" s="75">
        <v>71.42</v>
      </c>
      <c r="F29175" s="73" t="s">
        <v>11</v>
      </c>
    </row>
    <row r="29176" spans="1:6" ht="25.5" x14ac:dyDescent="0.25">
      <c r="A29176" s="73" t="s">
        <v>26202</v>
      </c>
      <c r="B29176" s="74" t="s">
        <v>26203</v>
      </c>
      <c r="C29176" s="73" t="s">
        <v>763</v>
      </c>
      <c r="D29176" s="75">
        <v>48.41</v>
      </c>
      <c r="E29176" s="75">
        <v>45.78</v>
      </c>
      <c r="F29176" s="73" t="s">
        <v>11</v>
      </c>
    </row>
    <row r="29177" spans="1:6" ht="25.5" x14ac:dyDescent="0.25">
      <c r="A29177" s="73" t="s">
        <v>415</v>
      </c>
      <c r="B29177" s="74" t="s">
        <v>416</v>
      </c>
      <c r="C29177" s="73" t="s">
        <v>763</v>
      </c>
      <c r="D29177" s="75">
        <v>60</v>
      </c>
      <c r="E29177" s="75">
        <v>60</v>
      </c>
      <c r="F29177" s="73" t="s">
        <v>11</v>
      </c>
    </row>
    <row r="29178" spans="1:6" ht="25.5" x14ac:dyDescent="0.25">
      <c r="A29178" s="73" t="s">
        <v>26204</v>
      </c>
      <c r="B29178" s="74" t="s">
        <v>26205</v>
      </c>
      <c r="C29178" s="73" t="s">
        <v>763</v>
      </c>
      <c r="D29178" s="75">
        <v>60</v>
      </c>
      <c r="E29178" s="75">
        <v>60</v>
      </c>
      <c r="F29178" s="73" t="s">
        <v>11</v>
      </c>
    </row>
    <row r="29179" spans="1:6" ht="25.5" x14ac:dyDescent="0.25">
      <c r="A29179" s="73" t="s">
        <v>26206</v>
      </c>
      <c r="B29179" s="74" t="s">
        <v>26207</v>
      </c>
      <c r="C29179" s="73" t="s">
        <v>763</v>
      </c>
      <c r="D29179" s="75">
        <v>45.32</v>
      </c>
      <c r="E29179" s="75">
        <v>41.88</v>
      </c>
      <c r="F29179" s="73" t="s">
        <v>11</v>
      </c>
    </row>
    <row r="29180" spans="1:6" ht="25.5" x14ac:dyDescent="0.25">
      <c r="A29180" s="73" t="s">
        <v>279</v>
      </c>
      <c r="B29180" s="74" t="s">
        <v>280</v>
      </c>
      <c r="C29180" s="73" t="s">
        <v>763</v>
      </c>
      <c r="D29180" s="75">
        <v>3.35</v>
      </c>
      <c r="E29180" s="75">
        <v>3.25</v>
      </c>
      <c r="F29180" s="73" t="s">
        <v>11</v>
      </c>
    </row>
    <row r="29181" spans="1:6" ht="25.5" x14ac:dyDescent="0.25">
      <c r="A29181" s="73" t="s">
        <v>412</v>
      </c>
      <c r="B29181" s="74" t="s">
        <v>413</v>
      </c>
      <c r="C29181" s="73" t="s">
        <v>763</v>
      </c>
      <c r="D29181" s="75">
        <v>26.8</v>
      </c>
      <c r="E29181" s="75">
        <v>24.77</v>
      </c>
      <c r="F29181" s="73" t="s">
        <v>11</v>
      </c>
    </row>
    <row r="29182" spans="1:6" ht="38.25" x14ac:dyDescent="0.25">
      <c r="A29182" s="73" t="s">
        <v>26208</v>
      </c>
      <c r="B29182" s="74" t="s">
        <v>26209</v>
      </c>
      <c r="C29182" s="73" t="s">
        <v>763</v>
      </c>
      <c r="D29182" s="75">
        <v>44.91</v>
      </c>
      <c r="E29182" s="75">
        <v>41.5</v>
      </c>
      <c r="F29182" s="73" t="s">
        <v>11</v>
      </c>
    </row>
    <row r="29183" spans="1:6" ht="25.5" x14ac:dyDescent="0.25">
      <c r="A29183" s="73" t="s">
        <v>26210</v>
      </c>
      <c r="B29183" s="74" t="s">
        <v>26211</v>
      </c>
      <c r="C29183" s="73" t="s">
        <v>763</v>
      </c>
      <c r="D29183" s="75">
        <v>26.06</v>
      </c>
      <c r="E29183" s="75">
        <v>24.08</v>
      </c>
      <c r="F29183" s="73" t="s">
        <v>11</v>
      </c>
    </row>
    <row r="29184" spans="1:6" ht="51" x14ac:dyDescent="0.25">
      <c r="A29184" s="73" t="s">
        <v>26212</v>
      </c>
      <c r="B29184" s="74" t="s">
        <v>26213</v>
      </c>
      <c r="C29184" s="73" t="s">
        <v>763</v>
      </c>
      <c r="D29184" s="75">
        <v>1800.12</v>
      </c>
      <c r="E29184" s="75">
        <v>1796.47</v>
      </c>
      <c r="F29184" s="73" t="s">
        <v>11</v>
      </c>
    </row>
    <row r="29185" spans="1:6" ht="51" x14ac:dyDescent="0.25">
      <c r="A29185" s="73" t="s">
        <v>26214</v>
      </c>
      <c r="B29185" s="74" t="s">
        <v>26215</v>
      </c>
      <c r="C29185" s="73" t="s">
        <v>763</v>
      </c>
      <c r="D29185" s="75">
        <v>1062.77</v>
      </c>
      <c r="E29185" s="75">
        <v>1053.92</v>
      </c>
      <c r="F29185" s="73" t="s">
        <v>11</v>
      </c>
    </row>
    <row r="29186" spans="1:6" ht="38.25" x14ac:dyDescent="0.25">
      <c r="A29186" s="73" t="s">
        <v>26216</v>
      </c>
      <c r="B29186" s="74" t="s">
        <v>26217</v>
      </c>
      <c r="C29186" s="73" t="s">
        <v>763</v>
      </c>
      <c r="D29186" s="75">
        <v>610.20000000000005</v>
      </c>
      <c r="E29186" s="75">
        <v>600.62</v>
      </c>
      <c r="F29186" s="73" t="s">
        <v>11</v>
      </c>
    </row>
    <row r="29187" spans="1:6" ht="38.25" x14ac:dyDescent="0.25">
      <c r="A29187" s="73" t="s">
        <v>26218</v>
      </c>
      <c r="B29187" s="74" t="s">
        <v>26219</v>
      </c>
      <c r="C29187" s="73" t="s">
        <v>763</v>
      </c>
      <c r="D29187" s="75">
        <v>631.07000000000005</v>
      </c>
      <c r="E29187" s="75">
        <v>621.49</v>
      </c>
      <c r="F29187" s="73" t="s">
        <v>11</v>
      </c>
    </row>
    <row r="29188" spans="1:6" ht="38.25" x14ac:dyDescent="0.25">
      <c r="A29188" s="73" t="s">
        <v>26220</v>
      </c>
      <c r="B29188" s="74" t="s">
        <v>26221</v>
      </c>
      <c r="C29188" s="73" t="s">
        <v>763</v>
      </c>
      <c r="D29188" s="75">
        <v>654.51</v>
      </c>
      <c r="E29188" s="75">
        <v>644.92999999999995</v>
      </c>
      <c r="F29188" s="73" t="s">
        <v>11</v>
      </c>
    </row>
    <row r="29189" spans="1:6" ht="38.25" x14ac:dyDescent="0.25">
      <c r="A29189" s="73" t="s">
        <v>26222</v>
      </c>
      <c r="B29189" s="74" t="s">
        <v>26223</v>
      </c>
      <c r="C29189" s="73" t="s">
        <v>763</v>
      </c>
      <c r="D29189" s="75">
        <v>612.07000000000005</v>
      </c>
      <c r="E29189" s="75">
        <v>602.48</v>
      </c>
      <c r="F29189" s="73" t="s">
        <v>11</v>
      </c>
    </row>
    <row r="29190" spans="1:6" ht="38.25" x14ac:dyDescent="0.25">
      <c r="A29190" s="73" t="s">
        <v>26224</v>
      </c>
      <c r="B29190" s="74" t="s">
        <v>26225</v>
      </c>
      <c r="C29190" s="73" t="s">
        <v>763</v>
      </c>
      <c r="D29190" s="75">
        <v>557.57000000000005</v>
      </c>
      <c r="E29190" s="75">
        <v>547.99</v>
      </c>
      <c r="F29190" s="73" t="s">
        <v>11</v>
      </c>
    </row>
    <row r="29191" spans="1:6" ht="38.25" x14ac:dyDescent="0.25">
      <c r="A29191" s="73" t="s">
        <v>26226</v>
      </c>
      <c r="B29191" s="74" t="s">
        <v>26227</v>
      </c>
      <c r="C29191" s="73" t="s">
        <v>763</v>
      </c>
      <c r="D29191" s="75">
        <v>583.79</v>
      </c>
      <c r="E29191" s="75">
        <v>574.21</v>
      </c>
      <c r="F29191" s="73" t="s">
        <v>11</v>
      </c>
    </row>
    <row r="29192" spans="1:6" ht="38.25" x14ac:dyDescent="0.25">
      <c r="A29192" s="73" t="s">
        <v>26228</v>
      </c>
      <c r="B29192" s="74" t="s">
        <v>26229</v>
      </c>
      <c r="C29192" s="73" t="s">
        <v>763</v>
      </c>
      <c r="D29192" s="75">
        <v>613.39</v>
      </c>
      <c r="E29192" s="75">
        <v>603.79999999999995</v>
      </c>
      <c r="F29192" s="73" t="s">
        <v>11</v>
      </c>
    </row>
    <row r="29193" spans="1:6" ht="38.25" x14ac:dyDescent="0.25">
      <c r="A29193" s="73" t="s">
        <v>26230</v>
      </c>
      <c r="B29193" s="74" t="s">
        <v>26231</v>
      </c>
      <c r="C29193" s="73" t="s">
        <v>763</v>
      </c>
      <c r="D29193" s="75">
        <v>648.66999999999996</v>
      </c>
      <c r="E29193" s="75">
        <v>639.09</v>
      </c>
      <c r="F29193" s="73" t="s">
        <v>11</v>
      </c>
    </row>
    <row r="29194" spans="1:6" ht="38.25" x14ac:dyDescent="0.25">
      <c r="A29194" s="73" t="s">
        <v>26232</v>
      </c>
      <c r="B29194" s="74" t="s">
        <v>26233</v>
      </c>
      <c r="C29194" s="73" t="s">
        <v>763</v>
      </c>
      <c r="D29194" s="75">
        <v>749.28</v>
      </c>
      <c r="E29194" s="75">
        <v>739.7</v>
      </c>
      <c r="F29194" s="73" t="s">
        <v>11</v>
      </c>
    </row>
    <row r="29195" spans="1:6" ht="25.5" x14ac:dyDescent="0.25">
      <c r="A29195" s="73" t="s">
        <v>26234</v>
      </c>
      <c r="B29195" s="74" t="s">
        <v>26235</v>
      </c>
      <c r="C29195" s="73" t="s">
        <v>763</v>
      </c>
      <c r="D29195" s="75">
        <v>80.180000000000007</v>
      </c>
      <c r="E29195" s="75">
        <v>73.849999999999994</v>
      </c>
      <c r="F29195" s="73" t="s">
        <v>11</v>
      </c>
    </row>
    <row r="29196" spans="1:6" ht="25.5" x14ac:dyDescent="0.25">
      <c r="A29196" s="73" t="s">
        <v>26236</v>
      </c>
      <c r="B29196" s="74" t="s">
        <v>26237</v>
      </c>
      <c r="C29196" s="73" t="s">
        <v>763</v>
      </c>
      <c r="D29196" s="75">
        <v>102.05</v>
      </c>
      <c r="E29196" s="75">
        <v>93.99</v>
      </c>
      <c r="F29196" s="73" t="s">
        <v>11</v>
      </c>
    </row>
    <row r="29197" spans="1:6" ht="25.5" x14ac:dyDescent="0.25">
      <c r="A29197" s="73" t="s">
        <v>26238</v>
      </c>
      <c r="B29197" s="74" t="s">
        <v>26239</v>
      </c>
      <c r="C29197" s="73" t="s">
        <v>763</v>
      </c>
      <c r="D29197" s="75">
        <v>31.99</v>
      </c>
      <c r="E29197" s="75">
        <v>29.43</v>
      </c>
      <c r="F29197" s="73" t="s">
        <v>11</v>
      </c>
    </row>
    <row r="29198" spans="1:6" ht="25.5" x14ac:dyDescent="0.25">
      <c r="A29198" s="73" t="s">
        <v>26240</v>
      </c>
      <c r="B29198" s="74" t="s">
        <v>26241</v>
      </c>
      <c r="C29198" s="73" t="s">
        <v>763</v>
      </c>
      <c r="D29198" s="75">
        <v>47.98</v>
      </c>
      <c r="E29198" s="75">
        <v>44.14</v>
      </c>
      <c r="F29198" s="73" t="s">
        <v>11</v>
      </c>
    </row>
    <row r="29199" spans="1:6" ht="25.5" x14ac:dyDescent="0.25">
      <c r="A29199" s="73" t="s">
        <v>26242</v>
      </c>
      <c r="B29199" s="74" t="s">
        <v>26243</v>
      </c>
      <c r="C29199" s="73" t="s">
        <v>763</v>
      </c>
      <c r="D29199" s="75">
        <v>740.06</v>
      </c>
      <c r="E29199" s="75">
        <v>738.7</v>
      </c>
      <c r="F29199" s="73" t="s">
        <v>11</v>
      </c>
    </row>
    <row r="29200" spans="1:6" ht="25.5" x14ac:dyDescent="0.25">
      <c r="A29200" s="73" t="s">
        <v>26244</v>
      </c>
      <c r="B29200" s="74" t="s">
        <v>26245</v>
      </c>
      <c r="C29200" s="73" t="s">
        <v>763</v>
      </c>
      <c r="D29200" s="75">
        <v>747.54</v>
      </c>
      <c r="E29200" s="75">
        <v>746.18</v>
      </c>
      <c r="F29200" s="73" t="s">
        <v>11</v>
      </c>
    </row>
    <row r="29201" spans="1:6" ht="25.5" x14ac:dyDescent="0.25">
      <c r="A29201" s="73" t="s">
        <v>26246</v>
      </c>
      <c r="B29201" s="74" t="s">
        <v>26247</v>
      </c>
      <c r="C29201" s="73" t="s">
        <v>763</v>
      </c>
      <c r="D29201" s="75">
        <v>767.08</v>
      </c>
      <c r="E29201" s="75">
        <v>765.72</v>
      </c>
      <c r="F29201" s="73" t="s">
        <v>11</v>
      </c>
    </row>
    <row r="29202" spans="1:6" ht="25.5" x14ac:dyDescent="0.25">
      <c r="A29202" s="73" t="s">
        <v>26248</v>
      </c>
      <c r="B29202" s="74" t="s">
        <v>26249</v>
      </c>
      <c r="C29202" s="73" t="s">
        <v>763</v>
      </c>
      <c r="D29202" s="75">
        <v>782.67</v>
      </c>
      <c r="E29202" s="75">
        <v>781.31</v>
      </c>
      <c r="F29202" s="73" t="s">
        <v>11</v>
      </c>
    </row>
    <row r="29203" spans="1:6" ht="25.5" x14ac:dyDescent="0.25">
      <c r="A29203" s="73" t="s">
        <v>26250</v>
      </c>
      <c r="B29203" s="74" t="s">
        <v>26251</v>
      </c>
      <c r="C29203" s="73" t="s">
        <v>763</v>
      </c>
      <c r="D29203" s="75">
        <v>798.61</v>
      </c>
      <c r="E29203" s="75">
        <v>797.25</v>
      </c>
      <c r="F29203" s="73" t="s">
        <v>11</v>
      </c>
    </row>
    <row r="29204" spans="1:6" ht="25.5" x14ac:dyDescent="0.25">
      <c r="A29204" s="73" t="s">
        <v>26252</v>
      </c>
      <c r="B29204" s="74" t="s">
        <v>26253</v>
      </c>
      <c r="C29204" s="73" t="s">
        <v>763</v>
      </c>
      <c r="D29204" s="75">
        <v>818.2</v>
      </c>
      <c r="E29204" s="75">
        <v>816.84</v>
      </c>
      <c r="F29204" s="73" t="s">
        <v>11</v>
      </c>
    </row>
    <row r="29205" spans="1:6" ht="25.5" x14ac:dyDescent="0.25">
      <c r="A29205" s="73" t="s">
        <v>26254</v>
      </c>
      <c r="B29205" s="74" t="s">
        <v>26255</v>
      </c>
      <c r="C29205" s="73" t="s">
        <v>763</v>
      </c>
      <c r="D29205" s="75">
        <v>278.36</v>
      </c>
      <c r="E29205" s="75">
        <v>272.49</v>
      </c>
      <c r="F29205" s="73" t="s">
        <v>11</v>
      </c>
    </row>
    <row r="29206" spans="1:6" ht="38.25" x14ac:dyDescent="0.25">
      <c r="A29206" s="73" t="s">
        <v>26256</v>
      </c>
      <c r="B29206" s="74" t="s">
        <v>26257</v>
      </c>
      <c r="C29206" s="73" t="s">
        <v>763</v>
      </c>
      <c r="D29206" s="75">
        <v>3479.7</v>
      </c>
      <c r="E29206" s="75">
        <v>3335.34</v>
      </c>
      <c r="F29206" s="73" t="s">
        <v>11</v>
      </c>
    </row>
    <row r="29207" spans="1:6" ht="38.25" x14ac:dyDescent="0.25">
      <c r="A29207" s="73" t="s">
        <v>26258</v>
      </c>
      <c r="B29207" s="74" t="s">
        <v>26259</v>
      </c>
      <c r="C29207" s="73" t="s">
        <v>763</v>
      </c>
      <c r="D29207" s="75">
        <v>3716.23</v>
      </c>
      <c r="E29207" s="75">
        <v>3566.34</v>
      </c>
      <c r="F29207" s="73" t="s">
        <v>11</v>
      </c>
    </row>
    <row r="29208" spans="1:6" x14ac:dyDescent="0.25">
      <c r="A29208" s="73" t="s">
        <v>26260</v>
      </c>
      <c r="B29208" s="74" t="s">
        <v>26261</v>
      </c>
      <c r="C29208" s="73" t="s">
        <v>763</v>
      </c>
      <c r="D29208" s="75">
        <v>350</v>
      </c>
      <c r="E29208" s="75">
        <v>350</v>
      </c>
      <c r="F29208" s="73" t="s">
        <v>11</v>
      </c>
    </row>
    <row r="29209" spans="1:6" x14ac:dyDescent="0.25">
      <c r="A29209" s="73" t="s">
        <v>26262</v>
      </c>
      <c r="B29209" s="74" t="s">
        <v>26263</v>
      </c>
      <c r="C29209" s="73" t="s">
        <v>763</v>
      </c>
      <c r="D29209" s="75">
        <v>181.5</v>
      </c>
      <c r="E29209" s="75">
        <v>181.5</v>
      </c>
      <c r="F29209" s="73" t="s">
        <v>11</v>
      </c>
    </row>
    <row r="29210" spans="1:6" x14ac:dyDescent="0.25">
      <c r="A29210" s="73" t="s">
        <v>26264</v>
      </c>
      <c r="B29210" s="74" t="s">
        <v>26265</v>
      </c>
      <c r="C29210" s="73" t="s">
        <v>763</v>
      </c>
      <c r="D29210" s="75">
        <v>183.44</v>
      </c>
      <c r="E29210" s="75">
        <v>183.44</v>
      </c>
      <c r="F29210" s="73" t="s">
        <v>11</v>
      </c>
    </row>
    <row r="29211" spans="1:6" x14ac:dyDescent="0.25">
      <c r="A29211" s="73" t="s">
        <v>26266</v>
      </c>
      <c r="B29211" s="74" t="s">
        <v>26267</v>
      </c>
      <c r="C29211" s="73" t="s">
        <v>763</v>
      </c>
      <c r="D29211" s="75">
        <v>152.30000000000001</v>
      </c>
      <c r="E29211" s="75">
        <v>152.30000000000001</v>
      </c>
      <c r="F29211" s="73" t="s">
        <v>11</v>
      </c>
    </row>
    <row r="29212" spans="1:6" x14ac:dyDescent="0.25">
      <c r="A29212" s="73" t="s">
        <v>26268</v>
      </c>
      <c r="B29212" s="74" t="s">
        <v>843</v>
      </c>
      <c r="C29212" s="73" t="s">
        <v>763</v>
      </c>
      <c r="D29212" s="75">
        <v>153.11000000000001</v>
      </c>
      <c r="E29212" s="75">
        <v>153.11000000000001</v>
      </c>
      <c r="F29212" s="73" t="s">
        <v>11</v>
      </c>
    </row>
    <row r="29213" spans="1:6" x14ac:dyDescent="0.25">
      <c r="A29213" s="73" t="s">
        <v>26269</v>
      </c>
      <c r="B29213" s="74" t="s">
        <v>26270</v>
      </c>
      <c r="C29213" s="73" t="s">
        <v>763</v>
      </c>
      <c r="D29213" s="75">
        <v>143.87</v>
      </c>
      <c r="E29213" s="75">
        <v>143.87</v>
      </c>
      <c r="F29213" s="73" t="s">
        <v>11</v>
      </c>
    </row>
    <row r="29214" spans="1:6" x14ac:dyDescent="0.25">
      <c r="A29214" s="73" t="s">
        <v>26271</v>
      </c>
      <c r="B29214" s="74" t="s">
        <v>26272</v>
      </c>
      <c r="C29214" s="73" t="s">
        <v>763</v>
      </c>
      <c r="D29214" s="75">
        <v>143.16</v>
      </c>
      <c r="E29214" s="75">
        <v>143.16</v>
      </c>
      <c r="F29214" s="73" t="s">
        <v>11</v>
      </c>
    </row>
    <row r="29215" spans="1:6" x14ac:dyDescent="0.25">
      <c r="A29215" s="73" t="s">
        <v>26273</v>
      </c>
      <c r="B29215" s="74" t="s">
        <v>26274</v>
      </c>
      <c r="C29215" s="73" t="s">
        <v>763</v>
      </c>
      <c r="D29215" s="75">
        <v>124.4</v>
      </c>
      <c r="E29215" s="75">
        <v>124.4</v>
      </c>
      <c r="F29215" s="73" t="s">
        <v>11</v>
      </c>
    </row>
    <row r="29216" spans="1:6" ht="25.5" x14ac:dyDescent="0.25">
      <c r="A29216" s="73" t="s">
        <v>26275</v>
      </c>
      <c r="B29216" s="74" t="s">
        <v>26276</v>
      </c>
      <c r="C29216" s="73" t="s">
        <v>763</v>
      </c>
      <c r="D29216" s="75">
        <v>603.86</v>
      </c>
      <c r="E29216" s="75">
        <v>603.86</v>
      </c>
      <c r="F29216" s="73" t="s">
        <v>11</v>
      </c>
    </row>
    <row r="29217" spans="1:6" ht="25.5" x14ac:dyDescent="0.25">
      <c r="A29217" s="73" t="s">
        <v>26277</v>
      </c>
      <c r="B29217" s="74" t="s">
        <v>26278</v>
      </c>
      <c r="C29217" s="73" t="s">
        <v>763</v>
      </c>
      <c r="D29217" s="75">
        <v>622.13</v>
      </c>
      <c r="E29217" s="75">
        <v>622.13</v>
      </c>
      <c r="F29217" s="73" t="s">
        <v>11</v>
      </c>
    </row>
    <row r="29218" spans="1:6" ht="25.5" x14ac:dyDescent="0.25">
      <c r="A29218" s="73" t="s">
        <v>26279</v>
      </c>
      <c r="B29218" s="74" t="s">
        <v>26280</v>
      </c>
      <c r="C29218" s="73" t="s">
        <v>763</v>
      </c>
      <c r="D29218" s="75">
        <v>632.28</v>
      </c>
      <c r="E29218" s="75">
        <v>632.28</v>
      </c>
      <c r="F29218" s="73" t="s">
        <v>11</v>
      </c>
    </row>
    <row r="29219" spans="1:6" ht="25.5" x14ac:dyDescent="0.25">
      <c r="A29219" s="73" t="s">
        <v>26281</v>
      </c>
      <c r="B29219" s="74" t="s">
        <v>26282</v>
      </c>
      <c r="C29219" s="73" t="s">
        <v>763</v>
      </c>
      <c r="D29219" s="75">
        <v>646.49</v>
      </c>
      <c r="E29219" s="75">
        <v>646.49</v>
      </c>
      <c r="F29219" s="73" t="s">
        <v>11</v>
      </c>
    </row>
    <row r="29220" spans="1:6" ht="25.5" x14ac:dyDescent="0.25">
      <c r="A29220" s="73" t="s">
        <v>26283</v>
      </c>
      <c r="B29220" s="74" t="s">
        <v>26284</v>
      </c>
      <c r="C29220" s="73" t="s">
        <v>763</v>
      </c>
      <c r="D29220" s="75">
        <v>676.29</v>
      </c>
      <c r="E29220" s="75">
        <v>676.29</v>
      </c>
      <c r="F29220" s="73" t="s">
        <v>11</v>
      </c>
    </row>
    <row r="29221" spans="1:6" ht="25.5" x14ac:dyDescent="0.25">
      <c r="A29221" s="73" t="s">
        <v>26285</v>
      </c>
      <c r="B29221" s="74" t="s">
        <v>26286</v>
      </c>
      <c r="C29221" s="73" t="s">
        <v>763</v>
      </c>
      <c r="D29221" s="75">
        <v>694.56</v>
      </c>
      <c r="E29221" s="75">
        <v>694.56</v>
      </c>
      <c r="F29221" s="73" t="s">
        <v>11</v>
      </c>
    </row>
    <row r="29222" spans="1:6" x14ac:dyDescent="0.25">
      <c r="A29222" s="73" t="s">
        <v>26287</v>
      </c>
      <c r="B29222" s="74" t="s">
        <v>26288</v>
      </c>
      <c r="C29222" s="73" t="s">
        <v>763</v>
      </c>
      <c r="D29222" s="75">
        <v>56.13</v>
      </c>
      <c r="E29222" s="75">
        <v>56.13</v>
      </c>
      <c r="F29222" s="73" t="s">
        <v>11</v>
      </c>
    </row>
    <row r="29223" spans="1:6" ht="25.5" x14ac:dyDescent="0.25">
      <c r="A29223" s="73" t="s">
        <v>26289</v>
      </c>
      <c r="B29223" s="74" t="s">
        <v>26290</v>
      </c>
      <c r="C29223" s="73" t="s">
        <v>763</v>
      </c>
      <c r="D29223" s="75">
        <v>601.83000000000004</v>
      </c>
      <c r="E29223" s="75">
        <v>601.83000000000004</v>
      </c>
      <c r="F29223" s="73" t="s">
        <v>11</v>
      </c>
    </row>
    <row r="29224" spans="1:6" ht="25.5" x14ac:dyDescent="0.25">
      <c r="A29224" s="73" t="s">
        <v>26291</v>
      </c>
      <c r="B29224" s="74" t="s">
        <v>26292</v>
      </c>
      <c r="C29224" s="73" t="s">
        <v>763</v>
      </c>
      <c r="D29224" s="75">
        <v>596.76</v>
      </c>
      <c r="E29224" s="75">
        <v>596.76</v>
      </c>
      <c r="F29224" s="73" t="s">
        <v>11</v>
      </c>
    </row>
    <row r="29225" spans="1:6" ht="25.5" x14ac:dyDescent="0.25">
      <c r="A29225" s="73" t="s">
        <v>26293</v>
      </c>
      <c r="B29225" s="74" t="s">
        <v>26294</v>
      </c>
      <c r="C29225" s="73" t="s">
        <v>763</v>
      </c>
      <c r="D29225" s="75">
        <v>2250</v>
      </c>
      <c r="E29225" s="75">
        <v>2250</v>
      </c>
      <c r="F29225" s="73" t="s">
        <v>11</v>
      </c>
    </row>
    <row r="29226" spans="1:6" ht="38.25" x14ac:dyDescent="0.25">
      <c r="A29226" s="73" t="s">
        <v>26295</v>
      </c>
      <c r="B29226" s="74" t="s">
        <v>26296</v>
      </c>
      <c r="C29226" s="73" t="s">
        <v>763</v>
      </c>
      <c r="D29226" s="75">
        <v>4545.45</v>
      </c>
      <c r="E29226" s="75">
        <v>4545.45</v>
      </c>
      <c r="F29226" s="73" t="s">
        <v>11</v>
      </c>
    </row>
    <row r="29227" spans="1:6" x14ac:dyDescent="0.25">
      <c r="A29227" s="73" t="s">
        <v>26297</v>
      </c>
      <c r="B29227" s="74" t="s">
        <v>26298</v>
      </c>
      <c r="C29227" s="73" t="s">
        <v>763</v>
      </c>
      <c r="D29227" s="75">
        <v>1149.5</v>
      </c>
      <c r="E29227" s="75">
        <v>1149.5</v>
      </c>
      <c r="F29227" s="73" t="s">
        <v>11</v>
      </c>
    </row>
    <row r="29228" spans="1:6" x14ac:dyDescent="0.25">
      <c r="A29228" s="73" t="s">
        <v>26299</v>
      </c>
      <c r="B29228" s="74" t="s">
        <v>26300</v>
      </c>
      <c r="C29228" s="73" t="s">
        <v>763</v>
      </c>
      <c r="D29228" s="75">
        <v>175.84</v>
      </c>
      <c r="E29228" s="75">
        <v>175.84</v>
      </c>
      <c r="F29228" s="73" t="s">
        <v>11</v>
      </c>
    </row>
    <row r="29229" spans="1:6" x14ac:dyDescent="0.25">
      <c r="A29229" s="73" t="s">
        <v>26301</v>
      </c>
      <c r="B29229" s="74" t="s">
        <v>26302</v>
      </c>
      <c r="C29229" s="73" t="s">
        <v>763</v>
      </c>
      <c r="D29229" s="75">
        <v>181.5</v>
      </c>
      <c r="E29229" s="75">
        <v>181.5</v>
      </c>
      <c r="F29229" s="73" t="s">
        <v>11</v>
      </c>
    </row>
    <row r="29230" spans="1:6" ht="25.5" x14ac:dyDescent="0.25">
      <c r="A29230" s="73" t="s">
        <v>26303</v>
      </c>
      <c r="B29230" s="74" t="s">
        <v>26304</v>
      </c>
      <c r="C29230" s="73" t="s">
        <v>763</v>
      </c>
      <c r="D29230" s="75">
        <v>1073.4000000000001</v>
      </c>
      <c r="E29230" s="75">
        <v>1073.4000000000001</v>
      </c>
      <c r="F29230" s="73" t="s">
        <v>11</v>
      </c>
    </row>
    <row r="29231" spans="1:6" ht="38.25" x14ac:dyDescent="0.25">
      <c r="A29231" s="73" t="s">
        <v>26305</v>
      </c>
      <c r="B29231" s="74" t="s">
        <v>35169</v>
      </c>
      <c r="C29231" s="73" t="s">
        <v>763</v>
      </c>
      <c r="D29231" s="75">
        <v>628.54999999999995</v>
      </c>
      <c r="E29231" s="75">
        <v>628.54999999999995</v>
      </c>
      <c r="F29231" s="73" t="s">
        <v>11</v>
      </c>
    </row>
    <row r="29232" spans="1:6" ht="25.5" x14ac:dyDescent="0.25">
      <c r="A29232" s="73" t="s">
        <v>26306</v>
      </c>
      <c r="B29232" s="74" t="s">
        <v>35176</v>
      </c>
      <c r="C29232" s="73" t="s">
        <v>763</v>
      </c>
      <c r="D29232" s="75">
        <v>504.25</v>
      </c>
      <c r="E29232" s="75">
        <v>504.25</v>
      </c>
      <c r="F29232" s="73" t="s">
        <v>11</v>
      </c>
    </row>
    <row r="29233" spans="1:6" ht="25.5" x14ac:dyDescent="0.25">
      <c r="A29233" s="73" t="s">
        <v>26307</v>
      </c>
      <c r="B29233" s="74" t="s">
        <v>35177</v>
      </c>
      <c r="C29233" s="73" t="s">
        <v>763</v>
      </c>
      <c r="D29233" s="75">
        <v>512.49</v>
      </c>
      <c r="E29233" s="75">
        <v>512.49</v>
      </c>
      <c r="F29233" s="73" t="s">
        <v>11</v>
      </c>
    </row>
    <row r="29234" spans="1:6" ht="25.5" x14ac:dyDescent="0.25">
      <c r="A29234" s="73" t="s">
        <v>26308</v>
      </c>
      <c r="B29234" s="74" t="s">
        <v>35178</v>
      </c>
      <c r="C29234" s="73" t="s">
        <v>763</v>
      </c>
      <c r="D29234" s="75">
        <v>526.33000000000004</v>
      </c>
      <c r="E29234" s="75">
        <v>526.33000000000004</v>
      </c>
      <c r="F29234" s="73" t="s">
        <v>11</v>
      </c>
    </row>
    <row r="29235" spans="1:6" ht="25.5" x14ac:dyDescent="0.25">
      <c r="A29235" s="73" t="s">
        <v>26309</v>
      </c>
      <c r="B29235" s="74" t="s">
        <v>35179</v>
      </c>
      <c r="C29235" s="73" t="s">
        <v>763</v>
      </c>
      <c r="D29235" s="75">
        <v>540.54999999999995</v>
      </c>
      <c r="E29235" s="75">
        <v>540.54999999999995</v>
      </c>
      <c r="F29235" s="73" t="s">
        <v>11</v>
      </c>
    </row>
    <row r="29236" spans="1:6" ht="25.5" x14ac:dyDescent="0.25">
      <c r="A29236" s="73" t="s">
        <v>26310</v>
      </c>
      <c r="B29236" s="74" t="s">
        <v>35180</v>
      </c>
      <c r="C29236" s="73" t="s">
        <v>763</v>
      </c>
      <c r="D29236" s="75">
        <v>555.15</v>
      </c>
      <c r="E29236" s="75">
        <v>555.15</v>
      </c>
      <c r="F29236" s="73" t="s">
        <v>11</v>
      </c>
    </row>
    <row r="29237" spans="1:6" ht="25.5" x14ac:dyDescent="0.25">
      <c r="A29237" s="73" t="s">
        <v>26311</v>
      </c>
      <c r="B29237" s="74" t="s">
        <v>35181</v>
      </c>
      <c r="C29237" s="73" t="s">
        <v>763</v>
      </c>
      <c r="D29237" s="75">
        <v>570.14</v>
      </c>
      <c r="E29237" s="75">
        <v>570.14</v>
      </c>
      <c r="F29237" s="73" t="s">
        <v>11</v>
      </c>
    </row>
    <row r="29238" spans="1:6" ht="25.5" x14ac:dyDescent="0.25">
      <c r="A29238" s="73" t="s">
        <v>26312</v>
      </c>
      <c r="B29238" s="74" t="s">
        <v>35182</v>
      </c>
      <c r="C29238" s="73" t="s">
        <v>763</v>
      </c>
      <c r="D29238" s="75">
        <v>585.54</v>
      </c>
      <c r="E29238" s="75">
        <v>585.54</v>
      </c>
      <c r="F29238" s="73" t="s">
        <v>11</v>
      </c>
    </row>
    <row r="29239" spans="1:6" ht="25.5" x14ac:dyDescent="0.25">
      <c r="A29239" s="73" t="s">
        <v>26313</v>
      </c>
      <c r="B29239" s="74" t="s">
        <v>35183</v>
      </c>
      <c r="C29239" s="73" t="s">
        <v>763</v>
      </c>
      <c r="D29239" s="75">
        <v>601.36</v>
      </c>
      <c r="E29239" s="75">
        <v>601.36</v>
      </c>
      <c r="F29239" s="73" t="s">
        <v>11</v>
      </c>
    </row>
    <row r="29240" spans="1:6" ht="25.5" x14ac:dyDescent="0.25">
      <c r="A29240" s="73" t="s">
        <v>26314</v>
      </c>
      <c r="B29240" s="74" t="s">
        <v>26315</v>
      </c>
      <c r="C29240" s="73" t="s">
        <v>763</v>
      </c>
      <c r="D29240" s="75">
        <v>539.70000000000005</v>
      </c>
      <c r="E29240" s="75">
        <v>539.70000000000005</v>
      </c>
      <c r="F29240" s="73" t="s">
        <v>11</v>
      </c>
    </row>
    <row r="29241" spans="1:6" ht="25.5" x14ac:dyDescent="0.25">
      <c r="A29241" s="73" t="s">
        <v>26316</v>
      </c>
      <c r="B29241" s="74" t="s">
        <v>26317</v>
      </c>
      <c r="C29241" s="73" t="s">
        <v>763</v>
      </c>
      <c r="D29241" s="75">
        <v>554.9</v>
      </c>
      <c r="E29241" s="75">
        <v>554.9</v>
      </c>
      <c r="F29241" s="73" t="s">
        <v>11</v>
      </c>
    </row>
    <row r="29242" spans="1:6" ht="25.5" x14ac:dyDescent="0.25">
      <c r="A29242" s="73" t="s">
        <v>26318</v>
      </c>
      <c r="B29242" s="74" t="s">
        <v>26319</v>
      </c>
      <c r="C29242" s="73" t="s">
        <v>763</v>
      </c>
      <c r="D29242" s="75">
        <v>573.41</v>
      </c>
      <c r="E29242" s="75">
        <v>573.41</v>
      </c>
      <c r="F29242" s="73" t="s">
        <v>11</v>
      </c>
    </row>
    <row r="29243" spans="1:6" ht="25.5" x14ac:dyDescent="0.25">
      <c r="A29243" s="73" t="s">
        <v>26320</v>
      </c>
      <c r="B29243" s="74" t="s">
        <v>26321</v>
      </c>
      <c r="C29243" s="73" t="s">
        <v>763</v>
      </c>
      <c r="D29243" s="75">
        <v>591.9</v>
      </c>
      <c r="E29243" s="75">
        <v>591.9</v>
      </c>
      <c r="F29243" s="73" t="s">
        <v>11</v>
      </c>
    </row>
    <row r="29244" spans="1:6" ht="25.5" x14ac:dyDescent="0.25">
      <c r="A29244" s="73" t="s">
        <v>26322</v>
      </c>
      <c r="B29244" s="74" t="s">
        <v>26323</v>
      </c>
      <c r="C29244" s="73" t="s">
        <v>763</v>
      </c>
      <c r="D29244" s="75">
        <v>617.46</v>
      </c>
      <c r="E29244" s="75">
        <v>617.46</v>
      </c>
      <c r="F29244" s="73" t="s">
        <v>11</v>
      </c>
    </row>
    <row r="29245" spans="1:6" ht="25.5" x14ac:dyDescent="0.25">
      <c r="A29245" s="73" t="s">
        <v>26324</v>
      </c>
      <c r="B29245" s="74" t="s">
        <v>26325</v>
      </c>
      <c r="C29245" s="73" t="s">
        <v>763</v>
      </c>
      <c r="D29245" s="75">
        <v>686.11</v>
      </c>
      <c r="E29245" s="75">
        <v>686.11</v>
      </c>
      <c r="F29245" s="73" t="s">
        <v>11</v>
      </c>
    </row>
    <row r="29246" spans="1:6" x14ac:dyDescent="0.25">
      <c r="A29246" s="73" t="s">
        <v>37731</v>
      </c>
      <c r="B29246" s="74" t="s">
        <v>37732</v>
      </c>
      <c r="C29246" s="73" t="s">
        <v>763</v>
      </c>
      <c r="D29246" s="75">
        <v>71.22</v>
      </c>
      <c r="E29246" s="75">
        <v>71.22</v>
      </c>
      <c r="F29246" s="73" t="s">
        <v>11</v>
      </c>
    </row>
    <row r="29247" spans="1:6" x14ac:dyDescent="0.25">
      <c r="A29247" s="73" t="s">
        <v>37733</v>
      </c>
      <c r="B29247" s="74" t="s">
        <v>37734</v>
      </c>
      <c r="C29247" s="73" t="s">
        <v>763</v>
      </c>
      <c r="D29247" s="75">
        <v>67.760000000000005</v>
      </c>
      <c r="E29247" s="75">
        <v>67.760000000000005</v>
      </c>
      <c r="F29247" s="73" t="s">
        <v>11</v>
      </c>
    </row>
    <row r="29248" spans="1:6" x14ac:dyDescent="0.25">
      <c r="A29248" s="73" t="s">
        <v>26326</v>
      </c>
      <c r="B29248" s="74" t="s">
        <v>26327</v>
      </c>
      <c r="C29248" s="73" t="s">
        <v>763</v>
      </c>
      <c r="D29248" s="75">
        <v>79.75</v>
      </c>
      <c r="E29248" s="75">
        <v>79.75</v>
      </c>
      <c r="F29248" s="73" t="s">
        <v>11</v>
      </c>
    </row>
    <row r="29249" spans="1:6" x14ac:dyDescent="0.25">
      <c r="A29249" s="73" t="s">
        <v>26328</v>
      </c>
      <c r="B29249" s="74" t="s">
        <v>26329</v>
      </c>
      <c r="C29249" s="73" t="s">
        <v>763</v>
      </c>
      <c r="D29249" s="75">
        <v>70</v>
      </c>
      <c r="E29249" s="75">
        <v>70</v>
      </c>
      <c r="F29249" s="73" t="s">
        <v>11</v>
      </c>
    </row>
    <row r="29250" spans="1:6" x14ac:dyDescent="0.25">
      <c r="A29250" s="73" t="s">
        <v>26330</v>
      </c>
      <c r="B29250" s="74" t="s">
        <v>26331</v>
      </c>
      <c r="C29250" s="73" t="s">
        <v>763</v>
      </c>
      <c r="D29250" s="75">
        <v>124.25</v>
      </c>
      <c r="E29250" s="75">
        <v>124.25</v>
      </c>
      <c r="F29250" s="73" t="s">
        <v>11</v>
      </c>
    </row>
    <row r="29251" spans="1:6" x14ac:dyDescent="0.25">
      <c r="A29251" s="73" t="s">
        <v>26332</v>
      </c>
      <c r="B29251" s="74" t="s">
        <v>17154</v>
      </c>
      <c r="C29251" s="73" t="s">
        <v>763</v>
      </c>
      <c r="D29251" s="75">
        <v>123.25</v>
      </c>
      <c r="E29251" s="75">
        <v>123.25</v>
      </c>
      <c r="F29251" s="73" t="s">
        <v>11</v>
      </c>
    </row>
    <row r="29252" spans="1:6" x14ac:dyDescent="0.25">
      <c r="A29252" s="73" t="s">
        <v>26333</v>
      </c>
      <c r="B29252" s="74" t="s">
        <v>17155</v>
      </c>
      <c r="C29252" s="73" t="s">
        <v>763</v>
      </c>
      <c r="D29252" s="75">
        <v>121.5</v>
      </c>
      <c r="E29252" s="75">
        <v>121.5</v>
      </c>
      <c r="F29252" s="73" t="s">
        <v>11</v>
      </c>
    </row>
    <row r="29253" spans="1:6" x14ac:dyDescent="0.25">
      <c r="A29253" s="73" t="s">
        <v>26334</v>
      </c>
      <c r="B29253" s="74" t="s">
        <v>17165</v>
      </c>
      <c r="C29253" s="73" t="s">
        <v>763</v>
      </c>
      <c r="D29253" s="75">
        <v>112</v>
      </c>
      <c r="E29253" s="75">
        <v>112</v>
      </c>
      <c r="F29253" s="73" t="s">
        <v>11</v>
      </c>
    </row>
    <row r="29254" spans="1:6" x14ac:dyDescent="0.25">
      <c r="A29254" s="73" t="s">
        <v>26335</v>
      </c>
      <c r="B29254" s="74" t="s">
        <v>26336</v>
      </c>
      <c r="C29254" s="73" t="s">
        <v>763</v>
      </c>
      <c r="D29254" s="75">
        <v>110.74</v>
      </c>
      <c r="E29254" s="75">
        <v>110.74</v>
      </c>
      <c r="F29254" s="73" t="s">
        <v>11</v>
      </c>
    </row>
    <row r="29255" spans="1:6" x14ac:dyDescent="0.25">
      <c r="A29255" s="73" t="s">
        <v>26337</v>
      </c>
      <c r="B29255" s="74" t="s">
        <v>26338</v>
      </c>
      <c r="C29255" s="73" t="s">
        <v>763</v>
      </c>
      <c r="D29255" s="75">
        <v>109.43</v>
      </c>
      <c r="E29255" s="75">
        <v>109.43</v>
      </c>
      <c r="F29255" s="73" t="s">
        <v>11</v>
      </c>
    </row>
    <row r="29256" spans="1:6" ht="25.5" x14ac:dyDescent="0.25">
      <c r="A29256" s="73" t="s">
        <v>26339</v>
      </c>
      <c r="B29256" s="74" t="s">
        <v>26340</v>
      </c>
      <c r="C29256" s="73" t="s">
        <v>763</v>
      </c>
      <c r="D29256" s="75">
        <v>13.15</v>
      </c>
      <c r="E29256" s="75">
        <v>12.31</v>
      </c>
      <c r="F29256" s="73" t="s">
        <v>11</v>
      </c>
    </row>
    <row r="29257" spans="1:6" x14ac:dyDescent="0.25">
      <c r="A29257" s="73" t="s">
        <v>26341</v>
      </c>
      <c r="B29257" s="74" t="s">
        <v>26342</v>
      </c>
      <c r="C29257" s="73" t="s">
        <v>763</v>
      </c>
      <c r="D29257" s="75">
        <v>7.89</v>
      </c>
      <c r="E29257" s="75">
        <v>7.78</v>
      </c>
      <c r="F29257" s="73" t="s">
        <v>11</v>
      </c>
    </row>
    <row r="29258" spans="1:6" ht="38.25" x14ac:dyDescent="0.25">
      <c r="A29258" s="73" t="s">
        <v>26343</v>
      </c>
      <c r="B29258" s="74" t="s">
        <v>26344</v>
      </c>
      <c r="C29258" s="73" t="s">
        <v>763</v>
      </c>
      <c r="D29258" s="75">
        <v>19.239999999999998</v>
      </c>
      <c r="E29258" s="75">
        <v>18.989999999999998</v>
      </c>
      <c r="F29258" s="73" t="s">
        <v>11</v>
      </c>
    </row>
    <row r="29259" spans="1:6" ht="38.25" x14ac:dyDescent="0.25">
      <c r="A29259" s="73" t="s">
        <v>26345</v>
      </c>
      <c r="B29259" s="74" t="s">
        <v>26346</v>
      </c>
      <c r="C29259" s="73" t="s">
        <v>763</v>
      </c>
      <c r="D29259" s="75">
        <v>19.809999999999999</v>
      </c>
      <c r="E29259" s="75">
        <v>19.57</v>
      </c>
      <c r="F29259" s="73" t="s">
        <v>11</v>
      </c>
    </row>
    <row r="29260" spans="1:6" ht="38.25" x14ac:dyDescent="0.25">
      <c r="A29260" s="73" t="s">
        <v>26347</v>
      </c>
      <c r="B29260" s="74" t="s">
        <v>26348</v>
      </c>
      <c r="C29260" s="73" t="s">
        <v>763</v>
      </c>
      <c r="D29260" s="75">
        <v>20.29</v>
      </c>
      <c r="E29260" s="75">
        <v>20.05</v>
      </c>
      <c r="F29260" s="73" t="s">
        <v>11</v>
      </c>
    </row>
    <row r="29261" spans="1:6" ht="38.25" x14ac:dyDescent="0.25">
      <c r="A29261" s="73" t="s">
        <v>26349</v>
      </c>
      <c r="B29261" s="74" t="s">
        <v>26350</v>
      </c>
      <c r="C29261" s="73" t="s">
        <v>763</v>
      </c>
      <c r="D29261" s="75">
        <v>20.68</v>
      </c>
      <c r="E29261" s="75">
        <v>20.43</v>
      </c>
      <c r="F29261" s="73" t="s">
        <v>11</v>
      </c>
    </row>
    <row r="29262" spans="1:6" ht="38.25" x14ac:dyDescent="0.25">
      <c r="A29262" s="73" t="s">
        <v>26351</v>
      </c>
      <c r="B29262" s="74" t="s">
        <v>26352</v>
      </c>
      <c r="C29262" s="73" t="s">
        <v>763</v>
      </c>
      <c r="D29262" s="75">
        <v>21.06</v>
      </c>
      <c r="E29262" s="75">
        <v>20.82</v>
      </c>
      <c r="F29262" s="73" t="s">
        <v>11</v>
      </c>
    </row>
    <row r="29263" spans="1:6" ht="38.25" x14ac:dyDescent="0.25">
      <c r="A29263" s="73" t="s">
        <v>26353</v>
      </c>
      <c r="B29263" s="74" t="s">
        <v>26354</v>
      </c>
      <c r="C29263" s="73" t="s">
        <v>763</v>
      </c>
      <c r="D29263" s="75">
        <v>21.45</v>
      </c>
      <c r="E29263" s="75">
        <v>21.2</v>
      </c>
      <c r="F29263" s="73" t="s">
        <v>11</v>
      </c>
    </row>
    <row r="29264" spans="1:6" ht="38.25" x14ac:dyDescent="0.25">
      <c r="A29264" s="73" t="s">
        <v>26355</v>
      </c>
      <c r="B29264" s="74" t="s">
        <v>26356</v>
      </c>
      <c r="C29264" s="73" t="s">
        <v>763</v>
      </c>
      <c r="D29264" s="75">
        <v>23.76</v>
      </c>
      <c r="E29264" s="75">
        <v>23.45</v>
      </c>
      <c r="F29264" s="73" t="s">
        <v>11</v>
      </c>
    </row>
    <row r="29265" spans="1:6" ht="38.25" x14ac:dyDescent="0.25">
      <c r="A29265" s="73" t="s">
        <v>26357</v>
      </c>
      <c r="B29265" s="74" t="s">
        <v>26358</v>
      </c>
      <c r="C29265" s="73" t="s">
        <v>763</v>
      </c>
      <c r="D29265" s="75">
        <v>24.19</v>
      </c>
      <c r="E29265" s="75">
        <v>23.88</v>
      </c>
      <c r="F29265" s="73" t="s">
        <v>11</v>
      </c>
    </row>
    <row r="29266" spans="1:6" ht="38.25" x14ac:dyDescent="0.25">
      <c r="A29266" s="73" t="s">
        <v>26359</v>
      </c>
      <c r="B29266" s="74" t="s">
        <v>26360</v>
      </c>
      <c r="C29266" s="73" t="s">
        <v>763</v>
      </c>
      <c r="D29266" s="75">
        <v>24.48</v>
      </c>
      <c r="E29266" s="75">
        <v>24.17</v>
      </c>
      <c r="F29266" s="73" t="s">
        <v>11</v>
      </c>
    </row>
    <row r="29267" spans="1:6" ht="38.25" x14ac:dyDescent="0.25">
      <c r="A29267" s="73" t="s">
        <v>26361</v>
      </c>
      <c r="B29267" s="74" t="s">
        <v>26362</v>
      </c>
      <c r="C29267" s="73" t="s">
        <v>763</v>
      </c>
      <c r="D29267" s="75">
        <v>24.91</v>
      </c>
      <c r="E29267" s="75">
        <v>24.6</v>
      </c>
      <c r="F29267" s="73" t="s">
        <v>11</v>
      </c>
    </row>
    <row r="29268" spans="1:6" ht="38.25" x14ac:dyDescent="0.25">
      <c r="A29268" s="73" t="s">
        <v>26363</v>
      </c>
      <c r="B29268" s="74" t="s">
        <v>26364</v>
      </c>
      <c r="C29268" s="73" t="s">
        <v>763</v>
      </c>
      <c r="D29268" s="75">
        <v>25.49</v>
      </c>
      <c r="E29268" s="75">
        <v>25.18</v>
      </c>
      <c r="F29268" s="73" t="s">
        <v>11</v>
      </c>
    </row>
    <row r="29269" spans="1:6" ht="38.25" x14ac:dyDescent="0.25">
      <c r="A29269" s="73" t="s">
        <v>26365</v>
      </c>
      <c r="B29269" s="74" t="s">
        <v>26366</v>
      </c>
      <c r="C29269" s="73" t="s">
        <v>763</v>
      </c>
      <c r="D29269" s="75">
        <v>26.49</v>
      </c>
      <c r="E29269" s="75">
        <v>26.19</v>
      </c>
      <c r="F29269" s="73" t="s">
        <v>11</v>
      </c>
    </row>
    <row r="29270" spans="1:6" ht="38.25" x14ac:dyDescent="0.25">
      <c r="A29270" s="73" t="s">
        <v>26367</v>
      </c>
      <c r="B29270" s="74" t="s">
        <v>26368</v>
      </c>
      <c r="C29270" s="73" t="s">
        <v>763</v>
      </c>
      <c r="D29270" s="75">
        <v>26.93</v>
      </c>
      <c r="E29270" s="75">
        <v>26.62</v>
      </c>
      <c r="F29270" s="73" t="s">
        <v>11</v>
      </c>
    </row>
    <row r="29271" spans="1:6" ht="38.25" x14ac:dyDescent="0.25">
      <c r="A29271" s="73" t="s">
        <v>26369</v>
      </c>
      <c r="B29271" s="74" t="s">
        <v>26370</v>
      </c>
      <c r="C29271" s="73" t="s">
        <v>763</v>
      </c>
      <c r="D29271" s="75">
        <v>18.850000000000001</v>
      </c>
      <c r="E29271" s="75">
        <v>18.61</v>
      </c>
      <c r="F29271" s="73" t="s">
        <v>11</v>
      </c>
    </row>
    <row r="29272" spans="1:6" ht="38.25" x14ac:dyDescent="0.25">
      <c r="A29272" s="73" t="s">
        <v>26371</v>
      </c>
      <c r="B29272" s="74" t="s">
        <v>26372</v>
      </c>
      <c r="C29272" s="73" t="s">
        <v>763</v>
      </c>
      <c r="D29272" s="75">
        <v>19.239999999999998</v>
      </c>
      <c r="E29272" s="75">
        <v>18.989999999999998</v>
      </c>
      <c r="F29272" s="73" t="s">
        <v>11</v>
      </c>
    </row>
    <row r="29273" spans="1:6" ht="38.25" x14ac:dyDescent="0.25">
      <c r="A29273" s="73" t="s">
        <v>26373</v>
      </c>
      <c r="B29273" s="74" t="s">
        <v>26374</v>
      </c>
      <c r="C29273" s="73" t="s">
        <v>763</v>
      </c>
      <c r="D29273" s="75">
        <v>19.53</v>
      </c>
      <c r="E29273" s="75">
        <v>19.28</v>
      </c>
      <c r="F29273" s="73" t="s">
        <v>11</v>
      </c>
    </row>
    <row r="29274" spans="1:6" ht="38.25" x14ac:dyDescent="0.25">
      <c r="A29274" s="73" t="s">
        <v>26375</v>
      </c>
      <c r="B29274" s="74" t="s">
        <v>26376</v>
      </c>
      <c r="C29274" s="73" t="s">
        <v>763</v>
      </c>
      <c r="D29274" s="75">
        <v>19.809999999999999</v>
      </c>
      <c r="E29274" s="75">
        <v>19.57</v>
      </c>
      <c r="F29274" s="73" t="s">
        <v>11</v>
      </c>
    </row>
    <row r="29275" spans="1:6" ht="38.25" x14ac:dyDescent="0.25">
      <c r="A29275" s="73" t="s">
        <v>26377</v>
      </c>
      <c r="B29275" s="74" t="s">
        <v>26378</v>
      </c>
      <c r="C29275" s="73" t="s">
        <v>763</v>
      </c>
      <c r="D29275" s="75">
        <v>20.010000000000002</v>
      </c>
      <c r="E29275" s="75">
        <v>19.760000000000002</v>
      </c>
      <c r="F29275" s="73" t="s">
        <v>11</v>
      </c>
    </row>
    <row r="29276" spans="1:6" ht="38.25" x14ac:dyDescent="0.25">
      <c r="A29276" s="73" t="s">
        <v>26379</v>
      </c>
      <c r="B29276" s="74" t="s">
        <v>26380</v>
      </c>
      <c r="C29276" s="73" t="s">
        <v>763</v>
      </c>
      <c r="D29276" s="75">
        <v>20.29</v>
      </c>
      <c r="E29276" s="75">
        <v>20.05</v>
      </c>
      <c r="F29276" s="73" t="s">
        <v>11</v>
      </c>
    </row>
    <row r="29277" spans="1:6" ht="38.25" x14ac:dyDescent="0.25">
      <c r="A29277" s="73" t="s">
        <v>26381</v>
      </c>
      <c r="B29277" s="74" t="s">
        <v>26382</v>
      </c>
      <c r="C29277" s="73" t="s">
        <v>763</v>
      </c>
      <c r="D29277" s="75">
        <v>20.49</v>
      </c>
      <c r="E29277" s="75">
        <v>20.239999999999998</v>
      </c>
      <c r="F29277" s="73" t="s">
        <v>11</v>
      </c>
    </row>
    <row r="29278" spans="1:6" ht="38.25" x14ac:dyDescent="0.25">
      <c r="A29278" s="73" t="s">
        <v>26383</v>
      </c>
      <c r="B29278" s="74" t="s">
        <v>26384</v>
      </c>
      <c r="C29278" s="73" t="s">
        <v>763</v>
      </c>
      <c r="D29278" s="75">
        <v>20.77</v>
      </c>
      <c r="E29278" s="75">
        <v>20.53</v>
      </c>
      <c r="F29278" s="73" t="s">
        <v>11</v>
      </c>
    </row>
    <row r="29279" spans="1:6" ht="38.25" x14ac:dyDescent="0.25">
      <c r="A29279" s="73" t="s">
        <v>26385</v>
      </c>
      <c r="B29279" s="74" t="s">
        <v>26386</v>
      </c>
      <c r="C29279" s="73" t="s">
        <v>763</v>
      </c>
      <c r="D29279" s="75">
        <v>20.97</v>
      </c>
      <c r="E29279" s="75">
        <v>20.72</v>
      </c>
      <c r="F29279" s="73" t="s">
        <v>11</v>
      </c>
    </row>
    <row r="29280" spans="1:6" ht="38.25" x14ac:dyDescent="0.25">
      <c r="A29280" s="73" t="s">
        <v>26387</v>
      </c>
      <c r="B29280" s="74" t="s">
        <v>26388</v>
      </c>
      <c r="C29280" s="73" t="s">
        <v>763</v>
      </c>
      <c r="D29280" s="75">
        <v>21.16</v>
      </c>
      <c r="E29280" s="75">
        <v>20.91</v>
      </c>
      <c r="F29280" s="73" t="s">
        <v>11</v>
      </c>
    </row>
    <row r="29281" spans="1:6" ht="38.25" x14ac:dyDescent="0.25">
      <c r="A29281" s="73" t="s">
        <v>26389</v>
      </c>
      <c r="B29281" s="74" t="s">
        <v>26390</v>
      </c>
      <c r="C29281" s="73" t="s">
        <v>763</v>
      </c>
      <c r="D29281" s="75">
        <v>21.54</v>
      </c>
      <c r="E29281" s="75">
        <v>21.3</v>
      </c>
      <c r="F29281" s="73" t="s">
        <v>11</v>
      </c>
    </row>
    <row r="29282" spans="1:6" ht="38.25" x14ac:dyDescent="0.25">
      <c r="A29282" s="73" t="s">
        <v>26391</v>
      </c>
      <c r="B29282" s="74" t="s">
        <v>26392</v>
      </c>
      <c r="C29282" s="73" t="s">
        <v>763</v>
      </c>
      <c r="D29282" s="75">
        <v>24.33</v>
      </c>
      <c r="E29282" s="75">
        <v>24.03</v>
      </c>
      <c r="F29282" s="73" t="s">
        <v>11</v>
      </c>
    </row>
    <row r="29283" spans="1:6" ht="38.25" x14ac:dyDescent="0.25">
      <c r="A29283" s="73" t="s">
        <v>26393</v>
      </c>
      <c r="B29283" s="74" t="s">
        <v>26394</v>
      </c>
      <c r="C29283" s="73" t="s">
        <v>763</v>
      </c>
      <c r="D29283" s="75">
        <v>24.62</v>
      </c>
      <c r="E29283" s="75">
        <v>24.31</v>
      </c>
      <c r="F29283" s="73" t="s">
        <v>11</v>
      </c>
    </row>
    <row r="29284" spans="1:6" ht="38.25" x14ac:dyDescent="0.25">
      <c r="A29284" s="73" t="s">
        <v>26395</v>
      </c>
      <c r="B29284" s="74" t="s">
        <v>26396</v>
      </c>
      <c r="C29284" s="73" t="s">
        <v>763</v>
      </c>
      <c r="D29284" s="75">
        <v>18.760000000000002</v>
      </c>
      <c r="E29284" s="75">
        <v>18.510000000000002</v>
      </c>
      <c r="F29284" s="73" t="s">
        <v>11</v>
      </c>
    </row>
    <row r="29285" spans="1:6" ht="38.25" x14ac:dyDescent="0.25">
      <c r="A29285" s="73" t="s">
        <v>26397</v>
      </c>
      <c r="B29285" s="74" t="s">
        <v>26398</v>
      </c>
      <c r="C29285" s="73" t="s">
        <v>763</v>
      </c>
      <c r="D29285" s="75">
        <v>19.05</v>
      </c>
      <c r="E29285" s="75">
        <v>18.8</v>
      </c>
      <c r="F29285" s="73" t="s">
        <v>11</v>
      </c>
    </row>
    <row r="29286" spans="1:6" ht="38.25" x14ac:dyDescent="0.25">
      <c r="A29286" s="73" t="s">
        <v>26399</v>
      </c>
      <c r="B29286" s="74" t="s">
        <v>26400</v>
      </c>
      <c r="C29286" s="73" t="s">
        <v>763</v>
      </c>
      <c r="D29286" s="75">
        <v>19.329999999999998</v>
      </c>
      <c r="E29286" s="75">
        <v>19.09</v>
      </c>
      <c r="F29286" s="73" t="s">
        <v>11</v>
      </c>
    </row>
    <row r="29287" spans="1:6" ht="38.25" x14ac:dyDescent="0.25">
      <c r="A29287" s="73" t="s">
        <v>26401</v>
      </c>
      <c r="B29287" s="74" t="s">
        <v>26402</v>
      </c>
      <c r="C29287" s="73" t="s">
        <v>763</v>
      </c>
      <c r="D29287" s="75">
        <v>19.53</v>
      </c>
      <c r="E29287" s="75">
        <v>19.28</v>
      </c>
      <c r="F29287" s="73" t="s">
        <v>11</v>
      </c>
    </row>
    <row r="29288" spans="1:6" ht="38.25" x14ac:dyDescent="0.25">
      <c r="A29288" s="73" t="s">
        <v>26403</v>
      </c>
      <c r="B29288" s="74" t="s">
        <v>26404</v>
      </c>
      <c r="C29288" s="73" t="s">
        <v>763</v>
      </c>
      <c r="D29288" s="75">
        <v>19.72</v>
      </c>
      <c r="E29288" s="75">
        <v>19.47</v>
      </c>
      <c r="F29288" s="73" t="s">
        <v>11</v>
      </c>
    </row>
    <row r="29289" spans="1:6" ht="38.25" x14ac:dyDescent="0.25">
      <c r="A29289" s="73" t="s">
        <v>26405</v>
      </c>
      <c r="B29289" s="74" t="s">
        <v>26406</v>
      </c>
      <c r="C29289" s="73" t="s">
        <v>763</v>
      </c>
      <c r="D29289" s="75">
        <v>19.91</v>
      </c>
      <c r="E29289" s="75">
        <v>19.670000000000002</v>
      </c>
      <c r="F29289" s="73" t="s">
        <v>11</v>
      </c>
    </row>
    <row r="29290" spans="1:6" ht="38.25" x14ac:dyDescent="0.25">
      <c r="A29290" s="73" t="s">
        <v>26407</v>
      </c>
      <c r="B29290" s="74" t="s">
        <v>26408</v>
      </c>
      <c r="C29290" s="73" t="s">
        <v>763</v>
      </c>
      <c r="D29290" s="75">
        <v>20.100000000000001</v>
      </c>
      <c r="E29290" s="75">
        <v>19.86</v>
      </c>
      <c r="F29290" s="73" t="s">
        <v>11</v>
      </c>
    </row>
    <row r="29291" spans="1:6" ht="38.25" x14ac:dyDescent="0.25">
      <c r="A29291" s="73" t="s">
        <v>26409</v>
      </c>
      <c r="B29291" s="74" t="s">
        <v>26410</v>
      </c>
      <c r="C29291" s="73" t="s">
        <v>763</v>
      </c>
      <c r="D29291" s="75">
        <v>20.29</v>
      </c>
      <c r="E29291" s="75">
        <v>20.05</v>
      </c>
      <c r="F29291" s="73" t="s">
        <v>11</v>
      </c>
    </row>
    <row r="29292" spans="1:6" ht="38.25" x14ac:dyDescent="0.25">
      <c r="A29292" s="73" t="s">
        <v>26411</v>
      </c>
      <c r="B29292" s="74" t="s">
        <v>26412</v>
      </c>
      <c r="C29292" s="73" t="s">
        <v>763</v>
      </c>
      <c r="D29292" s="75">
        <v>20.49</v>
      </c>
      <c r="E29292" s="75">
        <v>20.239999999999998</v>
      </c>
      <c r="F29292" s="73" t="s">
        <v>11</v>
      </c>
    </row>
    <row r="29293" spans="1:6" ht="38.25" x14ac:dyDescent="0.25">
      <c r="A29293" s="73" t="s">
        <v>26413</v>
      </c>
      <c r="B29293" s="74" t="s">
        <v>26414</v>
      </c>
      <c r="C29293" s="73" t="s">
        <v>763</v>
      </c>
      <c r="D29293" s="75">
        <v>20.68</v>
      </c>
      <c r="E29293" s="75">
        <v>20.43</v>
      </c>
      <c r="F29293" s="73" t="s">
        <v>11</v>
      </c>
    </row>
    <row r="29294" spans="1:6" ht="38.25" x14ac:dyDescent="0.25">
      <c r="A29294" s="73" t="s">
        <v>26415</v>
      </c>
      <c r="B29294" s="74" t="s">
        <v>26416</v>
      </c>
      <c r="C29294" s="73" t="s">
        <v>763</v>
      </c>
      <c r="D29294" s="75">
        <v>20.97</v>
      </c>
      <c r="E29294" s="75">
        <v>20.72</v>
      </c>
      <c r="F29294" s="73" t="s">
        <v>11</v>
      </c>
    </row>
    <row r="29295" spans="1:6" ht="38.25" x14ac:dyDescent="0.25">
      <c r="A29295" s="73" t="s">
        <v>26417</v>
      </c>
      <c r="B29295" s="74" t="s">
        <v>26418</v>
      </c>
      <c r="C29295" s="73" t="s">
        <v>763</v>
      </c>
      <c r="D29295" s="75">
        <v>21.54</v>
      </c>
      <c r="E29295" s="75">
        <v>21.3</v>
      </c>
      <c r="F29295" s="73" t="s">
        <v>11</v>
      </c>
    </row>
    <row r="29296" spans="1:6" ht="38.25" x14ac:dyDescent="0.25">
      <c r="A29296" s="73" t="s">
        <v>26419</v>
      </c>
      <c r="B29296" s="74" t="s">
        <v>26420</v>
      </c>
      <c r="C29296" s="73" t="s">
        <v>763</v>
      </c>
      <c r="D29296" s="75">
        <v>23.9</v>
      </c>
      <c r="E29296" s="75">
        <v>23.59</v>
      </c>
      <c r="F29296" s="73" t="s">
        <v>11</v>
      </c>
    </row>
    <row r="29297" spans="1:6" ht="25.5" x14ac:dyDescent="0.25">
      <c r="A29297" s="73" t="s">
        <v>26421</v>
      </c>
      <c r="B29297" s="74" t="s">
        <v>26422</v>
      </c>
      <c r="C29297" s="73" t="s">
        <v>763</v>
      </c>
      <c r="D29297" s="75">
        <v>2.41</v>
      </c>
      <c r="E29297" s="75">
        <v>2.39</v>
      </c>
      <c r="F29297" s="73" t="s">
        <v>11</v>
      </c>
    </row>
    <row r="29298" spans="1:6" ht="38.25" x14ac:dyDescent="0.25">
      <c r="A29298" s="73" t="s">
        <v>26423</v>
      </c>
      <c r="B29298" s="74" t="s">
        <v>26424</v>
      </c>
      <c r="C29298" s="73" t="s">
        <v>763</v>
      </c>
      <c r="D29298" s="75">
        <v>6</v>
      </c>
      <c r="E29298" s="75">
        <v>5.92</v>
      </c>
      <c r="F29298" s="73" t="s">
        <v>11</v>
      </c>
    </row>
    <row r="29299" spans="1:6" ht="38.25" x14ac:dyDescent="0.25">
      <c r="A29299" s="73" t="s">
        <v>26425</v>
      </c>
      <c r="B29299" s="74" t="s">
        <v>26426</v>
      </c>
      <c r="C29299" s="73" t="s">
        <v>763</v>
      </c>
      <c r="D29299" s="75">
        <v>6.44</v>
      </c>
      <c r="E29299" s="75">
        <v>6.37</v>
      </c>
      <c r="F29299" s="73" t="s">
        <v>11</v>
      </c>
    </row>
    <row r="29300" spans="1:6" ht="38.25" x14ac:dyDescent="0.25">
      <c r="A29300" s="73" t="s">
        <v>26427</v>
      </c>
      <c r="B29300" s="74" t="s">
        <v>26428</v>
      </c>
      <c r="C29300" s="73" t="s">
        <v>763</v>
      </c>
      <c r="D29300" s="75">
        <v>6.82</v>
      </c>
      <c r="E29300" s="75">
        <v>6.74</v>
      </c>
      <c r="F29300" s="73" t="s">
        <v>11</v>
      </c>
    </row>
    <row r="29301" spans="1:6" ht="38.25" x14ac:dyDescent="0.25">
      <c r="A29301" s="73" t="s">
        <v>26429</v>
      </c>
      <c r="B29301" s="74" t="s">
        <v>26430</v>
      </c>
      <c r="C29301" s="73" t="s">
        <v>763</v>
      </c>
      <c r="D29301" s="75">
        <v>7.57</v>
      </c>
      <c r="E29301" s="75">
        <v>7.49</v>
      </c>
      <c r="F29301" s="73" t="s">
        <v>11</v>
      </c>
    </row>
    <row r="29302" spans="1:6" ht="38.25" x14ac:dyDescent="0.25">
      <c r="A29302" s="73" t="s">
        <v>26431</v>
      </c>
      <c r="B29302" s="74" t="s">
        <v>26432</v>
      </c>
      <c r="C29302" s="73" t="s">
        <v>763</v>
      </c>
      <c r="D29302" s="75">
        <v>7.85</v>
      </c>
      <c r="E29302" s="75">
        <v>7.77</v>
      </c>
      <c r="F29302" s="73" t="s">
        <v>11</v>
      </c>
    </row>
    <row r="29303" spans="1:6" ht="38.25" x14ac:dyDescent="0.25">
      <c r="A29303" s="73" t="s">
        <v>26433</v>
      </c>
      <c r="B29303" s="74" t="s">
        <v>26434</v>
      </c>
      <c r="C29303" s="73" t="s">
        <v>763</v>
      </c>
      <c r="D29303" s="75">
        <v>8.14</v>
      </c>
      <c r="E29303" s="75">
        <v>8.0500000000000007</v>
      </c>
      <c r="F29303" s="73" t="s">
        <v>11</v>
      </c>
    </row>
    <row r="29304" spans="1:6" ht="38.25" x14ac:dyDescent="0.25">
      <c r="A29304" s="73" t="s">
        <v>26435</v>
      </c>
      <c r="B29304" s="74" t="s">
        <v>26436</v>
      </c>
      <c r="C29304" s="73" t="s">
        <v>763</v>
      </c>
      <c r="D29304" s="75">
        <v>8.84</v>
      </c>
      <c r="E29304" s="75">
        <v>8.74</v>
      </c>
      <c r="F29304" s="73" t="s">
        <v>11</v>
      </c>
    </row>
    <row r="29305" spans="1:6" ht="38.25" x14ac:dyDescent="0.25">
      <c r="A29305" s="73" t="s">
        <v>26437</v>
      </c>
      <c r="B29305" s="74" t="s">
        <v>26438</v>
      </c>
      <c r="C29305" s="73" t="s">
        <v>763</v>
      </c>
      <c r="D29305" s="75">
        <v>9.1199999999999992</v>
      </c>
      <c r="E29305" s="75">
        <v>9.02</v>
      </c>
      <c r="F29305" s="73" t="s">
        <v>11</v>
      </c>
    </row>
    <row r="29306" spans="1:6" ht="38.25" x14ac:dyDescent="0.25">
      <c r="A29306" s="73" t="s">
        <v>26439</v>
      </c>
      <c r="B29306" s="74" t="s">
        <v>26440</v>
      </c>
      <c r="C29306" s="73" t="s">
        <v>763</v>
      </c>
      <c r="D29306" s="75">
        <v>9.34</v>
      </c>
      <c r="E29306" s="75">
        <v>9.24</v>
      </c>
      <c r="F29306" s="73" t="s">
        <v>11</v>
      </c>
    </row>
    <row r="29307" spans="1:6" ht="38.25" x14ac:dyDescent="0.25">
      <c r="A29307" s="73" t="s">
        <v>26441</v>
      </c>
      <c r="B29307" s="74" t="s">
        <v>26442</v>
      </c>
      <c r="C29307" s="73" t="s">
        <v>763</v>
      </c>
      <c r="D29307" s="75">
        <v>10.050000000000001</v>
      </c>
      <c r="E29307" s="75">
        <v>9.94</v>
      </c>
      <c r="F29307" s="73" t="s">
        <v>11</v>
      </c>
    </row>
    <row r="29308" spans="1:6" ht="38.25" x14ac:dyDescent="0.25">
      <c r="A29308" s="73" t="s">
        <v>26443</v>
      </c>
      <c r="B29308" s="74" t="s">
        <v>26444</v>
      </c>
      <c r="C29308" s="73" t="s">
        <v>763</v>
      </c>
      <c r="D29308" s="75">
        <v>10.57</v>
      </c>
      <c r="E29308" s="75">
        <v>10.47</v>
      </c>
      <c r="F29308" s="73" t="s">
        <v>11</v>
      </c>
    </row>
    <row r="29309" spans="1:6" ht="38.25" x14ac:dyDescent="0.25">
      <c r="A29309" s="73" t="s">
        <v>26445</v>
      </c>
      <c r="B29309" s="74" t="s">
        <v>26446</v>
      </c>
      <c r="C29309" s="73" t="s">
        <v>763</v>
      </c>
      <c r="D29309" s="75">
        <v>11.72</v>
      </c>
      <c r="E29309" s="75">
        <v>11.59</v>
      </c>
      <c r="F29309" s="73" t="s">
        <v>11</v>
      </c>
    </row>
    <row r="29310" spans="1:6" ht="38.25" x14ac:dyDescent="0.25">
      <c r="A29310" s="73" t="s">
        <v>26447</v>
      </c>
      <c r="B29310" s="74" t="s">
        <v>26448</v>
      </c>
      <c r="C29310" s="73" t="s">
        <v>763</v>
      </c>
      <c r="D29310" s="75">
        <v>12.16</v>
      </c>
      <c r="E29310" s="75">
        <v>12.04</v>
      </c>
      <c r="F29310" s="73" t="s">
        <v>11</v>
      </c>
    </row>
    <row r="29311" spans="1:6" ht="51" x14ac:dyDescent="0.25">
      <c r="A29311" s="73" t="s">
        <v>26449</v>
      </c>
      <c r="B29311" s="74" t="s">
        <v>26450</v>
      </c>
      <c r="C29311" s="73" t="s">
        <v>763</v>
      </c>
      <c r="D29311" s="75">
        <v>5.3</v>
      </c>
      <c r="E29311" s="75">
        <v>5.24</v>
      </c>
      <c r="F29311" s="73" t="s">
        <v>11</v>
      </c>
    </row>
    <row r="29312" spans="1:6" ht="51" x14ac:dyDescent="0.25">
      <c r="A29312" s="73" t="s">
        <v>26451</v>
      </c>
      <c r="B29312" s="74" t="s">
        <v>26452</v>
      </c>
      <c r="C29312" s="73" t="s">
        <v>763</v>
      </c>
      <c r="D29312" s="75">
        <v>6</v>
      </c>
      <c r="E29312" s="75">
        <v>5.92</v>
      </c>
      <c r="F29312" s="73" t="s">
        <v>11</v>
      </c>
    </row>
    <row r="29313" spans="1:6" ht="51" x14ac:dyDescent="0.25">
      <c r="A29313" s="73" t="s">
        <v>26453</v>
      </c>
      <c r="B29313" s="74" t="s">
        <v>26454</v>
      </c>
      <c r="C29313" s="73" t="s">
        <v>763</v>
      </c>
      <c r="D29313" s="75">
        <v>6.26</v>
      </c>
      <c r="E29313" s="75">
        <v>6.18</v>
      </c>
      <c r="F29313" s="73" t="s">
        <v>11</v>
      </c>
    </row>
    <row r="29314" spans="1:6" ht="51" x14ac:dyDescent="0.25">
      <c r="A29314" s="73" t="s">
        <v>26455</v>
      </c>
      <c r="B29314" s="74" t="s">
        <v>26456</v>
      </c>
      <c r="C29314" s="73" t="s">
        <v>763</v>
      </c>
      <c r="D29314" s="75">
        <v>6.44</v>
      </c>
      <c r="E29314" s="75">
        <v>6.37</v>
      </c>
      <c r="F29314" s="73" t="s">
        <v>11</v>
      </c>
    </row>
    <row r="29315" spans="1:6" ht="51" x14ac:dyDescent="0.25">
      <c r="A29315" s="73" t="s">
        <v>26457</v>
      </c>
      <c r="B29315" s="74" t="s">
        <v>26458</v>
      </c>
      <c r="C29315" s="73" t="s">
        <v>763</v>
      </c>
      <c r="D29315" s="75">
        <v>6.67</v>
      </c>
      <c r="E29315" s="75">
        <v>6.6</v>
      </c>
      <c r="F29315" s="73" t="s">
        <v>11</v>
      </c>
    </row>
    <row r="29316" spans="1:6" ht="51" x14ac:dyDescent="0.25">
      <c r="A29316" s="73" t="s">
        <v>26459</v>
      </c>
      <c r="B29316" s="74" t="s">
        <v>26460</v>
      </c>
      <c r="C29316" s="73" t="s">
        <v>763</v>
      </c>
      <c r="D29316" s="75">
        <v>6.85</v>
      </c>
      <c r="E29316" s="75">
        <v>6.78</v>
      </c>
      <c r="F29316" s="73" t="s">
        <v>11</v>
      </c>
    </row>
    <row r="29317" spans="1:6" ht="51" x14ac:dyDescent="0.25">
      <c r="A29317" s="73" t="s">
        <v>26461</v>
      </c>
      <c r="B29317" s="74" t="s">
        <v>26462</v>
      </c>
      <c r="C29317" s="73" t="s">
        <v>763</v>
      </c>
      <c r="D29317" s="75">
        <v>7.43</v>
      </c>
      <c r="E29317" s="75">
        <v>7.35</v>
      </c>
      <c r="F29317" s="73" t="s">
        <v>11</v>
      </c>
    </row>
    <row r="29318" spans="1:6" ht="51" x14ac:dyDescent="0.25">
      <c r="A29318" s="73" t="s">
        <v>26463</v>
      </c>
      <c r="B29318" s="74" t="s">
        <v>26464</v>
      </c>
      <c r="C29318" s="73" t="s">
        <v>763</v>
      </c>
      <c r="D29318" s="75">
        <v>7.62</v>
      </c>
      <c r="E29318" s="75">
        <v>7.54</v>
      </c>
      <c r="F29318" s="73" t="s">
        <v>11</v>
      </c>
    </row>
    <row r="29319" spans="1:6" ht="51" x14ac:dyDescent="0.25">
      <c r="A29319" s="73" t="s">
        <v>26465</v>
      </c>
      <c r="B29319" s="74" t="s">
        <v>26466</v>
      </c>
      <c r="C29319" s="73" t="s">
        <v>763</v>
      </c>
      <c r="D29319" s="75">
        <v>7.76</v>
      </c>
      <c r="E29319" s="75">
        <v>7.68</v>
      </c>
      <c r="F29319" s="73" t="s">
        <v>11</v>
      </c>
    </row>
    <row r="29320" spans="1:6" ht="51" x14ac:dyDescent="0.25">
      <c r="A29320" s="73" t="s">
        <v>26467</v>
      </c>
      <c r="B29320" s="74" t="s">
        <v>26468</v>
      </c>
      <c r="C29320" s="73" t="s">
        <v>763</v>
      </c>
      <c r="D29320" s="75">
        <v>7.95</v>
      </c>
      <c r="E29320" s="75">
        <v>7.86</v>
      </c>
      <c r="F29320" s="73" t="s">
        <v>11</v>
      </c>
    </row>
    <row r="29321" spans="1:6" ht="51" x14ac:dyDescent="0.25">
      <c r="A29321" s="73" t="s">
        <v>26469</v>
      </c>
      <c r="B29321" s="74" t="s">
        <v>26470</v>
      </c>
      <c r="C29321" s="73" t="s">
        <v>763</v>
      </c>
      <c r="D29321" s="75">
        <v>8.67</v>
      </c>
      <c r="E29321" s="75">
        <v>8.57</v>
      </c>
      <c r="F29321" s="73" t="s">
        <v>11</v>
      </c>
    </row>
    <row r="29322" spans="1:6" ht="51" x14ac:dyDescent="0.25">
      <c r="A29322" s="73" t="s">
        <v>26471</v>
      </c>
      <c r="B29322" s="74" t="s">
        <v>26472</v>
      </c>
      <c r="C29322" s="73" t="s">
        <v>763</v>
      </c>
      <c r="D29322" s="75">
        <v>9.17</v>
      </c>
      <c r="E29322" s="75">
        <v>9.08</v>
      </c>
      <c r="F29322" s="73" t="s">
        <v>11</v>
      </c>
    </row>
    <row r="29323" spans="1:6" ht="38.25" x14ac:dyDescent="0.25">
      <c r="A29323" s="73" t="s">
        <v>26473</v>
      </c>
      <c r="B29323" s="74" t="s">
        <v>26474</v>
      </c>
      <c r="C29323" s="73" t="s">
        <v>763</v>
      </c>
      <c r="D29323" s="75">
        <v>9.4499999999999993</v>
      </c>
      <c r="E29323" s="75">
        <v>9.36</v>
      </c>
      <c r="F29323" s="73" t="s">
        <v>11</v>
      </c>
    </row>
    <row r="29324" spans="1:6" ht="38.25" x14ac:dyDescent="0.25">
      <c r="A29324" s="73" t="s">
        <v>26475</v>
      </c>
      <c r="B29324" s="74" t="s">
        <v>26476</v>
      </c>
      <c r="C29324" s="73" t="s">
        <v>763</v>
      </c>
      <c r="D29324" s="75">
        <v>5.22</v>
      </c>
      <c r="E29324" s="75">
        <v>5.16</v>
      </c>
      <c r="F29324" s="73" t="s">
        <v>11</v>
      </c>
    </row>
    <row r="29325" spans="1:6" ht="38.25" x14ac:dyDescent="0.25">
      <c r="A29325" s="73" t="s">
        <v>26477</v>
      </c>
      <c r="B29325" s="74" t="s">
        <v>26478</v>
      </c>
      <c r="C29325" s="73" t="s">
        <v>763</v>
      </c>
      <c r="D29325" s="75">
        <v>5.47</v>
      </c>
      <c r="E29325" s="75">
        <v>5.41</v>
      </c>
      <c r="F29325" s="73" t="s">
        <v>11</v>
      </c>
    </row>
    <row r="29326" spans="1:6" ht="38.25" x14ac:dyDescent="0.25">
      <c r="A29326" s="73" t="s">
        <v>26479</v>
      </c>
      <c r="B29326" s="74" t="s">
        <v>26480</v>
      </c>
      <c r="C29326" s="73" t="s">
        <v>763</v>
      </c>
      <c r="D29326" s="75">
        <v>6.07</v>
      </c>
      <c r="E29326" s="75">
        <v>6</v>
      </c>
      <c r="F29326" s="73" t="s">
        <v>11</v>
      </c>
    </row>
    <row r="29327" spans="1:6" ht="38.25" x14ac:dyDescent="0.25">
      <c r="A29327" s="73" t="s">
        <v>26481</v>
      </c>
      <c r="B29327" s="74" t="s">
        <v>26482</v>
      </c>
      <c r="C29327" s="73" t="s">
        <v>763</v>
      </c>
      <c r="D29327" s="75">
        <v>6.26</v>
      </c>
      <c r="E29327" s="75">
        <v>6.18</v>
      </c>
      <c r="F29327" s="73" t="s">
        <v>11</v>
      </c>
    </row>
    <row r="29328" spans="1:6" ht="38.25" x14ac:dyDescent="0.25">
      <c r="A29328" s="73" t="s">
        <v>26483</v>
      </c>
      <c r="B29328" s="74" t="s">
        <v>26484</v>
      </c>
      <c r="C29328" s="73" t="s">
        <v>763</v>
      </c>
      <c r="D29328" s="75">
        <v>6.41</v>
      </c>
      <c r="E29328" s="75">
        <v>6.33</v>
      </c>
      <c r="F29328" s="73" t="s">
        <v>11</v>
      </c>
    </row>
    <row r="29329" spans="1:6" ht="38.25" x14ac:dyDescent="0.25">
      <c r="A29329" s="73" t="s">
        <v>26485</v>
      </c>
      <c r="B29329" s="74" t="s">
        <v>26486</v>
      </c>
      <c r="C29329" s="73" t="s">
        <v>763</v>
      </c>
      <c r="D29329" s="75">
        <v>6.56</v>
      </c>
      <c r="E29329" s="75">
        <v>6.48</v>
      </c>
      <c r="F29329" s="73" t="s">
        <v>11</v>
      </c>
    </row>
    <row r="29330" spans="1:6" ht="38.25" x14ac:dyDescent="0.25">
      <c r="A29330" s="73" t="s">
        <v>26487</v>
      </c>
      <c r="B29330" s="74" t="s">
        <v>26488</v>
      </c>
      <c r="C29330" s="73" t="s">
        <v>763</v>
      </c>
      <c r="D29330" s="75">
        <v>6.7</v>
      </c>
      <c r="E29330" s="75">
        <v>6.63</v>
      </c>
      <c r="F29330" s="73" t="s">
        <v>11</v>
      </c>
    </row>
    <row r="29331" spans="1:6" ht="38.25" x14ac:dyDescent="0.25">
      <c r="A29331" s="73" t="s">
        <v>26489</v>
      </c>
      <c r="B29331" s="74" t="s">
        <v>26490</v>
      </c>
      <c r="C29331" s="73" t="s">
        <v>763</v>
      </c>
      <c r="D29331" s="75">
        <v>6.85</v>
      </c>
      <c r="E29331" s="75">
        <v>6.78</v>
      </c>
      <c r="F29331" s="73" t="s">
        <v>11</v>
      </c>
    </row>
    <row r="29332" spans="1:6" ht="38.25" x14ac:dyDescent="0.25">
      <c r="A29332" s="73" t="s">
        <v>26491</v>
      </c>
      <c r="B29332" s="74" t="s">
        <v>26492</v>
      </c>
      <c r="C29332" s="73" t="s">
        <v>763</v>
      </c>
      <c r="D29332" s="75">
        <v>7.39</v>
      </c>
      <c r="E29332" s="75">
        <v>7.3</v>
      </c>
      <c r="F29332" s="73" t="s">
        <v>11</v>
      </c>
    </row>
    <row r="29333" spans="1:6" ht="38.25" x14ac:dyDescent="0.25">
      <c r="A29333" s="73" t="s">
        <v>26493</v>
      </c>
      <c r="B29333" s="74" t="s">
        <v>26494</v>
      </c>
      <c r="C29333" s="73" t="s">
        <v>763</v>
      </c>
      <c r="D29333" s="75">
        <v>7.53</v>
      </c>
      <c r="E29333" s="75">
        <v>7.44</v>
      </c>
      <c r="F29333" s="73" t="s">
        <v>11</v>
      </c>
    </row>
    <row r="29334" spans="1:6" ht="38.25" x14ac:dyDescent="0.25">
      <c r="A29334" s="73" t="s">
        <v>26495</v>
      </c>
      <c r="B29334" s="74" t="s">
        <v>26496</v>
      </c>
      <c r="C29334" s="73" t="s">
        <v>763</v>
      </c>
      <c r="D29334" s="75">
        <v>7.81</v>
      </c>
      <c r="E29334" s="75">
        <v>7.72</v>
      </c>
      <c r="F29334" s="73" t="s">
        <v>11</v>
      </c>
    </row>
    <row r="29335" spans="1:6" ht="38.25" x14ac:dyDescent="0.25">
      <c r="A29335" s="73" t="s">
        <v>26497</v>
      </c>
      <c r="B29335" s="74" t="s">
        <v>26498</v>
      </c>
      <c r="C29335" s="73" t="s">
        <v>763</v>
      </c>
      <c r="D29335" s="75">
        <v>8.23</v>
      </c>
      <c r="E29335" s="75">
        <v>8.14</v>
      </c>
      <c r="F29335" s="73" t="s">
        <v>11</v>
      </c>
    </row>
    <row r="29336" spans="1:6" ht="38.25" x14ac:dyDescent="0.25">
      <c r="A29336" s="73" t="s">
        <v>26499</v>
      </c>
      <c r="B29336" s="74" t="s">
        <v>26500</v>
      </c>
      <c r="C29336" s="73" t="s">
        <v>763</v>
      </c>
      <c r="D29336" s="75">
        <v>8.84</v>
      </c>
      <c r="E29336" s="75">
        <v>8.74</v>
      </c>
      <c r="F29336" s="73" t="s">
        <v>11</v>
      </c>
    </row>
    <row r="29337" spans="1:6" ht="25.5" x14ac:dyDescent="0.25">
      <c r="A29337" s="73" t="s">
        <v>26501</v>
      </c>
      <c r="B29337" s="74" t="s">
        <v>26502</v>
      </c>
      <c r="C29337" s="73" t="s">
        <v>763</v>
      </c>
      <c r="D29337" s="75">
        <v>6.64</v>
      </c>
      <c r="E29337" s="75">
        <v>6.61</v>
      </c>
      <c r="F29337" s="73" t="s">
        <v>11</v>
      </c>
    </row>
    <row r="29338" spans="1:6" ht="38.25" x14ac:dyDescent="0.25">
      <c r="A29338" s="73" t="s">
        <v>26503</v>
      </c>
      <c r="B29338" s="74" t="s">
        <v>26504</v>
      </c>
      <c r="C29338" s="73" t="s">
        <v>763</v>
      </c>
      <c r="D29338" s="75">
        <v>8.43</v>
      </c>
      <c r="E29338" s="75">
        <v>8.32</v>
      </c>
      <c r="F29338" s="73" t="s">
        <v>11</v>
      </c>
    </row>
    <row r="29339" spans="1:6" ht="38.25" x14ac:dyDescent="0.25">
      <c r="A29339" s="73" t="s">
        <v>26505</v>
      </c>
      <c r="B29339" s="74" t="s">
        <v>26506</v>
      </c>
      <c r="C29339" s="73" t="s">
        <v>763</v>
      </c>
      <c r="D29339" s="75">
        <v>8.9600000000000009</v>
      </c>
      <c r="E29339" s="75">
        <v>8.85</v>
      </c>
      <c r="F29339" s="73" t="s">
        <v>11</v>
      </c>
    </row>
    <row r="29340" spans="1:6" ht="38.25" x14ac:dyDescent="0.25">
      <c r="A29340" s="73" t="s">
        <v>26507</v>
      </c>
      <c r="B29340" s="74" t="s">
        <v>26508</v>
      </c>
      <c r="C29340" s="73" t="s">
        <v>763</v>
      </c>
      <c r="D29340" s="75">
        <v>9.34</v>
      </c>
      <c r="E29340" s="75">
        <v>9.24</v>
      </c>
      <c r="F29340" s="73" t="s">
        <v>11</v>
      </c>
    </row>
    <row r="29341" spans="1:6" ht="38.25" x14ac:dyDescent="0.25">
      <c r="A29341" s="73" t="s">
        <v>26509</v>
      </c>
      <c r="B29341" s="74" t="s">
        <v>26510</v>
      </c>
      <c r="C29341" s="73" t="s">
        <v>763</v>
      </c>
      <c r="D29341" s="75">
        <v>10.41</v>
      </c>
      <c r="E29341" s="75">
        <v>10.29</v>
      </c>
      <c r="F29341" s="73" t="s">
        <v>11</v>
      </c>
    </row>
    <row r="29342" spans="1:6" ht="38.25" x14ac:dyDescent="0.25">
      <c r="A29342" s="73" t="s">
        <v>26511</v>
      </c>
      <c r="B29342" s="74" t="s">
        <v>26512</v>
      </c>
      <c r="C29342" s="73" t="s">
        <v>763</v>
      </c>
      <c r="D29342" s="75">
        <v>10.73</v>
      </c>
      <c r="E29342" s="75">
        <v>10.61</v>
      </c>
      <c r="F29342" s="73" t="s">
        <v>11</v>
      </c>
    </row>
    <row r="29343" spans="1:6" ht="38.25" x14ac:dyDescent="0.25">
      <c r="A29343" s="73" t="s">
        <v>26513</v>
      </c>
      <c r="B29343" s="74" t="s">
        <v>26514</v>
      </c>
      <c r="C29343" s="73" t="s">
        <v>763</v>
      </c>
      <c r="D29343" s="75">
        <v>11.05</v>
      </c>
      <c r="E29343" s="75">
        <v>10.93</v>
      </c>
      <c r="F29343" s="73" t="s">
        <v>11</v>
      </c>
    </row>
    <row r="29344" spans="1:6" ht="38.25" x14ac:dyDescent="0.25">
      <c r="A29344" s="73" t="s">
        <v>26515</v>
      </c>
      <c r="B29344" s="74" t="s">
        <v>26516</v>
      </c>
      <c r="C29344" s="73" t="s">
        <v>763</v>
      </c>
      <c r="D29344" s="75">
        <v>11.38</v>
      </c>
      <c r="E29344" s="75">
        <v>11.25</v>
      </c>
      <c r="F29344" s="73" t="s">
        <v>11</v>
      </c>
    </row>
    <row r="29345" spans="1:6" ht="38.25" x14ac:dyDescent="0.25">
      <c r="A29345" s="73" t="s">
        <v>26517</v>
      </c>
      <c r="B29345" s="74" t="s">
        <v>26518</v>
      </c>
      <c r="C29345" s="73" t="s">
        <v>763</v>
      </c>
      <c r="D29345" s="75">
        <v>11.64</v>
      </c>
      <c r="E29345" s="75">
        <v>11.51</v>
      </c>
      <c r="F29345" s="73" t="s">
        <v>11</v>
      </c>
    </row>
    <row r="29346" spans="1:6" ht="38.25" x14ac:dyDescent="0.25">
      <c r="A29346" s="73" t="s">
        <v>26519</v>
      </c>
      <c r="B29346" s="74" t="s">
        <v>26520</v>
      </c>
      <c r="C29346" s="73" t="s">
        <v>763</v>
      </c>
      <c r="D29346" s="75">
        <v>12.67</v>
      </c>
      <c r="E29346" s="75">
        <v>12.52</v>
      </c>
      <c r="F29346" s="73" t="s">
        <v>11</v>
      </c>
    </row>
    <row r="29347" spans="1:6" ht="38.25" x14ac:dyDescent="0.25">
      <c r="A29347" s="73" t="s">
        <v>26521</v>
      </c>
      <c r="B29347" s="74" t="s">
        <v>26522</v>
      </c>
      <c r="C29347" s="73" t="s">
        <v>763</v>
      </c>
      <c r="D29347" s="75">
        <v>12.99</v>
      </c>
      <c r="E29347" s="75">
        <v>12.85</v>
      </c>
      <c r="F29347" s="73" t="s">
        <v>11</v>
      </c>
    </row>
    <row r="29348" spans="1:6" ht="38.25" x14ac:dyDescent="0.25">
      <c r="A29348" s="73" t="s">
        <v>26523</v>
      </c>
      <c r="B29348" s="74" t="s">
        <v>26524</v>
      </c>
      <c r="C29348" s="73" t="s">
        <v>763</v>
      </c>
      <c r="D29348" s="75">
        <v>13.47</v>
      </c>
      <c r="E29348" s="75">
        <v>13.33</v>
      </c>
      <c r="F29348" s="73" t="s">
        <v>11</v>
      </c>
    </row>
    <row r="29349" spans="1:6" ht="38.25" x14ac:dyDescent="0.25">
      <c r="A29349" s="73" t="s">
        <v>26525</v>
      </c>
      <c r="B29349" s="74" t="s">
        <v>26526</v>
      </c>
      <c r="C29349" s="73" t="s">
        <v>763</v>
      </c>
      <c r="D29349" s="75">
        <v>15.06</v>
      </c>
      <c r="E29349" s="75">
        <v>14.89</v>
      </c>
      <c r="F29349" s="73" t="s">
        <v>11</v>
      </c>
    </row>
    <row r="29350" spans="1:6" ht="38.25" x14ac:dyDescent="0.25">
      <c r="A29350" s="73" t="s">
        <v>26527</v>
      </c>
      <c r="B29350" s="74" t="s">
        <v>26528</v>
      </c>
      <c r="C29350" s="73" t="s">
        <v>763</v>
      </c>
      <c r="D29350" s="75">
        <v>15.54</v>
      </c>
      <c r="E29350" s="75">
        <v>15.37</v>
      </c>
      <c r="F29350" s="73" t="s">
        <v>11</v>
      </c>
    </row>
    <row r="29351" spans="1:6" ht="51" x14ac:dyDescent="0.25">
      <c r="A29351" s="73" t="s">
        <v>26529</v>
      </c>
      <c r="B29351" s="74" t="s">
        <v>26530</v>
      </c>
      <c r="C29351" s="73" t="s">
        <v>763</v>
      </c>
      <c r="D29351" s="75">
        <v>8.14</v>
      </c>
      <c r="E29351" s="75">
        <v>8.0299999999999994</v>
      </c>
      <c r="F29351" s="73" t="s">
        <v>11</v>
      </c>
    </row>
    <row r="29352" spans="1:6" ht="51" x14ac:dyDescent="0.25">
      <c r="A29352" s="73" t="s">
        <v>26531</v>
      </c>
      <c r="B29352" s="74" t="s">
        <v>26532</v>
      </c>
      <c r="C29352" s="73" t="s">
        <v>763</v>
      </c>
      <c r="D29352" s="75">
        <v>8.4700000000000006</v>
      </c>
      <c r="E29352" s="75">
        <v>8.3699999999999992</v>
      </c>
      <c r="F29352" s="73" t="s">
        <v>11</v>
      </c>
    </row>
    <row r="29353" spans="1:6" ht="51" x14ac:dyDescent="0.25">
      <c r="A29353" s="73" t="s">
        <v>26533</v>
      </c>
      <c r="B29353" s="74" t="s">
        <v>26534</v>
      </c>
      <c r="C29353" s="73" t="s">
        <v>763</v>
      </c>
      <c r="D29353" s="75">
        <v>8.7200000000000006</v>
      </c>
      <c r="E29353" s="75">
        <v>8.61</v>
      </c>
      <c r="F29353" s="73" t="s">
        <v>11</v>
      </c>
    </row>
    <row r="29354" spans="1:6" ht="51" x14ac:dyDescent="0.25">
      <c r="A29354" s="73" t="s">
        <v>26535</v>
      </c>
      <c r="B29354" s="74" t="s">
        <v>26536</v>
      </c>
      <c r="C29354" s="73" t="s">
        <v>763</v>
      </c>
      <c r="D29354" s="75">
        <v>8.9600000000000009</v>
      </c>
      <c r="E29354" s="75">
        <v>8.85</v>
      </c>
      <c r="F29354" s="73" t="s">
        <v>11</v>
      </c>
    </row>
    <row r="29355" spans="1:6" ht="51" x14ac:dyDescent="0.25">
      <c r="A29355" s="73" t="s">
        <v>26537</v>
      </c>
      <c r="B29355" s="74" t="s">
        <v>26538</v>
      </c>
      <c r="C29355" s="73" t="s">
        <v>763</v>
      </c>
      <c r="D29355" s="75">
        <v>9.15</v>
      </c>
      <c r="E29355" s="75">
        <v>9.0500000000000007</v>
      </c>
      <c r="F29355" s="73" t="s">
        <v>11</v>
      </c>
    </row>
    <row r="29356" spans="1:6" ht="51" x14ac:dyDescent="0.25">
      <c r="A29356" s="73" t="s">
        <v>26539</v>
      </c>
      <c r="B29356" s="74" t="s">
        <v>26540</v>
      </c>
      <c r="C29356" s="73" t="s">
        <v>763</v>
      </c>
      <c r="D29356" s="75">
        <v>9.39</v>
      </c>
      <c r="E29356" s="75">
        <v>9.2899999999999991</v>
      </c>
      <c r="F29356" s="73" t="s">
        <v>11</v>
      </c>
    </row>
    <row r="29357" spans="1:6" ht="51" x14ac:dyDescent="0.25">
      <c r="A29357" s="73" t="s">
        <v>26541</v>
      </c>
      <c r="B29357" s="74" t="s">
        <v>26542</v>
      </c>
      <c r="C29357" s="73" t="s">
        <v>763</v>
      </c>
      <c r="D29357" s="75">
        <v>9.59</v>
      </c>
      <c r="E29357" s="75">
        <v>9.48</v>
      </c>
      <c r="F29357" s="73" t="s">
        <v>11</v>
      </c>
    </row>
    <row r="29358" spans="1:6" ht="51" x14ac:dyDescent="0.25">
      <c r="A29358" s="73" t="s">
        <v>26543</v>
      </c>
      <c r="B29358" s="74" t="s">
        <v>26544</v>
      </c>
      <c r="C29358" s="73" t="s">
        <v>763</v>
      </c>
      <c r="D29358" s="75">
        <v>10.47</v>
      </c>
      <c r="E29358" s="75">
        <v>10.35</v>
      </c>
      <c r="F29358" s="73" t="s">
        <v>11</v>
      </c>
    </row>
    <row r="29359" spans="1:6" ht="51" x14ac:dyDescent="0.25">
      <c r="A29359" s="73" t="s">
        <v>26545</v>
      </c>
      <c r="B29359" s="74" t="s">
        <v>26546</v>
      </c>
      <c r="C29359" s="73" t="s">
        <v>763</v>
      </c>
      <c r="D29359" s="75">
        <v>10.67</v>
      </c>
      <c r="E29359" s="75">
        <v>10.54</v>
      </c>
      <c r="F29359" s="73" t="s">
        <v>11</v>
      </c>
    </row>
    <row r="29360" spans="1:6" ht="51" x14ac:dyDescent="0.25">
      <c r="A29360" s="73" t="s">
        <v>26547</v>
      </c>
      <c r="B29360" s="74" t="s">
        <v>26548</v>
      </c>
      <c r="C29360" s="73" t="s">
        <v>763</v>
      </c>
      <c r="D29360" s="75">
        <v>10.86</v>
      </c>
      <c r="E29360" s="75">
        <v>10.74</v>
      </c>
      <c r="F29360" s="73" t="s">
        <v>11</v>
      </c>
    </row>
    <row r="29361" spans="1:6" ht="51" x14ac:dyDescent="0.25">
      <c r="A29361" s="73" t="s">
        <v>26549</v>
      </c>
      <c r="B29361" s="74" t="s">
        <v>26550</v>
      </c>
      <c r="C29361" s="73" t="s">
        <v>763</v>
      </c>
      <c r="D29361" s="75">
        <v>11.18</v>
      </c>
      <c r="E29361" s="75">
        <v>11.06</v>
      </c>
      <c r="F29361" s="73" t="s">
        <v>11</v>
      </c>
    </row>
    <row r="29362" spans="1:6" ht="51" x14ac:dyDescent="0.25">
      <c r="A29362" s="73" t="s">
        <v>26551</v>
      </c>
      <c r="B29362" s="74" t="s">
        <v>26552</v>
      </c>
      <c r="C29362" s="73" t="s">
        <v>763</v>
      </c>
      <c r="D29362" s="75">
        <v>11.76</v>
      </c>
      <c r="E29362" s="75">
        <v>11.64</v>
      </c>
      <c r="F29362" s="73" t="s">
        <v>11</v>
      </c>
    </row>
    <row r="29363" spans="1:6" ht="38.25" x14ac:dyDescent="0.25">
      <c r="A29363" s="73" t="s">
        <v>26553</v>
      </c>
      <c r="B29363" s="74" t="s">
        <v>26554</v>
      </c>
      <c r="C29363" s="73" t="s">
        <v>763</v>
      </c>
      <c r="D29363" s="75">
        <v>12.75</v>
      </c>
      <c r="E29363" s="75">
        <v>12.6</v>
      </c>
      <c r="F29363" s="73" t="s">
        <v>11</v>
      </c>
    </row>
    <row r="29364" spans="1:6" ht="38.25" x14ac:dyDescent="0.25">
      <c r="A29364" s="73" t="s">
        <v>26555</v>
      </c>
      <c r="B29364" s="74" t="s">
        <v>26556</v>
      </c>
      <c r="C29364" s="73" t="s">
        <v>763</v>
      </c>
      <c r="D29364" s="75">
        <v>8.0399999999999991</v>
      </c>
      <c r="E29364" s="75">
        <v>7.94</v>
      </c>
      <c r="F29364" s="73" t="s">
        <v>11</v>
      </c>
    </row>
    <row r="29365" spans="1:6" ht="38.25" x14ac:dyDescent="0.25">
      <c r="A29365" s="73" t="s">
        <v>26557</v>
      </c>
      <c r="B29365" s="74" t="s">
        <v>26558</v>
      </c>
      <c r="C29365" s="73" t="s">
        <v>763</v>
      </c>
      <c r="D29365" s="75">
        <v>8.33</v>
      </c>
      <c r="E29365" s="75">
        <v>8.23</v>
      </c>
      <c r="F29365" s="73" t="s">
        <v>11</v>
      </c>
    </row>
    <row r="29366" spans="1:6" ht="38.25" x14ac:dyDescent="0.25">
      <c r="A29366" s="73" t="s">
        <v>26559</v>
      </c>
      <c r="B29366" s="74" t="s">
        <v>26560</v>
      </c>
      <c r="C29366" s="73" t="s">
        <v>763</v>
      </c>
      <c r="D29366" s="75">
        <v>8.52</v>
      </c>
      <c r="E29366" s="75">
        <v>8.42</v>
      </c>
      <c r="F29366" s="73" t="s">
        <v>11</v>
      </c>
    </row>
    <row r="29367" spans="1:6" ht="38.25" x14ac:dyDescent="0.25">
      <c r="A29367" s="73" t="s">
        <v>26561</v>
      </c>
      <c r="B29367" s="74" t="s">
        <v>26562</v>
      </c>
      <c r="C29367" s="73" t="s">
        <v>763</v>
      </c>
      <c r="D29367" s="75">
        <v>8.7200000000000006</v>
      </c>
      <c r="E29367" s="75">
        <v>8.61</v>
      </c>
      <c r="F29367" s="73" t="s">
        <v>11</v>
      </c>
    </row>
    <row r="29368" spans="1:6" ht="38.25" x14ac:dyDescent="0.25">
      <c r="A29368" s="73" t="s">
        <v>26563</v>
      </c>
      <c r="B29368" s="74" t="s">
        <v>26564</v>
      </c>
      <c r="C29368" s="73" t="s">
        <v>763</v>
      </c>
      <c r="D29368" s="75">
        <v>8.91</v>
      </c>
      <c r="E29368" s="75">
        <v>8.81</v>
      </c>
      <c r="F29368" s="73" t="s">
        <v>11</v>
      </c>
    </row>
    <row r="29369" spans="1:6" ht="38.25" x14ac:dyDescent="0.25">
      <c r="A29369" s="73" t="s">
        <v>26565</v>
      </c>
      <c r="B29369" s="74" t="s">
        <v>26566</v>
      </c>
      <c r="C29369" s="73" t="s">
        <v>763</v>
      </c>
      <c r="D29369" s="75">
        <v>9.0500000000000007</v>
      </c>
      <c r="E29369" s="75">
        <v>8.9499999999999993</v>
      </c>
      <c r="F29369" s="73" t="s">
        <v>11</v>
      </c>
    </row>
    <row r="29370" spans="1:6" ht="38.25" x14ac:dyDescent="0.25">
      <c r="A29370" s="73" t="s">
        <v>26567</v>
      </c>
      <c r="B29370" s="74" t="s">
        <v>26568</v>
      </c>
      <c r="C29370" s="73" t="s">
        <v>763</v>
      </c>
      <c r="D29370" s="75">
        <v>9.25</v>
      </c>
      <c r="E29370" s="75">
        <v>9.14</v>
      </c>
      <c r="F29370" s="73" t="s">
        <v>11</v>
      </c>
    </row>
    <row r="29371" spans="1:6" ht="38.25" x14ac:dyDescent="0.25">
      <c r="A29371" s="73" t="s">
        <v>26569</v>
      </c>
      <c r="B29371" s="74" t="s">
        <v>26570</v>
      </c>
      <c r="C29371" s="73" t="s">
        <v>763</v>
      </c>
      <c r="D29371" s="75">
        <v>9.39</v>
      </c>
      <c r="E29371" s="75">
        <v>9.2899999999999991</v>
      </c>
      <c r="F29371" s="73" t="s">
        <v>11</v>
      </c>
    </row>
    <row r="29372" spans="1:6" ht="38.25" x14ac:dyDescent="0.25">
      <c r="A29372" s="73" t="s">
        <v>26571</v>
      </c>
      <c r="B29372" s="74" t="s">
        <v>26572</v>
      </c>
      <c r="C29372" s="73" t="s">
        <v>763</v>
      </c>
      <c r="D29372" s="75">
        <v>9.5399999999999991</v>
      </c>
      <c r="E29372" s="75">
        <v>9.43</v>
      </c>
      <c r="F29372" s="73" t="s">
        <v>11</v>
      </c>
    </row>
    <row r="29373" spans="1:6" ht="38.25" x14ac:dyDescent="0.25">
      <c r="A29373" s="73" t="s">
        <v>26573</v>
      </c>
      <c r="B29373" s="74" t="s">
        <v>26574</v>
      </c>
      <c r="C29373" s="73" t="s">
        <v>763</v>
      </c>
      <c r="D29373" s="75">
        <v>10.41</v>
      </c>
      <c r="E29373" s="75">
        <v>10.29</v>
      </c>
      <c r="F29373" s="73" t="s">
        <v>11</v>
      </c>
    </row>
    <row r="29374" spans="1:6" ht="38.25" x14ac:dyDescent="0.25">
      <c r="A29374" s="73" t="s">
        <v>26575</v>
      </c>
      <c r="B29374" s="74" t="s">
        <v>26576</v>
      </c>
      <c r="C29374" s="73" t="s">
        <v>763</v>
      </c>
      <c r="D29374" s="75">
        <v>10.67</v>
      </c>
      <c r="E29374" s="75">
        <v>10.54</v>
      </c>
      <c r="F29374" s="73" t="s">
        <v>11</v>
      </c>
    </row>
    <row r="29375" spans="1:6" ht="38.25" x14ac:dyDescent="0.25">
      <c r="A29375" s="73" t="s">
        <v>26577</v>
      </c>
      <c r="B29375" s="74" t="s">
        <v>26578</v>
      </c>
      <c r="C29375" s="73" t="s">
        <v>763</v>
      </c>
      <c r="D29375" s="75">
        <v>11.12</v>
      </c>
      <c r="E29375" s="75">
        <v>10.99</v>
      </c>
      <c r="F29375" s="73" t="s">
        <v>11</v>
      </c>
    </row>
    <row r="29376" spans="1:6" ht="38.25" x14ac:dyDescent="0.25">
      <c r="A29376" s="73" t="s">
        <v>26579</v>
      </c>
      <c r="B29376" s="74" t="s">
        <v>26580</v>
      </c>
      <c r="C29376" s="73" t="s">
        <v>763</v>
      </c>
      <c r="D29376" s="75">
        <v>11.38</v>
      </c>
      <c r="E29376" s="75">
        <v>11.25</v>
      </c>
      <c r="F29376" s="73" t="s">
        <v>11</v>
      </c>
    </row>
    <row r="29377" spans="1:6" ht="38.25" x14ac:dyDescent="0.25">
      <c r="A29377" s="73" t="s">
        <v>26581</v>
      </c>
      <c r="B29377" s="74" t="s">
        <v>26582</v>
      </c>
      <c r="C29377" s="73" t="s">
        <v>763</v>
      </c>
      <c r="D29377" s="75">
        <v>41.43</v>
      </c>
      <c r="E29377" s="75">
        <v>40.880000000000003</v>
      </c>
      <c r="F29377" s="73" t="s">
        <v>11</v>
      </c>
    </row>
    <row r="29378" spans="1:6" ht="38.25" x14ac:dyDescent="0.25">
      <c r="A29378" s="73" t="s">
        <v>26583</v>
      </c>
      <c r="B29378" s="74" t="s">
        <v>26584</v>
      </c>
      <c r="C29378" s="73" t="s">
        <v>763</v>
      </c>
      <c r="D29378" s="75">
        <v>42.15</v>
      </c>
      <c r="E29378" s="75">
        <v>41.59</v>
      </c>
      <c r="F29378" s="73" t="s">
        <v>11</v>
      </c>
    </row>
    <row r="29379" spans="1:6" ht="38.25" x14ac:dyDescent="0.25">
      <c r="A29379" s="73" t="s">
        <v>26585</v>
      </c>
      <c r="B29379" s="74" t="s">
        <v>26586</v>
      </c>
      <c r="C29379" s="73" t="s">
        <v>763</v>
      </c>
      <c r="D29379" s="75">
        <v>42.72</v>
      </c>
      <c r="E29379" s="75">
        <v>42.17</v>
      </c>
      <c r="F29379" s="73" t="s">
        <v>11</v>
      </c>
    </row>
    <row r="29380" spans="1:6" ht="38.25" x14ac:dyDescent="0.25">
      <c r="A29380" s="73" t="s">
        <v>26587</v>
      </c>
      <c r="B29380" s="74" t="s">
        <v>26588</v>
      </c>
      <c r="C29380" s="73" t="s">
        <v>763</v>
      </c>
      <c r="D29380" s="75">
        <v>44.34</v>
      </c>
      <c r="E29380" s="75">
        <v>43.75</v>
      </c>
      <c r="F29380" s="73" t="s">
        <v>11</v>
      </c>
    </row>
    <row r="29381" spans="1:6" ht="38.25" x14ac:dyDescent="0.25">
      <c r="A29381" s="73" t="s">
        <v>26589</v>
      </c>
      <c r="B29381" s="74" t="s">
        <v>26590</v>
      </c>
      <c r="C29381" s="73" t="s">
        <v>763</v>
      </c>
      <c r="D29381" s="75">
        <v>44.81</v>
      </c>
      <c r="E29381" s="75">
        <v>44.23</v>
      </c>
      <c r="F29381" s="73" t="s">
        <v>11</v>
      </c>
    </row>
    <row r="29382" spans="1:6" ht="38.25" x14ac:dyDescent="0.25">
      <c r="A29382" s="73" t="s">
        <v>26591</v>
      </c>
      <c r="B29382" s="74" t="s">
        <v>26592</v>
      </c>
      <c r="C29382" s="73" t="s">
        <v>763</v>
      </c>
      <c r="D29382" s="75">
        <v>45.29</v>
      </c>
      <c r="E29382" s="75">
        <v>44.71</v>
      </c>
      <c r="F29382" s="73" t="s">
        <v>11</v>
      </c>
    </row>
    <row r="29383" spans="1:6" ht="38.25" x14ac:dyDescent="0.25">
      <c r="A29383" s="73" t="s">
        <v>26593</v>
      </c>
      <c r="B29383" s="74" t="s">
        <v>26594</v>
      </c>
      <c r="C29383" s="73" t="s">
        <v>763</v>
      </c>
      <c r="D29383" s="75">
        <v>45.77</v>
      </c>
      <c r="E29383" s="75">
        <v>45.18</v>
      </c>
      <c r="F29383" s="73" t="s">
        <v>11</v>
      </c>
    </row>
    <row r="29384" spans="1:6" ht="38.25" x14ac:dyDescent="0.25">
      <c r="A29384" s="73" t="s">
        <v>26595</v>
      </c>
      <c r="B29384" s="74" t="s">
        <v>26596</v>
      </c>
      <c r="C29384" s="73" t="s">
        <v>763</v>
      </c>
      <c r="D29384" s="75">
        <v>46.15</v>
      </c>
      <c r="E29384" s="75">
        <v>45.57</v>
      </c>
      <c r="F29384" s="73" t="s">
        <v>11</v>
      </c>
    </row>
    <row r="29385" spans="1:6" ht="38.25" x14ac:dyDescent="0.25">
      <c r="A29385" s="73" t="s">
        <v>26597</v>
      </c>
      <c r="B29385" s="74" t="s">
        <v>26598</v>
      </c>
      <c r="C29385" s="73" t="s">
        <v>763</v>
      </c>
      <c r="D29385" s="75">
        <v>46.63</v>
      </c>
      <c r="E29385" s="75">
        <v>46.04</v>
      </c>
      <c r="F29385" s="73" t="s">
        <v>11</v>
      </c>
    </row>
    <row r="29386" spans="1:6" ht="38.25" x14ac:dyDescent="0.25">
      <c r="A29386" s="73" t="s">
        <v>26599</v>
      </c>
      <c r="B29386" s="74" t="s">
        <v>26600</v>
      </c>
      <c r="C29386" s="73" t="s">
        <v>763</v>
      </c>
      <c r="D29386" s="75">
        <v>48.08</v>
      </c>
      <c r="E29386" s="75">
        <v>47.46</v>
      </c>
      <c r="F29386" s="73" t="s">
        <v>11</v>
      </c>
    </row>
    <row r="29387" spans="1:6" ht="38.25" x14ac:dyDescent="0.25">
      <c r="A29387" s="73" t="s">
        <v>26601</v>
      </c>
      <c r="B29387" s="74" t="s">
        <v>26602</v>
      </c>
      <c r="C29387" s="73" t="s">
        <v>763</v>
      </c>
      <c r="D29387" s="75">
        <v>48.91</v>
      </c>
      <c r="E29387" s="75">
        <v>48.3</v>
      </c>
      <c r="F29387" s="73" t="s">
        <v>11</v>
      </c>
    </row>
    <row r="29388" spans="1:6" ht="38.25" x14ac:dyDescent="0.25">
      <c r="A29388" s="73" t="s">
        <v>26603</v>
      </c>
      <c r="B29388" s="74" t="s">
        <v>26604</v>
      </c>
      <c r="C29388" s="73" t="s">
        <v>763</v>
      </c>
      <c r="D29388" s="75">
        <v>51.29</v>
      </c>
      <c r="E29388" s="75">
        <v>50.65</v>
      </c>
      <c r="F29388" s="73" t="s">
        <v>11</v>
      </c>
    </row>
    <row r="29389" spans="1:6" ht="38.25" x14ac:dyDescent="0.25">
      <c r="A29389" s="73" t="s">
        <v>26605</v>
      </c>
      <c r="B29389" s="74" t="s">
        <v>26606</v>
      </c>
      <c r="C29389" s="73" t="s">
        <v>763</v>
      </c>
      <c r="D29389" s="75">
        <v>52.01</v>
      </c>
      <c r="E29389" s="75">
        <v>51.36</v>
      </c>
      <c r="F29389" s="73" t="s">
        <v>11</v>
      </c>
    </row>
    <row r="29390" spans="1:6" ht="51" x14ac:dyDescent="0.25">
      <c r="A29390" s="73" t="s">
        <v>26607</v>
      </c>
      <c r="B29390" s="74" t="s">
        <v>26608</v>
      </c>
      <c r="C29390" s="73" t="s">
        <v>763</v>
      </c>
      <c r="D29390" s="75">
        <v>41</v>
      </c>
      <c r="E29390" s="75">
        <v>40.450000000000003</v>
      </c>
      <c r="F29390" s="73" t="s">
        <v>11</v>
      </c>
    </row>
    <row r="29391" spans="1:6" ht="51" x14ac:dyDescent="0.25">
      <c r="A29391" s="73" t="s">
        <v>26609</v>
      </c>
      <c r="B29391" s="74" t="s">
        <v>26610</v>
      </c>
      <c r="C29391" s="73" t="s">
        <v>763</v>
      </c>
      <c r="D29391" s="75">
        <v>41.43</v>
      </c>
      <c r="E29391" s="75">
        <v>40.880000000000003</v>
      </c>
      <c r="F29391" s="73" t="s">
        <v>11</v>
      </c>
    </row>
    <row r="29392" spans="1:6" ht="51" x14ac:dyDescent="0.25">
      <c r="A29392" s="73" t="s">
        <v>26611</v>
      </c>
      <c r="B29392" s="74" t="s">
        <v>26612</v>
      </c>
      <c r="C29392" s="73" t="s">
        <v>763</v>
      </c>
      <c r="D29392" s="75">
        <v>41.86</v>
      </c>
      <c r="E29392" s="75">
        <v>41.31</v>
      </c>
      <c r="F29392" s="73" t="s">
        <v>11</v>
      </c>
    </row>
    <row r="29393" spans="1:6" ht="51" x14ac:dyDescent="0.25">
      <c r="A29393" s="73" t="s">
        <v>26613</v>
      </c>
      <c r="B29393" s="74" t="s">
        <v>26614</v>
      </c>
      <c r="C29393" s="73" t="s">
        <v>763</v>
      </c>
      <c r="D29393" s="75">
        <v>42.15</v>
      </c>
      <c r="E29393" s="75">
        <v>41.59</v>
      </c>
      <c r="F29393" s="73" t="s">
        <v>11</v>
      </c>
    </row>
    <row r="29394" spans="1:6" ht="51" x14ac:dyDescent="0.25">
      <c r="A29394" s="73" t="s">
        <v>26615</v>
      </c>
      <c r="B29394" s="74" t="s">
        <v>26616</v>
      </c>
      <c r="C29394" s="73" t="s">
        <v>763</v>
      </c>
      <c r="D29394" s="75">
        <v>42.5</v>
      </c>
      <c r="E29394" s="75">
        <v>41.95</v>
      </c>
      <c r="F29394" s="73" t="s">
        <v>11</v>
      </c>
    </row>
    <row r="29395" spans="1:6" ht="51" x14ac:dyDescent="0.25">
      <c r="A29395" s="73" t="s">
        <v>26617</v>
      </c>
      <c r="B29395" s="74" t="s">
        <v>26618</v>
      </c>
      <c r="C29395" s="73" t="s">
        <v>763</v>
      </c>
      <c r="D29395" s="75">
        <v>42.79</v>
      </c>
      <c r="E29395" s="75">
        <v>42.24</v>
      </c>
      <c r="F29395" s="73" t="s">
        <v>11</v>
      </c>
    </row>
    <row r="29396" spans="1:6" ht="51" x14ac:dyDescent="0.25">
      <c r="A29396" s="73" t="s">
        <v>26619</v>
      </c>
      <c r="B29396" s="74" t="s">
        <v>26620</v>
      </c>
      <c r="C29396" s="73" t="s">
        <v>763</v>
      </c>
      <c r="D29396" s="75">
        <v>43.08</v>
      </c>
      <c r="E29396" s="75">
        <v>42.52</v>
      </c>
      <c r="F29396" s="73" t="s">
        <v>11</v>
      </c>
    </row>
    <row r="29397" spans="1:6" ht="51" x14ac:dyDescent="0.25">
      <c r="A29397" s="73" t="s">
        <v>26621</v>
      </c>
      <c r="B29397" s="74" t="s">
        <v>26622</v>
      </c>
      <c r="C29397" s="73" t="s">
        <v>763</v>
      </c>
      <c r="D29397" s="75">
        <v>44.43</v>
      </c>
      <c r="E29397" s="75">
        <v>43.85</v>
      </c>
      <c r="F29397" s="73" t="s">
        <v>11</v>
      </c>
    </row>
    <row r="29398" spans="1:6" ht="51" x14ac:dyDescent="0.25">
      <c r="A29398" s="73" t="s">
        <v>26623</v>
      </c>
      <c r="B29398" s="74" t="s">
        <v>26624</v>
      </c>
      <c r="C29398" s="73" t="s">
        <v>763</v>
      </c>
      <c r="D29398" s="75">
        <v>44.72</v>
      </c>
      <c r="E29398" s="75">
        <v>44.13</v>
      </c>
      <c r="F29398" s="73" t="s">
        <v>11</v>
      </c>
    </row>
    <row r="29399" spans="1:6" ht="51" x14ac:dyDescent="0.25">
      <c r="A29399" s="73" t="s">
        <v>26625</v>
      </c>
      <c r="B29399" s="74" t="s">
        <v>26626</v>
      </c>
      <c r="C29399" s="73" t="s">
        <v>763</v>
      </c>
      <c r="D29399" s="75">
        <v>45</v>
      </c>
      <c r="E29399" s="75">
        <v>44.42</v>
      </c>
      <c r="F29399" s="73" t="s">
        <v>11</v>
      </c>
    </row>
    <row r="29400" spans="1:6" ht="51" x14ac:dyDescent="0.25">
      <c r="A29400" s="73" t="s">
        <v>26627</v>
      </c>
      <c r="B29400" s="74" t="s">
        <v>26628</v>
      </c>
      <c r="C29400" s="73" t="s">
        <v>763</v>
      </c>
      <c r="D29400" s="75">
        <v>45.48</v>
      </c>
      <c r="E29400" s="75">
        <v>44.9</v>
      </c>
      <c r="F29400" s="73" t="s">
        <v>11</v>
      </c>
    </row>
    <row r="29401" spans="1:6" ht="51" x14ac:dyDescent="0.25">
      <c r="A29401" s="73" t="s">
        <v>26629</v>
      </c>
      <c r="B29401" s="74" t="s">
        <v>26630</v>
      </c>
      <c r="C29401" s="73" t="s">
        <v>763</v>
      </c>
      <c r="D29401" s="75">
        <v>46.34</v>
      </c>
      <c r="E29401" s="75">
        <v>45.76</v>
      </c>
      <c r="F29401" s="73" t="s">
        <v>11</v>
      </c>
    </row>
    <row r="29402" spans="1:6" ht="38.25" x14ac:dyDescent="0.25">
      <c r="A29402" s="73" t="s">
        <v>26631</v>
      </c>
      <c r="B29402" s="74" t="s">
        <v>26632</v>
      </c>
      <c r="C29402" s="73" t="s">
        <v>763</v>
      </c>
      <c r="D29402" s="75">
        <v>47.84</v>
      </c>
      <c r="E29402" s="75">
        <v>47.22</v>
      </c>
      <c r="F29402" s="73" t="s">
        <v>11</v>
      </c>
    </row>
    <row r="29403" spans="1:6" ht="38.25" x14ac:dyDescent="0.25">
      <c r="A29403" s="73" t="s">
        <v>26633</v>
      </c>
      <c r="B29403" s="74" t="s">
        <v>26634</v>
      </c>
      <c r="C29403" s="73" t="s">
        <v>763</v>
      </c>
      <c r="D29403" s="75">
        <v>40.86</v>
      </c>
      <c r="E29403" s="75">
        <v>40.299999999999997</v>
      </c>
      <c r="F29403" s="73" t="s">
        <v>11</v>
      </c>
    </row>
    <row r="29404" spans="1:6" ht="38.25" x14ac:dyDescent="0.25">
      <c r="A29404" s="73" t="s">
        <v>26635</v>
      </c>
      <c r="B29404" s="74" t="s">
        <v>26636</v>
      </c>
      <c r="C29404" s="73" t="s">
        <v>763</v>
      </c>
      <c r="D29404" s="75">
        <v>41.22</v>
      </c>
      <c r="E29404" s="75">
        <v>40.659999999999997</v>
      </c>
      <c r="F29404" s="73" t="s">
        <v>11</v>
      </c>
    </row>
    <row r="29405" spans="1:6" ht="38.25" x14ac:dyDescent="0.25">
      <c r="A29405" s="73" t="s">
        <v>26637</v>
      </c>
      <c r="B29405" s="74" t="s">
        <v>26638</v>
      </c>
      <c r="C29405" s="73" t="s">
        <v>763</v>
      </c>
      <c r="D29405" s="75">
        <v>41.5</v>
      </c>
      <c r="E29405" s="75">
        <v>40.950000000000003</v>
      </c>
      <c r="F29405" s="73" t="s">
        <v>11</v>
      </c>
    </row>
    <row r="29406" spans="1:6" ht="38.25" x14ac:dyDescent="0.25">
      <c r="A29406" s="73" t="s">
        <v>26639</v>
      </c>
      <c r="B29406" s="74" t="s">
        <v>26640</v>
      </c>
      <c r="C29406" s="73" t="s">
        <v>763</v>
      </c>
      <c r="D29406" s="75">
        <v>41.79</v>
      </c>
      <c r="E29406" s="75">
        <v>41.24</v>
      </c>
      <c r="F29406" s="73" t="s">
        <v>11</v>
      </c>
    </row>
    <row r="29407" spans="1:6" ht="38.25" x14ac:dyDescent="0.25">
      <c r="A29407" s="73" t="s">
        <v>26641</v>
      </c>
      <c r="B29407" s="74" t="s">
        <v>26642</v>
      </c>
      <c r="C29407" s="73" t="s">
        <v>763</v>
      </c>
      <c r="D29407" s="75">
        <v>42.08</v>
      </c>
      <c r="E29407" s="75">
        <v>41.52</v>
      </c>
      <c r="F29407" s="73" t="s">
        <v>11</v>
      </c>
    </row>
    <row r="29408" spans="1:6" ht="38.25" x14ac:dyDescent="0.25">
      <c r="A29408" s="73" t="s">
        <v>26643</v>
      </c>
      <c r="B29408" s="74" t="s">
        <v>26644</v>
      </c>
      <c r="C29408" s="73" t="s">
        <v>763</v>
      </c>
      <c r="D29408" s="75">
        <v>42.29</v>
      </c>
      <c r="E29408" s="75">
        <v>41.74</v>
      </c>
      <c r="F29408" s="73" t="s">
        <v>11</v>
      </c>
    </row>
    <row r="29409" spans="1:6" ht="38.25" x14ac:dyDescent="0.25">
      <c r="A29409" s="73" t="s">
        <v>26645</v>
      </c>
      <c r="B29409" s="74" t="s">
        <v>26646</v>
      </c>
      <c r="C29409" s="73" t="s">
        <v>763</v>
      </c>
      <c r="D29409" s="75">
        <v>42.58</v>
      </c>
      <c r="E29409" s="75">
        <v>42.02</v>
      </c>
      <c r="F29409" s="73" t="s">
        <v>11</v>
      </c>
    </row>
    <row r="29410" spans="1:6" ht="38.25" x14ac:dyDescent="0.25">
      <c r="A29410" s="73" t="s">
        <v>26647</v>
      </c>
      <c r="B29410" s="74" t="s">
        <v>26648</v>
      </c>
      <c r="C29410" s="73" t="s">
        <v>763</v>
      </c>
      <c r="D29410" s="75">
        <v>42.79</v>
      </c>
      <c r="E29410" s="75">
        <v>42.24</v>
      </c>
      <c r="F29410" s="73" t="s">
        <v>11</v>
      </c>
    </row>
    <row r="29411" spans="1:6" ht="38.25" x14ac:dyDescent="0.25">
      <c r="A29411" s="73" t="s">
        <v>26649</v>
      </c>
      <c r="B29411" s="74" t="s">
        <v>26650</v>
      </c>
      <c r="C29411" s="73" t="s">
        <v>763</v>
      </c>
      <c r="D29411" s="75">
        <v>43.01</v>
      </c>
      <c r="E29411" s="75">
        <v>42.45</v>
      </c>
      <c r="F29411" s="73" t="s">
        <v>11</v>
      </c>
    </row>
    <row r="29412" spans="1:6" ht="38.25" x14ac:dyDescent="0.25">
      <c r="A29412" s="73" t="s">
        <v>26651</v>
      </c>
      <c r="B29412" s="74" t="s">
        <v>26652</v>
      </c>
      <c r="C29412" s="73" t="s">
        <v>763</v>
      </c>
      <c r="D29412" s="75">
        <v>44.34</v>
      </c>
      <c r="E29412" s="75">
        <v>43.75</v>
      </c>
      <c r="F29412" s="73" t="s">
        <v>11</v>
      </c>
    </row>
    <row r="29413" spans="1:6" ht="38.25" x14ac:dyDescent="0.25">
      <c r="A29413" s="73" t="s">
        <v>26653</v>
      </c>
      <c r="B29413" s="74" t="s">
        <v>26654</v>
      </c>
      <c r="C29413" s="73" t="s">
        <v>763</v>
      </c>
      <c r="D29413" s="75">
        <v>44.72</v>
      </c>
      <c r="E29413" s="75">
        <v>44.13</v>
      </c>
      <c r="F29413" s="73" t="s">
        <v>11</v>
      </c>
    </row>
    <row r="29414" spans="1:6" ht="38.25" x14ac:dyDescent="0.25">
      <c r="A29414" s="73" t="s">
        <v>26655</v>
      </c>
      <c r="B29414" s="74" t="s">
        <v>26656</v>
      </c>
      <c r="C29414" s="73" t="s">
        <v>763</v>
      </c>
      <c r="D29414" s="75">
        <v>45.39</v>
      </c>
      <c r="E29414" s="75">
        <v>44.8</v>
      </c>
      <c r="F29414" s="73" t="s">
        <v>11</v>
      </c>
    </row>
    <row r="29415" spans="1:6" ht="38.25" x14ac:dyDescent="0.25">
      <c r="A29415" s="73" t="s">
        <v>26657</v>
      </c>
      <c r="B29415" s="74" t="s">
        <v>26658</v>
      </c>
      <c r="C29415" s="73" t="s">
        <v>763</v>
      </c>
      <c r="D29415" s="75">
        <v>45.77</v>
      </c>
      <c r="E29415" s="75">
        <v>45.18</v>
      </c>
      <c r="F29415" s="73" t="s">
        <v>11</v>
      </c>
    </row>
    <row r="29416" spans="1:6" ht="38.25" x14ac:dyDescent="0.25">
      <c r="A29416" s="73" t="s">
        <v>26659</v>
      </c>
      <c r="B29416" s="74" t="s">
        <v>26660</v>
      </c>
      <c r="C29416" s="73" t="s">
        <v>763</v>
      </c>
      <c r="D29416" s="75">
        <v>39.17</v>
      </c>
      <c r="E29416" s="75">
        <v>38.659999999999997</v>
      </c>
      <c r="F29416" s="73" t="s">
        <v>11</v>
      </c>
    </row>
    <row r="29417" spans="1:6" ht="38.25" x14ac:dyDescent="0.25">
      <c r="A29417" s="73" t="s">
        <v>26661</v>
      </c>
      <c r="B29417" s="74" t="s">
        <v>26662</v>
      </c>
      <c r="C29417" s="73" t="s">
        <v>763</v>
      </c>
      <c r="D29417" s="75">
        <v>39.92</v>
      </c>
      <c r="E29417" s="75">
        <v>39.4</v>
      </c>
      <c r="F29417" s="73" t="s">
        <v>11</v>
      </c>
    </row>
    <row r="29418" spans="1:6" ht="38.25" x14ac:dyDescent="0.25">
      <c r="A29418" s="73" t="s">
        <v>26663</v>
      </c>
      <c r="B29418" s="74" t="s">
        <v>26664</v>
      </c>
      <c r="C29418" s="73" t="s">
        <v>763</v>
      </c>
      <c r="D29418" s="75">
        <v>41.39</v>
      </c>
      <c r="E29418" s="75">
        <v>40.85</v>
      </c>
      <c r="F29418" s="73" t="s">
        <v>11</v>
      </c>
    </row>
    <row r="29419" spans="1:6" ht="38.25" x14ac:dyDescent="0.25">
      <c r="A29419" s="73" t="s">
        <v>26665</v>
      </c>
      <c r="B29419" s="74" t="s">
        <v>26666</v>
      </c>
      <c r="C29419" s="73" t="s">
        <v>763</v>
      </c>
      <c r="D29419" s="75">
        <v>41.93</v>
      </c>
      <c r="E29419" s="75">
        <v>41.39</v>
      </c>
      <c r="F29419" s="73" t="s">
        <v>11</v>
      </c>
    </row>
    <row r="29420" spans="1:6" ht="38.25" x14ac:dyDescent="0.25">
      <c r="A29420" s="73" t="s">
        <v>26667</v>
      </c>
      <c r="B29420" s="74" t="s">
        <v>26668</v>
      </c>
      <c r="C29420" s="73" t="s">
        <v>763</v>
      </c>
      <c r="D29420" s="75">
        <v>42.39</v>
      </c>
      <c r="E29420" s="75">
        <v>41.85</v>
      </c>
      <c r="F29420" s="73" t="s">
        <v>11</v>
      </c>
    </row>
    <row r="29421" spans="1:6" ht="38.25" x14ac:dyDescent="0.25">
      <c r="A29421" s="73" t="s">
        <v>26669</v>
      </c>
      <c r="B29421" s="74" t="s">
        <v>26670</v>
      </c>
      <c r="C29421" s="73" t="s">
        <v>763</v>
      </c>
      <c r="D29421" s="75">
        <v>43.75</v>
      </c>
      <c r="E29421" s="75">
        <v>43.18</v>
      </c>
      <c r="F29421" s="73" t="s">
        <v>11</v>
      </c>
    </row>
    <row r="29422" spans="1:6" ht="38.25" x14ac:dyDescent="0.25">
      <c r="A29422" s="73" t="s">
        <v>26671</v>
      </c>
      <c r="B29422" s="74" t="s">
        <v>26672</v>
      </c>
      <c r="C29422" s="73" t="s">
        <v>763</v>
      </c>
      <c r="D29422" s="75">
        <v>44.13</v>
      </c>
      <c r="E29422" s="75">
        <v>43.56</v>
      </c>
      <c r="F29422" s="73" t="s">
        <v>11</v>
      </c>
    </row>
    <row r="29423" spans="1:6" ht="38.25" x14ac:dyDescent="0.25">
      <c r="A29423" s="73" t="s">
        <v>26673</v>
      </c>
      <c r="B29423" s="74" t="s">
        <v>26674</v>
      </c>
      <c r="C29423" s="73" t="s">
        <v>763</v>
      </c>
      <c r="D29423" s="75">
        <v>44.61</v>
      </c>
      <c r="E29423" s="75">
        <v>44.04</v>
      </c>
      <c r="F29423" s="73" t="s">
        <v>11</v>
      </c>
    </row>
    <row r="29424" spans="1:6" ht="38.25" x14ac:dyDescent="0.25">
      <c r="A29424" s="73" t="s">
        <v>26675</v>
      </c>
      <c r="B29424" s="74" t="s">
        <v>26676</v>
      </c>
      <c r="C29424" s="73" t="s">
        <v>763</v>
      </c>
      <c r="D29424" s="75">
        <v>45.09</v>
      </c>
      <c r="E29424" s="75">
        <v>44.52</v>
      </c>
      <c r="F29424" s="73" t="s">
        <v>11</v>
      </c>
    </row>
    <row r="29425" spans="1:6" ht="38.25" x14ac:dyDescent="0.25">
      <c r="A29425" s="73" t="s">
        <v>26677</v>
      </c>
      <c r="B29425" s="74" t="s">
        <v>26678</v>
      </c>
      <c r="C29425" s="73" t="s">
        <v>763</v>
      </c>
      <c r="D29425" s="75">
        <v>45.47</v>
      </c>
      <c r="E29425" s="75">
        <v>44.91</v>
      </c>
      <c r="F29425" s="73" t="s">
        <v>11</v>
      </c>
    </row>
    <row r="29426" spans="1:6" ht="38.25" x14ac:dyDescent="0.25">
      <c r="A29426" s="73" t="s">
        <v>26679</v>
      </c>
      <c r="B29426" s="74" t="s">
        <v>26680</v>
      </c>
      <c r="C29426" s="73" t="s">
        <v>763</v>
      </c>
      <c r="D29426" s="75">
        <v>47.21</v>
      </c>
      <c r="E29426" s="75">
        <v>46.62</v>
      </c>
      <c r="F29426" s="73" t="s">
        <v>11</v>
      </c>
    </row>
    <row r="29427" spans="1:6" ht="38.25" x14ac:dyDescent="0.25">
      <c r="A29427" s="73" t="s">
        <v>26681</v>
      </c>
      <c r="B29427" s="74" t="s">
        <v>26682</v>
      </c>
      <c r="C29427" s="73" t="s">
        <v>763</v>
      </c>
      <c r="D29427" s="75">
        <v>48.36</v>
      </c>
      <c r="E29427" s="75">
        <v>47.77</v>
      </c>
      <c r="F29427" s="73" t="s">
        <v>11</v>
      </c>
    </row>
    <row r="29428" spans="1:6" ht="38.25" x14ac:dyDescent="0.25">
      <c r="A29428" s="73" t="s">
        <v>26683</v>
      </c>
      <c r="B29428" s="74" t="s">
        <v>26684</v>
      </c>
      <c r="C29428" s="73" t="s">
        <v>763</v>
      </c>
      <c r="D29428" s="75">
        <v>49.95</v>
      </c>
      <c r="E29428" s="75">
        <v>49.33</v>
      </c>
      <c r="F29428" s="73" t="s">
        <v>11</v>
      </c>
    </row>
    <row r="29429" spans="1:6" ht="51" x14ac:dyDescent="0.25">
      <c r="A29429" s="73" t="s">
        <v>26685</v>
      </c>
      <c r="B29429" s="74" t="s">
        <v>26686</v>
      </c>
      <c r="C29429" s="73" t="s">
        <v>763</v>
      </c>
      <c r="D29429" s="75">
        <v>38.770000000000003</v>
      </c>
      <c r="E29429" s="75">
        <v>38.25</v>
      </c>
      <c r="F29429" s="73" t="s">
        <v>11</v>
      </c>
    </row>
    <row r="29430" spans="1:6" ht="51" x14ac:dyDescent="0.25">
      <c r="A29430" s="73" t="s">
        <v>26687</v>
      </c>
      <c r="B29430" s="74" t="s">
        <v>26688</v>
      </c>
      <c r="C29430" s="73" t="s">
        <v>763</v>
      </c>
      <c r="D29430" s="75">
        <v>39.17</v>
      </c>
      <c r="E29430" s="75">
        <v>38.659999999999997</v>
      </c>
      <c r="F29430" s="73" t="s">
        <v>11</v>
      </c>
    </row>
    <row r="29431" spans="1:6" ht="51" x14ac:dyDescent="0.25">
      <c r="A29431" s="73" t="s">
        <v>26689</v>
      </c>
      <c r="B29431" s="74" t="s">
        <v>26690</v>
      </c>
      <c r="C29431" s="73" t="s">
        <v>763</v>
      </c>
      <c r="D29431" s="75">
        <v>39.58</v>
      </c>
      <c r="E29431" s="75">
        <v>39.06</v>
      </c>
      <c r="F29431" s="73" t="s">
        <v>11</v>
      </c>
    </row>
    <row r="29432" spans="1:6" ht="51" x14ac:dyDescent="0.25">
      <c r="A29432" s="73" t="s">
        <v>26691</v>
      </c>
      <c r="B29432" s="74" t="s">
        <v>26692</v>
      </c>
      <c r="C29432" s="73" t="s">
        <v>763</v>
      </c>
      <c r="D29432" s="75">
        <v>39.92</v>
      </c>
      <c r="E29432" s="75">
        <v>39.4</v>
      </c>
      <c r="F29432" s="73" t="s">
        <v>11</v>
      </c>
    </row>
    <row r="29433" spans="1:6" ht="51" x14ac:dyDescent="0.25">
      <c r="A29433" s="73" t="s">
        <v>26693</v>
      </c>
      <c r="B29433" s="74" t="s">
        <v>26694</v>
      </c>
      <c r="C29433" s="73" t="s">
        <v>763</v>
      </c>
      <c r="D29433" s="75">
        <v>41.09</v>
      </c>
      <c r="E29433" s="75">
        <v>40.54</v>
      </c>
      <c r="F29433" s="73" t="s">
        <v>11</v>
      </c>
    </row>
    <row r="29434" spans="1:6" ht="51" x14ac:dyDescent="0.25">
      <c r="A29434" s="73" t="s">
        <v>26695</v>
      </c>
      <c r="B29434" s="74" t="s">
        <v>26696</v>
      </c>
      <c r="C29434" s="73" t="s">
        <v>763</v>
      </c>
      <c r="D29434" s="75">
        <v>41.39</v>
      </c>
      <c r="E29434" s="75">
        <v>40.85</v>
      </c>
      <c r="F29434" s="73" t="s">
        <v>11</v>
      </c>
    </row>
    <row r="29435" spans="1:6" ht="51" x14ac:dyDescent="0.25">
      <c r="A29435" s="73" t="s">
        <v>26697</v>
      </c>
      <c r="B29435" s="74" t="s">
        <v>26698</v>
      </c>
      <c r="C29435" s="73" t="s">
        <v>763</v>
      </c>
      <c r="D29435" s="75">
        <v>41.7</v>
      </c>
      <c r="E29435" s="75">
        <v>41.16</v>
      </c>
      <c r="F29435" s="73" t="s">
        <v>11</v>
      </c>
    </row>
    <row r="29436" spans="1:6" ht="51" x14ac:dyDescent="0.25">
      <c r="A29436" s="73" t="s">
        <v>26699</v>
      </c>
      <c r="B29436" s="74" t="s">
        <v>26700</v>
      </c>
      <c r="C29436" s="73" t="s">
        <v>763</v>
      </c>
      <c r="D29436" s="75">
        <v>42.01</v>
      </c>
      <c r="E29436" s="75">
        <v>41.46</v>
      </c>
      <c r="F29436" s="73" t="s">
        <v>11</v>
      </c>
    </row>
    <row r="29437" spans="1:6" ht="51" x14ac:dyDescent="0.25">
      <c r="A29437" s="73" t="s">
        <v>26701</v>
      </c>
      <c r="B29437" s="74" t="s">
        <v>26702</v>
      </c>
      <c r="C29437" s="73" t="s">
        <v>763</v>
      </c>
      <c r="D29437" s="75">
        <v>42.24</v>
      </c>
      <c r="E29437" s="75">
        <v>41.69</v>
      </c>
      <c r="F29437" s="73" t="s">
        <v>11</v>
      </c>
    </row>
    <row r="29438" spans="1:6" ht="51" x14ac:dyDescent="0.25">
      <c r="A29438" s="73" t="s">
        <v>26703</v>
      </c>
      <c r="B29438" s="74" t="s">
        <v>26704</v>
      </c>
      <c r="C29438" s="73" t="s">
        <v>763</v>
      </c>
      <c r="D29438" s="75">
        <v>42.54</v>
      </c>
      <c r="E29438" s="75">
        <v>42</v>
      </c>
      <c r="F29438" s="73" t="s">
        <v>11</v>
      </c>
    </row>
    <row r="29439" spans="1:6" ht="51" x14ac:dyDescent="0.25">
      <c r="A29439" s="73" t="s">
        <v>26705</v>
      </c>
      <c r="B29439" s="74" t="s">
        <v>26706</v>
      </c>
      <c r="C29439" s="73" t="s">
        <v>763</v>
      </c>
      <c r="D29439" s="75">
        <v>43.94</v>
      </c>
      <c r="E29439" s="75">
        <v>43.37</v>
      </c>
      <c r="F29439" s="73" t="s">
        <v>11</v>
      </c>
    </row>
    <row r="29440" spans="1:6" ht="51" x14ac:dyDescent="0.25">
      <c r="A29440" s="73" t="s">
        <v>26707</v>
      </c>
      <c r="B29440" s="74" t="s">
        <v>26708</v>
      </c>
      <c r="C29440" s="73" t="s">
        <v>763</v>
      </c>
      <c r="D29440" s="75">
        <v>44.7</v>
      </c>
      <c r="E29440" s="75">
        <v>44.14</v>
      </c>
      <c r="F29440" s="73" t="s">
        <v>11</v>
      </c>
    </row>
    <row r="29441" spans="1:6" ht="38.25" x14ac:dyDescent="0.25">
      <c r="A29441" s="73" t="s">
        <v>26709</v>
      </c>
      <c r="B29441" s="74" t="s">
        <v>26710</v>
      </c>
      <c r="C29441" s="73" t="s">
        <v>763</v>
      </c>
      <c r="D29441" s="75">
        <v>45.18</v>
      </c>
      <c r="E29441" s="75">
        <v>44.62</v>
      </c>
      <c r="F29441" s="73" t="s">
        <v>11</v>
      </c>
    </row>
    <row r="29442" spans="1:6" ht="38.25" x14ac:dyDescent="0.25">
      <c r="A29442" s="73" t="s">
        <v>26711</v>
      </c>
      <c r="B29442" s="74" t="s">
        <v>26712</v>
      </c>
      <c r="C29442" s="73" t="s">
        <v>763</v>
      </c>
      <c r="D29442" s="75">
        <v>38.6</v>
      </c>
      <c r="E29442" s="75">
        <v>38.08</v>
      </c>
      <c r="F29442" s="73" t="s">
        <v>11</v>
      </c>
    </row>
    <row r="29443" spans="1:6" ht="38.25" x14ac:dyDescent="0.25">
      <c r="A29443" s="73" t="s">
        <v>26713</v>
      </c>
      <c r="B29443" s="74" t="s">
        <v>26714</v>
      </c>
      <c r="C29443" s="73" t="s">
        <v>763</v>
      </c>
      <c r="D29443" s="75">
        <v>39</v>
      </c>
      <c r="E29443" s="75">
        <v>38.479999999999997</v>
      </c>
      <c r="F29443" s="73" t="s">
        <v>11</v>
      </c>
    </row>
    <row r="29444" spans="1:6" ht="38.25" x14ac:dyDescent="0.25">
      <c r="A29444" s="73" t="s">
        <v>26715</v>
      </c>
      <c r="B29444" s="74" t="s">
        <v>26716</v>
      </c>
      <c r="C29444" s="73" t="s">
        <v>763</v>
      </c>
      <c r="D29444" s="75">
        <v>39.29</v>
      </c>
      <c r="E29444" s="75">
        <v>38.770000000000003</v>
      </c>
      <c r="F29444" s="73" t="s">
        <v>11</v>
      </c>
    </row>
    <row r="29445" spans="1:6" ht="38.25" x14ac:dyDescent="0.25">
      <c r="A29445" s="73" t="s">
        <v>26717</v>
      </c>
      <c r="B29445" s="74" t="s">
        <v>26718</v>
      </c>
      <c r="C29445" s="73" t="s">
        <v>763</v>
      </c>
      <c r="D29445" s="75">
        <v>39.58</v>
      </c>
      <c r="E29445" s="75">
        <v>39.06</v>
      </c>
      <c r="F29445" s="73" t="s">
        <v>11</v>
      </c>
    </row>
    <row r="29446" spans="1:6" ht="38.25" x14ac:dyDescent="0.25">
      <c r="A29446" s="73" t="s">
        <v>26719</v>
      </c>
      <c r="B29446" s="74" t="s">
        <v>26720</v>
      </c>
      <c r="C29446" s="73" t="s">
        <v>763</v>
      </c>
      <c r="D29446" s="75">
        <v>39.86</v>
      </c>
      <c r="E29446" s="75">
        <v>39.35</v>
      </c>
      <c r="F29446" s="73" t="s">
        <v>11</v>
      </c>
    </row>
    <row r="29447" spans="1:6" ht="38.25" x14ac:dyDescent="0.25">
      <c r="A29447" s="73" t="s">
        <v>26721</v>
      </c>
      <c r="B29447" s="74" t="s">
        <v>26722</v>
      </c>
      <c r="C29447" s="73" t="s">
        <v>763</v>
      </c>
      <c r="D29447" s="75">
        <v>40.93</v>
      </c>
      <c r="E29447" s="75">
        <v>40.39</v>
      </c>
      <c r="F29447" s="73" t="s">
        <v>11</v>
      </c>
    </row>
    <row r="29448" spans="1:6" ht="38.25" x14ac:dyDescent="0.25">
      <c r="A29448" s="73" t="s">
        <v>26723</v>
      </c>
      <c r="B29448" s="74" t="s">
        <v>26724</v>
      </c>
      <c r="C29448" s="73" t="s">
        <v>763</v>
      </c>
      <c r="D29448" s="75">
        <v>41.16</v>
      </c>
      <c r="E29448" s="75">
        <v>40.619999999999997</v>
      </c>
      <c r="F29448" s="73" t="s">
        <v>11</v>
      </c>
    </row>
    <row r="29449" spans="1:6" ht="38.25" x14ac:dyDescent="0.25">
      <c r="A29449" s="73" t="s">
        <v>26725</v>
      </c>
      <c r="B29449" s="74" t="s">
        <v>26726</v>
      </c>
      <c r="C29449" s="73" t="s">
        <v>763</v>
      </c>
      <c r="D29449" s="75">
        <v>41.39</v>
      </c>
      <c r="E29449" s="75">
        <v>40.85</v>
      </c>
      <c r="F29449" s="73" t="s">
        <v>11</v>
      </c>
    </row>
    <row r="29450" spans="1:6" ht="38.25" x14ac:dyDescent="0.25">
      <c r="A29450" s="73" t="s">
        <v>26727</v>
      </c>
      <c r="B29450" s="74" t="s">
        <v>26728</v>
      </c>
      <c r="C29450" s="73" t="s">
        <v>763</v>
      </c>
      <c r="D29450" s="75">
        <v>41.62</v>
      </c>
      <c r="E29450" s="75">
        <v>41.08</v>
      </c>
      <c r="F29450" s="73" t="s">
        <v>11</v>
      </c>
    </row>
    <row r="29451" spans="1:6" ht="38.25" x14ac:dyDescent="0.25">
      <c r="A29451" s="73" t="s">
        <v>26729</v>
      </c>
      <c r="B29451" s="74" t="s">
        <v>26730</v>
      </c>
      <c r="C29451" s="73" t="s">
        <v>763</v>
      </c>
      <c r="D29451" s="75">
        <v>41.85</v>
      </c>
      <c r="E29451" s="75">
        <v>41.31</v>
      </c>
      <c r="F29451" s="73" t="s">
        <v>11</v>
      </c>
    </row>
    <row r="29452" spans="1:6" ht="38.25" x14ac:dyDescent="0.25">
      <c r="A29452" s="73" t="s">
        <v>26731</v>
      </c>
      <c r="B29452" s="74" t="s">
        <v>26732</v>
      </c>
      <c r="C29452" s="73" t="s">
        <v>763</v>
      </c>
      <c r="D29452" s="75">
        <v>42.31</v>
      </c>
      <c r="E29452" s="75">
        <v>41.77</v>
      </c>
      <c r="F29452" s="73" t="s">
        <v>11</v>
      </c>
    </row>
    <row r="29453" spans="1:6" ht="38.25" x14ac:dyDescent="0.25">
      <c r="A29453" s="73" t="s">
        <v>26733</v>
      </c>
      <c r="B29453" s="74" t="s">
        <v>26734</v>
      </c>
      <c r="C29453" s="73" t="s">
        <v>763</v>
      </c>
      <c r="D29453" s="75">
        <v>43.84</v>
      </c>
      <c r="E29453" s="75">
        <v>43.28</v>
      </c>
      <c r="F29453" s="73" t="s">
        <v>11</v>
      </c>
    </row>
    <row r="29454" spans="1:6" ht="38.25" x14ac:dyDescent="0.25">
      <c r="A29454" s="73" t="s">
        <v>26735</v>
      </c>
      <c r="B29454" s="74" t="s">
        <v>26736</v>
      </c>
      <c r="C29454" s="73" t="s">
        <v>763</v>
      </c>
      <c r="D29454" s="75">
        <v>44.23</v>
      </c>
      <c r="E29454" s="75">
        <v>43.66</v>
      </c>
      <c r="F29454" s="73" t="s">
        <v>11</v>
      </c>
    </row>
    <row r="29455" spans="1:6" ht="25.5" x14ac:dyDescent="0.25">
      <c r="A29455" s="73" t="s">
        <v>26737</v>
      </c>
      <c r="B29455" s="74" t="s">
        <v>26738</v>
      </c>
      <c r="C29455" s="73" t="s">
        <v>763</v>
      </c>
      <c r="D29455" s="75">
        <v>14.27</v>
      </c>
      <c r="E29455" s="75">
        <v>14.14</v>
      </c>
      <c r="F29455" s="73" t="s">
        <v>11</v>
      </c>
    </row>
    <row r="29456" spans="1:6" x14ac:dyDescent="0.25">
      <c r="A29456" s="73" t="s">
        <v>26739</v>
      </c>
      <c r="B29456" s="74" t="s">
        <v>26740</v>
      </c>
      <c r="C29456" s="73" t="s">
        <v>763</v>
      </c>
      <c r="D29456" s="75">
        <v>50.25</v>
      </c>
      <c r="E29456" s="75">
        <v>48.78</v>
      </c>
      <c r="F29456" s="73" t="s">
        <v>11</v>
      </c>
    </row>
    <row r="29457" spans="1:6" ht="25.5" x14ac:dyDescent="0.25">
      <c r="A29457" s="73" t="s">
        <v>26741</v>
      </c>
      <c r="B29457" s="74" t="s">
        <v>26742</v>
      </c>
      <c r="C29457" s="73" t="s">
        <v>763</v>
      </c>
      <c r="D29457" s="75">
        <v>370.88</v>
      </c>
      <c r="E29457" s="75">
        <v>366.79</v>
      </c>
      <c r="F29457" s="73" t="s">
        <v>11</v>
      </c>
    </row>
    <row r="29458" spans="1:6" ht="25.5" x14ac:dyDescent="0.25">
      <c r="A29458" s="73" t="s">
        <v>26743</v>
      </c>
      <c r="B29458" s="74" t="s">
        <v>26744</v>
      </c>
      <c r="C29458" s="73" t="s">
        <v>763</v>
      </c>
      <c r="D29458" s="75">
        <v>31.38</v>
      </c>
      <c r="E29458" s="75">
        <v>31.21</v>
      </c>
      <c r="F29458" s="73" t="s">
        <v>11</v>
      </c>
    </row>
    <row r="29459" spans="1:6" ht="38.25" x14ac:dyDescent="0.25">
      <c r="A29459" s="73" t="s">
        <v>26745</v>
      </c>
      <c r="B29459" s="74" t="s">
        <v>26746</v>
      </c>
      <c r="C29459" s="73" t="s">
        <v>763</v>
      </c>
      <c r="D29459" s="75">
        <v>29.14</v>
      </c>
      <c r="E29459" s="75">
        <v>28.99</v>
      </c>
      <c r="F29459" s="73" t="s">
        <v>11</v>
      </c>
    </row>
    <row r="29460" spans="1:6" ht="38.25" x14ac:dyDescent="0.25">
      <c r="A29460" s="73" t="s">
        <v>26747</v>
      </c>
      <c r="B29460" s="74" t="s">
        <v>26748</v>
      </c>
      <c r="C29460" s="73" t="s">
        <v>763</v>
      </c>
      <c r="D29460" s="75">
        <v>55.52</v>
      </c>
      <c r="E29460" s="75">
        <v>55.23</v>
      </c>
      <c r="F29460" s="73" t="s">
        <v>11</v>
      </c>
    </row>
    <row r="29461" spans="1:6" ht="38.25" x14ac:dyDescent="0.25">
      <c r="A29461" s="73" t="s">
        <v>26749</v>
      </c>
      <c r="B29461" s="74" t="s">
        <v>26750</v>
      </c>
      <c r="C29461" s="73" t="s">
        <v>763</v>
      </c>
      <c r="D29461" s="75">
        <v>104.82</v>
      </c>
      <c r="E29461" s="75">
        <v>104.28</v>
      </c>
      <c r="F29461" s="73" t="s">
        <v>11</v>
      </c>
    </row>
    <row r="29462" spans="1:6" ht="38.25" x14ac:dyDescent="0.25">
      <c r="A29462" s="73" t="s">
        <v>26751</v>
      </c>
      <c r="B29462" s="74" t="s">
        <v>26752</v>
      </c>
      <c r="C29462" s="73" t="s">
        <v>763</v>
      </c>
      <c r="D29462" s="75">
        <v>169.35</v>
      </c>
      <c r="E29462" s="75">
        <v>168.49</v>
      </c>
      <c r="F29462" s="73" t="s">
        <v>11</v>
      </c>
    </row>
    <row r="29463" spans="1:6" ht="38.25" x14ac:dyDescent="0.25">
      <c r="A29463" s="73" t="s">
        <v>26753</v>
      </c>
      <c r="B29463" s="74" t="s">
        <v>26754</v>
      </c>
      <c r="C29463" s="73" t="s">
        <v>763</v>
      </c>
      <c r="D29463" s="75">
        <v>528.66999999999996</v>
      </c>
      <c r="E29463" s="75">
        <v>526.02</v>
      </c>
      <c r="F29463" s="73" t="s">
        <v>11</v>
      </c>
    </row>
    <row r="29464" spans="1:6" x14ac:dyDescent="0.25">
      <c r="A29464" s="73" t="s">
        <v>26755</v>
      </c>
      <c r="B29464" s="74" t="s">
        <v>26756</v>
      </c>
      <c r="C29464" s="73" t="s">
        <v>763</v>
      </c>
      <c r="D29464" s="75">
        <v>7.01</v>
      </c>
      <c r="E29464" s="75">
        <v>6.96</v>
      </c>
      <c r="F29464" s="73" t="s">
        <v>11</v>
      </c>
    </row>
    <row r="29465" spans="1:6" ht="25.5" x14ac:dyDescent="0.25">
      <c r="A29465" s="73" t="s">
        <v>26757</v>
      </c>
      <c r="B29465" s="74" t="s">
        <v>26758</v>
      </c>
      <c r="C29465" s="73" t="s">
        <v>763</v>
      </c>
      <c r="D29465" s="75">
        <v>4.76</v>
      </c>
      <c r="E29465" s="75">
        <v>4.6900000000000004</v>
      </c>
      <c r="F29465" s="73" t="s">
        <v>11</v>
      </c>
    </row>
    <row r="29466" spans="1:6" ht="25.5" x14ac:dyDescent="0.25">
      <c r="A29466" s="73" t="s">
        <v>26759</v>
      </c>
      <c r="B29466" s="74" t="s">
        <v>26760</v>
      </c>
      <c r="C29466" s="73" t="s">
        <v>763</v>
      </c>
      <c r="D29466" s="75">
        <v>5.18</v>
      </c>
      <c r="E29466" s="75">
        <v>5.1100000000000003</v>
      </c>
      <c r="F29466" s="73" t="s">
        <v>11</v>
      </c>
    </row>
    <row r="29467" spans="1:6" ht="25.5" x14ac:dyDescent="0.25">
      <c r="A29467" s="73" t="s">
        <v>26761</v>
      </c>
      <c r="B29467" s="74" t="s">
        <v>26762</v>
      </c>
      <c r="C29467" s="73" t="s">
        <v>763</v>
      </c>
      <c r="D29467" s="75">
        <v>6.56</v>
      </c>
      <c r="E29467" s="75">
        <v>6.45</v>
      </c>
      <c r="F29467" s="73" t="s">
        <v>11</v>
      </c>
    </row>
    <row r="29468" spans="1:6" ht="25.5" x14ac:dyDescent="0.25">
      <c r="A29468" s="73" t="s">
        <v>26763</v>
      </c>
      <c r="B29468" s="74" t="s">
        <v>26764</v>
      </c>
      <c r="C29468" s="73" t="s">
        <v>763</v>
      </c>
      <c r="D29468" s="75">
        <v>8.98</v>
      </c>
      <c r="E29468" s="75">
        <v>8.82</v>
      </c>
      <c r="F29468" s="73" t="s">
        <v>11</v>
      </c>
    </row>
    <row r="29469" spans="1:6" ht="25.5" x14ac:dyDescent="0.25">
      <c r="A29469" s="73" t="s">
        <v>26765</v>
      </c>
      <c r="B29469" s="74" t="s">
        <v>26766</v>
      </c>
      <c r="C29469" s="73" t="s">
        <v>763</v>
      </c>
      <c r="D29469" s="75">
        <v>77.14</v>
      </c>
      <c r="E29469" s="75">
        <v>71.709999999999994</v>
      </c>
      <c r="F29469" s="73" t="s">
        <v>11</v>
      </c>
    </row>
    <row r="29470" spans="1:6" ht="25.5" x14ac:dyDescent="0.25">
      <c r="A29470" s="73" t="s">
        <v>26767</v>
      </c>
      <c r="B29470" s="74" t="s">
        <v>26768</v>
      </c>
      <c r="C29470" s="73" t="s">
        <v>763</v>
      </c>
      <c r="D29470" s="75">
        <v>99.19</v>
      </c>
      <c r="E29470" s="75">
        <v>92.21</v>
      </c>
      <c r="F29470" s="73" t="s">
        <v>11</v>
      </c>
    </row>
    <row r="29471" spans="1:6" ht="25.5" x14ac:dyDescent="0.25">
      <c r="A29471" s="73" t="s">
        <v>26769</v>
      </c>
      <c r="B29471" s="74" t="s">
        <v>26770</v>
      </c>
      <c r="C29471" s="73" t="s">
        <v>763</v>
      </c>
      <c r="D29471" s="75">
        <v>6.95</v>
      </c>
      <c r="E29471" s="75">
        <v>6.77</v>
      </c>
      <c r="F29471" s="73" t="s">
        <v>11</v>
      </c>
    </row>
    <row r="29472" spans="1:6" ht="25.5" x14ac:dyDescent="0.25">
      <c r="A29472" s="73" t="s">
        <v>26771</v>
      </c>
      <c r="B29472" s="74" t="s">
        <v>26772</v>
      </c>
      <c r="C29472" s="73" t="s">
        <v>763</v>
      </c>
      <c r="D29472" s="75">
        <v>10.72</v>
      </c>
      <c r="E29472" s="75">
        <v>10.44</v>
      </c>
      <c r="F29472" s="73" t="s">
        <v>11</v>
      </c>
    </row>
    <row r="29473" spans="1:6" ht="25.5" x14ac:dyDescent="0.25">
      <c r="A29473" s="73" t="s">
        <v>26773</v>
      </c>
      <c r="B29473" s="74" t="s">
        <v>26774</v>
      </c>
      <c r="C29473" s="73" t="s">
        <v>763</v>
      </c>
      <c r="D29473" s="75">
        <v>150.4</v>
      </c>
      <c r="E29473" s="75">
        <v>147.59</v>
      </c>
      <c r="F29473" s="73" t="s">
        <v>11</v>
      </c>
    </row>
    <row r="29474" spans="1:6" ht="38.25" x14ac:dyDescent="0.25">
      <c r="A29474" s="73" t="s">
        <v>26775</v>
      </c>
      <c r="B29474" s="74" t="s">
        <v>26776</v>
      </c>
      <c r="C29474" s="73" t="s">
        <v>763</v>
      </c>
      <c r="D29474" s="75">
        <v>41.82</v>
      </c>
      <c r="E29474" s="75">
        <v>41.6</v>
      </c>
      <c r="F29474" s="73" t="s">
        <v>11</v>
      </c>
    </row>
    <row r="29475" spans="1:6" ht="38.25" x14ac:dyDescent="0.25">
      <c r="A29475" s="73" t="s">
        <v>26777</v>
      </c>
      <c r="B29475" s="74" t="s">
        <v>26778</v>
      </c>
      <c r="C29475" s="73" t="s">
        <v>763</v>
      </c>
      <c r="D29475" s="75">
        <v>78.540000000000006</v>
      </c>
      <c r="E29475" s="75">
        <v>78.13</v>
      </c>
      <c r="F29475" s="73" t="s">
        <v>11</v>
      </c>
    </row>
    <row r="29476" spans="1:6" ht="38.25" x14ac:dyDescent="0.25">
      <c r="A29476" s="73" t="s">
        <v>26779</v>
      </c>
      <c r="B29476" s="74" t="s">
        <v>26780</v>
      </c>
      <c r="C29476" s="73" t="s">
        <v>763</v>
      </c>
      <c r="D29476" s="75">
        <v>145.62</v>
      </c>
      <c r="E29476" s="75">
        <v>144.88</v>
      </c>
      <c r="F29476" s="73" t="s">
        <v>11</v>
      </c>
    </row>
    <row r="29477" spans="1:6" ht="38.25" x14ac:dyDescent="0.25">
      <c r="A29477" s="73" t="s">
        <v>26781</v>
      </c>
      <c r="B29477" s="74" t="s">
        <v>26782</v>
      </c>
      <c r="C29477" s="73" t="s">
        <v>763</v>
      </c>
      <c r="D29477" s="75">
        <v>235.4</v>
      </c>
      <c r="E29477" s="75">
        <v>234.2</v>
      </c>
      <c r="F29477" s="73" t="s">
        <v>11</v>
      </c>
    </row>
    <row r="29478" spans="1:6" ht="38.25" x14ac:dyDescent="0.25">
      <c r="A29478" s="73" t="s">
        <v>26783</v>
      </c>
      <c r="B29478" s="74" t="s">
        <v>26784</v>
      </c>
      <c r="C29478" s="73" t="s">
        <v>763</v>
      </c>
      <c r="D29478" s="75">
        <v>747.1</v>
      </c>
      <c r="E29478" s="75">
        <v>743.35</v>
      </c>
      <c r="F29478" s="73" t="s">
        <v>11</v>
      </c>
    </row>
    <row r="29479" spans="1:6" x14ac:dyDescent="0.25">
      <c r="A29479" s="73" t="s">
        <v>26785</v>
      </c>
      <c r="B29479" s="74" t="s">
        <v>26786</v>
      </c>
      <c r="C29479" s="73" t="s">
        <v>763</v>
      </c>
      <c r="D29479" s="75">
        <v>33.06</v>
      </c>
      <c r="E29479" s="75">
        <v>30.73</v>
      </c>
      <c r="F29479" s="73" t="s">
        <v>11</v>
      </c>
    </row>
    <row r="29480" spans="1:6" x14ac:dyDescent="0.25">
      <c r="A29480" s="73" t="s">
        <v>26787</v>
      </c>
      <c r="B29480" s="74" t="s">
        <v>26788</v>
      </c>
      <c r="C29480" s="73" t="s">
        <v>763</v>
      </c>
      <c r="D29480" s="75">
        <v>2.15</v>
      </c>
      <c r="E29480" s="75">
        <v>2.04</v>
      </c>
      <c r="F29480" s="73" t="s">
        <v>11</v>
      </c>
    </row>
    <row r="29481" spans="1:6" x14ac:dyDescent="0.25">
      <c r="A29481" s="73" t="s">
        <v>26789</v>
      </c>
      <c r="B29481" s="74" t="s">
        <v>26790</v>
      </c>
      <c r="C29481" s="73" t="s">
        <v>763</v>
      </c>
      <c r="D29481" s="75">
        <v>13.72</v>
      </c>
      <c r="E29481" s="75">
        <v>13.04</v>
      </c>
      <c r="F29481" s="73" t="s">
        <v>11</v>
      </c>
    </row>
    <row r="29482" spans="1:6" x14ac:dyDescent="0.25">
      <c r="A29482" s="73" t="s">
        <v>26791</v>
      </c>
      <c r="B29482" s="74" t="s">
        <v>26792</v>
      </c>
      <c r="C29482" s="73" t="s">
        <v>763</v>
      </c>
      <c r="D29482" s="75">
        <v>23.35</v>
      </c>
      <c r="E29482" s="75">
        <v>22</v>
      </c>
      <c r="F29482" s="73" t="s">
        <v>11</v>
      </c>
    </row>
    <row r="29483" spans="1:6" ht="38.25" x14ac:dyDescent="0.25">
      <c r="A29483" s="73" t="s">
        <v>26793</v>
      </c>
      <c r="B29483" s="74" t="s">
        <v>26794</v>
      </c>
      <c r="C29483" s="73" t="s">
        <v>763</v>
      </c>
      <c r="D29483" s="75">
        <v>12.04</v>
      </c>
      <c r="E29483" s="75">
        <v>11.88</v>
      </c>
      <c r="F29483" s="73" t="s">
        <v>11</v>
      </c>
    </row>
    <row r="29484" spans="1:6" ht="38.25" x14ac:dyDescent="0.25">
      <c r="A29484" s="73" t="s">
        <v>26795</v>
      </c>
      <c r="B29484" s="74" t="s">
        <v>26796</v>
      </c>
      <c r="C29484" s="73" t="s">
        <v>763</v>
      </c>
      <c r="D29484" s="75">
        <v>51.51</v>
      </c>
      <c r="E29484" s="75">
        <v>51.38</v>
      </c>
      <c r="F29484" s="73" t="s">
        <v>11</v>
      </c>
    </row>
    <row r="29485" spans="1:6" ht="51" x14ac:dyDescent="0.25">
      <c r="A29485" s="73" t="s">
        <v>26797</v>
      </c>
      <c r="B29485" s="74" t="s">
        <v>26798</v>
      </c>
      <c r="C29485" s="73" t="s">
        <v>763</v>
      </c>
      <c r="D29485" s="75">
        <v>56.8</v>
      </c>
      <c r="E29485" s="75">
        <v>56.6</v>
      </c>
      <c r="F29485" s="73" t="s">
        <v>11</v>
      </c>
    </row>
    <row r="29486" spans="1:6" ht="38.25" x14ac:dyDescent="0.25">
      <c r="A29486" s="73" t="s">
        <v>26799</v>
      </c>
      <c r="B29486" s="74" t="s">
        <v>26800</v>
      </c>
      <c r="C29486" s="73" t="s">
        <v>763</v>
      </c>
      <c r="D29486" s="75">
        <v>12.04</v>
      </c>
      <c r="E29486" s="75">
        <v>11.88</v>
      </c>
      <c r="F29486" s="73" t="s">
        <v>11</v>
      </c>
    </row>
    <row r="29487" spans="1:6" ht="38.25" x14ac:dyDescent="0.25">
      <c r="A29487" s="73" t="s">
        <v>26801</v>
      </c>
      <c r="B29487" s="74" t="s">
        <v>26802</v>
      </c>
      <c r="C29487" s="73" t="s">
        <v>763</v>
      </c>
      <c r="D29487" s="75">
        <v>120.55</v>
      </c>
      <c r="E29487" s="75">
        <v>120.1</v>
      </c>
      <c r="F29487" s="73" t="s">
        <v>11</v>
      </c>
    </row>
    <row r="29488" spans="1:6" ht="38.25" x14ac:dyDescent="0.25">
      <c r="A29488" s="73" t="s">
        <v>26803</v>
      </c>
      <c r="B29488" s="74" t="s">
        <v>26804</v>
      </c>
      <c r="C29488" s="73" t="s">
        <v>763</v>
      </c>
      <c r="D29488" s="75">
        <v>84.19</v>
      </c>
      <c r="E29488" s="75">
        <v>83.86</v>
      </c>
      <c r="F29488" s="73" t="s">
        <v>11</v>
      </c>
    </row>
    <row r="29489" spans="1:6" ht="38.25" x14ac:dyDescent="0.25">
      <c r="A29489" s="73" t="s">
        <v>26805</v>
      </c>
      <c r="B29489" s="74" t="s">
        <v>26806</v>
      </c>
      <c r="C29489" s="73" t="s">
        <v>763</v>
      </c>
      <c r="D29489" s="75">
        <v>66.19</v>
      </c>
      <c r="E29489" s="75">
        <v>65.91</v>
      </c>
      <c r="F29489" s="73" t="s">
        <v>11</v>
      </c>
    </row>
    <row r="29490" spans="1:6" ht="38.25" x14ac:dyDescent="0.25">
      <c r="A29490" s="73" t="s">
        <v>26807</v>
      </c>
      <c r="B29490" s="74" t="s">
        <v>26808</v>
      </c>
      <c r="C29490" s="73" t="s">
        <v>763</v>
      </c>
      <c r="D29490" s="75">
        <v>56.39</v>
      </c>
      <c r="E29490" s="75">
        <v>56.11</v>
      </c>
      <c r="F29490" s="73" t="s">
        <v>11</v>
      </c>
    </row>
    <row r="29491" spans="1:6" ht="38.25" x14ac:dyDescent="0.25">
      <c r="A29491" s="73" t="s">
        <v>26809</v>
      </c>
      <c r="B29491" s="74" t="s">
        <v>26810</v>
      </c>
      <c r="C29491" s="73" t="s">
        <v>763</v>
      </c>
      <c r="D29491" s="75">
        <v>174.41</v>
      </c>
      <c r="E29491" s="75">
        <v>173.61</v>
      </c>
      <c r="F29491" s="73" t="s">
        <v>11</v>
      </c>
    </row>
    <row r="29492" spans="1:6" ht="38.25" x14ac:dyDescent="0.25">
      <c r="A29492" s="73" t="s">
        <v>26811</v>
      </c>
      <c r="B29492" s="74" t="s">
        <v>26812</v>
      </c>
      <c r="C29492" s="73" t="s">
        <v>763</v>
      </c>
      <c r="D29492" s="75">
        <v>123.37</v>
      </c>
      <c r="E29492" s="75">
        <v>122.8</v>
      </c>
      <c r="F29492" s="73" t="s">
        <v>11</v>
      </c>
    </row>
    <row r="29493" spans="1:6" ht="38.25" x14ac:dyDescent="0.25">
      <c r="A29493" s="73" t="s">
        <v>26813</v>
      </c>
      <c r="B29493" s="74" t="s">
        <v>26814</v>
      </c>
      <c r="C29493" s="73" t="s">
        <v>763</v>
      </c>
      <c r="D29493" s="75">
        <v>98.26</v>
      </c>
      <c r="E29493" s="75">
        <v>97.79</v>
      </c>
      <c r="F29493" s="73" t="s">
        <v>11</v>
      </c>
    </row>
    <row r="29494" spans="1:6" ht="38.25" x14ac:dyDescent="0.25">
      <c r="A29494" s="73" t="s">
        <v>26815</v>
      </c>
      <c r="B29494" s="74" t="s">
        <v>26816</v>
      </c>
      <c r="C29494" s="73" t="s">
        <v>763</v>
      </c>
      <c r="D29494" s="75">
        <v>84.5</v>
      </c>
      <c r="E29494" s="75">
        <v>84.1</v>
      </c>
      <c r="F29494" s="73" t="s">
        <v>11</v>
      </c>
    </row>
    <row r="29495" spans="1:6" ht="51" x14ac:dyDescent="0.25">
      <c r="A29495" s="73" t="s">
        <v>26817</v>
      </c>
      <c r="B29495" s="74" t="s">
        <v>26818</v>
      </c>
      <c r="C29495" s="73" t="s">
        <v>763</v>
      </c>
      <c r="D29495" s="75">
        <v>12.14</v>
      </c>
      <c r="E29495" s="75">
        <v>11.98</v>
      </c>
      <c r="F29495" s="73" t="s">
        <v>11</v>
      </c>
    </row>
    <row r="29496" spans="1:6" ht="51" x14ac:dyDescent="0.25">
      <c r="A29496" s="73" t="s">
        <v>26819</v>
      </c>
      <c r="B29496" s="74" t="s">
        <v>26820</v>
      </c>
      <c r="C29496" s="73" t="s">
        <v>763</v>
      </c>
      <c r="D29496" s="75">
        <v>12.73</v>
      </c>
      <c r="E29496" s="75">
        <v>12.56</v>
      </c>
      <c r="F29496" s="73" t="s">
        <v>11</v>
      </c>
    </row>
    <row r="29497" spans="1:6" ht="51" x14ac:dyDescent="0.25">
      <c r="A29497" s="73" t="s">
        <v>26821</v>
      </c>
      <c r="B29497" s="74" t="s">
        <v>26822</v>
      </c>
      <c r="C29497" s="73" t="s">
        <v>763</v>
      </c>
      <c r="D29497" s="75">
        <v>13.43</v>
      </c>
      <c r="E29497" s="75">
        <v>13.25</v>
      </c>
      <c r="F29497" s="73" t="s">
        <v>11</v>
      </c>
    </row>
    <row r="29498" spans="1:6" ht="51" x14ac:dyDescent="0.25">
      <c r="A29498" s="73" t="s">
        <v>26823</v>
      </c>
      <c r="B29498" s="74" t="s">
        <v>26824</v>
      </c>
      <c r="C29498" s="73" t="s">
        <v>763</v>
      </c>
      <c r="D29498" s="75">
        <v>13.64</v>
      </c>
      <c r="E29498" s="75">
        <v>13.46</v>
      </c>
      <c r="F29498" s="73" t="s">
        <v>11</v>
      </c>
    </row>
    <row r="29499" spans="1:6" ht="51" x14ac:dyDescent="0.25">
      <c r="A29499" s="73" t="s">
        <v>26825</v>
      </c>
      <c r="B29499" s="74" t="s">
        <v>26826</v>
      </c>
      <c r="C29499" s="73" t="s">
        <v>763</v>
      </c>
      <c r="D29499" s="75">
        <v>114.27</v>
      </c>
      <c r="E29499" s="75">
        <v>114.06</v>
      </c>
      <c r="F29499" s="73" t="s">
        <v>11</v>
      </c>
    </row>
    <row r="29500" spans="1:6" ht="51" x14ac:dyDescent="0.25">
      <c r="A29500" s="73" t="s">
        <v>26827</v>
      </c>
      <c r="B29500" s="74" t="s">
        <v>26828</v>
      </c>
      <c r="C29500" s="73" t="s">
        <v>763</v>
      </c>
      <c r="D29500" s="75">
        <v>53.37</v>
      </c>
      <c r="E29500" s="75">
        <v>53.07</v>
      </c>
      <c r="F29500" s="73" t="s">
        <v>11</v>
      </c>
    </row>
    <row r="29501" spans="1:6" ht="51" x14ac:dyDescent="0.25">
      <c r="A29501" s="73" t="s">
        <v>26829</v>
      </c>
      <c r="B29501" s="74" t="s">
        <v>26830</v>
      </c>
      <c r="C29501" s="73" t="s">
        <v>763</v>
      </c>
      <c r="D29501" s="75">
        <v>53.58</v>
      </c>
      <c r="E29501" s="75">
        <v>53.28</v>
      </c>
      <c r="F29501" s="73" t="s">
        <v>11</v>
      </c>
    </row>
    <row r="29502" spans="1:6" ht="63.75" x14ac:dyDescent="0.25">
      <c r="A29502" s="73" t="s">
        <v>26831</v>
      </c>
      <c r="B29502" s="74" t="s">
        <v>26832</v>
      </c>
      <c r="C29502" s="73" t="s">
        <v>763</v>
      </c>
      <c r="D29502" s="75">
        <v>21.4</v>
      </c>
      <c r="E29502" s="75">
        <v>20.95</v>
      </c>
      <c r="F29502" s="73" t="s">
        <v>11</v>
      </c>
    </row>
    <row r="29503" spans="1:6" ht="63.75" x14ac:dyDescent="0.25">
      <c r="A29503" s="73" t="s">
        <v>26833</v>
      </c>
      <c r="B29503" s="74" t="s">
        <v>26834</v>
      </c>
      <c r="C29503" s="73" t="s">
        <v>763</v>
      </c>
      <c r="D29503" s="75">
        <v>60.43</v>
      </c>
      <c r="E29503" s="75">
        <v>60.27</v>
      </c>
      <c r="F29503" s="73" t="s">
        <v>11</v>
      </c>
    </row>
    <row r="29504" spans="1:6" ht="63.75" x14ac:dyDescent="0.25">
      <c r="A29504" s="73" t="s">
        <v>26835</v>
      </c>
      <c r="B29504" s="74" t="s">
        <v>26836</v>
      </c>
      <c r="C29504" s="73" t="s">
        <v>763</v>
      </c>
      <c r="D29504" s="75">
        <v>65.760000000000005</v>
      </c>
      <c r="E29504" s="75">
        <v>65.02</v>
      </c>
      <c r="F29504" s="73" t="s">
        <v>11</v>
      </c>
    </row>
    <row r="29505" spans="1:6" ht="63.75" x14ac:dyDescent="0.25">
      <c r="A29505" s="73" t="s">
        <v>26837</v>
      </c>
      <c r="B29505" s="74" t="s">
        <v>26838</v>
      </c>
      <c r="C29505" s="73" t="s">
        <v>763</v>
      </c>
      <c r="D29505" s="75">
        <v>130.5</v>
      </c>
      <c r="E29505" s="75">
        <v>130.34</v>
      </c>
      <c r="F29505" s="73" t="s">
        <v>11</v>
      </c>
    </row>
    <row r="29506" spans="1:6" ht="63.75" x14ac:dyDescent="0.25">
      <c r="A29506" s="73" t="s">
        <v>26839</v>
      </c>
      <c r="B29506" s="74" t="s">
        <v>26840</v>
      </c>
      <c r="C29506" s="73" t="s">
        <v>763</v>
      </c>
      <c r="D29506" s="75">
        <v>65.959999999999994</v>
      </c>
      <c r="E29506" s="75">
        <v>65.23</v>
      </c>
      <c r="F29506" s="73" t="s">
        <v>11</v>
      </c>
    </row>
    <row r="29507" spans="1:6" ht="63.75" x14ac:dyDescent="0.25">
      <c r="A29507" s="73" t="s">
        <v>26841</v>
      </c>
      <c r="B29507" s="74" t="s">
        <v>26842</v>
      </c>
      <c r="C29507" s="73" t="s">
        <v>763</v>
      </c>
      <c r="D29507" s="75">
        <v>130.71</v>
      </c>
      <c r="E29507" s="75">
        <v>130.55000000000001</v>
      </c>
      <c r="F29507" s="73" t="s">
        <v>11</v>
      </c>
    </row>
    <row r="29508" spans="1:6" ht="63.75" x14ac:dyDescent="0.25">
      <c r="A29508" s="73" t="s">
        <v>26843</v>
      </c>
      <c r="B29508" s="74" t="s">
        <v>26844</v>
      </c>
      <c r="C29508" s="73" t="s">
        <v>763</v>
      </c>
      <c r="D29508" s="75">
        <v>58.76</v>
      </c>
      <c r="E29508" s="75">
        <v>58.42</v>
      </c>
      <c r="F29508" s="73" t="s">
        <v>11</v>
      </c>
    </row>
    <row r="29509" spans="1:6" ht="63.75" x14ac:dyDescent="0.25">
      <c r="A29509" s="73" t="s">
        <v>26845</v>
      </c>
      <c r="B29509" s="74" t="s">
        <v>26846</v>
      </c>
      <c r="C29509" s="73" t="s">
        <v>763</v>
      </c>
      <c r="D29509" s="75">
        <v>58.95</v>
      </c>
      <c r="E29509" s="75">
        <v>58.61</v>
      </c>
      <c r="F29509" s="73" t="s">
        <v>11</v>
      </c>
    </row>
    <row r="29510" spans="1:6" ht="63.75" x14ac:dyDescent="0.25">
      <c r="A29510" s="73" t="s">
        <v>26847</v>
      </c>
      <c r="B29510" s="74" t="s">
        <v>26848</v>
      </c>
      <c r="C29510" s="73" t="s">
        <v>763</v>
      </c>
      <c r="D29510" s="75">
        <v>35.67</v>
      </c>
      <c r="E29510" s="75">
        <v>35.03</v>
      </c>
      <c r="F29510" s="73" t="s">
        <v>11</v>
      </c>
    </row>
    <row r="29511" spans="1:6" ht="63.75" x14ac:dyDescent="0.25">
      <c r="A29511" s="73" t="s">
        <v>26849</v>
      </c>
      <c r="B29511" s="74" t="s">
        <v>26850</v>
      </c>
      <c r="C29511" s="73" t="s">
        <v>763</v>
      </c>
      <c r="D29511" s="75">
        <v>74.709999999999994</v>
      </c>
      <c r="E29511" s="75">
        <v>74.349999999999994</v>
      </c>
      <c r="F29511" s="73" t="s">
        <v>11</v>
      </c>
    </row>
    <row r="29512" spans="1:6" ht="63.75" x14ac:dyDescent="0.25">
      <c r="A29512" s="73" t="s">
        <v>26851</v>
      </c>
      <c r="B29512" s="74" t="s">
        <v>26852</v>
      </c>
      <c r="C29512" s="73" t="s">
        <v>763</v>
      </c>
      <c r="D29512" s="75">
        <v>80.14</v>
      </c>
      <c r="E29512" s="75">
        <v>79.22</v>
      </c>
      <c r="F29512" s="73" t="s">
        <v>11</v>
      </c>
    </row>
    <row r="29513" spans="1:6" ht="63.75" x14ac:dyDescent="0.25">
      <c r="A29513" s="73" t="s">
        <v>26853</v>
      </c>
      <c r="B29513" s="74" t="s">
        <v>26854</v>
      </c>
      <c r="C29513" s="73" t="s">
        <v>763</v>
      </c>
      <c r="D29513" s="75">
        <v>144.88999999999999</v>
      </c>
      <c r="E29513" s="75">
        <v>144.54</v>
      </c>
      <c r="F29513" s="73" t="s">
        <v>11</v>
      </c>
    </row>
    <row r="29514" spans="1:6" ht="63.75" x14ac:dyDescent="0.25">
      <c r="A29514" s="73" t="s">
        <v>26855</v>
      </c>
      <c r="B29514" s="74" t="s">
        <v>26856</v>
      </c>
      <c r="C29514" s="73" t="s">
        <v>763</v>
      </c>
      <c r="D29514" s="75">
        <v>145.08000000000001</v>
      </c>
      <c r="E29514" s="75">
        <v>144.72999999999999</v>
      </c>
      <c r="F29514" s="73" t="s">
        <v>11</v>
      </c>
    </row>
    <row r="29515" spans="1:6" ht="63.75" x14ac:dyDescent="0.25">
      <c r="A29515" s="73" t="s">
        <v>26857</v>
      </c>
      <c r="B29515" s="74" t="s">
        <v>26858</v>
      </c>
      <c r="C29515" s="73" t="s">
        <v>763</v>
      </c>
      <c r="D29515" s="75">
        <v>80.33</v>
      </c>
      <c r="E29515" s="75">
        <v>79.41</v>
      </c>
      <c r="F29515" s="73" t="s">
        <v>11</v>
      </c>
    </row>
    <row r="29516" spans="1:6" ht="51" x14ac:dyDescent="0.25">
      <c r="A29516" s="73" t="s">
        <v>26859</v>
      </c>
      <c r="B29516" s="74" t="s">
        <v>26860</v>
      </c>
      <c r="C29516" s="73" t="s">
        <v>763</v>
      </c>
      <c r="D29516" s="75">
        <v>169.5</v>
      </c>
      <c r="E29516" s="75">
        <v>168.29</v>
      </c>
      <c r="F29516" s="73" t="s">
        <v>11</v>
      </c>
    </row>
    <row r="29517" spans="1:6" ht="51" x14ac:dyDescent="0.25">
      <c r="A29517" s="73" t="s">
        <v>26861</v>
      </c>
      <c r="B29517" s="74" t="s">
        <v>26862</v>
      </c>
      <c r="C29517" s="73" t="s">
        <v>763</v>
      </c>
      <c r="D29517" s="75">
        <v>258.08</v>
      </c>
      <c r="E29517" s="75">
        <v>257.72000000000003</v>
      </c>
      <c r="F29517" s="73" t="s">
        <v>11</v>
      </c>
    </row>
    <row r="29518" spans="1:6" ht="51" x14ac:dyDescent="0.25">
      <c r="A29518" s="73" t="s">
        <v>26863</v>
      </c>
      <c r="B29518" s="74" t="s">
        <v>26864</v>
      </c>
      <c r="C29518" s="73" t="s">
        <v>763</v>
      </c>
      <c r="D29518" s="75">
        <v>258.27999999999997</v>
      </c>
      <c r="E29518" s="75">
        <v>257.92</v>
      </c>
      <c r="F29518" s="73" t="s">
        <v>11</v>
      </c>
    </row>
    <row r="29519" spans="1:6" ht="51" x14ac:dyDescent="0.25">
      <c r="A29519" s="73" t="s">
        <v>26865</v>
      </c>
      <c r="B29519" s="74" t="s">
        <v>26866</v>
      </c>
      <c r="C29519" s="73" t="s">
        <v>763</v>
      </c>
      <c r="D29519" s="75">
        <v>169.69</v>
      </c>
      <c r="E29519" s="75">
        <v>168.48</v>
      </c>
      <c r="F29519" s="73" t="s">
        <v>11</v>
      </c>
    </row>
    <row r="29520" spans="1:6" ht="63.75" x14ac:dyDescent="0.25">
      <c r="A29520" s="73" t="s">
        <v>26867</v>
      </c>
      <c r="B29520" s="74" t="s">
        <v>26868</v>
      </c>
      <c r="C29520" s="73" t="s">
        <v>763</v>
      </c>
      <c r="D29520" s="75">
        <v>258.60000000000002</v>
      </c>
      <c r="E29520" s="75">
        <v>258.23</v>
      </c>
      <c r="F29520" s="73" t="s">
        <v>11</v>
      </c>
    </row>
    <row r="29521" spans="1:6" ht="63.75" x14ac:dyDescent="0.25">
      <c r="A29521" s="73" t="s">
        <v>26869</v>
      </c>
      <c r="B29521" s="74" t="s">
        <v>26870</v>
      </c>
      <c r="C29521" s="73" t="s">
        <v>763</v>
      </c>
      <c r="D29521" s="75">
        <v>170.01</v>
      </c>
      <c r="E29521" s="75">
        <v>168.79</v>
      </c>
      <c r="F29521" s="73" t="s">
        <v>11</v>
      </c>
    </row>
    <row r="29522" spans="1:6" ht="63.75" x14ac:dyDescent="0.25">
      <c r="A29522" s="73" t="s">
        <v>26871</v>
      </c>
      <c r="B29522" s="74" t="s">
        <v>26872</v>
      </c>
      <c r="C29522" s="73" t="s">
        <v>763</v>
      </c>
      <c r="D29522" s="75">
        <v>258.8</v>
      </c>
      <c r="E29522" s="75">
        <v>258.43</v>
      </c>
      <c r="F29522" s="73" t="s">
        <v>11</v>
      </c>
    </row>
    <row r="29523" spans="1:6" ht="63.75" x14ac:dyDescent="0.25">
      <c r="A29523" s="73" t="s">
        <v>26873</v>
      </c>
      <c r="B29523" s="74" t="s">
        <v>26874</v>
      </c>
      <c r="C29523" s="73" t="s">
        <v>763</v>
      </c>
      <c r="D29523" s="75">
        <v>170.21</v>
      </c>
      <c r="E29523" s="75">
        <v>168.99</v>
      </c>
      <c r="F29523" s="73" t="s">
        <v>11</v>
      </c>
    </row>
    <row r="29524" spans="1:6" ht="51" x14ac:dyDescent="0.25">
      <c r="A29524" s="73" t="s">
        <v>26875</v>
      </c>
      <c r="B29524" s="74" t="s">
        <v>26876</v>
      </c>
      <c r="C29524" s="73" t="s">
        <v>763</v>
      </c>
      <c r="D29524" s="75">
        <v>29.36</v>
      </c>
      <c r="E29524" s="75">
        <v>29.13</v>
      </c>
      <c r="F29524" s="73" t="s">
        <v>11</v>
      </c>
    </row>
    <row r="29525" spans="1:6" ht="63.75" x14ac:dyDescent="0.25">
      <c r="A29525" s="73" t="s">
        <v>26877</v>
      </c>
      <c r="B29525" s="74" t="s">
        <v>26878</v>
      </c>
      <c r="C29525" s="73" t="s">
        <v>763</v>
      </c>
      <c r="D29525" s="75">
        <v>64.23</v>
      </c>
      <c r="E29525" s="75">
        <v>63.98</v>
      </c>
      <c r="F29525" s="73" t="s">
        <v>11</v>
      </c>
    </row>
    <row r="29526" spans="1:6" ht="63.75" x14ac:dyDescent="0.25">
      <c r="A29526" s="73" t="s">
        <v>26879</v>
      </c>
      <c r="B29526" s="74" t="s">
        <v>26880</v>
      </c>
      <c r="C29526" s="73" t="s">
        <v>763</v>
      </c>
      <c r="D29526" s="75">
        <v>78.95</v>
      </c>
      <c r="E29526" s="75">
        <v>78.72</v>
      </c>
      <c r="F29526" s="73" t="s">
        <v>11</v>
      </c>
    </row>
    <row r="29527" spans="1:6" ht="63.75" x14ac:dyDescent="0.25">
      <c r="A29527" s="73" t="s">
        <v>26881</v>
      </c>
      <c r="B29527" s="74" t="s">
        <v>26882</v>
      </c>
      <c r="C29527" s="73" t="s">
        <v>763</v>
      </c>
      <c r="D29527" s="75">
        <v>149.26</v>
      </c>
      <c r="E29527" s="75">
        <v>149.03</v>
      </c>
      <c r="F29527" s="73" t="s">
        <v>11</v>
      </c>
    </row>
    <row r="29528" spans="1:6" ht="51" x14ac:dyDescent="0.25">
      <c r="A29528" s="73" t="s">
        <v>26883</v>
      </c>
      <c r="B29528" s="74" t="s">
        <v>35215</v>
      </c>
      <c r="C29528" s="73" t="s">
        <v>763</v>
      </c>
      <c r="D29528" s="75">
        <v>163.21</v>
      </c>
      <c r="E29528" s="75">
        <v>161.99</v>
      </c>
      <c r="F29528" s="73" t="s">
        <v>11</v>
      </c>
    </row>
    <row r="29529" spans="1:6" ht="51" x14ac:dyDescent="0.25">
      <c r="A29529" s="73" t="s">
        <v>26884</v>
      </c>
      <c r="B29529" s="74" t="s">
        <v>35216</v>
      </c>
      <c r="C29529" s="73" t="s">
        <v>763</v>
      </c>
      <c r="D29529" s="75">
        <v>253.21</v>
      </c>
      <c r="E29529" s="75">
        <v>252.85</v>
      </c>
      <c r="F29529" s="73" t="s">
        <v>11</v>
      </c>
    </row>
    <row r="29530" spans="1:6" ht="51" x14ac:dyDescent="0.25">
      <c r="A29530" s="73" t="s">
        <v>26885</v>
      </c>
      <c r="B29530" s="74" t="s">
        <v>26886</v>
      </c>
      <c r="C29530" s="73" t="s">
        <v>763</v>
      </c>
      <c r="D29530" s="75">
        <v>12.88</v>
      </c>
      <c r="E29530" s="75">
        <v>12.72</v>
      </c>
      <c r="F29530" s="73" t="s">
        <v>11</v>
      </c>
    </row>
    <row r="29531" spans="1:6" ht="51" x14ac:dyDescent="0.25">
      <c r="A29531" s="73" t="s">
        <v>26887</v>
      </c>
      <c r="B29531" s="74" t="s">
        <v>26888</v>
      </c>
      <c r="C29531" s="73" t="s">
        <v>763</v>
      </c>
      <c r="D29531" s="75">
        <v>13.83</v>
      </c>
      <c r="E29531" s="75">
        <v>13.65</v>
      </c>
      <c r="F29531" s="73" t="s">
        <v>11</v>
      </c>
    </row>
    <row r="29532" spans="1:6" ht="51" x14ac:dyDescent="0.25">
      <c r="A29532" s="73" t="s">
        <v>26889</v>
      </c>
      <c r="B29532" s="74" t="s">
        <v>26890</v>
      </c>
      <c r="C29532" s="73" t="s">
        <v>763</v>
      </c>
      <c r="D29532" s="75">
        <v>114.67</v>
      </c>
      <c r="E29532" s="75">
        <v>114.47</v>
      </c>
      <c r="F29532" s="73" t="s">
        <v>11</v>
      </c>
    </row>
    <row r="29533" spans="1:6" ht="51" x14ac:dyDescent="0.25">
      <c r="A29533" s="73" t="s">
        <v>26891</v>
      </c>
      <c r="B29533" s="74" t="s">
        <v>26892</v>
      </c>
      <c r="C29533" s="73" t="s">
        <v>763</v>
      </c>
      <c r="D29533" s="75">
        <v>53.77</v>
      </c>
      <c r="E29533" s="75">
        <v>53.48</v>
      </c>
      <c r="F29533" s="73" t="s">
        <v>11</v>
      </c>
    </row>
    <row r="29534" spans="1:6" ht="63.75" x14ac:dyDescent="0.25">
      <c r="A29534" s="73" t="s">
        <v>26893</v>
      </c>
      <c r="B29534" s="74" t="s">
        <v>26894</v>
      </c>
      <c r="C29534" s="73" t="s">
        <v>763</v>
      </c>
      <c r="D29534" s="75">
        <v>21.81</v>
      </c>
      <c r="E29534" s="75">
        <v>21.35</v>
      </c>
      <c r="F29534" s="73" t="s">
        <v>11</v>
      </c>
    </row>
    <row r="29535" spans="1:6" ht="63.75" x14ac:dyDescent="0.25">
      <c r="A29535" s="73" t="s">
        <v>26895</v>
      </c>
      <c r="B29535" s="74" t="s">
        <v>26896</v>
      </c>
      <c r="C29535" s="73" t="s">
        <v>763</v>
      </c>
      <c r="D29535" s="75">
        <v>60.85</v>
      </c>
      <c r="E29535" s="75">
        <v>60.68</v>
      </c>
      <c r="F29535" s="73" t="s">
        <v>11</v>
      </c>
    </row>
    <row r="29536" spans="1:6" ht="63.75" x14ac:dyDescent="0.25">
      <c r="A29536" s="73" t="s">
        <v>26897</v>
      </c>
      <c r="B29536" s="74" t="s">
        <v>26898</v>
      </c>
      <c r="C29536" s="73" t="s">
        <v>763</v>
      </c>
      <c r="D29536" s="75">
        <v>66.16</v>
      </c>
      <c r="E29536" s="75">
        <v>65.42</v>
      </c>
      <c r="F29536" s="73" t="s">
        <v>11</v>
      </c>
    </row>
    <row r="29537" spans="1:6" ht="63.75" x14ac:dyDescent="0.25">
      <c r="A29537" s="73" t="s">
        <v>26899</v>
      </c>
      <c r="B29537" s="74" t="s">
        <v>26900</v>
      </c>
      <c r="C29537" s="73" t="s">
        <v>763</v>
      </c>
      <c r="D29537" s="75">
        <v>132.31</v>
      </c>
      <c r="E29537" s="75">
        <v>132.13999999999999</v>
      </c>
      <c r="F29537" s="73" t="s">
        <v>11</v>
      </c>
    </row>
    <row r="29538" spans="1:6" ht="63.75" x14ac:dyDescent="0.25">
      <c r="A29538" s="73" t="s">
        <v>26901</v>
      </c>
      <c r="B29538" s="74" t="s">
        <v>26902</v>
      </c>
      <c r="C29538" s="73" t="s">
        <v>763</v>
      </c>
      <c r="D29538" s="75">
        <v>59.16</v>
      </c>
      <c r="E29538" s="75">
        <v>58.82</v>
      </c>
      <c r="F29538" s="73" t="s">
        <v>11</v>
      </c>
    </row>
    <row r="29539" spans="1:6" ht="63.75" x14ac:dyDescent="0.25">
      <c r="A29539" s="73" t="s">
        <v>26903</v>
      </c>
      <c r="B29539" s="74" t="s">
        <v>26904</v>
      </c>
      <c r="C29539" s="73" t="s">
        <v>763</v>
      </c>
      <c r="D29539" s="75">
        <v>36.07</v>
      </c>
      <c r="E29539" s="75">
        <v>35.43</v>
      </c>
      <c r="F29539" s="73" t="s">
        <v>11</v>
      </c>
    </row>
    <row r="29540" spans="1:6" ht="63.75" x14ac:dyDescent="0.25">
      <c r="A29540" s="73" t="s">
        <v>26905</v>
      </c>
      <c r="B29540" s="74" t="s">
        <v>26906</v>
      </c>
      <c r="C29540" s="73" t="s">
        <v>763</v>
      </c>
      <c r="D29540" s="75">
        <v>75.11</v>
      </c>
      <c r="E29540" s="75">
        <v>74.75</v>
      </c>
      <c r="F29540" s="73" t="s">
        <v>11</v>
      </c>
    </row>
    <row r="29541" spans="1:6" ht="63.75" x14ac:dyDescent="0.25">
      <c r="A29541" s="73" t="s">
        <v>26907</v>
      </c>
      <c r="B29541" s="74" t="s">
        <v>26908</v>
      </c>
      <c r="C29541" s="73" t="s">
        <v>763</v>
      </c>
      <c r="D29541" s="75">
        <v>80.540000000000006</v>
      </c>
      <c r="E29541" s="75">
        <v>79.62</v>
      </c>
      <c r="F29541" s="73" t="s">
        <v>11</v>
      </c>
    </row>
    <row r="29542" spans="1:6" ht="63.75" x14ac:dyDescent="0.25">
      <c r="A29542" s="73" t="s">
        <v>26909</v>
      </c>
      <c r="B29542" s="74" t="s">
        <v>26910</v>
      </c>
      <c r="C29542" s="73" t="s">
        <v>763</v>
      </c>
      <c r="D29542" s="75">
        <v>145.29</v>
      </c>
      <c r="E29542" s="75">
        <v>144.94</v>
      </c>
      <c r="F29542" s="73" t="s">
        <v>11</v>
      </c>
    </row>
    <row r="29543" spans="1:6" ht="51" x14ac:dyDescent="0.25">
      <c r="A29543" s="73" t="s">
        <v>26911</v>
      </c>
      <c r="B29543" s="74" t="s">
        <v>26912</v>
      </c>
      <c r="C29543" s="73" t="s">
        <v>763</v>
      </c>
      <c r="D29543" s="75">
        <v>29.56</v>
      </c>
      <c r="E29543" s="75">
        <v>29.33</v>
      </c>
      <c r="F29543" s="73" t="s">
        <v>11</v>
      </c>
    </row>
    <row r="29544" spans="1:6" ht="63.75" x14ac:dyDescent="0.25">
      <c r="A29544" s="73" t="s">
        <v>26913</v>
      </c>
      <c r="B29544" s="74" t="s">
        <v>26914</v>
      </c>
      <c r="C29544" s="73" t="s">
        <v>763</v>
      </c>
      <c r="D29544" s="75">
        <v>64.63</v>
      </c>
      <c r="E29544" s="75">
        <v>64.38</v>
      </c>
      <c r="F29544" s="73" t="s">
        <v>11</v>
      </c>
    </row>
    <row r="29545" spans="1:6" ht="63.75" x14ac:dyDescent="0.25">
      <c r="A29545" s="73" t="s">
        <v>26915</v>
      </c>
      <c r="B29545" s="74" t="s">
        <v>26916</v>
      </c>
      <c r="C29545" s="73" t="s">
        <v>763</v>
      </c>
      <c r="D29545" s="75">
        <v>77.38</v>
      </c>
      <c r="E29545" s="75">
        <v>77.17</v>
      </c>
      <c r="F29545" s="73" t="s">
        <v>11</v>
      </c>
    </row>
    <row r="29546" spans="1:6" ht="63.75" x14ac:dyDescent="0.25">
      <c r="A29546" s="73" t="s">
        <v>26917</v>
      </c>
      <c r="B29546" s="74" t="s">
        <v>26918</v>
      </c>
      <c r="C29546" s="73" t="s">
        <v>763</v>
      </c>
      <c r="D29546" s="75">
        <v>149.66</v>
      </c>
      <c r="E29546" s="75">
        <v>149.44</v>
      </c>
      <c r="F29546" s="73" t="s">
        <v>11</v>
      </c>
    </row>
    <row r="29547" spans="1:6" ht="51" x14ac:dyDescent="0.25">
      <c r="A29547" s="73" t="s">
        <v>26919</v>
      </c>
      <c r="B29547" s="74" t="s">
        <v>26920</v>
      </c>
      <c r="C29547" s="73" t="s">
        <v>763</v>
      </c>
      <c r="D29547" s="75">
        <v>105.59</v>
      </c>
      <c r="E29547" s="75">
        <v>105.22</v>
      </c>
      <c r="F29547" s="73" t="s">
        <v>11</v>
      </c>
    </row>
    <row r="29548" spans="1:6" ht="63.75" x14ac:dyDescent="0.25">
      <c r="A29548" s="73" t="s">
        <v>26921</v>
      </c>
      <c r="B29548" s="74" t="s">
        <v>26922</v>
      </c>
      <c r="C29548" s="73" t="s">
        <v>763</v>
      </c>
      <c r="D29548" s="75">
        <v>70</v>
      </c>
      <c r="E29548" s="75">
        <v>69.22</v>
      </c>
      <c r="F29548" s="73" t="s">
        <v>11</v>
      </c>
    </row>
    <row r="29549" spans="1:6" ht="63.75" x14ac:dyDescent="0.25">
      <c r="A29549" s="73" t="s">
        <v>26923</v>
      </c>
      <c r="B29549" s="74" t="s">
        <v>26924</v>
      </c>
      <c r="C29549" s="73" t="s">
        <v>763</v>
      </c>
      <c r="D29549" s="75">
        <v>122.32</v>
      </c>
      <c r="E29549" s="75">
        <v>122.16</v>
      </c>
      <c r="F29549" s="73" t="s">
        <v>11</v>
      </c>
    </row>
    <row r="29550" spans="1:6" ht="63.75" x14ac:dyDescent="0.25">
      <c r="A29550" s="73" t="s">
        <v>26925</v>
      </c>
      <c r="B29550" s="74" t="s">
        <v>26926</v>
      </c>
      <c r="C29550" s="73" t="s">
        <v>763</v>
      </c>
      <c r="D29550" s="75">
        <v>24.65</v>
      </c>
      <c r="E29550" s="75">
        <v>24.48</v>
      </c>
      <c r="F29550" s="73" t="s">
        <v>11</v>
      </c>
    </row>
    <row r="29551" spans="1:6" ht="63.75" x14ac:dyDescent="0.25">
      <c r="A29551" s="73" t="s">
        <v>26927</v>
      </c>
      <c r="B29551" s="74" t="s">
        <v>26928</v>
      </c>
      <c r="C29551" s="73" t="s">
        <v>763</v>
      </c>
      <c r="D29551" s="75">
        <v>24.86</v>
      </c>
      <c r="E29551" s="75">
        <v>24.69</v>
      </c>
      <c r="F29551" s="73" t="s">
        <v>11</v>
      </c>
    </row>
    <row r="29552" spans="1:6" ht="25.5" x14ac:dyDescent="0.25">
      <c r="A29552" s="73" t="s">
        <v>26929</v>
      </c>
      <c r="B29552" s="74" t="s">
        <v>26930</v>
      </c>
      <c r="C29552" s="73" t="s">
        <v>763</v>
      </c>
      <c r="D29552" s="75">
        <v>87.63</v>
      </c>
      <c r="E29552" s="75">
        <v>86.63</v>
      </c>
      <c r="F29552" s="73" t="s">
        <v>11</v>
      </c>
    </row>
    <row r="29553" spans="1:6" ht="25.5" x14ac:dyDescent="0.25">
      <c r="A29553" s="73" t="s">
        <v>26931</v>
      </c>
      <c r="B29553" s="74" t="s">
        <v>26932</v>
      </c>
      <c r="C29553" s="73" t="s">
        <v>763</v>
      </c>
      <c r="D29553" s="75">
        <v>165.05</v>
      </c>
      <c r="E29553" s="75">
        <v>164.9</v>
      </c>
      <c r="F29553" s="73" t="s">
        <v>11</v>
      </c>
    </row>
    <row r="29554" spans="1:6" ht="38.25" x14ac:dyDescent="0.25">
      <c r="A29554" s="73" t="s">
        <v>26933</v>
      </c>
      <c r="B29554" s="74" t="s">
        <v>26934</v>
      </c>
      <c r="C29554" s="73" t="s">
        <v>763</v>
      </c>
      <c r="D29554" s="75">
        <v>92.79</v>
      </c>
      <c r="E29554" s="75">
        <v>91.75</v>
      </c>
      <c r="F29554" s="73" t="s">
        <v>11</v>
      </c>
    </row>
    <row r="29555" spans="1:6" ht="38.25" x14ac:dyDescent="0.25">
      <c r="A29555" s="73" t="s">
        <v>26935</v>
      </c>
      <c r="B29555" s="74" t="s">
        <v>26936</v>
      </c>
      <c r="C29555" s="73" t="s">
        <v>763</v>
      </c>
      <c r="D29555" s="75">
        <v>170.22</v>
      </c>
      <c r="E29555" s="75">
        <v>170.02</v>
      </c>
      <c r="F29555" s="73" t="s">
        <v>11</v>
      </c>
    </row>
    <row r="29556" spans="1:6" ht="38.25" x14ac:dyDescent="0.25">
      <c r="A29556" s="73" t="s">
        <v>26937</v>
      </c>
      <c r="B29556" s="74" t="s">
        <v>26938</v>
      </c>
      <c r="C29556" s="73" t="s">
        <v>763</v>
      </c>
      <c r="D29556" s="75">
        <v>109.62</v>
      </c>
      <c r="E29556" s="75">
        <v>108.37</v>
      </c>
      <c r="F29556" s="73" t="s">
        <v>11</v>
      </c>
    </row>
    <row r="29557" spans="1:6" ht="38.25" x14ac:dyDescent="0.25">
      <c r="A29557" s="73" t="s">
        <v>26939</v>
      </c>
      <c r="B29557" s="74" t="s">
        <v>26940</v>
      </c>
      <c r="C29557" s="73" t="s">
        <v>763</v>
      </c>
      <c r="D29557" s="75">
        <v>203.55</v>
      </c>
      <c r="E29557" s="75">
        <v>203.18</v>
      </c>
      <c r="F29557" s="73" t="s">
        <v>11</v>
      </c>
    </row>
    <row r="29558" spans="1:6" ht="51" x14ac:dyDescent="0.25">
      <c r="A29558" s="73" t="s">
        <v>26941</v>
      </c>
      <c r="B29558" s="74" t="s">
        <v>26942</v>
      </c>
      <c r="C29558" s="73" t="s">
        <v>763</v>
      </c>
      <c r="D29558" s="75">
        <v>110.13</v>
      </c>
      <c r="E29558" s="75">
        <v>108.88</v>
      </c>
      <c r="F29558" s="73" t="s">
        <v>11</v>
      </c>
    </row>
    <row r="29559" spans="1:6" ht="51" x14ac:dyDescent="0.25">
      <c r="A29559" s="73" t="s">
        <v>26943</v>
      </c>
      <c r="B29559" s="74" t="s">
        <v>26944</v>
      </c>
      <c r="C29559" s="73" t="s">
        <v>763</v>
      </c>
      <c r="D29559" s="75">
        <v>204.06</v>
      </c>
      <c r="E29559" s="75">
        <v>203.69</v>
      </c>
      <c r="F29559" s="73" t="s">
        <v>11</v>
      </c>
    </row>
    <row r="29560" spans="1:6" ht="38.25" x14ac:dyDescent="0.25">
      <c r="A29560" s="73" t="s">
        <v>26945</v>
      </c>
      <c r="B29560" s="74" t="s">
        <v>26946</v>
      </c>
      <c r="C29560" s="73" t="s">
        <v>763</v>
      </c>
      <c r="D29560" s="75">
        <v>169.87</v>
      </c>
      <c r="E29560" s="75">
        <v>168.65</v>
      </c>
      <c r="F29560" s="73" t="s">
        <v>11</v>
      </c>
    </row>
    <row r="29561" spans="1:6" ht="38.25" x14ac:dyDescent="0.25">
      <c r="A29561" s="73" t="s">
        <v>26947</v>
      </c>
      <c r="B29561" s="74" t="s">
        <v>26948</v>
      </c>
      <c r="C29561" s="73" t="s">
        <v>763</v>
      </c>
      <c r="D29561" s="75">
        <v>258.45999999999998</v>
      </c>
      <c r="E29561" s="75">
        <v>258.08999999999997</v>
      </c>
      <c r="F29561" s="73" t="s">
        <v>11</v>
      </c>
    </row>
    <row r="29562" spans="1:6" ht="51" x14ac:dyDescent="0.25">
      <c r="A29562" s="73" t="s">
        <v>26949</v>
      </c>
      <c r="B29562" s="74" t="s">
        <v>26950</v>
      </c>
      <c r="C29562" s="73" t="s">
        <v>763</v>
      </c>
      <c r="D29562" s="75">
        <v>170.38</v>
      </c>
      <c r="E29562" s="75">
        <v>169.16</v>
      </c>
      <c r="F29562" s="73" t="s">
        <v>11</v>
      </c>
    </row>
    <row r="29563" spans="1:6" ht="51" x14ac:dyDescent="0.25">
      <c r="A29563" s="73" t="s">
        <v>26951</v>
      </c>
      <c r="B29563" s="74" t="s">
        <v>26952</v>
      </c>
      <c r="C29563" s="73" t="s">
        <v>763</v>
      </c>
      <c r="D29563" s="75">
        <v>258.97000000000003</v>
      </c>
      <c r="E29563" s="75">
        <v>258.60000000000002</v>
      </c>
      <c r="F29563" s="73" t="s">
        <v>11</v>
      </c>
    </row>
    <row r="29564" spans="1:6" ht="51" x14ac:dyDescent="0.25">
      <c r="A29564" s="73" t="s">
        <v>26953</v>
      </c>
      <c r="B29564" s="74" t="s">
        <v>26954</v>
      </c>
      <c r="C29564" s="73" t="s">
        <v>763</v>
      </c>
      <c r="D29564" s="75">
        <v>102.84</v>
      </c>
      <c r="E29564" s="75">
        <v>102.49</v>
      </c>
      <c r="F29564" s="73" t="s">
        <v>11</v>
      </c>
    </row>
    <row r="29565" spans="1:6" ht="63.75" x14ac:dyDescent="0.25">
      <c r="A29565" s="73" t="s">
        <v>26955</v>
      </c>
      <c r="B29565" s="74" t="s">
        <v>26956</v>
      </c>
      <c r="C29565" s="73" t="s">
        <v>763</v>
      </c>
      <c r="D29565" s="75">
        <v>38.93</v>
      </c>
      <c r="E29565" s="75">
        <v>38.57</v>
      </c>
      <c r="F29565" s="73" t="s">
        <v>11</v>
      </c>
    </row>
    <row r="29566" spans="1:6" ht="63.75" x14ac:dyDescent="0.25">
      <c r="A29566" s="73" t="s">
        <v>26957</v>
      </c>
      <c r="B29566" s="74" t="s">
        <v>26958</v>
      </c>
      <c r="C29566" s="73" t="s">
        <v>763</v>
      </c>
      <c r="D29566" s="75">
        <v>39.119999999999997</v>
      </c>
      <c r="E29566" s="75">
        <v>38.76</v>
      </c>
      <c r="F29566" s="73" t="s">
        <v>11</v>
      </c>
    </row>
    <row r="29567" spans="1:6" ht="63.75" x14ac:dyDescent="0.25">
      <c r="A29567" s="73" t="s">
        <v>26959</v>
      </c>
      <c r="B29567" s="74" t="s">
        <v>26960</v>
      </c>
      <c r="C29567" s="73" t="s">
        <v>763</v>
      </c>
      <c r="D29567" s="75">
        <v>111.61</v>
      </c>
      <c r="E29567" s="75">
        <v>110.7</v>
      </c>
      <c r="F29567" s="73" t="s">
        <v>11</v>
      </c>
    </row>
    <row r="29568" spans="1:6" ht="63.75" x14ac:dyDescent="0.25">
      <c r="A29568" s="73" t="s">
        <v>26961</v>
      </c>
      <c r="B29568" s="74" t="s">
        <v>26962</v>
      </c>
      <c r="C29568" s="73" t="s">
        <v>763</v>
      </c>
      <c r="D29568" s="75">
        <v>174.42</v>
      </c>
      <c r="E29568" s="75">
        <v>174.07</v>
      </c>
      <c r="F29568" s="73" t="s">
        <v>11</v>
      </c>
    </row>
    <row r="29569" spans="1:6" ht="63.75" x14ac:dyDescent="0.25">
      <c r="A29569" s="73" t="s">
        <v>26963</v>
      </c>
      <c r="B29569" s="74" t="s">
        <v>26964</v>
      </c>
      <c r="C29569" s="73" t="s">
        <v>763</v>
      </c>
      <c r="D29569" s="75">
        <v>128.80000000000001</v>
      </c>
      <c r="E29569" s="75">
        <v>128.44</v>
      </c>
      <c r="F29569" s="73" t="s">
        <v>11</v>
      </c>
    </row>
    <row r="29570" spans="1:6" ht="63.75" x14ac:dyDescent="0.25">
      <c r="A29570" s="73" t="s">
        <v>26965</v>
      </c>
      <c r="B29570" s="74" t="s">
        <v>26966</v>
      </c>
      <c r="C29570" s="73" t="s">
        <v>763</v>
      </c>
      <c r="D29570" s="75">
        <v>43.17</v>
      </c>
      <c r="E29570" s="75">
        <v>42.94</v>
      </c>
      <c r="F29570" s="73" t="s">
        <v>11</v>
      </c>
    </row>
    <row r="29571" spans="1:6" ht="76.5" x14ac:dyDescent="0.25">
      <c r="A29571" s="73" t="s">
        <v>26967</v>
      </c>
      <c r="B29571" s="74" t="s">
        <v>26968</v>
      </c>
      <c r="C29571" s="73" t="s">
        <v>763</v>
      </c>
      <c r="D29571" s="75">
        <v>133.99</v>
      </c>
      <c r="E29571" s="75">
        <v>133.76</v>
      </c>
      <c r="F29571" s="73" t="s">
        <v>11</v>
      </c>
    </row>
    <row r="29572" spans="1:6" ht="76.5" x14ac:dyDescent="0.25">
      <c r="A29572" s="73" t="s">
        <v>26969</v>
      </c>
      <c r="B29572" s="74" t="s">
        <v>26970</v>
      </c>
      <c r="C29572" s="73" t="s">
        <v>763</v>
      </c>
      <c r="D29572" s="75">
        <v>180.76</v>
      </c>
      <c r="E29572" s="75">
        <v>180.51</v>
      </c>
      <c r="F29572" s="73" t="s">
        <v>11</v>
      </c>
    </row>
    <row r="29573" spans="1:6" ht="25.5" x14ac:dyDescent="0.25">
      <c r="A29573" s="73" t="s">
        <v>26971</v>
      </c>
      <c r="B29573" s="74" t="s">
        <v>26972</v>
      </c>
      <c r="C29573" s="73" t="s">
        <v>763</v>
      </c>
      <c r="D29573" s="75">
        <v>41.89</v>
      </c>
      <c r="E29573" s="75">
        <v>41.61</v>
      </c>
      <c r="F29573" s="73" t="s">
        <v>11</v>
      </c>
    </row>
    <row r="29574" spans="1:6" ht="51" x14ac:dyDescent="0.25">
      <c r="A29574" s="73" t="s">
        <v>26973</v>
      </c>
      <c r="B29574" s="74" t="s">
        <v>26974</v>
      </c>
      <c r="C29574" s="73" t="s">
        <v>763</v>
      </c>
      <c r="D29574" s="75">
        <v>79.87</v>
      </c>
      <c r="E29574" s="75">
        <v>79.56</v>
      </c>
      <c r="F29574" s="73" t="s">
        <v>11</v>
      </c>
    </row>
    <row r="29575" spans="1:6" ht="51" x14ac:dyDescent="0.25">
      <c r="A29575" s="73" t="s">
        <v>26975</v>
      </c>
      <c r="B29575" s="74" t="s">
        <v>26976</v>
      </c>
      <c r="C29575" s="73" t="s">
        <v>763</v>
      </c>
      <c r="D29575" s="75">
        <v>67.13</v>
      </c>
      <c r="E29575" s="75">
        <v>66.59</v>
      </c>
      <c r="F29575" s="73" t="s">
        <v>11</v>
      </c>
    </row>
    <row r="29576" spans="1:6" ht="51" x14ac:dyDescent="0.25">
      <c r="A29576" s="73" t="s">
        <v>26977</v>
      </c>
      <c r="B29576" s="74" t="s">
        <v>26978</v>
      </c>
      <c r="C29576" s="73" t="s">
        <v>763</v>
      </c>
      <c r="D29576" s="75">
        <v>91.79</v>
      </c>
      <c r="E29576" s="75">
        <v>91.46</v>
      </c>
      <c r="F29576" s="73" t="s">
        <v>11</v>
      </c>
    </row>
    <row r="29577" spans="1:6" ht="51" x14ac:dyDescent="0.25">
      <c r="A29577" s="73" t="s">
        <v>26979</v>
      </c>
      <c r="B29577" s="74" t="s">
        <v>26980</v>
      </c>
      <c r="C29577" s="73" t="s">
        <v>763</v>
      </c>
      <c r="D29577" s="75">
        <v>105.11</v>
      </c>
      <c r="E29577" s="75">
        <v>104.54</v>
      </c>
      <c r="F29577" s="73" t="s">
        <v>11</v>
      </c>
    </row>
    <row r="29578" spans="1:6" ht="51" x14ac:dyDescent="0.25">
      <c r="A29578" s="73" t="s">
        <v>26981</v>
      </c>
      <c r="B29578" s="74" t="s">
        <v>26982</v>
      </c>
      <c r="C29578" s="73" t="s">
        <v>763</v>
      </c>
      <c r="D29578" s="75">
        <v>129.77000000000001</v>
      </c>
      <c r="E29578" s="75">
        <v>129.41</v>
      </c>
      <c r="F29578" s="73" t="s">
        <v>11</v>
      </c>
    </row>
    <row r="29579" spans="1:6" x14ac:dyDescent="0.25">
      <c r="A29579" s="73" t="s">
        <v>26983</v>
      </c>
      <c r="B29579" s="74" t="s">
        <v>26984</v>
      </c>
      <c r="C29579" s="73" t="s">
        <v>763</v>
      </c>
      <c r="D29579" s="75">
        <v>8.6999999999999993</v>
      </c>
      <c r="E29579" s="75">
        <v>8.59</v>
      </c>
      <c r="F29579" s="73" t="s">
        <v>11</v>
      </c>
    </row>
    <row r="29580" spans="1:6" ht="38.25" x14ac:dyDescent="0.25">
      <c r="A29580" s="73" t="s">
        <v>26985</v>
      </c>
      <c r="B29580" s="74" t="s">
        <v>26986</v>
      </c>
      <c r="C29580" s="73" t="s">
        <v>763</v>
      </c>
      <c r="D29580" s="75">
        <v>31.6</v>
      </c>
      <c r="E29580" s="75">
        <v>31.38</v>
      </c>
      <c r="F29580" s="73" t="s">
        <v>11</v>
      </c>
    </row>
    <row r="29581" spans="1:6" ht="38.25" x14ac:dyDescent="0.25">
      <c r="A29581" s="73" t="s">
        <v>26987</v>
      </c>
      <c r="B29581" s="74" t="s">
        <v>26988</v>
      </c>
      <c r="C29581" s="73" t="s">
        <v>763</v>
      </c>
      <c r="D29581" s="75">
        <v>65.61</v>
      </c>
      <c r="E29581" s="75">
        <v>65.37</v>
      </c>
      <c r="F29581" s="73" t="s">
        <v>11</v>
      </c>
    </row>
    <row r="29582" spans="1:6" ht="38.25" x14ac:dyDescent="0.25">
      <c r="A29582" s="73" t="s">
        <v>26989</v>
      </c>
      <c r="B29582" s="74" t="s">
        <v>26990</v>
      </c>
      <c r="C29582" s="73" t="s">
        <v>763</v>
      </c>
      <c r="D29582" s="75">
        <v>57.37</v>
      </c>
      <c r="E29582" s="75">
        <v>56.88</v>
      </c>
      <c r="F29582" s="73" t="s">
        <v>11</v>
      </c>
    </row>
    <row r="29583" spans="1:6" ht="38.25" x14ac:dyDescent="0.25">
      <c r="A29583" s="73" t="s">
        <v>26991</v>
      </c>
      <c r="B29583" s="74" t="s">
        <v>26992</v>
      </c>
      <c r="C29583" s="73" t="s">
        <v>763</v>
      </c>
      <c r="D29583" s="75">
        <v>85.12</v>
      </c>
      <c r="E29583" s="75">
        <v>84.87</v>
      </c>
      <c r="F29583" s="73" t="s">
        <v>11</v>
      </c>
    </row>
    <row r="29584" spans="1:6" ht="38.25" x14ac:dyDescent="0.25">
      <c r="A29584" s="73" t="s">
        <v>26993</v>
      </c>
      <c r="B29584" s="74" t="s">
        <v>26994</v>
      </c>
      <c r="C29584" s="73" t="s">
        <v>763</v>
      </c>
      <c r="D29584" s="75">
        <v>12.65</v>
      </c>
      <c r="E29584" s="75">
        <v>12.48</v>
      </c>
      <c r="F29584" s="73" t="s">
        <v>11</v>
      </c>
    </row>
    <row r="29585" spans="1:6" ht="51" x14ac:dyDescent="0.25">
      <c r="A29585" s="73" t="s">
        <v>26995</v>
      </c>
      <c r="B29585" s="74" t="s">
        <v>26996</v>
      </c>
      <c r="C29585" s="73" t="s">
        <v>763</v>
      </c>
      <c r="D29585" s="75">
        <v>28</v>
      </c>
      <c r="E29585" s="75">
        <v>27.77</v>
      </c>
      <c r="F29585" s="73" t="s">
        <v>11</v>
      </c>
    </row>
    <row r="29586" spans="1:6" ht="51" x14ac:dyDescent="0.25">
      <c r="A29586" s="73" t="s">
        <v>26997</v>
      </c>
      <c r="B29586" s="74" t="s">
        <v>26998</v>
      </c>
      <c r="C29586" s="73" t="s">
        <v>763</v>
      </c>
      <c r="D29586" s="75">
        <v>123.46</v>
      </c>
      <c r="E29586" s="75">
        <v>121.59</v>
      </c>
      <c r="F29586" s="73" t="s">
        <v>11</v>
      </c>
    </row>
    <row r="29587" spans="1:6" ht="51" x14ac:dyDescent="0.25">
      <c r="A29587" s="73" t="s">
        <v>26999</v>
      </c>
      <c r="B29587" s="74" t="s">
        <v>27000</v>
      </c>
      <c r="C29587" s="73" t="s">
        <v>763</v>
      </c>
      <c r="D29587" s="75">
        <v>198.88</v>
      </c>
      <c r="E29587" s="75">
        <v>197.82</v>
      </c>
      <c r="F29587" s="73" t="s">
        <v>11</v>
      </c>
    </row>
    <row r="29588" spans="1:6" ht="51" x14ac:dyDescent="0.25">
      <c r="A29588" s="73" t="s">
        <v>27001</v>
      </c>
      <c r="B29588" s="74" t="s">
        <v>27002</v>
      </c>
      <c r="C29588" s="73" t="s">
        <v>763</v>
      </c>
      <c r="D29588" s="75">
        <v>124.07</v>
      </c>
      <c r="E29588" s="75">
        <v>122.19</v>
      </c>
      <c r="F29588" s="73" t="s">
        <v>11</v>
      </c>
    </row>
    <row r="29589" spans="1:6" ht="51" x14ac:dyDescent="0.25">
      <c r="A29589" s="73" t="s">
        <v>27003</v>
      </c>
      <c r="B29589" s="74" t="s">
        <v>27004</v>
      </c>
      <c r="C29589" s="73" t="s">
        <v>763</v>
      </c>
      <c r="D29589" s="75">
        <v>199.55</v>
      </c>
      <c r="E29589" s="75">
        <v>198.46</v>
      </c>
      <c r="F29589" s="73" t="s">
        <v>11</v>
      </c>
    </row>
    <row r="29590" spans="1:6" ht="51" x14ac:dyDescent="0.25">
      <c r="A29590" s="73" t="s">
        <v>27005</v>
      </c>
      <c r="B29590" s="74" t="s">
        <v>27006</v>
      </c>
      <c r="C29590" s="73" t="s">
        <v>763</v>
      </c>
      <c r="D29590" s="75">
        <v>124.8</v>
      </c>
      <c r="E29590" s="75">
        <v>122.9</v>
      </c>
      <c r="F29590" s="73" t="s">
        <v>11</v>
      </c>
    </row>
    <row r="29591" spans="1:6" ht="51" x14ac:dyDescent="0.25">
      <c r="A29591" s="73" t="s">
        <v>27007</v>
      </c>
      <c r="B29591" s="74" t="s">
        <v>27008</v>
      </c>
      <c r="C29591" s="73" t="s">
        <v>763</v>
      </c>
      <c r="D29591" s="75">
        <v>201.76</v>
      </c>
      <c r="E29591" s="75">
        <v>200.66</v>
      </c>
      <c r="F29591" s="73" t="s">
        <v>11</v>
      </c>
    </row>
    <row r="29592" spans="1:6" ht="51" x14ac:dyDescent="0.25">
      <c r="A29592" s="73" t="s">
        <v>27009</v>
      </c>
      <c r="B29592" s="74" t="s">
        <v>27010</v>
      </c>
      <c r="C29592" s="73" t="s">
        <v>763</v>
      </c>
      <c r="D29592" s="75">
        <v>125.05</v>
      </c>
      <c r="E29592" s="75">
        <v>123.14</v>
      </c>
      <c r="F29592" s="73" t="s">
        <v>11</v>
      </c>
    </row>
    <row r="29593" spans="1:6" ht="51" x14ac:dyDescent="0.25">
      <c r="A29593" s="73" t="s">
        <v>27011</v>
      </c>
      <c r="B29593" s="74" t="s">
        <v>27012</v>
      </c>
      <c r="C29593" s="73" t="s">
        <v>763</v>
      </c>
      <c r="D29593" s="75">
        <v>202.04</v>
      </c>
      <c r="E29593" s="75">
        <v>200.92</v>
      </c>
      <c r="F29593" s="73" t="s">
        <v>11</v>
      </c>
    </row>
    <row r="29594" spans="1:6" ht="51" x14ac:dyDescent="0.25">
      <c r="A29594" s="73" t="s">
        <v>27013</v>
      </c>
      <c r="B29594" s="74" t="s">
        <v>27014</v>
      </c>
      <c r="C29594" s="73" t="s">
        <v>763</v>
      </c>
      <c r="D29594" s="75">
        <v>144.1</v>
      </c>
      <c r="E29594" s="75">
        <v>141.69</v>
      </c>
      <c r="F29594" s="73" t="s">
        <v>11</v>
      </c>
    </row>
    <row r="29595" spans="1:6" ht="51" x14ac:dyDescent="0.25">
      <c r="A29595" s="73" t="s">
        <v>27015</v>
      </c>
      <c r="B29595" s="74" t="s">
        <v>27016</v>
      </c>
      <c r="C29595" s="73" t="s">
        <v>763</v>
      </c>
      <c r="D29595" s="75">
        <v>216.98</v>
      </c>
      <c r="E29595" s="75">
        <v>215.33</v>
      </c>
      <c r="F29595" s="73" t="s">
        <v>11</v>
      </c>
    </row>
    <row r="29596" spans="1:6" ht="51" x14ac:dyDescent="0.25">
      <c r="A29596" s="73" t="s">
        <v>27017</v>
      </c>
      <c r="B29596" s="74" t="s">
        <v>27018</v>
      </c>
      <c r="C29596" s="73" t="s">
        <v>763</v>
      </c>
      <c r="D29596" s="75">
        <v>230</v>
      </c>
      <c r="E29596" s="75">
        <v>226.56</v>
      </c>
      <c r="F29596" s="73" t="s">
        <v>11</v>
      </c>
    </row>
    <row r="29597" spans="1:6" ht="51" x14ac:dyDescent="0.25">
      <c r="A29597" s="73" t="s">
        <v>27019</v>
      </c>
      <c r="B29597" s="74" t="s">
        <v>27020</v>
      </c>
      <c r="C29597" s="73" t="s">
        <v>763</v>
      </c>
      <c r="D29597" s="75">
        <v>306.08999999999997</v>
      </c>
      <c r="E29597" s="75">
        <v>303.66000000000003</v>
      </c>
      <c r="F29597" s="73" t="s">
        <v>11</v>
      </c>
    </row>
    <row r="29598" spans="1:6" ht="51" x14ac:dyDescent="0.25">
      <c r="A29598" s="73" t="s">
        <v>27021</v>
      </c>
      <c r="B29598" s="74" t="s">
        <v>27022</v>
      </c>
      <c r="C29598" s="73" t="s">
        <v>763</v>
      </c>
      <c r="D29598" s="75">
        <v>218.07</v>
      </c>
      <c r="E29598" s="75">
        <v>214.84</v>
      </c>
      <c r="F29598" s="73" t="s">
        <v>11</v>
      </c>
    </row>
    <row r="29599" spans="1:6" ht="51" x14ac:dyDescent="0.25">
      <c r="A29599" s="73" t="s">
        <v>27023</v>
      </c>
      <c r="B29599" s="74" t="s">
        <v>27024</v>
      </c>
      <c r="C29599" s="73" t="s">
        <v>763</v>
      </c>
      <c r="D29599" s="75">
        <v>312.22000000000003</v>
      </c>
      <c r="E29599" s="75">
        <v>309.79000000000002</v>
      </c>
      <c r="F29599" s="73" t="s">
        <v>11</v>
      </c>
    </row>
    <row r="29600" spans="1:6" ht="51" x14ac:dyDescent="0.25">
      <c r="A29600" s="73" t="s">
        <v>27025</v>
      </c>
      <c r="B29600" s="74" t="s">
        <v>27026</v>
      </c>
      <c r="C29600" s="73" t="s">
        <v>763</v>
      </c>
      <c r="D29600" s="75">
        <v>215.62</v>
      </c>
      <c r="E29600" s="75">
        <v>212.4</v>
      </c>
      <c r="F29600" s="73" t="s">
        <v>11</v>
      </c>
    </row>
    <row r="29601" spans="1:6" ht="51" x14ac:dyDescent="0.25">
      <c r="A29601" s="73" t="s">
        <v>27027</v>
      </c>
      <c r="B29601" s="74" t="s">
        <v>27028</v>
      </c>
      <c r="C29601" s="73" t="s">
        <v>763</v>
      </c>
      <c r="D29601" s="75">
        <v>307.81</v>
      </c>
      <c r="E29601" s="75">
        <v>305.39999999999998</v>
      </c>
      <c r="F29601" s="73" t="s">
        <v>11</v>
      </c>
    </row>
    <row r="29602" spans="1:6" ht="51" x14ac:dyDescent="0.25">
      <c r="A29602" s="73" t="s">
        <v>27029</v>
      </c>
      <c r="B29602" s="74" t="s">
        <v>27030</v>
      </c>
      <c r="C29602" s="73" t="s">
        <v>763</v>
      </c>
      <c r="D29602" s="75">
        <v>233.1</v>
      </c>
      <c r="E29602" s="75">
        <v>229.95</v>
      </c>
      <c r="F29602" s="73" t="s">
        <v>11</v>
      </c>
    </row>
    <row r="29603" spans="1:6" ht="51" x14ac:dyDescent="0.25">
      <c r="A29603" s="73" t="s">
        <v>27031</v>
      </c>
      <c r="B29603" s="74" t="s">
        <v>27032</v>
      </c>
      <c r="C29603" s="73" t="s">
        <v>763</v>
      </c>
      <c r="D29603" s="75">
        <v>323.45</v>
      </c>
      <c r="E29603" s="75">
        <v>321.08</v>
      </c>
      <c r="F29603" s="73" t="s">
        <v>11</v>
      </c>
    </row>
    <row r="29604" spans="1:6" ht="63.75" x14ac:dyDescent="0.25">
      <c r="A29604" s="73" t="s">
        <v>27033</v>
      </c>
      <c r="B29604" s="74" t="s">
        <v>27034</v>
      </c>
      <c r="C29604" s="73" t="s">
        <v>763</v>
      </c>
      <c r="D29604" s="75">
        <v>230</v>
      </c>
      <c r="E29604" s="75">
        <v>226.56</v>
      </c>
      <c r="F29604" s="73" t="s">
        <v>11</v>
      </c>
    </row>
    <row r="29605" spans="1:6" ht="51" x14ac:dyDescent="0.25">
      <c r="A29605" s="73" t="s">
        <v>27035</v>
      </c>
      <c r="B29605" s="74" t="s">
        <v>27036</v>
      </c>
      <c r="C29605" s="73" t="s">
        <v>763</v>
      </c>
      <c r="D29605" s="75">
        <v>324.55</v>
      </c>
      <c r="E29605" s="75">
        <v>321.94</v>
      </c>
      <c r="F29605" s="73" t="s">
        <v>11</v>
      </c>
    </row>
    <row r="29606" spans="1:6" ht="63.75" x14ac:dyDescent="0.25">
      <c r="A29606" s="73" t="s">
        <v>27037</v>
      </c>
      <c r="B29606" s="74" t="s">
        <v>27038</v>
      </c>
      <c r="C29606" s="73" t="s">
        <v>763</v>
      </c>
      <c r="D29606" s="75">
        <v>218.07</v>
      </c>
      <c r="E29606" s="75">
        <v>214.84</v>
      </c>
      <c r="F29606" s="73" t="s">
        <v>11</v>
      </c>
    </row>
    <row r="29607" spans="1:6" ht="51" x14ac:dyDescent="0.25">
      <c r="A29607" s="73" t="s">
        <v>27039</v>
      </c>
      <c r="B29607" s="74" t="s">
        <v>27040</v>
      </c>
      <c r="C29607" s="73" t="s">
        <v>763</v>
      </c>
      <c r="D29607" s="75">
        <v>312.22000000000003</v>
      </c>
      <c r="E29607" s="75">
        <v>309.79000000000002</v>
      </c>
      <c r="F29607" s="73" t="s">
        <v>11</v>
      </c>
    </row>
    <row r="29608" spans="1:6" ht="63.75" x14ac:dyDescent="0.25">
      <c r="A29608" s="73" t="s">
        <v>27041</v>
      </c>
      <c r="B29608" s="74" t="s">
        <v>27042</v>
      </c>
      <c r="C29608" s="73" t="s">
        <v>763</v>
      </c>
      <c r="D29608" s="75">
        <v>237.31</v>
      </c>
      <c r="E29608" s="75">
        <v>234.11</v>
      </c>
      <c r="F29608" s="73" t="s">
        <v>11</v>
      </c>
    </row>
    <row r="29609" spans="1:6" ht="51" x14ac:dyDescent="0.25">
      <c r="A29609" s="73" t="s">
        <v>27043</v>
      </c>
      <c r="B29609" s="74" t="s">
        <v>27044</v>
      </c>
      <c r="C29609" s="73" t="s">
        <v>763</v>
      </c>
      <c r="D29609" s="75">
        <v>327.82</v>
      </c>
      <c r="E29609" s="75">
        <v>325.39999999999998</v>
      </c>
      <c r="F29609" s="73" t="s">
        <v>11</v>
      </c>
    </row>
    <row r="29610" spans="1:6" ht="63.75" x14ac:dyDescent="0.25">
      <c r="A29610" s="73" t="s">
        <v>27045</v>
      </c>
      <c r="B29610" s="74" t="s">
        <v>27046</v>
      </c>
      <c r="C29610" s="73" t="s">
        <v>763</v>
      </c>
      <c r="D29610" s="75">
        <v>232.41</v>
      </c>
      <c r="E29610" s="75">
        <v>229.26</v>
      </c>
      <c r="F29610" s="73" t="s">
        <v>11</v>
      </c>
    </row>
    <row r="29611" spans="1:6" ht="51" x14ac:dyDescent="0.25">
      <c r="A29611" s="73" t="s">
        <v>27047</v>
      </c>
      <c r="B29611" s="74" t="s">
        <v>27048</v>
      </c>
      <c r="C29611" s="73" t="s">
        <v>763</v>
      </c>
      <c r="D29611" s="75">
        <v>322.32</v>
      </c>
      <c r="E29611" s="75">
        <v>319.95999999999998</v>
      </c>
      <c r="F29611" s="73" t="s">
        <v>11</v>
      </c>
    </row>
    <row r="29612" spans="1:6" ht="63.75" x14ac:dyDescent="0.25">
      <c r="A29612" s="73" t="s">
        <v>27049</v>
      </c>
      <c r="B29612" s="74" t="s">
        <v>35255</v>
      </c>
      <c r="C29612" s="73" t="s">
        <v>763</v>
      </c>
      <c r="D29612" s="75">
        <v>285.02</v>
      </c>
      <c r="E29612" s="75">
        <v>283.81</v>
      </c>
      <c r="F29612" s="73" t="s">
        <v>11</v>
      </c>
    </row>
    <row r="29613" spans="1:6" ht="51" x14ac:dyDescent="0.25">
      <c r="A29613" s="73" t="s">
        <v>27050</v>
      </c>
      <c r="B29613" s="74" t="s">
        <v>35256</v>
      </c>
      <c r="C29613" s="73" t="s">
        <v>763</v>
      </c>
      <c r="D29613" s="75">
        <v>363.36</v>
      </c>
      <c r="E29613" s="75">
        <v>362.82</v>
      </c>
      <c r="F29613" s="73" t="s">
        <v>11</v>
      </c>
    </row>
    <row r="29614" spans="1:6" ht="51" x14ac:dyDescent="0.25">
      <c r="A29614" s="73" t="s">
        <v>27051</v>
      </c>
      <c r="B29614" s="74" t="s">
        <v>35257</v>
      </c>
      <c r="C29614" s="73" t="s">
        <v>763</v>
      </c>
      <c r="D29614" s="75">
        <v>295.2</v>
      </c>
      <c r="E29614" s="75">
        <v>293.95</v>
      </c>
      <c r="F29614" s="73" t="s">
        <v>11</v>
      </c>
    </row>
    <row r="29615" spans="1:6" ht="51" x14ac:dyDescent="0.25">
      <c r="A29615" s="73" t="s">
        <v>27052</v>
      </c>
      <c r="B29615" s="74" t="s">
        <v>35258</v>
      </c>
      <c r="C29615" s="73" t="s">
        <v>763</v>
      </c>
      <c r="D29615" s="75">
        <v>373.54</v>
      </c>
      <c r="E29615" s="75">
        <v>372.96</v>
      </c>
      <c r="F29615" s="73" t="s">
        <v>11</v>
      </c>
    </row>
    <row r="29616" spans="1:6" ht="51" x14ac:dyDescent="0.25">
      <c r="A29616" s="73" t="s">
        <v>27053</v>
      </c>
      <c r="B29616" s="74" t="s">
        <v>27054</v>
      </c>
      <c r="C29616" s="73" t="s">
        <v>763</v>
      </c>
      <c r="D29616" s="75">
        <v>695.48</v>
      </c>
      <c r="E29616" s="75">
        <v>683.65</v>
      </c>
      <c r="F29616" s="73" t="s">
        <v>11</v>
      </c>
    </row>
    <row r="29617" spans="1:6" ht="51" x14ac:dyDescent="0.25">
      <c r="A29617" s="73" t="s">
        <v>27055</v>
      </c>
      <c r="B29617" s="74" t="s">
        <v>27056</v>
      </c>
      <c r="C29617" s="73" t="s">
        <v>763</v>
      </c>
      <c r="D29617" s="75">
        <v>612.77</v>
      </c>
      <c r="E29617" s="75">
        <v>600.29</v>
      </c>
      <c r="F29617" s="73" t="s">
        <v>11</v>
      </c>
    </row>
    <row r="29618" spans="1:6" ht="51" x14ac:dyDescent="0.25">
      <c r="A29618" s="73" t="s">
        <v>27057</v>
      </c>
      <c r="B29618" s="74" t="s">
        <v>35259</v>
      </c>
      <c r="C29618" s="73" t="s">
        <v>763</v>
      </c>
      <c r="D29618" s="75">
        <v>213.01</v>
      </c>
      <c r="E29618" s="75">
        <v>211.81</v>
      </c>
      <c r="F29618" s="73" t="s">
        <v>11</v>
      </c>
    </row>
    <row r="29619" spans="1:6" ht="51" x14ac:dyDescent="0.25">
      <c r="A29619" s="73" t="s">
        <v>27058</v>
      </c>
      <c r="B29619" s="74" t="s">
        <v>35260</v>
      </c>
      <c r="C29619" s="73" t="s">
        <v>763</v>
      </c>
      <c r="D29619" s="75">
        <v>298.83999999999997</v>
      </c>
      <c r="E29619" s="75">
        <v>298.45999999999998</v>
      </c>
      <c r="F29619" s="73" t="s">
        <v>11</v>
      </c>
    </row>
    <row r="29620" spans="1:6" ht="51" x14ac:dyDescent="0.25">
      <c r="A29620" s="73" t="s">
        <v>35262</v>
      </c>
      <c r="B29620" s="74" t="s">
        <v>35263</v>
      </c>
      <c r="C29620" s="73" t="s">
        <v>763</v>
      </c>
      <c r="D29620" s="75">
        <v>407.39</v>
      </c>
      <c r="E29620" s="75">
        <v>403.45</v>
      </c>
      <c r="F29620" s="73" t="s">
        <v>11</v>
      </c>
    </row>
    <row r="29621" spans="1:6" ht="51" x14ac:dyDescent="0.25">
      <c r="A29621" s="73" t="s">
        <v>35264</v>
      </c>
      <c r="B29621" s="74" t="s">
        <v>35265</v>
      </c>
      <c r="C29621" s="73" t="s">
        <v>763</v>
      </c>
      <c r="D29621" s="75">
        <v>348.91</v>
      </c>
      <c r="E29621" s="75">
        <v>344.56</v>
      </c>
      <c r="F29621" s="73" t="s">
        <v>11</v>
      </c>
    </row>
    <row r="29622" spans="1:6" ht="51" x14ac:dyDescent="0.25">
      <c r="A29622" s="73" t="s">
        <v>35266</v>
      </c>
      <c r="B29622" s="74" t="s">
        <v>35267</v>
      </c>
      <c r="C29622" s="73" t="s">
        <v>763</v>
      </c>
      <c r="D29622" s="75">
        <v>380.61</v>
      </c>
      <c r="E29622" s="75">
        <v>376.27</v>
      </c>
      <c r="F29622" s="73" t="s">
        <v>11</v>
      </c>
    </row>
    <row r="29623" spans="1:6" ht="51" x14ac:dyDescent="0.25">
      <c r="A29623" s="73" t="s">
        <v>35268</v>
      </c>
      <c r="B29623" s="74" t="s">
        <v>35269</v>
      </c>
      <c r="C29623" s="73" t="s">
        <v>763</v>
      </c>
      <c r="D29623" s="75">
        <v>332.82</v>
      </c>
      <c r="E29623" s="75">
        <v>328.14</v>
      </c>
      <c r="F29623" s="73" t="s">
        <v>11</v>
      </c>
    </row>
    <row r="29624" spans="1:6" ht="51" x14ac:dyDescent="0.25">
      <c r="A29624" s="73" t="s">
        <v>35270</v>
      </c>
      <c r="B29624" s="74" t="s">
        <v>35271</v>
      </c>
      <c r="C29624" s="73" t="s">
        <v>763</v>
      </c>
      <c r="D29624" s="75">
        <v>500.77</v>
      </c>
      <c r="E29624" s="75">
        <v>496.34</v>
      </c>
      <c r="F29624" s="73" t="s">
        <v>11</v>
      </c>
    </row>
    <row r="29625" spans="1:6" ht="51" x14ac:dyDescent="0.25">
      <c r="A29625" s="73" t="s">
        <v>35272</v>
      </c>
      <c r="B29625" s="74" t="s">
        <v>35273</v>
      </c>
      <c r="C29625" s="73" t="s">
        <v>763</v>
      </c>
      <c r="D29625" s="75">
        <v>434.89</v>
      </c>
      <c r="E29625" s="75">
        <v>430.06</v>
      </c>
      <c r="F29625" s="73" t="s">
        <v>11</v>
      </c>
    </row>
    <row r="29626" spans="1:6" ht="51" x14ac:dyDescent="0.25">
      <c r="A29626" s="73" t="s">
        <v>35274</v>
      </c>
      <c r="B29626" s="74" t="s">
        <v>35275</v>
      </c>
      <c r="C29626" s="73" t="s">
        <v>763</v>
      </c>
      <c r="D29626" s="75">
        <v>422.11</v>
      </c>
      <c r="E29626" s="75">
        <v>417.91</v>
      </c>
      <c r="F29626" s="73" t="s">
        <v>11</v>
      </c>
    </row>
    <row r="29627" spans="1:6" ht="51" x14ac:dyDescent="0.25">
      <c r="A29627" s="73" t="s">
        <v>35276</v>
      </c>
      <c r="B29627" s="74" t="s">
        <v>35277</v>
      </c>
      <c r="C29627" s="73" t="s">
        <v>763</v>
      </c>
      <c r="D29627" s="75">
        <v>363.63</v>
      </c>
      <c r="E29627" s="75">
        <v>359.01</v>
      </c>
      <c r="F29627" s="73" t="s">
        <v>11</v>
      </c>
    </row>
    <row r="29628" spans="1:6" ht="38.25" x14ac:dyDescent="0.25">
      <c r="A29628" s="73" t="s">
        <v>35278</v>
      </c>
      <c r="B29628" s="74" t="s">
        <v>35279</v>
      </c>
      <c r="C29628" s="73" t="s">
        <v>763</v>
      </c>
      <c r="D29628" s="75">
        <v>3408.32</v>
      </c>
      <c r="E29628" s="75">
        <v>3402.3</v>
      </c>
      <c r="F29628" s="73" t="s">
        <v>11</v>
      </c>
    </row>
    <row r="29629" spans="1:6" ht="38.25" x14ac:dyDescent="0.25">
      <c r="A29629" s="73" t="s">
        <v>35280</v>
      </c>
      <c r="B29629" s="74" t="s">
        <v>35281</v>
      </c>
      <c r="C29629" s="73" t="s">
        <v>763</v>
      </c>
      <c r="D29629" s="75">
        <v>3512.46</v>
      </c>
      <c r="E29629" s="75">
        <v>3506.53</v>
      </c>
      <c r="F29629" s="73" t="s">
        <v>11</v>
      </c>
    </row>
    <row r="29630" spans="1:6" ht="38.25" x14ac:dyDescent="0.25">
      <c r="A29630" s="73" t="s">
        <v>35282</v>
      </c>
      <c r="B29630" s="74" t="s">
        <v>35283</v>
      </c>
      <c r="C29630" s="73" t="s">
        <v>763</v>
      </c>
      <c r="D29630" s="75">
        <v>3085.72</v>
      </c>
      <c r="E29630" s="75">
        <v>3076.04</v>
      </c>
      <c r="F29630" s="73" t="s">
        <v>11</v>
      </c>
    </row>
    <row r="29631" spans="1:6" ht="51" x14ac:dyDescent="0.25">
      <c r="A29631" s="73" t="s">
        <v>35284</v>
      </c>
      <c r="B29631" s="74" t="s">
        <v>35285</v>
      </c>
      <c r="C29631" s="73" t="s">
        <v>763</v>
      </c>
      <c r="D29631" s="75">
        <v>355.45</v>
      </c>
      <c r="E29631" s="75">
        <v>350.85</v>
      </c>
      <c r="F29631" s="73" t="s">
        <v>11</v>
      </c>
    </row>
    <row r="29632" spans="1:6" ht="51" x14ac:dyDescent="0.25">
      <c r="A29632" s="73" t="s">
        <v>35286</v>
      </c>
      <c r="B29632" s="74" t="s">
        <v>35287</v>
      </c>
      <c r="C29632" s="73" t="s">
        <v>763</v>
      </c>
      <c r="D29632" s="75">
        <v>270.33999999999997</v>
      </c>
      <c r="E29632" s="75">
        <v>265.05</v>
      </c>
      <c r="F29632" s="73" t="s">
        <v>11</v>
      </c>
    </row>
    <row r="29633" spans="1:6" ht="63.75" x14ac:dyDescent="0.25">
      <c r="A29633" s="73" t="s">
        <v>35288</v>
      </c>
      <c r="B29633" s="74" t="s">
        <v>35289</v>
      </c>
      <c r="C29633" s="73" t="s">
        <v>763</v>
      </c>
      <c r="D29633" s="75">
        <v>325.25</v>
      </c>
      <c r="E29633" s="75">
        <v>321.23</v>
      </c>
      <c r="F29633" s="73" t="s">
        <v>11</v>
      </c>
    </row>
    <row r="29634" spans="1:6" ht="63.75" x14ac:dyDescent="0.25">
      <c r="A29634" s="73" t="s">
        <v>35290</v>
      </c>
      <c r="B29634" s="74" t="s">
        <v>35291</v>
      </c>
      <c r="C29634" s="73" t="s">
        <v>763</v>
      </c>
      <c r="D29634" s="75">
        <v>228.66</v>
      </c>
      <c r="E29634" s="75">
        <v>223.84</v>
      </c>
      <c r="F29634" s="73" t="s">
        <v>11</v>
      </c>
    </row>
    <row r="29635" spans="1:6" ht="63.75" x14ac:dyDescent="0.25">
      <c r="A29635" s="73" t="s">
        <v>35292</v>
      </c>
      <c r="B29635" s="74" t="s">
        <v>35293</v>
      </c>
      <c r="C29635" s="73" t="s">
        <v>763</v>
      </c>
      <c r="D29635" s="75">
        <v>337.78</v>
      </c>
      <c r="E29635" s="75">
        <v>333.73</v>
      </c>
      <c r="F29635" s="73" t="s">
        <v>11</v>
      </c>
    </row>
    <row r="29636" spans="1:6" ht="63.75" x14ac:dyDescent="0.25">
      <c r="A29636" s="73" t="s">
        <v>35294</v>
      </c>
      <c r="B29636" s="74" t="s">
        <v>35295</v>
      </c>
      <c r="C29636" s="73" t="s">
        <v>763</v>
      </c>
      <c r="D29636" s="75">
        <v>241.88</v>
      </c>
      <c r="E29636" s="75">
        <v>237.03</v>
      </c>
      <c r="F29636" s="73" t="s">
        <v>11</v>
      </c>
    </row>
    <row r="29637" spans="1:6" ht="51" x14ac:dyDescent="0.25">
      <c r="A29637" s="73" t="s">
        <v>35296</v>
      </c>
      <c r="B29637" s="74" t="s">
        <v>35297</v>
      </c>
      <c r="C29637" s="73" t="s">
        <v>763</v>
      </c>
      <c r="D29637" s="75">
        <v>364.78</v>
      </c>
      <c r="E29637" s="75">
        <v>360.18</v>
      </c>
      <c r="F29637" s="73" t="s">
        <v>11</v>
      </c>
    </row>
    <row r="29638" spans="1:6" ht="51" x14ac:dyDescent="0.25">
      <c r="A29638" s="73" t="s">
        <v>35298</v>
      </c>
      <c r="B29638" s="74" t="s">
        <v>35299</v>
      </c>
      <c r="C29638" s="73" t="s">
        <v>763</v>
      </c>
      <c r="D29638" s="75">
        <v>277.05</v>
      </c>
      <c r="E29638" s="75">
        <v>271.75</v>
      </c>
      <c r="F29638" s="73" t="s">
        <v>11</v>
      </c>
    </row>
    <row r="29639" spans="1:6" ht="51" x14ac:dyDescent="0.25">
      <c r="A29639" s="73" t="s">
        <v>35300</v>
      </c>
      <c r="B29639" s="74" t="s">
        <v>35301</v>
      </c>
      <c r="C29639" s="73" t="s">
        <v>763</v>
      </c>
      <c r="D29639" s="75">
        <v>382.56</v>
      </c>
      <c r="E29639" s="75">
        <v>377.92</v>
      </c>
      <c r="F29639" s="73" t="s">
        <v>11</v>
      </c>
    </row>
    <row r="29640" spans="1:6" ht="51" x14ac:dyDescent="0.25">
      <c r="A29640" s="73" t="s">
        <v>35302</v>
      </c>
      <c r="B29640" s="74" t="s">
        <v>35303</v>
      </c>
      <c r="C29640" s="73" t="s">
        <v>763</v>
      </c>
      <c r="D29640" s="75">
        <v>295.81</v>
      </c>
      <c r="E29640" s="75">
        <v>290.48</v>
      </c>
      <c r="F29640" s="73" t="s">
        <v>11</v>
      </c>
    </row>
    <row r="29641" spans="1:6" ht="51" x14ac:dyDescent="0.25">
      <c r="A29641" s="73" t="s">
        <v>35304</v>
      </c>
      <c r="B29641" s="74" t="s">
        <v>35305</v>
      </c>
      <c r="C29641" s="73" t="s">
        <v>763</v>
      </c>
      <c r="D29641" s="75">
        <v>402.5</v>
      </c>
      <c r="E29641" s="75">
        <v>397.82</v>
      </c>
      <c r="F29641" s="73" t="s">
        <v>11</v>
      </c>
    </row>
    <row r="29642" spans="1:6" ht="51" x14ac:dyDescent="0.25">
      <c r="A29642" s="73" t="s">
        <v>35306</v>
      </c>
      <c r="B29642" s="74" t="s">
        <v>35307</v>
      </c>
      <c r="C29642" s="73" t="s">
        <v>763</v>
      </c>
      <c r="D29642" s="75">
        <v>316.83999999999997</v>
      </c>
      <c r="E29642" s="75">
        <v>311.47000000000003</v>
      </c>
      <c r="F29642" s="73" t="s">
        <v>11</v>
      </c>
    </row>
    <row r="29643" spans="1:6" ht="51" x14ac:dyDescent="0.25">
      <c r="A29643" s="73" t="s">
        <v>35308</v>
      </c>
      <c r="B29643" s="74" t="s">
        <v>35309</v>
      </c>
      <c r="C29643" s="73" t="s">
        <v>763</v>
      </c>
      <c r="D29643" s="75">
        <v>424.71</v>
      </c>
      <c r="E29643" s="75">
        <v>419.98</v>
      </c>
      <c r="F29643" s="73" t="s">
        <v>11</v>
      </c>
    </row>
    <row r="29644" spans="1:6" ht="51" x14ac:dyDescent="0.25">
      <c r="A29644" s="73" t="s">
        <v>35310</v>
      </c>
      <c r="B29644" s="74" t="s">
        <v>35311</v>
      </c>
      <c r="C29644" s="73" t="s">
        <v>763</v>
      </c>
      <c r="D29644" s="75">
        <v>340.27</v>
      </c>
      <c r="E29644" s="75">
        <v>334.86</v>
      </c>
      <c r="F29644" s="73" t="s">
        <v>11</v>
      </c>
    </row>
    <row r="29645" spans="1:6" ht="51" x14ac:dyDescent="0.25">
      <c r="A29645" s="73" t="s">
        <v>35312</v>
      </c>
      <c r="B29645" s="74" t="s">
        <v>35313</v>
      </c>
      <c r="C29645" s="73" t="s">
        <v>763</v>
      </c>
      <c r="D29645" s="75">
        <v>323.33</v>
      </c>
      <c r="E29645" s="75">
        <v>322.88</v>
      </c>
      <c r="F29645" s="73" t="s">
        <v>11</v>
      </c>
    </row>
    <row r="29646" spans="1:6" ht="51" x14ac:dyDescent="0.25">
      <c r="A29646" s="73" t="s">
        <v>35314</v>
      </c>
      <c r="B29646" s="74" t="s">
        <v>35315</v>
      </c>
      <c r="C29646" s="73" t="s">
        <v>763</v>
      </c>
      <c r="D29646" s="75">
        <v>236.34</v>
      </c>
      <c r="E29646" s="75">
        <v>235.19</v>
      </c>
      <c r="F29646" s="73" t="s">
        <v>11</v>
      </c>
    </row>
    <row r="29647" spans="1:6" ht="51" x14ac:dyDescent="0.25">
      <c r="A29647" s="73" t="s">
        <v>35316</v>
      </c>
      <c r="B29647" s="74" t="s">
        <v>35317</v>
      </c>
      <c r="C29647" s="73" t="s">
        <v>763</v>
      </c>
      <c r="D29647" s="75">
        <v>336.63</v>
      </c>
      <c r="E29647" s="75">
        <v>336.18</v>
      </c>
      <c r="F29647" s="73" t="s">
        <v>11</v>
      </c>
    </row>
    <row r="29648" spans="1:6" ht="51" x14ac:dyDescent="0.25">
      <c r="A29648" s="73" t="s">
        <v>35318</v>
      </c>
      <c r="B29648" s="74" t="s">
        <v>35319</v>
      </c>
      <c r="C29648" s="73" t="s">
        <v>763</v>
      </c>
      <c r="D29648" s="75">
        <v>250.38</v>
      </c>
      <c r="E29648" s="75">
        <v>249.24</v>
      </c>
      <c r="F29648" s="73" t="s">
        <v>11</v>
      </c>
    </row>
    <row r="29649" spans="1:6" ht="51" x14ac:dyDescent="0.25">
      <c r="A29649" s="73" t="s">
        <v>35320</v>
      </c>
      <c r="B29649" s="74" t="s">
        <v>35321</v>
      </c>
      <c r="C29649" s="73" t="s">
        <v>763</v>
      </c>
      <c r="D29649" s="75">
        <v>353.97</v>
      </c>
      <c r="E29649" s="75">
        <v>353.52</v>
      </c>
      <c r="F29649" s="73" t="s">
        <v>11</v>
      </c>
    </row>
    <row r="29650" spans="1:6" ht="51" x14ac:dyDescent="0.25">
      <c r="A29650" s="73" t="s">
        <v>35322</v>
      </c>
      <c r="B29650" s="74" t="s">
        <v>35323</v>
      </c>
      <c r="C29650" s="73" t="s">
        <v>763</v>
      </c>
      <c r="D29650" s="75">
        <v>268.70999999999998</v>
      </c>
      <c r="E29650" s="75">
        <v>267.58</v>
      </c>
      <c r="F29650" s="73" t="s">
        <v>11</v>
      </c>
    </row>
    <row r="29651" spans="1:6" ht="63.75" x14ac:dyDescent="0.25">
      <c r="A29651" s="73" t="s">
        <v>35324</v>
      </c>
      <c r="B29651" s="74" t="s">
        <v>35325</v>
      </c>
      <c r="C29651" s="73" t="s">
        <v>763</v>
      </c>
      <c r="D29651" s="75">
        <v>361.6</v>
      </c>
      <c r="E29651" s="75">
        <v>361.15</v>
      </c>
      <c r="F29651" s="73" t="s">
        <v>11</v>
      </c>
    </row>
    <row r="29652" spans="1:6" ht="63.75" x14ac:dyDescent="0.25">
      <c r="A29652" s="73" t="s">
        <v>35326</v>
      </c>
      <c r="B29652" s="74" t="s">
        <v>35327</v>
      </c>
      <c r="C29652" s="73" t="s">
        <v>763</v>
      </c>
      <c r="D29652" s="75">
        <v>289.08</v>
      </c>
      <c r="E29652" s="75">
        <v>287.99</v>
      </c>
      <c r="F29652" s="73" t="s">
        <v>11</v>
      </c>
    </row>
    <row r="29653" spans="1:6" ht="63.75" x14ac:dyDescent="0.25">
      <c r="A29653" s="73" t="s">
        <v>35328</v>
      </c>
      <c r="B29653" s="74" t="s">
        <v>35329</v>
      </c>
      <c r="C29653" s="73" t="s">
        <v>763</v>
      </c>
      <c r="D29653" s="75">
        <v>382.02</v>
      </c>
      <c r="E29653" s="75">
        <v>381.57</v>
      </c>
      <c r="F29653" s="73" t="s">
        <v>11</v>
      </c>
    </row>
    <row r="29654" spans="1:6" ht="63.75" x14ac:dyDescent="0.25">
      <c r="A29654" s="73" t="s">
        <v>35330</v>
      </c>
      <c r="B29654" s="74" t="s">
        <v>35331</v>
      </c>
      <c r="C29654" s="73" t="s">
        <v>763</v>
      </c>
      <c r="D29654" s="75">
        <v>301.36</v>
      </c>
      <c r="E29654" s="75">
        <v>300.27</v>
      </c>
      <c r="F29654" s="73" t="s">
        <v>11</v>
      </c>
    </row>
    <row r="29655" spans="1:6" ht="63.75" x14ac:dyDescent="0.25">
      <c r="A29655" s="73" t="s">
        <v>35332</v>
      </c>
      <c r="B29655" s="74" t="s">
        <v>35333</v>
      </c>
      <c r="C29655" s="73" t="s">
        <v>763</v>
      </c>
      <c r="D29655" s="75">
        <v>408.33</v>
      </c>
      <c r="E29655" s="75">
        <v>407.89</v>
      </c>
      <c r="F29655" s="73" t="s">
        <v>11</v>
      </c>
    </row>
    <row r="29656" spans="1:6" ht="63.75" x14ac:dyDescent="0.25">
      <c r="A29656" s="73" t="s">
        <v>35334</v>
      </c>
      <c r="B29656" s="74" t="s">
        <v>35335</v>
      </c>
      <c r="C29656" s="73" t="s">
        <v>763</v>
      </c>
      <c r="D29656" s="75">
        <v>329.15</v>
      </c>
      <c r="E29656" s="75">
        <v>328.07</v>
      </c>
      <c r="F29656" s="73" t="s">
        <v>11</v>
      </c>
    </row>
    <row r="29657" spans="1:6" ht="63.75" x14ac:dyDescent="0.25">
      <c r="A29657" s="73" t="s">
        <v>35336</v>
      </c>
      <c r="B29657" s="74" t="s">
        <v>35337</v>
      </c>
      <c r="C29657" s="73" t="s">
        <v>763</v>
      </c>
      <c r="D29657" s="75">
        <v>437.7</v>
      </c>
      <c r="E29657" s="75">
        <v>437.25</v>
      </c>
      <c r="F29657" s="73" t="s">
        <v>11</v>
      </c>
    </row>
    <row r="29658" spans="1:6" ht="63.75" x14ac:dyDescent="0.25">
      <c r="A29658" s="73" t="s">
        <v>35338</v>
      </c>
      <c r="B29658" s="74" t="s">
        <v>35339</v>
      </c>
      <c r="C29658" s="73" t="s">
        <v>763</v>
      </c>
      <c r="D29658" s="75">
        <v>360.16</v>
      </c>
      <c r="E29658" s="75">
        <v>359.09</v>
      </c>
      <c r="F29658" s="73" t="s">
        <v>11</v>
      </c>
    </row>
    <row r="29659" spans="1:6" ht="63.75" x14ac:dyDescent="0.25">
      <c r="A29659" s="73" t="s">
        <v>35340</v>
      </c>
      <c r="B29659" s="74" t="s">
        <v>35341</v>
      </c>
      <c r="C29659" s="73" t="s">
        <v>763</v>
      </c>
      <c r="D29659" s="75">
        <v>436.87</v>
      </c>
      <c r="E29659" s="75">
        <v>436.42</v>
      </c>
      <c r="F29659" s="73" t="s">
        <v>11</v>
      </c>
    </row>
    <row r="29660" spans="1:6" ht="63.75" x14ac:dyDescent="0.25">
      <c r="A29660" s="73" t="s">
        <v>35342</v>
      </c>
      <c r="B29660" s="74" t="s">
        <v>35343</v>
      </c>
      <c r="C29660" s="73" t="s">
        <v>763</v>
      </c>
      <c r="D29660" s="75">
        <v>352.32</v>
      </c>
      <c r="E29660" s="75">
        <v>351.2</v>
      </c>
      <c r="F29660" s="73" t="s">
        <v>11</v>
      </c>
    </row>
    <row r="29661" spans="1:6" ht="63.75" x14ac:dyDescent="0.25">
      <c r="A29661" s="73" t="s">
        <v>35344</v>
      </c>
      <c r="B29661" s="74" t="s">
        <v>35345</v>
      </c>
      <c r="C29661" s="73" t="s">
        <v>763</v>
      </c>
      <c r="D29661" s="75">
        <v>477.68</v>
      </c>
      <c r="E29661" s="75">
        <v>477.23</v>
      </c>
      <c r="F29661" s="73" t="s">
        <v>11</v>
      </c>
    </row>
    <row r="29662" spans="1:6" ht="63.75" x14ac:dyDescent="0.25">
      <c r="A29662" s="73" t="s">
        <v>35346</v>
      </c>
      <c r="B29662" s="74" t="s">
        <v>35347</v>
      </c>
      <c r="C29662" s="73" t="s">
        <v>763</v>
      </c>
      <c r="D29662" s="75">
        <v>394.75</v>
      </c>
      <c r="E29662" s="75">
        <v>393.64</v>
      </c>
      <c r="F29662" s="73" t="s">
        <v>11</v>
      </c>
    </row>
    <row r="29663" spans="1:6" ht="51" x14ac:dyDescent="0.25">
      <c r="A29663" s="73" t="s">
        <v>35348</v>
      </c>
      <c r="B29663" s="74" t="s">
        <v>35349</v>
      </c>
      <c r="C29663" s="73" t="s">
        <v>763</v>
      </c>
      <c r="D29663" s="75">
        <v>399.58</v>
      </c>
      <c r="E29663" s="75">
        <v>399.08</v>
      </c>
      <c r="F29663" s="73" t="s">
        <v>11</v>
      </c>
    </row>
    <row r="29664" spans="1:6" ht="63.75" x14ac:dyDescent="0.25">
      <c r="A29664" s="73" t="s">
        <v>35350</v>
      </c>
      <c r="B29664" s="74" t="s">
        <v>35351</v>
      </c>
      <c r="C29664" s="73" t="s">
        <v>763</v>
      </c>
      <c r="D29664" s="75">
        <v>323.48</v>
      </c>
      <c r="E29664" s="75">
        <v>322.45999999999998</v>
      </c>
      <c r="F29664" s="73" t="s">
        <v>11</v>
      </c>
    </row>
    <row r="29665" spans="1:6" ht="63.75" x14ac:dyDescent="0.25">
      <c r="A29665" s="73" t="s">
        <v>35352</v>
      </c>
      <c r="B29665" s="74" t="s">
        <v>35353</v>
      </c>
      <c r="C29665" s="73" t="s">
        <v>763</v>
      </c>
      <c r="D29665" s="75">
        <v>453.82</v>
      </c>
      <c r="E29665" s="75">
        <v>453.37</v>
      </c>
      <c r="F29665" s="73" t="s">
        <v>11</v>
      </c>
    </row>
    <row r="29666" spans="1:6" ht="63.75" x14ac:dyDescent="0.25">
      <c r="A29666" s="73" t="s">
        <v>35354</v>
      </c>
      <c r="B29666" s="74" t="s">
        <v>35355</v>
      </c>
      <c r="C29666" s="73" t="s">
        <v>763</v>
      </c>
      <c r="D29666" s="75">
        <v>370.54</v>
      </c>
      <c r="E29666" s="75">
        <v>369.47</v>
      </c>
      <c r="F29666" s="73" t="s">
        <v>11</v>
      </c>
    </row>
    <row r="29667" spans="1:6" ht="51" x14ac:dyDescent="0.25">
      <c r="A29667" s="73" t="s">
        <v>35356</v>
      </c>
      <c r="B29667" s="74" t="s">
        <v>35357</v>
      </c>
      <c r="C29667" s="73" t="s">
        <v>763</v>
      </c>
      <c r="D29667" s="75">
        <v>383.41</v>
      </c>
      <c r="E29667" s="75">
        <v>382.96</v>
      </c>
      <c r="F29667" s="73" t="s">
        <v>11</v>
      </c>
    </row>
    <row r="29668" spans="1:6" ht="51" x14ac:dyDescent="0.25">
      <c r="A29668" s="73" t="s">
        <v>35358</v>
      </c>
      <c r="B29668" s="74" t="s">
        <v>35359</v>
      </c>
      <c r="C29668" s="73" t="s">
        <v>763</v>
      </c>
      <c r="D29668" s="75">
        <v>300.7</v>
      </c>
      <c r="E29668" s="75">
        <v>299.60000000000002</v>
      </c>
      <c r="F29668" s="73" t="s">
        <v>11</v>
      </c>
    </row>
    <row r="29669" spans="1:6" ht="51" x14ac:dyDescent="0.25">
      <c r="A29669" s="73" t="s">
        <v>35360</v>
      </c>
      <c r="B29669" s="74" t="s">
        <v>35361</v>
      </c>
      <c r="C29669" s="73" t="s">
        <v>763</v>
      </c>
      <c r="D29669" s="75">
        <v>318.77999999999997</v>
      </c>
      <c r="E29669" s="75">
        <v>318.48</v>
      </c>
      <c r="F29669" s="73" t="s">
        <v>11</v>
      </c>
    </row>
    <row r="29670" spans="1:6" ht="51" x14ac:dyDescent="0.25">
      <c r="A29670" s="73" t="s">
        <v>35362</v>
      </c>
      <c r="B29670" s="74" t="s">
        <v>35363</v>
      </c>
      <c r="C29670" s="73" t="s">
        <v>763</v>
      </c>
      <c r="D29670" s="75">
        <v>231.79</v>
      </c>
      <c r="E29670" s="75">
        <v>230.79</v>
      </c>
      <c r="F29670" s="73" t="s">
        <v>11</v>
      </c>
    </row>
    <row r="29671" spans="1:6" ht="51" x14ac:dyDescent="0.25">
      <c r="A29671" s="73" t="s">
        <v>35364</v>
      </c>
      <c r="B29671" s="74" t="s">
        <v>35365</v>
      </c>
      <c r="C29671" s="73" t="s">
        <v>763</v>
      </c>
      <c r="D29671" s="75">
        <v>332.05</v>
      </c>
      <c r="E29671" s="75">
        <v>331.74</v>
      </c>
      <c r="F29671" s="73" t="s">
        <v>11</v>
      </c>
    </row>
    <row r="29672" spans="1:6" ht="51" x14ac:dyDescent="0.25">
      <c r="A29672" s="73" t="s">
        <v>35366</v>
      </c>
      <c r="B29672" s="74" t="s">
        <v>35367</v>
      </c>
      <c r="C29672" s="73" t="s">
        <v>763</v>
      </c>
      <c r="D29672" s="75">
        <v>245.8</v>
      </c>
      <c r="E29672" s="75">
        <v>244.81</v>
      </c>
      <c r="F29672" s="73" t="s">
        <v>11</v>
      </c>
    </row>
    <row r="29673" spans="1:6" ht="51" x14ac:dyDescent="0.25">
      <c r="A29673" s="73" t="s">
        <v>35368</v>
      </c>
      <c r="B29673" s="74" t="s">
        <v>35369</v>
      </c>
      <c r="C29673" s="73" t="s">
        <v>763</v>
      </c>
      <c r="D29673" s="75">
        <v>349.43</v>
      </c>
      <c r="E29673" s="75">
        <v>349.13</v>
      </c>
      <c r="F29673" s="73" t="s">
        <v>11</v>
      </c>
    </row>
    <row r="29674" spans="1:6" ht="51" x14ac:dyDescent="0.25">
      <c r="A29674" s="73" t="s">
        <v>35370</v>
      </c>
      <c r="B29674" s="74" t="s">
        <v>35371</v>
      </c>
      <c r="C29674" s="73" t="s">
        <v>763</v>
      </c>
      <c r="D29674" s="75">
        <v>264.17</v>
      </c>
      <c r="E29674" s="75">
        <v>263.19</v>
      </c>
      <c r="F29674" s="73" t="s">
        <v>11</v>
      </c>
    </row>
    <row r="29675" spans="1:6" ht="63.75" x14ac:dyDescent="0.25">
      <c r="A29675" s="73" t="s">
        <v>35372</v>
      </c>
      <c r="B29675" s="74" t="s">
        <v>35373</v>
      </c>
      <c r="C29675" s="73" t="s">
        <v>763</v>
      </c>
      <c r="D29675" s="75">
        <v>329.76</v>
      </c>
      <c r="E29675" s="75">
        <v>329.46</v>
      </c>
      <c r="F29675" s="73" t="s">
        <v>11</v>
      </c>
    </row>
    <row r="29676" spans="1:6" ht="63.75" x14ac:dyDescent="0.25">
      <c r="A29676" s="73" t="s">
        <v>35374</v>
      </c>
      <c r="B29676" s="74" t="s">
        <v>35375</v>
      </c>
      <c r="C29676" s="73" t="s">
        <v>763</v>
      </c>
      <c r="D29676" s="75">
        <v>257.24</v>
      </c>
      <c r="E29676" s="75">
        <v>256.29000000000002</v>
      </c>
      <c r="F29676" s="73" t="s">
        <v>11</v>
      </c>
    </row>
    <row r="29677" spans="1:6" ht="63.75" x14ac:dyDescent="0.25">
      <c r="A29677" s="73" t="s">
        <v>35376</v>
      </c>
      <c r="B29677" s="74" t="s">
        <v>35377</v>
      </c>
      <c r="C29677" s="73" t="s">
        <v>763</v>
      </c>
      <c r="D29677" s="75">
        <v>347.48</v>
      </c>
      <c r="E29677" s="75">
        <v>347.18</v>
      </c>
      <c r="F29677" s="73" t="s">
        <v>11</v>
      </c>
    </row>
    <row r="29678" spans="1:6" ht="63.75" x14ac:dyDescent="0.25">
      <c r="A29678" s="73" t="s">
        <v>35378</v>
      </c>
      <c r="B29678" s="74" t="s">
        <v>35379</v>
      </c>
      <c r="C29678" s="73" t="s">
        <v>763</v>
      </c>
      <c r="D29678" s="75">
        <v>266.82</v>
      </c>
      <c r="E29678" s="75">
        <v>265.88</v>
      </c>
      <c r="F29678" s="73" t="s">
        <v>11</v>
      </c>
    </row>
    <row r="29679" spans="1:6" ht="51" x14ac:dyDescent="0.25">
      <c r="A29679" s="73" t="s">
        <v>35380</v>
      </c>
      <c r="B29679" s="74" t="s">
        <v>35381</v>
      </c>
      <c r="C29679" s="73" t="s">
        <v>763</v>
      </c>
      <c r="D29679" s="75">
        <v>370.24</v>
      </c>
      <c r="E29679" s="75">
        <v>369.94</v>
      </c>
      <c r="F29679" s="73" t="s">
        <v>11</v>
      </c>
    </row>
    <row r="29680" spans="1:6" ht="63.75" x14ac:dyDescent="0.25">
      <c r="A29680" s="73" t="s">
        <v>35382</v>
      </c>
      <c r="B29680" s="74" t="s">
        <v>35383</v>
      </c>
      <c r="C29680" s="73" t="s">
        <v>763</v>
      </c>
      <c r="D29680" s="75">
        <v>291.05</v>
      </c>
      <c r="E29680" s="75">
        <v>290.13</v>
      </c>
      <c r="F29680" s="73" t="s">
        <v>11</v>
      </c>
    </row>
    <row r="29681" spans="1:6" ht="63.75" x14ac:dyDescent="0.25">
      <c r="A29681" s="73" t="s">
        <v>35384</v>
      </c>
      <c r="B29681" s="74" t="s">
        <v>35385</v>
      </c>
      <c r="C29681" s="73" t="s">
        <v>763</v>
      </c>
      <c r="D29681" s="75">
        <v>395.68</v>
      </c>
      <c r="E29681" s="75">
        <v>395.38</v>
      </c>
      <c r="F29681" s="73" t="s">
        <v>11</v>
      </c>
    </row>
    <row r="29682" spans="1:6" ht="63.75" x14ac:dyDescent="0.25">
      <c r="A29682" s="73" t="s">
        <v>35386</v>
      </c>
      <c r="B29682" s="74" t="s">
        <v>35387</v>
      </c>
      <c r="C29682" s="73" t="s">
        <v>763</v>
      </c>
      <c r="D29682" s="75">
        <v>318.14</v>
      </c>
      <c r="E29682" s="75">
        <v>317.22000000000003</v>
      </c>
      <c r="F29682" s="73" t="s">
        <v>11</v>
      </c>
    </row>
    <row r="29683" spans="1:6" ht="25.5" x14ac:dyDescent="0.25">
      <c r="A29683" s="73" t="s">
        <v>27059</v>
      </c>
      <c r="B29683" s="74" t="s">
        <v>27060</v>
      </c>
      <c r="C29683" s="73" t="s">
        <v>763</v>
      </c>
      <c r="D29683" s="75">
        <v>11.37</v>
      </c>
      <c r="E29683" s="75">
        <v>10.59</v>
      </c>
      <c r="F29683" s="73" t="s">
        <v>11</v>
      </c>
    </row>
    <row r="29684" spans="1:6" ht="25.5" x14ac:dyDescent="0.25">
      <c r="A29684" s="73" t="s">
        <v>27061</v>
      </c>
      <c r="B29684" s="74" t="s">
        <v>27062</v>
      </c>
      <c r="C29684" s="73" t="s">
        <v>763</v>
      </c>
      <c r="D29684" s="75">
        <v>10.65</v>
      </c>
      <c r="E29684" s="75">
        <v>9.93</v>
      </c>
      <c r="F29684" s="73" t="s">
        <v>11</v>
      </c>
    </row>
    <row r="29685" spans="1:6" ht="25.5" x14ac:dyDescent="0.25">
      <c r="A29685" s="73" t="s">
        <v>27063</v>
      </c>
      <c r="B29685" s="74" t="s">
        <v>27064</v>
      </c>
      <c r="C29685" s="73" t="s">
        <v>763</v>
      </c>
      <c r="D29685" s="75">
        <v>3.79</v>
      </c>
      <c r="E29685" s="75">
        <v>3.51</v>
      </c>
      <c r="F29685" s="73" t="s">
        <v>11</v>
      </c>
    </row>
    <row r="29686" spans="1:6" ht="25.5" x14ac:dyDescent="0.25">
      <c r="A29686" s="73" t="s">
        <v>27065</v>
      </c>
      <c r="B29686" s="74" t="s">
        <v>27066</v>
      </c>
      <c r="C29686" s="73" t="s">
        <v>763</v>
      </c>
      <c r="D29686" s="75">
        <v>15.03</v>
      </c>
      <c r="E29686" s="75">
        <v>14.43</v>
      </c>
      <c r="F29686" s="73" t="s">
        <v>11</v>
      </c>
    </row>
    <row r="29687" spans="1:6" ht="25.5" x14ac:dyDescent="0.25">
      <c r="A29687" s="73" t="s">
        <v>27067</v>
      </c>
      <c r="B29687" s="74" t="s">
        <v>27068</v>
      </c>
      <c r="C29687" s="73" t="s">
        <v>763</v>
      </c>
      <c r="D29687" s="75">
        <v>19.62</v>
      </c>
      <c r="E29687" s="75">
        <v>19.16</v>
      </c>
      <c r="F29687" s="73" t="s">
        <v>11</v>
      </c>
    </row>
    <row r="29688" spans="1:6" ht="25.5" x14ac:dyDescent="0.25">
      <c r="A29688" s="73" t="s">
        <v>27069</v>
      </c>
      <c r="B29688" s="74" t="s">
        <v>27070</v>
      </c>
      <c r="C29688" s="73" t="s">
        <v>763</v>
      </c>
      <c r="D29688" s="75">
        <v>2.84</v>
      </c>
      <c r="E29688" s="75">
        <v>2.63</v>
      </c>
      <c r="F29688" s="73" t="s">
        <v>11</v>
      </c>
    </row>
    <row r="29689" spans="1:6" ht="25.5" x14ac:dyDescent="0.25">
      <c r="A29689" s="73" t="s">
        <v>27071</v>
      </c>
      <c r="B29689" s="74" t="s">
        <v>27072</v>
      </c>
      <c r="C29689" s="73" t="s">
        <v>763</v>
      </c>
      <c r="D29689" s="75">
        <v>16.41</v>
      </c>
      <c r="E29689" s="75">
        <v>16.059999999999999</v>
      </c>
      <c r="F29689" s="73" t="s">
        <v>11</v>
      </c>
    </row>
    <row r="29690" spans="1:6" ht="25.5" x14ac:dyDescent="0.25">
      <c r="A29690" s="73" t="s">
        <v>27073</v>
      </c>
      <c r="B29690" s="74" t="s">
        <v>27074</v>
      </c>
      <c r="C29690" s="73" t="s">
        <v>763</v>
      </c>
      <c r="D29690" s="75">
        <v>11.38</v>
      </c>
      <c r="E29690" s="75">
        <v>10.93</v>
      </c>
      <c r="F29690" s="73" t="s">
        <v>11</v>
      </c>
    </row>
    <row r="29691" spans="1:6" x14ac:dyDescent="0.25">
      <c r="A29691" s="73" t="s">
        <v>27075</v>
      </c>
      <c r="B29691" s="74" t="s">
        <v>27076</v>
      </c>
      <c r="C29691" s="73" t="s">
        <v>763</v>
      </c>
      <c r="D29691" s="75">
        <v>3.44</v>
      </c>
      <c r="E29691" s="75">
        <v>3.27</v>
      </c>
      <c r="F29691" s="73" t="s">
        <v>11</v>
      </c>
    </row>
    <row r="29692" spans="1:6" ht="38.25" x14ac:dyDescent="0.25">
      <c r="A29692" s="73" t="s">
        <v>35564</v>
      </c>
      <c r="B29692" s="74" t="s">
        <v>35565</v>
      </c>
      <c r="C29692" s="73" t="s">
        <v>763</v>
      </c>
      <c r="D29692" s="75">
        <v>779</v>
      </c>
      <c r="E29692" s="75">
        <v>772.47</v>
      </c>
      <c r="F29692" s="73" t="s">
        <v>11</v>
      </c>
    </row>
    <row r="29693" spans="1:6" ht="38.25" x14ac:dyDescent="0.25">
      <c r="A29693" s="73" t="s">
        <v>35566</v>
      </c>
      <c r="B29693" s="74" t="s">
        <v>35567</v>
      </c>
      <c r="C29693" s="73" t="s">
        <v>763</v>
      </c>
      <c r="D29693" s="75">
        <v>807.49</v>
      </c>
      <c r="E29693" s="75">
        <v>800.37</v>
      </c>
      <c r="F29693" s="73" t="s">
        <v>11</v>
      </c>
    </row>
    <row r="29694" spans="1:6" ht="38.25" x14ac:dyDescent="0.25">
      <c r="A29694" s="73" t="s">
        <v>35568</v>
      </c>
      <c r="B29694" s="74" t="s">
        <v>35569</v>
      </c>
      <c r="C29694" s="73" t="s">
        <v>763</v>
      </c>
      <c r="D29694" s="75">
        <v>895.26</v>
      </c>
      <c r="E29694" s="75">
        <v>886.3</v>
      </c>
      <c r="F29694" s="73" t="s">
        <v>11</v>
      </c>
    </row>
    <row r="29695" spans="1:6" ht="38.25" x14ac:dyDescent="0.25">
      <c r="A29695" s="73" t="s">
        <v>35570</v>
      </c>
      <c r="B29695" s="74" t="s">
        <v>35571</v>
      </c>
      <c r="C29695" s="73" t="s">
        <v>763</v>
      </c>
      <c r="D29695" s="75">
        <v>870.79</v>
      </c>
      <c r="E29695" s="75">
        <v>864.18</v>
      </c>
      <c r="F29695" s="73" t="s">
        <v>11</v>
      </c>
    </row>
    <row r="29696" spans="1:6" ht="38.25" x14ac:dyDescent="0.25">
      <c r="A29696" s="73" t="s">
        <v>35572</v>
      </c>
      <c r="B29696" s="74" t="s">
        <v>35573</v>
      </c>
      <c r="C29696" s="73" t="s">
        <v>763</v>
      </c>
      <c r="D29696" s="75">
        <v>899.28</v>
      </c>
      <c r="E29696" s="75">
        <v>892.08</v>
      </c>
      <c r="F29696" s="73" t="s">
        <v>11</v>
      </c>
    </row>
    <row r="29697" spans="1:6" ht="38.25" x14ac:dyDescent="0.25">
      <c r="A29697" s="73" t="s">
        <v>35574</v>
      </c>
      <c r="B29697" s="74" t="s">
        <v>35575</v>
      </c>
      <c r="C29697" s="73" t="s">
        <v>763</v>
      </c>
      <c r="D29697" s="75">
        <v>987.05</v>
      </c>
      <c r="E29697" s="75">
        <v>978.01</v>
      </c>
      <c r="F29697" s="73" t="s">
        <v>11</v>
      </c>
    </row>
    <row r="29698" spans="1:6" ht="38.25" x14ac:dyDescent="0.25">
      <c r="A29698" s="73" t="s">
        <v>35576</v>
      </c>
      <c r="B29698" s="74" t="s">
        <v>35577</v>
      </c>
      <c r="C29698" s="73" t="s">
        <v>763</v>
      </c>
      <c r="D29698" s="75">
        <v>550.52</v>
      </c>
      <c r="E29698" s="75">
        <v>547.55999999999995</v>
      </c>
      <c r="F29698" s="73" t="s">
        <v>11</v>
      </c>
    </row>
    <row r="29699" spans="1:6" ht="38.25" x14ac:dyDescent="0.25">
      <c r="A29699" s="73" t="s">
        <v>35578</v>
      </c>
      <c r="B29699" s="74" t="s">
        <v>35579</v>
      </c>
      <c r="C29699" s="73" t="s">
        <v>763</v>
      </c>
      <c r="D29699" s="75">
        <v>467.44</v>
      </c>
      <c r="E29699" s="75">
        <v>463.84</v>
      </c>
      <c r="F29699" s="73" t="s">
        <v>11</v>
      </c>
    </row>
    <row r="29700" spans="1:6" ht="38.25" x14ac:dyDescent="0.25">
      <c r="A29700" s="73" t="s">
        <v>35580</v>
      </c>
      <c r="B29700" s="74" t="s">
        <v>35581</v>
      </c>
      <c r="C29700" s="73" t="s">
        <v>763</v>
      </c>
      <c r="D29700" s="75">
        <v>642.30999999999995</v>
      </c>
      <c r="E29700" s="75">
        <v>639.27</v>
      </c>
      <c r="F29700" s="73" t="s">
        <v>11</v>
      </c>
    </row>
    <row r="29701" spans="1:6" ht="38.25" x14ac:dyDescent="0.25">
      <c r="A29701" s="73" t="s">
        <v>35582</v>
      </c>
      <c r="B29701" s="74" t="s">
        <v>35583</v>
      </c>
      <c r="C29701" s="73" t="s">
        <v>763</v>
      </c>
      <c r="D29701" s="75">
        <v>562.20000000000005</v>
      </c>
      <c r="E29701" s="75">
        <v>558.54999999999995</v>
      </c>
      <c r="F29701" s="73" t="s">
        <v>11</v>
      </c>
    </row>
    <row r="29702" spans="1:6" ht="38.25" x14ac:dyDescent="0.25">
      <c r="A29702" s="73" t="s">
        <v>27077</v>
      </c>
      <c r="B29702" s="74" t="s">
        <v>27078</v>
      </c>
      <c r="C29702" s="73" t="s">
        <v>763</v>
      </c>
      <c r="D29702" s="75">
        <v>434.51</v>
      </c>
      <c r="E29702" s="75">
        <v>430.57</v>
      </c>
      <c r="F29702" s="73" t="s">
        <v>11</v>
      </c>
    </row>
    <row r="29703" spans="1:6" ht="38.25" x14ac:dyDescent="0.25">
      <c r="A29703" s="73" t="s">
        <v>27079</v>
      </c>
      <c r="B29703" s="74" t="s">
        <v>27080</v>
      </c>
      <c r="C29703" s="73" t="s">
        <v>763</v>
      </c>
      <c r="D29703" s="75">
        <v>360.06</v>
      </c>
      <c r="E29703" s="75">
        <v>355.55</v>
      </c>
      <c r="F29703" s="73" t="s">
        <v>11</v>
      </c>
    </row>
    <row r="29704" spans="1:6" ht="38.25" x14ac:dyDescent="0.25">
      <c r="A29704" s="73" t="s">
        <v>27081</v>
      </c>
      <c r="B29704" s="74" t="s">
        <v>27082</v>
      </c>
      <c r="C29704" s="73" t="s">
        <v>763</v>
      </c>
      <c r="D29704" s="75">
        <v>402.77</v>
      </c>
      <c r="E29704" s="75">
        <v>398.43</v>
      </c>
      <c r="F29704" s="73" t="s">
        <v>11</v>
      </c>
    </row>
    <row r="29705" spans="1:6" ht="38.25" x14ac:dyDescent="0.25">
      <c r="A29705" s="73" t="s">
        <v>27083</v>
      </c>
      <c r="B29705" s="74" t="s">
        <v>27084</v>
      </c>
      <c r="C29705" s="73" t="s">
        <v>763</v>
      </c>
      <c r="D29705" s="75">
        <v>341.93</v>
      </c>
      <c r="E29705" s="75">
        <v>337.13</v>
      </c>
      <c r="F29705" s="73" t="s">
        <v>11</v>
      </c>
    </row>
    <row r="29706" spans="1:6" ht="51" x14ac:dyDescent="0.25">
      <c r="A29706" s="73" t="s">
        <v>27085</v>
      </c>
      <c r="B29706" s="74" t="s">
        <v>27086</v>
      </c>
      <c r="C29706" s="73" t="s">
        <v>763</v>
      </c>
      <c r="D29706" s="75">
        <v>526.94000000000005</v>
      </c>
      <c r="E29706" s="75">
        <v>522.51</v>
      </c>
      <c r="F29706" s="73" t="s">
        <v>11</v>
      </c>
    </row>
    <row r="29707" spans="1:6" ht="38.25" x14ac:dyDescent="0.25">
      <c r="A29707" s="73" t="s">
        <v>27087</v>
      </c>
      <c r="B29707" s="74" t="s">
        <v>27088</v>
      </c>
      <c r="C29707" s="73" t="s">
        <v>763</v>
      </c>
      <c r="D29707" s="75">
        <v>445.64</v>
      </c>
      <c r="E29707" s="75">
        <v>440.67</v>
      </c>
      <c r="F29707" s="73" t="s">
        <v>11</v>
      </c>
    </row>
    <row r="29708" spans="1:6" ht="51" x14ac:dyDescent="0.25">
      <c r="A29708" s="73" t="s">
        <v>27089</v>
      </c>
      <c r="B29708" s="74" t="s">
        <v>27090</v>
      </c>
      <c r="C29708" s="73" t="s">
        <v>763</v>
      </c>
      <c r="D29708" s="75">
        <v>449.23</v>
      </c>
      <c r="E29708" s="75">
        <v>445.02</v>
      </c>
      <c r="F29708" s="73" t="s">
        <v>11</v>
      </c>
    </row>
    <row r="29709" spans="1:6" ht="51" x14ac:dyDescent="0.25">
      <c r="A29709" s="73" t="s">
        <v>27091</v>
      </c>
      <c r="B29709" s="74" t="s">
        <v>27092</v>
      </c>
      <c r="C29709" s="73" t="s">
        <v>763</v>
      </c>
      <c r="D29709" s="75">
        <v>374.77</v>
      </c>
      <c r="E29709" s="75">
        <v>370.01</v>
      </c>
      <c r="F29709" s="73" t="s">
        <v>11</v>
      </c>
    </row>
    <row r="29710" spans="1:6" ht="38.25" x14ac:dyDescent="0.25">
      <c r="A29710" s="73" t="s">
        <v>27093</v>
      </c>
      <c r="B29710" s="74" t="s">
        <v>27094</v>
      </c>
      <c r="C29710" s="73" t="s">
        <v>763</v>
      </c>
      <c r="D29710" s="75">
        <v>3408.32</v>
      </c>
      <c r="E29710" s="75">
        <v>3402.3</v>
      </c>
      <c r="F29710" s="73" t="s">
        <v>11</v>
      </c>
    </row>
    <row r="29711" spans="1:6" ht="38.25" x14ac:dyDescent="0.25">
      <c r="A29711" s="73" t="s">
        <v>27095</v>
      </c>
      <c r="B29711" s="74" t="s">
        <v>27096</v>
      </c>
      <c r="C29711" s="73" t="s">
        <v>763</v>
      </c>
      <c r="D29711" s="75">
        <v>3512.46</v>
      </c>
      <c r="E29711" s="75">
        <v>3506.53</v>
      </c>
      <c r="F29711" s="73" t="s">
        <v>11</v>
      </c>
    </row>
    <row r="29712" spans="1:6" ht="38.25" x14ac:dyDescent="0.25">
      <c r="A29712" s="73" t="s">
        <v>27097</v>
      </c>
      <c r="B29712" s="74" t="s">
        <v>27098</v>
      </c>
      <c r="C29712" s="73" t="s">
        <v>763</v>
      </c>
      <c r="D29712" s="75">
        <v>3085.72</v>
      </c>
      <c r="E29712" s="75">
        <v>3076.04</v>
      </c>
      <c r="F29712" s="73" t="s">
        <v>11</v>
      </c>
    </row>
    <row r="29713" spans="1:6" ht="38.25" x14ac:dyDescent="0.25">
      <c r="A29713" s="73" t="s">
        <v>27099</v>
      </c>
      <c r="B29713" s="74" t="s">
        <v>27100</v>
      </c>
      <c r="C29713" s="73" t="s">
        <v>763</v>
      </c>
      <c r="D29713" s="75">
        <v>391.94</v>
      </c>
      <c r="E29713" s="75">
        <v>387.33</v>
      </c>
      <c r="F29713" s="73" t="s">
        <v>11</v>
      </c>
    </row>
    <row r="29714" spans="1:6" ht="38.25" x14ac:dyDescent="0.25">
      <c r="A29714" s="73" t="s">
        <v>27101</v>
      </c>
      <c r="B29714" s="74" t="s">
        <v>27102</v>
      </c>
      <c r="C29714" s="73" t="s">
        <v>763</v>
      </c>
      <c r="D29714" s="75">
        <v>285.33999999999997</v>
      </c>
      <c r="E29714" s="75">
        <v>279.85000000000002</v>
      </c>
      <c r="F29714" s="73" t="s">
        <v>11</v>
      </c>
    </row>
    <row r="29715" spans="1:6" ht="51" x14ac:dyDescent="0.25">
      <c r="A29715" s="73" t="s">
        <v>27103</v>
      </c>
      <c r="B29715" s="74" t="s">
        <v>27104</v>
      </c>
      <c r="C29715" s="73" t="s">
        <v>763</v>
      </c>
      <c r="D29715" s="75">
        <v>365.63</v>
      </c>
      <c r="E29715" s="75">
        <v>361.61</v>
      </c>
      <c r="F29715" s="73" t="s">
        <v>11</v>
      </c>
    </row>
    <row r="29716" spans="1:6" ht="51" x14ac:dyDescent="0.25">
      <c r="A29716" s="73" t="s">
        <v>27105</v>
      </c>
      <c r="B29716" s="74" t="s">
        <v>27106</v>
      </c>
      <c r="C29716" s="73" t="s">
        <v>763</v>
      </c>
      <c r="D29716" s="75">
        <v>245.26</v>
      </c>
      <c r="E29716" s="75">
        <v>240.22</v>
      </c>
      <c r="F29716" s="73" t="s">
        <v>11</v>
      </c>
    </row>
    <row r="29717" spans="1:6" ht="51" x14ac:dyDescent="0.25">
      <c r="A29717" s="73" t="s">
        <v>27107</v>
      </c>
      <c r="B29717" s="74" t="s">
        <v>27108</v>
      </c>
      <c r="C29717" s="73" t="s">
        <v>763</v>
      </c>
      <c r="D29717" s="75">
        <v>377.85</v>
      </c>
      <c r="E29717" s="75">
        <v>373.8</v>
      </c>
      <c r="F29717" s="73" t="s">
        <v>11</v>
      </c>
    </row>
    <row r="29718" spans="1:6" ht="51" x14ac:dyDescent="0.25">
      <c r="A29718" s="73" t="s">
        <v>27109</v>
      </c>
      <c r="B29718" s="74" t="s">
        <v>27110</v>
      </c>
      <c r="C29718" s="73" t="s">
        <v>763</v>
      </c>
      <c r="D29718" s="75">
        <v>258.35000000000002</v>
      </c>
      <c r="E29718" s="75">
        <v>253.28</v>
      </c>
      <c r="F29718" s="73" t="s">
        <v>11</v>
      </c>
    </row>
    <row r="29719" spans="1:6" ht="38.25" x14ac:dyDescent="0.25">
      <c r="A29719" s="73" t="s">
        <v>27111</v>
      </c>
      <c r="B29719" s="74" t="s">
        <v>27112</v>
      </c>
      <c r="C29719" s="73" t="s">
        <v>763</v>
      </c>
      <c r="D29719" s="75">
        <v>402.18</v>
      </c>
      <c r="E29719" s="75">
        <v>397.58</v>
      </c>
      <c r="F29719" s="73" t="s">
        <v>11</v>
      </c>
    </row>
    <row r="29720" spans="1:6" ht="38.25" x14ac:dyDescent="0.25">
      <c r="A29720" s="73" t="s">
        <v>27113</v>
      </c>
      <c r="B29720" s="74" t="s">
        <v>27114</v>
      </c>
      <c r="C29720" s="73" t="s">
        <v>763</v>
      </c>
      <c r="D29720" s="75">
        <v>292.43</v>
      </c>
      <c r="E29720" s="75">
        <v>286.92</v>
      </c>
      <c r="F29720" s="73" t="s">
        <v>11</v>
      </c>
    </row>
    <row r="29721" spans="1:6" ht="38.25" x14ac:dyDescent="0.25">
      <c r="A29721" s="73" t="s">
        <v>27115</v>
      </c>
      <c r="B29721" s="74" t="s">
        <v>27116</v>
      </c>
      <c r="C29721" s="73" t="s">
        <v>763</v>
      </c>
      <c r="D29721" s="75">
        <v>419.51</v>
      </c>
      <c r="E29721" s="75">
        <v>414.87</v>
      </c>
      <c r="F29721" s="73" t="s">
        <v>11</v>
      </c>
    </row>
    <row r="29722" spans="1:6" ht="38.25" x14ac:dyDescent="0.25">
      <c r="A29722" s="73" t="s">
        <v>27117</v>
      </c>
      <c r="B29722" s="74" t="s">
        <v>27118</v>
      </c>
      <c r="C29722" s="73" t="s">
        <v>763</v>
      </c>
      <c r="D29722" s="75">
        <v>311</v>
      </c>
      <c r="E29722" s="75">
        <v>305.45999999999998</v>
      </c>
      <c r="F29722" s="73" t="s">
        <v>11</v>
      </c>
    </row>
    <row r="29723" spans="1:6" ht="38.25" x14ac:dyDescent="0.25">
      <c r="A29723" s="73" t="s">
        <v>27119</v>
      </c>
      <c r="B29723" s="74" t="s">
        <v>27120</v>
      </c>
      <c r="C29723" s="73" t="s">
        <v>763</v>
      </c>
      <c r="D29723" s="75">
        <v>438.94</v>
      </c>
      <c r="E29723" s="75">
        <v>434.26</v>
      </c>
      <c r="F29723" s="73" t="s">
        <v>11</v>
      </c>
    </row>
    <row r="29724" spans="1:6" ht="38.25" x14ac:dyDescent="0.25">
      <c r="A29724" s="73" t="s">
        <v>27121</v>
      </c>
      <c r="B29724" s="74" t="s">
        <v>27122</v>
      </c>
      <c r="C29724" s="73" t="s">
        <v>763</v>
      </c>
      <c r="D29724" s="75">
        <v>331.82</v>
      </c>
      <c r="E29724" s="75">
        <v>326.25</v>
      </c>
      <c r="F29724" s="73" t="s">
        <v>11</v>
      </c>
    </row>
    <row r="29725" spans="1:6" ht="38.25" x14ac:dyDescent="0.25">
      <c r="A29725" s="73" t="s">
        <v>27123</v>
      </c>
      <c r="B29725" s="74" t="s">
        <v>27124</v>
      </c>
      <c r="C29725" s="73" t="s">
        <v>763</v>
      </c>
      <c r="D29725" s="75">
        <v>460.58</v>
      </c>
      <c r="E29725" s="75">
        <v>455.85</v>
      </c>
      <c r="F29725" s="73" t="s">
        <v>11</v>
      </c>
    </row>
    <row r="29726" spans="1:6" ht="38.25" x14ac:dyDescent="0.25">
      <c r="A29726" s="73" t="s">
        <v>27125</v>
      </c>
      <c r="B29726" s="74" t="s">
        <v>27126</v>
      </c>
      <c r="C29726" s="73" t="s">
        <v>763</v>
      </c>
      <c r="D29726" s="75">
        <v>355.02</v>
      </c>
      <c r="E29726" s="75">
        <v>349.41</v>
      </c>
      <c r="F29726" s="73" t="s">
        <v>11</v>
      </c>
    </row>
    <row r="29727" spans="1:6" ht="51" x14ac:dyDescent="0.25">
      <c r="A29727" s="73" t="s">
        <v>27127</v>
      </c>
      <c r="B29727" s="74" t="s">
        <v>27128</v>
      </c>
      <c r="C29727" s="73" t="s">
        <v>763</v>
      </c>
      <c r="D29727" s="75">
        <v>406.76</v>
      </c>
      <c r="E29727" s="75">
        <v>402.62</v>
      </c>
      <c r="F29727" s="73" t="s">
        <v>11</v>
      </c>
    </row>
    <row r="29728" spans="1:6" ht="51" x14ac:dyDescent="0.25">
      <c r="A29728" s="73" t="s">
        <v>27129</v>
      </c>
      <c r="B29728" s="74" t="s">
        <v>27130</v>
      </c>
      <c r="C29728" s="73" t="s">
        <v>763</v>
      </c>
      <c r="D29728" s="75">
        <v>334.65</v>
      </c>
      <c r="E29728" s="75">
        <v>329.89</v>
      </c>
      <c r="F29728" s="73" t="s">
        <v>11</v>
      </c>
    </row>
    <row r="29729" spans="1:6" ht="51" x14ac:dyDescent="0.25">
      <c r="A29729" s="73" t="s">
        <v>27131</v>
      </c>
      <c r="B29729" s="74" t="s">
        <v>27132</v>
      </c>
      <c r="C29729" s="73" t="s">
        <v>763</v>
      </c>
      <c r="D29729" s="75">
        <v>454.74</v>
      </c>
      <c r="E29729" s="75">
        <v>450</v>
      </c>
      <c r="F29729" s="73" t="s">
        <v>11</v>
      </c>
    </row>
    <row r="29730" spans="1:6" ht="51" x14ac:dyDescent="0.25">
      <c r="A29730" s="73" t="s">
        <v>27133</v>
      </c>
      <c r="B29730" s="74" t="s">
        <v>27134</v>
      </c>
      <c r="C29730" s="73" t="s">
        <v>763</v>
      </c>
      <c r="D29730" s="75">
        <v>353.44</v>
      </c>
      <c r="E29730" s="75">
        <v>347.86</v>
      </c>
      <c r="F29730" s="73" t="s">
        <v>11</v>
      </c>
    </row>
    <row r="29731" spans="1:6" ht="38.25" x14ac:dyDescent="0.25">
      <c r="A29731" s="73" t="s">
        <v>27135</v>
      </c>
      <c r="B29731" s="74" t="s">
        <v>27136</v>
      </c>
      <c r="C29731" s="73" t="s">
        <v>763</v>
      </c>
      <c r="D29731" s="75">
        <v>360.4</v>
      </c>
      <c r="E29731" s="75">
        <v>359.94</v>
      </c>
      <c r="F29731" s="73" t="s">
        <v>11</v>
      </c>
    </row>
    <row r="29732" spans="1:6" ht="51" x14ac:dyDescent="0.25">
      <c r="A29732" s="73" t="s">
        <v>27137</v>
      </c>
      <c r="B29732" s="74" t="s">
        <v>27138</v>
      </c>
      <c r="C29732" s="73" t="s">
        <v>763</v>
      </c>
      <c r="D29732" s="75">
        <v>251.57</v>
      </c>
      <c r="E29732" s="75">
        <v>250.22</v>
      </c>
      <c r="F29732" s="73" t="s">
        <v>11</v>
      </c>
    </row>
    <row r="29733" spans="1:6" ht="38.25" x14ac:dyDescent="0.25">
      <c r="A29733" s="73" t="s">
        <v>27139</v>
      </c>
      <c r="B29733" s="74" t="s">
        <v>27140</v>
      </c>
      <c r="C29733" s="73" t="s">
        <v>763</v>
      </c>
      <c r="D29733" s="75">
        <v>373.34</v>
      </c>
      <c r="E29733" s="75">
        <v>372.89</v>
      </c>
      <c r="F29733" s="73" t="s">
        <v>11</v>
      </c>
    </row>
    <row r="29734" spans="1:6" ht="51" x14ac:dyDescent="0.25">
      <c r="A29734" s="73" t="s">
        <v>27141</v>
      </c>
      <c r="B29734" s="74" t="s">
        <v>27142</v>
      </c>
      <c r="C29734" s="73" t="s">
        <v>763</v>
      </c>
      <c r="D29734" s="75">
        <v>265.48</v>
      </c>
      <c r="E29734" s="75">
        <v>264.13</v>
      </c>
      <c r="F29734" s="73" t="s">
        <v>11</v>
      </c>
    </row>
    <row r="29735" spans="1:6" ht="38.25" x14ac:dyDescent="0.25">
      <c r="A29735" s="73" t="s">
        <v>27143</v>
      </c>
      <c r="B29735" s="74" t="s">
        <v>27144</v>
      </c>
      <c r="C29735" s="73" t="s">
        <v>763</v>
      </c>
      <c r="D29735" s="75">
        <v>390.22</v>
      </c>
      <c r="E29735" s="75">
        <v>389.77</v>
      </c>
      <c r="F29735" s="73" t="s">
        <v>11</v>
      </c>
    </row>
    <row r="29736" spans="1:6" ht="51" x14ac:dyDescent="0.25">
      <c r="A29736" s="73" t="s">
        <v>27145</v>
      </c>
      <c r="B29736" s="74" t="s">
        <v>27146</v>
      </c>
      <c r="C29736" s="73" t="s">
        <v>763</v>
      </c>
      <c r="D29736" s="75">
        <v>283.62</v>
      </c>
      <c r="E29736" s="75">
        <v>282.27999999999997</v>
      </c>
      <c r="F29736" s="73" t="s">
        <v>11</v>
      </c>
    </row>
    <row r="29737" spans="1:6" ht="51" x14ac:dyDescent="0.25">
      <c r="A29737" s="73" t="s">
        <v>27147</v>
      </c>
      <c r="B29737" s="74" t="s">
        <v>27148</v>
      </c>
      <c r="C29737" s="73" t="s">
        <v>763</v>
      </c>
      <c r="D29737" s="75">
        <v>396.19</v>
      </c>
      <c r="E29737" s="75">
        <v>395.74</v>
      </c>
      <c r="F29737" s="73" t="s">
        <v>11</v>
      </c>
    </row>
    <row r="29738" spans="1:6" ht="51" x14ac:dyDescent="0.25">
      <c r="A29738" s="73" t="s">
        <v>27149</v>
      </c>
      <c r="B29738" s="74" t="s">
        <v>27150</v>
      </c>
      <c r="C29738" s="73" t="s">
        <v>763</v>
      </c>
      <c r="D29738" s="75">
        <v>303.3</v>
      </c>
      <c r="E29738" s="75">
        <v>302.01</v>
      </c>
      <c r="F29738" s="73" t="s">
        <v>11</v>
      </c>
    </row>
    <row r="29739" spans="1:6" ht="51" x14ac:dyDescent="0.25">
      <c r="A29739" s="73" t="s">
        <v>27151</v>
      </c>
      <c r="B29739" s="74" t="s">
        <v>27152</v>
      </c>
      <c r="C29739" s="73" t="s">
        <v>763</v>
      </c>
      <c r="D29739" s="75">
        <v>416.08</v>
      </c>
      <c r="E29739" s="75">
        <v>415.63</v>
      </c>
      <c r="F29739" s="73" t="s">
        <v>11</v>
      </c>
    </row>
    <row r="29740" spans="1:6" ht="51" x14ac:dyDescent="0.25">
      <c r="A29740" s="73" t="s">
        <v>27153</v>
      </c>
      <c r="B29740" s="74" t="s">
        <v>27154</v>
      </c>
      <c r="C29740" s="73" t="s">
        <v>763</v>
      </c>
      <c r="D29740" s="75">
        <v>315.36</v>
      </c>
      <c r="E29740" s="75">
        <v>314.08</v>
      </c>
      <c r="F29740" s="73" t="s">
        <v>11</v>
      </c>
    </row>
    <row r="29741" spans="1:6" ht="51" x14ac:dyDescent="0.25">
      <c r="A29741" s="73" t="s">
        <v>27155</v>
      </c>
      <c r="B29741" s="74" t="s">
        <v>27156</v>
      </c>
      <c r="C29741" s="73" t="s">
        <v>763</v>
      </c>
      <c r="D29741" s="75">
        <v>441.7</v>
      </c>
      <c r="E29741" s="75">
        <v>441.26</v>
      </c>
      <c r="F29741" s="73" t="s">
        <v>11</v>
      </c>
    </row>
    <row r="29742" spans="1:6" ht="51" x14ac:dyDescent="0.25">
      <c r="A29742" s="73" t="s">
        <v>27157</v>
      </c>
      <c r="B29742" s="74" t="s">
        <v>27158</v>
      </c>
      <c r="C29742" s="73" t="s">
        <v>763</v>
      </c>
      <c r="D29742" s="75">
        <v>342.87</v>
      </c>
      <c r="E29742" s="75">
        <v>341.6</v>
      </c>
      <c r="F29742" s="73" t="s">
        <v>11</v>
      </c>
    </row>
    <row r="29743" spans="1:6" ht="51" x14ac:dyDescent="0.25">
      <c r="A29743" s="73" t="s">
        <v>27159</v>
      </c>
      <c r="B29743" s="74" t="s">
        <v>27160</v>
      </c>
      <c r="C29743" s="73" t="s">
        <v>763</v>
      </c>
      <c r="D29743" s="75">
        <v>470.3</v>
      </c>
      <c r="E29743" s="75">
        <v>469.86</v>
      </c>
      <c r="F29743" s="73" t="s">
        <v>11</v>
      </c>
    </row>
    <row r="29744" spans="1:6" ht="51" x14ac:dyDescent="0.25">
      <c r="A29744" s="73" t="s">
        <v>27161</v>
      </c>
      <c r="B29744" s="74" t="s">
        <v>27162</v>
      </c>
      <c r="C29744" s="73" t="s">
        <v>763</v>
      </c>
      <c r="D29744" s="75">
        <v>373.56</v>
      </c>
      <c r="E29744" s="75">
        <v>372.32</v>
      </c>
      <c r="F29744" s="73" t="s">
        <v>11</v>
      </c>
    </row>
    <row r="29745" spans="1:6" ht="51" x14ac:dyDescent="0.25">
      <c r="A29745" s="73" t="s">
        <v>27163</v>
      </c>
      <c r="B29745" s="74" t="s">
        <v>27164</v>
      </c>
      <c r="C29745" s="73" t="s">
        <v>763</v>
      </c>
      <c r="D29745" s="75">
        <v>472.72</v>
      </c>
      <c r="E29745" s="75">
        <v>472.27</v>
      </c>
      <c r="F29745" s="73" t="s">
        <v>11</v>
      </c>
    </row>
    <row r="29746" spans="1:6" ht="51" x14ac:dyDescent="0.25">
      <c r="A29746" s="73" t="s">
        <v>27165</v>
      </c>
      <c r="B29746" s="74" t="s">
        <v>27166</v>
      </c>
      <c r="C29746" s="73" t="s">
        <v>763</v>
      </c>
      <c r="D29746" s="75">
        <v>367.06</v>
      </c>
      <c r="E29746" s="75">
        <v>365.74</v>
      </c>
      <c r="F29746" s="73" t="s">
        <v>11</v>
      </c>
    </row>
    <row r="29747" spans="1:6" ht="51" x14ac:dyDescent="0.25">
      <c r="A29747" s="73" t="s">
        <v>27167</v>
      </c>
      <c r="B29747" s="74" t="s">
        <v>27168</v>
      </c>
      <c r="C29747" s="73" t="s">
        <v>763</v>
      </c>
      <c r="D29747" s="75">
        <v>512.79</v>
      </c>
      <c r="E29747" s="75">
        <v>512.34</v>
      </c>
      <c r="F29747" s="73" t="s">
        <v>11</v>
      </c>
    </row>
    <row r="29748" spans="1:6" ht="51" x14ac:dyDescent="0.25">
      <c r="A29748" s="73" t="s">
        <v>27169</v>
      </c>
      <c r="B29748" s="74" t="s">
        <v>27170</v>
      </c>
      <c r="C29748" s="73" t="s">
        <v>763</v>
      </c>
      <c r="D29748" s="75">
        <v>409.18</v>
      </c>
      <c r="E29748" s="75">
        <v>407.88</v>
      </c>
      <c r="F29748" s="73" t="s">
        <v>11</v>
      </c>
    </row>
    <row r="29749" spans="1:6" ht="51" x14ac:dyDescent="0.25">
      <c r="A29749" s="73" t="s">
        <v>27171</v>
      </c>
      <c r="B29749" s="74" t="s">
        <v>27172</v>
      </c>
      <c r="C29749" s="73" t="s">
        <v>763</v>
      </c>
      <c r="D29749" s="75">
        <v>482.1</v>
      </c>
      <c r="E29749" s="75">
        <v>481.6</v>
      </c>
      <c r="F29749" s="73" t="s">
        <v>11</v>
      </c>
    </row>
    <row r="29750" spans="1:6" ht="51" x14ac:dyDescent="0.25">
      <c r="A29750" s="73" t="s">
        <v>27173</v>
      </c>
      <c r="B29750" s="74" t="s">
        <v>27174</v>
      </c>
      <c r="C29750" s="73" t="s">
        <v>763</v>
      </c>
      <c r="D29750" s="75">
        <v>335.75</v>
      </c>
      <c r="E29750" s="75">
        <v>334.57</v>
      </c>
      <c r="F29750" s="73" t="s">
        <v>11</v>
      </c>
    </row>
    <row r="29751" spans="1:6" ht="51" x14ac:dyDescent="0.25">
      <c r="A29751" s="73" t="s">
        <v>27175</v>
      </c>
      <c r="B29751" s="74" t="s">
        <v>27176</v>
      </c>
      <c r="C29751" s="73" t="s">
        <v>763</v>
      </c>
      <c r="D29751" s="75">
        <v>488.04</v>
      </c>
      <c r="E29751" s="75">
        <v>487.59</v>
      </c>
      <c r="F29751" s="73" t="s">
        <v>11</v>
      </c>
    </row>
    <row r="29752" spans="1:6" ht="51" x14ac:dyDescent="0.25">
      <c r="A29752" s="73" t="s">
        <v>27177</v>
      </c>
      <c r="B29752" s="74" t="s">
        <v>27178</v>
      </c>
      <c r="C29752" s="73" t="s">
        <v>763</v>
      </c>
      <c r="D29752" s="75">
        <v>384.61</v>
      </c>
      <c r="E29752" s="75">
        <v>383.34</v>
      </c>
      <c r="F29752" s="73" t="s">
        <v>11</v>
      </c>
    </row>
    <row r="29753" spans="1:6" ht="51" x14ac:dyDescent="0.25">
      <c r="A29753" s="73" t="s">
        <v>27179</v>
      </c>
      <c r="B29753" s="74" t="s">
        <v>27180</v>
      </c>
      <c r="C29753" s="73" t="s">
        <v>763</v>
      </c>
      <c r="D29753" s="75">
        <v>418.42</v>
      </c>
      <c r="E29753" s="75">
        <v>417.97</v>
      </c>
      <c r="F29753" s="73" t="s">
        <v>11</v>
      </c>
    </row>
    <row r="29754" spans="1:6" ht="51" x14ac:dyDescent="0.25">
      <c r="A29754" s="73" t="s">
        <v>27181</v>
      </c>
      <c r="B29754" s="74" t="s">
        <v>27182</v>
      </c>
      <c r="C29754" s="73" t="s">
        <v>763</v>
      </c>
      <c r="D29754" s="75">
        <v>315.08999999999997</v>
      </c>
      <c r="E29754" s="75">
        <v>313.8</v>
      </c>
      <c r="F29754" s="73" t="s">
        <v>11</v>
      </c>
    </row>
    <row r="29755" spans="1:6" ht="38.25" x14ac:dyDescent="0.25">
      <c r="A29755" s="73" t="s">
        <v>27183</v>
      </c>
      <c r="B29755" s="74" t="s">
        <v>27184</v>
      </c>
      <c r="C29755" s="73" t="s">
        <v>763</v>
      </c>
      <c r="D29755" s="75">
        <v>355.85</v>
      </c>
      <c r="E29755" s="75">
        <v>355.54</v>
      </c>
      <c r="F29755" s="73" t="s">
        <v>11</v>
      </c>
    </row>
    <row r="29756" spans="1:6" ht="51" x14ac:dyDescent="0.25">
      <c r="A29756" s="73" t="s">
        <v>27185</v>
      </c>
      <c r="B29756" s="74" t="s">
        <v>27186</v>
      </c>
      <c r="C29756" s="73" t="s">
        <v>763</v>
      </c>
      <c r="D29756" s="75">
        <v>247.02</v>
      </c>
      <c r="E29756" s="75">
        <v>245.82</v>
      </c>
      <c r="F29756" s="73" t="s">
        <v>11</v>
      </c>
    </row>
    <row r="29757" spans="1:6" ht="38.25" x14ac:dyDescent="0.25">
      <c r="A29757" s="73" t="s">
        <v>27187</v>
      </c>
      <c r="B29757" s="74" t="s">
        <v>27188</v>
      </c>
      <c r="C29757" s="73" t="s">
        <v>763</v>
      </c>
      <c r="D29757" s="75">
        <v>368.76</v>
      </c>
      <c r="E29757" s="75">
        <v>368.46</v>
      </c>
      <c r="F29757" s="73" t="s">
        <v>11</v>
      </c>
    </row>
    <row r="29758" spans="1:6" ht="51" x14ac:dyDescent="0.25">
      <c r="A29758" s="73" t="s">
        <v>27189</v>
      </c>
      <c r="B29758" s="74" t="s">
        <v>27190</v>
      </c>
      <c r="C29758" s="73" t="s">
        <v>763</v>
      </c>
      <c r="D29758" s="75">
        <v>260.89</v>
      </c>
      <c r="E29758" s="75">
        <v>259.7</v>
      </c>
      <c r="F29758" s="73" t="s">
        <v>11</v>
      </c>
    </row>
    <row r="29759" spans="1:6" ht="38.25" x14ac:dyDescent="0.25">
      <c r="A29759" s="73" t="s">
        <v>27191</v>
      </c>
      <c r="B29759" s="74" t="s">
        <v>27192</v>
      </c>
      <c r="C29759" s="73" t="s">
        <v>763</v>
      </c>
      <c r="D29759" s="75">
        <v>385.68</v>
      </c>
      <c r="E29759" s="75">
        <v>385.38</v>
      </c>
      <c r="F29759" s="73" t="s">
        <v>11</v>
      </c>
    </row>
    <row r="29760" spans="1:6" ht="51" x14ac:dyDescent="0.25">
      <c r="A29760" s="73" t="s">
        <v>27193</v>
      </c>
      <c r="B29760" s="74" t="s">
        <v>27194</v>
      </c>
      <c r="C29760" s="73" t="s">
        <v>763</v>
      </c>
      <c r="D29760" s="75">
        <v>279.08</v>
      </c>
      <c r="E29760" s="75">
        <v>277.89</v>
      </c>
      <c r="F29760" s="73" t="s">
        <v>11</v>
      </c>
    </row>
    <row r="29761" spans="1:6" ht="51" x14ac:dyDescent="0.25">
      <c r="A29761" s="73" t="s">
        <v>27195</v>
      </c>
      <c r="B29761" s="74" t="s">
        <v>27196</v>
      </c>
      <c r="C29761" s="73" t="s">
        <v>763</v>
      </c>
      <c r="D29761" s="75">
        <v>364.35</v>
      </c>
      <c r="E29761" s="75">
        <v>364.05</v>
      </c>
      <c r="F29761" s="73" t="s">
        <v>11</v>
      </c>
    </row>
    <row r="29762" spans="1:6" ht="51" x14ac:dyDescent="0.25">
      <c r="A29762" s="73" t="s">
        <v>27197</v>
      </c>
      <c r="B29762" s="74" t="s">
        <v>27198</v>
      </c>
      <c r="C29762" s="73" t="s">
        <v>763</v>
      </c>
      <c r="D29762" s="75">
        <v>271.45999999999998</v>
      </c>
      <c r="E29762" s="75">
        <v>270.32</v>
      </c>
      <c r="F29762" s="73" t="s">
        <v>11</v>
      </c>
    </row>
    <row r="29763" spans="1:6" ht="51" x14ac:dyDescent="0.25">
      <c r="A29763" s="73" t="s">
        <v>27199</v>
      </c>
      <c r="B29763" s="74" t="s">
        <v>27200</v>
      </c>
      <c r="C29763" s="73" t="s">
        <v>763</v>
      </c>
      <c r="D29763" s="75">
        <v>381.54</v>
      </c>
      <c r="E29763" s="75">
        <v>381.24</v>
      </c>
      <c r="F29763" s="73" t="s">
        <v>11</v>
      </c>
    </row>
    <row r="29764" spans="1:6" ht="51" x14ac:dyDescent="0.25">
      <c r="A29764" s="73" t="s">
        <v>27201</v>
      </c>
      <c r="B29764" s="74" t="s">
        <v>27202</v>
      </c>
      <c r="C29764" s="73" t="s">
        <v>763</v>
      </c>
      <c r="D29764" s="75">
        <v>280.82</v>
      </c>
      <c r="E29764" s="75">
        <v>279.69</v>
      </c>
      <c r="F29764" s="73" t="s">
        <v>11</v>
      </c>
    </row>
    <row r="29765" spans="1:6" ht="51" x14ac:dyDescent="0.25">
      <c r="A29765" s="73" t="s">
        <v>27203</v>
      </c>
      <c r="B29765" s="74" t="s">
        <v>27204</v>
      </c>
      <c r="C29765" s="73" t="s">
        <v>763</v>
      </c>
      <c r="D29765" s="75">
        <v>403.61</v>
      </c>
      <c r="E29765" s="75">
        <v>403.31</v>
      </c>
      <c r="F29765" s="73" t="s">
        <v>11</v>
      </c>
    </row>
    <row r="29766" spans="1:6" ht="51" x14ac:dyDescent="0.25">
      <c r="A29766" s="73" t="s">
        <v>27205</v>
      </c>
      <c r="B29766" s="74" t="s">
        <v>27206</v>
      </c>
      <c r="C29766" s="73" t="s">
        <v>763</v>
      </c>
      <c r="D29766" s="75">
        <v>304.77</v>
      </c>
      <c r="E29766" s="75">
        <v>303.66000000000003</v>
      </c>
      <c r="F29766" s="73" t="s">
        <v>11</v>
      </c>
    </row>
    <row r="29767" spans="1:6" ht="51" x14ac:dyDescent="0.25">
      <c r="A29767" s="73" t="s">
        <v>27207</v>
      </c>
      <c r="B29767" s="74" t="s">
        <v>27208</v>
      </c>
      <c r="C29767" s="73" t="s">
        <v>763</v>
      </c>
      <c r="D29767" s="75">
        <v>428.28</v>
      </c>
      <c r="E29767" s="75">
        <v>427.98</v>
      </c>
      <c r="F29767" s="73" t="s">
        <v>11</v>
      </c>
    </row>
    <row r="29768" spans="1:6" ht="51" x14ac:dyDescent="0.25">
      <c r="A29768" s="73" t="s">
        <v>27209</v>
      </c>
      <c r="B29768" s="74" t="s">
        <v>27210</v>
      </c>
      <c r="C29768" s="73" t="s">
        <v>763</v>
      </c>
      <c r="D29768" s="75">
        <v>331.54</v>
      </c>
      <c r="E29768" s="75">
        <v>330.44</v>
      </c>
      <c r="F29768" s="73" t="s">
        <v>11</v>
      </c>
    </row>
    <row r="29769" spans="1:6" x14ac:dyDescent="0.25">
      <c r="A29769" s="73" t="s">
        <v>27211</v>
      </c>
      <c r="B29769" s="74" t="s">
        <v>27212</v>
      </c>
      <c r="C29769" s="73" t="s">
        <v>763</v>
      </c>
      <c r="D29769" s="75">
        <v>3.37</v>
      </c>
      <c r="E29769" s="75">
        <v>3.33</v>
      </c>
      <c r="F29769" s="73" t="s">
        <v>11</v>
      </c>
    </row>
    <row r="29770" spans="1:6" x14ac:dyDescent="0.25">
      <c r="A29770" s="73" t="s">
        <v>27213</v>
      </c>
      <c r="B29770" s="74" t="s">
        <v>27214</v>
      </c>
      <c r="C29770" s="73" t="s">
        <v>763</v>
      </c>
      <c r="D29770" s="75">
        <v>23.58</v>
      </c>
      <c r="E29770" s="75">
        <v>23.21</v>
      </c>
      <c r="F29770" s="73" t="s">
        <v>11</v>
      </c>
    </row>
    <row r="29771" spans="1:6" ht="51" x14ac:dyDescent="0.25">
      <c r="A29771" s="73" t="s">
        <v>35742</v>
      </c>
      <c r="B29771" s="74" t="s">
        <v>35743</v>
      </c>
      <c r="C29771" s="73" t="s">
        <v>763</v>
      </c>
      <c r="D29771" s="75">
        <v>383.38</v>
      </c>
      <c r="E29771" s="75">
        <v>379.23</v>
      </c>
      <c r="F29771" s="73" t="s">
        <v>11</v>
      </c>
    </row>
    <row r="29772" spans="1:6" ht="51" x14ac:dyDescent="0.25">
      <c r="A29772" s="73" t="s">
        <v>35744</v>
      </c>
      <c r="B29772" s="74" t="s">
        <v>35745</v>
      </c>
      <c r="C29772" s="73" t="s">
        <v>763</v>
      </c>
      <c r="D29772" s="75">
        <v>325.02999999999997</v>
      </c>
      <c r="E29772" s="75">
        <v>320.41000000000003</v>
      </c>
      <c r="F29772" s="73" t="s">
        <v>11</v>
      </c>
    </row>
    <row r="29773" spans="1:6" ht="51" x14ac:dyDescent="0.25">
      <c r="A29773" s="73" t="s">
        <v>35746</v>
      </c>
      <c r="B29773" s="74" t="s">
        <v>35747</v>
      </c>
      <c r="C29773" s="73" t="s">
        <v>763</v>
      </c>
      <c r="D29773" s="75">
        <v>420.48</v>
      </c>
      <c r="E29773" s="75">
        <v>415.73</v>
      </c>
      <c r="F29773" s="73" t="s">
        <v>11</v>
      </c>
    </row>
    <row r="29774" spans="1:6" ht="51" x14ac:dyDescent="0.25">
      <c r="A29774" s="73" t="s">
        <v>35748</v>
      </c>
      <c r="B29774" s="74" t="s">
        <v>35749</v>
      </c>
      <c r="C29774" s="73" t="s">
        <v>763</v>
      </c>
      <c r="D29774" s="75">
        <v>339.35</v>
      </c>
      <c r="E29774" s="75">
        <v>333.96</v>
      </c>
      <c r="F29774" s="73" t="s">
        <v>11</v>
      </c>
    </row>
    <row r="29775" spans="1:6" ht="25.5" x14ac:dyDescent="0.25">
      <c r="A29775" s="73" t="s">
        <v>27215</v>
      </c>
      <c r="B29775" s="74" t="s">
        <v>27216</v>
      </c>
      <c r="C29775" s="73" t="s">
        <v>763</v>
      </c>
      <c r="D29775" s="75">
        <v>88.16</v>
      </c>
      <c r="E29775" s="75">
        <v>81.95</v>
      </c>
      <c r="F29775" s="73" t="s">
        <v>11</v>
      </c>
    </row>
    <row r="29776" spans="1:6" x14ac:dyDescent="0.25">
      <c r="A29776" s="73" t="s">
        <v>27231</v>
      </c>
      <c r="B29776" s="74" t="s">
        <v>27232</v>
      </c>
      <c r="C29776" s="73" t="s">
        <v>442</v>
      </c>
      <c r="D29776" s="75">
        <v>124.07</v>
      </c>
      <c r="E29776" s="75">
        <v>119.42</v>
      </c>
      <c r="F29776" s="73" t="s">
        <v>11</v>
      </c>
    </row>
    <row r="29777" spans="1:6" x14ac:dyDescent="0.25">
      <c r="A29777" s="73" t="s">
        <v>27233</v>
      </c>
      <c r="B29777" s="74" t="s">
        <v>27234</v>
      </c>
      <c r="C29777" s="73" t="s">
        <v>442</v>
      </c>
      <c r="D29777" s="75">
        <v>153.16</v>
      </c>
      <c r="E29777" s="75">
        <v>148.51</v>
      </c>
      <c r="F29777" s="73" t="s">
        <v>11</v>
      </c>
    </row>
    <row r="29778" spans="1:6" x14ac:dyDescent="0.25">
      <c r="A29778" s="73" t="s">
        <v>27235</v>
      </c>
      <c r="B29778" s="74" t="s">
        <v>27236</v>
      </c>
      <c r="C29778" s="73" t="s">
        <v>442</v>
      </c>
      <c r="D29778" s="75">
        <v>102.54</v>
      </c>
      <c r="E29778" s="75">
        <v>100.26</v>
      </c>
      <c r="F29778" s="73" t="s">
        <v>11</v>
      </c>
    </row>
    <row r="29779" spans="1:6" x14ac:dyDescent="0.25">
      <c r="A29779" s="73" t="s">
        <v>27237</v>
      </c>
      <c r="B29779" s="74" t="s">
        <v>27238</v>
      </c>
      <c r="C29779" s="73" t="s">
        <v>442</v>
      </c>
      <c r="D29779" s="75">
        <v>120.71</v>
      </c>
      <c r="E29779" s="75">
        <v>118.43</v>
      </c>
      <c r="F29779" s="73" t="s">
        <v>11</v>
      </c>
    </row>
    <row r="29780" spans="1:6" x14ac:dyDescent="0.25">
      <c r="A29780" s="73" t="s">
        <v>27239</v>
      </c>
      <c r="B29780" s="74" t="s">
        <v>27240</v>
      </c>
      <c r="C29780" s="73" t="s">
        <v>442</v>
      </c>
      <c r="D29780" s="75">
        <v>135.55000000000001</v>
      </c>
      <c r="E29780" s="75">
        <v>133.27000000000001</v>
      </c>
      <c r="F29780" s="73" t="s">
        <v>11</v>
      </c>
    </row>
    <row r="29781" spans="1:6" x14ac:dyDescent="0.25">
      <c r="A29781" s="73" t="s">
        <v>27241</v>
      </c>
      <c r="B29781" s="74" t="s">
        <v>27242</v>
      </c>
      <c r="C29781" s="73" t="s">
        <v>442</v>
      </c>
      <c r="D29781" s="75">
        <v>184.5</v>
      </c>
      <c r="E29781" s="75">
        <v>182.22</v>
      </c>
      <c r="F29781" s="73" t="s">
        <v>11</v>
      </c>
    </row>
    <row r="29782" spans="1:6" x14ac:dyDescent="0.25">
      <c r="A29782" s="73" t="s">
        <v>27243</v>
      </c>
      <c r="B29782" s="74" t="s">
        <v>27244</v>
      </c>
      <c r="C29782" s="73" t="s">
        <v>442</v>
      </c>
      <c r="D29782" s="75">
        <v>241.48</v>
      </c>
      <c r="E29782" s="75">
        <v>239.2</v>
      </c>
      <c r="F29782" s="73" t="s">
        <v>11</v>
      </c>
    </row>
    <row r="29783" spans="1:6" x14ac:dyDescent="0.25">
      <c r="A29783" s="73" t="s">
        <v>27245</v>
      </c>
      <c r="B29783" s="74" t="s">
        <v>27246</v>
      </c>
      <c r="C29783" s="73" t="s">
        <v>442</v>
      </c>
      <c r="D29783" s="75">
        <v>347.48</v>
      </c>
      <c r="E29783" s="75">
        <v>345.2</v>
      </c>
      <c r="F29783" s="73" t="s">
        <v>11</v>
      </c>
    </row>
    <row r="29784" spans="1:6" x14ac:dyDescent="0.25">
      <c r="A29784" s="73" t="s">
        <v>27247</v>
      </c>
      <c r="B29784" s="74" t="s">
        <v>27248</v>
      </c>
      <c r="C29784" s="73" t="s">
        <v>442</v>
      </c>
      <c r="D29784" s="75">
        <v>76.040000000000006</v>
      </c>
      <c r="E29784" s="75">
        <v>73.290000000000006</v>
      </c>
      <c r="F29784" s="73" t="s">
        <v>11</v>
      </c>
    </row>
    <row r="29785" spans="1:6" x14ac:dyDescent="0.25">
      <c r="A29785" s="73" t="s">
        <v>27249</v>
      </c>
      <c r="B29785" s="74" t="s">
        <v>27250</v>
      </c>
      <c r="C29785" s="73" t="s">
        <v>442</v>
      </c>
      <c r="D29785" s="75">
        <v>88.71</v>
      </c>
      <c r="E29785" s="75">
        <v>85.96</v>
      </c>
      <c r="F29785" s="73" t="s">
        <v>11</v>
      </c>
    </row>
    <row r="29786" spans="1:6" x14ac:dyDescent="0.25">
      <c r="A29786" s="73" t="s">
        <v>27251</v>
      </c>
      <c r="B29786" s="74" t="s">
        <v>27252</v>
      </c>
      <c r="C29786" s="73" t="s">
        <v>442</v>
      </c>
      <c r="D29786" s="75">
        <v>113.05</v>
      </c>
      <c r="E29786" s="75">
        <v>110.3</v>
      </c>
      <c r="F29786" s="73" t="s">
        <v>11</v>
      </c>
    </row>
    <row r="29787" spans="1:6" x14ac:dyDescent="0.25">
      <c r="A29787" s="73" t="s">
        <v>27253</v>
      </c>
      <c r="B29787" s="74" t="s">
        <v>27254</v>
      </c>
      <c r="C29787" s="73" t="s">
        <v>442</v>
      </c>
      <c r="D29787" s="75">
        <v>151.78</v>
      </c>
      <c r="E29787" s="75">
        <v>149.03</v>
      </c>
      <c r="F29787" s="73" t="s">
        <v>11</v>
      </c>
    </row>
    <row r="29788" spans="1:6" x14ac:dyDescent="0.25">
      <c r="A29788" s="73" t="s">
        <v>27255</v>
      </c>
      <c r="B29788" s="74" t="s">
        <v>27256</v>
      </c>
      <c r="C29788" s="73" t="s">
        <v>442</v>
      </c>
      <c r="D29788" s="75">
        <v>237.62</v>
      </c>
      <c r="E29788" s="75">
        <v>234.42</v>
      </c>
      <c r="F29788" s="73" t="s">
        <v>11</v>
      </c>
    </row>
    <row r="29789" spans="1:6" x14ac:dyDescent="0.25">
      <c r="A29789" s="73" t="s">
        <v>27257</v>
      </c>
      <c r="B29789" s="74" t="s">
        <v>27258</v>
      </c>
      <c r="C29789" s="73" t="s">
        <v>442</v>
      </c>
      <c r="D29789" s="75">
        <v>388.87</v>
      </c>
      <c r="E29789" s="75">
        <v>385.67</v>
      </c>
      <c r="F29789" s="73" t="s">
        <v>11</v>
      </c>
    </row>
    <row r="29790" spans="1:6" x14ac:dyDescent="0.25">
      <c r="A29790" s="73" t="s">
        <v>27259</v>
      </c>
      <c r="B29790" s="74" t="s">
        <v>27260</v>
      </c>
      <c r="C29790" s="73" t="s">
        <v>442</v>
      </c>
      <c r="D29790" s="75">
        <v>624.13</v>
      </c>
      <c r="E29790" s="75">
        <v>620.48</v>
      </c>
      <c r="F29790" s="73" t="s">
        <v>11</v>
      </c>
    </row>
    <row r="29791" spans="1:6" x14ac:dyDescent="0.25">
      <c r="A29791" s="73" t="s">
        <v>27261</v>
      </c>
      <c r="B29791" s="74" t="s">
        <v>27262</v>
      </c>
      <c r="C29791" s="73" t="s">
        <v>442</v>
      </c>
      <c r="D29791" s="75">
        <v>80.97</v>
      </c>
      <c r="E29791" s="75">
        <v>80.290000000000006</v>
      </c>
      <c r="F29791" s="73" t="s">
        <v>11</v>
      </c>
    </row>
    <row r="29792" spans="1:6" x14ac:dyDescent="0.25">
      <c r="A29792" s="73" t="s">
        <v>27263</v>
      </c>
      <c r="B29792" s="74" t="s">
        <v>27264</v>
      </c>
      <c r="C29792" s="73" t="s">
        <v>442</v>
      </c>
      <c r="D29792" s="75">
        <v>83.78</v>
      </c>
      <c r="E29792" s="75">
        <v>82.87</v>
      </c>
      <c r="F29792" s="73" t="s">
        <v>11</v>
      </c>
    </row>
    <row r="29793" spans="1:6" x14ac:dyDescent="0.25">
      <c r="A29793" s="73" t="s">
        <v>27265</v>
      </c>
      <c r="B29793" s="74" t="s">
        <v>27266</v>
      </c>
      <c r="C29793" s="73" t="s">
        <v>442</v>
      </c>
      <c r="D29793" s="75">
        <v>105.11</v>
      </c>
      <c r="E29793" s="75">
        <v>103.97</v>
      </c>
      <c r="F29793" s="73" t="s">
        <v>11</v>
      </c>
    </row>
    <row r="29794" spans="1:6" x14ac:dyDescent="0.25">
      <c r="A29794" s="73" t="s">
        <v>27267</v>
      </c>
      <c r="B29794" s="74" t="s">
        <v>27268</v>
      </c>
      <c r="C29794" s="73" t="s">
        <v>442</v>
      </c>
      <c r="D29794" s="75">
        <v>175.83</v>
      </c>
      <c r="E29794" s="75">
        <v>173.08</v>
      </c>
      <c r="F29794" s="73" t="s">
        <v>11</v>
      </c>
    </row>
    <row r="29795" spans="1:6" x14ac:dyDescent="0.25">
      <c r="A29795" s="73" t="s">
        <v>27269</v>
      </c>
      <c r="B29795" s="74" t="s">
        <v>27270</v>
      </c>
      <c r="C29795" s="73" t="s">
        <v>442</v>
      </c>
      <c r="D29795" s="75">
        <v>201.76</v>
      </c>
      <c r="E29795" s="75">
        <v>198.56</v>
      </c>
      <c r="F29795" s="73" t="s">
        <v>11</v>
      </c>
    </row>
    <row r="29796" spans="1:6" x14ac:dyDescent="0.25">
      <c r="A29796" s="73" t="s">
        <v>27271</v>
      </c>
      <c r="B29796" s="74" t="s">
        <v>27272</v>
      </c>
      <c r="C29796" s="73" t="s">
        <v>442</v>
      </c>
      <c r="D29796" s="75">
        <v>289.06</v>
      </c>
      <c r="E29796" s="75">
        <v>285.86</v>
      </c>
      <c r="F29796" s="73" t="s">
        <v>11</v>
      </c>
    </row>
    <row r="29797" spans="1:6" x14ac:dyDescent="0.25">
      <c r="A29797" s="73" t="s">
        <v>27273</v>
      </c>
      <c r="B29797" s="74" t="s">
        <v>27274</v>
      </c>
      <c r="C29797" s="73" t="s">
        <v>442</v>
      </c>
      <c r="D29797" s="75">
        <v>466.37</v>
      </c>
      <c r="E29797" s="75">
        <v>462.72</v>
      </c>
      <c r="F29797" s="73" t="s">
        <v>11</v>
      </c>
    </row>
    <row r="29798" spans="1:6" x14ac:dyDescent="0.25">
      <c r="A29798" s="73" t="s">
        <v>27275</v>
      </c>
      <c r="B29798" s="74" t="s">
        <v>27276</v>
      </c>
      <c r="C29798" s="73" t="s">
        <v>442</v>
      </c>
      <c r="D29798" s="75">
        <v>158.47</v>
      </c>
      <c r="E29798" s="75">
        <v>157.44999999999999</v>
      </c>
      <c r="F29798" s="73" t="s">
        <v>11</v>
      </c>
    </row>
    <row r="29799" spans="1:6" x14ac:dyDescent="0.25">
      <c r="A29799" s="73" t="s">
        <v>27281</v>
      </c>
      <c r="B29799" s="74" t="s">
        <v>27282</v>
      </c>
      <c r="C29799" s="73" t="s">
        <v>442</v>
      </c>
      <c r="D29799" s="75">
        <v>1338.47</v>
      </c>
      <c r="E29799" s="75">
        <v>1299.5899999999999</v>
      </c>
      <c r="F29799" s="73" t="s">
        <v>11</v>
      </c>
    </row>
    <row r="29800" spans="1:6" x14ac:dyDescent="0.25">
      <c r="A29800" s="73" t="s">
        <v>27283</v>
      </c>
      <c r="B29800" s="74" t="s">
        <v>27284</v>
      </c>
      <c r="C29800" s="73" t="s">
        <v>442</v>
      </c>
      <c r="D29800" s="75">
        <v>1491.01</v>
      </c>
      <c r="E29800" s="75">
        <v>1447.65</v>
      </c>
      <c r="F29800" s="73" t="s">
        <v>11</v>
      </c>
    </row>
    <row r="29801" spans="1:6" x14ac:dyDescent="0.25">
      <c r="A29801" s="73" t="s">
        <v>27285</v>
      </c>
      <c r="B29801" s="74" t="s">
        <v>27286</v>
      </c>
      <c r="C29801" s="73" t="s">
        <v>442</v>
      </c>
      <c r="D29801" s="75">
        <v>1626.29</v>
      </c>
      <c r="E29801" s="75">
        <v>1578.77</v>
      </c>
      <c r="F29801" s="73" t="s">
        <v>11</v>
      </c>
    </row>
    <row r="29802" spans="1:6" x14ac:dyDescent="0.25">
      <c r="A29802" s="73" t="s">
        <v>27287</v>
      </c>
      <c r="B29802" s="74" t="s">
        <v>27288</v>
      </c>
      <c r="C29802" s="73" t="s">
        <v>442</v>
      </c>
      <c r="D29802" s="75">
        <v>1767.28</v>
      </c>
      <c r="E29802" s="75">
        <v>1715.41</v>
      </c>
      <c r="F29802" s="73" t="s">
        <v>11</v>
      </c>
    </row>
    <row r="29803" spans="1:6" x14ac:dyDescent="0.25">
      <c r="A29803" s="73" t="s">
        <v>27289</v>
      </c>
      <c r="B29803" s="74" t="s">
        <v>27290</v>
      </c>
      <c r="C29803" s="73" t="s">
        <v>442</v>
      </c>
      <c r="D29803" s="75">
        <v>1923.93</v>
      </c>
      <c r="E29803" s="75">
        <v>1867.3</v>
      </c>
      <c r="F29803" s="73" t="s">
        <v>11</v>
      </c>
    </row>
    <row r="29804" spans="1:6" x14ac:dyDescent="0.25">
      <c r="A29804" s="73" t="s">
        <v>27291</v>
      </c>
      <c r="B29804" s="74" t="s">
        <v>27292</v>
      </c>
      <c r="C29804" s="73" t="s">
        <v>442</v>
      </c>
      <c r="D29804" s="75">
        <v>2096.02</v>
      </c>
      <c r="E29804" s="75">
        <v>2033.66</v>
      </c>
      <c r="F29804" s="73" t="s">
        <v>11</v>
      </c>
    </row>
    <row r="29805" spans="1:6" x14ac:dyDescent="0.25">
      <c r="A29805" s="73" t="s">
        <v>27293</v>
      </c>
      <c r="B29805" s="74" t="s">
        <v>27294</v>
      </c>
      <c r="C29805" s="73" t="s">
        <v>442</v>
      </c>
      <c r="D29805" s="75">
        <v>2829.89</v>
      </c>
      <c r="E29805" s="75">
        <v>2746.46</v>
      </c>
      <c r="F29805" s="73" t="s">
        <v>11</v>
      </c>
    </row>
    <row r="29806" spans="1:6" x14ac:dyDescent="0.25">
      <c r="A29806" s="73" t="s">
        <v>27295</v>
      </c>
      <c r="B29806" s="74" t="s">
        <v>27296</v>
      </c>
      <c r="C29806" s="73" t="s">
        <v>442</v>
      </c>
      <c r="D29806" s="75">
        <v>3012.13</v>
      </c>
      <c r="E29806" s="75">
        <v>2923.06</v>
      </c>
      <c r="F29806" s="73" t="s">
        <v>11</v>
      </c>
    </row>
    <row r="29807" spans="1:6" x14ac:dyDescent="0.25">
      <c r="A29807" s="73" t="s">
        <v>27297</v>
      </c>
      <c r="B29807" s="74" t="s">
        <v>27298</v>
      </c>
      <c r="C29807" s="73" t="s">
        <v>442</v>
      </c>
      <c r="D29807" s="75">
        <v>3739.84</v>
      </c>
      <c r="E29807" s="75">
        <v>3631.1</v>
      </c>
      <c r="F29807" s="73" t="s">
        <v>11</v>
      </c>
    </row>
    <row r="29808" spans="1:6" x14ac:dyDescent="0.25">
      <c r="A29808" s="73" t="s">
        <v>27299</v>
      </c>
      <c r="B29808" s="74" t="s">
        <v>27300</v>
      </c>
      <c r="C29808" s="73" t="s">
        <v>442</v>
      </c>
      <c r="D29808" s="75">
        <v>4173.0200000000004</v>
      </c>
      <c r="E29808" s="75">
        <v>4050.91</v>
      </c>
      <c r="F29808" s="73" t="s">
        <v>11</v>
      </c>
    </row>
    <row r="29809" spans="1:6" ht="25.5" x14ac:dyDescent="0.25">
      <c r="A29809" s="73" t="s">
        <v>27301</v>
      </c>
      <c r="B29809" s="74" t="s">
        <v>27302</v>
      </c>
      <c r="C29809" s="73" t="s">
        <v>442</v>
      </c>
      <c r="D29809" s="75">
        <v>2800.61</v>
      </c>
      <c r="E29809" s="75">
        <v>2753.48</v>
      </c>
      <c r="F29809" s="73" t="s">
        <v>11</v>
      </c>
    </row>
    <row r="29810" spans="1:6" ht="25.5" x14ac:dyDescent="0.25">
      <c r="A29810" s="73" t="s">
        <v>27303</v>
      </c>
      <c r="B29810" s="74" t="s">
        <v>27304</v>
      </c>
      <c r="C29810" s="73" t="s">
        <v>442</v>
      </c>
      <c r="D29810" s="75">
        <v>1940.06</v>
      </c>
      <c r="E29810" s="75">
        <v>1892.92</v>
      </c>
      <c r="F29810" s="73" t="s">
        <v>11</v>
      </c>
    </row>
    <row r="29811" spans="1:6" ht="25.5" x14ac:dyDescent="0.25">
      <c r="A29811" s="73" t="s">
        <v>27305</v>
      </c>
      <c r="B29811" s="74" t="s">
        <v>27306</v>
      </c>
      <c r="C29811" s="73" t="s">
        <v>442</v>
      </c>
      <c r="D29811" s="75">
        <v>3401.71</v>
      </c>
      <c r="E29811" s="75">
        <v>3325.74</v>
      </c>
      <c r="F29811" s="73" t="s">
        <v>11</v>
      </c>
    </row>
    <row r="29812" spans="1:6" x14ac:dyDescent="0.25">
      <c r="A29812" s="73" t="s">
        <v>27307</v>
      </c>
      <c r="B29812" s="74" t="s">
        <v>27308</v>
      </c>
      <c r="C29812" s="73" t="s">
        <v>442</v>
      </c>
      <c r="D29812" s="75">
        <v>1679.17</v>
      </c>
      <c r="E29812" s="75">
        <v>1610.79</v>
      </c>
      <c r="F29812" s="73" t="s">
        <v>11</v>
      </c>
    </row>
    <row r="29813" spans="1:6" ht="25.5" x14ac:dyDescent="0.25">
      <c r="A29813" s="73" t="s">
        <v>27309</v>
      </c>
      <c r="B29813" s="74" t="s">
        <v>27310</v>
      </c>
      <c r="C29813" s="73" t="s">
        <v>442</v>
      </c>
      <c r="D29813" s="75">
        <v>2174.7399999999998</v>
      </c>
      <c r="E29813" s="75">
        <v>2081.63</v>
      </c>
      <c r="F29813" s="73" t="s">
        <v>11</v>
      </c>
    </row>
    <row r="29814" spans="1:6" ht="25.5" x14ac:dyDescent="0.25">
      <c r="A29814" s="73" t="s">
        <v>27311</v>
      </c>
      <c r="B29814" s="74" t="s">
        <v>27312</v>
      </c>
      <c r="C29814" s="73" t="s">
        <v>442</v>
      </c>
      <c r="D29814" s="75">
        <v>3029.1</v>
      </c>
      <c r="E29814" s="75">
        <v>2895.91</v>
      </c>
      <c r="F29814" s="73" t="s">
        <v>11</v>
      </c>
    </row>
    <row r="29815" spans="1:6" x14ac:dyDescent="0.25">
      <c r="A29815" s="73" t="s">
        <v>27313</v>
      </c>
      <c r="B29815" s="74" t="s">
        <v>27314</v>
      </c>
      <c r="C29815" s="73" t="s">
        <v>442</v>
      </c>
      <c r="D29815" s="75">
        <v>2164.17</v>
      </c>
      <c r="E29815" s="75">
        <v>2078.0700000000002</v>
      </c>
      <c r="F29815" s="73" t="s">
        <v>11</v>
      </c>
    </row>
    <row r="29816" spans="1:6" ht="25.5" x14ac:dyDescent="0.25">
      <c r="A29816" s="73" t="s">
        <v>27315</v>
      </c>
      <c r="B29816" s="74" t="s">
        <v>27316</v>
      </c>
      <c r="C29816" s="73" t="s">
        <v>442</v>
      </c>
      <c r="D29816" s="75">
        <v>2744.68</v>
      </c>
      <c r="E29816" s="75">
        <v>2627.72</v>
      </c>
      <c r="F29816" s="73" t="s">
        <v>11</v>
      </c>
    </row>
    <row r="29817" spans="1:6" ht="25.5" x14ac:dyDescent="0.25">
      <c r="A29817" s="73" t="s">
        <v>27317</v>
      </c>
      <c r="B29817" s="74" t="s">
        <v>27318</v>
      </c>
      <c r="C29817" s="73" t="s">
        <v>442</v>
      </c>
      <c r="D29817" s="75">
        <v>3812.61</v>
      </c>
      <c r="E29817" s="75">
        <v>3646.73</v>
      </c>
      <c r="F29817" s="73" t="s">
        <v>11</v>
      </c>
    </row>
    <row r="29818" spans="1:6" x14ac:dyDescent="0.25">
      <c r="A29818" s="73" t="s">
        <v>27319</v>
      </c>
      <c r="B29818" s="74" t="s">
        <v>27320</v>
      </c>
      <c r="C29818" s="73" t="s">
        <v>442</v>
      </c>
      <c r="D29818" s="75">
        <v>2679.72</v>
      </c>
      <c r="E29818" s="75">
        <v>2572.94</v>
      </c>
      <c r="F29818" s="73" t="s">
        <v>11</v>
      </c>
    </row>
    <row r="29819" spans="1:6" ht="25.5" x14ac:dyDescent="0.25">
      <c r="A29819" s="73" t="s">
        <v>27321</v>
      </c>
      <c r="B29819" s="74" t="s">
        <v>27322</v>
      </c>
      <c r="C29819" s="73" t="s">
        <v>442</v>
      </c>
      <c r="D29819" s="75">
        <v>2173.09</v>
      </c>
      <c r="E29819" s="75">
        <v>2090.5500000000002</v>
      </c>
      <c r="F29819" s="73" t="s">
        <v>11</v>
      </c>
    </row>
    <row r="29820" spans="1:6" ht="25.5" x14ac:dyDescent="0.25">
      <c r="A29820" s="73" t="s">
        <v>27323</v>
      </c>
      <c r="B29820" s="74" t="s">
        <v>27324</v>
      </c>
      <c r="C29820" s="73" t="s">
        <v>442</v>
      </c>
      <c r="D29820" s="75">
        <v>3176.14</v>
      </c>
      <c r="E29820" s="75">
        <v>3058.22</v>
      </c>
      <c r="F29820" s="73" t="s">
        <v>11</v>
      </c>
    </row>
    <row r="29821" spans="1:6" ht="25.5" x14ac:dyDescent="0.25">
      <c r="A29821" s="73" t="s">
        <v>27325</v>
      </c>
      <c r="B29821" s="74" t="s">
        <v>27326</v>
      </c>
      <c r="C29821" s="73" t="s">
        <v>442</v>
      </c>
      <c r="D29821" s="75">
        <v>2103.87</v>
      </c>
      <c r="E29821" s="75">
        <v>2009.18</v>
      </c>
      <c r="F29821" s="73" t="s">
        <v>11</v>
      </c>
    </row>
    <row r="29822" spans="1:6" ht="25.5" x14ac:dyDescent="0.25">
      <c r="A29822" s="73" t="s">
        <v>27327</v>
      </c>
      <c r="B29822" s="74" t="s">
        <v>27328</v>
      </c>
      <c r="C29822" s="73" t="s">
        <v>442</v>
      </c>
      <c r="D29822" s="75">
        <v>3013.57</v>
      </c>
      <c r="E29822" s="75">
        <v>2878.66</v>
      </c>
      <c r="F29822" s="73" t="s">
        <v>11</v>
      </c>
    </row>
    <row r="29823" spans="1:6" ht="25.5" x14ac:dyDescent="0.25">
      <c r="A29823" s="73" t="s">
        <v>27329</v>
      </c>
      <c r="B29823" s="74" t="s">
        <v>27330</v>
      </c>
      <c r="C29823" s="73" t="s">
        <v>442</v>
      </c>
      <c r="D29823" s="75">
        <v>2653.69</v>
      </c>
      <c r="E29823" s="75">
        <v>2536.11</v>
      </c>
      <c r="F29823" s="73" t="s">
        <v>11</v>
      </c>
    </row>
    <row r="29824" spans="1:6" ht="25.5" x14ac:dyDescent="0.25">
      <c r="A29824" s="73" t="s">
        <v>27331</v>
      </c>
      <c r="B29824" s="74" t="s">
        <v>27332</v>
      </c>
      <c r="C29824" s="73" t="s">
        <v>442</v>
      </c>
      <c r="D29824" s="75">
        <v>3776.96</v>
      </c>
      <c r="E29824" s="75">
        <v>3610.33</v>
      </c>
      <c r="F29824" s="73" t="s">
        <v>11</v>
      </c>
    </row>
    <row r="29825" spans="1:6" ht="25.5" x14ac:dyDescent="0.25">
      <c r="A29825" s="73" t="s">
        <v>27335</v>
      </c>
      <c r="B29825" s="74" t="s">
        <v>27336</v>
      </c>
      <c r="C29825" s="73" t="s">
        <v>442</v>
      </c>
      <c r="D29825" s="75">
        <v>2506.4899999999998</v>
      </c>
      <c r="E29825" s="75">
        <v>2421.54</v>
      </c>
      <c r="F29825" s="73" t="s">
        <v>11</v>
      </c>
    </row>
    <row r="29826" spans="1:6" ht="25.5" x14ac:dyDescent="0.25">
      <c r="A29826" s="73" t="s">
        <v>27337</v>
      </c>
      <c r="B29826" s="74" t="s">
        <v>27338</v>
      </c>
      <c r="C29826" s="73" t="s">
        <v>442</v>
      </c>
      <c r="D29826" s="75">
        <v>2950.84</v>
      </c>
      <c r="E29826" s="75">
        <v>2849.75</v>
      </c>
      <c r="F29826" s="73" t="s">
        <v>11</v>
      </c>
    </row>
    <row r="29827" spans="1:6" ht="25.5" x14ac:dyDescent="0.25">
      <c r="A29827" s="73" t="s">
        <v>27339</v>
      </c>
      <c r="B29827" s="74" t="s">
        <v>27340</v>
      </c>
      <c r="C29827" s="73" t="s">
        <v>442</v>
      </c>
      <c r="D29827" s="75">
        <v>3535.65</v>
      </c>
      <c r="E29827" s="75">
        <v>3412.19</v>
      </c>
      <c r="F29827" s="73" t="s">
        <v>11</v>
      </c>
    </row>
    <row r="29828" spans="1:6" ht="25.5" x14ac:dyDescent="0.25">
      <c r="A29828" s="73" t="s">
        <v>27341</v>
      </c>
      <c r="B29828" s="74" t="s">
        <v>27342</v>
      </c>
      <c r="C29828" s="73" t="s">
        <v>442</v>
      </c>
      <c r="D29828" s="75">
        <v>4561.46</v>
      </c>
      <c r="E29828" s="75">
        <v>4405.45</v>
      </c>
      <c r="F29828" s="73" t="s">
        <v>11</v>
      </c>
    </row>
    <row r="29829" spans="1:6" ht="25.5" x14ac:dyDescent="0.25">
      <c r="A29829" s="73" t="s">
        <v>27343</v>
      </c>
      <c r="B29829" s="74" t="s">
        <v>27344</v>
      </c>
      <c r="C29829" s="73" t="s">
        <v>442</v>
      </c>
      <c r="D29829" s="75">
        <v>5735.81</v>
      </c>
      <c r="E29829" s="75">
        <v>5538.18</v>
      </c>
      <c r="F29829" s="73" t="s">
        <v>11</v>
      </c>
    </row>
    <row r="29830" spans="1:6" ht="25.5" x14ac:dyDescent="0.25">
      <c r="A29830" s="73" t="s">
        <v>27345</v>
      </c>
      <c r="B29830" s="74" t="s">
        <v>27346</v>
      </c>
      <c r="C29830" s="73" t="s">
        <v>442</v>
      </c>
      <c r="D29830" s="75">
        <v>3198.98</v>
      </c>
      <c r="E29830" s="75">
        <v>3091.38</v>
      </c>
      <c r="F29830" s="73" t="s">
        <v>11</v>
      </c>
    </row>
    <row r="29831" spans="1:6" ht="25.5" x14ac:dyDescent="0.25">
      <c r="A29831" s="73" t="s">
        <v>27347</v>
      </c>
      <c r="B29831" s="74" t="s">
        <v>27348</v>
      </c>
      <c r="C29831" s="73" t="s">
        <v>442</v>
      </c>
      <c r="D29831" s="75">
        <v>3466.13</v>
      </c>
      <c r="E29831" s="75">
        <v>3347.16</v>
      </c>
      <c r="F29831" s="73" t="s">
        <v>11</v>
      </c>
    </row>
    <row r="29832" spans="1:6" ht="25.5" x14ac:dyDescent="0.25">
      <c r="A29832" s="73" t="s">
        <v>27349</v>
      </c>
      <c r="B29832" s="74" t="s">
        <v>27350</v>
      </c>
      <c r="C29832" s="73" t="s">
        <v>442</v>
      </c>
      <c r="D29832" s="75">
        <v>4375.8</v>
      </c>
      <c r="E29832" s="75">
        <v>4225.71</v>
      </c>
      <c r="F29832" s="73" t="s">
        <v>11</v>
      </c>
    </row>
    <row r="29833" spans="1:6" ht="25.5" x14ac:dyDescent="0.25">
      <c r="A29833" s="73" t="s">
        <v>27351</v>
      </c>
      <c r="B29833" s="74" t="s">
        <v>27352</v>
      </c>
      <c r="C29833" s="73" t="s">
        <v>442</v>
      </c>
      <c r="D29833" s="75">
        <v>5152.58</v>
      </c>
      <c r="E29833" s="75">
        <v>4975.6000000000004</v>
      </c>
      <c r="F29833" s="73" t="s">
        <v>11</v>
      </c>
    </row>
    <row r="29834" spans="1:6" ht="25.5" x14ac:dyDescent="0.25">
      <c r="A29834" s="73" t="s">
        <v>27353</v>
      </c>
      <c r="B29834" s="74" t="s">
        <v>27354</v>
      </c>
      <c r="C29834" s="73" t="s">
        <v>442</v>
      </c>
      <c r="D29834" s="75">
        <v>6460.12</v>
      </c>
      <c r="E29834" s="75">
        <v>6238.3</v>
      </c>
      <c r="F29834" s="73" t="s">
        <v>11</v>
      </c>
    </row>
    <row r="29835" spans="1:6" ht="25.5" x14ac:dyDescent="0.25">
      <c r="A29835" s="73" t="s">
        <v>27355</v>
      </c>
      <c r="B29835" s="74" t="s">
        <v>27356</v>
      </c>
      <c r="C29835" s="73" t="s">
        <v>442</v>
      </c>
      <c r="D29835" s="75">
        <v>3776.94</v>
      </c>
      <c r="E29835" s="75">
        <v>3649.96</v>
      </c>
      <c r="F29835" s="73" t="s">
        <v>11</v>
      </c>
    </row>
    <row r="29836" spans="1:6" ht="25.5" x14ac:dyDescent="0.25">
      <c r="A29836" s="73" t="s">
        <v>27357</v>
      </c>
      <c r="B29836" s="74" t="s">
        <v>27358</v>
      </c>
      <c r="C29836" s="73" t="s">
        <v>442</v>
      </c>
      <c r="D29836" s="75">
        <v>4222.55</v>
      </c>
      <c r="E29836" s="75">
        <v>4079.15</v>
      </c>
      <c r="F29836" s="73" t="s">
        <v>11</v>
      </c>
    </row>
    <row r="29837" spans="1:6" ht="25.5" x14ac:dyDescent="0.25">
      <c r="A29837" s="73" t="s">
        <v>27359</v>
      </c>
      <c r="B29837" s="74" t="s">
        <v>27360</v>
      </c>
      <c r="C29837" s="73" t="s">
        <v>442</v>
      </c>
      <c r="D29837" s="75">
        <v>5028.5200000000004</v>
      </c>
      <c r="E29837" s="75">
        <v>4856.9399999999996</v>
      </c>
      <c r="F29837" s="73" t="s">
        <v>11</v>
      </c>
    </row>
    <row r="29838" spans="1:6" ht="25.5" x14ac:dyDescent="0.25">
      <c r="A29838" s="73" t="s">
        <v>27361</v>
      </c>
      <c r="B29838" s="74" t="s">
        <v>27362</v>
      </c>
      <c r="C29838" s="73" t="s">
        <v>442</v>
      </c>
      <c r="D29838" s="75">
        <v>5868.41</v>
      </c>
      <c r="E29838" s="75">
        <v>5668.03</v>
      </c>
      <c r="F29838" s="73" t="s">
        <v>11</v>
      </c>
    </row>
    <row r="29839" spans="1:6" ht="25.5" x14ac:dyDescent="0.25">
      <c r="A29839" s="73" t="s">
        <v>27363</v>
      </c>
      <c r="B29839" s="74" t="s">
        <v>27364</v>
      </c>
      <c r="C29839" s="73" t="s">
        <v>442</v>
      </c>
      <c r="D29839" s="75">
        <v>7270.61</v>
      </c>
      <c r="E29839" s="75">
        <v>7022.52</v>
      </c>
      <c r="F29839" s="73" t="s">
        <v>11</v>
      </c>
    </row>
    <row r="29840" spans="1:6" x14ac:dyDescent="0.25">
      <c r="A29840" s="73" t="s">
        <v>27367</v>
      </c>
      <c r="B29840" s="74" t="s">
        <v>27368</v>
      </c>
      <c r="C29840" s="73" t="s">
        <v>442</v>
      </c>
      <c r="D29840" s="75">
        <v>577.46</v>
      </c>
      <c r="E29840" s="75">
        <v>568.32000000000005</v>
      </c>
      <c r="F29840" s="73" t="s">
        <v>11</v>
      </c>
    </row>
    <row r="29841" spans="1:6" x14ac:dyDescent="0.25">
      <c r="A29841" s="73" t="s">
        <v>27369</v>
      </c>
      <c r="B29841" s="74" t="s">
        <v>27370</v>
      </c>
      <c r="C29841" s="73" t="s">
        <v>442</v>
      </c>
      <c r="D29841" s="75">
        <v>31.93</v>
      </c>
      <c r="E29841" s="75">
        <v>30.63</v>
      </c>
      <c r="F29841" s="73" t="s">
        <v>11</v>
      </c>
    </row>
    <row r="29842" spans="1:6" x14ac:dyDescent="0.25">
      <c r="A29842" s="73" t="s">
        <v>27371</v>
      </c>
      <c r="B29842" s="74" t="s">
        <v>27372</v>
      </c>
      <c r="C29842" s="73" t="s">
        <v>442</v>
      </c>
      <c r="D29842" s="75">
        <v>119.83</v>
      </c>
      <c r="E29842" s="75">
        <v>117.04</v>
      </c>
      <c r="F29842" s="73" t="s">
        <v>11</v>
      </c>
    </row>
    <row r="29843" spans="1:6" x14ac:dyDescent="0.25">
      <c r="A29843" s="73" t="s">
        <v>27373</v>
      </c>
      <c r="B29843" s="74" t="s">
        <v>27374</v>
      </c>
      <c r="C29843" s="73" t="s">
        <v>442</v>
      </c>
      <c r="D29843" s="75">
        <v>148.31</v>
      </c>
      <c r="E29843" s="75">
        <v>145.38</v>
      </c>
      <c r="F29843" s="73" t="s">
        <v>11</v>
      </c>
    </row>
    <row r="29844" spans="1:6" x14ac:dyDescent="0.25">
      <c r="A29844" s="73" t="s">
        <v>27376</v>
      </c>
      <c r="B29844" s="74" t="s">
        <v>27377</v>
      </c>
      <c r="C29844" s="73" t="s">
        <v>442</v>
      </c>
      <c r="D29844" s="75">
        <v>21.64</v>
      </c>
      <c r="E29844" s="75">
        <v>21.36</v>
      </c>
      <c r="F29844" s="73" t="s">
        <v>11</v>
      </c>
    </row>
    <row r="29845" spans="1:6" ht="25.5" x14ac:dyDescent="0.25">
      <c r="A29845" s="73" t="s">
        <v>27378</v>
      </c>
      <c r="B29845" s="74" t="s">
        <v>27379</v>
      </c>
      <c r="C29845" s="73" t="s">
        <v>442</v>
      </c>
      <c r="D29845" s="75">
        <v>2030.64</v>
      </c>
      <c r="E29845" s="75">
        <v>2012.04</v>
      </c>
      <c r="F29845" s="73" t="s">
        <v>11</v>
      </c>
    </row>
    <row r="29846" spans="1:6" ht="25.5" x14ac:dyDescent="0.25">
      <c r="A29846" s="73" t="s">
        <v>27380</v>
      </c>
      <c r="B29846" s="74" t="s">
        <v>27381</v>
      </c>
      <c r="C29846" s="73" t="s">
        <v>442</v>
      </c>
      <c r="D29846" s="75">
        <v>481.89</v>
      </c>
      <c r="E29846" s="75">
        <v>472.59</v>
      </c>
      <c r="F29846" s="73" t="s">
        <v>11</v>
      </c>
    </row>
    <row r="29847" spans="1:6" x14ac:dyDescent="0.25">
      <c r="A29847" s="73" t="s">
        <v>27384</v>
      </c>
      <c r="B29847" s="74" t="s">
        <v>27385</v>
      </c>
      <c r="C29847" s="73" t="s">
        <v>442</v>
      </c>
      <c r="D29847" s="75">
        <v>770.41</v>
      </c>
      <c r="E29847" s="75">
        <v>766.07</v>
      </c>
      <c r="F29847" s="73" t="s">
        <v>11</v>
      </c>
    </row>
    <row r="29848" spans="1:6" x14ac:dyDescent="0.25">
      <c r="A29848" s="73" t="s">
        <v>27386</v>
      </c>
      <c r="B29848" s="74" t="s">
        <v>27387</v>
      </c>
      <c r="C29848" s="73" t="s">
        <v>442</v>
      </c>
      <c r="D29848" s="75">
        <v>217.32</v>
      </c>
      <c r="E29848" s="75">
        <v>212.98</v>
      </c>
      <c r="F29848" s="73" t="s">
        <v>11</v>
      </c>
    </row>
    <row r="29849" spans="1:6" x14ac:dyDescent="0.25">
      <c r="A29849" s="73" t="s">
        <v>27388</v>
      </c>
      <c r="B29849" s="74" t="s">
        <v>27389</v>
      </c>
      <c r="C29849" s="73" t="s">
        <v>442</v>
      </c>
      <c r="D29849" s="75">
        <v>201.07</v>
      </c>
      <c r="E29849" s="75">
        <v>196.73</v>
      </c>
      <c r="F29849" s="73" t="s">
        <v>11</v>
      </c>
    </row>
    <row r="29850" spans="1:6" x14ac:dyDescent="0.25">
      <c r="A29850" s="73" t="s">
        <v>27390</v>
      </c>
      <c r="B29850" s="74" t="s">
        <v>27391</v>
      </c>
      <c r="C29850" s="73" t="s">
        <v>442</v>
      </c>
      <c r="D29850" s="75">
        <v>228.32</v>
      </c>
      <c r="E29850" s="75">
        <v>223.98</v>
      </c>
      <c r="F29850" s="73" t="s">
        <v>11</v>
      </c>
    </row>
    <row r="29851" spans="1:6" x14ac:dyDescent="0.25">
      <c r="A29851" s="73" t="s">
        <v>27392</v>
      </c>
      <c r="B29851" s="74" t="s">
        <v>27393</v>
      </c>
      <c r="C29851" s="73" t="s">
        <v>442</v>
      </c>
      <c r="D29851" s="75">
        <v>30.08</v>
      </c>
      <c r="E29851" s="75">
        <v>29.62</v>
      </c>
      <c r="F29851" s="73" t="s">
        <v>11</v>
      </c>
    </row>
    <row r="29852" spans="1:6" x14ac:dyDescent="0.25">
      <c r="A29852" s="73" t="s">
        <v>27394</v>
      </c>
      <c r="B29852" s="74" t="s">
        <v>27395</v>
      </c>
      <c r="C29852" s="73" t="s">
        <v>442</v>
      </c>
      <c r="D29852" s="75">
        <v>1084.27</v>
      </c>
      <c r="E29852" s="75">
        <v>1062.24</v>
      </c>
      <c r="F29852" s="73" t="s">
        <v>11</v>
      </c>
    </row>
    <row r="29853" spans="1:6" x14ac:dyDescent="0.25">
      <c r="A29853" s="73" t="s">
        <v>27396</v>
      </c>
      <c r="B29853" s="74" t="s">
        <v>27397</v>
      </c>
      <c r="C29853" s="73" t="s">
        <v>442</v>
      </c>
      <c r="D29853" s="75">
        <v>92.76</v>
      </c>
      <c r="E29853" s="75">
        <v>90.9</v>
      </c>
      <c r="F29853" s="73" t="s">
        <v>11</v>
      </c>
    </row>
    <row r="29854" spans="1:6" x14ac:dyDescent="0.25">
      <c r="A29854" s="73" t="s">
        <v>27398</v>
      </c>
      <c r="B29854" s="74" t="s">
        <v>27399</v>
      </c>
      <c r="C29854" s="73" t="s">
        <v>442</v>
      </c>
      <c r="D29854" s="75">
        <v>144.96</v>
      </c>
      <c r="E29854" s="75">
        <v>135.82</v>
      </c>
      <c r="F29854" s="73" t="s">
        <v>11</v>
      </c>
    </row>
    <row r="29855" spans="1:6" x14ac:dyDescent="0.25">
      <c r="A29855" s="73" t="s">
        <v>27400</v>
      </c>
      <c r="B29855" s="74" t="s">
        <v>27401</v>
      </c>
      <c r="C29855" s="73" t="s">
        <v>442</v>
      </c>
      <c r="D29855" s="75">
        <v>142.29</v>
      </c>
      <c r="E29855" s="75">
        <v>133.15</v>
      </c>
      <c r="F29855" s="73" t="s">
        <v>11</v>
      </c>
    </row>
    <row r="29856" spans="1:6" x14ac:dyDescent="0.25">
      <c r="A29856" s="73" t="s">
        <v>27402</v>
      </c>
      <c r="B29856" s="74" t="s">
        <v>27403</v>
      </c>
      <c r="C29856" s="73" t="s">
        <v>442</v>
      </c>
      <c r="D29856" s="75">
        <v>143.87</v>
      </c>
      <c r="E29856" s="75">
        <v>134.72999999999999</v>
      </c>
      <c r="F29856" s="73" t="s">
        <v>11</v>
      </c>
    </row>
    <row r="29857" spans="1:6" x14ac:dyDescent="0.25">
      <c r="A29857" s="73" t="s">
        <v>27404</v>
      </c>
      <c r="B29857" s="74" t="s">
        <v>27405</v>
      </c>
      <c r="C29857" s="73" t="s">
        <v>442</v>
      </c>
      <c r="D29857" s="75">
        <v>161.38</v>
      </c>
      <c r="E29857" s="75">
        <v>152.24</v>
      </c>
      <c r="F29857" s="73" t="s">
        <v>11</v>
      </c>
    </row>
    <row r="29858" spans="1:6" x14ac:dyDescent="0.25">
      <c r="A29858" s="73" t="s">
        <v>27406</v>
      </c>
      <c r="B29858" s="74" t="s">
        <v>27407</v>
      </c>
      <c r="C29858" s="73" t="s">
        <v>442</v>
      </c>
      <c r="D29858" s="75">
        <v>8.99</v>
      </c>
      <c r="E29858" s="75">
        <v>8.5299999999999994</v>
      </c>
      <c r="F29858" s="73" t="s">
        <v>11</v>
      </c>
    </row>
    <row r="29859" spans="1:6" x14ac:dyDescent="0.25">
      <c r="A29859" s="73" t="s">
        <v>27417</v>
      </c>
      <c r="B29859" s="74" t="s">
        <v>27418</v>
      </c>
      <c r="C29859" s="73" t="s">
        <v>442</v>
      </c>
      <c r="D29859" s="75">
        <v>98.86</v>
      </c>
      <c r="E29859" s="75">
        <v>94.24</v>
      </c>
      <c r="F29859" s="73" t="s">
        <v>11</v>
      </c>
    </row>
    <row r="29860" spans="1:6" x14ac:dyDescent="0.25">
      <c r="A29860" s="73" t="s">
        <v>27428</v>
      </c>
      <c r="B29860" s="74" t="s">
        <v>27429</v>
      </c>
      <c r="C29860" s="73" t="s">
        <v>442</v>
      </c>
      <c r="D29860" s="75">
        <v>110.55</v>
      </c>
      <c r="E29860" s="75">
        <v>108.08</v>
      </c>
      <c r="F29860" s="73" t="s">
        <v>11</v>
      </c>
    </row>
    <row r="29861" spans="1:6" x14ac:dyDescent="0.25">
      <c r="A29861" s="73" t="s">
        <v>27430</v>
      </c>
      <c r="B29861" s="74" t="s">
        <v>27431</v>
      </c>
      <c r="C29861" s="73" t="s">
        <v>442</v>
      </c>
      <c r="D29861" s="75">
        <v>107.06</v>
      </c>
      <c r="E29861" s="75">
        <v>104.59</v>
      </c>
      <c r="F29861" s="73" t="s">
        <v>11</v>
      </c>
    </row>
    <row r="29862" spans="1:6" x14ac:dyDescent="0.25">
      <c r="A29862" s="73" t="s">
        <v>27432</v>
      </c>
      <c r="B29862" s="74" t="s">
        <v>27433</v>
      </c>
      <c r="C29862" s="73" t="s">
        <v>442</v>
      </c>
      <c r="D29862" s="75">
        <v>124.23</v>
      </c>
      <c r="E29862" s="75">
        <v>121.44</v>
      </c>
      <c r="F29862" s="73" t="s">
        <v>11</v>
      </c>
    </row>
    <row r="29863" spans="1:6" x14ac:dyDescent="0.25">
      <c r="A29863" s="73" t="s">
        <v>27434</v>
      </c>
      <c r="B29863" s="74" t="s">
        <v>27435</v>
      </c>
      <c r="C29863" s="73" t="s">
        <v>442</v>
      </c>
      <c r="D29863" s="75">
        <v>182.58</v>
      </c>
      <c r="E29863" s="75">
        <v>178.7</v>
      </c>
      <c r="F29863" s="73" t="s">
        <v>11</v>
      </c>
    </row>
    <row r="29864" spans="1:6" x14ac:dyDescent="0.25">
      <c r="A29864" s="73" t="s">
        <v>27436</v>
      </c>
      <c r="B29864" s="74" t="s">
        <v>27437</v>
      </c>
      <c r="C29864" s="73" t="s">
        <v>442</v>
      </c>
      <c r="D29864" s="75">
        <v>200.18</v>
      </c>
      <c r="E29864" s="75">
        <v>196.29</v>
      </c>
      <c r="F29864" s="73" t="s">
        <v>11</v>
      </c>
    </row>
    <row r="29865" spans="1:6" x14ac:dyDescent="0.25">
      <c r="A29865" s="73" t="s">
        <v>27438</v>
      </c>
      <c r="B29865" s="74" t="s">
        <v>27439</v>
      </c>
      <c r="C29865" s="73" t="s">
        <v>442</v>
      </c>
      <c r="D29865" s="75">
        <v>247.43</v>
      </c>
      <c r="E29865" s="75">
        <v>243.55</v>
      </c>
      <c r="F29865" s="73" t="s">
        <v>11</v>
      </c>
    </row>
    <row r="29866" spans="1:6" x14ac:dyDescent="0.25">
      <c r="A29866" s="73" t="s">
        <v>27440</v>
      </c>
      <c r="B29866" s="74" t="s">
        <v>27441</v>
      </c>
      <c r="C29866" s="73" t="s">
        <v>442</v>
      </c>
      <c r="D29866" s="75">
        <v>427.48</v>
      </c>
      <c r="E29866" s="75">
        <v>422.22</v>
      </c>
      <c r="F29866" s="73" t="s">
        <v>11</v>
      </c>
    </row>
    <row r="29867" spans="1:6" x14ac:dyDescent="0.25">
      <c r="A29867" s="73" t="s">
        <v>27442</v>
      </c>
      <c r="B29867" s="74" t="s">
        <v>27443</v>
      </c>
      <c r="C29867" s="73" t="s">
        <v>442</v>
      </c>
      <c r="D29867" s="75">
        <v>654.67999999999995</v>
      </c>
      <c r="E29867" s="75">
        <v>649.42999999999995</v>
      </c>
      <c r="F29867" s="73" t="s">
        <v>11</v>
      </c>
    </row>
    <row r="29868" spans="1:6" x14ac:dyDescent="0.25">
      <c r="A29868" s="73" t="s">
        <v>27444</v>
      </c>
      <c r="B29868" s="74" t="s">
        <v>27445</v>
      </c>
      <c r="C29868" s="73" t="s">
        <v>442</v>
      </c>
      <c r="D29868" s="75">
        <v>1031.94</v>
      </c>
      <c r="E29868" s="75">
        <v>1025.17</v>
      </c>
      <c r="F29868" s="73" t="s">
        <v>11</v>
      </c>
    </row>
    <row r="29869" spans="1:6" x14ac:dyDescent="0.25">
      <c r="A29869" s="73" t="s">
        <v>27448</v>
      </c>
      <c r="B29869" s="74" t="s">
        <v>27449</v>
      </c>
      <c r="C29869" s="73" t="s">
        <v>442</v>
      </c>
      <c r="D29869" s="75">
        <v>123.08</v>
      </c>
      <c r="E29869" s="75">
        <v>120.61</v>
      </c>
      <c r="F29869" s="73" t="s">
        <v>11</v>
      </c>
    </row>
    <row r="29870" spans="1:6" x14ac:dyDescent="0.25">
      <c r="A29870" s="73" t="s">
        <v>27450</v>
      </c>
      <c r="B29870" s="74" t="s">
        <v>27451</v>
      </c>
      <c r="C29870" s="73" t="s">
        <v>442</v>
      </c>
      <c r="D29870" s="75">
        <v>126.21</v>
      </c>
      <c r="E29870" s="75">
        <v>123.74</v>
      </c>
      <c r="F29870" s="73" t="s">
        <v>11</v>
      </c>
    </row>
    <row r="29871" spans="1:6" x14ac:dyDescent="0.25">
      <c r="A29871" s="73" t="s">
        <v>27452</v>
      </c>
      <c r="B29871" s="74" t="s">
        <v>27453</v>
      </c>
      <c r="C29871" s="73" t="s">
        <v>442</v>
      </c>
      <c r="D29871" s="75">
        <v>243.99</v>
      </c>
      <c r="E29871" s="75">
        <v>240.11</v>
      </c>
      <c r="F29871" s="73" t="s">
        <v>11</v>
      </c>
    </row>
    <row r="29872" spans="1:6" x14ac:dyDescent="0.25">
      <c r="A29872" s="73" t="s">
        <v>27454</v>
      </c>
      <c r="B29872" s="74" t="s">
        <v>27455</v>
      </c>
      <c r="C29872" s="73" t="s">
        <v>442</v>
      </c>
      <c r="D29872" s="75">
        <v>258.77999999999997</v>
      </c>
      <c r="E29872" s="75">
        <v>254.89</v>
      </c>
      <c r="F29872" s="73" t="s">
        <v>11</v>
      </c>
    </row>
    <row r="29873" spans="1:6" x14ac:dyDescent="0.25">
      <c r="A29873" s="73" t="s">
        <v>27456</v>
      </c>
      <c r="B29873" s="74" t="s">
        <v>27457</v>
      </c>
      <c r="C29873" s="73" t="s">
        <v>442</v>
      </c>
      <c r="D29873" s="75">
        <v>157.25</v>
      </c>
      <c r="E29873" s="75">
        <v>154.79</v>
      </c>
      <c r="F29873" s="73" t="s">
        <v>11</v>
      </c>
    </row>
    <row r="29874" spans="1:6" x14ac:dyDescent="0.25">
      <c r="A29874" s="73" t="s">
        <v>27458</v>
      </c>
      <c r="B29874" s="74" t="s">
        <v>27459</v>
      </c>
      <c r="C29874" s="73" t="s">
        <v>442</v>
      </c>
      <c r="D29874" s="75">
        <v>373.82</v>
      </c>
      <c r="E29874" s="75">
        <v>369.94</v>
      </c>
      <c r="F29874" s="73" t="s">
        <v>11</v>
      </c>
    </row>
    <row r="29875" spans="1:6" x14ac:dyDescent="0.25">
      <c r="A29875" s="73" t="s">
        <v>27460</v>
      </c>
      <c r="B29875" s="74" t="s">
        <v>27461</v>
      </c>
      <c r="C29875" s="73" t="s">
        <v>442</v>
      </c>
      <c r="D29875" s="75">
        <v>602.47</v>
      </c>
      <c r="E29875" s="75">
        <v>597.21</v>
      </c>
      <c r="F29875" s="73" t="s">
        <v>11</v>
      </c>
    </row>
    <row r="29876" spans="1:6" x14ac:dyDescent="0.25">
      <c r="A29876" s="73" t="s">
        <v>27462</v>
      </c>
      <c r="B29876" s="74" t="s">
        <v>27463</v>
      </c>
      <c r="C29876" s="73" t="s">
        <v>442</v>
      </c>
      <c r="D29876" s="75">
        <v>717.34</v>
      </c>
      <c r="E29876" s="75">
        <v>712.09</v>
      </c>
      <c r="F29876" s="73" t="s">
        <v>11</v>
      </c>
    </row>
    <row r="29877" spans="1:6" x14ac:dyDescent="0.25">
      <c r="A29877" s="73" t="s">
        <v>27464</v>
      </c>
      <c r="B29877" s="74" t="s">
        <v>27465</v>
      </c>
      <c r="C29877" s="73" t="s">
        <v>442</v>
      </c>
      <c r="D29877" s="75">
        <v>1238.29</v>
      </c>
      <c r="E29877" s="75">
        <v>1231.52</v>
      </c>
      <c r="F29877" s="73" t="s">
        <v>11</v>
      </c>
    </row>
    <row r="29878" spans="1:6" ht="25.5" x14ac:dyDescent="0.25">
      <c r="A29878" s="73" t="s">
        <v>27466</v>
      </c>
      <c r="B29878" s="74" t="s">
        <v>27467</v>
      </c>
      <c r="C29878" s="73" t="s">
        <v>442</v>
      </c>
      <c r="D29878" s="75">
        <v>1510.41</v>
      </c>
      <c r="E29878" s="75">
        <v>1454.84</v>
      </c>
      <c r="F29878" s="73" t="s">
        <v>11</v>
      </c>
    </row>
    <row r="29879" spans="1:6" x14ac:dyDescent="0.25">
      <c r="A29879" s="73" t="s">
        <v>27468</v>
      </c>
      <c r="B29879" s="74" t="s">
        <v>27469</v>
      </c>
      <c r="C29879" s="73" t="s">
        <v>442</v>
      </c>
      <c r="D29879" s="75">
        <v>1301.67</v>
      </c>
      <c r="E29879" s="75">
        <v>1280.42</v>
      </c>
      <c r="F29879" s="73" t="s">
        <v>11</v>
      </c>
    </row>
    <row r="29880" spans="1:6" x14ac:dyDescent="0.25">
      <c r="A29880" s="73" t="s">
        <v>27471</v>
      </c>
      <c r="B29880" s="74" t="s">
        <v>27472</v>
      </c>
      <c r="C29880" s="73" t="s">
        <v>442</v>
      </c>
      <c r="D29880" s="75">
        <v>211.91</v>
      </c>
      <c r="E29880" s="75">
        <v>205.39</v>
      </c>
      <c r="F29880" s="73" t="s">
        <v>11</v>
      </c>
    </row>
    <row r="29881" spans="1:6" x14ac:dyDescent="0.25">
      <c r="A29881" s="73" t="s">
        <v>27473</v>
      </c>
      <c r="B29881" s="74" t="s">
        <v>27474</v>
      </c>
      <c r="C29881" s="73" t="s">
        <v>442</v>
      </c>
      <c r="D29881" s="75">
        <v>652.41999999999996</v>
      </c>
      <c r="E29881" s="75">
        <v>639.38</v>
      </c>
      <c r="F29881" s="73" t="s">
        <v>11</v>
      </c>
    </row>
    <row r="29882" spans="1:6" x14ac:dyDescent="0.25">
      <c r="A29882" s="73" t="s">
        <v>27475</v>
      </c>
      <c r="B29882" s="74" t="s">
        <v>27476</v>
      </c>
      <c r="C29882" s="73" t="s">
        <v>442</v>
      </c>
      <c r="D29882" s="75">
        <v>478.93</v>
      </c>
      <c r="E29882" s="75">
        <v>458.21</v>
      </c>
      <c r="F29882" s="73" t="s">
        <v>11</v>
      </c>
    </row>
    <row r="29883" spans="1:6" ht="25.5" x14ac:dyDescent="0.25">
      <c r="A29883" s="73" t="s">
        <v>27477</v>
      </c>
      <c r="B29883" s="74" t="s">
        <v>27478</v>
      </c>
      <c r="C29883" s="73" t="s">
        <v>442</v>
      </c>
      <c r="D29883" s="75">
        <v>1702.26</v>
      </c>
      <c r="E29883" s="75">
        <v>1628.32</v>
      </c>
      <c r="F29883" s="73" t="s">
        <v>11</v>
      </c>
    </row>
    <row r="29884" spans="1:6" x14ac:dyDescent="0.25">
      <c r="A29884" s="73" t="s">
        <v>27479</v>
      </c>
      <c r="B29884" s="74" t="s">
        <v>27480</v>
      </c>
      <c r="C29884" s="73" t="s">
        <v>442</v>
      </c>
      <c r="D29884" s="75">
        <v>391.57</v>
      </c>
      <c r="E29884" s="75">
        <v>390.27</v>
      </c>
      <c r="F29884" s="73" t="s">
        <v>11</v>
      </c>
    </row>
    <row r="29885" spans="1:6" x14ac:dyDescent="0.25">
      <c r="A29885" s="73" t="s">
        <v>27481</v>
      </c>
      <c r="B29885" s="74" t="s">
        <v>27482</v>
      </c>
      <c r="C29885" s="73" t="s">
        <v>442</v>
      </c>
      <c r="D29885" s="75">
        <v>242.36</v>
      </c>
      <c r="E29885" s="75">
        <v>242.36</v>
      </c>
      <c r="F29885" s="73" t="s">
        <v>11</v>
      </c>
    </row>
    <row r="29886" spans="1:6" ht="25.5" x14ac:dyDescent="0.25">
      <c r="A29886" s="73" t="s">
        <v>27483</v>
      </c>
      <c r="B29886" s="74" t="s">
        <v>27484</v>
      </c>
      <c r="C29886" s="73" t="s">
        <v>442</v>
      </c>
      <c r="D29886" s="75">
        <v>2533.81</v>
      </c>
      <c r="E29886" s="75">
        <v>2527.33</v>
      </c>
      <c r="F29886" s="73" t="s">
        <v>11</v>
      </c>
    </row>
    <row r="29887" spans="1:6" x14ac:dyDescent="0.25">
      <c r="A29887" s="73" t="s">
        <v>27485</v>
      </c>
      <c r="B29887" s="74" t="s">
        <v>27486</v>
      </c>
      <c r="C29887" s="73" t="s">
        <v>442</v>
      </c>
      <c r="D29887" s="75">
        <v>1829.55</v>
      </c>
      <c r="E29887" s="75">
        <v>1825.23</v>
      </c>
      <c r="F29887" s="73" t="s">
        <v>11</v>
      </c>
    </row>
    <row r="29888" spans="1:6" x14ac:dyDescent="0.25">
      <c r="A29888" s="73" t="s">
        <v>27487</v>
      </c>
      <c r="B29888" s="74" t="s">
        <v>27488</v>
      </c>
      <c r="C29888" s="73" t="s">
        <v>442</v>
      </c>
      <c r="D29888" s="75">
        <v>2023.91</v>
      </c>
      <c r="E29888" s="75">
        <v>2019.59</v>
      </c>
      <c r="F29888" s="73" t="s">
        <v>11</v>
      </c>
    </row>
    <row r="29889" spans="1:6" x14ac:dyDescent="0.25">
      <c r="A29889" s="73" t="s">
        <v>27489</v>
      </c>
      <c r="B29889" s="74" t="s">
        <v>27490</v>
      </c>
      <c r="C29889" s="73" t="s">
        <v>442</v>
      </c>
      <c r="D29889" s="75">
        <v>1319.02</v>
      </c>
      <c r="E29889" s="75">
        <v>1314.7</v>
      </c>
      <c r="F29889" s="73" t="s">
        <v>11</v>
      </c>
    </row>
    <row r="29890" spans="1:6" ht="25.5" x14ac:dyDescent="0.25">
      <c r="A29890" s="73" t="s">
        <v>27491</v>
      </c>
      <c r="B29890" s="74" t="s">
        <v>27492</v>
      </c>
      <c r="C29890" s="73" t="s">
        <v>442</v>
      </c>
      <c r="D29890" s="75">
        <v>964.86</v>
      </c>
      <c r="E29890" s="75">
        <v>960.54</v>
      </c>
      <c r="F29890" s="73" t="s">
        <v>11</v>
      </c>
    </row>
    <row r="29891" spans="1:6" x14ac:dyDescent="0.25">
      <c r="A29891" s="73" t="s">
        <v>27493</v>
      </c>
      <c r="B29891" s="74" t="s">
        <v>27494</v>
      </c>
      <c r="C29891" s="73" t="s">
        <v>442</v>
      </c>
      <c r="D29891" s="75">
        <v>744.41</v>
      </c>
      <c r="E29891" s="75">
        <v>742.25</v>
      </c>
      <c r="F29891" s="73" t="s">
        <v>11</v>
      </c>
    </row>
    <row r="29892" spans="1:6" x14ac:dyDescent="0.25">
      <c r="A29892" s="73" t="s">
        <v>27495</v>
      </c>
      <c r="B29892" s="74" t="s">
        <v>27496</v>
      </c>
      <c r="C29892" s="73" t="s">
        <v>442</v>
      </c>
      <c r="D29892" s="75">
        <v>279.41000000000003</v>
      </c>
      <c r="E29892" s="75">
        <v>277.25</v>
      </c>
      <c r="F29892" s="73" t="s">
        <v>11</v>
      </c>
    </row>
    <row r="29893" spans="1:6" x14ac:dyDescent="0.25">
      <c r="A29893" s="73" t="s">
        <v>27497</v>
      </c>
      <c r="B29893" s="74" t="s">
        <v>27498</v>
      </c>
      <c r="C29893" s="73" t="s">
        <v>442</v>
      </c>
      <c r="D29893" s="75">
        <v>617.28</v>
      </c>
      <c r="E29893" s="75">
        <v>615.12</v>
      </c>
      <c r="F29893" s="73" t="s">
        <v>11</v>
      </c>
    </row>
    <row r="29894" spans="1:6" x14ac:dyDescent="0.25">
      <c r="A29894" s="73" t="s">
        <v>27499</v>
      </c>
      <c r="B29894" s="74" t="s">
        <v>27500</v>
      </c>
      <c r="C29894" s="73" t="s">
        <v>442</v>
      </c>
      <c r="D29894" s="75">
        <v>631.95000000000005</v>
      </c>
      <c r="E29894" s="75">
        <v>629.79</v>
      </c>
      <c r="F29894" s="73" t="s">
        <v>11</v>
      </c>
    </row>
    <row r="29895" spans="1:6" ht="25.5" x14ac:dyDescent="0.25">
      <c r="A29895" s="73" t="s">
        <v>27501</v>
      </c>
      <c r="B29895" s="74" t="s">
        <v>27502</v>
      </c>
      <c r="C29895" s="73" t="s">
        <v>442</v>
      </c>
      <c r="D29895" s="75">
        <v>163.41</v>
      </c>
      <c r="E29895" s="75">
        <v>161.25</v>
      </c>
      <c r="F29895" s="73" t="s">
        <v>11</v>
      </c>
    </row>
    <row r="29896" spans="1:6" x14ac:dyDescent="0.25">
      <c r="A29896" s="73" t="s">
        <v>27503</v>
      </c>
      <c r="B29896" s="74" t="s">
        <v>27504</v>
      </c>
      <c r="C29896" s="73" t="s">
        <v>442</v>
      </c>
      <c r="D29896" s="75">
        <v>625.98</v>
      </c>
      <c r="E29896" s="75">
        <v>623.82000000000005</v>
      </c>
      <c r="F29896" s="73" t="s">
        <v>11</v>
      </c>
    </row>
    <row r="29897" spans="1:6" ht="25.5" x14ac:dyDescent="0.25">
      <c r="A29897" s="73" t="s">
        <v>27505</v>
      </c>
      <c r="B29897" s="74" t="s">
        <v>27506</v>
      </c>
      <c r="C29897" s="73" t="s">
        <v>442</v>
      </c>
      <c r="D29897" s="75">
        <v>2386.84</v>
      </c>
      <c r="E29897" s="75">
        <v>2351.02</v>
      </c>
      <c r="F29897" s="73" t="s">
        <v>11</v>
      </c>
    </row>
    <row r="29898" spans="1:6" ht="25.5" x14ac:dyDescent="0.25">
      <c r="A29898" s="73" t="s">
        <v>27507</v>
      </c>
      <c r="B29898" s="74" t="s">
        <v>27508</v>
      </c>
      <c r="C29898" s="73" t="s">
        <v>442</v>
      </c>
      <c r="D29898" s="75">
        <v>2352.25</v>
      </c>
      <c r="E29898" s="75">
        <v>2316.9499999999998</v>
      </c>
      <c r="F29898" s="73" t="s">
        <v>11</v>
      </c>
    </row>
    <row r="29899" spans="1:6" ht="25.5" x14ac:dyDescent="0.25">
      <c r="A29899" s="73" t="s">
        <v>27509</v>
      </c>
      <c r="B29899" s="74" t="s">
        <v>27510</v>
      </c>
      <c r="C29899" s="73" t="s">
        <v>442</v>
      </c>
      <c r="D29899" s="75">
        <v>2716.06</v>
      </c>
      <c r="E29899" s="75">
        <v>2675.3</v>
      </c>
      <c r="F29899" s="73" t="s">
        <v>11</v>
      </c>
    </row>
    <row r="29900" spans="1:6" ht="25.5" x14ac:dyDescent="0.25">
      <c r="A29900" s="73" t="s">
        <v>27511</v>
      </c>
      <c r="B29900" s="74" t="s">
        <v>27512</v>
      </c>
      <c r="C29900" s="73" t="s">
        <v>442</v>
      </c>
      <c r="D29900" s="75">
        <v>2676.7</v>
      </c>
      <c r="E29900" s="75">
        <v>2636.53</v>
      </c>
      <c r="F29900" s="73" t="s">
        <v>11</v>
      </c>
    </row>
    <row r="29901" spans="1:6" ht="25.5" x14ac:dyDescent="0.25">
      <c r="A29901" s="73" t="s">
        <v>27513</v>
      </c>
      <c r="B29901" s="74" t="s">
        <v>27514</v>
      </c>
      <c r="C29901" s="73" t="s">
        <v>442</v>
      </c>
      <c r="D29901" s="75">
        <v>658.44</v>
      </c>
      <c r="E29901" s="75">
        <v>648.55999999999995</v>
      </c>
      <c r="F29901" s="73" t="s">
        <v>11</v>
      </c>
    </row>
    <row r="29902" spans="1:6" ht="25.5" x14ac:dyDescent="0.25">
      <c r="A29902" s="73" t="s">
        <v>27515</v>
      </c>
      <c r="B29902" s="74" t="s">
        <v>27516</v>
      </c>
      <c r="C29902" s="73" t="s">
        <v>442</v>
      </c>
      <c r="D29902" s="75">
        <v>648.9</v>
      </c>
      <c r="E29902" s="75">
        <v>639.16</v>
      </c>
      <c r="F29902" s="73" t="s">
        <v>11</v>
      </c>
    </row>
    <row r="29903" spans="1:6" ht="25.5" x14ac:dyDescent="0.25">
      <c r="A29903" s="73" t="s">
        <v>27517</v>
      </c>
      <c r="B29903" s="74" t="s">
        <v>27518</v>
      </c>
      <c r="C29903" s="73" t="s">
        <v>442</v>
      </c>
      <c r="D29903" s="75">
        <v>987.66</v>
      </c>
      <c r="E29903" s="75">
        <v>972.84</v>
      </c>
      <c r="F29903" s="73" t="s">
        <v>11</v>
      </c>
    </row>
    <row r="29904" spans="1:6" ht="25.5" x14ac:dyDescent="0.25">
      <c r="A29904" s="73" t="s">
        <v>27519</v>
      </c>
      <c r="B29904" s="74" t="s">
        <v>27520</v>
      </c>
      <c r="C29904" s="73" t="s">
        <v>442</v>
      </c>
      <c r="D29904" s="75">
        <v>973.35</v>
      </c>
      <c r="E29904" s="75">
        <v>958.74</v>
      </c>
      <c r="F29904" s="73" t="s">
        <v>11</v>
      </c>
    </row>
    <row r="29905" spans="1:6" ht="25.5" x14ac:dyDescent="0.25">
      <c r="A29905" s="73" t="s">
        <v>27521</v>
      </c>
      <c r="B29905" s="74" t="s">
        <v>27522</v>
      </c>
      <c r="C29905" s="73" t="s">
        <v>442</v>
      </c>
      <c r="D29905" s="75">
        <v>1316.88</v>
      </c>
      <c r="E29905" s="75">
        <v>1297.1199999999999</v>
      </c>
      <c r="F29905" s="73" t="s">
        <v>11</v>
      </c>
    </row>
    <row r="29906" spans="1:6" ht="25.5" x14ac:dyDescent="0.25">
      <c r="A29906" s="73" t="s">
        <v>27523</v>
      </c>
      <c r="B29906" s="74" t="s">
        <v>27524</v>
      </c>
      <c r="C29906" s="73" t="s">
        <v>442</v>
      </c>
      <c r="D29906" s="75">
        <v>1297.79</v>
      </c>
      <c r="E29906" s="75">
        <v>1278.32</v>
      </c>
      <c r="F29906" s="73" t="s">
        <v>11</v>
      </c>
    </row>
    <row r="29907" spans="1:6" ht="25.5" x14ac:dyDescent="0.25">
      <c r="A29907" s="73" t="s">
        <v>27525</v>
      </c>
      <c r="B29907" s="74" t="s">
        <v>27526</v>
      </c>
      <c r="C29907" s="73" t="s">
        <v>442</v>
      </c>
      <c r="D29907" s="75">
        <v>644.13</v>
      </c>
      <c r="E29907" s="75">
        <v>634.46</v>
      </c>
      <c r="F29907" s="73" t="s">
        <v>11</v>
      </c>
    </row>
    <row r="29908" spans="1:6" ht="25.5" x14ac:dyDescent="0.25">
      <c r="A29908" s="73" t="s">
        <v>27527</v>
      </c>
      <c r="B29908" s="74" t="s">
        <v>27528</v>
      </c>
      <c r="C29908" s="73" t="s">
        <v>442</v>
      </c>
      <c r="D29908" s="75">
        <v>329.22</v>
      </c>
      <c r="E29908" s="75">
        <v>324.27999999999997</v>
      </c>
      <c r="F29908" s="73" t="s">
        <v>11</v>
      </c>
    </row>
    <row r="29909" spans="1:6" ht="25.5" x14ac:dyDescent="0.25">
      <c r="A29909" s="73" t="s">
        <v>27529</v>
      </c>
      <c r="B29909" s="74" t="s">
        <v>27530</v>
      </c>
      <c r="C29909" s="73" t="s">
        <v>442</v>
      </c>
      <c r="D29909" s="75">
        <v>372.16</v>
      </c>
      <c r="E29909" s="75">
        <v>366.58</v>
      </c>
      <c r="F29909" s="73" t="s">
        <v>11</v>
      </c>
    </row>
    <row r="29910" spans="1:6" ht="25.5" x14ac:dyDescent="0.25">
      <c r="A29910" s="73" t="s">
        <v>27531</v>
      </c>
      <c r="B29910" s="74" t="s">
        <v>27532</v>
      </c>
      <c r="C29910" s="73" t="s">
        <v>442</v>
      </c>
      <c r="D29910" s="75">
        <v>156.97999999999999</v>
      </c>
      <c r="E29910" s="75">
        <v>154.62</v>
      </c>
      <c r="F29910" s="73" t="s">
        <v>11</v>
      </c>
    </row>
    <row r="29911" spans="1:6" ht="25.5" x14ac:dyDescent="0.25">
      <c r="A29911" s="73" t="s">
        <v>27533</v>
      </c>
      <c r="B29911" s="74" t="s">
        <v>27534</v>
      </c>
      <c r="C29911" s="73" t="s">
        <v>442</v>
      </c>
      <c r="D29911" s="75">
        <v>419.87</v>
      </c>
      <c r="E29911" s="75">
        <v>413.57</v>
      </c>
      <c r="F29911" s="73" t="s">
        <v>11</v>
      </c>
    </row>
    <row r="29912" spans="1:6" ht="25.5" x14ac:dyDescent="0.25">
      <c r="A29912" s="73" t="s">
        <v>27535</v>
      </c>
      <c r="B29912" s="74" t="s">
        <v>27536</v>
      </c>
      <c r="C29912" s="73" t="s">
        <v>442</v>
      </c>
      <c r="D29912" s="75">
        <v>314.91000000000003</v>
      </c>
      <c r="E29912" s="75">
        <v>310.18</v>
      </c>
      <c r="F29912" s="73" t="s">
        <v>11</v>
      </c>
    </row>
    <row r="29913" spans="1:6" ht="25.5" x14ac:dyDescent="0.25">
      <c r="A29913" s="73" t="s">
        <v>27537</v>
      </c>
      <c r="B29913" s="74" t="s">
        <v>27538</v>
      </c>
      <c r="C29913" s="73" t="s">
        <v>442</v>
      </c>
      <c r="D29913" s="75">
        <v>310.13</v>
      </c>
      <c r="E29913" s="75">
        <v>305.48</v>
      </c>
      <c r="F29913" s="73" t="s">
        <v>11</v>
      </c>
    </row>
    <row r="29914" spans="1:6" ht="25.5" x14ac:dyDescent="0.25">
      <c r="A29914" s="73" t="s">
        <v>27539</v>
      </c>
      <c r="B29914" s="74" t="s">
        <v>27540</v>
      </c>
      <c r="C29914" s="73" t="s">
        <v>442</v>
      </c>
      <c r="D29914" s="75">
        <v>257.64999999999998</v>
      </c>
      <c r="E29914" s="75">
        <v>253.78</v>
      </c>
      <c r="F29914" s="73" t="s">
        <v>11</v>
      </c>
    </row>
    <row r="29915" spans="1:6" ht="25.5" x14ac:dyDescent="0.25">
      <c r="A29915" s="73" t="s">
        <v>27541</v>
      </c>
      <c r="B29915" s="74" t="s">
        <v>27542</v>
      </c>
      <c r="C29915" s="73" t="s">
        <v>442</v>
      </c>
      <c r="D29915" s="75">
        <v>248.11</v>
      </c>
      <c r="E29915" s="75">
        <v>244.38</v>
      </c>
      <c r="F29915" s="73" t="s">
        <v>11</v>
      </c>
    </row>
    <row r="29916" spans="1:6" ht="25.5" x14ac:dyDescent="0.25">
      <c r="A29916" s="73" t="s">
        <v>27543</v>
      </c>
      <c r="B29916" s="74" t="s">
        <v>27544</v>
      </c>
      <c r="C29916" s="73" t="s">
        <v>442</v>
      </c>
      <c r="D29916" s="75">
        <v>2065.67</v>
      </c>
      <c r="E29916" s="75">
        <v>1949.17</v>
      </c>
      <c r="F29916" s="73" t="s">
        <v>11</v>
      </c>
    </row>
    <row r="29917" spans="1:6" ht="25.5" x14ac:dyDescent="0.25">
      <c r="A29917" s="73" t="s">
        <v>27545</v>
      </c>
      <c r="B29917" s="74" t="s">
        <v>27546</v>
      </c>
      <c r="C29917" s="73" t="s">
        <v>442</v>
      </c>
      <c r="D29917" s="75">
        <v>2350.59</v>
      </c>
      <c r="E29917" s="75">
        <v>2218.0300000000002</v>
      </c>
      <c r="F29917" s="73" t="s">
        <v>11</v>
      </c>
    </row>
    <row r="29918" spans="1:6" ht="25.5" x14ac:dyDescent="0.25">
      <c r="A29918" s="73" t="s">
        <v>27547</v>
      </c>
      <c r="B29918" s="74" t="s">
        <v>27548</v>
      </c>
      <c r="C29918" s="73" t="s">
        <v>442</v>
      </c>
      <c r="D29918" s="75">
        <v>2350.59</v>
      </c>
      <c r="E29918" s="75">
        <v>2218.0300000000002</v>
      </c>
      <c r="F29918" s="73" t="s">
        <v>11</v>
      </c>
    </row>
    <row r="29919" spans="1:6" ht="25.5" x14ac:dyDescent="0.25">
      <c r="A29919" s="73" t="s">
        <v>27549</v>
      </c>
      <c r="B29919" s="74" t="s">
        <v>27550</v>
      </c>
      <c r="C29919" s="73" t="s">
        <v>442</v>
      </c>
      <c r="D29919" s="75">
        <v>1495.83</v>
      </c>
      <c r="E29919" s="75">
        <v>1411.47</v>
      </c>
      <c r="F29919" s="73" t="s">
        <v>11</v>
      </c>
    </row>
    <row r="29920" spans="1:6" ht="25.5" x14ac:dyDescent="0.25">
      <c r="A29920" s="73" t="s">
        <v>27551</v>
      </c>
      <c r="B29920" s="74" t="s">
        <v>27552</v>
      </c>
      <c r="C29920" s="73" t="s">
        <v>442</v>
      </c>
      <c r="D29920" s="75">
        <v>854.76</v>
      </c>
      <c r="E29920" s="75">
        <v>806.55</v>
      </c>
      <c r="F29920" s="73" t="s">
        <v>11</v>
      </c>
    </row>
    <row r="29921" spans="1:6" ht="25.5" x14ac:dyDescent="0.25">
      <c r="A29921" s="73" t="s">
        <v>27553</v>
      </c>
      <c r="B29921" s="74" t="s">
        <v>27554</v>
      </c>
      <c r="C29921" s="73" t="s">
        <v>442</v>
      </c>
      <c r="D29921" s="75">
        <v>1139.68</v>
      </c>
      <c r="E29921" s="75">
        <v>1075.4100000000001</v>
      </c>
      <c r="F29921" s="73" t="s">
        <v>11</v>
      </c>
    </row>
    <row r="29922" spans="1:6" ht="25.5" x14ac:dyDescent="0.25">
      <c r="A29922" s="73" t="s">
        <v>27555</v>
      </c>
      <c r="B29922" s="74" t="s">
        <v>27556</v>
      </c>
      <c r="C29922" s="73" t="s">
        <v>442</v>
      </c>
      <c r="D29922" s="75">
        <v>544.70000000000005</v>
      </c>
      <c r="E29922" s="75">
        <v>513.98</v>
      </c>
      <c r="F29922" s="73" t="s">
        <v>11</v>
      </c>
    </row>
    <row r="29923" spans="1:6" ht="25.5" x14ac:dyDescent="0.25">
      <c r="A29923" s="73" t="s">
        <v>27557</v>
      </c>
      <c r="B29923" s="74" t="s">
        <v>27558</v>
      </c>
      <c r="C29923" s="73" t="s">
        <v>442</v>
      </c>
      <c r="D29923" s="75">
        <v>569.84</v>
      </c>
      <c r="E29923" s="75">
        <v>537.70000000000005</v>
      </c>
      <c r="F29923" s="73" t="s">
        <v>11</v>
      </c>
    </row>
    <row r="29924" spans="1:6" ht="25.5" x14ac:dyDescent="0.25">
      <c r="A29924" s="73" t="s">
        <v>27559</v>
      </c>
      <c r="B29924" s="74" t="s">
        <v>27560</v>
      </c>
      <c r="C29924" s="73" t="s">
        <v>442</v>
      </c>
      <c r="D29924" s="75">
        <v>2635.51</v>
      </c>
      <c r="E29924" s="75">
        <v>2486.88</v>
      </c>
      <c r="F29924" s="73" t="s">
        <v>11</v>
      </c>
    </row>
    <row r="29925" spans="1:6" x14ac:dyDescent="0.25">
      <c r="A29925" s="73" t="s">
        <v>27561</v>
      </c>
      <c r="B29925" s="74" t="s">
        <v>27562</v>
      </c>
      <c r="C29925" s="73" t="s">
        <v>442</v>
      </c>
      <c r="D29925" s="75">
        <v>316.51</v>
      </c>
      <c r="E29925" s="75">
        <v>308.45</v>
      </c>
      <c r="F29925" s="73" t="s">
        <v>11</v>
      </c>
    </row>
    <row r="29926" spans="1:6" x14ac:dyDescent="0.25">
      <c r="A29926" s="73" t="s">
        <v>27563</v>
      </c>
      <c r="B29926" s="74" t="s">
        <v>27564</v>
      </c>
      <c r="C29926" s="73" t="s">
        <v>442</v>
      </c>
      <c r="D29926" s="75">
        <v>337.61</v>
      </c>
      <c r="E29926" s="75">
        <v>329.02</v>
      </c>
      <c r="F29926" s="73" t="s">
        <v>11</v>
      </c>
    </row>
    <row r="29927" spans="1:6" ht="25.5" x14ac:dyDescent="0.25">
      <c r="A29927" s="73" t="s">
        <v>27565</v>
      </c>
      <c r="B29927" s="74" t="s">
        <v>27566</v>
      </c>
      <c r="C29927" s="73" t="s">
        <v>442</v>
      </c>
      <c r="D29927" s="75">
        <v>273.64999999999998</v>
      </c>
      <c r="E29927" s="75">
        <v>270.5</v>
      </c>
      <c r="F29927" s="73" t="s">
        <v>11</v>
      </c>
    </row>
    <row r="29928" spans="1:6" x14ac:dyDescent="0.25">
      <c r="A29928" s="73" t="s">
        <v>27567</v>
      </c>
      <c r="B29928" s="74" t="s">
        <v>27568</v>
      </c>
      <c r="C29928" s="73" t="s">
        <v>442</v>
      </c>
      <c r="D29928" s="75">
        <v>906.34</v>
      </c>
      <c r="E29928" s="75">
        <v>892.84</v>
      </c>
      <c r="F29928" s="73" t="s">
        <v>11</v>
      </c>
    </row>
    <row r="29929" spans="1:6" x14ac:dyDescent="0.25">
      <c r="A29929" s="73" t="s">
        <v>27569</v>
      </c>
      <c r="B29929" s="74" t="s">
        <v>27570</v>
      </c>
      <c r="C29929" s="73" t="s">
        <v>442</v>
      </c>
      <c r="D29929" s="75">
        <v>337.61</v>
      </c>
      <c r="E29929" s="75">
        <v>329.02</v>
      </c>
      <c r="F29929" s="73" t="s">
        <v>11</v>
      </c>
    </row>
    <row r="29930" spans="1:6" ht="25.5" x14ac:dyDescent="0.25">
      <c r="A29930" s="73" t="s">
        <v>27571</v>
      </c>
      <c r="B29930" s="74" t="s">
        <v>27572</v>
      </c>
      <c r="C29930" s="73" t="s">
        <v>442</v>
      </c>
      <c r="D29930" s="75">
        <v>359.88</v>
      </c>
      <c r="E29930" s="75">
        <v>354.72</v>
      </c>
      <c r="F29930" s="73" t="s">
        <v>11</v>
      </c>
    </row>
    <row r="29931" spans="1:6" ht="25.5" x14ac:dyDescent="0.25">
      <c r="A29931" s="73" t="s">
        <v>27573</v>
      </c>
      <c r="B29931" s="74" t="s">
        <v>27574</v>
      </c>
      <c r="C29931" s="73" t="s">
        <v>442</v>
      </c>
      <c r="D29931" s="75">
        <v>179.94</v>
      </c>
      <c r="E29931" s="75">
        <v>177.36</v>
      </c>
      <c r="F29931" s="73" t="s">
        <v>11</v>
      </c>
    </row>
    <row r="29932" spans="1:6" x14ac:dyDescent="0.25">
      <c r="A29932" s="73" t="s">
        <v>27575</v>
      </c>
      <c r="B29932" s="74" t="s">
        <v>27576</v>
      </c>
      <c r="C29932" s="73" t="s">
        <v>442</v>
      </c>
      <c r="D29932" s="75">
        <v>1191.6400000000001</v>
      </c>
      <c r="E29932" s="75">
        <v>1124.43</v>
      </c>
      <c r="F29932" s="73" t="s">
        <v>11</v>
      </c>
    </row>
    <row r="29933" spans="1:6" ht="25.5" x14ac:dyDescent="0.25">
      <c r="A29933" s="73" t="s">
        <v>27577</v>
      </c>
      <c r="B29933" s="74" t="s">
        <v>27578</v>
      </c>
      <c r="C29933" s="73" t="s">
        <v>442</v>
      </c>
      <c r="D29933" s="75">
        <v>373.89</v>
      </c>
      <c r="E29933" s="75">
        <v>367.46</v>
      </c>
      <c r="F29933" s="73" t="s">
        <v>11</v>
      </c>
    </row>
    <row r="29934" spans="1:6" ht="25.5" x14ac:dyDescent="0.25">
      <c r="A29934" s="73" t="s">
        <v>27579</v>
      </c>
      <c r="B29934" s="74" t="s">
        <v>27580</v>
      </c>
      <c r="C29934" s="73" t="s">
        <v>442</v>
      </c>
      <c r="D29934" s="75">
        <v>634.44000000000005</v>
      </c>
      <c r="E29934" s="75">
        <v>624.99</v>
      </c>
      <c r="F29934" s="73" t="s">
        <v>11</v>
      </c>
    </row>
    <row r="29935" spans="1:6" ht="25.5" x14ac:dyDescent="0.25">
      <c r="A29935" s="73" t="s">
        <v>27581</v>
      </c>
      <c r="B29935" s="74" t="s">
        <v>27582</v>
      </c>
      <c r="C29935" s="73" t="s">
        <v>442</v>
      </c>
      <c r="D29935" s="75">
        <v>725.07</v>
      </c>
      <c r="E29935" s="75">
        <v>714.27</v>
      </c>
      <c r="F29935" s="73" t="s">
        <v>11</v>
      </c>
    </row>
    <row r="29936" spans="1:6" ht="25.5" x14ac:dyDescent="0.25">
      <c r="A29936" s="73" t="s">
        <v>27583</v>
      </c>
      <c r="B29936" s="74" t="s">
        <v>27584</v>
      </c>
      <c r="C29936" s="73" t="s">
        <v>442</v>
      </c>
      <c r="D29936" s="75">
        <v>821.24</v>
      </c>
      <c r="E29936" s="75">
        <v>774.93</v>
      </c>
      <c r="F29936" s="73" t="s">
        <v>11</v>
      </c>
    </row>
    <row r="29937" spans="1:6" ht="38.25" x14ac:dyDescent="0.25">
      <c r="A29937" s="73" t="s">
        <v>27585</v>
      </c>
      <c r="B29937" s="74" t="s">
        <v>27586</v>
      </c>
      <c r="C29937" s="73" t="s">
        <v>442</v>
      </c>
      <c r="D29937" s="75">
        <v>1057.4000000000001</v>
      </c>
      <c r="E29937" s="75">
        <v>1041.6400000000001</v>
      </c>
      <c r="F29937" s="73" t="s">
        <v>11</v>
      </c>
    </row>
    <row r="29938" spans="1:6" ht="25.5" x14ac:dyDescent="0.25">
      <c r="A29938" s="73" t="s">
        <v>27587</v>
      </c>
      <c r="B29938" s="74" t="s">
        <v>27588</v>
      </c>
      <c r="C29938" s="73" t="s">
        <v>442</v>
      </c>
      <c r="D29938" s="75">
        <v>268.89999999999998</v>
      </c>
      <c r="E29938" s="75">
        <v>250.86</v>
      </c>
      <c r="F29938" s="73" t="s">
        <v>11</v>
      </c>
    </row>
    <row r="29939" spans="1:6" ht="38.25" x14ac:dyDescent="0.25">
      <c r="A29939" s="73" t="s">
        <v>27597</v>
      </c>
      <c r="B29939" s="74" t="s">
        <v>27598</v>
      </c>
      <c r="C29939" s="73" t="s">
        <v>442</v>
      </c>
      <c r="D29939" s="75">
        <v>274.5</v>
      </c>
      <c r="E29939" s="75">
        <v>271.75</v>
      </c>
      <c r="F29939" s="73" t="s">
        <v>11</v>
      </c>
    </row>
    <row r="29940" spans="1:6" x14ac:dyDescent="0.25">
      <c r="A29940" s="73" t="s">
        <v>27599</v>
      </c>
      <c r="B29940" s="74" t="s">
        <v>27600</v>
      </c>
      <c r="C29940" s="73" t="s">
        <v>442</v>
      </c>
      <c r="D29940" s="75">
        <v>30.93</v>
      </c>
      <c r="E29940" s="75">
        <v>29.77</v>
      </c>
      <c r="F29940" s="73" t="s">
        <v>11</v>
      </c>
    </row>
    <row r="29941" spans="1:6" x14ac:dyDescent="0.25">
      <c r="A29941" s="73" t="s">
        <v>27601</v>
      </c>
      <c r="B29941" s="74" t="s">
        <v>27602</v>
      </c>
      <c r="C29941" s="73" t="s">
        <v>442</v>
      </c>
      <c r="D29941" s="75">
        <v>30.42</v>
      </c>
      <c r="E29941" s="75">
        <v>29.25</v>
      </c>
      <c r="F29941" s="73" t="s">
        <v>11</v>
      </c>
    </row>
    <row r="29942" spans="1:6" ht="25.5" x14ac:dyDescent="0.25">
      <c r="A29942" s="73" t="s">
        <v>27620</v>
      </c>
      <c r="B29942" s="74" t="s">
        <v>27621</v>
      </c>
      <c r="C29942" s="73" t="s">
        <v>442</v>
      </c>
      <c r="D29942" s="75">
        <v>474.92</v>
      </c>
      <c r="E29942" s="75">
        <v>449.77</v>
      </c>
      <c r="F29942" s="73" t="s">
        <v>11</v>
      </c>
    </row>
    <row r="29943" spans="1:6" ht="25.5" x14ac:dyDescent="0.25">
      <c r="A29943" s="73" t="s">
        <v>27624</v>
      </c>
      <c r="B29943" s="74" t="s">
        <v>27625</v>
      </c>
      <c r="C29943" s="73" t="s">
        <v>869</v>
      </c>
      <c r="D29943" s="75">
        <v>0.7</v>
      </c>
      <c r="E29943" s="75">
        <v>0.69</v>
      </c>
      <c r="F29943" s="73" t="s">
        <v>11</v>
      </c>
    </row>
    <row r="29944" spans="1:6" ht="63.75" x14ac:dyDescent="0.25">
      <c r="A29944" s="73" t="s">
        <v>27626</v>
      </c>
      <c r="B29944" s="74" t="s">
        <v>27627</v>
      </c>
      <c r="C29944" s="73" t="s">
        <v>869</v>
      </c>
      <c r="D29944" s="75">
        <v>1.38</v>
      </c>
      <c r="E29944" s="75">
        <v>1.37</v>
      </c>
      <c r="F29944" s="73" t="s">
        <v>11</v>
      </c>
    </row>
    <row r="29945" spans="1:6" ht="63.75" x14ac:dyDescent="0.25">
      <c r="A29945" s="73" t="s">
        <v>27628</v>
      </c>
      <c r="B29945" s="74" t="s">
        <v>27629</v>
      </c>
      <c r="C29945" s="73" t="s">
        <v>869</v>
      </c>
      <c r="D29945" s="75">
        <v>1.1100000000000001</v>
      </c>
      <c r="E29945" s="75">
        <v>1.1000000000000001</v>
      </c>
      <c r="F29945" s="73" t="s">
        <v>11</v>
      </c>
    </row>
    <row r="29946" spans="1:6" ht="63.75" x14ac:dyDescent="0.25">
      <c r="A29946" s="73" t="s">
        <v>27630</v>
      </c>
      <c r="B29946" s="74" t="s">
        <v>27631</v>
      </c>
      <c r="C29946" s="73" t="s">
        <v>869</v>
      </c>
      <c r="D29946" s="75">
        <v>0.92</v>
      </c>
      <c r="E29946" s="75">
        <v>0.91</v>
      </c>
      <c r="F29946" s="73" t="s">
        <v>11</v>
      </c>
    </row>
    <row r="29947" spans="1:6" ht="63.75" x14ac:dyDescent="0.25">
      <c r="A29947" s="73" t="s">
        <v>27632</v>
      </c>
      <c r="B29947" s="74" t="s">
        <v>27633</v>
      </c>
      <c r="C29947" s="73" t="s">
        <v>869</v>
      </c>
      <c r="D29947" s="75">
        <v>1.43</v>
      </c>
      <c r="E29947" s="75">
        <v>1.42</v>
      </c>
      <c r="F29947" s="73" t="s">
        <v>11</v>
      </c>
    </row>
    <row r="29948" spans="1:6" ht="63.75" x14ac:dyDescent="0.25">
      <c r="A29948" s="73" t="s">
        <v>27634</v>
      </c>
      <c r="B29948" s="74" t="s">
        <v>27635</v>
      </c>
      <c r="C29948" s="73" t="s">
        <v>869</v>
      </c>
      <c r="D29948" s="75">
        <v>1.1399999999999999</v>
      </c>
      <c r="E29948" s="75">
        <v>1.1299999999999999</v>
      </c>
      <c r="F29948" s="73" t="s">
        <v>11</v>
      </c>
    </row>
    <row r="29949" spans="1:6" ht="63.75" x14ac:dyDescent="0.25">
      <c r="A29949" s="73" t="s">
        <v>27636</v>
      </c>
      <c r="B29949" s="74" t="s">
        <v>27637</v>
      </c>
      <c r="C29949" s="73" t="s">
        <v>869</v>
      </c>
      <c r="D29949" s="75">
        <v>0.95</v>
      </c>
      <c r="E29949" s="75">
        <v>0.94</v>
      </c>
      <c r="F29949" s="73" t="s">
        <v>11</v>
      </c>
    </row>
    <row r="29950" spans="1:6" ht="51" x14ac:dyDescent="0.25">
      <c r="A29950" s="73" t="s">
        <v>27638</v>
      </c>
      <c r="B29950" s="74" t="s">
        <v>27639</v>
      </c>
      <c r="C29950" s="73" t="s">
        <v>869</v>
      </c>
      <c r="D29950" s="75">
        <v>1.47</v>
      </c>
      <c r="E29950" s="75">
        <v>1.45</v>
      </c>
      <c r="F29950" s="73" t="s">
        <v>11</v>
      </c>
    </row>
    <row r="29951" spans="1:6" ht="63.75" x14ac:dyDescent="0.25">
      <c r="A29951" s="73" t="s">
        <v>27640</v>
      </c>
      <c r="B29951" s="74" t="s">
        <v>27641</v>
      </c>
      <c r="C29951" s="73" t="s">
        <v>869</v>
      </c>
      <c r="D29951" s="75">
        <v>1.17</v>
      </c>
      <c r="E29951" s="75">
        <v>1.1599999999999999</v>
      </c>
      <c r="F29951" s="73" t="s">
        <v>11</v>
      </c>
    </row>
    <row r="29952" spans="1:6" ht="51" x14ac:dyDescent="0.25">
      <c r="A29952" s="73" t="s">
        <v>27642</v>
      </c>
      <c r="B29952" s="74" t="s">
        <v>27643</v>
      </c>
      <c r="C29952" s="73" t="s">
        <v>869</v>
      </c>
      <c r="D29952" s="75">
        <v>0.98</v>
      </c>
      <c r="E29952" s="75">
        <v>0.97</v>
      </c>
      <c r="F29952" s="73" t="s">
        <v>11</v>
      </c>
    </row>
    <row r="29953" spans="1:6" ht="38.25" x14ac:dyDescent="0.25">
      <c r="A29953" s="73" t="s">
        <v>27644</v>
      </c>
      <c r="B29953" s="74" t="s">
        <v>27645</v>
      </c>
      <c r="C29953" s="73" t="s">
        <v>869</v>
      </c>
      <c r="D29953" s="75">
        <v>1.1599999999999999</v>
      </c>
      <c r="E29953" s="75">
        <v>1.1499999999999999</v>
      </c>
      <c r="F29953" s="73" t="s">
        <v>11</v>
      </c>
    </row>
    <row r="29954" spans="1:6" ht="51" x14ac:dyDescent="0.25">
      <c r="A29954" s="73" t="s">
        <v>27646</v>
      </c>
      <c r="B29954" s="74" t="s">
        <v>27647</v>
      </c>
      <c r="C29954" s="73" t="s">
        <v>869</v>
      </c>
      <c r="D29954" s="75">
        <v>0.93</v>
      </c>
      <c r="E29954" s="75">
        <v>0.92</v>
      </c>
      <c r="F29954" s="73" t="s">
        <v>11</v>
      </c>
    </row>
    <row r="29955" spans="1:6" ht="38.25" x14ac:dyDescent="0.25">
      <c r="A29955" s="73" t="s">
        <v>27648</v>
      </c>
      <c r="B29955" s="74" t="s">
        <v>27649</v>
      </c>
      <c r="C29955" s="73" t="s">
        <v>869</v>
      </c>
      <c r="D29955" s="75">
        <v>0.77</v>
      </c>
      <c r="E29955" s="75">
        <v>0.77</v>
      </c>
      <c r="F29955" s="73" t="s">
        <v>11</v>
      </c>
    </row>
    <row r="29956" spans="1:6" ht="38.25" x14ac:dyDescent="0.25">
      <c r="A29956" s="73" t="s">
        <v>27650</v>
      </c>
      <c r="B29956" s="74" t="s">
        <v>27651</v>
      </c>
      <c r="C29956" s="73" t="s">
        <v>869</v>
      </c>
      <c r="D29956" s="75">
        <v>1.66</v>
      </c>
      <c r="E29956" s="75">
        <v>1.63</v>
      </c>
      <c r="F29956" s="73" t="s">
        <v>11</v>
      </c>
    </row>
    <row r="29957" spans="1:6" ht="51" x14ac:dyDescent="0.25">
      <c r="A29957" s="73" t="s">
        <v>27652</v>
      </c>
      <c r="B29957" s="74" t="s">
        <v>27653</v>
      </c>
      <c r="C29957" s="73" t="s">
        <v>869</v>
      </c>
      <c r="D29957" s="75">
        <v>1.33</v>
      </c>
      <c r="E29957" s="75">
        <v>1.31</v>
      </c>
      <c r="F29957" s="73" t="s">
        <v>11</v>
      </c>
    </row>
    <row r="29958" spans="1:6" ht="38.25" x14ac:dyDescent="0.25">
      <c r="A29958" s="73" t="s">
        <v>27654</v>
      </c>
      <c r="B29958" s="74" t="s">
        <v>27655</v>
      </c>
      <c r="C29958" s="73" t="s">
        <v>869</v>
      </c>
      <c r="D29958" s="75">
        <v>1.1100000000000001</v>
      </c>
      <c r="E29958" s="75">
        <v>1.0900000000000001</v>
      </c>
      <c r="F29958" s="73" t="s">
        <v>11</v>
      </c>
    </row>
    <row r="29959" spans="1:6" ht="25.5" x14ac:dyDescent="0.25">
      <c r="A29959" s="73" t="s">
        <v>27656</v>
      </c>
      <c r="B29959" s="74" t="s">
        <v>27657</v>
      </c>
      <c r="C29959" s="73" t="s">
        <v>869</v>
      </c>
      <c r="D29959" s="75">
        <v>0.6</v>
      </c>
      <c r="E29959" s="75">
        <v>0.6</v>
      </c>
      <c r="F29959" s="73" t="s">
        <v>11</v>
      </c>
    </row>
    <row r="29960" spans="1:6" ht="25.5" x14ac:dyDescent="0.25">
      <c r="A29960" s="73" t="s">
        <v>27658</v>
      </c>
      <c r="B29960" s="74" t="s">
        <v>27659</v>
      </c>
      <c r="C29960" s="73" t="s">
        <v>869</v>
      </c>
      <c r="D29960" s="75">
        <v>0.74</v>
      </c>
      <c r="E29960" s="75">
        <v>0.73</v>
      </c>
      <c r="F29960" s="73" t="s">
        <v>11</v>
      </c>
    </row>
    <row r="29961" spans="1:6" ht="25.5" x14ac:dyDescent="0.25">
      <c r="A29961" s="73" t="s">
        <v>27660</v>
      </c>
      <c r="B29961" s="74" t="s">
        <v>27661</v>
      </c>
      <c r="C29961" s="73" t="s">
        <v>869</v>
      </c>
      <c r="D29961" s="75">
        <v>0.92</v>
      </c>
      <c r="E29961" s="75">
        <v>0.92</v>
      </c>
      <c r="F29961" s="73" t="s">
        <v>11</v>
      </c>
    </row>
    <row r="29962" spans="1:6" ht="25.5" x14ac:dyDescent="0.25">
      <c r="A29962" s="73" t="s">
        <v>27662</v>
      </c>
      <c r="B29962" s="74" t="s">
        <v>27663</v>
      </c>
      <c r="C29962" s="73" t="s">
        <v>869</v>
      </c>
      <c r="D29962" s="75">
        <v>0.6</v>
      </c>
      <c r="E29962" s="75">
        <v>0.6</v>
      </c>
      <c r="F29962" s="73" t="s">
        <v>11</v>
      </c>
    </row>
    <row r="29963" spans="1:6" ht="25.5" x14ac:dyDescent="0.25">
      <c r="A29963" s="73" t="s">
        <v>27664</v>
      </c>
      <c r="B29963" s="74" t="s">
        <v>27665</v>
      </c>
      <c r="C29963" s="73" t="s">
        <v>869</v>
      </c>
      <c r="D29963" s="75">
        <v>0.74</v>
      </c>
      <c r="E29963" s="75">
        <v>0.73</v>
      </c>
      <c r="F29963" s="73" t="s">
        <v>11</v>
      </c>
    </row>
    <row r="29964" spans="1:6" ht="25.5" x14ac:dyDescent="0.25">
      <c r="A29964" s="73" t="s">
        <v>27666</v>
      </c>
      <c r="B29964" s="74" t="s">
        <v>27667</v>
      </c>
      <c r="C29964" s="73" t="s">
        <v>869</v>
      </c>
      <c r="D29964" s="75">
        <v>0.92</v>
      </c>
      <c r="E29964" s="75">
        <v>0.92</v>
      </c>
      <c r="F29964" s="73" t="s">
        <v>11</v>
      </c>
    </row>
    <row r="29965" spans="1:6" ht="25.5" x14ac:dyDescent="0.25">
      <c r="A29965" s="73" t="s">
        <v>27668</v>
      </c>
      <c r="B29965" s="74" t="s">
        <v>27669</v>
      </c>
      <c r="C29965" s="73" t="s">
        <v>869</v>
      </c>
      <c r="D29965" s="75">
        <v>0.6</v>
      </c>
      <c r="E29965" s="75">
        <v>0.6</v>
      </c>
      <c r="F29965" s="73" t="s">
        <v>11</v>
      </c>
    </row>
    <row r="29966" spans="1:6" ht="25.5" x14ac:dyDescent="0.25">
      <c r="A29966" s="73" t="s">
        <v>27670</v>
      </c>
      <c r="B29966" s="74" t="s">
        <v>27671</v>
      </c>
      <c r="C29966" s="73" t="s">
        <v>869</v>
      </c>
      <c r="D29966" s="75">
        <v>0.74</v>
      </c>
      <c r="E29966" s="75">
        <v>0.73</v>
      </c>
      <c r="F29966" s="73" t="s">
        <v>11</v>
      </c>
    </row>
    <row r="29967" spans="1:6" ht="25.5" x14ac:dyDescent="0.25">
      <c r="A29967" s="73" t="s">
        <v>27672</v>
      </c>
      <c r="B29967" s="74" t="s">
        <v>27673</v>
      </c>
      <c r="C29967" s="73" t="s">
        <v>869</v>
      </c>
      <c r="D29967" s="75">
        <v>0.92</v>
      </c>
      <c r="E29967" s="75">
        <v>0.92</v>
      </c>
      <c r="F29967" s="73" t="s">
        <v>11</v>
      </c>
    </row>
    <row r="29968" spans="1:6" ht="25.5" x14ac:dyDescent="0.25">
      <c r="A29968" s="73" t="s">
        <v>27674</v>
      </c>
      <c r="B29968" s="74" t="s">
        <v>27675</v>
      </c>
      <c r="C29968" s="73" t="s">
        <v>869</v>
      </c>
      <c r="D29968" s="75">
        <v>0.6</v>
      </c>
      <c r="E29968" s="75">
        <v>0.6</v>
      </c>
      <c r="F29968" s="73" t="s">
        <v>11</v>
      </c>
    </row>
    <row r="29969" spans="1:6" ht="25.5" x14ac:dyDescent="0.25">
      <c r="A29969" s="73" t="s">
        <v>27676</v>
      </c>
      <c r="B29969" s="74" t="s">
        <v>27677</v>
      </c>
      <c r="C29969" s="73" t="s">
        <v>869</v>
      </c>
      <c r="D29969" s="75">
        <v>0.74</v>
      </c>
      <c r="E29969" s="75">
        <v>0.73</v>
      </c>
      <c r="F29969" s="73" t="s">
        <v>11</v>
      </c>
    </row>
    <row r="29970" spans="1:6" ht="25.5" x14ac:dyDescent="0.25">
      <c r="A29970" s="73" t="s">
        <v>27678</v>
      </c>
      <c r="B29970" s="74" t="s">
        <v>27679</v>
      </c>
      <c r="C29970" s="73" t="s">
        <v>869</v>
      </c>
      <c r="D29970" s="75">
        <v>0.92</v>
      </c>
      <c r="E29970" s="75">
        <v>0.92</v>
      </c>
      <c r="F29970" s="73" t="s">
        <v>11</v>
      </c>
    </row>
    <row r="29971" spans="1:6" ht="25.5" x14ac:dyDescent="0.25">
      <c r="A29971" s="73" t="s">
        <v>27680</v>
      </c>
      <c r="B29971" s="74" t="s">
        <v>27681</v>
      </c>
      <c r="C29971" s="73" t="s">
        <v>869</v>
      </c>
      <c r="D29971" s="75">
        <v>0.6</v>
      </c>
      <c r="E29971" s="75">
        <v>0.6</v>
      </c>
      <c r="F29971" s="73" t="s">
        <v>11</v>
      </c>
    </row>
    <row r="29972" spans="1:6" ht="25.5" x14ac:dyDescent="0.25">
      <c r="A29972" s="73" t="s">
        <v>27682</v>
      </c>
      <c r="B29972" s="74" t="s">
        <v>27683</v>
      </c>
      <c r="C29972" s="73" t="s">
        <v>869</v>
      </c>
      <c r="D29972" s="75">
        <v>0.74</v>
      </c>
      <c r="E29972" s="75">
        <v>0.73</v>
      </c>
      <c r="F29972" s="73" t="s">
        <v>11</v>
      </c>
    </row>
    <row r="29973" spans="1:6" ht="25.5" x14ac:dyDescent="0.25">
      <c r="A29973" s="73" t="s">
        <v>27684</v>
      </c>
      <c r="B29973" s="74" t="s">
        <v>27685</v>
      </c>
      <c r="C29973" s="73" t="s">
        <v>869</v>
      </c>
      <c r="D29973" s="75">
        <v>0.92</v>
      </c>
      <c r="E29973" s="75">
        <v>0.92</v>
      </c>
      <c r="F29973" s="73" t="s">
        <v>11</v>
      </c>
    </row>
    <row r="29974" spans="1:6" ht="25.5" x14ac:dyDescent="0.25">
      <c r="A29974" s="73" t="s">
        <v>27686</v>
      </c>
      <c r="B29974" s="74" t="s">
        <v>27687</v>
      </c>
      <c r="C29974" s="73" t="s">
        <v>869</v>
      </c>
      <c r="D29974" s="75">
        <v>0.6</v>
      </c>
      <c r="E29974" s="75">
        <v>0.6</v>
      </c>
      <c r="F29974" s="73" t="s">
        <v>11</v>
      </c>
    </row>
    <row r="29975" spans="1:6" ht="25.5" x14ac:dyDescent="0.25">
      <c r="A29975" s="73" t="s">
        <v>27688</v>
      </c>
      <c r="B29975" s="74" t="s">
        <v>27689</v>
      </c>
      <c r="C29975" s="73" t="s">
        <v>869</v>
      </c>
      <c r="D29975" s="75">
        <v>0.74</v>
      </c>
      <c r="E29975" s="75">
        <v>0.73</v>
      </c>
      <c r="F29975" s="73" t="s">
        <v>11</v>
      </c>
    </row>
    <row r="29976" spans="1:6" ht="25.5" x14ac:dyDescent="0.25">
      <c r="A29976" s="73" t="s">
        <v>27690</v>
      </c>
      <c r="B29976" s="74" t="s">
        <v>27691</v>
      </c>
      <c r="C29976" s="73" t="s">
        <v>869</v>
      </c>
      <c r="D29976" s="75">
        <v>0.92</v>
      </c>
      <c r="E29976" s="75">
        <v>0.92</v>
      </c>
      <c r="F29976" s="73" t="s">
        <v>11</v>
      </c>
    </row>
    <row r="29977" spans="1:6" ht="25.5" x14ac:dyDescent="0.25">
      <c r="A29977" s="73" t="s">
        <v>27692</v>
      </c>
      <c r="B29977" s="74" t="s">
        <v>27693</v>
      </c>
      <c r="C29977" s="73" t="s">
        <v>869</v>
      </c>
      <c r="D29977" s="75">
        <v>0.6</v>
      </c>
      <c r="E29977" s="75">
        <v>0.6</v>
      </c>
      <c r="F29977" s="73" t="s">
        <v>11</v>
      </c>
    </row>
    <row r="29978" spans="1:6" ht="25.5" x14ac:dyDescent="0.25">
      <c r="A29978" s="73" t="s">
        <v>27694</v>
      </c>
      <c r="B29978" s="74" t="s">
        <v>27695</v>
      </c>
      <c r="C29978" s="73" t="s">
        <v>869</v>
      </c>
      <c r="D29978" s="75">
        <v>0.74</v>
      </c>
      <c r="E29978" s="75">
        <v>0.73</v>
      </c>
      <c r="F29978" s="73" t="s">
        <v>11</v>
      </c>
    </row>
    <row r="29979" spans="1:6" ht="25.5" x14ac:dyDescent="0.25">
      <c r="A29979" s="73" t="s">
        <v>27696</v>
      </c>
      <c r="B29979" s="74" t="s">
        <v>27697</v>
      </c>
      <c r="C29979" s="73" t="s">
        <v>869</v>
      </c>
      <c r="D29979" s="75">
        <v>0.92</v>
      </c>
      <c r="E29979" s="75">
        <v>0.92</v>
      </c>
      <c r="F29979" s="73" t="s">
        <v>11</v>
      </c>
    </row>
    <row r="29980" spans="1:6" ht="25.5" x14ac:dyDescent="0.25">
      <c r="A29980" s="73" t="s">
        <v>27698</v>
      </c>
      <c r="B29980" s="74" t="s">
        <v>27699</v>
      </c>
      <c r="C29980" s="73" t="s">
        <v>869</v>
      </c>
      <c r="D29980" s="75">
        <v>0.6</v>
      </c>
      <c r="E29980" s="75">
        <v>0.6</v>
      </c>
      <c r="F29980" s="73" t="s">
        <v>11</v>
      </c>
    </row>
    <row r="29981" spans="1:6" ht="38.25" x14ac:dyDescent="0.25">
      <c r="A29981" s="73" t="s">
        <v>27700</v>
      </c>
      <c r="B29981" s="74" t="s">
        <v>27701</v>
      </c>
      <c r="C29981" s="73" t="s">
        <v>869</v>
      </c>
      <c r="D29981" s="75">
        <v>0.74</v>
      </c>
      <c r="E29981" s="75">
        <v>0.73</v>
      </c>
      <c r="F29981" s="73" t="s">
        <v>11</v>
      </c>
    </row>
    <row r="29982" spans="1:6" ht="25.5" x14ac:dyDescent="0.25">
      <c r="A29982" s="73" t="s">
        <v>27702</v>
      </c>
      <c r="B29982" s="74" t="s">
        <v>27703</v>
      </c>
      <c r="C29982" s="73" t="s">
        <v>869</v>
      </c>
      <c r="D29982" s="75">
        <v>0.92</v>
      </c>
      <c r="E29982" s="75">
        <v>0.92</v>
      </c>
      <c r="F29982" s="73" t="s">
        <v>11</v>
      </c>
    </row>
    <row r="29983" spans="1:6" ht="25.5" x14ac:dyDescent="0.25">
      <c r="A29983" s="73" t="s">
        <v>27704</v>
      </c>
      <c r="B29983" s="74" t="s">
        <v>27705</v>
      </c>
      <c r="C29983" s="73" t="s">
        <v>869</v>
      </c>
      <c r="D29983" s="75">
        <v>0.6</v>
      </c>
      <c r="E29983" s="75">
        <v>0.6</v>
      </c>
      <c r="F29983" s="73" t="s">
        <v>11</v>
      </c>
    </row>
    <row r="29984" spans="1:6" ht="25.5" x14ac:dyDescent="0.25">
      <c r="A29984" s="73" t="s">
        <v>27706</v>
      </c>
      <c r="B29984" s="74" t="s">
        <v>27707</v>
      </c>
      <c r="C29984" s="73" t="s">
        <v>869</v>
      </c>
      <c r="D29984" s="75">
        <v>0.74</v>
      </c>
      <c r="E29984" s="75">
        <v>0.73</v>
      </c>
      <c r="F29984" s="73" t="s">
        <v>11</v>
      </c>
    </row>
    <row r="29985" spans="1:6" ht="25.5" x14ac:dyDescent="0.25">
      <c r="A29985" s="73" t="s">
        <v>27708</v>
      </c>
      <c r="B29985" s="74" t="s">
        <v>27709</v>
      </c>
      <c r="C29985" s="73" t="s">
        <v>869</v>
      </c>
      <c r="D29985" s="75">
        <v>0.92</v>
      </c>
      <c r="E29985" s="75">
        <v>0.92</v>
      </c>
      <c r="F29985" s="73" t="s">
        <v>11</v>
      </c>
    </row>
    <row r="29986" spans="1:6" ht="25.5" x14ac:dyDescent="0.25">
      <c r="A29986" s="73" t="s">
        <v>27710</v>
      </c>
      <c r="B29986" s="74" t="s">
        <v>27711</v>
      </c>
      <c r="C29986" s="73" t="s">
        <v>869</v>
      </c>
      <c r="D29986" s="75">
        <v>0.6</v>
      </c>
      <c r="E29986" s="75">
        <v>0.6</v>
      </c>
      <c r="F29986" s="73" t="s">
        <v>11</v>
      </c>
    </row>
    <row r="29987" spans="1:6" ht="38.25" x14ac:dyDescent="0.25">
      <c r="A29987" s="73" t="s">
        <v>27712</v>
      </c>
      <c r="B29987" s="74" t="s">
        <v>27713</v>
      </c>
      <c r="C29987" s="73" t="s">
        <v>869</v>
      </c>
      <c r="D29987" s="75">
        <v>0.74</v>
      </c>
      <c r="E29987" s="75">
        <v>0.73</v>
      </c>
      <c r="F29987" s="73" t="s">
        <v>11</v>
      </c>
    </row>
    <row r="29988" spans="1:6" ht="25.5" x14ac:dyDescent="0.25">
      <c r="A29988" s="73" t="s">
        <v>27714</v>
      </c>
      <c r="B29988" s="74" t="s">
        <v>27715</v>
      </c>
      <c r="C29988" s="73" t="s">
        <v>869</v>
      </c>
      <c r="D29988" s="75">
        <v>0.92</v>
      </c>
      <c r="E29988" s="75">
        <v>0.92</v>
      </c>
      <c r="F29988" s="73" t="s">
        <v>11</v>
      </c>
    </row>
    <row r="29989" spans="1:6" ht="25.5" x14ac:dyDescent="0.25">
      <c r="A29989" s="73" t="s">
        <v>27716</v>
      </c>
      <c r="B29989" s="74" t="s">
        <v>27717</v>
      </c>
      <c r="C29989" s="73" t="s">
        <v>869</v>
      </c>
      <c r="D29989" s="75">
        <v>0.6</v>
      </c>
      <c r="E29989" s="75">
        <v>0.6</v>
      </c>
      <c r="F29989" s="73" t="s">
        <v>11</v>
      </c>
    </row>
    <row r="29990" spans="1:6" ht="25.5" x14ac:dyDescent="0.25">
      <c r="A29990" s="73" t="s">
        <v>27718</v>
      </c>
      <c r="B29990" s="74" t="s">
        <v>27719</v>
      </c>
      <c r="C29990" s="73" t="s">
        <v>869</v>
      </c>
      <c r="D29990" s="75">
        <v>0.74</v>
      </c>
      <c r="E29990" s="75">
        <v>0.73</v>
      </c>
      <c r="F29990" s="73" t="s">
        <v>11</v>
      </c>
    </row>
    <row r="29991" spans="1:6" ht="25.5" x14ac:dyDescent="0.25">
      <c r="A29991" s="73" t="s">
        <v>27720</v>
      </c>
      <c r="B29991" s="74" t="s">
        <v>27721</v>
      </c>
      <c r="C29991" s="73" t="s">
        <v>869</v>
      </c>
      <c r="D29991" s="75">
        <v>0.92</v>
      </c>
      <c r="E29991" s="75">
        <v>0.92</v>
      </c>
      <c r="F29991" s="73" t="s">
        <v>11</v>
      </c>
    </row>
    <row r="29992" spans="1:6" ht="25.5" x14ac:dyDescent="0.25">
      <c r="A29992" s="73" t="s">
        <v>27722</v>
      </c>
      <c r="B29992" s="74" t="s">
        <v>27723</v>
      </c>
      <c r="C29992" s="73" t="s">
        <v>869</v>
      </c>
      <c r="D29992" s="75">
        <v>0.6</v>
      </c>
      <c r="E29992" s="75">
        <v>0.6</v>
      </c>
      <c r="F29992" s="73" t="s">
        <v>11</v>
      </c>
    </row>
    <row r="29993" spans="1:6" ht="25.5" x14ac:dyDescent="0.25">
      <c r="A29993" s="73" t="s">
        <v>27724</v>
      </c>
      <c r="B29993" s="74" t="s">
        <v>27725</v>
      </c>
      <c r="C29993" s="73" t="s">
        <v>869</v>
      </c>
      <c r="D29993" s="75">
        <v>0.74</v>
      </c>
      <c r="E29993" s="75">
        <v>0.73</v>
      </c>
      <c r="F29993" s="73" t="s">
        <v>11</v>
      </c>
    </row>
    <row r="29994" spans="1:6" ht="25.5" x14ac:dyDescent="0.25">
      <c r="A29994" s="73" t="s">
        <v>27726</v>
      </c>
      <c r="B29994" s="74" t="s">
        <v>27727</v>
      </c>
      <c r="C29994" s="73" t="s">
        <v>869</v>
      </c>
      <c r="D29994" s="75">
        <v>0.92</v>
      </c>
      <c r="E29994" s="75">
        <v>0.92</v>
      </c>
      <c r="F29994" s="73" t="s">
        <v>11</v>
      </c>
    </row>
    <row r="29995" spans="1:6" ht="25.5" x14ac:dyDescent="0.25">
      <c r="A29995" s="73" t="s">
        <v>27728</v>
      </c>
      <c r="B29995" s="74" t="s">
        <v>27729</v>
      </c>
      <c r="C29995" s="73" t="s">
        <v>869</v>
      </c>
      <c r="D29995" s="75">
        <v>0.6</v>
      </c>
      <c r="E29995" s="75">
        <v>0.6</v>
      </c>
      <c r="F29995" s="73" t="s">
        <v>11</v>
      </c>
    </row>
    <row r="29996" spans="1:6" ht="38.25" x14ac:dyDescent="0.25">
      <c r="A29996" s="73" t="s">
        <v>27730</v>
      </c>
      <c r="B29996" s="74" t="s">
        <v>27731</v>
      </c>
      <c r="C29996" s="73" t="s">
        <v>869</v>
      </c>
      <c r="D29996" s="75">
        <v>0.74</v>
      </c>
      <c r="E29996" s="75">
        <v>0.73</v>
      </c>
      <c r="F29996" s="73" t="s">
        <v>11</v>
      </c>
    </row>
    <row r="29997" spans="1:6" ht="25.5" x14ac:dyDescent="0.25">
      <c r="A29997" s="73" t="s">
        <v>27732</v>
      </c>
      <c r="B29997" s="74" t="s">
        <v>27733</v>
      </c>
      <c r="C29997" s="73" t="s">
        <v>869</v>
      </c>
      <c r="D29997" s="75">
        <v>0.92</v>
      </c>
      <c r="E29997" s="75">
        <v>0.92</v>
      </c>
      <c r="F29997" s="73" t="s">
        <v>11</v>
      </c>
    </row>
    <row r="29998" spans="1:6" ht="25.5" x14ac:dyDescent="0.25">
      <c r="A29998" s="73" t="s">
        <v>27734</v>
      </c>
      <c r="B29998" s="74" t="s">
        <v>27735</v>
      </c>
      <c r="C29998" s="73" t="s">
        <v>869</v>
      </c>
      <c r="D29998" s="75">
        <v>0.6</v>
      </c>
      <c r="E29998" s="75">
        <v>0.6</v>
      </c>
      <c r="F29998" s="73" t="s">
        <v>11</v>
      </c>
    </row>
    <row r="29999" spans="1:6" ht="25.5" x14ac:dyDescent="0.25">
      <c r="A29999" s="73" t="s">
        <v>27736</v>
      </c>
      <c r="B29999" s="74" t="s">
        <v>27737</v>
      </c>
      <c r="C29999" s="73" t="s">
        <v>869</v>
      </c>
      <c r="D29999" s="75">
        <v>0.74</v>
      </c>
      <c r="E29999" s="75">
        <v>0.73</v>
      </c>
      <c r="F29999" s="73" t="s">
        <v>11</v>
      </c>
    </row>
    <row r="30000" spans="1:6" ht="25.5" x14ac:dyDescent="0.25">
      <c r="A30000" s="73" t="s">
        <v>27738</v>
      </c>
      <c r="B30000" s="74" t="s">
        <v>27739</v>
      </c>
      <c r="C30000" s="73" t="s">
        <v>869</v>
      </c>
      <c r="D30000" s="75">
        <v>0.92</v>
      </c>
      <c r="E30000" s="75">
        <v>0.92</v>
      </c>
      <c r="F30000" s="73" t="s">
        <v>11</v>
      </c>
    </row>
    <row r="30001" spans="1:6" ht="25.5" x14ac:dyDescent="0.25">
      <c r="A30001" s="73" t="s">
        <v>27740</v>
      </c>
      <c r="B30001" s="74" t="s">
        <v>27741</v>
      </c>
      <c r="C30001" s="73" t="s">
        <v>869</v>
      </c>
      <c r="D30001" s="75">
        <v>0.6</v>
      </c>
      <c r="E30001" s="75">
        <v>0.6</v>
      </c>
      <c r="F30001" s="73" t="s">
        <v>11</v>
      </c>
    </row>
    <row r="30002" spans="1:6" ht="38.25" x14ac:dyDescent="0.25">
      <c r="A30002" s="73" t="s">
        <v>27742</v>
      </c>
      <c r="B30002" s="74" t="s">
        <v>27743</v>
      </c>
      <c r="C30002" s="73" t="s">
        <v>869</v>
      </c>
      <c r="D30002" s="75">
        <v>0.74</v>
      </c>
      <c r="E30002" s="75">
        <v>0.73</v>
      </c>
      <c r="F30002" s="73" t="s">
        <v>11</v>
      </c>
    </row>
    <row r="30003" spans="1:6" ht="38.25" x14ac:dyDescent="0.25">
      <c r="A30003" s="73" t="s">
        <v>27744</v>
      </c>
      <c r="B30003" s="74" t="s">
        <v>27745</v>
      </c>
      <c r="C30003" s="73" t="s">
        <v>869</v>
      </c>
      <c r="D30003" s="75">
        <v>0.92</v>
      </c>
      <c r="E30003" s="75">
        <v>0.92</v>
      </c>
      <c r="F30003" s="73" t="s">
        <v>11</v>
      </c>
    </row>
    <row r="30004" spans="1:6" ht="25.5" x14ac:dyDescent="0.25">
      <c r="A30004" s="73" t="s">
        <v>27746</v>
      </c>
      <c r="B30004" s="74" t="s">
        <v>27747</v>
      </c>
      <c r="C30004" s="73" t="s">
        <v>869</v>
      </c>
      <c r="D30004" s="75">
        <v>0.6</v>
      </c>
      <c r="E30004" s="75">
        <v>0.6</v>
      </c>
      <c r="F30004" s="73" t="s">
        <v>11</v>
      </c>
    </row>
    <row r="30005" spans="1:6" ht="38.25" x14ac:dyDescent="0.25">
      <c r="A30005" s="73" t="s">
        <v>27748</v>
      </c>
      <c r="B30005" s="74" t="s">
        <v>27749</v>
      </c>
      <c r="C30005" s="73" t="s">
        <v>869</v>
      </c>
      <c r="D30005" s="75">
        <v>0.74</v>
      </c>
      <c r="E30005" s="75">
        <v>0.73</v>
      </c>
      <c r="F30005" s="73" t="s">
        <v>11</v>
      </c>
    </row>
    <row r="30006" spans="1:6" ht="38.25" x14ac:dyDescent="0.25">
      <c r="A30006" s="73" t="s">
        <v>27750</v>
      </c>
      <c r="B30006" s="74" t="s">
        <v>27751</v>
      </c>
      <c r="C30006" s="73" t="s">
        <v>869</v>
      </c>
      <c r="D30006" s="75">
        <v>0.92</v>
      </c>
      <c r="E30006" s="75">
        <v>0.92</v>
      </c>
      <c r="F30006" s="73" t="s">
        <v>11</v>
      </c>
    </row>
    <row r="30007" spans="1:6" ht="25.5" x14ac:dyDescent="0.25">
      <c r="A30007" s="73" t="s">
        <v>27752</v>
      </c>
      <c r="B30007" s="74" t="s">
        <v>27753</v>
      </c>
      <c r="C30007" s="73" t="s">
        <v>869</v>
      </c>
      <c r="D30007" s="75">
        <v>0.92</v>
      </c>
      <c r="E30007" s="75">
        <v>0.92</v>
      </c>
      <c r="F30007" s="73" t="s">
        <v>11</v>
      </c>
    </row>
    <row r="30008" spans="1:6" ht="25.5" x14ac:dyDescent="0.25">
      <c r="A30008" s="73" t="s">
        <v>27754</v>
      </c>
      <c r="B30008" s="74" t="s">
        <v>27755</v>
      </c>
      <c r="C30008" s="73" t="s">
        <v>869</v>
      </c>
      <c r="D30008" s="75">
        <v>0.74</v>
      </c>
      <c r="E30008" s="75">
        <v>0.73</v>
      </c>
      <c r="F30008" s="73" t="s">
        <v>11</v>
      </c>
    </row>
    <row r="30009" spans="1:6" ht="25.5" x14ac:dyDescent="0.25">
      <c r="A30009" s="73" t="s">
        <v>27756</v>
      </c>
      <c r="B30009" s="74" t="s">
        <v>27757</v>
      </c>
      <c r="C30009" s="73" t="s">
        <v>869</v>
      </c>
      <c r="D30009" s="75">
        <v>0.6</v>
      </c>
      <c r="E30009" s="75">
        <v>0.6</v>
      </c>
      <c r="F30009" s="73" t="s">
        <v>11</v>
      </c>
    </row>
    <row r="30010" spans="1:6" ht="25.5" x14ac:dyDescent="0.25">
      <c r="A30010" s="73" t="s">
        <v>27758</v>
      </c>
      <c r="B30010" s="74" t="s">
        <v>27759</v>
      </c>
      <c r="C30010" s="73" t="s">
        <v>869</v>
      </c>
      <c r="D30010" s="75">
        <v>1.26</v>
      </c>
      <c r="E30010" s="75">
        <v>1.25</v>
      </c>
      <c r="F30010" s="73" t="s">
        <v>11</v>
      </c>
    </row>
    <row r="30011" spans="1:6" ht="25.5" x14ac:dyDescent="0.25">
      <c r="A30011" s="73" t="s">
        <v>27760</v>
      </c>
      <c r="B30011" s="74" t="s">
        <v>27761</v>
      </c>
      <c r="C30011" s="73" t="s">
        <v>869</v>
      </c>
      <c r="D30011" s="75">
        <v>1.01</v>
      </c>
      <c r="E30011" s="75">
        <v>1</v>
      </c>
      <c r="F30011" s="73" t="s">
        <v>11</v>
      </c>
    </row>
    <row r="30012" spans="1:6" x14ac:dyDescent="0.25">
      <c r="A30012" s="73" t="s">
        <v>27762</v>
      </c>
      <c r="B30012" s="74" t="s">
        <v>27763</v>
      </c>
      <c r="C30012" s="73" t="s">
        <v>869</v>
      </c>
      <c r="D30012" s="75">
        <v>0.82</v>
      </c>
      <c r="E30012" s="75">
        <v>0.81</v>
      </c>
      <c r="F30012" s="73" t="s">
        <v>11</v>
      </c>
    </row>
    <row r="30013" spans="1:6" ht="25.5" x14ac:dyDescent="0.25">
      <c r="A30013" s="73" t="s">
        <v>27764</v>
      </c>
      <c r="B30013" s="74" t="s">
        <v>27765</v>
      </c>
      <c r="C30013" s="73" t="s">
        <v>869</v>
      </c>
      <c r="D30013" s="75">
        <v>0.98</v>
      </c>
      <c r="E30013" s="75">
        <v>0.97</v>
      </c>
      <c r="F30013" s="73" t="s">
        <v>11</v>
      </c>
    </row>
    <row r="30014" spans="1:6" ht="25.5" x14ac:dyDescent="0.25">
      <c r="A30014" s="73" t="s">
        <v>27766</v>
      </c>
      <c r="B30014" s="74" t="s">
        <v>27767</v>
      </c>
      <c r="C30014" s="73" t="s">
        <v>869</v>
      </c>
      <c r="D30014" s="75">
        <v>0.79</v>
      </c>
      <c r="E30014" s="75">
        <v>0.78</v>
      </c>
      <c r="F30014" s="73" t="s">
        <v>11</v>
      </c>
    </row>
    <row r="30015" spans="1:6" x14ac:dyDescent="0.25">
      <c r="A30015" s="73" t="s">
        <v>27768</v>
      </c>
      <c r="B30015" s="74" t="s">
        <v>27769</v>
      </c>
      <c r="C30015" s="73" t="s">
        <v>869</v>
      </c>
      <c r="D30015" s="75">
        <v>0.64</v>
      </c>
      <c r="E30015" s="75">
        <v>0.64</v>
      </c>
      <c r="F30015" s="73" t="s">
        <v>11</v>
      </c>
    </row>
    <row r="30016" spans="1:6" ht="25.5" x14ac:dyDescent="0.25">
      <c r="A30016" s="73" t="s">
        <v>27770</v>
      </c>
      <c r="B30016" s="74" t="s">
        <v>27771</v>
      </c>
      <c r="C30016" s="73" t="s">
        <v>869</v>
      </c>
      <c r="D30016" s="75">
        <v>2.14</v>
      </c>
      <c r="E30016" s="75">
        <v>2.11</v>
      </c>
      <c r="F30016" s="73" t="s">
        <v>11</v>
      </c>
    </row>
    <row r="30017" spans="1:6" ht="25.5" x14ac:dyDescent="0.25">
      <c r="A30017" s="73" t="s">
        <v>27772</v>
      </c>
      <c r="B30017" s="74" t="s">
        <v>27773</v>
      </c>
      <c r="C30017" s="73" t="s">
        <v>869</v>
      </c>
      <c r="D30017" s="75">
        <v>1.71</v>
      </c>
      <c r="E30017" s="75">
        <v>1.69</v>
      </c>
      <c r="F30017" s="73" t="s">
        <v>11</v>
      </c>
    </row>
    <row r="30018" spans="1:6" ht="25.5" x14ac:dyDescent="0.25">
      <c r="A30018" s="73" t="s">
        <v>27774</v>
      </c>
      <c r="B30018" s="74" t="s">
        <v>27775</v>
      </c>
      <c r="C30018" s="73" t="s">
        <v>869</v>
      </c>
      <c r="D30018" s="75">
        <v>1.4</v>
      </c>
      <c r="E30018" s="75">
        <v>1.38</v>
      </c>
      <c r="F30018" s="73" t="s">
        <v>11</v>
      </c>
    </row>
    <row r="30019" spans="1:6" ht="25.5" x14ac:dyDescent="0.25">
      <c r="A30019" s="73" t="s">
        <v>27776</v>
      </c>
      <c r="B30019" s="74" t="s">
        <v>27777</v>
      </c>
      <c r="C30019" s="73" t="s">
        <v>869</v>
      </c>
      <c r="D30019" s="75">
        <v>2.69</v>
      </c>
      <c r="E30019" s="75">
        <v>2.64</v>
      </c>
      <c r="F30019" s="73" t="s">
        <v>11</v>
      </c>
    </row>
    <row r="30020" spans="1:6" ht="25.5" x14ac:dyDescent="0.25">
      <c r="A30020" s="73" t="s">
        <v>27778</v>
      </c>
      <c r="B30020" s="74" t="s">
        <v>27779</v>
      </c>
      <c r="C30020" s="73" t="s">
        <v>869</v>
      </c>
      <c r="D30020" s="75">
        <v>2.15</v>
      </c>
      <c r="E30020" s="75">
        <v>2.12</v>
      </c>
      <c r="F30020" s="73" t="s">
        <v>11</v>
      </c>
    </row>
    <row r="30021" spans="1:6" ht="25.5" x14ac:dyDescent="0.25">
      <c r="A30021" s="73" t="s">
        <v>27780</v>
      </c>
      <c r="B30021" s="74" t="s">
        <v>27781</v>
      </c>
      <c r="C30021" s="73" t="s">
        <v>869</v>
      </c>
      <c r="D30021" s="75">
        <v>1.76</v>
      </c>
      <c r="E30021" s="75">
        <v>1.73</v>
      </c>
      <c r="F30021" s="73" t="s">
        <v>11</v>
      </c>
    </row>
    <row r="30022" spans="1:6" ht="25.5" x14ac:dyDescent="0.25">
      <c r="A30022" s="73" t="s">
        <v>27782</v>
      </c>
      <c r="B30022" s="74" t="s">
        <v>27783</v>
      </c>
      <c r="C30022" s="73" t="s">
        <v>869</v>
      </c>
      <c r="D30022" s="75">
        <v>1.1000000000000001</v>
      </c>
      <c r="E30022" s="75">
        <v>1.0900000000000001</v>
      </c>
      <c r="F30022" s="73" t="s">
        <v>11</v>
      </c>
    </row>
    <row r="30023" spans="1:6" ht="25.5" x14ac:dyDescent="0.25">
      <c r="A30023" s="73" t="s">
        <v>27784</v>
      </c>
      <c r="B30023" s="74" t="s">
        <v>27785</v>
      </c>
      <c r="C30023" s="73" t="s">
        <v>869</v>
      </c>
      <c r="D30023" s="75">
        <v>0.88</v>
      </c>
      <c r="E30023" s="75">
        <v>0.88</v>
      </c>
      <c r="F30023" s="73" t="s">
        <v>11</v>
      </c>
    </row>
    <row r="30024" spans="1:6" x14ac:dyDescent="0.25">
      <c r="A30024" s="73" t="s">
        <v>27786</v>
      </c>
      <c r="B30024" s="74" t="s">
        <v>27787</v>
      </c>
      <c r="C30024" s="73" t="s">
        <v>869</v>
      </c>
      <c r="D30024" s="75">
        <v>0.72</v>
      </c>
      <c r="E30024" s="75">
        <v>0.71</v>
      </c>
      <c r="F30024" s="73" t="s">
        <v>11</v>
      </c>
    </row>
    <row r="30025" spans="1:6" ht="25.5" x14ac:dyDescent="0.25">
      <c r="A30025" s="73" t="s">
        <v>27788</v>
      </c>
      <c r="B30025" s="74" t="s">
        <v>27789</v>
      </c>
      <c r="C30025" s="73" t="s">
        <v>869</v>
      </c>
      <c r="D30025" s="75">
        <v>1.78</v>
      </c>
      <c r="E30025" s="75">
        <v>1.75</v>
      </c>
      <c r="F30025" s="73" t="s">
        <v>11</v>
      </c>
    </row>
    <row r="30026" spans="1:6" ht="25.5" x14ac:dyDescent="0.25">
      <c r="A30026" s="73" t="s">
        <v>27790</v>
      </c>
      <c r="B30026" s="74" t="s">
        <v>27791</v>
      </c>
      <c r="C30026" s="73" t="s">
        <v>869</v>
      </c>
      <c r="D30026" s="75">
        <v>1.43</v>
      </c>
      <c r="E30026" s="75">
        <v>1.4</v>
      </c>
      <c r="F30026" s="73" t="s">
        <v>11</v>
      </c>
    </row>
    <row r="30027" spans="1:6" x14ac:dyDescent="0.25">
      <c r="A30027" s="73" t="s">
        <v>27792</v>
      </c>
      <c r="B30027" s="74" t="s">
        <v>27793</v>
      </c>
      <c r="C30027" s="73" t="s">
        <v>869</v>
      </c>
      <c r="D30027" s="75">
        <v>1.1599999999999999</v>
      </c>
      <c r="E30027" s="75">
        <v>1.1399999999999999</v>
      </c>
      <c r="F30027" s="73" t="s">
        <v>11</v>
      </c>
    </row>
    <row r="30028" spans="1:6" ht="25.5" x14ac:dyDescent="0.25">
      <c r="A30028" s="73" t="s">
        <v>27794</v>
      </c>
      <c r="B30028" s="74" t="s">
        <v>27795</v>
      </c>
      <c r="C30028" s="73" t="s">
        <v>869</v>
      </c>
      <c r="D30028" s="75">
        <v>1.1399999999999999</v>
      </c>
      <c r="E30028" s="75">
        <v>1.1200000000000001</v>
      </c>
      <c r="F30028" s="73" t="s">
        <v>11</v>
      </c>
    </row>
    <row r="30029" spans="1:6" ht="25.5" x14ac:dyDescent="0.25">
      <c r="A30029" s="73" t="s">
        <v>27796</v>
      </c>
      <c r="B30029" s="74" t="s">
        <v>27797</v>
      </c>
      <c r="C30029" s="73" t="s">
        <v>869</v>
      </c>
      <c r="D30029" s="75">
        <v>0.91</v>
      </c>
      <c r="E30029" s="75">
        <v>0.9</v>
      </c>
      <c r="F30029" s="73" t="s">
        <v>11</v>
      </c>
    </row>
    <row r="30030" spans="1:6" x14ac:dyDescent="0.25">
      <c r="A30030" s="73" t="s">
        <v>27798</v>
      </c>
      <c r="B30030" s="74" t="s">
        <v>27799</v>
      </c>
      <c r="C30030" s="73" t="s">
        <v>869</v>
      </c>
      <c r="D30030" s="75">
        <v>0.74</v>
      </c>
      <c r="E30030" s="75">
        <v>0.73</v>
      </c>
      <c r="F30030" s="73" t="s">
        <v>11</v>
      </c>
    </row>
    <row r="30031" spans="1:6" ht="25.5" x14ac:dyDescent="0.25">
      <c r="A30031" s="73" t="s">
        <v>27800</v>
      </c>
      <c r="B30031" s="74" t="s">
        <v>27801</v>
      </c>
      <c r="C30031" s="73" t="s">
        <v>869</v>
      </c>
      <c r="D30031" s="75">
        <v>0.67</v>
      </c>
      <c r="E30031" s="75">
        <v>0.66</v>
      </c>
      <c r="F30031" s="73" t="s">
        <v>11</v>
      </c>
    </row>
    <row r="30032" spans="1:6" ht="25.5" x14ac:dyDescent="0.25">
      <c r="A30032" s="73" t="s">
        <v>27802</v>
      </c>
      <c r="B30032" s="74" t="s">
        <v>27803</v>
      </c>
      <c r="C30032" s="73" t="s">
        <v>869</v>
      </c>
      <c r="D30032" s="75">
        <v>0.53</v>
      </c>
      <c r="E30032" s="75">
        <v>0.53</v>
      </c>
      <c r="F30032" s="73" t="s">
        <v>11</v>
      </c>
    </row>
    <row r="30033" spans="1:6" ht="25.5" x14ac:dyDescent="0.25">
      <c r="A30033" s="73" t="s">
        <v>27804</v>
      </c>
      <c r="B30033" s="74" t="s">
        <v>27805</v>
      </c>
      <c r="C30033" s="73" t="s">
        <v>869</v>
      </c>
      <c r="D30033" s="75">
        <v>0.44</v>
      </c>
      <c r="E30033" s="75">
        <v>0.43</v>
      </c>
      <c r="F30033" s="73" t="s">
        <v>11</v>
      </c>
    </row>
    <row r="30034" spans="1:6" ht="25.5" x14ac:dyDescent="0.25">
      <c r="A30034" s="73" t="s">
        <v>27806</v>
      </c>
      <c r="B30034" s="74" t="s">
        <v>27807</v>
      </c>
      <c r="C30034" s="73" t="s">
        <v>869</v>
      </c>
      <c r="D30034" s="75">
        <v>1.99</v>
      </c>
      <c r="E30034" s="75">
        <v>1.97</v>
      </c>
      <c r="F30034" s="73" t="s">
        <v>11</v>
      </c>
    </row>
    <row r="30035" spans="1:6" ht="25.5" x14ac:dyDescent="0.25">
      <c r="A30035" s="73" t="s">
        <v>27808</v>
      </c>
      <c r="B30035" s="74" t="s">
        <v>27809</v>
      </c>
      <c r="C30035" s="73" t="s">
        <v>869</v>
      </c>
      <c r="D30035" s="75">
        <v>1.59</v>
      </c>
      <c r="E30035" s="75">
        <v>1.58</v>
      </c>
      <c r="F30035" s="73" t="s">
        <v>11</v>
      </c>
    </row>
    <row r="30036" spans="1:6" ht="25.5" x14ac:dyDescent="0.25">
      <c r="A30036" s="73" t="s">
        <v>27810</v>
      </c>
      <c r="B30036" s="74" t="s">
        <v>27811</v>
      </c>
      <c r="C30036" s="73" t="s">
        <v>869</v>
      </c>
      <c r="D30036" s="75">
        <v>1.3</v>
      </c>
      <c r="E30036" s="75">
        <v>1.29</v>
      </c>
      <c r="F30036" s="73" t="s">
        <v>11</v>
      </c>
    </row>
    <row r="30037" spans="1:6" ht="25.5" x14ac:dyDescent="0.25">
      <c r="A30037" s="73" t="s">
        <v>27812</v>
      </c>
      <c r="B30037" s="74" t="s">
        <v>27813</v>
      </c>
      <c r="C30037" s="73" t="s">
        <v>869</v>
      </c>
      <c r="D30037" s="75">
        <v>1.96</v>
      </c>
      <c r="E30037" s="75">
        <v>1.94</v>
      </c>
      <c r="F30037" s="73" t="s">
        <v>11</v>
      </c>
    </row>
    <row r="30038" spans="1:6" ht="25.5" x14ac:dyDescent="0.25">
      <c r="A30038" s="73" t="s">
        <v>27814</v>
      </c>
      <c r="B30038" s="74" t="s">
        <v>27815</v>
      </c>
      <c r="C30038" s="73" t="s">
        <v>869</v>
      </c>
      <c r="D30038" s="75">
        <v>1.57</v>
      </c>
      <c r="E30038" s="75">
        <v>1.55</v>
      </c>
      <c r="F30038" s="73" t="s">
        <v>11</v>
      </c>
    </row>
    <row r="30039" spans="1:6" ht="25.5" x14ac:dyDescent="0.25">
      <c r="A30039" s="73" t="s">
        <v>27816</v>
      </c>
      <c r="B30039" s="74" t="s">
        <v>27817</v>
      </c>
      <c r="C30039" s="73" t="s">
        <v>869</v>
      </c>
      <c r="D30039" s="75">
        <v>1.28</v>
      </c>
      <c r="E30039" s="75">
        <v>1.27</v>
      </c>
      <c r="F30039" s="73" t="s">
        <v>11</v>
      </c>
    </row>
    <row r="30040" spans="1:6" ht="25.5" x14ac:dyDescent="0.25">
      <c r="A30040" s="73" t="s">
        <v>27818</v>
      </c>
      <c r="B30040" s="74" t="s">
        <v>27819</v>
      </c>
      <c r="C30040" s="73" t="s">
        <v>869</v>
      </c>
      <c r="D30040" s="75">
        <v>0.76</v>
      </c>
      <c r="E30040" s="75">
        <v>0.75</v>
      </c>
      <c r="F30040" s="73" t="s">
        <v>11</v>
      </c>
    </row>
    <row r="30041" spans="1:6" ht="25.5" x14ac:dyDescent="0.25">
      <c r="A30041" s="73" t="s">
        <v>27820</v>
      </c>
      <c r="B30041" s="74" t="s">
        <v>27821</v>
      </c>
      <c r="C30041" s="73" t="s">
        <v>869</v>
      </c>
      <c r="D30041" s="75">
        <v>0.61</v>
      </c>
      <c r="E30041" s="75">
        <v>0.6</v>
      </c>
      <c r="F30041" s="73" t="s">
        <v>11</v>
      </c>
    </row>
    <row r="30042" spans="1:6" ht="25.5" x14ac:dyDescent="0.25">
      <c r="A30042" s="73" t="s">
        <v>27822</v>
      </c>
      <c r="B30042" s="74" t="s">
        <v>27823</v>
      </c>
      <c r="C30042" s="73" t="s">
        <v>869</v>
      </c>
      <c r="D30042" s="75">
        <v>0.49</v>
      </c>
      <c r="E30042" s="75">
        <v>0.49</v>
      </c>
      <c r="F30042" s="73" t="s">
        <v>11</v>
      </c>
    </row>
    <row r="30043" spans="1:6" ht="25.5" x14ac:dyDescent="0.25">
      <c r="A30043" s="73" t="s">
        <v>27824</v>
      </c>
      <c r="B30043" s="74" t="s">
        <v>27825</v>
      </c>
      <c r="C30043" s="73" t="s">
        <v>869</v>
      </c>
      <c r="D30043" s="75">
        <v>1.75</v>
      </c>
      <c r="E30043" s="75">
        <v>1.73</v>
      </c>
      <c r="F30043" s="73" t="s">
        <v>11</v>
      </c>
    </row>
    <row r="30044" spans="1:6" ht="25.5" x14ac:dyDescent="0.25">
      <c r="A30044" s="73" t="s">
        <v>27826</v>
      </c>
      <c r="B30044" s="74" t="s">
        <v>27827</v>
      </c>
      <c r="C30044" s="73" t="s">
        <v>869</v>
      </c>
      <c r="D30044" s="75">
        <v>1.4</v>
      </c>
      <c r="E30044" s="75">
        <v>1.39</v>
      </c>
      <c r="F30044" s="73" t="s">
        <v>11</v>
      </c>
    </row>
    <row r="30045" spans="1:6" ht="25.5" x14ac:dyDescent="0.25">
      <c r="A30045" s="73" t="s">
        <v>27828</v>
      </c>
      <c r="B30045" s="74" t="s">
        <v>27829</v>
      </c>
      <c r="C30045" s="73" t="s">
        <v>869</v>
      </c>
      <c r="D30045" s="75">
        <v>1.1399999999999999</v>
      </c>
      <c r="E30045" s="75">
        <v>1.1299999999999999</v>
      </c>
      <c r="F30045" s="73" t="s">
        <v>11</v>
      </c>
    </row>
    <row r="30046" spans="1:6" ht="25.5" x14ac:dyDescent="0.25">
      <c r="A30046" s="73" t="s">
        <v>27830</v>
      </c>
      <c r="B30046" s="74" t="s">
        <v>27831</v>
      </c>
      <c r="C30046" s="73" t="s">
        <v>869</v>
      </c>
      <c r="D30046" s="75">
        <v>7.0000000000000007E-2</v>
      </c>
      <c r="E30046" s="75">
        <v>7.0000000000000007E-2</v>
      </c>
      <c r="F30046" s="73" t="s">
        <v>11</v>
      </c>
    </row>
    <row r="30047" spans="1:6" ht="25.5" x14ac:dyDescent="0.25">
      <c r="A30047" s="73" t="s">
        <v>27832</v>
      </c>
      <c r="B30047" s="74" t="s">
        <v>27833</v>
      </c>
      <c r="C30047" s="73" t="s">
        <v>869</v>
      </c>
      <c r="D30047" s="75">
        <v>0.05</v>
      </c>
      <c r="E30047" s="75">
        <v>0.05</v>
      </c>
      <c r="F30047" s="73" t="s">
        <v>11</v>
      </c>
    </row>
    <row r="30048" spans="1:6" ht="25.5" x14ac:dyDescent="0.25">
      <c r="A30048" s="73" t="s">
        <v>27834</v>
      </c>
      <c r="B30048" s="74" t="s">
        <v>27835</v>
      </c>
      <c r="C30048" s="73" t="s">
        <v>869</v>
      </c>
      <c r="D30048" s="75">
        <v>0.04</v>
      </c>
      <c r="E30048" s="75">
        <v>0.04</v>
      </c>
      <c r="F30048" s="73" t="s">
        <v>11</v>
      </c>
    </row>
    <row r="30049" spans="1:6" ht="25.5" x14ac:dyDescent="0.25">
      <c r="A30049" s="73" t="s">
        <v>27836</v>
      </c>
      <c r="B30049" s="74" t="s">
        <v>27837</v>
      </c>
      <c r="C30049" s="73" t="s">
        <v>869</v>
      </c>
      <c r="D30049" s="75">
        <v>1.81</v>
      </c>
      <c r="E30049" s="75">
        <v>1.79</v>
      </c>
      <c r="F30049" s="73" t="s">
        <v>11</v>
      </c>
    </row>
    <row r="30050" spans="1:6" ht="25.5" x14ac:dyDescent="0.25">
      <c r="A30050" s="73" t="s">
        <v>27838</v>
      </c>
      <c r="B30050" s="74" t="s">
        <v>27839</v>
      </c>
      <c r="C30050" s="73" t="s">
        <v>869</v>
      </c>
      <c r="D30050" s="75">
        <v>1.45</v>
      </c>
      <c r="E30050" s="75">
        <v>1.43</v>
      </c>
      <c r="F30050" s="73" t="s">
        <v>11</v>
      </c>
    </row>
    <row r="30051" spans="1:6" ht="25.5" x14ac:dyDescent="0.25">
      <c r="A30051" s="73" t="s">
        <v>27840</v>
      </c>
      <c r="B30051" s="74" t="s">
        <v>27841</v>
      </c>
      <c r="C30051" s="73" t="s">
        <v>869</v>
      </c>
      <c r="D30051" s="75">
        <v>1.18</v>
      </c>
      <c r="E30051" s="75">
        <v>1.17</v>
      </c>
      <c r="F30051" s="73" t="s">
        <v>11</v>
      </c>
    </row>
    <row r="30052" spans="1:6" ht="25.5" x14ac:dyDescent="0.25">
      <c r="A30052" s="73" t="s">
        <v>27842</v>
      </c>
      <c r="B30052" s="74" t="s">
        <v>27843</v>
      </c>
      <c r="C30052" s="73" t="s">
        <v>869</v>
      </c>
      <c r="D30052" s="75">
        <v>0.92</v>
      </c>
      <c r="E30052" s="75">
        <v>0.92</v>
      </c>
      <c r="F30052" s="73" t="s">
        <v>11</v>
      </c>
    </row>
    <row r="30053" spans="1:6" ht="25.5" x14ac:dyDescent="0.25">
      <c r="A30053" s="73" t="s">
        <v>27844</v>
      </c>
      <c r="B30053" s="74" t="s">
        <v>27845</v>
      </c>
      <c r="C30053" s="73" t="s">
        <v>869</v>
      </c>
      <c r="D30053" s="75">
        <v>0.74</v>
      </c>
      <c r="E30053" s="75">
        <v>0.73</v>
      </c>
      <c r="F30053" s="73" t="s">
        <v>11</v>
      </c>
    </row>
    <row r="30054" spans="1:6" ht="25.5" x14ac:dyDescent="0.25">
      <c r="A30054" s="73" t="s">
        <v>27846</v>
      </c>
      <c r="B30054" s="74" t="s">
        <v>27847</v>
      </c>
      <c r="C30054" s="73" t="s">
        <v>869</v>
      </c>
      <c r="D30054" s="75">
        <v>0.6</v>
      </c>
      <c r="E30054" s="75">
        <v>0.6</v>
      </c>
      <c r="F30054" s="73" t="s">
        <v>11</v>
      </c>
    </row>
    <row r="30055" spans="1:6" ht="38.25" x14ac:dyDescent="0.25">
      <c r="A30055" s="73" t="s">
        <v>27848</v>
      </c>
      <c r="B30055" s="74" t="s">
        <v>27849</v>
      </c>
      <c r="C30055" s="73" t="s">
        <v>869</v>
      </c>
      <c r="D30055" s="75">
        <v>0.6</v>
      </c>
      <c r="E30055" s="75">
        <v>0.6</v>
      </c>
      <c r="F30055" s="73" t="s">
        <v>11</v>
      </c>
    </row>
    <row r="30056" spans="1:6" ht="38.25" x14ac:dyDescent="0.25">
      <c r="A30056" s="73" t="s">
        <v>27850</v>
      </c>
      <c r="B30056" s="74" t="s">
        <v>27851</v>
      </c>
      <c r="C30056" s="73" t="s">
        <v>869</v>
      </c>
      <c r="D30056" s="75">
        <v>0.74</v>
      </c>
      <c r="E30056" s="75">
        <v>0.73</v>
      </c>
      <c r="F30056" s="73" t="s">
        <v>11</v>
      </c>
    </row>
    <row r="30057" spans="1:6" ht="38.25" x14ac:dyDescent="0.25">
      <c r="A30057" s="73" t="s">
        <v>27852</v>
      </c>
      <c r="B30057" s="74" t="s">
        <v>27853</v>
      </c>
      <c r="C30057" s="73" t="s">
        <v>869</v>
      </c>
      <c r="D30057" s="75">
        <v>0.92</v>
      </c>
      <c r="E30057" s="75">
        <v>0.92</v>
      </c>
      <c r="F30057" s="73" t="s">
        <v>11</v>
      </c>
    </row>
    <row r="30058" spans="1:6" ht="38.25" x14ac:dyDescent="0.25">
      <c r="A30058" s="73" t="s">
        <v>27854</v>
      </c>
      <c r="B30058" s="74" t="s">
        <v>27855</v>
      </c>
      <c r="C30058" s="73" t="s">
        <v>869</v>
      </c>
      <c r="D30058" s="75">
        <v>0.6</v>
      </c>
      <c r="E30058" s="75">
        <v>0.6</v>
      </c>
      <c r="F30058" s="73" t="s">
        <v>11</v>
      </c>
    </row>
    <row r="30059" spans="1:6" ht="38.25" x14ac:dyDescent="0.25">
      <c r="A30059" s="73" t="s">
        <v>27856</v>
      </c>
      <c r="B30059" s="74" t="s">
        <v>27857</v>
      </c>
      <c r="C30059" s="73" t="s">
        <v>869</v>
      </c>
      <c r="D30059" s="75">
        <v>0.74</v>
      </c>
      <c r="E30059" s="75">
        <v>0.73</v>
      </c>
      <c r="F30059" s="73" t="s">
        <v>11</v>
      </c>
    </row>
    <row r="30060" spans="1:6" ht="38.25" x14ac:dyDescent="0.25">
      <c r="A30060" s="73" t="s">
        <v>27858</v>
      </c>
      <c r="B30060" s="74" t="s">
        <v>27859</v>
      </c>
      <c r="C30060" s="73" t="s">
        <v>869</v>
      </c>
      <c r="D30060" s="75">
        <v>0.92</v>
      </c>
      <c r="E30060" s="75">
        <v>0.92</v>
      </c>
      <c r="F30060" s="73" t="s">
        <v>11</v>
      </c>
    </row>
    <row r="30061" spans="1:6" ht="38.25" x14ac:dyDescent="0.25">
      <c r="A30061" s="73" t="s">
        <v>27860</v>
      </c>
      <c r="B30061" s="74" t="s">
        <v>27861</v>
      </c>
      <c r="C30061" s="73" t="s">
        <v>869</v>
      </c>
      <c r="D30061" s="75">
        <v>0.6</v>
      </c>
      <c r="E30061" s="75">
        <v>0.6</v>
      </c>
      <c r="F30061" s="73" t="s">
        <v>11</v>
      </c>
    </row>
    <row r="30062" spans="1:6" ht="38.25" x14ac:dyDescent="0.25">
      <c r="A30062" s="73" t="s">
        <v>27862</v>
      </c>
      <c r="B30062" s="74" t="s">
        <v>27863</v>
      </c>
      <c r="C30062" s="73" t="s">
        <v>869</v>
      </c>
      <c r="D30062" s="75">
        <v>0.74</v>
      </c>
      <c r="E30062" s="75">
        <v>0.73</v>
      </c>
      <c r="F30062" s="73" t="s">
        <v>11</v>
      </c>
    </row>
    <row r="30063" spans="1:6" ht="38.25" x14ac:dyDescent="0.25">
      <c r="A30063" s="73" t="s">
        <v>27864</v>
      </c>
      <c r="B30063" s="74" t="s">
        <v>27865</v>
      </c>
      <c r="C30063" s="73" t="s">
        <v>869</v>
      </c>
      <c r="D30063" s="75">
        <v>0.92</v>
      </c>
      <c r="E30063" s="75">
        <v>0.92</v>
      </c>
      <c r="F30063" s="73" t="s">
        <v>11</v>
      </c>
    </row>
    <row r="30064" spans="1:6" ht="38.25" x14ac:dyDescent="0.25">
      <c r="A30064" s="73" t="s">
        <v>27866</v>
      </c>
      <c r="B30064" s="74" t="s">
        <v>27867</v>
      </c>
      <c r="C30064" s="73" t="s">
        <v>869</v>
      </c>
      <c r="D30064" s="75">
        <v>0.6</v>
      </c>
      <c r="E30064" s="75">
        <v>0.6</v>
      </c>
      <c r="F30064" s="73" t="s">
        <v>11</v>
      </c>
    </row>
    <row r="30065" spans="1:6" ht="38.25" x14ac:dyDescent="0.25">
      <c r="A30065" s="73" t="s">
        <v>27868</v>
      </c>
      <c r="B30065" s="74" t="s">
        <v>27869</v>
      </c>
      <c r="C30065" s="73" t="s">
        <v>869</v>
      </c>
      <c r="D30065" s="75">
        <v>0.74</v>
      </c>
      <c r="E30065" s="75">
        <v>0.73</v>
      </c>
      <c r="F30065" s="73" t="s">
        <v>11</v>
      </c>
    </row>
    <row r="30066" spans="1:6" ht="38.25" x14ac:dyDescent="0.25">
      <c r="A30066" s="73" t="s">
        <v>27870</v>
      </c>
      <c r="B30066" s="74" t="s">
        <v>27871</v>
      </c>
      <c r="C30066" s="73" t="s">
        <v>869</v>
      </c>
      <c r="D30066" s="75">
        <v>0.92</v>
      </c>
      <c r="E30066" s="75">
        <v>0.92</v>
      </c>
      <c r="F30066" s="73" t="s">
        <v>11</v>
      </c>
    </row>
    <row r="30067" spans="1:6" ht="38.25" x14ac:dyDescent="0.25">
      <c r="A30067" s="73" t="s">
        <v>27872</v>
      </c>
      <c r="B30067" s="74" t="s">
        <v>27873</v>
      </c>
      <c r="C30067" s="73" t="s">
        <v>869</v>
      </c>
      <c r="D30067" s="75">
        <v>0.6</v>
      </c>
      <c r="E30067" s="75">
        <v>0.6</v>
      </c>
      <c r="F30067" s="73" t="s">
        <v>11</v>
      </c>
    </row>
    <row r="30068" spans="1:6" ht="38.25" x14ac:dyDescent="0.25">
      <c r="A30068" s="73" t="s">
        <v>27874</v>
      </c>
      <c r="B30068" s="74" t="s">
        <v>27875</v>
      </c>
      <c r="C30068" s="73" t="s">
        <v>869</v>
      </c>
      <c r="D30068" s="75">
        <v>0.74</v>
      </c>
      <c r="E30068" s="75">
        <v>0.73</v>
      </c>
      <c r="F30068" s="73" t="s">
        <v>11</v>
      </c>
    </row>
    <row r="30069" spans="1:6" ht="38.25" x14ac:dyDescent="0.25">
      <c r="A30069" s="73" t="s">
        <v>27876</v>
      </c>
      <c r="B30069" s="74" t="s">
        <v>27877</v>
      </c>
      <c r="C30069" s="73" t="s">
        <v>869</v>
      </c>
      <c r="D30069" s="75">
        <v>0.92</v>
      </c>
      <c r="E30069" s="75">
        <v>0.92</v>
      </c>
      <c r="F30069" s="73" t="s">
        <v>11</v>
      </c>
    </row>
    <row r="30070" spans="1:6" ht="25.5" x14ac:dyDescent="0.25">
      <c r="A30070" s="73" t="s">
        <v>27878</v>
      </c>
      <c r="B30070" s="74" t="s">
        <v>27879</v>
      </c>
      <c r="C30070" s="73" t="s">
        <v>869</v>
      </c>
      <c r="D30070" s="75">
        <v>0.6</v>
      </c>
      <c r="E30070" s="75">
        <v>0.6</v>
      </c>
      <c r="F30070" s="73" t="s">
        <v>11</v>
      </c>
    </row>
    <row r="30071" spans="1:6" ht="25.5" x14ac:dyDescent="0.25">
      <c r="A30071" s="73" t="s">
        <v>27880</v>
      </c>
      <c r="B30071" s="74" t="s">
        <v>27881</v>
      </c>
      <c r="C30071" s="73" t="s">
        <v>869</v>
      </c>
      <c r="D30071" s="75">
        <v>0.74</v>
      </c>
      <c r="E30071" s="75">
        <v>0.73</v>
      </c>
      <c r="F30071" s="73" t="s">
        <v>11</v>
      </c>
    </row>
    <row r="30072" spans="1:6" ht="25.5" x14ac:dyDescent="0.25">
      <c r="A30072" s="73" t="s">
        <v>27882</v>
      </c>
      <c r="B30072" s="74" t="s">
        <v>27883</v>
      </c>
      <c r="C30072" s="73" t="s">
        <v>869</v>
      </c>
      <c r="D30072" s="75">
        <v>0.92</v>
      </c>
      <c r="E30072" s="75">
        <v>0.92</v>
      </c>
      <c r="F30072" s="73" t="s">
        <v>11</v>
      </c>
    </row>
    <row r="30073" spans="1:6" ht="38.25" x14ac:dyDescent="0.25">
      <c r="A30073" s="73" t="s">
        <v>27884</v>
      </c>
      <c r="B30073" s="74" t="s">
        <v>27885</v>
      </c>
      <c r="C30073" s="73" t="s">
        <v>869</v>
      </c>
      <c r="D30073" s="75">
        <v>0.6</v>
      </c>
      <c r="E30073" s="75">
        <v>0.6</v>
      </c>
      <c r="F30073" s="73" t="s">
        <v>11</v>
      </c>
    </row>
    <row r="30074" spans="1:6" ht="38.25" x14ac:dyDescent="0.25">
      <c r="A30074" s="73" t="s">
        <v>27886</v>
      </c>
      <c r="B30074" s="74" t="s">
        <v>27887</v>
      </c>
      <c r="C30074" s="73" t="s">
        <v>869</v>
      </c>
      <c r="D30074" s="75">
        <v>0.74</v>
      </c>
      <c r="E30074" s="75">
        <v>0.73</v>
      </c>
      <c r="F30074" s="73" t="s">
        <v>11</v>
      </c>
    </row>
    <row r="30075" spans="1:6" ht="38.25" x14ac:dyDescent="0.25">
      <c r="A30075" s="73" t="s">
        <v>27888</v>
      </c>
      <c r="B30075" s="74" t="s">
        <v>27889</v>
      </c>
      <c r="C30075" s="73" t="s">
        <v>869</v>
      </c>
      <c r="D30075" s="75">
        <v>0.92</v>
      </c>
      <c r="E30075" s="75">
        <v>0.92</v>
      </c>
      <c r="F30075" s="73" t="s">
        <v>11</v>
      </c>
    </row>
    <row r="30076" spans="1:6" ht="38.25" x14ac:dyDescent="0.25">
      <c r="A30076" s="73" t="s">
        <v>27890</v>
      </c>
      <c r="B30076" s="74" t="s">
        <v>27891</v>
      </c>
      <c r="C30076" s="73" t="s">
        <v>869</v>
      </c>
      <c r="D30076" s="75">
        <v>0.6</v>
      </c>
      <c r="E30076" s="75">
        <v>0.6</v>
      </c>
      <c r="F30076" s="73" t="s">
        <v>11</v>
      </c>
    </row>
    <row r="30077" spans="1:6" ht="38.25" x14ac:dyDescent="0.25">
      <c r="A30077" s="73" t="s">
        <v>27892</v>
      </c>
      <c r="B30077" s="74" t="s">
        <v>27893</v>
      </c>
      <c r="C30077" s="73" t="s">
        <v>869</v>
      </c>
      <c r="D30077" s="75">
        <v>0.74</v>
      </c>
      <c r="E30077" s="75">
        <v>0.73</v>
      </c>
      <c r="F30077" s="73" t="s">
        <v>11</v>
      </c>
    </row>
    <row r="30078" spans="1:6" ht="38.25" x14ac:dyDescent="0.25">
      <c r="A30078" s="73" t="s">
        <v>27894</v>
      </c>
      <c r="B30078" s="74" t="s">
        <v>27895</v>
      </c>
      <c r="C30078" s="73" t="s">
        <v>869</v>
      </c>
      <c r="D30078" s="75">
        <v>0.92</v>
      </c>
      <c r="E30078" s="75">
        <v>0.92</v>
      </c>
      <c r="F30078" s="73" t="s">
        <v>11</v>
      </c>
    </row>
    <row r="30079" spans="1:6" ht="25.5" x14ac:dyDescent="0.25">
      <c r="A30079" s="73" t="s">
        <v>27896</v>
      </c>
      <c r="B30079" s="74" t="s">
        <v>27897</v>
      </c>
      <c r="C30079" s="73" t="s">
        <v>869</v>
      </c>
      <c r="D30079" s="75">
        <v>0.6</v>
      </c>
      <c r="E30079" s="75">
        <v>0.6</v>
      </c>
      <c r="F30079" s="73" t="s">
        <v>11</v>
      </c>
    </row>
    <row r="30080" spans="1:6" ht="25.5" x14ac:dyDescent="0.25">
      <c r="A30080" s="73" t="s">
        <v>27898</v>
      </c>
      <c r="B30080" s="74" t="s">
        <v>27899</v>
      </c>
      <c r="C30080" s="73" t="s">
        <v>869</v>
      </c>
      <c r="D30080" s="75">
        <v>0.74</v>
      </c>
      <c r="E30080" s="75">
        <v>0.73</v>
      </c>
      <c r="F30080" s="73" t="s">
        <v>11</v>
      </c>
    </row>
    <row r="30081" spans="1:6" ht="25.5" x14ac:dyDescent="0.25">
      <c r="A30081" s="73" t="s">
        <v>27900</v>
      </c>
      <c r="B30081" s="74" t="s">
        <v>27901</v>
      </c>
      <c r="C30081" s="73" t="s">
        <v>869</v>
      </c>
      <c r="D30081" s="75">
        <v>0.92</v>
      </c>
      <c r="E30081" s="75">
        <v>0.92</v>
      </c>
      <c r="F30081" s="73" t="s">
        <v>11</v>
      </c>
    </row>
    <row r="30082" spans="1:6" ht="38.25" x14ac:dyDescent="0.25">
      <c r="A30082" s="73" t="s">
        <v>27902</v>
      </c>
      <c r="B30082" s="74" t="s">
        <v>27903</v>
      </c>
      <c r="C30082" s="73" t="s">
        <v>869</v>
      </c>
      <c r="D30082" s="75">
        <v>0.6</v>
      </c>
      <c r="E30082" s="75">
        <v>0.6</v>
      </c>
      <c r="F30082" s="73" t="s">
        <v>11</v>
      </c>
    </row>
    <row r="30083" spans="1:6" ht="38.25" x14ac:dyDescent="0.25">
      <c r="A30083" s="73" t="s">
        <v>27904</v>
      </c>
      <c r="B30083" s="74" t="s">
        <v>27905</v>
      </c>
      <c r="C30083" s="73" t="s">
        <v>869</v>
      </c>
      <c r="D30083" s="75">
        <v>0.74</v>
      </c>
      <c r="E30083" s="75">
        <v>0.73</v>
      </c>
      <c r="F30083" s="73" t="s">
        <v>11</v>
      </c>
    </row>
    <row r="30084" spans="1:6" ht="38.25" x14ac:dyDescent="0.25">
      <c r="A30084" s="73" t="s">
        <v>27906</v>
      </c>
      <c r="B30084" s="74" t="s">
        <v>27907</v>
      </c>
      <c r="C30084" s="73" t="s">
        <v>869</v>
      </c>
      <c r="D30084" s="75">
        <v>0.92</v>
      </c>
      <c r="E30084" s="75">
        <v>0.92</v>
      </c>
      <c r="F30084" s="73" t="s">
        <v>11</v>
      </c>
    </row>
    <row r="30085" spans="1:6" ht="38.25" x14ac:dyDescent="0.25">
      <c r="A30085" s="73" t="s">
        <v>27908</v>
      </c>
      <c r="B30085" s="74" t="s">
        <v>27909</v>
      </c>
      <c r="C30085" s="73" t="s">
        <v>869</v>
      </c>
      <c r="D30085" s="75">
        <v>0.6</v>
      </c>
      <c r="E30085" s="75">
        <v>0.6</v>
      </c>
      <c r="F30085" s="73" t="s">
        <v>11</v>
      </c>
    </row>
    <row r="30086" spans="1:6" ht="38.25" x14ac:dyDescent="0.25">
      <c r="A30086" s="73" t="s">
        <v>27910</v>
      </c>
      <c r="B30086" s="74" t="s">
        <v>27911</v>
      </c>
      <c r="C30086" s="73" t="s">
        <v>869</v>
      </c>
      <c r="D30086" s="75">
        <v>0.74</v>
      </c>
      <c r="E30086" s="75">
        <v>0.73</v>
      </c>
      <c r="F30086" s="73" t="s">
        <v>11</v>
      </c>
    </row>
    <row r="30087" spans="1:6" ht="38.25" x14ac:dyDescent="0.25">
      <c r="A30087" s="73" t="s">
        <v>27912</v>
      </c>
      <c r="B30087" s="74" t="s">
        <v>27913</v>
      </c>
      <c r="C30087" s="73" t="s">
        <v>869</v>
      </c>
      <c r="D30087" s="75">
        <v>0.92</v>
      </c>
      <c r="E30087" s="75">
        <v>0.92</v>
      </c>
      <c r="F30087" s="73" t="s">
        <v>11</v>
      </c>
    </row>
    <row r="30088" spans="1:6" ht="25.5" x14ac:dyDescent="0.25">
      <c r="A30088" s="73" t="s">
        <v>27914</v>
      </c>
      <c r="B30088" s="74" t="s">
        <v>27915</v>
      </c>
      <c r="C30088" s="73" t="s">
        <v>869</v>
      </c>
      <c r="D30088" s="75">
        <v>0.72</v>
      </c>
      <c r="E30088" s="75">
        <v>0.71</v>
      </c>
      <c r="F30088" s="73" t="s">
        <v>11</v>
      </c>
    </row>
    <row r="30089" spans="1:6" ht="25.5" x14ac:dyDescent="0.25">
      <c r="A30089" s="73" t="s">
        <v>27916</v>
      </c>
      <c r="B30089" s="74" t="s">
        <v>27917</v>
      </c>
      <c r="C30089" s="73" t="s">
        <v>869</v>
      </c>
      <c r="D30089" s="75">
        <v>0.88</v>
      </c>
      <c r="E30089" s="75">
        <v>0.88</v>
      </c>
      <c r="F30089" s="73" t="s">
        <v>11</v>
      </c>
    </row>
    <row r="30090" spans="1:6" ht="25.5" x14ac:dyDescent="0.25">
      <c r="A30090" s="73" t="s">
        <v>27918</v>
      </c>
      <c r="B30090" s="74" t="s">
        <v>27919</v>
      </c>
      <c r="C30090" s="73" t="s">
        <v>869</v>
      </c>
      <c r="D30090" s="75">
        <v>1.1000000000000001</v>
      </c>
      <c r="E30090" s="75">
        <v>1.0900000000000001</v>
      </c>
      <c r="F30090" s="73" t="s">
        <v>11</v>
      </c>
    </row>
    <row r="30091" spans="1:6" ht="38.25" x14ac:dyDescent="0.25">
      <c r="A30091" s="73" t="s">
        <v>27920</v>
      </c>
      <c r="B30091" s="74" t="s">
        <v>27921</v>
      </c>
      <c r="C30091" s="73" t="s">
        <v>869</v>
      </c>
      <c r="D30091" s="75">
        <v>0.49</v>
      </c>
      <c r="E30091" s="75">
        <v>0.49</v>
      </c>
      <c r="F30091" s="73" t="s">
        <v>11</v>
      </c>
    </row>
    <row r="30092" spans="1:6" ht="38.25" x14ac:dyDescent="0.25">
      <c r="A30092" s="73" t="s">
        <v>27922</v>
      </c>
      <c r="B30092" s="74" t="s">
        <v>27923</v>
      </c>
      <c r="C30092" s="73" t="s">
        <v>869</v>
      </c>
      <c r="D30092" s="75">
        <v>0.61</v>
      </c>
      <c r="E30092" s="75">
        <v>0.6</v>
      </c>
      <c r="F30092" s="73" t="s">
        <v>11</v>
      </c>
    </row>
    <row r="30093" spans="1:6" ht="38.25" x14ac:dyDescent="0.25">
      <c r="A30093" s="73" t="s">
        <v>27924</v>
      </c>
      <c r="B30093" s="74" t="s">
        <v>27925</v>
      </c>
      <c r="C30093" s="73" t="s">
        <v>869</v>
      </c>
      <c r="D30093" s="75">
        <v>0.76</v>
      </c>
      <c r="E30093" s="75">
        <v>0.75</v>
      </c>
      <c r="F30093" s="73" t="s">
        <v>11</v>
      </c>
    </row>
    <row r="30094" spans="1:6" ht="25.5" x14ac:dyDescent="0.25">
      <c r="A30094" s="73" t="s">
        <v>27926</v>
      </c>
      <c r="B30094" s="74" t="s">
        <v>27927</v>
      </c>
      <c r="C30094" s="73" t="s">
        <v>869</v>
      </c>
      <c r="D30094" s="75">
        <v>0.64</v>
      </c>
      <c r="E30094" s="75">
        <v>0.64</v>
      </c>
      <c r="F30094" s="73" t="s">
        <v>11</v>
      </c>
    </row>
    <row r="30095" spans="1:6" ht="25.5" x14ac:dyDescent="0.25">
      <c r="A30095" s="73" t="s">
        <v>27928</v>
      </c>
      <c r="B30095" s="74" t="s">
        <v>27929</v>
      </c>
      <c r="C30095" s="73" t="s">
        <v>869</v>
      </c>
      <c r="D30095" s="75">
        <v>0.77</v>
      </c>
      <c r="E30095" s="75">
        <v>0.76</v>
      </c>
      <c r="F30095" s="73" t="s">
        <v>11</v>
      </c>
    </row>
    <row r="30096" spans="1:6" ht="25.5" x14ac:dyDescent="0.25">
      <c r="A30096" s="73" t="s">
        <v>27930</v>
      </c>
      <c r="B30096" s="74" t="s">
        <v>27931</v>
      </c>
      <c r="C30096" s="73" t="s">
        <v>869</v>
      </c>
      <c r="D30096" s="75">
        <v>0.96</v>
      </c>
      <c r="E30096" s="75">
        <v>0.96</v>
      </c>
      <c r="F30096" s="73" t="s">
        <v>11</v>
      </c>
    </row>
    <row r="30097" spans="1:6" ht="25.5" x14ac:dyDescent="0.25">
      <c r="A30097" s="73" t="s">
        <v>27932</v>
      </c>
      <c r="B30097" s="74" t="s">
        <v>27933</v>
      </c>
      <c r="C30097" s="73" t="s">
        <v>869</v>
      </c>
      <c r="D30097" s="75">
        <v>0.64</v>
      </c>
      <c r="E30097" s="75">
        <v>0.64</v>
      </c>
      <c r="F30097" s="73" t="s">
        <v>11</v>
      </c>
    </row>
    <row r="30098" spans="1:6" ht="25.5" x14ac:dyDescent="0.25">
      <c r="A30098" s="73" t="s">
        <v>27934</v>
      </c>
      <c r="B30098" s="74" t="s">
        <v>27935</v>
      </c>
      <c r="C30098" s="73" t="s">
        <v>869</v>
      </c>
      <c r="D30098" s="75">
        <v>0.79</v>
      </c>
      <c r="E30098" s="75">
        <v>0.78</v>
      </c>
      <c r="F30098" s="73" t="s">
        <v>11</v>
      </c>
    </row>
    <row r="30099" spans="1:6" ht="25.5" x14ac:dyDescent="0.25">
      <c r="A30099" s="73" t="s">
        <v>27936</v>
      </c>
      <c r="B30099" s="74" t="s">
        <v>27937</v>
      </c>
      <c r="C30099" s="73" t="s">
        <v>869</v>
      </c>
      <c r="D30099" s="75">
        <v>0.98</v>
      </c>
      <c r="E30099" s="75">
        <v>0.97</v>
      </c>
      <c r="F30099" s="73" t="s">
        <v>11</v>
      </c>
    </row>
    <row r="30100" spans="1:6" ht="25.5" x14ac:dyDescent="0.25">
      <c r="A30100" s="73" t="s">
        <v>27938</v>
      </c>
      <c r="B30100" s="74" t="s">
        <v>27939</v>
      </c>
      <c r="C30100" s="73" t="s">
        <v>869</v>
      </c>
      <c r="D30100" s="75">
        <v>0.74</v>
      </c>
      <c r="E30100" s="75">
        <v>0.73</v>
      </c>
      <c r="F30100" s="73" t="s">
        <v>11</v>
      </c>
    </row>
    <row r="30101" spans="1:6" ht="38.25" x14ac:dyDescent="0.25">
      <c r="A30101" s="73" t="s">
        <v>27940</v>
      </c>
      <c r="B30101" s="74" t="s">
        <v>27941</v>
      </c>
      <c r="C30101" s="73" t="s">
        <v>869</v>
      </c>
      <c r="D30101" s="75">
        <v>0.91</v>
      </c>
      <c r="E30101" s="75">
        <v>0.9</v>
      </c>
      <c r="F30101" s="73" t="s">
        <v>11</v>
      </c>
    </row>
    <row r="30102" spans="1:6" ht="25.5" x14ac:dyDescent="0.25">
      <c r="A30102" s="73" t="s">
        <v>27942</v>
      </c>
      <c r="B30102" s="74" t="s">
        <v>27943</v>
      </c>
      <c r="C30102" s="73" t="s">
        <v>869</v>
      </c>
      <c r="D30102" s="75">
        <v>1.1399999999999999</v>
      </c>
      <c r="E30102" s="75">
        <v>1.1200000000000001</v>
      </c>
      <c r="F30102" s="73" t="s">
        <v>11</v>
      </c>
    </row>
    <row r="30103" spans="1:6" ht="51" x14ac:dyDescent="0.25">
      <c r="A30103" s="73" t="s">
        <v>27944</v>
      </c>
      <c r="B30103" s="74" t="s">
        <v>27945</v>
      </c>
      <c r="C30103" s="73" t="s">
        <v>116</v>
      </c>
      <c r="D30103" s="75">
        <v>23.69</v>
      </c>
      <c r="E30103" s="75">
        <v>22.63</v>
      </c>
      <c r="F30103" s="73" t="s">
        <v>11</v>
      </c>
    </row>
    <row r="30104" spans="1:6" ht="38.25" x14ac:dyDescent="0.25">
      <c r="A30104" s="73" t="s">
        <v>27946</v>
      </c>
      <c r="B30104" s="74" t="s">
        <v>27947</v>
      </c>
      <c r="C30104" s="73" t="s">
        <v>116</v>
      </c>
      <c r="D30104" s="75">
        <v>15.1</v>
      </c>
      <c r="E30104" s="75">
        <v>14.7</v>
      </c>
      <c r="F30104" s="73" t="s">
        <v>11</v>
      </c>
    </row>
    <row r="30105" spans="1:6" ht="25.5" x14ac:dyDescent="0.25">
      <c r="A30105" s="73" t="s">
        <v>27948</v>
      </c>
      <c r="B30105" s="74" t="s">
        <v>27949</v>
      </c>
      <c r="C30105" s="73" t="s">
        <v>116</v>
      </c>
      <c r="D30105" s="75">
        <v>14.21</v>
      </c>
      <c r="E30105" s="75">
        <v>13.89</v>
      </c>
      <c r="F30105" s="73" t="s">
        <v>11</v>
      </c>
    </row>
    <row r="30106" spans="1:6" ht="25.5" x14ac:dyDescent="0.25">
      <c r="A30106" s="73" t="s">
        <v>27950</v>
      </c>
      <c r="B30106" s="74" t="s">
        <v>27951</v>
      </c>
      <c r="C30106" s="73" t="s">
        <v>116</v>
      </c>
      <c r="D30106" s="75">
        <v>14.28</v>
      </c>
      <c r="E30106" s="75">
        <v>13.95</v>
      </c>
      <c r="F30106" s="73" t="s">
        <v>11</v>
      </c>
    </row>
    <row r="30107" spans="1:6" ht="25.5" x14ac:dyDescent="0.25">
      <c r="A30107" s="73" t="s">
        <v>27952</v>
      </c>
      <c r="B30107" s="74" t="s">
        <v>27953</v>
      </c>
      <c r="C30107" s="73" t="s">
        <v>116</v>
      </c>
      <c r="D30107" s="75">
        <v>13.63</v>
      </c>
      <c r="E30107" s="75">
        <v>13.3</v>
      </c>
      <c r="F30107" s="73" t="s">
        <v>11</v>
      </c>
    </row>
    <row r="30108" spans="1:6" ht="25.5" x14ac:dyDescent="0.25">
      <c r="A30108" s="73" t="s">
        <v>27954</v>
      </c>
      <c r="B30108" s="74" t="s">
        <v>27955</v>
      </c>
      <c r="C30108" s="73" t="s">
        <v>116</v>
      </c>
      <c r="D30108" s="75">
        <v>13.94</v>
      </c>
      <c r="E30108" s="75">
        <v>13.61</v>
      </c>
      <c r="F30108" s="73" t="s">
        <v>11</v>
      </c>
    </row>
    <row r="30109" spans="1:6" ht="25.5" x14ac:dyDescent="0.25">
      <c r="A30109" s="73" t="s">
        <v>27956</v>
      </c>
      <c r="B30109" s="74" t="s">
        <v>27957</v>
      </c>
      <c r="C30109" s="73" t="s">
        <v>116</v>
      </c>
      <c r="D30109" s="75">
        <v>13.52</v>
      </c>
      <c r="E30109" s="75">
        <v>13.19</v>
      </c>
      <c r="F30109" s="73" t="s">
        <v>11</v>
      </c>
    </row>
    <row r="30110" spans="1:6" ht="25.5" x14ac:dyDescent="0.25">
      <c r="A30110" s="73" t="s">
        <v>27958</v>
      </c>
      <c r="B30110" s="74" t="s">
        <v>27959</v>
      </c>
      <c r="C30110" s="73" t="s">
        <v>116</v>
      </c>
      <c r="D30110" s="75">
        <v>12.99</v>
      </c>
      <c r="E30110" s="75">
        <v>12.66</v>
      </c>
      <c r="F30110" s="73" t="s">
        <v>11</v>
      </c>
    </row>
    <row r="30111" spans="1:6" ht="25.5" x14ac:dyDescent="0.25">
      <c r="A30111" s="73" t="s">
        <v>27960</v>
      </c>
      <c r="B30111" s="74" t="s">
        <v>27961</v>
      </c>
      <c r="C30111" s="73" t="s">
        <v>116</v>
      </c>
      <c r="D30111" s="75">
        <v>13.53</v>
      </c>
      <c r="E30111" s="75">
        <v>13.2</v>
      </c>
      <c r="F30111" s="73" t="s">
        <v>11</v>
      </c>
    </row>
    <row r="30112" spans="1:6" ht="25.5" x14ac:dyDescent="0.25">
      <c r="A30112" s="73" t="s">
        <v>27962</v>
      </c>
      <c r="B30112" s="74" t="s">
        <v>27963</v>
      </c>
      <c r="C30112" s="73" t="s">
        <v>116</v>
      </c>
      <c r="D30112" s="75">
        <v>15.2</v>
      </c>
      <c r="E30112" s="75">
        <v>14.87</v>
      </c>
      <c r="F30112" s="73" t="s">
        <v>11</v>
      </c>
    </row>
    <row r="30113" spans="1:6" ht="25.5" x14ac:dyDescent="0.25">
      <c r="A30113" s="73" t="s">
        <v>27964</v>
      </c>
      <c r="B30113" s="74" t="s">
        <v>27965</v>
      </c>
      <c r="C30113" s="73" t="s">
        <v>116</v>
      </c>
      <c r="D30113" s="75">
        <v>16.55</v>
      </c>
      <c r="E30113" s="75">
        <v>16.23</v>
      </c>
      <c r="F30113" s="73" t="s">
        <v>11</v>
      </c>
    </row>
    <row r="30114" spans="1:6" ht="38.25" x14ac:dyDescent="0.25">
      <c r="A30114" s="73" t="s">
        <v>27966</v>
      </c>
      <c r="B30114" s="74" t="s">
        <v>27967</v>
      </c>
      <c r="C30114" s="73" t="s">
        <v>116</v>
      </c>
      <c r="D30114" s="75">
        <v>55.24</v>
      </c>
      <c r="E30114" s="75">
        <v>53.1</v>
      </c>
      <c r="F30114" s="73" t="s">
        <v>11</v>
      </c>
    </row>
    <row r="30115" spans="1:6" ht="25.5" x14ac:dyDescent="0.25">
      <c r="A30115" s="73" t="s">
        <v>27968</v>
      </c>
      <c r="B30115" s="74" t="s">
        <v>27969</v>
      </c>
      <c r="C30115" s="73" t="s">
        <v>116</v>
      </c>
      <c r="D30115" s="75">
        <v>13.53</v>
      </c>
      <c r="E30115" s="75">
        <v>13.2</v>
      </c>
      <c r="F30115" s="73" t="s">
        <v>11</v>
      </c>
    </row>
    <row r="30116" spans="1:6" ht="25.5" x14ac:dyDescent="0.25">
      <c r="A30116" s="73" t="s">
        <v>27970</v>
      </c>
      <c r="B30116" s="74" t="s">
        <v>27971</v>
      </c>
      <c r="C30116" s="73" t="s">
        <v>116</v>
      </c>
      <c r="D30116" s="75">
        <v>13.9</v>
      </c>
      <c r="E30116" s="75">
        <v>13.58</v>
      </c>
      <c r="F30116" s="73" t="s">
        <v>11</v>
      </c>
    </row>
    <row r="30117" spans="1:6" ht="25.5" x14ac:dyDescent="0.25">
      <c r="A30117" s="73" t="s">
        <v>27972</v>
      </c>
      <c r="B30117" s="74" t="s">
        <v>27973</v>
      </c>
      <c r="C30117" s="73" t="s">
        <v>116</v>
      </c>
      <c r="D30117" s="75">
        <v>14.28</v>
      </c>
      <c r="E30117" s="75">
        <v>13.95</v>
      </c>
      <c r="F30117" s="73" t="s">
        <v>11</v>
      </c>
    </row>
    <row r="30118" spans="1:6" x14ac:dyDescent="0.25">
      <c r="A30118" s="73" t="s">
        <v>299</v>
      </c>
      <c r="B30118" s="74" t="s">
        <v>300</v>
      </c>
      <c r="C30118" s="73" t="s">
        <v>116</v>
      </c>
      <c r="D30118" s="75">
        <v>13.68</v>
      </c>
      <c r="E30118" s="75">
        <v>13.36</v>
      </c>
      <c r="F30118" s="73" t="s">
        <v>11</v>
      </c>
    </row>
    <row r="30119" spans="1:6" ht="38.25" x14ac:dyDescent="0.25">
      <c r="A30119" s="73" t="s">
        <v>27974</v>
      </c>
      <c r="B30119" s="74" t="s">
        <v>27975</v>
      </c>
      <c r="C30119" s="73" t="s">
        <v>116</v>
      </c>
      <c r="D30119" s="75">
        <v>17.63</v>
      </c>
      <c r="E30119" s="75">
        <v>16.91</v>
      </c>
      <c r="F30119" s="73" t="s">
        <v>11</v>
      </c>
    </row>
    <row r="30120" spans="1:6" ht="38.25" x14ac:dyDescent="0.25">
      <c r="A30120" s="73" t="s">
        <v>729</v>
      </c>
      <c r="B30120" s="74" t="s">
        <v>730</v>
      </c>
      <c r="C30120" s="73" t="s">
        <v>116</v>
      </c>
      <c r="D30120" s="75">
        <v>26.57</v>
      </c>
      <c r="E30120" s="75">
        <v>25.27</v>
      </c>
      <c r="F30120" s="73" t="s">
        <v>11</v>
      </c>
    </row>
    <row r="30121" spans="1:6" ht="38.25" x14ac:dyDescent="0.25">
      <c r="A30121" s="73" t="s">
        <v>27976</v>
      </c>
      <c r="B30121" s="74" t="s">
        <v>27977</v>
      </c>
      <c r="C30121" s="73" t="s">
        <v>116</v>
      </c>
      <c r="D30121" s="75">
        <v>26.57</v>
      </c>
      <c r="E30121" s="75">
        <v>25.27</v>
      </c>
      <c r="F30121" s="73" t="s">
        <v>11</v>
      </c>
    </row>
    <row r="30122" spans="1:6" ht="25.5" x14ac:dyDescent="0.25">
      <c r="A30122" s="73" t="s">
        <v>27978</v>
      </c>
      <c r="B30122" s="74" t="s">
        <v>27979</v>
      </c>
      <c r="C30122" s="73" t="s">
        <v>116</v>
      </c>
      <c r="D30122" s="75">
        <v>1.63</v>
      </c>
      <c r="E30122" s="75">
        <v>1.55</v>
      </c>
      <c r="F30122" s="73" t="s">
        <v>11</v>
      </c>
    </row>
    <row r="30123" spans="1:6" ht="38.25" x14ac:dyDescent="0.25">
      <c r="A30123" s="73" t="s">
        <v>27980</v>
      </c>
      <c r="B30123" s="74" t="s">
        <v>27981</v>
      </c>
      <c r="C30123" s="73" t="s">
        <v>116</v>
      </c>
      <c r="D30123" s="75">
        <v>20.05</v>
      </c>
      <c r="E30123" s="75">
        <v>20.05</v>
      </c>
      <c r="F30123" s="73" t="s">
        <v>11</v>
      </c>
    </row>
    <row r="30124" spans="1:6" x14ac:dyDescent="0.25">
      <c r="A30124" s="73" t="s">
        <v>27982</v>
      </c>
      <c r="B30124" s="74" t="s">
        <v>27983</v>
      </c>
      <c r="C30124" s="73" t="s">
        <v>116</v>
      </c>
      <c r="D30124" s="75">
        <v>1.1299999999999999</v>
      </c>
      <c r="E30124" s="75">
        <v>1.1299999999999999</v>
      </c>
      <c r="F30124" s="73" t="s">
        <v>11</v>
      </c>
    </row>
    <row r="30125" spans="1:6" x14ac:dyDescent="0.25">
      <c r="A30125" s="73" t="s">
        <v>27984</v>
      </c>
      <c r="B30125" s="74" t="s">
        <v>27985</v>
      </c>
      <c r="C30125" s="73" t="s">
        <v>116</v>
      </c>
      <c r="D30125" s="75">
        <v>7.5</v>
      </c>
      <c r="E30125" s="75">
        <v>7.5</v>
      </c>
      <c r="F30125" s="73" t="s">
        <v>11</v>
      </c>
    </row>
    <row r="30126" spans="1:6" x14ac:dyDescent="0.25">
      <c r="A30126" s="73" t="s">
        <v>27986</v>
      </c>
      <c r="B30126" s="74" t="s">
        <v>27987</v>
      </c>
      <c r="C30126" s="73" t="s">
        <v>116</v>
      </c>
      <c r="D30126" s="75">
        <v>0.69</v>
      </c>
      <c r="E30126" s="75">
        <v>0.69</v>
      </c>
      <c r="F30126" s="73" t="s">
        <v>11</v>
      </c>
    </row>
    <row r="30127" spans="1:6" x14ac:dyDescent="0.25">
      <c r="A30127" s="73" t="s">
        <v>27988</v>
      </c>
      <c r="B30127" s="74" t="s">
        <v>27989</v>
      </c>
      <c r="C30127" s="73" t="s">
        <v>116</v>
      </c>
      <c r="D30127" s="75">
        <v>0.72</v>
      </c>
      <c r="E30127" s="75">
        <v>0.72</v>
      </c>
      <c r="F30127" s="73" t="s">
        <v>11</v>
      </c>
    </row>
    <row r="30128" spans="1:6" x14ac:dyDescent="0.25">
      <c r="A30128" s="73" t="s">
        <v>27990</v>
      </c>
      <c r="B30128" s="74" t="s">
        <v>27991</v>
      </c>
      <c r="C30128" s="73" t="s">
        <v>116</v>
      </c>
      <c r="D30128" s="75">
        <v>55.2</v>
      </c>
      <c r="E30128" s="75">
        <v>55.2</v>
      </c>
      <c r="F30128" s="73" t="s">
        <v>11</v>
      </c>
    </row>
    <row r="30129" spans="1:6" x14ac:dyDescent="0.25">
      <c r="A30129" s="73" t="s">
        <v>27992</v>
      </c>
      <c r="B30129" s="74" t="s">
        <v>27993</v>
      </c>
      <c r="C30129" s="73" t="s">
        <v>116</v>
      </c>
      <c r="D30129" s="75">
        <v>23.58</v>
      </c>
      <c r="E30129" s="75">
        <v>23.58</v>
      </c>
      <c r="F30129" s="73" t="s">
        <v>11</v>
      </c>
    </row>
    <row r="30130" spans="1:6" x14ac:dyDescent="0.25">
      <c r="A30130" s="73" t="s">
        <v>27994</v>
      </c>
      <c r="B30130" s="74" t="s">
        <v>27995</v>
      </c>
      <c r="C30130" s="73" t="s">
        <v>116</v>
      </c>
      <c r="D30130" s="75">
        <v>20</v>
      </c>
      <c r="E30130" s="75">
        <v>20</v>
      </c>
      <c r="F30130" s="73" t="s">
        <v>11</v>
      </c>
    </row>
    <row r="30131" spans="1:6" x14ac:dyDescent="0.25">
      <c r="A30131" s="73" t="s">
        <v>27996</v>
      </c>
      <c r="B30131" s="74" t="s">
        <v>27997</v>
      </c>
      <c r="C30131" s="73" t="s">
        <v>116</v>
      </c>
      <c r="D30131" s="75">
        <v>7.68</v>
      </c>
      <c r="E30131" s="75">
        <v>7.68</v>
      </c>
      <c r="F30131" s="73" t="s">
        <v>11</v>
      </c>
    </row>
    <row r="30132" spans="1:6" x14ac:dyDescent="0.25">
      <c r="A30132" s="73" t="s">
        <v>27998</v>
      </c>
      <c r="B30132" s="74" t="s">
        <v>27999</v>
      </c>
      <c r="C30132" s="73" t="s">
        <v>116</v>
      </c>
      <c r="D30132" s="75">
        <v>8.06</v>
      </c>
      <c r="E30132" s="75">
        <v>8.06</v>
      </c>
      <c r="F30132" s="73" t="s">
        <v>11</v>
      </c>
    </row>
    <row r="30133" spans="1:6" x14ac:dyDescent="0.25">
      <c r="A30133" s="73" t="s">
        <v>28000</v>
      </c>
      <c r="B30133" s="74" t="s">
        <v>28001</v>
      </c>
      <c r="C30133" s="73" t="s">
        <v>116</v>
      </c>
      <c r="D30133" s="75">
        <v>8.69</v>
      </c>
      <c r="E30133" s="75">
        <v>8.69</v>
      </c>
      <c r="F30133" s="73" t="s">
        <v>11</v>
      </c>
    </row>
    <row r="30134" spans="1:6" x14ac:dyDescent="0.25">
      <c r="A30134" s="73" t="s">
        <v>28002</v>
      </c>
      <c r="B30134" s="74" t="s">
        <v>28003</v>
      </c>
      <c r="C30134" s="73" t="s">
        <v>116</v>
      </c>
      <c r="D30134" s="75">
        <v>8.75</v>
      </c>
      <c r="E30134" s="75">
        <v>8.75</v>
      </c>
      <c r="F30134" s="73" t="s">
        <v>11</v>
      </c>
    </row>
    <row r="30135" spans="1:6" ht="25.5" x14ac:dyDescent="0.25">
      <c r="A30135" s="73" t="s">
        <v>28004</v>
      </c>
      <c r="B30135" s="74" t="s">
        <v>28005</v>
      </c>
      <c r="C30135" s="73" t="s">
        <v>116</v>
      </c>
      <c r="D30135" s="75">
        <v>0.73</v>
      </c>
      <c r="E30135" s="75">
        <v>0.73</v>
      </c>
      <c r="F30135" s="73" t="s">
        <v>11</v>
      </c>
    </row>
    <row r="30136" spans="1:6" ht="25.5" x14ac:dyDescent="0.25">
      <c r="A30136" s="73" t="s">
        <v>28006</v>
      </c>
      <c r="B30136" s="74" t="s">
        <v>28007</v>
      </c>
      <c r="C30136" s="73" t="s">
        <v>116</v>
      </c>
      <c r="D30136" s="75">
        <v>27.96</v>
      </c>
      <c r="E30136" s="75">
        <v>27.96</v>
      </c>
      <c r="F30136" s="73" t="s">
        <v>11</v>
      </c>
    </row>
    <row r="30137" spans="1:6" ht="25.5" x14ac:dyDescent="0.25">
      <c r="A30137" s="73" t="s">
        <v>28008</v>
      </c>
      <c r="B30137" s="74" t="s">
        <v>28009</v>
      </c>
      <c r="C30137" s="73" t="s">
        <v>116</v>
      </c>
      <c r="D30137" s="75">
        <v>19.3</v>
      </c>
      <c r="E30137" s="75">
        <v>19.3</v>
      </c>
      <c r="F30137" s="73" t="s">
        <v>11</v>
      </c>
    </row>
    <row r="30138" spans="1:6" ht="25.5" x14ac:dyDescent="0.25">
      <c r="A30138" s="73" t="s">
        <v>28010</v>
      </c>
      <c r="B30138" s="74" t="s">
        <v>28011</v>
      </c>
      <c r="C30138" s="73" t="s">
        <v>116</v>
      </c>
      <c r="D30138" s="75">
        <v>35.770000000000003</v>
      </c>
      <c r="E30138" s="75">
        <v>35.770000000000003</v>
      </c>
      <c r="F30138" s="73" t="s">
        <v>11</v>
      </c>
    </row>
    <row r="30139" spans="1:6" ht="25.5" x14ac:dyDescent="0.25">
      <c r="A30139" s="73" t="s">
        <v>28012</v>
      </c>
      <c r="B30139" s="74" t="s">
        <v>28013</v>
      </c>
      <c r="C30139" s="73" t="s">
        <v>116</v>
      </c>
      <c r="D30139" s="75">
        <v>18.600000000000001</v>
      </c>
      <c r="E30139" s="75">
        <v>18.600000000000001</v>
      </c>
      <c r="F30139" s="73" t="s">
        <v>11</v>
      </c>
    </row>
    <row r="30140" spans="1:6" ht="25.5" x14ac:dyDescent="0.25">
      <c r="A30140" s="73" t="s">
        <v>28014</v>
      </c>
      <c r="B30140" s="74" t="s">
        <v>28015</v>
      </c>
      <c r="C30140" s="73" t="s">
        <v>116</v>
      </c>
      <c r="D30140" s="75">
        <v>28.14</v>
      </c>
      <c r="E30140" s="75">
        <v>28.14</v>
      </c>
      <c r="F30140" s="73" t="s">
        <v>11</v>
      </c>
    </row>
    <row r="30141" spans="1:6" ht="25.5" x14ac:dyDescent="0.25">
      <c r="A30141" s="73" t="s">
        <v>28016</v>
      </c>
      <c r="B30141" s="74" t="s">
        <v>28017</v>
      </c>
      <c r="C30141" s="73" t="s">
        <v>116</v>
      </c>
      <c r="D30141" s="75">
        <v>27.52</v>
      </c>
      <c r="E30141" s="75">
        <v>27.52</v>
      </c>
      <c r="F30141" s="73" t="s">
        <v>11</v>
      </c>
    </row>
    <row r="30142" spans="1:6" ht="25.5" x14ac:dyDescent="0.25">
      <c r="A30142" s="73" t="s">
        <v>28018</v>
      </c>
      <c r="B30142" s="74" t="s">
        <v>28019</v>
      </c>
      <c r="C30142" s="73" t="s">
        <v>116</v>
      </c>
      <c r="D30142" s="75">
        <v>21.73</v>
      </c>
      <c r="E30142" s="75">
        <v>21.73</v>
      </c>
      <c r="F30142" s="73" t="s">
        <v>11</v>
      </c>
    </row>
    <row r="30143" spans="1:6" ht="25.5" x14ac:dyDescent="0.25">
      <c r="A30143" s="73" t="s">
        <v>28020</v>
      </c>
      <c r="B30143" s="74" t="s">
        <v>28021</v>
      </c>
      <c r="C30143" s="73" t="s">
        <v>116</v>
      </c>
      <c r="D30143" s="75">
        <v>27.23</v>
      </c>
      <c r="E30143" s="75">
        <v>27.23</v>
      </c>
      <c r="F30143" s="73" t="s">
        <v>11</v>
      </c>
    </row>
    <row r="30144" spans="1:6" ht="25.5" x14ac:dyDescent="0.25">
      <c r="A30144" s="73" t="s">
        <v>28022</v>
      </c>
      <c r="B30144" s="74" t="s">
        <v>28023</v>
      </c>
      <c r="C30144" s="73" t="s">
        <v>116</v>
      </c>
      <c r="D30144" s="75">
        <v>17.829999999999998</v>
      </c>
      <c r="E30144" s="75">
        <v>17.829999999999998</v>
      </c>
      <c r="F30144" s="73" t="s">
        <v>11</v>
      </c>
    </row>
    <row r="30145" spans="1:6" ht="25.5" x14ac:dyDescent="0.25">
      <c r="A30145" s="73" t="s">
        <v>28024</v>
      </c>
      <c r="B30145" s="74" t="s">
        <v>28025</v>
      </c>
      <c r="C30145" s="73" t="s">
        <v>116</v>
      </c>
      <c r="D30145" s="75">
        <v>18.95</v>
      </c>
      <c r="E30145" s="75">
        <v>18.95</v>
      </c>
      <c r="F30145" s="73" t="s">
        <v>11</v>
      </c>
    </row>
    <row r="30146" spans="1:6" ht="38.25" x14ac:dyDescent="0.25">
      <c r="A30146" s="73" t="s">
        <v>28026</v>
      </c>
      <c r="B30146" s="74" t="s">
        <v>28027</v>
      </c>
      <c r="C30146" s="73" t="s">
        <v>116</v>
      </c>
      <c r="D30146" s="75">
        <v>16.600000000000001</v>
      </c>
      <c r="E30146" s="75">
        <v>16.600000000000001</v>
      </c>
      <c r="F30146" s="73" t="s">
        <v>11</v>
      </c>
    </row>
    <row r="30147" spans="1:6" ht="38.25" x14ac:dyDescent="0.25">
      <c r="A30147" s="73" t="s">
        <v>28028</v>
      </c>
      <c r="B30147" s="74" t="s">
        <v>28029</v>
      </c>
      <c r="C30147" s="73" t="s">
        <v>116</v>
      </c>
      <c r="D30147" s="75">
        <v>254</v>
      </c>
      <c r="E30147" s="75">
        <v>254</v>
      </c>
      <c r="F30147" s="73" t="s">
        <v>11</v>
      </c>
    </row>
    <row r="30148" spans="1:6" ht="25.5" x14ac:dyDescent="0.25">
      <c r="A30148" s="73" t="s">
        <v>28030</v>
      </c>
      <c r="B30148" s="74" t="s">
        <v>37735</v>
      </c>
      <c r="C30148" s="73" t="s">
        <v>116</v>
      </c>
      <c r="D30148" s="75">
        <v>67.14</v>
      </c>
      <c r="E30148" s="75">
        <v>67.14</v>
      </c>
      <c r="F30148" s="73" t="s">
        <v>11</v>
      </c>
    </row>
    <row r="30149" spans="1:6" ht="25.5" x14ac:dyDescent="0.25">
      <c r="A30149" s="73" t="s">
        <v>28031</v>
      </c>
      <c r="B30149" s="74" t="s">
        <v>28032</v>
      </c>
      <c r="C30149" s="73" t="s">
        <v>116</v>
      </c>
      <c r="D30149" s="75">
        <v>24.69</v>
      </c>
      <c r="E30149" s="75">
        <v>24.69</v>
      </c>
      <c r="F30149" s="73" t="s">
        <v>11</v>
      </c>
    </row>
    <row r="30150" spans="1:6" ht="25.5" x14ac:dyDescent="0.25">
      <c r="A30150" s="73" t="s">
        <v>28033</v>
      </c>
      <c r="B30150" s="74" t="s">
        <v>28034</v>
      </c>
      <c r="C30150" s="73" t="s">
        <v>116</v>
      </c>
      <c r="D30150" s="75">
        <v>17.52</v>
      </c>
      <c r="E30150" s="75">
        <v>17.52</v>
      </c>
      <c r="F30150" s="73" t="s">
        <v>11</v>
      </c>
    </row>
    <row r="30151" spans="1:6" ht="38.25" x14ac:dyDescent="0.25">
      <c r="A30151" s="73" t="s">
        <v>28035</v>
      </c>
      <c r="B30151" s="74" t="s">
        <v>28036</v>
      </c>
      <c r="C30151" s="73" t="s">
        <v>116</v>
      </c>
      <c r="D30151" s="75">
        <v>80</v>
      </c>
      <c r="E30151" s="75">
        <v>80</v>
      </c>
      <c r="F30151" s="73" t="s">
        <v>11</v>
      </c>
    </row>
    <row r="30152" spans="1:6" ht="25.5" x14ac:dyDescent="0.25">
      <c r="A30152" s="73" t="s">
        <v>28037</v>
      </c>
      <c r="B30152" s="74" t="s">
        <v>28038</v>
      </c>
      <c r="C30152" s="73" t="s">
        <v>116</v>
      </c>
      <c r="D30152" s="75">
        <v>7.4</v>
      </c>
      <c r="E30152" s="75">
        <v>7.4</v>
      </c>
      <c r="F30152" s="73" t="s">
        <v>11</v>
      </c>
    </row>
    <row r="30153" spans="1:6" x14ac:dyDescent="0.25">
      <c r="A30153" s="73" t="s">
        <v>28039</v>
      </c>
      <c r="B30153" s="74" t="s">
        <v>28040</v>
      </c>
      <c r="C30153" s="73" t="s">
        <v>116</v>
      </c>
      <c r="D30153" s="75">
        <v>23.85</v>
      </c>
      <c r="E30153" s="75">
        <v>23.85</v>
      </c>
      <c r="F30153" s="73" t="s">
        <v>11</v>
      </c>
    </row>
    <row r="30154" spans="1:6" ht="25.5" x14ac:dyDescent="0.25">
      <c r="A30154" s="73" t="s">
        <v>28041</v>
      </c>
      <c r="B30154" s="74" t="s">
        <v>28042</v>
      </c>
      <c r="C30154" s="73" t="s">
        <v>116</v>
      </c>
      <c r="D30154" s="75">
        <v>3.78</v>
      </c>
      <c r="E30154" s="75">
        <v>3.78</v>
      </c>
      <c r="F30154" s="73" t="s">
        <v>11</v>
      </c>
    </row>
    <row r="30155" spans="1:6" x14ac:dyDescent="0.25">
      <c r="A30155" s="73" t="s">
        <v>28043</v>
      </c>
      <c r="B30155" s="74" t="s">
        <v>28044</v>
      </c>
      <c r="C30155" s="73" t="s">
        <v>116</v>
      </c>
      <c r="D30155" s="75">
        <v>1.74</v>
      </c>
      <c r="E30155" s="75">
        <v>1.74</v>
      </c>
      <c r="F30155" s="73" t="s">
        <v>11</v>
      </c>
    </row>
    <row r="30156" spans="1:6" ht="38.25" x14ac:dyDescent="0.25">
      <c r="A30156" s="73" t="s">
        <v>28045</v>
      </c>
      <c r="B30156" s="74" t="s">
        <v>28046</v>
      </c>
      <c r="C30156" s="73" t="s">
        <v>116</v>
      </c>
      <c r="D30156" s="75">
        <v>195.88</v>
      </c>
      <c r="E30156" s="75">
        <v>195.88</v>
      </c>
      <c r="F30156" s="73" t="s">
        <v>11</v>
      </c>
    </row>
    <row r="30157" spans="1:6" ht="25.5" x14ac:dyDescent="0.25">
      <c r="A30157" s="73" t="s">
        <v>28047</v>
      </c>
      <c r="B30157" s="74" t="s">
        <v>28048</v>
      </c>
      <c r="C30157" s="73" t="s">
        <v>116</v>
      </c>
      <c r="D30157" s="75">
        <v>60.52</v>
      </c>
      <c r="E30157" s="75">
        <v>60.52</v>
      </c>
      <c r="F30157" s="73" t="s">
        <v>11</v>
      </c>
    </row>
    <row r="30158" spans="1:6" ht="25.5" x14ac:dyDescent="0.25">
      <c r="A30158" s="73" t="s">
        <v>28049</v>
      </c>
      <c r="B30158" s="74" t="s">
        <v>28050</v>
      </c>
      <c r="C30158" s="73" t="s">
        <v>116</v>
      </c>
      <c r="D30158" s="75">
        <v>115.8</v>
      </c>
      <c r="E30158" s="75">
        <v>115.8</v>
      </c>
      <c r="F30158" s="73" t="s">
        <v>11</v>
      </c>
    </row>
    <row r="30159" spans="1:6" x14ac:dyDescent="0.25">
      <c r="A30159" s="73" t="s">
        <v>28051</v>
      </c>
      <c r="B30159" s="74" t="s">
        <v>28052</v>
      </c>
      <c r="C30159" s="73" t="s">
        <v>116</v>
      </c>
      <c r="D30159" s="75">
        <v>67.44</v>
      </c>
      <c r="E30159" s="75">
        <v>67.44</v>
      </c>
      <c r="F30159" s="73" t="s">
        <v>11</v>
      </c>
    </row>
    <row r="30160" spans="1:6" ht="25.5" x14ac:dyDescent="0.25">
      <c r="A30160" s="73" t="s">
        <v>28053</v>
      </c>
      <c r="B30160" s="74" t="s">
        <v>28054</v>
      </c>
      <c r="C30160" s="73" t="s">
        <v>116</v>
      </c>
      <c r="D30160" s="75">
        <v>11.72</v>
      </c>
      <c r="E30160" s="75">
        <v>11.72</v>
      </c>
      <c r="F30160" s="73" t="s">
        <v>11</v>
      </c>
    </row>
    <row r="30161" spans="1:6" x14ac:dyDescent="0.25">
      <c r="A30161" s="73" t="s">
        <v>28055</v>
      </c>
      <c r="B30161" s="74" t="s">
        <v>28056</v>
      </c>
      <c r="C30161" s="73" t="s">
        <v>116</v>
      </c>
      <c r="D30161" s="75">
        <v>2.31</v>
      </c>
      <c r="E30161" s="75">
        <v>2.31</v>
      </c>
      <c r="F30161" s="73" t="s">
        <v>11</v>
      </c>
    </row>
    <row r="30162" spans="1:6" x14ac:dyDescent="0.25">
      <c r="A30162" s="73" t="s">
        <v>28057</v>
      </c>
      <c r="B30162" s="74" t="s">
        <v>28058</v>
      </c>
      <c r="C30162" s="73" t="s">
        <v>116</v>
      </c>
      <c r="D30162" s="75">
        <v>53.4</v>
      </c>
      <c r="E30162" s="75">
        <v>53.4</v>
      </c>
      <c r="F30162" s="73" t="s">
        <v>11</v>
      </c>
    </row>
    <row r="30163" spans="1:6" x14ac:dyDescent="0.25">
      <c r="A30163" s="73" t="s">
        <v>28059</v>
      </c>
      <c r="B30163" s="74" t="s">
        <v>28060</v>
      </c>
      <c r="C30163" s="73" t="s">
        <v>116</v>
      </c>
      <c r="D30163" s="75">
        <v>1.1499999999999999</v>
      </c>
      <c r="E30163" s="75">
        <v>1.1499999999999999</v>
      </c>
      <c r="F30163" s="73" t="s">
        <v>11</v>
      </c>
    </row>
    <row r="30164" spans="1:6" x14ac:dyDescent="0.25">
      <c r="A30164" s="73" t="s">
        <v>28061</v>
      </c>
      <c r="B30164" s="74" t="s">
        <v>28062</v>
      </c>
      <c r="C30164" s="73" t="s">
        <v>116</v>
      </c>
      <c r="D30164" s="75">
        <v>0.7</v>
      </c>
      <c r="E30164" s="75">
        <v>0.7</v>
      </c>
      <c r="F30164" s="73" t="s">
        <v>11</v>
      </c>
    </row>
    <row r="30165" spans="1:6" ht="25.5" x14ac:dyDescent="0.25">
      <c r="A30165" s="73" t="s">
        <v>28063</v>
      </c>
      <c r="B30165" s="74" t="s">
        <v>28064</v>
      </c>
      <c r="C30165" s="73" t="s">
        <v>116</v>
      </c>
      <c r="D30165" s="75">
        <v>1.8</v>
      </c>
      <c r="E30165" s="75">
        <v>1.8</v>
      </c>
      <c r="F30165" s="73" t="s">
        <v>11</v>
      </c>
    </row>
    <row r="30166" spans="1:6" x14ac:dyDescent="0.25">
      <c r="A30166" s="73" t="s">
        <v>28065</v>
      </c>
      <c r="B30166" s="74" t="s">
        <v>28066</v>
      </c>
      <c r="C30166" s="73" t="s">
        <v>116</v>
      </c>
      <c r="D30166" s="75">
        <v>2.29</v>
      </c>
      <c r="E30166" s="75">
        <v>2.29</v>
      </c>
      <c r="F30166" s="73" t="s">
        <v>11</v>
      </c>
    </row>
    <row r="30167" spans="1:6" x14ac:dyDescent="0.25">
      <c r="A30167" s="73" t="s">
        <v>28067</v>
      </c>
      <c r="B30167" s="74" t="s">
        <v>28068</v>
      </c>
      <c r="C30167" s="73" t="s">
        <v>116</v>
      </c>
      <c r="D30167" s="75">
        <v>1.35</v>
      </c>
      <c r="E30167" s="75">
        <v>1.35</v>
      </c>
      <c r="F30167" s="73" t="s">
        <v>11</v>
      </c>
    </row>
    <row r="30168" spans="1:6" ht="25.5" x14ac:dyDescent="0.25">
      <c r="A30168" s="73" t="s">
        <v>28069</v>
      </c>
      <c r="B30168" s="74" t="s">
        <v>28070</v>
      </c>
      <c r="C30168" s="73" t="s">
        <v>116</v>
      </c>
      <c r="D30168" s="75">
        <v>10.1</v>
      </c>
      <c r="E30168" s="75">
        <v>10.1</v>
      </c>
      <c r="F30168" s="73" t="s">
        <v>11</v>
      </c>
    </row>
    <row r="30169" spans="1:6" ht="25.5" x14ac:dyDescent="0.25">
      <c r="A30169" s="73" t="s">
        <v>28071</v>
      </c>
      <c r="B30169" s="74" t="s">
        <v>28072</v>
      </c>
      <c r="C30169" s="73" t="s">
        <v>116</v>
      </c>
      <c r="D30169" s="75">
        <v>23.5</v>
      </c>
      <c r="E30169" s="75">
        <v>23.5</v>
      </c>
      <c r="F30169" s="73" t="s">
        <v>11</v>
      </c>
    </row>
    <row r="30170" spans="1:6" ht="25.5" x14ac:dyDescent="0.25">
      <c r="A30170" s="73" t="s">
        <v>28073</v>
      </c>
      <c r="B30170" s="74" t="s">
        <v>28074</v>
      </c>
      <c r="C30170" s="73" t="s">
        <v>116</v>
      </c>
      <c r="D30170" s="75">
        <v>4.9000000000000004</v>
      </c>
      <c r="E30170" s="75">
        <v>4.9000000000000004</v>
      </c>
      <c r="F30170" s="73" t="s">
        <v>11</v>
      </c>
    </row>
    <row r="30171" spans="1:6" ht="25.5" x14ac:dyDescent="0.25">
      <c r="A30171" s="73" t="s">
        <v>28075</v>
      </c>
      <c r="B30171" s="74" t="s">
        <v>28076</v>
      </c>
      <c r="C30171" s="73" t="s">
        <v>116</v>
      </c>
      <c r="D30171" s="75">
        <v>8.73</v>
      </c>
      <c r="E30171" s="75">
        <v>8.73</v>
      </c>
      <c r="F30171" s="73" t="s">
        <v>11</v>
      </c>
    </row>
    <row r="30172" spans="1:6" ht="38.25" x14ac:dyDescent="0.25">
      <c r="A30172" s="73" t="s">
        <v>28077</v>
      </c>
      <c r="B30172" s="74" t="s">
        <v>35103</v>
      </c>
      <c r="C30172" s="73" t="s">
        <v>116</v>
      </c>
      <c r="D30172" s="75">
        <v>1.47</v>
      </c>
      <c r="E30172" s="75">
        <v>1.47</v>
      </c>
      <c r="F30172" s="73" t="s">
        <v>11</v>
      </c>
    </row>
    <row r="30173" spans="1:6" ht="25.5" x14ac:dyDescent="0.25">
      <c r="A30173" s="73" t="s">
        <v>28078</v>
      </c>
      <c r="B30173" s="74" t="s">
        <v>28079</v>
      </c>
      <c r="C30173" s="73" t="s">
        <v>116</v>
      </c>
      <c r="D30173" s="75">
        <v>24.6</v>
      </c>
      <c r="E30173" s="75">
        <v>24.6</v>
      </c>
      <c r="F30173" s="73" t="s">
        <v>11</v>
      </c>
    </row>
    <row r="30174" spans="1:6" ht="25.5" x14ac:dyDescent="0.25">
      <c r="A30174" s="73" t="s">
        <v>28080</v>
      </c>
      <c r="B30174" s="74" t="s">
        <v>28081</v>
      </c>
      <c r="C30174" s="73" t="s">
        <v>116</v>
      </c>
      <c r="D30174" s="75">
        <v>3.05</v>
      </c>
      <c r="E30174" s="75">
        <v>3.05</v>
      </c>
      <c r="F30174" s="73" t="s">
        <v>11</v>
      </c>
    </row>
    <row r="30175" spans="1:6" ht="51" x14ac:dyDescent="0.25">
      <c r="A30175" s="73" t="s">
        <v>28082</v>
      </c>
      <c r="B30175" s="74" t="s">
        <v>37736</v>
      </c>
      <c r="C30175" s="73" t="s">
        <v>116</v>
      </c>
      <c r="D30175" s="75">
        <v>1.84</v>
      </c>
      <c r="E30175" s="75">
        <v>1.84</v>
      </c>
      <c r="F30175" s="73" t="s">
        <v>11</v>
      </c>
    </row>
    <row r="30176" spans="1:6" ht="25.5" x14ac:dyDescent="0.25">
      <c r="A30176" s="73" t="s">
        <v>28083</v>
      </c>
      <c r="B30176" s="74" t="s">
        <v>28084</v>
      </c>
      <c r="C30176" s="73" t="s">
        <v>116</v>
      </c>
      <c r="D30176" s="75">
        <v>109.45</v>
      </c>
      <c r="E30176" s="75">
        <v>109.45</v>
      </c>
      <c r="F30176" s="73" t="s">
        <v>11</v>
      </c>
    </row>
    <row r="30177" spans="1:6" ht="25.5" x14ac:dyDescent="0.25">
      <c r="A30177" s="73" t="s">
        <v>28085</v>
      </c>
      <c r="B30177" s="74" t="s">
        <v>28086</v>
      </c>
      <c r="C30177" s="73" t="s">
        <v>116</v>
      </c>
      <c r="D30177" s="75">
        <v>6.64</v>
      </c>
      <c r="E30177" s="75">
        <v>6.64</v>
      </c>
      <c r="F30177" s="73" t="s">
        <v>11</v>
      </c>
    </row>
    <row r="30178" spans="1:6" ht="25.5" x14ac:dyDescent="0.25">
      <c r="A30178" s="73" t="s">
        <v>28087</v>
      </c>
      <c r="B30178" s="74" t="s">
        <v>28088</v>
      </c>
      <c r="C30178" s="73" t="s">
        <v>116</v>
      </c>
      <c r="D30178" s="75">
        <v>41.12</v>
      </c>
      <c r="E30178" s="75">
        <v>41.12</v>
      </c>
      <c r="F30178" s="73" t="s">
        <v>11</v>
      </c>
    </row>
    <row r="30179" spans="1:6" ht="38.25" x14ac:dyDescent="0.25">
      <c r="A30179" s="73" t="s">
        <v>28089</v>
      </c>
      <c r="B30179" s="74" t="s">
        <v>28090</v>
      </c>
      <c r="C30179" s="73" t="s">
        <v>116</v>
      </c>
      <c r="D30179" s="75">
        <v>77.5</v>
      </c>
      <c r="E30179" s="75">
        <v>77.5</v>
      </c>
      <c r="F30179" s="73" t="s">
        <v>11</v>
      </c>
    </row>
    <row r="30180" spans="1:6" ht="25.5" x14ac:dyDescent="0.25">
      <c r="A30180" s="73" t="s">
        <v>28091</v>
      </c>
      <c r="B30180" s="74" t="s">
        <v>28092</v>
      </c>
      <c r="C30180" s="73" t="s">
        <v>116</v>
      </c>
      <c r="D30180" s="75">
        <v>19.940000000000001</v>
      </c>
      <c r="E30180" s="75">
        <v>19.940000000000001</v>
      </c>
      <c r="F30180" s="73" t="s">
        <v>11</v>
      </c>
    </row>
    <row r="30181" spans="1:6" ht="38.25" x14ac:dyDescent="0.25">
      <c r="A30181" s="73" t="s">
        <v>28093</v>
      </c>
      <c r="B30181" s="74" t="s">
        <v>28094</v>
      </c>
      <c r="C30181" s="73" t="s">
        <v>116</v>
      </c>
      <c r="D30181" s="75">
        <v>40.93</v>
      </c>
      <c r="E30181" s="75">
        <v>40.93</v>
      </c>
      <c r="F30181" s="73" t="s">
        <v>11</v>
      </c>
    </row>
    <row r="30182" spans="1:6" x14ac:dyDescent="0.25">
      <c r="A30182" s="73" t="s">
        <v>28095</v>
      </c>
      <c r="B30182" s="74" t="s">
        <v>28096</v>
      </c>
      <c r="C30182" s="73" t="s">
        <v>116</v>
      </c>
      <c r="D30182" s="75">
        <v>101</v>
      </c>
      <c r="E30182" s="75">
        <v>101</v>
      </c>
      <c r="F30182" s="73" t="s">
        <v>11</v>
      </c>
    </row>
    <row r="30183" spans="1:6" x14ac:dyDescent="0.25">
      <c r="A30183" s="73" t="s">
        <v>28097</v>
      </c>
      <c r="B30183" s="74" t="s">
        <v>28098</v>
      </c>
      <c r="C30183" s="73" t="s">
        <v>116</v>
      </c>
      <c r="D30183" s="75">
        <v>10.58</v>
      </c>
      <c r="E30183" s="75">
        <v>10.58</v>
      </c>
      <c r="F30183" s="73" t="s">
        <v>11</v>
      </c>
    </row>
    <row r="30184" spans="1:6" x14ac:dyDescent="0.25">
      <c r="A30184" s="73" t="s">
        <v>28099</v>
      </c>
      <c r="B30184" s="74" t="s">
        <v>28100</v>
      </c>
      <c r="C30184" s="73" t="s">
        <v>116</v>
      </c>
      <c r="D30184" s="75">
        <v>10.119999999999999</v>
      </c>
      <c r="E30184" s="75">
        <v>10.119999999999999</v>
      </c>
      <c r="F30184" s="73" t="s">
        <v>11</v>
      </c>
    </row>
    <row r="30185" spans="1:6" x14ac:dyDescent="0.25">
      <c r="A30185" s="73" t="s">
        <v>28101</v>
      </c>
      <c r="B30185" s="74" t="s">
        <v>28102</v>
      </c>
      <c r="C30185" s="73" t="s">
        <v>116</v>
      </c>
      <c r="D30185" s="75">
        <v>8.7799999999999994</v>
      </c>
      <c r="E30185" s="75">
        <v>8.7799999999999994</v>
      </c>
      <c r="F30185" s="73" t="s">
        <v>11</v>
      </c>
    </row>
    <row r="30186" spans="1:6" x14ac:dyDescent="0.25">
      <c r="A30186" s="73" t="s">
        <v>28103</v>
      </c>
      <c r="B30186" s="74" t="s">
        <v>28104</v>
      </c>
      <c r="C30186" s="73" t="s">
        <v>116</v>
      </c>
      <c r="D30186" s="75">
        <v>9.66</v>
      </c>
      <c r="E30186" s="75">
        <v>9.66</v>
      </c>
      <c r="F30186" s="73" t="s">
        <v>11</v>
      </c>
    </row>
    <row r="30187" spans="1:6" ht="25.5" x14ac:dyDescent="0.25">
      <c r="A30187" s="73" t="s">
        <v>28105</v>
      </c>
      <c r="B30187" s="74" t="s">
        <v>837</v>
      </c>
      <c r="C30187" s="73" t="s">
        <v>116</v>
      </c>
      <c r="D30187" s="75">
        <v>21.16</v>
      </c>
      <c r="E30187" s="75">
        <v>21.16</v>
      </c>
      <c r="F30187" s="73" t="s">
        <v>11</v>
      </c>
    </row>
    <row r="30188" spans="1:6" ht="38.25" x14ac:dyDescent="0.25">
      <c r="A30188" s="73" t="s">
        <v>28106</v>
      </c>
      <c r="B30188" s="74" t="s">
        <v>28107</v>
      </c>
      <c r="C30188" s="73" t="s">
        <v>116</v>
      </c>
      <c r="D30188" s="75">
        <v>18.03</v>
      </c>
      <c r="E30188" s="75">
        <v>18.03</v>
      </c>
      <c r="F30188" s="73" t="s">
        <v>11</v>
      </c>
    </row>
    <row r="30189" spans="1:6" x14ac:dyDescent="0.25">
      <c r="A30189" s="73" t="s">
        <v>28108</v>
      </c>
      <c r="B30189" s="74" t="s">
        <v>28109</v>
      </c>
      <c r="C30189" s="73" t="s">
        <v>116</v>
      </c>
      <c r="D30189" s="75">
        <v>12.73</v>
      </c>
      <c r="E30189" s="75">
        <v>12.73</v>
      </c>
      <c r="F30189" s="73" t="s">
        <v>11</v>
      </c>
    </row>
    <row r="30190" spans="1:6" x14ac:dyDescent="0.25">
      <c r="A30190" s="73" t="s">
        <v>28110</v>
      </c>
      <c r="B30190" s="74" t="s">
        <v>28111</v>
      </c>
      <c r="C30190" s="73" t="s">
        <v>116</v>
      </c>
      <c r="D30190" s="75">
        <v>54.5</v>
      </c>
      <c r="E30190" s="75">
        <v>54.5</v>
      </c>
      <c r="F30190" s="73" t="s">
        <v>11</v>
      </c>
    </row>
    <row r="30191" spans="1:6" ht="25.5" x14ac:dyDescent="0.25">
      <c r="A30191" s="73" t="s">
        <v>28112</v>
      </c>
      <c r="B30191" s="74" t="s">
        <v>28113</v>
      </c>
      <c r="C30191" s="73" t="s">
        <v>116</v>
      </c>
      <c r="D30191" s="75">
        <v>41.69</v>
      </c>
      <c r="E30191" s="75">
        <v>41.69</v>
      </c>
      <c r="F30191" s="73" t="s">
        <v>11</v>
      </c>
    </row>
    <row r="30192" spans="1:6" ht="38.25" x14ac:dyDescent="0.25">
      <c r="A30192" s="73" t="s">
        <v>28114</v>
      </c>
      <c r="B30192" s="74" t="s">
        <v>28115</v>
      </c>
      <c r="C30192" s="73" t="s">
        <v>116</v>
      </c>
      <c r="D30192" s="75">
        <v>138.19</v>
      </c>
      <c r="E30192" s="75">
        <v>138.19</v>
      </c>
      <c r="F30192" s="73" t="s">
        <v>11</v>
      </c>
    </row>
    <row r="30193" spans="1:6" ht="25.5" x14ac:dyDescent="0.25">
      <c r="A30193" s="73" t="s">
        <v>28116</v>
      </c>
      <c r="B30193" s="74" t="s">
        <v>28117</v>
      </c>
      <c r="C30193" s="73" t="s">
        <v>116</v>
      </c>
      <c r="D30193" s="75">
        <v>12.01</v>
      </c>
      <c r="E30193" s="75">
        <v>12.01</v>
      </c>
      <c r="F30193" s="73" t="s">
        <v>11</v>
      </c>
    </row>
    <row r="30194" spans="1:6" ht="25.5" x14ac:dyDescent="0.25">
      <c r="A30194" s="73" t="s">
        <v>28118</v>
      </c>
      <c r="B30194" s="74" t="s">
        <v>28119</v>
      </c>
      <c r="C30194" s="73" t="s">
        <v>116</v>
      </c>
      <c r="D30194" s="75">
        <v>12.54</v>
      </c>
      <c r="E30194" s="75">
        <v>12.54</v>
      </c>
      <c r="F30194" s="73" t="s">
        <v>11</v>
      </c>
    </row>
    <row r="30195" spans="1:6" ht="25.5" x14ac:dyDescent="0.25">
      <c r="A30195" s="73" t="s">
        <v>28120</v>
      </c>
      <c r="B30195" s="74" t="s">
        <v>28121</v>
      </c>
      <c r="C30195" s="73" t="s">
        <v>116</v>
      </c>
      <c r="D30195" s="75">
        <v>10.119999999999999</v>
      </c>
      <c r="E30195" s="75">
        <v>10.119999999999999</v>
      </c>
      <c r="F30195" s="73" t="s">
        <v>11</v>
      </c>
    </row>
    <row r="30196" spans="1:6" ht="25.5" x14ac:dyDescent="0.25">
      <c r="A30196" s="73" t="s">
        <v>28122</v>
      </c>
      <c r="B30196" s="74" t="s">
        <v>28123</v>
      </c>
      <c r="C30196" s="73" t="s">
        <v>116</v>
      </c>
      <c r="D30196" s="75">
        <v>14.48</v>
      </c>
      <c r="E30196" s="75">
        <v>14.48</v>
      </c>
      <c r="F30196" s="73" t="s">
        <v>11</v>
      </c>
    </row>
    <row r="30197" spans="1:6" x14ac:dyDescent="0.25">
      <c r="A30197" s="73" t="s">
        <v>28124</v>
      </c>
      <c r="B30197" s="74" t="s">
        <v>28125</v>
      </c>
      <c r="C30197" s="73" t="s">
        <v>116</v>
      </c>
      <c r="D30197" s="75">
        <v>4.1500000000000004</v>
      </c>
      <c r="E30197" s="75">
        <v>4.1500000000000004</v>
      </c>
      <c r="F30197" s="73" t="s">
        <v>11</v>
      </c>
    </row>
    <row r="30198" spans="1:6" x14ac:dyDescent="0.25">
      <c r="A30198" s="73" t="s">
        <v>28126</v>
      </c>
      <c r="B30198" s="74" t="s">
        <v>28127</v>
      </c>
      <c r="C30198" s="73" t="s">
        <v>116</v>
      </c>
      <c r="D30198" s="75">
        <v>14.84</v>
      </c>
      <c r="E30198" s="75">
        <v>14.84</v>
      </c>
      <c r="F30198" s="73" t="s">
        <v>11</v>
      </c>
    </row>
    <row r="30199" spans="1:6" x14ac:dyDescent="0.25">
      <c r="A30199" s="73" t="s">
        <v>28128</v>
      </c>
      <c r="B30199" s="74" t="s">
        <v>28129</v>
      </c>
      <c r="C30199" s="73" t="s">
        <v>116</v>
      </c>
      <c r="D30199" s="75">
        <v>127.08</v>
      </c>
      <c r="E30199" s="75">
        <v>127.08</v>
      </c>
      <c r="F30199" s="73" t="s">
        <v>11</v>
      </c>
    </row>
    <row r="30200" spans="1:6" x14ac:dyDescent="0.25">
      <c r="A30200" s="73" t="s">
        <v>28130</v>
      </c>
      <c r="B30200" s="74" t="s">
        <v>28131</v>
      </c>
      <c r="C30200" s="73" t="s">
        <v>116</v>
      </c>
      <c r="D30200" s="75">
        <v>55.68</v>
      </c>
      <c r="E30200" s="75">
        <v>55.68</v>
      </c>
      <c r="F30200" s="73" t="s">
        <v>11</v>
      </c>
    </row>
    <row r="30201" spans="1:6" x14ac:dyDescent="0.25">
      <c r="A30201" s="73" t="s">
        <v>28132</v>
      </c>
      <c r="B30201" s="74" t="s">
        <v>28133</v>
      </c>
      <c r="C30201" s="73" t="s">
        <v>116</v>
      </c>
      <c r="D30201" s="75">
        <v>109.8</v>
      </c>
      <c r="E30201" s="75">
        <v>109.8</v>
      </c>
      <c r="F30201" s="73" t="s">
        <v>11</v>
      </c>
    </row>
    <row r="30202" spans="1:6" ht="25.5" x14ac:dyDescent="0.25">
      <c r="A30202" s="73" t="s">
        <v>28134</v>
      </c>
      <c r="B30202" s="74" t="s">
        <v>28135</v>
      </c>
      <c r="C30202" s="73" t="s">
        <v>116</v>
      </c>
      <c r="D30202" s="75">
        <v>1.47</v>
      </c>
      <c r="E30202" s="75">
        <v>1.47</v>
      </c>
      <c r="F30202" s="73" t="s">
        <v>11</v>
      </c>
    </row>
    <row r="30203" spans="1:6" ht="25.5" x14ac:dyDescent="0.25">
      <c r="A30203" s="73" t="s">
        <v>28136</v>
      </c>
      <c r="B30203" s="74" t="s">
        <v>28137</v>
      </c>
      <c r="C30203" s="73" t="s">
        <v>116</v>
      </c>
      <c r="D30203" s="75">
        <v>29.65</v>
      </c>
      <c r="E30203" s="75">
        <v>29.65</v>
      </c>
      <c r="F30203" s="73" t="s">
        <v>11</v>
      </c>
    </row>
    <row r="30204" spans="1:6" x14ac:dyDescent="0.25">
      <c r="A30204" s="73" t="s">
        <v>28138</v>
      </c>
      <c r="B30204" s="74" t="s">
        <v>28139</v>
      </c>
      <c r="C30204" s="73" t="s">
        <v>116</v>
      </c>
      <c r="D30204" s="75">
        <v>35.99</v>
      </c>
      <c r="E30204" s="75">
        <v>35.99</v>
      </c>
      <c r="F30204" s="73" t="s">
        <v>11</v>
      </c>
    </row>
    <row r="30205" spans="1:6" x14ac:dyDescent="0.25">
      <c r="A30205" s="73" t="s">
        <v>28140</v>
      </c>
      <c r="B30205" s="74" t="s">
        <v>28141</v>
      </c>
      <c r="C30205" s="73" t="s">
        <v>116</v>
      </c>
      <c r="D30205" s="75">
        <v>3.46</v>
      </c>
      <c r="E30205" s="75">
        <v>3.46</v>
      </c>
      <c r="F30205" s="73" t="s">
        <v>11</v>
      </c>
    </row>
    <row r="30206" spans="1:6" ht="25.5" x14ac:dyDescent="0.25">
      <c r="A30206" s="73" t="s">
        <v>28142</v>
      </c>
      <c r="B30206" s="74" t="s">
        <v>28143</v>
      </c>
      <c r="C30206" s="73" t="s">
        <v>116</v>
      </c>
      <c r="D30206" s="75">
        <v>77.959999999999994</v>
      </c>
      <c r="E30206" s="75">
        <v>77.959999999999994</v>
      </c>
      <c r="F30206" s="73" t="s">
        <v>11</v>
      </c>
    </row>
    <row r="30207" spans="1:6" x14ac:dyDescent="0.25">
      <c r="A30207" s="73" t="s">
        <v>28144</v>
      </c>
      <c r="B30207" s="74" t="s">
        <v>28145</v>
      </c>
      <c r="C30207" s="73" t="s">
        <v>116</v>
      </c>
      <c r="D30207" s="75">
        <v>43.75</v>
      </c>
      <c r="E30207" s="75">
        <v>43.75</v>
      </c>
      <c r="F30207" s="73" t="s">
        <v>11</v>
      </c>
    </row>
    <row r="30208" spans="1:6" x14ac:dyDescent="0.25">
      <c r="A30208" s="73" t="s">
        <v>28146</v>
      </c>
      <c r="B30208" s="74" t="s">
        <v>28147</v>
      </c>
      <c r="C30208" s="73" t="s">
        <v>116</v>
      </c>
      <c r="D30208" s="75">
        <v>4.1500000000000004</v>
      </c>
      <c r="E30208" s="75">
        <v>4.1500000000000004</v>
      </c>
      <c r="F30208" s="73" t="s">
        <v>11</v>
      </c>
    </row>
    <row r="30209" spans="1:6" x14ac:dyDescent="0.25">
      <c r="A30209" s="73" t="s">
        <v>28148</v>
      </c>
      <c r="B30209" s="74" t="s">
        <v>28149</v>
      </c>
      <c r="C30209" s="73" t="s">
        <v>116</v>
      </c>
      <c r="D30209" s="75">
        <v>3.8</v>
      </c>
      <c r="E30209" s="75">
        <v>3.8</v>
      </c>
      <c r="F30209" s="73" t="s">
        <v>11</v>
      </c>
    </row>
    <row r="30210" spans="1:6" x14ac:dyDescent="0.25">
      <c r="A30210" s="73" t="s">
        <v>28150</v>
      </c>
      <c r="B30210" s="74" t="s">
        <v>28151</v>
      </c>
      <c r="C30210" s="73" t="s">
        <v>116</v>
      </c>
      <c r="D30210" s="75">
        <v>8.16</v>
      </c>
      <c r="E30210" s="75">
        <v>8.16</v>
      </c>
      <c r="F30210" s="73" t="s">
        <v>11</v>
      </c>
    </row>
    <row r="30211" spans="1:6" x14ac:dyDescent="0.25">
      <c r="A30211" s="73" t="s">
        <v>28152</v>
      </c>
      <c r="B30211" s="74" t="s">
        <v>28153</v>
      </c>
      <c r="C30211" s="73" t="s">
        <v>116</v>
      </c>
      <c r="D30211" s="75">
        <v>8.44</v>
      </c>
      <c r="E30211" s="75">
        <v>8.44</v>
      </c>
      <c r="F30211" s="73" t="s">
        <v>11</v>
      </c>
    </row>
    <row r="30212" spans="1:6" x14ac:dyDescent="0.25">
      <c r="A30212" s="73" t="s">
        <v>28154</v>
      </c>
      <c r="B30212" s="74" t="s">
        <v>28155</v>
      </c>
      <c r="C30212" s="73" t="s">
        <v>116</v>
      </c>
      <c r="D30212" s="75">
        <v>7.58</v>
      </c>
      <c r="E30212" s="75">
        <v>7.58</v>
      </c>
      <c r="F30212" s="73" t="s">
        <v>11</v>
      </c>
    </row>
    <row r="30213" spans="1:6" x14ac:dyDescent="0.25">
      <c r="A30213" s="73" t="s">
        <v>28156</v>
      </c>
      <c r="B30213" s="74" t="s">
        <v>28157</v>
      </c>
      <c r="C30213" s="73" t="s">
        <v>116</v>
      </c>
      <c r="D30213" s="75">
        <v>9.1999999999999993</v>
      </c>
      <c r="E30213" s="75">
        <v>9.1999999999999993</v>
      </c>
      <c r="F30213" s="73" t="s">
        <v>11</v>
      </c>
    </row>
    <row r="30214" spans="1:6" x14ac:dyDescent="0.25">
      <c r="A30214" s="73" t="s">
        <v>28158</v>
      </c>
      <c r="B30214" s="74" t="s">
        <v>28159</v>
      </c>
      <c r="C30214" s="73" t="s">
        <v>116</v>
      </c>
      <c r="D30214" s="75">
        <v>10.43</v>
      </c>
      <c r="E30214" s="75">
        <v>10.43</v>
      </c>
      <c r="F30214" s="73" t="s">
        <v>11</v>
      </c>
    </row>
    <row r="30215" spans="1:6" ht="25.5" x14ac:dyDescent="0.25">
      <c r="A30215" s="73" t="s">
        <v>28160</v>
      </c>
      <c r="B30215" s="74" t="s">
        <v>28161</v>
      </c>
      <c r="C30215" s="73" t="s">
        <v>116</v>
      </c>
      <c r="D30215" s="75">
        <v>88.93</v>
      </c>
      <c r="E30215" s="75">
        <v>88.93</v>
      </c>
      <c r="F30215" s="73" t="s">
        <v>11</v>
      </c>
    </row>
    <row r="30216" spans="1:6" ht="25.5" x14ac:dyDescent="0.25">
      <c r="A30216" s="73" t="s">
        <v>28162</v>
      </c>
      <c r="B30216" s="74" t="s">
        <v>35184</v>
      </c>
      <c r="C30216" s="73" t="s">
        <v>116</v>
      </c>
      <c r="D30216" s="75">
        <v>31.21</v>
      </c>
      <c r="E30216" s="75">
        <v>31.21</v>
      </c>
      <c r="F30216" s="73" t="s">
        <v>11</v>
      </c>
    </row>
    <row r="30217" spans="1:6" ht="25.5" x14ac:dyDescent="0.25">
      <c r="A30217" s="73" t="s">
        <v>28163</v>
      </c>
      <c r="B30217" s="74" t="s">
        <v>28164</v>
      </c>
      <c r="C30217" s="73" t="s">
        <v>116</v>
      </c>
      <c r="D30217" s="75">
        <v>6.33</v>
      </c>
      <c r="E30217" s="75">
        <v>6.33</v>
      </c>
      <c r="F30217" s="73" t="s">
        <v>11</v>
      </c>
    </row>
    <row r="30218" spans="1:6" x14ac:dyDescent="0.25">
      <c r="A30218" s="73" t="s">
        <v>37737</v>
      </c>
      <c r="B30218" s="74" t="s">
        <v>37738</v>
      </c>
      <c r="C30218" s="73" t="s">
        <v>116</v>
      </c>
      <c r="D30218" s="75">
        <v>2.17</v>
      </c>
      <c r="E30218" s="75">
        <v>2.17</v>
      </c>
      <c r="F30218" s="73" t="s">
        <v>11</v>
      </c>
    </row>
    <row r="30219" spans="1:6" x14ac:dyDescent="0.25">
      <c r="A30219" s="73" t="s">
        <v>28165</v>
      </c>
      <c r="B30219" s="74" t="s">
        <v>28166</v>
      </c>
      <c r="C30219" s="73" t="s">
        <v>116</v>
      </c>
      <c r="D30219" s="75">
        <v>0.6</v>
      </c>
      <c r="E30219" s="75">
        <v>0.6</v>
      </c>
      <c r="F30219" s="73" t="s">
        <v>11</v>
      </c>
    </row>
    <row r="30220" spans="1:6" x14ac:dyDescent="0.25">
      <c r="A30220" s="73" t="s">
        <v>28167</v>
      </c>
      <c r="B30220" s="74" t="s">
        <v>28168</v>
      </c>
      <c r="C30220" s="73" t="s">
        <v>116</v>
      </c>
      <c r="D30220" s="75">
        <v>8.48</v>
      </c>
      <c r="E30220" s="75">
        <v>8.48</v>
      </c>
      <c r="F30220" s="73" t="s">
        <v>11</v>
      </c>
    </row>
    <row r="30221" spans="1:6" x14ac:dyDescent="0.25">
      <c r="A30221" s="73" t="s">
        <v>28169</v>
      </c>
      <c r="B30221" s="74" t="s">
        <v>28170</v>
      </c>
      <c r="C30221" s="73" t="s">
        <v>116</v>
      </c>
      <c r="D30221" s="75">
        <v>10.220000000000001</v>
      </c>
      <c r="E30221" s="75">
        <v>10.02</v>
      </c>
      <c r="F30221" s="73" t="s">
        <v>11</v>
      </c>
    </row>
    <row r="30222" spans="1:6" x14ac:dyDescent="0.25">
      <c r="A30222" s="73" t="s">
        <v>28171</v>
      </c>
      <c r="B30222" s="74" t="s">
        <v>28172</v>
      </c>
      <c r="C30222" s="73" t="s">
        <v>116</v>
      </c>
      <c r="D30222" s="75">
        <v>10.35</v>
      </c>
      <c r="E30222" s="75">
        <v>10.119999999999999</v>
      </c>
      <c r="F30222" s="73" t="s">
        <v>11</v>
      </c>
    </row>
    <row r="30223" spans="1:6" x14ac:dyDescent="0.25">
      <c r="A30223" s="73" t="s">
        <v>28173</v>
      </c>
      <c r="B30223" s="74" t="s">
        <v>28174</v>
      </c>
      <c r="C30223" s="73" t="s">
        <v>116</v>
      </c>
      <c r="D30223" s="75">
        <v>12.37</v>
      </c>
      <c r="E30223" s="75">
        <v>12.18</v>
      </c>
      <c r="F30223" s="73" t="s">
        <v>11</v>
      </c>
    </row>
    <row r="30224" spans="1:6" ht="25.5" x14ac:dyDescent="0.25">
      <c r="A30224" s="73" t="s">
        <v>28175</v>
      </c>
      <c r="B30224" s="74" t="s">
        <v>28176</v>
      </c>
      <c r="C30224" s="73" t="s">
        <v>116</v>
      </c>
      <c r="D30224" s="75">
        <v>10.48</v>
      </c>
      <c r="E30224" s="75">
        <v>10.24</v>
      </c>
      <c r="F30224" s="73" t="s">
        <v>11</v>
      </c>
    </row>
    <row r="30225" spans="1:6" ht="25.5" x14ac:dyDescent="0.25">
      <c r="A30225" s="73" t="s">
        <v>28177</v>
      </c>
      <c r="B30225" s="74" t="s">
        <v>35261</v>
      </c>
      <c r="C30225" s="73" t="s">
        <v>116</v>
      </c>
      <c r="D30225" s="75">
        <v>14.54</v>
      </c>
      <c r="E30225" s="75">
        <v>13.96</v>
      </c>
      <c r="F30225" s="73" t="s">
        <v>11</v>
      </c>
    </row>
    <row r="30226" spans="1:6" x14ac:dyDescent="0.25">
      <c r="A30226" s="73" t="s">
        <v>28178</v>
      </c>
      <c r="B30226" s="74" t="s">
        <v>28179</v>
      </c>
      <c r="C30226" s="73" t="s">
        <v>116</v>
      </c>
      <c r="D30226" s="75">
        <v>10.7</v>
      </c>
      <c r="E30226" s="75">
        <v>10.59</v>
      </c>
      <c r="F30226" s="73" t="s">
        <v>11</v>
      </c>
    </row>
    <row r="30227" spans="1:6" ht="25.5" x14ac:dyDescent="0.25">
      <c r="A30227" s="73" t="s">
        <v>28180</v>
      </c>
      <c r="B30227" s="74" t="s">
        <v>28181</v>
      </c>
      <c r="C30227" s="73" t="s">
        <v>116</v>
      </c>
      <c r="D30227" s="75">
        <v>10.57</v>
      </c>
      <c r="E30227" s="75">
        <v>10.41</v>
      </c>
      <c r="F30227" s="73" t="s">
        <v>11</v>
      </c>
    </row>
    <row r="30228" spans="1:6" x14ac:dyDescent="0.25">
      <c r="A30228" s="73" t="s">
        <v>35602</v>
      </c>
      <c r="B30228" s="74" t="s">
        <v>35603</v>
      </c>
      <c r="C30228" s="73" t="s">
        <v>116</v>
      </c>
      <c r="D30228" s="75">
        <v>106.29</v>
      </c>
      <c r="E30228" s="75">
        <v>103.19</v>
      </c>
      <c r="F30228" s="73" t="s">
        <v>11</v>
      </c>
    </row>
    <row r="30229" spans="1:6" ht="25.5" x14ac:dyDescent="0.25">
      <c r="A30229" s="73" t="s">
        <v>35741</v>
      </c>
      <c r="B30229" s="74" t="s">
        <v>30257</v>
      </c>
      <c r="C30229" s="73" t="s">
        <v>116</v>
      </c>
      <c r="D30229" s="75">
        <v>70.28</v>
      </c>
      <c r="E30229" s="75">
        <v>68.53</v>
      </c>
      <c r="F30229" s="73" t="s">
        <v>11</v>
      </c>
    </row>
    <row r="30230" spans="1:6" ht="25.5" x14ac:dyDescent="0.25">
      <c r="A30230" s="73" t="s">
        <v>28868</v>
      </c>
      <c r="B30230" s="74" t="s">
        <v>30256</v>
      </c>
      <c r="C30230" s="73" t="s">
        <v>116</v>
      </c>
      <c r="D30230" s="75">
        <v>110.13</v>
      </c>
      <c r="E30230" s="75">
        <v>106.45</v>
      </c>
      <c r="F30230" s="73" t="s">
        <v>11</v>
      </c>
    </row>
    <row r="30231" spans="1:6" x14ac:dyDescent="0.25">
      <c r="A30231" s="73" t="s">
        <v>28182</v>
      </c>
      <c r="B30231" s="74" t="s">
        <v>28183</v>
      </c>
      <c r="C30231" s="73" t="s">
        <v>28184</v>
      </c>
      <c r="D30231" s="75">
        <v>24.22</v>
      </c>
      <c r="E30231" s="75">
        <v>24.22</v>
      </c>
      <c r="F30231" s="73" t="s">
        <v>11</v>
      </c>
    </row>
    <row r="30232" spans="1:6" ht="25.5" x14ac:dyDescent="0.25">
      <c r="A30232" s="73" t="s">
        <v>28185</v>
      </c>
      <c r="B30232" s="74" t="s">
        <v>28186</v>
      </c>
      <c r="C30232" s="73" t="s">
        <v>28184</v>
      </c>
      <c r="D30232" s="75">
        <v>251.15</v>
      </c>
      <c r="E30232" s="75">
        <v>251.15</v>
      </c>
      <c r="F30232" s="73" t="s">
        <v>11</v>
      </c>
    </row>
    <row r="30233" spans="1:6" ht="25.5" x14ac:dyDescent="0.25">
      <c r="A30233" s="73" t="s">
        <v>28187</v>
      </c>
      <c r="B30233" s="74" t="s">
        <v>28188</v>
      </c>
      <c r="C30233" s="73" t="s">
        <v>28184</v>
      </c>
      <c r="D30233" s="75">
        <v>219.92</v>
      </c>
      <c r="E30233" s="75">
        <v>219.92</v>
      </c>
      <c r="F30233" s="73" t="s">
        <v>11</v>
      </c>
    </row>
    <row r="30234" spans="1:6" ht="25.5" x14ac:dyDescent="0.25">
      <c r="A30234" s="73" t="s">
        <v>28189</v>
      </c>
      <c r="B30234" s="74" t="s">
        <v>28190</v>
      </c>
      <c r="C30234" s="73" t="s">
        <v>28184</v>
      </c>
      <c r="D30234" s="75">
        <v>188.83</v>
      </c>
      <c r="E30234" s="75">
        <v>188.83</v>
      </c>
      <c r="F30234" s="73" t="s">
        <v>11</v>
      </c>
    </row>
    <row r="30235" spans="1:6" ht="25.5" x14ac:dyDescent="0.25">
      <c r="A30235" s="73" t="s">
        <v>28191</v>
      </c>
      <c r="B30235" s="74" t="s">
        <v>28192</v>
      </c>
      <c r="C30235" s="73" t="s">
        <v>28184</v>
      </c>
      <c r="D30235" s="75">
        <v>161.47999999999999</v>
      </c>
      <c r="E30235" s="75">
        <v>161.47999999999999</v>
      </c>
      <c r="F30235" s="73" t="s">
        <v>11</v>
      </c>
    </row>
    <row r="30236" spans="1:6" ht="25.5" x14ac:dyDescent="0.25">
      <c r="A30236" s="73" t="s">
        <v>28193</v>
      </c>
      <c r="B30236" s="74" t="s">
        <v>28194</v>
      </c>
      <c r="C30236" s="73" t="s">
        <v>28184</v>
      </c>
      <c r="D30236" s="75">
        <v>144</v>
      </c>
      <c r="E30236" s="75">
        <v>144</v>
      </c>
      <c r="F30236" s="73" t="s">
        <v>11</v>
      </c>
    </row>
    <row r="30237" spans="1:6" ht="25.5" x14ac:dyDescent="0.25">
      <c r="A30237" s="73" t="s">
        <v>28195</v>
      </c>
      <c r="B30237" s="74" t="s">
        <v>28196</v>
      </c>
      <c r="C30237" s="73" t="s">
        <v>28184</v>
      </c>
      <c r="D30237" s="75">
        <v>126.52</v>
      </c>
      <c r="E30237" s="75">
        <v>126.52</v>
      </c>
      <c r="F30237" s="73" t="s">
        <v>11</v>
      </c>
    </row>
    <row r="30238" spans="1:6" x14ac:dyDescent="0.25">
      <c r="A30238" s="73" t="s">
        <v>28197</v>
      </c>
      <c r="B30238" s="74" t="s">
        <v>28198</v>
      </c>
      <c r="C30238" s="73" t="s">
        <v>28184</v>
      </c>
      <c r="D30238" s="75">
        <v>38.93</v>
      </c>
      <c r="E30238" s="75">
        <v>38.93</v>
      </c>
      <c r="F30238" s="73" t="s">
        <v>11</v>
      </c>
    </row>
    <row r="30239" spans="1:6" x14ac:dyDescent="0.25">
      <c r="A30239" s="73" t="s">
        <v>28199</v>
      </c>
      <c r="B30239" s="74" t="s">
        <v>28200</v>
      </c>
      <c r="C30239" s="73" t="s">
        <v>28184</v>
      </c>
      <c r="D30239" s="75">
        <v>32.869999999999997</v>
      </c>
      <c r="E30239" s="75">
        <v>32.869999999999997</v>
      </c>
      <c r="F30239" s="73" t="s">
        <v>11</v>
      </c>
    </row>
    <row r="30240" spans="1:6" x14ac:dyDescent="0.25">
      <c r="A30240" s="73" t="s">
        <v>28201</v>
      </c>
      <c r="B30240" s="74" t="s">
        <v>28202</v>
      </c>
      <c r="C30240" s="73" t="s">
        <v>28184</v>
      </c>
      <c r="D30240" s="75">
        <v>52.96</v>
      </c>
      <c r="E30240" s="75">
        <v>52.96</v>
      </c>
      <c r="F30240" s="73" t="s">
        <v>11</v>
      </c>
    </row>
    <row r="30241" spans="1:6" x14ac:dyDescent="0.25">
      <c r="A30241" s="73" t="s">
        <v>28203</v>
      </c>
      <c r="B30241" s="74" t="s">
        <v>28204</v>
      </c>
      <c r="C30241" s="73" t="s">
        <v>28184</v>
      </c>
      <c r="D30241" s="75">
        <v>68.86</v>
      </c>
      <c r="E30241" s="75">
        <v>68.86</v>
      </c>
      <c r="F30241" s="73" t="s">
        <v>11</v>
      </c>
    </row>
    <row r="30242" spans="1:6" x14ac:dyDescent="0.25">
      <c r="A30242" s="73" t="s">
        <v>28205</v>
      </c>
      <c r="B30242" s="74" t="s">
        <v>28206</v>
      </c>
      <c r="C30242" s="73" t="s">
        <v>28184</v>
      </c>
      <c r="D30242" s="75">
        <v>122.01</v>
      </c>
      <c r="E30242" s="75">
        <v>122.01</v>
      </c>
      <c r="F30242" s="73" t="s">
        <v>11</v>
      </c>
    </row>
    <row r="30243" spans="1:6" x14ac:dyDescent="0.25">
      <c r="A30243" s="73" t="s">
        <v>28207</v>
      </c>
      <c r="B30243" s="74" t="s">
        <v>28208</v>
      </c>
      <c r="C30243" s="73" t="s">
        <v>28184</v>
      </c>
      <c r="D30243" s="75">
        <v>37.85</v>
      </c>
      <c r="E30243" s="75">
        <v>37.85</v>
      </c>
      <c r="F30243" s="73" t="s">
        <v>11</v>
      </c>
    </row>
    <row r="30244" spans="1:6" x14ac:dyDescent="0.25">
      <c r="A30244" s="73" t="s">
        <v>28209</v>
      </c>
      <c r="B30244" s="74" t="s">
        <v>28210</v>
      </c>
      <c r="C30244" s="73" t="s">
        <v>28184</v>
      </c>
      <c r="D30244" s="75">
        <v>48.56</v>
      </c>
      <c r="E30244" s="75">
        <v>48.56</v>
      </c>
      <c r="F30244" s="73" t="s">
        <v>11</v>
      </c>
    </row>
    <row r="30245" spans="1:6" x14ac:dyDescent="0.25">
      <c r="A30245" s="73" t="s">
        <v>28211</v>
      </c>
      <c r="B30245" s="74" t="s">
        <v>28212</v>
      </c>
      <c r="C30245" s="73" t="s">
        <v>28184</v>
      </c>
      <c r="D30245" s="75">
        <v>78.459999999999994</v>
      </c>
      <c r="E30245" s="75">
        <v>78.459999999999994</v>
      </c>
      <c r="F30245" s="73" t="s">
        <v>11</v>
      </c>
    </row>
    <row r="30246" spans="1:6" x14ac:dyDescent="0.25">
      <c r="A30246" s="73" t="s">
        <v>28213</v>
      </c>
      <c r="B30246" s="74" t="s">
        <v>28214</v>
      </c>
      <c r="C30246" s="73" t="s">
        <v>28184</v>
      </c>
      <c r="D30246" s="75">
        <v>21.68</v>
      </c>
      <c r="E30246" s="75">
        <v>21.68</v>
      </c>
      <c r="F30246" s="73" t="s">
        <v>11</v>
      </c>
    </row>
    <row r="30247" spans="1:6" x14ac:dyDescent="0.25">
      <c r="A30247" s="73" t="s">
        <v>28215</v>
      </c>
      <c r="B30247" s="74" t="s">
        <v>28216</v>
      </c>
      <c r="C30247" s="73" t="s">
        <v>28184</v>
      </c>
      <c r="D30247" s="75">
        <v>23.82</v>
      </c>
      <c r="E30247" s="75">
        <v>23.82</v>
      </c>
      <c r="F30247" s="73" t="s">
        <v>11</v>
      </c>
    </row>
    <row r="30248" spans="1:6" x14ac:dyDescent="0.25">
      <c r="A30248" s="73" t="s">
        <v>28217</v>
      </c>
      <c r="B30248" s="74" t="s">
        <v>28218</v>
      </c>
      <c r="C30248" s="73" t="s">
        <v>28184</v>
      </c>
      <c r="D30248" s="75">
        <v>20.65</v>
      </c>
      <c r="E30248" s="75">
        <v>20.65</v>
      </c>
      <c r="F30248" s="73" t="s">
        <v>11</v>
      </c>
    </row>
    <row r="30249" spans="1:6" x14ac:dyDescent="0.25">
      <c r="A30249" s="73" t="s">
        <v>28219</v>
      </c>
      <c r="B30249" s="74" t="s">
        <v>28220</v>
      </c>
      <c r="C30249" s="73" t="s">
        <v>28184</v>
      </c>
      <c r="D30249" s="75">
        <v>21.05</v>
      </c>
      <c r="E30249" s="75">
        <v>21.05</v>
      </c>
      <c r="F30249" s="73" t="s">
        <v>11</v>
      </c>
    </row>
    <row r="30250" spans="1:6" x14ac:dyDescent="0.25">
      <c r="A30250" s="73" t="s">
        <v>28221</v>
      </c>
      <c r="B30250" s="74" t="s">
        <v>28222</v>
      </c>
      <c r="C30250" s="73" t="s">
        <v>28184</v>
      </c>
      <c r="D30250" s="75">
        <v>36.53</v>
      </c>
      <c r="E30250" s="75">
        <v>36.53</v>
      </c>
      <c r="F30250" s="73" t="s">
        <v>11</v>
      </c>
    </row>
    <row r="30251" spans="1:6" x14ac:dyDescent="0.25">
      <c r="A30251" s="73" t="s">
        <v>28223</v>
      </c>
      <c r="B30251" s="74" t="s">
        <v>28224</v>
      </c>
      <c r="C30251" s="73" t="s">
        <v>28184</v>
      </c>
      <c r="D30251" s="75">
        <v>46.78</v>
      </c>
      <c r="E30251" s="75">
        <v>46.78</v>
      </c>
      <c r="F30251" s="73" t="s">
        <v>11</v>
      </c>
    </row>
    <row r="30252" spans="1:6" x14ac:dyDescent="0.25">
      <c r="A30252" s="73" t="s">
        <v>28225</v>
      </c>
      <c r="B30252" s="74" t="s">
        <v>28226</v>
      </c>
      <c r="C30252" s="73" t="s">
        <v>28184</v>
      </c>
      <c r="D30252" s="75">
        <v>80.400000000000006</v>
      </c>
      <c r="E30252" s="75">
        <v>80.400000000000006</v>
      </c>
      <c r="F30252" s="73" t="s">
        <v>11</v>
      </c>
    </row>
    <row r="30253" spans="1:6" ht="25.5" x14ac:dyDescent="0.25">
      <c r="A30253" s="73" t="s">
        <v>28227</v>
      </c>
      <c r="B30253" s="74" t="s">
        <v>28228</v>
      </c>
      <c r="C30253" s="73" t="s">
        <v>28184</v>
      </c>
      <c r="D30253" s="75">
        <v>176.83</v>
      </c>
      <c r="E30253" s="75">
        <v>176.83</v>
      </c>
      <c r="F30253" s="73" t="s">
        <v>11</v>
      </c>
    </row>
    <row r="30254" spans="1:6" ht="25.5" x14ac:dyDescent="0.25">
      <c r="A30254" s="73" t="s">
        <v>28229</v>
      </c>
      <c r="B30254" s="74" t="s">
        <v>28230</v>
      </c>
      <c r="C30254" s="73" t="s">
        <v>28184</v>
      </c>
      <c r="D30254" s="75">
        <v>126.52</v>
      </c>
      <c r="E30254" s="75">
        <v>126.52</v>
      </c>
      <c r="F30254" s="73" t="s">
        <v>11</v>
      </c>
    </row>
    <row r="30255" spans="1:6" ht="25.5" x14ac:dyDescent="0.25">
      <c r="A30255" s="73" t="s">
        <v>28231</v>
      </c>
      <c r="B30255" s="74" t="s">
        <v>28232</v>
      </c>
      <c r="C30255" s="73" t="s">
        <v>28184</v>
      </c>
      <c r="D30255" s="75">
        <v>135.41999999999999</v>
      </c>
      <c r="E30255" s="75">
        <v>135.41999999999999</v>
      </c>
      <c r="F30255" s="73" t="s">
        <v>11</v>
      </c>
    </row>
    <row r="30256" spans="1:6" ht="25.5" x14ac:dyDescent="0.25">
      <c r="A30256" s="73" t="s">
        <v>28233</v>
      </c>
      <c r="B30256" s="74" t="s">
        <v>28234</v>
      </c>
      <c r="C30256" s="73" t="s">
        <v>28184</v>
      </c>
      <c r="D30256" s="75">
        <v>144.32</v>
      </c>
      <c r="E30256" s="75">
        <v>144.32</v>
      </c>
      <c r="F30256" s="73" t="s">
        <v>11</v>
      </c>
    </row>
    <row r="30257" spans="1:6" ht="25.5" x14ac:dyDescent="0.25">
      <c r="A30257" s="73" t="s">
        <v>28235</v>
      </c>
      <c r="B30257" s="74" t="s">
        <v>28236</v>
      </c>
      <c r="C30257" s="73" t="s">
        <v>28184</v>
      </c>
      <c r="D30257" s="75">
        <v>126.52</v>
      </c>
      <c r="E30257" s="75">
        <v>126.52</v>
      </c>
      <c r="F30257" s="73" t="s">
        <v>11</v>
      </c>
    </row>
    <row r="30258" spans="1:6" ht="25.5" x14ac:dyDescent="0.25">
      <c r="A30258" s="73" t="s">
        <v>28237</v>
      </c>
      <c r="B30258" s="74" t="s">
        <v>28238</v>
      </c>
      <c r="C30258" s="73" t="s">
        <v>28184</v>
      </c>
      <c r="D30258" s="75">
        <v>134.61000000000001</v>
      </c>
      <c r="E30258" s="75">
        <v>134.61000000000001</v>
      </c>
      <c r="F30258" s="73" t="s">
        <v>11</v>
      </c>
    </row>
    <row r="30259" spans="1:6" ht="25.5" x14ac:dyDescent="0.25">
      <c r="A30259" s="73" t="s">
        <v>28239</v>
      </c>
      <c r="B30259" s="74" t="s">
        <v>28240</v>
      </c>
      <c r="C30259" s="73" t="s">
        <v>28184</v>
      </c>
      <c r="D30259" s="75">
        <v>142.71</v>
      </c>
      <c r="E30259" s="75">
        <v>142.71</v>
      </c>
      <c r="F30259" s="73" t="s">
        <v>11</v>
      </c>
    </row>
    <row r="30260" spans="1:6" ht="25.5" x14ac:dyDescent="0.25">
      <c r="A30260" s="73" t="s">
        <v>28241</v>
      </c>
      <c r="B30260" s="74" t="s">
        <v>28242</v>
      </c>
      <c r="C30260" s="73" t="s">
        <v>28184</v>
      </c>
      <c r="D30260" s="75">
        <v>126.52</v>
      </c>
      <c r="E30260" s="75">
        <v>126.52</v>
      </c>
      <c r="F30260" s="73" t="s">
        <v>11</v>
      </c>
    </row>
    <row r="30261" spans="1:6" ht="25.5" x14ac:dyDescent="0.25">
      <c r="A30261" s="73" t="s">
        <v>28243</v>
      </c>
      <c r="B30261" s="74" t="s">
        <v>28244</v>
      </c>
      <c r="C30261" s="73" t="s">
        <v>28184</v>
      </c>
      <c r="D30261" s="75">
        <v>138.33000000000001</v>
      </c>
      <c r="E30261" s="75">
        <v>138.33000000000001</v>
      </c>
      <c r="F30261" s="73" t="s">
        <v>11</v>
      </c>
    </row>
    <row r="30262" spans="1:6" ht="25.5" x14ac:dyDescent="0.25">
      <c r="A30262" s="73" t="s">
        <v>28245</v>
      </c>
      <c r="B30262" s="74" t="s">
        <v>28246</v>
      </c>
      <c r="C30262" s="73" t="s">
        <v>28184</v>
      </c>
      <c r="D30262" s="75">
        <v>150.13999999999999</v>
      </c>
      <c r="E30262" s="75">
        <v>150.13999999999999</v>
      </c>
      <c r="F30262" s="73" t="s">
        <v>11</v>
      </c>
    </row>
    <row r="30263" spans="1:6" x14ac:dyDescent="0.25">
      <c r="A30263" s="73" t="s">
        <v>28247</v>
      </c>
      <c r="B30263" s="74" t="s">
        <v>28248</v>
      </c>
      <c r="C30263" s="73" t="s">
        <v>28184</v>
      </c>
      <c r="D30263" s="75">
        <v>38.92</v>
      </c>
      <c r="E30263" s="75">
        <v>38.92</v>
      </c>
      <c r="F30263" s="73" t="s">
        <v>11</v>
      </c>
    </row>
    <row r="30264" spans="1:6" x14ac:dyDescent="0.25">
      <c r="A30264" s="73" t="s">
        <v>28249</v>
      </c>
      <c r="B30264" s="74" t="s">
        <v>28250</v>
      </c>
      <c r="C30264" s="73" t="s">
        <v>28184</v>
      </c>
      <c r="D30264" s="75">
        <v>50.01</v>
      </c>
      <c r="E30264" s="75">
        <v>50.01</v>
      </c>
      <c r="F30264" s="73" t="s">
        <v>11</v>
      </c>
    </row>
    <row r="30265" spans="1:6" x14ac:dyDescent="0.25">
      <c r="A30265" s="73" t="s">
        <v>28251</v>
      </c>
      <c r="B30265" s="74" t="s">
        <v>28252</v>
      </c>
      <c r="C30265" s="73" t="s">
        <v>28184</v>
      </c>
      <c r="D30265" s="75">
        <v>76.599999999999994</v>
      </c>
      <c r="E30265" s="75">
        <v>76.599999999999994</v>
      </c>
      <c r="F30265" s="73" t="s">
        <v>11</v>
      </c>
    </row>
    <row r="30266" spans="1:6" x14ac:dyDescent="0.25">
      <c r="A30266" s="73" t="s">
        <v>28253</v>
      </c>
      <c r="B30266" s="74" t="s">
        <v>28254</v>
      </c>
      <c r="C30266" s="73" t="s">
        <v>28184</v>
      </c>
      <c r="D30266" s="75">
        <v>33.72</v>
      </c>
      <c r="E30266" s="75">
        <v>33.72</v>
      </c>
      <c r="F30266" s="73" t="s">
        <v>11</v>
      </c>
    </row>
    <row r="30267" spans="1:6" x14ac:dyDescent="0.25">
      <c r="A30267" s="73" t="s">
        <v>28255</v>
      </c>
      <c r="B30267" s="74" t="s">
        <v>28256</v>
      </c>
      <c r="C30267" s="73" t="s">
        <v>28184</v>
      </c>
      <c r="D30267" s="75">
        <v>43.02</v>
      </c>
      <c r="E30267" s="75">
        <v>43.02</v>
      </c>
      <c r="F30267" s="73" t="s">
        <v>11</v>
      </c>
    </row>
    <row r="30268" spans="1:6" x14ac:dyDescent="0.25">
      <c r="A30268" s="73" t="s">
        <v>28257</v>
      </c>
      <c r="B30268" s="74" t="s">
        <v>28258</v>
      </c>
      <c r="C30268" s="73" t="s">
        <v>28184</v>
      </c>
      <c r="D30268" s="75">
        <v>61.75</v>
      </c>
      <c r="E30268" s="75">
        <v>61.75</v>
      </c>
      <c r="F30268" s="73" t="s">
        <v>11</v>
      </c>
    </row>
    <row r="30269" spans="1:6" x14ac:dyDescent="0.25">
      <c r="A30269" s="73" t="s">
        <v>28259</v>
      </c>
      <c r="B30269" s="74" t="s">
        <v>34526</v>
      </c>
      <c r="C30269" s="73" t="s">
        <v>28184</v>
      </c>
      <c r="D30269" s="75">
        <v>31.88</v>
      </c>
      <c r="E30269" s="75">
        <v>31.88</v>
      </c>
      <c r="F30269" s="73" t="s">
        <v>11</v>
      </c>
    </row>
    <row r="30270" spans="1:6" x14ac:dyDescent="0.25">
      <c r="A30270" s="73" t="s">
        <v>28260</v>
      </c>
      <c r="B30270" s="74" t="s">
        <v>28261</v>
      </c>
      <c r="C30270" s="73" t="s">
        <v>28184</v>
      </c>
      <c r="D30270" s="75">
        <v>21.05</v>
      </c>
      <c r="E30270" s="75">
        <v>21.05</v>
      </c>
      <c r="F30270" s="73" t="s">
        <v>11</v>
      </c>
    </row>
    <row r="30271" spans="1:6" x14ac:dyDescent="0.25">
      <c r="A30271" s="73" t="s">
        <v>28262</v>
      </c>
      <c r="B30271" s="74" t="s">
        <v>28263</v>
      </c>
      <c r="C30271" s="73" t="s">
        <v>28184</v>
      </c>
      <c r="D30271" s="75">
        <v>50.63</v>
      </c>
      <c r="E30271" s="75">
        <v>45.83</v>
      </c>
      <c r="F30271" s="73" t="s">
        <v>11</v>
      </c>
    </row>
    <row r="30272" spans="1:6" x14ac:dyDescent="0.25">
      <c r="A30272" s="73" t="s">
        <v>28264</v>
      </c>
      <c r="B30272" s="74" t="s">
        <v>8437</v>
      </c>
      <c r="C30272" s="73" t="s">
        <v>28184</v>
      </c>
      <c r="D30272" s="75">
        <v>25.68</v>
      </c>
      <c r="E30272" s="75">
        <v>23.51</v>
      </c>
      <c r="F30272" s="73" t="s">
        <v>11</v>
      </c>
    </row>
    <row r="30273" spans="1:6" x14ac:dyDescent="0.25">
      <c r="A30273" s="73" t="s">
        <v>28265</v>
      </c>
      <c r="B30273" s="74" t="s">
        <v>8429</v>
      </c>
      <c r="C30273" s="73" t="s">
        <v>28184</v>
      </c>
      <c r="D30273" s="75">
        <v>25.02</v>
      </c>
      <c r="E30273" s="75">
        <v>23.07</v>
      </c>
      <c r="F30273" s="73" t="s">
        <v>11</v>
      </c>
    </row>
    <row r="30274" spans="1:6" x14ac:dyDescent="0.25">
      <c r="A30274" s="73" t="s">
        <v>28266</v>
      </c>
      <c r="B30274" s="74" t="s">
        <v>8430</v>
      </c>
      <c r="C30274" s="73" t="s">
        <v>28184</v>
      </c>
      <c r="D30274" s="75">
        <v>24.86</v>
      </c>
      <c r="E30274" s="75">
        <v>22.9</v>
      </c>
      <c r="F30274" s="73" t="s">
        <v>11</v>
      </c>
    </row>
    <row r="30275" spans="1:6" x14ac:dyDescent="0.25">
      <c r="A30275" s="73" t="s">
        <v>804</v>
      </c>
      <c r="B30275" s="74" t="s">
        <v>805</v>
      </c>
      <c r="C30275" s="73" t="s">
        <v>28184</v>
      </c>
      <c r="D30275" s="75">
        <v>25.52</v>
      </c>
      <c r="E30275" s="75">
        <v>23.52</v>
      </c>
      <c r="F30275" s="73" t="s">
        <v>11</v>
      </c>
    </row>
    <row r="30276" spans="1:6" x14ac:dyDescent="0.25">
      <c r="A30276" s="73" t="s">
        <v>28267</v>
      </c>
      <c r="B30276" s="74" t="s">
        <v>28268</v>
      </c>
      <c r="C30276" s="73" t="s">
        <v>28184</v>
      </c>
      <c r="D30276" s="75">
        <v>24.49</v>
      </c>
      <c r="E30276" s="75">
        <v>22.52</v>
      </c>
      <c r="F30276" s="73" t="s">
        <v>11</v>
      </c>
    </row>
    <row r="30277" spans="1:6" x14ac:dyDescent="0.25">
      <c r="A30277" s="73" t="s">
        <v>28269</v>
      </c>
      <c r="B30277" s="74" t="s">
        <v>28270</v>
      </c>
      <c r="C30277" s="73" t="s">
        <v>28184</v>
      </c>
      <c r="D30277" s="75">
        <v>24.86</v>
      </c>
      <c r="E30277" s="75">
        <v>22.9</v>
      </c>
      <c r="F30277" s="73" t="s">
        <v>11</v>
      </c>
    </row>
    <row r="30278" spans="1:6" x14ac:dyDescent="0.25">
      <c r="A30278" s="73" t="s">
        <v>28271</v>
      </c>
      <c r="B30278" s="74" t="s">
        <v>9013</v>
      </c>
      <c r="C30278" s="73" t="s">
        <v>28184</v>
      </c>
      <c r="D30278" s="75">
        <v>26.89</v>
      </c>
      <c r="E30278" s="75">
        <v>24.93</v>
      </c>
      <c r="F30278" s="73" t="s">
        <v>11</v>
      </c>
    </row>
    <row r="30279" spans="1:6" x14ac:dyDescent="0.25">
      <c r="A30279" s="73" t="s">
        <v>28272</v>
      </c>
      <c r="B30279" s="74" t="s">
        <v>759</v>
      </c>
      <c r="C30279" s="73" t="s">
        <v>28184</v>
      </c>
      <c r="D30279" s="75">
        <v>26.47</v>
      </c>
      <c r="E30279" s="75">
        <v>24.35</v>
      </c>
      <c r="F30279" s="73" t="s">
        <v>11</v>
      </c>
    </row>
    <row r="30280" spans="1:6" x14ac:dyDescent="0.25">
      <c r="A30280" s="73" t="s">
        <v>28273</v>
      </c>
      <c r="B30280" s="74" t="s">
        <v>749</v>
      </c>
      <c r="C30280" s="73" t="s">
        <v>28184</v>
      </c>
      <c r="D30280" s="75">
        <v>22.66</v>
      </c>
      <c r="E30280" s="75">
        <v>20.94</v>
      </c>
      <c r="F30280" s="73" t="s">
        <v>11</v>
      </c>
    </row>
    <row r="30281" spans="1:6" x14ac:dyDescent="0.25">
      <c r="A30281" s="73" t="s">
        <v>28274</v>
      </c>
      <c r="B30281" s="74" t="s">
        <v>28275</v>
      </c>
      <c r="C30281" s="73" t="s">
        <v>28184</v>
      </c>
      <c r="D30281" s="75">
        <v>22.66</v>
      </c>
      <c r="E30281" s="75">
        <v>20.94</v>
      </c>
      <c r="F30281" s="73" t="s">
        <v>11</v>
      </c>
    </row>
    <row r="30282" spans="1:6" x14ac:dyDescent="0.25">
      <c r="A30282" s="73" t="s">
        <v>28276</v>
      </c>
      <c r="B30282" s="74" t="s">
        <v>28277</v>
      </c>
      <c r="C30282" s="73" t="s">
        <v>28184</v>
      </c>
      <c r="D30282" s="75">
        <v>33.11</v>
      </c>
      <c r="E30282" s="75">
        <v>30.31</v>
      </c>
      <c r="F30282" s="73" t="s">
        <v>11</v>
      </c>
    </row>
    <row r="30283" spans="1:6" x14ac:dyDescent="0.25">
      <c r="A30283" s="73" t="s">
        <v>28278</v>
      </c>
      <c r="B30283" s="74" t="s">
        <v>8440</v>
      </c>
      <c r="C30283" s="73" t="s">
        <v>28184</v>
      </c>
      <c r="D30283" s="75">
        <v>23.99</v>
      </c>
      <c r="E30283" s="75">
        <v>22.15</v>
      </c>
      <c r="F30283" s="73" t="s">
        <v>11</v>
      </c>
    </row>
    <row r="30284" spans="1:6" x14ac:dyDescent="0.25">
      <c r="A30284" s="73" t="s">
        <v>28279</v>
      </c>
      <c r="B30284" s="74" t="s">
        <v>8441</v>
      </c>
      <c r="C30284" s="73" t="s">
        <v>28184</v>
      </c>
      <c r="D30284" s="75">
        <v>34.74</v>
      </c>
      <c r="E30284" s="75">
        <v>31.73</v>
      </c>
      <c r="F30284" s="73" t="s">
        <v>11</v>
      </c>
    </row>
    <row r="30285" spans="1:6" x14ac:dyDescent="0.25">
      <c r="A30285" s="73" t="s">
        <v>28280</v>
      </c>
      <c r="B30285" s="74" t="s">
        <v>28281</v>
      </c>
      <c r="C30285" s="73" t="s">
        <v>28184</v>
      </c>
      <c r="D30285" s="75">
        <v>30.77</v>
      </c>
      <c r="E30285" s="75">
        <v>28.18</v>
      </c>
      <c r="F30285" s="73" t="s">
        <v>11</v>
      </c>
    </row>
    <row r="30286" spans="1:6" x14ac:dyDescent="0.25">
      <c r="A30286" s="73" t="s">
        <v>806</v>
      </c>
      <c r="B30286" s="74" t="s">
        <v>765</v>
      </c>
      <c r="C30286" s="73" t="s">
        <v>28184</v>
      </c>
      <c r="D30286" s="75">
        <v>31.64</v>
      </c>
      <c r="E30286" s="75">
        <v>28.99</v>
      </c>
      <c r="F30286" s="73" t="s">
        <v>11</v>
      </c>
    </row>
    <row r="30287" spans="1:6" x14ac:dyDescent="0.25">
      <c r="A30287" s="73" t="s">
        <v>28282</v>
      </c>
      <c r="B30287" s="74" t="s">
        <v>28283</v>
      </c>
      <c r="C30287" s="73" t="s">
        <v>28184</v>
      </c>
      <c r="D30287" s="75">
        <v>30.49</v>
      </c>
      <c r="E30287" s="75">
        <v>27.89</v>
      </c>
      <c r="F30287" s="73" t="s">
        <v>11</v>
      </c>
    </row>
    <row r="30288" spans="1:6" x14ac:dyDescent="0.25">
      <c r="A30288" s="73" t="s">
        <v>28284</v>
      </c>
      <c r="B30288" s="74" t="s">
        <v>8433</v>
      </c>
      <c r="C30288" s="73" t="s">
        <v>28184</v>
      </c>
      <c r="D30288" s="75">
        <v>30.99</v>
      </c>
      <c r="E30288" s="75">
        <v>28.4</v>
      </c>
      <c r="F30288" s="73" t="s">
        <v>11</v>
      </c>
    </row>
    <row r="30289" spans="1:6" x14ac:dyDescent="0.25">
      <c r="A30289" s="73" t="s">
        <v>28285</v>
      </c>
      <c r="B30289" s="74" t="s">
        <v>8444</v>
      </c>
      <c r="C30289" s="73" t="s">
        <v>28184</v>
      </c>
      <c r="D30289" s="75">
        <v>31.71</v>
      </c>
      <c r="E30289" s="75">
        <v>29.05</v>
      </c>
      <c r="F30289" s="73" t="s">
        <v>11</v>
      </c>
    </row>
    <row r="30290" spans="1:6" x14ac:dyDescent="0.25">
      <c r="A30290" s="73" t="s">
        <v>28286</v>
      </c>
      <c r="B30290" s="74" t="s">
        <v>28287</v>
      </c>
      <c r="C30290" s="73" t="s">
        <v>28184</v>
      </c>
      <c r="D30290" s="75">
        <v>32.520000000000003</v>
      </c>
      <c r="E30290" s="75">
        <v>29.77</v>
      </c>
      <c r="F30290" s="73" t="s">
        <v>11</v>
      </c>
    </row>
    <row r="30291" spans="1:6" x14ac:dyDescent="0.25">
      <c r="A30291" s="73" t="s">
        <v>28288</v>
      </c>
      <c r="B30291" s="74" t="s">
        <v>8504</v>
      </c>
      <c r="C30291" s="73" t="s">
        <v>28184</v>
      </c>
      <c r="D30291" s="75">
        <v>26.47</v>
      </c>
      <c r="E30291" s="75">
        <v>24.37</v>
      </c>
      <c r="F30291" s="73" t="s">
        <v>11</v>
      </c>
    </row>
    <row r="30292" spans="1:6" x14ac:dyDescent="0.25">
      <c r="A30292" s="73" t="s">
        <v>28289</v>
      </c>
      <c r="B30292" s="74" t="s">
        <v>28290</v>
      </c>
      <c r="C30292" s="73" t="s">
        <v>28184</v>
      </c>
      <c r="D30292" s="75">
        <v>33.11</v>
      </c>
      <c r="E30292" s="75">
        <v>30.31</v>
      </c>
      <c r="F30292" s="73" t="s">
        <v>11</v>
      </c>
    </row>
    <row r="30293" spans="1:6" x14ac:dyDescent="0.25">
      <c r="A30293" s="73" t="s">
        <v>28291</v>
      </c>
      <c r="B30293" s="74" t="s">
        <v>28292</v>
      </c>
      <c r="C30293" s="73" t="s">
        <v>28184</v>
      </c>
      <c r="D30293" s="75">
        <v>27.41</v>
      </c>
      <c r="E30293" s="75">
        <v>25.07</v>
      </c>
      <c r="F30293" s="73" t="s">
        <v>11</v>
      </c>
    </row>
    <row r="30294" spans="1:6" x14ac:dyDescent="0.25">
      <c r="A30294" s="73" t="s">
        <v>28293</v>
      </c>
      <c r="B30294" s="74" t="s">
        <v>761</v>
      </c>
      <c r="C30294" s="73" t="s">
        <v>28184</v>
      </c>
      <c r="D30294" s="75">
        <v>31.22</v>
      </c>
      <c r="E30294" s="75">
        <v>28.61</v>
      </c>
      <c r="F30294" s="73" t="s">
        <v>11</v>
      </c>
    </row>
    <row r="30295" spans="1:6" x14ac:dyDescent="0.25">
      <c r="A30295" s="73" t="s">
        <v>28294</v>
      </c>
      <c r="B30295" s="74" t="s">
        <v>8474</v>
      </c>
      <c r="C30295" s="73" t="s">
        <v>28184</v>
      </c>
      <c r="D30295" s="75">
        <v>32.880000000000003</v>
      </c>
      <c r="E30295" s="75">
        <v>30.28</v>
      </c>
      <c r="F30295" s="73" t="s">
        <v>11</v>
      </c>
    </row>
    <row r="30296" spans="1:6" x14ac:dyDescent="0.25">
      <c r="A30296" s="73" t="s">
        <v>28295</v>
      </c>
      <c r="B30296" s="74" t="s">
        <v>8477</v>
      </c>
      <c r="C30296" s="73" t="s">
        <v>28184</v>
      </c>
      <c r="D30296" s="75">
        <v>28.7</v>
      </c>
      <c r="E30296" s="75">
        <v>26.23</v>
      </c>
      <c r="F30296" s="73" t="s">
        <v>11</v>
      </c>
    </row>
    <row r="30297" spans="1:6" x14ac:dyDescent="0.25">
      <c r="A30297" s="73" t="s">
        <v>28296</v>
      </c>
      <c r="B30297" s="74" t="s">
        <v>28297</v>
      </c>
      <c r="C30297" s="73" t="s">
        <v>28184</v>
      </c>
      <c r="D30297" s="75">
        <v>30.77</v>
      </c>
      <c r="E30297" s="75">
        <v>28.18</v>
      </c>
      <c r="F30297" s="73" t="s">
        <v>11</v>
      </c>
    </row>
    <row r="30298" spans="1:6" x14ac:dyDescent="0.25">
      <c r="A30298" s="73" t="s">
        <v>28298</v>
      </c>
      <c r="B30298" s="74" t="s">
        <v>28299</v>
      </c>
      <c r="C30298" s="73" t="s">
        <v>28184</v>
      </c>
      <c r="D30298" s="75">
        <v>30.77</v>
      </c>
      <c r="E30298" s="75">
        <v>28.18</v>
      </c>
      <c r="F30298" s="73" t="s">
        <v>11</v>
      </c>
    </row>
    <row r="30299" spans="1:6" x14ac:dyDescent="0.25">
      <c r="A30299" s="73" t="s">
        <v>28300</v>
      </c>
      <c r="B30299" s="74" t="s">
        <v>854</v>
      </c>
      <c r="C30299" s="73" t="s">
        <v>28184</v>
      </c>
      <c r="D30299" s="75">
        <v>30.46</v>
      </c>
      <c r="E30299" s="75">
        <v>27.91</v>
      </c>
      <c r="F30299" s="73" t="s">
        <v>11</v>
      </c>
    </row>
    <row r="30300" spans="1:6" x14ac:dyDescent="0.25">
      <c r="A30300" s="73" t="s">
        <v>28301</v>
      </c>
      <c r="B30300" s="74" t="s">
        <v>28302</v>
      </c>
      <c r="C30300" s="73" t="s">
        <v>28184</v>
      </c>
      <c r="D30300" s="75">
        <v>31.22</v>
      </c>
      <c r="E30300" s="75">
        <v>28.61</v>
      </c>
      <c r="F30300" s="73" t="s">
        <v>11</v>
      </c>
    </row>
    <row r="30301" spans="1:6" x14ac:dyDescent="0.25">
      <c r="A30301" s="73" t="s">
        <v>28303</v>
      </c>
      <c r="B30301" s="74" t="s">
        <v>8447</v>
      </c>
      <c r="C30301" s="73" t="s">
        <v>28184</v>
      </c>
      <c r="D30301" s="75">
        <v>30.87</v>
      </c>
      <c r="E30301" s="75">
        <v>28.27</v>
      </c>
      <c r="F30301" s="73" t="s">
        <v>11</v>
      </c>
    </row>
    <row r="30302" spans="1:6" x14ac:dyDescent="0.25">
      <c r="A30302" s="73" t="s">
        <v>28304</v>
      </c>
      <c r="B30302" s="74" t="s">
        <v>28305</v>
      </c>
      <c r="C30302" s="73" t="s">
        <v>28184</v>
      </c>
      <c r="D30302" s="75">
        <v>22.66</v>
      </c>
      <c r="E30302" s="75">
        <v>20.94</v>
      </c>
      <c r="F30302" s="73" t="s">
        <v>11</v>
      </c>
    </row>
    <row r="30303" spans="1:6" x14ac:dyDescent="0.25">
      <c r="A30303" s="73" t="s">
        <v>28306</v>
      </c>
      <c r="B30303" s="74" t="s">
        <v>8445</v>
      </c>
      <c r="C30303" s="73" t="s">
        <v>28184</v>
      </c>
      <c r="D30303" s="75">
        <v>31.22</v>
      </c>
      <c r="E30303" s="75">
        <v>28.61</v>
      </c>
      <c r="F30303" s="73" t="s">
        <v>11</v>
      </c>
    </row>
    <row r="30304" spans="1:6" x14ac:dyDescent="0.25">
      <c r="A30304" s="73" t="s">
        <v>28307</v>
      </c>
      <c r="B30304" s="74" t="s">
        <v>8478</v>
      </c>
      <c r="C30304" s="73" t="s">
        <v>28184</v>
      </c>
      <c r="D30304" s="75">
        <v>22.69</v>
      </c>
      <c r="E30304" s="75">
        <v>20.86</v>
      </c>
      <c r="F30304" s="73" t="s">
        <v>11</v>
      </c>
    </row>
    <row r="30305" spans="1:6" x14ac:dyDescent="0.25">
      <c r="A30305" s="73" t="s">
        <v>28308</v>
      </c>
      <c r="B30305" s="74" t="s">
        <v>774</v>
      </c>
      <c r="C30305" s="73" t="s">
        <v>28184</v>
      </c>
      <c r="D30305" s="75">
        <v>30.99</v>
      </c>
      <c r="E30305" s="75">
        <v>28.4</v>
      </c>
      <c r="F30305" s="73" t="s">
        <v>11</v>
      </c>
    </row>
    <row r="30306" spans="1:6" x14ac:dyDescent="0.25">
      <c r="A30306" s="73" t="s">
        <v>28309</v>
      </c>
      <c r="B30306" s="74" t="s">
        <v>10373</v>
      </c>
      <c r="C30306" s="73" t="s">
        <v>28184</v>
      </c>
      <c r="D30306" s="75">
        <v>28.41</v>
      </c>
      <c r="E30306" s="75">
        <v>25.97</v>
      </c>
      <c r="F30306" s="73" t="s">
        <v>11</v>
      </c>
    </row>
    <row r="30307" spans="1:6" x14ac:dyDescent="0.25">
      <c r="A30307" s="73" t="s">
        <v>28310</v>
      </c>
      <c r="B30307" s="74" t="s">
        <v>8482</v>
      </c>
      <c r="C30307" s="73" t="s">
        <v>28184</v>
      </c>
      <c r="D30307" s="75">
        <v>25.06</v>
      </c>
      <c r="E30307" s="75">
        <v>23.1</v>
      </c>
      <c r="F30307" s="73" t="s">
        <v>11</v>
      </c>
    </row>
    <row r="30308" spans="1:6" x14ac:dyDescent="0.25">
      <c r="A30308" s="73" t="s">
        <v>28311</v>
      </c>
      <c r="B30308" s="74" t="s">
        <v>28312</v>
      </c>
      <c r="C30308" s="73" t="s">
        <v>28184</v>
      </c>
      <c r="D30308" s="75">
        <v>2.12</v>
      </c>
      <c r="E30308" s="75">
        <v>2.12</v>
      </c>
      <c r="F30308" s="73" t="s">
        <v>11</v>
      </c>
    </row>
    <row r="30309" spans="1:6" x14ac:dyDescent="0.25">
      <c r="A30309" s="73" t="s">
        <v>28313</v>
      </c>
      <c r="B30309" s="74" t="s">
        <v>28314</v>
      </c>
      <c r="C30309" s="73" t="s">
        <v>28184</v>
      </c>
      <c r="D30309" s="75">
        <v>0.86</v>
      </c>
      <c r="E30309" s="75">
        <v>0.86</v>
      </c>
      <c r="F30309" s="73" t="s">
        <v>11</v>
      </c>
    </row>
    <row r="30310" spans="1:6" x14ac:dyDescent="0.25">
      <c r="A30310" s="73" t="s">
        <v>28315</v>
      </c>
      <c r="B30310" s="74" t="s">
        <v>28316</v>
      </c>
      <c r="C30310" s="73" t="s">
        <v>28184</v>
      </c>
      <c r="D30310" s="75">
        <v>0.08</v>
      </c>
      <c r="E30310" s="75">
        <v>0.08</v>
      </c>
      <c r="F30310" s="73" t="s">
        <v>11</v>
      </c>
    </row>
    <row r="30311" spans="1:6" x14ac:dyDescent="0.25">
      <c r="A30311" s="73" t="s">
        <v>28317</v>
      </c>
      <c r="B30311" s="74" t="s">
        <v>28318</v>
      </c>
      <c r="C30311" s="73" t="s">
        <v>28184</v>
      </c>
      <c r="D30311" s="75">
        <v>1.43</v>
      </c>
      <c r="E30311" s="75">
        <v>1.43</v>
      </c>
      <c r="F30311" s="73" t="s">
        <v>11</v>
      </c>
    </row>
    <row r="30312" spans="1:6" ht="25.5" x14ac:dyDescent="0.25">
      <c r="A30312" s="73" t="s">
        <v>28319</v>
      </c>
      <c r="B30312" s="74" t="s">
        <v>28320</v>
      </c>
      <c r="C30312" s="73" t="s">
        <v>28184</v>
      </c>
      <c r="D30312" s="75">
        <v>0.44</v>
      </c>
      <c r="E30312" s="75">
        <v>0.44</v>
      </c>
      <c r="F30312" s="73" t="s">
        <v>11</v>
      </c>
    </row>
    <row r="30313" spans="1:6" ht="25.5" x14ac:dyDescent="0.25">
      <c r="A30313" s="73" t="s">
        <v>28321</v>
      </c>
      <c r="B30313" s="74" t="s">
        <v>28322</v>
      </c>
      <c r="C30313" s="73" t="s">
        <v>28184</v>
      </c>
      <c r="D30313" s="75">
        <v>0.86</v>
      </c>
      <c r="E30313" s="75">
        <v>0.86</v>
      </c>
      <c r="F30313" s="73" t="s">
        <v>11</v>
      </c>
    </row>
    <row r="30314" spans="1:6" ht="25.5" x14ac:dyDescent="0.25">
      <c r="A30314" s="73" t="s">
        <v>28323</v>
      </c>
      <c r="B30314" s="74" t="s">
        <v>28324</v>
      </c>
      <c r="C30314" s="73" t="s">
        <v>28184</v>
      </c>
      <c r="D30314" s="75">
        <v>0.31</v>
      </c>
      <c r="E30314" s="75">
        <v>0.31</v>
      </c>
      <c r="F30314" s="73" t="s">
        <v>11</v>
      </c>
    </row>
    <row r="30315" spans="1:6" ht="25.5" x14ac:dyDescent="0.25">
      <c r="A30315" s="73" t="s">
        <v>28325</v>
      </c>
      <c r="B30315" s="74" t="s">
        <v>28326</v>
      </c>
      <c r="C30315" s="73" t="s">
        <v>28184</v>
      </c>
      <c r="D30315" s="75">
        <v>0.01</v>
      </c>
      <c r="E30315" s="75">
        <v>0.01</v>
      </c>
      <c r="F30315" s="73" t="s">
        <v>11</v>
      </c>
    </row>
    <row r="30316" spans="1:6" ht="25.5" x14ac:dyDescent="0.25">
      <c r="A30316" s="73" t="s">
        <v>28327</v>
      </c>
      <c r="B30316" s="74" t="s">
        <v>28328</v>
      </c>
      <c r="C30316" s="73" t="s">
        <v>28184</v>
      </c>
      <c r="D30316" s="75">
        <v>0.78</v>
      </c>
      <c r="E30316" s="75">
        <v>0.78</v>
      </c>
      <c r="F30316" s="73" t="s">
        <v>11</v>
      </c>
    </row>
    <row r="30317" spans="1:6" ht="25.5" x14ac:dyDescent="0.25">
      <c r="A30317" s="73" t="s">
        <v>28329</v>
      </c>
      <c r="B30317" s="74" t="s">
        <v>28330</v>
      </c>
      <c r="C30317" s="73" t="s">
        <v>28184</v>
      </c>
      <c r="D30317" s="75">
        <v>2.0499999999999998</v>
      </c>
      <c r="E30317" s="75">
        <v>2.0499999999999998</v>
      </c>
      <c r="F30317" s="73" t="s">
        <v>11</v>
      </c>
    </row>
    <row r="30318" spans="1:6" ht="25.5" x14ac:dyDescent="0.25">
      <c r="A30318" s="73" t="s">
        <v>28331</v>
      </c>
      <c r="B30318" s="74" t="s">
        <v>28332</v>
      </c>
      <c r="C30318" s="73" t="s">
        <v>28184</v>
      </c>
      <c r="D30318" s="75">
        <v>0.61</v>
      </c>
      <c r="E30318" s="75">
        <v>0.61</v>
      </c>
      <c r="F30318" s="73" t="s">
        <v>11</v>
      </c>
    </row>
    <row r="30319" spans="1:6" ht="25.5" x14ac:dyDescent="0.25">
      <c r="A30319" s="73" t="s">
        <v>28333</v>
      </c>
      <c r="B30319" s="74" t="s">
        <v>28334</v>
      </c>
      <c r="C30319" s="73" t="s">
        <v>28184</v>
      </c>
      <c r="D30319" s="75">
        <v>1.21</v>
      </c>
      <c r="E30319" s="75">
        <v>1.21</v>
      </c>
      <c r="F30319" s="73" t="s">
        <v>11</v>
      </c>
    </row>
    <row r="30320" spans="1:6" ht="25.5" x14ac:dyDescent="0.25">
      <c r="A30320" s="73" t="s">
        <v>28335</v>
      </c>
      <c r="B30320" s="74" t="s">
        <v>28336</v>
      </c>
      <c r="C30320" s="73" t="s">
        <v>28184</v>
      </c>
      <c r="D30320" s="75">
        <v>1.43</v>
      </c>
      <c r="E30320" s="75">
        <v>1.43</v>
      </c>
      <c r="F30320" s="73" t="s">
        <v>11</v>
      </c>
    </row>
    <row r="30321" spans="1:6" x14ac:dyDescent="0.25">
      <c r="A30321" s="73" t="s">
        <v>28337</v>
      </c>
      <c r="B30321" s="74" t="s">
        <v>28338</v>
      </c>
      <c r="C30321" s="73" t="s">
        <v>28184</v>
      </c>
      <c r="D30321" s="75">
        <v>1.26</v>
      </c>
      <c r="E30321" s="75">
        <v>1.26</v>
      </c>
      <c r="F30321" s="73" t="s">
        <v>11</v>
      </c>
    </row>
    <row r="30322" spans="1:6" x14ac:dyDescent="0.25">
      <c r="A30322" s="73" t="s">
        <v>28339</v>
      </c>
      <c r="B30322" s="74" t="s">
        <v>28340</v>
      </c>
      <c r="C30322" s="73" t="s">
        <v>28184</v>
      </c>
      <c r="D30322" s="75">
        <v>1.1299999999999999</v>
      </c>
      <c r="E30322" s="75">
        <v>1.1299999999999999</v>
      </c>
      <c r="F30322" s="73" t="s">
        <v>11</v>
      </c>
    </row>
    <row r="30323" spans="1:6" ht="25.5" x14ac:dyDescent="0.25">
      <c r="A30323" s="73" t="s">
        <v>28341</v>
      </c>
      <c r="B30323" s="74" t="s">
        <v>28342</v>
      </c>
      <c r="C30323" s="73" t="s">
        <v>28184</v>
      </c>
      <c r="D30323" s="75">
        <v>0.89</v>
      </c>
      <c r="E30323" s="75">
        <v>0.89</v>
      </c>
      <c r="F30323" s="73" t="s">
        <v>11</v>
      </c>
    </row>
    <row r="30324" spans="1:6" x14ac:dyDescent="0.25">
      <c r="A30324" s="73" t="s">
        <v>28343</v>
      </c>
      <c r="B30324" s="74" t="s">
        <v>28344</v>
      </c>
      <c r="C30324" s="73" t="s">
        <v>28184</v>
      </c>
      <c r="D30324" s="75">
        <v>1.31</v>
      </c>
      <c r="E30324" s="75">
        <v>1.31</v>
      </c>
      <c r="F30324" s="73" t="s">
        <v>11</v>
      </c>
    </row>
    <row r="30325" spans="1:6" x14ac:dyDescent="0.25">
      <c r="A30325" s="73" t="s">
        <v>28345</v>
      </c>
      <c r="B30325" s="74" t="s">
        <v>28346</v>
      </c>
      <c r="C30325" s="73" t="s">
        <v>28184</v>
      </c>
      <c r="D30325" s="75">
        <v>1.85</v>
      </c>
      <c r="E30325" s="75">
        <v>1.85</v>
      </c>
      <c r="F30325" s="73" t="s">
        <v>11</v>
      </c>
    </row>
    <row r="30326" spans="1:6" x14ac:dyDescent="0.25">
      <c r="A30326" s="73" t="s">
        <v>28347</v>
      </c>
      <c r="B30326" s="74" t="s">
        <v>28348</v>
      </c>
      <c r="C30326" s="73" t="s">
        <v>28184</v>
      </c>
      <c r="D30326" s="75">
        <v>1.39</v>
      </c>
      <c r="E30326" s="75">
        <v>1.39</v>
      </c>
      <c r="F30326" s="73" t="s">
        <v>11</v>
      </c>
    </row>
    <row r="30327" spans="1:6" ht="25.5" x14ac:dyDescent="0.25">
      <c r="A30327" s="73" t="s">
        <v>28349</v>
      </c>
      <c r="B30327" s="74" t="s">
        <v>28350</v>
      </c>
      <c r="C30327" s="73" t="s">
        <v>28184</v>
      </c>
      <c r="D30327" s="75">
        <v>0.74</v>
      </c>
      <c r="E30327" s="75">
        <v>0.74</v>
      </c>
      <c r="F30327" s="73" t="s">
        <v>11</v>
      </c>
    </row>
    <row r="30328" spans="1:6" ht="25.5" x14ac:dyDescent="0.25">
      <c r="A30328" s="73" t="s">
        <v>28351</v>
      </c>
      <c r="B30328" s="74" t="s">
        <v>28352</v>
      </c>
      <c r="C30328" s="73" t="s">
        <v>28184</v>
      </c>
      <c r="D30328" s="75">
        <v>0.05</v>
      </c>
      <c r="E30328" s="75">
        <v>0.05</v>
      </c>
      <c r="F30328" s="73" t="s">
        <v>11</v>
      </c>
    </row>
    <row r="30329" spans="1:6" ht="63.75" x14ac:dyDescent="0.25">
      <c r="A30329" s="73" t="s">
        <v>28527</v>
      </c>
      <c r="B30329" s="74" t="s">
        <v>28528</v>
      </c>
      <c r="C30329" s="73" t="s">
        <v>10744</v>
      </c>
      <c r="D30329" s="75">
        <v>17.739999999999998</v>
      </c>
      <c r="E30329" s="75">
        <v>17.399999999999999</v>
      </c>
      <c r="F30329" s="73" t="s">
        <v>11</v>
      </c>
    </row>
    <row r="30330" spans="1:6" ht="63.75" x14ac:dyDescent="0.25">
      <c r="A30330" s="73" t="s">
        <v>28529</v>
      </c>
      <c r="B30330" s="74" t="s">
        <v>28530</v>
      </c>
      <c r="C30330" s="73" t="s">
        <v>10744</v>
      </c>
      <c r="D30330" s="75">
        <v>17.77</v>
      </c>
      <c r="E30330" s="75">
        <v>17.420000000000002</v>
      </c>
      <c r="F30330" s="73" t="s">
        <v>11</v>
      </c>
    </row>
    <row r="30331" spans="1:6" ht="51" x14ac:dyDescent="0.25">
      <c r="A30331" s="73" t="s">
        <v>28531</v>
      </c>
      <c r="B30331" s="74" t="s">
        <v>28532</v>
      </c>
      <c r="C30331" s="73" t="s">
        <v>10744</v>
      </c>
      <c r="D30331" s="75">
        <v>18.760000000000002</v>
      </c>
      <c r="E30331" s="75">
        <v>18.41</v>
      </c>
      <c r="F30331" s="73" t="s">
        <v>11</v>
      </c>
    </row>
    <row r="30332" spans="1:6" ht="51" x14ac:dyDescent="0.25">
      <c r="A30332" s="73" t="s">
        <v>28533</v>
      </c>
      <c r="B30332" s="74" t="s">
        <v>28534</v>
      </c>
      <c r="C30332" s="73" t="s">
        <v>10744</v>
      </c>
      <c r="D30332" s="75">
        <v>37.049999999999997</v>
      </c>
      <c r="E30332" s="75">
        <v>35.81</v>
      </c>
      <c r="F30332" s="73" t="s">
        <v>11</v>
      </c>
    </row>
    <row r="30333" spans="1:6" ht="51" x14ac:dyDescent="0.25">
      <c r="A30333" s="73" t="s">
        <v>28535</v>
      </c>
      <c r="B30333" s="74" t="s">
        <v>28536</v>
      </c>
      <c r="C30333" s="73" t="s">
        <v>10744</v>
      </c>
      <c r="D30333" s="75">
        <v>29.86</v>
      </c>
      <c r="E30333" s="75">
        <v>28.59</v>
      </c>
      <c r="F30333" s="73" t="s">
        <v>11</v>
      </c>
    </row>
    <row r="30334" spans="1:6" ht="63.75" x14ac:dyDescent="0.25">
      <c r="A30334" s="73" t="s">
        <v>35217</v>
      </c>
      <c r="B30334" s="74" t="s">
        <v>35218</v>
      </c>
      <c r="C30334" s="73" t="s">
        <v>10744</v>
      </c>
      <c r="D30334" s="75">
        <v>143.69999999999999</v>
      </c>
      <c r="E30334" s="75">
        <v>142.84</v>
      </c>
      <c r="F30334" s="73" t="s">
        <v>11</v>
      </c>
    </row>
    <row r="30335" spans="1:6" ht="63.75" x14ac:dyDescent="0.25">
      <c r="A30335" s="73" t="s">
        <v>35219</v>
      </c>
      <c r="B30335" s="74" t="s">
        <v>35220</v>
      </c>
      <c r="C30335" s="73" t="s">
        <v>10744</v>
      </c>
      <c r="D30335" s="75">
        <v>181.9</v>
      </c>
      <c r="E30335" s="75">
        <v>181.38</v>
      </c>
      <c r="F30335" s="73" t="s">
        <v>11</v>
      </c>
    </row>
    <row r="30336" spans="1:6" ht="63.75" x14ac:dyDescent="0.25">
      <c r="A30336" s="73" t="s">
        <v>35221</v>
      </c>
      <c r="B30336" s="74" t="s">
        <v>35222</v>
      </c>
      <c r="C30336" s="73" t="s">
        <v>10744</v>
      </c>
      <c r="D30336" s="75">
        <v>148.1</v>
      </c>
      <c r="E30336" s="75">
        <v>147.25</v>
      </c>
      <c r="F30336" s="73" t="s">
        <v>11</v>
      </c>
    </row>
    <row r="30337" spans="1:6" ht="63.75" x14ac:dyDescent="0.25">
      <c r="A30337" s="73" t="s">
        <v>35223</v>
      </c>
      <c r="B30337" s="74" t="s">
        <v>35224</v>
      </c>
      <c r="C30337" s="73" t="s">
        <v>10744</v>
      </c>
      <c r="D30337" s="75">
        <v>186.27</v>
      </c>
      <c r="E30337" s="75">
        <v>185.76</v>
      </c>
      <c r="F30337" s="73" t="s">
        <v>11</v>
      </c>
    </row>
    <row r="30338" spans="1:6" ht="63.75" x14ac:dyDescent="0.25">
      <c r="A30338" s="73" t="s">
        <v>35225</v>
      </c>
      <c r="B30338" s="74" t="s">
        <v>35226</v>
      </c>
      <c r="C30338" s="73" t="s">
        <v>10744</v>
      </c>
      <c r="D30338" s="75">
        <v>147.05000000000001</v>
      </c>
      <c r="E30338" s="75">
        <v>146.22</v>
      </c>
      <c r="F30338" s="73" t="s">
        <v>11</v>
      </c>
    </row>
    <row r="30339" spans="1:6" ht="63.75" x14ac:dyDescent="0.25">
      <c r="A30339" s="73" t="s">
        <v>35227</v>
      </c>
      <c r="B30339" s="74" t="s">
        <v>35228</v>
      </c>
      <c r="C30339" s="73" t="s">
        <v>10744</v>
      </c>
      <c r="D30339" s="75">
        <v>183.98</v>
      </c>
      <c r="E30339" s="75">
        <v>183.46</v>
      </c>
      <c r="F30339" s="73" t="s">
        <v>11</v>
      </c>
    </row>
    <row r="30340" spans="1:6" ht="63.75" x14ac:dyDescent="0.25">
      <c r="A30340" s="73" t="s">
        <v>35229</v>
      </c>
      <c r="B30340" s="74" t="s">
        <v>35230</v>
      </c>
      <c r="C30340" s="73" t="s">
        <v>10744</v>
      </c>
      <c r="D30340" s="75">
        <v>181.97</v>
      </c>
      <c r="E30340" s="75">
        <v>181.06</v>
      </c>
      <c r="F30340" s="73" t="s">
        <v>11</v>
      </c>
    </row>
    <row r="30341" spans="1:6" ht="63.75" x14ac:dyDescent="0.25">
      <c r="A30341" s="73" t="s">
        <v>35231</v>
      </c>
      <c r="B30341" s="74" t="s">
        <v>35232</v>
      </c>
      <c r="C30341" s="73" t="s">
        <v>10744</v>
      </c>
      <c r="D30341" s="75">
        <v>220.35</v>
      </c>
      <c r="E30341" s="75">
        <v>219.77</v>
      </c>
      <c r="F30341" s="73" t="s">
        <v>11</v>
      </c>
    </row>
    <row r="30342" spans="1:6" ht="63.75" x14ac:dyDescent="0.25">
      <c r="A30342" s="73" t="s">
        <v>35233</v>
      </c>
      <c r="B30342" s="74" t="s">
        <v>35234</v>
      </c>
      <c r="C30342" s="73" t="s">
        <v>10744</v>
      </c>
      <c r="D30342" s="75">
        <v>186.38</v>
      </c>
      <c r="E30342" s="75">
        <v>185.48</v>
      </c>
      <c r="F30342" s="73" t="s">
        <v>11</v>
      </c>
    </row>
    <row r="30343" spans="1:6" ht="63.75" x14ac:dyDescent="0.25">
      <c r="A30343" s="73" t="s">
        <v>28756</v>
      </c>
      <c r="B30343" s="74" t="s">
        <v>28757</v>
      </c>
      <c r="C30343" s="73" t="s">
        <v>10744</v>
      </c>
      <c r="D30343" s="75">
        <v>224.75</v>
      </c>
      <c r="E30343" s="75">
        <v>224.17</v>
      </c>
      <c r="F30343" s="73" t="s">
        <v>11</v>
      </c>
    </row>
    <row r="30344" spans="1:6" ht="63.75" x14ac:dyDescent="0.25">
      <c r="A30344" s="73" t="s">
        <v>35235</v>
      </c>
      <c r="B30344" s="74" t="s">
        <v>35236</v>
      </c>
      <c r="C30344" s="73" t="s">
        <v>10744</v>
      </c>
      <c r="D30344" s="75">
        <v>192.36</v>
      </c>
      <c r="E30344" s="75">
        <v>191.5</v>
      </c>
      <c r="F30344" s="73" t="s">
        <v>11</v>
      </c>
    </row>
    <row r="30345" spans="1:6" ht="63.75" x14ac:dyDescent="0.25">
      <c r="A30345" s="73" t="s">
        <v>35237</v>
      </c>
      <c r="B30345" s="74" t="s">
        <v>35238</v>
      </c>
      <c r="C30345" s="73" t="s">
        <v>10744</v>
      </c>
      <c r="D30345" s="75">
        <v>228.28</v>
      </c>
      <c r="E30345" s="75">
        <v>227.7</v>
      </c>
      <c r="F30345" s="73" t="s">
        <v>11</v>
      </c>
    </row>
    <row r="30346" spans="1:6" ht="63.75" x14ac:dyDescent="0.25">
      <c r="A30346" s="73" t="s">
        <v>35239</v>
      </c>
      <c r="B30346" s="74" t="s">
        <v>35240</v>
      </c>
      <c r="C30346" s="73" t="s">
        <v>10744</v>
      </c>
      <c r="D30346" s="75">
        <v>192.09</v>
      </c>
      <c r="E30346" s="75">
        <v>191.12</v>
      </c>
      <c r="F30346" s="73" t="s">
        <v>11</v>
      </c>
    </row>
    <row r="30347" spans="1:6" ht="63.75" x14ac:dyDescent="0.25">
      <c r="A30347" s="73" t="s">
        <v>35241</v>
      </c>
      <c r="B30347" s="74" t="s">
        <v>35242</v>
      </c>
      <c r="C30347" s="73" t="s">
        <v>10744</v>
      </c>
      <c r="D30347" s="75">
        <v>231.06</v>
      </c>
      <c r="E30347" s="75">
        <v>230.48</v>
      </c>
      <c r="F30347" s="73" t="s">
        <v>11</v>
      </c>
    </row>
    <row r="30348" spans="1:6" ht="63.75" x14ac:dyDescent="0.25">
      <c r="A30348" s="73" t="s">
        <v>35243</v>
      </c>
      <c r="B30348" s="74" t="s">
        <v>35244</v>
      </c>
      <c r="C30348" s="73" t="s">
        <v>10744</v>
      </c>
      <c r="D30348" s="75">
        <v>197.97</v>
      </c>
      <c r="E30348" s="75">
        <v>197</v>
      </c>
      <c r="F30348" s="73" t="s">
        <v>11</v>
      </c>
    </row>
    <row r="30349" spans="1:6" ht="63.75" x14ac:dyDescent="0.25">
      <c r="A30349" s="73" t="s">
        <v>35245</v>
      </c>
      <c r="B30349" s="74" t="s">
        <v>35246</v>
      </c>
      <c r="C30349" s="73" t="s">
        <v>10744</v>
      </c>
      <c r="D30349" s="75">
        <v>237.05</v>
      </c>
      <c r="E30349" s="75">
        <v>236.45</v>
      </c>
      <c r="F30349" s="73" t="s">
        <v>11</v>
      </c>
    </row>
    <row r="30350" spans="1:6" ht="63.75" x14ac:dyDescent="0.25">
      <c r="A30350" s="73" t="s">
        <v>35247</v>
      </c>
      <c r="B30350" s="74" t="s">
        <v>35248</v>
      </c>
      <c r="C30350" s="73" t="s">
        <v>10744</v>
      </c>
      <c r="D30350" s="75">
        <v>200.87</v>
      </c>
      <c r="E30350" s="75">
        <v>199.91</v>
      </c>
      <c r="F30350" s="73" t="s">
        <v>11</v>
      </c>
    </row>
    <row r="30351" spans="1:6" ht="63.75" x14ac:dyDescent="0.25">
      <c r="A30351" s="73" t="s">
        <v>35249</v>
      </c>
      <c r="B30351" s="74" t="s">
        <v>35250</v>
      </c>
      <c r="C30351" s="73" t="s">
        <v>10744</v>
      </c>
      <c r="D30351" s="75">
        <v>239.19</v>
      </c>
      <c r="E30351" s="75">
        <v>238.6</v>
      </c>
      <c r="F30351" s="73" t="s">
        <v>11</v>
      </c>
    </row>
    <row r="30352" spans="1:6" ht="63.75" x14ac:dyDescent="0.25">
      <c r="A30352" s="73" t="s">
        <v>35251</v>
      </c>
      <c r="B30352" s="74" t="s">
        <v>35252</v>
      </c>
      <c r="C30352" s="73" t="s">
        <v>10744</v>
      </c>
      <c r="D30352" s="75">
        <v>191.82</v>
      </c>
      <c r="E30352" s="75">
        <v>190.85</v>
      </c>
      <c r="F30352" s="73" t="s">
        <v>11</v>
      </c>
    </row>
    <row r="30353" spans="1:6" ht="63.75" x14ac:dyDescent="0.25">
      <c r="A30353" s="73" t="s">
        <v>35253</v>
      </c>
      <c r="B30353" s="74" t="s">
        <v>35254</v>
      </c>
      <c r="C30353" s="73" t="s">
        <v>10744</v>
      </c>
      <c r="D30353" s="75">
        <v>231.81</v>
      </c>
      <c r="E30353" s="75">
        <v>231.21</v>
      </c>
      <c r="F30353" s="73" t="s">
        <v>11</v>
      </c>
    </row>
    <row r="30354" spans="1:6" ht="38.25" x14ac:dyDescent="0.25">
      <c r="A30354" s="73" t="s">
        <v>28758</v>
      </c>
      <c r="B30354" s="74" t="s">
        <v>28759</v>
      </c>
      <c r="C30354" s="73" t="s">
        <v>10744</v>
      </c>
      <c r="D30354" s="75">
        <v>20.63</v>
      </c>
      <c r="E30354" s="75">
        <v>20.25</v>
      </c>
      <c r="F30354" s="73" t="s">
        <v>11</v>
      </c>
    </row>
    <row r="30355" spans="1:6" ht="38.25" x14ac:dyDescent="0.25">
      <c r="A30355" s="73" t="s">
        <v>28760</v>
      </c>
      <c r="B30355" s="74" t="s">
        <v>28761</v>
      </c>
      <c r="C30355" s="73" t="s">
        <v>10744</v>
      </c>
      <c r="D30355" s="75">
        <v>2.13</v>
      </c>
      <c r="E30355" s="75">
        <v>2.11</v>
      </c>
      <c r="F30355" s="73" t="s">
        <v>11</v>
      </c>
    </row>
    <row r="30356" spans="1:6" ht="38.25" x14ac:dyDescent="0.25">
      <c r="A30356" s="73" t="s">
        <v>28762</v>
      </c>
      <c r="B30356" s="74" t="s">
        <v>28763</v>
      </c>
      <c r="C30356" s="73" t="s">
        <v>10744</v>
      </c>
      <c r="D30356" s="75">
        <v>6.88</v>
      </c>
      <c r="E30356" s="75">
        <v>6.81</v>
      </c>
      <c r="F30356" s="73" t="s">
        <v>11</v>
      </c>
    </row>
    <row r="30357" spans="1:6" ht="38.25" x14ac:dyDescent="0.25">
      <c r="A30357" s="73" t="s">
        <v>28764</v>
      </c>
      <c r="B30357" s="74" t="s">
        <v>28765</v>
      </c>
      <c r="C30357" s="73" t="s">
        <v>10744</v>
      </c>
      <c r="D30357" s="75">
        <v>1.54</v>
      </c>
      <c r="E30357" s="75">
        <v>1.52</v>
      </c>
      <c r="F30357" s="73" t="s">
        <v>11</v>
      </c>
    </row>
    <row r="30358" spans="1:6" ht="38.25" x14ac:dyDescent="0.25">
      <c r="A30358" s="73" t="s">
        <v>28766</v>
      </c>
      <c r="B30358" s="74" t="s">
        <v>28767</v>
      </c>
      <c r="C30358" s="73" t="s">
        <v>10744</v>
      </c>
      <c r="D30358" s="75">
        <v>3.11</v>
      </c>
      <c r="E30358" s="75">
        <v>3.09</v>
      </c>
      <c r="F30358" s="73" t="s">
        <v>11</v>
      </c>
    </row>
    <row r="30359" spans="1:6" ht="38.25" x14ac:dyDescent="0.25">
      <c r="A30359" s="73" t="s">
        <v>28768</v>
      </c>
      <c r="B30359" s="74" t="s">
        <v>28769</v>
      </c>
      <c r="C30359" s="73" t="s">
        <v>10744</v>
      </c>
      <c r="D30359" s="75">
        <v>7.83</v>
      </c>
      <c r="E30359" s="75">
        <v>7.76</v>
      </c>
      <c r="F30359" s="73" t="s">
        <v>11</v>
      </c>
    </row>
    <row r="30360" spans="1:6" ht="38.25" x14ac:dyDescent="0.25">
      <c r="A30360" s="73" t="s">
        <v>28770</v>
      </c>
      <c r="B30360" s="74" t="s">
        <v>28771</v>
      </c>
      <c r="C30360" s="73" t="s">
        <v>10744</v>
      </c>
      <c r="D30360" s="75">
        <v>2.52</v>
      </c>
      <c r="E30360" s="75">
        <v>2.4900000000000002</v>
      </c>
      <c r="F30360" s="73" t="s">
        <v>11</v>
      </c>
    </row>
    <row r="30361" spans="1:6" ht="38.25" x14ac:dyDescent="0.25">
      <c r="A30361" s="73" t="s">
        <v>28772</v>
      </c>
      <c r="B30361" s="74" t="s">
        <v>28773</v>
      </c>
      <c r="C30361" s="73" t="s">
        <v>10744</v>
      </c>
      <c r="D30361" s="75">
        <v>1.81</v>
      </c>
      <c r="E30361" s="75">
        <v>1.79</v>
      </c>
      <c r="F30361" s="73" t="s">
        <v>11</v>
      </c>
    </row>
    <row r="30362" spans="1:6" ht="25.5" x14ac:dyDescent="0.25">
      <c r="A30362" s="73" t="s">
        <v>28774</v>
      </c>
      <c r="B30362" s="74" t="s">
        <v>28775</v>
      </c>
      <c r="C30362" s="73" t="s">
        <v>10744</v>
      </c>
      <c r="D30362" s="75">
        <v>8.44</v>
      </c>
      <c r="E30362" s="75">
        <v>8.34</v>
      </c>
      <c r="F30362" s="73" t="s">
        <v>11</v>
      </c>
    </row>
    <row r="30363" spans="1:6" ht="38.25" x14ac:dyDescent="0.25">
      <c r="A30363" s="73" t="s">
        <v>28776</v>
      </c>
      <c r="B30363" s="74" t="s">
        <v>28777</v>
      </c>
      <c r="C30363" s="73" t="s">
        <v>10744</v>
      </c>
      <c r="D30363" s="75">
        <v>2.91</v>
      </c>
      <c r="E30363" s="75">
        <v>2.88</v>
      </c>
      <c r="F30363" s="73" t="s">
        <v>11</v>
      </c>
    </row>
    <row r="30364" spans="1:6" ht="38.25" x14ac:dyDescent="0.25">
      <c r="A30364" s="73" t="s">
        <v>28778</v>
      </c>
      <c r="B30364" s="74" t="s">
        <v>28779</v>
      </c>
      <c r="C30364" s="73" t="s">
        <v>10744</v>
      </c>
      <c r="D30364" s="75">
        <v>4.6900000000000004</v>
      </c>
      <c r="E30364" s="75">
        <v>4.6399999999999997</v>
      </c>
      <c r="F30364" s="73" t="s">
        <v>11</v>
      </c>
    </row>
    <row r="30365" spans="1:6" ht="38.25" x14ac:dyDescent="0.25">
      <c r="A30365" s="73" t="s">
        <v>28780</v>
      </c>
      <c r="B30365" s="74" t="s">
        <v>28781</v>
      </c>
      <c r="C30365" s="73" t="s">
        <v>10744</v>
      </c>
      <c r="D30365" s="75">
        <v>2.4900000000000002</v>
      </c>
      <c r="E30365" s="75">
        <v>2.46</v>
      </c>
      <c r="F30365" s="73" t="s">
        <v>11</v>
      </c>
    </row>
    <row r="30366" spans="1:6" ht="38.25" x14ac:dyDescent="0.25">
      <c r="A30366" s="73" t="s">
        <v>28782</v>
      </c>
      <c r="B30366" s="74" t="s">
        <v>28783</v>
      </c>
      <c r="C30366" s="73" t="s">
        <v>10744</v>
      </c>
      <c r="D30366" s="75">
        <v>2.86</v>
      </c>
      <c r="E30366" s="75">
        <v>2.81</v>
      </c>
      <c r="F30366" s="73" t="s">
        <v>11</v>
      </c>
    </row>
    <row r="30367" spans="1:6" ht="38.25" x14ac:dyDescent="0.25">
      <c r="A30367" s="73" t="s">
        <v>28784</v>
      </c>
      <c r="B30367" s="74" t="s">
        <v>28785</v>
      </c>
      <c r="C30367" s="73" t="s">
        <v>10744</v>
      </c>
      <c r="D30367" s="75">
        <v>2.65</v>
      </c>
      <c r="E30367" s="75">
        <v>2.62</v>
      </c>
      <c r="F30367" s="73" t="s">
        <v>11</v>
      </c>
    </row>
    <row r="30368" spans="1:6" ht="38.25" x14ac:dyDescent="0.25">
      <c r="A30368" s="73" t="s">
        <v>28786</v>
      </c>
      <c r="B30368" s="74" t="s">
        <v>28787</v>
      </c>
      <c r="C30368" s="73" t="s">
        <v>10744</v>
      </c>
      <c r="D30368" s="75">
        <v>1.99</v>
      </c>
      <c r="E30368" s="75">
        <v>1.95</v>
      </c>
      <c r="F30368" s="73" t="s">
        <v>11</v>
      </c>
    </row>
    <row r="30369" spans="1:6" ht="38.25" x14ac:dyDescent="0.25">
      <c r="A30369" s="73" t="s">
        <v>28788</v>
      </c>
      <c r="B30369" s="74" t="s">
        <v>28789</v>
      </c>
      <c r="C30369" s="73" t="s">
        <v>10744</v>
      </c>
      <c r="D30369" s="75">
        <v>3.76</v>
      </c>
      <c r="E30369" s="75">
        <v>3.71</v>
      </c>
      <c r="F30369" s="73" t="s">
        <v>11</v>
      </c>
    </row>
    <row r="30370" spans="1:6" ht="38.25" x14ac:dyDescent="0.25">
      <c r="A30370" s="73" t="s">
        <v>28790</v>
      </c>
      <c r="B30370" s="74" t="s">
        <v>28791</v>
      </c>
      <c r="C30370" s="73" t="s">
        <v>10744</v>
      </c>
      <c r="D30370" s="75">
        <v>6.46</v>
      </c>
      <c r="E30370" s="75">
        <v>6.37</v>
      </c>
      <c r="F30370" s="73" t="s">
        <v>11</v>
      </c>
    </row>
    <row r="30371" spans="1:6" ht="38.25" x14ac:dyDescent="0.25">
      <c r="A30371" s="73" t="s">
        <v>28792</v>
      </c>
      <c r="B30371" s="74" t="s">
        <v>28793</v>
      </c>
      <c r="C30371" s="73" t="s">
        <v>10744</v>
      </c>
      <c r="D30371" s="75">
        <v>2.88</v>
      </c>
      <c r="E30371" s="75">
        <v>2.84</v>
      </c>
      <c r="F30371" s="73" t="s">
        <v>11</v>
      </c>
    </row>
    <row r="30372" spans="1:6" ht="38.25" x14ac:dyDescent="0.25">
      <c r="A30372" s="73" t="s">
        <v>28794</v>
      </c>
      <c r="B30372" s="74" t="s">
        <v>28795</v>
      </c>
      <c r="C30372" s="73" t="s">
        <v>10744</v>
      </c>
      <c r="D30372" s="75">
        <v>1.83</v>
      </c>
      <c r="E30372" s="75">
        <v>1.8</v>
      </c>
      <c r="F30372" s="73" t="s">
        <v>11</v>
      </c>
    </row>
    <row r="30373" spans="1:6" ht="25.5" x14ac:dyDescent="0.25">
      <c r="A30373" s="73" t="s">
        <v>28796</v>
      </c>
      <c r="B30373" s="74" t="s">
        <v>28797</v>
      </c>
      <c r="C30373" s="73" t="s">
        <v>10744</v>
      </c>
      <c r="D30373" s="75">
        <v>2.16</v>
      </c>
      <c r="E30373" s="75">
        <v>2.14</v>
      </c>
      <c r="F30373" s="73" t="s">
        <v>11</v>
      </c>
    </row>
    <row r="30374" spans="1:6" ht="38.25" x14ac:dyDescent="0.25">
      <c r="A30374" s="73" t="s">
        <v>28798</v>
      </c>
      <c r="B30374" s="74" t="s">
        <v>28799</v>
      </c>
      <c r="C30374" s="73" t="s">
        <v>10744</v>
      </c>
      <c r="D30374" s="75">
        <v>2.79</v>
      </c>
      <c r="E30374" s="75">
        <v>2.75</v>
      </c>
      <c r="F30374" s="73" t="s">
        <v>11</v>
      </c>
    </row>
    <row r="30375" spans="1:6" ht="25.5" x14ac:dyDescent="0.25">
      <c r="A30375" s="73" t="s">
        <v>28800</v>
      </c>
      <c r="B30375" s="74" t="s">
        <v>28801</v>
      </c>
      <c r="C30375" s="73" t="s">
        <v>10744</v>
      </c>
      <c r="D30375" s="75">
        <v>3.7</v>
      </c>
      <c r="E30375" s="75">
        <v>3.66</v>
      </c>
      <c r="F30375" s="73" t="s">
        <v>11</v>
      </c>
    </row>
    <row r="30376" spans="1:6" ht="38.25" x14ac:dyDescent="0.25">
      <c r="A30376" s="73" t="s">
        <v>28802</v>
      </c>
      <c r="B30376" s="74" t="s">
        <v>28803</v>
      </c>
      <c r="C30376" s="73" t="s">
        <v>10744</v>
      </c>
      <c r="D30376" s="75">
        <v>17.34</v>
      </c>
      <c r="E30376" s="75">
        <v>17.09</v>
      </c>
      <c r="F30376" s="73" t="s">
        <v>11</v>
      </c>
    </row>
    <row r="30377" spans="1:6" ht="25.5" x14ac:dyDescent="0.25">
      <c r="A30377" s="73" t="s">
        <v>28804</v>
      </c>
      <c r="B30377" s="74" t="s">
        <v>28805</v>
      </c>
      <c r="C30377" s="73" t="s">
        <v>10744</v>
      </c>
      <c r="D30377" s="75">
        <v>14.84</v>
      </c>
      <c r="E30377" s="75">
        <v>14.76</v>
      </c>
      <c r="F30377" s="73" t="s">
        <v>11</v>
      </c>
    </row>
    <row r="30378" spans="1:6" ht="38.25" x14ac:dyDescent="0.25">
      <c r="A30378" s="73" t="s">
        <v>28806</v>
      </c>
      <c r="B30378" s="74" t="s">
        <v>28807</v>
      </c>
      <c r="C30378" s="73" t="s">
        <v>10744</v>
      </c>
      <c r="D30378" s="75">
        <v>7.72</v>
      </c>
      <c r="E30378" s="75">
        <v>7.63</v>
      </c>
      <c r="F30378" s="73" t="s">
        <v>11</v>
      </c>
    </row>
    <row r="30379" spans="1:6" ht="25.5" x14ac:dyDescent="0.25">
      <c r="A30379" s="73" t="s">
        <v>28808</v>
      </c>
      <c r="B30379" s="74" t="s">
        <v>28809</v>
      </c>
      <c r="C30379" s="73" t="s">
        <v>10744</v>
      </c>
      <c r="D30379" s="75">
        <v>17.2</v>
      </c>
      <c r="E30379" s="75">
        <v>17.03</v>
      </c>
      <c r="F30379" s="73" t="s">
        <v>11</v>
      </c>
    </row>
    <row r="30380" spans="1:6" ht="25.5" x14ac:dyDescent="0.25">
      <c r="A30380" s="73" t="s">
        <v>28810</v>
      </c>
      <c r="B30380" s="74" t="s">
        <v>28811</v>
      </c>
      <c r="C30380" s="73" t="s">
        <v>10744</v>
      </c>
      <c r="D30380" s="75">
        <v>15.77</v>
      </c>
      <c r="E30380" s="75">
        <v>15.61</v>
      </c>
      <c r="F30380" s="73" t="s">
        <v>11</v>
      </c>
    </row>
    <row r="30381" spans="1:6" ht="25.5" x14ac:dyDescent="0.25">
      <c r="A30381" s="73" t="s">
        <v>28812</v>
      </c>
      <c r="B30381" s="74" t="s">
        <v>28813</v>
      </c>
      <c r="C30381" s="73" t="s">
        <v>10744</v>
      </c>
      <c r="D30381" s="75">
        <v>25.57</v>
      </c>
      <c r="E30381" s="75">
        <v>24.87</v>
      </c>
      <c r="F30381" s="73" t="s">
        <v>11</v>
      </c>
    </row>
    <row r="30382" spans="1:6" ht="25.5" x14ac:dyDescent="0.25">
      <c r="A30382" s="73" t="s">
        <v>28814</v>
      </c>
      <c r="B30382" s="74" t="s">
        <v>28815</v>
      </c>
      <c r="C30382" s="73" t="s">
        <v>10744</v>
      </c>
      <c r="D30382" s="75">
        <v>22.56</v>
      </c>
      <c r="E30382" s="75">
        <v>21.83</v>
      </c>
      <c r="F30382" s="73" t="s">
        <v>11</v>
      </c>
    </row>
    <row r="30383" spans="1:6" ht="38.25" x14ac:dyDescent="0.25">
      <c r="A30383" s="73" t="s">
        <v>28816</v>
      </c>
      <c r="B30383" s="74" t="s">
        <v>28817</v>
      </c>
      <c r="C30383" s="73" t="s">
        <v>10744</v>
      </c>
      <c r="D30383" s="75">
        <v>33.44</v>
      </c>
      <c r="E30383" s="75">
        <v>32.83</v>
      </c>
      <c r="F30383" s="73" t="s">
        <v>11</v>
      </c>
    </row>
    <row r="30384" spans="1:6" ht="25.5" x14ac:dyDescent="0.25">
      <c r="A30384" s="73" t="s">
        <v>28818</v>
      </c>
      <c r="B30384" s="74" t="s">
        <v>28819</v>
      </c>
      <c r="C30384" s="73" t="s">
        <v>10744</v>
      </c>
      <c r="D30384" s="75">
        <v>33.89</v>
      </c>
      <c r="E30384" s="75">
        <v>32.89</v>
      </c>
      <c r="F30384" s="73" t="s">
        <v>11</v>
      </c>
    </row>
    <row r="30385" spans="1:6" ht="25.5" x14ac:dyDescent="0.25">
      <c r="A30385" s="73" t="s">
        <v>28820</v>
      </c>
      <c r="B30385" s="74" t="s">
        <v>28821</v>
      </c>
      <c r="C30385" s="73" t="s">
        <v>10744</v>
      </c>
      <c r="D30385" s="75">
        <v>30.19</v>
      </c>
      <c r="E30385" s="75">
        <v>29.06</v>
      </c>
      <c r="F30385" s="73" t="s">
        <v>11</v>
      </c>
    </row>
    <row r="30386" spans="1:6" ht="25.5" x14ac:dyDescent="0.25">
      <c r="A30386" s="73" t="s">
        <v>28822</v>
      </c>
      <c r="B30386" s="74" t="s">
        <v>28823</v>
      </c>
      <c r="C30386" s="73" t="s">
        <v>10744</v>
      </c>
      <c r="D30386" s="75">
        <v>27.49</v>
      </c>
      <c r="E30386" s="75">
        <v>26.45</v>
      </c>
      <c r="F30386" s="73" t="s">
        <v>11</v>
      </c>
    </row>
    <row r="30387" spans="1:6" ht="38.25" x14ac:dyDescent="0.25">
      <c r="A30387" s="73" t="s">
        <v>28824</v>
      </c>
      <c r="B30387" s="74" t="s">
        <v>28825</v>
      </c>
      <c r="C30387" s="73" t="s">
        <v>10744</v>
      </c>
      <c r="D30387" s="75">
        <v>3.05</v>
      </c>
      <c r="E30387" s="75">
        <v>3.01</v>
      </c>
      <c r="F30387" s="73" t="s">
        <v>11</v>
      </c>
    </row>
    <row r="30388" spans="1:6" ht="38.25" x14ac:dyDescent="0.25">
      <c r="A30388" s="73" t="s">
        <v>28826</v>
      </c>
      <c r="B30388" s="74" t="s">
        <v>28827</v>
      </c>
      <c r="C30388" s="73" t="s">
        <v>10744</v>
      </c>
      <c r="D30388" s="75">
        <v>10</v>
      </c>
      <c r="E30388" s="75">
        <v>9.9</v>
      </c>
      <c r="F30388" s="73" t="s">
        <v>11</v>
      </c>
    </row>
    <row r="30389" spans="1:6" ht="38.25" x14ac:dyDescent="0.25">
      <c r="A30389" s="73" t="s">
        <v>28828</v>
      </c>
      <c r="B30389" s="74" t="s">
        <v>28829</v>
      </c>
      <c r="C30389" s="73" t="s">
        <v>10744</v>
      </c>
      <c r="D30389" s="75">
        <v>8.91</v>
      </c>
      <c r="E30389" s="75">
        <v>8.76</v>
      </c>
      <c r="F30389" s="73" t="s">
        <v>11</v>
      </c>
    </row>
    <row r="30390" spans="1:6" ht="38.25" x14ac:dyDescent="0.25">
      <c r="A30390" s="73" t="s">
        <v>28830</v>
      </c>
      <c r="B30390" s="74" t="s">
        <v>28831</v>
      </c>
      <c r="C30390" s="73" t="s">
        <v>10744</v>
      </c>
      <c r="D30390" s="75">
        <v>25.53</v>
      </c>
      <c r="E30390" s="75">
        <v>25.11</v>
      </c>
      <c r="F30390" s="73" t="s">
        <v>11</v>
      </c>
    </row>
    <row r="30391" spans="1:6" ht="38.25" x14ac:dyDescent="0.25">
      <c r="A30391" s="73" t="s">
        <v>28832</v>
      </c>
      <c r="B30391" s="74" t="s">
        <v>28833</v>
      </c>
      <c r="C30391" s="73" t="s">
        <v>10744</v>
      </c>
      <c r="D30391" s="75">
        <v>6.86</v>
      </c>
      <c r="E30391" s="75">
        <v>6.79</v>
      </c>
      <c r="F30391" s="73" t="s">
        <v>11</v>
      </c>
    </row>
    <row r="30392" spans="1:6" ht="38.25" x14ac:dyDescent="0.25">
      <c r="A30392" s="73" t="s">
        <v>28834</v>
      </c>
      <c r="B30392" s="74" t="s">
        <v>28835</v>
      </c>
      <c r="C30392" s="73" t="s">
        <v>10744</v>
      </c>
      <c r="D30392" s="75">
        <v>5.36</v>
      </c>
      <c r="E30392" s="75">
        <v>5.29</v>
      </c>
      <c r="F30392" s="73" t="s">
        <v>11</v>
      </c>
    </row>
    <row r="30393" spans="1:6" ht="38.25" x14ac:dyDescent="0.25">
      <c r="A30393" s="73" t="s">
        <v>28836</v>
      </c>
      <c r="B30393" s="74" t="s">
        <v>28837</v>
      </c>
      <c r="C30393" s="73" t="s">
        <v>10744</v>
      </c>
      <c r="D30393" s="75">
        <v>22.28</v>
      </c>
      <c r="E30393" s="75">
        <v>21.95</v>
      </c>
      <c r="F30393" s="73" t="s">
        <v>11</v>
      </c>
    </row>
    <row r="30394" spans="1:6" ht="38.25" x14ac:dyDescent="0.25">
      <c r="A30394" s="73" t="s">
        <v>28838</v>
      </c>
      <c r="B30394" s="74" t="s">
        <v>28839</v>
      </c>
      <c r="C30394" s="73" t="s">
        <v>10744</v>
      </c>
      <c r="D30394" s="75">
        <v>31.58</v>
      </c>
      <c r="E30394" s="75">
        <v>31.25</v>
      </c>
      <c r="F30394" s="73" t="s">
        <v>11</v>
      </c>
    </row>
    <row r="30395" spans="1:6" ht="38.25" x14ac:dyDescent="0.25">
      <c r="A30395" s="73" t="s">
        <v>28840</v>
      </c>
      <c r="B30395" s="74" t="s">
        <v>28841</v>
      </c>
      <c r="C30395" s="73" t="s">
        <v>10744</v>
      </c>
      <c r="D30395" s="75">
        <v>99.42</v>
      </c>
      <c r="E30395" s="75">
        <v>97.74</v>
      </c>
      <c r="F30395" s="73" t="s">
        <v>11</v>
      </c>
    </row>
    <row r="30396" spans="1:6" ht="38.25" x14ac:dyDescent="0.25">
      <c r="A30396" s="73" t="s">
        <v>28866</v>
      </c>
      <c r="B30396" s="74" t="s">
        <v>28867</v>
      </c>
      <c r="C30396" s="73" t="s">
        <v>10744</v>
      </c>
      <c r="D30396" s="75">
        <v>3</v>
      </c>
      <c r="E30396" s="75">
        <v>2.97</v>
      </c>
      <c r="F30396" s="73" t="s">
        <v>11</v>
      </c>
    </row>
    <row r="30397" spans="1:6" ht="38.25" x14ac:dyDescent="0.25">
      <c r="A30397" s="73" t="s">
        <v>28869</v>
      </c>
      <c r="B30397" s="74" t="s">
        <v>28870</v>
      </c>
      <c r="C30397" s="73" t="s">
        <v>10744</v>
      </c>
      <c r="D30397" s="75">
        <v>3.55</v>
      </c>
      <c r="E30397" s="75">
        <v>3.51</v>
      </c>
      <c r="F30397" s="73" t="s">
        <v>11</v>
      </c>
    </row>
    <row r="30398" spans="1:6" ht="38.25" x14ac:dyDescent="0.25">
      <c r="A30398" s="73" t="s">
        <v>28871</v>
      </c>
      <c r="B30398" s="74" t="s">
        <v>28872</v>
      </c>
      <c r="C30398" s="73" t="s">
        <v>10744</v>
      </c>
      <c r="D30398" s="75">
        <v>2.73</v>
      </c>
      <c r="E30398" s="75">
        <v>2.7</v>
      </c>
      <c r="F30398" s="73" t="s">
        <v>11</v>
      </c>
    </row>
    <row r="30399" spans="1:6" ht="38.25" x14ac:dyDescent="0.25">
      <c r="A30399" s="73" t="s">
        <v>28873</v>
      </c>
      <c r="B30399" s="74" t="s">
        <v>28874</v>
      </c>
      <c r="C30399" s="73" t="s">
        <v>10744</v>
      </c>
      <c r="D30399" s="75">
        <v>2.33</v>
      </c>
      <c r="E30399" s="75">
        <v>2.2999999999999998</v>
      </c>
      <c r="F30399" s="73" t="s">
        <v>11</v>
      </c>
    </row>
    <row r="30400" spans="1:6" ht="38.25" x14ac:dyDescent="0.25">
      <c r="A30400" s="73" t="s">
        <v>28875</v>
      </c>
      <c r="B30400" s="74" t="s">
        <v>28876</v>
      </c>
      <c r="C30400" s="73" t="s">
        <v>10744</v>
      </c>
      <c r="D30400" s="75">
        <v>2.4500000000000002</v>
      </c>
      <c r="E30400" s="75">
        <v>2.41</v>
      </c>
      <c r="F30400" s="73" t="s">
        <v>11</v>
      </c>
    </row>
    <row r="30401" spans="1:6" ht="38.25" x14ac:dyDescent="0.25">
      <c r="A30401" s="73" t="s">
        <v>28877</v>
      </c>
      <c r="B30401" s="74" t="s">
        <v>28878</v>
      </c>
      <c r="C30401" s="73" t="s">
        <v>10744</v>
      </c>
      <c r="D30401" s="75">
        <v>6.61</v>
      </c>
      <c r="E30401" s="75">
        <v>6.52</v>
      </c>
      <c r="F30401" s="73" t="s">
        <v>11</v>
      </c>
    </row>
    <row r="30402" spans="1:6" ht="38.25" x14ac:dyDescent="0.25">
      <c r="A30402" s="73" t="s">
        <v>28879</v>
      </c>
      <c r="B30402" s="74" t="s">
        <v>28880</v>
      </c>
      <c r="C30402" s="73" t="s">
        <v>10744</v>
      </c>
      <c r="D30402" s="75">
        <v>4.92</v>
      </c>
      <c r="E30402" s="75">
        <v>4.8600000000000003</v>
      </c>
      <c r="F30402" s="73" t="s">
        <v>11</v>
      </c>
    </row>
    <row r="30403" spans="1:6" ht="38.25" x14ac:dyDescent="0.25">
      <c r="A30403" s="73" t="s">
        <v>28881</v>
      </c>
      <c r="B30403" s="74" t="s">
        <v>28882</v>
      </c>
      <c r="C30403" s="73" t="s">
        <v>10744</v>
      </c>
      <c r="D30403" s="75">
        <v>4.1100000000000003</v>
      </c>
      <c r="E30403" s="75">
        <v>4.0599999999999996</v>
      </c>
      <c r="F30403" s="73" t="s">
        <v>11</v>
      </c>
    </row>
    <row r="30404" spans="1:6" ht="38.25" x14ac:dyDescent="0.25">
      <c r="A30404" s="73" t="s">
        <v>28883</v>
      </c>
      <c r="B30404" s="74" t="s">
        <v>28884</v>
      </c>
      <c r="C30404" s="73" t="s">
        <v>10744</v>
      </c>
      <c r="D30404" s="75">
        <v>4.0599999999999996</v>
      </c>
      <c r="E30404" s="75">
        <v>4.0199999999999996</v>
      </c>
      <c r="F30404" s="73" t="s">
        <v>11</v>
      </c>
    </row>
    <row r="30405" spans="1:6" ht="25.5" x14ac:dyDescent="0.25">
      <c r="A30405" s="73" t="s">
        <v>28885</v>
      </c>
      <c r="B30405" s="74" t="s">
        <v>28886</v>
      </c>
      <c r="C30405" s="73" t="s">
        <v>10744</v>
      </c>
      <c r="D30405" s="75">
        <v>0.96</v>
      </c>
      <c r="E30405" s="75">
        <v>0.96</v>
      </c>
      <c r="F30405" s="73" t="s">
        <v>11</v>
      </c>
    </row>
    <row r="30406" spans="1:6" ht="25.5" x14ac:dyDescent="0.25">
      <c r="A30406" s="73" t="s">
        <v>28887</v>
      </c>
      <c r="B30406" s="74" t="s">
        <v>28888</v>
      </c>
      <c r="C30406" s="73" t="s">
        <v>10744</v>
      </c>
      <c r="D30406" s="75">
        <v>0.77</v>
      </c>
      <c r="E30406" s="75">
        <v>0.76</v>
      </c>
      <c r="F30406" s="73" t="s">
        <v>11</v>
      </c>
    </row>
    <row r="30407" spans="1:6" ht="25.5" x14ac:dyDescent="0.25">
      <c r="A30407" s="73" t="s">
        <v>28889</v>
      </c>
      <c r="B30407" s="74" t="s">
        <v>28890</v>
      </c>
      <c r="C30407" s="73" t="s">
        <v>10744</v>
      </c>
      <c r="D30407" s="75">
        <v>0.64</v>
      </c>
      <c r="E30407" s="75">
        <v>0.64</v>
      </c>
      <c r="F30407" s="73" t="s">
        <v>11</v>
      </c>
    </row>
    <row r="30408" spans="1:6" x14ac:dyDescent="0.25">
      <c r="A30408" s="73" t="s">
        <v>28353</v>
      </c>
      <c r="B30408" s="74" t="s">
        <v>28354</v>
      </c>
      <c r="C30408" s="73" t="s">
        <v>28355</v>
      </c>
      <c r="D30408" s="75">
        <v>170</v>
      </c>
      <c r="E30408" s="75">
        <v>170</v>
      </c>
      <c r="F30408" s="73" t="s">
        <v>11</v>
      </c>
    </row>
    <row r="30409" spans="1:6" x14ac:dyDescent="0.25">
      <c r="A30409" s="73" t="s">
        <v>28356</v>
      </c>
      <c r="B30409" s="74" t="s">
        <v>28357</v>
      </c>
      <c r="C30409" s="73" t="s">
        <v>28355</v>
      </c>
      <c r="D30409" s="75">
        <v>130</v>
      </c>
      <c r="E30409" s="75">
        <v>130</v>
      </c>
      <c r="F30409" s="73" t="s">
        <v>11</v>
      </c>
    </row>
    <row r="30410" spans="1:6" x14ac:dyDescent="0.25">
      <c r="A30410" s="73" t="s">
        <v>28358</v>
      </c>
      <c r="B30410" s="74" t="s">
        <v>28359</v>
      </c>
      <c r="C30410" s="73" t="s">
        <v>28355</v>
      </c>
      <c r="D30410" s="75">
        <v>50</v>
      </c>
      <c r="E30410" s="75">
        <v>50</v>
      </c>
      <c r="F30410" s="73" t="s">
        <v>11</v>
      </c>
    </row>
    <row r="30411" spans="1:6" x14ac:dyDescent="0.25">
      <c r="A30411" s="73" t="s">
        <v>28360</v>
      </c>
      <c r="B30411" s="74" t="s">
        <v>28361</v>
      </c>
      <c r="C30411" s="73" t="s">
        <v>28355</v>
      </c>
      <c r="D30411" s="75">
        <v>25</v>
      </c>
      <c r="E30411" s="75">
        <v>25</v>
      </c>
      <c r="F30411" s="73" t="s">
        <v>11</v>
      </c>
    </row>
    <row r="30412" spans="1:6" x14ac:dyDescent="0.25">
      <c r="A30412" s="73" t="s">
        <v>28362</v>
      </c>
      <c r="B30412" s="74" t="s">
        <v>28363</v>
      </c>
      <c r="C30412" s="73" t="s">
        <v>28364</v>
      </c>
      <c r="D30412" s="75">
        <v>2020.53</v>
      </c>
      <c r="E30412" s="75">
        <v>2020.53</v>
      </c>
      <c r="F30412" s="73" t="s">
        <v>11</v>
      </c>
    </row>
    <row r="30413" spans="1:6" x14ac:dyDescent="0.25">
      <c r="A30413" s="73" t="s">
        <v>28365</v>
      </c>
      <c r="B30413" s="74" t="s">
        <v>28366</v>
      </c>
      <c r="C30413" s="73" t="s">
        <v>28364</v>
      </c>
      <c r="D30413" s="75">
        <v>532.27</v>
      </c>
      <c r="E30413" s="75">
        <v>532.27</v>
      </c>
      <c r="F30413" s="73" t="s">
        <v>11</v>
      </c>
    </row>
    <row r="30414" spans="1:6" x14ac:dyDescent="0.25">
      <c r="A30414" s="73" t="s">
        <v>28367</v>
      </c>
      <c r="B30414" s="74" t="s">
        <v>28368</v>
      </c>
      <c r="C30414" s="73" t="s">
        <v>28364</v>
      </c>
      <c r="D30414" s="75">
        <v>1202</v>
      </c>
      <c r="E30414" s="75">
        <v>1202</v>
      </c>
      <c r="F30414" s="73" t="s">
        <v>11</v>
      </c>
    </row>
    <row r="30415" spans="1:6" x14ac:dyDescent="0.25">
      <c r="A30415" s="73" t="s">
        <v>28369</v>
      </c>
      <c r="B30415" s="74" t="s">
        <v>28370</v>
      </c>
      <c r="C30415" s="73" t="s">
        <v>28364</v>
      </c>
      <c r="D30415" s="75">
        <v>592.48</v>
      </c>
      <c r="E30415" s="75">
        <v>592.48</v>
      </c>
      <c r="F30415" s="73" t="s">
        <v>11</v>
      </c>
    </row>
    <row r="30416" spans="1:6" x14ac:dyDescent="0.25">
      <c r="A30416" s="73" t="s">
        <v>28371</v>
      </c>
      <c r="B30416" s="74" t="s">
        <v>28372</v>
      </c>
      <c r="C30416" s="73" t="s">
        <v>28364</v>
      </c>
      <c r="D30416" s="75">
        <v>1352.47</v>
      </c>
      <c r="E30416" s="75">
        <v>1352.47</v>
      </c>
      <c r="F30416" s="73" t="s">
        <v>11</v>
      </c>
    </row>
    <row r="30417" spans="1:6" x14ac:dyDescent="0.25">
      <c r="A30417" s="73" t="s">
        <v>28373</v>
      </c>
      <c r="B30417" s="74" t="s">
        <v>28374</v>
      </c>
      <c r="C30417" s="73" t="s">
        <v>28364</v>
      </c>
      <c r="D30417" s="75">
        <v>1480.18</v>
      </c>
      <c r="E30417" s="75">
        <v>1480.18</v>
      </c>
      <c r="F30417" s="73" t="s">
        <v>11</v>
      </c>
    </row>
    <row r="30418" spans="1:6" x14ac:dyDescent="0.25">
      <c r="A30418" s="73" t="s">
        <v>28375</v>
      </c>
      <c r="B30418" s="74" t="s">
        <v>28376</v>
      </c>
      <c r="C30418" s="73" t="s">
        <v>28364</v>
      </c>
      <c r="D30418" s="75">
        <v>2180.8200000000002</v>
      </c>
      <c r="E30418" s="75">
        <v>2180.8200000000002</v>
      </c>
      <c r="F30418" s="73" t="s">
        <v>11</v>
      </c>
    </row>
    <row r="30419" spans="1:6" x14ac:dyDescent="0.25">
      <c r="A30419" s="73" t="s">
        <v>28377</v>
      </c>
      <c r="B30419" s="74" t="s">
        <v>28378</v>
      </c>
      <c r="C30419" s="73" t="s">
        <v>28364</v>
      </c>
      <c r="D30419" s="75">
        <v>1808.2</v>
      </c>
      <c r="E30419" s="75">
        <v>1808.2</v>
      </c>
      <c r="F30419" s="73" t="s">
        <v>11</v>
      </c>
    </row>
    <row r="30420" spans="1:6" x14ac:dyDescent="0.25">
      <c r="A30420" s="73" t="s">
        <v>28379</v>
      </c>
      <c r="B30420" s="74" t="s">
        <v>28380</v>
      </c>
      <c r="C30420" s="73" t="s">
        <v>28364</v>
      </c>
      <c r="D30420" s="75">
        <v>1730.34</v>
      </c>
      <c r="E30420" s="75">
        <v>1730.34</v>
      </c>
      <c r="F30420" s="73" t="s">
        <v>11</v>
      </c>
    </row>
    <row r="30421" spans="1:6" x14ac:dyDescent="0.25">
      <c r="A30421" s="73" t="s">
        <v>28381</v>
      </c>
      <c r="B30421" s="74" t="s">
        <v>28382</v>
      </c>
      <c r="C30421" s="73" t="s">
        <v>28364</v>
      </c>
      <c r="D30421" s="75">
        <v>1808.2</v>
      </c>
      <c r="E30421" s="75">
        <v>1808.2</v>
      </c>
      <c r="F30421" s="73" t="s">
        <v>11</v>
      </c>
    </row>
    <row r="30422" spans="1:6" x14ac:dyDescent="0.25">
      <c r="A30422" s="73" t="s">
        <v>28383</v>
      </c>
      <c r="B30422" s="74" t="s">
        <v>28384</v>
      </c>
      <c r="C30422" s="73" t="s">
        <v>28364</v>
      </c>
      <c r="D30422" s="75">
        <v>1939.48</v>
      </c>
      <c r="E30422" s="75">
        <v>1939.48</v>
      </c>
      <c r="F30422" s="73" t="s">
        <v>11</v>
      </c>
    </row>
    <row r="30423" spans="1:6" ht="25.5" x14ac:dyDescent="0.25">
      <c r="A30423" s="73" t="s">
        <v>28385</v>
      </c>
      <c r="B30423" s="74" t="s">
        <v>28386</v>
      </c>
      <c r="C30423" s="73" t="s">
        <v>28364</v>
      </c>
      <c r="D30423" s="75">
        <v>1000.1</v>
      </c>
      <c r="E30423" s="75">
        <v>1000.1</v>
      </c>
      <c r="F30423" s="73" t="s">
        <v>11</v>
      </c>
    </row>
    <row r="30424" spans="1:6" x14ac:dyDescent="0.25">
      <c r="A30424" s="73" t="s">
        <v>28387</v>
      </c>
      <c r="B30424" s="74" t="s">
        <v>28388</v>
      </c>
      <c r="C30424" s="73" t="s">
        <v>28364</v>
      </c>
      <c r="D30424" s="75">
        <v>1300.72</v>
      </c>
      <c r="E30424" s="75">
        <v>1300.72</v>
      </c>
      <c r="F30424" s="73" t="s">
        <v>11</v>
      </c>
    </row>
    <row r="30425" spans="1:6" x14ac:dyDescent="0.25">
      <c r="A30425" s="73" t="s">
        <v>28389</v>
      </c>
      <c r="B30425" s="74" t="s">
        <v>28390</v>
      </c>
      <c r="C30425" s="73" t="s">
        <v>28364</v>
      </c>
      <c r="D30425" s="75">
        <v>1730.34</v>
      </c>
      <c r="E30425" s="75">
        <v>1730.34</v>
      </c>
      <c r="F30425" s="73" t="s">
        <v>11</v>
      </c>
    </row>
    <row r="30426" spans="1:6" x14ac:dyDescent="0.25">
      <c r="A30426" s="73" t="s">
        <v>28391</v>
      </c>
      <c r="B30426" s="74" t="s">
        <v>28392</v>
      </c>
      <c r="C30426" s="73" t="s">
        <v>28364</v>
      </c>
      <c r="D30426" s="75">
        <v>1249.02</v>
      </c>
      <c r="E30426" s="75">
        <v>1249.02</v>
      </c>
      <c r="F30426" s="73" t="s">
        <v>11</v>
      </c>
    </row>
    <row r="30427" spans="1:6" x14ac:dyDescent="0.25">
      <c r="A30427" s="73" t="s">
        <v>28393</v>
      </c>
      <c r="B30427" s="74" t="s">
        <v>28394</v>
      </c>
      <c r="C30427" s="73" t="s">
        <v>28364</v>
      </c>
      <c r="D30427" s="75">
        <v>442.79</v>
      </c>
      <c r="E30427" s="75">
        <v>442.79</v>
      </c>
      <c r="F30427" s="73" t="s">
        <v>11</v>
      </c>
    </row>
    <row r="30428" spans="1:6" x14ac:dyDescent="0.25">
      <c r="A30428" s="73" t="s">
        <v>28395</v>
      </c>
      <c r="B30428" s="74" t="s">
        <v>28396</v>
      </c>
      <c r="C30428" s="73" t="s">
        <v>28364</v>
      </c>
      <c r="D30428" s="75">
        <v>932.27</v>
      </c>
      <c r="E30428" s="75">
        <v>932.27</v>
      </c>
      <c r="F30428" s="73" t="s">
        <v>11</v>
      </c>
    </row>
    <row r="30429" spans="1:6" x14ac:dyDescent="0.25">
      <c r="A30429" s="73" t="s">
        <v>28397</v>
      </c>
      <c r="B30429" s="74" t="s">
        <v>28398</v>
      </c>
      <c r="C30429" s="73" t="s">
        <v>28364</v>
      </c>
      <c r="D30429" s="75">
        <v>774.86</v>
      </c>
      <c r="E30429" s="75">
        <v>774.86</v>
      </c>
      <c r="F30429" s="73" t="s">
        <v>11</v>
      </c>
    </row>
    <row r="30430" spans="1:6" x14ac:dyDescent="0.25">
      <c r="A30430" s="73" t="s">
        <v>28399</v>
      </c>
      <c r="B30430" s="74" t="s">
        <v>28400</v>
      </c>
      <c r="C30430" s="73" t="s">
        <v>28364</v>
      </c>
      <c r="D30430" s="75">
        <v>1349.38</v>
      </c>
      <c r="E30430" s="75">
        <v>1349.38</v>
      </c>
      <c r="F30430" s="73" t="s">
        <v>11</v>
      </c>
    </row>
    <row r="30431" spans="1:6" x14ac:dyDescent="0.25">
      <c r="A30431" s="73" t="s">
        <v>28401</v>
      </c>
      <c r="B30431" s="74" t="s">
        <v>28402</v>
      </c>
      <c r="C30431" s="73" t="s">
        <v>28364</v>
      </c>
      <c r="D30431" s="75">
        <v>1652.48</v>
      </c>
      <c r="E30431" s="75">
        <v>1652.48</v>
      </c>
      <c r="F30431" s="73" t="s">
        <v>11</v>
      </c>
    </row>
    <row r="30432" spans="1:6" x14ac:dyDescent="0.25">
      <c r="A30432" s="73" t="s">
        <v>28403</v>
      </c>
      <c r="B30432" s="74" t="s">
        <v>28404</v>
      </c>
      <c r="C30432" s="73" t="s">
        <v>28364</v>
      </c>
      <c r="D30432" s="75">
        <v>1664.2</v>
      </c>
      <c r="E30432" s="75">
        <v>1664.2</v>
      </c>
      <c r="F30432" s="73" t="s">
        <v>11</v>
      </c>
    </row>
    <row r="30433" spans="1:6" x14ac:dyDescent="0.25">
      <c r="A30433" s="73" t="s">
        <v>28405</v>
      </c>
      <c r="B30433" s="74" t="s">
        <v>28406</v>
      </c>
      <c r="C30433" s="73" t="s">
        <v>28364</v>
      </c>
      <c r="D30433" s="75">
        <v>1386.12</v>
      </c>
      <c r="E30433" s="75">
        <v>1386.12</v>
      </c>
      <c r="F30433" s="73" t="s">
        <v>11</v>
      </c>
    </row>
    <row r="30434" spans="1:6" x14ac:dyDescent="0.25">
      <c r="A30434" s="73" t="s">
        <v>28407</v>
      </c>
      <c r="B30434" s="74" t="s">
        <v>28408</v>
      </c>
      <c r="C30434" s="73" t="s">
        <v>28364</v>
      </c>
      <c r="D30434" s="75">
        <v>1574.51</v>
      </c>
      <c r="E30434" s="75">
        <v>1574.51</v>
      </c>
      <c r="F30434" s="73" t="s">
        <v>11</v>
      </c>
    </row>
    <row r="30435" spans="1:6" x14ac:dyDescent="0.25">
      <c r="A30435" s="73" t="s">
        <v>28409</v>
      </c>
      <c r="B30435" s="74" t="s">
        <v>28410</v>
      </c>
      <c r="C30435" s="73" t="s">
        <v>28364</v>
      </c>
      <c r="D30435" s="75">
        <v>1334.69</v>
      </c>
      <c r="E30435" s="75">
        <v>1334.69</v>
      </c>
      <c r="F30435" s="73" t="s">
        <v>11</v>
      </c>
    </row>
    <row r="30436" spans="1:6" x14ac:dyDescent="0.25">
      <c r="A30436" s="73" t="s">
        <v>28411</v>
      </c>
      <c r="B30436" s="74" t="s">
        <v>28412</v>
      </c>
      <c r="C30436" s="73" t="s">
        <v>28364</v>
      </c>
      <c r="D30436" s="75">
        <v>1438.06</v>
      </c>
      <c r="E30436" s="75">
        <v>1438.06</v>
      </c>
      <c r="F30436" s="73" t="s">
        <v>11</v>
      </c>
    </row>
    <row r="30437" spans="1:6" x14ac:dyDescent="0.25">
      <c r="A30437" s="73" t="s">
        <v>28413</v>
      </c>
      <c r="B30437" s="74" t="s">
        <v>28414</v>
      </c>
      <c r="C30437" s="73" t="s">
        <v>28364</v>
      </c>
      <c r="D30437" s="75">
        <v>1438.06</v>
      </c>
      <c r="E30437" s="75">
        <v>1438.06</v>
      </c>
      <c r="F30437" s="73" t="s">
        <v>11</v>
      </c>
    </row>
    <row r="30438" spans="1:6" x14ac:dyDescent="0.25">
      <c r="A30438" s="73" t="s">
        <v>28415</v>
      </c>
      <c r="B30438" s="74" t="s">
        <v>28416</v>
      </c>
      <c r="C30438" s="73" t="s">
        <v>28364</v>
      </c>
      <c r="D30438" s="75">
        <v>1296.44</v>
      </c>
      <c r="E30438" s="75">
        <v>1296.44</v>
      </c>
      <c r="F30438" s="73" t="s">
        <v>11</v>
      </c>
    </row>
    <row r="30439" spans="1:6" x14ac:dyDescent="0.25">
      <c r="A30439" s="73" t="s">
        <v>28417</v>
      </c>
      <c r="B30439" s="74" t="s">
        <v>28418</v>
      </c>
      <c r="C30439" s="73" t="s">
        <v>28364</v>
      </c>
      <c r="D30439" s="75">
        <v>540.51</v>
      </c>
      <c r="E30439" s="75">
        <v>540.51</v>
      </c>
      <c r="F30439" s="73" t="s">
        <v>11</v>
      </c>
    </row>
    <row r="30440" spans="1:6" x14ac:dyDescent="0.25">
      <c r="A30440" s="73" t="s">
        <v>28419</v>
      </c>
      <c r="B30440" s="74" t="s">
        <v>28420</v>
      </c>
      <c r="C30440" s="73" t="s">
        <v>28364</v>
      </c>
      <c r="D30440" s="75">
        <v>1036.49</v>
      </c>
      <c r="E30440" s="75">
        <v>1036.49</v>
      </c>
      <c r="F30440" s="73" t="s">
        <v>11</v>
      </c>
    </row>
    <row r="30441" spans="1:6" x14ac:dyDescent="0.25">
      <c r="A30441" s="73" t="s">
        <v>28421</v>
      </c>
      <c r="B30441" s="74" t="s">
        <v>28422</v>
      </c>
      <c r="C30441" s="73" t="s">
        <v>28364</v>
      </c>
      <c r="D30441" s="75">
        <v>1036.49</v>
      </c>
      <c r="E30441" s="75">
        <v>1036.49</v>
      </c>
      <c r="F30441" s="73" t="s">
        <v>11</v>
      </c>
    </row>
    <row r="30442" spans="1:6" x14ac:dyDescent="0.25">
      <c r="A30442" s="73" t="s">
        <v>28423</v>
      </c>
      <c r="B30442" s="74" t="s">
        <v>28424</v>
      </c>
      <c r="C30442" s="73" t="s">
        <v>28364</v>
      </c>
      <c r="D30442" s="75">
        <v>493.63</v>
      </c>
      <c r="E30442" s="75">
        <v>493.63</v>
      </c>
      <c r="F30442" s="73" t="s">
        <v>11</v>
      </c>
    </row>
    <row r="30443" spans="1:6" x14ac:dyDescent="0.25">
      <c r="A30443" s="73" t="s">
        <v>28425</v>
      </c>
      <c r="B30443" s="74" t="s">
        <v>28426</v>
      </c>
      <c r="C30443" s="73" t="s">
        <v>12</v>
      </c>
      <c r="D30443" s="75">
        <v>6</v>
      </c>
      <c r="E30443" s="75">
        <v>6</v>
      </c>
      <c r="F30443" s="73" t="s">
        <v>11</v>
      </c>
    </row>
    <row r="30444" spans="1:6" x14ac:dyDescent="0.25">
      <c r="A30444" s="73" t="s">
        <v>28427</v>
      </c>
      <c r="B30444" s="74" t="s">
        <v>28428</v>
      </c>
      <c r="C30444" s="73" t="s">
        <v>17437</v>
      </c>
      <c r="D30444" s="75">
        <v>1.25</v>
      </c>
      <c r="E30444" s="75">
        <v>1.25</v>
      </c>
      <c r="F30444" s="73" t="s">
        <v>11</v>
      </c>
    </row>
    <row r="30445" spans="1:6" ht="76.5" x14ac:dyDescent="0.25">
      <c r="A30445" s="73" t="s">
        <v>28429</v>
      </c>
      <c r="B30445" s="74" t="s">
        <v>28430</v>
      </c>
      <c r="C30445" s="73" t="s">
        <v>21</v>
      </c>
      <c r="D30445" s="75">
        <v>2087.61</v>
      </c>
      <c r="E30445" s="75">
        <v>2087.61</v>
      </c>
      <c r="F30445" s="73" t="s">
        <v>11</v>
      </c>
    </row>
    <row r="30446" spans="1:6" ht="76.5" x14ac:dyDescent="0.25">
      <c r="A30446" s="73" t="s">
        <v>28431</v>
      </c>
      <c r="B30446" s="74" t="s">
        <v>28432</v>
      </c>
      <c r="C30446" s="73" t="s">
        <v>17437</v>
      </c>
      <c r="D30446" s="75">
        <v>1.44</v>
      </c>
      <c r="E30446" s="75">
        <v>1.44</v>
      </c>
      <c r="F30446" s="73" t="s">
        <v>11</v>
      </c>
    </row>
    <row r="30447" spans="1:6" ht="76.5" x14ac:dyDescent="0.25">
      <c r="A30447" s="73" t="s">
        <v>28433</v>
      </c>
      <c r="B30447" s="74" t="s">
        <v>28434</v>
      </c>
      <c r="C30447" s="73" t="s">
        <v>21</v>
      </c>
      <c r="D30447" s="75">
        <v>4506.0600000000004</v>
      </c>
      <c r="E30447" s="75">
        <v>4506.0600000000004</v>
      </c>
      <c r="F30447" s="73" t="s">
        <v>11</v>
      </c>
    </row>
    <row r="30448" spans="1:6" ht="63.75" x14ac:dyDescent="0.25">
      <c r="A30448" s="73" t="s">
        <v>28435</v>
      </c>
      <c r="B30448" s="74" t="s">
        <v>28436</v>
      </c>
      <c r="C30448" s="73" t="s">
        <v>17437</v>
      </c>
      <c r="D30448" s="75">
        <v>1.45</v>
      </c>
      <c r="E30448" s="75">
        <v>1.45</v>
      </c>
      <c r="F30448" s="73" t="s">
        <v>11</v>
      </c>
    </row>
    <row r="30449" spans="1:6" ht="76.5" x14ac:dyDescent="0.25">
      <c r="A30449" s="73" t="s">
        <v>28437</v>
      </c>
      <c r="B30449" s="74" t="s">
        <v>28438</v>
      </c>
      <c r="C30449" s="73" t="s">
        <v>21</v>
      </c>
      <c r="D30449" s="75">
        <v>1853.59</v>
      </c>
      <c r="E30449" s="75">
        <v>1853.59</v>
      </c>
      <c r="F30449" s="73" t="s">
        <v>11</v>
      </c>
    </row>
    <row r="30450" spans="1:6" ht="76.5" x14ac:dyDescent="0.25">
      <c r="A30450" s="73" t="s">
        <v>28439</v>
      </c>
      <c r="B30450" s="74" t="s">
        <v>28440</v>
      </c>
      <c r="C30450" s="73" t="s">
        <v>17437</v>
      </c>
      <c r="D30450" s="75">
        <v>1.02</v>
      </c>
      <c r="E30450" s="75">
        <v>1.02</v>
      </c>
      <c r="F30450" s="73" t="s">
        <v>11</v>
      </c>
    </row>
    <row r="30451" spans="1:6" ht="38.25" x14ac:dyDescent="0.25">
      <c r="A30451" s="73" t="s">
        <v>28441</v>
      </c>
      <c r="B30451" s="74" t="s">
        <v>28442</v>
      </c>
      <c r="C30451" s="73" t="s">
        <v>17437</v>
      </c>
      <c r="D30451" s="75">
        <v>2.04</v>
      </c>
      <c r="E30451" s="75">
        <v>2.04</v>
      </c>
      <c r="F30451" s="73" t="s">
        <v>11</v>
      </c>
    </row>
    <row r="30452" spans="1:6" x14ac:dyDescent="0.25">
      <c r="A30452" s="73" t="s">
        <v>34527</v>
      </c>
      <c r="B30452" s="74" t="s">
        <v>34528</v>
      </c>
      <c r="C30452" s="73" t="s">
        <v>28364</v>
      </c>
      <c r="D30452" s="75">
        <v>767.81</v>
      </c>
      <c r="E30452" s="75">
        <v>767.81</v>
      </c>
      <c r="F30452" s="73" t="s">
        <v>11</v>
      </c>
    </row>
    <row r="30453" spans="1:6" x14ac:dyDescent="0.25">
      <c r="A30453" s="73" t="s">
        <v>34529</v>
      </c>
      <c r="B30453" s="74" t="s">
        <v>34530</v>
      </c>
      <c r="C30453" s="73" t="s">
        <v>28364</v>
      </c>
      <c r="D30453" s="75">
        <v>1651.48</v>
      </c>
      <c r="E30453" s="75">
        <v>1651.48</v>
      </c>
      <c r="F30453" s="73" t="s">
        <v>11</v>
      </c>
    </row>
    <row r="30454" spans="1:6" x14ac:dyDescent="0.25">
      <c r="A30454" s="73" t="s">
        <v>34531</v>
      </c>
      <c r="B30454" s="74" t="s">
        <v>34532</v>
      </c>
      <c r="C30454" s="73" t="s">
        <v>28364</v>
      </c>
      <c r="D30454" s="75">
        <v>1793.1</v>
      </c>
      <c r="E30454" s="75">
        <v>1793.1</v>
      </c>
      <c r="F30454" s="73" t="s">
        <v>11</v>
      </c>
    </row>
    <row r="30455" spans="1:6" x14ac:dyDescent="0.25">
      <c r="A30455" s="73" t="s">
        <v>34533</v>
      </c>
      <c r="B30455" s="74" t="s">
        <v>34534</v>
      </c>
      <c r="C30455" s="73" t="s">
        <v>28364</v>
      </c>
      <c r="D30455" s="75">
        <v>957.99</v>
      </c>
      <c r="E30455" s="75">
        <v>957.99</v>
      </c>
      <c r="F30455" s="73" t="s">
        <v>11</v>
      </c>
    </row>
    <row r="30456" spans="1:6" x14ac:dyDescent="0.25">
      <c r="A30456" s="73" t="s">
        <v>34535</v>
      </c>
      <c r="B30456" s="74" t="s">
        <v>34536</v>
      </c>
      <c r="C30456" s="73" t="s">
        <v>28364</v>
      </c>
      <c r="D30456" s="75">
        <v>584.72</v>
      </c>
      <c r="E30456" s="75">
        <v>584.72</v>
      </c>
      <c r="F30456" s="73" t="s">
        <v>11</v>
      </c>
    </row>
    <row r="30457" spans="1:6" ht="25.5" x14ac:dyDescent="0.25">
      <c r="A30457" s="73" t="s">
        <v>34537</v>
      </c>
      <c r="B30457" s="74" t="s">
        <v>34538</v>
      </c>
      <c r="C30457" s="73" t="s">
        <v>28364</v>
      </c>
      <c r="D30457" s="75">
        <v>625.09</v>
      </c>
      <c r="E30457" s="75">
        <v>625.09</v>
      </c>
      <c r="F30457" s="73" t="s">
        <v>11</v>
      </c>
    </row>
    <row r="30458" spans="1:6" x14ac:dyDescent="0.25">
      <c r="A30458" s="73" t="s">
        <v>34539</v>
      </c>
      <c r="B30458" s="74" t="s">
        <v>34540</v>
      </c>
      <c r="C30458" s="73" t="s">
        <v>28364</v>
      </c>
      <c r="D30458" s="75">
        <v>766.22</v>
      </c>
      <c r="E30458" s="75">
        <v>766.22</v>
      </c>
      <c r="F30458" s="73" t="s">
        <v>11</v>
      </c>
    </row>
    <row r="30459" spans="1:6" x14ac:dyDescent="0.25">
      <c r="A30459" s="73" t="s">
        <v>34541</v>
      </c>
      <c r="B30459" s="74" t="s">
        <v>34542</v>
      </c>
      <c r="C30459" s="73" t="s">
        <v>28364</v>
      </c>
      <c r="D30459" s="75">
        <v>413.41</v>
      </c>
      <c r="E30459" s="75">
        <v>413.41</v>
      </c>
      <c r="F30459" s="73" t="s">
        <v>11</v>
      </c>
    </row>
    <row r="30460" spans="1:6" x14ac:dyDescent="0.25">
      <c r="A30460" s="73" t="s">
        <v>34543</v>
      </c>
      <c r="B30460" s="74" t="s">
        <v>34544</v>
      </c>
      <c r="C30460" s="73" t="s">
        <v>28364</v>
      </c>
      <c r="D30460" s="75">
        <v>976.18</v>
      </c>
      <c r="E30460" s="75">
        <v>976.18</v>
      </c>
      <c r="F30460" s="73" t="s">
        <v>11</v>
      </c>
    </row>
    <row r="30461" spans="1:6" x14ac:dyDescent="0.25">
      <c r="A30461" s="73" t="s">
        <v>34545</v>
      </c>
      <c r="B30461" s="74" t="s">
        <v>34546</v>
      </c>
      <c r="C30461" s="73" t="s">
        <v>28364</v>
      </c>
      <c r="D30461" s="75">
        <v>1202</v>
      </c>
      <c r="E30461" s="75">
        <v>1202</v>
      </c>
      <c r="F30461" s="73" t="s">
        <v>11</v>
      </c>
    </row>
    <row r="30462" spans="1:6" ht="63.75" x14ac:dyDescent="0.25">
      <c r="A30462" s="73" t="s">
        <v>32</v>
      </c>
      <c r="B30462" s="74" t="s">
        <v>33</v>
      </c>
      <c r="C30462" s="73" t="s">
        <v>21</v>
      </c>
      <c r="D30462" s="75">
        <v>1552.85</v>
      </c>
      <c r="E30462" s="75">
        <v>1552.85</v>
      </c>
      <c r="F30462" s="73" t="s">
        <v>11</v>
      </c>
    </row>
    <row r="30463" spans="1:6" ht="89.25" x14ac:dyDescent="0.25">
      <c r="A30463" s="73" t="s">
        <v>28443</v>
      </c>
      <c r="B30463" s="74" t="s">
        <v>28444</v>
      </c>
      <c r="C30463" s="73" t="s">
        <v>21</v>
      </c>
      <c r="D30463" s="75">
        <v>1633.81</v>
      </c>
      <c r="E30463" s="75">
        <v>1633.81</v>
      </c>
      <c r="F30463" s="73" t="s">
        <v>11</v>
      </c>
    </row>
    <row r="30464" spans="1:6" ht="63.75" x14ac:dyDescent="0.25">
      <c r="A30464" s="73" t="s">
        <v>34</v>
      </c>
      <c r="B30464" s="74" t="s">
        <v>35</v>
      </c>
      <c r="C30464" s="73" t="s">
        <v>21</v>
      </c>
      <c r="D30464" s="75">
        <v>858.71</v>
      </c>
      <c r="E30464" s="75">
        <v>858.68</v>
      </c>
      <c r="F30464" s="73" t="s">
        <v>11</v>
      </c>
    </row>
    <row r="30465" spans="1:6" ht="63.75" x14ac:dyDescent="0.25">
      <c r="A30465" s="73" t="s">
        <v>36</v>
      </c>
      <c r="B30465" s="74" t="s">
        <v>37</v>
      </c>
      <c r="C30465" s="73" t="s">
        <v>21</v>
      </c>
      <c r="D30465" s="75">
        <v>875.6</v>
      </c>
      <c r="E30465" s="75">
        <v>875.43</v>
      </c>
      <c r="F30465" s="73" t="s">
        <v>11</v>
      </c>
    </row>
    <row r="30466" spans="1:6" ht="76.5" x14ac:dyDescent="0.25">
      <c r="A30466" s="73" t="s">
        <v>28445</v>
      </c>
      <c r="B30466" s="74" t="s">
        <v>28446</v>
      </c>
      <c r="C30466" s="73" t="s">
        <v>21</v>
      </c>
      <c r="D30466" s="75">
        <v>1855.94</v>
      </c>
      <c r="E30466" s="75">
        <v>1855.94</v>
      </c>
      <c r="F30466" s="73" t="s">
        <v>11</v>
      </c>
    </row>
    <row r="30467" spans="1:6" ht="76.5" x14ac:dyDescent="0.25">
      <c r="A30467" s="73" t="s">
        <v>28447</v>
      </c>
      <c r="B30467" s="74" t="s">
        <v>28448</v>
      </c>
      <c r="C30467" s="73" t="s">
        <v>21</v>
      </c>
      <c r="D30467" s="75">
        <v>2209.91</v>
      </c>
      <c r="E30467" s="75">
        <v>2209.91</v>
      </c>
      <c r="F30467" s="73" t="s">
        <v>11</v>
      </c>
    </row>
    <row r="30468" spans="1:6" ht="76.5" x14ac:dyDescent="0.25">
      <c r="A30468" s="73" t="s">
        <v>38</v>
      </c>
      <c r="B30468" s="74" t="s">
        <v>39</v>
      </c>
      <c r="C30468" s="73" t="s">
        <v>21</v>
      </c>
      <c r="D30468" s="75">
        <v>2200.12</v>
      </c>
      <c r="E30468" s="75">
        <v>2200.12</v>
      </c>
      <c r="F30468" s="73" t="s">
        <v>11</v>
      </c>
    </row>
    <row r="30469" spans="1:6" ht="76.5" x14ac:dyDescent="0.25">
      <c r="A30469" s="73" t="s">
        <v>28449</v>
      </c>
      <c r="B30469" s="74" t="s">
        <v>28450</v>
      </c>
      <c r="C30469" s="73" t="s">
        <v>21</v>
      </c>
      <c r="D30469" s="75">
        <v>966.82</v>
      </c>
      <c r="E30469" s="75">
        <v>966.74</v>
      </c>
      <c r="F30469" s="73" t="s">
        <v>11</v>
      </c>
    </row>
    <row r="30470" spans="1:6" ht="38.25" x14ac:dyDescent="0.25">
      <c r="A30470" s="73" t="s">
        <v>28451</v>
      </c>
      <c r="B30470" s="74" t="s">
        <v>28452</v>
      </c>
      <c r="C30470" s="73" t="s">
        <v>865</v>
      </c>
      <c r="D30470" s="75">
        <v>20.329999999999998</v>
      </c>
      <c r="E30470" s="75">
        <v>19.87</v>
      </c>
      <c r="F30470" s="73" t="s">
        <v>11</v>
      </c>
    </row>
    <row r="30471" spans="1:6" ht="38.25" x14ac:dyDescent="0.25">
      <c r="A30471" s="73" t="s">
        <v>28453</v>
      </c>
      <c r="B30471" s="74" t="s">
        <v>28454</v>
      </c>
      <c r="C30471" s="73" t="s">
        <v>865</v>
      </c>
      <c r="D30471" s="75">
        <v>24.09</v>
      </c>
      <c r="E30471" s="75">
        <v>23.63</v>
      </c>
      <c r="F30471" s="73" t="s">
        <v>11</v>
      </c>
    </row>
    <row r="30472" spans="1:6" ht="38.25" x14ac:dyDescent="0.25">
      <c r="A30472" s="73" t="s">
        <v>28455</v>
      </c>
      <c r="B30472" s="74" t="s">
        <v>28456</v>
      </c>
      <c r="C30472" s="73" t="s">
        <v>865</v>
      </c>
      <c r="D30472" s="75">
        <v>19.38</v>
      </c>
      <c r="E30472" s="75">
        <v>19.38</v>
      </c>
      <c r="F30472" s="73" t="s">
        <v>11</v>
      </c>
    </row>
    <row r="30473" spans="1:6" ht="38.25" x14ac:dyDescent="0.25">
      <c r="A30473" s="73" t="s">
        <v>28457</v>
      </c>
      <c r="B30473" s="74" t="s">
        <v>28458</v>
      </c>
      <c r="C30473" s="73" t="s">
        <v>865</v>
      </c>
      <c r="D30473" s="75">
        <v>23.47</v>
      </c>
      <c r="E30473" s="75">
        <v>22.68</v>
      </c>
      <c r="F30473" s="73" t="s">
        <v>11</v>
      </c>
    </row>
    <row r="30474" spans="1:6" ht="38.25" x14ac:dyDescent="0.25">
      <c r="A30474" s="73" t="s">
        <v>28459</v>
      </c>
      <c r="B30474" s="74" t="s">
        <v>28460</v>
      </c>
      <c r="C30474" s="73" t="s">
        <v>865</v>
      </c>
      <c r="D30474" s="75">
        <v>26.53</v>
      </c>
      <c r="E30474" s="75">
        <v>25.74</v>
      </c>
      <c r="F30474" s="73" t="s">
        <v>11</v>
      </c>
    </row>
    <row r="30475" spans="1:6" ht="38.25" x14ac:dyDescent="0.25">
      <c r="A30475" s="73" t="s">
        <v>28461</v>
      </c>
      <c r="B30475" s="74" t="s">
        <v>28462</v>
      </c>
      <c r="C30475" s="73" t="s">
        <v>865</v>
      </c>
      <c r="D30475" s="75">
        <v>69.349999999999994</v>
      </c>
      <c r="E30475" s="75">
        <v>66.97</v>
      </c>
      <c r="F30475" s="73" t="s">
        <v>11</v>
      </c>
    </row>
    <row r="30476" spans="1:6" ht="38.25" x14ac:dyDescent="0.25">
      <c r="A30476" s="73" t="s">
        <v>28463</v>
      </c>
      <c r="B30476" s="74" t="s">
        <v>28464</v>
      </c>
      <c r="C30476" s="73" t="s">
        <v>865</v>
      </c>
      <c r="D30476" s="75">
        <v>72.41</v>
      </c>
      <c r="E30476" s="75">
        <v>70.03</v>
      </c>
      <c r="F30476" s="73" t="s">
        <v>11</v>
      </c>
    </row>
    <row r="30477" spans="1:6" ht="25.5" x14ac:dyDescent="0.25">
      <c r="A30477" s="73" t="s">
        <v>28465</v>
      </c>
      <c r="B30477" s="74" t="s">
        <v>28466</v>
      </c>
      <c r="C30477" s="73" t="s">
        <v>17437</v>
      </c>
      <c r="D30477" s="75">
        <v>22.81</v>
      </c>
      <c r="E30477" s="75">
        <v>22.6</v>
      </c>
      <c r="F30477" s="73" t="s">
        <v>11</v>
      </c>
    </row>
    <row r="30478" spans="1:6" x14ac:dyDescent="0.25">
      <c r="A30478" s="73" t="s">
        <v>28467</v>
      </c>
      <c r="B30478" s="74" t="s">
        <v>28468</v>
      </c>
      <c r="C30478" s="73" t="s">
        <v>21</v>
      </c>
      <c r="D30478" s="75">
        <v>23525.73</v>
      </c>
      <c r="E30478" s="75">
        <v>21119.95</v>
      </c>
      <c r="F30478" s="73" t="s">
        <v>11</v>
      </c>
    </row>
    <row r="30479" spans="1:6" x14ac:dyDescent="0.25">
      <c r="A30479" s="73" t="s">
        <v>28469</v>
      </c>
      <c r="B30479" s="74" t="s">
        <v>18</v>
      </c>
      <c r="C30479" s="73" t="s">
        <v>21</v>
      </c>
      <c r="D30479" s="75">
        <v>24307.69</v>
      </c>
      <c r="E30479" s="75">
        <v>21819.02</v>
      </c>
      <c r="F30479" s="73" t="s">
        <v>11</v>
      </c>
    </row>
    <row r="30480" spans="1:6" x14ac:dyDescent="0.25">
      <c r="A30480" s="73" t="s">
        <v>28470</v>
      </c>
      <c r="B30480" s="74" t="s">
        <v>28471</v>
      </c>
      <c r="C30480" s="73" t="s">
        <v>21</v>
      </c>
      <c r="D30480" s="75">
        <v>30199.47</v>
      </c>
      <c r="E30480" s="75">
        <v>27086.15</v>
      </c>
      <c r="F30480" s="73" t="s">
        <v>11</v>
      </c>
    </row>
    <row r="30481" spans="1:6" x14ac:dyDescent="0.25">
      <c r="A30481" s="73" t="s">
        <v>713</v>
      </c>
      <c r="B30481" s="74" t="s">
        <v>714</v>
      </c>
      <c r="C30481" s="73" t="s">
        <v>21</v>
      </c>
      <c r="D30481" s="75">
        <v>23525.73</v>
      </c>
      <c r="E30481" s="75">
        <v>21119.95</v>
      </c>
      <c r="F30481" s="73" t="s">
        <v>11</v>
      </c>
    </row>
    <row r="30482" spans="1:6" x14ac:dyDescent="0.25">
      <c r="A30482" s="73" t="s">
        <v>28472</v>
      </c>
      <c r="B30482" s="74" t="s">
        <v>28473</v>
      </c>
      <c r="C30482" s="73" t="s">
        <v>21</v>
      </c>
      <c r="D30482" s="75">
        <v>23525.73</v>
      </c>
      <c r="E30482" s="75">
        <v>21119.95</v>
      </c>
      <c r="F30482" s="73" t="s">
        <v>11</v>
      </c>
    </row>
    <row r="30483" spans="1:6" x14ac:dyDescent="0.25">
      <c r="A30483" s="73" t="s">
        <v>28474</v>
      </c>
      <c r="B30483" s="74" t="s">
        <v>8660</v>
      </c>
      <c r="C30483" s="73" t="s">
        <v>21</v>
      </c>
      <c r="D30483" s="75">
        <v>5445.35</v>
      </c>
      <c r="E30483" s="75">
        <v>4975.41</v>
      </c>
      <c r="F30483" s="73" t="s">
        <v>11</v>
      </c>
    </row>
    <row r="30484" spans="1:6" x14ac:dyDescent="0.25">
      <c r="A30484" s="73" t="s">
        <v>28475</v>
      </c>
      <c r="B30484" s="74" t="s">
        <v>20</v>
      </c>
      <c r="C30484" s="73" t="s">
        <v>21</v>
      </c>
      <c r="D30484" s="75">
        <v>12799.28</v>
      </c>
      <c r="E30484" s="75">
        <v>11559.52</v>
      </c>
      <c r="F30484" s="73" t="s">
        <v>11</v>
      </c>
    </row>
    <row r="30485" spans="1:6" x14ac:dyDescent="0.25">
      <c r="A30485" s="73" t="s">
        <v>28476</v>
      </c>
      <c r="B30485" s="74" t="s">
        <v>22</v>
      </c>
      <c r="C30485" s="73" t="s">
        <v>21</v>
      </c>
      <c r="D30485" s="75">
        <v>8338.09</v>
      </c>
      <c r="E30485" s="75">
        <v>7561.46</v>
      </c>
      <c r="F30485" s="73" t="s">
        <v>11</v>
      </c>
    </row>
    <row r="30486" spans="1:6" x14ac:dyDescent="0.25">
      <c r="A30486" s="73" t="s">
        <v>28477</v>
      </c>
      <c r="B30486" s="74" t="s">
        <v>8669</v>
      </c>
      <c r="C30486" s="73" t="s">
        <v>21</v>
      </c>
      <c r="D30486" s="75">
        <v>20180.919999999998</v>
      </c>
      <c r="E30486" s="75">
        <v>18158.55</v>
      </c>
      <c r="F30486" s="73" t="s">
        <v>11</v>
      </c>
    </row>
    <row r="30487" spans="1:6" ht="25.5" x14ac:dyDescent="0.25">
      <c r="A30487" s="73" t="s">
        <v>28478</v>
      </c>
      <c r="B30487" s="74" t="s">
        <v>28479</v>
      </c>
      <c r="C30487" s="73" t="s">
        <v>21</v>
      </c>
      <c r="D30487" s="75">
        <v>4912.58</v>
      </c>
      <c r="E30487" s="75">
        <v>4499.1099999999997</v>
      </c>
      <c r="F30487" s="73" t="s">
        <v>11</v>
      </c>
    </row>
    <row r="30488" spans="1:6" x14ac:dyDescent="0.25">
      <c r="A30488" s="73" t="s">
        <v>23</v>
      </c>
      <c r="B30488" s="74" t="s">
        <v>24</v>
      </c>
      <c r="C30488" s="73" t="s">
        <v>21</v>
      </c>
      <c r="D30488" s="75">
        <v>5720</v>
      </c>
      <c r="E30488" s="75">
        <v>5236</v>
      </c>
      <c r="F30488" s="73" t="s">
        <v>11</v>
      </c>
    </row>
    <row r="30489" spans="1:6" ht="25.5" x14ac:dyDescent="0.25">
      <c r="A30489" s="73" t="s">
        <v>34672</v>
      </c>
      <c r="B30489" s="74" t="s">
        <v>34673</v>
      </c>
      <c r="C30489" s="73" t="s">
        <v>865</v>
      </c>
      <c r="D30489" s="75">
        <v>9.75</v>
      </c>
      <c r="E30489" s="75">
        <v>9.07</v>
      </c>
      <c r="F30489" s="73" t="s">
        <v>11</v>
      </c>
    </row>
    <row r="30490" spans="1:6" ht="38.25" x14ac:dyDescent="0.25">
      <c r="A30490" s="73" t="s">
        <v>28480</v>
      </c>
      <c r="B30490" s="74" t="s">
        <v>28481</v>
      </c>
      <c r="C30490" s="73" t="s">
        <v>862</v>
      </c>
      <c r="D30490" s="75">
        <v>3.9</v>
      </c>
      <c r="E30490" s="75">
        <v>3.84</v>
      </c>
      <c r="F30490" s="73" t="s">
        <v>11</v>
      </c>
    </row>
    <row r="30491" spans="1:6" ht="38.25" x14ac:dyDescent="0.25">
      <c r="A30491" s="73" t="s">
        <v>28482</v>
      </c>
      <c r="B30491" s="74" t="s">
        <v>28483</v>
      </c>
      <c r="C30491" s="73" t="s">
        <v>862</v>
      </c>
      <c r="D30491" s="75">
        <v>2.6</v>
      </c>
      <c r="E30491" s="75">
        <v>2.56</v>
      </c>
      <c r="F30491" s="73" t="s">
        <v>11</v>
      </c>
    </row>
    <row r="30492" spans="1:6" ht="38.25" x14ac:dyDescent="0.25">
      <c r="A30492" s="73" t="s">
        <v>28484</v>
      </c>
      <c r="B30492" s="74" t="s">
        <v>28485</v>
      </c>
      <c r="C30492" s="73" t="s">
        <v>862</v>
      </c>
      <c r="D30492" s="75">
        <v>2.0099999999999998</v>
      </c>
      <c r="E30492" s="75">
        <v>1.99</v>
      </c>
      <c r="F30492" s="73" t="s">
        <v>11</v>
      </c>
    </row>
    <row r="30493" spans="1:6" ht="38.25" x14ac:dyDescent="0.25">
      <c r="A30493" s="73" t="s">
        <v>28486</v>
      </c>
      <c r="B30493" s="74" t="s">
        <v>28487</v>
      </c>
      <c r="C30493" s="73" t="s">
        <v>862</v>
      </c>
      <c r="D30493" s="75">
        <v>1.77</v>
      </c>
      <c r="E30493" s="75">
        <v>1.75</v>
      </c>
      <c r="F30493" s="73" t="s">
        <v>11</v>
      </c>
    </row>
    <row r="30494" spans="1:6" ht="38.25" x14ac:dyDescent="0.25">
      <c r="A30494" s="73" t="s">
        <v>28488</v>
      </c>
      <c r="B30494" s="74" t="s">
        <v>28489</v>
      </c>
      <c r="C30494" s="73" t="s">
        <v>862</v>
      </c>
      <c r="D30494" s="75">
        <v>1.68</v>
      </c>
      <c r="E30494" s="75">
        <v>1.65</v>
      </c>
      <c r="F30494" s="73" t="s">
        <v>11</v>
      </c>
    </row>
    <row r="30495" spans="1:6" ht="38.25" x14ac:dyDescent="0.25">
      <c r="A30495" s="73" t="s">
        <v>28490</v>
      </c>
      <c r="B30495" s="74" t="s">
        <v>28491</v>
      </c>
      <c r="C30495" s="73" t="s">
        <v>862</v>
      </c>
      <c r="D30495" s="75">
        <v>1.6</v>
      </c>
      <c r="E30495" s="75">
        <v>1.58</v>
      </c>
      <c r="F30495" s="73" t="s">
        <v>11</v>
      </c>
    </row>
    <row r="30496" spans="1:6" x14ac:dyDescent="0.25">
      <c r="A30496" s="73" t="s">
        <v>28492</v>
      </c>
      <c r="B30496" s="74" t="s">
        <v>9007</v>
      </c>
      <c r="C30496" s="73" t="s">
        <v>21</v>
      </c>
      <c r="D30496" s="75">
        <v>4643.18</v>
      </c>
      <c r="E30496" s="75">
        <v>4280.76</v>
      </c>
      <c r="F30496" s="73" t="s">
        <v>11</v>
      </c>
    </row>
    <row r="30497" spans="1:6" ht="25.5" x14ac:dyDescent="0.25">
      <c r="A30497" s="73" t="s">
        <v>28493</v>
      </c>
      <c r="B30497" s="74" t="s">
        <v>28494</v>
      </c>
      <c r="C30497" s="73" t="s">
        <v>17437</v>
      </c>
      <c r="D30497" s="75">
        <v>20.02</v>
      </c>
      <c r="E30497" s="75">
        <v>19.89</v>
      </c>
      <c r="F30497" s="73" t="s">
        <v>11</v>
      </c>
    </row>
    <row r="30498" spans="1:6" ht="25.5" x14ac:dyDescent="0.25">
      <c r="A30498" s="73" t="s">
        <v>28495</v>
      </c>
      <c r="B30498" s="74" t="s">
        <v>28496</v>
      </c>
      <c r="C30498" s="73" t="s">
        <v>17437</v>
      </c>
      <c r="D30498" s="75">
        <v>22.81</v>
      </c>
      <c r="E30498" s="75">
        <v>22.6</v>
      </c>
      <c r="F30498" s="73" t="s">
        <v>11</v>
      </c>
    </row>
    <row r="30499" spans="1:6" ht="25.5" x14ac:dyDescent="0.25">
      <c r="A30499" s="73" t="s">
        <v>28497</v>
      </c>
      <c r="B30499" s="74" t="s">
        <v>28498</v>
      </c>
      <c r="C30499" s="73" t="s">
        <v>17437</v>
      </c>
      <c r="D30499" s="75">
        <v>10.96</v>
      </c>
      <c r="E30499" s="75">
        <v>10.79</v>
      </c>
      <c r="F30499" s="73" t="s">
        <v>11</v>
      </c>
    </row>
    <row r="30500" spans="1:6" ht="25.5" x14ac:dyDescent="0.25">
      <c r="A30500" s="73" t="s">
        <v>28499</v>
      </c>
      <c r="B30500" s="74" t="s">
        <v>28500</v>
      </c>
      <c r="C30500" s="73" t="s">
        <v>17721</v>
      </c>
      <c r="D30500" s="75">
        <v>94.44</v>
      </c>
      <c r="E30500" s="75">
        <v>87.14</v>
      </c>
      <c r="F30500" s="73" t="s">
        <v>11</v>
      </c>
    </row>
    <row r="30501" spans="1:6" ht="25.5" x14ac:dyDescent="0.25">
      <c r="A30501" s="73" t="s">
        <v>28501</v>
      </c>
      <c r="B30501" s="74" t="s">
        <v>28502</v>
      </c>
      <c r="C30501" s="73" t="s">
        <v>28503</v>
      </c>
      <c r="D30501" s="75">
        <v>49.75</v>
      </c>
      <c r="E30501" s="75">
        <v>49.39</v>
      </c>
      <c r="F30501" s="73" t="s">
        <v>11</v>
      </c>
    </row>
    <row r="30502" spans="1:6" x14ac:dyDescent="0.25">
      <c r="A30502" s="73" t="s">
        <v>28504</v>
      </c>
      <c r="B30502" s="74" t="s">
        <v>28505</v>
      </c>
      <c r="C30502" s="73" t="s">
        <v>10746</v>
      </c>
      <c r="D30502" s="75">
        <v>1769.95</v>
      </c>
      <c r="E30502" s="75">
        <v>1761.06</v>
      </c>
      <c r="F30502" s="73" t="s">
        <v>11</v>
      </c>
    </row>
    <row r="30503" spans="1:6" ht="38.25" x14ac:dyDescent="0.25">
      <c r="A30503" s="73" t="s">
        <v>28506</v>
      </c>
      <c r="B30503" s="74" t="s">
        <v>28507</v>
      </c>
      <c r="C30503" s="73" t="s">
        <v>10746</v>
      </c>
      <c r="D30503" s="75">
        <v>977.78</v>
      </c>
      <c r="E30503" s="75">
        <v>965.76</v>
      </c>
      <c r="F30503" s="73" t="s">
        <v>11</v>
      </c>
    </row>
    <row r="30504" spans="1:6" ht="25.5" x14ac:dyDescent="0.25">
      <c r="A30504" s="73" t="s">
        <v>28512</v>
      </c>
      <c r="B30504" s="74" t="s">
        <v>34762</v>
      </c>
      <c r="C30504" s="73" t="s">
        <v>10746</v>
      </c>
      <c r="D30504" s="75">
        <v>20.22</v>
      </c>
      <c r="E30504" s="75">
        <v>19.75</v>
      </c>
      <c r="F30504" s="73" t="s">
        <v>11</v>
      </c>
    </row>
    <row r="30505" spans="1:6" ht="38.25" x14ac:dyDescent="0.25">
      <c r="A30505" s="73" t="s">
        <v>28514</v>
      </c>
      <c r="B30505" s="74" t="s">
        <v>28515</v>
      </c>
      <c r="C30505" s="73" t="s">
        <v>10746</v>
      </c>
      <c r="D30505" s="75">
        <v>3.95</v>
      </c>
      <c r="E30505" s="75">
        <v>3.63</v>
      </c>
      <c r="F30505" s="73" t="s">
        <v>11</v>
      </c>
    </row>
    <row r="30506" spans="1:6" ht="25.5" x14ac:dyDescent="0.25">
      <c r="A30506" s="73" t="s">
        <v>28516</v>
      </c>
      <c r="B30506" s="74" t="s">
        <v>28517</v>
      </c>
      <c r="C30506" s="73" t="s">
        <v>28518</v>
      </c>
      <c r="D30506" s="75">
        <v>350.15</v>
      </c>
      <c r="E30506" s="75">
        <v>348.77</v>
      </c>
      <c r="F30506" s="73" t="s">
        <v>11</v>
      </c>
    </row>
    <row r="30507" spans="1:6" ht="38.25" x14ac:dyDescent="0.25">
      <c r="A30507" s="73" t="s">
        <v>28519</v>
      </c>
      <c r="B30507" s="74" t="s">
        <v>28520</v>
      </c>
      <c r="C30507" s="73" t="s">
        <v>21</v>
      </c>
      <c r="D30507" s="75">
        <v>1050</v>
      </c>
      <c r="E30507" s="75">
        <v>1050</v>
      </c>
      <c r="F30507" s="73" t="s">
        <v>11</v>
      </c>
    </row>
    <row r="30508" spans="1:6" x14ac:dyDescent="0.25">
      <c r="A30508" s="73" t="s">
        <v>28521</v>
      </c>
      <c r="B30508" s="74" t="s">
        <v>28522</v>
      </c>
      <c r="C30508" s="73" t="s">
        <v>21</v>
      </c>
      <c r="D30508" s="75">
        <v>4985.2</v>
      </c>
      <c r="E30508" s="75">
        <v>4606.8</v>
      </c>
      <c r="F30508" s="73" t="s">
        <v>11</v>
      </c>
    </row>
    <row r="30509" spans="1:6" x14ac:dyDescent="0.25">
      <c r="A30509" s="73" t="s">
        <v>28523</v>
      </c>
      <c r="B30509" s="74" t="s">
        <v>28524</v>
      </c>
      <c r="C30509" s="73" t="s">
        <v>21</v>
      </c>
      <c r="D30509" s="75">
        <v>2492.6</v>
      </c>
      <c r="E30509" s="75">
        <v>2303.4</v>
      </c>
      <c r="F30509" s="73" t="s">
        <v>11</v>
      </c>
    </row>
    <row r="30510" spans="1:6" ht="25.5" x14ac:dyDescent="0.25">
      <c r="A30510" s="73" t="s">
        <v>28525</v>
      </c>
      <c r="B30510" s="74" t="s">
        <v>28526</v>
      </c>
      <c r="C30510" s="73" t="s">
        <v>10746</v>
      </c>
      <c r="D30510" s="75">
        <v>517.09</v>
      </c>
      <c r="E30510" s="75">
        <v>517.09</v>
      </c>
      <c r="F30510" s="73" t="s">
        <v>11</v>
      </c>
    </row>
    <row r="30511" spans="1:6" x14ac:dyDescent="0.25">
      <c r="A30511" s="73" t="s">
        <v>28537</v>
      </c>
      <c r="B30511" s="74" t="s">
        <v>28538</v>
      </c>
      <c r="C30511" s="73" t="s">
        <v>21</v>
      </c>
      <c r="D30511" s="75">
        <v>4666.54</v>
      </c>
      <c r="E30511" s="75">
        <v>4279.16</v>
      </c>
      <c r="F30511" s="73" t="s">
        <v>11</v>
      </c>
    </row>
    <row r="30512" spans="1:6" x14ac:dyDescent="0.25">
      <c r="A30512" s="73" t="s">
        <v>28539</v>
      </c>
      <c r="B30512" s="74" t="s">
        <v>8438</v>
      </c>
      <c r="C30512" s="73" t="s">
        <v>21</v>
      </c>
      <c r="D30512" s="75">
        <v>7663.64</v>
      </c>
      <c r="E30512" s="75">
        <v>6956.77</v>
      </c>
      <c r="F30512" s="73" t="s">
        <v>11</v>
      </c>
    </row>
    <row r="30513" spans="1:6" ht="38.25" x14ac:dyDescent="0.25">
      <c r="A30513" s="73" t="s">
        <v>641</v>
      </c>
      <c r="B30513" s="74" t="s">
        <v>642</v>
      </c>
      <c r="C30513" s="73" t="s">
        <v>865</v>
      </c>
      <c r="D30513" s="75">
        <v>12.5</v>
      </c>
      <c r="E30513" s="75">
        <v>12.5</v>
      </c>
      <c r="F30513" s="73" t="s">
        <v>11</v>
      </c>
    </row>
    <row r="30514" spans="1:6" ht="25.5" x14ac:dyDescent="0.25">
      <c r="A30514" s="73" t="s">
        <v>28540</v>
      </c>
      <c r="B30514" s="74" t="s">
        <v>28541</v>
      </c>
      <c r="C30514" s="73" t="s">
        <v>28503</v>
      </c>
      <c r="D30514" s="75">
        <v>21.13</v>
      </c>
      <c r="E30514" s="75">
        <v>21.13</v>
      </c>
      <c r="F30514" s="73" t="s">
        <v>11</v>
      </c>
    </row>
    <row r="30515" spans="1:6" ht="51" x14ac:dyDescent="0.25">
      <c r="A30515" s="73" t="s">
        <v>28542</v>
      </c>
      <c r="B30515" s="74" t="s">
        <v>28543</v>
      </c>
      <c r="C30515" s="73" t="s">
        <v>21</v>
      </c>
      <c r="D30515" s="75">
        <v>850</v>
      </c>
      <c r="E30515" s="75">
        <v>850</v>
      </c>
      <c r="F30515" s="73" t="s">
        <v>11</v>
      </c>
    </row>
    <row r="30516" spans="1:6" ht="51" x14ac:dyDescent="0.25">
      <c r="A30516" s="73" t="s">
        <v>28544</v>
      </c>
      <c r="B30516" s="74" t="s">
        <v>28545</v>
      </c>
      <c r="C30516" s="73" t="s">
        <v>21</v>
      </c>
      <c r="D30516" s="75">
        <v>935.18</v>
      </c>
      <c r="E30516" s="75">
        <v>935.18</v>
      </c>
      <c r="F30516" s="73" t="s">
        <v>11</v>
      </c>
    </row>
    <row r="30517" spans="1:6" ht="63.75" x14ac:dyDescent="0.25">
      <c r="A30517" s="73" t="s">
        <v>28546</v>
      </c>
      <c r="B30517" s="74" t="s">
        <v>28547</v>
      </c>
      <c r="C30517" s="73" t="s">
        <v>21</v>
      </c>
      <c r="D30517" s="75">
        <v>1855.82</v>
      </c>
      <c r="E30517" s="75">
        <v>1855.82</v>
      </c>
      <c r="F30517" s="73" t="s">
        <v>11</v>
      </c>
    </row>
    <row r="30518" spans="1:6" ht="63.75" x14ac:dyDescent="0.25">
      <c r="A30518" s="73" t="s">
        <v>28548</v>
      </c>
      <c r="B30518" s="74" t="s">
        <v>28549</v>
      </c>
      <c r="C30518" s="73" t="s">
        <v>21</v>
      </c>
      <c r="D30518" s="75">
        <v>2200</v>
      </c>
      <c r="E30518" s="75">
        <v>2200</v>
      </c>
      <c r="F30518" s="73" t="s">
        <v>11</v>
      </c>
    </row>
    <row r="30519" spans="1:6" ht="63.75" x14ac:dyDescent="0.25">
      <c r="A30519" s="73" t="s">
        <v>28550</v>
      </c>
      <c r="B30519" s="74" t="s">
        <v>28551</v>
      </c>
      <c r="C30519" s="73" t="s">
        <v>21</v>
      </c>
      <c r="D30519" s="75">
        <v>934.47</v>
      </c>
      <c r="E30519" s="75">
        <v>934.47</v>
      </c>
      <c r="F30519" s="73" t="s">
        <v>11</v>
      </c>
    </row>
    <row r="30520" spans="1:6" ht="63.75" x14ac:dyDescent="0.25">
      <c r="A30520" s="73" t="s">
        <v>28552</v>
      </c>
      <c r="B30520" s="74" t="s">
        <v>28553</v>
      </c>
      <c r="C30520" s="73" t="s">
        <v>21</v>
      </c>
      <c r="D30520" s="75">
        <v>850</v>
      </c>
      <c r="E30520" s="75">
        <v>850</v>
      </c>
      <c r="F30520" s="73" t="s">
        <v>11</v>
      </c>
    </row>
    <row r="30521" spans="1:6" ht="63.75" x14ac:dyDescent="0.25">
      <c r="A30521" s="73" t="s">
        <v>28554</v>
      </c>
      <c r="B30521" s="74" t="s">
        <v>28555</v>
      </c>
      <c r="C30521" s="73" t="s">
        <v>21</v>
      </c>
      <c r="D30521" s="75">
        <v>750</v>
      </c>
      <c r="E30521" s="75">
        <v>750</v>
      </c>
      <c r="F30521" s="73" t="s">
        <v>11</v>
      </c>
    </row>
    <row r="30522" spans="1:6" ht="51" x14ac:dyDescent="0.25">
      <c r="A30522" s="73" t="s">
        <v>28556</v>
      </c>
      <c r="B30522" s="74" t="s">
        <v>28557</v>
      </c>
      <c r="C30522" s="73" t="s">
        <v>21</v>
      </c>
      <c r="D30522" s="75">
        <v>1050</v>
      </c>
      <c r="E30522" s="75">
        <v>1050</v>
      </c>
      <c r="F30522" s="73" t="s">
        <v>11</v>
      </c>
    </row>
    <row r="30523" spans="1:6" ht="25.5" x14ac:dyDescent="0.25">
      <c r="A30523" s="73" t="s">
        <v>28558</v>
      </c>
      <c r="B30523" s="74" t="s">
        <v>28559</v>
      </c>
      <c r="C30523" s="73" t="s">
        <v>28560</v>
      </c>
      <c r="D30523" s="75">
        <v>15.5</v>
      </c>
      <c r="E30523" s="75">
        <v>15.5</v>
      </c>
      <c r="F30523" s="73" t="s">
        <v>11</v>
      </c>
    </row>
    <row r="30524" spans="1:6" ht="25.5" x14ac:dyDescent="0.25">
      <c r="A30524" s="73" t="s">
        <v>28561</v>
      </c>
      <c r="B30524" s="74" t="s">
        <v>28562</v>
      </c>
      <c r="C30524" s="73" t="s">
        <v>28560</v>
      </c>
      <c r="D30524" s="75">
        <v>19.47</v>
      </c>
      <c r="E30524" s="75">
        <v>19.47</v>
      </c>
      <c r="F30524" s="73" t="s">
        <v>11</v>
      </c>
    </row>
    <row r="30525" spans="1:6" ht="25.5" x14ac:dyDescent="0.25">
      <c r="A30525" s="73" t="s">
        <v>28563</v>
      </c>
      <c r="B30525" s="74" t="s">
        <v>28564</v>
      </c>
      <c r="C30525" s="73" t="s">
        <v>21</v>
      </c>
      <c r="D30525" s="75">
        <v>650</v>
      </c>
      <c r="E30525" s="75">
        <v>650</v>
      </c>
      <c r="F30525" s="73" t="s">
        <v>11</v>
      </c>
    </row>
    <row r="30526" spans="1:6" ht="38.25" x14ac:dyDescent="0.25">
      <c r="A30526" s="73" t="s">
        <v>28565</v>
      </c>
      <c r="B30526" s="74" t="s">
        <v>28566</v>
      </c>
      <c r="C30526" s="73" t="s">
        <v>28503</v>
      </c>
      <c r="D30526" s="75">
        <v>45</v>
      </c>
      <c r="E30526" s="75">
        <v>45</v>
      </c>
      <c r="F30526" s="73" t="s">
        <v>11</v>
      </c>
    </row>
    <row r="30527" spans="1:6" x14ac:dyDescent="0.25">
      <c r="A30527" s="73" t="s">
        <v>28567</v>
      </c>
      <c r="B30527" s="74" t="s">
        <v>28568</v>
      </c>
      <c r="C30527" s="73" t="s">
        <v>778</v>
      </c>
      <c r="D30527" s="75">
        <v>11.24</v>
      </c>
      <c r="E30527" s="75">
        <v>11.24</v>
      </c>
      <c r="F30527" s="73" t="s">
        <v>11</v>
      </c>
    </row>
    <row r="30528" spans="1:6" x14ac:dyDescent="0.25">
      <c r="A30528" s="73" t="s">
        <v>28569</v>
      </c>
      <c r="B30528" s="74" t="s">
        <v>28570</v>
      </c>
      <c r="C30528" s="73" t="s">
        <v>778</v>
      </c>
      <c r="D30528" s="75">
        <v>16.440000000000001</v>
      </c>
      <c r="E30528" s="75">
        <v>16.440000000000001</v>
      </c>
      <c r="F30528" s="73" t="s">
        <v>11</v>
      </c>
    </row>
    <row r="30529" spans="1:6" ht="25.5" x14ac:dyDescent="0.25">
      <c r="A30529" s="73" t="s">
        <v>28571</v>
      </c>
      <c r="B30529" s="74" t="s">
        <v>28572</v>
      </c>
      <c r="C30529" s="73" t="s">
        <v>778</v>
      </c>
      <c r="D30529" s="75">
        <v>20.399999999999999</v>
      </c>
      <c r="E30529" s="75">
        <v>20.399999999999999</v>
      </c>
      <c r="F30529" s="73" t="s">
        <v>11</v>
      </c>
    </row>
    <row r="30530" spans="1:6" x14ac:dyDescent="0.25">
      <c r="A30530" s="73" t="s">
        <v>28573</v>
      </c>
      <c r="B30530" s="74" t="s">
        <v>28574</v>
      </c>
      <c r="C30530" s="73" t="s">
        <v>778</v>
      </c>
      <c r="D30530" s="75">
        <v>146</v>
      </c>
      <c r="E30530" s="75">
        <v>146</v>
      </c>
      <c r="F30530" s="73" t="s">
        <v>11</v>
      </c>
    </row>
    <row r="30531" spans="1:6" x14ac:dyDescent="0.25">
      <c r="A30531" s="73" t="s">
        <v>28575</v>
      </c>
      <c r="B30531" s="74" t="s">
        <v>28576</v>
      </c>
      <c r="C30531" s="73" t="s">
        <v>778</v>
      </c>
      <c r="D30531" s="75">
        <v>28.89</v>
      </c>
      <c r="E30531" s="75">
        <v>28.89</v>
      </c>
      <c r="F30531" s="73" t="s">
        <v>11</v>
      </c>
    </row>
    <row r="30532" spans="1:6" x14ac:dyDescent="0.25">
      <c r="A30532" s="73" t="s">
        <v>28577</v>
      </c>
      <c r="B30532" s="74" t="s">
        <v>28578</v>
      </c>
      <c r="C30532" s="73" t="s">
        <v>778</v>
      </c>
      <c r="D30532" s="75">
        <v>23.8</v>
      </c>
      <c r="E30532" s="75">
        <v>23.8</v>
      </c>
      <c r="F30532" s="73" t="s">
        <v>11</v>
      </c>
    </row>
    <row r="30533" spans="1:6" x14ac:dyDescent="0.25">
      <c r="A30533" s="73" t="s">
        <v>28579</v>
      </c>
      <c r="B30533" s="74" t="s">
        <v>28580</v>
      </c>
      <c r="C30533" s="73" t="s">
        <v>778</v>
      </c>
      <c r="D30533" s="75">
        <v>52.5</v>
      </c>
      <c r="E30533" s="75">
        <v>52.5</v>
      </c>
      <c r="F30533" s="73" t="s">
        <v>11</v>
      </c>
    </row>
    <row r="30534" spans="1:6" x14ac:dyDescent="0.25">
      <c r="A30534" s="73" t="s">
        <v>28581</v>
      </c>
      <c r="B30534" s="74" t="s">
        <v>28582</v>
      </c>
      <c r="C30534" s="73" t="s">
        <v>778</v>
      </c>
      <c r="D30534" s="75">
        <v>11.33</v>
      </c>
      <c r="E30534" s="75">
        <v>11.33</v>
      </c>
      <c r="F30534" s="73" t="s">
        <v>11</v>
      </c>
    </row>
    <row r="30535" spans="1:6" x14ac:dyDescent="0.25">
      <c r="A30535" s="73" t="s">
        <v>28583</v>
      </c>
      <c r="B30535" s="74" t="s">
        <v>28584</v>
      </c>
      <c r="C30535" s="73" t="s">
        <v>778</v>
      </c>
      <c r="D30535" s="75">
        <v>43.88</v>
      </c>
      <c r="E30535" s="75">
        <v>43.88</v>
      </c>
      <c r="F30535" s="73" t="s">
        <v>11</v>
      </c>
    </row>
    <row r="30536" spans="1:6" ht="25.5" x14ac:dyDescent="0.25">
      <c r="A30536" s="73" t="s">
        <v>28585</v>
      </c>
      <c r="B30536" s="74" t="s">
        <v>28586</v>
      </c>
      <c r="C30536" s="73" t="s">
        <v>778</v>
      </c>
      <c r="D30536" s="75">
        <v>45.68</v>
      </c>
      <c r="E30536" s="75">
        <v>45.68</v>
      </c>
      <c r="F30536" s="73" t="s">
        <v>11</v>
      </c>
    </row>
    <row r="30537" spans="1:6" ht="25.5" x14ac:dyDescent="0.25">
      <c r="A30537" s="73" t="s">
        <v>28587</v>
      </c>
      <c r="B30537" s="74" t="s">
        <v>35024</v>
      </c>
      <c r="C30537" s="73" t="s">
        <v>778</v>
      </c>
      <c r="D30537" s="75">
        <v>81.19</v>
      </c>
      <c r="E30537" s="75">
        <v>81.19</v>
      </c>
      <c r="F30537" s="73" t="s">
        <v>11</v>
      </c>
    </row>
    <row r="30538" spans="1:6" x14ac:dyDescent="0.25">
      <c r="A30538" s="73" t="s">
        <v>28588</v>
      </c>
      <c r="B30538" s="74" t="s">
        <v>28589</v>
      </c>
      <c r="C30538" s="73" t="s">
        <v>778</v>
      </c>
      <c r="D30538" s="75">
        <v>19.84</v>
      </c>
      <c r="E30538" s="75">
        <v>19.84</v>
      </c>
      <c r="F30538" s="73" t="s">
        <v>11</v>
      </c>
    </row>
    <row r="30539" spans="1:6" ht="25.5" x14ac:dyDescent="0.25">
      <c r="A30539" s="73" t="s">
        <v>28590</v>
      </c>
      <c r="B30539" s="74" t="s">
        <v>28591</v>
      </c>
      <c r="C30539" s="73" t="s">
        <v>778</v>
      </c>
      <c r="D30539" s="75">
        <v>20.55</v>
      </c>
      <c r="E30539" s="75">
        <v>20.55</v>
      </c>
      <c r="F30539" s="73" t="s">
        <v>11</v>
      </c>
    </row>
    <row r="30540" spans="1:6" ht="25.5" x14ac:dyDescent="0.25">
      <c r="A30540" s="73" t="s">
        <v>28592</v>
      </c>
      <c r="B30540" s="74" t="s">
        <v>28593</v>
      </c>
      <c r="C30540" s="73" t="s">
        <v>778</v>
      </c>
      <c r="D30540" s="75">
        <v>17.920000000000002</v>
      </c>
      <c r="E30540" s="75">
        <v>17.920000000000002</v>
      </c>
      <c r="F30540" s="73" t="s">
        <v>11</v>
      </c>
    </row>
    <row r="30541" spans="1:6" ht="25.5" x14ac:dyDescent="0.25">
      <c r="A30541" s="73" t="s">
        <v>28594</v>
      </c>
      <c r="B30541" s="74" t="s">
        <v>28595</v>
      </c>
      <c r="C30541" s="73" t="s">
        <v>778</v>
      </c>
      <c r="D30541" s="75">
        <v>50.82</v>
      </c>
      <c r="E30541" s="75">
        <v>50.82</v>
      </c>
      <c r="F30541" s="73" t="s">
        <v>11</v>
      </c>
    </row>
    <row r="30542" spans="1:6" ht="25.5" x14ac:dyDescent="0.25">
      <c r="A30542" s="73" t="s">
        <v>28596</v>
      </c>
      <c r="B30542" s="74" t="s">
        <v>28597</v>
      </c>
      <c r="C30542" s="73" t="s">
        <v>778</v>
      </c>
      <c r="D30542" s="75">
        <v>70.08</v>
      </c>
      <c r="E30542" s="75">
        <v>70.08</v>
      </c>
      <c r="F30542" s="73" t="s">
        <v>11</v>
      </c>
    </row>
    <row r="30543" spans="1:6" ht="25.5" x14ac:dyDescent="0.25">
      <c r="A30543" s="73" t="s">
        <v>28598</v>
      </c>
      <c r="B30543" s="74" t="s">
        <v>28599</v>
      </c>
      <c r="C30543" s="73" t="s">
        <v>778</v>
      </c>
      <c r="D30543" s="75">
        <v>40.159999999999997</v>
      </c>
      <c r="E30543" s="75">
        <v>40.159999999999997</v>
      </c>
      <c r="F30543" s="73" t="s">
        <v>11</v>
      </c>
    </row>
    <row r="30544" spans="1:6" x14ac:dyDescent="0.25">
      <c r="A30544" s="73" t="s">
        <v>28600</v>
      </c>
      <c r="B30544" s="74" t="s">
        <v>28601</v>
      </c>
      <c r="C30544" s="73" t="s">
        <v>778</v>
      </c>
      <c r="D30544" s="75">
        <v>9.59</v>
      </c>
      <c r="E30544" s="75">
        <v>9.59</v>
      </c>
      <c r="F30544" s="73" t="s">
        <v>11</v>
      </c>
    </row>
    <row r="30545" spans="1:6" x14ac:dyDescent="0.25">
      <c r="A30545" s="73" t="s">
        <v>28602</v>
      </c>
      <c r="B30545" s="74" t="s">
        <v>28603</v>
      </c>
      <c r="C30545" s="73" t="s">
        <v>778</v>
      </c>
      <c r="D30545" s="75">
        <v>70.28</v>
      </c>
      <c r="E30545" s="75">
        <v>70.28</v>
      </c>
      <c r="F30545" s="73" t="s">
        <v>11</v>
      </c>
    </row>
    <row r="30546" spans="1:6" ht="25.5" x14ac:dyDescent="0.25">
      <c r="A30546" s="73" t="s">
        <v>28604</v>
      </c>
      <c r="B30546" s="74" t="s">
        <v>28605</v>
      </c>
      <c r="C30546" s="73" t="s">
        <v>778</v>
      </c>
      <c r="D30546" s="75">
        <v>31.32</v>
      </c>
      <c r="E30546" s="75">
        <v>31.32</v>
      </c>
      <c r="F30546" s="73" t="s">
        <v>11</v>
      </c>
    </row>
    <row r="30547" spans="1:6" ht="38.25" x14ac:dyDescent="0.25">
      <c r="A30547" s="73" t="s">
        <v>28606</v>
      </c>
      <c r="B30547" s="74" t="s">
        <v>28607</v>
      </c>
      <c r="C30547" s="73" t="s">
        <v>10746</v>
      </c>
      <c r="D30547" s="75">
        <v>81.599999999999994</v>
      </c>
      <c r="E30547" s="75">
        <v>81.599999999999994</v>
      </c>
      <c r="F30547" s="73" t="s">
        <v>11</v>
      </c>
    </row>
    <row r="30548" spans="1:6" ht="38.25" x14ac:dyDescent="0.25">
      <c r="A30548" s="73" t="s">
        <v>28608</v>
      </c>
      <c r="B30548" s="74" t="s">
        <v>28609</v>
      </c>
      <c r="C30548" s="73" t="s">
        <v>10746</v>
      </c>
      <c r="D30548" s="75">
        <v>98.54</v>
      </c>
      <c r="E30548" s="75">
        <v>98.54</v>
      </c>
      <c r="F30548" s="73" t="s">
        <v>11</v>
      </c>
    </row>
    <row r="30549" spans="1:6" x14ac:dyDescent="0.25">
      <c r="A30549" s="73" t="s">
        <v>28610</v>
      </c>
      <c r="B30549" s="74" t="s">
        <v>28611</v>
      </c>
      <c r="C30549" s="73" t="s">
        <v>778</v>
      </c>
      <c r="D30549" s="75">
        <v>29.99</v>
      </c>
      <c r="E30549" s="75">
        <v>29.99</v>
      </c>
      <c r="F30549" s="73" t="s">
        <v>11</v>
      </c>
    </row>
    <row r="30550" spans="1:6" ht="51" x14ac:dyDescent="0.25">
      <c r="A30550" s="73" t="s">
        <v>28612</v>
      </c>
      <c r="B30550" s="74" t="s">
        <v>28613</v>
      </c>
      <c r="C30550" s="73" t="s">
        <v>10761</v>
      </c>
      <c r="D30550" s="75">
        <v>1590</v>
      </c>
      <c r="E30550" s="75">
        <v>1590</v>
      </c>
      <c r="F30550" s="73" t="s">
        <v>11</v>
      </c>
    </row>
    <row r="30551" spans="1:6" x14ac:dyDescent="0.25">
      <c r="A30551" s="73" t="s">
        <v>28614</v>
      </c>
      <c r="B30551" s="74" t="s">
        <v>28615</v>
      </c>
      <c r="C30551" s="73" t="s">
        <v>778</v>
      </c>
      <c r="D30551" s="75">
        <v>48.34</v>
      </c>
      <c r="E30551" s="75">
        <v>48.34</v>
      </c>
      <c r="F30551" s="73" t="s">
        <v>11</v>
      </c>
    </row>
    <row r="30552" spans="1:6" ht="25.5" x14ac:dyDescent="0.25">
      <c r="A30552" s="73" t="s">
        <v>28616</v>
      </c>
      <c r="B30552" s="74" t="s">
        <v>28617</v>
      </c>
      <c r="C30552" s="73" t="s">
        <v>778</v>
      </c>
      <c r="D30552" s="75">
        <v>40.01</v>
      </c>
      <c r="E30552" s="75">
        <v>40.01</v>
      </c>
      <c r="F30552" s="73" t="s">
        <v>11</v>
      </c>
    </row>
    <row r="30553" spans="1:6" ht="25.5" x14ac:dyDescent="0.25">
      <c r="A30553" s="73" t="s">
        <v>28618</v>
      </c>
      <c r="B30553" s="74" t="s">
        <v>28619</v>
      </c>
      <c r="C30553" s="73" t="s">
        <v>778</v>
      </c>
      <c r="D30553" s="75">
        <v>38.86</v>
      </c>
      <c r="E30553" s="75">
        <v>38.86</v>
      </c>
      <c r="F30553" s="73" t="s">
        <v>11</v>
      </c>
    </row>
    <row r="30554" spans="1:6" ht="25.5" x14ac:dyDescent="0.25">
      <c r="A30554" s="73" t="s">
        <v>28620</v>
      </c>
      <c r="B30554" s="74" t="s">
        <v>28621</v>
      </c>
      <c r="C30554" s="73" t="s">
        <v>778</v>
      </c>
      <c r="D30554" s="75">
        <v>43</v>
      </c>
      <c r="E30554" s="75">
        <v>43</v>
      </c>
      <c r="F30554" s="73" t="s">
        <v>11</v>
      </c>
    </row>
    <row r="30555" spans="1:6" ht="25.5" x14ac:dyDescent="0.25">
      <c r="A30555" s="73" t="s">
        <v>28622</v>
      </c>
      <c r="B30555" s="74" t="s">
        <v>28623</v>
      </c>
      <c r="C30555" s="73" t="s">
        <v>778</v>
      </c>
      <c r="D30555" s="75">
        <v>31.08</v>
      </c>
      <c r="E30555" s="75">
        <v>31.08</v>
      </c>
      <c r="F30555" s="73" t="s">
        <v>11</v>
      </c>
    </row>
    <row r="30556" spans="1:6" ht="51" x14ac:dyDescent="0.25">
      <c r="A30556" s="73" t="s">
        <v>28624</v>
      </c>
      <c r="B30556" s="74" t="s">
        <v>28625</v>
      </c>
      <c r="C30556" s="73" t="s">
        <v>10746</v>
      </c>
      <c r="D30556" s="75">
        <v>760</v>
      </c>
      <c r="E30556" s="75">
        <v>760</v>
      </c>
      <c r="F30556" s="73" t="s">
        <v>11</v>
      </c>
    </row>
    <row r="30557" spans="1:6" x14ac:dyDescent="0.25">
      <c r="A30557" s="73" t="s">
        <v>28626</v>
      </c>
      <c r="B30557" s="74" t="s">
        <v>28627</v>
      </c>
      <c r="C30557" s="73" t="s">
        <v>21</v>
      </c>
      <c r="D30557" s="75">
        <v>270.51</v>
      </c>
      <c r="E30557" s="75">
        <v>270.51</v>
      </c>
      <c r="F30557" s="73" t="s">
        <v>11</v>
      </c>
    </row>
    <row r="30558" spans="1:6" ht="25.5" x14ac:dyDescent="0.25">
      <c r="A30558" s="73" t="s">
        <v>28628</v>
      </c>
      <c r="B30558" s="74" t="s">
        <v>28629</v>
      </c>
      <c r="C30558" s="73" t="s">
        <v>778</v>
      </c>
      <c r="D30558" s="75">
        <v>49.99</v>
      </c>
      <c r="E30558" s="75">
        <v>49.99</v>
      </c>
      <c r="F30558" s="73" t="s">
        <v>11</v>
      </c>
    </row>
    <row r="30559" spans="1:6" ht="25.5" x14ac:dyDescent="0.25">
      <c r="A30559" s="73" t="s">
        <v>28630</v>
      </c>
      <c r="B30559" s="74" t="s">
        <v>28631</v>
      </c>
      <c r="C30559" s="73" t="s">
        <v>778</v>
      </c>
      <c r="D30559" s="75">
        <v>29.39</v>
      </c>
      <c r="E30559" s="75">
        <v>29.39</v>
      </c>
      <c r="F30559" s="73" t="s">
        <v>11</v>
      </c>
    </row>
    <row r="30560" spans="1:6" ht="25.5" x14ac:dyDescent="0.25">
      <c r="A30560" s="73" t="s">
        <v>28632</v>
      </c>
      <c r="B30560" s="74" t="s">
        <v>28633</v>
      </c>
      <c r="C30560" s="73" t="s">
        <v>778</v>
      </c>
      <c r="D30560" s="75">
        <v>13.83</v>
      </c>
      <c r="E30560" s="75">
        <v>13.83</v>
      </c>
      <c r="F30560" s="73" t="s">
        <v>11</v>
      </c>
    </row>
    <row r="30561" spans="1:6" ht="25.5" x14ac:dyDescent="0.25">
      <c r="A30561" s="73" t="s">
        <v>28634</v>
      </c>
      <c r="B30561" s="74" t="s">
        <v>28635</v>
      </c>
      <c r="C30561" s="73" t="s">
        <v>778</v>
      </c>
      <c r="D30561" s="75">
        <v>45.68</v>
      </c>
      <c r="E30561" s="75">
        <v>45.68</v>
      </c>
      <c r="F30561" s="73" t="s">
        <v>11</v>
      </c>
    </row>
    <row r="30562" spans="1:6" ht="51" x14ac:dyDescent="0.25">
      <c r="A30562" s="73" t="s">
        <v>28636</v>
      </c>
      <c r="B30562" s="74" t="s">
        <v>28637</v>
      </c>
      <c r="C30562" s="73" t="s">
        <v>21</v>
      </c>
      <c r="D30562" s="75">
        <v>1935.02</v>
      </c>
      <c r="E30562" s="75">
        <v>1935.02</v>
      </c>
      <c r="F30562" s="73" t="s">
        <v>11</v>
      </c>
    </row>
    <row r="30563" spans="1:6" ht="63.75" x14ac:dyDescent="0.25">
      <c r="A30563" s="73" t="s">
        <v>28638</v>
      </c>
      <c r="B30563" s="74" t="s">
        <v>28639</v>
      </c>
      <c r="C30563" s="73" t="s">
        <v>17437</v>
      </c>
      <c r="D30563" s="75">
        <v>1.08</v>
      </c>
      <c r="E30563" s="75">
        <v>1.08</v>
      </c>
      <c r="F30563" s="73" t="s">
        <v>11</v>
      </c>
    </row>
    <row r="30564" spans="1:6" ht="51" x14ac:dyDescent="0.25">
      <c r="A30564" s="73" t="s">
        <v>28640</v>
      </c>
      <c r="B30564" s="74" t="s">
        <v>28641</v>
      </c>
      <c r="C30564" s="73" t="s">
        <v>21</v>
      </c>
      <c r="D30564" s="75">
        <v>1911.92</v>
      </c>
      <c r="E30564" s="75">
        <v>1911.92</v>
      </c>
      <c r="F30564" s="73" t="s">
        <v>11</v>
      </c>
    </row>
    <row r="30565" spans="1:6" ht="63.75" x14ac:dyDescent="0.25">
      <c r="A30565" s="73" t="s">
        <v>28642</v>
      </c>
      <c r="B30565" s="74" t="s">
        <v>28643</v>
      </c>
      <c r="C30565" s="73" t="s">
        <v>17437</v>
      </c>
      <c r="D30565" s="75">
        <v>1.08</v>
      </c>
      <c r="E30565" s="75">
        <v>1.08</v>
      </c>
      <c r="F30565" s="73" t="s">
        <v>11</v>
      </c>
    </row>
    <row r="30566" spans="1:6" ht="63.75" x14ac:dyDescent="0.25">
      <c r="A30566" s="73" t="s">
        <v>28644</v>
      </c>
      <c r="B30566" s="74" t="s">
        <v>28645</v>
      </c>
      <c r="C30566" s="73" t="s">
        <v>21</v>
      </c>
      <c r="D30566" s="75">
        <v>2209.79</v>
      </c>
      <c r="E30566" s="75">
        <v>2209.79</v>
      </c>
      <c r="F30566" s="73" t="s">
        <v>11</v>
      </c>
    </row>
    <row r="30567" spans="1:6" ht="25.5" x14ac:dyDescent="0.25">
      <c r="A30567" s="73" t="s">
        <v>28646</v>
      </c>
      <c r="B30567" s="74" t="s">
        <v>28647</v>
      </c>
      <c r="C30567" s="73" t="s">
        <v>778</v>
      </c>
      <c r="D30567" s="75">
        <v>62.5</v>
      </c>
      <c r="E30567" s="75">
        <v>62.5</v>
      </c>
      <c r="F30567" s="73" t="s">
        <v>11</v>
      </c>
    </row>
    <row r="30568" spans="1:6" ht="38.25" x14ac:dyDescent="0.25">
      <c r="A30568" s="73" t="s">
        <v>28648</v>
      </c>
      <c r="B30568" s="74" t="s">
        <v>28649</v>
      </c>
      <c r="C30568" s="73" t="s">
        <v>28560</v>
      </c>
      <c r="D30568" s="75">
        <v>17.7</v>
      </c>
      <c r="E30568" s="75">
        <v>17.7</v>
      </c>
      <c r="F30568" s="73" t="s">
        <v>11</v>
      </c>
    </row>
    <row r="30569" spans="1:6" ht="25.5" x14ac:dyDescent="0.25">
      <c r="A30569" s="73" t="s">
        <v>28650</v>
      </c>
      <c r="B30569" s="74" t="s">
        <v>28651</v>
      </c>
      <c r="C30569" s="73" t="s">
        <v>21</v>
      </c>
      <c r="D30569" s="75">
        <v>146</v>
      </c>
      <c r="E30569" s="75">
        <v>146</v>
      </c>
      <c r="F30569" s="73" t="s">
        <v>11</v>
      </c>
    </row>
    <row r="30570" spans="1:6" ht="25.5" x14ac:dyDescent="0.25">
      <c r="A30570" s="73" t="s">
        <v>28652</v>
      </c>
      <c r="B30570" s="74" t="s">
        <v>28653</v>
      </c>
      <c r="C30570" s="73" t="s">
        <v>21</v>
      </c>
      <c r="D30570" s="75">
        <v>2.35</v>
      </c>
      <c r="E30570" s="75">
        <v>2.35</v>
      </c>
      <c r="F30570" s="73" t="s">
        <v>11</v>
      </c>
    </row>
    <row r="30571" spans="1:6" x14ac:dyDescent="0.25">
      <c r="A30571" s="73" t="s">
        <v>28654</v>
      </c>
      <c r="B30571" s="74" t="s">
        <v>28655</v>
      </c>
      <c r="C30571" s="73" t="s">
        <v>21</v>
      </c>
      <c r="D30571" s="75">
        <v>15.46</v>
      </c>
      <c r="E30571" s="75">
        <v>15.46</v>
      </c>
      <c r="F30571" s="73" t="s">
        <v>11</v>
      </c>
    </row>
    <row r="30572" spans="1:6" x14ac:dyDescent="0.25">
      <c r="A30572" s="73" t="s">
        <v>28656</v>
      </c>
      <c r="B30572" s="74" t="s">
        <v>28657</v>
      </c>
      <c r="C30572" s="73" t="s">
        <v>21</v>
      </c>
      <c r="D30572" s="75">
        <v>153.54</v>
      </c>
      <c r="E30572" s="75">
        <v>153.54</v>
      </c>
      <c r="F30572" s="73" t="s">
        <v>11</v>
      </c>
    </row>
    <row r="30573" spans="1:6" ht="25.5" x14ac:dyDescent="0.25">
      <c r="A30573" s="73" t="s">
        <v>28658</v>
      </c>
      <c r="B30573" s="74" t="s">
        <v>28659</v>
      </c>
      <c r="C30573" s="73" t="s">
        <v>21</v>
      </c>
      <c r="D30573" s="75">
        <v>11.14</v>
      </c>
      <c r="E30573" s="75">
        <v>11.14</v>
      </c>
      <c r="F30573" s="73" t="s">
        <v>11</v>
      </c>
    </row>
    <row r="30574" spans="1:6" ht="25.5" x14ac:dyDescent="0.25">
      <c r="A30574" s="73" t="s">
        <v>28660</v>
      </c>
      <c r="B30574" s="74" t="s">
        <v>28661</v>
      </c>
      <c r="C30574" s="73" t="s">
        <v>21</v>
      </c>
      <c r="D30574" s="75">
        <v>241.99</v>
      </c>
      <c r="E30574" s="75">
        <v>241.99</v>
      </c>
      <c r="F30574" s="73" t="s">
        <v>11</v>
      </c>
    </row>
    <row r="30575" spans="1:6" ht="25.5" x14ac:dyDescent="0.25">
      <c r="A30575" s="73" t="s">
        <v>28662</v>
      </c>
      <c r="B30575" s="74" t="s">
        <v>28663</v>
      </c>
      <c r="C30575" s="73" t="s">
        <v>21</v>
      </c>
      <c r="D30575" s="75">
        <v>15.46</v>
      </c>
      <c r="E30575" s="75">
        <v>15.46</v>
      </c>
      <c r="F30575" s="73" t="s">
        <v>11</v>
      </c>
    </row>
    <row r="30576" spans="1:6" x14ac:dyDescent="0.25">
      <c r="A30576" s="73" t="s">
        <v>28664</v>
      </c>
      <c r="B30576" s="74" t="s">
        <v>28665</v>
      </c>
      <c r="C30576" s="73" t="s">
        <v>778</v>
      </c>
      <c r="D30576" s="75">
        <v>8.16</v>
      </c>
      <c r="E30576" s="75">
        <v>8.16</v>
      </c>
      <c r="F30576" s="73" t="s">
        <v>11</v>
      </c>
    </row>
    <row r="30577" spans="1:6" x14ac:dyDescent="0.25">
      <c r="A30577" s="73" t="s">
        <v>28666</v>
      </c>
      <c r="B30577" s="74" t="s">
        <v>28667</v>
      </c>
      <c r="C30577" s="73" t="s">
        <v>778</v>
      </c>
      <c r="D30577" s="75">
        <v>2.8</v>
      </c>
      <c r="E30577" s="75">
        <v>2.8</v>
      </c>
      <c r="F30577" s="73" t="s">
        <v>11</v>
      </c>
    </row>
    <row r="30578" spans="1:6" ht="25.5" x14ac:dyDescent="0.25">
      <c r="A30578" s="73" t="s">
        <v>28668</v>
      </c>
      <c r="B30578" s="74" t="s">
        <v>28669</v>
      </c>
      <c r="C30578" s="73" t="s">
        <v>778</v>
      </c>
      <c r="D30578" s="75">
        <v>45.85</v>
      </c>
      <c r="E30578" s="75">
        <v>45.85</v>
      </c>
      <c r="F30578" s="73" t="s">
        <v>11</v>
      </c>
    </row>
    <row r="30579" spans="1:6" ht="25.5" x14ac:dyDescent="0.25">
      <c r="A30579" s="73" t="s">
        <v>28670</v>
      </c>
      <c r="B30579" s="74" t="s">
        <v>28671</v>
      </c>
      <c r="C30579" s="73" t="s">
        <v>21</v>
      </c>
      <c r="D30579" s="75">
        <v>114.77</v>
      </c>
      <c r="E30579" s="75">
        <v>114.77</v>
      </c>
      <c r="F30579" s="73" t="s">
        <v>11</v>
      </c>
    </row>
    <row r="30580" spans="1:6" x14ac:dyDescent="0.25">
      <c r="A30580" s="73" t="s">
        <v>28672</v>
      </c>
      <c r="B30580" s="74" t="s">
        <v>28673</v>
      </c>
      <c r="C30580" s="73" t="s">
        <v>21</v>
      </c>
      <c r="D30580" s="75">
        <v>261.93</v>
      </c>
      <c r="E30580" s="75">
        <v>261.93</v>
      </c>
      <c r="F30580" s="73" t="s">
        <v>11</v>
      </c>
    </row>
    <row r="30581" spans="1:6" x14ac:dyDescent="0.25">
      <c r="A30581" s="73" t="s">
        <v>28674</v>
      </c>
      <c r="B30581" s="74" t="s">
        <v>28675</v>
      </c>
      <c r="C30581" s="73" t="s">
        <v>21</v>
      </c>
      <c r="D30581" s="75">
        <v>162.4</v>
      </c>
      <c r="E30581" s="75">
        <v>162.4</v>
      </c>
      <c r="F30581" s="73" t="s">
        <v>11</v>
      </c>
    </row>
    <row r="30582" spans="1:6" x14ac:dyDescent="0.25">
      <c r="A30582" s="73" t="s">
        <v>28676</v>
      </c>
      <c r="B30582" s="74" t="s">
        <v>28677</v>
      </c>
      <c r="C30582" s="73" t="s">
        <v>21</v>
      </c>
      <c r="D30582" s="75">
        <v>399.66</v>
      </c>
      <c r="E30582" s="75">
        <v>399.66</v>
      </c>
      <c r="F30582" s="73" t="s">
        <v>11</v>
      </c>
    </row>
    <row r="30583" spans="1:6" ht="25.5" x14ac:dyDescent="0.25">
      <c r="A30583" s="73" t="s">
        <v>28678</v>
      </c>
      <c r="B30583" s="74" t="s">
        <v>28679</v>
      </c>
      <c r="C30583" s="73" t="s">
        <v>778</v>
      </c>
      <c r="D30583" s="75">
        <v>30.7</v>
      </c>
      <c r="E30583" s="75">
        <v>30.7</v>
      </c>
      <c r="F30583" s="73" t="s">
        <v>11</v>
      </c>
    </row>
    <row r="30584" spans="1:6" x14ac:dyDescent="0.25">
      <c r="A30584" s="73" t="s">
        <v>28680</v>
      </c>
      <c r="B30584" s="74" t="s">
        <v>28681</v>
      </c>
      <c r="C30584" s="73" t="s">
        <v>778</v>
      </c>
      <c r="D30584" s="75">
        <v>4</v>
      </c>
      <c r="E30584" s="75">
        <v>4</v>
      </c>
      <c r="F30584" s="73" t="s">
        <v>11</v>
      </c>
    </row>
    <row r="30585" spans="1:6" x14ac:dyDescent="0.25">
      <c r="A30585" s="73" t="s">
        <v>28682</v>
      </c>
      <c r="B30585" s="74" t="s">
        <v>28683</v>
      </c>
      <c r="C30585" s="73" t="s">
        <v>778</v>
      </c>
      <c r="D30585" s="75">
        <v>12.94</v>
      </c>
      <c r="E30585" s="75">
        <v>12.94</v>
      </c>
      <c r="F30585" s="73" t="s">
        <v>11</v>
      </c>
    </row>
    <row r="30586" spans="1:6" x14ac:dyDescent="0.25">
      <c r="A30586" s="73" t="s">
        <v>28684</v>
      </c>
      <c r="B30586" s="74" t="s">
        <v>28685</v>
      </c>
      <c r="C30586" s="73" t="s">
        <v>778</v>
      </c>
      <c r="D30586" s="75">
        <v>3.18</v>
      </c>
      <c r="E30586" s="75">
        <v>3.18</v>
      </c>
      <c r="F30586" s="73" t="s">
        <v>11</v>
      </c>
    </row>
    <row r="30587" spans="1:6" x14ac:dyDescent="0.25">
      <c r="A30587" s="73" t="s">
        <v>28686</v>
      </c>
      <c r="B30587" s="74" t="s">
        <v>28687</v>
      </c>
      <c r="C30587" s="73" t="s">
        <v>778</v>
      </c>
      <c r="D30587" s="75">
        <v>7.96</v>
      </c>
      <c r="E30587" s="75">
        <v>7.96</v>
      </c>
      <c r="F30587" s="73" t="s">
        <v>11</v>
      </c>
    </row>
    <row r="30588" spans="1:6" ht="25.5" x14ac:dyDescent="0.25">
      <c r="A30588" s="73" t="s">
        <v>28688</v>
      </c>
      <c r="B30588" s="74" t="s">
        <v>28689</v>
      </c>
      <c r="C30588" s="73" t="s">
        <v>778</v>
      </c>
      <c r="D30588" s="75">
        <v>103.9</v>
      </c>
      <c r="E30588" s="75">
        <v>103.9</v>
      </c>
      <c r="F30588" s="73" t="s">
        <v>11</v>
      </c>
    </row>
    <row r="30589" spans="1:6" ht="25.5" x14ac:dyDescent="0.25">
      <c r="A30589" s="73" t="s">
        <v>28690</v>
      </c>
      <c r="B30589" s="74" t="s">
        <v>28691</v>
      </c>
      <c r="C30589" s="73" t="s">
        <v>10748</v>
      </c>
      <c r="D30589" s="75">
        <v>1.07</v>
      </c>
      <c r="E30589" s="75">
        <v>1.07</v>
      </c>
      <c r="F30589" s="73" t="s">
        <v>11</v>
      </c>
    </row>
    <row r="30590" spans="1:6" x14ac:dyDescent="0.25">
      <c r="A30590" s="73" t="s">
        <v>28692</v>
      </c>
      <c r="B30590" s="74" t="s">
        <v>28693</v>
      </c>
      <c r="C30590" s="73" t="s">
        <v>778</v>
      </c>
      <c r="D30590" s="75">
        <v>5.58</v>
      </c>
      <c r="E30590" s="75">
        <v>5.58</v>
      </c>
      <c r="F30590" s="73" t="s">
        <v>11</v>
      </c>
    </row>
    <row r="30591" spans="1:6" x14ac:dyDescent="0.25">
      <c r="A30591" s="73" t="s">
        <v>28694</v>
      </c>
      <c r="B30591" s="74" t="s">
        <v>28695</v>
      </c>
      <c r="C30591" s="73" t="s">
        <v>778</v>
      </c>
      <c r="D30591" s="75">
        <v>5.5</v>
      </c>
      <c r="E30591" s="75">
        <v>5.5</v>
      </c>
      <c r="F30591" s="73" t="s">
        <v>11</v>
      </c>
    </row>
    <row r="30592" spans="1:6" ht="38.25" x14ac:dyDescent="0.25">
      <c r="A30592" s="73" t="s">
        <v>28696</v>
      </c>
      <c r="B30592" s="74" t="s">
        <v>28697</v>
      </c>
      <c r="C30592" s="73" t="s">
        <v>17612</v>
      </c>
      <c r="D30592" s="75">
        <v>715</v>
      </c>
      <c r="E30592" s="75">
        <v>715</v>
      </c>
      <c r="F30592" s="73" t="s">
        <v>11</v>
      </c>
    </row>
    <row r="30593" spans="1:6" ht="25.5" x14ac:dyDescent="0.25">
      <c r="A30593" s="73" t="s">
        <v>28698</v>
      </c>
      <c r="B30593" s="74" t="s">
        <v>28699</v>
      </c>
      <c r="C30593" s="73" t="s">
        <v>17612</v>
      </c>
      <c r="D30593" s="75">
        <v>3644.93</v>
      </c>
      <c r="E30593" s="75">
        <v>3644.93</v>
      </c>
      <c r="F30593" s="73" t="s">
        <v>11</v>
      </c>
    </row>
    <row r="30594" spans="1:6" x14ac:dyDescent="0.25">
      <c r="A30594" s="73" t="s">
        <v>28700</v>
      </c>
      <c r="B30594" s="74" t="s">
        <v>28701</v>
      </c>
      <c r="C30594" s="73" t="s">
        <v>778</v>
      </c>
      <c r="D30594" s="75">
        <v>42.78</v>
      </c>
      <c r="E30594" s="75">
        <v>42.78</v>
      </c>
      <c r="F30594" s="73" t="s">
        <v>11</v>
      </c>
    </row>
    <row r="30595" spans="1:6" ht="51" x14ac:dyDescent="0.25">
      <c r="A30595" s="73" t="s">
        <v>28702</v>
      </c>
      <c r="B30595" s="74" t="s">
        <v>28703</v>
      </c>
      <c r="C30595" s="73" t="s">
        <v>865</v>
      </c>
      <c r="D30595" s="75">
        <v>12.5</v>
      </c>
      <c r="E30595" s="75">
        <v>12.5</v>
      </c>
      <c r="F30595" s="73" t="s">
        <v>11</v>
      </c>
    </row>
    <row r="30596" spans="1:6" ht="51" x14ac:dyDescent="0.25">
      <c r="A30596" s="73" t="s">
        <v>28704</v>
      </c>
      <c r="B30596" s="74" t="s">
        <v>28705</v>
      </c>
      <c r="C30596" s="73" t="s">
        <v>28503</v>
      </c>
      <c r="D30596" s="75">
        <v>21.12</v>
      </c>
      <c r="E30596" s="75">
        <v>21.12</v>
      </c>
      <c r="F30596" s="73" t="s">
        <v>11</v>
      </c>
    </row>
    <row r="30597" spans="1:6" x14ac:dyDescent="0.25">
      <c r="A30597" s="73" t="s">
        <v>28706</v>
      </c>
      <c r="B30597" s="74" t="s">
        <v>28707</v>
      </c>
      <c r="C30597" s="73" t="s">
        <v>778</v>
      </c>
      <c r="D30597" s="75">
        <v>100.83</v>
      </c>
      <c r="E30597" s="75">
        <v>100.83</v>
      </c>
      <c r="F30597" s="73" t="s">
        <v>11</v>
      </c>
    </row>
    <row r="30598" spans="1:6" x14ac:dyDescent="0.25">
      <c r="A30598" s="73" t="s">
        <v>28708</v>
      </c>
      <c r="B30598" s="74" t="s">
        <v>35185</v>
      </c>
      <c r="C30598" s="73" t="s">
        <v>778</v>
      </c>
      <c r="D30598" s="75">
        <v>5.21</v>
      </c>
      <c r="E30598" s="75">
        <v>5.21</v>
      </c>
      <c r="F30598" s="73" t="s">
        <v>11</v>
      </c>
    </row>
    <row r="30599" spans="1:6" x14ac:dyDescent="0.25">
      <c r="A30599" s="73" t="s">
        <v>28709</v>
      </c>
      <c r="B30599" s="74" t="s">
        <v>35186</v>
      </c>
      <c r="C30599" s="73" t="s">
        <v>778</v>
      </c>
      <c r="D30599" s="75">
        <v>5.38</v>
      </c>
      <c r="E30599" s="75">
        <v>5.38</v>
      </c>
      <c r="F30599" s="73" t="s">
        <v>11</v>
      </c>
    </row>
    <row r="30600" spans="1:6" x14ac:dyDescent="0.25">
      <c r="A30600" s="73" t="s">
        <v>28710</v>
      </c>
      <c r="B30600" s="74" t="s">
        <v>28711</v>
      </c>
      <c r="C30600" s="73" t="s">
        <v>19</v>
      </c>
      <c r="D30600" s="75">
        <v>28.6</v>
      </c>
      <c r="E30600" s="75">
        <v>31.11</v>
      </c>
      <c r="F30600" s="73" t="s">
        <v>11</v>
      </c>
    </row>
    <row r="30601" spans="1:6" x14ac:dyDescent="0.25">
      <c r="A30601" s="73" t="s">
        <v>28712</v>
      </c>
      <c r="B30601" s="74" t="s">
        <v>28713</v>
      </c>
      <c r="C30601" s="73" t="s">
        <v>19</v>
      </c>
      <c r="D30601" s="75">
        <v>33.130000000000003</v>
      </c>
      <c r="E30601" s="75">
        <v>36.14</v>
      </c>
      <c r="F30601" s="73" t="s">
        <v>11</v>
      </c>
    </row>
    <row r="30602" spans="1:6" x14ac:dyDescent="0.25">
      <c r="A30602" s="73" t="s">
        <v>28714</v>
      </c>
      <c r="B30602" s="74" t="s">
        <v>28715</v>
      </c>
      <c r="C30602" s="73" t="s">
        <v>19</v>
      </c>
      <c r="D30602" s="75">
        <v>42.58</v>
      </c>
      <c r="E30602" s="75">
        <v>46.69</v>
      </c>
      <c r="F30602" s="73" t="s">
        <v>11</v>
      </c>
    </row>
    <row r="30603" spans="1:6" x14ac:dyDescent="0.25">
      <c r="A30603" s="73" t="s">
        <v>28716</v>
      </c>
      <c r="B30603" s="74" t="s">
        <v>28717</v>
      </c>
      <c r="C30603" s="73" t="s">
        <v>19</v>
      </c>
      <c r="D30603" s="75">
        <v>23.47</v>
      </c>
      <c r="E30603" s="75">
        <v>25.4</v>
      </c>
      <c r="F30603" s="73" t="s">
        <v>11</v>
      </c>
    </row>
    <row r="30604" spans="1:6" x14ac:dyDescent="0.25">
      <c r="A30604" s="73" t="s">
        <v>28718</v>
      </c>
      <c r="B30604" s="74" t="s">
        <v>28719</v>
      </c>
      <c r="C30604" s="73" t="s">
        <v>19</v>
      </c>
      <c r="D30604" s="75">
        <v>33.04</v>
      </c>
      <c r="E30604" s="75">
        <v>36.06</v>
      </c>
      <c r="F30604" s="73" t="s">
        <v>11</v>
      </c>
    </row>
    <row r="30605" spans="1:6" x14ac:dyDescent="0.25">
      <c r="A30605" s="73" t="s">
        <v>28720</v>
      </c>
      <c r="B30605" s="74" t="s">
        <v>28721</v>
      </c>
      <c r="C30605" s="73" t="s">
        <v>19</v>
      </c>
      <c r="D30605" s="75">
        <v>22.36</v>
      </c>
      <c r="E30605" s="75">
        <v>24.12</v>
      </c>
      <c r="F30605" s="73" t="s">
        <v>11</v>
      </c>
    </row>
    <row r="30606" spans="1:6" x14ac:dyDescent="0.25">
      <c r="A30606" s="73" t="s">
        <v>28722</v>
      </c>
      <c r="B30606" s="74" t="s">
        <v>28723</v>
      </c>
      <c r="C30606" s="73" t="s">
        <v>19</v>
      </c>
      <c r="D30606" s="75">
        <v>25.87</v>
      </c>
      <c r="E30606" s="75">
        <v>27.99</v>
      </c>
      <c r="F30606" s="73" t="s">
        <v>11</v>
      </c>
    </row>
    <row r="30607" spans="1:6" x14ac:dyDescent="0.25">
      <c r="A30607" s="73" t="s">
        <v>28724</v>
      </c>
      <c r="B30607" s="74" t="s">
        <v>28725</v>
      </c>
      <c r="C30607" s="73" t="s">
        <v>19</v>
      </c>
      <c r="D30607" s="75">
        <v>33.85</v>
      </c>
      <c r="E30607" s="75">
        <v>36.83</v>
      </c>
      <c r="F30607" s="73" t="s">
        <v>11</v>
      </c>
    </row>
    <row r="30608" spans="1:6" x14ac:dyDescent="0.25">
      <c r="A30608" s="73" t="s">
        <v>28726</v>
      </c>
      <c r="B30608" s="74" t="s">
        <v>28727</v>
      </c>
      <c r="C30608" s="73" t="s">
        <v>19</v>
      </c>
      <c r="D30608" s="75">
        <v>39.270000000000003</v>
      </c>
      <c r="E30608" s="75">
        <v>42.84</v>
      </c>
      <c r="F30608" s="73" t="s">
        <v>11</v>
      </c>
    </row>
    <row r="30609" spans="1:6" x14ac:dyDescent="0.25">
      <c r="A30609" s="73" t="s">
        <v>28728</v>
      </c>
      <c r="B30609" s="74" t="s">
        <v>28729</v>
      </c>
      <c r="C30609" s="73" t="s">
        <v>19</v>
      </c>
      <c r="D30609" s="75">
        <v>25.98</v>
      </c>
      <c r="E30609" s="75">
        <v>28.15</v>
      </c>
      <c r="F30609" s="73" t="s">
        <v>11</v>
      </c>
    </row>
    <row r="30610" spans="1:6" x14ac:dyDescent="0.25">
      <c r="A30610" s="73" t="s">
        <v>28730</v>
      </c>
      <c r="B30610" s="74" t="s">
        <v>28731</v>
      </c>
      <c r="C30610" s="73" t="s">
        <v>19</v>
      </c>
      <c r="D30610" s="75">
        <v>30.9</v>
      </c>
      <c r="E30610" s="75">
        <v>33.799999999999997</v>
      </c>
      <c r="F30610" s="73" t="s">
        <v>11</v>
      </c>
    </row>
    <row r="30611" spans="1:6" x14ac:dyDescent="0.25">
      <c r="A30611" s="73" t="s">
        <v>28732</v>
      </c>
      <c r="B30611" s="74" t="s">
        <v>28733</v>
      </c>
      <c r="C30611" s="73" t="s">
        <v>19</v>
      </c>
      <c r="D30611" s="75">
        <v>20.89</v>
      </c>
      <c r="E30611" s="75">
        <v>22.54</v>
      </c>
      <c r="F30611" s="73" t="s">
        <v>11</v>
      </c>
    </row>
    <row r="30612" spans="1:6" x14ac:dyDescent="0.25">
      <c r="A30612" s="73" t="s">
        <v>28734</v>
      </c>
      <c r="B30612" s="74" t="s">
        <v>28735</v>
      </c>
      <c r="C30612" s="73" t="s">
        <v>19</v>
      </c>
      <c r="D30612" s="75">
        <v>28.58</v>
      </c>
      <c r="E30612" s="75">
        <v>30.9</v>
      </c>
      <c r="F30612" s="73" t="s">
        <v>11</v>
      </c>
    </row>
    <row r="30613" spans="1:6" x14ac:dyDescent="0.25">
      <c r="A30613" s="73" t="s">
        <v>28736</v>
      </c>
      <c r="B30613" s="74" t="s">
        <v>28737</v>
      </c>
      <c r="C30613" s="73" t="s">
        <v>19</v>
      </c>
      <c r="D30613" s="75">
        <v>25.95</v>
      </c>
      <c r="E30613" s="75">
        <v>28.13</v>
      </c>
      <c r="F30613" s="73" t="s">
        <v>11</v>
      </c>
    </row>
    <row r="30614" spans="1:6" x14ac:dyDescent="0.25">
      <c r="A30614" s="73" t="s">
        <v>28738</v>
      </c>
      <c r="B30614" s="74" t="s">
        <v>28739</v>
      </c>
      <c r="C30614" s="73" t="s">
        <v>19</v>
      </c>
      <c r="D30614" s="75">
        <v>26.31</v>
      </c>
      <c r="E30614" s="75">
        <v>28.51</v>
      </c>
      <c r="F30614" s="73" t="s">
        <v>11</v>
      </c>
    </row>
    <row r="30615" spans="1:6" x14ac:dyDescent="0.25">
      <c r="A30615" s="73" t="s">
        <v>28740</v>
      </c>
      <c r="B30615" s="74" t="s">
        <v>28741</v>
      </c>
      <c r="C30615" s="73" t="s">
        <v>19</v>
      </c>
      <c r="D30615" s="75">
        <v>20.49</v>
      </c>
      <c r="E30615" s="75">
        <v>22.04</v>
      </c>
      <c r="F30615" s="73" t="s">
        <v>11</v>
      </c>
    </row>
    <row r="30616" spans="1:6" x14ac:dyDescent="0.25">
      <c r="A30616" s="73" t="s">
        <v>28742</v>
      </c>
      <c r="B30616" s="74" t="s">
        <v>28743</v>
      </c>
      <c r="C30616" s="73" t="s">
        <v>19</v>
      </c>
      <c r="D30616" s="75">
        <v>35.119999999999997</v>
      </c>
      <c r="E30616" s="75">
        <v>38.29</v>
      </c>
      <c r="F30616" s="73" t="s">
        <v>11</v>
      </c>
    </row>
    <row r="30617" spans="1:6" x14ac:dyDescent="0.25">
      <c r="A30617" s="73" t="s">
        <v>35193</v>
      </c>
      <c r="B30617" s="74" t="s">
        <v>35194</v>
      </c>
      <c r="C30617" s="73" t="s">
        <v>19</v>
      </c>
      <c r="D30617" s="75">
        <v>55.5</v>
      </c>
      <c r="E30617" s="75">
        <v>60.88</v>
      </c>
      <c r="F30617" s="73" t="s">
        <v>11</v>
      </c>
    </row>
    <row r="30618" spans="1:6" x14ac:dyDescent="0.25">
      <c r="A30618" s="73" t="s">
        <v>35195</v>
      </c>
      <c r="B30618" s="74" t="s">
        <v>35196</v>
      </c>
      <c r="C30618" s="73" t="s">
        <v>19</v>
      </c>
      <c r="D30618" s="75">
        <v>29.9</v>
      </c>
      <c r="E30618" s="75">
        <v>32.43</v>
      </c>
      <c r="F30618" s="73" t="s">
        <v>11</v>
      </c>
    </row>
    <row r="30619" spans="1:6" x14ac:dyDescent="0.25">
      <c r="A30619" s="73" t="s">
        <v>35197</v>
      </c>
      <c r="B30619" s="74" t="s">
        <v>35198</v>
      </c>
      <c r="C30619" s="73" t="s">
        <v>19</v>
      </c>
      <c r="D30619" s="75">
        <v>37.81</v>
      </c>
      <c r="E30619" s="75">
        <v>41.53</v>
      </c>
      <c r="F30619" s="73" t="s">
        <v>11</v>
      </c>
    </row>
    <row r="30620" spans="1:6" x14ac:dyDescent="0.25">
      <c r="A30620" s="73" t="s">
        <v>35199</v>
      </c>
      <c r="B30620" s="74" t="s">
        <v>35200</v>
      </c>
      <c r="C30620" s="73" t="s">
        <v>19</v>
      </c>
      <c r="D30620" s="75">
        <v>28.99</v>
      </c>
      <c r="E30620" s="75">
        <v>31.62</v>
      </c>
      <c r="F30620" s="73" t="s">
        <v>11</v>
      </c>
    </row>
    <row r="30621" spans="1:6" x14ac:dyDescent="0.25">
      <c r="A30621" s="73" t="s">
        <v>35201</v>
      </c>
      <c r="B30621" s="74" t="s">
        <v>35202</v>
      </c>
      <c r="C30621" s="73" t="s">
        <v>19</v>
      </c>
      <c r="D30621" s="75">
        <v>40.33</v>
      </c>
      <c r="E30621" s="75">
        <v>44.33</v>
      </c>
      <c r="F30621" s="73" t="s">
        <v>11</v>
      </c>
    </row>
    <row r="30622" spans="1:6" x14ac:dyDescent="0.25">
      <c r="A30622" s="73" t="s">
        <v>35203</v>
      </c>
      <c r="B30622" s="74" t="s">
        <v>35204</v>
      </c>
      <c r="C30622" s="73" t="s">
        <v>19</v>
      </c>
      <c r="D30622" s="75">
        <v>27.51</v>
      </c>
      <c r="E30622" s="75">
        <v>29.99</v>
      </c>
      <c r="F30622" s="73" t="s">
        <v>11</v>
      </c>
    </row>
    <row r="30623" spans="1:6" x14ac:dyDescent="0.25">
      <c r="A30623" s="73" t="s">
        <v>35205</v>
      </c>
      <c r="B30623" s="74" t="s">
        <v>35206</v>
      </c>
      <c r="C30623" s="73" t="s">
        <v>19</v>
      </c>
      <c r="D30623" s="75">
        <v>27.32</v>
      </c>
      <c r="E30623" s="75">
        <v>29.78</v>
      </c>
      <c r="F30623" s="73" t="s">
        <v>11</v>
      </c>
    </row>
    <row r="30624" spans="1:6" x14ac:dyDescent="0.25">
      <c r="A30624" s="73" t="s">
        <v>28744</v>
      </c>
      <c r="B30624" s="74" t="s">
        <v>28745</v>
      </c>
      <c r="C30624" s="73" t="s">
        <v>19</v>
      </c>
      <c r="D30624" s="75">
        <v>26.27</v>
      </c>
      <c r="E30624" s="75">
        <v>28.5</v>
      </c>
      <c r="F30624" s="73" t="s">
        <v>11</v>
      </c>
    </row>
    <row r="30625" spans="1:6" x14ac:dyDescent="0.25">
      <c r="A30625" s="73" t="s">
        <v>28746</v>
      </c>
      <c r="B30625" s="74" t="s">
        <v>28747</v>
      </c>
      <c r="C30625" s="73" t="s">
        <v>19</v>
      </c>
      <c r="D30625" s="75">
        <v>26.27</v>
      </c>
      <c r="E30625" s="75">
        <v>28.39</v>
      </c>
      <c r="F30625" s="73" t="s">
        <v>11</v>
      </c>
    </row>
    <row r="30626" spans="1:6" x14ac:dyDescent="0.25">
      <c r="A30626" s="73" t="s">
        <v>28748</v>
      </c>
      <c r="B30626" s="74" t="s">
        <v>28749</v>
      </c>
      <c r="C30626" s="73" t="s">
        <v>19</v>
      </c>
      <c r="D30626" s="75">
        <v>25.4</v>
      </c>
      <c r="E30626" s="75">
        <v>27.48</v>
      </c>
      <c r="F30626" s="73" t="s">
        <v>11</v>
      </c>
    </row>
    <row r="30627" spans="1:6" x14ac:dyDescent="0.25">
      <c r="A30627" s="73" t="s">
        <v>28750</v>
      </c>
      <c r="B30627" s="74" t="s">
        <v>28751</v>
      </c>
      <c r="C30627" s="73" t="s">
        <v>19</v>
      </c>
      <c r="D30627" s="75">
        <v>22.84</v>
      </c>
      <c r="E30627" s="75">
        <v>24.61</v>
      </c>
      <c r="F30627" s="73" t="s">
        <v>11</v>
      </c>
    </row>
    <row r="30628" spans="1:6" x14ac:dyDescent="0.25">
      <c r="A30628" s="73" t="s">
        <v>35207</v>
      </c>
      <c r="B30628" s="74" t="s">
        <v>35208</v>
      </c>
      <c r="C30628" s="73" t="s">
        <v>19</v>
      </c>
      <c r="D30628" s="75">
        <v>22.69</v>
      </c>
      <c r="E30628" s="75">
        <v>24.48</v>
      </c>
      <c r="F30628" s="73" t="s">
        <v>11</v>
      </c>
    </row>
    <row r="30629" spans="1:6" x14ac:dyDescent="0.25">
      <c r="A30629" s="73" t="s">
        <v>35209</v>
      </c>
      <c r="B30629" s="74" t="s">
        <v>35210</v>
      </c>
      <c r="C30629" s="73" t="s">
        <v>19</v>
      </c>
      <c r="D30629" s="75">
        <v>35.33</v>
      </c>
      <c r="E30629" s="75">
        <v>38.549999999999997</v>
      </c>
      <c r="F30629" s="73" t="s">
        <v>11</v>
      </c>
    </row>
    <row r="30630" spans="1:6" x14ac:dyDescent="0.25">
      <c r="A30630" s="73" t="s">
        <v>35211</v>
      </c>
      <c r="B30630" s="74" t="s">
        <v>35212</v>
      </c>
      <c r="C30630" s="73" t="s">
        <v>19</v>
      </c>
      <c r="D30630" s="75">
        <v>56.2</v>
      </c>
      <c r="E30630" s="75">
        <v>59.65</v>
      </c>
      <c r="F30630" s="73" t="s">
        <v>11</v>
      </c>
    </row>
    <row r="30631" spans="1:6" x14ac:dyDescent="0.25">
      <c r="A30631" s="73" t="s">
        <v>35213</v>
      </c>
      <c r="B30631" s="74" t="s">
        <v>35214</v>
      </c>
      <c r="C30631" s="73" t="s">
        <v>19</v>
      </c>
      <c r="D30631" s="75">
        <v>40.43</v>
      </c>
      <c r="E30631" s="75">
        <v>43.88</v>
      </c>
      <c r="F30631" s="73" t="s">
        <v>11</v>
      </c>
    </row>
    <row r="30632" spans="1:6" x14ac:dyDescent="0.25">
      <c r="A30632" s="73" t="s">
        <v>28752</v>
      </c>
      <c r="B30632" s="74" t="s">
        <v>28753</v>
      </c>
      <c r="C30632" s="73" t="s">
        <v>17437</v>
      </c>
      <c r="D30632" s="75">
        <v>74.36</v>
      </c>
      <c r="E30632" s="75">
        <v>73.66</v>
      </c>
      <c r="F30632" s="73" t="s">
        <v>11</v>
      </c>
    </row>
    <row r="30633" spans="1:6" x14ac:dyDescent="0.25">
      <c r="A30633" s="73" t="s">
        <v>28754</v>
      </c>
      <c r="B30633" s="74" t="s">
        <v>28755</v>
      </c>
      <c r="C30633" s="73" t="s">
        <v>17437</v>
      </c>
      <c r="D30633" s="75">
        <v>290.95999999999998</v>
      </c>
      <c r="E30633" s="75">
        <v>288.7</v>
      </c>
      <c r="F30633" s="73" t="s">
        <v>11</v>
      </c>
    </row>
    <row r="30634" spans="1:6" ht="25.5" x14ac:dyDescent="0.25">
      <c r="A30634" s="73" t="s">
        <v>28842</v>
      </c>
      <c r="B30634" s="74" t="s">
        <v>28843</v>
      </c>
      <c r="C30634" s="73" t="s">
        <v>17437</v>
      </c>
      <c r="D30634" s="75">
        <v>72.37</v>
      </c>
      <c r="E30634" s="75">
        <v>71.989999999999995</v>
      </c>
      <c r="F30634" s="73" t="s">
        <v>11</v>
      </c>
    </row>
    <row r="30635" spans="1:6" ht="25.5" x14ac:dyDescent="0.25">
      <c r="A30635" s="73" t="s">
        <v>28844</v>
      </c>
      <c r="B30635" s="74" t="s">
        <v>28845</v>
      </c>
      <c r="C30635" s="73" t="s">
        <v>17437</v>
      </c>
      <c r="D30635" s="75">
        <v>57.86</v>
      </c>
      <c r="E30635" s="75">
        <v>57.57</v>
      </c>
      <c r="F30635" s="73" t="s">
        <v>11</v>
      </c>
    </row>
    <row r="30636" spans="1:6" ht="25.5" x14ac:dyDescent="0.25">
      <c r="A30636" s="73" t="s">
        <v>28846</v>
      </c>
      <c r="B30636" s="74" t="s">
        <v>28847</v>
      </c>
      <c r="C30636" s="73" t="s">
        <v>17437</v>
      </c>
      <c r="D30636" s="75">
        <v>47.28</v>
      </c>
      <c r="E30636" s="75">
        <v>47.04</v>
      </c>
      <c r="F30636" s="73" t="s">
        <v>11</v>
      </c>
    </row>
    <row r="30637" spans="1:6" ht="25.5" x14ac:dyDescent="0.25">
      <c r="A30637" s="73" t="s">
        <v>28848</v>
      </c>
      <c r="B30637" s="74" t="s">
        <v>28849</v>
      </c>
      <c r="C30637" s="73" t="s">
        <v>17437</v>
      </c>
      <c r="D30637" s="75">
        <v>81.83</v>
      </c>
      <c r="E30637" s="75">
        <v>81.459999999999994</v>
      </c>
      <c r="F30637" s="73" t="s">
        <v>11</v>
      </c>
    </row>
    <row r="30638" spans="1:6" ht="25.5" x14ac:dyDescent="0.25">
      <c r="A30638" s="73" t="s">
        <v>28850</v>
      </c>
      <c r="B30638" s="74" t="s">
        <v>28851</v>
      </c>
      <c r="C30638" s="73" t="s">
        <v>17437</v>
      </c>
      <c r="D30638" s="75">
        <v>65.430000000000007</v>
      </c>
      <c r="E30638" s="75">
        <v>65.14</v>
      </c>
      <c r="F30638" s="73" t="s">
        <v>11</v>
      </c>
    </row>
    <row r="30639" spans="1:6" ht="25.5" x14ac:dyDescent="0.25">
      <c r="A30639" s="73" t="s">
        <v>28852</v>
      </c>
      <c r="B30639" s="74" t="s">
        <v>28853</v>
      </c>
      <c r="C30639" s="73" t="s">
        <v>17437</v>
      </c>
      <c r="D30639" s="75">
        <v>53.46</v>
      </c>
      <c r="E30639" s="75">
        <v>53.22</v>
      </c>
      <c r="F30639" s="73" t="s">
        <v>11</v>
      </c>
    </row>
    <row r="30640" spans="1:6" ht="25.5" x14ac:dyDescent="0.25">
      <c r="A30640" s="73" t="s">
        <v>28854</v>
      </c>
      <c r="B30640" s="74" t="s">
        <v>28855</v>
      </c>
      <c r="C30640" s="73" t="s">
        <v>17437</v>
      </c>
      <c r="D30640" s="75">
        <v>163.54</v>
      </c>
      <c r="E30640" s="75">
        <v>163.16999999999999</v>
      </c>
      <c r="F30640" s="73" t="s">
        <v>11</v>
      </c>
    </row>
    <row r="30641" spans="1:6" ht="25.5" x14ac:dyDescent="0.25">
      <c r="A30641" s="73" t="s">
        <v>28856</v>
      </c>
      <c r="B30641" s="74" t="s">
        <v>28857</v>
      </c>
      <c r="C30641" s="73" t="s">
        <v>17437</v>
      </c>
      <c r="D30641" s="75">
        <v>130.77000000000001</v>
      </c>
      <c r="E30641" s="75">
        <v>130.47</v>
      </c>
      <c r="F30641" s="73" t="s">
        <v>11</v>
      </c>
    </row>
    <row r="30642" spans="1:6" ht="25.5" x14ac:dyDescent="0.25">
      <c r="A30642" s="73" t="s">
        <v>28858</v>
      </c>
      <c r="B30642" s="74" t="s">
        <v>28859</v>
      </c>
      <c r="C30642" s="73" t="s">
        <v>17437</v>
      </c>
      <c r="D30642" s="75">
        <v>106.84</v>
      </c>
      <c r="E30642" s="75">
        <v>106.6</v>
      </c>
      <c r="F30642" s="73" t="s">
        <v>11</v>
      </c>
    </row>
    <row r="30643" spans="1:6" ht="25.5" x14ac:dyDescent="0.25">
      <c r="A30643" s="73" t="s">
        <v>28860</v>
      </c>
      <c r="B30643" s="74" t="s">
        <v>28861</v>
      </c>
      <c r="C30643" s="73" t="s">
        <v>17437</v>
      </c>
      <c r="D30643" s="75">
        <v>220.89</v>
      </c>
      <c r="E30643" s="75">
        <v>220.52</v>
      </c>
      <c r="F30643" s="73" t="s">
        <v>11</v>
      </c>
    </row>
    <row r="30644" spans="1:6" ht="25.5" x14ac:dyDescent="0.25">
      <c r="A30644" s="73" t="s">
        <v>28862</v>
      </c>
      <c r="B30644" s="74" t="s">
        <v>28863</v>
      </c>
      <c r="C30644" s="73" t="s">
        <v>17437</v>
      </c>
      <c r="D30644" s="75">
        <v>176.62</v>
      </c>
      <c r="E30644" s="75">
        <v>176.33</v>
      </c>
      <c r="F30644" s="73" t="s">
        <v>11</v>
      </c>
    </row>
    <row r="30645" spans="1:6" ht="25.5" x14ac:dyDescent="0.25">
      <c r="A30645" s="73" t="s">
        <v>28864</v>
      </c>
      <c r="B30645" s="74" t="s">
        <v>28865</v>
      </c>
      <c r="C30645" s="73" t="s">
        <v>17437</v>
      </c>
      <c r="D30645" s="75">
        <v>144.31</v>
      </c>
      <c r="E30645" s="75">
        <v>144.07</v>
      </c>
      <c r="F30645" s="73" t="s">
        <v>11</v>
      </c>
    </row>
    <row r="30646" spans="1:6" x14ac:dyDescent="0.25">
      <c r="A30646" s="73" t="s">
        <v>35587</v>
      </c>
      <c r="B30646" s="74" t="s">
        <v>30255</v>
      </c>
      <c r="C30646" s="73" t="s">
        <v>35588</v>
      </c>
      <c r="D30646" s="75">
        <v>0.22</v>
      </c>
      <c r="E30646" s="75">
        <v>0.21</v>
      </c>
      <c r="F30646" s="73" t="s">
        <v>11</v>
      </c>
    </row>
    <row r="30647" spans="1:6" x14ac:dyDescent="0.25">
      <c r="A30647" s="73" t="s">
        <v>35754</v>
      </c>
      <c r="B30647" s="74" t="s">
        <v>30254</v>
      </c>
      <c r="C30647" s="73" t="s">
        <v>35588</v>
      </c>
      <c r="D30647" s="75">
        <v>0.06</v>
      </c>
      <c r="E30647" s="75">
        <v>0.06</v>
      </c>
      <c r="F30647" s="73" t="s">
        <v>11</v>
      </c>
    </row>
    <row r="30648" spans="1:6" ht="51" x14ac:dyDescent="0.25">
      <c r="A30648" s="73" t="s">
        <v>24232</v>
      </c>
      <c r="B30648" s="74" t="s">
        <v>36217</v>
      </c>
      <c r="C30648" s="73" t="s">
        <v>59</v>
      </c>
      <c r="D30648" s="75">
        <v>13994.55</v>
      </c>
      <c r="E30648" s="75">
        <v>13697.81</v>
      </c>
      <c r="F30648" s="73" t="s">
        <v>11</v>
      </c>
    </row>
    <row r="30649" spans="1:6" ht="63.75" x14ac:dyDescent="0.25">
      <c r="A30649" s="73" t="s">
        <v>24233</v>
      </c>
      <c r="B30649" s="74" t="s">
        <v>36218</v>
      </c>
      <c r="C30649" s="73" t="s">
        <v>59</v>
      </c>
      <c r="D30649" s="75">
        <v>12940.68</v>
      </c>
      <c r="E30649" s="75">
        <v>12641.39</v>
      </c>
      <c r="F30649" s="73" t="s">
        <v>11</v>
      </c>
    </row>
    <row r="30650" spans="1:6" ht="51" x14ac:dyDescent="0.25">
      <c r="A30650" s="73" t="s">
        <v>24234</v>
      </c>
      <c r="B30650" s="74" t="s">
        <v>36219</v>
      </c>
      <c r="C30650" s="73" t="s">
        <v>59</v>
      </c>
      <c r="D30650" s="75">
        <v>11069.52</v>
      </c>
      <c r="E30650" s="75">
        <v>10812.59</v>
      </c>
      <c r="F30650" s="73" t="s">
        <v>11</v>
      </c>
    </row>
    <row r="30651" spans="1:6" ht="63.75" x14ac:dyDescent="0.25">
      <c r="A30651" s="73" t="s">
        <v>24235</v>
      </c>
      <c r="B30651" s="74" t="s">
        <v>36220</v>
      </c>
      <c r="C30651" s="73" t="s">
        <v>59</v>
      </c>
      <c r="D30651" s="75">
        <v>10070.89</v>
      </c>
      <c r="E30651" s="75">
        <v>9811.5400000000009</v>
      </c>
      <c r="F30651" s="73" t="s">
        <v>11</v>
      </c>
    </row>
    <row r="30652" spans="1:6" ht="51" x14ac:dyDescent="0.25">
      <c r="A30652" s="73" t="s">
        <v>24236</v>
      </c>
      <c r="B30652" s="74" t="s">
        <v>36221</v>
      </c>
      <c r="C30652" s="73" t="s">
        <v>59</v>
      </c>
      <c r="D30652" s="75">
        <v>12788.6</v>
      </c>
      <c r="E30652" s="75">
        <v>12492.53</v>
      </c>
      <c r="F30652" s="73" t="s">
        <v>11</v>
      </c>
    </row>
    <row r="30653" spans="1:6" ht="63.75" x14ac:dyDescent="0.25">
      <c r="A30653" s="73" t="s">
        <v>24237</v>
      </c>
      <c r="B30653" s="74" t="s">
        <v>36222</v>
      </c>
      <c r="C30653" s="73" t="s">
        <v>59</v>
      </c>
      <c r="D30653" s="75">
        <v>11831.91</v>
      </c>
      <c r="E30653" s="75">
        <v>11533.52</v>
      </c>
      <c r="F30653" s="73" t="s">
        <v>11</v>
      </c>
    </row>
    <row r="30654" spans="1:6" ht="51" x14ac:dyDescent="0.25">
      <c r="A30654" s="73" t="s">
        <v>24238</v>
      </c>
      <c r="B30654" s="74" t="s">
        <v>36223</v>
      </c>
      <c r="C30654" s="73" t="s">
        <v>59</v>
      </c>
      <c r="D30654" s="75">
        <v>13930.67</v>
      </c>
      <c r="E30654" s="75">
        <v>13614.69</v>
      </c>
      <c r="F30654" s="73" t="s">
        <v>11</v>
      </c>
    </row>
    <row r="30655" spans="1:6" ht="63.75" x14ac:dyDescent="0.25">
      <c r="A30655" s="73" t="s">
        <v>24239</v>
      </c>
      <c r="B30655" s="74" t="s">
        <v>36224</v>
      </c>
      <c r="C30655" s="73" t="s">
        <v>59</v>
      </c>
      <c r="D30655" s="75">
        <v>12932.04</v>
      </c>
      <c r="E30655" s="75">
        <v>12613.64</v>
      </c>
      <c r="F30655" s="73" t="s">
        <v>11</v>
      </c>
    </row>
    <row r="30656" spans="1:6" ht="51" x14ac:dyDescent="0.25">
      <c r="A30656" s="73" t="s">
        <v>24240</v>
      </c>
      <c r="B30656" s="74" t="s">
        <v>36225</v>
      </c>
      <c r="C30656" s="73" t="s">
        <v>59</v>
      </c>
      <c r="D30656" s="75">
        <v>15592.25</v>
      </c>
      <c r="E30656" s="75">
        <v>15248.54</v>
      </c>
      <c r="F30656" s="73" t="s">
        <v>11</v>
      </c>
    </row>
    <row r="30657" spans="1:6" ht="63.75" x14ac:dyDescent="0.25">
      <c r="A30657" s="73" t="s">
        <v>24241</v>
      </c>
      <c r="B30657" s="74" t="s">
        <v>36226</v>
      </c>
      <c r="C30657" s="73" t="s">
        <v>59</v>
      </c>
      <c r="D30657" s="75">
        <v>14415.62</v>
      </c>
      <c r="E30657" s="75">
        <v>14069.06</v>
      </c>
      <c r="F30657" s="73" t="s">
        <v>11</v>
      </c>
    </row>
    <row r="30658" spans="1:6" ht="51" x14ac:dyDescent="0.25">
      <c r="A30658" s="73" t="s">
        <v>24242</v>
      </c>
      <c r="B30658" s="74" t="s">
        <v>36227</v>
      </c>
      <c r="C30658" s="73" t="s">
        <v>59</v>
      </c>
      <c r="D30658" s="75">
        <v>12482.78</v>
      </c>
      <c r="E30658" s="75">
        <v>12194.22</v>
      </c>
      <c r="F30658" s="73" t="s">
        <v>11</v>
      </c>
    </row>
    <row r="30659" spans="1:6" ht="63.75" x14ac:dyDescent="0.25">
      <c r="A30659" s="73" t="s">
        <v>24243</v>
      </c>
      <c r="B30659" s="74" t="s">
        <v>36228</v>
      </c>
      <c r="C30659" s="73" t="s">
        <v>59</v>
      </c>
      <c r="D30659" s="75">
        <v>11386.21</v>
      </c>
      <c r="E30659" s="75">
        <v>11095</v>
      </c>
      <c r="F30659" s="73" t="s">
        <v>11</v>
      </c>
    </row>
    <row r="30660" spans="1:6" ht="51" x14ac:dyDescent="0.25">
      <c r="A30660" s="73" t="s">
        <v>24244</v>
      </c>
      <c r="B30660" s="74" t="s">
        <v>36229</v>
      </c>
      <c r="C30660" s="73" t="s">
        <v>59</v>
      </c>
      <c r="D30660" s="75">
        <v>14948.05</v>
      </c>
      <c r="E30660" s="75">
        <v>14604.95</v>
      </c>
      <c r="F30660" s="73" t="s">
        <v>11</v>
      </c>
    </row>
    <row r="30661" spans="1:6" ht="63.75" x14ac:dyDescent="0.25">
      <c r="A30661" s="73" t="s">
        <v>24245</v>
      </c>
      <c r="B30661" s="74" t="s">
        <v>36230</v>
      </c>
      <c r="C30661" s="73" t="s">
        <v>59</v>
      </c>
      <c r="D30661" s="75">
        <v>13893.43</v>
      </c>
      <c r="E30661" s="75">
        <v>13547.78</v>
      </c>
      <c r="F30661" s="73" t="s">
        <v>11</v>
      </c>
    </row>
    <row r="30662" spans="1:6" ht="51" x14ac:dyDescent="0.25">
      <c r="A30662" s="73" t="s">
        <v>24246</v>
      </c>
      <c r="B30662" s="74" t="s">
        <v>36231</v>
      </c>
      <c r="C30662" s="73" t="s">
        <v>59</v>
      </c>
      <c r="D30662" s="75">
        <v>17164.53</v>
      </c>
      <c r="E30662" s="75">
        <v>16786.5</v>
      </c>
      <c r="F30662" s="73" t="s">
        <v>11</v>
      </c>
    </row>
    <row r="30663" spans="1:6" ht="63.75" x14ac:dyDescent="0.25">
      <c r="A30663" s="73" t="s">
        <v>24247</v>
      </c>
      <c r="B30663" s="74" t="s">
        <v>36232</v>
      </c>
      <c r="C30663" s="73" t="s">
        <v>59</v>
      </c>
      <c r="D30663" s="75">
        <v>15874.63</v>
      </c>
      <c r="E30663" s="75">
        <v>15493.47</v>
      </c>
      <c r="F30663" s="73" t="s">
        <v>11</v>
      </c>
    </row>
    <row r="30664" spans="1:6" ht="51" x14ac:dyDescent="0.25">
      <c r="A30664" s="73" t="s">
        <v>24248</v>
      </c>
      <c r="B30664" s="74" t="s">
        <v>36233</v>
      </c>
      <c r="C30664" s="73" t="s">
        <v>59</v>
      </c>
      <c r="D30664" s="75">
        <v>19601.13</v>
      </c>
      <c r="E30664" s="75">
        <v>19180.12</v>
      </c>
      <c r="F30664" s="73" t="s">
        <v>11</v>
      </c>
    </row>
    <row r="30665" spans="1:6" ht="63.75" x14ac:dyDescent="0.25">
      <c r="A30665" s="73" t="s">
        <v>24249</v>
      </c>
      <c r="B30665" s="74" t="s">
        <v>36234</v>
      </c>
      <c r="C30665" s="73" t="s">
        <v>59</v>
      </c>
      <c r="D30665" s="75">
        <v>18113.79</v>
      </c>
      <c r="E30665" s="75">
        <v>17689.169999999998</v>
      </c>
      <c r="F30665" s="73" t="s">
        <v>11</v>
      </c>
    </row>
    <row r="30666" spans="1:6" ht="51" x14ac:dyDescent="0.25">
      <c r="A30666" s="73" t="s">
        <v>22122</v>
      </c>
      <c r="B30666" s="74" t="s">
        <v>36235</v>
      </c>
      <c r="C30666" s="73" t="s">
        <v>101</v>
      </c>
      <c r="D30666" s="75">
        <v>26047.360000000001</v>
      </c>
      <c r="E30666" s="75">
        <v>25384.41</v>
      </c>
      <c r="F30666" s="73" t="s">
        <v>11</v>
      </c>
    </row>
    <row r="30667" spans="1:6" ht="51" x14ac:dyDescent="0.25">
      <c r="A30667" s="73" t="s">
        <v>22123</v>
      </c>
      <c r="B30667" s="74" t="s">
        <v>36236</v>
      </c>
      <c r="C30667" s="73" t="s">
        <v>101</v>
      </c>
      <c r="D30667" s="75">
        <v>24081.89</v>
      </c>
      <c r="E30667" s="75">
        <v>23414.18</v>
      </c>
      <c r="F30667" s="73" t="s">
        <v>11</v>
      </c>
    </row>
    <row r="30668" spans="1:6" ht="51" x14ac:dyDescent="0.25">
      <c r="A30668" s="73" t="s">
        <v>22124</v>
      </c>
      <c r="B30668" s="74" t="s">
        <v>36237</v>
      </c>
      <c r="C30668" s="73" t="s">
        <v>101</v>
      </c>
      <c r="D30668" s="75">
        <v>25966.03</v>
      </c>
      <c r="E30668" s="75">
        <v>25307.69</v>
      </c>
      <c r="F30668" s="73" t="s">
        <v>11</v>
      </c>
    </row>
    <row r="30669" spans="1:6" ht="51" x14ac:dyDescent="0.25">
      <c r="A30669" s="73" t="s">
        <v>22125</v>
      </c>
      <c r="B30669" s="74" t="s">
        <v>36238</v>
      </c>
      <c r="C30669" s="73" t="s">
        <v>101</v>
      </c>
      <c r="D30669" s="75">
        <v>23916.51</v>
      </c>
      <c r="E30669" s="75">
        <v>23253.200000000001</v>
      </c>
      <c r="F30669" s="73" t="s">
        <v>11</v>
      </c>
    </row>
    <row r="30670" spans="1:6" ht="51" x14ac:dyDescent="0.25">
      <c r="A30670" s="73" t="s">
        <v>22126</v>
      </c>
      <c r="B30670" s="74" t="s">
        <v>36239</v>
      </c>
      <c r="C30670" s="73" t="s">
        <v>101</v>
      </c>
      <c r="D30670" s="75">
        <v>28175.18</v>
      </c>
      <c r="E30670" s="75">
        <v>27466.639999999999</v>
      </c>
      <c r="F30670" s="73" t="s">
        <v>11</v>
      </c>
    </row>
    <row r="30671" spans="1:6" ht="51" x14ac:dyDescent="0.25">
      <c r="A30671" s="73" t="s">
        <v>22127</v>
      </c>
      <c r="B30671" s="74" t="s">
        <v>36240</v>
      </c>
      <c r="C30671" s="73" t="s">
        <v>101</v>
      </c>
      <c r="D30671" s="75">
        <v>25962.73</v>
      </c>
      <c r="E30671" s="75">
        <v>25248.83</v>
      </c>
      <c r="F30671" s="73" t="s">
        <v>11</v>
      </c>
    </row>
    <row r="30672" spans="1:6" ht="51" x14ac:dyDescent="0.25">
      <c r="A30672" s="73" t="s">
        <v>22128</v>
      </c>
      <c r="B30672" s="74" t="s">
        <v>36241</v>
      </c>
      <c r="C30672" s="73" t="s">
        <v>101</v>
      </c>
      <c r="D30672" s="75">
        <v>33306.54</v>
      </c>
      <c r="E30672" s="75">
        <v>32483.5</v>
      </c>
      <c r="F30672" s="73" t="s">
        <v>11</v>
      </c>
    </row>
    <row r="30673" spans="1:6" ht="51" x14ac:dyDescent="0.25">
      <c r="A30673" s="73" t="s">
        <v>22129</v>
      </c>
      <c r="B30673" s="74" t="s">
        <v>36242</v>
      </c>
      <c r="C30673" s="73" t="s">
        <v>101</v>
      </c>
      <c r="D30673" s="75">
        <v>30654.84</v>
      </c>
      <c r="E30673" s="75">
        <v>29825.37</v>
      </c>
      <c r="F30673" s="73" t="s">
        <v>11</v>
      </c>
    </row>
    <row r="30674" spans="1:6" ht="51" x14ac:dyDescent="0.25">
      <c r="A30674" s="73" t="s">
        <v>22130</v>
      </c>
      <c r="B30674" s="74" t="s">
        <v>36243</v>
      </c>
      <c r="C30674" s="73" t="s">
        <v>101</v>
      </c>
      <c r="D30674" s="75">
        <v>30907.17</v>
      </c>
      <c r="E30674" s="75">
        <v>30131.64</v>
      </c>
      <c r="F30674" s="73" t="s">
        <v>11</v>
      </c>
    </row>
    <row r="30675" spans="1:6" ht="51" x14ac:dyDescent="0.25">
      <c r="A30675" s="73" t="s">
        <v>22131</v>
      </c>
      <c r="B30675" s="74" t="s">
        <v>36244</v>
      </c>
      <c r="C30675" s="73" t="s">
        <v>101</v>
      </c>
      <c r="D30675" s="75">
        <v>28437.64</v>
      </c>
      <c r="E30675" s="75">
        <v>27656.13</v>
      </c>
      <c r="F30675" s="73" t="s">
        <v>11</v>
      </c>
    </row>
    <row r="30676" spans="1:6" ht="51" x14ac:dyDescent="0.25">
      <c r="A30676" s="73" t="s">
        <v>22132</v>
      </c>
      <c r="B30676" s="74" t="s">
        <v>36245</v>
      </c>
      <c r="C30676" s="73" t="s">
        <v>101</v>
      </c>
      <c r="D30676" s="75">
        <v>30569.07</v>
      </c>
      <c r="E30676" s="75">
        <v>29802.27</v>
      </c>
      <c r="F30676" s="73" t="s">
        <v>11</v>
      </c>
    </row>
    <row r="30677" spans="1:6" ht="51" x14ac:dyDescent="0.25">
      <c r="A30677" s="73" t="s">
        <v>22133</v>
      </c>
      <c r="B30677" s="74" t="s">
        <v>36246</v>
      </c>
      <c r="C30677" s="73" t="s">
        <v>101</v>
      </c>
      <c r="D30677" s="75">
        <v>28022.48</v>
      </c>
      <c r="E30677" s="75">
        <v>27249.51</v>
      </c>
      <c r="F30677" s="73" t="s">
        <v>11</v>
      </c>
    </row>
    <row r="30678" spans="1:6" ht="51" x14ac:dyDescent="0.25">
      <c r="A30678" s="73" t="s">
        <v>22134</v>
      </c>
      <c r="B30678" s="74" t="s">
        <v>36247</v>
      </c>
      <c r="C30678" s="73" t="s">
        <v>101</v>
      </c>
      <c r="D30678" s="75">
        <v>33400.199999999997</v>
      </c>
      <c r="E30678" s="75">
        <v>32569.66</v>
      </c>
      <c r="F30678" s="73" t="s">
        <v>11</v>
      </c>
    </row>
    <row r="30679" spans="1:6" ht="51" x14ac:dyDescent="0.25">
      <c r="A30679" s="73" t="s">
        <v>22135</v>
      </c>
      <c r="B30679" s="74" t="s">
        <v>36248</v>
      </c>
      <c r="C30679" s="73" t="s">
        <v>101</v>
      </c>
      <c r="D30679" s="75">
        <v>30605.17</v>
      </c>
      <c r="E30679" s="75">
        <v>29767.85</v>
      </c>
      <c r="F30679" s="73" t="s">
        <v>11</v>
      </c>
    </row>
    <row r="30680" spans="1:6" ht="51" x14ac:dyDescent="0.25">
      <c r="A30680" s="73" t="s">
        <v>22136</v>
      </c>
      <c r="B30680" s="74" t="s">
        <v>36249</v>
      </c>
      <c r="C30680" s="73" t="s">
        <v>101</v>
      </c>
      <c r="D30680" s="75">
        <v>39664.410000000003</v>
      </c>
      <c r="E30680" s="75">
        <v>38692.800000000003</v>
      </c>
      <c r="F30680" s="73" t="s">
        <v>11</v>
      </c>
    </row>
    <row r="30681" spans="1:6" ht="51" x14ac:dyDescent="0.25">
      <c r="A30681" s="73" t="s">
        <v>22137</v>
      </c>
      <c r="B30681" s="74" t="s">
        <v>36250</v>
      </c>
      <c r="C30681" s="73" t="s">
        <v>101</v>
      </c>
      <c r="D30681" s="75">
        <v>36299.589999999997</v>
      </c>
      <c r="E30681" s="75">
        <v>35319.83</v>
      </c>
      <c r="F30681" s="73" t="s">
        <v>11</v>
      </c>
    </row>
    <row r="30682" spans="1:6" ht="51" x14ac:dyDescent="0.25">
      <c r="A30682" s="73" t="s">
        <v>22138</v>
      </c>
      <c r="B30682" s="74" t="s">
        <v>36251</v>
      </c>
      <c r="C30682" s="73" t="s">
        <v>101</v>
      </c>
      <c r="D30682" s="75">
        <v>44957.59</v>
      </c>
      <c r="E30682" s="75">
        <v>43938.49</v>
      </c>
      <c r="F30682" s="73" t="s">
        <v>11</v>
      </c>
    </row>
    <row r="30683" spans="1:6" ht="51" x14ac:dyDescent="0.25">
      <c r="A30683" s="73" t="s">
        <v>22139</v>
      </c>
      <c r="B30683" s="74" t="s">
        <v>36252</v>
      </c>
      <c r="C30683" s="73" t="s">
        <v>101</v>
      </c>
      <c r="D30683" s="75">
        <v>41280.300000000003</v>
      </c>
      <c r="E30683" s="75">
        <v>40252.300000000003</v>
      </c>
      <c r="F30683" s="73" t="s">
        <v>11</v>
      </c>
    </row>
    <row r="30684" spans="1:6" ht="51" x14ac:dyDescent="0.25">
      <c r="A30684" s="73" t="s">
        <v>22140</v>
      </c>
      <c r="B30684" s="74" t="s">
        <v>36253</v>
      </c>
      <c r="C30684" s="73" t="s">
        <v>101</v>
      </c>
      <c r="D30684" s="75">
        <v>48441.79</v>
      </c>
      <c r="E30684" s="75">
        <v>47283.1</v>
      </c>
      <c r="F30684" s="73" t="s">
        <v>11</v>
      </c>
    </row>
    <row r="30685" spans="1:6" ht="51" x14ac:dyDescent="0.25">
      <c r="A30685" s="73" t="s">
        <v>22141</v>
      </c>
      <c r="B30685" s="74" t="s">
        <v>36254</v>
      </c>
      <c r="C30685" s="73" t="s">
        <v>101</v>
      </c>
      <c r="D30685" s="75">
        <v>44611.89</v>
      </c>
      <c r="E30685" s="75">
        <v>43443.93</v>
      </c>
      <c r="F30685" s="73" t="s">
        <v>11</v>
      </c>
    </row>
    <row r="30686" spans="1:6" ht="51" x14ac:dyDescent="0.25">
      <c r="A30686" s="73" t="s">
        <v>22142</v>
      </c>
      <c r="B30686" s="74" t="s">
        <v>36255</v>
      </c>
      <c r="C30686" s="73" t="s">
        <v>101</v>
      </c>
      <c r="D30686" s="75">
        <v>52623.83</v>
      </c>
      <c r="E30686" s="75">
        <v>51381.78</v>
      </c>
      <c r="F30686" s="73" t="s">
        <v>11</v>
      </c>
    </row>
    <row r="30687" spans="1:6" ht="51" x14ac:dyDescent="0.25">
      <c r="A30687" s="73" t="s">
        <v>22143</v>
      </c>
      <c r="B30687" s="74" t="s">
        <v>36256</v>
      </c>
      <c r="C30687" s="73" t="s">
        <v>101</v>
      </c>
      <c r="D30687" s="75">
        <v>48491.74</v>
      </c>
      <c r="E30687" s="75">
        <v>47239.7</v>
      </c>
      <c r="F30687" s="73" t="s">
        <v>11</v>
      </c>
    </row>
    <row r="30688" spans="1:6" ht="51" x14ac:dyDescent="0.25">
      <c r="A30688" s="73" t="s">
        <v>22144</v>
      </c>
      <c r="B30688" s="74" t="s">
        <v>36257</v>
      </c>
      <c r="C30688" s="73" t="s">
        <v>101</v>
      </c>
      <c r="D30688" s="75">
        <v>62864.79</v>
      </c>
      <c r="E30688" s="75">
        <v>61405.14</v>
      </c>
      <c r="F30688" s="73" t="s">
        <v>11</v>
      </c>
    </row>
    <row r="30689" spans="1:6" ht="51" x14ac:dyDescent="0.25">
      <c r="A30689" s="73" t="s">
        <v>22145</v>
      </c>
      <c r="B30689" s="74" t="s">
        <v>36258</v>
      </c>
      <c r="C30689" s="73" t="s">
        <v>101</v>
      </c>
      <c r="D30689" s="75">
        <v>57953.05</v>
      </c>
      <c r="E30689" s="75">
        <v>56481.51</v>
      </c>
      <c r="F30689" s="73" t="s">
        <v>11</v>
      </c>
    </row>
    <row r="30690" spans="1:6" ht="51" x14ac:dyDescent="0.25">
      <c r="A30690" s="73" t="s">
        <v>22146</v>
      </c>
      <c r="B30690" s="74" t="s">
        <v>36259</v>
      </c>
      <c r="C30690" s="73" t="s">
        <v>101</v>
      </c>
      <c r="D30690" s="75">
        <v>50990.22</v>
      </c>
      <c r="E30690" s="75">
        <v>49772.68</v>
      </c>
      <c r="F30690" s="73" t="s">
        <v>11</v>
      </c>
    </row>
    <row r="30691" spans="1:6" ht="51" x14ac:dyDescent="0.25">
      <c r="A30691" s="73" t="s">
        <v>22147</v>
      </c>
      <c r="B30691" s="74" t="s">
        <v>36260</v>
      </c>
      <c r="C30691" s="73" t="s">
        <v>101</v>
      </c>
      <c r="D30691" s="75">
        <v>46998.89</v>
      </c>
      <c r="E30691" s="75">
        <v>45771.68</v>
      </c>
      <c r="F30691" s="73" t="s">
        <v>11</v>
      </c>
    </row>
    <row r="30692" spans="1:6" ht="51" x14ac:dyDescent="0.25">
      <c r="A30692" s="73" t="s">
        <v>22148</v>
      </c>
      <c r="B30692" s="74" t="s">
        <v>36261</v>
      </c>
      <c r="C30692" s="73" t="s">
        <v>101</v>
      </c>
      <c r="D30692" s="75">
        <v>51606.61</v>
      </c>
      <c r="E30692" s="75">
        <v>50378.69</v>
      </c>
      <c r="F30692" s="73" t="s">
        <v>11</v>
      </c>
    </row>
    <row r="30693" spans="1:6" ht="51" x14ac:dyDescent="0.25">
      <c r="A30693" s="73" t="s">
        <v>22149</v>
      </c>
      <c r="B30693" s="74" t="s">
        <v>36262</v>
      </c>
      <c r="C30693" s="73" t="s">
        <v>101</v>
      </c>
      <c r="D30693" s="75">
        <v>47450.7</v>
      </c>
      <c r="E30693" s="75">
        <v>46212.72</v>
      </c>
      <c r="F30693" s="73" t="s">
        <v>11</v>
      </c>
    </row>
    <row r="30694" spans="1:6" ht="51" x14ac:dyDescent="0.25">
      <c r="A30694" s="73" t="s">
        <v>22150</v>
      </c>
      <c r="B30694" s="74" t="s">
        <v>36263</v>
      </c>
      <c r="C30694" s="73" t="s">
        <v>101</v>
      </c>
      <c r="D30694" s="75">
        <v>56186.01</v>
      </c>
      <c r="E30694" s="75">
        <v>54866.1</v>
      </c>
      <c r="F30694" s="73" t="s">
        <v>11</v>
      </c>
    </row>
    <row r="30695" spans="1:6" ht="51" x14ac:dyDescent="0.25">
      <c r="A30695" s="73" t="s">
        <v>22151</v>
      </c>
      <c r="B30695" s="74" t="s">
        <v>36264</v>
      </c>
      <c r="C30695" s="73" t="s">
        <v>101</v>
      </c>
      <c r="D30695" s="75">
        <v>51690.58</v>
      </c>
      <c r="E30695" s="75">
        <v>50359.78</v>
      </c>
      <c r="F30695" s="73" t="s">
        <v>11</v>
      </c>
    </row>
    <row r="30696" spans="1:6" ht="51" x14ac:dyDescent="0.25">
      <c r="A30696" s="73" t="s">
        <v>22152</v>
      </c>
      <c r="B30696" s="74" t="s">
        <v>36265</v>
      </c>
      <c r="C30696" s="73" t="s">
        <v>101</v>
      </c>
      <c r="D30696" s="75">
        <v>67270.75</v>
      </c>
      <c r="E30696" s="75">
        <v>65714.83</v>
      </c>
      <c r="F30696" s="73" t="s">
        <v>11</v>
      </c>
    </row>
    <row r="30697" spans="1:6" ht="51" x14ac:dyDescent="0.25">
      <c r="A30697" s="73" t="s">
        <v>22153</v>
      </c>
      <c r="B30697" s="74" t="s">
        <v>36266</v>
      </c>
      <c r="C30697" s="73" t="s">
        <v>101</v>
      </c>
      <c r="D30697" s="75">
        <v>61913.71</v>
      </c>
      <c r="E30697" s="75">
        <v>60344.83</v>
      </c>
      <c r="F30697" s="73" t="s">
        <v>11</v>
      </c>
    </row>
    <row r="30698" spans="1:6" ht="25.5" x14ac:dyDescent="0.25">
      <c r="A30698" s="73" t="s">
        <v>36267</v>
      </c>
      <c r="B30698" s="74" t="s">
        <v>36268</v>
      </c>
      <c r="C30698" s="73" t="s">
        <v>59</v>
      </c>
      <c r="D30698" s="75">
        <v>7.03</v>
      </c>
      <c r="E30698" s="75">
        <v>6.71</v>
      </c>
      <c r="F30698" s="73" t="s">
        <v>11</v>
      </c>
    </row>
    <row r="30699" spans="1:6" x14ac:dyDescent="0.25">
      <c r="A30699" s="73" t="s">
        <v>36269</v>
      </c>
      <c r="B30699" s="74" t="s">
        <v>30245</v>
      </c>
      <c r="C30699" s="73" t="s">
        <v>59</v>
      </c>
      <c r="D30699" s="75">
        <v>2.5099999999999998</v>
      </c>
      <c r="E30699" s="75">
        <v>2.44</v>
      </c>
      <c r="F30699" s="73" t="s">
        <v>11</v>
      </c>
    </row>
    <row r="30700" spans="1:6" ht="25.5" x14ac:dyDescent="0.25">
      <c r="A30700" s="73" t="s">
        <v>36270</v>
      </c>
      <c r="B30700" s="74" t="s">
        <v>36271</v>
      </c>
      <c r="C30700" s="73" t="s">
        <v>101</v>
      </c>
      <c r="D30700" s="75">
        <v>33.39</v>
      </c>
      <c r="E30700" s="75">
        <v>32.96</v>
      </c>
      <c r="F30700" s="73" t="s">
        <v>11</v>
      </c>
    </row>
  </sheetData>
  <phoneticPr fontId="3" type="noConversion"/>
  <pageMargins left="0.511811024" right="0.511811024" top="0.78740157499999996" bottom="0.78740157499999996" header="0.31496062000000002" footer="0.31496062000000002"/>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928027-94D8-40A5-8CD5-18455C910434}">
  <sheetPr>
    <pageSetUpPr fitToPage="1"/>
  </sheetPr>
  <dimension ref="A1:K44"/>
  <sheetViews>
    <sheetView topLeftCell="A7" zoomScale="90" zoomScaleNormal="90" zoomScaleSheetLayoutView="100" workbookViewId="0">
      <selection activeCell="J9" sqref="J9"/>
    </sheetView>
  </sheetViews>
  <sheetFormatPr defaultColWidth="11.5703125" defaultRowHeight="15.75" x14ac:dyDescent="0.25"/>
  <cols>
    <col min="1" max="1" width="6.42578125" style="225" customWidth="1"/>
    <col min="2" max="2" width="55.7109375" style="228" customWidth="1"/>
    <col min="3" max="3" width="18.42578125" style="218" customWidth="1"/>
    <col min="4" max="4" width="10.28515625" style="220" customWidth="1"/>
    <col min="5" max="5" width="15.5703125" style="220" customWidth="1"/>
    <col min="6" max="8" width="15.5703125" style="218" customWidth="1"/>
    <col min="9" max="9" width="15.5703125" style="218" hidden="1" customWidth="1"/>
    <col min="10" max="10" width="18.42578125" style="218" bestFit="1" customWidth="1"/>
    <col min="11" max="11" width="13.5703125" style="218" bestFit="1" customWidth="1"/>
    <col min="12" max="16384" width="11.5703125" style="218"/>
  </cols>
  <sheetData>
    <row r="1" spans="1:11" x14ac:dyDescent="0.25">
      <c r="A1" s="50" t="s">
        <v>30632</v>
      </c>
      <c r="B1" s="50" t="s">
        <v>30633</v>
      </c>
      <c r="C1" s="50" t="s">
        <v>30634</v>
      </c>
      <c r="D1" s="50" t="s">
        <v>12</v>
      </c>
      <c r="E1" s="51" t="s">
        <v>30635</v>
      </c>
      <c r="F1" s="51" t="s">
        <v>30636</v>
      </c>
      <c r="G1" s="51" t="s">
        <v>30637</v>
      </c>
      <c r="H1" s="51" t="s">
        <v>30638</v>
      </c>
      <c r="I1" s="51" t="s">
        <v>37861</v>
      </c>
    </row>
    <row r="2" spans="1:11" s="220" customFormat="1" x14ac:dyDescent="0.25">
      <c r="A2" s="237">
        <v>1</v>
      </c>
      <c r="B2" s="239" t="s">
        <v>30505</v>
      </c>
      <c r="C2" s="241">
        <f>SUM('LOTE 01-ORÇAMENTO'!I3,'LOTE 01-ORÇAMENTO'!I6,'LOTE 01-ORÇAMENTO'!I30)</f>
        <v>84321.340000000011</v>
      </c>
      <c r="D2" s="243">
        <f>C2/$C$30</f>
        <v>8.7823396289237188E-2</v>
      </c>
      <c r="E2" s="52">
        <f>SUM(('LOTE 01-ORÇAMENTO'!$I$3/2),'LOTE 01-ORÇAMENTO'!$I$6/4,'LOTE 01-ORÇAMENTO'!I30)</f>
        <v>23963.260000000002</v>
      </c>
      <c r="F2" s="52">
        <f>'LOTE 01-ORÇAMENTO'!$I$6/4</f>
        <v>18936.760000000002</v>
      </c>
      <c r="G2" s="52">
        <f>'LOTE 01-ORÇAMENTO'!$I$6/4</f>
        <v>18936.760000000002</v>
      </c>
      <c r="H2" s="52">
        <f>C2-SUM(E2:G2)</f>
        <v>22484.560000000005</v>
      </c>
      <c r="I2" s="52">
        <f>C2-SUM(E2:H2)</f>
        <v>0</v>
      </c>
      <c r="J2" s="219"/>
    </row>
    <row r="3" spans="1:11" s="220" customFormat="1" x14ac:dyDescent="0.25">
      <c r="A3" s="238"/>
      <c r="B3" s="240"/>
      <c r="C3" s="242"/>
      <c r="D3" s="244"/>
      <c r="E3" s="53">
        <f>E2/$C$2</f>
        <v>0.28418974366394079</v>
      </c>
      <c r="F3" s="53">
        <f>F2/$C$2</f>
        <v>0.22457849934548005</v>
      </c>
      <c r="G3" s="53">
        <f>G2/$C$2</f>
        <v>0.22457849934548005</v>
      </c>
      <c r="H3" s="53">
        <f>H2/$C$2</f>
        <v>0.26665325764509912</v>
      </c>
      <c r="I3" s="53">
        <f>I2/$C$2</f>
        <v>0</v>
      </c>
    </row>
    <row r="4" spans="1:11" x14ac:dyDescent="0.25">
      <c r="A4" s="237">
        <v>2</v>
      </c>
      <c r="B4" s="239" t="s">
        <v>15</v>
      </c>
      <c r="C4" s="241">
        <f>SUM('LOTE 01-ORÇAMENTO'!I25)</f>
        <v>184014.40000000002</v>
      </c>
      <c r="D4" s="243">
        <f>C4/$C$30</f>
        <v>0.19165693493635427</v>
      </c>
      <c r="E4" s="52">
        <f>ROUND(E5*$C$4,1)</f>
        <v>47785.599999999999</v>
      </c>
      <c r="F4" s="52">
        <f t="shared" ref="F4:G4" si="0">ROUND(F5*$C$4,1)</f>
        <v>70561.899999999994</v>
      </c>
      <c r="G4" s="52">
        <f t="shared" si="0"/>
        <v>44688.9</v>
      </c>
      <c r="H4" s="52">
        <f>C4-SUM(E4:G4)</f>
        <v>20978.000000000029</v>
      </c>
      <c r="I4" s="52"/>
      <c r="J4" s="219"/>
      <c r="K4" s="221"/>
    </row>
    <row r="5" spans="1:11" x14ac:dyDescent="0.25">
      <c r="A5" s="238"/>
      <c r="B5" s="240"/>
      <c r="C5" s="242"/>
      <c r="D5" s="244"/>
      <c r="E5" s="53">
        <f>E38</f>
        <v>0.25968396842672248</v>
      </c>
      <c r="F5" s="53">
        <f t="shared" ref="F5:I5" si="1">F38</f>
        <v>0.38345852443394968</v>
      </c>
      <c r="G5" s="53">
        <f t="shared" si="1"/>
        <v>0.24285541583643588</v>
      </c>
      <c r="H5" s="53">
        <f t="shared" si="1"/>
        <v>0.11400209130289196</v>
      </c>
      <c r="I5" s="53">
        <f t="shared" si="1"/>
        <v>0</v>
      </c>
      <c r="J5" s="222"/>
      <c r="K5" s="221"/>
    </row>
    <row r="6" spans="1:11" x14ac:dyDescent="0.25">
      <c r="A6" s="237">
        <v>3</v>
      </c>
      <c r="B6" s="245" t="s">
        <v>30660</v>
      </c>
      <c r="C6" s="241">
        <f>'LOTE 01-ORÇAMENTO'!I33</f>
        <v>48897</v>
      </c>
      <c r="D6" s="243">
        <f>C6/$C$30</f>
        <v>5.092780319139651E-2</v>
      </c>
      <c r="E6" s="52">
        <f>C6</f>
        <v>48897</v>
      </c>
      <c r="F6" s="55"/>
      <c r="G6" s="54"/>
      <c r="H6" s="54"/>
      <c r="I6" s="55"/>
      <c r="K6" s="221"/>
    </row>
    <row r="7" spans="1:11" x14ac:dyDescent="0.25">
      <c r="A7" s="238"/>
      <c r="B7" s="246"/>
      <c r="C7" s="242"/>
      <c r="D7" s="244"/>
      <c r="E7" s="53">
        <f>E6/$C6</f>
        <v>1</v>
      </c>
      <c r="F7" s="53">
        <f>F6/$C6</f>
        <v>0</v>
      </c>
      <c r="G7" s="53">
        <f>G6/$C6</f>
        <v>0</v>
      </c>
      <c r="H7" s="53">
        <f>H6/$C6</f>
        <v>0</v>
      </c>
      <c r="I7" s="53">
        <f>I6/$C6</f>
        <v>0</v>
      </c>
      <c r="K7" s="221"/>
    </row>
    <row r="8" spans="1:11" x14ac:dyDescent="0.25">
      <c r="A8" s="237">
        <v>4</v>
      </c>
      <c r="B8" s="247" t="s">
        <v>30665</v>
      </c>
      <c r="C8" s="241">
        <f>'LOTE 01-ORÇAMENTO'!I39</f>
        <v>121459.70999999999</v>
      </c>
      <c r="D8" s="243">
        <f>C8/$C$30</f>
        <v>0.12650420693629658</v>
      </c>
      <c r="E8" s="52">
        <f>C8*60%</f>
        <v>72875.825999999986</v>
      </c>
      <c r="F8" s="52">
        <f>C8*40%</f>
        <v>48583.883999999998</v>
      </c>
      <c r="G8" s="54"/>
      <c r="H8" s="54"/>
      <c r="I8" s="52"/>
      <c r="J8" s="219"/>
    </row>
    <row r="9" spans="1:11" x14ac:dyDescent="0.25">
      <c r="A9" s="238"/>
      <c r="B9" s="240"/>
      <c r="C9" s="242"/>
      <c r="D9" s="244"/>
      <c r="E9" s="53">
        <f>E8/$C8</f>
        <v>0.6</v>
      </c>
      <c r="F9" s="53">
        <f>F8/$C8</f>
        <v>0.4</v>
      </c>
      <c r="G9" s="53">
        <f>G8/$C8</f>
        <v>0</v>
      </c>
      <c r="H9" s="53">
        <f>H8/$C8</f>
        <v>0</v>
      </c>
      <c r="I9" s="53">
        <f>I8/$C8</f>
        <v>0</v>
      </c>
    </row>
    <row r="10" spans="1:11" x14ac:dyDescent="0.25">
      <c r="A10" s="237">
        <v>5</v>
      </c>
      <c r="B10" s="247" t="s">
        <v>37753</v>
      </c>
      <c r="C10" s="241">
        <f>'LOTE 01-ORÇAMENTO'!I44</f>
        <v>126522.47000000002</v>
      </c>
      <c r="D10" s="243">
        <f>C10/$C$30</f>
        <v>0.13177723482932224</v>
      </c>
      <c r="E10" s="54">
        <f>C10*15%</f>
        <v>18978.370500000001</v>
      </c>
      <c r="F10" s="54">
        <f>C10*60%</f>
        <v>75913.482000000004</v>
      </c>
      <c r="G10" s="54">
        <f>C10*25%</f>
        <v>31630.617500000004</v>
      </c>
      <c r="H10" s="55">
        <f>C10-SUM(E10:G10)</f>
        <v>0</v>
      </c>
      <c r="I10" s="52"/>
      <c r="J10" s="219"/>
    </row>
    <row r="11" spans="1:11" x14ac:dyDescent="0.25">
      <c r="A11" s="238"/>
      <c r="B11" s="240"/>
      <c r="C11" s="242"/>
      <c r="D11" s="244"/>
      <c r="E11" s="53">
        <f>E10/$C10</f>
        <v>0.15</v>
      </c>
      <c r="F11" s="53">
        <f>F10/$C10</f>
        <v>0.6</v>
      </c>
      <c r="G11" s="53">
        <f>G10/$C10</f>
        <v>0.25</v>
      </c>
      <c r="H11" s="53">
        <f>H10/$C10</f>
        <v>0</v>
      </c>
      <c r="I11" s="53">
        <f>I10/$C10</f>
        <v>0</v>
      </c>
    </row>
    <row r="12" spans="1:11" x14ac:dyDescent="0.25">
      <c r="A12" s="237">
        <v>6</v>
      </c>
      <c r="B12" s="247" t="s">
        <v>37860</v>
      </c>
      <c r="C12" s="241">
        <f>'LOTE 01-ORÇAMENTO'!I85</f>
        <v>154171.67000000001</v>
      </c>
      <c r="D12" s="243">
        <f>C12/$C$30</f>
        <v>0.16057476874754956</v>
      </c>
      <c r="E12" s="54"/>
      <c r="F12" s="54">
        <f>C12*100%</f>
        <v>154171.67000000001</v>
      </c>
      <c r="G12" s="55">
        <f>C12-F12</f>
        <v>0</v>
      </c>
      <c r="H12" s="54"/>
      <c r="I12" s="52"/>
      <c r="J12" s="219"/>
    </row>
    <row r="13" spans="1:11" x14ac:dyDescent="0.25">
      <c r="A13" s="238"/>
      <c r="B13" s="240"/>
      <c r="C13" s="242"/>
      <c r="D13" s="244"/>
      <c r="E13" s="53">
        <f>E12/$C12</f>
        <v>0</v>
      </c>
      <c r="F13" s="53">
        <f>F12/$C12</f>
        <v>1</v>
      </c>
      <c r="G13" s="53">
        <f>G12/$C12</f>
        <v>0</v>
      </c>
      <c r="H13" s="53">
        <f>H12/$C12</f>
        <v>0</v>
      </c>
      <c r="I13" s="53">
        <f>I12/$C12</f>
        <v>0</v>
      </c>
    </row>
    <row r="14" spans="1:11" x14ac:dyDescent="0.25">
      <c r="A14" s="237">
        <v>7</v>
      </c>
      <c r="B14" s="247" t="s">
        <v>37838</v>
      </c>
      <c r="C14" s="241">
        <f>'LOTE 01-ORÇAMENTO'!I100</f>
        <v>12887.789999999999</v>
      </c>
      <c r="D14" s="243">
        <f>C14/$C$30</f>
        <v>1.3423049117370144E-2</v>
      </c>
      <c r="E14" s="54"/>
      <c r="F14" s="54"/>
      <c r="G14" s="54"/>
      <c r="H14" s="54">
        <f>C14*100%</f>
        <v>12887.789999999999</v>
      </c>
      <c r="I14" s="52">
        <f>C14-SUM(H14)</f>
        <v>0</v>
      </c>
      <c r="J14" s="219"/>
    </row>
    <row r="15" spans="1:11" x14ac:dyDescent="0.25">
      <c r="A15" s="238"/>
      <c r="B15" s="240"/>
      <c r="C15" s="242"/>
      <c r="D15" s="244"/>
      <c r="E15" s="53">
        <f>E14/$C14</f>
        <v>0</v>
      </c>
      <c r="F15" s="53">
        <f>F14/$C14</f>
        <v>0</v>
      </c>
      <c r="G15" s="53">
        <f>G14/$C14</f>
        <v>0</v>
      </c>
      <c r="H15" s="53">
        <f>H14/$C14</f>
        <v>1</v>
      </c>
      <c r="I15" s="53">
        <f>I14/$C14</f>
        <v>0</v>
      </c>
    </row>
    <row r="16" spans="1:11" x14ac:dyDescent="0.25">
      <c r="A16" s="237">
        <v>8</v>
      </c>
      <c r="B16" s="247" t="s">
        <v>37921</v>
      </c>
      <c r="C16" s="241">
        <f>'LOTE 01-ORÇAMENTO'!I108</f>
        <v>102418.26</v>
      </c>
      <c r="D16" s="243">
        <f>C16/$C$30</f>
        <v>0.10667192237734989</v>
      </c>
      <c r="E16" s="54"/>
      <c r="F16" s="54"/>
      <c r="G16" s="54">
        <f>C16*80%</f>
        <v>81934.608000000007</v>
      </c>
      <c r="H16" s="54">
        <f>C16*20%</f>
        <v>20483.652000000002</v>
      </c>
      <c r="I16" s="52">
        <f>C16-SUM(G16:H16)</f>
        <v>0</v>
      </c>
    </row>
    <row r="17" spans="1:10" x14ac:dyDescent="0.25">
      <c r="A17" s="238"/>
      <c r="B17" s="240"/>
      <c r="C17" s="242"/>
      <c r="D17" s="244"/>
      <c r="E17" s="53">
        <f>E16/$C16</f>
        <v>0</v>
      </c>
      <c r="F17" s="53">
        <f>F16/$C16</f>
        <v>0</v>
      </c>
      <c r="G17" s="53">
        <f>G16/$C16</f>
        <v>0.80000000000000016</v>
      </c>
      <c r="H17" s="53">
        <f>H16/$C16</f>
        <v>0.20000000000000004</v>
      </c>
      <c r="I17" s="53">
        <f>I16/$C16</f>
        <v>0</v>
      </c>
    </row>
    <row r="18" spans="1:10" x14ac:dyDescent="0.25">
      <c r="A18" s="237">
        <v>9</v>
      </c>
      <c r="B18" s="247" t="s">
        <v>30575</v>
      </c>
      <c r="C18" s="241">
        <f>'LOTE 01-ORÇAMENTO'!I196</f>
        <v>86123.700000000012</v>
      </c>
      <c r="D18" s="243">
        <f>C18/$C$30</f>
        <v>8.9700612383477027E-2</v>
      </c>
      <c r="E18" s="55"/>
      <c r="F18" s="54"/>
      <c r="G18" s="54">
        <f>C18*65%</f>
        <v>55980.405000000006</v>
      </c>
      <c r="H18" s="52">
        <f>C18*35%</f>
        <v>30143.295000000002</v>
      </c>
      <c r="I18" s="52">
        <f>C18-SUM(G18:H18)</f>
        <v>0</v>
      </c>
    </row>
    <row r="19" spans="1:10" x14ac:dyDescent="0.25">
      <c r="A19" s="238"/>
      <c r="B19" s="240"/>
      <c r="C19" s="242"/>
      <c r="D19" s="244"/>
      <c r="E19" s="53">
        <f t="shared" ref="E19:I19" si="2">E18/$C18</f>
        <v>0</v>
      </c>
      <c r="F19" s="53">
        <f t="shared" si="2"/>
        <v>0</v>
      </c>
      <c r="G19" s="53">
        <f t="shared" si="2"/>
        <v>0.65</v>
      </c>
      <c r="H19" s="53">
        <f t="shared" si="2"/>
        <v>0.35</v>
      </c>
      <c r="I19" s="53">
        <f t="shared" si="2"/>
        <v>0</v>
      </c>
    </row>
    <row r="20" spans="1:10" x14ac:dyDescent="0.25">
      <c r="A20" s="237">
        <v>10</v>
      </c>
      <c r="B20" s="247" t="s">
        <v>747</v>
      </c>
      <c r="C20" s="241">
        <f>'LOTE 01-ORÇAMENTO'!I209</f>
        <v>1727.1999999999998</v>
      </c>
      <c r="D20" s="243">
        <f>C20/$C$30</f>
        <v>1.7989345291567998E-3</v>
      </c>
      <c r="E20" s="54"/>
      <c r="F20" s="54"/>
      <c r="G20" s="54"/>
      <c r="H20" s="52">
        <f>C20*100%</f>
        <v>1727.1999999999998</v>
      </c>
      <c r="I20" s="52">
        <f>C20-SUM(G20:H20)</f>
        <v>0</v>
      </c>
    </row>
    <row r="21" spans="1:10" x14ac:dyDescent="0.25">
      <c r="A21" s="238"/>
      <c r="B21" s="240"/>
      <c r="C21" s="242"/>
      <c r="D21" s="244"/>
      <c r="E21" s="53">
        <f t="shared" ref="E21:I21" si="3">E20/$C20</f>
        <v>0</v>
      </c>
      <c r="F21" s="53">
        <f t="shared" si="3"/>
        <v>0</v>
      </c>
      <c r="G21" s="53">
        <f t="shared" si="3"/>
        <v>0</v>
      </c>
      <c r="H21" s="53">
        <f t="shared" si="3"/>
        <v>1</v>
      </c>
      <c r="I21" s="53">
        <f t="shared" si="3"/>
        <v>0</v>
      </c>
    </row>
    <row r="22" spans="1:10" x14ac:dyDescent="0.25">
      <c r="A22" s="237">
        <v>11</v>
      </c>
      <c r="B22" s="247" t="s">
        <v>30642</v>
      </c>
      <c r="C22" s="241">
        <f>'LOTE 01-ORÇAMENTO'!I212</f>
        <v>37580.339999999997</v>
      </c>
      <c r="D22" s="243">
        <f>C22/$C$30</f>
        <v>3.9141136662489841E-2</v>
      </c>
      <c r="E22" s="54">
        <f>C22*98%</f>
        <v>36828.733199999995</v>
      </c>
      <c r="F22" s="54"/>
      <c r="G22" s="54"/>
      <c r="H22" s="52">
        <f>C22*2%</f>
        <v>751.60679999999991</v>
      </c>
      <c r="I22" s="52">
        <f>C22-SUM(E22:H22)</f>
        <v>0</v>
      </c>
    </row>
    <row r="23" spans="1:10" x14ac:dyDescent="0.25">
      <c r="A23" s="238"/>
      <c r="B23" s="240"/>
      <c r="C23" s="242"/>
      <c r="D23" s="244"/>
      <c r="E23" s="53">
        <f t="shared" ref="E23:I23" si="4">E22/$C22</f>
        <v>0.98</v>
      </c>
      <c r="F23" s="53">
        <f t="shared" si="4"/>
        <v>0</v>
      </c>
      <c r="G23" s="53">
        <f t="shared" si="4"/>
        <v>0</v>
      </c>
      <c r="H23" s="53">
        <f t="shared" si="4"/>
        <v>0.02</v>
      </c>
      <c r="I23" s="53">
        <f t="shared" si="4"/>
        <v>0</v>
      </c>
    </row>
    <row r="24" spans="1:10" hidden="1" x14ac:dyDescent="0.25">
      <c r="A24" s="237"/>
      <c r="B24" s="247"/>
      <c r="C24" s="241"/>
      <c r="D24" s="243">
        <f>C24/$C$30</f>
        <v>0</v>
      </c>
      <c r="E24" s="54"/>
      <c r="F24" s="54"/>
      <c r="G24" s="54">
        <f>C24*45%</f>
        <v>0</v>
      </c>
      <c r="H24" s="52">
        <f>C24-SUM(G24)</f>
        <v>0</v>
      </c>
      <c r="I24" s="55"/>
    </row>
    <row r="25" spans="1:10" hidden="1" x14ac:dyDescent="0.25">
      <c r="A25" s="238"/>
      <c r="B25" s="240"/>
      <c r="C25" s="242"/>
      <c r="D25" s="244"/>
      <c r="E25" s="53" t="e">
        <f t="shared" ref="E25:I25" si="5">E24/$C24</f>
        <v>#DIV/0!</v>
      </c>
      <c r="F25" s="53" t="e">
        <f t="shared" si="5"/>
        <v>#DIV/0!</v>
      </c>
      <c r="G25" s="53" t="e">
        <f t="shared" si="5"/>
        <v>#DIV/0!</v>
      </c>
      <c r="H25" s="53" t="e">
        <f t="shared" si="5"/>
        <v>#DIV/0!</v>
      </c>
      <c r="I25" s="53" t="e">
        <f t="shared" si="5"/>
        <v>#DIV/0!</v>
      </c>
    </row>
    <row r="26" spans="1:10" hidden="1" x14ac:dyDescent="0.25">
      <c r="A26" s="237"/>
      <c r="B26" s="247"/>
      <c r="C26" s="241"/>
      <c r="D26" s="243">
        <f>C26/$C$30</f>
        <v>0</v>
      </c>
      <c r="E26" s="54"/>
      <c r="F26" s="54"/>
      <c r="G26" s="54">
        <f>C26*45%</f>
        <v>0</v>
      </c>
      <c r="H26" s="52">
        <f>C26-SUM(G26)</f>
        <v>0</v>
      </c>
      <c r="I26" s="55"/>
    </row>
    <row r="27" spans="1:10" hidden="1" x14ac:dyDescent="0.25">
      <c r="A27" s="238"/>
      <c r="B27" s="240"/>
      <c r="C27" s="242"/>
      <c r="D27" s="244"/>
      <c r="E27" s="53" t="e">
        <f t="shared" ref="E27:I27" si="6">E26/$C26</f>
        <v>#DIV/0!</v>
      </c>
      <c r="F27" s="53" t="e">
        <f t="shared" si="6"/>
        <v>#DIV/0!</v>
      </c>
      <c r="G27" s="53" t="e">
        <f t="shared" si="6"/>
        <v>#DIV/0!</v>
      </c>
      <c r="H27" s="53" t="e">
        <f t="shared" si="6"/>
        <v>#DIV/0!</v>
      </c>
      <c r="I27" s="53" t="e">
        <f t="shared" si="6"/>
        <v>#DIV/0!</v>
      </c>
    </row>
    <row r="28" spans="1:10" hidden="1" x14ac:dyDescent="0.25">
      <c r="A28" s="237"/>
      <c r="B28" s="247"/>
      <c r="C28" s="241"/>
      <c r="D28" s="243">
        <f>C28/$C$30</f>
        <v>0</v>
      </c>
      <c r="E28" s="54"/>
      <c r="F28" s="54"/>
      <c r="G28" s="54">
        <f>C28*45%</f>
        <v>0</v>
      </c>
      <c r="H28" s="52">
        <f>C28-SUM(G28)</f>
        <v>0</v>
      </c>
      <c r="I28" s="55"/>
    </row>
    <row r="29" spans="1:10" hidden="1" x14ac:dyDescent="0.25">
      <c r="A29" s="238"/>
      <c r="B29" s="240"/>
      <c r="C29" s="242"/>
      <c r="D29" s="244"/>
      <c r="E29" s="53" t="e">
        <f t="shared" ref="E29:I29" si="7">E28/$C28</f>
        <v>#DIV/0!</v>
      </c>
      <c r="F29" s="53" t="e">
        <f t="shared" si="7"/>
        <v>#DIV/0!</v>
      </c>
      <c r="G29" s="53" t="e">
        <f t="shared" si="7"/>
        <v>#DIV/0!</v>
      </c>
      <c r="H29" s="53" t="e">
        <f t="shared" si="7"/>
        <v>#DIV/0!</v>
      </c>
      <c r="I29" s="53" t="e">
        <f t="shared" si="7"/>
        <v>#DIV/0!</v>
      </c>
    </row>
    <row r="30" spans="1:10" x14ac:dyDescent="0.25">
      <c r="A30" s="56"/>
      <c r="B30" s="57" t="s">
        <v>30623</v>
      </c>
      <c r="C30" s="189">
        <f>SUM(C2:C29)</f>
        <v>960123.88</v>
      </c>
      <c r="D30" s="63">
        <f>SUM(D2:D29)</f>
        <v>1</v>
      </c>
      <c r="E30" s="52">
        <f>SUM(E2,E4,E6,E8,E10,E12,E14,E16,E18,E20,E22)</f>
        <v>249328.78969999996</v>
      </c>
      <c r="F30" s="52">
        <f>SUM(F2,F4,F6,F8,F10,F12,F14,F16,F18,F20,F22)</f>
        <v>368167.696</v>
      </c>
      <c r="G30" s="52">
        <f t="shared" ref="G30:I30" si="8">SUM(G2,G4,G6,G8,G10,G12,G14,G16,G18,G20,G22)</f>
        <v>233171.29050000003</v>
      </c>
      <c r="H30" s="52">
        <f t="shared" si="8"/>
        <v>109456.10380000003</v>
      </c>
      <c r="I30" s="52">
        <f t="shared" si="8"/>
        <v>0</v>
      </c>
      <c r="J30" s="219"/>
    </row>
    <row r="31" spans="1:10" x14ac:dyDescent="0.25">
      <c r="A31" s="56"/>
      <c r="B31" s="57" t="s">
        <v>30624</v>
      </c>
      <c r="C31" s="58"/>
      <c r="D31" s="59"/>
      <c r="E31" s="53">
        <f>($D$2*E3)+($D$4*E5)+($D$6*E7)+($D$8*E9)+($D$10*E11)+($D$12*E13)+($D$14*E15)+($D$16*E17)+($D$18*E19)+($D$20*E21)+($D$22*E23)</f>
        <v>0.25968396842672248</v>
      </c>
      <c r="F31" s="53">
        <f t="shared" ref="F31:I31" si="9">($D$2*F3)+($D$4*F5)+($D$6*F7)+($D$8*F9)+($D$10*F11)+($D$12*F13)+($D$14*F15)+($D$16*F17)+($D$18*F19)+($D$20*F21)+($D$22*F23)</f>
        <v>0.38345852443394973</v>
      </c>
      <c r="G31" s="53">
        <f t="shared" si="9"/>
        <v>0.24285541583643591</v>
      </c>
      <c r="H31" s="53">
        <f t="shared" si="9"/>
        <v>0.11400209130289198</v>
      </c>
      <c r="I31" s="53">
        <f t="shared" si="9"/>
        <v>0</v>
      </c>
    </row>
    <row r="32" spans="1:10" x14ac:dyDescent="0.25">
      <c r="A32" s="56"/>
      <c r="B32" s="57" t="s">
        <v>30625</v>
      </c>
      <c r="C32" s="126"/>
      <c r="D32" s="60"/>
      <c r="E32" s="61">
        <f>E30</f>
        <v>249328.78969999996</v>
      </c>
      <c r="F32" s="61">
        <f>F30+E32</f>
        <v>617496.48569999996</v>
      </c>
      <c r="G32" s="61">
        <f>G30+F32</f>
        <v>850667.77619999996</v>
      </c>
      <c r="H32" s="61">
        <f>H30+G32</f>
        <v>960123.88</v>
      </c>
      <c r="I32" s="61">
        <f>I30+H32</f>
        <v>960123.88</v>
      </c>
    </row>
    <row r="33" spans="1:10" x14ac:dyDescent="0.25">
      <c r="A33" s="56"/>
      <c r="B33" s="57" t="s">
        <v>30626</v>
      </c>
      <c r="C33" s="56"/>
      <c r="D33" s="60"/>
      <c r="E33" s="53">
        <f>E31</f>
        <v>0.25968396842672248</v>
      </c>
      <c r="F33" s="62">
        <f>F31+E33</f>
        <v>0.64314249286067215</v>
      </c>
      <c r="G33" s="62">
        <f t="shared" ref="G33:I33" si="10">G31+F33</f>
        <v>0.88599790869710804</v>
      </c>
      <c r="H33" s="62">
        <f t="shared" si="10"/>
        <v>1</v>
      </c>
      <c r="I33" s="62">
        <f t="shared" si="10"/>
        <v>1</v>
      </c>
    </row>
    <row r="34" spans="1:10" x14ac:dyDescent="0.25">
      <c r="A34" s="64"/>
      <c r="B34" s="65"/>
      <c r="C34" s="66"/>
      <c r="D34" s="67"/>
      <c r="E34" s="66"/>
      <c r="F34" s="66"/>
      <c r="G34" s="66"/>
      <c r="H34" s="66"/>
      <c r="I34" s="66"/>
    </row>
    <row r="35" spans="1:10" ht="33.75" hidden="1" customHeight="1" x14ac:dyDescent="0.25">
      <c r="A35" s="248" t="s">
        <v>30627</v>
      </c>
      <c r="B35" s="249"/>
      <c r="C35" s="249"/>
      <c r="D35" s="250"/>
      <c r="E35" s="51" t="s">
        <v>30635</v>
      </c>
      <c r="F35" s="51" t="s">
        <v>30636</v>
      </c>
      <c r="G35" s="51" t="s">
        <v>30637</v>
      </c>
      <c r="H35" s="51" t="s">
        <v>30638</v>
      </c>
      <c r="I35" s="51" t="s">
        <v>37861</v>
      </c>
      <c r="J35" s="223"/>
    </row>
    <row r="36" spans="1:10" ht="29.25" hidden="1" customHeight="1" x14ac:dyDescent="0.25">
      <c r="A36" s="251" t="s">
        <v>30628</v>
      </c>
      <c r="B36" s="252"/>
      <c r="C36" s="252"/>
      <c r="D36" s="253"/>
      <c r="E36" s="68">
        <f>SUBTOTAL(9,E2,E6,E8,E10,E12,E14,E16,E18,E20,E22)</f>
        <v>201543.18969999999</v>
      </c>
      <c r="F36" s="68">
        <f t="shared" ref="F36:I36" si="11">SUBTOTAL(9,F2,F6,F8,F10,F12,F14,F16,F18,F20,F22)</f>
        <v>297605.79599999997</v>
      </c>
      <c r="G36" s="68">
        <f t="shared" si="11"/>
        <v>188482.39050000001</v>
      </c>
      <c r="H36" s="68">
        <f t="shared" si="11"/>
        <v>88478.103799999997</v>
      </c>
      <c r="I36" s="68">
        <f t="shared" si="11"/>
        <v>0</v>
      </c>
    </row>
    <row r="37" spans="1:10" ht="29.25" hidden="1" customHeight="1" x14ac:dyDescent="0.25">
      <c r="A37" s="251" t="s">
        <v>30629</v>
      </c>
      <c r="B37" s="252"/>
      <c r="C37" s="252"/>
      <c r="D37" s="253"/>
      <c r="E37" s="68">
        <f>$C$30-$C$4</f>
        <v>776109.48</v>
      </c>
      <c r="F37" s="68">
        <f>$C$30-$C$4</f>
        <v>776109.48</v>
      </c>
      <c r="G37" s="68">
        <f>$C$30-$C$4</f>
        <v>776109.48</v>
      </c>
      <c r="H37" s="68">
        <f>$C$30-$C$4</f>
        <v>776109.48</v>
      </c>
      <c r="I37" s="68">
        <f>$C$30-$C$4</f>
        <v>776109.48</v>
      </c>
      <c r="J37" s="224"/>
    </row>
    <row r="38" spans="1:10" ht="21" hidden="1" customHeight="1" x14ac:dyDescent="0.25">
      <c r="A38" s="251" t="s">
        <v>30630</v>
      </c>
      <c r="B38" s="252"/>
      <c r="C38" s="252"/>
      <c r="D38" s="253"/>
      <c r="E38" s="69">
        <f>E36/E37</f>
        <v>0.25968396842672248</v>
      </c>
      <c r="F38" s="69">
        <f t="shared" ref="F38:I38" si="12">F36/F37</f>
        <v>0.38345852443394968</v>
      </c>
      <c r="G38" s="69">
        <f t="shared" si="12"/>
        <v>0.24285541583643588</v>
      </c>
      <c r="H38" s="69">
        <f t="shared" si="12"/>
        <v>0.11400209130289196</v>
      </c>
      <c r="I38" s="69">
        <f t="shared" si="12"/>
        <v>0</v>
      </c>
      <c r="J38" s="222"/>
    </row>
    <row r="39" spans="1:10" ht="21.75" hidden="1" customHeight="1" x14ac:dyDescent="0.25">
      <c r="A39" s="251" t="s">
        <v>30631</v>
      </c>
      <c r="B39" s="252"/>
      <c r="C39" s="252"/>
      <c r="D39" s="253"/>
      <c r="E39" s="69">
        <f>E38</f>
        <v>0.25968396842672248</v>
      </c>
      <c r="F39" s="69">
        <f>E39+F38</f>
        <v>0.64314249286067215</v>
      </c>
      <c r="G39" s="69">
        <f>F39+G38</f>
        <v>0.88599790869710804</v>
      </c>
      <c r="H39" s="69">
        <f>G39+H38</f>
        <v>1</v>
      </c>
      <c r="I39" s="69">
        <f>H39+I38</f>
        <v>1</v>
      </c>
      <c r="J39" s="223"/>
    </row>
    <row r="40" spans="1:10" x14ac:dyDescent="0.25">
      <c r="B40" s="226"/>
    </row>
    <row r="41" spans="1:10" x14ac:dyDescent="0.25">
      <c r="B41" s="226"/>
    </row>
    <row r="42" spans="1:10" x14ac:dyDescent="0.25">
      <c r="B42" s="226"/>
    </row>
    <row r="43" spans="1:10" x14ac:dyDescent="0.25">
      <c r="B43" s="226"/>
      <c r="G43" s="227"/>
    </row>
    <row r="44" spans="1:10" x14ac:dyDescent="0.25">
      <c r="G44" s="227"/>
    </row>
  </sheetData>
  <mergeCells count="61">
    <mergeCell ref="A35:D35"/>
    <mergeCell ref="A36:D36"/>
    <mergeCell ref="A37:D37"/>
    <mergeCell ref="A38:D38"/>
    <mergeCell ref="A39:D39"/>
    <mergeCell ref="A26:A27"/>
    <mergeCell ref="B26:B27"/>
    <mergeCell ref="C26:C27"/>
    <mergeCell ref="D26:D27"/>
    <mergeCell ref="A28:A29"/>
    <mergeCell ref="B28:B29"/>
    <mergeCell ref="C28:C29"/>
    <mergeCell ref="D28:D29"/>
    <mergeCell ref="A22:A23"/>
    <mergeCell ref="B22:B23"/>
    <mergeCell ref="C22:C23"/>
    <mergeCell ref="D22:D23"/>
    <mergeCell ref="A24:A25"/>
    <mergeCell ref="B24:B25"/>
    <mergeCell ref="C24:C25"/>
    <mergeCell ref="D24:D25"/>
    <mergeCell ref="A18:A19"/>
    <mergeCell ref="B18:B19"/>
    <mergeCell ref="C18:C19"/>
    <mergeCell ref="D18:D19"/>
    <mergeCell ref="A20:A21"/>
    <mergeCell ref="B20:B21"/>
    <mergeCell ref="C20:C21"/>
    <mergeCell ref="D20:D21"/>
    <mergeCell ref="A14:A15"/>
    <mergeCell ref="B14:B15"/>
    <mergeCell ref="C14:C15"/>
    <mergeCell ref="D14:D15"/>
    <mergeCell ref="A16:A17"/>
    <mergeCell ref="B16:B17"/>
    <mergeCell ref="C16:C17"/>
    <mergeCell ref="D16:D17"/>
    <mergeCell ref="A10:A11"/>
    <mergeCell ref="B10:B11"/>
    <mergeCell ref="C10:C11"/>
    <mergeCell ref="D10:D11"/>
    <mergeCell ref="A12:A13"/>
    <mergeCell ref="B12:B13"/>
    <mergeCell ref="C12:C13"/>
    <mergeCell ref="D12:D13"/>
    <mergeCell ref="A6:A7"/>
    <mergeCell ref="B6:B7"/>
    <mergeCell ref="C6:C7"/>
    <mergeCell ref="D6:D7"/>
    <mergeCell ref="A8:A9"/>
    <mergeCell ref="B8:B9"/>
    <mergeCell ref="C8:C9"/>
    <mergeCell ref="D8:D9"/>
    <mergeCell ref="A2:A3"/>
    <mergeCell ref="B2:B3"/>
    <mergeCell ref="C2:C3"/>
    <mergeCell ref="D2:D3"/>
    <mergeCell ref="A4:A5"/>
    <mergeCell ref="B4:B5"/>
    <mergeCell ref="C4:C5"/>
    <mergeCell ref="D4:D5"/>
  </mergeCells>
  <conditionalFormatting sqref="C1 C30:C31 C34 C40:C65516">
    <cfRule type="cellIs" dxfId="13" priority="3" stopIfTrue="1" operator="equal">
      <formula>0</formula>
    </cfRule>
  </conditionalFormatting>
  <conditionalFormatting sqref="E2:I29">
    <cfRule type="cellIs" dxfId="12" priority="1" operator="greaterThan">
      <formula>0</formula>
    </cfRule>
  </conditionalFormatting>
  <conditionalFormatting sqref="E2:I33">
    <cfRule type="cellIs" dxfId="11" priority="2" stopIfTrue="1" operator="equal">
      <formula>0</formula>
    </cfRule>
  </conditionalFormatting>
  <printOptions horizontalCentered="1"/>
  <pageMargins left="0.39370078740157483" right="0.39370078740157483" top="1.1811023622047245" bottom="0.78740157480314965" header="0.51181102362204722" footer="0.31496062992125984"/>
  <pageSetup paperSize="9" scale="62" orientation="portrait" r:id="rId1"/>
  <headerFooter>
    <oddHeader>&amp;L&amp;G&amp;C&amp;"Times New Roman,Negrito"&amp;12SAAE DE MARIANA/MG
IMPLANTAÇÃO DO RESERVATÓRIO ESTRELA DO SUL
CRONOGRAMA FÍSICO-FINANCEIRO
LOTE 01</oddHeader>
    <oddFooter>&amp;L&amp;F/&amp;A&amp;R&amp;P de &amp;N</oddFoot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30D1A0-66E4-433A-ACA8-124CFF96C33B}">
  <sheetPr>
    <pageSetUpPr fitToPage="1"/>
  </sheetPr>
  <dimension ref="A1:K44"/>
  <sheetViews>
    <sheetView topLeftCell="A7" zoomScale="90" zoomScaleNormal="90" zoomScaleSheetLayoutView="100" workbookViewId="0">
      <selection activeCell="J9" sqref="J9"/>
    </sheetView>
  </sheetViews>
  <sheetFormatPr defaultColWidth="11.5703125" defaultRowHeight="15.75" x14ac:dyDescent="0.25"/>
  <cols>
    <col min="1" max="1" width="6.42578125" style="225" customWidth="1"/>
    <col min="2" max="2" width="55.7109375" style="228" customWidth="1"/>
    <col min="3" max="3" width="18.42578125" style="218" customWidth="1"/>
    <col min="4" max="4" width="10.28515625" style="220" customWidth="1"/>
    <col min="5" max="5" width="15.5703125" style="220" customWidth="1"/>
    <col min="6" max="8" width="15.5703125" style="218" customWidth="1"/>
    <col min="9" max="9" width="15.5703125" style="218" hidden="1" customWidth="1"/>
    <col min="10" max="10" width="18.42578125" style="218" bestFit="1" customWidth="1"/>
    <col min="11" max="11" width="13.5703125" style="218" bestFit="1" customWidth="1"/>
    <col min="12" max="16384" width="11.5703125" style="218"/>
  </cols>
  <sheetData>
    <row r="1" spans="1:11" x14ac:dyDescent="0.25">
      <c r="A1" s="50" t="s">
        <v>30632</v>
      </c>
      <c r="B1" s="50" t="s">
        <v>30633</v>
      </c>
      <c r="C1" s="50" t="s">
        <v>30634</v>
      </c>
      <c r="D1" s="50" t="s">
        <v>12</v>
      </c>
      <c r="E1" s="51" t="s">
        <v>30635</v>
      </c>
      <c r="F1" s="51" t="s">
        <v>30636</v>
      </c>
      <c r="G1" s="51" t="s">
        <v>30637</v>
      </c>
      <c r="H1" s="51" t="s">
        <v>30638</v>
      </c>
      <c r="I1" s="51" t="s">
        <v>37861</v>
      </c>
    </row>
    <row r="2" spans="1:11" s="220" customFormat="1" x14ac:dyDescent="0.25">
      <c r="A2" s="237">
        <v>1</v>
      </c>
      <c r="B2" s="239" t="s">
        <v>30505</v>
      </c>
      <c r="C2" s="241">
        <f>SUM('LOTE 01-ORÇAMENTO'!I3,'LOTE 01-ORÇAMENTO'!I6,'LOTE 01-ORÇAMENTO'!I30)</f>
        <v>84321.340000000011</v>
      </c>
      <c r="D2" s="243">
        <f>C2/$C$30</f>
        <v>8.7823396289237188E-2</v>
      </c>
      <c r="E2" s="52">
        <f>SUM(('LOTE 01-ORÇAMENTO'!$I$3/2),'LOTE 01-ORÇAMENTO'!$I$6/4,'LOTE 01-ORÇAMENTO'!I30)</f>
        <v>23963.260000000002</v>
      </c>
      <c r="F2" s="52">
        <f>'LOTE 01-ORÇAMENTO'!$I$6/4</f>
        <v>18936.760000000002</v>
      </c>
      <c r="G2" s="52">
        <f>'LOTE 01-ORÇAMENTO'!$I$6/4</f>
        <v>18936.760000000002</v>
      </c>
      <c r="H2" s="52">
        <f>C2-SUM(E2:G2)</f>
        <v>22484.560000000005</v>
      </c>
      <c r="I2" s="52">
        <f>C2-SUM(E2:H2)</f>
        <v>0</v>
      </c>
      <c r="J2" s="219"/>
    </row>
    <row r="3" spans="1:11" s="220" customFormat="1" x14ac:dyDescent="0.25">
      <c r="A3" s="238"/>
      <c r="B3" s="240"/>
      <c r="C3" s="242"/>
      <c r="D3" s="244"/>
      <c r="E3" s="53">
        <f>E2/$C$2</f>
        <v>0.28418974366394079</v>
      </c>
      <c r="F3" s="53">
        <f>F2/$C$2</f>
        <v>0.22457849934548005</v>
      </c>
      <c r="G3" s="53">
        <f>G2/$C$2</f>
        <v>0.22457849934548005</v>
      </c>
      <c r="H3" s="53">
        <f>H2/$C$2</f>
        <v>0.26665325764509912</v>
      </c>
      <c r="I3" s="53">
        <f>I2/$C$2</f>
        <v>0</v>
      </c>
    </row>
    <row r="4" spans="1:11" x14ac:dyDescent="0.25">
      <c r="A4" s="237">
        <v>2</v>
      </c>
      <c r="B4" s="239" t="s">
        <v>15</v>
      </c>
      <c r="C4" s="241">
        <f>SUM('LOTE 01-ORÇAMENTO'!I25)</f>
        <v>184014.40000000002</v>
      </c>
      <c r="D4" s="243">
        <f>C4/$C$30</f>
        <v>0.19165693493635427</v>
      </c>
      <c r="E4" s="52">
        <f>ROUND(E5*$C$4,1)</f>
        <v>47785.599999999999</v>
      </c>
      <c r="F4" s="52">
        <f t="shared" ref="F4:G4" si="0">ROUND(F5*$C$4,1)</f>
        <v>70561.899999999994</v>
      </c>
      <c r="G4" s="52">
        <f t="shared" si="0"/>
        <v>44688.9</v>
      </c>
      <c r="H4" s="52">
        <f>C4-SUM(E4:G4)</f>
        <v>20978.000000000029</v>
      </c>
      <c r="I4" s="52"/>
      <c r="J4" s="219"/>
      <c r="K4" s="221"/>
    </row>
    <row r="5" spans="1:11" x14ac:dyDescent="0.25">
      <c r="A5" s="238"/>
      <c r="B5" s="240"/>
      <c r="C5" s="242"/>
      <c r="D5" s="244"/>
      <c r="E5" s="53">
        <f>E38</f>
        <v>0.25968396842672248</v>
      </c>
      <c r="F5" s="53">
        <f t="shared" ref="F5:I5" si="1">F38</f>
        <v>0.38345852443394968</v>
      </c>
      <c r="G5" s="53">
        <f t="shared" si="1"/>
        <v>0.24285541583643588</v>
      </c>
      <c r="H5" s="53">
        <f t="shared" si="1"/>
        <v>0.11400209130289196</v>
      </c>
      <c r="I5" s="53">
        <f t="shared" si="1"/>
        <v>0</v>
      </c>
      <c r="J5" s="222"/>
      <c r="K5" s="221"/>
    </row>
    <row r="6" spans="1:11" x14ac:dyDescent="0.25">
      <c r="A6" s="237">
        <v>3</v>
      </c>
      <c r="B6" s="245" t="s">
        <v>30660</v>
      </c>
      <c r="C6" s="241">
        <f>'LOTE 01-ORÇAMENTO'!I33</f>
        <v>48897</v>
      </c>
      <c r="D6" s="243">
        <f>C6/$C$30</f>
        <v>5.092780319139651E-2</v>
      </c>
      <c r="E6" s="52">
        <f>C6</f>
        <v>48897</v>
      </c>
      <c r="F6" s="55"/>
      <c r="G6" s="54"/>
      <c r="H6" s="54"/>
      <c r="I6" s="55"/>
      <c r="K6" s="221"/>
    </row>
    <row r="7" spans="1:11" x14ac:dyDescent="0.25">
      <c r="A7" s="238"/>
      <c r="B7" s="246"/>
      <c r="C7" s="242"/>
      <c r="D7" s="244"/>
      <c r="E7" s="53">
        <f>E6/$C6</f>
        <v>1</v>
      </c>
      <c r="F7" s="53">
        <f>F6/$C6</f>
        <v>0</v>
      </c>
      <c r="G7" s="53">
        <f>G6/$C6</f>
        <v>0</v>
      </c>
      <c r="H7" s="53">
        <f>H6/$C6</f>
        <v>0</v>
      </c>
      <c r="I7" s="53">
        <f>I6/$C6</f>
        <v>0</v>
      </c>
      <c r="K7" s="221"/>
    </row>
    <row r="8" spans="1:11" x14ac:dyDescent="0.25">
      <c r="A8" s="237">
        <v>4</v>
      </c>
      <c r="B8" s="247" t="s">
        <v>30665</v>
      </c>
      <c r="C8" s="241">
        <f>'LOTE 01-ORÇAMENTO'!I39</f>
        <v>121459.70999999999</v>
      </c>
      <c r="D8" s="243">
        <f>C8/$C$30</f>
        <v>0.12650420693629658</v>
      </c>
      <c r="E8" s="52">
        <f>C8*60%</f>
        <v>72875.825999999986</v>
      </c>
      <c r="F8" s="52">
        <f>C8*40%</f>
        <v>48583.883999999998</v>
      </c>
      <c r="G8" s="54"/>
      <c r="H8" s="54"/>
      <c r="I8" s="52"/>
      <c r="J8" s="219"/>
    </row>
    <row r="9" spans="1:11" x14ac:dyDescent="0.25">
      <c r="A9" s="238"/>
      <c r="B9" s="240"/>
      <c r="C9" s="242"/>
      <c r="D9" s="244"/>
      <c r="E9" s="53">
        <f>E8/$C8</f>
        <v>0.6</v>
      </c>
      <c r="F9" s="53">
        <f>F8/$C8</f>
        <v>0.4</v>
      </c>
      <c r="G9" s="53">
        <f>G8/$C8</f>
        <v>0</v>
      </c>
      <c r="H9" s="53">
        <f>H8/$C8</f>
        <v>0</v>
      </c>
      <c r="I9" s="53">
        <f>I8/$C8</f>
        <v>0</v>
      </c>
    </row>
    <row r="10" spans="1:11" x14ac:dyDescent="0.25">
      <c r="A10" s="237">
        <v>5</v>
      </c>
      <c r="B10" s="247" t="s">
        <v>37753</v>
      </c>
      <c r="C10" s="241">
        <f>'LOTE 01-ORÇAMENTO'!I44</f>
        <v>126522.47000000002</v>
      </c>
      <c r="D10" s="243">
        <f>C10/$C$30</f>
        <v>0.13177723482932224</v>
      </c>
      <c r="E10" s="54">
        <f>C10*15%</f>
        <v>18978.370500000001</v>
      </c>
      <c r="F10" s="54">
        <f>C10*60%</f>
        <v>75913.482000000004</v>
      </c>
      <c r="G10" s="54">
        <f>C10*25%</f>
        <v>31630.617500000004</v>
      </c>
      <c r="H10" s="55">
        <f>C10-SUM(E10:G10)</f>
        <v>0</v>
      </c>
      <c r="I10" s="52"/>
      <c r="J10" s="219"/>
    </row>
    <row r="11" spans="1:11" x14ac:dyDescent="0.25">
      <c r="A11" s="238"/>
      <c r="B11" s="240"/>
      <c r="C11" s="242"/>
      <c r="D11" s="244"/>
      <c r="E11" s="53">
        <f>E10/$C10</f>
        <v>0.15</v>
      </c>
      <c r="F11" s="53">
        <f>F10/$C10</f>
        <v>0.6</v>
      </c>
      <c r="G11" s="53">
        <f>G10/$C10</f>
        <v>0.25</v>
      </c>
      <c r="H11" s="53">
        <f>H10/$C10</f>
        <v>0</v>
      </c>
      <c r="I11" s="53">
        <f>I10/$C10</f>
        <v>0</v>
      </c>
    </row>
    <row r="12" spans="1:11" x14ac:dyDescent="0.25">
      <c r="A12" s="237">
        <v>6</v>
      </c>
      <c r="B12" s="247" t="s">
        <v>37860</v>
      </c>
      <c r="C12" s="241">
        <f>'LOTE 01-ORÇAMENTO'!I85</f>
        <v>154171.67000000001</v>
      </c>
      <c r="D12" s="243">
        <f>C12/$C$30</f>
        <v>0.16057476874754956</v>
      </c>
      <c r="E12" s="54"/>
      <c r="F12" s="54">
        <f>C12*100%</f>
        <v>154171.67000000001</v>
      </c>
      <c r="G12" s="55">
        <f>C12-F12</f>
        <v>0</v>
      </c>
      <c r="H12" s="54"/>
      <c r="I12" s="52"/>
      <c r="J12" s="219"/>
    </row>
    <row r="13" spans="1:11" x14ac:dyDescent="0.25">
      <c r="A13" s="238"/>
      <c r="B13" s="240"/>
      <c r="C13" s="242"/>
      <c r="D13" s="244"/>
      <c r="E13" s="53">
        <f>E12/$C12</f>
        <v>0</v>
      </c>
      <c r="F13" s="53">
        <f>F12/$C12</f>
        <v>1</v>
      </c>
      <c r="G13" s="53">
        <f>G12/$C12</f>
        <v>0</v>
      </c>
      <c r="H13" s="53">
        <f>H12/$C12</f>
        <v>0</v>
      </c>
      <c r="I13" s="53">
        <f>I12/$C12</f>
        <v>0</v>
      </c>
    </row>
    <row r="14" spans="1:11" x14ac:dyDescent="0.25">
      <c r="A14" s="237">
        <v>7</v>
      </c>
      <c r="B14" s="247" t="s">
        <v>37838</v>
      </c>
      <c r="C14" s="241">
        <f>'LOTE 01-ORÇAMENTO'!I100</f>
        <v>12887.789999999999</v>
      </c>
      <c r="D14" s="243">
        <f>C14/$C$30</f>
        <v>1.3423049117370144E-2</v>
      </c>
      <c r="E14" s="54"/>
      <c r="F14" s="54"/>
      <c r="G14" s="54"/>
      <c r="H14" s="54">
        <f>C14*100%</f>
        <v>12887.789999999999</v>
      </c>
      <c r="I14" s="52">
        <f>C14-SUM(H14)</f>
        <v>0</v>
      </c>
      <c r="J14" s="219"/>
    </row>
    <row r="15" spans="1:11" x14ac:dyDescent="0.25">
      <c r="A15" s="238"/>
      <c r="B15" s="240"/>
      <c r="C15" s="242"/>
      <c r="D15" s="244"/>
      <c r="E15" s="53">
        <f>E14/$C14</f>
        <v>0</v>
      </c>
      <c r="F15" s="53">
        <f>F14/$C14</f>
        <v>0</v>
      </c>
      <c r="G15" s="53">
        <f>G14/$C14</f>
        <v>0</v>
      </c>
      <c r="H15" s="53">
        <f>H14/$C14</f>
        <v>1</v>
      </c>
      <c r="I15" s="53">
        <f>I14/$C14</f>
        <v>0</v>
      </c>
    </row>
    <row r="16" spans="1:11" x14ac:dyDescent="0.25">
      <c r="A16" s="237">
        <v>8</v>
      </c>
      <c r="B16" s="247" t="s">
        <v>37921</v>
      </c>
      <c r="C16" s="241">
        <f>'LOTE 01-ORÇAMENTO'!I108</f>
        <v>102418.26</v>
      </c>
      <c r="D16" s="243">
        <f>C16/$C$30</f>
        <v>0.10667192237734989</v>
      </c>
      <c r="E16" s="54"/>
      <c r="F16" s="54"/>
      <c r="G16" s="54">
        <f>C16*80%</f>
        <v>81934.608000000007</v>
      </c>
      <c r="H16" s="54">
        <f>C16*20%</f>
        <v>20483.652000000002</v>
      </c>
      <c r="I16" s="52">
        <f>C16-SUM(G16:H16)</f>
        <v>0</v>
      </c>
    </row>
    <row r="17" spans="1:10" x14ac:dyDescent="0.25">
      <c r="A17" s="238"/>
      <c r="B17" s="240"/>
      <c r="C17" s="242"/>
      <c r="D17" s="244"/>
      <c r="E17" s="53">
        <f>E16/$C16</f>
        <v>0</v>
      </c>
      <c r="F17" s="53">
        <f>F16/$C16</f>
        <v>0</v>
      </c>
      <c r="G17" s="53">
        <f>G16/$C16</f>
        <v>0.80000000000000016</v>
      </c>
      <c r="H17" s="53">
        <f>H16/$C16</f>
        <v>0.20000000000000004</v>
      </c>
      <c r="I17" s="53">
        <f>I16/$C16</f>
        <v>0</v>
      </c>
    </row>
    <row r="18" spans="1:10" x14ac:dyDescent="0.25">
      <c r="A18" s="237">
        <v>9</v>
      </c>
      <c r="B18" s="247" t="s">
        <v>30575</v>
      </c>
      <c r="C18" s="241">
        <f>'LOTE 01-ORÇAMENTO'!I196</f>
        <v>86123.700000000012</v>
      </c>
      <c r="D18" s="243">
        <f>C18/$C$30</f>
        <v>8.9700612383477027E-2</v>
      </c>
      <c r="E18" s="55"/>
      <c r="F18" s="54"/>
      <c r="G18" s="54">
        <f>C18*65%</f>
        <v>55980.405000000006</v>
      </c>
      <c r="H18" s="52">
        <f>C18*35%</f>
        <v>30143.295000000002</v>
      </c>
      <c r="I18" s="52">
        <f>C18-SUM(G18:H18)</f>
        <v>0</v>
      </c>
    </row>
    <row r="19" spans="1:10" x14ac:dyDescent="0.25">
      <c r="A19" s="238"/>
      <c r="B19" s="240"/>
      <c r="C19" s="242"/>
      <c r="D19" s="244"/>
      <c r="E19" s="53">
        <f t="shared" ref="E19:I19" si="2">E18/$C18</f>
        <v>0</v>
      </c>
      <c r="F19" s="53">
        <f t="shared" si="2"/>
        <v>0</v>
      </c>
      <c r="G19" s="53">
        <f t="shared" si="2"/>
        <v>0.65</v>
      </c>
      <c r="H19" s="53">
        <f t="shared" si="2"/>
        <v>0.35</v>
      </c>
      <c r="I19" s="53">
        <f t="shared" si="2"/>
        <v>0</v>
      </c>
    </row>
    <row r="20" spans="1:10" x14ac:dyDescent="0.25">
      <c r="A20" s="237">
        <v>10</v>
      </c>
      <c r="B20" s="247" t="s">
        <v>747</v>
      </c>
      <c r="C20" s="241">
        <f>'LOTE 01-ORÇAMENTO'!I209</f>
        <v>1727.1999999999998</v>
      </c>
      <c r="D20" s="243">
        <f>C20/$C$30</f>
        <v>1.7989345291567998E-3</v>
      </c>
      <c r="E20" s="54"/>
      <c r="F20" s="54"/>
      <c r="G20" s="54"/>
      <c r="H20" s="52">
        <f>C20*100%</f>
        <v>1727.1999999999998</v>
      </c>
      <c r="I20" s="52">
        <f>C20-SUM(G20:H20)</f>
        <v>0</v>
      </c>
    </row>
    <row r="21" spans="1:10" x14ac:dyDescent="0.25">
      <c r="A21" s="238"/>
      <c r="B21" s="240"/>
      <c r="C21" s="242"/>
      <c r="D21" s="244"/>
      <c r="E21" s="53">
        <f t="shared" ref="E21:I21" si="3">E20/$C20</f>
        <v>0</v>
      </c>
      <c r="F21" s="53">
        <f t="shared" si="3"/>
        <v>0</v>
      </c>
      <c r="G21" s="53">
        <f t="shared" si="3"/>
        <v>0</v>
      </c>
      <c r="H21" s="53">
        <f t="shared" si="3"/>
        <v>1</v>
      </c>
      <c r="I21" s="53">
        <f t="shared" si="3"/>
        <v>0</v>
      </c>
    </row>
    <row r="22" spans="1:10" x14ac:dyDescent="0.25">
      <c r="A22" s="237">
        <v>11</v>
      </c>
      <c r="B22" s="247" t="s">
        <v>30642</v>
      </c>
      <c r="C22" s="241">
        <f>'LOTE 01-ORÇAMENTO'!I212</f>
        <v>37580.339999999997</v>
      </c>
      <c r="D22" s="243">
        <f>C22/$C$30</f>
        <v>3.9141136662489841E-2</v>
      </c>
      <c r="E22" s="54">
        <f>C22*98%</f>
        <v>36828.733199999995</v>
      </c>
      <c r="F22" s="54"/>
      <c r="G22" s="54"/>
      <c r="H22" s="52">
        <f>C22*2%</f>
        <v>751.60679999999991</v>
      </c>
      <c r="I22" s="52">
        <f>C22-SUM(E22:H22)</f>
        <v>0</v>
      </c>
    </row>
    <row r="23" spans="1:10" x14ac:dyDescent="0.25">
      <c r="A23" s="238"/>
      <c r="B23" s="240"/>
      <c r="C23" s="242"/>
      <c r="D23" s="244"/>
      <c r="E23" s="53">
        <f t="shared" ref="E23:I23" si="4">E22/$C22</f>
        <v>0.98</v>
      </c>
      <c r="F23" s="53">
        <f t="shared" si="4"/>
        <v>0</v>
      </c>
      <c r="G23" s="53">
        <f t="shared" si="4"/>
        <v>0</v>
      </c>
      <c r="H23" s="53">
        <f t="shared" si="4"/>
        <v>0.02</v>
      </c>
      <c r="I23" s="53">
        <f t="shared" si="4"/>
        <v>0</v>
      </c>
    </row>
    <row r="24" spans="1:10" hidden="1" x14ac:dyDescent="0.25">
      <c r="A24" s="237"/>
      <c r="B24" s="247"/>
      <c r="C24" s="241"/>
      <c r="D24" s="243">
        <f>C24/$C$30</f>
        <v>0</v>
      </c>
      <c r="E24" s="54"/>
      <c r="F24" s="54"/>
      <c r="G24" s="54">
        <f>C24*45%</f>
        <v>0</v>
      </c>
      <c r="H24" s="52">
        <f>C24-SUM(G24)</f>
        <v>0</v>
      </c>
      <c r="I24" s="55"/>
    </row>
    <row r="25" spans="1:10" hidden="1" x14ac:dyDescent="0.25">
      <c r="A25" s="238"/>
      <c r="B25" s="240"/>
      <c r="C25" s="242"/>
      <c r="D25" s="244"/>
      <c r="E25" s="53" t="e">
        <f t="shared" ref="E25:I25" si="5">E24/$C24</f>
        <v>#DIV/0!</v>
      </c>
      <c r="F25" s="53" t="e">
        <f t="shared" si="5"/>
        <v>#DIV/0!</v>
      </c>
      <c r="G25" s="53" t="e">
        <f t="shared" si="5"/>
        <v>#DIV/0!</v>
      </c>
      <c r="H25" s="53" t="e">
        <f t="shared" si="5"/>
        <v>#DIV/0!</v>
      </c>
      <c r="I25" s="53" t="e">
        <f t="shared" si="5"/>
        <v>#DIV/0!</v>
      </c>
    </row>
    <row r="26" spans="1:10" hidden="1" x14ac:dyDescent="0.25">
      <c r="A26" s="237"/>
      <c r="B26" s="247"/>
      <c r="C26" s="241"/>
      <c r="D26" s="243">
        <f>C26/$C$30</f>
        <v>0</v>
      </c>
      <c r="E26" s="54"/>
      <c r="F26" s="54"/>
      <c r="G26" s="54">
        <f>C26*45%</f>
        <v>0</v>
      </c>
      <c r="H26" s="52">
        <f>C26-SUM(G26)</f>
        <v>0</v>
      </c>
      <c r="I26" s="55"/>
    </row>
    <row r="27" spans="1:10" hidden="1" x14ac:dyDescent="0.25">
      <c r="A27" s="238"/>
      <c r="B27" s="240"/>
      <c r="C27" s="242"/>
      <c r="D27" s="244"/>
      <c r="E27" s="53" t="e">
        <f t="shared" ref="E27:I27" si="6">E26/$C26</f>
        <v>#DIV/0!</v>
      </c>
      <c r="F27" s="53" t="e">
        <f t="shared" si="6"/>
        <v>#DIV/0!</v>
      </c>
      <c r="G27" s="53" t="e">
        <f t="shared" si="6"/>
        <v>#DIV/0!</v>
      </c>
      <c r="H27" s="53" t="e">
        <f t="shared" si="6"/>
        <v>#DIV/0!</v>
      </c>
      <c r="I27" s="53" t="e">
        <f t="shared" si="6"/>
        <v>#DIV/0!</v>
      </c>
    </row>
    <row r="28" spans="1:10" hidden="1" x14ac:dyDescent="0.25">
      <c r="A28" s="237"/>
      <c r="B28" s="247"/>
      <c r="C28" s="241"/>
      <c r="D28" s="243">
        <f>C28/$C$30</f>
        <v>0</v>
      </c>
      <c r="E28" s="54"/>
      <c r="F28" s="54"/>
      <c r="G28" s="54">
        <f>C28*45%</f>
        <v>0</v>
      </c>
      <c r="H28" s="52">
        <f>C28-SUM(G28)</f>
        <v>0</v>
      </c>
      <c r="I28" s="55"/>
    </row>
    <row r="29" spans="1:10" hidden="1" x14ac:dyDescent="0.25">
      <c r="A29" s="238"/>
      <c r="B29" s="240"/>
      <c r="C29" s="242"/>
      <c r="D29" s="244"/>
      <c r="E29" s="53" t="e">
        <f t="shared" ref="E29:I29" si="7">E28/$C28</f>
        <v>#DIV/0!</v>
      </c>
      <c r="F29" s="53" t="e">
        <f t="shared" si="7"/>
        <v>#DIV/0!</v>
      </c>
      <c r="G29" s="53" t="e">
        <f t="shared" si="7"/>
        <v>#DIV/0!</v>
      </c>
      <c r="H29" s="53" t="e">
        <f t="shared" si="7"/>
        <v>#DIV/0!</v>
      </c>
      <c r="I29" s="53" t="e">
        <f t="shared" si="7"/>
        <v>#DIV/0!</v>
      </c>
    </row>
    <row r="30" spans="1:10" x14ac:dyDescent="0.25">
      <c r="A30" s="56"/>
      <c r="B30" s="57" t="s">
        <v>30623</v>
      </c>
      <c r="C30" s="189">
        <f>SUM(C2:C29)</f>
        <v>960123.88</v>
      </c>
      <c r="D30" s="63">
        <f>SUM(D2:D29)</f>
        <v>1</v>
      </c>
      <c r="E30" s="52">
        <f>SUM(E2,E4,E6,E8,E10,E12,E14,E16,E18,E20,E22)</f>
        <v>249328.78969999996</v>
      </c>
      <c r="F30" s="52">
        <f>SUM(F2,F4,F6,F8,F10,F12,F14,F16,F18,F20,F22)</f>
        <v>368167.696</v>
      </c>
      <c r="G30" s="52">
        <f t="shared" ref="G30:I30" si="8">SUM(G2,G4,G6,G8,G10,G12,G14,G16,G18,G20,G22)</f>
        <v>233171.29050000003</v>
      </c>
      <c r="H30" s="52">
        <f t="shared" si="8"/>
        <v>109456.10380000003</v>
      </c>
      <c r="I30" s="52">
        <f t="shared" si="8"/>
        <v>0</v>
      </c>
      <c r="J30" s="219"/>
    </row>
    <row r="31" spans="1:10" x14ac:dyDescent="0.25">
      <c r="A31" s="56"/>
      <c r="B31" s="57" t="s">
        <v>30624</v>
      </c>
      <c r="C31" s="58"/>
      <c r="D31" s="59"/>
      <c r="E31" s="53">
        <f>($D$2*E3)+($D$4*E5)+($D$6*E7)+($D$8*E9)+($D$10*E11)+($D$12*E13)+($D$14*E15)+($D$16*E17)+($D$18*E19)+($D$20*E21)+($D$22*E23)</f>
        <v>0.25968396842672248</v>
      </c>
      <c r="F31" s="53">
        <f t="shared" ref="F31:I31" si="9">($D$2*F3)+($D$4*F5)+($D$6*F7)+($D$8*F9)+($D$10*F11)+($D$12*F13)+($D$14*F15)+($D$16*F17)+($D$18*F19)+($D$20*F21)+($D$22*F23)</f>
        <v>0.38345852443394973</v>
      </c>
      <c r="G31" s="53">
        <f t="shared" si="9"/>
        <v>0.24285541583643591</v>
      </c>
      <c r="H31" s="53">
        <f t="shared" si="9"/>
        <v>0.11400209130289198</v>
      </c>
      <c r="I31" s="53">
        <f t="shared" si="9"/>
        <v>0</v>
      </c>
    </row>
    <row r="32" spans="1:10" x14ac:dyDescent="0.25">
      <c r="A32" s="56"/>
      <c r="B32" s="57" t="s">
        <v>30625</v>
      </c>
      <c r="C32" s="126"/>
      <c r="D32" s="60"/>
      <c r="E32" s="61">
        <f>E30</f>
        <v>249328.78969999996</v>
      </c>
      <c r="F32" s="61">
        <f>F30+E32</f>
        <v>617496.48569999996</v>
      </c>
      <c r="G32" s="61">
        <f>G30+F32</f>
        <v>850667.77619999996</v>
      </c>
      <c r="H32" s="61">
        <f>H30+G32</f>
        <v>960123.88</v>
      </c>
      <c r="I32" s="61">
        <f>I30+H32</f>
        <v>960123.88</v>
      </c>
    </row>
    <row r="33" spans="1:10" x14ac:dyDescent="0.25">
      <c r="A33" s="56"/>
      <c r="B33" s="57" t="s">
        <v>30626</v>
      </c>
      <c r="C33" s="56"/>
      <c r="D33" s="60"/>
      <c r="E33" s="53">
        <f>E31</f>
        <v>0.25968396842672248</v>
      </c>
      <c r="F33" s="62">
        <f>F31+E33</f>
        <v>0.64314249286067215</v>
      </c>
      <c r="G33" s="62">
        <f t="shared" ref="G33:I33" si="10">G31+F33</f>
        <v>0.88599790869710804</v>
      </c>
      <c r="H33" s="62">
        <f t="shared" si="10"/>
        <v>1</v>
      </c>
      <c r="I33" s="62">
        <f t="shared" si="10"/>
        <v>1</v>
      </c>
    </row>
    <row r="34" spans="1:10" x14ac:dyDescent="0.25">
      <c r="A34" s="64"/>
      <c r="B34" s="65"/>
      <c r="C34" s="66"/>
      <c r="D34" s="67"/>
      <c r="E34" s="66"/>
      <c r="F34" s="66"/>
      <c r="G34" s="66"/>
      <c r="H34" s="66"/>
      <c r="I34" s="66"/>
    </row>
    <row r="35" spans="1:10" ht="33.75" hidden="1" customHeight="1" x14ac:dyDescent="0.25">
      <c r="A35" s="248" t="s">
        <v>30627</v>
      </c>
      <c r="B35" s="249"/>
      <c r="C35" s="249"/>
      <c r="D35" s="250"/>
      <c r="E35" s="51" t="s">
        <v>30635</v>
      </c>
      <c r="F35" s="51" t="s">
        <v>30636</v>
      </c>
      <c r="G35" s="51" t="s">
        <v>30637</v>
      </c>
      <c r="H35" s="51" t="s">
        <v>30638</v>
      </c>
      <c r="I35" s="51" t="s">
        <v>37861</v>
      </c>
      <c r="J35" s="223"/>
    </row>
    <row r="36" spans="1:10" ht="29.25" hidden="1" customHeight="1" x14ac:dyDescent="0.25">
      <c r="A36" s="251" t="s">
        <v>30628</v>
      </c>
      <c r="B36" s="252"/>
      <c r="C36" s="252"/>
      <c r="D36" s="253"/>
      <c r="E36" s="68">
        <f>SUBTOTAL(9,E2,E6,E8,E10,E12,E14,E16,E18,E20,E22)</f>
        <v>201543.18969999999</v>
      </c>
      <c r="F36" s="68">
        <f t="shared" ref="F36:I36" si="11">SUBTOTAL(9,F2,F6,F8,F10,F12,F14,F16,F18,F20,F22)</f>
        <v>297605.79599999997</v>
      </c>
      <c r="G36" s="68">
        <f t="shared" si="11"/>
        <v>188482.39050000001</v>
      </c>
      <c r="H36" s="68">
        <f t="shared" si="11"/>
        <v>88478.103799999997</v>
      </c>
      <c r="I36" s="68">
        <f t="shared" si="11"/>
        <v>0</v>
      </c>
    </row>
    <row r="37" spans="1:10" ht="29.25" hidden="1" customHeight="1" x14ac:dyDescent="0.25">
      <c r="A37" s="251" t="s">
        <v>30629</v>
      </c>
      <c r="B37" s="252"/>
      <c r="C37" s="252"/>
      <c r="D37" s="253"/>
      <c r="E37" s="68">
        <f>$C$30-$C$4</f>
        <v>776109.48</v>
      </c>
      <c r="F37" s="68">
        <f>$C$30-$C$4</f>
        <v>776109.48</v>
      </c>
      <c r="G37" s="68">
        <f>$C$30-$C$4</f>
        <v>776109.48</v>
      </c>
      <c r="H37" s="68">
        <f>$C$30-$C$4</f>
        <v>776109.48</v>
      </c>
      <c r="I37" s="68">
        <f>$C$30-$C$4</f>
        <v>776109.48</v>
      </c>
      <c r="J37" s="224"/>
    </row>
    <row r="38" spans="1:10" ht="21" hidden="1" customHeight="1" x14ac:dyDescent="0.25">
      <c r="A38" s="251" t="s">
        <v>30630</v>
      </c>
      <c r="B38" s="252"/>
      <c r="C38" s="252"/>
      <c r="D38" s="253"/>
      <c r="E38" s="69">
        <f>E36/E37</f>
        <v>0.25968396842672248</v>
      </c>
      <c r="F38" s="69">
        <f t="shared" ref="F38:I38" si="12">F36/F37</f>
        <v>0.38345852443394968</v>
      </c>
      <c r="G38" s="69">
        <f t="shared" si="12"/>
        <v>0.24285541583643588</v>
      </c>
      <c r="H38" s="69">
        <f t="shared" si="12"/>
        <v>0.11400209130289196</v>
      </c>
      <c r="I38" s="69">
        <f t="shared" si="12"/>
        <v>0</v>
      </c>
      <c r="J38" s="222"/>
    </row>
    <row r="39" spans="1:10" ht="21.75" hidden="1" customHeight="1" x14ac:dyDescent="0.25">
      <c r="A39" s="251" t="s">
        <v>30631</v>
      </c>
      <c r="B39" s="252"/>
      <c r="C39" s="252"/>
      <c r="D39" s="253"/>
      <c r="E39" s="69">
        <f>E38</f>
        <v>0.25968396842672248</v>
      </c>
      <c r="F39" s="69">
        <f>E39+F38</f>
        <v>0.64314249286067215</v>
      </c>
      <c r="G39" s="69">
        <f>F39+G38</f>
        <v>0.88599790869710804</v>
      </c>
      <c r="H39" s="69">
        <f>G39+H38</f>
        <v>1</v>
      </c>
      <c r="I39" s="69">
        <f>H39+I38</f>
        <v>1</v>
      </c>
      <c r="J39" s="223"/>
    </row>
    <row r="40" spans="1:10" x14ac:dyDescent="0.25">
      <c r="B40" s="226"/>
    </row>
    <row r="41" spans="1:10" x14ac:dyDescent="0.25">
      <c r="B41" s="226"/>
    </row>
    <row r="42" spans="1:10" x14ac:dyDescent="0.25">
      <c r="B42" s="226"/>
    </row>
    <row r="43" spans="1:10" x14ac:dyDescent="0.25">
      <c r="B43" s="226"/>
      <c r="G43" s="227"/>
    </row>
    <row r="44" spans="1:10" x14ac:dyDescent="0.25">
      <c r="G44" s="227"/>
    </row>
  </sheetData>
  <mergeCells count="61">
    <mergeCell ref="A24:A25"/>
    <mergeCell ref="B24:B25"/>
    <mergeCell ref="C24:C25"/>
    <mergeCell ref="D24:D25"/>
    <mergeCell ref="A26:A27"/>
    <mergeCell ref="B26:B27"/>
    <mergeCell ref="C26:C27"/>
    <mergeCell ref="D26:D27"/>
    <mergeCell ref="A20:A21"/>
    <mergeCell ref="B20:B21"/>
    <mergeCell ref="C20:C21"/>
    <mergeCell ref="D20:D21"/>
    <mergeCell ref="A22:A23"/>
    <mergeCell ref="B22:B23"/>
    <mergeCell ref="C22:C23"/>
    <mergeCell ref="D22:D23"/>
    <mergeCell ref="A36:D36"/>
    <mergeCell ref="A37:D37"/>
    <mergeCell ref="A38:D38"/>
    <mergeCell ref="A39:D39"/>
    <mergeCell ref="A28:A29"/>
    <mergeCell ref="B28:B29"/>
    <mergeCell ref="C28:C29"/>
    <mergeCell ref="D28:D29"/>
    <mergeCell ref="A35:D35"/>
    <mergeCell ref="A14:A15"/>
    <mergeCell ref="B14:B15"/>
    <mergeCell ref="C14:C15"/>
    <mergeCell ref="D14:D15"/>
    <mergeCell ref="A18:A19"/>
    <mergeCell ref="B18:B19"/>
    <mergeCell ref="C18:C19"/>
    <mergeCell ref="D18:D19"/>
    <mergeCell ref="B16:B17"/>
    <mergeCell ref="A16:A17"/>
    <mergeCell ref="C16:C17"/>
    <mergeCell ref="D16:D17"/>
    <mergeCell ref="A10:A11"/>
    <mergeCell ref="B10:B11"/>
    <mergeCell ref="C10:C11"/>
    <mergeCell ref="D10:D11"/>
    <mergeCell ref="A12:A13"/>
    <mergeCell ref="B12:B13"/>
    <mergeCell ref="C12:C13"/>
    <mergeCell ref="D12:D13"/>
    <mergeCell ref="A8:A9"/>
    <mergeCell ref="B8:B9"/>
    <mergeCell ref="C8:C9"/>
    <mergeCell ref="D8:D9"/>
    <mergeCell ref="A6:A7"/>
    <mergeCell ref="B6:B7"/>
    <mergeCell ref="C6:C7"/>
    <mergeCell ref="D6:D7"/>
    <mergeCell ref="A2:A3"/>
    <mergeCell ref="B2:B3"/>
    <mergeCell ref="C2:C3"/>
    <mergeCell ref="D2:D3"/>
    <mergeCell ref="A4:A5"/>
    <mergeCell ref="B4:B5"/>
    <mergeCell ref="C4:C5"/>
    <mergeCell ref="D4:D5"/>
  </mergeCells>
  <phoneticPr fontId="3" type="noConversion"/>
  <conditionalFormatting sqref="C1 C30:C31 C34 C40:C65516">
    <cfRule type="cellIs" dxfId="10" priority="34" stopIfTrue="1" operator="equal">
      <formula>0</formula>
    </cfRule>
  </conditionalFormatting>
  <conditionalFormatting sqref="E2:I29">
    <cfRule type="cellIs" dxfId="9" priority="1" operator="greaterThan">
      <formula>0</formula>
    </cfRule>
  </conditionalFormatting>
  <conditionalFormatting sqref="E2:I33">
    <cfRule type="cellIs" dxfId="8" priority="2" stopIfTrue="1" operator="equal">
      <formula>0</formula>
    </cfRule>
  </conditionalFormatting>
  <printOptions horizontalCentered="1"/>
  <pageMargins left="0.39370078740157483" right="0.39370078740157483" top="1.1811023622047245" bottom="0.78740157480314965" header="0.51181102362204722" footer="0.31496062992125984"/>
  <pageSetup paperSize="9" scale="62" orientation="portrait" r:id="rId1"/>
  <headerFooter>
    <oddHeader>&amp;L&amp;G&amp;C&amp;"Times New Roman,Negrito"&amp;12SAAE DE MARIANA/MG
IMPLANTAÇÃO DO RESERVATÓRIO ESTRELA DO SUL
CRONOGRAMA FÍSICO-FINANCEIRO
LOTE 01</oddHeader>
    <oddFooter>&amp;L&amp;F/&amp;A&amp;R&amp;P de &amp;N</oddFooter>
  </headerFooter>
  <ignoredErrors>
    <ignoredError sqref="E3:I3 E13:I13 E12 E9:I9 G8:I8 E11:I11 I10 E15:I15 E14:G14 I14 E19:I19 E18:F18 E21:I21 E20:F20 E6:I7 E33:I33 E23:I29 E22:G22" unlockedFormula="1"/>
  </ignoredErrors>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46998B-640A-4677-8E67-60139CC467B1}">
  <dimension ref="A1:I44"/>
  <sheetViews>
    <sheetView zoomScale="90" zoomScaleNormal="90" workbookViewId="0">
      <selection activeCell="A2" sqref="A2"/>
    </sheetView>
  </sheetViews>
  <sheetFormatPr defaultRowHeight="15" x14ac:dyDescent="0.25"/>
  <cols>
    <col min="1" max="1" width="5.7109375" style="144" customWidth="1"/>
    <col min="2" max="2" width="15.140625" style="144" hidden="1" customWidth="1"/>
    <col min="3" max="3" width="11.42578125" style="144" bestFit="1" customWidth="1"/>
    <col min="4" max="4" width="13.140625" style="145" bestFit="1" customWidth="1"/>
    <col min="5" max="5" width="75.42578125" style="144" customWidth="1"/>
    <col min="6" max="6" width="6.28515625" style="144" bestFit="1" customWidth="1"/>
    <col min="7" max="7" width="7.85546875" style="144" bestFit="1" customWidth="1"/>
    <col min="8" max="8" width="12.42578125" style="146" bestFit="1" customWidth="1"/>
    <col min="9" max="9" width="12.7109375" style="146" customWidth="1"/>
    <col min="10" max="16384" width="9.140625" style="98"/>
  </cols>
  <sheetData>
    <row r="1" spans="1:9" x14ac:dyDescent="0.25">
      <c r="A1" s="127" t="s">
        <v>0</v>
      </c>
      <c r="B1" s="127" t="s">
        <v>1</v>
      </c>
      <c r="C1" s="127" t="s">
        <v>2</v>
      </c>
      <c r="D1" s="128" t="s">
        <v>754</v>
      </c>
      <c r="E1" s="127" t="s">
        <v>755</v>
      </c>
      <c r="F1" s="127" t="s">
        <v>4</v>
      </c>
      <c r="G1" s="127" t="s">
        <v>5</v>
      </c>
      <c r="H1" s="127" t="s">
        <v>756</v>
      </c>
      <c r="I1" s="127" t="s">
        <v>757</v>
      </c>
    </row>
    <row r="2" spans="1:9" s="139" customFormat="1" ht="42.75" x14ac:dyDescent="0.2">
      <c r="A2" s="129">
        <v>1</v>
      </c>
      <c r="B2" s="129"/>
      <c r="C2" s="129"/>
      <c r="D2" s="134"/>
      <c r="E2" s="130" t="s">
        <v>30563</v>
      </c>
      <c r="F2" s="129" t="s">
        <v>59</v>
      </c>
      <c r="G2" s="135"/>
      <c r="H2" s="136"/>
      <c r="I2" s="133">
        <f>SUBTOTAL(9,I3:I9)</f>
        <v>555.4664302325582</v>
      </c>
    </row>
    <row r="3" spans="1:9" ht="30" x14ac:dyDescent="0.25">
      <c r="A3" s="127"/>
      <c r="B3" s="127"/>
      <c r="C3" s="127" t="s">
        <v>47</v>
      </c>
      <c r="D3" s="127">
        <v>65000152</v>
      </c>
      <c r="E3" s="137" t="s">
        <v>17179</v>
      </c>
      <c r="F3" s="127" t="s">
        <v>73</v>
      </c>
      <c r="G3" s="131">
        <f>0.5*0.6*1</f>
        <v>0.3</v>
      </c>
      <c r="H3" s="132">
        <f>VLOOKUP(Tabela11[[#This Row],[CÓDIGO]],Tabela5[#All],5,0)</f>
        <v>63.57</v>
      </c>
      <c r="I3" s="138">
        <f>Tabela11[[#This Row],[R$ UNITÁRIO]]*Tabela11[[#This Row],[QUANT.]]</f>
        <v>19.070999999999998</v>
      </c>
    </row>
    <row r="4" spans="1:9" x14ac:dyDescent="0.25">
      <c r="A4" s="127"/>
      <c r="B4" s="127"/>
      <c r="C4" s="127" t="s">
        <v>40</v>
      </c>
      <c r="D4" s="128">
        <v>403222</v>
      </c>
      <c r="E4" s="137" t="s">
        <v>29849</v>
      </c>
      <c r="F4" s="127" t="s">
        <v>68</v>
      </c>
      <c r="G4" s="131">
        <f>0.5*1</f>
        <v>0.5</v>
      </c>
      <c r="H4" s="132">
        <f>VLOOKUP(Tabela11[[#This Row],[CÓDIGO]],Tabela5[#All],5,0)</f>
        <v>5.79</v>
      </c>
      <c r="I4" s="138">
        <f>Tabela11[[#This Row],[R$ UNITÁRIO]]*Tabela11[[#This Row],[QUANT.]]</f>
        <v>2.895</v>
      </c>
    </row>
    <row r="5" spans="1:9" x14ac:dyDescent="0.25">
      <c r="A5" s="127"/>
      <c r="B5" s="127"/>
      <c r="C5" s="127" t="s">
        <v>17</v>
      </c>
      <c r="D5" s="128">
        <v>88309</v>
      </c>
      <c r="E5" s="137" t="s">
        <v>30441</v>
      </c>
      <c r="F5" s="127" t="s">
        <v>19</v>
      </c>
      <c r="G5" s="131">
        <v>1</v>
      </c>
      <c r="H5" s="132">
        <f>VLOOKUP(Tabela11[[#This Row],[CÓDIGO]],Tabela5[#All],5,0)</f>
        <v>28.6</v>
      </c>
      <c r="I5" s="138">
        <f>Tabela11[[#This Row],[R$ UNITÁRIO]]*Tabela11[[#This Row],[QUANT.]]</f>
        <v>28.6</v>
      </c>
    </row>
    <row r="6" spans="1:9" x14ac:dyDescent="0.25">
      <c r="A6" s="127"/>
      <c r="B6" s="127"/>
      <c r="C6" s="127" t="s">
        <v>17</v>
      </c>
      <c r="D6" s="128">
        <v>88242</v>
      </c>
      <c r="E6" s="137" t="s">
        <v>30442</v>
      </c>
      <c r="F6" s="127" t="s">
        <v>19</v>
      </c>
      <c r="G6" s="131">
        <v>2</v>
      </c>
      <c r="H6" s="132">
        <f>VLOOKUP(Tabela11[[#This Row],[CÓDIGO]],Tabela5[#All],5,0)</f>
        <v>23.12</v>
      </c>
      <c r="I6" s="138">
        <f>Tabela11[[#This Row],[R$ UNITÁRIO]]*Tabela11[[#This Row],[QUANT.]]</f>
        <v>46.24</v>
      </c>
    </row>
    <row r="7" spans="1:9" ht="30" x14ac:dyDescent="0.25">
      <c r="A7" s="127"/>
      <c r="B7" s="127"/>
      <c r="C7" s="127" t="s">
        <v>47</v>
      </c>
      <c r="D7" s="127">
        <v>65003753</v>
      </c>
      <c r="E7" s="137" t="s">
        <v>30437</v>
      </c>
      <c r="F7" s="127" t="s">
        <v>73</v>
      </c>
      <c r="G7" s="131">
        <f>0.3*0.5*1</f>
        <v>0.15</v>
      </c>
      <c r="H7" s="132">
        <f>VLOOKUP(Tabela11[[#This Row],[CÓDIGO]],Tabela5[#All],5,0)</f>
        <v>967.4</v>
      </c>
      <c r="I7" s="138">
        <f>Tabela11[[#This Row],[R$ UNITÁRIO]]*Tabela11[[#This Row],[QUANT.]]</f>
        <v>145.10999999999999</v>
      </c>
    </row>
    <row r="8" spans="1:9" x14ac:dyDescent="0.25">
      <c r="A8" s="127"/>
      <c r="B8" s="127"/>
      <c r="C8" s="127" t="s">
        <v>11</v>
      </c>
      <c r="D8" s="128" t="s">
        <v>20612</v>
      </c>
      <c r="E8" s="137" t="s">
        <v>37739</v>
      </c>
      <c r="F8" s="127" t="s">
        <v>101</v>
      </c>
      <c r="G8" s="131">
        <f>1/0.43</f>
        <v>2.3255813953488373</v>
      </c>
      <c r="H8" s="132">
        <f>VLOOKUP(Tabela11[[#This Row],[CÓDIGO]],Tabela5[#All],5,0)</f>
        <v>125.44</v>
      </c>
      <c r="I8" s="138">
        <f>Tabela11[[#This Row],[R$ UNITÁRIO]]*Tabela11[[#This Row],[QUANT.]]</f>
        <v>291.72093023255815</v>
      </c>
    </row>
    <row r="9" spans="1:9" ht="30" x14ac:dyDescent="0.25">
      <c r="A9" s="127"/>
      <c r="B9" s="127"/>
      <c r="C9" s="127" t="s">
        <v>17</v>
      </c>
      <c r="D9" s="128">
        <v>34348</v>
      </c>
      <c r="E9" s="137" t="s">
        <v>5921</v>
      </c>
      <c r="F9" s="127" t="s">
        <v>59</v>
      </c>
      <c r="G9" s="131">
        <v>1.05</v>
      </c>
      <c r="H9" s="132">
        <f>VLOOKUP(Tabela11[[#This Row],[CÓDIGO]],Tabela5[#All],5,0)</f>
        <v>20.79</v>
      </c>
      <c r="I9" s="138">
        <f>Tabela11[[#This Row],[R$ UNITÁRIO]]*Tabela11[[#This Row],[QUANT.]]</f>
        <v>21.829499999999999</v>
      </c>
    </row>
    <row r="10" spans="1:9" x14ac:dyDescent="0.25">
      <c r="A10" s="127"/>
      <c r="B10" s="127"/>
      <c r="C10" s="127"/>
      <c r="D10" s="128"/>
      <c r="E10" s="137"/>
      <c r="F10" s="127"/>
      <c r="G10" s="131"/>
      <c r="H10" s="138"/>
      <c r="I10" s="138"/>
    </row>
    <row r="11" spans="1:9" s="139" customFormat="1" ht="28.5" x14ac:dyDescent="0.2">
      <c r="A11" s="129">
        <v>2</v>
      </c>
      <c r="B11" s="129"/>
      <c r="C11" s="129"/>
      <c r="D11" s="134"/>
      <c r="E11" s="130" t="s">
        <v>30656</v>
      </c>
      <c r="F11" s="129" t="s">
        <v>29</v>
      </c>
      <c r="G11" s="129"/>
      <c r="H11" s="129"/>
      <c r="I11" s="133">
        <f>SUBTOTAL(9,I12:I25)</f>
        <v>3449.7410893333331</v>
      </c>
    </row>
    <row r="12" spans="1:9" x14ac:dyDescent="0.25">
      <c r="A12" s="127"/>
      <c r="B12" s="127"/>
      <c r="C12" s="127" t="s">
        <v>40</v>
      </c>
      <c r="D12" s="128">
        <v>551010</v>
      </c>
      <c r="E12" s="137" t="s">
        <v>30431</v>
      </c>
      <c r="F12" s="127" t="s">
        <v>19</v>
      </c>
      <c r="G12" s="140">
        <v>4.4400000000000004</v>
      </c>
      <c r="H12" s="132">
        <f>VLOOKUP(Tabela11[[#This Row],[CÓDIGO]],Tabela5[#All],5,0)</f>
        <v>17.5</v>
      </c>
      <c r="I12" s="138">
        <f>Tabela11[[#This Row],[R$ UNITÁRIO]]*Tabela11[[#This Row],[QUANT.]]</f>
        <v>77.7</v>
      </c>
    </row>
    <row r="13" spans="1:9" x14ac:dyDescent="0.25">
      <c r="A13" s="127"/>
      <c r="B13" s="127"/>
      <c r="C13" s="127" t="s">
        <v>40</v>
      </c>
      <c r="D13" s="128">
        <v>551086</v>
      </c>
      <c r="E13" s="137" t="s">
        <v>28745</v>
      </c>
      <c r="F13" s="127" t="s">
        <v>19</v>
      </c>
      <c r="G13" s="140">
        <v>13</v>
      </c>
      <c r="H13" s="132">
        <f>VLOOKUP(Tabela11[[#This Row],[CÓDIGO]],Tabela5[#All],5,0)</f>
        <v>24.71</v>
      </c>
      <c r="I13" s="138">
        <f>Tabela11[[#This Row],[R$ UNITÁRIO]]*Tabela11[[#This Row],[QUANT.]]</f>
        <v>321.23</v>
      </c>
    </row>
    <row r="14" spans="1:9" x14ac:dyDescent="0.25">
      <c r="A14" s="127"/>
      <c r="B14" s="127"/>
      <c r="C14" s="127" t="s">
        <v>40</v>
      </c>
      <c r="D14" s="128">
        <v>601115</v>
      </c>
      <c r="E14" s="137" t="s">
        <v>30108</v>
      </c>
      <c r="F14" s="127" t="s">
        <v>116</v>
      </c>
      <c r="G14" s="140">
        <v>1.3919999999999999</v>
      </c>
      <c r="H14" s="132">
        <f>VLOOKUP(Tabela11[[#This Row],[CÓDIGO]],Tabela5[#All],5,0)</f>
        <v>8.3000000000000007</v>
      </c>
      <c r="I14" s="138">
        <f>Tabela11[[#This Row],[R$ UNITÁRIO]]*Tabela11[[#This Row],[QUANT.]]</f>
        <v>11.553599999999999</v>
      </c>
    </row>
    <row r="15" spans="1:9" ht="30" x14ac:dyDescent="0.25">
      <c r="A15" s="127"/>
      <c r="B15" s="127"/>
      <c r="C15" s="127" t="s">
        <v>40</v>
      </c>
      <c r="D15" s="128">
        <v>601515</v>
      </c>
      <c r="E15" s="137" t="s">
        <v>30111</v>
      </c>
      <c r="F15" s="127" t="s">
        <v>116</v>
      </c>
      <c r="G15" s="140">
        <v>5.4984000000000002</v>
      </c>
      <c r="H15" s="132">
        <f>VLOOKUP(Tabela11[[#This Row],[CÓDIGO]],Tabela5[#All],5,0)</f>
        <v>8.3699999999999992</v>
      </c>
      <c r="I15" s="138">
        <f>Tabela11[[#This Row],[R$ UNITÁRIO]]*Tabela11[[#This Row],[QUANT.]]</f>
        <v>46.021608000000001</v>
      </c>
    </row>
    <row r="16" spans="1:9" ht="30" x14ac:dyDescent="0.25">
      <c r="A16" s="127"/>
      <c r="B16" s="127"/>
      <c r="C16" s="127" t="s">
        <v>40</v>
      </c>
      <c r="D16" s="128">
        <v>603035</v>
      </c>
      <c r="E16" s="137" t="s">
        <v>30443</v>
      </c>
      <c r="F16" s="127" t="s">
        <v>852</v>
      </c>
      <c r="G16" s="140">
        <v>13.0848</v>
      </c>
      <c r="H16" s="132">
        <f>VLOOKUP(Tabela11[[#This Row],[CÓDIGO]],Tabela5[#All],5,0)</f>
        <v>35.090000000000003</v>
      </c>
      <c r="I16" s="138">
        <f>Tabela11[[#This Row],[R$ UNITÁRIO]]*Tabela11[[#This Row],[QUANT.]]</f>
        <v>459.14563200000003</v>
      </c>
    </row>
    <row r="17" spans="1:9" x14ac:dyDescent="0.25">
      <c r="A17" s="127"/>
      <c r="B17" s="127"/>
      <c r="C17" s="127" t="s">
        <v>40</v>
      </c>
      <c r="D17" s="128">
        <v>603516</v>
      </c>
      <c r="E17" s="137" t="s">
        <v>30432</v>
      </c>
      <c r="F17" s="127" t="s">
        <v>116</v>
      </c>
      <c r="G17" s="140">
        <v>1.0962000000000001</v>
      </c>
      <c r="H17" s="132">
        <f>VLOOKUP(Tabela11[[#This Row],[CÓDIGO]],Tabela5[#All],5,0)</f>
        <v>21.18</v>
      </c>
      <c r="I17" s="138">
        <f>Tabela11[[#This Row],[R$ UNITÁRIO]]*Tabela11[[#This Row],[QUANT.]]</f>
        <v>23.217516</v>
      </c>
    </row>
    <row r="18" spans="1:9" x14ac:dyDescent="0.25">
      <c r="A18" s="127"/>
      <c r="B18" s="127"/>
      <c r="C18" s="127" t="s">
        <v>11</v>
      </c>
      <c r="D18" s="141" t="s">
        <v>21374</v>
      </c>
      <c r="E18" s="137" t="s">
        <v>30433</v>
      </c>
      <c r="F18" s="127" t="s">
        <v>101</v>
      </c>
      <c r="G18" s="140">
        <v>6</v>
      </c>
      <c r="H18" s="132">
        <f>VLOOKUP(Tabela11[[#This Row],[CÓDIGO]],Tabela5[#All],5,0)</f>
        <v>14.04</v>
      </c>
      <c r="I18" s="138">
        <f>Tabela11[[#This Row],[R$ UNITÁRIO]]*Tabela11[[#This Row],[QUANT.]]</f>
        <v>84.24</v>
      </c>
    </row>
    <row r="19" spans="1:9" x14ac:dyDescent="0.25">
      <c r="A19" s="127"/>
      <c r="B19" s="127"/>
      <c r="C19" s="127" t="s">
        <v>40</v>
      </c>
      <c r="D19" s="128">
        <v>730307</v>
      </c>
      <c r="E19" s="137" t="s">
        <v>30434</v>
      </c>
      <c r="F19" s="127" t="s">
        <v>59</v>
      </c>
      <c r="G19" s="140">
        <v>33.06</v>
      </c>
      <c r="H19" s="132">
        <f>VLOOKUP(Tabela11[[#This Row],[CÓDIGO]],Tabela5[#All],5,0)</f>
        <v>53.27</v>
      </c>
      <c r="I19" s="138">
        <f>Tabela11[[#This Row],[R$ UNITÁRIO]]*Tabela11[[#This Row],[QUANT.]]</f>
        <v>1761.1062000000002</v>
      </c>
    </row>
    <row r="20" spans="1:9" ht="30" x14ac:dyDescent="0.25">
      <c r="A20" s="127"/>
      <c r="B20" s="127"/>
      <c r="C20" s="127" t="s">
        <v>17</v>
      </c>
      <c r="D20" s="128">
        <v>34348</v>
      </c>
      <c r="E20" s="137" t="s">
        <v>5921</v>
      </c>
      <c r="F20" s="127" t="s">
        <v>59</v>
      </c>
      <c r="G20" s="140">
        <v>3</v>
      </c>
      <c r="H20" s="132">
        <f>VLOOKUP(Tabela11[[#This Row],[CÓDIGO]],Tabela5[#All],5,0)</f>
        <v>20.79</v>
      </c>
      <c r="I20" s="138">
        <f>Tabela11[[#This Row],[R$ UNITÁRIO]]*Tabela11[[#This Row],[QUANT.]]</f>
        <v>62.37</v>
      </c>
    </row>
    <row r="21" spans="1:9" ht="30" x14ac:dyDescent="0.25">
      <c r="A21" s="127"/>
      <c r="B21" s="127"/>
      <c r="C21" s="127" t="s">
        <v>30316</v>
      </c>
      <c r="D21" s="128"/>
      <c r="E21" s="137" t="s">
        <v>30435</v>
      </c>
      <c r="F21" s="127" t="s">
        <v>101</v>
      </c>
      <c r="G21" s="140">
        <v>1</v>
      </c>
      <c r="H21" s="138">
        <f>AVERAGE(36.9,37.4,29.9)</f>
        <v>34.733333333333327</v>
      </c>
      <c r="I21" s="138">
        <f>Tabela11[[#This Row],[R$ UNITÁRIO]]*Tabela11[[#This Row],[QUANT.]]</f>
        <v>34.733333333333327</v>
      </c>
    </row>
    <row r="22" spans="1:9" x14ac:dyDescent="0.25">
      <c r="A22" s="127"/>
      <c r="B22" s="127"/>
      <c r="C22" s="127" t="s">
        <v>40</v>
      </c>
      <c r="D22" s="128">
        <v>403205</v>
      </c>
      <c r="E22" s="137" t="s">
        <v>30436</v>
      </c>
      <c r="F22" s="127" t="s">
        <v>763</v>
      </c>
      <c r="G22" s="140">
        <v>0.04</v>
      </c>
      <c r="H22" s="132">
        <f>VLOOKUP(Tabela11[[#This Row],[CÓDIGO]],Tabela5[#All],5,0)</f>
        <v>52.68</v>
      </c>
      <c r="I22" s="138">
        <f>Tabela11[[#This Row],[R$ UNITÁRIO]]*Tabela11[[#This Row],[QUANT.]]</f>
        <v>2.1072000000000002</v>
      </c>
    </row>
    <row r="23" spans="1:9" ht="30" x14ac:dyDescent="0.25">
      <c r="A23" s="127"/>
      <c r="B23" s="127"/>
      <c r="C23" s="127" t="s">
        <v>47</v>
      </c>
      <c r="D23" s="127">
        <v>65003753</v>
      </c>
      <c r="E23" s="137" t="s">
        <v>30437</v>
      </c>
      <c r="F23" s="127" t="s">
        <v>73</v>
      </c>
      <c r="G23" s="140">
        <v>0.24</v>
      </c>
      <c r="H23" s="132">
        <f>VLOOKUP(Tabela11[[#This Row],[CÓDIGO]],Tabela5[#All],5,0)</f>
        <v>967.4</v>
      </c>
      <c r="I23" s="138">
        <f>Tabela11[[#This Row],[R$ UNITÁRIO]]*Tabela11[[#This Row],[QUANT.]]</f>
        <v>232.17599999999999</v>
      </c>
    </row>
    <row r="24" spans="1:9" x14ac:dyDescent="0.25">
      <c r="A24" s="127"/>
      <c r="B24" s="127"/>
      <c r="C24" s="127" t="s">
        <v>47</v>
      </c>
      <c r="D24" s="127">
        <v>65000240</v>
      </c>
      <c r="E24" s="137" t="s">
        <v>16480</v>
      </c>
      <c r="F24" s="127" t="s">
        <v>68</v>
      </c>
      <c r="G24" s="140">
        <v>2.4</v>
      </c>
      <c r="H24" s="132">
        <f>VLOOKUP(Tabela11[[#This Row],[CÓDIGO]],Tabela5[#All],5,0)</f>
        <v>75.17</v>
      </c>
      <c r="I24" s="138">
        <f>Tabela11[[#This Row],[R$ UNITÁRIO]]*Tabela11[[#This Row],[QUANT.]]</f>
        <v>180.40799999999999</v>
      </c>
    </row>
    <row r="25" spans="1:9" x14ac:dyDescent="0.25">
      <c r="A25" s="127"/>
      <c r="B25" s="127"/>
      <c r="C25" s="127" t="s">
        <v>40</v>
      </c>
      <c r="D25" s="128">
        <v>402210</v>
      </c>
      <c r="E25" s="137" t="s">
        <v>30103</v>
      </c>
      <c r="F25" s="127" t="s">
        <v>116</v>
      </c>
      <c r="G25" s="140">
        <v>13.8</v>
      </c>
      <c r="H25" s="132">
        <f>VLOOKUP(Tabela11[[#This Row],[CÓDIGO]],Tabela5[#All],5,0)</f>
        <v>11.14</v>
      </c>
      <c r="I25" s="138">
        <f>Tabela11[[#This Row],[R$ UNITÁRIO]]*Tabela11[[#This Row],[QUANT.]]</f>
        <v>153.73200000000003</v>
      </c>
    </row>
    <row r="26" spans="1:9" x14ac:dyDescent="0.25">
      <c r="A26" s="127"/>
      <c r="B26" s="127"/>
      <c r="C26" s="127"/>
      <c r="D26" s="128"/>
      <c r="E26" s="137"/>
      <c r="F26" s="127"/>
      <c r="G26" s="140"/>
      <c r="H26" s="138"/>
      <c r="I26" s="138"/>
    </row>
    <row r="27" spans="1:9" s="139" customFormat="1" ht="14.25" x14ac:dyDescent="0.2">
      <c r="A27" s="129">
        <v>3</v>
      </c>
      <c r="B27" s="129"/>
      <c r="C27" s="129"/>
      <c r="D27" s="134"/>
      <c r="E27" s="130" t="s">
        <v>30438</v>
      </c>
      <c r="F27" s="129" t="s">
        <v>17688</v>
      </c>
      <c r="G27" s="142"/>
      <c r="H27" s="136"/>
      <c r="I27" s="133">
        <f>SUBTOTAL(9,I28:I29)</f>
        <v>608</v>
      </c>
    </row>
    <row r="28" spans="1:9" ht="30" x14ac:dyDescent="0.25">
      <c r="A28" s="127"/>
      <c r="B28" s="127"/>
      <c r="C28" s="127" t="s">
        <v>17</v>
      </c>
      <c r="D28" s="128">
        <v>88264</v>
      </c>
      <c r="E28" s="137" t="s">
        <v>30568</v>
      </c>
      <c r="F28" s="127" t="s">
        <v>19</v>
      </c>
      <c r="G28" s="127">
        <v>8</v>
      </c>
      <c r="H28" s="132">
        <f>VLOOKUP(Tabela11[[#This Row],[CÓDIGO]],Tabela5[#All],5,0)</f>
        <v>28.98</v>
      </c>
      <c r="I28" s="138">
        <f>Tabela11[[#This Row],[R$ UNITÁRIO]]*Tabela11[[#This Row],[QUANT.]]</f>
        <v>231.84</v>
      </c>
    </row>
    <row r="29" spans="1:9" ht="30" x14ac:dyDescent="0.25">
      <c r="A29" s="127"/>
      <c r="B29" s="127"/>
      <c r="C29" s="127" t="s">
        <v>17</v>
      </c>
      <c r="D29" s="128">
        <v>88247</v>
      </c>
      <c r="E29" s="137" t="s">
        <v>30569</v>
      </c>
      <c r="F29" s="127" t="s">
        <v>19</v>
      </c>
      <c r="G29" s="127">
        <v>16</v>
      </c>
      <c r="H29" s="132">
        <f>VLOOKUP(Tabela11[[#This Row],[CÓDIGO]],Tabela5[#All],5,0)</f>
        <v>23.51</v>
      </c>
      <c r="I29" s="138">
        <f>Tabela11[[#This Row],[R$ UNITÁRIO]]*Tabela11[[#This Row],[QUANT.]]</f>
        <v>376.16</v>
      </c>
    </row>
    <row r="30" spans="1:9" x14ac:dyDescent="0.25">
      <c r="A30" s="127"/>
      <c r="B30" s="127"/>
      <c r="C30" s="127"/>
      <c r="D30" s="128"/>
      <c r="E30" s="143"/>
      <c r="F30" s="127"/>
      <c r="G30" s="127"/>
      <c r="H30" s="138"/>
      <c r="I30" s="138"/>
    </row>
    <row r="31" spans="1:9" s="139" customFormat="1" ht="14.25" x14ac:dyDescent="0.2">
      <c r="A31" s="129">
        <v>4</v>
      </c>
      <c r="B31" s="129"/>
      <c r="C31" s="129"/>
      <c r="D31" s="134"/>
      <c r="E31" s="130" t="s">
        <v>30439</v>
      </c>
      <c r="F31" s="129" t="s">
        <v>17688</v>
      </c>
      <c r="G31" s="129"/>
      <c r="H31" s="129"/>
      <c r="I31" s="133">
        <f>SUBTOTAL(9,I32:I33)</f>
        <v>403.2</v>
      </c>
    </row>
    <row r="32" spans="1:9" ht="30" x14ac:dyDescent="0.25">
      <c r="A32" s="127"/>
      <c r="B32" s="127"/>
      <c r="C32" s="127" t="s">
        <v>17</v>
      </c>
      <c r="D32" s="128">
        <v>88267</v>
      </c>
      <c r="E32" s="137" t="s">
        <v>30440</v>
      </c>
      <c r="F32" s="127" t="s">
        <v>19</v>
      </c>
      <c r="G32" s="127">
        <v>8</v>
      </c>
      <c r="H32" s="132">
        <f>VLOOKUP(Tabela11[[#This Row],[CÓDIGO]],Tabela5[#All],5,0)</f>
        <v>27.88</v>
      </c>
      <c r="I32" s="138">
        <f>Tabela11[[#This Row],[R$ UNITÁRIO]]*Tabela11[[#This Row],[QUANT.]]</f>
        <v>223.04</v>
      </c>
    </row>
    <row r="33" spans="1:9" ht="30" x14ac:dyDescent="0.25">
      <c r="A33" s="127"/>
      <c r="B33" s="127"/>
      <c r="C33" s="127" t="s">
        <v>17</v>
      </c>
      <c r="D33" s="128">
        <v>88248</v>
      </c>
      <c r="E33" s="137" t="s">
        <v>30567</v>
      </c>
      <c r="F33" s="127" t="s">
        <v>19</v>
      </c>
      <c r="G33" s="127">
        <v>8</v>
      </c>
      <c r="H33" s="132">
        <f>VLOOKUP(Tabela11[[#This Row],[CÓDIGO]],Tabela5[#All],5,0)</f>
        <v>22.52</v>
      </c>
      <c r="I33" s="138">
        <f>Tabela11[[#This Row],[R$ UNITÁRIO]]*Tabela11[[#This Row],[QUANT.]]</f>
        <v>180.16</v>
      </c>
    </row>
    <row r="34" spans="1:9" x14ac:dyDescent="0.25">
      <c r="A34" s="127"/>
      <c r="B34" s="127"/>
      <c r="C34" s="127"/>
      <c r="D34" s="128"/>
      <c r="E34" s="143"/>
      <c r="F34" s="127"/>
      <c r="G34" s="127"/>
      <c r="H34" s="138"/>
      <c r="I34" s="138"/>
    </row>
    <row r="35" spans="1:9" s="139" customFormat="1" ht="14.25" x14ac:dyDescent="0.2">
      <c r="A35" s="129">
        <v>5</v>
      </c>
      <c r="B35" s="129"/>
      <c r="C35" s="129"/>
      <c r="D35" s="134"/>
      <c r="E35" s="130" t="s">
        <v>30564</v>
      </c>
      <c r="F35" s="129" t="s">
        <v>17688</v>
      </c>
      <c r="G35" s="129"/>
      <c r="H35" s="129"/>
      <c r="I35" s="133">
        <f>SUBTOTAL(9,I36:I37)</f>
        <v>413.76</v>
      </c>
    </row>
    <row r="36" spans="1:9" ht="30" x14ac:dyDescent="0.25">
      <c r="A36" s="127"/>
      <c r="B36" s="127"/>
      <c r="C36" s="127" t="s">
        <v>17</v>
      </c>
      <c r="D36" s="128">
        <v>88309</v>
      </c>
      <c r="E36" s="137" t="s">
        <v>30565</v>
      </c>
      <c r="F36" s="127" t="s">
        <v>19</v>
      </c>
      <c r="G36" s="127">
        <v>8</v>
      </c>
      <c r="H36" s="132">
        <f>VLOOKUP(Tabela11[[#This Row],[CÓDIGO]],Tabela5[#All],5,0)</f>
        <v>28.6</v>
      </c>
      <c r="I36" s="138">
        <f>Tabela11[[#This Row],[R$ UNITÁRIO]]*Tabela11[[#This Row],[QUANT.]]</f>
        <v>228.8</v>
      </c>
    </row>
    <row r="37" spans="1:9" ht="30" x14ac:dyDescent="0.25">
      <c r="A37" s="127"/>
      <c r="B37" s="127"/>
      <c r="C37" s="127" t="s">
        <v>17</v>
      </c>
      <c r="D37" s="128">
        <v>88242</v>
      </c>
      <c r="E37" s="137" t="s">
        <v>30566</v>
      </c>
      <c r="F37" s="127" t="s">
        <v>19</v>
      </c>
      <c r="G37" s="127">
        <v>8</v>
      </c>
      <c r="H37" s="132">
        <f>VLOOKUP(Tabela11[[#This Row],[CÓDIGO]],Tabela5[#All],5,0)</f>
        <v>23.12</v>
      </c>
      <c r="I37" s="138">
        <f>Tabela11[[#This Row],[R$ UNITÁRIO]]*Tabela11[[#This Row],[QUANT.]]</f>
        <v>184.96</v>
      </c>
    </row>
    <row r="38" spans="1:9" x14ac:dyDescent="0.25">
      <c r="A38" s="127"/>
      <c r="B38" s="127"/>
      <c r="C38" s="127"/>
      <c r="D38" s="128"/>
      <c r="E38" s="143"/>
      <c r="F38" s="127"/>
      <c r="G38" s="127"/>
      <c r="H38" s="127"/>
      <c r="I38" s="127"/>
    </row>
    <row r="39" spans="1:9" s="139" customFormat="1" ht="28.5" x14ac:dyDescent="0.2">
      <c r="A39" s="129">
        <v>6</v>
      </c>
      <c r="B39" s="129"/>
      <c r="C39" s="129"/>
      <c r="D39" s="134"/>
      <c r="E39" s="130" t="s">
        <v>37910</v>
      </c>
      <c r="F39" s="129" t="s">
        <v>59</v>
      </c>
      <c r="G39" s="129"/>
      <c r="H39" s="129"/>
      <c r="I39" s="133">
        <f>SUBTOTAL(9,I40:I43)</f>
        <v>99.279700000000005</v>
      </c>
    </row>
    <row r="40" spans="1:9" ht="30" x14ac:dyDescent="0.25">
      <c r="A40" s="127"/>
      <c r="B40" s="127"/>
      <c r="C40" s="127" t="s">
        <v>17</v>
      </c>
      <c r="D40" s="127">
        <v>4720</v>
      </c>
      <c r="E40" s="137" t="s">
        <v>9120</v>
      </c>
      <c r="F40" s="127" t="s">
        <v>73</v>
      </c>
      <c r="G40" s="140">
        <f>ROUND(((PI()*0.2^2)/4)*1,2)</f>
        <v>0.03</v>
      </c>
      <c r="H40" s="132">
        <f>VLOOKUP(Tabela11[[#This Row],[CÓDIGO]],Tabela5[#All],5,0)</f>
        <v>146.53</v>
      </c>
      <c r="I40" s="138">
        <f>Tabela11[[#This Row],[R$ UNITÁRIO]]*Tabela11[[#This Row],[QUANT.]]</f>
        <v>4.3959000000000001</v>
      </c>
    </row>
    <row r="41" spans="1:9" ht="30" x14ac:dyDescent="0.25">
      <c r="A41" s="127"/>
      <c r="B41" s="127"/>
      <c r="C41" s="127" t="s">
        <v>11</v>
      </c>
      <c r="D41" s="127" t="s">
        <v>25978</v>
      </c>
      <c r="E41" s="137" t="s">
        <v>37911</v>
      </c>
      <c r="F41" s="127" t="s">
        <v>73</v>
      </c>
      <c r="G41" s="140">
        <f>ROUND(((PI()*0.2^2)/4)*1,2)</f>
        <v>0.03</v>
      </c>
      <c r="H41" s="132">
        <f>VLOOKUP(Tabela11[[#This Row],[CÓDIGO]],Tabela5[#All],5,0)</f>
        <v>232.76</v>
      </c>
      <c r="I41" s="138">
        <f>Tabela11[[#This Row],[R$ UNITÁRIO]]*Tabela11[[#This Row],[QUANT.]]</f>
        <v>6.9827999999999992</v>
      </c>
    </row>
    <row r="42" spans="1:9" x14ac:dyDescent="0.25">
      <c r="A42" s="127"/>
      <c r="B42" s="127"/>
      <c r="C42" s="127" t="s">
        <v>17</v>
      </c>
      <c r="D42" s="127">
        <v>88316</v>
      </c>
      <c r="E42" s="137" t="s">
        <v>749</v>
      </c>
      <c r="F42" s="127" t="s">
        <v>19</v>
      </c>
      <c r="G42" s="127">
        <v>4</v>
      </c>
      <c r="H42" s="132">
        <f>VLOOKUP(Tabela11[[#This Row],[CÓDIGO]],Tabela5[#All],5,0)</f>
        <v>20.92</v>
      </c>
      <c r="I42" s="138">
        <f>Tabela11[[#This Row],[R$ UNITÁRIO]]*Tabela11[[#This Row],[QUANT.]]</f>
        <v>83.68</v>
      </c>
    </row>
    <row r="43" spans="1:9" ht="30" x14ac:dyDescent="0.25">
      <c r="A43" s="127"/>
      <c r="B43" s="127"/>
      <c r="C43" s="127" t="s">
        <v>17</v>
      </c>
      <c r="D43" s="127">
        <v>4011</v>
      </c>
      <c r="E43" s="137" t="s">
        <v>6974</v>
      </c>
      <c r="F43" s="127" t="s">
        <v>68</v>
      </c>
      <c r="G43" s="127">
        <f>ROUND(PI()*0.2*1,2)</f>
        <v>0.63</v>
      </c>
      <c r="H43" s="132">
        <f>VLOOKUP(Tabela11[[#This Row],[CÓDIGO]],Tabela5[#All],5,0)</f>
        <v>6.7</v>
      </c>
      <c r="I43" s="138">
        <f>Tabela11[[#This Row],[R$ UNITÁRIO]]*Tabela11[[#This Row],[QUANT.]]</f>
        <v>4.2210000000000001</v>
      </c>
    </row>
    <row r="44" spans="1:9" x14ac:dyDescent="0.25">
      <c r="A44" s="127"/>
      <c r="B44" s="127"/>
      <c r="C44" s="127"/>
      <c r="D44" s="128"/>
      <c r="E44" s="127"/>
      <c r="F44" s="127"/>
      <c r="G44" s="127"/>
      <c r="H44" s="138"/>
      <c r="I44" s="138"/>
    </row>
  </sheetData>
  <printOptions horizontalCentered="1"/>
  <pageMargins left="0.59055118110236227" right="0.59055118110236227" top="0.78740157480314965" bottom="0.78740157480314965" header="0.31496062992125984" footer="0.31496062992125984"/>
  <pageSetup paperSize="9" scale="60" fitToHeight="10" orientation="portrait" r:id="rId1"/>
  <headerFooter>
    <oddHeader>&amp;L&amp;G&amp;C&amp;"Arial,Negrito"&amp;12IMPLANTAÇÃO DO SAA NOSSA SENHORA APARECIDA
COMPOSIÇÕES DE PREÇOS UNITÁRIOS</oddHeader>
    <oddFooter>&amp;L&amp;F/&amp;A&amp;R&amp;P de &amp;N</oddFooter>
  </headerFooter>
  <legacyDrawingHF r:id="rId2"/>
  <tableParts count="1">
    <tablePart r:id="rId3"/>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C4148C-D061-45AE-8AD9-5A75E60D4797}">
  <dimension ref="A1:H24"/>
  <sheetViews>
    <sheetView workbookViewId="0">
      <selection activeCell="A5" sqref="A5"/>
    </sheetView>
  </sheetViews>
  <sheetFormatPr defaultColWidth="8.85546875" defaultRowHeight="15" x14ac:dyDescent="0.25"/>
  <cols>
    <col min="1" max="1" width="35.140625" style="98" customWidth="1"/>
    <col min="2" max="2" width="5" style="98" customWidth="1"/>
    <col min="3" max="3" width="18" style="98" customWidth="1"/>
    <col min="4" max="4" width="16.42578125" style="98" customWidth="1"/>
    <col min="5" max="5" width="6" style="98" customWidth="1"/>
    <col min="6" max="16384" width="8.85546875" style="98"/>
  </cols>
  <sheetData>
    <row r="1" spans="1:5" ht="52.5" customHeight="1" x14ac:dyDescent="0.25">
      <c r="A1" s="254" t="s">
        <v>37819</v>
      </c>
      <c r="B1" s="254"/>
      <c r="C1" s="254"/>
      <c r="D1" s="254"/>
      <c r="E1" s="254"/>
    </row>
    <row r="2" spans="1:5" x14ac:dyDescent="0.25">
      <c r="A2" s="255" t="s">
        <v>37790</v>
      </c>
      <c r="B2" s="255" t="s">
        <v>38057</v>
      </c>
      <c r="C2" s="255"/>
      <c r="D2" s="255"/>
      <c r="E2" s="255" t="s">
        <v>38058</v>
      </c>
    </row>
    <row r="3" spans="1:5" ht="15" customHeight="1" x14ac:dyDescent="0.25">
      <c r="A3" s="255"/>
      <c r="B3" s="255"/>
      <c r="C3" s="195" t="s">
        <v>37807</v>
      </c>
      <c r="D3" s="195" t="s">
        <v>37791</v>
      </c>
      <c r="E3" s="255"/>
    </row>
    <row r="4" spans="1:5" x14ac:dyDescent="0.25">
      <c r="A4" s="255"/>
      <c r="B4" s="255"/>
      <c r="C4" s="196">
        <v>0.05</v>
      </c>
      <c r="D4" s="195" t="s">
        <v>38059</v>
      </c>
      <c r="E4" s="255"/>
    </row>
    <row r="5" spans="1:5" x14ac:dyDescent="0.25">
      <c r="A5" s="197" t="s">
        <v>37792</v>
      </c>
      <c r="B5" s="198" t="s">
        <v>37793</v>
      </c>
      <c r="C5" s="199">
        <v>1</v>
      </c>
      <c r="D5" s="199">
        <v>1</v>
      </c>
      <c r="E5" s="200"/>
    </row>
    <row r="6" spans="1:5" x14ac:dyDescent="0.25">
      <c r="A6" s="197" t="s">
        <v>37794</v>
      </c>
      <c r="B6" s="198" t="s">
        <v>37795</v>
      </c>
      <c r="C6" s="201">
        <v>5.5E-2</v>
      </c>
      <c r="D6" s="201">
        <v>2.7E-2</v>
      </c>
      <c r="E6" s="200" t="s">
        <v>37793</v>
      </c>
    </row>
    <row r="7" spans="1:5" x14ac:dyDescent="0.25">
      <c r="A7" s="197" t="s">
        <v>37796</v>
      </c>
      <c r="B7" s="198" t="s">
        <v>778</v>
      </c>
      <c r="C7" s="201">
        <v>7.4999999999999997E-2</v>
      </c>
      <c r="D7" s="202">
        <v>3.6999999999999998E-2</v>
      </c>
      <c r="E7" s="200" t="s">
        <v>37793</v>
      </c>
    </row>
    <row r="8" spans="1:5" x14ac:dyDescent="0.25">
      <c r="A8" s="197" t="s">
        <v>37797</v>
      </c>
      <c r="B8" s="198" t="s">
        <v>37798</v>
      </c>
      <c r="C8" s="201">
        <v>8.9999999999999993E-3</v>
      </c>
      <c r="D8" s="201">
        <v>8.9999999999999993E-3</v>
      </c>
      <c r="E8" s="200" t="s">
        <v>37793</v>
      </c>
    </row>
    <row r="9" spans="1:5" x14ac:dyDescent="0.25">
      <c r="A9" s="197" t="s">
        <v>37799</v>
      </c>
      <c r="B9" s="202"/>
      <c r="C9" s="203">
        <f>SUM(C10:C11)</f>
        <v>2.2499999999999999E-2</v>
      </c>
      <c r="D9" s="203">
        <f>SUM(D10:D11)</f>
        <v>2.2499999999999999E-2</v>
      </c>
      <c r="E9" s="204" t="s">
        <v>37793</v>
      </c>
    </row>
    <row r="10" spans="1:5" x14ac:dyDescent="0.25">
      <c r="A10" s="197" t="s">
        <v>37800</v>
      </c>
      <c r="B10" s="198" t="s">
        <v>37801</v>
      </c>
      <c r="C10" s="201">
        <v>0.01</v>
      </c>
      <c r="D10" s="201">
        <v>0.01</v>
      </c>
      <c r="E10" s="200" t="s">
        <v>37793</v>
      </c>
    </row>
    <row r="11" spans="1:5" ht="22.5" customHeight="1" x14ac:dyDescent="0.25">
      <c r="A11" s="197" t="s">
        <v>37802</v>
      </c>
      <c r="B11" s="198" t="s">
        <v>37803</v>
      </c>
      <c r="C11" s="201">
        <v>1.2500000000000001E-2</v>
      </c>
      <c r="D11" s="201">
        <v>1.2500000000000001E-2</v>
      </c>
      <c r="E11" s="200" t="s">
        <v>37793</v>
      </c>
    </row>
    <row r="12" spans="1:5" ht="22.5" customHeight="1" x14ac:dyDescent="0.25">
      <c r="A12" s="197" t="s">
        <v>37804</v>
      </c>
      <c r="B12" s="198" t="s">
        <v>37805</v>
      </c>
      <c r="C12" s="203">
        <f>SUM(C13:C15)</f>
        <v>6.1499999999999999E-2</v>
      </c>
      <c r="D12" s="203">
        <f>SUM(D13:D15)</f>
        <v>3.6499999999999998E-2</v>
      </c>
      <c r="E12" s="204" t="s">
        <v>37806</v>
      </c>
    </row>
    <row r="13" spans="1:5" ht="22.5" customHeight="1" x14ac:dyDescent="0.25">
      <c r="A13" s="197" t="s">
        <v>37807</v>
      </c>
      <c r="B13" s="202" t="s">
        <v>38060</v>
      </c>
      <c r="C13" s="201">
        <f>$C$4*50%</f>
        <v>2.5000000000000001E-2</v>
      </c>
      <c r="D13" s="201" t="s">
        <v>37808</v>
      </c>
      <c r="E13" s="200" t="s">
        <v>37806</v>
      </c>
    </row>
    <row r="14" spans="1:5" ht="22.5" customHeight="1" x14ac:dyDescent="0.25">
      <c r="A14" s="197" t="s">
        <v>37809</v>
      </c>
      <c r="B14" s="202" t="s">
        <v>37809</v>
      </c>
      <c r="C14" s="201">
        <v>6.4999999999999997E-3</v>
      </c>
      <c r="D14" s="201">
        <v>6.4999999999999997E-3</v>
      </c>
      <c r="E14" s="200" t="s">
        <v>37806</v>
      </c>
    </row>
    <row r="15" spans="1:5" ht="22.5" customHeight="1" x14ac:dyDescent="0.25">
      <c r="A15" s="197" t="s">
        <v>37810</v>
      </c>
      <c r="B15" s="202" t="s">
        <v>37820</v>
      </c>
      <c r="C15" s="201">
        <v>0.03</v>
      </c>
      <c r="D15" s="201">
        <v>0.03</v>
      </c>
      <c r="E15" s="200" t="s">
        <v>37806</v>
      </c>
    </row>
    <row r="16" spans="1:5" ht="22.5" customHeight="1" x14ac:dyDescent="0.25">
      <c r="A16" s="197" t="s">
        <v>37811</v>
      </c>
      <c r="B16" s="202" t="s">
        <v>37812</v>
      </c>
      <c r="C16" s="205">
        <v>2.7E-2</v>
      </c>
      <c r="D16" s="205">
        <v>2.7E-2</v>
      </c>
      <c r="E16" s="200" t="s">
        <v>37806</v>
      </c>
    </row>
    <row r="17" spans="1:8" x14ac:dyDescent="0.25">
      <c r="A17" s="256"/>
      <c r="B17" s="256"/>
      <c r="C17" s="256"/>
      <c r="D17" s="256"/>
      <c r="E17" s="256"/>
    </row>
    <row r="18" spans="1:8" x14ac:dyDescent="0.25">
      <c r="A18" s="257" t="s">
        <v>37813</v>
      </c>
      <c r="B18" s="257"/>
      <c r="C18" s="262" t="s">
        <v>37814</v>
      </c>
      <c r="D18" s="263"/>
      <c r="E18" s="206"/>
    </row>
    <row r="19" spans="1:8" x14ac:dyDescent="0.25">
      <c r="A19" s="257"/>
      <c r="B19" s="257"/>
      <c r="C19" s="264" t="s">
        <v>37815</v>
      </c>
      <c r="D19" s="265"/>
      <c r="E19" s="207"/>
    </row>
    <row r="20" spans="1:8" ht="22.5" customHeight="1" x14ac:dyDescent="0.25">
      <c r="A20" s="258" t="s">
        <v>37816</v>
      </c>
      <c r="B20" s="258"/>
      <c r="C20" s="208">
        <f t="shared" ref="C20" si="0">(1+(C6+C9))*(1+C8)*(1+C7)-1</f>
        <v>0.16873731249999979</v>
      </c>
      <c r="D20" s="208">
        <f>(1+(D6+D9))*(1+D8)*(1+D7)-1</f>
        <v>9.8126483499999972E-2</v>
      </c>
      <c r="E20" s="259"/>
    </row>
    <row r="21" spans="1:8" ht="22.5" customHeight="1" x14ac:dyDescent="0.25">
      <c r="A21" s="258" t="s">
        <v>37817</v>
      </c>
      <c r="B21" s="258"/>
      <c r="C21" s="208">
        <f>(1-(C12+C16))</f>
        <v>0.91149999999999998</v>
      </c>
      <c r="D21" s="208">
        <f t="shared" ref="D21" si="1">(1-(D12+D16))</f>
        <v>0.9365</v>
      </c>
      <c r="E21" s="259"/>
      <c r="H21" s="217"/>
    </row>
    <row r="22" spans="1:8" ht="11.25" customHeight="1" x14ac:dyDescent="0.25">
      <c r="A22" s="266" t="s">
        <v>7</v>
      </c>
      <c r="B22" s="267"/>
      <c r="C22" s="209">
        <f>(1+C20)/C21-1</f>
        <v>0.28221317882611063</v>
      </c>
      <c r="D22" s="209">
        <f t="shared" ref="D22" si="2">(1+D20)/D21-1</f>
        <v>0.17258567378537104</v>
      </c>
      <c r="E22" s="259"/>
    </row>
    <row r="23" spans="1:8" x14ac:dyDescent="0.25">
      <c r="A23" s="260" t="s">
        <v>37818</v>
      </c>
      <c r="B23" s="260"/>
      <c r="C23" s="260"/>
      <c r="D23" s="260"/>
      <c r="E23" s="260"/>
    </row>
    <row r="24" spans="1:8" ht="97.5" customHeight="1" x14ac:dyDescent="0.25">
      <c r="A24" s="261" t="s">
        <v>38061</v>
      </c>
      <c r="B24" s="261"/>
      <c r="C24" s="261"/>
      <c r="D24" s="261"/>
      <c r="E24" s="261"/>
    </row>
  </sheetData>
  <mergeCells count="15">
    <mergeCell ref="A23:E23"/>
    <mergeCell ref="A24:E24"/>
    <mergeCell ref="C18:D18"/>
    <mergeCell ref="C19:D19"/>
    <mergeCell ref="A22:B22"/>
    <mergeCell ref="A17:E17"/>
    <mergeCell ref="A18:B19"/>
    <mergeCell ref="A20:B20"/>
    <mergeCell ref="E20:E22"/>
    <mergeCell ref="A21:B21"/>
    <mergeCell ref="A1:E1"/>
    <mergeCell ref="A2:A4"/>
    <mergeCell ref="B2:B4"/>
    <mergeCell ref="C2:D2"/>
    <mergeCell ref="E2:E4"/>
  </mergeCells>
  <pageMargins left="0.511811024" right="0.511811024" top="0.78740157499999996" bottom="0.78740157499999996" header="0.31496062000000002" footer="0.3149606200000000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927654-00F2-456D-96BF-BDACA90AF77E}">
  <sheetPr>
    <pageSetUpPr fitToPage="1"/>
  </sheetPr>
  <dimension ref="A1:AC6"/>
  <sheetViews>
    <sheetView tabSelected="1" zoomScale="85" zoomScaleNormal="85" workbookViewId="0">
      <selection activeCell="A3" sqref="A3"/>
    </sheetView>
  </sheetViews>
  <sheetFormatPr defaultColWidth="40.42578125" defaultRowHeight="15" x14ac:dyDescent="0.25"/>
  <cols>
    <col min="1" max="1" width="6.85546875" style="123" bestFit="1" customWidth="1"/>
    <col min="2" max="2" width="11.42578125" style="123" bestFit="1" customWidth="1"/>
    <col min="3" max="3" width="11.140625" style="123" bestFit="1" customWidth="1"/>
    <col min="4" max="4" width="63" style="124" customWidth="1"/>
    <col min="5" max="5" width="7.140625" style="123" bestFit="1" customWidth="1"/>
    <col min="6" max="6" width="9.42578125" style="95" bestFit="1" customWidth="1"/>
    <col min="7" max="8" width="12.140625" style="125" bestFit="1" customWidth="1"/>
    <col min="9" max="9" width="13.7109375" style="125" customWidth="1"/>
    <col min="10" max="10" width="8.28515625" style="98" customWidth="1"/>
    <col min="11" max="12" width="8.7109375" style="98" customWidth="1"/>
    <col min="13" max="13" width="11.85546875" style="98" customWidth="1"/>
    <col min="14" max="14" width="8.7109375" style="98" customWidth="1"/>
    <col min="15" max="15" width="8.7109375" style="99" customWidth="1"/>
    <col min="16" max="16" width="10.28515625" style="99" customWidth="1"/>
    <col min="17" max="17" width="8.7109375" style="99" customWidth="1"/>
    <col min="18" max="18" width="12.28515625" style="99" customWidth="1"/>
    <col min="19" max="19" width="17.85546875" style="99" customWidth="1"/>
    <col min="20" max="20" width="11.42578125" style="99" customWidth="1"/>
    <col min="21" max="22" width="8.7109375" style="99" customWidth="1"/>
    <col min="23" max="23" width="21.140625" style="100" customWidth="1"/>
    <col min="24" max="24" width="15.5703125" style="101" customWidth="1"/>
    <col min="25" max="25" width="20.140625" style="101" customWidth="1"/>
    <col min="26" max="26" width="20" style="101" customWidth="1"/>
    <col min="27" max="27" width="14.7109375" style="99" customWidth="1"/>
    <col min="28" max="28" width="21.7109375" style="101" customWidth="1"/>
    <col min="29" max="29" width="40.42578125" style="103"/>
    <col min="30" max="173" width="14.7109375" style="99" customWidth="1"/>
    <col min="174" max="16384" width="40.42578125" style="99"/>
  </cols>
  <sheetData>
    <row r="1" spans="1:29" s="84" customFormat="1" ht="42.75" x14ac:dyDescent="0.25">
      <c r="A1" s="165" t="s">
        <v>1</v>
      </c>
      <c r="B1" s="166" t="s">
        <v>2</v>
      </c>
      <c r="C1" s="166" t="s">
        <v>3</v>
      </c>
      <c r="D1" s="167" t="s">
        <v>755</v>
      </c>
      <c r="E1" s="166" t="s">
        <v>4</v>
      </c>
      <c r="F1" s="168" t="s">
        <v>5</v>
      </c>
      <c r="G1" s="169" t="s">
        <v>30620</v>
      </c>
      <c r="H1" s="169" t="s">
        <v>30621</v>
      </c>
      <c r="I1" s="182" t="s">
        <v>37827</v>
      </c>
      <c r="W1" s="85"/>
      <c r="X1" s="86" t="s">
        <v>13</v>
      </c>
      <c r="Y1" s="87">
        <v>0.26840000000000003</v>
      </c>
      <c r="Z1" s="88"/>
      <c r="AB1" s="88"/>
      <c r="AC1" s="89"/>
    </row>
    <row r="2" spans="1:29" s="84" customFormat="1" ht="15.75" x14ac:dyDescent="0.25">
      <c r="A2" s="161"/>
      <c r="B2" s="90"/>
      <c r="C2" s="90"/>
      <c r="D2" s="91" t="s">
        <v>36272</v>
      </c>
      <c r="E2" s="90"/>
      <c r="F2" s="92"/>
      <c r="G2" s="93"/>
      <c r="H2" s="93"/>
      <c r="I2" s="183"/>
      <c r="J2" s="95"/>
      <c r="W2" s="85"/>
      <c r="X2" s="86" t="s">
        <v>99</v>
      </c>
      <c r="Y2" s="87">
        <v>0.20749999999999999</v>
      </c>
      <c r="Z2" s="96"/>
      <c r="AB2" s="88"/>
      <c r="AC2" s="89"/>
    </row>
    <row r="3" spans="1:29" ht="28.5" x14ac:dyDescent="0.25">
      <c r="A3" s="161" t="s">
        <v>30615</v>
      </c>
      <c r="B3" s="90"/>
      <c r="C3" s="90"/>
      <c r="D3" s="97" t="s">
        <v>30487</v>
      </c>
      <c r="E3" s="90"/>
      <c r="F3" s="92"/>
      <c r="G3" s="93"/>
      <c r="H3" s="93"/>
      <c r="I3" s="183"/>
      <c r="Z3" s="110"/>
      <c r="AB3" s="111"/>
    </row>
    <row r="4" spans="1:29" ht="285" x14ac:dyDescent="0.25">
      <c r="A4" s="162" t="s">
        <v>9</v>
      </c>
      <c r="B4" s="105" t="s">
        <v>30316</v>
      </c>
      <c r="C4" s="105" t="s">
        <v>30615</v>
      </c>
      <c r="D4" s="106" t="s">
        <v>37828</v>
      </c>
      <c r="E4" s="105" t="s">
        <v>29</v>
      </c>
      <c r="F4" s="107">
        <v>1</v>
      </c>
      <c r="G4" s="108">
        <f>'LOTE 02-MAPA_DE_COTAÇÕES'!F2</f>
        <v>926957</v>
      </c>
      <c r="H4" s="108">
        <f>Tabela36[[#This Row],[UNITÁRIO
SEM BDI]]</f>
        <v>926957</v>
      </c>
      <c r="I4" s="184">
        <f t="shared" ref="I4" si="0">ROUND(H4*F4,2)</f>
        <v>926957</v>
      </c>
      <c r="Z4" s="110"/>
      <c r="AB4" s="111"/>
    </row>
    <row r="5" spans="1:29" x14ac:dyDescent="0.25">
      <c r="A5" s="171"/>
      <c r="B5" s="172"/>
      <c r="C5" s="172"/>
      <c r="D5" s="173"/>
      <c r="E5" s="172"/>
      <c r="F5" s="174"/>
      <c r="G5" s="175"/>
      <c r="H5" s="176" t="s">
        <v>37827</v>
      </c>
      <c r="I5" s="185">
        <f>SUBTOTAL(9,I3:I4)</f>
        <v>926957</v>
      </c>
      <c r="W5" s="100">
        <f>SUM(W2:W4)</f>
        <v>0</v>
      </c>
      <c r="Y5" s="100"/>
      <c r="Z5" s="122">
        <f>SUM(Z3:Z4)</f>
        <v>0</v>
      </c>
      <c r="AB5" s="101">
        <f>SUM(AB3:AB4)</f>
        <v>0</v>
      </c>
    </row>
    <row r="6" spans="1:29" x14ac:dyDescent="0.25">
      <c r="W6" s="100">
        <f>I5-W5</f>
        <v>926957</v>
      </c>
    </row>
  </sheetData>
  <printOptions horizontalCentered="1"/>
  <pageMargins left="0.39370078740157483" right="0.39370078740157483" top="0.98425196850393704" bottom="0.78740157480314965" header="0.51181102362204722" footer="0.31496062992125984"/>
  <pageSetup paperSize="9" scale="64" fitToHeight="52" orientation="portrait" r:id="rId1"/>
  <headerFooter>
    <oddHeader xml:space="preserve">&amp;L&amp;G&amp;C&amp;"Times New Roman,Negrito"&amp;12SAAE DE MARIANA/MG
IMPLANTAÇÃO DO RESERVATÓRIO ESTRELA DO SUL
LOTE 02&amp;R&amp;"Times New Roman,Normal"DATA DO ORÇAMENTO: 02/2026
</oddHeader>
    <oddFooter>&amp;L&amp;F/&amp;A&amp;R&amp;P de &amp;N</oddFooter>
  </headerFooter>
  <legacyDrawingHF r:id="rId2"/>
  <tableParts count="1">
    <tablePart r:id="rId3"/>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496F10-40CC-4EE6-8516-78DBC16BC123}">
  <sheetPr>
    <pageSetUpPr fitToPage="1"/>
  </sheetPr>
  <dimension ref="A1:J21"/>
  <sheetViews>
    <sheetView zoomScale="80" zoomScaleNormal="80" workbookViewId="0">
      <selection activeCell="A2" sqref="A2:A3"/>
    </sheetView>
  </sheetViews>
  <sheetFormatPr defaultColWidth="11.5703125" defaultRowHeight="15.75" x14ac:dyDescent="0.25"/>
  <cols>
    <col min="1" max="1" width="6.42578125" style="35" customWidth="1"/>
    <col min="2" max="2" width="55.7109375" style="38" customWidth="1"/>
    <col min="3" max="3" width="18.42578125" style="33" customWidth="1"/>
    <col min="4" max="4" width="10.28515625" style="34" customWidth="1"/>
    <col min="5" max="5" width="15.5703125" style="34" customWidth="1"/>
    <col min="6" max="9" width="15.5703125" style="33" customWidth="1"/>
    <col min="10" max="10" width="16.7109375" style="33" customWidth="1"/>
    <col min="11" max="11" width="13.5703125" style="33" bestFit="1" customWidth="1"/>
    <col min="12" max="16384" width="11.5703125" style="33"/>
  </cols>
  <sheetData>
    <row r="1" spans="1:10" x14ac:dyDescent="0.25">
      <c r="A1" s="229" t="s">
        <v>30632</v>
      </c>
      <c r="B1" s="229" t="s">
        <v>30633</v>
      </c>
      <c r="C1" s="229" t="s">
        <v>30634</v>
      </c>
      <c r="D1" s="229" t="s">
        <v>12</v>
      </c>
      <c r="E1" s="51" t="s">
        <v>30635</v>
      </c>
      <c r="F1" s="51" t="s">
        <v>30636</v>
      </c>
      <c r="G1" s="51" t="s">
        <v>30637</v>
      </c>
      <c r="H1" s="51" t="s">
        <v>30638</v>
      </c>
      <c r="I1" s="51" t="s">
        <v>37861</v>
      </c>
    </row>
    <row r="2" spans="1:10" s="34" customFormat="1" x14ac:dyDescent="0.25">
      <c r="A2" s="268">
        <v>1</v>
      </c>
      <c r="B2" s="269" t="s">
        <v>38062</v>
      </c>
      <c r="C2" s="271">
        <f>'LOTE 02-ORÇAMENTO'!I5</f>
        <v>926957</v>
      </c>
      <c r="D2" s="272">
        <f>C2/$C$12</f>
        <v>1</v>
      </c>
      <c r="E2" s="52"/>
      <c r="F2" s="52"/>
      <c r="G2" s="52">
        <f>C2*40%</f>
        <v>370782.80000000005</v>
      </c>
      <c r="H2" s="52">
        <f>C2*60%</f>
        <v>556174.19999999995</v>
      </c>
      <c r="I2" s="52"/>
      <c r="J2" s="39"/>
    </row>
    <row r="3" spans="1:10" s="34" customFormat="1" x14ac:dyDescent="0.25">
      <c r="A3" s="268"/>
      <c r="B3" s="270"/>
      <c r="C3" s="271"/>
      <c r="D3" s="272"/>
      <c r="E3" s="53">
        <f t="shared" ref="E3:F3" si="0">E2/$C$2</f>
        <v>0</v>
      </c>
      <c r="F3" s="53">
        <f t="shared" si="0"/>
        <v>0</v>
      </c>
      <c r="G3" s="53">
        <f>G2/$C$2</f>
        <v>0.40000000000000008</v>
      </c>
      <c r="H3" s="53">
        <f>H2/$C$2</f>
        <v>0.6</v>
      </c>
      <c r="I3" s="53">
        <f>I2/$C$2</f>
        <v>0</v>
      </c>
    </row>
    <row r="4" spans="1:10" hidden="1" x14ac:dyDescent="0.25">
      <c r="A4" s="268"/>
      <c r="B4" s="270"/>
      <c r="C4" s="271"/>
      <c r="D4" s="272"/>
      <c r="E4" s="54"/>
      <c r="F4" s="55"/>
      <c r="G4" s="55"/>
      <c r="H4" s="52"/>
      <c r="I4" s="55"/>
      <c r="J4" s="39"/>
    </row>
    <row r="5" spans="1:10" hidden="1" x14ac:dyDescent="0.25">
      <c r="A5" s="268"/>
      <c r="B5" s="270"/>
      <c r="C5" s="271"/>
      <c r="D5" s="272"/>
      <c r="E5" s="53"/>
      <c r="F5" s="53"/>
      <c r="G5" s="53"/>
      <c r="H5" s="53"/>
      <c r="I5" s="53"/>
    </row>
    <row r="6" spans="1:10" hidden="1" x14ac:dyDescent="0.25">
      <c r="A6" s="268"/>
      <c r="B6" s="270"/>
      <c r="C6" s="271"/>
      <c r="D6" s="272"/>
      <c r="E6" s="54"/>
      <c r="F6" s="55"/>
      <c r="G6" s="52"/>
      <c r="H6" s="52"/>
      <c r="I6" s="55"/>
      <c r="J6" s="39"/>
    </row>
    <row r="7" spans="1:10" hidden="1" x14ac:dyDescent="0.25">
      <c r="A7" s="268"/>
      <c r="B7" s="270"/>
      <c r="C7" s="271"/>
      <c r="D7" s="272"/>
      <c r="E7" s="53"/>
      <c r="F7" s="53"/>
      <c r="G7" s="53"/>
      <c r="H7" s="53"/>
      <c r="I7" s="53"/>
    </row>
    <row r="8" spans="1:10" hidden="1" x14ac:dyDescent="0.25">
      <c r="A8" s="268"/>
      <c r="B8" s="270"/>
      <c r="C8" s="271"/>
      <c r="D8" s="272"/>
      <c r="E8" s="54"/>
      <c r="F8" s="54"/>
      <c r="G8" s="55"/>
      <c r="H8" s="54"/>
      <c r="I8" s="55"/>
    </row>
    <row r="9" spans="1:10" hidden="1" x14ac:dyDescent="0.25">
      <c r="A9" s="268"/>
      <c r="B9" s="270"/>
      <c r="C9" s="271"/>
      <c r="D9" s="272"/>
      <c r="E9" s="53"/>
      <c r="F9" s="53"/>
      <c r="G9" s="53"/>
      <c r="H9" s="53"/>
      <c r="I9" s="53"/>
    </row>
    <row r="10" spans="1:10" hidden="1" x14ac:dyDescent="0.25">
      <c r="A10" s="268"/>
      <c r="B10" s="270"/>
      <c r="C10" s="271"/>
      <c r="D10" s="272"/>
      <c r="E10" s="54"/>
      <c r="F10" s="54"/>
      <c r="G10" s="54"/>
      <c r="H10" s="54"/>
      <c r="I10" s="55"/>
    </row>
    <row r="11" spans="1:10" hidden="1" x14ac:dyDescent="0.25">
      <c r="A11" s="268"/>
      <c r="B11" s="270"/>
      <c r="C11" s="271"/>
      <c r="D11" s="272"/>
      <c r="E11" s="53"/>
      <c r="F11" s="53"/>
      <c r="G11" s="53"/>
      <c r="H11" s="53"/>
      <c r="I11" s="53"/>
    </row>
    <row r="12" spans="1:10" x14ac:dyDescent="0.25">
      <c r="A12" s="56"/>
      <c r="B12" s="57" t="s">
        <v>30623</v>
      </c>
      <c r="C12" s="58">
        <f>SUM(C2:C11)</f>
        <v>926957</v>
      </c>
      <c r="D12" s="59">
        <f>SUM(D2:D11)</f>
        <v>1</v>
      </c>
      <c r="E12" s="52">
        <f>SUM(E2)</f>
        <v>0</v>
      </c>
      <c r="F12" s="52">
        <f t="shared" ref="F12:I12" si="1">SUM(F2)</f>
        <v>0</v>
      </c>
      <c r="G12" s="52">
        <f t="shared" si="1"/>
        <v>370782.80000000005</v>
      </c>
      <c r="H12" s="52">
        <f t="shared" si="1"/>
        <v>556174.19999999995</v>
      </c>
      <c r="I12" s="52">
        <f t="shared" si="1"/>
        <v>0</v>
      </c>
      <c r="J12" s="39"/>
    </row>
    <row r="13" spans="1:10" x14ac:dyDescent="0.25">
      <c r="A13" s="56"/>
      <c r="B13" s="57" t="s">
        <v>30624</v>
      </c>
      <c r="C13" s="58"/>
      <c r="D13" s="59"/>
      <c r="E13" s="53">
        <f>($D$2*E3)</f>
        <v>0</v>
      </c>
      <c r="F13" s="53">
        <f>($D$2*F3)</f>
        <v>0</v>
      </c>
      <c r="G13" s="53">
        <f t="shared" ref="G13:I13" si="2">($D$2*G3)</f>
        <v>0.40000000000000008</v>
      </c>
      <c r="H13" s="53">
        <f t="shared" si="2"/>
        <v>0.6</v>
      </c>
      <c r="I13" s="53">
        <f t="shared" si="2"/>
        <v>0</v>
      </c>
    </row>
    <row r="14" spans="1:10" x14ac:dyDescent="0.25">
      <c r="A14" s="56"/>
      <c r="B14" s="57" t="s">
        <v>30625</v>
      </c>
      <c r="C14" s="230"/>
      <c r="D14" s="60"/>
      <c r="E14" s="61">
        <f>E12</f>
        <v>0</v>
      </c>
      <c r="F14" s="61">
        <f t="shared" ref="F14" si="3">F12+E14</f>
        <v>0</v>
      </c>
      <c r="G14" s="61">
        <f>G12+F14</f>
        <v>370782.80000000005</v>
      </c>
      <c r="H14" s="61">
        <f>H12+G14</f>
        <v>926957</v>
      </c>
      <c r="I14" s="61"/>
    </row>
    <row r="15" spans="1:10" x14ac:dyDescent="0.25">
      <c r="A15" s="56"/>
      <c r="B15" s="57" t="s">
        <v>30626</v>
      </c>
      <c r="C15" s="56"/>
      <c r="D15" s="60"/>
      <c r="E15" s="53">
        <f>E13</f>
        <v>0</v>
      </c>
      <c r="F15" s="62">
        <f>F13+E15</f>
        <v>0</v>
      </c>
      <c r="G15" s="62">
        <f>G13+F15</f>
        <v>0.40000000000000008</v>
      </c>
      <c r="H15" s="62">
        <f>H13+G15</f>
        <v>1</v>
      </c>
      <c r="I15" s="62"/>
    </row>
    <row r="16" spans="1:10" x14ac:dyDescent="0.25">
      <c r="A16" s="231"/>
      <c r="B16" s="232"/>
      <c r="C16" s="233"/>
      <c r="D16" s="234"/>
      <c r="E16" s="233"/>
      <c r="F16" s="233"/>
      <c r="G16" s="233"/>
      <c r="H16" s="233"/>
      <c r="I16" s="233"/>
    </row>
    <row r="17" spans="2:7" x14ac:dyDescent="0.25">
      <c r="B17" s="36"/>
    </row>
    <row r="18" spans="2:7" x14ac:dyDescent="0.25">
      <c r="B18" s="36"/>
    </row>
    <row r="19" spans="2:7" x14ac:dyDescent="0.25">
      <c r="B19" s="36"/>
    </row>
    <row r="20" spans="2:7" x14ac:dyDescent="0.25">
      <c r="B20" s="36"/>
      <c r="G20" s="37"/>
    </row>
    <row r="21" spans="2:7" x14ac:dyDescent="0.25">
      <c r="G21" s="37"/>
    </row>
  </sheetData>
  <mergeCells count="20">
    <mergeCell ref="A10:A11"/>
    <mergeCell ref="B10:B11"/>
    <mergeCell ref="C10:C11"/>
    <mergeCell ref="D10:D11"/>
    <mergeCell ref="A6:A7"/>
    <mergeCell ref="B6:B7"/>
    <mergeCell ref="C6:C7"/>
    <mergeCell ref="D6:D7"/>
    <mergeCell ref="A8:A9"/>
    <mergeCell ref="B8:B9"/>
    <mergeCell ref="C8:C9"/>
    <mergeCell ref="D8:D9"/>
    <mergeCell ref="A2:A3"/>
    <mergeCell ref="B2:B3"/>
    <mergeCell ref="C2:C3"/>
    <mergeCell ref="D2:D3"/>
    <mergeCell ref="A4:A5"/>
    <mergeCell ref="B4:B5"/>
    <mergeCell ref="C4:C5"/>
    <mergeCell ref="D4:D5"/>
  </mergeCells>
  <conditionalFormatting sqref="C1 C12:C13 C16:C65493">
    <cfRule type="cellIs" dxfId="7" priority="8" stopIfTrue="1" operator="equal">
      <formula>0</formula>
    </cfRule>
  </conditionalFormatting>
  <conditionalFormatting sqref="E5:G5">
    <cfRule type="cellIs" dxfId="6" priority="5" operator="greaterThan">
      <formula>0</formula>
    </cfRule>
  </conditionalFormatting>
  <conditionalFormatting sqref="E2:I4 E6:E7">
    <cfRule type="cellIs" dxfId="5" priority="2" operator="greaterThan">
      <formula>0</formula>
    </cfRule>
  </conditionalFormatting>
  <conditionalFormatting sqref="E2:I15">
    <cfRule type="cellIs" dxfId="4" priority="7" stopIfTrue="1" operator="equal">
      <formula>0</formula>
    </cfRule>
  </conditionalFormatting>
  <conditionalFormatting sqref="G6:H6">
    <cfRule type="cellIs" dxfId="3" priority="1" operator="greaterThan">
      <formula>0</formula>
    </cfRule>
  </conditionalFormatting>
  <conditionalFormatting sqref="G7:I7">
    <cfRule type="cellIs" dxfId="2" priority="4" operator="greaterThan">
      <formula>0</formula>
    </cfRule>
  </conditionalFormatting>
  <conditionalFormatting sqref="H4">
    <cfRule type="cellIs" dxfId="1" priority="3" operator="greaterThan">
      <formula>0</formula>
    </cfRule>
  </conditionalFormatting>
  <conditionalFormatting sqref="H4:I5">
    <cfRule type="cellIs" dxfId="0" priority="6" operator="greaterThan">
      <formula>0</formula>
    </cfRule>
  </conditionalFormatting>
  <printOptions horizontalCentered="1"/>
  <pageMargins left="0.51181102362204722" right="0.51181102362204722" top="1.1811023622047245" bottom="0.78740157480314965" header="0.51181102362204722" footer="0.31496062992125984"/>
  <pageSetup paperSize="9" scale="54" orientation="portrait" r:id="rId1"/>
  <headerFooter>
    <oddHeader>&amp;L&amp;G&amp;C&amp;"Times New Roman,Negrito"&amp;12SAAE DE MARIANA/MG
IMPLANTAÇÃO DO RESERVATÓRIO ESTRELA DO SUL
LOTE 02</oddHeader>
    <oddFooter>&amp;L&amp;F/&amp;A&amp;R&amp;P de &amp;N</oddFooter>
  </headerFooter>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9673D4-1A38-46C3-83AE-81B1074F7BE2}">
  <sheetPr>
    <pageSetUpPr fitToPage="1"/>
  </sheetPr>
  <dimension ref="A1:G6"/>
  <sheetViews>
    <sheetView zoomScale="90" zoomScaleNormal="90" zoomScaleSheetLayoutView="100" workbookViewId="0">
      <selection activeCell="A2" sqref="A2"/>
    </sheetView>
  </sheetViews>
  <sheetFormatPr defaultRowHeight="15.75" x14ac:dyDescent="0.25"/>
  <cols>
    <col min="1" max="1" width="9.42578125" style="148" bestFit="1" customWidth="1"/>
    <col min="2" max="2" width="66.140625" style="148" customWidth="1"/>
    <col min="3" max="3" width="17.85546875" style="148" bestFit="1" customWidth="1"/>
    <col min="4" max="4" width="34.5703125" style="148" bestFit="1" customWidth="1"/>
    <col min="5" max="5" width="11.85546875" style="148" customWidth="1"/>
    <col min="6" max="6" width="17.7109375" style="148" bestFit="1" customWidth="1"/>
    <col min="7" max="7" width="17.5703125" style="148" bestFit="1" customWidth="1"/>
    <col min="8" max="16384" width="9.140625" style="148"/>
  </cols>
  <sheetData>
    <row r="1" spans="1:7" x14ac:dyDescent="0.25">
      <c r="A1" s="147" t="s">
        <v>0</v>
      </c>
      <c r="B1" s="147" t="s">
        <v>30527</v>
      </c>
      <c r="C1" s="147" t="s">
        <v>30528</v>
      </c>
      <c r="D1" s="147" t="s">
        <v>30529</v>
      </c>
      <c r="E1" s="147" t="s">
        <v>30530</v>
      </c>
      <c r="F1" s="147" t="s">
        <v>30531</v>
      </c>
    </row>
    <row r="2" spans="1:7" ht="57" x14ac:dyDescent="0.25">
      <c r="A2" s="134" t="s">
        <v>30615</v>
      </c>
      <c r="B2" s="149" t="s">
        <v>30538</v>
      </c>
      <c r="C2" s="149"/>
      <c r="D2" s="150"/>
      <c r="E2" s="151"/>
      <c r="F2" s="152">
        <f>MEDIAN(F3:F5)</f>
        <v>926957</v>
      </c>
      <c r="G2" s="153"/>
    </row>
    <row r="3" spans="1:7" x14ac:dyDescent="0.25">
      <c r="A3" s="154">
        <v>1</v>
      </c>
      <c r="B3" s="155" t="s">
        <v>37824</v>
      </c>
      <c r="C3" s="156" t="s">
        <v>37821</v>
      </c>
      <c r="D3" s="157" t="s">
        <v>37822</v>
      </c>
      <c r="E3" s="158">
        <v>46064</v>
      </c>
      <c r="F3" s="159">
        <v>890000</v>
      </c>
      <c r="G3" s="153"/>
    </row>
    <row r="4" spans="1:7" ht="30" x14ac:dyDescent="0.25">
      <c r="A4" s="154">
        <v>2</v>
      </c>
      <c r="B4" s="155" t="s">
        <v>37823</v>
      </c>
      <c r="C4" s="157" t="s">
        <v>37825</v>
      </c>
      <c r="D4" s="157" t="s">
        <v>37826</v>
      </c>
      <c r="E4" s="158">
        <v>46072</v>
      </c>
      <c r="F4" s="159">
        <v>988923.6</v>
      </c>
    </row>
    <row r="5" spans="1:7" ht="45" x14ac:dyDescent="0.25">
      <c r="A5" s="154">
        <v>3</v>
      </c>
      <c r="B5" s="155" t="s">
        <v>37862</v>
      </c>
      <c r="C5" s="157" t="s">
        <v>37863</v>
      </c>
      <c r="D5" s="157" t="s">
        <v>37864</v>
      </c>
      <c r="E5" s="158">
        <v>46071</v>
      </c>
      <c r="F5" s="159">
        <v>926957</v>
      </c>
      <c r="G5" s="153"/>
    </row>
    <row r="6" spans="1:7" x14ac:dyDescent="0.25">
      <c r="A6" s="154"/>
      <c r="B6" s="155"/>
      <c r="C6" s="157"/>
      <c r="D6" s="157"/>
      <c r="E6" s="158"/>
      <c r="F6" s="159"/>
    </row>
  </sheetData>
  <printOptions horizontalCentered="1"/>
  <pageMargins left="0.59055118110236227" right="0.59055118110236227" top="0.78740157480314965" bottom="0.78740157480314965" header="0.31496062992125984" footer="0.31496062992125984"/>
  <pageSetup paperSize="9" scale="60" fitToHeight="5" orientation="portrait" r:id="rId1"/>
  <headerFooter>
    <oddHeader>&amp;L&amp;G&amp;C&amp;"Arial,Negrito"&amp;12IMPLANTAÇÃO DO SAA NOSSA SENHORA APARECIDA
MAPA DE COTAÇÕES</oddHeader>
    <oddFooter>&amp;L&amp;F/&amp;A&amp;R&amp;P de &amp;N</oddFooter>
  </headerFooter>
  <legacyDrawingHF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A9A5CA-9243-4D0E-AC5B-39A92923C98E}">
  <dimension ref="A1:J843"/>
  <sheetViews>
    <sheetView zoomScale="90" zoomScaleNormal="90" workbookViewId="0">
      <selection activeCell="F14" sqref="F14"/>
    </sheetView>
  </sheetViews>
  <sheetFormatPr defaultRowHeight="15" x14ac:dyDescent="0.25"/>
  <cols>
    <col min="1" max="1" width="13.140625" style="2" bestFit="1" customWidth="1"/>
    <col min="2" max="2" width="15.7109375" style="2" customWidth="1"/>
    <col min="3" max="3" width="55.140625" style="4" customWidth="1"/>
    <col min="4" max="4" width="8.5703125" style="2" customWidth="1"/>
    <col min="5" max="5" width="10.42578125" style="2" customWidth="1"/>
    <col min="6" max="6" width="18" style="3" customWidth="1"/>
    <col min="7" max="7" width="14.85546875" style="3" customWidth="1"/>
    <col min="8" max="8" width="15.85546875" style="1" customWidth="1"/>
    <col min="9" max="9" width="16.5703125" style="1" customWidth="1"/>
    <col min="10" max="10" width="12.85546875" style="1" customWidth="1"/>
  </cols>
  <sheetData>
    <row r="1" spans="1:10" s="2" customFormat="1" ht="30" x14ac:dyDescent="0.25">
      <c r="A1" s="6" t="s">
        <v>1</v>
      </c>
      <c r="B1" s="6" t="s">
        <v>3</v>
      </c>
      <c r="C1" s="6" t="s">
        <v>755</v>
      </c>
      <c r="D1" s="6" t="s">
        <v>4</v>
      </c>
      <c r="E1" s="6" t="s">
        <v>5</v>
      </c>
      <c r="F1" s="22" t="s">
        <v>30621</v>
      </c>
      <c r="G1" s="23" t="s">
        <v>6</v>
      </c>
      <c r="H1" s="5" t="s">
        <v>859</v>
      </c>
      <c r="I1" s="5" t="s">
        <v>860</v>
      </c>
      <c r="J1" s="5" t="s">
        <v>861</v>
      </c>
    </row>
    <row r="2" spans="1:10" x14ac:dyDescent="0.25">
      <c r="A2" s="7">
        <v>1</v>
      </c>
      <c r="B2" s="8"/>
      <c r="C2" s="9" t="s">
        <v>30505</v>
      </c>
      <c r="D2" s="8"/>
      <c r="E2" s="10"/>
      <c r="F2" s="11"/>
      <c r="G2" s="11">
        <v>152005.47999999998</v>
      </c>
      <c r="H2" s="24"/>
      <c r="I2" s="24"/>
      <c r="J2" s="25"/>
    </row>
    <row r="3" spans="1:10" x14ac:dyDescent="0.25">
      <c r="A3" s="7" t="s">
        <v>9</v>
      </c>
      <c r="B3" s="8"/>
      <c r="C3" s="9" t="s">
        <v>8</v>
      </c>
      <c r="D3" s="8"/>
      <c r="E3" s="10"/>
      <c r="F3" s="11"/>
      <c r="G3" s="11">
        <v>6787.8</v>
      </c>
      <c r="H3" s="24"/>
      <c r="I3" s="24"/>
      <c r="J3" s="25"/>
    </row>
    <row r="4" spans="1:10" ht="28.5" x14ac:dyDescent="0.25">
      <c r="A4" s="12" t="s">
        <v>10</v>
      </c>
      <c r="B4" s="13">
        <v>100947</v>
      </c>
      <c r="C4" s="14" t="s">
        <v>30498</v>
      </c>
      <c r="D4" s="13" t="s">
        <v>742</v>
      </c>
      <c r="E4" s="15">
        <v>540</v>
      </c>
      <c r="F4" s="16">
        <v>2.76</v>
      </c>
      <c r="G4" s="16">
        <v>1490.3999999999999</v>
      </c>
      <c r="H4" s="24"/>
      <c r="I4" s="24"/>
      <c r="J4" s="25"/>
    </row>
    <row r="5" spans="1:10" ht="42.75" x14ac:dyDescent="0.25">
      <c r="A5" s="12" t="s">
        <v>30500</v>
      </c>
      <c r="B5" s="13">
        <v>100948</v>
      </c>
      <c r="C5" s="14" t="s">
        <v>30499</v>
      </c>
      <c r="D5" s="13" t="s">
        <v>742</v>
      </c>
      <c r="E5" s="15">
        <v>4860</v>
      </c>
      <c r="F5" s="16">
        <v>1.0900000000000001</v>
      </c>
      <c r="G5" s="16">
        <v>5297.4000000000005</v>
      </c>
      <c r="H5" s="24"/>
      <c r="I5" s="24"/>
      <c r="J5" s="25"/>
    </row>
    <row r="6" spans="1:10" x14ac:dyDescent="0.25">
      <c r="A6" s="7" t="s">
        <v>874</v>
      </c>
      <c r="B6" s="13"/>
      <c r="C6" s="9" t="s">
        <v>30497</v>
      </c>
      <c r="D6" s="13"/>
      <c r="E6" s="15"/>
      <c r="F6" s="16"/>
      <c r="G6" s="11">
        <v>145217.68</v>
      </c>
      <c r="H6" s="24"/>
      <c r="I6" s="24"/>
      <c r="J6" s="25"/>
    </row>
    <row r="7" spans="1:10" ht="42.75" x14ac:dyDescent="0.25">
      <c r="A7" s="12" t="s">
        <v>30506</v>
      </c>
      <c r="B7" s="13">
        <v>10777</v>
      </c>
      <c r="C7" s="14" t="s">
        <v>30501</v>
      </c>
      <c r="D7" s="13" t="s">
        <v>21</v>
      </c>
      <c r="E7" s="15">
        <v>7</v>
      </c>
      <c r="F7" s="16">
        <v>1483.35</v>
      </c>
      <c r="G7" s="16">
        <v>10383.449999999999</v>
      </c>
      <c r="H7" s="24"/>
      <c r="I7" s="24"/>
      <c r="J7" s="25"/>
    </row>
    <row r="8" spans="1:10" ht="42.75" x14ac:dyDescent="0.25">
      <c r="A8" s="12" t="s">
        <v>30507</v>
      </c>
      <c r="B8" s="13">
        <v>10775</v>
      </c>
      <c r="C8" s="14" t="s">
        <v>30502</v>
      </c>
      <c r="D8" s="13" t="s">
        <v>21</v>
      </c>
      <c r="E8" s="15">
        <v>7</v>
      </c>
      <c r="F8" s="16">
        <v>1306.45</v>
      </c>
      <c r="G8" s="16">
        <v>9145.15</v>
      </c>
      <c r="H8" s="24"/>
      <c r="I8" s="24"/>
      <c r="J8" s="25"/>
    </row>
    <row r="9" spans="1:10" ht="42.75" x14ac:dyDescent="0.25">
      <c r="A9" s="12" t="s">
        <v>30508</v>
      </c>
      <c r="B9" s="13">
        <v>10776</v>
      </c>
      <c r="C9" s="14" t="s">
        <v>30535</v>
      </c>
      <c r="D9" s="13" t="s">
        <v>21</v>
      </c>
      <c r="E9" s="15">
        <v>7</v>
      </c>
      <c r="F9" s="16">
        <v>1020.65</v>
      </c>
      <c r="G9" s="16">
        <v>7144.55</v>
      </c>
      <c r="H9" s="24"/>
      <c r="I9" s="24"/>
      <c r="J9" s="25"/>
    </row>
    <row r="10" spans="1:10" ht="42.75" x14ac:dyDescent="0.25">
      <c r="A10" s="12" t="s">
        <v>30509</v>
      </c>
      <c r="B10" s="13" t="s">
        <v>48</v>
      </c>
      <c r="C10" s="14" t="s">
        <v>49</v>
      </c>
      <c r="D10" s="13" t="s">
        <v>50</v>
      </c>
      <c r="E10" s="15">
        <v>1344</v>
      </c>
      <c r="F10" s="16">
        <v>10.85</v>
      </c>
      <c r="G10" s="16">
        <v>14582.4</v>
      </c>
      <c r="H10" s="24"/>
      <c r="I10" s="24"/>
      <c r="J10" s="25"/>
    </row>
    <row r="11" spans="1:10" ht="42.75" x14ac:dyDescent="0.25">
      <c r="A11" s="12" t="s">
        <v>30510</v>
      </c>
      <c r="B11" s="13" t="s">
        <v>51</v>
      </c>
      <c r="C11" s="14" t="s">
        <v>52</v>
      </c>
      <c r="D11" s="13" t="s">
        <v>53</v>
      </c>
      <c r="E11" s="15">
        <v>2688</v>
      </c>
      <c r="F11" s="16">
        <v>0.81</v>
      </c>
      <c r="G11" s="16">
        <v>2177.2800000000002</v>
      </c>
      <c r="H11" s="24"/>
      <c r="I11" s="24"/>
      <c r="J11" s="25"/>
    </row>
    <row r="12" spans="1:10" ht="42.75" x14ac:dyDescent="0.25">
      <c r="A12" s="12" t="s">
        <v>30511</v>
      </c>
      <c r="B12" s="13">
        <v>37524</v>
      </c>
      <c r="C12" s="14" t="s">
        <v>30503</v>
      </c>
      <c r="D12" s="13" t="s">
        <v>59</v>
      </c>
      <c r="E12" s="15">
        <v>270</v>
      </c>
      <c r="F12" s="16">
        <v>2.35</v>
      </c>
      <c r="G12" s="16">
        <v>634.5</v>
      </c>
      <c r="H12" s="24"/>
      <c r="I12" s="24"/>
      <c r="J12" s="25"/>
    </row>
    <row r="13" spans="1:10" ht="28.5" x14ac:dyDescent="0.25">
      <c r="A13" s="12" t="s">
        <v>30512</v>
      </c>
      <c r="B13" s="13" t="s">
        <v>14473</v>
      </c>
      <c r="C13" s="14" t="s">
        <v>30504</v>
      </c>
      <c r="D13" s="13" t="s">
        <v>29</v>
      </c>
      <c r="E13" s="15">
        <v>600</v>
      </c>
      <c r="F13" s="16">
        <v>1.44</v>
      </c>
      <c r="G13" s="16">
        <v>864</v>
      </c>
      <c r="H13" s="24"/>
      <c r="I13" s="24"/>
      <c r="J13" s="25"/>
    </row>
    <row r="14" spans="1:10" ht="71.25" x14ac:dyDescent="0.25">
      <c r="A14" s="12" t="s">
        <v>30513</v>
      </c>
      <c r="B14" s="13" t="s">
        <v>28519</v>
      </c>
      <c r="C14" s="14" t="s">
        <v>30610</v>
      </c>
      <c r="D14" s="13" t="s">
        <v>21</v>
      </c>
      <c r="E14" s="15">
        <v>14</v>
      </c>
      <c r="F14" s="16">
        <v>1141.56</v>
      </c>
      <c r="G14" s="16">
        <v>15981.84</v>
      </c>
      <c r="H14" s="24"/>
      <c r="I14" s="24"/>
      <c r="J14" s="25"/>
    </row>
    <row r="15" spans="1:10" x14ac:dyDescent="0.25">
      <c r="A15" s="12" t="s">
        <v>30514</v>
      </c>
      <c r="B15" s="17">
        <v>430103</v>
      </c>
      <c r="C15" s="14" t="s">
        <v>58</v>
      </c>
      <c r="D15" s="13" t="s">
        <v>21</v>
      </c>
      <c r="E15" s="15">
        <v>2</v>
      </c>
      <c r="F15" s="16">
        <v>20866.62</v>
      </c>
      <c r="G15" s="16">
        <v>41733.24</v>
      </c>
      <c r="H15" s="24"/>
      <c r="I15" s="24"/>
      <c r="J15" s="25"/>
    </row>
    <row r="16" spans="1:10" ht="42.75" x14ac:dyDescent="0.25">
      <c r="A16" s="12" t="s">
        <v>30515</v>
      </c>
      <c r="B16" s="13">
        <v>450106</v>
      </c>
      <c r="C16" s="14" t="s">
        <v>30517</v>
      </c>
      <c r="D16" s="13" t="s">
        <v>30185</v>
      </c>
      <c r="E16" s="15">
        <v>42</v>
      </c>
      <c r="F16" s="16">
        <v>474.52</v>
      </c>
      <c r="G16" s="16">
        <v>19929.84</v>
      </c>
      <c r="H16" s="24"/>
      <c r="I16" s="24"/>
      <c r="J16" s="25"/>
    </row>
    <row r="17" spans="1:10" ht="57" x14ac:dyDescent="0.25">
      <c r="A17" s="12" t="s">
        <v>30516</v>
      </c>
      <c r="B17" s="13" t="s">
        <v>17048</v>
      </c>
      <c r="C17" s="14" t="s">
        <v>30522</v>
      </c>
      <c r="D17" s="13" t="s">
        <v>21</v>
      </c>
      <c r="E17" s="15">
        <v>7</v>
      </c>
      <c r="F17" s="16">
        <v>3234.49</v>
      </c>
      <c r="G17" s="16">
        <v>22641.43</v>
      </c>
      <c r="H17" s="24"/>
      <c r="I17" s="24"/>
      <c r="J17" s="25"/>
    </row>
    <row r="18" spans="1:10" x14ac:dyDescent="0.25">
      <c r="A18" s="7">
        <v>2</v>
      </c>
      <c r="B18" s="8"/>
      <c r="C18" s="9" t="s">
        <v>14</v>
      </c>
      <c r="D18" s="8"/>
      <c r="E18" s="10"/>
      <c r="F18" s="11"/>
      <c r="G18" s="21">
        <v>405746.32000000007</v>
      </c>
      <c r="H18" s="24"/>
      <c r="I18" s="24"/>
      <c r="J18" s="25"/>
    </row>
    <row r="19" spans="1:10" x14ac:dyDescent="0.25">
      <c r="A19" s="7" t="s">
        <v>30518</v>
      </c>
      <c r="B19" s="8"/>
      <c r="C19" s="9" t="s">
        <v>15</v>
      </c>
      <c r="D19" s="8"/>
      <c r="E19" s="10"/>
      <c r="F19" s="11"/>
      <c r="G19" s="11">
        <v>405746.32000000007</v>
      </c>
      <c r="H19" s="24"/>
      <c r="I19" s="24"/>
      <c r="J19" s="25"/>
    </row>
    <row r="20" spans="1:10" ht="42.75" x14ac:dyDescent="0.25">
      <c r="A20" s="12" t="s">
        <v>16</v>
      </c>
      <c r="B20" s="17">
        <v>90778</v>
      </c>
      <c r="C20" s="18" t="s">
        <v>30523</v>
      </c>
      <c r="D20" s="13" t="s">
        <v>19</v>
      </c>
      <c r="E20" s="15">
        <v>1232</v>
      </c>
      <c r="F20" s="16">
        <v>134.99</v>
      </c>
      <c r="G20" s="16">
        <v>166307.68000000002</v>
      </c>
      <c r="H20" s="24"/>
      <c r="I20" s="24"/>
      <c r="J20" s="25"/>
    </row>
    <row r="21" spans="1:10" ht="42.75" x14ac:dyDescent="0.25">
      <c r="A21" s="12" t="s">
        <v>30519</v>
      </c>
      <c r="B21" s="13">
        <v>90776</v>
      </c>
      <c r="C21" s="18" t="s">
        <v>30524</v>
      </c>
      <c r="D21" s="13" t="s">
        <v>19</v>
      </c>
      <c r="E21" s="15">
        <v>1232</v>
      </c>
      <c r="F21" s="16">
        <v>61.31</v>
      </c>
      <c r="G21" s="16">
        <v>75533.919999999998</v>
      </c>
      <c r="H21" s="24"/>
      <c r="I21" s="24"/>
      <c r="J21" s="25"/>
    </row>
    <row r="22" spans="1:10" ht="28.5" x14ac:dyDescent="0.25">
      <c r="A22" s="12" t="s">
        <v>30520</v>
      </c>
      <c r="B22" s="13">
        <v>40943</v>
      </c>
      <c r="C22" s="18" t="s">
        <v>30525</v>
      </c>
      <c r="D22" s="13" t="s">
        <v>19</v>
      </c>
      <c r="E22" s="15">
        <v>616</v>
      </c>
      <c r="F22" s="16">
        <v>39.049999999999997</v>
      </c>
      <c r="G22" s="16">
        <v>24054.799999999999</v>
      </c>
      <c r="H22" s="24"/>
      <c r="I22" s="24"/>
      <c r="J22" s="25"/>
    </row>
    <row r="23" spans="1:10" ht="42.75" x14ac:dyDescent="0.25">
      <c r="A23" s="12" t="s">
        <v>30521</v>
      </c>
      <c r="B23" s="13">
        <v>551096</v>
      </c>
      <c r="C23" s="18" t="s">
        <v>30526</v>
      </c>
      <c r="D23" s="13" t="s">
        <v>19</v>
      </c>
      <c r="E23" s="15">
        <v>4704</v>
      </c>
      <c r="F23" s="16">
        <v>29.73</v>
      </c>
      <c r="G23" s="16">
        <v>139849.92000000001</v>
      </c>
      <c r="H23" s="24"/>
      <c r="I23" s="24"/>
      <c r="J23" s="25"/>
    </row>
    <row r="24" spans="1:10" x14ac:dyDescent="0.25">
      <c r="A24" s="7" t="s">
        <v>30582</v>
      </c>
      <c r="B24" s="8"/>
      <c r="C24" s="9" t="s">
        <v>26</v>
      </c>
      <c r="D24" s="8"/>
      <c r="E24" s="10"/>
      <c r="F24" s="11"/>
      <c r="G24" s="11">
        <v>1524.16</v>
      </c>
      <c r="H24" s="24"/>
      <c r="I24" s="24"/>
      <c r="J24" s="25"/>
    </row>
    <row r="25" spans="1:10" ht="114.75" x14ac:dyDescent="0.25">
      <c r="A25" s="12" t="s">
        <v>25</v>
      </c>
      <c r="B25" s="13" t="s">
        <v>27</v>
      </c>
      <c r="C25" s="14" t="s">
        <v>30611</v>
      </c>
      <c r="D25" s="13" t="s">
        <v>29</v>
      </c>
      <c r="E25" s="15">
        <v>1</v>
      </c>
      <c r="F25" s="16">
        <v>1524.16</v>
      </c>
      <c r="G25" s="16">
        <v>1524.16</v>
      </c>
      <c r="H25" s="24"/>
      <c r="I25" s="24"/>
      <c r="J25" s="25"/>
    </row>
    <row r="26" spans="1:10" x14ac:dyDescent="0.25">
      <c r="A26" s="7">
        <v>4</v>
      </c>
      <c r="B26" s="8"/>
      <c r="C26" s="9" t="s">
        <v>63</v>
      </c>
      <c r="D26" s="8"/>
      <c r="E26" s="10"/>
      <c r="F26" s="11"/>
      <c r="G26" s="11">
        <v>2487869.9041999988</v>
      </c>
      <c r="H26" s="24"/>
      <c r="I26" s="24"/>
      <c r="J26" s="25"/>
    </row>
    <row r="27" spans="1:10" x14ac:dyDescent="0.25">
      <c r="A27" s="7" t="s">
        <v>64</v>
      </c>
      <c r="B27" s="8"/>
      <c r="C27" s="9" t="s">
        <v>30546</v>
      </c>
      <c r="D27" s="8"/>
      <c r="E27" s="10"/>
      <c r="F27" s="11"/>
      <c r="G27" s="11">
        <v>88155.7647</v>
      </c>
      <c r="H27" s="24"/>
      <c r="I27" s="24"/>
      <c r="J27" s="25"/>
    </row>
    <row r="28" spans="1:10" x14ac:dyDescent="0.25">
      <c r="A28" s="7" t="s">
        <v>65</v>
      </c>
      <c r="B28" s="8"/>
      <c r="C28" s="9" t="s">
        <v>30547</v>
      </c>
      <c r="D28" s="8"/>
      <c r="E28" s="10"/>
      <c r="F28" s="11"/>
      <c r="G28" s="11">
        <v>32038.4447</v>
      </c>
      <c r="H28" s="24"/>
      <c r="I28" s="24"/>
      <c r="J28" s="25"/>
    </row>
    <row r="29" spans="1:10" ht="42.75" x14ac:dyDescent="0.25">
      <c r="A29" s="12" t="s">
        <v>66</v>
      </c>
      <c r="B29" s="13">
        <v>97636</v>
      </c>
      <c r="C29" s="14" t="s">
        <v>30345</v>
      </c>
      <c r="D29" s="13" t="s">
        <v>68</v>
      </c>
      <c r="E29" s="15">
        <v>292.87</v>
      </c>
      <c r="F29" s="16">
        <v>27.19</v>
      </c>
      <c r="G29" s="16">
        <v>7963.1353000000008</v>
      </c>
      <c r="H29" s="24"/>
      <c r="I29" s="24"/>
      <c r="J29" s="25"/>
    </row>
    <row r="30" spans="1:10" ht="57" x14ac:dyDescent="0.25">
      <c r="A30" s="12" t="s">
        <v>69</v>
      </c>
      <c r="B30" s="13">
        <v>100982</v>
      </c>
      <c r="C30" s="14" t="s">
        <v>30346</v>
      </c>
      <c r="D30" s="13" t="s">
        <v>73</v>
      </c>
      <c r="E30" s="15">
        <v>620.74</v>
      </c>
      <c r="F30" s="16">
        <v>11.14</v>
      </c>
      <c r="G30" s="16">
        <v>6915.0436000000009</v>
      </c>
      <c r="H30" s="24"/>
      <c r="I30" s="24"/>
      <c r="J30" s="25"/>
    </row>
    <row r="31" spans="1:10" ht="42.75" x14ac:dyDescent="0.25">
      <c r="A31" s="12" t="s">
        <v>70</v>
      </c>
      <c r="B31" s="13">
        <v>95875</v>
      </c>
      <c r="C31" s="14" t="s">
        <v>30347</v>
      </c>
      <c r="D31" s="13" t="s">
        <v>75</v>
      </c>
      <c r="E31" s="15">
        <v>5276.26</v>
      </c>
      <c r="F31" s="16">
        <v>3.05</v>
      </c>
      <c r="G31" s="16">
        <v>16092.592999999999</v>
      </c>
      <c r="H31" s="24"/>
      <c r="I31" s="24"/>
      <c r="J31" s="25"/>
    </row>
    <row r="32" spans="1:10" ht="28.5" x14ac:dyDescent="0.25">
      <c r="A32" s="12" t="s">
        <v>72</v>
      </c>
      <c r="B32" s="13">
        <v>100574</v>
      </c>
      <c r="C32" s="14" t="s">
        <v>30348</v>
      </c>
      <c r="D32" s="13" t="s">
        <v>73</v>
      </c>
      <c r="E32" s="15">
        <v>620.74</v>
      </c>
      <c r="F32" s="16">
        <v>1.72</v>
      </c>
      <c r="G32" s="16">
        <v>1067.6728000000001</v>
      </c>
      <c r="H32" s="24"/>
      <c r="I32" s="24"/>
      <c r="J32" s="25"/>
    </row>
    <row r="33" spans="1:10" x14ac:dyDescent="0.25">
      <c r="A33" s="7" t="s">
        <v>30548</v>
      </c>
      <c r="B33" s="8"/>
      <c r="C33" s="9" t="s">
        <v>30550</v>
      </c>
      <c r="D33" s="13"/>
      <c r="E33" s="15"/>
      <c r="F33" s="16"/>
      <c r="G33" s="11">
        <v>56117.32</v>
      </c>
      <c r="H33" s="24"/>
      <c r="I33" s="24"/>
      <c r="J33" s="25"/>
    </row>
    <row r="34" spans="1:10" ht="42.75" x14ac:dyDescent="0.25">
      <c r="A34" s="12" t="s">
        <v>30549</v>
      </c>
      <c r="B34" s="13" t="s">
        <v>16494</v>
      </c>
      <c r="C34" s="14" t="s">
        <v>16495</v>
      </c>
      <c r="D34" s="13" t="s">
        <v>852</v>
      </c>
      <c r="E34" s="15">
        <v>172</v>
      </c>
      <c r="F34" s="16">
        <v>200.81</v>
      </c>
      <c r="G34" s="16">
        <v>34539.32</v>
      </c>
      <c r="H34" s="24"/>
      <c r="I34" s="24"/>
      <c r="J34" s="25"/>
    </row>
    <row r="35" spans="1:10" ht="57" x14ac:dyDescent="0.25">
      <c r="A35" s="12" t="s">
        <v>30552</v>
      </c>
      <c r="B35" s="13" t="s">
        <v>16521</v>
      </c>
      <c r="C35" s="14" t="s">
        <v>30551</v>
      </c>
      <c r="D35" s="13" t="s">
        <v>852</v>
      </c>
      <c r="E35" s="15">
        <v>200</v>
      </c>
      <c r="F35" s="16">
        <v>107.89</v>
      </c>
      <c r="G35" s="16">
        <v>21578</v>
      </c>
      <c r="H35" s="24"/>
      <c r="I35" s="24"/>
      <c r="J35" s="25"/>
    </row>
    <row r="36" spans="1:10" x14ac:dyDescent="0.25">
      <c r="A36" s="7" t="s">
        <v>76</v>
      </c>
      <c r="B36" s="8"/>
      <c r="C36" s="9" t="s">
        <v>77</v>
      </c>
      <c r="D36" s="8"/>
      <c r="E36" s="10"/>
      <c r="F36" s="11"/>
      <c r="G36" s="11">
        <v>174072.5398</v>
      </c>
      <c r="H36" s="24"/>
      <c r="I36" s="24"/>
      <c r="J36" s="25"/>
    </row>
    <row r="37" spans="1:10" x14ac:dyDescent="0.25">
      <c r="A37" s="7" t="s">
        <v>78</v>
      </c>
      <c r="B37" s="8"/>
      <c r="C37" s="9" t="s">
        <v>79</v>
      </c>
      <c r="D37" s="8"/>
      <c r="E37" s="10"/>
      <c r="F37" s="11"/>
      <c r="G37" s="11">
        <v>25691.550700000003</v>
      </c>
      <c r="H37" s="24"/>
      <c r="I37" s="24"/>
      <c r="J37" s="25"/>
    </row>
    <row r="38" spans="1:10" ht="42.75" x14ac:dyDescent="0.25">
      <c r="A38" s="12" t="s">
        <v>80</v>
      </c>
      <c r="B38" s="13">
        <v>101115</v>
      </c>
      <c r="C38" s="14" t="s">
        <v>30349</v>
      </c>
      <c r="D38" s="13" t="s">
        <v>73</v>
      </c>
      <c r="E38" s="15">
        <v>4202.8500000000004</v>
      </c>
      <c r="F38" s="16">
        <v>4.6500000000000004</v>
      </c>
      <c r="G38" s="16">
        <v>19543.252500000002</v>
      </c>
      <c r="H38" s="24"/>
      <c r="I38" s="24"/>
      <c r="J38" s="25"/>
    </row>
    <row r="39" spans="1:10" ht="42.75" x14ac:dyDescent="0.25">
      <c r="A39" s="12" t="s">
        <v>82</v>
      </c>
      <c r="B39" s="13" t="s">
        <v>83</v>
      </c>
      <c r="C39" s="14" t="s">
        <v>84</v>
      </c>
      <c r="D39" s="13" t="s">
        <v>73</v>
      </c>
      <c r="E39" s="15">
        <v>1166.6600000000001</v>
      </c>
      <c r="F39" s="16">
        <v>5.27</v>
      </c>
      <c r="G39" s="16">
        <v>6148.2982000000002</v>
      </c>
      <c r="H39" s="24"/>
      <c r="I39" s="24"/>
      <c r="J39" s="25"/>
    </row>
    <row r="40" spans="1:10" x14ac:dyDescent="0.25">
      <c r="A40" s="7" t="s">
        <v>85</v>
      </c>
      <c r="B40" s="8"/>
      <c r="C40" s="9" t="s">
        <v>86</v>
      </c>
      <c r="D40" s="8"/>
      <c r="E40" s="10"/>
      <c r="F40" s="11"/>
      <c r="G40" s="11">
        <v>148380.98909999998</v>
      </c>
      <c r="H40" s="24"/>
      <c r="I40" s="24"/>
      <c r="J40" s="25"/>
    </row>
    <row r="41" spans="1:10" ht="71.25" x14ac:dyDescent="0.25">
      <c r="A41" s="12" t="s">
        <v>87</v>
      </c>
      <c r="B41" s="13">
        <v>100980</v>
      </c>
      <c r="C41" s="14" t="s">
        <v>30350</v>
      </c>
      <c r="D41" s="13" t="s">
        <v>73</v>
      </c>
      <c r="E41" s="15">
        <v>4167.42</v>
      </c>
      <c r="F41" s="16">
        <v>7.96</v>
      </c>
      <c r="G41" s="16">
        <v>33172.663200000003</v>
      </c>
      <c r="H41" s="24"/>
      <c r="I41" s="24"/>
      <c r="J41" s="25"/>
    </row>
    <row r="42" spans="1:10" ht="42.75" x14ac:dyDescent="0.25">
      <c r="A42" s="12" t="s">
        <v>89</v>
      </c>
      <c r="B42" s="13">
        <v>95875</v>
      </c>
      <c r="C42" s="14" t="s">
        <v>30347</v>
      </c>
      <c r="D42" s="13" t="s">
        <v>75</v>
      </c>
      <c r="E42" s="15">
        <v>35423.07</v>
      </c>
      <c r="F42" s="16">
        <v>3.05</v>
      </c>
      <c r="G42" s="16">
        <v>108040.36349999999</v>
      </c>
      <c r="H42" s="24"/>
      <c r="I42" s="24"/>
      <c r="J42" s="25"/>
    </row>
    <row r="43" spans="1:10" ht="28.5" x14ac:dyDescent="0.25">
      <c r="A43" s="12" t="s">
        <v>91</v>
      </c>
      <c r="B43" s="13">
        <v>100574</v>
      </c>
      <c r="C43" s="14" t="s">
        <v>30348</v>
      </c>
      <c r="D43" s="13" t="s">
        <v>73</v>
      </c>
      <c r="E43" s="15">
        <v>4167.42</v>
      </c>
      <c r="F43" s="16">
        <v>1.72</v>
      </c>
      <c r="G43" s="16">
        <v>7167.9624000000003</v>
      </c>
      <c r="H43" s="24"/>
      <c r="I43" s="24"/>
      <c r="J43" s="25"/>
    </row>
    <row r="44" spans="1:10" x14ac:dyDescent="0.25">
      <c r="A44" s="7" t="s">
        <v>92</v>
      </c>
      <c r="B44" s="8"/>
      <c r="C44" s="9" t="s">
        <v>93</v>
      </c>
      <c r="D44" s="8"/>
      <c r="E44" s="10"/>
      <c r="F44" s="11"/>
      <c r="G44" s="11">
        <v>471218.33500000008</v>
      </c>
      <c r="H44" s="24"/>
      <c r="I44" s="24"/>
      <c r="J44" s="25"/>
    </row>
    <row r="45" spans="1:10" x14ac:dyDescent="0.25">
      <c r="A45" s="7" t="s">
        <v>94</v>
      </c>
      <c r="B45" s="8"/>
      <c r="C45" s="9" t="s">
        <v>95</v>
      </c>
      <c r="D45" s="8"/>
      <c r="E45" s="10"/>
      <c r="F45" s="11"/>
      <c r="G45" s="11">
        <v>74233.134999999995</v>
      </c>
      <c r="H45" s="24"/>
      <c r="I45" s="24"/>
      <c r="J45" s="25"/>
    </row>
    <row r="46" spans="1:10" ht="57" x14ac:dyDescent="0.25">
      <c r="A46" s="12" t="s">
        <v>96</v>
      </c>
      <c r="B46" s="17" t="s">
        <v>30268</v>
      </c>
      <c r="C46" s="14" t="s">
        <v>30344</v>
      </c>
      <c r="D46" s="13" t="s">
        <v>59</v>
      </c>
      <c r="E46" s="15">
        <v>351</v>
      </c>
      <c r="F46" s="16">
        <v>4.5199999999999996</v>
      </c>
      <c r="G46" s="16">
        <v>1586.5199999999998</v>
      </c>
      <c r="H46" s="24"/>
      <c r="I46" s="24"/>
      <c r="J46" s="25"/>
    </row>
    <row r="47" spans="1:10" ht="28.5" x14ac:dyDescent="0.25">
      <c r="A47" s="12" t="s">
        <v>98</v>
      </c>
      <c r="B47" s="13">
        <v>9828</v>
      </c>
      <c r="C47" s="14" t="s">
        <v>30266</v>
      </c>
      <c r="D47" s="13" t="s">
        <v>59</v>
      </c>
      <c r="E47" s="15">
        <v>351</v>
      </c>
      <c r="F47" s="16">
        <v>142.58000000000001</v>
      </c>
      <c r="G47" s="16">
        <v>50045.58</v>
      </c>
      <c r="H47" s="24"/>
      <c r="I47" s="24"/>
      <c r="J47" s="25"/>
    </row>
    <row r="48" spans="1:10" ht="28.5" x14ac:dyDescent="0.25">
      <c r="A48" s="12" t="s">
        <v>100</v>
      </c>
      <c r="B48" s="13"/>
      <c r="C48" s="14" t="s">
        <v>30270</v>
      </c>
      <c r="D48" s="13" t="s">
        <v>29</v>
      </c>
      <c r="E48" s="15">
        <v>1</v>
      </c>
      <c r="F48" s="16">
        <v>725.65</v>
      </c>
      <c r="G48" s="16">
        <v>725.65</v>
      </c>
      <c r="H48" s="24"/>
      <c r="I48" s="24"/>
      <c r="J48" s="25"/>
    </row>
    <row r="49" spans="1:10" ht="42.75" x14ac:dyDescent="0.25">
      <c r="A49" s="12" t="s">
        <v>102</v>
      </c>
      <c r="B49" s="13"/>
      <c r="C49" s="14" t="s">
        <v>30300</v>
      </c>
      <c r="D49" s="13" t="s">
        <v>29</v>
      </c>
      <c r="E49" s="15">
        <v>1</v>
      </c>
      <c r="F49" s="16">
        <v>2173.5</v>
      </c>
      <c r="G49" s="16">
        <v>2173.5</v>
      </c>
      <c r="H49" s="24"/>
      <c r="I49" s="24"/>
      <c r="J49" s="25"/>
    </row>
    <row r="50" spans="1:10" ht="28.5" x14ac:dyDescent="0.25">
      <c r="A50" s="12" t="s">
        <v>103</v>
      </c>
      <c r="B50" s="13"/>
      <c r="C50" s="14" t="s">
        <v>30291</v>
      </c>
      <c r="D50" s="13" t="s">
        <v>29</v>
      </c>
      <c r="E50" s="15">
        <v>1</v>
      </c>
      <c r="F50" s="16">
        <v>5507.35</v>
      </c>
      <c r="G50" s="16">
        <v>5507.35</v>
      </c>
      <c r="H50" s="24"/>
      <c r="I50" s="24"/>
      <c r="J50" s="25"/>
    </row>
    <row r="51" spans="1:10" ht="28.5" x14ac:dyDescent="0.25">
      <c r="A51" s="12" t="s">
        <v>104</v>
      </c>
      <c r="B51" s="13"/>
      <c r="C51" s="14" t="s">
        <v>30293</v>
      </c>
      <c r="D51" s="13" t="s">
        <v>29</v>
      </c>
      <c r="E51" s="15">
        <v>1</v>
      </c>
      <c r="F51" s="16">
        <v>7035.61</v>
      </c>
      <c r="G51" s="16">
        <v>7035.61</v>
      </c>
      <c r="H51" s="24"/>
      <c r="I51" s="24"/>
      <c r="J51" s="25"/>
    </row>
    <row r="52" spans="1:10" ht="28.5" x14ac:dyDescent="0.25">
      <c r="A52" s="12" t="s">
        <v>105</v>
      </c>
      <c r="B52" s="13"/>
      <c r="C52" s="14" t="s">
        <v>30271</v>
      </c>
      <c r="D52" s="13" t="s">
        <v>29</v>
      </c>
      <c r="E52" s="15">
        <v>1</v>
      </c>
      <c r="F52" s="16">
        <v>454.64</v>
      </c>
      <c r="G52" s="16">
        <v>454.64</v>
      </c>
      <c r="H52" s="24"/>
      <c r="I52" s="24"/>
      <c r="J52" s="25"/>
    </row>
    <row r="53" spans="1:10" ht="42.75" x14ac:dyDescent="0.25">
      <c r="A53" s="12" t="s">
        <v>106</v>
      </c>
      <c r="B53" s="13"/>
      <c r="C53" s="14" t="s">
        <v>30267</v>
      </c>
      <c r="D53" s="13" t="s">
        <v>29</v>
      </c>
      <c r="E53" s="15">
        <v>1</v>
      </c>
      <c r="F53" s="16">
        <v>5009.6000000000004</v>
      </c>
      <c r="G53" s="16">
        <v>5009.6000000000004</v>
      </c>
      <c r="H53" s="24"/>
      <c r="I53" s="24"/>
      <c r="J53" s="25"/>
    </row>
    <row r="54" spans="1:10" ht="28.5" x14ac:dyDescent="0.25">
      <c r="A54" s="12" t="s">
        <v>107</v>
      </c>
      <c r="B54" s="13" t="s">
        <v>110</v>
      </c>
      <c r="C54" s="14" t="s">
        <v>111</v>
      </c>
      <c r="D54" s="13" t="s">
        <v>29</v>
      </c>
      <c r="E54" s="15">
        <v>40</v>
      </c>
      <c r="F54" s="16">
        <v>7.91</v>
      </c>
      <c r="G54" s="16">
        <v>316.39999999999998</v>
      </c>
      <c r="H54" s="24"/>
      <c r="I54" s="24"/>
      <c r="J54" s="25"/>
    </row>
    <row r="55" spans="1:10" x14ac:dyDescent="0.25">
      <c r="A55" s="12" t="s">
        <v>108</v>
      </c>
      <c r="B55" s="13" t="s">
        <v>112</v>
      </c>
      <c r="C55" s="14" t="s">
        <v>113</v>
      </c>
      <c r="D55" s="13" t="s">
        <v>29</v>
      </c>
      <c r="E55" s="15">
        <v>5</v>
      </c>
      <c r="F55" s="16">
        <v>6.3</v>
      </c>
      <c r="G55" s="16">
        <v>31.5</v>
      </c>
      <c r="H55" s="24"/>
      <c r="I55" s="24"/>
      <c r="J55" s="25"/>
    </row>
    <row r="56" spans="1:10" x14ac:dyDescent="0.25">
      <c r="A56" s="12" t="s">
        <v>109</v>
      </c>
      <c r="B56" s="13" t="s">
        <v>114</v>
      </c>
      <c r="C56" s="14" t="s">
        <v>115</v>
      </c>
      <c r="D56" s="13" t="s">
        <v>116</v>
      </c>
      <c r="E56" s="15">
        <v>258.5</v>
      </c>
      <c r="F56" s="16">
        <v>5.21</v>
      </c>
      <c r="G56" s="16">
        <v>1346.7850000000001</v>
      </c>
      <c r="H56" s="24"/>
      <c r="I56" s="24"/>
      <c r="J56" s="25"/>
    </row>
    <row r="57" spans="1:10" x14ac:dyDescent="0.25">
      <c r="A57" s="7" t="s">
        <v>117</v>
      </c>
      <c r="B57" s="8"/>
      <c r="C57" s="9" t="s">
        <v>30407</v>
      </c>
      <c r="D57" s="8"/>
      <c r="E57" s="10"/>
      <c r="F57" s="11"/>
      <c r="G57" s="11">
        <v>44166.314899999998</v>
      </c>
      <c r="H57" s="24"/>
      <c r="I57" s="24"/>
      <c r="J57" s="25"/>
    </row>
    <row r="58" spans="1:10" ht="28.5" x14ac:dyDescent="0.25">
      <c r="A58" s="12" t="s">
        <v>118</v>
      </c>
      <c r="B58" s="13"/>
      <c r="C58" s="14" t="s">
        <v>30286</v>
      </c>
      <c r="D58" s="13" t="s">
        <v>29</v>
      </c>
      <c r="E58" s="15">
        <v>1</v>
      </c>
      <c r="F58" s="16">
        <v>499.84</v>
      </c>
      <c r="G58" s="16">
        <v>499.84</v>
      </c>
      <c r="H58" s="24"/>
      <c r="I58" s="24"/>
      <c r="J58" s="25"/>
    </row>
    <row r="59" spans="1:10" ht="28.5" x14ac:dyDescent="0.25">
      <c r="A59" s="12" t="s">
        <v>119</v>
      </c>
      <c r="B59" s="13"/>
      <c r="C59" s="14" t="s">
        <v>30272</v>
      </c>
      <c r="D59" s="13" t="s">
        <v>29</v>
      </c>
      <c r="E59" s="15">
        <v>2</v>
      </c>
      <c r="F59" s="16">
        <v>699.77</v>
      </c>
      <c r="G59" s="16">
        <v>1399.54</v>
      </c>
      <c r="H59" s="24"/>
      <c r="I59" s="24"/>
      <c r="J59" s="25"/>
    </row>
    <row r="60" spans="1:10" ht="42.75" x14ac:dyDescent="0.25">
      <c r="A60" s="12" t="s">
        <v>120</v>
      </c>
      <c r="B60" s="13"/>
      <c r="C60" s="14" t="s">
        <v>30301</v>
      </c>
      <c r="D60" s="13" t="s">
        <v>29</v>
      </c>
      <c r="E60" s="15">
        <v>1</v>
      </c>
      <c r="F60" s="16">
        <v>1205.31</v>
      </c>
      <c r="G60" s="16">
        <v>1205.31</v>
      </c>
      <c r="H60" s="24"/>
      <c r="I60" s="24"/>
      <c r="J60" s="25"/>
    </row>
    <row r="61" spans="1:10" ht="42.75" x14ac:dyDescent="0.25">
      <c r="A61" s="12" t="s">
        <v>121</v>
      </c>
      <c r="B61" s="13"/>
      <c r="C61" s="14" t="s">
        <v>122</v>
      </c>
      <c r="D61" s="13" t="s">
        <v>29</v>
      </c>
      <c r="E61" s="15">
        <v>1</v>
      </c>
      <c r="F61" s="16">
        <v>35717.85</v>
      </c>
      <c r="G61" s="16">
        <v>35717.85</v>
      </c>
      <c r="H61" s="24"/>
      <c r="I61" s="24"/>
      <c r="J61" s="25"/>
    </row>
    <row r="62" spans="1:10" ht="42.75" x14ac:dyDescent="0.25">
      <c r="A62" s="12" t="s">
        <v>123</v>
      </c>
      <c r="B62" s="13"/>
      <c r="C62" s="14" t="s">
        <v>30534</v>
      </c>
      <c r="D62" s="13" t="s">
        <v>29</v>
      </c>
      <c r="E62" s="15">
        <v>1</v>
      </c>
      <c r="F62" s="16">
        <v>221.52</v>
      </c>
      <c r="G62" s="16">
        <v>221.52</v>
      </c>
      <c r="H62" s="24"/>
      <c r="I62" s="24"/>
      <c r="J62" s="25"/>
    </row>
    <row r="63" spans="1:10" ht="28.5" x14ac:dyDescent="0.25">
      <c r="A63" s="12" t="s">
        <v>125</v>
      </c>
      <c r="B63" s="13">
        <v>4182</v>
      </c>
      <c r="C63" s="14" t="s">
        <v>30317</v>
      </c>
      <c r="D63" s="13" t="s">
        <v>29</v>
      </c>
      <c r="E63" s="15">
        <v>1</v>
      </c>
      <c r="F63" s="16">
        <v>110.94</v>
      </c>
      <c r="G63" s="16">
        <v>110.94</v>
      </c>
      <c r="H63" s="24"/>
      <c r="I63" s="24"/>
      <c r="J63" s="25"/>
    </row>
    <row r="64" spans="1:10" ht="57" x14ac:dyDescent="0.25">
      <c r="A64" s="12" t="s">
        <v>126</v>
      </c>
      <c r="B64" s="13">
        <v>97450</v>
      </c>
      <c r="C64" s="14" t="s">
        <v>128</v>
      </c>
      <c r="D64" s="13" t="s">
        <v>29</v>
      </c>
      <c r="E64" s="15">
        <v>1</v>
      </c>
      <c r="F64" s="16">
        <v>382.35</v>
      </c>
      <c r="G64" s="16">
        <v>382.35</v>
      </c>
      <c r="H64" s="24"/>
      <c r="I64" s="24"/>
      <c r="J64" s="25"/>
    </row>
    <row r="65" spans="1:10" ht="28.5" x14ac:dyDescent="0.25">
      <c r="A65" s="12" t="s">
        <v>127</v>
      </c>
      <c r="B65" s="13"/>
      <c r="C65" s="14" t="s">
        <v>30296</v>
      </c>
      <c r="D65" s="13" t="s">
        <v>29</v>
      </c>
      <c r="E65" s="15">
        <v>1</v>
      </c>
      <c r="F65" s="16">
        <v>4030.39</v>
      </c>
      <c r="G65" s="16">
        <v>4030.39</v>
      </c>
      <c r="H65" s="24"/>
      <c r="I65" s="24"/>
      <c r="J65" s="25"/>
    </row>
    <row r="66" spans="1:10" ht="28.5" x14ac:dyDescent="0.25">
      <c r="A66" s="12" t="s">
        <v>129</v>
      </c>
      <c r="B66" s="13" t="s">
        <v>110</v>
      </c>
      <c r="C66" s="14" t="s">
        <v>111</v>
      </c>
      <c r="D66" s="13" t="s">
        <v>29</v>
      </c>
      <c r="E66" s="15">
        <v>24</v>
      </c>
      <c r="F66" s="16">
        <v>7.91</v>
      </c>
      <c r="G66" s="16">
        <v>189.84</v>
      </c>
      <c r="H66" s="24"/>
      <c r="I66" s="24"/>
      <c r="J66" s="25"/>
    </row>
    <row r="67" spans="1:10" x14ac:dyDescent="0.25">
      <c r="A67" s="12" t="s">
        <v>130</v>
      </c>
      <c r="B67" s="13" t="s">
        <v>132</v>
      </c>
      <c r="C67" s="14" t="s">
        <v>133</v>
      </c>
      <c r="D67" s="13" t="s">
        <v>29</v>
      </c>
      <c r="E67" s="15">
        <v>3</v>
      </c>
      <c r="F67" s="16">
        <v>3.06</v>
      </c>
      <c r="G67" s="16">
        <v>9.18</v>
      </c>
      <c r="H67" s="24"/>
      <c r="I67" s="24"/>
      <c r="J67" s="25"/>
    </row>
    <row r="68" spans="1:10" x14ac:dyDescent="0.25">
      <c r="A68" s="12" t="s">
        <v>131</v>
      </c>
      <c r="B68" s="13" t="s">
        <v>114</v>
      </c>
      <c r="C68" s="14" t="s">
        <v>115</v>
      </c>
      <c r="D68" s="13" t="s">
        <v>116</v>
      </c>
      <c r="E68" s="15">
        <v>76.69</v>
      </c>
      <c r="F68" s="16">
        <v>5.21</v>
      </c>
      <c r="G68" s="16">
        <v>399.55489999999998</v>
      </c>
      <c r="H68" s="24"/>
      <c r="I68" s="24"/>
      <c r="J68" s="25"/>
    </row>
    <row r="69" spans="1:10" x14ac:dyDescent="0.25">
      <c r="A69" s="7" t="s">
        <v>134</v>
      </c>
      <c r="B69" s="8"/>
      <c r="C69" s="9" t="s">
        <v>135</v>
      </c>
      <c r="D69" s="8"/>
      <c r="E69" s="10"/>
      <c r="F69" s="11"/>
      <c r="G69" s="11">
        <v>48467.76679999999</v>
      </c>
      <c r="H69" s="24"/>
      <c r="I69" s="24"/>
      <c r="J69" s="25"/>
    </row>
    <row r="70" spans="1:10" ht="28.5" x14ac:dyDescent="0.25">
      <c r="A70" s="12" t="s">
        <v>136</v>
      </c>
      <c r="B70" s="13">
        <v>92349</v>
      </c>
      <c r="C70" s="14" t="s">
        <v>30318</v>
      </c>
      <c r="D70" s="13" t="s">
        <v>29</v>
      </c>
      <c r="E70" s="15">
        <v>13</v>
      </c>
      <c r="F70" s="16">
        <v>166.35</v>
      </c>
      <c r="G70" s="16">
        <v>2162.5499999999997</v>
      </c>
      <c r="H70" s="24"/>
      <c r="I70" s="24"/>
      <c r="J70" s="25"/>
    </row>
    <row r="71" spans="1:10" ht="42.75" x14ac:dyDescent="0.25">
      <c r="A71" s="12" t="s">
        <v>137</v>
      </c>
      <c r="B71" s="13">
        <v>92343</v>
      </c>
      <c r="C71" s="14" t="s">
        <v>30319</v>
      </c>
      <c r="D71" s="13" t="s">
        <v>59</v>
      </c>
      <c r="E71" s="15">
        <v>81.66</v>
      </c>
      <c r="F71" s="16">
        <v>217.92</v>
      </c>
      <c r="G71" s="16">
        <v>17795.347199999997</v>
      </c>
      <c r="H71" s="24"/>
      <c r="I71" s="24"/>
      <c r="J71" s="25"/>
    </row>
    <row r="72" spans="1:10" ht="28.5" x14ac:dyDescent="0.25">
      <c r="A72" s="12" t="s">
        <v>138</v>
      </c>
      <c r="B72" s="13">
        <v>1185</v>
      </c>
      <c r="C72" s="14" t="s">
        <v>139</v>
      </c>
      <c r="D72" s="13" t="s">
        <v>29</v>
      </c>
      <c r="E72" s="15">
        <v>2</v>
      </c>
      <c r="F72" s="16">
        <v>1.71</v>
      </c>
      <c r="G72" s="16">
        <v>3.42</v>
      </c>
      <c r="H72" s="24"/>
      <c r="I72" s="24"/>
      <c r="J72" s="25"/>
    </row>
    <row r="73" spans="1:10" ht="28.5" x14ac:dyDescent="0.25">
      <c r="A73" s="12" t="s">
        <v>140</v>
      </c>
      <c r="B73" s="13">
        <v>9867</v>
      </c>
      <c r="C73" s="14" t="s">
        <v>141</v>
      </c>
      <c r="D73" s="13" t="s">
        <v>59</v>
      </c>
      <c r="E73" s="15">
        <v>81.66</v>
      </c>
      <c r="F73" s="16">
        <v>5.0599999999999996</v>
      </c>
      <c r="G73" s="16">
        <v>413.19959999999998</v>
      </c>
      <c r="H73" s="24"/>
      <c r="I73" s="24"/>
      <c r="J73" s="25"/>
    </row>
    <row r="74" spans="1:10" ht="42.75" x14ac:dyDescent="0.25">
      <c r="A74" s="12" t="s">
        <v>142</v>
      </c>
      <c r="B74" s="13">
        <v>92343</v>
      </c>
      <c r="C74" s="14" t="s">
        <v>30320</v>
      </c>
      <c r="D74" s="13" t="s">
        <v>59</v>
      </c>
      <c r="E74" s="15">
        <v>1</v>
      </c>
      <c r="F74" s="16">
        <v>217.92</v>
      </c>
      <c r="G74" s="16">
        <v>217.92</v>
      </c>
      <c r="H74" s="24"/>
      <c r="I74" s="24"/>
      <c r="J74" s="25"/>
    </row>
    <row r="75" spans="1:10" ht="28.5" x14ac:dyDescent="0.25">
      <c r="A75" s="12" t="s">
        <v>143</v>
      </c>
      <c r="B75" s="13" t="s">
        <v>20775</v>
      </c>
      <c r="C75" s="14" t="s">
        <v>30540</v>
      </c>
      <c r="D75" s="13" t="s">
        <v>29</v>
      </c>
      <c r="E75" s="15">
        <v>2</v>
      </c>
      <c r="F75" s="16">
        <v>12.35</v>
      </c>
      <c r="G75" s="16">
        <v>24.7</v>
      </c>
      <c r="H75" s="24"/>
      <c r="I75" s="24"/>
      <c r="J75" s="25"/>
    </row>
    <row r="76" spans="1:10" ht="28.5" x14ac:dyDescent="0.25">
      <c r="A76" s="12" t="s">
        <v>144</v>
      </c>
      <c r="B76" s="13" t="s">
        <v>14561</v>
      </c>
      <c r="C76" s="14" t="s">
        <v>145</v>
      </c>
      <c r="D76" s="13" t="s">
        <v>29</v>
      </c>
      <c r="E76" s="15">
        <v>1</v>
      </c>
      <c r="F76" s="16">
        <v>117.74</v>
      </c>
      <c r="G76" s="16">
        <v>117.74</v>
      </c>
      <c r="H76" s="24"/>
      <c r="I76" s="24"/>
      <c r="J76" s="25"/>
    </row>
    <row r="77" spans="1:10" ht="28.5" x14ac:dyDescent="0.25">
      <c r="A77" s="12" t="s">
        <v>146</v>
      </c>
      <c r="B77" s="13" t="s">
        <v>110</v>
      </c>
      <c r="C77" s="14" t="s">
        <v>111</v>
      </c>
      <c r="D77" s="13" t="s">
        <v>29</v>
      </c>
      <c r="E77" s="15">
        <v>4</v>
      </c>
      <c r="F77" s="16">
        <v>7.91</v>
      </c>
      <c r="G77" s="16">
        <v>31.64</v>
      </c>
      <c r="H77" s="24"/>
      <c r="I77" s="24"/>
      <c r="J77" s="25"/>
    </row>
    <row r="78" spans="1:10" ht="28.5" x14ac:dyDescent="0.25">
      <c r="A78" s="12" t="s">
        <v>147</v>
      </c>
      <c r="B78" s="13">
        <v>105207</v>
      </c>
      <c r="C78" s="14" t="s">
        <v>30321</v>
      </c>
      <c r="D78" s="13" t="s">
        <v>29</v>
      </c>
      <c r="E78" s="15">
        <v>1</v>
      </c>
      <c r="F78" s="16">
        <v>417.54</v>
      </c>
      <c r="G78" s="16">
        <v>417.54</v>
      </c>
      <c r="H78" s="24"/>
      <c r="I78" s="24"/>
      <c r="J78" s="25"/>
    </row>
    <row r="79" spans="1:10" ht="28.5" x14ac:dyDescent="0.25">
      <c r="A79" s="12" t="s">
        <v>148</v>
      </c>
      <c r="B79" s="13">
        <v>6310</v>
      </c>
      <c r="C79" s="14" t="s">
        <v>30334</v>
      </c>
      <c r="D79" s="13" t="s">
        <v>29</v>
      </c>
      <c r="E79" s="15">
        <v>1</v>
      </c>
      <c r="F79" s="16">
        <v>248.25</v>
      </c>
      <c r="G79" s="16">
        <v>248.25</v>
      </c>
      <c r="H79" s="24"/>
      <c r="I79" s="24"/>
      <c r="J79" s="25"/>
    </row>
    <row r="80" spans="1:10" ht="28.5" x14ac:dyDescent="0.25">
      <c r="A80" s="12" t="s">
        <v>149</v>
      </c>
      <c r="B80" s="13">
        <v>4182</v>
      </c>
      <c r="C80" s="14" t="s">
        <v>30322</v>
      </c>
      <c r="D80" s="13" t="s">
        <v>29</v>
      </c>
      <c r="E80" s="15">
        <v>5</v>
      </c>
      <c r="F80" s="16">
        <v>110.94</v>
      </c>
      <c r="G80" s="16">
        <v>554.70000000000005</v>
      </c>
      <c r="H80" s="24"/>
      <c r="I80" s="24"/>
      <c r="J80" s="25"/>
    </row>
    <row r="81" spans="1:10" ht="42.75" x14ac:dyDescent="0.25">
      <c r="A81" s="12" t="s">
        <v>150</v>
      </c>
      <c r="B81" s="13">
        <v>9890</v>
      </c>
      <c r="C81" s="14" t="s">
        <v>30323</v>
      </c>
      <c r="D81" s="13" t="s">
        <v>29</v>
      </c>
      <c r="E81" s="15">
        <v>1</v>
      </c>
      <c r="F81" s="16">
        <v>330.95</v>
      </c>
      <c r="G81" s="16">
        <v>330.95</v>
      </c>
      <c r="H81" s="24"/>
      <c r="I81" s="24"/>
      <c r="J81" s="25"/>
    </row>
    <row r="82" spans="1:10" ht="28.5" x14ac:dyDescent="0.25">
      <c r="A82" s="12" t="s">
        <v>151</v>
      </c>
      <c r="B82" s="13">
        <v>4179</v>
      </c>
      <c r="C82" s="14" t="s">
        <v>30324</v>
      </c>
      <c r="D82" s="13" t="s">
        <v>29</v>
      </c>
      <c r="E82" s="15">
        <v>2</v>
      </c>
      <c r="F82" s="16">
        <v>14.65</v>
      </c>
      <c r="G82" s="16">
        <v>29.3</v>
      </c>
      <c r="H82" s="24"/>
      <c r="I82" s="24"/>
      <c r="J82" s="25"/>
    </row>
    <row r="83" spans="1:10" ht="28.5" x14ac:dyDescent="0.25">
      <c r="A83" s="12" t="s">
        <v>152</v>
      </c>
      <c r="B83" s="13"/>
      <c r="C83" s="14" t="s">
        <v>153</v>
      </c>
      <c r="D83" s="13" t="s">
        <v>29</v>
      </c>
      <c r="E83" s="15">
        <v>1</v>
      </c>
      <c r="F83" s="16">
        <v>922.73</v>
      </c>
      <c r="G83" s="16">
        <v>922.73</v>
      </c>
      <c r="H83" s="24"/>
      <c r="I83" s="24"/>
      <c r="J83" s="25"/>
    </row>
    <row r="84" spans="1:10" x14ac:dyDescent="0.25">
      <c r="A84" s="12" t="s">
        <v>154</v>
      </c>
      <c r="B84" s="13">
        <v>6019</v>
      </c>
      <c r="C84" s="14" t="s">
        <v>155</v>
      </c>
      <c r="D84" s="13" t="s">
        <v>29</v>
      </c>
      <c r="E84" s="15">
        <v>1</v>
      </c>
      <c r="F84" s="16">
        <v>95.44</v>
      </c>
      <c r="G84" s="16">
        <v>95.44</v>
      </c>
      <c r="H84" s="24"/>
      <c r="I84" s="24"/>
      <c r="J84" s="25"/>
    </row>
    <row r="85" spans="1:10" ht="28.5" x14ac:dyDescent="0.25">
      <c r="A85" s="12" t="s">
        <v>156</v>
      </c>
      <c r="B85" s="13" t="s">
        <v>19833</v>
      </c>
      <c r="C85" s="14" t="s">
        <v>157</v>
      </c>
      <c r="D85" s="13" t="s">
        <v>29</v>
      </c>
      <c r="E85" s="15">
        <v>1</v>
      </c>
      <c r="F85" s="16">
        <v>665.07</v>
      </c>
      <c r="G85" s="16">
        <v>665.07</v>
      </c>
      <c r="H85" s="24"/>
      <c r="I85" s="24"/>
      <c r="J85" s="25"/>
    </row>
    <row r="86" spans="1:10" x14ac:dyDescent="0.25">
      <c r="A86" s="12" t="s">
        <v>158</v>
      </c>
      <c r="B86" s="13">
        <v>6012</v>
      </c>
      <c r="C86" s="14" t="s">
        <v>159</v>
      </c>
      <c r="D86" s="13" t="s">
        <v>29</v>
      </c>
      <c r="E86" s="15">
        <v>2</v>
      </c>
      <c r="F86" s="16">
        <v>574.33000000000004</v>
      </c>
      <c r="G86" s="16">
        <v>1148.6600000000001</v>
      </c>
      <c r="H86" s="24"/>
      <c r="I86" s="24"/>
      <c r="J86" s="25"/>
    </row>
    <row r="87" spans="1:10" ht="28.5" x14ac:dyDescent="0.25">
      <c r="A87" s="12" t="s">
        <v>160</v>
      </c>
      <c r="B87" s="13">
        <v>6322</v>
      </c>
      <c r="C87" s="14" t="s">
        <v>30325</v>
      </c>
      <c r="D87" s="13" t="s">
        <v>29</v>
      </c>
      <c r="E87" s="15">
        <v>1</v>
      </c>
      <c r="F87" s="16">
        <v>213.86</v>
      </c>
      <c r="G87" s="16">
        <v>213.86</v>
      </c>
      <c r="H87" s="24"/>
      <c r="I87" s="24"/>
      <c r="J87" s="25"/>
    </row>
    <row r="88" spans="1:10" ht="28.5" x14ac:dyDescent="0.25">
      <c r="A88" s="12" t="s">
        <v>161</v>
      </c>
      <c r="B88" s="13">
        <v>4182</v>
      </c>
      <c r="C88" s="14" t="s">
        <v>30326</v>
      </c>
      <c r="D88" s="13" t="s">
        <v>29</v>
      </c>
      <c r="E88" s="15">
        <v>1</v>
      </c>
      <c r="F88" s="16">
        <v>110.94</v>
      </c>
      <c r="G88" s="16">
        <v>110.94</v>
      </c>
      <c r="H88" s="24"/>
      <c r="I88" s="24"/>
      <c r="J88" s="25"/>
    </row>
    <row r="89" spans="1:10" ht="42.75" x14ac:dyDescent="0.25">
      <c r="A89" s="12" t="s">
        <v>162</v>
      </c>
      <c r="B89" s="13"/>
      <c r="C89" s="14" t="s">
        <v>30533</v>
      </c>
      <c r="D89" s="13" t="s">
        <v>29</v>
      </c>
      <c r="E89" s="15">
        <v>1</v>
      </c>
      <c r="F89" s="16">
        <v>221.52</v>
      </c>
      <c r="G89" s="16">
        <v>221.52</v>
      </c>
      <c r="H89" s="24"/>
      <c r="I89" s="24"/>
      <c r="J89" s="25"/>
    </row>
    <row r="90" spans="1:10" ht="71.25" x14ac:dyDescent="0.25">
      <c r="A90" s="12" t="s">
        <v>30308</v>
      </c>
      <c r="B90" s="13"/>
      <c r="C90" s="14" t="s">
        <v>124</v>
      </c>
      <c r="D90" s="13" t="s">
        <v>29</v>
      </c>
      <c r="E90" s="15">
        <v>1</v>
      </c>
      <c r="F90" s="16">
        <v>21855.75</v>
      </c>
      <c r="G90" s="16">
        <v>21855.75</v>
      </c>
      <c r="H90" s="24"/>
      <c r="I90" s="24"/>
      <c r="J90" s="25"/>
    </row>
    <row r="91" spans="1:10" ht="57" x14ac:dyDescent="0.25">
      <c r="A91" s="12" t="s">
        <v>30406</v>
      </c>
      <c r="B91" s="13" t="s">
        <v>163</v>
      </c>
      <c r="C91" s="14" t="s">
        <v>164</v>
      </c>
      <c r="D91" s="13" t="s">
        <v>29</v>
      </c>
      <c r="E91" s="15">
        <v>1</v>
      </c>
      <c r="F91" s="16">
        <v>886.54</v>
      </c>
      <c r="G91" s="16">
        <v>886.54</v>
      </c>
      <c r="H91" s="24"/>
      <c r="I91" s="24"/>
      <c r="J91" s="25"/>
    </row>
    <row r="92" spans="1:10" x14ac:dyDescent="0.25">
      <c r="A92" s="7" t="s">
        <v>165</v>
      </c>
      <c r="B92" s="8"/>
      <c r="C92" s="9" t="s">
        <v>30408</v>
      </c>
      <c r="D92" s="8"/>
      <c r="E92" s="10"/>
      <c r="F92" s="11"/>
      <c r="G92" s="11">
        <v>8321.9499999999989</v>
      </c>
      <c r="H92" s="24"/>
      <c r="I92" s="24"/>
      <c r="J92" s="25"/>
    </row>
    <row r="93" spans="1:10" ht="28.5" x14ac:dyDescent="0.25">
      <c r="A93" s="12" t="s">
        <v>166</v>
      </c>
      <c r="B93" s="13">
        <v>1777</v>
      </c>
      <c r="C93" s="14" t="s">
        <v>30327</v>
      </c>
      <c r="D93" s="13" t="s">
        <v>29</v>
      </c>
      <c r="E93" s="15">
        <v>2</v>
      </c>
      <c r="F93" s="16">
        <v>104.82</v>
      </c>
      <c r="G93" s="16">
        <v>209.64</v>
      </c>
      <c r="H93" s="24"/>
      <c r="I93" s="24"/>
      <c r="J93" s="25"/>
    </row>
    <row r="94" spans="1:10" ht="28.5" x14ac:dyDescent="0.25">
      <c r="A94" s="12" t="s">
        <v>167</v>
      </c>
      <c r="B94" s="13">
        <v>3927</v>
      </c>
      <c r="C94" s="14" t="s">
        <v>30328</v>
      </c>
      <c r="D94" s="13" t="s">
        <v>29</v>
      </c>
      <c r="E94" s="15">
        <v>1</v>
      </c>
      <c r="F94" s="16">
        <v>86.73</v>
      </c>
      <c r="G94" s="16">
        <v>86.73</v>
      </c>
      <c r="H94" s="24"/>
      <c r="I94" s="24"/>
      <c r="J94" s="25"/>
    </row>
    <row r="95" spans="1:10" ht="42.75" x14ac:dyDescent="0.25">
      <c r="A95" s="12" t="s">
        <v>168</v>
      </c>
      <c r="B95" s="13">
        <v>4202</v>
      </c>
      <c r="C95" s="14" t="s">
        <v>30329</v>
      </c>
      <c r="D95" s="13" t="s">
        <v>29</v>
      </c>
      <c r="E95" s="15">
        <v>1</v>
      </c>
      <c r="F95" s="16">
        <v>172.52</v>
      </c>
      <c r="G95" s="16">
        <v>172.52</v>
      </c>
      <c r="H95" s="24"/>
      <c r="I95" s="24"/>
      <c r="J95" s="25"/>
    </row>
    <row r="96" spans="1:10" ht="42.75" x14ac:dyDescent="0.25">
      <c r="A96" s="12" t="s">
        <v>169</v>
      </c>
      <c r="B96" s="13">
        <v>3934</v>
      </c>
      <c r="C96" s="14" t="s">
        <v>30330</v>
      </c>
      <c r="D96" s="13" t="s">
        <v>29</v>
      </c>
      <c r="E96" s="15">
        <v>1</v>
      </c>
      <c r="F96" s="16">
        <v>228.17</v>
      </c>
      <c r="G96" s="16">
        <v>228.17</v>
      </c>
      <c r="H96" s="24"/>
      <c r="I96" s="24"/>
      <c r="J96" s="25"/>
    </row>
    <row r="97" spans="1:10" ht="28.5" x14ac:dyDescent="0.25">
      <c r="A97" s="12" t="s">
        <v>170</v>
      </c>
      <c r="B97" s="13">
        <v>4183</v>
      </c>
      <c r="C97" s="14" t="s">
        <v>30331</v>
      </c>
      <c r="D97" s="13" t="s">
        <v>29</v>
      </c>
      <c r="E97" s="15">
        <v>2</v>
      </c>
      <c r="F97" s="16">
        <v>178.61</v>
      </c>
      <c r="G97" s="16">
        <v>357.22</v>
      </c>
      <c r="H97" s="24"/>
      <c r="I97" s="24"/>
      <c r="J97" s="25"/>
    </row>
    <row r="98" spans="1:10" ht="42.75" x14ac:dyDescent="0.25">
      <c r="A98" s="12" t="s">
        <v>171</v>
      </c>
      <c r="B98" s="13"/>
      <c r="C98" s="14" t="s">
        <v>30536</v>
      </c>
      <c r="D98" s="13" t="s">
        <v>29</v>
      </c>
      <c r="E98" s="15">
        <v>1</v>
      </c>
      <c r="F98" s="16">
        <v>110.73</v>
      </c>
      <c r="G98" s="16">
        <v>110.73</v>
      </c>
      <c r="H98" s="24"/>
      <c r="I98" s="24"/>
      <c r="J98" s="25"/>
    </row>
    <row r="99" spans="1:10" ht="28.5" x14ac:dyDescent="0.25">
      <c r="A99" s="12" t="s">
        <v>172</v>
      </c>
      <c r="B99" s="13"/>
      <c r="C99" s="14" t="s">
        <v>30281</v>
      </c>
      <c r="D99" s="13" t="s">
        <v>29</v>
      </c>
      <c r="E99" s="15">
        <v>1</v>
      </c>
      <c r="F99" s="16">
        <v>380.5</v>
      </c>
      <c r="G99" s="16">
        <v>380.5</v>
      </c>
      <c r="H99" s="24"/>
      <c r="I99" s="24"/>
      <c r="J99" s="25"/>
    </row>
    <row r="100" spans="1:10" ht="28.5" x14ac:dyDescent="0.25">
      <c r="A100" s="12" t="s">
        <v>173</v>
      </c>
      <c r="B100" s="13"/>
      <c r="C100" s="14" t="s">
        <v>30284</v>
      </c>
      <c r="D100" s="13" t="s">
        <v>29</v>
      </c>
      <c r="E100" s="15">
        <v>1</v>
      </c>
      <c r="F100" s="16">
        <v>687.04</v>
      </c>
      <c r="G100" s="16">
        <v>687.04</v>
      </c>
      <c r="H100" s="24"/>
      <c r="I100" s="24"/>
      <c r="J100" s="25"/>
    </row>
    <row r="101" spans="1:10" ht="42.75" x14ac:dyDescent="0.25">
      <c r="A101" s="12" t="s">
        <v>174</v>
      </c>
      <c r="B101" s="13"/>
      <c r="C101" s="14" t="s">
        <v>30302</v>
      </c>
      <c r="D101" s="13" t="s">
        <v>29</v>
      </c>
      <c r="E101" s="15">
        <v>1</v>
      </c>
      <c r="F101" s="16">
        <v>1399.45</v>
      </c>
      <c r="G101" s="16">
        <v>1399.45</v>
      </c>
      <c r="H101" s="24"/>
      <c r="I101" s="24"/>
      <c r="J101" s="25"/>
    </row>
    <row r="102" spans="1:10" ht="28.5" x14ac:dyDescent="0.25">
      <c r="A102" s="12" t="s">
        <v>175</v>
      </c>
      <c r="B102" s="13"/>
      <c r="C102" s="14" t="s">
        <v>30297</v>
      </c>
      <c r="D102" s="13" t="s">
        <v>29</v>
      </c>
      <c r="E102" s="15">
        <v>1</v>
      </c>
      <c r="F102" s="16">
        <v>2377.66</v>
      </c>
      <c r="G102" s="16">
        <v>2377.66</v>
      </c>
      <c r="H102" s="24"/>
      <c r="I102" s="24"/>
      <c r="J102" s="25"/>
    </row>
    <row r="103" spans="1:10" ht="28.5" x14ac:dyDescent="0.25">
      <c r="A103" s="12" t="s">
        <v>176</v>
      </c>
      <c r="B103" s="13">
        <v>105328</v>
      </c>
      <c r="C103" s="14" t="s">
        <v>180</v>
      </c>
      <c r="D103" s="13" t="s">
        <v>29</v>
      </c>
      <c r="E103" s="15">
        <v>2</v>
      </c>
      <c r="F103" s="16">
        <v>52.27</v>
      </c>
      <c r="G103" s="16">
        <v>104.54</v>
      </c>
      <c r="H103" s="24"/>
      <c r="I103" s="24"/>
      <c r="J103" s="25"/>
    </row>
    <row r="104" spans="1:10" ht="42.75" x14ac:dyDescent="0.25">
      <c r="A104" s="12" t="s">
        <v>177</v>
      </c>
      <c r="B104" s="13" t="s">
        <v>14520</v>
      </c>
      <c r="C104" s="14" t="s">
        <v>30391</v>
      </c>
      <c r="D104" s="13" t="s">
        <v>29</v>
      </c>
      <c r="E104" s="15">
        <v>1</v>
      </c>
      <c r="F104" s="16">
        <v>1480.12</v>
      </c>
      <c r="G104" s="16">
        <v>1480.12</v>
      </c>
      <c r="H104" s="24"/>
      <c r="I104" s="24"/>
      <c r="J104" s="25"/>
    </row>
    <row r="105" spans="1:10" ht="28.5" x14ac:dyDescent="0.25">
      <c r="A105" s="12" t="s">
        <v>178</v>
      </c>
      <c r="B105" s="13" t="s">
        <v>182</v>
      </c>
      <c r="C105" s="14" t="s">
        <v>183</v>
      </c>
      <c r="D105" s="13" t="s">
        <v>59</v>
      </c>
      <c r="E105" s="15">
        <v>2</v>
      </c>
      <c r="F105" s="16">
        <v>59.86</v>
      </c>
      <c r="G105" s="16">
        <v>119.72</v>
      </c>
      <c r="H105" s="24"/>
      <c r="I105" s="24"/>
      <c r="J105" s="25"/>
    </row>
    <row r="106" spans="1:10" ht="28.5" x14ac:dyDescent="0.25">
      <c r="A106" s="12" t="s">
        <v>179</v>
      </c>
      <c r="B106" s="13" t="s">
        <v>184</v>
      </c>
      <c r="C106" s="14" t="s">
        <v>185</v>
      </c>
      <c r="D106" s="13" t="s">
        <v>29</v>
      </c>
      <c r="E106" s="15">
        <v>7</v>
      </c>
      <c r="F106" s="16">
        <v>28.79</v>
      </c>
      <c r="G106" s="16">
        <v>201.53</v>
      </c>
      <c r="H106" s="24"/>
      <c r="I106" s="24"/>
      <c r="J106" s="25"/>
    </row>
    <row r="107" spans="1:10" x14ac:dyDescent="0.25">
      <c r="A107" s="12" t="s">
        <v>181</v>
      </c>
      <c r="B107" s="13" t="s">
        <v>114</v>
      </c>
      <c r="C107" s="14" t="s">
        <v>115</v>
      </c>
      <c r="D107" s="13" t="s">
        <v>116</v>
      </c>
      <c r="E107" s="15">
        <v>78</v>
      </c>
      <c r="F107" s="16">
        <v>5.21</v>
      </c>
      <c r="G107" s="16">
        <v>406.38</v>
      </c>
      <c r="H107" s="24"/>
      <c r="I107" s="24"/>
      <c r="J107" s="25"/>
    </row>
    <row r="108" spans="1:10" ht="30" x14ac:dyDescent="0.25">
      <c r="A108" s="7" t="s">
        <v>186</v>
      </c>
      <c r="B108" s="8"/>
      <c r="C108" s="9" t="s">
        <v>30409</v>
      </c>
      <c r="D108" s="8"/>
      <c r="E108" s="10"/>
      <c r="F108" s="11"/>
      <c r="G108" s="11">
        <v>48622.559999999998</v>
      </c>
      <c r="H108" s="24"/>
      <c r="I108" s="24"/>
      <c r="J108" s="25"/>
    </row>
    <row r="109" spans="1:10" ht="28.5" x14ac:dyDescent="0.25">
      <c r="A109" s="12" t="s">
        <v>187</v>
      </c>
      <c r="B109" s="13"/>
      <c r="C109" s="14" t="s">
        <v>30273</v>
      </c>
      <c r="D109" s="13" t="s">
        <v>29</v>
      </c>
      <c r="E109" s="15">
        <v>3</v>
      </c>
      <c r="F109" s="16">
        <v>451.99</v>
      </c>
      <c r="G109" s="16">
        <v>1355.97</v>
      </c>
      <c r="H109" s="24"/>
      <c r="I109" s="24"/>
      <c r="J109" s="25"/>
    </row>
    <row r="110" spans="1:10" ht="28.5" x14ac:dyDescent="0.25">
      <c r="A110" s="12" t="s">
        <v>188</v>
      </c>
      <c r="B110" s="13"/>
      <c r="C110" s="14" t="s">
        <v>30276</v>
      </c>
      <c r="D110" s="13" t="s">
        <v>29</v>
      </c>
      <c r="E110" s="15">
        <v>1</v>
      </c>
      <c r="F110" s="16">
        <v>615.58000000000004</v>
      </c>
      <c r="G110" s="16">
        <v>615.58000000000004</v>
      </c>
      <c r="H110" s="24"/>
      <c r="I110" s="24"/>
      <c r="J110" s="25"/>
    </row>
    <row r="111" spans="1:10" ht="42.75" x14ac:dyDescent="0.25">
      <c r="A111" s="12" t="s">
        <v>189</v>
      </c>
      <c r="B111" s="13"/>
      <c r="C111" s="14" t="s">
        <v>30303</v>
      </c>
      <c r="D111" s="13" t="s">
        <v>29</v>
      </c>
      <c r="E111" s="15">
        <v>1</v>
      </c>
      <c r="F111" s="16">
        <v>1399.45</v>
      </c>
      <c r="G111" s="16">
        <v>1399.45</v>
      </c>
      <c r="H111" s="24"/>
      <c r="I111" s="24"/>
      <c r="J111" s="25"/>
    </row>
    <row r="112" spans="1:10" ht="28.5" x14ac:dyDescent="0.25">
      <c r="A112" s="12" t="s">
        <v>190</v>
      </c>
      <c r="B112" s="13"/>
      <c r="C112" s="14" t="s">
        <v>30287</v>
      </c>
      <c r="D112" s="13" t="s">
        <v>29</v>
      </c>
      <c r="E112" s="15">
        <v>3</v>
      </c>
      <c r="F112" s="16">
        <v>539.16999999999996</v>
      </c>
      <c r="G112" s="16">
        <v>1617.5099999999998</v>
      </c>
      <c r="H112" s="24"/>
      <c r="I112" s="24"/>
      <c r="J112" s="25"/>
    </row>
    <row r="113" spans="1:10" ht="28.5" x14ac:dyDescent="0.25">
      <c r="A113" s="12" t="s">
        <v>191</v>
      </c>
      <c r="B113" s="13"/>
      <c r="C113" s="14" t="s">
        <v>30292</v>
      </c>
      <c r="D113" s="13" t="s">
        <v>29</v>
      </c>
      <c r="E113" s="15">
        <v>1</v>
      </c>
      <c r="F113" s="16">
        <v>7583.48</v>
      </c>
      <c r="G113" s="16">
        <v>7583.48</v>
      </c>
      <c r="H113" s="24"/>
      <c r="I113" s="24"/>
      <c r="J113" s="25"/>
    </row>
    <row r="114" spans="1:10" ht="28.5" x14ac:dyDescent="0.25">
      <c r="A114" s="12" t="s">
        <v>192</v>
      </c>
      <c r="B114" s="13"/>
      <c r="C114" s="14" t="s">
        <v>30282</v>
      </c>
      <c r="D114" s="13" t="s">
        <v>29</v>
      </c>
      <c r="E114" s="15">
        <v>1</v>
      </c>
      <c r="F114" s="16">
        <v>380.5</v>
      </c>
      <c r="G114" s="16">
        <v>380.5</v>
      </c>
      <c r="H114" s="24"/>
      <c r="I114" s="24"/>
      <c r="J114" s="25"/>
    </row>
    <row r="115" spans="1:10" ht="28.5" x14ac:dyDescent="0.25">
      <c r="A115" s="12" t="s">
        <v>193</v>
      </c>
      <c r="B115" s="17" t="s">
        <v>15645</v>
      </c>
      <c r="C115" s="14" t="s">
        <v>201</v>
      </c>
      <c r="D115" s="13" t="s">
        <v>59</v>
      </c>
      <c r="E115" s="15">
        <v>520</v>
      </c>
      <c r="F115" s="16">
        <v>53.73</v>
      </c>
      <c r="G115" s="16">
        <v>27939.599999999999</v>
      </c>
      <c r="H115" s="24"/>
      <c r="I115" s="24"/>
      <c r="J115" s="25"/>
    </row>
    <row r="116" spans="1:10" ht="57" x14ac:dyDescent="0.25">
      <c r="A116" s="12" t="s">
        <v>194</v>
      </c>
      <c r="B116" s="17">
        <v>105339</v>
      </c>
      <c r="C116" s="14" t="s">
        <v>30479</v>
      </c>
      <c r="D116" s="13" t="s">
        <v>59</v>
      </c>
      <c r="E116" s="15">
        <v>520</v>
      </c>
      <c r="F116" s="16">
        <v>3.46</v>
      </c>
      <c r="G116" s="16">
        <v>1799.2</v>
      </c>
      <c r="H116" s="24"/>
      <c r="I116" s="24"/>
      <c r="J116" s="25"/>
    </row>
    <row r="117" spans="1:10" ht="28.5" x14ac:dyDescent="0.25">
      <c r="A117" s="12" t="s">
        <v>195</v>
      </c>
      <c r="B117" s="13"/>
      <c r="C117" s="14" t="s">
        <v>30277</v>
      </c>
      <c r="D117" s="13" t="s">
        <v>29</v>
      </c>
      <c r="E117" s="15">
        <v>3</v>
      </c>
      <c r="F117" s="16">
        <v>245.56</v>
      </c>
      <c r="G117" s="16">
        <v>736.68000000000006</v>
      </c>
      <c r="H117" s="24"/>
      <c r="I117" s="24"/>
      <c r="J117" s="25"/>
    </row>
    <row r="118" spans="1:10" ht="28.5" x14ac:dyDescent="0.25">
      <c r="A118" s="12" t="s">
        <v>196</v>
      </c>
      <c r="B118" s="13"/>
      <c r="C118" s="14" t="s">
        <v>30539</v>
      </c>
      <c r="D118" s="13" t="s">
        <v>29</v>
      </c>
      <c r="E118" s="15">
        <v>5</v>
      </c>
      <c r="F118" s="16">
        <v>257.94</v>
      </c>
      <c r="G118" s="16">
        <v>1289.7</v>
      </c>
      <c r="H118" s="24"/>
      <c r="I118" s="24"/>
      <c r="J118" s="25"/>
    </row>
    <row r="119" spans="1:10" ht="28.5" x14ac:dyDescent="0.25">
      <c r="A119" s="12" t="s">
        <v>197</v>
      </c>
      <c r="B119" s="13"/>
      <c r="C119" s="14" t="s">
        <v>30269</v>
      </c>
      <c r="D119" s="13" t="s">
        <v>29</v>
      </c>
      <c r="E119" s="15">
        <v>6</v>
      </c>
      <c r="F119" s="16">
        <v>242.68</v>
      </c>
      <c r="G119" s="16">
        <v>1456.08</v>
      </c>
      <c r="H119" s="24"/>
      <c r="I119" s="24"/>
      <c r="J119" s="25"/>
    </row>
    <row r="120" spans="1:10" ht="28.5" x14ac:dyDescent="0.25">
      <c r="A120" s="12" t="s">
        <v>198</v>
      </c>
      <c r="B120" s="13" t="s">
        <v>110</v>
      </c>
      <c r="C120" s="14" t="s">
        <v>111</v>
      </c>
      <c r="D120" s="13" t="s">
        <v>29</v>
      </c>
      <c r="E120" s="15">
        <v>80</v>
      </c>
      <c r="F120" s="16">
        <v>7.91</v>
      </c>
      <c r="G120" s="16">
        <v>632.79999999999995</v>
      </c>
      <c r="H120" s="24"/>
      <c r="I120" s="24"/>
      <c r="J120" s="25"/>
    </row>
    <row r="121" spans="1:10" x14ac:dyDescent="0.25">
      <c r="A121" s="12" t="s">
        <v>199</v>
      </c>
      <c r="B121" s="13" t="s">
        <v>11607</v>
      </c>
      <c r="C121" s="14" t="s">
        <v>30258</v>
      </c>
      <c r="D121" s="13" t="s">
        <v>29</v>
      </c>
      <c r="E121" s="15">
        <v>10</v>
      </c>
      <c r="F121" s="16">
        <v>3.94</v>
      </c>
      <c r="G121" s="16">
        <v>39.4</v>
      </c>
      <c r="H121" s="24"/>
      <c r="I121" s="24"/>
      <c r="J121" s="25"/>
    </row>
    <row r="122" spans="1:10" x14ac:dyDescent="0.25">
      <c r="A122" s="12" t="s">
        <v>200</v>
      </c>
      <c r="B122" s="13" t="s">
        <v>114</v>
      </c>
      <c r="C122" s="14" t="s">
        <v>115</v>
      </c>
      <c r="D122" s="13" t="s">
        <v>116</v>
      </c>
      <c r="E122" s="15">
        <v>341</v>
      </c>
      <c r="F122" s="16">
        <v>5.21</v>
      </c>
      <c r="G122" s="16">
        <v>1776.61</v>
      </c>
      <c r="H122" s="24"/>
      <c r="I122" s="24"/>
      <c r="J122" s="25"/>
    </row>
    <row r="123" spans="1:10" x14ac:dyDescent="0.25">
      <c r="A123" s="7" t="s">
        <v>203</v>
      </c>
      <c r="B123" s="8"/>
      <c r="C123" s="9" t="s">
        <v>30410</v>
      </c>
      <c r="D123" s="8"/>
      <c r="E123" s="10"/>
      <c r="F123" s="11"/>
      <c r="G123" s="11">
        <v>89906.847500000003</v>
      </c>
      <c r="H123" s="24"/>
      <c r="I123" s="24"/>
      <c r="J123" s="25"/>
    </row>
    <row r="124" spans="1:10" ht="28.5" x14ac:dyDescent="0.25">
      <c r="A124" s="12" t="s">
        <v>204</v>
      </c>
      <c r="B124" s="13">
        <v>94474</v>
      </c>
      <c r="C124" s="14" t="s">
        <v>30332</v>
      </c>
      <c r="D124" s="13" t="s">
        <v>29</v>
      </c>
      <c r="E124" s="15">
        <v>1</v>
      </c>
      <c r="F124" s="16">
        <v>159.75</v>
      </c>
      <c r="G124" s="16">
        <v>159.75</v>
      </c>
      <c r="H124" s="24"/>
      <c r="I124" s="24"/>
      <c r="J124" s="25"/>
    </row>
    <row r="125" spans="1:10" ht="28.5" x14ac:dyDescent="0.25">
      <c r="A125" s="12" t="s">
        <v>205</v>
      </c>
      <c r="B125" s="13">
        <v>6319</v>
      </c>
      <c r="C125" s="14" t="s">
        <v>30333</v>
      </c>
      <c r="D125" s="13" t="s">
        <v>29</v>
      </c>
      <c r="E125" s="15">
        <v>2</v>
      </c>
      <c r="F125" s="16">
        <v>62.36</v>
      </c>
      <c r="G125" s="16">
        <v>124.72</v>
      </c>
      <c r="H125" s="24"/>
      <c r="I125" s="24"/>
      <c r="J125" s="25"/>
    </row>
    <row r="126" spans="1:10" ht="28.5" x14ac:dyDescent="0.25">
      <c r="A126" s="12" t="s">
        <v>206</v>
      </c>
      <c r="B126" s="13">
        <v>3590</v>
      </c>
      <c r="C126" s="14" t="s">
        <v>30335</v>
      </c>
      <c r="D126" s="13" t="s">
        <v>29</v>
      </c>
      <c r="E126" s="15">
        <v>1</v>
      </c>
      <c r="F126" s="16">
        <v>327.14999999999998</v>
      </c>
      <c r="G126" s="16">
        <v>327.14999999999998</v>
      </c>
      <c r="H126" s="24"/>
      <c r="I126" s="24"/>
      <c r="J126" s="25"/>
    </row>
    <row r="127" spans="1:10" ht="42.75" x14ac:dyDescent="0.25">
      <c r="A127" s="12" t="s">
        <v>207</v>
      </c>
      <c r="B127" s="13">
        <v>9889</v>
      </c>
      <c r="C127" s="14" t="s">
        <v>30336</v>
      </c>
      <c r="D127" s="13" t="s">
        <v>29</v>
      </c>
      <c r="E127" s="15">
        <v>2</v>
      </c>
      <c r="F127" s="16">
        <v>213.62</v>
      </c>
      <c r="G127" s="16">
        <v>427.24</v>
      </c>
      <c r="H127" s="24"/>
      <c r="I127" s="24"/>
      <c r="J127" s="25"/>
    </row>
    <row r="128" spans="1:10" ht="28.5" x14ac:dyDescent="0.25">
      <c r="A128" s="12" t="s">
        <v>208</v>
      </c>
      <c r="B128" s="13">
        <v>105208</v>
      </c>
      <c r="C128" s="14" t="s">
        <v>30337</v>
      </c>
      <c r="D128" s="13" t="s">
        <v>29</v>
      </c>
      <c r="E128" s="15">
        <v>1</v>
      </c>
      <c r="F128" s="16">
        <v>394.09</v>
      </c>
      <c r="G128" s="16">
        <v>394.09</v>
      </c>
      <c r="H128" s="24"/>
      <c r="I128" s="24"/>
      <c r="J128" s="25"/>
    </row>
    <row r="129" spans="1:10" ht="28.5" x14ac:dyDescent="0.25">
      <c r="A129" s="12" t="s">
        <v>209</v>
      </c>
      <c r="B129" s="13">
        <v>1789</v>
      </c>
      <c r="C129" s="14" t="s">
        <v>30338</v>
      </c>
      <c r="D129" s="13" t="s">
        <v>29</v>
      </c>
      <c r="E129" s="15">
        <v>2</v>
      </c>
      <c r="F129" s="16">
        <v>100.59</v>
      </c>
      <c r="G129" s="16">
        <v>201.18</v>
      </c>
      <c r="H129" s="24"/>
      <c r="I129" s="24"/>
      <c r="J129" s="25"/>
    </row>
    <row r="130" spans="1:10" ht="28.5" x14ac:dyDescent="0.25">
      <c r="A130" s="12" t="s">
        <v>210</v>
      </c>
      <c r="B130" s="13">
        <v>4208</v>
      </c>
      <c r="C130" s="14" t="s">
        <v>30339</v>
      </c>
      <c r="D130" s="13" t="s">
        <v>29</v>
      </c>
      <c r="E130" s="15">
        <v>1</v>
      </c>
      <c r="F130" s="16">
        <v>68.2</v>
      </c>
      <c r="G130" s="16">
        <v>68.2</v>
      </c>
      <c r="H130" s="24"/>
      <c r="I130" s="24"/>
      <c r="J130" s="25"/>
    </row>
    <row r="131" spans="1:10" ht="28.5" x14ac:dyDescent="0.25">
      <c r="A131" s="12" t="s">
        <v>211</v>
      </c>
      <c r="B131" s="13">
        <v>6011</v>
      </c>
      <c r="C131" s="14" t="s">
        <v>212</v>
      </c>
      <c r="D131" s="13" t="s">
        <v>29</v>
      </c>
      <c r="E131" s="15">
        <v>2</v>
      </c>
      <c r="F131" s="16">
        <v>474.39</v>
      </c>
      <c r="G131" s="16">
        <v>948.78</v>
      </c>
      <c r="H131" s="24"/>
      <c r="I131" s="24"/>
      <c r="J131" s="25"/>
    </row>
    <row r="132" spans="1:10" ht="28.5" x14ac:dyDescent="0.25">
      <c r="A132" s="12" t="s">
        <v>213</v>
      </c>
      <c r="B132" s="13">
        <v>6010</v>
      </c>
      <c r="C132" s="14" t="s">
        <v>214</v>
      </c>
      <c r="D132" s="13" t="s">
        <v>29</v>
      </c>
      <c r="E132" s="15">
        <v>3</v>
      </c>
      <c r="F132" s="16">
        <v>164.21</v>
      </c>
      <c r="G132" s="16">
        <v>492.63</v>
      </c>
      <c r="H132" s="24"/>
      <c r="I132" s="24"/>
      <c r="J132" s="25"/>
    </row>
    <row r="133" spans="1:10" ht="28.5" x14ac:dyDescent="0.25">
      <c r="A133" s="12" t="s">
        <v>215</v>
      </c>
      <c r="B133" s="13">
        <v>1777</v>
      </c>
      <c r="C133" s="14" t="s">
        <v>30340</v>
      </c>
      <c r="D133" s="13" t="s">
        <v>29</v>
      </c>
      <c r="E133" s="15">
        <v>1</v>
      </c>
      <c r="F133" s="16">
        <v>104.82</v>
      </c>
      <c r="G133" s="16">
        <v>104.82</v>
      </c>
      <c r="H133" s="24"/>
      <c r="I133" s="24"/>
      <c r="J133" s="25"/>
    </row>
    <row r="134" spans="1:10" ht="28.5" x14ac:dyDescent="0.25">
      <c r="A134" s="12" t="s">
        <v>216</v>
      </c>
      <c r="B134" s="13">
        <v>6297</v>
      </c>
      <c r="C134" s="14" t="s">
        <v>30341</v>
      </c>
      <c r="D134" s="13" t="s">
        <v>29</v>
      </c>
      <c r="E134" s="15">
        <v>1</v>
      </c>
      <c r="F134" s="16">
        <v>53.09</v>
      </c>
      <c r="G134" s="16">
        <v>53.09</v>
      </c>
      <c r="H134" s="24"/>
      <c r="I134" s="24"/>
      <c r="J134" s="25"/>
    </row>
    <row r="135" spans="1:10" ht="28.5" x14ac:dyDescent="0.25">
      <c r="A135" s="12" t="s">
        <v>217</v>
      </c>
      <c r="B135" s="13">
        <v>4209</v>
      </c>
      <c r="C135" s="14" t="s">
        <v>30342</v>
      </c>
      <c r="D135" s="13" t="s">
        <v>29</v>
      </c>
      <c r="E135" s="15">
        <v>1</v>
      </c>
      <c r="F135" s="16">
        <v>28.65</v>
      </c>
      <c r="G135" s="16">
        <v>28.65</v>
      </c>
      <c r="H135" s="24"/>
      <c r="I135" s="24"/>
      <c r="J135" s="25"/>
    </row>
    <row r="136" spans="1:10" ht="28.5" x14ac:dyDescent="0.25">
      <c r="A136" s="12" t="s">
        <v>218</v>
      </c>
      <c r="B136" s="13" t="s">
        <v>11352</v>
      </c>
      <c r="C136" s="14" t="s">
        <v>219</v>
      </c>
      <c r="D136" s="13" t="s">
        <v>29</v>
      </c>
      <c r="E136" s="15">
        <v>2</v>
      </c>
      <c r="F136" s="16">
        <v>1.38</v>
      </c>
      <c r="G136" s="16">
        <v>2.76</v>
      </c>
      <c r="H136" s="24"/>
      <c r="I136" s="24"/>
      <c r="J136" s="25"/>
    </row>
    <row r="137" spans="1:10" ht="28.5" x14ac:dyDescent="0.25">
      <c r="A137" s="12" t="s">
        <v>220</v>
      </c>
      <c r="B137" s="13">
        <v>94673</v>
      </c>
      <c r="C137" s="14" t="s">
        <v>221</v>
      </c>
      <c r="D137" s="13" t="s">
        <v>29</v>
      </c>
      <c r="E137" s="15">
        <v>2</v>
      </c>
      <c r="F137" s="16">
        <v>8.56</v>
      </c>
      <c r="G137" s="16">
        <v>17.12</v>
      </c>
      <c r="H137" s="24"/>
      <c r="I137" s="24"/>
      <c r="J137" s="25"/>
    </row>
    <row r="138" spans="1:10" ht="42.75" x14ac:dyDescent="0.25">
      <c r="A138" s="12" t="s">
        <v>222</v>
      </c>
      <c r="B138" s="13"/>
      <c r="C138" s="14" t="s">
        <v>30537</v>
      </c>
      <c r="D138" s="13" t="s">
        <v>29</v>
      </c>
      <c r="E138" s="15">
        <v>2</v>
      </c>
      <c r="F138" s="16">
        <v>110.73</v>
      </c>
      <c r="G138" s="16">
        <v>221.46</v>
      </c>
      <c r="H138" s="24"/>
      <c r="I138" s="24"/>
      <c r="J138" s="25"/>
    </row>
    <row r="139" spans="1:10" ht="42.75" x14ac:dyDescent="0.25">
      <c r="A139" s="12" t="s">
        <v>223</v>
      </c>
      <c r="B139" s="13"/>
      <c r="C139" s="14" t="s">
        <v>30532</v>
      </c>
      <c r="D139" s="13" t="s">
        <v>29</v>
      </c>
      <c r="E139" s="15">
        <v>2</v>
      </c>
      <c r="F139" s="16">
        <v>149.1</v>
      </c>
      <c r="G139" s="16">
        <v>298.2</v>
      </c>
      <c r="H139" s="24"/>
      <c r="I139" s="24"/>
      <c r="J139" s="25"/>
    </row>
    <row r="140" spans="1:10" ht="28.5" x14ac:dyDescent="0.25">
      <c r="A140" s="12" t="s">
        <v>224</v>
      </c>
      <c r="B140" s="13">
        <v>4179</v>
      </c>
      <c r="C140" s="14" t="s">
        <v>30343</v>
      </c>
      <c r="D140" s="13" t="s">
        <v>29</v>
      </c>
      <c r="E140" s="15">
        <v>2</v>
      </c>
      <c r="F140" s="16">
        <v>14.65</v>
      </c>
      <c r="G140" s="16">
        <v>29.3</v>
      </c>
      <c r="H140" s="24"/>
      <c r="I140" s="24"/>
      <c r="J140" s="25"/>
    </row>
    <row r="141" spans="1:10" ht="28.5" x14ac:dyDescent="0.25">
      <c r="A141" s="12" t="s">
        <v>225</v>
      </c>
      <c r="B141" s="13" t="s">
        <v>11367</v>
      </c>
      <c r="C141" s="14" t="s">
        <v>226</v>
      </c>
      <c r="D141" s="13" t="s">
        <v>29</v>
      </c>
      <c r="E141" s="15">
        <v>2</v>
      </c>
      <c r="F141" s="16">
        <v>1.1200000000000001</v>
      </c>
      <c r="G141" s="16">
        <v>2.2400000000000002</v>
      </c>
      <c r="H141" s="24"/>
      <c r="I141" s="24"/>
      <c r="J141" s="25"/>
    </row>
    <row r="142" spans="1:10" ht="28.5" x14ac:dyDescent="0.25">
      <c r="A142" s="12" t="s">
        <v>227</v>
      </c>
      <c r="B142" s="13">
        <v>99620</v>
      </c>
      <c r="C142" s="14" t="s">
        <v>228</v>
      </c>
      <c r="D142" s="13" t="s">
        <v>29</v>
      </c>
      <c r="E142" s="15">
        <v>2</v>
      </c>
      <c r="F142" s="16">
        <v>184.12</v>
      </c>
      <c r="G142" s="16">
        <v>368.24</v>
      </c>
      <c r="H142" s="24"/>
      <c r="I142" s="24"/>
      <c r="J142" s="25"/>
    </row>
    <row r="143" spans="1:10" ht="28.5" x14ac:dyDescent="0.25">
      <c r="A143" s="12" t="s">
        <v>229</v>
      </c>
      <c r="B143" s="13">
        <v>11674</v>
      </c>
      <c r="C143" s="14" t="s">
        <v>230</v>
      </c>
      <c r="D143" s="13" t="s">
        <v>29</v>
      </c>
      <c r="E143" s="15">
        <v>3</v>
      </c>
      <c r="F143" s="16">
        <v>19.309999999999999</v>
      </c>
      <c r="G143" s="16">
        <v>57.929999999999993</v>
      </c>
      <c r="H143" s="24"/>
      <c r="I143" s="24"/>
      <c r="J143" s="25"/>
    </row>
    <row r="144" spans="1:10" ht="28.5" x14ac:dyDescent="0.25">
      <c r="A144" s="12" t="s">
        <v>231</v>
      </c>
      <c r="B144" s="13">
        <v>89383</v>
      </c>
      <c r="C144" s="14" t="s">
        <v>232</v>
      </c>
      <c r="D144" s="13" t="s">
        <v>29</v>
      </c>
      <c r="E144" s="15">
        <v>6</v>
      </c>
      <c r="F144" s="16">
        <v>7.66</v>
      </c>
      <c r="G144" s="16">
        <v>45.96</v>
      </c>
      <c r="H144" s="24"/>
      <c r="I144" s="24"/>
      <c r="J144" s="25"/>
    </row>
    <row r="145" spans="1:10" ht="28.5" x14ac:dyDescent="0.25">
      <c r="A145" s="12" t="s">
        <v>233</v>
      </c>
      <c r="B145" s="13">
        <v>89428</v>
      </c>
      <c r="C145" s="14" t="s">
        <v>234</v>
      </c>
      <c r="D145" s="13" t="s">
        <v>29</v>
      </c>
      <c r="E145" s="15">
        <v>2</v>
      </c>
      <c r="F145" s="16">
        <v>17.38</v>
      </c>
      <c r="G145" s="16">
        <v>34.76</v>
      </c>
      <c r="H145" s="24"/>
      <c r="I145" s="24"/>
      <c r="J145" s="25"/>
    </row>
    <row r="146" spans="1:10" ht="28.5" x14ac:dyDescent="0.25">
      <c r="A146" s="12" t="s">
        <v>235</v>
      </c>
      <c r="B146" s="13">
        <v>94688</v>
      </c>
      <c r="C146" s="14" t="s">
        <v>236</v>
      </c>
      <c r="D146" s="13" t="s">
        <v>29</v>
      </c>
      <c r="E146" s="15">
        <v>1</v>
      </c>
      <c r="F146" s="16">
        <v>7.8</v>
      </c>
      <c r="G146" s="16">
        <v>7.8</v>
      </c>
      <c r="H146" s="24"/>
      <c r="I146" s="24"/>
      <c r="J146" s="25"/>
    </row>
    <row r="147" spans="1:10" ht="28.5" x14ac:dyDescent="0.25">
      <c r="A147" s="12" t="s">
        <v>237</v>
      </c>
      <c r="B147" s="13">
        <v>89356</v>
      </c>
      <c r="C147" s="14" t="s">
        <v>239</v>
      </c>
      <c r="D147" s="13" t="s">
        <v>59</v>
      </c>
      <c r="E147" s="15">
        <v>2.75</v>
      </c>
      <c r="F147" s="16">
        <v>27.65</v>
      </c>
      <c r="G147" s="16">
        <v>76.037499999999994</v>
      </c>
      <c r="H147" s="24"/>
      <c r="I147" s="24"/>
      <c r="J147" s="25"/>
    </row>
    <row r="148" spans="1:10" x14ac:dyDescent="0.25">
      <c r="A148" s="12" t="s">
        <v>238</v>
      </c>
      <c r="B148" s="13"/>
      <c r="C148" s="14" t="s">
        <v>241</v>
      </c>
      <c r="D148" s="13" t="s">
        <v>29</v>
      </c>
      <c r="E148" s="15">
        <v>3</v>
      </c>
      <c r="F148" s="16">
        <v>317.74</v>
      </c>
      <c r="G148" s="16">
        <v>953.22</v>
      </c>
      <c r="H148" s="24"/>
      <c r="I148" s="24"/>
      <c r="J148" s="25"/>
    </row>
    <row r="149" spans="1:10" ht="28.5" x14ac:dyDescent="0.25">
      <c r="A149" s="12" t="s">
        <v>240</v>
      </c>
      <c r="B149" s="13" t="s">
        <v>182</v>
      </c>
      <c r="C149" s="14" t="s">
        <v>30415</v>
      </c>
      <c r="D149" s="13" t="s">
        <v>59</v>
      </c>
      <c r="E149" s="15">
        <v>10</v>
      </c>
      <c r="F149" s="16">
        <v>59.86</v>
      </c>
      <c r="G149" s="16">
        <v>598.6</v>
      </c>
      <c r="H149" s="24"/>
      <c r="I149" s="24"/>
      <c r="J149" s="25"/>
    </row>
    <row r="150" spans="1:10" ht="28.5" x14ac:dyDescent="0.25">
      <c r="A150" s="12" t="s">
        <v>30309</v>
      </c>
      <c r="B150" s="13" t="s">
        <v>184</v>
      </c>
      <c r="C150" s="14" t="s">
        <v>30416</v>
      </c>
      <c r="D150" s="13" t="s">
        <v>29</v>
      </c>
      <c r="E150" s="15">
        <v>20</v>
      </c>
      <c r="F150" s="16">
        <v>28.79</v>
      </c>
      <c r="G150" s="16">
        <v>575.79999999999995</v>
      </c>
      <c r="H150" s="24"/>
      <c r="I150" s="24"/>
      <c r="J150" s="25"/>
    </row>
    <row r="151" spans="1:10" ht="99.75" x14ac:dyDescent="0.25">
      <c r="A151" s="12" t="s">
        <v>30419</v>
      </c>
      <c r="B151" s="13"/>
      <c r="C151" s="14" t="s">
        <v>30418</v>
      </c>
      <c r="D151" s="13" t="s">
        <v>29</v>
      </c>
      <c r="E151" s="15">
        <v>2</v>
      </c>
      <c r="F151" s="16">
        <v>39243.75</v>
      </c>
      <c r="G151" s="16">
        <v>78487.5</v>
      </c>
      <c r="H151" s="24"/>
      <c r="I151" s="24"/>
      <c r="J151" s="25"/>
    </row>
    <row r="152" spans="1:10" ht="28.5" x14ac:dyDescent="0.25">
      <c r="A152" s="12" t="s">
        <v>30420</v>
      </c>
      <c r="B152" s="13" t="s">
        <v>14654</v>
      </c>
      <c r="C152" s="14" t="s">
        <v>30417</v>
      </c>
      <c r="D152" s="13" t="s">
        <v>29</v>
      </c>
      <c r="E152" s="15">
        <v>2</v>
      </c>
      <c r="F152" s="16">
        <v>2399.81</v>
      </c>
      <c r="G152" s="16">
        <v>4799.62</v>
      </c>
      <c r="H152" s="24"/>
      <c r="I152" s="24"/>
      <c r="J152" s="25"/>
    </row>
    <row r="153" spans="1:10" ht="30" x14ac:dyDescent="0.25">
      <c r="A153" s="7" t="s">
        <v>242</v>
      </c>
      <c r="B153" s="8"/>
      <c r="C153" s="9" t="s">
        <v>30411</v>
      </c>
      <c r="D153" s="8"/>
      <c r="E153" s="10"/>
      <c r="F153" s="11"/>
      <c r="G153" s="11">
        <v>27871.397000000004</v>
      </c>
      <c r="H153" s="24"/>
      <c r="I153" s="24"/>
      <c r="J153" s="25"/>
    </row>
    <row r="154" spans="1:10" ht="42.75" x14ac:dyDescent="0.25">
      <c r="A154" s="12" t="s">
        <v>243</v>
      </c>
      <c r="B154" s="13"/>
      <c r="C154" s="14" t="s">
        <v>30304</v>
      </c>
      <c r="D154" s="13" t="s">
        <v>29</v>
      </c>
      <c r="E154" s="15">
        <v>1</v>
      </c>
      <c r="F154" s="16">
        <v>2172.1799999999998</v>
      </c>
      <c r="G154" s="16">
        <v>2172.1799999999998</v>
      </c>
      <c r="H154" s="24"/>
      <c r="I154" s="24"/>
      <c r="J154" s="25"/>
    </row>
    <row r="155" spans="1:10" ht="28.5" x14ac:dyDescent="0.25">
      <c r="A155" s="12" t="s">
        <v>244</v>
      </c>
      <c r="B155" s="13"/>
      <c r="C155" s="14" t="s">
        <v>30288</v>
      </c>
      <c r="D155" s="13" t="s">
        <v>29</v>
      </c>
      <c r="E155" s="15">
        <v>1</v>
      </c>
      <c r="F155" s="16">
        <v>734.29</v>
      </c>
      <c r="G155" s="16">
        <v>734.29</v>
      </c>
      <c r="H155" s="24"/>
      <c r="I155" s="24"/>
      <c r="J155" s="25"/>
    </row>
    <row r="156" spans="1:10" ht="28.5" x14ac:dyDescent="0.25">
      <c r="A156" s="12" t="s">
        <v>245</v>
      </c>
      <c r="B156" s="13"/>
      <c r="C156" s="14" t="s">
        <v>30294</v>
      </c>
      <c r="D156" s="13" t="s">
        <v>29</v>
      </c>
      <c r="E156" s="15">
        <v>1</v>
      </c>
      <c r="F156" s="16">
        <v>3095.06</v>
      </c>
      <c r="G156" s="16">
        <v>3095.06</v>
      </c>
      <c r="H156" s="24"/>
      <c r="I156" s="24"/>
      <c r="J156" s="25"/>
    </row>
    <row r="157" spans="1:10" ht="28.5" x14ac:dyDescent="0.25">
      <c r="A157" s="12" t="s">
        <v>246</v>
      </c>
      <c r="B157" s="13"/>
      <c r="C157" s="14" t="s">
        <v>30274</v>
      </c>
      <c r="D157" s="13" t="s">
        <v>29</v>
      </c>
      <c r="E157" s="15">
        <v>1</v>
      </c>
      <c r="F157" s="16">
        <v>451.99</v>
      </c>
      <c r="G157" s="16">
        <v>451.99</v>
      </c>
      <c r="H157" s="24"/>
      <c r="I157" s="24"/>
      <c r="J157" s="25"/>
    </row>
    <row r="158" spans="1:10" ht="28.5" x14ac:dyDescent="0.25">
      <c r="A158" s="12" t="s">
        <v>247</v>
      </c>
      <c r="B158" s="13"/>
      <c r="C158" s="14" t="s">
        <v>30295</v>
      </c>
      <c r="D158" s="13" t="s">
        <v>29</v>
      </c>
      <c r="E158" s="15">
        <v>1</v>
      </c>
      <c r="F158" s="16">
        <v>7035.61</v>
      </c>
      <c r="G158" s="16">
        <v>7035.61</v>
      </c>
      <c r="H158" s="24"/>
      <c r="I158" s="24"/>
      <c r="J158" s="25"/>
    </row>
    <row r="159" spans="1:10" ht="42.75" x14ac:dyDescent="0.25">
      <c r="A159" s="12" t="s">
        <v>248</v>
      </c>
      <c r="B159" s="13"/>
      <c r="C159" s="14" t="s">
        <v>30305</v>
      </c>
      <c r="D159" s="13" t="s">
        <v>29</v>
      </c>
      <c r="E159" s="15">
        <v>1</v>
      </c>
      <c r="F159" s="16">
        <v>2172.1799999999998</v>
      </c>
      <c r="G159" s="16">
        <v>2172.1799999999998</v>
      </c>
      <c r="H159" s="24"/>
      <c r="I159" s="24"/>
      <c r="J159" s="25"/>
    </row>
    <row r="160" spans="1:10" ht="28.5" x14ac:dyDescent="0.25">
      <c r="A160" s="12" t="s">
        <v>249</v>
      </c>
      <c r="B160" s="13"/>
      <c r="C160" s="14" t="s">
        <v>30275</v>
      </c>
      <c r="D160" s="13" t="s">
        <v>29</v>
      </c>
      <c r="E160" s="15">
        <v>1</v>
      </c>
      <c r="F160" s="16">
        <v>704.16</v>
      </c>
      <c r="G160" s="16">
        <v>704.16</v>
      </c>
      <c r="H160" s="24"/>
      <c r="I160" s="24"/>
      <c r="J160" s="25"/>
    </row>
    <row r="161" spans="1:10" ht="28.5" x14ac:dyDescent="0.25">
      <c r="A161" s="12" t="s">
        <v>250</v>
      </c>
      <c r="B161" s="13"/>
      <c r="C161" s="14" t="s">
        <v>30290</v>
      </c>
      <c r="D161" s="13" t="s">
        <v>29</v>
      </c>
      <c r="E161" s="15">
        <v>1</v>
      </c>
      <c r="F161" s="16">
        <v>3799.07</v>
      </c>
      <c r="G161" s="16">
        <v>3799.07</v>
      </c>
      <c r="H161" s="24"/>
      <c r="I161" s="24"/>
      <c r="J161" s="25"/>
    </row>
    <row r="162" spans="1:10" ht="28.5" x14ac:dyDescent="0.25">
      <c r="A162" s="12" t="s">
        <v>251</v>
      </c>
      <c r="B162" s="13"/>
      <c r="C162" s="14" t="s">
        <v>30279</v>
      </c>
      <c r="D162" s="13" t="s">
        <v>29</v>
      </c>
      <c r="E162" s="15">
        <v>1</v>
      </c>
      <c r="F162" s="16">
        <v>840.27</v>
      </c>
      <c r="G162" s="16">
        <v>840.27</v>
      </c>
      <c r="H162" s="24"/>
      <c r="I162" s="24"/>
      <c r="J162" s="25"/>
    </row>
    <row r="163" spans="1:10" ht="28.5" x14ac:dyDescent="0.25">
      <c r="A163" s="12" t="s">
        <v>252</v>
      </c>
      <c r="B163" s="13">
        <v>9826</v>
      </c>
      <c r="C163" s="14" t="s">
        <v>30265</v>
      </c>
      <c r="D163" s="13" t="s">
        <v>59</v>
      </c>
      <c r="E163" s="15">
        <v>12</v>
      </c>
      <c r="F163" s="16">
        <v>386.43</v>
      </c>
      <c r="G163" s="16">
        <v>4637.16</v>
      </c>
      <c r="H163" s="24"/>
      <c r="I163" s="24"/>
      <c r="J163" s="25"/>
    </row>
    <row r="164" spans="1:10" ht="28.5" x14ac:dyDescent="0.25">
      <c r="A164" s="12" t="s">
        <v>253</v>
      </c>
      <c r="B164" s="13" t="s">
        <v>110</v>
      </c>
      <c r="C164" s="14" t="s">
        <v>111</v>
      </c>
      <c r="D164" s="13" t="s">
        <v>29</v>
      </c>
      <c r="E164" s="15">
        <v>64</v>
      </c>
      <c r="F164" s="16">
        <v>7.91</v>
      </c>
      <c r="G164" s="16">
        <v>506.24</v>
      </c>
      <c r="H164" s="24"/>
      <c r="I164" s="24"/>
      <c r="J164" s="25"/>
    </row>
    <row r="165" spans="1:10" x14ac:dyDescent="0.25">
      <c r="A165" s="12" t="s">
        <v>254</v>
      </c>
      <c r="B165" s="13" t="s">
        <v>11607</v>
      </c>
      <c r="C165" s="14" t="s">
        <v>30258</v>
      </c>
      <c r="D165" s="13" t="s">
        <v>29</v>
      </c>
      <c r="E165" s="15">
        <v>2</v>
      </c>
      <c r="F165" s="16">
        <v>3.94</v>
      </c>
      <c r="G165" s="16">
        <v>7.88</v>
      </c>
      <c r="H165" s="24"/>
      <c r="I165" s="24"/>
      <c r="J165" s="25"/>
    </row>
    <row r="166" spans="1:10" x14ac:dyDescent="0.25">
      <c r="A166" s="12" t="s">
        <v>30310</v>
      </c>
      <c r="B166" s="13" t="s">
        <v>112</v>
      </c>
      <c r="C166" s="14" t="s">
        <v>113</v>
      </c>
      <c r="D166" s="13" t="s">
        <v>29</v>
      </c>
      <c r="E166" s="15">
        <v>4</v>
      </c>
      <c r="F166" s="16">
        <v>6.3</v>
      </c>
      <c r="G166" s="16">
        <v>25.2</v>
      </c>
      <c r="H166" s="24"/>
      <c r="I166" s="24"/>
      <c r="J166" s="25"/>
    </row>
    <row r="167" spans="1:10" x14ac:dyDescent="0.25">
      <c r="A167" s="12" t="s">
        <v>30311</v>
      </c>
      <c r="B167" s="13" t="s">
        <v>11610</v>
      </c>
      <c r="C167" s="14" t="s">
        <v>30259</v>
      </c>
      <c r="D167" s="13" t="s">
        <v>29</v>
      </c>
      <c r="E167" s="15">
        <v>4</v>
      </c>
      <c r="F167" s="16">
        <v>7.42</v>
      </c>
      <c r="G167" s="16">
        <v>29.68</v>
      </c>
      <c r="H167" s="24"/>
      <c r="I167" s="24"/>
      <c r="J167" s="25"/>
    </row>
    <row r="168" spans="1:10" x14ac:dyDescent="0.25">
      <c r="A168" s="12" t="s">
        <v>30312</v>
      </c>
      <c r="B168" s="13" t="s">
        <v>114</v>
      </c>
      <c r="C168" s="14" t="s">
        <v>115</v>
      </c>
      <c r="D168" s="13" t="s">
        <v>116</v>
      </c>
      <c r="E168" s="15">
        <v>318.70000000000005</v>
      </c>
      <c r="F168" s="16">
        <v>5.21</v>
      </c>
      <c r="G168" s="16">
        <v>1660.4270000000001</v>
      </c>
      <c r="H168" s="24"/>
      <c r="I168" s="24"/>
      <c r="J168" s="25"/>
    </row>
    <row r="169" spans="1:10" ht="30" x14ac:dyDescent="0.25">
      <c r="A169" s="7" t="s">
        <v>255</v>
      </c>
      <c r="B169" s="8"/>
      <c r="C169" s="9" t="s">
        <v>30260</v>
      </c>
      <c r="D169" s="8"/>
      <c r="E169" s="10"/>
      <c r="F169" s="11"/>
      <c r="G169" s="11">
        <v>7146.2520000000013</v>
      </c>
      <c r="H169" s="24"/>
      <c r="I169" s="24"/>
      <c r="J169" s="25"/>
    </row>
    <row r="170" spans="1:10" ht="28.5" x14ac:dyDescent="0.25">
      <c r="A170" s="12" t="s">
        <v>256</v>
      </c>
      <c r="B170" s="13"/>
      <c r="C170" s="14" t="s">
        <v>30283</v>
      </c>
      <c r="D170" s="13" t="s">
        <v>29</v>
      </c>
      <c r="E170" s="15">
        <v>2</v>
      </c>
      <c r="F170" s="16">
        <v>515.85</v>
      </c>
      <c r="G170" s="16">
        <v>1031.7</v>
      </c>
      <c r="H170" s="24"/>
      <c r="I170" s="24"/>
      <c r="J170" s="25"/>
    </row>
    <row r="171" spans="1:10" ht="28.5" x14ac:dyDescent="0.25">
      <c r="A171" s="12" t="s">
        <v>257</v>
      </c>
      <c r="B171" s="13"/>
      <c r="C171" s="14" t="s">
        <v>30298</v>
      </c>
      <c r="D171" s="13" t="s">
        <v>29</v>
      </c>
      <c r="E171" s="15">
        <v>1</v>
      </c>
      <c r="F171" s="16">
        <v>2773.38</v>
      </c>
      <c r="G171" s="16">
        <v>2773.38</v>
      </c>
      <c r="H171" s="24"/>
      <c r="I171" s="24"/>
      <c r="J171" s="25"/>
    </row>
    <row r="172" spans="1:10" ht="42.75" x14ac:dyDescent="0.25">
      <c r="A172" s="12" t="s">
        <v>258</v>
      </c>
      <c r="B172" s="13"/>
      <c r="C172" s="14" t="s">
        <v>30300</v>
      </c>
      <c r="D172" s="13" t="s">
        <v>29</v>
      </c>
      <c r="E172" s="15">
        <v>1</v>
      </c>
      <c r="F172" s="16">
        <v>2172.1799999999998</v>
      </c>
      <c r="G172" s="16">
        <v>2172.1799999999998</v>
      </c>
      <c r="H172" s="24"/>
      <c r="I172" s="24"/>
      <c r="J172" s="25"/>
    </row>
    <row r="173" spans="1:10" ht="28.5" x14ac:dyDescent="0.25">
      <c r="A173" s="12" t="s">
        <v>259</v>
      </c>
      <c r="B173" s="13"/>
      <c r="C173" s="14" t="s">
        <v>30261</v>
      </c>
      <c r="D173" s="13" t="s">
        <v>29</v>
      </c>
      <c r="E173" s="15">
        <v>1</v>
      </c>
      <c r="F173" s="16">
        <v>387.96</v>
      </c>
      <c r="G173" s="16">
        <v>387.96</v>
      </c>
      <c r="H173" s="24"/>
      <c r="I173" s="24"/>
      <c r="J173" s="25"/>
    </row>
    <row r="174" spans="1:10" ht="28.5" x14ac:dyDescent="0.25">
      <c r="A174" s="12" t="s">
        <v>260</v>
      </c>
      <c r="B174" s="13" t="s">
        <v>110</v>
      </c>
      <c r="C174" s="14" t="s">
        <v>111</v>
      </c>
      <c r="D174" s="13" t="s">
        <v>29</v>
      </c>
      <c r="E174" s="15">
        <v>16</v>
      </c>
      <c r="F174" s="16">
        <v>7.91</v>
      </c>
      <c r="G174" s="16">
        <v>126.56</v>
      </c>
      <c r="H174" s="24"/>
      <c r="I174" s="24"/>
      <c r="J174" s="25"/>
    </row>
    <row r="175" spans="1:10" x14ac:dyDescent="0.25">
      <c r="A175" s="12" t="s">
        <v>30313</v>
      </c>
      <c r="B175" s="13" t="s">
        <v>112</v>
      </c>
      <c r="C175" s="14" t="s">
        <v>113</v>
      </c>
      <c r="D175" s="13" t="s">
        <v>29</v>
      </c>
      <c r="E175" s="15">
        <v>2</v>
      </c>
      <c r="F175" s="16">
        <v>6.3</v>
      </c>
      <c r="G175" s="16">
        <v>12.6</v>
      </c>
      <c r="H175" s="24"/>
      <c r="I175" s="24"/>
      <c r="J175" s="25"/>
    </row>
    <row r="176" spans="1:10" x14ac:dyDescent="0.25">
      <c r="A176" s="12" t="s">
        <v>30314</v>
      </c>
      <c r="B176" s="13" t="s">
        <v>114</v>
      </c>
      <c r="C176" s="14" t="s">
        <v>115</v>
      </c>
      <c r="D176" s="13" t="s">
        <v>116</v>
      </c>
      <c r="E176" s="15">
        <v>123.2</v>
      </c>
      <c r="F176" s="16">
        <v>5.21</v>
      </c>
      <c r="G176" s="16">
        <v>641.87199999999996</v>
      </c>
      <c r="H176" s="24"/>
      <c r="I176" s="24"/>
      <c r="J176" s="25"/>
    </row>
    <row r="177" spans="1:10" ht="30" x14ac:dyDescent="0.25">
      <c r="A177" s="7" t="s">
        <v>261</v>
      </c>
      <c r="B177" s="8"/>
      <c r="C177" s="9" t="s">
        <v>30412</v>
      </c>
      <c r="D177" s="8"/>
      <c r="E177" s="10"/>
      <c r="F177" s="11"/>
      <c r="G177" s="11">
        <v>41612.508000000002</v>
      </c>
      <c r="H177" s="24"/>
      <c r="I177" s="24"/>
      <c r="J177" s="25"/>
    </row>
    <row r="178" spans="1:10" ht="28.5" x14ac:dyDescent="0.25">
      <c r="A178" s="12" t="s">
        <v>262</v>
      </c>
      <c r="B178" s="13"/>
      <c r="C178" s="14" t="s">
        <v>30299</v>
      </c>
      <c r="D178" s="13" t="s">
        <v>29</v>
      </c>
      <c r="E178" s="15">
        <v>2</v>
      </c>
      <c r="F178" s="16">
        <v>3344</v>
      </c>
      <c r="G178" s="16">
        <v>6688</v>
      </c>
      <c r="H178" s="24"/>
      <c r="I178" s="24"/>
      <c r="J178" s="25"/>
    </row>
    <row r="179" spans="1:10" ht="28.5" x14ac:dyDescent="0.25">
      <c r="A179" s="12" t="s">
        <v>263</v>
      </c>
      <c r="B179" s="13"/>
      <c r="C179" s="14" t="s">
        <v>30283</v>
      </c>
      <c r="D179" s="13" t="s">
        <v>29</v>
      </c>
      <c r="E179" s="15">
        <v>1</v>
      </c>
      <c r="F179" s="16">
        <v>515.84</v>
      </c>
      <c r="G179" s="16">
        <v>515.84</v>
      </c>
      <c r="H179" s="24"/>
      <c r="I179" s="24"/>
      <c r="J179" s="25"/>
    </row>
    <row r="180" spans="1:10" ht="28.5" x14ac:dyDescent="0.25">
      <c r="A180" s="12" t="s">
        <v>264</v>
      </c>
      <c r="B180" s="13"/>
      <c r="C180" s="14" t="s">
        <v>30280</v>
      </c>
      <c r="D180" s="13" t="s">
        <v>29</v>
      </c>
      <c r="E180" s="15">
        <v>1</v>
      </c>
      <c r="F180" s="16">
        <v>445.67</v>
      </c>
      <c r="G180" s="16">
        <v>445.67</v>
      </c>
      <c r="H180" s="24"/>
      <c r="I180" s="24"/>
      <c r="J180" s="25"/>
    </row>
    <row r="181" spans="1:10" ht="28.5" x14ac:dyDescent="0.25">
      <c r="A181" s="12" t="s">
        <v>265</v>
      </c>
      <c r="B181" s="13"/>
      <c r="C181" s="14" t="s">
        <v>30285</v>
      </c>
      <c r="D181" s="13" t="s">
        <v>29</v>
      </c>
      <c r="E181" s="15">
        <v>2</v>
      </c>
      <c r="F181" s="16">
        <v>972.54</v>
      </c>
      <c r="G181" s="16">
        <v>1945.08</v>
      </c>
      <c r="H181" s="24"/>
      <c r="I181" s="24"/>
      <c r="J181" s="25"/>
    </row>
    <row r="182" spans="1:10" ht="28.5" x14ac:dyDescent="0.25">
      <c r="A182" s="12" t="s">
        <v>266</v>
      </c>
      <c r="B182" s="13"/>
      <c r="C182" s="14" t="s">
        <v>30263</v>
      </c>
      <c r="D182" s="13" t="s">
        <v>29</v>
      </c>
      <c r="E182" s="15">
        <v>2</v>
      </c>
      <c r="F182" s="16">
        <v>614.32000000000005</v>
      </c>
      <c r="G182" s="16">
        <v>1228.6400000000001</v>
      </c>
      <c r="H182" s="24"/>
      <c r="I182" s="24"/>
      <c r="J182" s="25"/>
    </row>
    <row r="183" spans="1:10" ht="42.75" x14ac:dyDescent="0.25">
      <c r="A183" s="12" t="s">
        <v>267</v>
      </c>
      <c r="B183" s="13"/>
      <c r="C183" s="14" t="s">
        <v>30306</v>
      </c>
      <c r="D183" s="13" t="s">
        <v>29</v>
      </c>
      <c r="E183" s="15">
        <v>4</v>
      </c>
      <c r="F183" s="16">
        <v>1399.45</v>
      </c>
      <c r="G183" s="16">
        <v>5597.8</v>
      </c>
      <c r="H183" s="24"/>
      <c r="I183" s="24"/>
      <c r="J183" s="25"/>
    </row>
    <row r="184" spans="1:10" ht="28.5" x14ac:dyDescent="0.25">
      <c r="A184" s="12" t="s">
        <v>268</v>
      </c>
      <c r="B184" s="13"/>
      <c r="C184" s="14" t="s">
        <v>30307</v>
      </c>
      <c r="D184" s="13" t="s">
        <v>29</v>
      </c>
      <c r="E184" s="15">
        <v>2</v>
      </c>
      <c r="F184" s="16">
        <v>1585.37</v>
      </c>
      <c r="G184" s="16">
        <v>3170.74</v>
      </c>
      <c r="H184" s="24"/>
      <c r="I184" s="24"/>
      <c r="J184" s="25"/>
    </row>
    <row r="185" spans="1:10" ht="28.5" x14ac:dyDescent="0.25">
      <c r="A185" s="12" t="s">
        <v>269</v>
      </c>
      <c r="B185" s="13" t="s">
        <v>12527</v>
      </c>
      <c r="C185" s="14" t="s">
        <v>30262</v>
      </c>
      <c r="D185" s="13" t="s">
        <v>29</v>
      </c>
      <c r="E185" s="15">
        <v>2</v>
      </c>
      <c r="F185" s="16">
        <v>6847.64</v>
      </c>
      <c r="G185" s="16">
        <v>13695.28</v>
      </c>
      <c r="H185" s="24"/>
      <c r="I185" s="24"/>
      <c r="J185" s="25"/>
    </row>
    <row r="186" spans="1:10" ht="28.5" x14ac:dyDescent="0.25">
      <c r="A186" s="12" t="s">
        <v>270</v>
      </c>
      <c r="B186" s="13"/>
      <c r="C186" s="14" t="s">
        <v>30289</v>
      </c>
      <c r="D186" s="13" t="s">
        <v>29</v>
      </c>
      <c r="E186" s="15">
        <v>2</v>
      </c>
      <c r="F186" s="16">
        <v>734.29</v>
      </c>
      <c r="G186" s="16">
        <v>1468.58</v>
      </c>
      <c r="H186" s="24"/>
      <c r="I186" s="24"/>
      <c r="J186" s="25"/>
    </row>
    <row r="187" spans="1:10" ht="28.5" x14ac:dyDescent="0.25">
      <c r="A187" s="12" t="s">
        <v>271</v>
      </c>
      <c r="B187" s="13"/>
      <c r="C187" s="14" t="s">
        <v>30278</v>
      </c>
      <c r="D187" s="13" t="s">
        <v>29</v>
      </c>
      <c r="E187" s="15">
        <v>2</v>
      </c>
      <c r="F187" s="16">
        <v>704.16</v>
      </c>
      <c r="G187" s="16">
        <v>1408.32</v>
      </c>
      <c r="H187" s="24"/>
      <c r="I187" s="24"/>
      <c r="J187" s="25"/>
    </row>
    <row r="188" spans="1:10" ht="28.5" x14ac:dyDescent="0.25">
      <c r="A188" s="12" t="s">
        <v>272</v>
      </c>
      <c r="B188" s="13" t="s">
        <v>110</v>
      </c>
      <c r="C188" s="14" t="s">
        <v>111</v>
      </c>
      <c r="D188" s="13" t="s">
        <v>29</v>
      </c>
      <c r="E188" s="15">
        <v>128</v>
      </c>
      <c r="F188" s="16">
        <v>7.91</v>
      </c>
      <c r="G188" s="16">
        <v>1012.48</v>
      </c>
      <c r="H188" s="24"/>
      <c r="I188" s="24"/>
      <c r="J188" s="25"/>
    </row>
    <row r="189" spans="1:10" x14ac:dyDescent="0.25">
      <c r="A189" s="12" t="s">
        <v>273</v>
      </c>
      <c r="B189" s="13" t="s">
        <v>11607</v>
      </c>
      <c r="C189" s="14" t="s">
        <v>30258</v>
      </c>
      <c r="D189" s="13" t="s">
        <v>29</v>
      </c>
      <c r="E189" s="15">
        <v>10</v>
      </c>
      <c r="F189" s="16">
        <v>3.94</v>
      </c>
      <c r="G189" s="16">
        <v>39.4</v>
      </c>
      <c r="H189" s="24"/>
      <c r="I189" s="24"/>
      <c r="J189" s="25"/>
    </row>
    <row r="190" spans="1:10" x14ac:dyDescent="0.25">
      <c r="A190" s="12" t="s">
        <v>274</v>
      </c>
      <c r="B190" s="13" t="s">
        <v>112</v>
      </c>
      <c r="C190" s="14" t="s">
        <v>113</v>
      </c>
      <c r="D190" s="13" t="s">
        <v>29</v>
      </c>
      <c r="E190" s="15">
        <v>10</v>
      </c>
      <c r="F190" s="16">
        <v>6.3</v>
      </c>
      <c r="G190" s="16">
        <v>63</v>
      </c>
      <c r="H190" s="24"/>
      <c r="I190" s="24"/>
      <c r="J190" s="25"/>
    </row>
    <row r="191" spans="1:10" x14ac:dyDescent="0.25">
      <c r="A191" s="12" t="s">
        <v>30315</v>
      </c>
      <c r="B191" s="13" t="s">
        <v>114</v>
      </c>
      <c r="C191" s="14" t="s">
        <v>115</v>
      </c>
      <c r="D191" s="13" t="s">
        <v>116</v>
      </c>
      <c r="E191" s="15">
        <v>831.8</v>
      </c>
      <c r="F191" s="19">
        <v>5.21</v>
      </c>
      <c r="G191" s="19">
        <v>4333.6779999999999</v>
      </c>
      <c r="H191" s="24"/>
      <c r="I191" s="24"/>
      <c r="J191" s="25"/>
    </row>
    <row r="192" spans="1:10" x14ac:dyDescent="0.25">
      <c r="A192" s="7" t="s">
        <v>275</v>
      </c>
      <c r="B192" s="8"/>
      <c r="C192" s="9" t="s">
        <v>624</v>
      </c>
      <c r="D192" s="8"/>
      <c r="E192" s="10"/>
      <c r="F192" s="11"/>
      <c r="G192" s="11">
        <v>8546.8675999999996</v>
      </c>
      <c r="H192" s="24"/>
      <c r="I192" s="24"/>
      <c r="J192" s="25"/>
    </row>
    <row r="193" spans="1:10" ht="28.5" x14ac:dyDescent="0.25">
      <c r="A193" s="12" t="s">
        <v>276</v>
      </c>
      <c r="B193" s="17">
        <v>2003175</v>
      </c>
      <c r="C193" s="14" t="s">
        <v>277</v>
      </c>
      <c r="D193" s="13" t="s">
        <v>29</v>
      </c>
      <c r="E193" s="15">
        <v>2</v>
      </c>
      <c r="F193" s="16">
        <v>844.33</v>
      </c>
      <c r="G193" s="16">
        <v>1688.66</v>
      </c>
      <c r="H193" s="24"/>
      <c r="I193" s="24"/>
      <c r="J193" s="25"/>
    </row>
    <row r="194" spans="1:10" ht="42.75" x14ac:dyDescent="0.25">
      <c r="A194" s="12" t="s">
        <v>278</v>
      </c>
      <c r="B194" s="13" t="s">
        <v>279</v>
      </c>
      <c r="C194" s="14" t="s">
        <v>280</v>
      </c>
      <c r="D194" s="13" t="s">
        <v>73</v>
      </c>
      <c r="E194" s="15">
        <v>1.8719999999999999</v>
      </c>
      <c r="F194" s="16">
        <v>3.71</v>
      </c>
      <c r="G194" s="16">
        <v>6.9451199999999993</v>
      </c>
      <c r="H194" s="24"/>
      <c r="I194" s="24"/>
      <c r="J194" s="25"/>
    </row>
    <row r="195" spans="1:10" ht="42.75" x14ac:dyDescent="0.25">
      <c r="A195" s="12" t="s">
        <v>281</v>
      </c>
      <c r="B195" s="13">
        <v>95875</v>
      </c>
      <c r="C195" s="14" t="s">
        <v>30347</v>
      </c>
      <c r="D195" s="13" t="s">
        <v>75</v>
      </c>
      <c r="E195" s="15">
        <v>2.4335999999999998</v>
      </c>
      <c r="F195" s="16">
        <v>3.05</v>
      </c>
      <c r="G195" s="16">
        <v>7.4224799999999984</v>
      </c>
      <c r="H195" s="24"/>
      <c r="I195" s="24"/>
      <c r="J195" s="25"/>
    </row>
    <row r="196" spans="1:10" ht="28.5" x14ac:dyDescent="0.25">
      <c r="A196" s="12" t="s">
        <v>282</v>
      </c>
      <c r="B196" s="13">
        <v>9828</v>
      </c>
      <c r="C196" s="14" t="s">
        <v>30264</v>
      </c>
      <c r="D196" s="13" t="s">
        <v>59</v>
      </c>
      <c r="E196" s="15">
        <v>48</v>
      </c>
      <c r="F196" s="16">
        <v>142.58000000000001</v>
      </c>
      <c r="G196" s="16">
        <v>6843.84</v>
      </c>
      <c r="H196" s="24"/>
      <c r="I196" s="24"/>
      <c r="J196" s="25"/>
    </row>
    <row r="197" spans="1:10" ht="30" x14ac:dyDescent="0.25">
      <c r="A197" s="7" t="s">
        <v>287</v>
      </c>
      <c r="B197" s="8"/>
      <c r="C197" s="9" t="s">
        <v>30413</v>
      </c>
      <c r="D197" s="8"/>
      <c r="E197" s="10"/>
      <c r="F197" s="11"/>
      <c r="G197" s="11">
        <v>162.12530000000001</v>
      </c>
      <c r="H197" s="24"/>
      <c r="I197" s="24"/>
      <c r="J197" s="25"/>
    </row>
    <row r="198" spans="1:10" ht="57" x14ac:dyDescent="0.25">
      <c r="A198" s="12" t="s">
        <v>288</v>
      </c>
      <c r="B198" s="13" t="s">
        <v>289</v>
      </c>
      <c r="C198" s="14" t="s">
        <v>290</v>
      </c>
      <c r="D198" s="13" t="s">
        <v>68</v>
      </c>
      <c r="E198" s="15">
        <v>0.54</v>
      </c>
      <c r="F198" s="16">
        <v>120.05</v>
      </c>
      <c r="G198" s="16">
        <v>64.826999999999998</v>
      </c>
      <c r="H198" s="24"/>
      <c r="I198" s="24"/>
      <c r="J198" s="25"/>
    </row>
    <row r="199" spans="1:10" ht="57" x14ac:dyDescent="0.25">
      <c r="A199" s="12" t="s">
        <v>291</v>
      </c>
      <c r="B199" s="13" t="s">
        <v>292</v>
      </c>
      <c r="C199" s="14" t="s">
        <v>293</v>
      </c>
      <c r="D199" s="13" t="s">
        <v>73</v>
      </c>
      <c r="E199" s="15">
        <v>0.11000000000000001</v>
      </c>
      <c r="F199" s="16">
        <v>884.53</v>
      </c>
      <c r="G199" s="16">
        <v>97.298300000000012</v>
      </c>
      <c r="H199" s="24"/>
      <c r="I199" s="24"/>
      <c r="J199" s="25"/>
    </row>
    <row r="200" spans="1:10" ht="30" x14ac:dyDescent="0.25">
      <c r="A200" s="7" t="s">
        <v>294</v>
      </c>
      <c r="B200" s="8"/>
      <c r="C200" s="9" t="s">
        <v>30414</v>
      </c>
      <c r="D200" s="8"/>
      <c r="E200" s="10"/>
      <c r="F200" s="11"/>
      <c r="G200" s="11">
        <v>23528.080900000004</v>
      </c>
      <c r="H200" s="24"/>
      <c r="I200" s="24"/>
      <c r="J200" s="25"/>
    </row>
    <row r="201" spans="1:10" ht="57" x14ac:dyDescent="0.25">
      <c r="A201" s="12" t="s">
        <v>295</v>
      </c>
      <c r="B201" s="13" t="s">
        <v>296</v>
      </c>
      <c r="C201" s="14" t="s">
        <v>297</v>
      </c>
      <c r="D201" s="13" t="s">
        <v>73</v>
      </c>
      <c r="E201" s="15">
        <v>0.06</v>
      </c>
      <c r="F201" s="16">
        <v>964.32</v>
      </c>
      <c r="G201" s="16">
        <v>57.859200000000001</v>
      </c>
      <c r="H201" s="24"/>
      <c r="I201" s="24"/>
      <c r="J201" s="25"/>
    </row>
    <row r="202" spans="1:10" ht="28.5" x14ac:dyDescent="0.25">
      <c r="A202" s="12" t="s">
        <v>298</v>
      </c>
      <c r="B202" s="13" t="s">
        <v>299</v>
      </c>
      <c r="C202" s="14" t="s">
        <v>300</v>
      </c>
      <c r="D202" s="13" t="s">
        <v>116</v>
      </c>
      <c r="E202" s="15">
        <v>2.7699999999999996</v>
      </c>
      <c r="F202" s="16">
        <v>14.43</v>
      </c>
      <c r="G202" s="16">
        <v>39.971099999999993</v>
      </c>
      <c r="H202" s="24"/>
      <c r="I202" s="24"/>
      <c r="J202" s="25"/>
    </row>
    <row r="203" spans="1:10" ht="42.75" x14ac:dyDescent="0.25">
      <c r="A203" s="12" t="s">
        <v>301</v>
      </c>
      <c r="B203" s="13" t="s">
        <v>302</v>
      </c>
      <c r="C203" s="14" t="s">
        <v>303</v>
      </c>
      <c r="D203" s="13" t="s">
        <v>68</v>
      </c>
      <c r="E203" s="15">
        <v>0.75</v>
      </c>
      <c r="F203" s="16">
        <v>85</v>
      </c>
      <c r="G203" s="16">
        <v>63.75</v>
      </c>
      <c r="H203" s="24"/>
      <c r="I203" s="24"/>
      <c r="J203" s="25"/>
    </row>
    <row r="204" spans="1:10" ht="42.75" x14ac:dyDescent="0.25">
      <c r="A204" s="12" t="s">
        <v>304</v>
      </c>
      <c r="B204" s="17">
        <v>307731</v>
      </c>
      <c r="C204" s="14" t="s">
        <v>305</v>
      </c>
      <c r="D204" s="13" t="s">
        <v>62</v>
      </c>
      <c r="E204" s="15">
        <v>134.4</v>
      </c>
      <c r="F204" s="16">
        <v>172.41</v>
      </c>
      <c r="G204" s="16">
        <v>23171.904000000002</v>
      </c>
      <c r="H204" s="24"/>
      <c r="I204" s="24"/>
      <c r="J204" s="25"/>
    </row>
    <row r="205" spans="1:10" ht="57" x14ac:dyDescent="0.25">
      <c r="A205" s="12" t="s">
        <v>306</v>
      </c>
      <c r="B205" s="13" t="s">
        <v>292</v>
      </c>
      <c r="C205" s="14" t="s">
        <v>293</v>
      </c>
      <c r="D205" s="13" t="s">
        <v>73</v>
      </c>
      <c r="E205" s="15">
        <v>0.22</v>
      </c>
      <c r="F205" s="16">
        <v>884.53</v>
      </c>
      <c r="G205" s="16">
        <v>194.5966</v>
      </c>
      <c r="H205" s="24"/>
      <c r="I205" s="24"/>
      <c r="J205" s="25"/>
    </row>
    <row r="206" spans="1:10" ht="30" x14ac:dyDescent="0.25">
      <c r="A206" s="7" t="s">
        <v>307</v>
      </c>
      <c r="B206" s="8"/>
      <c r="C206" s="9" t="s">
        <v>30390</v>
      </c>
      <c r="D206" s="8"/>
      <c r="E206" s="10"/>
      <c r="F206" s="11"/>
      <c r="G206" s="11">
        <v>48632.529999999992</v>
      </c>
      <c r="H206" s="24"/>
      <c r="I206" s="24"/>
      <c r="J206" s="25"/>
    </row>
    <row r="207" spans="1:10" ht="28.5" x14ac:dyDescent="0.25">
      <c r="A207" s="12" t="s">
        <v>308</v>
      </c>
      <c r="B207" s="17">
        <v>4805757</v>
      </c>
      <c r="C207" s="14" t="s">
        <v>309</v>
      </c>
      <c r="D207" s="13" t="s">
        <v>73</v>
      </c>
      <c r="E207" s="15">
        <v>653.25</v>
      </c>
      <c r="F207" s="16">
        <v>8.2799999999999994</v>
      </c>
      <c r="G207" s="16">
        <v>5408.91</v>
      </c>
      <c r="H207" s="24"/>
      <c r="I207" s="24"/>
      <c r="J207" s="25"/>
    </row>
    <row r="208" spans="1:10" ht="28.5" x14ac:dyDescent="0.25">
      <c r="A208" s="12" t="s">
        <v>310</v>
      </c>
      <c r="B208" s="17">
        <v>4805749</v>
      </c>
      <c r="C208" s="14" t="s">
        <v>30250</v>
      </c>
      <c r="D208" s="13" t="s">
        <v>73</v>
      </c>
      <c r="E208" s="15">
        <v>40</v>
      </c>
      <c r="F208" s="16">
        <v>89.01</v>
      </c>
      <c r="G208" s="16">
        <v>3560.4</v>
      </c>
      <c r="H208" s="24"/>
      <c r="I208" s="24"/>
      <c r="J208" s="25"/>
    </row>
    <row r="209" spans="1:10" ht="28.5" x14ac:dyDescent="0.25">
      <c r="A209" s="12" t="s">
        <v>312</v>
      </c>
      <c r="B209" s="17">
        <v>195101</v>
      </c>
      <c r="C209" s="14" t="s">
        <v>311</v>
      </c>
      <c r="D209" s="13" t="s">
        <v>68</v>
      </c>
      <c r="E209" s="15">
        <v>650</v>
      </c>
      <c r="F209" s="16">
        <v>12.72</v>
      </c>
      <c r="G209" s="16">
        <v>8268</v>
      </c>
      <c r="H209" s="24"/>
      <c r="I209" s="24"/>
      <c r="J209" s="25"/>
    </row>
    <row r="210" spans="1:10" ht="42.75" x14ac:dyDescent="0.25">
      <c r="A210" s="12" t="s">
        <v>314</v>
      </c>
      <c r="B210" s="13">
        <v>101617</v>
      </c>
      <c r="C210" s="14" t="s">
        <v>30351</v>
      </c>
      <c r="D210" s="13" t="s">
        <v>68</v>
      </c>
      <c r="E210" s="15">
        <v>522.6</v>
      </c>
      <c r="F210" s="16">
        <v>3.52</v>
      </c>
      <c r="G210" s="16">
        <v>1839.5520000000001</v>
      </c>
      <c r="H210" s="24"/>
      <c r="I210" s="24"/>
      <c r="J210" s="25"/>
    </row>
    <row r="211" spans="1:10" ht="28.5" x14ac:dyDescent="0.25">
      <c r="A211" s="12" t="s">
        <v>316</v>
      </c>
      <c r="B211" s="13">
        <v>93382</v>
      </c>
      <c r="C211" s="14" t="s">
        <v>30352</v>
      </c>
      <c r="D211" s="13" t="s">
        <v>73</v>
      </c>
      <c r="E211" s="15">
        <v>614.02</v>
      </c>
      <c r="F211" s="16">
        <v>30.11</v>
      </c>
      <c r="G211" s="16">
        <v>18488.142199999998</v>
      </c>
      <c r="H211" s="24"/>
      <c r="I211" s="24"/>
      <c r="J211" s="25"/>
    </row>
    <row r="212" spans="1:10" ht="28.5" x14ac:dyDescent="0.25">
      <c r="A212" s="12" t="s">
        <v>318</v>
      </c>
      <c r="B212" s="17">
        <v>2003767</v>
      </c>
      <c r="C212" s="14" t="s">
        <v>317</v>
      </c>
      <c r="D212" s="13" t="s">
        <v>73</v>
      </c>
      <c r="E212" s="15">
        <v>26.13</v>
      </c>
      <c r="F212" s="16">
        <v>196.03</v>
      </c>
      <c r="G212" s="16">
        <v>5122.2638999999999</v>
      </c>
      <c r="H212" s="24"/>
      <c r="I212" s="24"/>
      <c r="J212" s="25"/>
    </row>
    <row r="213" spans="1:10" ht="71.25" x14ac:dyDescent="0.25">
      <c r="A213" s="12" t="s">
        <v>319</v>
      </c>
      <c r="B213" s="13">
        <v>100980</v>
      </c>
      <c r="C213" s="14" t="s">
        <v>30350</v>
      </c>
      <c r="D213" s="13" t="s">
        <v>73</v>
      </c>
      <c r="E213" s="15">
        <v>166.98</v>
      </c>
      <c r="F213" s="16">
        <v>7.96</v>
      </c>
      <c r="G213" s="16">
        <v>1329.1607999999999</v>
      </c>
      <c r="H213" s="24"/>
      <c r="I213" s="24"/>
      <c r="J213" s="25"/>
    </row>
    <row r="214" spans="1:10" ht="42.75" x14ac:dyDescent="0.25">
      <c r="A214" s="12" t="s">
        <v>320</v>
      </c>
      <c r="B214" s="13">
        <v>95875</v>
      </c>
      <c r="C214" s="14" t="s">
        <v>30347</v>
      </c>
      <c r="D214" s="13" t="s">
        <v>75</v>
      </c>
      <c r="E214" s="15">
        <v>1419.31</v>
      </c>
      <c r="F214" s="16">
        <v>3.05</v>
      </c>
      <c r="G214" s="16">
        <v>4328.8954999999996</v>
      </c>
      <c r="H214" s="24"/>
      <c r="I214" s="24"/>
      <c r="J214" s="25"/>
    </row>
    <row r="215" spans="1:10" ht="28.5" x14ac:dyDescent="0.25">
      <c r="A215" s="12" t="s">
        <v>30545</v>
      </c>
      <c r="B215" s="13">
        <v>100574</v>
      </c>
      <c r="C215" s="14" t="s">
        <v>30348</v>
      </c>
      <c r="D215" s="13" t="s">
        <v>73</v>
      </c>
      <c r="E215" s="15">
        <v>166.98</v>
      </c>
      <c r="F215" s="16">
        <v>1.72</v>
      </c>
      <c r="G215" s="16">
        <v>287.2056</v>
      </c>
      <c r="H215" s="24"/>
      <c r="I215" s="24"/>
      <c r="J215" s="25"/>
    </row>
    <row r="216" spans="1:10" x14ac:dyDescent="0.25">
      <c r="A216" s="7" t="s">
        <v>321</v>
      </c>
      <c r="B216" s="8"/>
      <c r="C216" s="9" t="s">
        <v>322</v>
      </c>
      <c r="D216" s="8"/>
      <c r="E216" s="10"/>
      <c r="F216" s="11"/>
      <c r="G216" s="11">
        <v>61044.549200000001</v>
      </c>
      <c r="H216" s="24"/>
      <c r="I216" s="24"/>
      <c r="J216" s="25"/>
    </row>
    <row r="217" spans="1:10" x14ac:dyDescent="0.25">
      <c r="A217" s="7" t="s">
        <v>323</v>
      </c>
      <c r="B217" s="8"/>
      <c r="C217" s="9" t="s">
        <v>324</v>
      </c>
      <c r="D217" s="8"/>
      <c r="E217" s="10"/>
      <c r="F217" s="11"/>
      <c r="G217" s="11">
        <v>9306.57</v>
      </c>
      <c r="H217" s="24"/>
      <c r="I217" s="24"/>
      <c r="J217" s="25"/>
    </row>
    <row r="218" spans="1:10" ht="57" x14ac:dyDescent="0.25">
      <c r="A218" s="12" t="s">
        <v>325</v>
      </c>
      <c r="B218" s="13" t="s">
        <v>326</v>
      </c>
      <c r="C218" s="14" t="s">
        <v>327</v>
      </c>
      <c r="D218" s="13" t="s">
        <v>29</v>
      </c>
      <c r="E218" s="15">
        <v>5</v>
      </c>
      <c r="F218" s="16">
        <v>208.68</v>
      </c>
      <c r="G218" s="16">
        <v>1043.4000000000001</v>
      </c>
      <c r="H218" s="24"/>
      <c r="I218" s="24"/>
      <c r="J218" s="25"/>
    </row>
    <row r="219" spans="1:10" ht="57" x14ac:dyDescent="0.25">
      <c r="A219" s="12" t="s">
        <v>328</v>
      </c>
      <c r="B219" s="13" t="s">
        <v>329</v>
      </c>
      <c r="C219" s="14" t="s">
        <v>330</v>
      </c>
      <c r="D219" s="13" t="s">
        <v>29</v>
      </c>
      <c r="E219" s="15">
        <v>6</v>
      </c>
      <c r="F219" s="16">
        <v>109.58</v>
      </c>
      <c r="G219" s="16">
        <v>657.48</v>
      </c>
      <c r="H219" s="24"/>
      <c r="I219" s="24"/>
      <c r="J219" s="25"/>
    </row>
    <row r="220" spans="1:10" ht="42.75" x14ac:dyDescent="0.25">
      <c r="A220" s="12" t="s">
        <v>331</v>
      </c>
      <c r="B220" s="13">
        <v>95802</v>
      </c>
      <c r="C220" s="14" t="s">
        <v>30353</v>
      </c>
      <c r="D220" s="13" t="s">
        <v>29</v>
      </c>
      <c r="E220" s="15">
        <v>3</v>
      </c>
      <c r="F220" s="16">
        <v>64.180000000000007</v>
      </c>
      <c r="G220" s="16">
        <v>192.54000000000002</v>
      </c>
      <c r="H220" s="24"/>
      <c r="I220" s="24"/>
      <c r="J220" s="25"/>
    </row>
    <row r="221" spans="1:10" ht="42.75" x14ac:dyDescent="0.25">
      <c r="A221" s="12" t="s">
        <v>333</v>
      </c>
      <c r="B221" s="13" t="s">
        <v>18720</v>
      </c>
      <c r="C221" s="20" t="s">
        <v>30394</v>
      </c>
      <c r="D221" s="13" t="s">
        <v>29</v>
      </c>
      <c r="E221" s="15">
        <v>2</v>
      </c>
      <c r="F221" s="16">
        <v>117.16</v>
      </c>
      <c r="G221" s="16">
        <v>234.32</v>
      </c>
      <c r="H221" s="24"/>
      <c r="I221" s="24"/>
      <c r="J221" s="25"/>
    </row>
    <row r="222" spans="1:10" ht="42.75" x14ac:dyDescent="0.25">
      <c r="A222" s="12" t="s">
        <v>334</v>
      </c>
      <c r="B222" s="13" t="s">
        <v>18720</v>
      </c>
      <c r="C222" s="14" t="s">
        <v>30393</v>
      </c>
      <c r="D222" s="13" t="s">
        <v>29</v>
      </c>
      <c r="E222" s="15">
        <v>1</v>
      </c>
      <c r="F222" s="16">
        <v>117.16</v>
      </c>
      <c r="G222" s="16">
        <v>117.16</v>
      </c>
      <c r="H222" s="24"/>
      <c r="I222" s="24"/>
      <c r="J222" s="25"/>
    </row>
    <row r="223" spans="1:10" ht="42.75" x14ac:dyDescent="0.25">
      <c r="A223" s="12" t="s">
        <v>335</v>
      </c>
      <c r="B223" s="13">
        <v>95782</v>
      </c>
      <c r="C223" s="14" t="s">
        <v>30354</v>
      </c>
      <c r="D223" s="13" t="s">
        <v>29</v>
      </c>
      <c r="E223" s="15">
        <v>5</v>
      </c>
      <c r="F223" s="16">
        <v>45.49</v>
      </c>
      <c r="G223" s="16">
        <v>227.45000000000002</v>
      </c>
      <c r="H223" s="24"/>
      <c r="I223" s="24"/>
      <c r="J223" s="25"/>
    </row>
    <row r="224" spans="1:10" ht="42.75" x14ac:dyDescent="0.25">
      <c r="A224" s="12" t="s">
        <v>337</v>
      </c>
      <c r="B224" s="13">
        <v>95781</v>
      </c>
      <c r="C224" s="14" t="s">
        <v>30355</v>
      </c>
      <c r="D224" s="13" t="s">
        <v>29</v>
      </c>
      <c r="E224" s="15">
        <v>1</v>
      </c>
      <c r="F224" s="16">
        <v>47.07</v>
      </c>
      <c r="G224" s="16">
        <v>47.07</v>
      </c>
      <c r="H224" s="24"/>
      <c r="I224" s="24"/>
      <c r="J224" s="25"/>
    </row>
    <row r="225" spans="1:10" ht="42.75" x14ac:dyDescent="0.25">
      <c r="A225" s="12" t="s">
        <v>339</v>
      </c>
      <c r="B225" s="13">
        <v>95782</v>
      </c>
      <c r="C225" s="14" t="s">
        <v>30354</v>
      </c>
      <c r="D225" s="13" t="s">
        <v>29</v>
      </c>
      <c r="E225" s="15">
        <v>1</v>
      </c>
      <c r="F225" s="16">
        <v>45.49</v>
      </c>
      <c r="G225" s="16">
        <v>45.49</v>
      </c>
      <c r="H225" s="24"/>
      <c r="I225" s="24"/>
      <c r="J225" s="25"/>
    </row>
    <row r="226" spans="1:10" ht="42.75" x14ac:dyDescent="0.25">
      <c r="A226" s="12" t="s">
        <v>340</v>
      </c>
      <c r="B226" s="13">
        <v>95796</v>
      </c>
      <c r="C226" s="14" t="s">
        <v>30356</v>
      </c>
      <c r="D226" s="13" t="s">
        <v>29</v>
      </c>
      <c r="E226" s="15">
        <v>2</v>
      </c>
      <c r="F226" s="16">
        <v>61.66</v>
      </c>
      <c r="G226" s="16">
        <v>123.32</v>
      </c>
      <c r="H226" s="24"/>
      <c r="I226" s="24"/>
      <c r="J226" s="25"/>
    </row>
    <row r="227" spans="1:10" ht="42.75" x14ac:dyDescent="0.25">
      <c r="A227" s="12" t="s">
        <v>342</v>
      </c>
      <c r="B227" s="13" t="s">
        <v>18730</v>
      </c>
      <c r="C227" s="14" t="s">
        <v>30392</v>
      </c>
      <c r="D227" s="13" t="s">
        <v>29</v>
      </c>
      <c r="E227" s="15">
        <v>1</v>
      </c>
      <c r="F227" s="16">
        <v>98.97</v>
      </c>
      <c r="G227" s="16">
        <v>98.97</v>
      </c>
      <c r="H227" s="24"/>
      <c r="I227" s="24"/>
      <c r="J227" s="25"/>
    </row>
    <row r="228" spans="1:10" ht="42.75" x14ac:dyDescent="0.25">
      <c r="A228" s="12" t="s">
        <v>343</v>
      </c>
      <c r="B228" s="13" t="s">
        <v>344</v>
      </c>
      <c r="C228" s="14" t="s">
        <v>345</v>
      </c>
      <c r="D228" s="13" t="s">
        <v>59</v>
      </c>
      <c r="E228" s="15">
        <v>42</v>
      </c>
      <c r="F228" s="16">
        <v>31.53</v>
      </c>
      <c r="G228" s="16">
        <v>1324.26</v>
      </c>
      <c r="H228" s="24"/>
      <c r="I228" s="24"/>
      <c r="J228" s="25"/>
    </row>
    <row r="229" spans="1:10" ht="42.75" x14ac:dyDescent="0.25">
      <c r="A229" s="12" t="s">
        <v>346</v>
      </c>
      <c r="B229" s="13" t="s">
        <v>347</v>
      </c>
      <c r="C229" s="14" t="s">
        <v>348</v>
      </c>
      <c r="D229" s="13" t="s">
        <v>59</v>
      </c>
      <c r="E229" s="15">
        <v>17</v>
      </c>
      <c r="F229" s="16">
        <v>34.28</v>
      </c>
      <c r="G229" s="16">
        <v>582.76</v>
      </c>
      <c r="H229" s="24"/>
      <c r="I229" s="24"/>
      <c r="J229" s="25"/>
    </row>
    <row r="230" spans="1:10" ht="42.75" x14ac:dyDescent="0.25">
      <c r="A230" s="12" t="s">
        <v>349</v>
      </c>
      <c r="B230" s="13" t="s">
        <v>350</v>
      </c>
      <c r="C230" s="14" t="s">
        <v>351</v>
      </c>
      <c r="D230" s="13" t="s">
        <v>59</v>
      </c>
      <c r="E230" s="15">
        <v>6</v>
      </c>
      <c r="F230" s="16">
        <v>54.31</v>
      </c>
      <c r="G230" s="16">
        <v>325.86</v>
      </c>
      <c r="H230" s="24"/>
      <c r="I230" s="24"/>
      <c r="J230" s="25"/>
    </row>
    <row r="231" spans="1:10" ht="42.75" x14ac:dyDescent="0.25">
      <c r="A231" s="12" t="s">
        <v>352</v>
      </c>
      <c r="B231" s="13" t="s">
        <v>23762</v>
      </c>
      <c r="C231" s="14" t="s">
        <v>30395</v>
      </c>
      <c r="D231" s="13" t="s">
        <v>59</v>
      </c>
      <c r="E231" s="15">
        <v>6</v>
      </c>
      <c r="F231" s="16">
        <v>27.73</v>
      </c>
      <c r="G231" s="16">
        <v>166.38</v>
      </c>
      <c r="H231" s="24"/>
      <c r="I231" s="24"/>
      <c r="J231" s="25"/>
    </row>
    <row r="232" spans="1:10" ht="42.75" x14ac:dyDescent="0.25">
      <c r="A232" s="12" t="s">
        <v>353</v>
      </c>
      <c r="B232" s="13" t="s">
        <v>354</v>
      </c>
      <c r="C232" s="14" t="s">
        <v>355</v>
      </c>
      <c r="D232" s="13" t="s">
        <v>59</v>
      </c>
      <c r="E232" s="15">
        <v>40</v>
      </c>
      <c r="F232" s="16">
        <v>33.35</v>
      </c>
      <c r="G232" s="16">
        <v>1334</v>
      </c>
      <c r="H232" s="24"/>
      <c r="I232" s="24"/>
      <c r="J232" s="25"/>
    </row>
    <row r="233" spans="1:10" ht="42.75" x14ac:dyDescent="0.25">
      <c r="A233" s="12" t="s">
        <v>356</v>
      </c>
      <c r="B233" s="13" t="s">
        <v>22564</v>
      </c>
      <c r="C233" s="14" t="s">
        <v>30396</v>
      </c>
      <c r="D233" s="13" t="s">
        <v>59</v>
      </c>
      <c r="E233" s="15">
        <v>3</v>
      </c>
      <c r="F233" s="16">
        <v>56.81</v>
      </c>
      <c r="G233" s="16">
        <v>170.43</v>
      </c>
      <c r="H233" s="24"/>
      <c r="I233" s="24"/>
      <c r="J233" s="25"/>
    </row>
    <row r="234" spans="1:10" ht="42.75" x14ac:dyDescent="0.25">
      <c r="A234" s="12" t="s">
        <v>357</v>
      </c>
      <c r="B234" s="13" t="s">
        <v>22566</v>
      </c>
      <c r="C234" s="14" t="s">
        <v>30397</v>
      </c>
      <c r="D234" s="13" t="s">
        <v>59</v>
      </c>
      <c r="E234" s="15">
        <v>3</v>
      </c>
      <c r="F234" s="16">
        <v>53.83</v>
      </c>
      <c r="G234" s="16">
        <v>161.49</v>
      </c>
      <c r="H234" s="24"/>
      <c r="I234" s="24"/>
      <c r="J234" s="25"/>
    </row>
    <row r="235" spans="1:10" ht="42.75" x14ac:dyDescent="0.25">
      <c r="A235" s="12" t="s">
        <v>358</v>
      </c>
      <c r="B235" s="13" t="s">
        <v>22568</v>
      </c>
      <c r="C235" s="14" t="s">
        <v>30398</v>
      </c>
      <c r="D235" s="13" t="s">
        <v>59</v>
      </c>
      <c r="E235" s="15">
        <v>6</v>
      </c>
      <c r="F235" s="16">
        <v>139</v>
      </c>
      <c r="G235" s="16">
        <v>834</v>
      </c>
      <c r="H235" s="24"/>
      <c r="I235" s="24"/>
      <c r="J235" s="25"/>
    </row>
    <row r="236" spans="1:10" ht="57" x14ac:dyDescent="0.25">
      <c r="A236" s="12" t="s">
        <v>359</v>
      </c>
      <c r="B236" s="13" t="s">
        <v>22244</v>
      </c>
      <c r="C236" s="14" t="s">
        <v>30399</v>
      </c>
      <c r="D236" s="13" t="s">
        <v>59</v>
      </c>
      <c r="E236" s="15">
        <v>13</v>
      </c>
      <c r="F236" s="16">
        <v>124.63</v>
      </c>
      <c r="G236" s="16">
        <v>1620.19</v>
      </c>
      <c r="H236" s="24"/>
      <c r="I236" s="24"/>
      <c r="J236" s="25"/>
    </row>
    <row r="237" spans="1:10" x14ac:dyDescent="0.25">
      <c r="A237" s="7" t="s">
        <v>360</v>
      </c>
      <c r="B237" s="8"/>
      <c r="C237" s="9" t="s">
        <v>361</v>
      </c>
      <c r="D237" s="8"/>
      <c r="E237" s="10"/>
      <c r="F237" s="11"/>
      <c r="G237" s="11">
        <v>8128.1500000000005</v>
      </c>
      <c r="H237" s="24"/>
      <c r="I237" s="24"/>
      <c r="J237" s="25"/>
    </row>
    <row r="238" spans="1:10" ht="85.5" x14ac:dyDescent="0.25">
      <c r="A238" s="12" t="s">
        <v>362</v>
      </c>
      <c r="B238" s="13" t="s">
        <v>363</v>
      </c>
      <c r="C238" s="14" t="s">
        <v>364</v>
      </c>
      <c r="D238" s="13" t="s">
        <v>29</v>
      </c>
      <c r="E238" s="15">
        <v>2</v>
      </c>
      <c r="F238" s="16">
        <v>42.85</v>
      </c>
      <c r="G238" s="16">
        <v>85.7</v>
      </c>
      <c r="H238" s="24"/>
      <c r="I238" s="24"/>
      <c r="J238" s="25"/>
    </row>
    <row r="239" spans="1:10" ht="85.5" x14ac:dyDescent="0.25">
      <c r="A239" s="12" t="s">
        <v>365</v>
      </c>
      <c r="B239" s="13" t="s">
        <v>366</v>
      </c>
      <c r="C239" s="14" t="s">
        <v>367</v>
      </c>
      <c r="D239" s="13" t="s">
        <v>29</v>
      </c>
      <c r="E239" s="15">
        <v>5</v>
      </c>
      <c r="F239" s="16">
        <v>29.19</v>
      </c>
      <c r="G239" s="16">
        <v>145.95000000000002</v>
      </c>
      <c r="H239" s="24"/>
      <c r="I239" s="24"/>
      <c r="J239" s="25"/>
    </row>
    <row r="240" spans="1:10" ht="57" x14ac:dyDescent="0.25">
      <c r="A240" s="12" t="s">
        <v>368</v>
      </c>
      <c r="B240" s="13">
        <v>743115</v>
      </c>
      <c r="C240" s="14" t="s">
        <v>30400</v>
      </c>
      <c r="D240" s="13" t="s">
        <v>29</v>
      </c>
      <c r="E240" s="15">
        <v>2</v>
      </c>
      <c r="F240" s="16">
        <v>194.09</v>
      </c>
      <c r="G240" s="16">
        <v>388.18</v>
      </c>
      <c r="H240" s="24"/>
      <c r="I240" s="24"/>
      <c r="J240" s="25"/>
    </row>
    <row r="241" spans="1:10" ht="71.25" x14ac:dyDescent="0.25">
      <c r="A241" s="12" t="s">
        <v>369</v>
      </c>
      <c r="B241" s="13" t="s">
        <v>15099</v>
      </c>
      <c r="C241" s="14" t="s">
        <v>30401</v>
      </c>
      <c r="D241" s="13" t="s">
        <v>29</v>
      </c>
      <c r="E241" s="15">
        <v>4</v>
      </c>
      <c r="F241" s="16">
        <v>873.14</v>
      </c>
      <c r="G241" s="16">
        <v>3492.56</v>
      </c>
      <c r="H241" s="24"/>
      <c r="I241" s="24"/>
      <c r="J241" s="25"/>
    </row>
    <row r="242" spans="1:10" ht="42.75" x14ac:dyDescent="0.25">
      <c r="A242" s="12" t="s">
        <v>370</v>
      </c>
      <c r="B242" s="13">
        <v>5050</v>
      </c>
      <c r="C242" s="14" t="s">
        <v>821</v>
      </c>
      <c r="D242" s="13" t="s">
        <v>29</v>
      </c>
      <c r="E242" s="15">
        <v>4</v>
      </c>
      <c r="F242" s="16">
        <v>579.24</v>
      </c>
      <c r="G242" s="16">
        <v>2316.96</v>
      </c>
      <c r="H242" s="24"/>
      <c r="I242" s="24"/>
      <c r="J242" s="25"/>
    </row>
    <row r="243" spans="1:10" ht="42.75" x14ac:dyDescent="0.25">
      <c r="A243" s="12" t="s">
        <v>371</v>
      </c>
      <c r="B243" s="13">
        <v>14166</v>
      </c>
      <c r="C243" s="14" t="s">
        <v>2231</v>
      </c>
      <c r="D243" s="13" t="s">
        <v>29</v>
      </c>
      <c r="E243" s="15">
        <v>1</v>
      </c>
      <c r="F243" s="16">
        <v>1698.8</v>
      </c>
      <c r="G243" s="16">
        <v>1698.8</v>
      </c>
      <c r="H243" s="24"/>
      <c r="I243" s="24"/>
      <c r="J243" s="25"/>
    </row>
    <row r="244" spans="1:10" x14ac:dyDescent="0.25">
      <c r="A244" s="7" t="s">
        <v>372</v>
      </c>
      <c r="B244" s="8"/>
      <c r="C244" s="9" t="s">
        <v>373</v>
      </c>
      <c r="D244" s="8"/>
      <c r="E244" s="10"/>
      <c r="F244" s="11"/>
      <c r="G244" s="11">
        <v>25700.979999999996</v>
      </c>
      <c r="H244" s="24"/>
      <c r="I244" s="24"/>
      <c r="J244" s="25"/>
    </row>
    <row r="245" spans="1:10" ht="42.75" x14ac:dyDescent="0.25">
      <c r="A245" s="12" t="s">
        <v>374</v>
      </c>
      <c r="B245" s="13">
        <v>91926</v>
      </c>
      <c r="C245" s="14" t="s">
        <v>30357</v>
      </c>
      <c r="D245" s="13" t="s">
        <v>59</v>
      </c>
      <c r="E245" s="15">
        <v>132</v>
      </c>
      <c r="F245" s="16">
        <v>5.25</v>
      </c>
      <c r="G245" s="16">
        <v>693</v>
      </c>
      <c r="H245" s="24"/>
      <c r="I245" s="24"/>
      <c r="J245" s="25"/>
    </row>
    <row r="246" spans="1:10" ht="42.75" x14ac:dyDescent="0.25">
      <c r="A246" s="12" t="s">
        <v>376</v>
      </c>
      <c r="B246" s="13">
        <v>91927</v>
      </c>
      <c r="C246" s="14" t="s">
        <v>30358</v>
      </c>
      <c r="D246" s="13" t="s">
        <v>59</v>
      </c>
      <c r="E246" s="15">
        <v>102</v>
      </c>
      <c r="F246" s="16">
        <v>5.91</v>
      </c>
      <c r="G246" s="16">
        <v>602.82000000000005</v>
      </c>
      <c r="H246" s="24"/>
      <c r="I246" s="24"/>
      <c r="J246" s="25"/>
    </row>
    <row r="247" spans="1:10" ht="42.75" x14ac:dyDescent="0.25">
      <c r="A247" s="12" t="s">
        <v>378</v>
      </c>
      <c r="B247" s="13">
        <v>91935</v>
      </c>
      <c r="C247" s="14" t="s">
        <v>30359</v>
      </c>
      <c r="D247" s="13" t="s">
        <v>59</v>
      </c>
      <c r="E247" s="15">
        <v>122</v>
      </c>
      <c r="F247" s="16">
        <v>31.06</v>
      </c>
      <c r="G247" s="16">
        <v>3789.3199999999997</v>
      </c>
      <c r="H247" s="24"/>
      <c r="I247" s="24"/>
      <c r="J247" s="25"/>
    </row>
    <row r="248" spans="1:10" ht="57" x14ac:dyDescent="0.25">
      <c r="A248" s="12" t="s">
        <v>380</v>
      </c>
      <c r="B248" s="13">
        <v>92984</v>
      </c>
      <c r="C248" s="14" t="s">
        <v>30360</v>
      </c>
      <c r="D248" s="13" t="s">
        <v>59</v>
      </c>
      <c r="E248" s="15">
        <v>10</v>
      </c>
      <c r="F248" s="16">
        <v>34.39</v>
      </c>
      <c r="G248" s="16">
        <v>343.9</v>
      </c>
      <c r="H248" s="24"/>
      <c r="I248" s="24"/>
      <c r="J248" s="25"/>
    </row>
    <row r="249" spans="1:10" ht="57" x14ac:dyDescent="0.25">
      <c r="A249" s="12" t="s">
        <v>382</v>
      </c>
      <c r="B249" s="13">
        <v>92986</v>
      </c>
      <c r="C249" s="14" t="s">
        <v>30361</v>
      </c>
      <c r="D249" s="13" t="s">
        <v>59</v>
      </c>
      <c r="E249" s="15">
        <v>3</v>
      </c>
      <c r="F249" s="16">
        <v>47.66</v>
      </c>
      <c r="G249" s="16">
        <v>142.97999999999999</v>
      </c>
      <c r="H249" s="24"/>
      <c r="I249" s="24"/>
      <c r="J249" s="25"/>
    </row>
    <row r="250" spans="1:10" ht="57" x14ac:dyDescent="0.25">
      <c r="A250" s="12" t="s">
        <v>384</v>
      </c>
      <c r="B250" s="13">
        <v>92988</v>
      </c>
      <c r="C250" s="14" t="s">
        <v>30362</v>
      </c>
      <c r="D250" s="13" t="s">
        <v>59</v>
      </c>
      <c r="E250" s="15">
        <v>52</v>
      </c>
      <c r="F250" s="16">
        <v>69.290000000000006</v>
      </c>
      <c r="G250" s="16">
        <v>3603.0800000000004</v>
      </c>
      <c r="H250" s="24"/>
      <c r="I250" s="24"/>
      <c r="J250" s="25"/>
    </row>
    <row r="251" spans="1:10" ht="57" x14ac:dyDescent="0.25">
      <c r="A251" s="12" t="s">
        <v>386</v>
      </c>
      <c r="B251" s="13">
        <v>101567</v>
      </c>
      <c r="C251" s="14" t="s">
        <v>30363</v>
      </c>
      <c r="D251" s="13" t="s">
        <v>59</v>
      </c>
      <c r="E251" s="15">
        <v>24</v>
      </c>
      <c r="F251" s="16">
        <v>119.92</v>
      </c>
      <c r="G251" s="16">
        <v>2878.08</v>
      </c>
      <c r="H251" s="24"/>
      <c r="I251" s="24"/>
      <c r="J251" s="25"/>
    </row>
    <row r="252" spans="1:10" x14ac:dyDescent="0.25">
      <c r="A252" s="12" t="s">
        <v>30580</v>
      </c>
      <c r="B252" s="13" t="s">
        <v>30617</v>
      </c>
      <c r="C252" s="14" t="s">
        <v>30438</v>
      </c>
      <c r="D252" s="13" t="s">
        <v>17688</v>
      </c>
      <c r="E252" s="15">
        <v>20</v>
      </c>
      <c r="F252" s="16">
        <v>682.39</v>
      </c>
      <c r="G252" s="16">
        <v>13647.8</v>
      </c>
      <c r="H252" s="24"/>
      <c r="I252" s="24"/>
      <c r="J252" s="25"/>
    </row>
    <row r="253" spans="1:10" x14ac:dyDescent="0.25">
      <c r="A253" s="7" t="s">
        <v>388</v>
      </c>
      <c r="B253" s="8"/>
      <c r="C253" s="9" t="s">
        <v>30478</v>
      </c>
      <c r="D253" s="8"/>
      <c r="E253" s="10"/>
      <c r="F253" s="11"/>
      <c r="G253" s="11">
        <v>7173.76</v>
      </c>
      <c r="H253" s="24"/>
      <c r="I253" s="24"/>
      <c r="J253" s="25"/>
    </row>
    <row r="254" spans="1:10" ht="199.5" x14ac:dyDescent="0.25">
      <c r="A254" s="12" t="s">
        <v>389</v>
      </c>
      <c r="B254" s="13" t="s">
        <v>16235</v>
      </c>
      <c r="C254" s="14" t="s">
        <v>30402</v>
      </c>
      <c r="D254" s="13" t="s">
        <v>59</v>
      </c>
      <c r="E254" s="15">
        <v>101</v>
      </c>
      <c r="F254" s="16">
        <v>24.26</v>
      </c>
      <c r="G254" s="16">
        <v>2450.2600000000002</v>
      </c>
      <c r="H254" s="24"/>
      <c r="I254" s="24"/>
      <c r="J254" s="25"/>
    </row>
    <row r="255" spans="1:10" ht="199.5" x14ac:dyDescent="0.25">
      <c r="A255" s="12" t="s">
        <v>390</v>
      </c>
      <c r="B255" s="13" t="s">
        <v>16230</v>
      </c>
      <c r="C255" s="14" t="s">
        <v>30403</v>
      </c>
      <c r="D255" s="13" t="s">
        <v>59</v>
      </c>
      <c r="E255" s="15">
        <v>94</v>
      </c>
      <c r="F255" s="16">
        <v>50.25</v>
      </c>
      <c r="G255" s="16">
        <v>4723.5</v>
      </c>
      <c r="H255" s="24"/>
      <c r="I255" s="24"/>
      <c r="J255" s="25"/>
    </row>
    <row r="256" spans="1:10" x14ac:dyDescent="0.25">
      <c r="A256" s="7" t="s">
        <v>391</v>
      </c>
      <c r="B256" s="8"/>
      <c r="C256" s="9" t="s">
        <v>392</v>
      </c>
      <c r="D256" s="8"/>
      <c r="E256" s="10"/>
      <c r="F256" s="11"/>
      <c r="G256" s="11">
        <v>970.49</v>
      </c>
      <c r="H256" s="24"/>
      <c r="I256" s="24"/>
      <c r="J256" s="25"/>
    </row>
    <row r="257" spans="1:10" ht="57" x14ac:dyDescent="0.25">
      <c r="A257" s="12" t="s">
        <v>393</v>
      </c>
      <c r="B257" s="13">
        <v>101879</v>
      </c>
      <c r="C257" s="14" t="s">
        <v>30404</v>
      </c>
      <c r="D257" s="13" t="s">
        <v>29</v>
      </c>
      <c r="E257" s="15">
        <v>1</v>
      </c>
      <c r="F257" s="16">
        <v>738.74</v>
      </c>
      <c r="G257" s="16">
        <v>738.74</v>
      </c>
      <c r="H257" s="24"/>
      <c r="I257" s="24"/>
      <c r="J257" s="25"/>
    </row>
    <row r="258" spans="1:10" ht="42.75" x14ac:dyDescent="0.25">
      <c r="A258" s="12" t="s">
        <v>394</v>
      </c>
      <c r="B258" s="13" t="s">
        <v>20223</v>
      </c>
      <c r="C258" s="14" t="s">
        <v>395</v>
      </c>
      <c r="D258" s="13" t="s">
        <v>29</v>
      </c>
      <c r="E258" s="15">
        <v>1</v>
      </c>
      <c r="F258" s="16">
        <v>120.19</v>
      </c>
      <c r="G258" s="16">
        <v>120.19</v>
      </c>
      <c r="H258" s="24"/>
      <c r="I258" s="24"/>
      <c r="J258" s="25"/>
    </row>
    <row r="259" spans="1:10" ht="28.5" x14ac:dyDescent="0.25">
      <c r="A259" s="12" t="s">
        <v>396</v>
      </c>
      <c r="B259" s="13">
        <v>93661</v>
      </c>
      <c r="C259" s="14" t="s">
        <v>30364</v>
      </c>
      <c r="D259" s="13" t="s">
        <v>29</v>
      </c>
      <c r="E259" s="15">
        <v>1</v>
      </c>
      <c r="F259" s="16">
        <v>111.56</v>
      </c>
      <c r="G259" s="16">
        <v>111.56</v>
      </c>
      <c r="H259" s="24"/>
      <c r="I259" s="24"/>
      <c r="J259" s="25"/>
    </row>
    <row r="260" spans="1:10" x14ac:dyDescent="0.25">
      <c r="A260" s="7" t="s">
        <v>397</v>
      </c>
      <c r="B260" s="8"/>
      <c r="C260" s="9" t="s">
        <v>30489</v>
      </c>
      <c r="D260" s="8"/>
      <c r="E260" s="10"/>
      <c r="F260" s="11"/>
      <c r="G260" s="11">
        <v>8428.49</v>
      </c>
      <c r="H260" s="24"/>
      <c r="I260" s="24"/>
      <c r="J260" s="25"/>
    </row>
    <row r="261" spans="1:10" ht="71.25" x14ac:dyDescent="0.25">
      <c r="A261" s="12" t="s">
        <v>398</v>
      </c>
      <c r="B261" s="13" t="s">
        <v>18137</v>
      </c>
      <c r="C261" s="14" t="s">
        <v>30405</v>
      </c>
      <c r="D261" s="13" t="s">
        <v>29</v>
      </c>
      <c r="E261" s="15">
        <v>1</v>
      </c>
      <c r="F261" s="16">
        <v>8428.49</v>
      </c>
      <c r="G261" s="16">
        <v>8428.49</v>
      </c>
      <c r="H261" s="24"/>
      <c r="I261" s="24"/>
      <c r="J261" s="25"/>
    </row>
    <row r="262" spans="1:10" x14ac:dyDescent="0.25">
      <c r="A262" s="7" t="s">
        <v>399</v>
      </c>
      <c r="B262" s="8"/>
      <c r="C262" s="9" t="s">
        <v>77</v>
      </c>
      <c r="D262" s="8"/>
      <c r="E262" s="10"/>
      <c r="F262" s="11"/>
      <c r="G262" s="11">
        <v>1336.1092000000001</v>
      </c>
      <c r="H262" s="24"/>
      <c r="I262" s="24"/>
      <c r="J262" s="25"/>
    </row>
    <row r="263" spans="1:10" ht="42.75" x14ac:dyDescent="0.25">
      <c r="A263" s="12" t="s">
        <v>400</v>
      </c>
      <c r="B263" s="13" t="s">
        <v>401</v>
      </c>
      <c r="C263" s="14" t="s">
        <v>402</v>
      </c>
      <c r="D263" s="13" t="s">
        <v>73</v>
      </c>
      <c r="E263" s="15">
        <v>3.9</v>
      </c>
      <c r="F263" s="16">
        <v>80.16</v>
      </c>
      <c r="G263" s="16">
        <v>312.62399999999997</v>
      </c>
      <c r="H263" s="24"/>
      <c r="I263" s="24"/>
      <c r="J263" s="25"/>
    </row>
    <row r="264" spans="1:10" ht="28.5" x14ac:dyDescent="0.25">
      <c r="A264" s="12" t="s">
        <v>403</v>
      </c>
      <c r="B264" s="13">
        <v>101616</v>
      </c>
      <c r="C264" s="14" t="s">
        <v>30365</v>
      </c>
      <c r="D264" s="13" t="s">
        <v>68</v>
      </c>
      <c r="E264" s="15">
        <v>13</v>
      </c>
      <c r="F264" s="16">
        <v>7.15</v>
      </c>
      <c r="G264" s="16">
        <v>92.95</v>
      </c>
      <c r="H264" s="24"/>
      <c r="I264" s="24"/>
      <c r="J264" s="25"/>
    </row>
    <row r="265" spans="1:10" ht="28.5" x14ac:dyDescent="0.25">
      <c r="A265" s="12" t="s">
        <v>405</v>
      </c>
      <c r="B265" s="13" t="s">
        <v>406</v>
      </c>
      <c r="C265" s="14" t="s">
        <v>407</v>
      </c>
      <c r="D265" s="13" t="s">
        <v>73</v>
      </c>
      <c r="E265" s="15">
        <v>0.39</v>
      </c>
      <c r="F265" s="16">
        <v>250.76</v>
      </c>
      <c r="G265" s="16">
        <v>97.796400000000006</v>
      </c>
      <c r="H265" s="24"/>
      <c r="I265" s="24"/>
      <c r="J265" s="25"/>
    </row>
    <row r="266" spans="1:10" ht="42.75" x14ac:dyDescent="0.25">
      <c r="A266" s="12" t="s">
        <v>408</v>
      </c>
      <c r="B266" s="13" t="s">
        <v>409</v>
      </c>
      <c r="C266" s="14" t="s">
        <v>410</v>
      </c>
      <c r="D266" s="13" t="s">
        <v>73</v>
      </c>
      <c r="E266" s="15">
        <v>3.79</v>
      </c>
      <c r="F266" s="16">
        <v>80.16</v>
      </c>
      <c r="G266" s="16">
        <v>303.8064</v>
      </c>
      <c r="H266" s="24"/>
      <c r="I266" s="24"/>
      <c r="J266" s="25"/>
    </row>
    <row r="267" spans="1:10" ht="57" x14ac:dyDescent="0.25">
      <c r="A267" s="12" t="s">
        <v>411</v>
      </c>
      <c r="B267" s="13" t="s">
        <v>412</v>
      </c>
      <c r="C267" s="14" t="s">
        <v>413</v>
      </c>
      <c r="D267" s="13" t="s">
        <v>73</v>
      </c>
      <c r="E267" s="15">
        <v>0.86</v>
      </c>
      <c r="F267" s="16">
        <v>27.8</v>
      </c>
      <c r="G267" s="16">
        <v>23.908000000000001</v>
      </c>
      <c r="H267" s="24"/>
      <c r="I267" s="24"/>
      <c r="J267" s="25"/>
    </row>
    <row r="268" spans="1:10" ht="42.75" x14ac:dyDescent="0.25">
      <c r="A268" s="12" t="s">
        <v>414</v>
      </c>
      <c r="B268" s="13" t="s">
        <v>415</v>
      </c>
      <c r="C268" s="14" t="s">
        <v>416</v>
      </c>
      <c r="D268" s="13" t="s">
        <v>73</v>
      </c>
      <c r="E268" s="15">
        <v>0.86</v>
      </c>
      <c r="F268" s="16">
        <v>106.54</v>
      </c>
      <c r="G268" s="16">
        <v>91.624400000000009</v>
      </c>
      <c r="H268" s="24"/>
      <c r="I268" s="24"/>
      <c r="J268" s="25"/>
    </row>
    <row r="269" spans="1:10" ht="42.75" x14ac:dyDescent="0.25">
      <c r="A269" s="12" t="s">
        <v>417</v>
      </c>
      <c r="B269" s="13" t="s">
        <v>418</v>
      </c>
      <c r="C269" s="14" t="s">
        <v>419</v>
      </c>
      <c r="D269" s="13" t="s">
        <v>59</v>
      </c>
      <c r="E269" s="15">
        <v>65</v>
      </c>
      <c r="F269" s="16">
        <v>6.36</v>
      </c>
      <c r="G269" s="16">
        <v>413.40000000000003</v>
      </c>
      <c r="H269" s="24"/>
      <c r="I269" s="24"/>
      <c r="J269" s="25"/>
    </row>
    <row r="270" spans="1:10" x14ac:dyDescent="0.25">
      <c r="A270" s="7" t="s">
        <v>420</v>
      </c>
      <c r="B270" s="8"/>
      <c r="C270" s="9" t="s">
        <v>421</v>
      </c>
      <c r="D270" s="8"/>
      <c r="E270" s="10"/>
      <c r="F270" s="11"/>
      <c r="G270" s="11">
        <v>24647.379200000003</v>
      </c>
      <c r="H270" s="24"/>
      <c r="I270" s="24"/>
      <c r="J270" s="25"/>
    </row>
    <row r="271" spans="1:10" x14ac:dyDescent="0.25">
      <c r="A271" s="7" t="s">
        <v>422</v>
      </c>
      <c r="B271" s="8"/>
      <c r="C271" s="9" t="s">
        <v>423</v>
      </c>
      <c r="D271" s="8"/>
      <c r="E271" s="10"/>
      <c r="F271" s="11"/>
      <c r="G271" s="11">
        <v>9867.98</v>
      </c>
      <c r="H271" s="24"/>
      <c r="I271" s="24"/>
      <c r="J271" s="25"/>
    </row>
    <row r="272" spans="1:10" ht="57" x14ac:dyDescent="0.25">
      <c r="A272" s="12" t="s">
        <v>424</v>
      </c>
      <c r="B272" s="13" t="s">
        <v>425</v>
      </c>
      <c r="C272" s="14" t="s">
        <v>426</v>
      </c>
      <c r="D272" s="13" t="s">
        <v>59</v>
      </c>
      <c r="E272" s="15">
        <v>6</v>
      </c>
      <c r="F272" s="16">
        <v>34.51</v>
      </c>
      <c r="G272" s="16">
        <v>207.06</v>
      </c>
      <c r="H272" s="24"/>
      <c r="I272" s="24"/>
      <c r="J272" s="25"/>
    </row>
    <row r="273" spans="1:10" ht="57" x14ac:dyDescent="0.25">
      <c r="A273" s="12" t="s">
        <v>427</v>
      </c>
      <c r="B273" s="13" t="s">
        <v>428</v>
      </c>
      <c r="C273" s="14" t="s">
        <v>429</v>
      </c>
      <c r="D273" s="13" t="s">
        <v>59</v>
      </c>
      <c r="E273" s="15">
        <v>86</v>
      </c>
      <c r="F273" s="16">
        <v>63.19</v>
      </c>
      <c r="G273" s="16">
        <v>5434.34</v>
      </c>
      <c r="H273" s="24"/>
      <c r="I273" s="24"/>
      <c r="J273" s="25"/>
    </row>
    <row r="274" spans="1:10" ht="57" x14ac:dyDescent="0.25">
      <c r="A274" s="12" t="s">
        <v>430</v>
      </c>
      <c r="B274" s="13" t="s">
        <v>431</v>
      </c>
      <c r="C274" s="14" t="s">
        <v>432</v>
      </c>
      <c r="D274" s="13" t="s">
        <v>59</v>
      </c>
      <c r="E274" s="15">
        <v>45</v>
      </c>
      <c r="F274" s="16">
        <v>75.58</v>
      </c>
      <c r="G274" s="16">
        <v>3401.1</v>
      </c>
      <c r="H274" s="24"/>
      <c r="I274" s="24"/>
      <c r="J274" s="25"/>
    </row>
    <row r="275" spans="1:10" ht="42.75" x14ac:dyDescent="0.25">
      <c r="A275" s="12" t="s">
        <v>433</v>
      </c>
      <c r="B275" s="13">
        <v>119230</v>
      </c>
      <c r="C275" s="14" t="s">
        <v>434</v>
      </c>
      <c r="D275" s="13" t="s">
        <v>29</v>
      </c>
      <c r="E275" s="15">
        <v>2</v>
      </c>
      <c r="F275" s="16">
        <v>123.16</v>
      </c>
      <c r="G275" s="16">
        <v>246.32</v>
      </c>
      <c r="H275" s="24"/>
      <c r="I275" s="24"/>
      <c r="J275" s="25"/>
    </row>
    <row r="276" spans="1:10" ht="28.5" x14ac:dyDescent="0.25">
      <c r="A276" s="12" t="s">
        <v>435</v>
      </c>
      <c r="B276" s="17">
        <v>118311</v>
      </c>
      <c r="C276" s="14" t="s">
        <v>436</v>
      </c>
      <c r="D276" s="13" t="s">
        <v>29</v>
      </c>
      <c r="E276" s="15">
        <v>2</v>
      </c>
      <c r="F276" s="16">
        <v>289.58</v>
      </c>
      <c r="G276" s="16">
        <v>579.16</v>
      </c>
      <c r="H276" s="24"/>
      <c r="I276" s="24"/>
      <c r="J276" s="25"/>
    </row>
    <row r="277" spans="1:10" x14ac:dyDescent="0.25">
      <c r="A277" s="7" t="s">
        <v>437</v>
      </c>
      <c r="B277" s="8"/>
      <c r="C277" s="9" t="s">
        <v>438</v>
      </c>
      <c r="D277" s="8"/>
      <c r="E277" s="10"/>
      <c r="F277" s="11"/>
      <c r="G277" s="11">
        <v>6067.8000000000011</v>
      </c>
      <c r="H277" s="24"/>
      <c r="I277" s="24"/>
      <c r="J277" s="25"/>
    </row>
    <row r="278" spans="1:10" ht="42.75" x14ac:dyDescent="0.25">
      <c r="A278" s="12" t="s">
        <v>439</v>
      </c>
      <c r="B278" s="13" t="s">
        <v>20077</v>
      </c>
      <c r="C278" s="14" t="s">
        <v>30421</v>
      </c>
      <c r="D278" s="13" t="s">
        <v>29</v>
      </c>
      <c r="E278" s="15">
        <v>120</v>
      </c>
      <c r="F278" s="16">
        <v>45.49</v>
      </c>
      <c r="G278" s="16">
        <v>5458.8</v>
      </c>
      <c r="H278" s="24"/>
      <c r="I278" s="24"/>
      <c r="J278" s="25"/>
    </row>
    <row r="279" spans="1:10" ht="28.5" x14ac:dyDescent="0.25">
      <c r="A279" s="12" t="s">
        <v>440</v>
      </c>
      <c r="B279" s="13">
        <v>1575</v>
      </c>
      <c r="C279" s="14" t="s">
        <v>30422</v>
      </c>
      <c r="D279" s="13" t="s">
        <v>29</v>
      </c>
      <c r="E279" s="15">
        <v>1</v>
      </c>
      <c r="F279" s="16">
        <v>3.51</v>
      </c>
      <c r="G279" s="16">
        <v>3.51</v>
      </c>
      <c r="H279" s="24"/>
      <c r="I279" s="24"/>
      <c r="J279" s="25"/>
    </row>
    <row r="280" spans="1:10" ht="28.5" x14ac:dyDescent="0.25">
      <c r="A280" s="12" t="s">
        <v>441</v>
      </c>
      <c r="B280" s="13">
        <v>1578</v>
      </c>
      <c r="C280" s="14" t="s">
        <v>30423</v>
      </c>
      <c r="D280" s="13" t="s">
        <v>29</v>
      </c>
      <c r="E280" s="15">
        <v>2</v>
      </c>
      <c r="F280" s="16">
        <v>9.51</v>
      </c>
      <c r="G280" s="16">
        <v>19.02</v>
      </c>
      <c r="H280" s="24"/>
      <c r="I280" s="24"/>
      <c r="J280" s="25"/>
    </row>
    <row r="281" spans="1:10" ht="57" x14ac:dyDescent="0.25">
      <c r="A281" s="12" t="s">
        <v>443</v>
      </c>
      <c r="B281" s="13" t="s">
        <v>20087</v>
      </c>
      <c r="C281" s="14" t="s">
        <v>30424</v>
      </c>
      <c r="D281" s="13" t="s">
        <v>29</v>
      </c>
      <c r="E281" s="15">
        <v>2</v>
      </c>
      <c r="F281" s="16">
        <v>80.2</v>
      </c>
      <c r="G281" s="16">
        <v>160.4</v>
      </c>
      <c r="H281" s="24"/>
      <c r="I281" s="24"/>
      <c r="J281" s="25"/>
    </row>
    <row r="282" spans="1:10" ht="42.75" x14ac:dyDescent="0.25">
      <c r="A282" s="12" t="s">
        <v>444</v>
      </c>
      <c r="B282" s="17">
        <v>119203</v>
      </c>
      <c r="C282" s="14" t="s">
        <v>446</v>
      </c>
      <c r="D282" s="13" t="s">
        <v>29</v>
      </c>
      <c r="E282" s="15">
        <v>1</v>
      </c>
      <c r="F282" s="16">
        <v>293.98</v>
      </c>
      <c r="G282" s="16">
        <v>293.98</v>
      </c>
      <c r="H282" s="24"/>
      <c r="I282" s="24"/>
      <c r="J282" s="25"/>
    </row>
    <row r="283" spans="1:10" ht="42.75" x14ac:dyDescent="0.25">
      <c r="A283" s="12" t="s">
        <v>445</v>
      </c>
      <c r="B283" s="13" t="s">
        <v>22899</v>
      </c>
      <c r="C283" s="14" t="s">
        <v>30425</v>
      </c>
      <c r="D283" s="13" t="s">
        <v>59</v>
      </c>
      <c r="E283" s="15">
        <v>3</v>
      </c>
      <c r="F283" s="16">
        <v>44.03</v>
      </c>
      <c r="G283" s="16">
        <v>132.09</v>
      </c>
      <c r="H283" s="24"/>
      <c r="I283" s="24"/>
      <c r="J283" s="25"/>
    </row>
    <row r="284" spans="1:10" x14ac:dyDescent="0.25">
      <c r="A284" s="7" t="s">
        <v>447</v>
      </c>
      <c r="B284" s="8"/>
      <c r="C284" s="9" t="s">
        <v>448</v>
      </c>
      <c r="D284" s="8"/>
      <c r="E284" s="10"/>
      <c r="F284" s="11"/>
      <c r="G284" s="11">
        <v>863.73</v>
      </c>
      <c r="H284" s="24"/>
      <c r="I284" s="24"/>
      <c r="J284" s="25"/>
    </row>
    <row r="285" spans="1:10" ht="28.5" x14ac:dyDescent="0.25">
      <c r="A285" s="12" t="s">
        <v>449</v>
      </c>
      <c r="B285" s="13"/>
      <c r="C285" s="14" t="s">
        <v>30482</v>
      </c>
      <c r="D285" s="13" t="s">
        <v>29</v>
      </c>
      <c r="E285" s="15">
        <v>63</v>
      </c>
      <c r="F285" s="16">
        <v>1.88</v>
      </c>
      <c r="G285" s="16">
        <v>118.44</v>
      </c>
      <c r="H285" s="24"/>
      <c r="I285" s="24"/>
      <c r="J285" s="25"/>
    </row>
    <row r="286" spans="1:10" ht="42.75" x14ac:dyDescent="0.25">
      <c r="A286" s="12" t="s">
        <v>450</v>
      </c>
      <c r="B286" s="17">
        <v>119222</v>
      </c>
      <c r="C286" s="14" t="s">
        <v>451</v>
      </c>
      <c r="D286" s="13" t="s">
        <v>29</v>
      </c>
      <c r="E286" s="15">
        <v>63</v>
      </c>
      <c r="F286" s="16">
        <v>2.79</v>
      </c>
      <c r="G286" s="16">
        <v>175.77</v>
      </c>
      <c r="H286" s="24"/>
      <c r="I286" s="24"/>
      <c r="J286" s="25"/>
    </row>
    <row r="287" spans="1:10" ht="28.5" x14ac:dyDescent="0.25">
      <c r="A287" s="12" t="s">
        <v>452</v>
      </c>
      <c r="B287" s="13" t="s">
        <v>17415</v>
      </c>
      <c r="C287" s="14" t="s">
        <v>30426</v>
      </c>
      <c r="D287" s="13" t="s">
        <v>29</v>
      </c>
      <c r="E287" s="15">
        <v>63</v>
      </c>
      <c r="F287" s="16">
        <v>9.0399999999999991</v>
      </c>
      <c r="G287" s="16">
        <v>569.52</v>
      </c>
      <c r="H287" s="24"/>
      <c r="I287" s="24"/>
      <c r="J287" s="25"/>
    </row>
    <row r="288" spans="1:10" x14ac:dyDescent="0.25">
      <c r="A288" s="7" t="s">
        <v>453</v>
      </c>
      <c r="B288" s="8"/>
      <c r="C288" s="9" t="s">
        <v>454</v>
      </c>
      <c r="D288" s="8"/>
      <c r="E288" s="10"/>
      <c r="F288" s="11"/>
      <c r="G288" s="11">
        <v>381.89</v>
      </c>
      <c r="H288" s="24"/>
      <c r="I288" s="24"/>
      <c r="J288" s="25"/>
    </row>
    <row r="289" spans="1:10" ht="42.75" x14ac:dyDescent="0.25">
      <c r="A289" s="12" t="s">
        <v>455</v>
      </c>
      <c r="B289" s="13" t="s">
        <v>21481</v>
      </c>
      <c r="C289" s="14" t="s">
        <v>30428</v>
      </c>
      <c r="D289" s="13" t="s">
        <v>29</v>
      </c>
      <c r="E289" s="15">
        <v>1</v>
      </c>
      <c r="F289" s="16">
        <v>173.74</v>
      </c>
      <c r="G289" s="16">
        <v>173.74</v>
      </c>
      <c r="H289" s="24"/>
      <c r="I289" s="24"/>
      <c r="J289" s="25"/>
    </row>
    <row r="290" spans="1:10" x14ac:dyDescent="0.25">
      <c r="A290" s="12" t="s">
        <v>456</v>
      </c>
      <c r="B290" s="13">
        <v>119244</v>
      </c>
      <c r="C290" s="14" t="s">
        <v>30427</v>
      </c>
      <c r="D290" s="13" t="s">
        <v>29</v>
      </c>
      <c r="E290" s="15">
        <v>3</v>
      </c>
      <c r="F290" s="16">
        <v>25.02</v>
      </c>
      <c r="G290" s="16">
        <v>75.06</v>
      </c>
      <c r="H290" s="24"/>
      <c r="I290" s="24"/>
      <c r="J290" s="25"/>
    </row>
    <row r="291" spans="1:10" ht="57" x14ac:dyDescent="0.25">
      <c r="A291" s="12" t="s">
        <v>457</v>
      </c>
      <c r="B291" s="17">
        <v>119245</v>
      </c>
      <c r="C291" s="14" t="s">
        <v>458</v>
      </c>
      <c r="D291" s="13" t="s">
        <v>29</v>
      </c>
      <c r="E291" s="15">
        <v>1</v>
      </c>
      <c r="F291" s="16">
        <v>133.09</v>
      </c>
      <c r="G291" s="16">
        <v>133.09</v>
      </c>
      <c r="H291" s="24"/>
      <c r="I291" s="24"/>
      <c r="J291" s="25"/>
    </row>
    <row r="292" spans="1:10" x14ac:dyDescent="0.25">
      <c r="A292" s="7" t="s">
        <v>459</v>
      </c>
      <c r="B292" s="8"/>
      <c r="C292" s="9" t="s">
        <v>77</v>
      </c>
      <c r="D292" s="8"/>
      <c r="E292" s="10"/>
      <c r="F292" s="11"/>
      <c r="G292" s="11">
        <v>7465.9791999999998</v>
      </c>
      <c r="H292" s="24"/>
      <c r="I292" s="24"/>
      <c r="J292" s="25"/>
    </row>
    <row r="293" spans="1:10" ht="42.75" x14ac:dyDescent="0.25">
      <c r="A293" s="12" t="s">
        <v>460</v>
      </c>
      <c r="B293" s="13" t="s">
        <v>401</v>
      </c>
      <c r="C293" s="14" t="s">
        <v>402</v>
      </c>
      <c r="D293" s="13" t="s">
        <v>73</v>
      </c>
      <c r="E293" s="15">
        <v>2.6999999999999997</v>
      </c>
      <c r="F293" s="16">
        <v>80.16</v>
      </c>
      <c r="G293" s="16">
        <v>216.43199999999996</v>
      </c>
      <c r="H293" s="24"/>
      <c r="I293" s="24"/>
      <c r="J293" s="25"/>
    </row>
    <row r="294" spans="1:10" ht="28.5" x14ac:dyDescent="0.25">
      <c r="A294" s="12" t="s">
        <v>461</v>
      </c>
      <c r="B294" s="13">
        <v>101616</v>
      </c>
      <c r="C294" s="14" t="s">
        <v>30365</v>
      </c>
      <c r="D294" s="13" t="s">
        <v>68</v>
      </c>
      <c r="E294" s="15">
        <v>9</v>
      </c>
      <c r="F294" s="16">
        <v>7.15</v>
      </c>
      <c r="G294" s="16">
        <v>64.350000000000009</v>
      </c>
      <c r="H294" s="24"/>
      <c r="I294" s="24"/>
      <c r="J294" s="25"/>
    </row>
    <row r="295" spans="1:10" ht="28.5" x14ac:dyDescent="0.25">
      <c r="A295" s="12" t="s">
        <v>462</v>
      </c>
      <c r="B295" s="13" t="s">
        <v>406</v>
      </c>
      <c r="C295" s="14" t="s">
        <v>407</v>
      </c>
      <c r="D295" s="13" t="s">
        <v>73</v>
      </c>
      <c r="E295" s="15">
        <v>0.27</v>
      </c>
      <c r="F295" s="16">
        <v>250.76</v>
      </c>
      <c r="G295" s="16">
        <v>67.705200000000005</v>
      </c>
      <c r="H295" s="24"/>
      <c r="I295" s="24"/>
      <c r="J295" s="25"/>
    </row>
    <row r="296" spans="1:10" ht="42.75" x14ac:dyDescent="0.25">
      <c r="A296" s="12" t="s">
        <v>463</v>
      </c>
      <c r="B296" s="13" t="s">
        <v>409</v>
      </c>
      <c r="C296" s="14" t="s">
        <v>410</v>
      </c>
      <c r="D296" s="13" t="s">
        <v>73</v>
      </c>
      <c r="E296" s="15">
        <v>2.59</v>
      </c>
      <c r="F296" s="16">
        <v>80.16</v>
      </c>
      <c r="G296" s="16">
        <v>207.61439999999999</v>
      </c>
      <c r="H296" s="24"/>
      <c r="I296" s="24"/>
      <c r="J296" s="25"/>
    </row>
    <row r="297" spans="1:10" ht="57" x14ac:dyDescent="0.25">
      <c r="A297" s="12" t="s">
        <v>464</v>
      </c>
      <c r="B297" s="13" t="s">
        <v>412</v>
      </c>
      <c r="C297" s="14" t="s">
        <v>413</v>
      </c>
      <c r="D297" s="13" t="s">
        <v>73</v>
      </c>
      <c r="E297" s="15">
        <v>0.64</v>
      </c>
      <c r="F297" s="16">
        <v>27.8</v>
      </c>
      <c r="G297" s="16">
        <v>17.792000000000002</v>
      </c>
      <c r="H297" s="24"/>
      <c r="I297" s="24"/>
      <c r="J297" s="25"/>
    </row>
    <row r="298" spans="1:10" ht="42.75" x14ac:dyDescent="0.25">
      <c r="A298" s="12" t="s">
        <v>465</v>
      </c>
      <c r="B298" s="13" t="s">
        <v>415</v>
      </c>
      <c r="C298" s="14" t="s">
        <v>416</v>
      </c>
      <c r="D298" s="13" t="s">
        <v>73</v>
      </c>
      <c r="E298" s="15">
        <v>0.64</v>
      </c>
      <c r="F298" s="16">
        <v>106.54</v>
      </c>
      <c r="G298" s="16">
        <v>68.185600000000008</v>
      </c>
      <c r="H298" s="24"/>
      <c r="I298" s="24"/>
      <c r="J298" s="25"/>
    </row>
    <row r="299" spans="1:10" x14ac:dyDescent="0.25">
      <c r="A299" s="12" t="s">
        <v>30581</v>
      </c>
      <c r="B299" s="13" t="s">
        <v>30617</v>
      </c>
      <c r="C299" s="14" t="s">
        <v>30438</v>
      </c>
      <c r="D299" s="13" t="s">
        <v>17688</v>
      </c>
      <c r="E299" s="15">
        <v>10</v>
      </c>
      <c r="F299" s="16">
        <v>682.39</v>
      </c>
      <c r="G299" s="16">
        <v>6823.9</v>
      </c>
      <c r="H299" s="24"/>
      <c r="I299" s="24"/>
      <c r="J299" s="25"/>
    </row>
    <row r="300" spans="1:10" x14ac:dyDescent="0.25">
      <c r="A300" s="7" t="s">
        <v>466</v>
      </c>
      <c r="B300" s="8"/>
      <c r="C300" s="9" t="s">
        <v>467</v>
      </c>
      <c r="D300" s="8"/>
      <c r="E300" s="10"/>
      <c r="F300" s="21"/>
      <c r="G300" s="11">
        <v>686.9</v>
      </c>
      <c r="H300" s="24"/>
      <c r="I300" s="24"/>
      <c r="J300" s="25"/>
    </row>
    <row r="301" spans="1:10" x14ac:dyDescent="0.25">
      <c r="A301" s="7" t="s">
        <v>468</v>
      </c>
      <c r="B301" s="8"/>
      <c r="C301" s="9" t="s">
        <v>324</v>
      </c>
      <c r="D301" s="8"/>
      <c r="E301" s="10"/>
      <c r="F301" s="21"/>
      <c r="G301" s="11">
        <v>686.9</v>
      </c>
      <c r="H301" s="24"/>
      <c r="I301" s="24"/>
      <c r="J301" s="25"/>
    </row>
    <row r="302" spans="1:10" ht="42.75" x14ac:dyDescent="0.25">
      <c r="A302" s="12" t="s">
        <v>469</v>
      </c>
      <c r="B302" s="13" t="s">
        <v>354</v>
      </c>
      <c r="C302" s="14" t="s">
        <v>355</v>
      </c>
      <c r="D302" s="13" t="s">
        <v>59</v>
      </c>
      <c r="E302" s="15">
        <v>10</v>
      </c>
      <c r="F302" s="16">
        <v>33.35</v>
      </c>
      <c r="G302" s="16">
        <v>333.5</v>
      </c>
      <c r="H302" s="24"/>
      <c r="I302" s="24"/>
      <c r="J302" s="25"/>
    </row>
    <row r="303" spans="1:10" ht="28.5" x14ac:dyDescent="0.25">
      <c r="A303" s="12" t="s">
        <v>470</v>
      </c>
      <c r="B303" s="13">
        <v>43097</v>
      </c>
      <c r="C303" s="14" t="s">
        <v>30429</v>
      </c>
      <c r="D303" s="13" t="s">
        <v>29</v>
      </c>
      <c r="E303" s="15">
        <v>3</v>
      </c>
      <c r="F303" s="16">
        <v>65.33</v>
      </c>
      <c r="G303" s="16">
        <v>195.99</v>
      </c>
      <c r="H303" s="24"/>
      <c r="I303" s="24"/>
      <c r="J303" s="25"/>
    </row>
    <row r="304" spans="1:10" ht="42.75" x14ac:dyDescent="0.25">
      <c r="A304" s="12" t="s">
        <v>471</v>
      </c>
      <c r="B304" s="13">
        <v>95789</v>
      </c>
      <c r="C304" s="14" t="s">
        <v>30366</v>
      </c>
      <c r="D304" s="13" t="s">
        <v>29</v>
      </c>
      <c r="E304" s="15">
        <v>3</v>
      </c>
      <c r="F304" s="16">
        <v>52.47</v>
      </c>
      <c r="G304" s="16">
        <v>157.41</v>
      </c>
      <c r="H304" s="24"/>
      <c r="I304" s="24"/>
      <c r="J304" s="25"/>
    </row>
    <row r="305" spans="1:10" x14ac:dyDescent="0.25">
      <c r="A305" s="7" t="s">
        <v>475</v>
      </c>
      <c r="B305" s="8"/>
      <c r="C305" s="9" t="s">
        <v>476</v>
      </c>
      <c r="D305" s="8"/>
      <c r="E305" s="10"/>
      <c r="F305" s="11"/>
      <c r="G305" s="11">
        <v>1299906.7320999999</v>
      </c>
      <c r="H305" s="24"/>
      <c r="I305" s="24"/>
      <c r="J305" s="25"/>
    </row>
    <row r="306" spans="1:10" x14ac:dyDescent="0.25">
      <c r="A306" s="7" t="s">
        <v>477</v>
      </c>
      <c r="B306" s="8"/>
      <c r="C306" s="9" t="s">
        <v>30446</v>
      </c>
      <c r="D306" s="8"/>
      <c r="E306" s="10"/>
      <c r="F306" s="11"/>
      <c r="G306" s="11">
        <v>4338.7644</v>
      </c>
      <c r="H306" s="24"/>
      <c r="I306" s="24"/>
      <c r="J306" s="25"/>
    </row>
    <row r="307" spans="1:10" ht="42.75" x14ac:dyDescent="0.25">
      <c r="A307" s="12" t="s">
        <v>478</v>
      </c>
      <c r="B307" s="13" t="s">
        <v>401</v>
      </c>
      <c r="C307" s="14" t="s">
        <v>402</v>
      </c>
      <c r="D307" s="13" t="s">
        <v>73</v>
      </c>
      <c r="E307" s="15">
        <v>3.46</v>
      </c>
      <c r="F307" s="16">
        <v>80.16</v>
      </c>
      <c r="G307" s="16">
        <v>277.35359999999997</v>
      </c>
      <c r="H307" s="24"/>
      <c r="I307" s="24"/>
      <c r="J307" s="25"/>
    </row>
    <row r="308" spans="1:10" ht="57" x14ac:dyDescent="0.25">
      <c r="A308" s="12" t="s">
        <v>479</v>
      </c>
      <c r="B308" s="13">
        <v>97083</v>
      </c>
      <c r="C308" s="14" t="s">
        <v>30367</v>
      </c>
      <c r="D308" s="13" t="s">
        <v>68</v>
      </c>
      <c r="E308" s="15">
        <v>10.24</v>
      </c>
      <c r="F308" s="16">
        <v>3.71</v>
      </c>
      <c r="G308" s="16">
        <v>37.990400000000001</v>
      </c>
      <c r="H308" s="24"/>
      <c r="I308" s="24"/>
      <c r="J308" s="25"/>
    </row>
    <row r="309" spans="1:10" ht="42.75" x14ac:dyDescent="0.25">
      <c r="A309" s="12" t="s">
        <v>481</v>
      </c>
      <c r="B309" s="13" t="s">
        <v>302</v>
      </c>
      <c r="C309" s="14" t="s">
        <v>303</v>
      </c>
      <c r="D309" s="13" t="s">
        <v>68</v>
      </c>
      <c r="E309" s="15">
        <v>2.0499999999999998</v>
      </c>
      <c r="F309" s="16">
        <v>85</v>
      </c>
      <c r="G309" s="16">
        <v>174.24999999999997</v>
      </c>
      <c r="H309" s="24"/>
      <c r="I309" s="24"/>
      <c r="J309" s="25"/>
    </row>
    <row r="310" spans="1:10" ht="42.75" x14ac:dyDescent="0.25">
      <c r="A310" s="12" t="s">
        <v>482</v>
      </c>
      <c r="B310" s="13" t="s">
        <v>790</v>
      </c>
      <c r="C310" s="14" t="s">
        <v>483</v>
      </c>
      <c r="D310" s="13" t="s">
        <v>73</v>
      </c>
      <c r="E310" s="15">
        <v>0.51</v>
      </c>
      <c r="F310" s="16">
        <v>237.17</v>
      </c>
      <c r="G310" s="16">
        <v>120.9567</v>
      </c>
      <c r="H310" s="24"/>
      <c r="I310" s="24"/>
      <c r="J310" s="25"/>
    </row>
    <row r="311" spans="1:10" ht="42.75" x14ac:dyDescent="0.25">
      <c r="A311" s="12" t="s">
        <v>484</v>
      </c>
      <c r="B311" s="13">
        <v>97092</v>
      </c>
      <c r="C311" s="14" t="s">
        <v>30368</v>
      </c>
      <c r="D311" s="13" t="s">
        <v>116</v>
      </c>
      <c r="E311" s="15">
        <v>63.69</v>
      </c>
      <c r="F311" s="16">
        <v>19.2</v>
      </c>
      <c r="G311" s="16">
        <v>1222.848</v>
      </c>
      <c r="H311" s="24"/>
      <c r="I311" s="24"/>
      <c r="J311" s="25"/>
    </row>
    <row r="312" spans="1:10" ht="57" x14ac:dyDescent="0.25">
      <c r="A312" s="12" t="s">
        <v>486</v>
      </c>
      <c r="B312" s="13" t="s">
        <v>487</v>
      </c>
      <c r="C312" s="14" t="s">
        <v>488</v>
      </c>
      <c r="D312" s="13" t="s">
        <v>73</v>
      </c>
      <c r="E312" s="15">
        <v>2.0499999999999998</v>
      </c>
      <c r="F312" s="16">
        <v>990.69</v>
      </c>
      <c r="G312" s="16">
        <v>2030.9144999999999</v>
      </c>
      <c r="H312" s="24"/>
      <c r="I312" s="24"/>
      <c r="J312" s="25"/>
    </row>
    <row r="313" spans="1:10" ht="28.5" x14ac:dyDescent="0.25">
      <c r="A313" s="12" t="s">
        <v>489</v>
      </c>
      <c r="B313" s="13">
        <v>93382</v>
      </c>
      <c r="C313" s="14" t="s">
        <v>30352</v>
      </c>
      <c r="D313" s="13" t="s">
        <v>73</v>
      </c>
      <c r="E313" s="15">
        <v>0.9</v>
      </c>
      <c r="F313" s="16">
        <v>30.11</v>
      </c>
      <c r="G313" s="16">
        <v>27.099</v>
      </c>
      <c r="H313" s="24"/>
      <c r="I313" s="24"/>
      <c r="J313" s="25"/>
    </row>
    <row r="314" spans="1:10" ht="57" x14ac:dyDescent="0.25">
      <c r="A314" s="12" t="s">
        <v>490</v>
      </c>
      <c r="B314" s="13" t="s">
        <v>412</v>
      </c>
      <c r="C314" s="14" t="s">
        <v>413</v>
      </c>
      <c r="D314" s="13" t="s">
        <v>73</v>
      </c>
      <c r="E314" s="15">
        <v>3.33</v>
      </c>
      <c r="F314" s="16">
        <v>27.8</v>
      </c>
      <c r="G314" s="16">
        <v>92.573999999999998</v>
      </c>
      <c r="H314" s="24"/>
      <c r="I314" s="24"/>
      <c r="J314" s="25"/>
    </row>
    <row r="315" spans="1:10" ht="42.75" x14ac:dyDescent="0.25">
      <c r="A315" s="12" t="s">
        <v>491</v>
      </c>
      <c r="B315" s="13" t="s">
        <v>415</v>
      </c>
      <c r="C315" s="14" t="s">
        <v>416</v>
      </c>
      <c r="D315" s="13" t="s">
        <v>73</v>
      </c>
      <c r="E315" s="15">
        <v>3.33</v>
      </c>
      <c r="F315" s="16">
        <v>106.54</v>
      </c>
      <c r="G315" s="16">
        <v>354.77820000000003</v>
      </c>
      <c r="H315" s="24"/>
      <c r="I315" s="24"/>
      <c r="J315" s="25"/>
    </row>
    <row r="316" spans="1:10" x14ac:dyDescent="0.25">
      <c r="A316" s="7" t="s">
        <v>492</v>
      </c>
      <c r="B316" s="8"/>
      <c r="C316" s="9" t="s">
        <v>493</v>
      </c>
      <c r="D316" s="8"/>
      <c r="E316" s="10"/>
      <c r="F316" s="11"/>
      <c r="G316" s="11">
        <v>554.40639999999996</v>
      </c>
      <c r="H316" s="24"/>
      <c r="I316" s="24"/>
      <c r="J316" s="25"/>
    </row>
    <row r="317" spans="1:10" ht="42.75" x14ac:dyDescent="0.25">
      <c r="A317" s="12" t="s">
        <v>494</v>
      </c>
      <c r="B317" s="13" t="s">
        <v>302</v>
      </c>
      <c r="C317" s="14" t="s">
        <v>303</v>
      </c>
      <c r="D317" s="13" t="s">
        <v>68</v>
      </c>
      <c r="E317" s="15">
        <v>0.88</v>
      </c>
      <c r="F317" s="16">
        <v>85</v>
      </c>
      <c r="G317" s="16">
        <v>74.8</v>
      </c>
      <c r="H317" s="24"/>
      <c r="I317" s="24"/>
      <c r="J317" s="25"/>
    </row>
    <row r="318" spans="1:10" ht="42.75" x14ac:dyDescent="0.25">
      <c r="A318" s="12" t="s">
        <v>495</v>
      </c>
      <c r="B318" s="13">
        <v>97092</v>
      </c>
      <c r="C318" s="14" t="s">
        <v>30368</v>
      </c>
      <c r="D318" s="13" t="s">
        <v>116</v>
      </c>
      <c r="E318" s="15">
        <v>13.93</v>
      </c>
      <c r="F318" s="16">
        <v>19.2</v>
      </c>
      <c r="G318" s="16">
        <v>267.45599999999996</v>
      </c>
      <c r="H318" s="24"/>
      <c r="I318" s="24"/>
      <c r="J318" s="25"/>
    </row>
    <row r="319" spans="1:10" ht="57" x14ac:dyDescent="0.25">
      <c r="A319" s="12" t="s">
        <v>496</v>
      </c>
      <c r="B319" s="13" t="s">
        <v>296</v>
      </c>
      <c r="C319" s="14" t="s">
        <v>297</v>
      </c>
      <c r="D319" s="13" t="s">
        <v>73</v>
      </c>
      <c r="E319" s="15">
        <v>0.22</v>
      </c>
      <c r="F319" s="16">
        <v>964.32</v>
      </c>
      <c r="G319" s="16">
        <v>212.15040000000002</v>
      </c>
      <c r="H319" s="24"/>
      <c r="I319" s="24"/>
      <c r="J319" s="25"/>
    </row>
    <row r="320" spans="1:10" x14ac:dyDescent="0.25">
      <c r="A320" s="7" t="s">
        <v>497</v>
      </c>
      <c r="B320" s="8"/>
      <c r="C320" s="9" t="s">
        <v>498</v>
      </c>
      <c r="D320" s="8"/>
      <c r="E320" s="10"/>
      <c r="F320" s="11"/>
      <c r="G320" s="11">
        <v>10614.6227</v>
      </c>
      <c r="H320" s="24"/>
      <c r="I320" s="24"/>
      <c r="J320" s="25"/>
    </row>
    <row r="321" spans="1:10" ht="42.75" x14ac:dyDescent="0.25">
      <c r="A321" s="12" t="s">
        <v>499</v>
      </c>
      <c r="B321" s="13">
        <v>96523</v>
      </c>
      <c r="C321" s="14" t="s">
        <v>30369</v>
      </c>
      <c r="D321" s="13" t="s">
        <v>73</v>
      </c>
      <c r="E321" s="15">
        <v>21.91</v>
      </c>
      <c r="F321" s="16">
        <v>104.42</v>
      </c>
      <c r="G321" s="16">
        <v>2287.8422</v>
      </c>
      <c r="H321" s="24"/>
      <c r="I321" s="24"/>
      <c r="J321" s="25"/>
    </row>
    <row r="322" spans="1:10" ht="28.5" x14ac:dyDescent="0.25">
      <c r="A322" s="12" t="s">
        <v>501</v>
      </c>
      <c r="B322" s="13">
        <v>101616</v>
      </c>
      <c r="C322" s="14" t="s">
        <v>30365</v>
      </c>
      <c r="D322" s="13" t="s">
        <v>68</v>
      </c>
      <c r="E322" s="15">
        <v>8.0500000000000007</v>
      </c>
      <c r="F322" s="16">
        <v>7.15</v>
      </c>
      <c r="G322" s="16">
        <v>57.557500000000005</v>
      </c>
      <c r="H322" s="24"/>
      <c r="I322" s="24"/>
      <c r="J322" s="25"/>
    </row>
    <row r="323" spans="1:10" ht="28.5" x14ac:dyDescent="0.25">
      <c r="A323" s="12" t="s">
        <v>502</v>
      </c>
      <c r="B323" s="13" t="s">
        <v>299</v>
      </c>
      <c r="C323" s="14" t="s">
        <v>300</v>
      </c>
      <c r="D323" s="13" t="s">
        <v>116</v>
      </c>
      <c r="E323" s="15">
        <v>89.48</v>
      </c>
      <c r="F323" s="16">
        <v>14.43</v>
      </c>
      <c r="G323" s="16">
        <v>1291.1964</v>
      </c>
      <c r="H323" s="24"/>
      <c r="I323" s="24"/>
      <c r="J323" s="25"/>
    </row>
    <row r="324" spans="1:10" ht="42.75" x14ac:dyDescent="0.25">
      <c r="A324" s="12" t="s">
        <v>503</v>
      </c>
      <c r="B324" s="13" t="s">
        <v>302</v>
      </c>
      <c r="C324" s="14" t="s">
        <v>303</v>
      </c>
      <c r="D324" s="13" t="s">
        <v>68</v>
      </c>
      <c r="E324" s="15">
        <v>11.88</v>
      </c>
      <c r="F324" s="16">
        <v>85</v>
      </c>
      <c r="G324" s="16">
        <v>1009.8000000000001</v>
      </c>
      <c r="H324" s="24"/>
      <c r="I324" s="24"/>
      <c r="J324" s="25"/>
    </row>
    <row r="325" spans="1:10" ht="28.5" x14ac:dyDescent="0.25">
      <c r="A325" s="12" t="s">
        <v>504</v>
      </c>
      <c r="B325" s="13" t="s">
        <v>505</v>
      </c>
      <c r="C325" s="14" t="s">
        <v>506</v>
      </c>
      <c r="D325" s="13" t="s">
        <v>73</v>
      </c>
      <c r="E325" s="15">
        <v>0.4</v>
      </c>
      <c r="F325" s="16">
        <v>689.84</v>
      </c>
      <c r="G325" s="16">
        <v>275.93600000000004</v>
      </c>
      <c r="H325" s="24"/>
      <c r="I325" s="24"/>
      <c r="J325" s="25"/>
    </row>
    <row r="326" spans="1:10" ht="28.5" x14ac:dyDescent="0.25">
      <c r="A326" s="12" t="s">
        <v>507</v>
      </c>
      <c r="B326" s="13" t="s">
        <v>508</v>
      </c>
      <c r="C326" s="14" t="s">
        <v>509</v>
      </c>
      <c r="D326" s="13" t="s">
        <v>68</v>
      </c>
      <c r="E326" s="15">
        <v>26.12</v>
      </c>
      <c r="F326" s="16">
        <v>40.369999999999997</v>
      </c>
      <c r="G326" s="16">
        <v>1054.4644000000001</v>
      </c>
      <c r="H326" s="24"/>
      <c r="I326" s="24"/>
      <c r="J326" s="25"/>
    </row>
    <row r="327" spans="1:10" ht="57" x14ac:dyDescent="0.25">
      <c r="A327" s="12" t="s">
        <v>510</v>
      </c>
      <c r="B327" s="13" t="s">
        <v>296</v>
      </c>
      <c r="C327" s="14" t="s">
        <v>297</v>
      </c>
      <c r="D327" s="13" t="s">
        <v>73</v>
      </c>
      <c r="E327" s="15">
        <v>3.22</v>
      </c>
      <c r="F327" s="16">
        <v>964.32</v>
      </c>
      <c r="G327" s="16">
        <v>3105.1104000000005</v>
      </c>
      <c r="H327" s="24"/>
      <c r="I327" s="24"/>
      <c r="J327" s="25"/>
    </row>
    <row r="328" spans="1:10" ht="28.5" x14ac:dyDescent="0.25">
      <c r="A328" s="12" t="s">
        <v>511</v>
      </c>
      <c r="B328" s="13">
        <v>93382</v>
      </c>
      <c r="C328" s="14" t="s">
        <v>30352</v>
      </c>
      <c r="D328" s="13" t="s">
        <v>73</v>
      </c>
      <c r="E328" s="15">
        <v>15.88</v>
      </c>
      <c r="F328" s="16">
        <v>30.11</v>
      </c>
      <c r="G328" s="16">
        <v>478.14680000000004</v>
      </c>
      <c r="H328" s="24"/>
      <c r="I328" s="24"/>
      <c r="J328" s="25"/>
    </row>
    <row r="329" spans="1:10" ht="57" x14ac:dyDescent="0.25">
      <c r="A329" s="12" t="s">
        <v>512</v>
      </c>
      <c r="B329" s="13" t="s">
        <v>412</v>
      </c>
      <c r="C329" s="14" t="s">
        <v>413</v>
      </c>
      <c r="D329" s="13" t="s">
        <v>73</v>
      </c>
      <c r="E329" s="15">
        <v>7.85</v>
      </c>
      <c r="F329" s="16">
        <v>27.8</v>
      </c>
      <c r="G329" s="16">
        <v>218.23</v>
      </c>
      <c r="H329" s="24"/>
      <c r="I329" s="24"/>
      <c r="J329" s="25"/>
    </row>
    <row r="330" spans="1:10" ht="42.75" x14ac:dyDescent="0.25">
      <c r="A330" s="12" t="s">
        <v>513</v>
      </c>
      <c r="B330" s="13" t="s">
        <v>415</v>
      </c>
      <c r="C330" s="14" t="s">
        <v>416</v>
      </c>
      <c r="D330" s="13" t="s">
        <v>73</v>
      </c>
      <c r="E330" s="15">
        <v>7.85</v>
      </c>
      <c r="F330" s="16">
        <v>106.54</v>
      </c>
      <c r="G330" s="16">
        <v>836.33900000000006</v>
      </c>
      <c r="H330" s="24"/>
      <c r="I330" s="24"/>
      <c r="J330" s="25"/>
    </row>
    <row r="331" spans="1:10" x14ac:dyDescent="0.25">
      <c r="A331" s="7" t="s">
        <v>514</v>
      </c>
      <c r="B331" s="8"/>
      <c r="C331" s="9" t="s">
        <v>515</v>
      </c>
      <c r="D331" s="8"/>
      <c r="E331" s="10"/>
      <c r="F331" s="11"/>
      <c r="G331" s="11">
        <v>4502.5934999999999</v>
      </c>
      <c r="H331" s="24"/>
      <c r="I331" s="24"/>
      <c r="J331" s="25"/>
    </row>
    <row r="332" spans="1:10" ht="42.75" x14ac:dyDescent="0.25">
      <c r="A332" s="12" t="s">
        <v>516</v>
      </c>
      <c r="B332" s="13" t="s">
        <v>401</v>
      </c>
      <c r="C332" s="14" t="s">
        <v>402</v>
      </c>
      <c r="D332" s="13" t="s">
        <v>73</v>
      </c>
      <c r="E332" s="15">
        <v>5.81</v>
      </c>
      <c r="F332" s="16">
        <v>80.16</v>
      </c>
      <c r="G332" s="16">
        <v>465.72959999999995</v>
      </c>
      <c r="H332" s="24"/>
      <c r="I332" s="24"/>
      <c r="J332" s="25"/>
    </row>
    <row r="333" spans="1:10" ht="28.5" x14ac:dyDescent="0.25">
      <c r="A333" s="12" t="s">
        <v>517</v>
      </c>
      <c r="B333" s="13">
        <v>101616</v>
      </c>
      <c r="C333" s="14" t="s">
        <v>30365</v>
      </c>
      <c r="D333" s="13" t="s">
        <v>68</v>
      </c>
      <c r="E333" s="15">
        <v>3.53</v>
      </c>
      <c r="F333" s="16">
        <v>7.15</v>
      </c>
      <c r="G333" s="16">
        <v>25.2395</v>
      </c>
      <c r="H333" s="24"/>
      <c r="I333" s="24"/>
      <c r="J333" s="25"/>
    </row>
    <row r="334" spans="1:10" ht="42.75" x14ac:dyDescent="0.25">
      <c r="A334" s="12" t="s">
        <v>518</v>
      </c>
      <c r="B334" s="13" t="s">
        <v>302</v>
      </c>
      <c r="C334" s="14" t="s">
        <v>303</v>
      </c>
      <c r="D334" s="13" t="s">
        <v>68</v>
      </c>
      <c r="E334" s="15">
        <v>12.28</v>
      </c>
      <c r="F334" s="16">
        <v>85</v>
      </c>
      <c r="G334" s="16">
        <v>1043.8</v>
      </c>
      <c r="H334" s="24"/>
      <c r="I334" s="24"/>
      <c r="J334" s="25"/>
    </row>
    <row r="335" spans="1:10" ht="28.5" x14ac:dyDescent="0.25">
      <c r="A335" s="12" t="s">
        <v>519</v>
      </c>
      <c r="B335" s="13" t="s">
        <v>505</v>
      </c>
      <c r="C335" s="14" t="s">
        <v>506</v>
      </c>
      <c r="D335" s="13" t="s">
        <v>73</v>
      </c>
      <c r="E335" s="15">
        <v>0.17</v>
      </c>
      <c r="F335" s="16">
        <v>689.84</v>
      </c>
      <c r="G335" s="16">
        <v>117.27280000000002</v>
      </c>
      <c r="H335" s="24"/>
      <c r="I335" s="24"/>
      <c r="J335" s="25"/>
    </row>
    <row r="336" spans="1:10" ht="28.5" x14ac:dyDescent="0.25">
      <c r="A336" s="12" t="s">
        <v>520</v>
      </c>
      <c r="B336" s="13" t="s">
        <v>508</v>
      </c>
      <c r="C336" s="14" t="s">
        <v>509</v>
      </c>
      <c r="D336" s="13" t="s">
        <v>68</v>
      </c>
      <c r="E336" s="15">
        <v>22.33</v>
      </c>
      <c r="F336" s="16">
        <v>40.369999999999997</v>
      </c>
      <c r="G336" s="16">
        <v>901.46209999999985</v>
      </c>
      <c r="H336" s="24"/>
      <c r="I336" s="24"/>
      <c r="J336" s="25"/>
    </row>
    <row r="337" spans="1:10" ht="28.5" x14ac:dyDescent="0.25">
      <c r="A337" s="12" t="s">
        <v>521</v>
      </c>
      <c r="B337" s="13" t="s">
        <v>299</v>
      </c>
      <c r="C337" s="14" t="s">
        <v>300</v>
      </c>
      <c r="D337" s="13" t="s">
        <v>116</v>
      </c>
      <c r="E337" s="15">
        <v>57.04</v>
      </c>
      <c r="F337" s="16">
        <v>14.43</v>
      </c>
      <c r="G337" s="16">
        <v>823.08719999999994</v>
      </c>
      <c r="H337" s="24"/>
      <c r="I337" s="24"/>
      <c r="J337" s="25"/>
    </row>
    <row r="338" spans="1:10" ht="57" x14ac:dyDescent="0.25">
      <c r="A338" s="12" t="s">
        <v>522</v>
      </c>
      <c r="B338" s="13" t="s">
        <v>296</v>
      </c>
      <c r="C338" s="14" t="s">
        <v>297</v>
      </c>
      <c r="D338" s="13" t="s">
        <v>73</v>
      </c>
      <c r="E338" s="15">
        <v>0.75</v>
      </c>
      <c r="F338" s="16">
        <v>964.32</v>
      </c>
      <c r="G338" s="16">
        <v>723.24</v>
      </c>
      <c r="H338" s="24"/>
      <c r="I338" s="24"/>
      <c r="J338" s="25"/>
    </row>
    <row r="339" spans="1:10" ht="28.5" x14ac:dyDescent="0.25">
      <c r="A339" s="12" t="s">
        <v>523</v>
      </c>
      <c r="B339" s="13">
        <v>93382</v>
      </c>
      <c r="C339" s="14" t="s">
        <v>30352</v>
      </c>
      <c r="D339" s="13" t="s">
        <v>73</v>
      </c>
      <c r="E339" s="15">
        <v>4.2300000000000004</v>
      </c>
      <c r="F339" s="16">
        <v>30.11</v>
      </c>
      <c r="G339" s="16">
        <v>127.3653</v>
      </c>
      <c r="H339" s="24"/>
      <c r="I339" s="24"/>
      <c r="J339" s="25"/>
    </row>
    <row r="340" spans="1:10" ht="57" x14ac:dyDescent="0.25">
      <c r="A340" s="12" t="s">
        <v>524</v>
      </c>
      <c r="B340" s="13" t="s">
        <v>412</v>
      </c>
      <c r="C340" s="14" t="s">
        <v>413</v>
      </c>
      <c r="D340" s="13" t="s">
        <v>73</v>
      </c>
      <c r="E340" s="15">
        <v>2.0499999999999998</v>
      </c>
      <c r="F340" s="16">
        <v>27.8</v>
      </c>
      <c r="G340" s="16">
        <v>56.989999999999995</v>
      </c>
      <c r="H340" s="24"/>
      <c r="I340" s="24"/>
      <c r="J340" s="25"/>
    </row>
    <row r="341" spans="1:10" ht="42.75" x14ac:dyDescent="0.25">
      <c r="A341" s="12" t="s">
        <v>525</v>
      </c>
      <c r="B341" s="13" t="s">
        <v>415</v>
      </c>
      <c r="C341" s="14" t="s">
        <v>416</v>
      </c>
      <c r="D341" s="13" t="s">
        <v>73</v>
      </c>
      <c r="E341" s="15">
        <v>2.0499999999999998</v>
      </c>
      <c r="F341" s="16">
        <v>106.54</v>
      </c>
      <c r="G341" s="16">
        <v>218.40699999999998</v>
      </c>
      <c r="H341" s="24"/>
      <c r="I341" s="24"/>
      <c r="J341" s="25"/>
    </row>
    <row r="342" spans="1:10" x14ac:dyDescent="0.25">
      <c r="A342" s="7" t="s">
        <v>526</v>
      </c>
      <c r="B342" s="8"/>
      <c r="C342" s="9" t="s">
        <v>527</v>
      </c>
      <c r="D342" s="8"/>
      <c r="E342" s="10"/>
      <c r="F342" s="11"/>
      <c r="G342" s="11">
        <v>9817.6887999999981</v>
      </c>
      <c r="H342" s="24"/>
      <c r="I342" s="24"/>
      <c r="J342" s="25"/>
    </row>
    <row r="343" spans="1:10" ht="42.75" x14ac:dyDescent="0.25">
      <c r="A343" s="12" t="s">
        <v>528</v>
      </c>
      <c r="B343" s="13" t="s">
        <v>401</v>
      </c>
      <c r="C343" s="14" t="s">
        <v>402</v>
      </c>
      <c r="D343" s="13" t="s">
        <v>73</v>
      </c>
      <c r="E343" s="15">
        <v>5.36</v>
      </c>
      <c r="F343" s="16">
        <v>80.16</v>
      </c>
      <c r="G343" s="16">
        <v>429.6576</v>
      </c>
      <c r="H343" s="24"/>
      <c r="I343" s="24"/>
      <c r="J343" s="25"/>
    </row>
    <row r="344" spans="1:10" ht="28.5" x14ac:dyDescent="0.25">
      <c r="A344" s="12" t="s">
        <v>529</v>
      </c>
      <c r="B344" s="13">
        <v>101616</v>
      </c>
      <c r="C344" s="14" t="s">
        <v>30365</v>
      </c>
      <c r="D344" s="13" t="s">
        <v>68</v>
      </c>
      <c r="E344" s="15">
        <v>18.329999999999998</v>
      </c>
      <c r="F344" s="16">
        <v>7.15</v>
      </c>
      <c r="G344" s="16">
        <v>131.05949999999999</v>
      </c>
      <c r="H344" s="24"/>
      <c r="I344" s="24"/>
      <c r="J344" s="25"/>
    </row>
    <row r="345" spans="1:10" ht="42.75" x14ac:dyDescent="0.25">
      <c r="A345" s="12" t="s">
        <v>530</v>
      </c>
      <c r="B345" s="13" t="s">
        <v>302</v>
      </c>
      <c r="C345" s="14" t="s">
        <v>303</v>
      </c>
      <c r="D345" s="13" t="s">
        <v>68</v>
      </c>
      <c r="E345" s="15">
        <v>0.44</v>
      </c>
      <c r="F345" s="16">
        <v>85</v>
      </c>
      <c r="G345" s="16">
        <v>37.4</v>
      </c>
      <c r="H345" s="24"/>
      <c r="I345" s="24"/>
      <c r="J345" s="25"/>
    </row>
    <row r="346" spans="1:10" ht="28.5" x14ac:dyDescent="0.25">
      <c r="A346" s="12" t="s">
        <v>531</v>
      </c>
      <c r="B346" s="13" t="s">
        <v>505</v>
      </c>
      <c r="C346" s="14" t="s">
        <v>506</v>
      </c>
      <c r="D346" s="13" t="s">
        <v>73</v>
      </c>
      <c r="E346" s="15">
        <v>0.91</v>
      </c>
      <c r="F346" s="16">
        <v>689.84</v>
      </c>
      <c r="G346" s="16">
        <v>627.75440000000003</v>
      </c>
      <c r="H346" s="24"/>
      <c r="I346" s="24"/>
      <c r="J346" s="25"/>
    </row>
    <row r="347" spans="1:10" ht="28.5" x14ac:dyDescent="0.25">
      <c r="A347" s="12" t="s">
        <v>532</v>
      </c>
      <c r="B347" s="13" t="s">
        <v>508</v>
      </c>
      <c r="C347" s="14" t="s">
        <v>509</v>
      </c>
      <c r="D347" s="13" t="s">
        <v>68</v>
      </c>
      <c r="E347" s="15">
        <v>21.49</v>
      </c>
      <c r="F347" s="16">
        <v>40.369999999999997</v>
      </c>
      <c r="G347" s="16">
        <v>867.55129999999986</v>
      </c>
      <c r="H347" s="24"/>
      <c r="I347" s="24"/>
      <c r="J347" s="25"/>
    </row>
    <row r="348" spans="1:10" ht="28.5" x14ac:dyDescent="0.25">
      <c r="A348" s="12" t="s">
        <v>533</v>
      </c>
      <c r="B348" s="13" t="s">
        <v>299</v>
      </c>
      <c r="C348" s="14" t="s">
        <v>300</v>
      </c>
      <c r="D348" s="13" t="s">
        <v>116</v>
      </c>
      <c r="E348" s="15">
        <v>228.99</v>
      </c>
      <c r="F348" s="16">
        <v>14.43</v>
      </c>
      <c r="G348" s="16">
        <v>3304.3256999999999</v>
      </c>
      <c r="H348" s="24"/>
      <c r="I348" s="24"/>
      <c r="J348" s="25"/>
    </row>
    <row r="349" spans="1:10" ht="57" x14ac:dyDescent="0.25">
      <c r="A349" s="12" t="s">
        <v>534</v>
      </c>
      <c r="B349" s="13" t="s">
        <v>296</v>
      </c>
      <c r="C349" s="14" t="s">
        <v>297</v>
      </c>
      <c r="D349" s="13" t="s">
        <v>73</v>
      </c>
      <c r="E349" s="15">
        <v>3.67</v>
      </c>
      <c r="F349" s="16">
        <v>964.32</v>
      </c>
      <c r="G349" s="16">
        <v>3539.0544</v>
      </c>
      <c r="H349" s="24"/>
      <c r="I349" s="24"/>
      <c r="J349" s="25"/>
    </row>
    <row r="350" spans="1:10" ht="28.5" x14ac:dyDescent="0.25">
      <c r="A350" s="12" t="s">
        <v>535</v>
      </c>
      <c r="B350" s="13">
        <v>93382</v>
      </c>
      <c r="C350" s="14" t="s">
        <v>30352</v>
      </c>
      <c r="D350" s="13" t="s">
        <v>73</v>
      </c>
      <c r="E350" s="15">
        <v>0.79</v>
      </c>
      <c r="F350" s="16">
        <v>30.11</v>
      </c>
      <c r="G350" s="16">
        <v>23.786899999999999</v>
      </c>
      <c r="H350" s="24"/>
      <c r="I350" s="24"/>
      <c r="J350" s="25"/>
    </row>
    <row r="351" spans="1:10" ht="57" x14ac:dyDescent="0.25">
      <c r="A351" s="12" t="s">
        <v>536</v>
      </c>
      <c r="B351" s="13" t="s">
        <v>412</v>
      </c>
      <c r="C351" s="14" t="s">
        <v>413</v>
      </c>
      <c r="D351" s="13" t="s">
        <v>73</v>
      </c>
      <c r="E351" s="15">
        <v>5.95</v>
      </c>
      <c r="F351" s="16">
        <v>27.8</v>
      </c>
      <c r="G351" s="16">
        <v>165.41</v>
      </c>
      <c r="H351" s="24"/>
      <c r="I351" s="24"/>
      <c r="J351" s="25"/>
    </row>
    <row r="352" spans="1:10" ht="42.75" x14ac:dyDescent="0.25">
      <c r="A352" s="12" t="s">
        <v>537</v>
      </c>
      <c r="B352" s="13" t="s">
        <v>415</v>
      </c>
      <c r="C352" s="14" t="s">
        <v>416</v>
      </c>
      <c r="D352" s="13" t="s">
        <v>73</v>
      </c>
      <c r="E352" s="15">
        <v>5.95</v>
      </c>
      <c r="F352" s="16">
        <v>106.54</v>
      </c>
      <c r="G352" s="16">
        <v>633.91300000000001</v>
      </c>
      <c r="H352" s="24"/>
      <c r="I352" s="24"/>
      <c r="J352" s="25"/>
    </row>
    <row r="353" spans="1:10" ht="42.75" x14ac:dyDescent="0.25">
      <c r="A353" s="12" t="s">
        <v>538</v>
      </c>
      <c r="B353" s="13">
        <v>97087</v>
      </c>
      <c r="C353" s="14" t="s">
        <v>30370</v>
      </c>
      <c r="D353" s="13" t="s">
        <v>68</v>
      </c>
      <c r="E353" s="15">
        <v>18.399999999999999</v>
      </c>
      <c r="F353" s="16">
        <v>3.14</v>
      </c>
      <c r="G353" s="16">
        <v>57.775999999999996</v>
      </c>
      <c r="H353" s="24"/>
      <c r="I353" s="24"/>
      <c r="J353" s="25"/>
    </row>
    <row r="354" spans="1:10" x14ac:dyDescent="0.25">
      <c r="A354" s="7" t="s">
        <v>540</v>
      </c>
      <c r="B354" s="8"/>
      <c r="C354" s="9" t="s">
        <v>541</v>
      </c>
      <c r="D354" s="8"/>
      <c r="E354" s="10"/>
      <c r="F354" s="11"/>
      <c r="G354" s="11">
        <v>6688.4197000000004</v>
      </c>
      <c r="H354" s="24"/>
      <c r="I354" s="24"/>
      <c r="J354" s="25"/>
    </row>
    <row r="355" spans="1:10" ht="57" x14ac:dyDescent="0.25">
      <c r="A355" s="12" t="s">
        <v>542</v>
      </c>
      <c r="B355" s="13" t="s">
        <v>296</v>
      </c>
      <c r="C355" s="14" t="s">
        <v>297</v>
      </c>
      <c r="D355" s="13" t="s">
        <v>73</v>
      </c>
      <c r="E355" s="15">
        <v>1.22</v>
      </c>
      <c r="F355" s="16">
        <v>964.32</v>
      </c>
      <c r="G355" s="16">
        <v>1176.4703999999999</v>
      </c>
      <c r="H355" s="24"/>
      <c r="I355" s="24"/>
      <c r="J355" s="25"/>
    </row>
    <row r="356" spans="1:10" ht="28.5" x14ac:dyDescent="0.25">
      <c r="A356" s="12" t="s">
        <v>543</v>
      </c>
      <c r="B356" s="13" t="s">
        <v>299</v>
      </c>
      <c r="C356" s="14" t="s">
        <v>300</v>
      </c>
      <c r="D356" s="13" t="s">
        <v>116</v>
      </c>
      <c r="E356" s="15">
        <v>115.87</v>
      </c>
      <c r="F356" s="16">
        <v>14.43</v>
      </c>
      <c r="G356" s="16">
        <v>1672.0041000000001</v>
      </c>
      <c r="H356" s="24"/>
      <c r="I356" s="24"/>
      <c r="J356" s="25"/>
    </row>
    <row r="357" spans="1:10" ht="42.75" x14ac:dyDescent="0.25">
      <c r="A357" s="12" t="s">
        <v>544</v>
      </c>
      <c r="B357" s="13">
        <v>92456</v>
      </c>
      <c r="C357" s="14" t="s">
        <v>30371</v>
      </c>
      <c r="D357" s="13" t="s">
        <v>68</v>
      </c>
      <c r="E357" s="15">
        <v>21.58</v>
      </c>
      <c r="F357" s="16">
        <v>177.94</v>
      </c>
      <c r="G357" s="16">
        <v>3839.9451999999997</v>
      </c>
      <c r="H357" s="24"/>
      <c r="I357" s="24"/>
      <c r="J357" s="25"/>
    </row>
    <row r="358" spans="1:10" x14ac:dyDescent="0.25">
      <c r="A358" s="7" t="s">
        <v>546</v>
      </c>
      <c r="B358" s="8"/>
      <c r="C358" s="9" t="s">
        <v>547</v>
      </c>
      <c r="D358" s="8"/>
      <c r="E358" s="10"/>
      <c r="F358" s="11"/>
      <c r="G358" s="11">
        <v>5001.2631999999994</v>
      </c>
      <c r="H358" s="24"/>
      <c r="I358" s="24"/>
      <c r="J358" s="25"/>
    </row>
    <row r="359" spans="1:10" ht="57" x14ac:dyDescent="0.25">
      <c r="A359" s="12" t="s">
        <v>548</v>
      </c>
      <c r="B359" s="13" t="s">
        <v>296</v>
      </c>
      <c r="C359" s="14" t="s">
        <v>297</v>
      </c>
      <c r="D359" s="13" t="s">
        <v>73</v>
      </c>
      <c r="E359" s="15">
        <v>1.07</v>
      </c>
      <c r="F359" s="16">
        <v>964.32</v>
      </c>
      <c r="G359" s="16">
        <v>1031.8224</v>
      </c>
      <c r="H359" s="24"/>
      <c r="I359" s="24"/>
      <c r="J359" s="25"/>
    </row>
    <row r="360" spans="1:10" ht="28.5" x14ac:dyDescent="0.25">
      <c r="A360" s="12" t="s">
        <v>549</v>
      </c>
      <c r="B360" s="13" t="s">
        <v>299</v>
      </c>
      <c r="C360" s="14" t="s">
        <v>300</v>
      </c>
      <c r="D360" s="13" t="s">
        <v>116</v>
      </c>
      <c r="E360" s="15">
        <v>129.06</v>
      </c>
      <c r="F360" s="16">
        <v>14.43</v>
      </c>
      <c r="G360" s="16">
        <v>1862.3358000000001</v>
      </c>
      <c r="H360" s="24"/>
      <c r="I360" s="24"/>
      <c r="J360" s="25"/>
    </row>
    <row r="361" spans="1:10" ht="57" x14ac:dyDescent="0.25">
      <c r="A361" s="12" t="s">
        <v>550</v>
      </c>
      <c r="B361" s="13">
        <v>92419</v>
      </c>
      <c r="C361" s="14" t="s">
        <v>30372</v>
      </c>
      <c r="D361" s="13" t="s">
        <v>68</v>
      </c>
      <c r="E361" s="15">
        <v>20.02</v>
      </c>
      <c r="F361" s="16">
        <v>105.25</v>
      </c>
      <c r="G361" s="16">
        <v>2107.105</v>
      </c>
      <c r="H361" s="24"/>
      <c r="I361" s="24"/>
      <c r="J361" s="25"/>
    </row>
    <row r="362" spans="1:10" x14ac:dyDescent="0.25">
      <c r="A362" s="7" t="s">
        <v>552</v>
      </c>
      <c r="B362" s="8"/>
      <c r="C362" s="9" t="s">
        <v>553</v>
      </c>
      <c r="D362" s="8"/>
      <c r="E362" s="10"/>
      <c r="F362" s="11"/>
      <c r="G362" s="11">
        <v>8020.6656999999996</v>
      </c>
      <c r="H362" s="24"/>
      <c r="I362" s="24"/>
      <c r="J362" s="25"/>
    </row>
    <row r="363" spans="1:10" ht="57" x14ac:dyDescent="0.25">
      <c r="A363" s="12" t="s">
        <v>554</v>
      </c>
      <c r="B363" s="13" t="s">
        <v>296</v>
      </c>
      <c r="C363" s="14" t="s">
        <v>297</v>
      </c>
      <c r="D363" s="13" t="s">
        <v>73</v>
      </c>
      <c r="E363" s="15">
        <v>3.83</v>
      </c>
      <c r="F363" s="16">
        <v>964.32</v>
      </c>
      <c r="G363" s="16">
        <v>3693.3456000000001</v>
      </c>
      <c r="H363" s="24"/>
      <c r="I363" s="24"/>
      <c r="J363" s="25"/>
    </row>
    <row r="364" spans="1:10" ht="28.5" x14ac:dyDescent="0.25">
      <c r="A364" s="12" t="s">
        <v>555</v>
      </c>
      <c r="B364" s="13" t="s">
        <v>299</v>
      </c>
      <c r="C364" s="14" t="s">
        <v>300</v>
      </c>
      <c r="D364" s="13" t="s">
        <v>116</v>
      </c>
      <c r="E364" s="15">
        <v>174.06</v>
      </c>
      <c r="F364" s="16">
        <v>14.43</v>
      </c>
      <c r="G364" s="16">
        <v>2511.6858000000002</v>
      </c>
      <c r="H364" s="24"/>
      <c r="I364" s="24"/>
      <c r="J364" s="25"/>
    </row>
    <row r="365" spans="1:10" ht="42.75" x14ac:dyDescent="0.25">
      <c r="A365" s="12" t="s">
        <v>556</v>
      </c>
      <c r="B365" s="13">
        <v>92514</v>
      </c>
      <c r="C365" s="14" t="s">
        <v>30373</v>
      </c>
      <c r="D365" s="13" t="s">
        <v>68</v>
      </c>
      <c r="E365" s="15">
        <v>28.87</v>
      </c>
      <c r="F365" s="16">
        <v>62.89</v>
      </c>
      <c r="G365" s="16">
        <v>1815.6343000000002</v>
      </c>
      <c r="H365" s="24"/>
      <c r="I365" s="24"/>
      <c r="J365" s="25"/>
    </row>
    <row r="366" spans="1:10" x14ac:dyDescent="0.25">
      <c r="A366" s="7" t="s">
        <v>558</v>
      </c>
      <c r="B366" s="8"/>
      <c r="C366" s="9" t="s">
        <v>559</v>
      </c>
      <c r="D366" s="8"/>
      <c r="E366" s="10"/>
      <c r="F366" s="11"/>
      <c r="G366" s="11">
        <v>34333.061600000008</v>
      </c>
      <c r="H366" s="24"/>
      <c r="I366" s="24"/>
      <c r="J366" s="25"/>
    </row>
    <row r="367" spans="1:10" ht="28.5" x14ac:dyDescent="0.25">
      <c r="A367" s="12" t="s">
        <v>560</v>
      </c>
      <c r="B367" s="17">
        <v>4805752</v>
      </c>
      <c r="C367" s="14" t="s">
        <v>561</v>
      </c>
      <c r="D367" s="13" t="s">
        <v>73</v>
      </c>
      <c r="E367" s="15">
        <v>34.83</v>
      </c>
      <c r="F367" s="16">
        <v>80.11</v>
      </c>
      <c r="G367" s="16">
        <v>2790.2312999999999</v>
      </c>
      <c r="H367" s="24"/>
      <c r="I367" s="24"/>
      <c r="J367" s="25"/>
    </row>
    <row r="368" spans="1:10" ht="28.5" x14ac:dyDescent="0.25">
      <c r="A368" s="12" t="s">
        <v>562</v>
      </c>
      <c r="B368" s="13">
        <v>101616</v>
      </c>
      <c r="C368" s="14" t="s">
        <v>30365</v>
      </c>
      <c r="D368" s="13" t="s">
        <v>68</v>
      </c>
      <c r="E368" s="15">
        <v>10.14</v>
      </c>
      <c r="F368" s="16">
        <v>7.15</v>
      </c>
      <c r="G368" s="16">
        <v>72.501000000000005</v>
      </c>
      <c r="H368" s="24"/>
      <c r="I368" s="24"/>
      <c r="J368" s="25"/>
    </row>
    <row r="369" spans="1:10" ht="28.5" x14ac:dyDescent="0.25">
      <c r="A369" s="12" t="s">
        <v>563</v>
      </c>
      <c r="B369" s="13" t="s">
        <v>299</v>
      </c>
      <c r="C369" s="14" t="s">
        <v>300</v>
      </c>
      <c r="D369" s="13" t="s">
        <v>116</v>
      </c>
      <c r="E369" s="15">
        <v>698.36</v>
      </c>
      <c r="F369" s="16">
        <v>14.43</v>
      </c>
      <c r="G369" s="16">
        <v>10077.334800000001</v>
      </c>
      <c r="H369" s="24"/>
      <c r="I369" s="24"/>
      <c r="J369" s="25"/>
    </row>
    <row r="370" spans="1:10" ht="42.75" x14ac:dyDescent="0.25">
      <c r="A370" s="12" t="s">
        <v>564</v>
      </c>
      <c r="B370" s="13" t="s">
        <v>302</v>
      </c>
      <c r="C370" s="14" t="s">
        <v>303</v>
      </c>
      <c r="D370" s="13" t="s">
        <v>68</v>
      </c>
      <c r="E370" s="15">
        <v>70.39</v>
      </c>
      <c r="F370" s="16">
        <v>85</v>
      </c>
      <c r="G370" s="16">
        <v>5983.15</v>
      </c>
      <c r="H370" s="24"/>
      <c r="I370" s="24"/>
      <c r="J370" s="25"/>
    </row>
    <row r="371" spans="1:10" ht="28.5" x14ac:dyDescent="0.25">
      <c r="A371" s="12" t="s">
        <v>565</v>
      </c>
      <c r="B371" s="13" t="s">
        <v>505</v>
      </c>
      <c r="C371" s="14" t="s">
        <v>506</v>
      </c>
      <c r="D371" s="13" t="s">
        <v>73</v>
      </c>
      <c r="E371" s="15">
        <v>0.51</v>
      </c>
      <c r="F371" s="16">
        <v>689.84</v>
      </c>
      <c r="G371" s="16">
        <v>351.8184</v>
      </c>
      <c r="H371" s="24"/>
      <c r="I371" s="24"/>
      <c r="J371" s="25"/>
    </row>
    <row r="372" spans="1:10" ht="28.5" x14ac:dyDescent="0.25">
      <c r="A372" s="12" t="s">
        <v>566</v>
      </c>
      <c r="B372" s="13" t="s">
        <v>508</v>
      </c>
      <c r="C372" s="14" t="s">
        <v>509</v>
      </c>
      <c r="D372" s="13" t="s">
        <v>68</v>
      </c>
      <c r="E372" s="15">
        <v>44.59</v>
      </c>
      <c r="F372" s="16">
        <v>40.369999999999997</v>
      </c>
      <c r="G372" s="16">
        <v>1800.0983000000001</v>
      </c>
      <c r="H372" s="24"/>
      <c r="I372" s="24"/>
      <c r="J372" s="25"/>
    </row>
    <row r="373" spans="1:10" ht="57" x14ac:dyDescent="0.25">
      <c r="A373" s="12" t="s">
        <v>567</v>
      </c>
      <c r="B373" s="13" t="s">
        <v>487</v>
      </c>
      <c r="C373" s="14" t="s">
        <v>488</v>
      </c>
      <c r="D373" s="13" t="s">
        <v>73</v>
      </c>
      <c r="E373" s="15">
        <v>8.33</v>
      </c>
      <c r="F373" s="16">
        <v>990.69</v>
      </c>
      <c r="G373" s="16">
        <v>8252.4477000000006</v>
      </c>
      <c r="H373" s="24"/>
      <c r="I373" s="24"/>
      <c r="J373" s="25"/>
    </row>
    <row r="374" spans="1:10" ht="28.5" x14ac:dyDescent="0.25">
      <c r="A374" s="12" t="s">
        <v>568</v>
      </c>
      <c r="B374" s="13">
        <v>93382</v>
      </c>
      <c r="C374" s="14" t="s">
        <v>30352</v>
      </c>
      <c r="D374" s="13" t="s">
        <v>73</v>
      </c>
      <c r="E374" s="15">
        <v>7.45</v>
      </c>
      <c r="F374" s="16">
        <v>30.11</v>
      </c>
      <c r="G374" s="16">
        <v>224.31950000000001</v>
      </c>
      <c r="H374" s="24"/>
      <c r="I374" s="24"/>
      <c r="J374" s="25"/>
    </row>
    <row r="375" spans="1:10" ht="42.75" x14ac:dyDescent="0.25">
      <c r="A375" s="12" t="s">
        <v>569</v>
      </c>
      <c r="B375" s="13" t="s">
        <v>415</v>
      </c>
      <c r="C375" s="14" t="s">
        <v>416</v>
      </c>
      <c r="D375" s="13" t="s">
        <v>73</v>
      </c>
      <c r="E375" s="15">
        <v>35.590000000000003</v>
      </c>
      <c r="F375" s="16">
        <v>106.54</v>
      </c>
      <c r="G375" s="16">
        <v>3791.7586000000006</v>
      </c>
      <c r="H375" s="24"/>
      <c r="I375" s="24"/>
      <c r="J375" s="25"/>
    </row>
    <row r="376" spans="1:10" ht="57" x14ac:dyDescent="0.25">
      <c r="A376" s="12" t="s">
        <v>570</v>
      </c>
      <c r="B376" s="13" t="s">
        <v>412</v>
      </c>
      <c r="C376" s="14" t="s">
        <v>413</v>
      </c>
      <c r="D376" s="13" t="s">
        <v>73</v>
      </c>
      <c r="E376" s="15">
        <v>35.590000000000003</v>
      </c>
      <c r="F376" s="16">
        <v>27.8</v>
      </c>
      <c r="G376" s="16">
        <v>989.40200000000016</v>
      </c>
      <c r="H376" s="24"/>
      <c r="I376" s="24"/>
      <c r="J376" s="25"/>
    </row>
    <row r="377" spans="1:10" x14ac:dyDescent="0.25">
      <c r="A377" s="7" t="s">
        <v>571</v>
      </c>
      <c r="B377" s="8"/>
      <c r="C377" s="9" t="s">
        <v>572</v>
      </c>
      <c r="D377" s="8"/>
      <c r="E377" s="10"/>
      <c r="F377" s="11"/>
      <c r="G377" s="11">
        <v>3559.4613999999997</v>
      </c>
      <c r="H377" s="24"/>
      <c r="I377" s="24"/>
      <c r="J377" s="25"/>
    </row>
    <row r="378" spans="1:10" ht="28.5" x14ac:dyDescent="0.25">
      <c r="A378" s="12" t="s">
        <v>573</v>
      </c>
      <c r="B378" s="13">
        <v>93358</v>
      </c>
      <c r="C378" s="14" t="s">
        <v>30374</v>
      </c>
      <c r="D378" s="13" t="s">
        <v>73</v>
      </c>
      <c r="E378" s="15">
        <v>3.02</v>
      </c>
      <c r="F378" s="16">
        <v>92.97</v>
      </c>
      <c r="G378" s="16">
        <v>280.76940000000002</v>
      </c>
      <c r="H378" s="24"/>
      <c r="I378" s="24"/>
      <c r="J378" s="25"/>
    </row>
    <row r="379" spans="1:10" ht="28.5" x14ac:dyDescent="0.25">
      <c r="A379" s="12" t="s">
        <v>574</v>
      </c>
      <c r="B379" s="13">
        <v>101616</v>
      </c>
      <c r="C379" s="14" t="s">
        <v>30365</v>
      </c>
      <c r="D379" s="13" t="s">
        <v>68</v>
      </c>
      <c r="E379" s="15">
        <v>1.68</v>
      </c>
      <c r="F379" s="16">
        <v>7.15</v>
      </c>
      <c r="G379" s="16">
        <v>12.012</v>
      </c>
      <c r="H379" s="24"/>
      <c r="I379" s="24"/>
      <c r="J379" s="25"/>
    </row>
    <row r="380" spans="1:10" ht="28.5" x14ac:dyDescent="0.25">
      <c r="A380" s="12" t="s">
        <v>575</v>
      </c>
      <c r="B380" s="13" t="s">
        <v>299</v>
      </c>
      <c r="C380" s="14" t="s">
        <v>300</v>
      </c>
      <c r="D380" s="13" t="s">
        <v>116</v>
      </c>
      <c r="E380" s="15">
        <v>72.599999999999994</v>
      </c>
      <c r="F380" s="16">
        <v>14.43</v>
      </c>
      <c r="G380" s="16">
        <v>1047.6179999999999</v>
      </c>
      <c r="H380" s="24"/>
      <c r="I380" s="24"/>
      <c r="J380" s="25"/>
    </row>
    <row r="381" spans="1:10" ht="42.75" x14ac:dyDescent="0.25">
      <c r="A381" s="12" t="s">
        <v>576</v>
      </c>
      <c r="B381" s="13" t="s">
        <v>302</v>
      </c>
      <c r="C381" s="14" t="s">
        <v>303</v>
      </c>
      <c r="D381" s="13" t="s">
        <v>68</v>
      </c>
      <c r="E381" s="15">
        <v>8.8000000000000007</v>
      </c>
      <c r="F381" s="16">
        <v>85</v>
      </c>
      <c r="G381" s="16">
        <v>748.00000000000011</v>
      </c>
      <c r="H381" s="24"/>
      <c r="I381" s="24"/>
      <c r="J381" s="25"/>
    </row>
    <row r="382" spans="1:10" ht="28.5" x14ac:dyDescent="0.25">
      <c r="A382" s="12" t="s">
        <v>577</v>
      </c>
      <c r="B382" s="13" t="s">
        <v>505</v>
      </c>
      <c r="C382" s="14" t="s">
        <v>506</v>
      </c>
      <c r="D382" s="13" t="s">
        <v>73</v>
      </c>
      <c r="E382" s="15">
        <v>0.08</v>
      </c>
      <c r="F382" s="16">
        <v>689.84</v>
      </c>
      <c r="G382" s="16">
        <v>55.187200000000004</v>
      </c>
      <c r="H382" s="24"/>
      <c r="I382" s="24"/>
      <c r="J382" s="25"/>
    </row>
    <row r="383" spans="1:10" ht="28.5" x14ac:dyDescent="0.25">
      <c r="A383" s="12" t="s">
        <v>578</v>
      </c>
      <c r="B383" s="13" t="s">
        <v>508</v>
      </c>
      <c r="C383" s="14" t="s">
        <v>509</v>
      </c>
      <c r="D383" s="13" t="s">
        <v>68</v>
      </c>
      <c r="E383" s="15">
        <v>6.88</v>
      </c>
      <c r="F383" s="16">
        <v>40.369999999999997</v>
      </c>
      <c r="G383" s="16">
        <v>277.74559999999997</v>
      </c>
      <c r="H383" s="24"/>
      <c r="I383" s="24"/>
      <c r="J383" s="25"/>
    </row>
    <row r="384" spans="1:10" ht="57" x14ac:dyDescent="0.25">
      <c r="A384" s="12" t="s">
        <v>579</v>
      </c>
      <c r="B384" s="13" t="s">
        <v>487</v>
      </c>
      <c r="C384" s="14" t="s">
        <v>488</v>
      </c>
      <c r="D384" s="13" t="s">
        <v>73</v>
      </c>
      <c r="E384" s="15">
        <v>0.8</v>
      </c>
      <c r="F384" s="16">
        <v>990.69</v>
      </c>
      <c r="G384" s="16">
        <v>792.55200000000013</v>
      </c>
      <c r="H384" s="24"/>
      <c r="I384" s="24"/>
      <c r="J384" s="25"/>
    </row>
    <row r="385" spans="1:10" ht="28.5" x14ac:dyDescent="0.25">
      <c r="A385" s="12" t="s">
        <v>580</v>
      </c>
      <c r="B385" s="13">
        <v>93382</v>
      </c>
      <c r="C385" s="14" t="s">
        <v>30352</v>
      </c>
      <c r="D385" s="13" t="s">
        <v>73</v>
      </c>
      <c r="E385" s="15">
        <v>1.26</v>
      </c>
      <c r="F385" s="16">
        <v>30.11</v>
      </c>
      <c r="G385" s="16">
        <v>37.938600000000001</v>
      </c>
      <c r="H385" s="24"/>
      <c r="I385" s="24"/>
      <c r="J385" s="25"/>
    </row>
    <row r="386" spans="1:10" ht="42.75" x14ac:dyDescent="0.25">
      <c r="A386" s="12" t="s">
        <v>581</v>
      </c>
      <c r="B386" s="13" t="s">
        <v>415</v>
      </c>
      <c r="C386" s="14" t="s">
        <v>416</v>
      </c>
      <c r="D386" s="13" t="s">
        <v>73</v>
      </c>
      <c r="E386" s="15">
        <v>2.29</v>
      </c>
      <c r="F386" s="16">
        <v>106.54</v>
      </c>
      <c r="G386" s="16">
        <v>243.97660000000002</v>
      </c>
      <c r="H386" s="24"/>
      <c r="I386" s="24"/>
      <c r="J386" s="25"/>
    </row>
    <row r="387" spans="1:10" ht="57" x14ac:dyDescent="0.25">
      <c r="A387" s="12" t="s">
        <v>582</v>
      </c>
      <c r="B387" s="13" t="s">
        <v>412</v>
      </c>
      <c r="C387" s="14" t="s">
        <v>413</v>
      </c>
      <c r="D387" s="13" t="s">
        <v>73</v>
      </c>
      <c r="E387" s="15">
        <v>2.29</v>
      </c>
      <c r="F387" s="16">
        <v>27.8</v>
      </c>
      <c r="G387" s="16">
        <v>63.662000000000006</v>
      </c>
      <c r="H387" s="24"/>
      <c r="I387" s="24"/>
      <c r="J387" s="25"/>
    </row>
    <row r="388" spans="1:10" x14ac:dyDescent="0.25">
      <c r="A388" s="7" t="s">
        <v>583</v>
      </c>
      <c r="B388" s="8"/>
      <c r="C388" s="9" t="s">
        <v>584</v>
      </c>
      <c r="D388" s="8"/>
      <c r="E388" s="10"/>
      <c r="F388" s="11"/>
      <c r="G388" s="11">
        <v>3015.4608999999996</v>
      </c>
      <c r="H388" s="24"/>
      <c r="I388" s="24"/>
      <c r="J388" s="25"/>
    </row>
    <row r="389" spans="1:10" ht="28.5" x14ac:dyDescent="0.25">
      <c r="A389" s="12" t="s">
        <v>585</v>
      </c>
      <c r="B389" s="13">
        <v>93358</v>
      </c>
      <c r="C389" s="14" t="s">
        <v>30374</v>
      </c>
      <c r="D389" s="13" t="s">
        <v>73</v>
      </c>
      <c r="E389" s="15">
        <v>2.0499999999999998</v>
      </c>
      <c r="F389" s="16">
        <v>92.97</v>
      </c>
      <c r="G389" s="16">
        <v>190.58849999999998</v>
      </c>
      <c r="H389" s="24"/>
      <c r="I389" s="24"/>
      <c r="J389" s="25"/>
    </row>
    <row r="390" spans="1:10" ht="28.5" x14ac:dyDescent="0.25">
      <c r="A390" s="12" t="s">
        <v>586</v>
      </c>
      <c r="B390" s="13">
        <v>101616</v>
      </c>
      <c r="C390" s="14" t="s">
        <v>30365</v>
      </c>
      <c r="D390" s="13" t="s">
        <v>68</v>
      </c>
      <c r="E390" s="15">
        <v>1.44</v>
      </c>
      <c r="F390" s="16">
        <v>7.15</v>
      </c>
      <c r="G390" s="16">
        <v>10.295999999999999</v>
      </c>
      <c r="H390" s="24"/>
      <c r="I390" s="24"/>
      <c r="J390" s="25"/>
    </row>
    <row r="391" spans="1:10" ht="28.5" x14ac:dyDescent="0.25">
      <c r="A391" s="12" t="s">
        <v>587</v>
      </c>
      <c r="B391" s="13" t="s">
        <v>299</v>
      </c>
      <c r="C391" s="14" t="s">
        <v>300</v>
      </c>
      <c r="D391" s="13" t="s">
        <v>116</v>
      </c>
      <c r="E391" s="15">
        <v>80.069999999999993</v>
      </c>
      <c r="F391" s="16">
        <v>14.43</v>
      </c>
      <c r="G391" s="16">
        <v>1155.4100999999998</v>
      </c>
      <c r="H391" s="24"/>
      <c r="I391" s="24"/>
      <c r="J391" s="25"/>
    </row>
    <row r="392" spans="1:10" ht="42.75" x14ac:dyDescent="0.25">
      <c r="A392" s="12" t="s">
        <v>588</v>
      </c>
      <c r="B392" s="13" t="s">
        <v>302</v>
      </c>
      <c r="C392" s="14" t="s">
        <v>303</v>
      </c>
      <c r="D392" s="13" t="s">
        <v>68</v>
      </c>
      <c r="E392" s="15">
        <v>5.36</v>
      </c>
      <c r="F392" s="16">
        <v>85</v>
      </c>
      <c r="G392" s="16">
        <v>455.6</v>
      </c>
      <c r="H392" s="24"/>
      <c r="I392" s="24"/>
      <c r="J392" s="25"/>
    </row>
    <row r="393" spans="1:10" ht="28.5" x14ac:dyDescent="0.25">
      <c r="A393" s="12" t="s">
        <v>589</v>
      </c>
      <c r="B393" s="13" t="s">
        <v>505</v>
      </c>
      <c r="C393" s="14" t="s">
        <v>506</v>
      </c>
      <c r="D393" s="13" t="s">
        <v>73</v>
      </c>
      <c r="E393" s="15">
        <v>7.0000000000000007E-2</v>
      </c>
      <c r="F393" s="16">
        <v>689.84</v>
      </c>
      <c r="G393" s="16">
        <v>48.288800000000009</v>
      </c>
      <c r="H393" s="24"/>
      <c r="I393" s="24"/>
      <c r="J393" s="25"/>
    </row>
    <row r="394" spans="1:10" ht="28.5" x14ac:dyDescent="0.25">
      <c r="A394" s="12" t="s">
        <v>590</v>
      </c>
      <c r="B394" s="13" t="s">
        <v>508</v>
      </c>
      <c r="C394" s="14" t="s">
        <v>509</v>
      </c>
      <c r="D394" s="13" t="s">
        <v>68</v>
      </c>
      <c r="E394" s="15">
        <v>5.04</v>
      </c>
      <c r="F394" s="16">
        <v>40.369999999999997</v>
      </c>
      <c r="G394" s="16">
        <v>203.4648</v>
      </c>
      <c r="H394" s="24"/>
      <c r="I394" s="24"/>
      <c r="J394" s="25"/>
    </row>
    <row r="395" spans="1:10" ht="57" x14ac:dyDescent="0.25">
      <c r="A395" s="12" t="s">
        <v>591</v>
      </c>
      <c r="B395" s="13" t="s">
        <v>487</v>
      </c>
      <c r="C395" s="14" t="s">
        <v>488</v>
      </c>
      <c r="D395" s="13" t="s">
        <v>73</v>
      </c>
      <c r="E395" s="15">
        <v>0.73</v>
      </c>
      <c r="F395" s="16">
        <v>990.69</v>
      </c>
      <c r="G395" s="16">
        <v>723.20370000000003</v>
      </c>
      <c r="H395" s="24"/>
      <c r="I395" s="24"/>
      <c r="J395" s="25"/>
    </row>
    <row r="396" spans="1:10" ht="28.5" x14ac:dyDescent="0.25">
      <c r="A396" s="12" t="s">
        <v>592</v>
      </c>
      <c r="B396" s="13">
        <v>93382</v>
      </c>
      <c r="C396" s="14" t="s">
        <v>30352</v>
      </c>
      <c r="D396" s="13" t="s">
        <v>73</v>
      </c>
      <c r="E396" s="15">
        <v>0.9</v>
      </c>
      <c r="F396" s="16">
        <v>30.11</v>
      </c>
      <c r="G396" s="16">
        <v>27.099</v>
      </c>
      <c r="H396" s="24"/>
      <c r="I396" s="24"/>
      <c r="J396" s="25"/>
    </row>
    <row r="397" spans="1:10" ht="42.75" x14ac:dyDescent="0.25">
      <c r="A397" s="12" t="s">
        <v>593</v>
      </c>
      <c r="B397" s="13" t="s">
        <v>415</v>
      </c>
      <c r="C397" s="14" t="s">
        <v>416</v>
      </c>
      <c r="D397" s="13" t="s">
        <v>73</v>
      </c>
      <c r="E397" s="15">
        <v>1.5</v>
      </c>
      <c r="F397" s="16">
        <v>106.54</v>
      </c>
      <c r="G397" s="16">
        <v>159.81</v>
      </c>
      <c r="H397" s="24"/>
      <c r="I397" s="24"/>
      <c r="J397" s="25"/>
    </row>
    <row r="398" spans="1:10" ht="57" x14ac:dyDescent="0.25">
      <c r="A398" s="12" t="s">
        <v>594</v>
      </c>
      <c r="B398" s="13" t="s">
        <v>412</v>
      </c>
      <c r="C398" s="14" t="s">
        <v>413</v>
      </c>
      <c r="D398" s="13" t="s">
        <v>73</v>
      </c>
      <c r="E398" s="15">
        <v>1.5</v>
      </c>
      <c r="F398" s="16">
        <v>27.8</v>
      </c>
      <c r="G398" s="16">
        <v>41.7</v>
      </c>
      <c r="H398" s="24"/>
      <c r="I398" s="24"/>
      <c r="J398" s="25"/>
    </row>
    <row r="399" spans="1:10" x14ac:dyDescent="0.25">
      <c r="A399" s="7" t="s">
        <v>595</v>
      </c>
      <c r="B399" s="8"/>
      <c r="C399" s="9" t="s">
        <v>596</v>
      </c>
      <c r="D399" s="8"/>
      <c r="E399" s="10"/>
      <c r="F399" s="11"/>
      <c r="G399" s="11">
        <v>8556.6323000000011</v>
      </c>
      <c r="H399" s="24"/>
      <c r="I399" s="24"/>
      <c r="J399" s="25"/>
    </row>
    <row r="400" spans="1:10" ht="28.5" x14ac:dyDescent="0.25">
      <c r="A400" s="12" t="s">
        <v>597</v>
      </c>
      <c r="B400" s="13">
        <v>93358</v>
      </c>
      <c r="C400" s="14" t="s">
        <v>30374</v>
      </c>
      <c r="D400" s="13" t="s">
        <v>73</v>
      </c>
      <c r="E400" s="15">
        <v>7.16</v>
      </c>
      <c r="F400" s="16">
        <v>92.97</v>
      </c>
      <c r="G400" s="16">
        <v>665.66520000000003</v>
      </c>
      <c r="H400" s="24"/>
      <c r="I400" s="24"/>
      <c r="J400" s="25"/>
    </row>
    <row r="401" spans="1:10" ht="28.5" x14ac:dyDescent="0.25">
      <c r="A401" s="12" t="s">
        <v>598</v>
      </c>
      <c r="B401" s="13">
        <v>101616</v>
      </c>
      <c r="C401" s="14" t="s">
        <v>30365</v>
      </c>
      <c r="D401" s="13" t="s">
        <v>68</v>
      </c>
      <c r="E401" s="15">
        <v>3.08</v>
      </c>
      <c r="F401" s="16">
        <v>7.15</v>
      </c>
      <c r="G401" s="16">
        <v>22.022000000000002</v>
      </c>
      <c r="H401" s="24"/>
      <c r="I401" s="24"/>
      <c r="J401" s="25"/>
    </row>
    <row r="402" spans="1:10" ht="28.5" x14ac:dyDescent="0.25">
      <c r="A402" s="12" t="s">
        <v>599</v>
      </c>
      <c r="B402" s="13" t="s">
        <v>299</v>
      </c>
      <c r="C402" s="14" t="s">
        <v>300</v>
      </c>
      <c r="D402" s="13" t="s">
        <v>116</v>
      </c>
      <c r="E402" s="15">
        <v>158.29</v>
      </c>
      <c r="F402" s="16">
        <v>14.43</v>
      </c>
      <c r="G402" s="16">
        <v>2284.1246999999998</v>
      </c>
      <c r="H402" s="24"/>
      <c r="I402" s="24"/>
      <c r="J402" s="25"/>
    </row>
    <row r="403" spans="1:10" ht="42.75" x14ac:dyDescent="0.25">
      <c r="A403" s="12" t="s">
        <v>600</v>
      </c>
      <c r="B403" s="13" t="s">
        <v>302</v>
      </c>
      <c r="C403" s="14" t="s">
        <v>303</v>
      </c>
      <c r="D403" s="13" t="s">
        <v>68</v>
      </c>
      <c r="E403" s="15">
        <v>22.08</v>
      </c>
      <c r="F403" s="16">
        <v>85</v>
      </c>
      <c r="G403" s="16">
        <v>1876.8</v>
      </c>
      <c r="H403" s="24"/>
      <c r="I403" s="24"/>
      <c r="J403" s="25"/>
    </row>
    <row r="404" spans="1:10" ht="28.5" x14ac:dyDescent="0.25">
      <c r="A404" s="12" t="s">
        <v>601</v>
      </c>
      <c r="B404" s="13" t="s">
        <v>505</v>
      </c>
      <c r="C404" s="14" t="s">
        <v>506</v>
      </c>
      <c r="D404" s="13" t="s">
        <v>73</v>
      </c>
      <c r="E404" s="15">
        <v>0.15</v>
      </c>
      <c r="F404" s="16">
        <v>689.84</v>
      </c>
      <c r="G404" s="16">
        <v>103.476</v>
      </c>
      <c r="H404" s="24"/>
      <c r="I404" s="24"/>
      <c r="J404" s="25"/>
    </row>
    <row r="405" spans="1:10" ht="28.5" x14ac:dyDescent="0.25">
      <c r="A405" s="12" t="s">
        <v>602</v>
      </c>
      <c r="B405" s="13" t="s">
        <v>508</v>
      </c>
      <c r="C405" s="14" t="s">
        <v>509</v>
      </c>
      <c r="D405" s="13" t="s">
        <v>68</v>
      </c>
      <c r="E405" s="15">
        <v>15.83</v>
      </c>
      <c r="F405" s="16">
        <v>40.369999999999997</v>
      </c>
      <c r="G405" s="16">
        <v>639.05709999999999</v>
      </c>
      <c r="H405" s="24"/>
      <c r="I405" s="24"/>
      <c r="J405" s="25"/>
    </row>
    <row r="406" spans="1:10" ht="57" x14ac:dyDescent="0.25">
      <c r="A406" s="12" t="s">
        <v>603</v>
      </c>
      <c r="B406" s="13" t="s">
        <v>487</v>
      </c>
      <c r="C406" s="14" t="s">
        <v>488</v>
      </c>
      <c r="D406" s="13" t="s">
        <v>73</v>
      </c>
      <c r="E406" s="15">
        <v>2.1800000000000002</v>
      </c>
      <c r="F406" s="16">
        <v>990.69</v>
      </c>
      <c r="G406" s="16">
        <v>2159.7042000000001</v>
      </c>
      <c r="H406" s="24"/>
      <c r="I406" s="24"/>
      <c r="J406" s="25"/>
    </row>
    <row r="407" spans="1:10" ht="28.5" x14ac:dyDescent="0.25">
      <c r="A407" s="12" t="s">
        <v>604</v>
      </c>
      <c r="B407" s="13">
        <v>93382</v>
      </c>
      <c r="C407" s="14" t="s">
        <v>30352</v>
      </c>
      <c r="D407" s="13" t="s">
        <v>73</v>
      </c>
      <c r="E407" s="15">
        <v>3.07</v>
      </c>
      <c r="F407" s="16">
        <v>30.11</v>
      </c>
      <c r="G407" s="16">
        <v>92.437699999999992</v>
      </c>
      <c r="H407" s="24"/>
      <c r="I407" s="24"/>
      <c r="J407" s="25"/>
    </row>
    <row r="408" spans="1:10" ht="42.75" x14ac:dyDescent="0.25">
      <c r="A408" s="12" t="s">
        <v>605</v>
      </c>
      <c r="B408" s="13" t="s">
        <v>415</v>
      </c>
      <c r="C408" s="14" t="s">
        <v>416</v>
      </c>
      <c r="D408" s="13" t="s">
        <v>73</v>
      </c>
      <c r="E408" s="15">
        <v>5.31</v>
      </c>
      <c r="F408" s="16">
        <v>106.54</v>
      </c>
      <c r="G408" s="16">
        <v>565.72739999999999</v>
      </c>
      <c r="H408" s="24"/>
      <c r="I408" s="24"/>
      <c r="J408" s="25"/>
    </row>
    <row r="409" spans="1:10" ht="57" x14ac:dyDescent="0.25">
      <c r="A409" s="12" t="s">
        <v>606</v>
      </c>
      <c r="B409" s="13" t="s">
        <v>412</v>
      </c>
      <c r="C409" s="14" t="s">
        <v>413</v>
      </c>
      <c r="D409" s="13" t="s">
        <v>73</v>
      </c>
      <c r="E409" s="15">
        <v>5.31</v>
      </c>
      <c r="F409" s="16">
        <v>27.8</v>
      </c>
      <c r="G409" s="16">
        <v>147.61799999999999</v>
      </c>
      <c r="H409" s="24"/>
      <c r="I409" s="24"/>
      <c r="J409" s="25"/>
    </row>
    <row r="410" spans="1:10" x14ac:dyDescent="0.25">
      <c r="A410" s="7" t="s">
        <v>607</v>
      </c>
      <c r="B410" s="8"/>
      <c r="C410" s="9" t="s">
        <v>608</v>
      </c>
      <c r="D410" s="8"/>
      <c r="E410" s="10"/>
      <c r="F410" s="11"/>
      <c r="G410" s="11">
        <v>17655.749</v>
      </c>
      <c r="H410" s="24"/>
      <c r="I410" s="24"/>
      <c r="J410" s="25"/>
    </row>
    <row r="411" spans="1:10" ht="28.5" x14ac:dyDescent="0.25">
      <c r="A411" s="12" t="s">
        <v>609</v>
      </c>
      <c r="B411" s="17">
        <v>4805752</v>
      </c>
      <c r="C411" s="14" t="s">
        <v>561</v>
      </c>
      <c r="D411" s="13" t="s">
        <v>73</v>
      </c>
      <c r="E411" s="15">
        <v>13.49</v>
      </c>
      <c r="F411" s="16">
        <v>80.11</v>
      </c>
      <c r="G411" s="16">
        <v>1080.6839</v>
      </c>
      <c r="H411" s="24"/>
      <c r="I411" s="24"/>
      <c r="J411" s="25"/>
    </row>
    <row r="412" spans="1:10" ht="28.5" x14ac:dyDescent="0.25">
      <c r="A412" s="12" t="s">
        <v>610</v>
      </c>
      <c r="B412" s="13">
        <v>101616</v>
      </c>
      <c r="C412" s="14" t="s">
        <v>30365</v>
      </c>
      <c r="D412" s="13" t="s">
        <v>68</v>
      </c>
      <c r="E412" s="15">
        <v>3.61</v>
      </c>
      <c r="F412" s="16">
        <v>7.15</v>
      </c>
      <c r="G412" s="16">
        <v>25.811499999999999</v>
      </c>
      <c r="H412" s="24"/>
      <c r="I412" s="24"/>
      <c r="J412" s="25"/>
    </row>
    <row r="413" spans="1:10" ht="28.5" x14ac:dyDescent="0.25">
      <c r="A413" s="12" t="s">
        <v>611</v>
      </c>
      <c r="B413" s="13" t="s">
        <v>299</v>
      </c>
      <c r="C413" s="14" t="s">
        <v>300</v>
      </c>
      <c r="D413" s="13" t="s">
        <v>116</v>
      </c>
      <c r="E413" s="15">
        <v>453.37</v>
      </c>
      <c r="F413" s="16">
        <v>14.43</v>
      </c>
      <c r="G413" s="16">
        <v>6542.1291000000001</v>
      </c>
      <c r="H413" s="24"/>
      <c r="I413" s="24"/>
      <c r="J413" s="25"/>
    </row>
    <row r="414" spans="1:10" ht="42.75" x14ac:dyDescent="0.25">
      <c r="A414" s="12" t="s">
        <v>612</v>
      </c>
      <c r="B414" s="13" t="s">
        <v>302</v>
      </c>
      <c r="C414" s="14" t="s">
        <v>303</v>
      </c>
      <c r="D414" s="13" t="s">
        <v>68</v>
      </c>
      <c r="E414" s="15">
        <v>34.979999999999997</v>
      </c>
      <c r="F414" s="16">
        <v>85</v>
      </c>
      <c r="G414" s="16">
        <v>2973.2999999999997</v>
      </c>
      <c r="H414" s="24"/>
      <c r="I414" s="24"/>
      <c r="J414" s="25"/>
    </row>
    <row r="415" spans="1:10" ht="28.5" x14ac:dyDescent="0.25">
      <c r="A415" s="12" t="s">
        <v>613</v>
      </c>
      <c r="B415" s="13" t="s">
        <v>505</v>
      </c>
      <c r="C415" s="14" t="s">
        <v>506</v>
      </c>
      <c r="D415" s="13" t="s">
        <v>73</v>
      </c>
      <c r="E415" s="15">
        <v>0.18</v>
      </c>
      <c r="F415" s="16">
        <v>689.84</v>
      </c>
      <c r="G415" s="16">
        <v>124.1712</v>
      </c>
      <c r="H415" s="24"/>
      <c r="I415" s="24"/>
      <c r="J415" s="25"/>
    </row>
    <row r="416" spans="1:10" ht="28.5" x14ac:dyDescent="0.25">
      <c r="A416" s="12" t="s">
        <v>614</v>
      </c>
      <c r="B416" s="13" t="s">
        <v>508</v>
      </c>
      <c r="C416" s="14" t="s">
        <v>509</v>
      </c>
      <c r="D416" s="13" t="s">
        <v>68</v>
      </c>
      <c r="E416" s="15">
        <v>22.61</v>
      </c>
      <c r="F416" s="16">
        <v>40.369999999999997</v>
      </c>
      <c r="G416" s="16">
        <v>912.76569999999992</v>
      </c>
      <c r="H416" s="24"/>
      <c r="I416" s="24"/>
      <c r="J416" s="25"/>
    </row>
    <row r="417" spans="1:10" ht="57" x14ac:dyDescent="0.25">
      <c r="A417" s="12" t="s">
        <v>615</v>
      </c>
      <c r="B417" s="13" t="s">
        <v>487</v>
      </c>
      <c r="C417" s="14" t="s">
        <v>488</v>
      </c>
      <c r="D417" s="13" t="s">
        <v>73</v>
      </c>
      <c r="E417" s="15">
        <v>4.3</v>
      </c>
      <c r="F417" s="16">
        <v>990.69</v>
      </c>
      <c r="G417" s="16">
        <v>4259.9669999999996</v>
      </c>
      <c r="H417" s="24"/>
      <c r="I417" s="24"/>
      <c r="J417" s="25"/>
    </row>
    <row r="418" spans="1:10" ht="28.5" x14ac:dyDescent="0.25">
      <c r="A418" s="12" t="s">
        <v>616</v>
      </c>
      <c r="B418" s="13">
        <v>93382</v>
      </c>
      <c r="C418" s="14" t="s">
        <v>30352</v>
      </c>
      <c r="D418" s="13" t="s">
        <v>73</v>
      </c>
      <c r="E418" s="15">
        <v>4.28</v>
      </c>
      <c r="F418" s="16">
        <v>30.11</v>
      </c>
      <c r="G418" s="16">
        <v>128.8708</v>
      </c>
      <c r="H418" s="24"/>
      <c r="I418" s="24"/>
      <c r="J418" s="25"/>
    </row>
    <row r="419" spans="1:10" ht="42.75" x14ac:dyDescent="0.25">
      <c r="A419" s="12" t="s">
        <v>617</v>
      </c>
      <c r="B419" s="13" t="s">
        <v>415</v>
      </c>
      <c r="C419" s="14" t="s">
        <v>416</v>
      </c>
      <c r="D419" s="13" t="s">
        <v>73</v>
      </c>
      <c r="E419" s="15">
        <v>11.97</v>
      </c>
      <c r="F419" s="16">
        <v>106.54</v>
      </c>
      <c r="G419" s="16">
        <v>1275.2838000000002</v>
      </c>
      <c r="H419" s="24"/>
      <c r="I419" s="24"/>
      <c r="J419" s="25"/>
    </row>
    <row r="420" spans="1:10" ht="57" x14ac:dyDescent="0.25">
      <c r="A420" s="12" t="s">
        <v>618</v>
      </c>
      <c r="B420" s="13" t="s">
        <v>412</v>
      </c>
      <c r="C420" s="14" t="s">
        <v>413</v>
      </c>
      <c r="D420" s="13" t="s">
        <v>73</v>
      </c>
      <c r="E420" s="15">
        <v>11.97</v>
      </c>
      <c r="F420" s="16">
        <v>27.8</v>
      </c>
      <c r="G420" s="16">
        <v>332.76600000000002</v>
      </c>
      <c r="H420" s="24"/>
      <c r="I420" s="24"/>
      <c r="J420" s="25"/>
    </row>
    <row r="421" spans="1:10" x14ac:dyDescent="0.25">
      <c r="A421" s="7" t="s">
        <v>30447</v>
      </c>
      <c r="B421" s="8"/>
      <c r="C421" s="9" t="s">
        <v>30484</v>
      </c>
      <c r="D421" s="8"/>
      <c r="E421" s="10"/>
      <c r="F421" s="11"/>
      <c r="G421" s="11">
        <v>1183247.9424999999</v>
      </c>
      <c r="H421" s="24"/>
      <c r="I421" s="24"/>
      <c r="J421" s="25"/>
    </row>
    <row r="422" spans="1:10" x14ac:dyDescent="0.25">
      <c r="A422" s="7" t="s">
        <v>30455</v>
      </c>
      <c r="B422" s="8"/>
      <c r="C422" s="9" t="s">
        <v>30448</v>
      </c>
      <c r="D422" s="8"/>
      <c r="E422" s="10"/>
      <c r="F422" s="11"/>
      <c r="G422" s="11">
        <v>109420.18</v>
      </c>
      <c r="H422" s="24"/>
      <c r="I422" s="24"/>
      <c r="J422" s="25"/>
    </row>
    <row r="423" spans="1:10" ht="42.75" x14ac:dyDescent="0.25">
      <c r="A423" s="12" t="s">
        <v>30459</v>
      </c>
      <c r="B423" s="13">
        <v>101125</v>
      </c>
      <c r="C423" s="14" t="s">
        <v>30449</v>
      </c>
      <c r="D423" s="13" t="s">
        <v>73</v>
      </c>
      <c r="E423" s="15">
        <v>1728</v>
      </c>
      <c r="F423" s="16">
        <v>18.010000000000002</v>
      </c>
      <c r="G423" s="16">
        <v>31121.280000000002</v>
      </c>
      <c r="H423" s="24"/>
      <c r="I423" s="24"/>
      <c r="J423" s="25"/>
    </row>
    <row r="424" spans="1:10" ht="57" x14ac:dyDescent="0.25">
      <c r="A424" s="12" t="s">
        <v>30460</v>
      </c>
      <c r="B424" s="13">
        <v>101130</v>
      </c>
      <c r="C424" s="14" t="s">
        <v>30450</v>
      </c>
      <c r="D424" s="13" t="s">
        <v>73</v>
      </c>
      <c r="E424" s="15">
        <v>170</v>
      </c>
      <c r="F424" s="16">
        <v>22.79</v>
      </c>
      <c r="G424" s="16">
        <v>3874.2999999999997</v>
      </c>
      <c r="H424" s="24"/>
      <c r="I424" s="24"/>
      <c r="J424" s="25"/>
    </row>
    <row r="425" spans="1:10" ht="42.75" x14ac:dyDescent="0.25">
      <c r="A425" s="12" t="s">
        <v>30461</v>
      </c>
      <c r="B425" s="13">
        <v>95875</v>
      </c>
      <c r="C425" s="14" t="s">
        <v>30347</v>
      </c>
      <c r="D425" s="13" t="s">
        <v>30456</v>
      </c>
      <c r="E425" s="15">
        <v>22022</v>
      </c>
      <c r="F425" s="16">
        <v>3.05</v>
      </c>
      <c r="G425" s="16">
        <v>67167.099999999991</v>
      </c>
      <c r="H425" s="24"/>
      <c r="I425" s="24"/>
      <c r="J425" s="25"/>
    </row>
    <row r="426" spans="1:10" ht="28.5" x14ac:dyDescent="0.25">
      <c r="A426" s="12" t="s">
        <v>30462</v>
      </c>
      <c r="B426" s="13" t="s">
        <v>17201</v>
      </c>
      <c r="C426" s="14" t="s">
        <v>30475</v>
      </c>
      <c r="D426" s="13" t="s">
        <v>73</v>
      </c>
      <c r="E426" s="15">
        <v>1694</v>
      </c>
      <c r="F426" s="16">
        <v>3.99</v>
      </c>
      <c r="G426" s="16">
        <v>6759.06</v>
      </c>
      <c r="H426" s="24"/>
      <c r="I426" s="24"/>
      <c r="J426" s="25"/>
    </row>
    <row r="427" spans="1:10" ht="57" x14ac:dyDescent="0.25">
      <c r="A427" s="12" t="s">
        <v>30476</v>
      </c>
      <c r="B427" s="13">
        <v>96385</v>
      </c>
      <c r="C427" s="14" t="s">
        <v>30474</v>
      </c>
      <c r="D427" s="13" t="s">
        <v>73</v>
      </c>
      <c r="E427" s="15">
        <v>34</v>
      </c>
      <c r="F427" s="16">
        <v>14.66</v>
      </c>
      <c r="G427" s="16">
        <v>498.44</v>
      </c>
      <c r="H427" s="24"/>
      <c r="I427" s="24"/>
      <c r="J427" s="25"/>
    </row>
    <row r="428" spans="1:10" x14ac:dyDescent="0.25">
      <c r="A428" s="7" t="s">
        <v>30458</v>
      </c>
      <c r="B428" s="8"/>
      <c r="C428" s="9" t="s">
        <v>30457</v>
      </c>
      <c r="D428" s="8"/>
      <c r="E428" s="10"/>
      <c r="F428" s="11"/>
      <c r="G428" s="11">
        <v>125064.5625</v>
      </c>
      <c r="H428" s="24"/>
      <c r="I428" s="24"/>
      <c r="J428" s="25"/>
    </row>
    <row r="429" spans="1:10" ht="28.5" x14ac:dyDescent="0.25">
      <c r="A429" s="12" t="s">
        <v>30463</v>
      </c>
      <c r="B429" s="17">
        <v>4805757</v>
      </c>
      <c r="C429" s="14" t="s">
        <v>309</v>
      </c>
      <c r="D429" s="13" t="s">
        <v>73</v>
      </c>
      <c r="E429" s="15">
        <v>35</v>
      </c>
      <c r="F429" s="16">
        <v>8.2799999999999994</v>
      </c>
      <c r="G429" s="16">
        <v>289.79999999999995</v>
      </c>
      <c r="H429" s="24"/>
      <c r="I429" s="24"/>
      <c r="J429" s="25"/>
    </row>
    <row r="430" spans="1:10" ht="28.5" x14ac:dyDescent="0.25">
      <c r="A430" s="12" t="s">
        <v>30464</v>
      </c>
      <c r="B430" s="17">
        <v>403223</v>
      </c>
      <c r="C430" s="14" t="s">
        <v>30477</v>
      </c>
      <c r="D430" s="13" t="s">
        <v>68</v>
      </c>
      <c r="E430" s="15">
        <v>141.19999999999999</v>
      </c>
      <c r="F430" s="16">
        <v>5.47</v>
      </c>
      <c r="G430" s="16">
        <v>772.36399999999992</v>
      </c>
      <c r="H430" s="24"/>
      <c r="I430" s="24"/>
      <c r="J430" s="25"/>
    </row>
    <row r="431" spans="1:10" ht="42.75" x14ac:dyDescent="0.25">
      <c r="A431" s="12" t="s">
        <v>30465</v>
      </c>
      <c r="B431" s="13">
        <v>93382</v>
      </c>
      <c r="C431" s="14" t="s">
        <v>30544</v>
      </c>
      <c r="D431" s="13" t="s">
        <v>73</v>
      </c>
      <c r="E431" s="15">
        <v>25.15</v>
      </c>
      <c r="F431" s="16">
        <v>30.11</v>
      </c>
      <c r="G431" s="16">
        <v>757.26649999999995</v>
      </c>
      <c r="H431" s="24"/>
      <c r="I431" s="24"/>
      <c r="J431" s="25"/>
    </row>
    <row r="432" spans="1:10" ht="71.25" x14ac:dyDescent="0.25">
      <c r="A432" s="12" t="s">
        <v>30466</v>
      </c>
      <c r="B432" s="13">
        <v>100973</v>
      </c>
      <c r="C432" s="14" t="s">
        <v>30451</v>
      </c>
      <c r="D432" s="13" t="s">
        <v>73</v>
      </c>
      <c r="E432" s="15">
        <v>9.8500000000000014</v>
      </c>
      <c r="F432" s="16">
        <v>11.11</v>
      </c>
      <c r="G432" s="16">
        <v>109.43350000000001</v>
      </c>
      <c r="H432" s="24"/>
      <c r="I432" s="24"/>
      <c r="J432" s="25"/>
    </row>
    <row r="433" spans="1:10" ht="42.75" x14ac:dyDescent="0.25">
      <c r="A433" s="12" t="s">
        <v>30467</v>
      </c>
      <c r="B433" s="13">
        <v>95875</v>
      </c>
      <c r="C433" s="14" t="s">
        <v>30347</v>
      </c>
      <c r="D433" s="13" t="s">
        <v>30456</v>
      </c>
      <c r="E433" s="15">
        <v>128.05000000000001</v>
      </c>
      <c r="F433" s="16">
        <v>3.05</v>
      </c>
      <c r="G433" s="16">
        <v>390.55250000000001</v>
      </c>
      <c r="H433" s="24"/>
      <c r="I433" s="24"/>
      <c r="J433" s="25"/>
    </row>
    <row r="434" spans="1:10" ht="42.75" x14ac:dyDescent="0.25">
      <c r="A434" s="12" t="s">
        <v>30468</v>
      </c>
      <c r="B434" s="13">
        <v>100574</v>
      </c>
      <c r="C434" s="14" t="s">
        <v>30452</v>
      </c>
      <c r="D434" s="13" t="s">
        <v>73</v>
      </c>
      <c r="E434" s="15">
        <v>9.8500000000000014</v>
      </c>
      <c r="F434" s="16">
        <v>1.72</v>
      </c>
      <c r="G434" s="16">
        <v>16.942000000000004</v>
      </c>
      <c r="H434" s="24"/>
      <c r="I434" s="24"/>
      <c r="J434" s="25"/>
    </row>
    <row r="435" spans="1:10" ht="57" x14ac:dyDescent="0.25">
      <c r="A435" s="12" t="s">
        <v>30469</v>
      </c>
      <c r="B435" s="13">
        <v>94963</v>
      </c>
      <c r="C435" s="14" t="s">
        <v>30453</v>
      </c>
      <c r="D435" s="13" t="s">
        <v>73</v>
      </c>
      <c r="E435" s="15">
        <v>8.35</v>
      </c>
      <c r="F435" s="16">
        <v>589.12</v>
      </c>
      <c r="G435" s="16">
        <v>4919.152</v>
      </c>
      <c r="H435" s="24"/>
      <c r="I435" s="24"/>
      <c r="J435" s="25"/>
    </row>
    <row r="436" spans="1:10" x14ac:dyDescent="0.25">
      <c r="A436" s="12" t="s">
        <v>30470</v>
      </c>
      <c r="B436" s="13" t="s">
        <v>16479</v>
      </c>
      <c r="C436" s="14" t="s">
        <v>30454</v>
      </c>
      <c r="D436" s="13" t="s">
        <v>68</v>
      </c>
      <c r="E436" s="15">
        <v>53.1</v>
      </c>
      <c r="F436" s="16">
        <v>82.86</v>
      </c>
      <c r="G436" s="16">
        <v>4399.866</v>
      </c>
      <c r="H436" s="24"/>
      <c r="I436" s="24"/>
      <c r="J436" s="25"/>
    </row>
    <row r="437" spans="1:10" ht="42.75" x14ac:dyDescent="0.25">
      <c r="A437" s="12" t="s">
        <v>30471</v>
      </c>
      <c r="B437" s="13" t="s">
        <v>26076</v>
      </c>
      <c r="C437" s="14" t="s">
        <v>26077</v>
      </c>
      <c r="D437" s="13" t="s">
        <v>73</v>
      </c>
      <c r="E437" s="15">
        <v>52.6</v>
      </c>
      <c r="F437" s="16">
        <v>929.31</v>
      </c>
      <c r="G437" s="16">
        <v>48881.705999999998</v>
      </c>
      <c r="H437" s="24"/>
      <c r="I437" s="24"/>
      <c r="J437" s="25"/>
    </row>
    <row r="438" spans="1:10" ht="28.5" x14ac:dyDescent="0.25">
      <c r="A438" s="12" t="s">
        <v>30472</v>
      </c>
      <c r="B438" s="13" t="s">
        <v>299</v>
      </c>
      <c r="C438" s="14" t="s">
        <v>300</v>
      </c>
      <c r="D438" s="13" t="s">
        <v>116</v>
      </c>
      <c r="E438" s="15">
        <v>4357.5</v>
      </c>
      <c r="F438" s="16">
        <v>14.43</v>
      </c>
      <c r="G438" s="16">
        <v>62878.724999999999</v>
      </c>
      <c r="H438" s="24"/>
      <c r="I438" s="24"/>
      <c r="J438" s="25"/>
    </row>
    <row r="439" spans="1:10" ht="28.5" x14ac:dyDescent="0.25">
      <c r="A439" s="12" t="s">
        <v>30473</v>
      </c>
      <c r="B439" s="13" t="s">
        <v>16575</v>
      </c>
      <c r="C439" s="14" t="s">
        <v>16576</v>
      </c>
      <c r="D439" s="13" t="s">
        <v>68</v>
      </c>
      <c r="E439" s="15">
        <v>53.1</v>
      </c>
      <c r="F439" s="16">
        <v>31.05</v>
      </c>
      <c r="G439" s="16">
        <v>1648.7550000000001</v>
      </c>
      <c r="H439" s="24"/>
      <c r="I439" s="24"/>
      <c r="J439" s="25"/>
    </row>
    <row r="440" spans="1:10" ht="30" x14ac:dyDescent="0.25">
      <c r="A440" s="7" t="s">
        <v>30485</v>
      </c>
      <c r="B440" s="8"/>
      <c r="C440" s="9" t="s">
        <v>30487</v>
      </c>
      <c r="D440" s="8"/>
      <c r="E440" s="10"/>
      <c r="F440" s="11"/>
      <c r="G440" s="11">
        <v>948763.2</v>
      </c>
      <c r="H440" s="24"/>
      <c r="I440" s="24"/>
      <c r="J440" s="25"/>
    </row>
    <row r="441" spans="1:10" ht="313.5" x14ac:dyDescent="0.25">
      <c r="A441" s="12" t="s">
        <v>30486</v>
      </c>
      <c r="B441" s="17"/>
      <c r="C441" s="14" t="s">
        <v>30488</v>
      </c>
      <c r="D441" s="13" t="s">
        <v>29</v>
      </c>
      <c r="E441" s="15">
        <v>1</v>
      </c>
      <c r="F441" s="16">
        <v>948763.2</v>
      </c>
      <c r="G441" s="16">
        <v>948763.2</v>
      </c>
      <c r="H441" s="24"/>
      <c r="I441" s="24"/>
      <c r="J441" s="25"/>
    </row>
    <row r="442" spans="1:10" x14ac:dyDescent="0.25">
      <c r="A442" s="7" t="s">
        <v>619</v>
      </c>
      <c r="B442" s="8"/>
      <c r="C442" s="9" t="s">
        <v>620</v>
      </c>
      <c r="D442" s="8"/>
      <c r="E442" s="10"/>
      <c r="F442" s="11"/>
      <c r="G442" s="11">
        <v>2080.08</v>
      </c>
      <c r="H442" s="24"/>
      <c r="I442" s="24"/>
      <c r="J442" s="25"/>
    </row>
    <row r="443" spans="1:10" x14ac:dyDescent="0.25">
      <c r="A443" s="7" t="s">
        <v>621</v>
      </c>
      <c r="B443" s="8"/>
      <c r="C443" s="9" t="s">
        <v>620</v>
      </c>
      <c r="D443" s="8"/>
      <c r="E443" s="10"/>
      <c r="F443" s="11"/>
      <c r="G443" s="11">
        <v>1235.75</v>
      </c>
      <c r="H443" s="24"/>
      <c r="I443" s="24"/>
      <c r="J443" s="25"/>
    </row>
    <row r="444" spans="1:10" ht="28.5" x14ac:dyDescent="0.25">
      <c r="A444" s="12" t="s">
        <v>622</v>
      </c>
      <c r="B444" s="13" t="s">
        <v>14850</v>
      </c>
      <c r="C444" s="14" t="s">
        <v>30480</v>
      </c>
      <c r="D444" s="13" t="s">
        <v>29</v>
      </c>
      <c r="E444" s="15">
        <v>1</v>
      </c>
      <c r="F444" s="16">
        <v>1235.75</v>
      </c>
      <c r="G444" s="16">
        <v>1235.75</v>
      </c>
      <c r="H444" s="24"/>
      <c r="I444" s="24"/>
      <c r="J444" s="25"/>
    </row>
    <row r="445" spans="1:10" x14ac:dyDescent="0.25">
      <c r="A445" s="7" t="s">
        <v>623</v>
      </c>
      <c r="B445" s="8"/>
      <c r="C445" s="9" t="s">
        <v>624</v>
      </c>
      <c r="D445" s="8"/>
      <c r="E445" s="10"/>
      <c r="F445" s="11"/>
      <c r="G445" s="11">
        <v>844.33</v>
      </c>
      <c r="H445" s="24"/>
      <c r="I445" s="24"/>
      <c r="J445" s="25"/>
    </row>
    <row r="446" spans="1:10" ht="28.5" x14ac:dyDescent="0.25">
      <c r="A446" s="12" t="s">
        <v>625</v>
      </c>
      <c r="B446" s="17">
        <v>2003175</v>
      </c>
      <c r="C446" s="14" t="s">
        <v>277</v>
      </c>
      <c r="D446" s="13" t="s">
        <v>29</v>
      </c>
      <c r="E446" s="15">
        <v>1</v>
      </c>
      <c r="F446" s="16">
        <v>844.33</v>
      </c>
      <c r="G446" s="16">
        <v>844.33</v>
      </c>
      <c r="H446" s="24"/>
      <c r="I446" s="24"/>
      <c r="J446" s="25"/>
    </row>
    <row r="447" spans="1:10" x14ac:dyDescent="0.25">
      <c r="A447" s="7" t="s">
        <v>626</v>
      </c>
      <c r="B447" s="8"/>
      <c r="C447" s="9" t="s">
        <v>30445</v>
      </c>
      <c r="D447" s="8"/>
      <c r="E447" s="10"/>
      <c r="F447" s="11"/>
      <c r="G447" s="11">
        <v>66628.28</v>
      </c>
      <c r="H447" s="24"/>
      <c r="I447" s="24"/>
      <c r="J447" s="25"/>
    </row>
    <row r="448" spans="1:10" x14ac:dyDescent="0.25">
      <c r="A448" s="7" t="s">
        <v>627</v>
      </c>
      <c r="B448" s="8"/>
      <c r="C448" s="9" t="s">
        <v>30574</v>
      </c>
      <c r="D448" s="8"/>
      <c r="E448" s="10"/>
      <c r="F448" s="11"/>
      <c r="G448" s="11">
        <v>66628.28</v>
      </c>
      <c r="H448" s="24"/>
      <c r="I448" s="24"/>
      <c r="J448" s="25"/>
    </row>
    <row r="449" spans="1:10" ht="85.5" x14ac:dyDescent="0.25">
      <c r="A449" s="12" t="s">
        <v>628</v>
      </c>
      <c r="B449" s="13" t="s">
        <v>30615</v>
      </c>
      <c r="C449" s="14" t="s">
        <v>30430</v>
      </c>
      <c r="D449" s="13" t="s">
        <v>59</v>
      </c>
      <c r="E449" s="15">
        <v>75</v>
      </c>
      <c r="F449" s="16">
        <v>259.48</v>
      </c>
      <c r="G449" s="16">
        <v>19461</v>
      </c>
      <c r="H449" s="24"/>
      <c r="I449" s="24"/>
      <c r="J449" s="25"/>
    </row>
    <row r="450" spans="1:10" ht="57" x14ac:dyDescent="0.25">
      <c r="A450" s="12" t="s">
        <v>629</v>
      </c>
      <c r="B450" s="13" t="s">
        <v>30616</v>
      </c>
      <c r="C450" s="14" t="s">
        <v>30563</v>
      </c>
      <c r="D450" s="13" t="s">
        <v>59</v>
      </c>
      <c r="E450" s="15">
        <v>60</v>
      </c>
      <c r="F450" s="16">
        <v>654.63</v>
      </c>
      <c r="G450" s="16">
        <v>39277.800000000003</v>
      </c>
      <c r="H450" s="24"/>
      <c r="I450" s="24"/>
      <c r="J450" s="25"/>
    </row>
    <row r="451" spans="1:10" ht="57" x14ac:dyDescent="0.25">
      <c r="A451" s="12" t="s">
        <v>630</v>
      </c>
      <c r="B451" s="13" t="s">
        <v>30582</v>
      </c>
      <c r="C451" s="14" t="s">
        <v>30444</v>
      </c>
      <c r="D451" s="13" t="s">
        <v>29</v>
      </c>
      <c r="E451" s="15">
        <v>2</v>
      </c>
      <c r="F451" s="16">
        <v>3944.74</v>
      </c>
      <c r="G451" s="16">
        <v>7889.48</v>
      </c>
      <c r="H451" s="24"/>
      <c r="I451" s="24"/>
      <c r="J451" s="25"/>
    </row>
    <row r="452" spans="1:10" x14ac:dyDescent="0.25">
      <c r="A452" s="7" t="s">
        <v>631</v>
      </c>
      <c r="B452" s="8"/>
      <c r="C452" s="9" t="s">
        <v>632</v>
      </c>
      <c r="D452" s="8"/>
      <c r="E452" s="10"/>
      <c r="F452" s="11"/>
      <c r="G452" s="11">
        <v>38398.036800000009</v>
      </c>
      <c r="H452" s="24"/>
      <c r="I452" s="24"/>
      <c r="J452" s="25"/>
    </row>
    <row r="453" spans="1:10" x14ac:dyDescent="0.25">
      <c r="A453" s="7" t="s">
        <v>633</v>
      </c>
      <c r="B453" s="8"/>
      <c r="C453" s="9" t="s">
        <v>634</v>
      </c>
      <c r="D453" s="8"/>
      <c r="E453" s="10"/>
      <c r="F453" s="11"/>
      <c r="G453" s="11">
        <v>17.4038</v>
      </c>
      <c r="H453" s="24"/>
      <c r="I453" s="24"/>
      <c r="J453" s="25"/>
    </row>
    <row r="454" spans="1:10" ht="71.25" x14ac:dyDescent="0.25">
      <c r="A454" s="12" t="s">
        <v>635</v>
      </c>
      <c r="B454" s="13" t="s">
        <v>636</v>
      </c>
      <c r="C454" s="14" t="s">
        <v>637</v>
      </c>
      <c r="D454" s="13" t="s">
        <v>68</v>
      </c>
      <c r="E454" s="15">
        <v>10.06</v>
      </c>
      <c r="F454" s="16">
        <v>1.73</v>
      </c>
      <c r="G454" s="16">
        <v>17.4038</v>
      </c>
      <c r="H454" s="24"/>
      <c r="I454" s="24"/>
      <c r="J454" s="25"/>
    </row>
    <row r="455" spans="1:10" x14ac:dyDescent="0.25">
      <c r="A455" s="7" t="s">
        <v>638</v>
      </c>
      <c r="B455" s="8"/>
      <c r="C455" s="9" t="s">
        <v>639</v>
      </c>
      <c r="D455" s="8"/>
      <c r="E455" s="10"/>
      <c r="F455" s="11"/>
      <c r="G455" s="11">
        <v>1222.9800000000002</v>
      </c>
      <c r="H455" s="24"/>
      <c r="I455" s="24"/>
      <c r="J455" s="25"/>
    </row>
    <row r="456" spans="1:10" ht="57" x14ac:dyDescent="0.25">
      <c r="A456" s="12" t="s">
        <v>640</v>
      </c>
      <c r="B456" s="13" t="s">
        <v>641</v>
      </c>
      <c r="C456" s="14" t="s">
        <v>642</v>
      </c>
      <c r="D456" s="13" t="s">
        <v>643</v>
      </c>
      <c r="E456" s="15">
        <v>56.1</v>
      </c>
      <c r="F456" s="16">
        <v>17.12</v>
      </c>
      <c r="G456" s="16">
        <v>960.43200000000013</v>
      </c>
      <c r="H456" s="24"/>
      <c r="I456" s="24"/>
      <c r="J456" s="25"/>
    </row>
    <row r="457" spans="1:10" ht="57" x14ac:dyDescent="0.25">
      <c r="A457" s="12" t="s">
        <v>644</v>
      </c>
      <c r="B457" s="13" t="s">
        <v>645</v>
      </c>
      <c r="C457" s="14" t="s">
        <v>646</v>
      </c>
      <c r="D457" s="13" t="s">
        <v>68</v>
      </c>
      <c r="E457" s="15">
        <v>11.22</v>
      </c>
      <c r="F457" s="16">
        <v>16.37</v>
      </c>
      <c r="G457" s="16">
        <v>183.67140000000003</v>
      </c>
      <c r="H457" s="24"/>
      <c r="I457" s="24"/>
      <c r="J457" s="25"/>
    </row>
    <row r="458" spans="1:10" x14ac:dyDescent="0.25">
      <c r="A458" s="12" t="s">
        <v>647</v>
      </c>
      <c r="B458" s="13">
        <v>97062</v>
      </c>
      <c r="C458" s="14" t="s">
        <v>30375</v>
      </c>
      <c r="D458" s="13" t="s">
        <v>68</v>
      </c>
      <c r="E458" s="15">
        <v>11.22</v>
      </c>
      <c r="F458" s="16">
        <v>7.03</v>
      </c>
      <c r="G458" s="16">
        <v>78.87660000000001</v>
      </c>
      <c r="H458" s="24"/>
      <c r="I458" s="24"/>
      <c r="J458" s="25"/>
    </row>
    <row r="459" spans="1:10" x14ac:dyDescent="0.25">
      <c r="A459" s="7" t="s">
        <v>649</v>
      </c>
      <c r="B459" s="8"/>
      <c r="C459" s="9" t="s">
        <v>650</v>
      </c>
      <c r="D459" s="8"/>
      <c r="E459" s="10"/>
      <c r="F459" s="11"/>
      <c r="G459" s="11">
        <v>992.64</v>
      </c>
      <c r="H459" s="24"/>
      <c r="I459" s="24"/>
      <c r="J459" s="25"/>
    </row>
    <row r="460" spans="1:10" ht="42.75" x14ac:dyDescent="0.25">
      <c r="A460" s="12" t="s">
        <v>651</v>
      </c>
      <c r="B460" s="13">
        <v>99059</v>
      </c>
      <c r="C460" s="14" t="s">
        <v>30376</v>
      </c>
      <c r="D460" s="13" t="s">
        <v>59</v>
      </c>
      <c r="E460" s="15">
        <v>12</v>
      </c>
      <c r="F460" s="16">
        <v>82.72</v>
      </c>
      <c r="G460" s="16">
        <v>992.64</v>
      </c>
      <c r="H460" s="24"/>
      <c r="I460" s="24"/>
      <c r="J460" s="25"/>
    </row>
    <row r="461" spans="1:10" x14ac:dyDescent="0.25">
      <c r="A461" s="7" t="s">
        <v>652</v>
      </c>
      <c r="B461" s="8"/>
      <c r="C461" s="9" t="s">
        <v>653</v>
      </c>
      <c r="D461" s="8"/>
      <c r="E461" s="10"/>
      <c r="F461" s="11"/>
      <c r="G461" s="11">
        <v>14609.620999999999</v>
      </c>
      <c r="H461" s="24"/>
      <c r="I461" s="24"/>
      <c r="J461" s="25"/>
    </row>
    <row r="462" spans="1:10" ht="57" x14ac:dyDescent="0.25">
      <c r="A462" s="12" t="s">
        <v>654</v>
      </c>
      <c r="B462" s="13">
        <v>103330</v>
      </c>
      <c r="C462" s="14" t="s">
        <v>30377</v>
      </c>
      <c r="D462" s="13" t="s">
        <v>68</v>
      </c>
      <c r="E462" s="15">
        <v>1.83</v>
      </c>
      <c r="F462" s="16">
        <v>95.32</v>
      </c>
      <c r="G462" s="16">
        <v>174.43559999999999</v>
      </c>
      <c r="H462" s="24"/>
      <c r="I462" s="24"/>
      <c r="J462" s="25"/>
    </row>
    <row r="463" spans="1:10" ht="71.25" x14ac:dyDescent="0.25">
      <c r="A463" s="12" t="s">
        <v>656</v>
      </c>
      <c r="B463" s="13">
        <v>103334</v>
      </c>
      <c r="C463" s="14" t="s">
        <v>30378</v>
      </c>
      <c r="D463" s="13" t="s">
        <v>68</v>
      </c>
      <c r="E463" s="15">
        <v>39.18</v>
      </c>
      <c r="F463" s="16">
        <v>166.64</v>
      </c>
      <c r="G463" s="16">
        <v>6528.9551999999994</v>
      </c>
      <c r="H463" s="24"/>
      <c r="I463" s="24"/>
      <c r="J463" s="25"/>
    </row>
    <row r="464" spans="1:10" ht="42.75" x14ac:dyDescent="0.25">
      <c r="A464" s="12" t="s">
        <v>658</v>
      </c>
      <c r="B464" s="13">
        <v>93200</v>
      </c>
      <c r="C464" s="14" t="s">
        <v>30379</v>
      </c>
      <c r="D464" s="13" t="s">
        <v>59</v>
      </c>
      <c r="E464" s="15">
        <v>3.85</v>
      </c>
      <c r="F464" s="16">
        <v>13.52</v>
      </c>
      <c r="G464" s="16">
        <v>52.052</v>
      </c>
      <c r="H464" s="24"/>
      <c r="I464" s="24"/>
      <c r="J464" s="25"/>
    </row>
    <row r="465" spans="1:10" ht="57" x14ac:dyDescent="0.25">
      <c r="A465" s="12" t="s">
        <v>660</v>
      </c>
      <c r="B465" s="13" t="s">
        <v>661</v>
      </c>
      <c r="C465" s="14" t="s">
        <v>662</v>
      </c>
      <c r="D465" s="13" t="s">
        <v>68</v>
      </c>
      <c r="E465" s="15">
        <v>87.42</v>
      </c>
      <c r="F465" s="16">
        <v>16.98</v>
      </c>
      <c r="G465" s="16">
        <v>1484.3916000000002</v>
      </c>
      <c r="H465" s="24"/>
      <c r="I465" s="24"/>
      <c r="J465" s="25"/>
    </row>
    <row r="466" spans="1:10" ht="57" x14ac:dyDescent="0.25">
      <c r="A466" s="12" t="s">
        <v>663</v>
      </c>
      <c r="B466" s="13" t="s">
        <v>664</v>
      </c>
      <c r="C466" s="14" t="s">
        <v>665</v>
      </c>
      <c r="D466" s="13" t="s">
        <v>68</v>
      </c>
      <c r="E466" s="15">
        <v>87.42</v>
      </c>
      <c r="F466" s="16">
        <v>42.9</v>
      </c>
      <c r="G466" s="16">
        <v>3750.3179999999998</v>
      </c>
      <c r="H466" s="24"/>
      <c r="I466" s="24"/>
      <c r="J466" s="25"/>
    </row>
    <row r="467" spans="1:10" ht="28.5" x14ac:dyDescent="0.25">
      <c r="A467" s="12" t="s">
        <v>666</v>
      </c>
      <c r="B467" s="13">
        <v>88497</v>
      </c>
      <c r="C467" s="14" t="s">
        <v>30380</v>
      </c>
      <c r="D467" s="13" t="s">
        <v>68</v>
      </c>
      <c r="E467" s="15">
        <v>41.43</v>
      </c>
      <c r="F467" s="16">
        <v>21.71</v>
      </c>
      <c r="G467" s="16">
        <v>899.44529999999997</v>
      </c>
      <c r="H467" s="24"/>
      <c r="I467" s="24"/>
      <c r="J467" s="25"/>
    </row>
    <row r="468" spans="1:10" ht="28.5" x14ac:dyDescent="0.25">
      <c r="A468" s="12" t="s">
        <v>668</v>
      </c>
      <c r="B468" s="13">
        <v>88485</v>
      </c>
      <c r="C468" s="14" t="s">
        <v>30381</v>
      </c>
      <c r="D468" s="13" t="s">
        <v>68</v>
      </c>
      <c r="E468" s="15">
        <v>87.42</v>
      </c>
      <c r="F468" s="16">
        <v>5.21</v>
      </c>
      <c r="G468" s="16">
        <v>455.45820000000003</v>
      </c>
      <c r="H468" s="24"/>
      <c r="I468" s="24"/>
      <c r="J468" s="25"/>
    </row>
    <row r="469" spans="1:10" ht="28.5" x14ac:dyDescent="0.25">
      <c r="A469" s="12" t="s">
        <v>670</v>
      </c>
      <c r="B469" s="13">
        <v>104641</v>
      </c>
      <c r="C469" s="14" t="s">
        <v>30382</v>
      </c>
      <c r="D469" s="13" t="s">
        <v>68</v>
      </c>
      <c r="E469" s="15">
        <v>41.43</v>
      </c>
      <c r="F469" s="16">
        <v>11.23</v>
      </c>
      <c r="G469" s="16">
        <v>465.25890000000004</v>
      </c>
      <c r="H469" s="24"/>
      <c r="I469" s="24"/>
      <c r="J469" s="25"/>
    </row>
    <row r="470" spans="1:10" ht="42.75" x14ac:dyDescent="0.25">
      <c r="A470" s="12" t="s">
        <v>672</v>
      </c>
      <c r="B470" s="13" t="s">
        <v>673</v>
      </c>
      <c r="C470" s="14" t="s">
        <v>674</v>
      </c>
      <c r="D470" s="13" t="s">
        <v>68</v>
      </c>
      <c r="E470" s="15">
        <v>45.99</v>
      </c>
      <c r="F470" s="16">
        <v>17.38</v>
      </c>
      <c r="G470" s="16">
        <v>799.30619999999999</v>
      </c>
      <c r="H470" s="24"/>
      <c r="I470" s="24"/>
      <c r="J470" s="25"/>
    </row>
    <row r="471" spans="1:10" x14ac:dyDescent="0.25">
      <c r="A471" s="7" t="s">
        <v>675</v>
      </c>
      <c r="B471" s="8"/>
      <c r="C471" s="9" t="s">
        <v>676</v>
      </c>
      <c r="D471" s="8"/>
      <c r="E471" s="10"/>
      <c r="F471" s="11"/>
      <c r="G471" s="11">
        <v>6006.8376000000007</v>
      </c>
      <c r="H471" s="24"/>
      <c r="I471" s="24"/>
      <c r="J471" s="25"/>
    </row>
    <row r="472" spans="1:10" ht="42.75" x14ac:dyDescent="0.25">
      <c r="A472" s="12" t="s">
        <v>677</v>
      </c>
      <c r="B472" s="13">
        <v>98546</v>
      </c>
      <c r="C472" s="14" t="s">
        <v>30383</v>
      </c>
      <c r="D472" s="13" t="s">
        <v>68</v>
      </c>
      <c r="E472" s="15">
        <v>29.31</v>
      </c>
      <c r="F472" s="16">
        <v>138.96</v>
      </c>
      <c r="G472" s="16">
        <v>4072.9176000000002</v>
      </c>
      <c r="H472" s="24"/>
      <c r="I472" s="24"/>
      <c r="J472" s="25"/>
    </row>
    <row r="473" spans="1:10" ht="57" x14ac:dyDescent="0.25">
      <c r="A473" s="12" t="s">
        <v>679</v>
      </c>
      <c r="B473" s="13">
        <v>87640</v>
      </c>
      <c r="C473" s="14" t="s">
        <v>30573</v>
      </c>
      <c r="D473" s="13" t="s">
        <v>68</v>
      </c>
      <c r="E473" s="15">
        <v>32.64</v>
      </c>
      <c r="F473" s="16">
        <v>59.25</v>
      </c>
      <c r="G473" s="16">
        <v>1933.92</v>
      </c>
      <c r="H473" s="24"/>
      <c r="I473" s="24"/>
      <c r="J473" s="25"/>
    </row>
    <row r="474" spans="1:10" x14ac:dyDescent="0.25">
      <c r="A474" s="7" t="s">
        <v>682</v>
      </c>
      <c r="B474" s="8"/>
      <c r="C474" s="9" t="s">
        <v>683</v>
      </c>
      <c r="D474" s="8"/>
      <c r="E474" s="10"/>
      <c r="F474" s="11"/>
      <c r="G474" s="11">
        <v>3563.16</v>
      </c>
      <c r="H474" s="24"/>
      <c r="I474" s="24"/>
      <c r="J474" s="25"/>
    </row>
    <row r="475" spans="1:10" ht="28.5" x14ac:dyDescent="0.25">
      <c r="A475" s="12" t="s">
        <v>684</v>
      </c>
      <c r="B475" s="13" t="s">
        <v>680</v>
      </c>
      <c r="C475" s="14" t="s">
        <v>681</v>
      </c>
      <c r="D475" s="13" t="s">
        <v>68</v>
      </c>
      <c r="E475" s="15">
        <v>18.399999999999999</v>
      </c>
      <c r="F475" s="16">
        <v>52.28</v>
      </c>
      <c r="G475" s="16">
        <v>961.952</v>
      </c>
      <c r="H475" s="24"/>
      <c r="I475" s="24"/>
      <c r="J475" s="25"/>
    </row>
    <row r="476" spans="1:10" ht="71.25" x14ac:dyDescent="0.25">
      <c r="A476" s="12" t="s">
        <v>685</v>
      </c>
      <c r="B476" s="13" t="s">
        <v>25167</v>
      </c>
      <c r="C476" s="14" t="s">
        <v>30572</v>
      </c>
      <c r="D476" s="13" t="s">
        <v>68</v>
      </c>
      <c r="E476" s="15">
        <v>18.399999999999999</v>
      </c>
      <c r="F476" s="16">
        <v>141.37</v>
      </c>
      <c r="G476" s="16">
        <v>2601.2080000000001</v>
      </c>
      <c r="H476" s="24"/>
      <c r="I476" s="24"/>
      <c r="J476" s="25"/>
    </row>
    <row r="477" spans="1:10" x14ac:dyDescent="0.25">
      <c r="A477" s="7" t="s">
        <v>688</v>
      </c>
      <c r="B477" s="8"/>
      <c r="C477" s="9" t="s">
        <v>689</v>
      </c>
      <c r="D477" s="8"/>
      <c r="E477" s="10"/>
      <c r="F477" s="11"/>
      <c r="G477" s="11">
        <v>2880.8218000000002</v>
      </c>
      <c r="H477" s="24"/>
      <c r="I477" s="24"/>
      <c r="J477" s="25"/>
    </row>
    <row r="478" spans="1:10" ht="28.5" x14ac:dyDescent="0.25">
      <c r="A478" s="12" t="s">
        <v>690</v>
      </c>
      <c r="B478" s="13">
        <v>105023</v>
      </c>
      <c r="C478" s="14" t="s">
        <v>30384</v>
      </c>
      <c r="D478" s="13" t="s">
        <v>59</v>
      </c>
      <c r="E478" s="15">
        <v>7.1</v>
      </c>
      <c r="F478" s="16">
        <v>83.62</v>
      </c>
      <c r="G478" s="16">
        <v>593.702</v>
      </c>
      <c r="H478" s="24"/>
      <c r="I478" s="24"/>
      <c r="J478" s="25"/>
    </row>
    <row r="479" spans="1:10" ht="28.5" x14ac:dyDescent="0.25">
      <c r="A479" s="12" t="s">
        <v>692</v>
      </c>
      <c r="B479" s="13">
        <v>105029</v>
      </c>
      <c r="C479" s="14" t="s">
        <v>30385</v>
      </c>
      <c r="D479" s="13" t="s">
        <v>59</v>
      </c>
      <c r="E479" s="15">
        <v>7.1</v>
      </c>
      <c r="F479" s="16">
        <v>64.150000000000006</v>
      </c>
      <c r="G479" s="16">
        <v>455.46500000000003</v>
      </c>
      <c r="H479" s="24"/>
      <c r="I479" s="24"/>
      <c r="J479" s="25"/>
    </row>
    <row r="480" spans="1:10" ht="42.75" x14ac:dyDescent="0.25">
      <c r="A480" s="12" t="s">
        <v>694</v>
      </c>
      <c r="B480" s="13" t="s">
        <v>25368</v>
      </c>
      <c r="C480" s="14" t="s">
        <v>30571</v>
      </c>
      <c r="D480" s="13" t="s">
        <v>68</v>
      </c>
      <c r="E480" s="15">
        <v>2.36</v>
      </c>
      <c r="F480" s="16">
        <v>612.42999999999995</v>
      </c>
      <c r="G480" s="16">
        <v>1445.3347999999999</v>
      </c>
      <c r="H480" s="24"/>
      <c r="I480" s="24"/>
      <c r="J480" s="25"/>
    </row>
    <row r="481" spans="1:10" x14ac:dyDescent="0.25">
      <c r="A481" s="12" t="s">
        <v>695</v>
      </c>
      <c r="B481" s="13">
        <v>10491</v>
      </c>
      <c r="C481" s="14" t="s">
        <v>30612</v>
      </c>
      <c r="D481" s="13" t="s">
        <v>68</v>
      </c>
      <c r="E481" s="15">
        <v>2</v>
      </c>
      <c r="F481" s="16">
        <v>193.16</v>
      </c>
      <c r="G481" s="16">
        <v>386.32</v>
      </c>
      <c r="H481" s="24"/>
      <c r="I481" s="24"/>
      <c r="J481" s="25"/>
    </row>
    <row r="482" spans="1:10" x14ac:dyDescent="0.25">
      <c r="A482" s="7" t="s">
        <v>696</v>
      </c>
      <c r="B482" s="8"/>
      <c r="C482" s="9" t="s">
        <v>697</v>
      </c>
      <c r="D482" s="8"/>
      <c r="E482" s="10"/>
      <c r="F482" s="11"/>
      <c r="G482" s="11">
        <v>9104.5725999999995</v>
      </c>
      <c r="H482" s="24"/>
      <c r="I482" s="24"/>
      <c r="J482" s="25"/>
    </row>
    <row r="483" spans="1:10" ht="28.5" x14ac:dyDescent="0.25">
      <c r="A483" s="12" t="s">
        <v>698</v>
      </c>
      <c r="B483" s="13">
        <v>105023</v>
      </c>
      <c r="C483" s="14" t="s">
        <v>30384</v>
      </c>
      <c r="D483" s="13" t="s">
        <v>59</v>
      </c>
      <c r="E483" s="15">
        <v>3.96</v>
      </c>
      <c r="F483" s="16">
        <v>83.62</v>
      </c>
      <c r="G483" s="16">
        <v>331.1352</v>
      </c>
      <c r="H483" s="24"/>
      <c r="I483" s="24"/>
      <c r="J483" s="25"/>
    </row>
    <row r="484" spans="1:10" ht="128.25" x14ac:dyDescent="0.25">
      <c r="A484" s="12" t="s">
        <v>699</v>
      </c>
      <c r="B484" s="13">
        <v>4930</v>
      </c>
      <c r="C484" s="14" t="s">
        <v>30553</v>
      </c>
      <c r="D484" s="13" t="s">
        <v>68</v>
      </c>
      <c r="E484" s="15">
        <v>2.44</v>
      </c>
      <c r="F484" s="16">
        <v>742.41</v>
      </c>
      <c r="G484" s="16">
        <v>1811.4803999999999</v>
      </c>
      <c r="H484" s="24"/>
      <c r="I484" s="24"/>
      <c r="J484" s="25"/>
    </row>
    <row r="485" spans="1:10" ht="99.75" x14ac:dyDescent="0.25">
      <c r="A485" s="12" t="s">
        <v>700</v>
      </c>
      <c r="B485" s="13">
        <v>37562</v>
      </c>
      <c r="C485" s="14" t="s">
        <v>30554</v>
      </c>
      <c r="D485" s="13" t="s">
        <v>68</v>
      </c>
      <c r="E485" s="15">
        <v>4.5</v>
      </c>
      <c r="F485" s="16">
        <v>869.09</v>
      </c>
      <c r="G485" s="16">
        <v>3910.9050000000002</v>
      </c>
      <c r="H485" s="24"/>
      <c r="I485" s="24"/>
      <c r="J485" s="25"/>
    </row>
    <row r="486" spans="1:10" ht="57" x14ac:dyDescent="0.25">
      <c r="A486" s="12" t="s">
        <v>701</v>
      </c>
      <c r="B486" s="13">
        <v>100725</v>
      </c>
      <c r="C486" s="14" t="s">
        <v>30555</v>
      </c>
      <c r="D486" s="13" t="s">
        <v>68</v>
      </c>
      <c r="E486" s="15">
        <v>34.700000000000003</v>
      </c>
      <c r="F486" s="16">
        <v>33.61</v>
      </c>
      <c r="G486" s="16">
        <v>1166.2670000000001</v>
      </c>
      <c r="H486" s="24"/>
      <c r="I486" s="24"/>
      <c r="J486" s="25"/>
    </row>
    <row r="487" spans="1:10" ht="57" x14ac:dyDescent="0.25">
      <c r="A487" s="12" t="s">
        <v>30556</v>
      </c>
      <c r="B487" s="13">
        <v>100757</v>
      </c>
      <c r="C487" s="14" t="s">
        <v>30613</v>
      </c>
      <c r="D487" s="13" t="s">
        <v>68</v>
      </c>
      <c r="E487" s="15">
        <v>17.350000000000001</v>
      </c>
      <c r="F487" s="16">
        <v>65.3</v>
      </c>
      <c r="G487" s="16">
        <v>1132.9550000000002</v>
      </c>
      <c r="H487" s="24"/>
      <c r="I487" s="24"/>
      <c r="J487" s="25"/>
    </row>
    <row r="488" spans="1:10" ht="71.25" x14ac:dyDescent="0.25">
      <c r="A488" s="12" t="s">
        <v>30559</v>
      </c>
      <c r="B488" s="13">
        <v>3106</v>
      </c>
      <c r="C488" s="14" t="s">
        <v>30557</v>
      </c>
      <c r="D488" s="13" t="s">
        <v>29</v>
      </c>
      <c r="E488" s="15">
        <v>2</v>
      </c>
      <c r="F488" s="16">
        <v>21.61</v>
      </c>
      <c r="G488" s="16">
        <v>43.22</v>
      </c>
      <c r="H488" s="24"/>
      <c r="I488" s="24"/>
      <c r="J488" s="25"/>
    </row>
    <row r="489" spans="1:10" ht="28.5" x14ac:dyDescent="0.25">
      <c r="A489" s="12" t="s">
        <v>30560</v>
      </c>
      <c r="B489" s="13">
        <v>125001</v>
      </c>
      <c r="C489" s="14" t="s">
        <v>30558</v>
      </c>
      <c r="D489" s="13" t="s">
        <v>29</v>
      </c>
      <c r="E489" s="15">
        <v>1</v>
      </c>
      <c r="F489" s="16">
        <v>176.85</v>
      </c>
      <c r="G489" s="16">
        <v>176.85</v>
      </c>
      <c r="H489" s="24"/>
      <c r="I489" s="24"/>
      <c r="J489" s="25"/>
    </row>
    <row r="490" spans="1:10" ht="42.75" x14ac:dyDescent="0.25">
      <c r="A490" s="12" t="s">
        <v>30562</v>
      </c>
      <c r="B490" s="13" t="s">
        <v>20825</v>
      </c>
      <c r="C490" s="14" t="s">
        <v>30561</v>
      </c>
      <c r="D490" s="13" t="s">
        <v>29</v>
      </c>
      <c r="E490" s="15">
        <v>1</v>
      </c>
      <c r="F490" s="16">
        <v>67.73</v>
      </c>
      <c r="G490" s="16">
        <v>67.73</v>
      </c>
      <c r="H490" s="24"/>
      <c r="I490" s="24"/>
      <c r="J490" s="25"/>
    </row>
    <row r="491" spans="1:10" x14ac:dyDescent="0.25">
      <c r="A491" s="12" t="s">
        <v>30570</v>
      </c>
      <c r="B491" s="13" t="s">
        <v>30618</v>
      </c>
      <c r="C491" s="14" t="s">
        <v>30564</v>
      </c>
      <c r="D491" s="13" t="s">
        <v>17688</v>
      </c>
      <c r="E491" s="15">
        <v>1</v>
      </c>
      <c r="F491" s="16">
        <v>464.03</v>
      </c>
      <c r="G491" s="16">
        <v>464.03</v>
      </c>
      <c r="H491" s="24"/>
      <c r="I491" s="24"/>
      <c r="J491" s="25"/>
    </row>
    <row r="492" spans="1:10" x14ac:dyDescent="0.25">
      <c r="A492" s="7" t="s">
        <v>703</v>
      </c>
      <c r="B492" s="8"/>
      <c r="C492" s="9" t="s">
        <v>30481</v>
      </c>
      <c r="D492" s="8"/>
      <c r="E492" s="10"/>
      <c r="F492" s="21"/>
      <c r="G492" s="11">
        <v>220839.67</v>
      </c>
      <c r="H492" s="24"/>
      <c r="I492" s="24"/>
      <c r="J492" s="25"/>
    </row>
    <row r="493" spans="1:10" x14ac:dyDescent="0.25">
      <c r="A493" s="7" t="s">
        <v>704</v>
      </c>
      <c r="B493" s="8"/>
      <c r="C493" s="9" t="s">
        <v>705</v>
      </c>
      <c r="D493" s="8"/>
      <c r="E493" s="10"/>
      <c r="F493" s="11"/>
      <c r="G493" s="11">
        <v>7418.88</v>
      </c>
      <c r="H493" s="24"/>
      <c r="I493" s="24"/>
      <c r="J493" s="25"/>
    </row>
    <row r="494" spans="1:10" ht="128.25" x14ac:dyDescent="0.25">
      <c r="A494" s="12" t="s">
        <v>706</v>
      </c>
      <c r="B494" s="13"/>
      <c r="C494" s="14" t="s">
        <v>30542</v>
      </c>
      <c r="D494" s="13" t="s">
        <v>29</v>
      </c>
      <c r="E494" s="15">
        <v>1</v>
      </c>
      <c r="F494" s="16">
        <v>7418.88</v>
      </c>
      <c r="G494" s="16">
        <v>7418.88</v>
      </c>
      <c r="H494" s="24"/>
      <c r="I494" s="24"/>
      <c r="J494" s="25"/>
    </row>
    <row r="495" spans="1:10" x14ac:dyDescent="0.25">
      <c r="A495" s="7" t="s">
        <v>707</v>
      </c>
      <c r="B495" s="8"/>
      <c r="C495" s="9" t="s">
        <v>708</v>
      </c>
      <c r="D495" s="8"/>
      <c r="E495" s="10"/>
      <c r="F495" s="11"/>
      <c r="G495" s="11">
        <v>143304.89000000001</v>
      </c>
      <c r="H495" s="24"/>
      <c r="I495" s="24"/>
      <c r="J495" s="25"/>
    </row>
    <row r="496" spans="1:10" ht="114" x14ac:dyDescent="0.25">
      <c r="A496" s="12" t="s">
        <v>709</v>
      </c>
      <c r="B496" s="13"/>
      <c r="C496" s="14" t="s">
        <v>30541</v>
      </c>
      <c r="D496" s="13" t="s">
        <v>29</v>
      </c>
      <c r="E496" s="15">
        <v>1</v>
      </c>
      <c r="F496" s="16">
        <v>143304.89000000001</v>
      </c>
      <c r="G496" s="16">
        <v>143304.89000000001</v>
      </c>
      <c r="H496" s="24"/>
      <c r="I496" s="24"/>
      <c r="J496" s="25"/>
    </row>
    <row r="497" spans="1:10" x14ac:dyDescent="0.25">
      <c r="A497" s="7" t="s">
        <v>710</v>
      </c>
      <c r="B497" s="8"/>
      <c r="C497" s="9" t="s">
        <v>711</v>
      </c>
      <c r="D497" s="8"/>
      <c r="E497" s="10"/>
      <c r="F497" s="11"/>
      <c r="G497" s="11">
        <v>70115.899999999994</v>
      </c>
      <c r="H497" s="24"/>
      <c r="I497" s="24"/>
      <c r="J497" s="25"/>
    </row>
    <row r="498" spans="1:10" ht="114" x14ac:dyDescent="0.25">
      <c r="A498" s="12" t="s">
        <v>712</v>
      </c>
      <c r="B498" s="13"/>
      <c r="C498" s="14" t="s">
        <v>30543</v>
      </c>
      <c r="D498" s="13" t="s">
        <v>29</v>
      </c>
      <c r="E498" s="15">
        <v>1</v>
      </c>
      <c r="F498" s="16">
        <v>70115.899999999994</v>
      </c>
      <c r="G498" s="16">
        <v>70115.899999999994</v>
      </c>
      <c r="H498" s="24"/>
      <c r="I498" s="24"/>
      <c r="J498" s="25"/>
    </row>
    <row r="499" spans="1:10" x14ac:dyDescent="0.25">
      <c r="A499" s="7" t="s">
        <v>30583</v>
      </c>
      <c r="B499" s="8"/>
      <c r="C499" s="9" t="s">
        <v>724</v>
      </c>
      <c r="D499" s="8"/>
      <c r="E499" s="10"/>
      <c r="F499" s="11"/>
      <c r="G499" s="11">
        <v>7621.9313000000002</v>
      </c>
      <c r="H499" s="24"/>
      <c r="I499" s="24"/>
      <c r="J499" s="25"/>
    </row>
    <row r="500" spans="1:10" x14ac:dyDescent="0.25">
      <c r="A500" s="7" t="s">
        <v>30584</v>
      </c>
      <c r="B500" s="8"/>
      <c r="C500" s="9" t="s">
        <v>726</v>
      </c>
      <c r="D500" s="8"/>
      <c r="E500" s="10"/>
      <c r="F500" s="11"/>
      <c r="G500" s="11">
        <v>7621.9313000000002</v>
      </c>
      <c r="H500" s="24"/>
      <c r="I500" s="24"/>
      <c r="J500" s="25"/>
    </row>
    <row r="501" spans="1:10" ht="28.5" x14ac:dyDescent="0.25">
      <c r="A501" s="12" t="s">
        <v>30585</v>
      </c>
      <c r="B501" s="13" t="s">
        <v>16022</v>
      </c>
      <c r="C501" s="14" t="s">
        <v>16023</v>
      </c>
      <c r="D501" s="13" t="s">
        <v>59</v>
      </c>
      <c r="E501" s="15">
        <v>6.1</v>
      </c>
      <c r="F501" s="16">
        <v>495.06</v>
      </c>
      <c r="G501" s="16">
        <v>3019.866</v>
      </c>
      <c r="H501" s="24"/>
      <c r="I501" s="24"/>
      <c r="J501" s="25"/>
    </row>
    <row r="502" spans="1:10" ht="71.25" x14ac:dyDescent="0.25">
      <c r="A502" s="12" t="s">
        <v>716</v>
      </c>
      <c r="B502" s="13" t="s">
        <v>729</v>
      </c>
      <c r="C502" s="14" t="s">
        <v>30495</v>
      </c>
      <c r="D502" s="13" t="s">
        <v>116</v>
      </c>
      <c r="E502" s="15">
        <v>63.15</v>
      </c>
      <c r="F502" s="16">
        <v>28.38</v>
      </c>
      <c r="G502" s="16">
        <v>1792.1969999999999</v>
      </c>
      <c r="H502" s="24"/>
      <c r="I502" s="24"/>
      <c r="J502" s="25"/>
    </row>
    <row r="503" spans="1:10" ht="42.75" x14ac:dyDescent="0.25">
      <c r="A503" s="12" t="s">
        <v>717</v>
      </c>
      <c r="B503" s="13">
        <v>4336</v>
      </c>
      <c r="C503" s="14" t="s">
        <v>30496</v>
      </c>
      <c r="D503" s="13" t="s">
        <v>29</v>
      </c>
      <c r="E503" s="15">
        <v>16</v>
      </c>
      <c r="F503" s="16">
        <v>7.99</v>
      </c>
      <c r="G503" s="16">
        <v>127.84</v>
      </c>
      <c r="H503" s="24"/>
      <c r="I503" s="24"/>
      <c r="J503" s="25"/>
    </row>
    <row r="504" spans="1:10" x14ac:dyDescent="0.25">
      <c r="A504" s="12" t="s">
        <v>718</v>
      </c>
      <c r="B504" s="13" t="s">
        <v>21730</v>
      </c>
      <c r="C504" s="12" t="s">
        <v>30490</v>
      </c>
      <c r="D504" s="13" t="s">
        <v>29</v>
      </c>
      <c r="E504" s="15">
        <v>20</v>
      </c>
      <c r="F504" s="16">
        <v>2.95</v>
      </c>
      <c r="G504" s="16">
        <v>59</v>
      </c>
      <c r="H504" s="24"/>
      <c r="I504" s="24"/>
      <c r="J504" s="25"/>
    </row>
    <row r="505" spans="1:10" x14ac:dyDescent="0.25">
      <c r="A505" s="12" t="s">
        <v>719</v>
      </c>
      <c r="B505" s="13" t="s">
        <v>21270</v>
      </c>
      <c r="C505" s="14" t="s">
        <v>30491</v>
      </c>
      <c r="D505" s="13" t="s">
        <v>29</v>
      </c>
      <c r="E505" s="15">
        <v>16</v>
      </c>
      <c r="F505" s="16">
        <v>1.19</v>
      </c>
      <c r="G505" s="16">
        <v>19.04</v>
      </c>
      <c r="H505" s="24"/>
      <c r="I505" s="24"/>
      <c r="J505" s="25"/>
    </row>
    <row r="506" spans="1:10" x14ac:dyDescent="0.25">
      <c r="A506" s="12" t="s">
        <v>30586</v>
      </c>
      <c r="B506" s="13" t="s">
        <v>21272</v>
      </c>
      <c r="C506" s="14" t="s">
        <v>30492</v>
      </c>
      <c r="D506" s="13" t="s">
        <v>29</v>
      </c>
      <c r="E506" s="15">
        <v>20</v>
      </c>
      <c r="F506" s="16">
        <v>2.81</v>
      </c>
      <c r="G506" s="16">
        <v>56.2</v>
      </c>
      <c r="H506" s="24"/>
      <c r="I506" s="24"/>
      <c r="J506" s="25"/>
    </row>
    <row r="507" spans="1:10" x14ac:dyDescent="0.25">
      <c r="A507" s="12" t="s">
        <v>30587</v>
      </c>
      <c r="B507" s="13" t="s">
        <v>23784</v>
      </c>
      <c r="C507" s="12" t="s">
        <v>23785</v>
      </c>
      <c r="D507" s="13" t="s">
        <v>29</v>
      </c>
      <c r="E507" s="15">
        <v>7.2</v>
      </c>
      <c r="F507" s="16">
        <v>36.31</v>
      </c>
      <c r="G507" s="16">
        <v>261.43200000000002</v>
      </c>
      <c r="H507" s="24"/>
      <c r="I507" s="24"/>
      <c r="J507" s="25"/>
    </row>
    <row r="508" spans="1:10" ht="42.75" x14ac:dyDescent="0.25">
      <c r="A508" s="12" t="s">
        <v>30588</v>
      </c>
      <c r="B508" s="13" t="s">
        <v>21274</v>
      </c>
      <c r="C508" s="14" t="s">
        <v>30493</v>
      </c>
      <c r="D508" s="13" t="s">
        <v>29</v>
      </c>
      <c r="E508" s="15">
        <v>4</v>
      </c>
      <c r="F508" s="16">
        <v>24.22</v>
      </c>
      <c r="G508" s="16">
        <v>96.88</v>
      </c>
      <c r="H508" s="24"/>
      <c r="I508" s="24"/>
      <c r="J508" s="25"/>
    </row>
    <row r="509" spans="1:10" ht="42.75" x14ac:dyDescent="0.25">
      <c r="A509" s="12" t="s">
        <v>722</v>
      </c>
      <c r="B509" s="13" t="s">
        <v>28516</v>
      </c>
      <c r="C509" s="14" t="s">
        <v>30494</v>
      </c>
      <c r="D509" s="13" t="s">
        <v>62</v>
      </c>
      <c r="E509" s="15">
        <v>1</v>
      </c>
      <c r="F509" s="16">
        <v>431.61</v>
      </c>
      <c r="G509" s="16">
        <v>431.61</v>
      </c>
      <c r="H509" s="24"/>
      <c r="I509" s="24"/>
      <c r="J509" s="25"/>
    </row>
    <row r="510" spans="1:10" ht="42.75" x14ac:dyDescent="0.25">
      <c r="A510" s="12" t="s">
        <v>30589</v>
      </c>
      <c r="B510" s="13" t="s">
        <v>734</v>
      </c>
      <c r="C510" s="14" t="s">
        <v>735</v>
      </c>
      <c r="D510" s="13" t="s">
        <v>68</v>
      </c>
      <c r="E510" s="15">
        <v>4.7300000000000004</v>
      </c>
      <c r="F510" s="16">
        <v>47.31</v>
      </c>
      <c r="G510" s="16">
        <v>223.77630000000002</v>
      </c>
      <c r="H510" s="24"/>
      <c r="I510" s="24"/>
      <c r="J510" s="25"/>
    </row>
    <row r="511" spans="1:10" ht="42.75" x14ac:dyDescent="0.25">
      <c r="A511" s="12" t="s">
        <v>30590</v>
      </c>
      <c r="B511" s="13" t="s">
        <v>17420</v>
      </c>
      <c r="C511" s="14" t="s">
        <v>30483</v>
      </c>
      <c r="D511" s="13" t="s">
        <v>29</v>
      </c>
      <c r="E511" s="15">
        <v>1</v>
      </c>
      <c r="F511" s="16">
        <v>1534.09</v>
      </c>
      <c r="G511" s="16">
        <v>1534.09</v>
      </c>
      <c r="H511" s="24"/>
      <c r="I511" s="24"/>
      <c r="J511" s="25"/>
    </row>
    <row r="512" spans="1:10" x14ac:dyDescent="0.25">
      <c r="A512" s="7" t="s">
        <v>723</v>
      </c>
      <c r="B512" s="8"/>
      <c r="C512" s="9" t="s">
        <v>30575</v>
      </c>
      <c r="D512" s="8"/>
      <c r="E512" s="10"/>
      <c r="F512" s="11"/>
      <c r="G512" s="11">
        <v>29493.179300000003</v>
      </c>
      <c r="H512" s="24"/>
      <c r="I512" s="24"/>
      <c r="J512" s="25"/>
    </row>
    <row r="513" spans="1:10" x14ac:dyDescent="0.25">
      <c r="A513" s="7" t="s">
        <v>725</v>
      </c>
      <c r="B513" s="8"/>
      <c r="C513" s="9" t="s">
        <v>737</v>
      </c>
      <c r="D513" s="8"/>
      <c r="E513" s="10"/>
      <c r="F513" s="11"/>
      <c r="G513" s="11">
        <v>13015.779300000002</v>
      </c>
      <c r="H513" s="24"/>
      <c r="I513" s="24"/>
      <c r="J513" s="25"/>
    </row>
    <row r="514" spans="1:10" ht="28.5" x14ac:dyDescent="0.25">
      <c r="A514" s="12" t="s">
        <v>727</v>
      </c>
      <c r="B514" s="17">
        <v>200101</v>
      </c>
      <c r="C514" s="14" t="s">
        <v>739</v>
      </c>
      <c r="D514" s="13" t="s">
        <v>68</v>
      </c>
      <c r="E514" s="15">
        <v>112</v>
      </c>
      <c r="F514" s="16">
        <v>3.6</v>
      </c>
      <c r="G514" s="16">
        <v>403.2</v>
      </c>
      <c r="H514" s="24"/>
      <c r="I514" s="24"/>
      <c r="J514" s="25"/>
    </row>
    <row r="515" spans="1:10" ht="42.75" x14ac:dyDescent="0.25">
      <c r="A515" s="12" t="s">
        <v>728</v>
      </c>
      <c r="B515" s="13">
        <v>92398</v>
      </c>
      <c r="C515" s="14" t="s">
        <v>30386</v>
      </c>
      <c r="D515" s="13" t="s">
        <v>68</v>
      </c>
      <c r="E515" s="15">
        <v>112</v>
      </c>
      <c r="F515" s="16">
        <v>109.8</v>
      </c>
      <c r="G515" s="16">
        <v>12297.6</v>
      </c>
      <c r="H515" s="24"/>
      <c r="I515" s="24"/>
      <c r="J515" s="25"/>
    </row>
    <row r="516" spans="1:10" ht="42.75" x14ac:dyDescent="0.25">
      <c r="A516" s="12" t="s">
        <v>731</v>
      </c>
      <c r="B516" s="13">
        <v>100947</v>
      </c>
      <c r="C516" s="14" t="s">
        <v>30387</v>
      </c>
      <c r="D516" s="13" t="s">
        <v>742</v>
      </c>
      <c r="E516" s="15">
        <v>102.19</v>
      </c>
      <c r="F516" s="16">
        <v>2.76</v>
      </c>
      <c r="G516" s="16">
        <v>282.0444</v>
      </c>
      <c r="H516" s="24"/>
      <c r="I516" s="24"/>
      <c r="J516" s="25"/>
    </row>
    <row r="517" spans="1:10" ht="42.75" x14ac:dyDescent="0.25">
      <c r="A517" s="12" t="s">
        <v>732</v>
      </c>
      <c r="B517" s="13" t="s">
        <v>279</v>
      </c>
      <c r="C517" s="14" t="s">
        <v>280</v>
      </c>
      <c r="D517" s="13" t="s">
        <v>73</v>
      </c>
      <c r="E517" s="15">
        <v>4.29</v>
      </c>
      <c r="F517" s="16">
        <v>3.71</v>
      </c>
      <c r="G517" s="16">
        <v>15.915900000000001</v>
      </c>
      <c r="H517" s="24"/>
      <c r="I517" s="24"/>
      <c r="J517" s="25"/>
    </row>
    <row r="518" spans="1:10" ht="42.75" x14ac:dyDescent="0.25">
      <c r="A518" s="12" t="s">
        <v>733</v>
      </c>
      <c r="B518" s="13">
        <v>95875</v>
      </c>
      <c r="C518" s="14" t="s">
        <v>30347</v>
      </c>
      <c r="D518" s="13" t="s">
        <v>75</v>
      </c>
      <c r="E518" s="15">
        <v>5.58</v>
      </c>
      <c r="F518" s="16">
        <v>3.05</v>
      </c>
      <c r="G518" s="16">
        <v>17.018999999999998</v>
      </c>
      <c r="H518" s="24"/>
      <c r="I518" s="24"/>
      <c r="J518" s="25"/>
    </row>
    <row r="519" spans="1:10" x14ac:dyDescent="0.25">
      <c r="A519" s="7" t="s">
        <v>30591</v>
      </c>
      <c r="B519" s="8"/>
      <c r="C519" s="9" t="s">
        <v>744</v>
      </c>
      <c r="D519" s="8"/>
      <c r="E519" s="10"/>
      <c r="F519" s="11"/>
      <c r="G519" s="11">
        <v>6825.7</v>
      </c>
      <c r="H519" s="24"/>
      <c r="I519" s="24"/>
      <c r="J519" s="25"/>
    </row>
    <row r="520" spans="1:10" ht="71.25" x14ac:dyDescent="0.25">
      <c r="A520" s="12" t="s">
        <v>30592</v>
      </c>
      <c r="B520" s="13">
        <v>94274</v>
      </c>
      <c r="C520" s="14" t="s">
        <v>30388</v>
      </c>
      <c r="D520" s="13" t="s">
        <v>59</v>
      </c>
      <c r="E520" s="15">
        <v>70</v>
      </c>
      <c r="F520" s="16">
        <v>82.15</v>
      </c>
      <c r="G520" s="16">
        <v>5750.5</v>
      </c>
      <c r="H520" s="24"/>
      <c r="I520" s="24"/>
      <c r="J520" s="25"/>
    </row>
    <row r="521" spans="1:10" ht="71.25" x14ac:dyDescent="0.25">
      <c r="A521" s="12" t="s">
        <v>30593</v>
      </c>
      <c r="B521" s="13">
        <v>94275</v>
      </c>
      <c r="C521" s="14" t="s">
        <v>30579</v>
      </c>
      <c r="D521" s="13" t="s">
        <v>59</v>
      </c>
      <c r="E521" s="15">
        <v>15</v>
      </c>
      <c r="F521" s="16">
        <v>71.680000000000007</v>
      </c>
      <c r="G521" s="16">
        <v>1075.2</v>
      </c>
      <c r="H521" s="24"/>
      <c r="I521" s="24"/>
      <c r="J521" s="25"/>
    </row>
    <row r="522" spans="1:10" x14ac:dyDescent="0.25">
      <c r="A522" s="7" t="s">
        <v>30594</v>
      </c>
      <c r="B522" s="8"/>
      <c r="C522" s="9" t="s">
        <v>30577</v>
      </c>
      <c r="D522" s="8"/>
      <c r="E522" s="10"/>
      <c r="F522" s="11"/>
      <c r="G522" s="11">
        <v>9651.7000000000007</v>
      </c>
      <c r="H522" s="24"/>
      <c r="I522" s="24"/>
      <c r="J522" s="25"/>
    </row>
    <row r="523" spans="1:10" ht="42.75" x14ac:dyDescent="0.25">
      <c r="A523" s="12" t="s">
        <v>30595</v>
      </c>
      <c r="B523" s="13" t="s">
        <v>25003</v>
      </c>
      <c r="C523" s="14" t="s">
        <v>30614</v>
      </c>
      <c r="D523" s="13" t="s">
        <v>68</v>
      </c>
      <c r="E523" s="15">
        <v>150</v>
      </c>
      <c r="F523" s="16">
        <v>39.869999999999997</v>
      </c>
      <c r="G523" s="16">
        <v>5980.5</v>
      </c>
      <c r="H523" s="24"/>
      <c r="I523" s="24"/>
      <c r="J523" s="25"/>
    </row>
    <row r="524" spans="1:10" ht="42.75" x14ac:dyDescent="0.25">
      <c r="A524" s="12" t="s">
        <v>30596</v>
      </c>
      <c r="B524" s="13">
        <v>365</v>
      </c>
      <c r="C524" s="14" t="s">
        <v>30578</v>
      </c>
      <c r="D524" s="13" t="s">
        <v>29</v>
      </c>
      <c r="E524" s="15">
        <v>40</v>
      </c>
      <c r="F524" s="16">
        <v>79.08</v>
      </c>
      <c r="G524" s="16">
        <v>3163.2</v>
      </c>
      <c r="H524" s="24"/>
      <c r="I524" s="24"/>
      <c r="J524" s="25"/>
    </row>
    <row r="525" spans="1:10" ht="42.75" x14ac:dyDescent="0.25">
      <c r="A525" s="12" t="s">
        <v>30597</v>
      </c>
      <c r="B525" s="13" t="s">
        <v>19411</v>
      </c>
      <c r="C525" s="14" t="s">
        <v>19412</v>
      </c>
      <c r="D525" s="13" t="s">
        <v>29</v>
      </c>
      <c r="E525" s="15">
        <v>40</v>
      </c>
      <c r="F525" s="16">
        <v>12.7</v>
      </c>
      <c r="G525" s="16">
        <v>508</v>
      </c>
      <c r="H525" s="24"/>
      <c r="I525" s="24"/>
      <c r="J525" s="25"/>
    </row>
    <row r="526" spans="1:10" x14ac:dyDescent="0.25">
      <c r="A526" s="7" t="s">
        <v>736</v>
      </c>
      <c r="B526" s="8"/>
      <c r="C526" s="9" t="s">
        <v>747</v>
      </c>
      <c r="D526" s="8"/>
      <c r="E526" s="10"/>
      <c r="F526" s="11"/>
      <c r="G526" s="11">
        <v>3076.5267999999996</v>
      </c>
      <c r="H526" s="24"/>
      <c r="I526" s="24"/>
      <c r="J526" s="25"/>
    </row>
    <row r="527" spans="1:10" x14ac:dyDescent="0.25">
      <c r="A527" s="12" t="s">
        <v>738</v>
      </c>
      <c r="B527" s="13">
        <v>88316</v>
      </c>
      <c r="C527" s="14" t="s">
        <v>749</v>
      </c>
      <c r="D527" s="13" t="s">
        <v>19</v>
      </c>
      <c r="E527" s="15">
        <v>16</v>
      </c>
      <c r="F527" s="16">
        <v>23.5</v>
      </c>
      <c r="G527" s="16">
        <v>376</v>
      </c>
      <c r="H527" s="24"/>
      <c r="I527" s="24"/>
      <c r="J527" s="25"/>
    </row>
    <row r="528" spans="1:10" ht="71.25" x14ac:dyDescent="0.25">
      <c r="A528" s="12" t="s">
        <v>743</v>
      </c>
      <c r="B528" s="13">
        <v>6259</v>
      </c>
      <c r="C528" s="14" t="s">
        <v>30389</v>
      </c>
      <c r="D528" s="13" t="s">
        <v>50</v>
      </c>
      <c r="E528" s="15">
        <v>8</v>
      </c>
      <c r="F528" s="16">
        <v>314.76</v>
      </c>
      <c r="G528" s="16">
        <v>2518.08</v>
      </c>
      <c r="H528" s="24"/>
      <c r="I528" s="24"/>
      <c r="J528" s="25"/>
    </row>
    <row r="529" spans="1:10" x14ac:dyDescent="0.25">
      <c r="A529" s="12" t="s">
        <v>30576</v>
      </c>
      <c r="B529" s="13" t="s">
        <v>751</v>
      </c>
      <c r="C529" s="14" t="s">
        <v>748</v>
      </c>
      <c r="D529" s="13" t="s">
        <v>68</v>
      </c>
      <c r="E529" s="15">
        <v>18.399999999999999</v>
      </c>
      <c r="F529" s="16">
        <v>8.86</v>
      </c>
      <c r="G529" s="16">
        <v>163.02399999999997</v>
      </c>
      <c r="H529" s="24"/>
      <c r="I529" s="24"/>
      <c r="J529" s="25"/>
    </row>
    <row r="530" spans="1:10" x14ac:dyDescent="0.25">
      <c r="A530" s="12" t="s">
        <v>30598</v>
      </c>
      <c r="B530" s="13" t="s">
        <v>752</v>
      </c>
      <c r="C530" s="14" t="s">
        <v>753</v>
      </c>
      <c r="D530" s="13" t="s">
        <v>68</v>
      </c>
      <c r="E530" s="15">
        <v>2.36</v>
      </c>
      <c r="F530" s="16">
        <v>8.23</v>
      </c>
      <c r="G530" s="16">
        <v>19.422799999999999</v>
      </c>
      <c r="H530" s="24"/>
      <c r="I530" s="24"/>
      <c r="J530" s="25"/>
    </row>
    <row r="531" spans="1:10" x14ac:dyDescent="0.25">
      <c r="A531" s="7" t="s">
        <v>746</v>
      </c>
      <c r="B531" s="8"/>
      <c r="C531" s="9" t="s">
        <v>30599</v>
      </c>
      <c r="D531" s="8"/>
      <c r="E531" s="10"/>
      <c r="F531" s="11"/>
      <c r="G531" s="11">
        <v>54665.270000000004</v>
      </c>
      <c r="H531" s="24"/>
      <c r="I531" s="24"/>
      <c r="J531" s="25"/>
    </row>
    <row r="532" spans="1:10" x14ac:dyDescent="0.25">
      <c r="A532" s="7" t="s">
        <v>30605</v>
      </c>
      <c r="B532" s="8"/>
      <c r="C532" s="9" t="s">
        <v>30600</v>
      </c>
      <c r="D532" s="8"/>
      <c r="E532" s="10"/>
      <c r="F532" s="11"/>
      <c r="G532" s="11">
        <v>44448.07</v>
      </c>
      <c r="H532" s="24"/>
      <c r="I532" s="24"/>
      <c r="J532" s="25"/>
    </row>
    <row r="533" spans="1:10" x14ac:dyDescent="0.25">
      <c r="A533" s="12" t="s">
        <v>30606</v>
      </c>
      <c r="B533" s="13" t="s">
        <v>14970</v>
      </c>
      <c r="C533" s="14" t="s">
        <v>30601</v>
      </c>
      <c r="D533" s="13" t="s">
        <v>29</v>
      </c>
      <c r="E533" s="15">
        <v>25</v>
      </c>
      <c r="F533" s="16">
        <v>1743.21</v>
      </c>
      <c r="G533" s="16">
        <v>43580.25</v>
      </c>
      <c r="H533" s="24"/>
      <c r="I533" s="24"/>
      <c r="J533" s="25"/>
    </row>
    <row r="534" spans="1:10" x14ac:dyDescent="0.25">
      <c r="A534" s="12" t="s">
        <v>30607</v>
      </c>
      <c r="B534" s="13" t="s">
        <v>17091</v>
      </c>
      <c r="C534" s="14" t="s">
        <v>30602</v>
      </c>
      <c r="D534" s="13" t="s">
        <v>21</v>
      </c>
      <c r="E534" s="15">
        <v>1</v>
      </c>
      <c r="F534" s="16">
        <v>867.82</v>
      </c>
      <c r="G534" s="16">
        <v>867.82</v>
      </c>
      <c r="H534" s="24"/>
      <c r="I534" s="24"/>
      <c r="J534" s="25"/>
    </row>
    <row r="535" spans="1:10" x14ac:dyDescent="0.25">
      <c r="A535" s="7" t="s">
        <v>30608</v>
      </c>
      <c r="B535" s="8"/>
      <c r="C535" s="9" t="s">
        <v>30604</v>
      </c>
      <c r="D535" s="13"/>
      <c r="E535" s="15"/>
      <c r="F535" s="11"/>
      <c r="G535" s="11">
        <v>10217.200000000001</v>
      </c>
      <c r="H535" s="24"/>
      <c r="I535" s="24"/>
      <c r="J535" s="25"/>
    </row>
    <row r="536" spans="1:10" ht="42.75" x14ac:dyDescent="0.25">
      <c r="A536" s="12" t="s">
        <v>30609</v>
      </c>
      <c r="B536" s="13" t="s">
        <v>30619</v>
      </c>
      <c r="C536" s="14" t="s">
        <v>30603</v>
      </c>
      <c r="D536" s="13" t="s">
        <v>17688</v>
      </c>
      <c r="E536" s="15">
        <v>10</v>
      </c>
      <c r="F536" s="16">
        <v>1021.72</v>
      </c>
      <c r="G536" s="16">
        <v>10217.200000000001</v>
      </c>
      <c r="H536" s="24"/>
      <c r="I536" s="24"/>
      <c r="J536" s="25"/>
    </row>
    <row r="841" spans="4:4" x14ac:dyDescent="0.25">
      <c r="D841" s="2" t="s">
        <v>715</v>
      </c>
    </row>
    <row r="843" spans="4:4" x14ac:dyDescent="0.25">
      <c r="D843" s="2" t="s">
        <v>715</v>
      </c>
    </row>
  </sheetData>
  <pageMargins left="0.511811024" right="0.511811024" top="0.78740157499999996" bottom="0.78740157499999996" header="0.31496062000000002" footer="0.31496062000000002"/>
  <tableParts count="1">
    <tablePart r:id="rId1"/>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717EF6-9624-4AD0-B258-A771D30D286D}">
  <sheetPr codeName="Planilha3">
    <pageSetUpPr fitToPage="1"/>
  </sheetPr>
  <dimension ref="A1:J756"/>
  <sheetViews>
    <sheetView zoomScale="90" zoomScaleNormal="90" workbookViewId="0">
      <selection activeCell="L11" sqref="L11"/>
    </sheetView>
  </sheetViews>
  <sheetFormatPr defaultRowHeight="15" x14ac:dyDescent="0.25"/>
  <cols>
    <col min="1" max="1" width="11.42578125" style="2" bestFit="1" customWidth="1"/>
    <col min="2" max="2" width="14.7109375" style="2" bestFit="1" customWidth="1"/>
    <col min="3" max="3" width="55.140625" style="4" customWidth="1"/>
    <col min="4" max="4" width="8.5703125" style="2" customWidth="1"/>
    <col min="5" max="5" width="10.42578125" style="2" customWidth="1"/>
    <col min="6" max="6" width="11.28515625" style="26" bestFit="1" customWidth="1"/>
    <col min="7" max="7" width="16.5703125" style="26" bestFit="1" customWidth="1"/>
    <col min="8" max="8" width="16.5703125" style="27" bestFit="1" customWidth="1"/>
    <col min="9" max="9" width="14.85546875" style="2" bestFit="1" customWidth="1"/>
    <col min="10" max="10" width="6.85546875" style="2" customWidth="1"/>
  </cols>
  <sheetData>
    <row r="1" spans="1:10" s="2" customFormat="1" ht="28.5" x14ac:dyDescent="0.25">
      <c r="A1" s="28" t="s">
        <v>1</v>
      </c>
      <c r="B1" s="29" t="s">
        <v>3</v>
      </c>
      <c r="C1" s="29" t="s">
        <v>755</v>
      </c>
      <c r="D1" s="29" t="s">
        <v>4</v>
      </c>
      <c r="E1" s="29" t="s">
        <v>5</v>
      </c>
      <c r="F1" s="30" t="s">
        <v>30621</v>
      </c>
      <c r="G1" s="31" t="s">
        <v>6</v>
      </c>
      <c r="H1" s="40" t="s">
        <v>30622</v>
      </c>
      <c r="I1" s="40" t="s">
        <v>30639</v>
      </c>
      <c r="J1" s="32" t="s">
        <v>0</v>
      </c>
    </row>
    <row r="2" spans="1:10" ht="313.5" x14ac:dyDescent="0.25">
      <c r="A2" s="41" t="s">
        <v>30486</v>
      </c>
      <c r="B2" s="17"/>
      <c r="C2" s="14" t="s">
        <v>30488</v>
      </c>
      <c r="D2" s="13" t="s">
        <v>29</v>
      </c>
      <c r="E2" s="15">
        <v>1</v>
      </c>
      <c r="F2" s="19">
        <v>948763.2</v>
      </c>
      <c r="G2" s="19">
        <v>948763.2</v>
      </c>
      <c r="H2" s="42">
        <f>SUM($G$2:G2)</f>
        <v>948763.2</v>
      </c>
      <c r="I2" s="43">
        <f>Tabela2[[#This Row],[CUSTO TOTAL
ACUMULADO]]/$H$449</f>
        <v>0.30592267542251322</v>
      </c>
      <c r="J2" s="44">
        <v>1</v>
      </c>
    </row>
    <row r="3" spans="1:10" ht="42.75" x14ac:dyDescent="0.25">
      <c r="A3" s="41" t="s">
        <v>16</v>
      </c>
      <c r="B3" s="17">
        <v>90778</v>
      </c>
      <c r="C3" s="18" t="s">
        <v>30523</v>
      </c>
      <c r="D3" s="13" t="s">
        <v>19</v>
      </c>
      <c r="E3" s="15">
        <v>1232</v>
      </c>
      <c r="F3" s="19">
        <v>134.99</v>
      </c>
      <c r="G3" s="19">
        <v>166307.68000000002</v>
      </c>
      <c r="H3" s="42">
        <f>SUM($G$2:G3)</f>
        <v>1115070.8799999999</v>
      </c>
      <c r="I3" s="43">
        <f>Tabela2[[#This Row],[CUSTO TOTAL
ACUMULADO]]/$H$449</f>
        <v>0.35954753187659072</v>
      </c>
      <c r="J3" s="44">
        <v>2</v>
      </c>
    </row>
    <row r="4" spans="1:10" ht="114" x14ac:dyDescent="0.25">
      <c r="A4" s="41" t="s">
        <v>709</v>
      </c>
      <c r="B4" s="13"/>
      <c r="C4" s="14" t="s">
        <v>30541</v>
      </c>
      <c r="D4" s="13" t="s">
        <v>29</v>
      </c>
      <c r="E4" s="15">
        <v>1</v>
      </c>
      <c r="F4" s="19">
        <v>143304.89000000001</v>
      </c>
      <c r="G4" s="19">
        <v>143304.89000000001</v>
      </c>
      <c r="H4" s="42">
        <f>SUM($G$2:G4)</f>
        <v>1258375.77</v>
      </c>
      <c r="I4" s="43">
        <f>Tabela2[[#This Row],[CUSTO TOTAL
ACUMULADO]]/$H$449</f>
        <v>0.4057552846118665</v>
      </c>
      <c r="J4" s="44">
        <v>3</v>
      </c>
    </row>
    <row r="5" spans="1:10" ht="42.75" x14ac:dyDescent="0.25">
      <c r="A5" s="41" t="s">
        <v>30521</v>
      </c>
      <c r="B5" s="13">
        <v>551096</v>
      </c>
      <c r="C5" s="18" t="s">
        <v>30526</v>
      </c>
      <c r="D5" s="13" t="s">
        <v>19</v>
      </c>
      <c r="E5" s="15">
        <v>4704</v>
      </c>
      <c r="F5" s="19">
        <v>29.73</v>
      </c>
      <c r="G5" s="19">
        <v>139849.92000000001</v>
      </c>
      <c r="H5" s="42">
        <f>SUM($G$2:G5)</f>
        <v>1398225.69</v>
      </c>
      <c r="I5" s="43">
        <f>Tabela2[[#This Row],[CUSTO TOTAL
ACUMULADO]]/$H$449</f>
        <v>0.45084900418701906</v>
      </c>
      <c r="J5" s="44">
        <v>4</v>
      </c>
    </row>
    <row r="6" spans="1:10" ht="42.75" x14ac:dyDescent="0.25">
      <c r="A6" s="41" t="s">
        <v>89</v>
      </c>
      <c r="B6" s="13">
        <v>95875</v>
      </c>
      <c r="C6" s="14" t="s">
        <v>30347</v>
      </c>
      <c r="D6" s="13" t="s">
        <v>75</v>
      </c>
      <c r="E6" s="15">
        <v>35423.07</v>
      </c>
      <c r="F6" s="19">
        <v>3.05</v>
      </c>
      <c r="G6" s="19">
        <v>108040.36349999999</v>
      </c>
      <c r="H6" s="42">
        <f>SUM($G$2:G6)</f>
        <v>1506266.0534999999</v>
      </c>
      <c r="I6" s="43">
        <f>Tabela2[[#This Row],[CUSTO TOTAL
ACUMULADO]]/$H$449</f>
        <v>0.48568593405059396</v>
      </c>
      <c r="J6" s="44">
        <v>5</v>
      </c>
    </row>
    <row r="7" spans="1:10" ht="99.75" x14ac:dyDescent="0.25">
      <c r="A7" s="41" t="s">
        <v>30419</v>
      </c>
      <c r="B7" s="13"/>
      <c r="C7" s="14" t="s">
        <v>30418</v>
      </c>
      <c r="D7" s="13" t="s">
        <v>29</v>
      </c>
      <c r="E7" s="15">
        <v>2</v>
      </c>
      <c r="F7" s="19">
        <v>39243.75</v>
      </c>
      <c r="G7" s="19">
        <v>78487.5</v>
      </c>
      <c r="H7" s="42">
        <f>SUM($G$2:G7)</f>
        <v>1584753.5534999999</v>
      </c>
      <c r="I7" s="43">
        <f>Tabela2[[#This Row],[CUSTO TOTAL
ACUMULADO]]/$H$449</f>
        <v>0.51099373054525621</v>
      </c>
      <c r="J7" s="44">
        <v>6</v>
      </c>
    </row>
    <row r="8" spans="1:10" ht="42.75" x14ac:dyDescent="0.25">
      <c r="A8" s="41" t="s">
        <v>30519</v>
      </c>
      <c r="B8" s="13">
        <v>90776</v>
      </c>
      <c r="C8" s="18" t="s">
        <v>30524</v>
      </c>
      <c r="D8" s="13" t="s">
        <v>19</v>
      </c>
      <c r="E8" s="15">
        <v>1232</v>
      </c>
      <c r="F8" s="19">
        <v>61.31</v>
      </c>
      <c r="G8" s="19">
        <v>75533.919999999998</v>
      </c>
      <c r="H8" s="42">
        <f>SUM($G$2:G8)</f>
        <v>1660287.4734999998</v>
      </c>
      <c r="I8" s="43">
        <f>Tabela2[[#This Row],[CUSTO TOTAL
ACUMULADO]]/$H$449</f>
        <v>0.53534916390476051</v>
      </c>
      <c r="J8" s="44">
        <v>7</v>
      </c>
    </row>
    <row r="9" spans="1:10" ht="114" x14ac:dyDescent="0.25">
      <c r="A9" s="41" t="s">
        <v>712</v>
      </c>
      <c r="B9" s="13"/>
      <c r="C9" s="14" t="s">
        <v>30543</v>
      </c>
      <c r="D9" s="13" t="s">
        <v>29</v>
      </c>
      <c r="E9" s="15">
        <v>1</v>
      </c>
      <c r="F9" s="19">
        <v>70115.899999999994</v>
      </c>
      <c r="G9" s="19">
        <v>70115.899999999994</v>
      </c>
      <c r="H9" s="42">
        <f>SUM($G$2:G9)</f>
        <v>1730403.3734999998</v>
      </c>
      <c r="I9" s="43">
        <f>Tabela2[[#This Row],[CUSTO TOTAL
ACUMULADO]]/$H$449</f>
        <v>0.55795759108412135</v>
      </c>
      <c r="J9" s="44">
        <v>8</v>
      </c>
    </row>
    <row r="10" spans="1:10" ht="42.75" x14ac:dyDescent="0.25">
      <c r="A10" s="41" t="s">
        <v>30461</v>
      </c>
      <c r="B10" s="13">
        <v>95875</v>
      </c>
      <c r="C10" s="14" t="s">
        <v>30347</v>
      </c>
      <c r="D10" s="13" t="s">
        <v>30456</v>
      </c>
      <c r="E10" s="15">
        <v>22022</v>
      </c>
      <c r="F10" s="19">
        <v>3.05</v>
      </c>
      <c r="G10" s="19">
        <v>67167.099999999991</v>
      </c>
      <c r="H10" s="42">
        <f>SUM($G$2:G10)</f>
        <v>1797570.4734999998</v>
      </c>
      <c r="I10" s="43">
        <f>Tabela2[[#This Row],[CUSTO TOTAL
ACUMULADO]]/$H$449</f>
        <v>0.57961519640900272</v>
      </c>
      <c r="J10" s="44">
        <v>9</v>
      </c>
    </row>
    <row r="11" spans="1:10" ht="28.5" x14ac:dyDescent="0.25">
      <c r="A11" s="41" t="s">
        <v>30472</v>
      </c>
      <c r="B11" s="13" t="s">
        <v>299</v>
      </c>
      <c r="C11" s="14" t="s">
        <v>300</v>
      </c>
      <c r="D11" s="13" t="s">
        <v>116</v>
      </c>
      <c r="E11" s="15">
        <v>4357.5</v>
      </c>
      <c r="F11" s="19">
        <v>14.43</v>
      </c>
      <c r="G11" s="19">
        <v>62878.724999999999</v>
      </c>
      <c r="H11" s="42">
        <f>SUM($G$2:G11)</f>
        <v>1860449.1984999999</v>
      </c>
      <c r="I11" s="43">
        <f>Tabela2[[#This Row],[CUSTO TOTAL
ACUMULADO]]/$H$449</f>
        <v>0.59989004241816124</v>
      </c>
      <c r="J11" s="44">
        <v>10</v>
      </c>
    </row>
    <row r="12" spans="1:10" ht="28.5" x14ac:dyDescent="0.25">
      <c r="A12" s="41" t="s">
        <v>98</v>
      </c>
      <c r="B12" s="13">
        <v>9828</v>
      </c>
      <c r="C12" s="14" t="s">
        <v>30266</v>
      </c>
      <c r="D12" s="13" t="s">
        <v>59</v>
      </c>
      <c r="E12" s="15">
        <v>351</v>
      </c>
      <c r="F12" s="19">
        <v>142.58000000000001</v>
      </c>
      <c r="G12" s="19">
        <v>50045.58</v>
      </c>
      <c r="H12" s="42">
        <f>SUM($G$2:G12)</f>
        <v>1910494.7785</v>
      </c>
      <c r="I12" s="43">
        <f>Tabela2[[#This Row],[CUSTO TOTAL
ACUMULADO]]/$H$449</f>
        <v>0.61602692222828825</v>
      </c>
      <c r="J12" s="44">
        <v>11</v>
      </c>
    </row>
    <row r="13" spans="1:10" ht="42.75" x14ac:dyDescent="0.25">
      <c r="A13" s="41" t="s">
        <v>30471</v>
      </c>
      <c r="B13" s="13" t="s">
        <v>26076</v>
      </c>
      <c r="C13" s="14" t="s">
        <v>26077</v>
      </c>
      <c r="D13" s="13" t="s">
        <v>73</v>
      </c>
      <c r="E13" s="15">
        <v>52.6</v>
      </c>
      <c r="F13" s="19">
        <v>929.31</v>
      </c>
      <c r="G13" s="19">
        <v>48881.705999999998</v>
      </c>
      <c r="H13" s="42">
        <f>SUM($G$2:G13)</f>
        <v>1959376.4845</v>
      </c>
      <c r="I13" s="43">
        <f>Tabela2[[#This Row],[CUSTO TOTAL
ACUMULADO]]/$H$449</f>
        <v>0.63178851825007398</v>
      </c>
      <c r="J13" s="44">
        <v>12</v>
      </c>
    </row>
    <row r="14" spans="1:10" x14ac:dyDescent="0.25">
      <c r="A14" s="41" t="s">
        <v>30606</v>
      </c>
      <c r="B14" s="13" t="s">
        <v>14970</v>
      </c>
      <c r="C14" s="14" t="s">
        <v>30601</v>
      </c>
      <c r="D14" s="13" t="s">
        <v>29</v>
      </c>
      <c r="E14" s="15">
        <v>25</v>
      </c>
      <c r="F14" s="19">
        <v>1743.21</v>
      </c>
      <c r="G14" s="19">
        <v>43580.25</v>
      </c>
      <c r="H14" s="42">
        <f>SUM($G$2:G14)</f>
        <v>2002956.7345</v>
      </c>
      <c r="I14" s="43">
        <f>Tabela2[[#This Row],[CUSTO TOTAL
ACUMULADO]]/$H$449</f>
        <v>0.64584069341410011</v>
      </c>
      <c r="J14" s="44">
        <v>13</v>
      </c>
    </row>
    <row r="15" spans="1:10" x14ac:dyDescent="0.25">
      <c r="A15" s="41" t="s">
        <v>30514</v>
      </c>
      <c r="B15" s="17">
        <v>430103</v>
      </c>
      <c r="C15" s="14" t="s">
        <v>58</v>
      </c>
      <c r="D15" s="13" t="s">
        <v>21</v>
      </c>
      <c r="E15" s="15">
        <v>2</v>
      </c>
      <c r="F15" s="19">
        <v>20866.62</v>
      </c>
      <c r="G15" s="19">
        <v>41733.24</v>
      </c>
      <c r="H15" s="42">
        <f>SUM($G$2:G15)</f>
        <v>2044689.9745</v>
      </c>
      <c r="I15" s="43">
        <f>Tabela2[[#This Row],[CUSTO TOTAL
ACUMULADO]]/$H$449</f>
        <v>0.65929731192001384</v>
      </c>
      <c r="J15" s="44">
        <v>14</v>
      </c>
    </row>
    <row r="16" spans="1:10" ht="42.75" x14ac:dyDescent="0.25">
      <c r="A16" s="41" t="s">
        <v>629</v>
      </c>
      <c r="B16" s="13" t="s">
        <v>30616</v>
      </c>
      <c r="C16" s="14" t="s">
        <v>30563</v>
      </c>
      <c r="D16" s="13" t="s">
        <v>59</v>
      </c>
      <c r="E16" s="15">
        <v>60</v>
      </c>
      <c r="F16" s="19">
        <v>654.63</v>
      </c>
      <c r="G16" s="19">
        <v>39277.800000000003</v>
      </c>
      <c r="H16" s="42">
        <f>SUM($G$2:G16)</f>
        <v>2083967.7745000001</v>
      </c>
      <c r="I16" s="43">
        <f>Tabela2[[#This Row],[CUSTO TOTAL
ACUMULADO]]/$H$449</f>
        <v>0.67196218937385099</v>
      </c>
      <c r="J16" s="44">
        <v>15</v>
      </c>
    </row>
    <row r="17" spans="1:10" ht="42.75" x14ac:dyDescent="0.25">
      <c r="A17" s="41" t="s">
        <v>121</v>
      </c>
      <c r="B17" s="13"/>
      <c r="C17" s="14" t="s">
        <v>122</v>
      </c>
      <c r="D17" s="13" t="s">
        <v>29</v>
      </c>
      <c r="E17" s="15">
        <v>1</v>
      </c>
      <c r="F17" s="19">
        <v>35717.85</v>
      </c>
      <c r="G17" s="19">
        <v>35717.85</v>
      </c>
      <c r="H17" s="42">
        <f>SUM($G$2:G17)</f>
        <v>2119685.6244999999</v>
      </c>
      <c r="I17" s="43">
        <f>Tabela2[[#This Row],[CUSTO TOTAL
ACUMULADO]]/$H$449</f>
        <v>0.6834791835324987</v>
      </c>
      <c r="J17" s="44">
        <v>16</v>
      </c>
    </row>
    <row r="18" spans="1:10" ht="42.75" x14ac:dyDescent="0.25">
      <c r="A18" s="41" t="s">
        <v>30549</v>
      </c>
      <c r="B18" s="13" t="s">
        <v>16494</v>
      </c>
      <c r="C18" s="14" t="s">
        <v>16495</v>
      </c>
      <c r="D18" s="13" t="s">
        <v>852</v>
      </c>
      <c r="E18" s="15">
        <v>172</v>
      </c>
      <c r="F18" s="19">
        <v>200.81</v>
      </c>
      <c r="G18" s="19">
        <v>34539.32</v>
      </c>
      <c r="H18" s="42">
        <f>SUM($G$2:G18)</f>
        <v>2154224.9444999998</v>
      </c>
      <c r="I18" s="43">
        <f>Tabela2[[#This Row],[CUSTO TOTAL
ACUMULADO]]/$H$449</f>
        <v>0.69461616816857474</v>
      </c>
      <c r="J18" s="44">
        <v>17</v>
      </c>
    </row>
    <row r="19" spans="1:10" ht="71.25" x14ac:dyDescent="0.25">
      <c r="A19" s="41" t="s">
        <v>87</v>
      </c>
      <c r="B19" s="13">
        <v>100980</v>
      </c>
      <c r="C19" s="14" t="s">
        <v>30350</v>
      </c>
      <c r="D19" s="13" t="s">
        <v>73</v>
      </c>
      <c r="E19" s="15">
        <v>4167.42</v>
      </c>
      <c r="F19" s="19">
        <v>7.96</v>
      </c>
      <c r="G19" s="19">
        <v>33172.663200000003</v>
      </c>
      <c r="H19" s="42">
        <f>SUM($G$2:G19)</f>
        <v>2187397.6076999996</v>
      </c>
      <c r="I19" s="43">
        <f>Tabela2[[#This Row],[CUSTO TOTAL
ACUMULADO]]/$H$449</f>
        <v>0.7053124829887889</v>
      </c>
      <c r="J19" s="44">
        <v>18</v>
      </c>
    </row>
    <row r="20" spans="1:10" ht="42.75" x14ac:dyDescent="0.25">
      <c r="A20" s="41" t="s">
        <v>30459</v>
      </c>
      <c r="B20" s="13">
        <v>101125</v>
      </c>
      <c r="C20" s="14" t="s">
        <v>30449</v>
      </c>
      <c r="D20" s="13" t="s">
        <v>73</v>
      </c>
      <c r="E20" s="15">
        <v>1728</v>
      </c>
      <c r="F20" s="19">
        <v>18.010000000000002</v>
      </c>
      <c r="G20" s="19">
        <v>31121.280000000002</v>
      </c>
      <c r="H20" s="42">
        <f>SUM($G$2:G20)</f>
        <v>2218518.8876999994</v>
      </c>
      <c r="I20" s="43">
        <f>Tabela2[[#This Row],[CUSTO TOTAL
ACUMULADO]]/$H$449</f>
        <v>0.71534734230897878</v>
      </c>
      <c r="J20" s="44">
        <v>19</v>
      </c>
    </row>
    <row r="21" spans="1:10" ht="28.5" x14ac:dyDescent="0.25">
      <c r="A21" s="41" t="s">
        <v>193</v>
      </c>
      <c r="B21" s="17" t="s">
        <v>15645</v>
      </c>
      <c r="C21" s="14" t="s">
        <v>201</v>
      </c>
      <c r="D21" s="13" t="s">
        <v>59</v>
      </c>
      <c r="E21" s="15">
        <v>520</v>
      </c>
      <c r="F21" s="19">
        <v>53.73</v>
      </c>
      <c r="G21" s="19">
        <v>27939.599999999999</v>
      </c>
      <c r="H21" s="42">
        <f>SUM($G$2:G21)</f>
        <v>2246458.4876999995</v>
      </c>
      <c r="I21" s="43">
        <f>Tabela2[[#This Row],[CUSTO TOTAL
ACUMULADO]]/$H$449</f>
        <v>0.72435628909594818</v>
      </c>
      <c r="J21" s="44">
        <v>20</v>
      </c>
    </row>
    <row r="22" spans="1:10" ht="28.5" x14ac:dyDescent="0.25">
      <c r="A22" s="41" t="s">
        <v>30520</v>
      </c>
      <c r="B22" s="13">
        <v>40943</v>
      </c>
      <c r="C22" s="18" t="s">
        <v>30525</v>
      </c>
      <c r="D22" s="13" t="s">
        <v>19</v>
      </c>
      <c r="E22" s="15">
        <v>616</v>
      </c>
      <c r="F22" s="19">
        <v>39.049999999999997</v>
      </c>
      <c r="G22" s="19">
        <v>24054.799999999999</v>
      </c>
      <c r="H22" s="42">
        <f>SUM($G$2:G22)</f>
        <v>2270513.2876999993</v>
      </c>
      <c r="I22" s="43">
        <f>Tabela2[[#This Row],[CUSTO TOTAL
ACUMULADO]]/$H$449</f>
        <v>0.73211260676589307</v>
      </c>
      <c r="J22" s="44">
        <v>21</v>
      </c>
    </row>
    <row r="23" spans="1:10" ht="42.75" x14ac:dyDescent="0.25">
      <c r="A23" s="41" t="s">
        <v>304</v>
      </c>
      <c r="B23" s="17">
        <v>307731</v>
      </c>
      <c r="C23" s="14" t="s">
        <v>305</v>
      </c>
      <c r="D23" s="13" t="s">
        <v>62</v>
      </c>
      <c r="E23" s="15">
        <v>134.4</v>
      </c>
      <c r="F23" s="19">
        <v>172.41</v>
      </c>
      <c r="G23" s="19">
        <v>23171.904000000002</v>
      </c>
      <c r="H23" s="42">
        <f>SUM($G$2:G23)</f>
        <v>2293685.1916999994</v>
      </c>
      <c r="I23" s="43">
        <f>Tabela2[[#This Row],[CUSTO TOTAL
ACUMULADO]]/$H$449</f>
        <v>0.73958424022123115</v>
      </c>
      <c r="J23" s="44">
        <v>22</v>
      </c>
    </row>
    <row r="24" spans="1:10" ht="57" x14ac:dyDescent="0.25">
      <c r="A24" s="41" t="s">
        <v>30516</v>
      </c>
      <c r="B24" s="13" t="s">
        <v>17048</v>
      </c>
      <c r="C24" s="14" t="s">
        <v>30522</v>
      </c>
      <c r="D24" s="13" t="s">
        <v>21</v>
      </c>
      <c r="E24" s="15">
        <v>7</v>
      </c>
      <c r="F24" s="19">
        <v>3234.49</v>
      </c>
      <c r="G24" s="19">
        <v>22641.43</v>
      </c>
      <c r="H24" s="42">
        <f>SUM($G$2:G24)</f>
        <v>2316326.6216999996</v>
      </c>
      <c r="I24" s="43">
        <f>Tabela2[[#This Row],[CUSTO TOTAL
ACUMULADO]]/$H$449</f>
        <v>0.74688482570029657</v>
      </c>
      <c r="J24" s="44">
        <v>23</v>
      </c>
    </row>
    <row r="25" spans="1:10" ht="71.25" x14ac:dyDescent="0.25">
      <c r="A25" s="41" t="s">
        <v>30308</v>
      </c>
      <c r="B25" s="13"/>
      <c r="C25" s="14" t="s">
        <v>124</v>
      </c>
      <c r="D25" s="13" t="s">
        <v>29</v>
      </c>
      <c r="E25" s="15">
        <v>1</v>
      </c>
      <c r="F25" s="19">
        <v>21855.75</v>
      </c>
      <c r="G25" s="19">
        <v>21855.75</v>
      </c>
      <c r="H25" s="42">
        <f>SUM($G$2:G25)</f>
        <v>2338182.3716999996</v>
      </c>
      <c r="I25" s="43">
        <f>Tabela2[[#This Row],[CUSTO TOTAL
ACUMULADO]]/$H$449</f>
        <v>0.75393207364727177</v>
      </c>
      <c r="J25" s="44">
        <v>24</v>
      </c>
    </row>
    <row r="26" spans="1:10" ht="57" x14ac:dyDescent="0.25">
      <c r="A26" s="41" t="s">
        <v>30552</v>
      </c>
      <c r="B26" s="13" t="s">
        <v>16521</v>
      </c>
      <c r="C26" s="14" t="s">
        <v>30551</v>
      </c>
      <c r="D26" s="13" t="s">
        <v>852</v>
      </c>
      <c r="E26" s="15">
        <v>200</v>
      </c>
      <c r="F26" s="19">
        <v>107.89</v>
      </c>
      <c r="G26" s="19">
        <v>21578</v>
      </c>
      <c r="H26" s="42">
        <f>SUM($G$2:G26)</f>
        <v>2359760.3716999996</v>
      </c>
      <c r="I26" s="43">
        <f>Tabela2[[#This Row],[CUSTO TOTAL
ACUMULADO]]/$H$449</f>
        <v>0.76088976286863597</v>
      </c>
      <c r="J26" s="44">
        <v>25</v>
      </c>
    </row>
    <row r="27" spans="1:10" ht="42.75" x14ac:dyDescent="0.25">
      <c r="A27" s="41" t="s">
        <v>30515</v>
      </c>
      <c r="B27" s="13">
        <v>450106</v>
      </c>
      <c r="C27" s="14" t="s">
        <v>30517</v>
      </c>
      <c r="D27" s="13" t="s">
        <v>30185</v>
      </c>
      <c r="E27" s="15">
        <v>42</v>
      </c>
      <c r="F27" s="19">
        <v>474.52</v>
      </c>
      <c r="G27" s="19">
        <v>19929.84</v>
      </c>
      <c r="H27" s="42">
        <f>SUM($G$2:G27)</f>
        <v>2379690.2116999994</v>
      </c>
      <c r="I27" s="43">
        <f>Tabela2[[#This Row],[CUSTO TOTAL
ACUMULADO]]/$H$449</f>
        <v>0.7673160133529956</v>
      </c>
      <c r="J27" s="44">
        <v>26</v>
      </c>
    </row>
    <row r="28" spans="1:10" ht="42.75" x14ac:dyDescent="0.25">
      <c r="A28" s="41" t="s">
        <v>80</v>
      </c>
      <c r="B28" s="13">
        <v>101115</v>
      </c>
      <c r="C28" s="14" t="s">
        <v>30349</v>
      </c>
      <c r="D28" s="13" t="s">
        <v>73</v>
      </c>
      <c r="E28" s="15">
        <v>4202.8500000000004</v>
      </c>
      <c r="F28" s="19">
        <v>4.6500000000000004</v>
      </c>
      <c r="G28" s="19">
        <v>19543.252500000002</v>
      </c>
      <c r="H28" s="42">
        <f>SUM($G$2:G28)</f>
        <v>2399233.4641999993</v>
      </c>
      <c r="I28" s="43">
        <f>Tabela2[[#This Row],[CUSTO TOTAL
ACUMULADO]]/$H$449</f>
        <v>0.77361761115027283</v>
      </c>
      <c r="J28" s="44">
        <v>27</v>
      </c>
    </row>
    <row r="29" spans="1:10" ht="85.5" x14ac:dyDescent="0.25">
      <c r="A29" s="41" t="s">
        <v>628</v>
      </c>
      <c r="B29" s="13" t="s">
        <v>30615</v>
      </c>
      <c r="C29" s="14" t="s">
        <v>30430</v>
      </c>
      <c r="D29" s="13" t="s">
        <v>59</v>
      </c>
      <c r="E29" s="15">
        <v>75</v>
      </c>
      <c r="F29" s="19">
        <v>259.48</v>
      </c>
      <c r="G29" s="19">
        <v>19461</v>
      </c>
      <c r="H29" s="42">
        <f>SUM($G$2:G29)</f>
        <v>2418694.4641999993</v>
      </c>
      <c r="I29" s="43">
        <f>Tabela2[[#This Row],[CUSTO TOTAL
ACUMULADO]]/$H$449</f>
        <v>0.77989268715068838</v>
      </c>
      <c r="J29" s="44">
        <v>28</v>
      </c>
    </row>
    <row r="30" spans="1:10" ht="28.5" x14ac:dyDescent="0.25">
      <c r="A30" s="41" t="s">
        <v>316</v>
      </c>
      <c r="B30" s="13">
        <v>93382</v>
      </c>
      <c r="C30" s="14" t="s">
        <v>30352</v>
      </c>
      <c r="D30" s="13" t="s">
        <v>73</v>
      </c>
      <c r="E30" s="15">
        <v>614.02</v>
      </c>
      <c r="F30" s="19">
        <v>30.11</v>
      </c>
      <c r="G30" s="19">
        <v>18488.142199999998</v>
      </c>
      <c r="H30" s="42">
        <f>SUM($G$2:G30)</f>
        <v>2437182.6063999995</v>
      </c>
      <c r="I30" s="43">
        <f>Tabela2[[#This Row],[CUSTO TOTAL
ACUMULADO]]/$H$449</f>
        <v>0.78585407132475404</v>
      </c>
      <c r="J30" s="44">
        <v>29</v>
      </c>
    </row>
    <row r="31" spans="1:10" ht="42.75" x14ac:dyDescent="0.25">
      <c r="A31" s="41" t="s">
        <v>137</v>
      </c>
      <c r="B31" s="13">
        <v>92343</v>
      </c>
      <c r="C31" s="14" t="s">
        <v>30319</v>
      </c>
      <c r="D31" s="13" t="s">
        <v>59</v>
      </c>
      <c r="E31" s="15">
        <v>81.66</v>
      </c>
      <c r="F31" s="19">
        <v>217.92</v>
      </c>
      <c r="G31" s="19">
        <v>17795.347199999997</v>
      </c>
      <c r="H31" s="42">
        <f>SUM($G$2:G31)</f>
        <v>2454977.9535999997</v>
      </c>
      <c r="I31" s="43">
        <f>Tabela2[[#This Row],[CUSTO TOTAL
ACUMULADO]]/$H$449</f>
        <v>0.79159206814576966</v>
      </c>
      <c r="J31" s="44">
        <v>30</v>
      </c>
    </row>
    <row r="32" spans="1:10" ht="42.75" x14ac:dyDescent="0.25">
      <c r="A32" s="41" t="s">
        <v>70</v>
      </c>
      <c r="B32" s="13">
        <v>95875</v>
      </c>
      <c r="C32" s="14" t="s">
        <v>30347</v>
      </c>
      <c r="D32" s="13" t="s">
        <v>75</v>
      </c>
      <c r="E32" s="15">
        <v>5276.26</v>
      </c>
      <c r="F32" s="19">
        <v>3.05</v>
      </c>
      <c r="G32" s="19">
        <v>16092.592999999999</v>
      </c>
      <c r="H32" s="42">
        <f>SUM($G$2:G32)</f>
        <v>2471070.5465999995</v>
      </c>
      <c r="I32" s="43">
        <f>Tabela2[[#This Row],[CUSTO TOTAL
ACUMULADO]]/$H$449</f>
        <v>0.79678102267630546</v>
      </c>
      <c r="J32" s="44">
        <v>31</v>
      </c>
    </row>
    <row r="33" spans="1:10" ht="71.25" x14ac:dyDescent="0.25">
      <c r="A33" s="41" t="s">
        <v>30513</v>
      </c>
      <c r="B33" s="13" t="s">
        <v>28519</v>
      </c>
      <c r="C33" s="14" t="s">
        <v>30610</v>
      </c>
      <c r="D33" s="13" t="s">
        <v>21</v>
      </c>
      <c r="E33" s="15">
        <v>14</v>
      </c>
      <c r="F33" s="19">
        <v>1141.56</v>
      </c>
      <c r="G33" s="19">
        <v>15981.84</v>
      </c>
      <c r="H33" s="42">
        <f>SUM($G$2:G33)</f>
        <v>2487052.3865999994</v>
      </c>
      <c r="I33" s="43">
        <f>Tabela2[[#This Row],[CUSTO TOTAL
ACUMULADO]]/$H$449</f>
        <v>0.80193426560454562</v>
      </c>
      <c r="J33" s="44">
        <v>32</v>
      </c>
    </row>
    <row r="34" spans="1:10" ht="42.75" x14ac:dyDescent="0.25">
      <c r="A34" s="41" t="s">
        <v>30509</v>
      </c>
      <c r="B34" s="13" t="s">
        <v>48</v>
      </c>
      <c r="C34" s="14" t="s">
        <v>49</v>
      </c>
      <c r="D34" s="13" t="s">
        <v>50</v>
      </c>
      <c r="E34" s="15">
        <v>1344</v>
      </c>
      <c r="F34" s="19">
        <v>10.85</v>
      </c>
      <c r="G34" s="19">
        <v>14582.4</v>
      </c>
      <c r="H34" s="42">
        <f>SUM($G$2:G34)</f>
        <v>2501634.7865999993</v>
      </c>
      <c r="I34" s="43">
        <f>Tabela2[[#This Row],[CUSTO TOTAL
ACUMULADO]]/$H$449</f>
        <v>0.80663626798204213</v>
      </c>
      <c r="J34" s="44">
        <v>33</v>
      </c>
    </row>
    <row r="35" spans="1:10" ht="28.5" x14ac:dyDescent="0.25">
      <c r="A35" s="41" t="s">
        <v>269</v>
      </c>
      <c r="B35" s="13" t="s">
        <v>12527</v>
      </c>
      <c r="C35" s="14" t="s">
        <v>30262</v>
      </c>
      <c r="D35" s="13" t="s">
        <v>29</v>
      </c>
      <c r="E35" s="15">
        <v>2</v>
      </c>
      <c r="F35" s="19">
        <v>6847.64</v>
      </c>
      <c r="G35" s="19">
        <v>13695.28</v>
      </c>
      <c r="H35" s="42">
        <f>SUM($G$2:G35)</f>
        <v>2515330.0665999991</v>
      </c>
      <c r="I35" s="43">
        <f>Tabela2[[#This Row],[CUSTO TOTAL
ACUMULADO]]/$H$449</f>
        <v>0.81105222414292644</v>
      </c>
      <c r="J35" s="44">
        <v>34</v>
      </c>
    </row>
    <row r="36" spans="1:10" x14ac:dyDescent="0.25">
      <c r="A36" s="41" t="s">
        <v>30580</v>
      </c>
      <c r="B36" s="13" t="s">
        <v>30617</v>
      </c>
      <c r="C36" s="14" t="s">
        <v>30438</v>
      </c>
      <c r="D36" s="13" t="s">
        <v>17688</v>
      </c>
      <c r="E36" s="15">
        <v>20</v>
      </c>
      <c r="F36" s="19">
        <v>682.39</v>
      </c>
      <c r="G36" s="19">
        <v>13647.8</v>
      </c>
      <c r="H36" s="42">
        <f>SUM($G$2:G36)</f>
        <v>2528977.8665999989</v>
      </c>
      <c r="I36" s="43">
        <f>Tabela2[[#This Row],[CUSTO TOTAL
ACUMULADO]]/$H$449</f>
        <v>0.81545287067899719</v>
      </c>
      <c r="J36" s="44">
        <v>35</v>
      </c>
    </row>
    <row r="37" spans="1:10" ht="42.75" x14ac:dyDescent="0.25">
      <c r="A37" s="41" t="s">
        <v>728</v>
      </c>
      <c r="B37" s="13">
        <v>92398</v>
      </c>
      <c r="C37" s="14" t="s">
        <v>30386</v>
      </c>
      <c r="D37" s="13" t="s">
        <v>68</v>
      </c>
      <c r="E37" s="15">
        <v>112</v>
      </c>
      <c r="F37" s="19">
        <v>109.8</v>
      </c>
      <c r="G37" s="19">
        <v>12297.6</v>
      </c>
      <c r="H37" s="42">
        <f>SUM($G$2:G37)</f>
        <v>2541275.466599999</v>
      </c>
      <c r="I37" s="43">
        <f>Tabela2[[#This Row],[CUSTO TOTAL
ACUMULADO]]/$H$449</f>
        <v>0.81941815378997351</v>
      </c>
      <c r="J37" s="44">
        <v>36</v>
      </c>
    </row>
    <row r="38" spans="1:10" ht="42.75" x14ac:dyDescent="0.25">
      <c r="A38" s="41" t="s">
        <v>30506</v>
      </c>
      <c r="B38" s="13">
        <v>10777</v>
      </c>
      <c r="C38" s="14" t="s">
        <v>30501</v>
      </c>
      <c r="D38" s="13" t="s">
        <v>21</v>
      </c>
      <c r="E38" s="15">
        <v>7</v>
      </c>
      <c r="F38" s="19">
        <v>1483.35</v>
      </c>
      <c r="G38" s="19">
        <v>10383.449999999999</v>
      </c>
      <c r="H38" s="42">
        <f>SUM($G$2:G38)</f>
        <v>2551658.9165999992</v>
      </c>
      <c r="I38" s="43">
        <f>Tabela2[[#This Row],[CUSTO TOTAL
ACUMULADO]]/$H$449</f>
        <v>0.82276623137573568</v>
      </c>
      <c r="J38" s="44">
        <v>37</v>
      </c>
    </row>
    <row r="39" spans="1:10" ht="42.75" x14ac:dyDescent="0.25">
      <c r="A39" s="41" t="s">
        <v>30609</v>
      </c>
      <c r="B39" s="13" t="s">
        <v>30619</v>
      </c>
      <c r="C39" s="14" t="s">
        <v>30603</v>
      </c>
      <c r="D39" s="13" t="s">
        <v>17688</v>
      </c>
      <c r="E39" s="15">
        <v>10</v>
      </c>
      <c r="F39" s="19">
        <v>1021.72</v>
      </c>
      <c r="G39" s="19">
        <v>10217.200000000001</v>
      </c>
      <c r="H39" s="42">
        <f>SUM($G$2:G39)</f>
        <v>2561876.1165999994</v>
      </c>
      <c r="I39" s="43">
        <f>Tabela2[[#This Row],[CUSTO TOTAL
ACUMULADO]]/$H$449</f>
        <v>0.82606070270359389</v>
      </c>
      <c r="J39" s="44">
        <v>38</v>
      </c>
    </row>
    <row r="40" spans="1:10" ht="28.5" x14ac:dyDescent="0.25">
      <c r="A40" s="41" t="s">
        <v>563</v>
      </c>
      <c r="B40" s="13" t="s">
        <v>299</v>
      </c>
      <c r="C40" s="14" t="s">
        <v>300</v>
      </c>
      <c r="D40" s="13" t="s">
        <v>116</v>
      </c>
      <c r="E40" s="15">
        <v>698.36</v>
      </c>
      <c r="F40" s="19">
        <v>14.43</v>
      </c>
      <c r="G40" s="19">
        <v>10077.334800000001</v>
      </c>
      <c r="H40" s="42">
        <f>SUM($G$2:G40)</f>
        <v>2571953.4513999992</v>
      </c>
      <c r="I40" s="43">
        <f>Tabela2[[#This Row],[CUSTO TOTAL
ACUMULADO]]/$H$449</f>
        <v>0.82931007538493762</v>
      </c>
      <c r="J40" s="44">
        <v>39</v>
      </c>
    </row>
    <row r="41" spans="1:10" ht="42.75" x14ac:dyDescent="0.25">
      <c r="A41" s="41" t="s">
        <v>30507</v>
      </c>
      <c r="B41" s="13">
        <v>10775</v>
      </c>
      <c r="C41" s="14" t="s">
        <v>30502</v>
      </c>
      <c r="D41" s="13" t="s">
        <v>21</v>
      </c>
      <c r="E41" s="15">
        <v>7</v>
      </c>
      <c r="F41" s="19">
        <v>1306.45</v>
      </c>
      <c r="G41" s="19">
        <v>9145.15</v>
      </c>
      <c r="H41" s="42">
        <f>SUM($G$2:G41)</f>
        <v>2581098.6013999991</v>
      </c>
      <c r="I41" s="43">
        <f>Tabela2[[#This Row],[CUSTO TOTAL
ACUMULADO]]/$H$449</f>
        <v>0.832258870990775</v>
      </c>
      <c r="J41" s="44">
        <v>40</v>
      </c>
    </row>
    <row r="42" spans="1:10" ht="71.25" x14ac:dyDescent="0.25">
      <c r="A42" s="41" t="s">
        <v>398</v>
      </c>
      <c r="B42" s="13" t="s">
        <v>18137</v>
      </c>
      <c r="C42" s="14" t="s">
        <v>30405</v>
      </c>
      <c r="D42" s="13" t="s">
        <v>29</v>
      </c>
      <c r="E42" s="15">
        <v>1</v>
      </c>
      <c r="F42" s="19">
        <v>8428.49</v>
      </c>
      <c r="G42" s="19">
        <v>8428.49</v>
      </c>
      <c r="H42" s="42">
        <f>SUM($G$2:G42)</f>
        <v>2589527.0913999993</v>
      </c>
      <c r="I42" s="43">
        <f>Tabela2[[#This Row],[CUSTO TOTAL
ACUMULADO]]/$H$449</f>
        <v>0.83497658412569842</v>
      </c>
      <c r="J42" s="44">
        <v>41</v>
      </c>
    </row>
    <row r="43" spans="1:10" ht="28.5" x14ac:dyDescent="0.25">
      <c r="A43" s="41" t="s">
        <v>312</v>
      </c>
      <c r="B43" s="17">
        <v>195101</v>
      </c>
      <c r="C43" s="14" t="s">
        <v>311</v>
      </c>
      <c r="D43" s="13" t="s">
        <v>68</v>
      </c>
      <c r="E43" s="15">
        <v>650</v>
      </c>
      <c r="F43" s="19">
        <v>12.72</v>
      </c>
      <c r="G43" s="19">
        <v>8268</v>
      </c>
      <c r="H43" s="42">
        <f>SUM($G$2:G43)</f>
        <v>2597795.0913999993</v>
      </c>
      <c r="I43" s="43">
        <f>Tabela2[[#This Row],[CUSTO TOTAL
ACUMULADO]]/$H$449</f>
        <v>0.83764254827817963</v>
      </c>
      <c r="J43" s="44">
        <v>42</v>
      </c>
    </row>
    <row r="44" spans="1:10" ht="57" x14ac:dyDescent="0.25">
      <c r="A44" s="41" t="s">
        <v>567</v>
      </c>
      <c r="B44" s="13" t="s">
        <v>487</v>
      </c>
      <c r="C44" s="14" t="s">
        <v>488</v>
      </c>
      <c r="D44" s="13" t="s">
        <v>73</v>
      </c>
      <c r="E44" s="15">
        <v>8.33</v>
      </c>
      <c r="F44" s="19">
        <v>990.69</v>
      </c>
      <c r="G44" s="19">
        <v>8252.4477000000006</v>
      </c>
      <c r="H44" s="42">
        <f>SUM($G$2:G44)</f>
        <v>2606047.5390999992</v>
      </c>
      <c r="I44" s="43">
        <f>Tabela2[[#This Row],[CUSTO TOTAL
ACUMULADO]]/$H$449</f>
        <v>0.84030349769018076</v>
      </c>
      <c r="J44" s="44">
        <v>43</v>
      </c>
    </row>
    <row r="45" spans="1:10" ht="42.75" x14ac:dyDescent="0.25">
      <c r="A45" s="41" t="s">
        <v>66</v>
      </c>
      <c r="B45" s="13">
        <v>97636</v>
      </c>
      <c r="C45" s="14" t="s">
        <v>30345</v>
      </c>
      <c r="D45" s="13" t="s">
        <v>68</v>
      </c>
      <c r="E45" s="15">
        <v>292.87</v>
      </c>
      <c r="F45" s="19">
        <v>27.19</v>
      </c>
      <c r="G45" s="19">
        <v>7963.1353000000008</v>
      </c>
      <c r="H45" s="42">
        <f>SUM($G$2:G45)</f>
        <v>2614010.6743999994</v>
      </c>
      <c r="I45" s="43">
        <f>Tabela2[[#This Row],[CUSTO TOTAL
ACUMULADO]]/$H$449</f>
        <v>0.8428711601540364</v>
      </c>
      <c r="J45" s="44">
        <v>44</v>
      </c>
    </row>
    <row r="46" spans="1:10" ht="57" x14ac:dyDescent="0.25">
      <c r="A46" s="41" t="s">
        <v>630</v>
      </c>
      <c r="B46" s="13" t="s">
        <v>30582</v>
      </c>
      <c r="C46" s="14" t="s">
        <v>30444</v>
      </c>
      <c r="D46" s="13" t="s">
        <v>29</v>
      </c>
      <c r="E46" s="15">
        <v>2</v>
      </c>
      <c r="F46" s="19">
        <v>3944.74</v>
      </c>
      <c r="G46" s="19">
        <v>7889.48</v>
      </c>
      <c r="H46" s="42">
        <f>SUM($G$2:G46)</f>
        <v>2621900.1543999994</v>
      </c>
      <c r="I46" s="43">
        <f>Tabela2[[#This Row],[CUSTO TOTAL
ACUMULADO]]/$H$449</f>
        <v>0.84541507293363449</v>
      </c>
      <c r="J46" s="44">
        <v>45</v>
      </c>
    </row>
    <row r="47" spans="1:10" ht="28.5" x14ac:dyDescent="0.25">
      <c r="A47" s="41" t="s">
        <v>191</v>
      </c>
      <c r="B47" s="13"/>
      <c r="C47" s="14" t="s">
        <v>30292</v>
      </c>
      <c r="D47" s="13" t="s">
        <v>29</v>
      </c>
      <c r="E47" s="15">
        <v>1</v>
      </c>
      <c r="F47" s="19">
        <v>7583.48</v>
      </c>
      <c r="G47" s="19">
        <v>7583.48</v>
      </c>
      <c r="H47" s="42">
        <f>SUM($G$2:G47)</f>
        <v>2629483.6343999994</v>
      </c>
      <c r="I47" s="43">
        <f>Tabela2[[#This Row],[CUSTO TOTAL
ACUMULADO]]/$H$449</f>
        <v>0.84786031795432359</v>
      </c>
      <c r="J47" s="44">
        <v>46</v>
      </c>
    </row>
    <row r="48" spans="1:10" ht="128.25" x14ac:dyDescent="0.25">
      <c r="A48" s="12" t="s">
        <v>706</v>
      </c>
      <c r="B48" s="13"/>
      <c r="C48" s="14" t="s">
        <v>30542</v>
      </c>
      <c r="D48" s="13" t="s">
        <v>29</v>
      </c>
      <c r="E48" s="15">
        <v>1</v>
      </c>
      <c r="F48" s="19">
        <v>7418.88</v>
      </c>
      <c r="G48" s="19">
        <v>7418.88</v>
      </c>
      <c r="H48" s="42">
        <f>SUM($G$2:G48)</f>
        <v>2636902.5143999993</v>
      </c>
      <c r="I48" s="43">
        <f>Tabela2[[#This Row],[CUSTO TOTAL
ACUMULADO]]/$H$449</f>
        <v>0.85025248874914217</v>
      </c>
      <c r="J48" s="44">
        <v>47</v>
      </c>
    </row>
    <row r="49" spans="1:10" ht="28.5" x14ac:dyDescent="0.25">
      <c r="A49" s="12" t="s">
        <v>91</v>
      </c>
      <c r="B49" s="13">
        <v>100574</v>
      </c>
      <c r="C49" s="14" t="s">
        <v>30348</v>
      </c>
      <c r="D49" s="13" t="s">
        <v>73</v>
      </c>
      <c r="E49" s="15">
        <v>4167.42</v>
      </c>
      <c r="F49" s="19">
        <v>1.72</v>
      </c>
      <c r="G49" s="19">
        <v>7167.9624000000003</v>
      </c>
      <c r="H49" s="42">
        <f>SUM($G$2:G49)</f>
        <v>2644070.4767999994</v>
      </c>
      <c r="I49" s="43">
        <f>Tabela2[[#This Row],[CUSTO TOTAL
ACUMULADO]]/$H$449</f>
        <v>0.8525637527555201</v>
      </c>
      <c r="J49" s="44">
        <v>48</v>
      </c>
    </row>
    <row r="50" spans="1:10" ht="42.75" x14ac:dyDescent="0.25">
      <c r="A50" s="41" t="s">
        <v>30508</v>
      </c>
      <c r="B50" s="13">
        <v>10776</v>
      </c>
      <c r="C50" s="14" t="s">
        <v>30535</v>
      </c>
      <c r="D50" s="13" t="s">
        <v>21</v>
      </c>
      <c r="E50" s="15">
        <v>7</v>
      </c>
      <c r="F50" s="19">
        <v>1020.65</v>
      </c>
      <c r="G50" s="19">
        <v>7144.55</v>
      </c>
      <c r="H50" s="42">
        <f>SUM($G$2:G50)</f>
        <v>2651215.0267999992</v>
      </c>
      <c r="I50" s="43">
        <f>Tabela2[[#This Row],[CUSTO TOTAL
ACUMULADO]]/$H$449</f>
        <v>0.85486746758203302</v>
      </c>
      <c r="J50" s="44">
        <v>49</v>
      </c>
    </row>
    <row r="51" spans="1:10" ht="28.5" x14ac:dyDescent="0.25">
      <c r="A51" s="41" t="s">
        <v>104</v>
      </c>
      <c r="B51" s="13"/>
      <c r="C51" s="14" t="s">
        <v>30293</v>
      </c>
      <c r="D51" s="13" t="s">
        <v>29</v>
      </c>
      <c r="E51" s="15">
        <v>1</v>
      </c>
      <c r="F51" s="19">
        <v>7035.61</v>
      </c>
      <c r="G51" s="19">
        <v>7035.61</v>
      </c>
      <c r="H51" s="42">
        <f>SUM($G$2:G51)</f>
        <v>2658250.636799999</v>
      </c>
      <c r="I51" s="43">
        <f>Tabela2[[#This Row],[CUSTO TOTAL
ACUMULADO]]/$H$449</f>
        <v>0.85713605539659976</v>
      </c>
      <c r="J51" s="44">
        <v>50</v>
      </c>
    </row>
    <row r="52" spans="1:10" ht="28.5" x14ac:dyDescent="0.25">
      <c r="A52" s="41" t="s">
        <v>247</v>
      </c>
      <c r="B52" s="13"/>
      <c r="C52" s="14" t="s">
        <v>30295</v>
      </c>
      <c r="D52" s="13" t="s">
        <v>29</v>
      </c>
      <c r="E52" s="15">
        <v>1</v>
      </c>
      <c r="F52" s="19">
        <v>7035.61</v>
      </c>
      <c r="G52" s="19">
        <v>7035.61</v>
      </c>
      <c r="H52" s="42">
        <f>SUM($G$2:G52)</f>
        <v>2665286.2467999989</v>
      </c>
      <c r="I52" s="43">
        <f>Tabela2[[#This Row],[CUSTO TOTAL
ACUMULADO]]/$H$449</f>
        <v>0.8594046432111665</v>
      </c>
      <c r="J52" s="44">
        <v>51</v>
      </c>
    </row>
    <row r="53" spans="1:10" ht="57" x14ac:dyDescent="0.25">
      <c r="A53" s="41" t="s">
        <v>69</v>
      </c>
      <c r="B53" s="13">
        <v>100982</v>
      </c>
      <c r="C53" s="14" t="s">
        <v>30346</v>
      </c>
      <c r="D53" s="13" t="s">
        <v>73</v>
      </c>
      <c r="E53" s="15">
        <v>620.74</v>
      </c>
      <c r="F53" s="19">
        <v>11.14</v>
      </c>
      <c r="G53" s="19">
        <v>6915.0436000000009</v>
      </c>
      <c r="H53" s="42">
        <f>SUM($G$2:G53)</f>
        <v>2672201.2903999989</v>
      </c>
      <c r="I53" s="43">
        <f>Tabela2[[#This Row],[CUSTO TOTAL
ACUMULADO]]/$H$449</f>
        <v>0.86163435515485842</v>
      </c>
      <c r="J53" s="44">
        <v>52</v>
      </c>
    </row>
    <row r="54" spans="1:10" ht="28.5" x14ac:dyDescent="0.25">
      <c r="A54" s="41" t="s">
        <v>282</v>
      </c>
      <c r="B54" s="13">
        <v>9828</v>
      </c>
      <c r="C54" s="14" t="s">
        <v>30264</v>
      </c>
      <c r="D54" s="13" t="s">
        <v>59</v>
      </c>
      <c r="E54" s="15">
        <v>48</v>
      </c>
      <c r="F54" s="19">
        <v>142.58000000000001</v>
      </c>
      <c r="G54" s="19">
        <v>6843.84</v>
      </c>
      <c r="H54" s="42">
        <f>SUM($G$2:G54)</f>
        <v>2679045.1303999987</v>
      </c>
      <c r="I54" s="43">
        <f>Tabela2[[#This Row],[CUSTO TOTAL
ACUMULADO]]/$H$449</f>
        <v>0.86384110794940561</v>
      </c>
      <c r="J54" s="44">
        <v>53</v>
      </c>
    </row>
    <row r="55" spans="1:10" x14ac:dyDescent="0.25">
      <c r="A55" s="41" t="s">
        <v>30581</v>
      </c>
      <c r="B55" s="13" t="s">
        <v>30617</v>
      </c>
      <c r="C55" s="14" t="s">
        <v>30438</v>
      </c>
      <c r="D55" s="13" t="s">
        <v>17688</v>
      </c>
      <c r="E55" s="15">
        <v>10</v>
      </c>
      <c r="F55" s="19">
        <v>682.39</v>
      </c>
      <c r="G55" s="19">
        <v>6823.9</v>
      </c>
      <c r="H55" s="42">
        <f>SUM($G$2:G55)</f>
        <v>2685869.0303999986</v>
      </c>
      <c r="I55" s="43">
        <f>Tabela2[[#This Row],[CUSTO TOTAL
ACUMULADO]]/$H$449</f>
        <v>0.86604143121744093</v>
      </c>
      <c r="J55" s="44">
        <v>54</v>
      </c>
    </row>
    <row r="56" spans="1:10" ht="28.5" x14ac:dyDescent="0.25">
      <c r="A56" s="41" t="s">
        <v>30462</v>
      </c>
      <c r="B56" s="13" t="s">
        <v>17201</v>
      </c>
      <c r="C56" s="14" t="s">
        <v>30475</v>
      </c>
      <c r="D56" s="13" t="s">
        <v>73</v>
      </c>
      <c r="E56" s="15">
        <v>1694</v>
      </c>
      <c r="F56" s="19">
        <v>3.99</v>
      </c>
      <c r="G56" s="19">
        <v>6759.06</v>
      </c>
      <c r="H56" s="42">
        <f>SUM($G$2:G56)</f>
        <v>2692628.0903999987</v>
      </c>
      <c r="I56" s="43">
        <f>Tabela2[[#This Row],[CUSTO TOTAL
ACUMULADO]]/$H$449</f>
        <v>0.86822084723878468</v>
      </c>
      <c r="J56" s="44">
        <v>55</v>
      </c>
    </row>
    <row r="57" spans="1:10" ht="28.5" x14ac:dyDescent="0.25">
      <c r="A57" s="41" t="s">
        <v>262</v>
      </c>
      <c r="B57" s="13"/>
      <c r="C57" s="14" t="s">
        <v>30299</v>
      </c>
      <c r="D57" s="13" t="s">
        <v>29</v>
      </c>
      <c r="E57" s="15">
        <v>2</v>
      </c>
      <c r="F57" s="19">
        <v>3344</v>
      </c>
      <c r="G57" s="19">
        <v>6688</v>
      </c>
      <c r="H57" s="42">
        <f>SUM($G$2:G57)</f>
        <v>2699316.0903999987</v>
      </c>
      <c r="I57" s="43">
        <f>Tabela2[[#This Row],[CUSTO TOTAL
ACUMULADO]]/$H$449</f>
        <v>0.87037735041389286</v>
      </c>
      <c r="J57" s="44">
        <v>56</v>
      </c>
    </row>
    <row r="58" spans="1:10" ht="28.5" x14ac:dyDescent="0.25">
      <c r="A58" s="41" t="s">
        <v>611</v>
      </c>
      <c r="B58" s="13" t="s">
        <v>299</v>
      </c>
      <c r="C58" s="14" t="s">
        <v>300</v>
      </c>
      <c r="D58" s="13" t="s">
        <v>116</v>
      </c>
      <c r="E58" s="15">
        <v>453.37</v>
      </c>
      <c r="F58" s="19">
        <v>14.43</v>
      </c>
      <c r="G58" s="19">
        <v>6542.1291000000001</v>
      </c>
      <c r="H58" s="42">
        <f>SUM($G$2:G58)</f>
        <v>2705858.2194999987</v>
      </c>
      <c r="I58" s="43">
        <f>Tabela2[[#This Row],[CUSTO TOTAL
ACUMULADO]]/$H$449</f>
        <v>0.87248681844261855</v>
      </c>
      <c r="J58" s="44">
        <v>57</v>
      </c>
    </row>
    <row r="59" spans="1:10" ht="71.25" x14ac:dyDescent="0.25">
      <c r="A59" s="41" t="s">
        <v>656</v>
      </c>
      <c r="B59" s="13">
        <v>103334</v>
      </c>
      <c r="C59" s="14" t="s">
        <v>30378</v>
      </c>
      <c r="D59" s="13" t="s">
        <v>68</v>
      </c>
      <c r="E59" s="15">
        <v>39.18</v>
      </c>
      <c r="F59" s="19">
        <v>166.64</v>
      </c>
      <c r="G59" s="19">
        <v>6528.9551999999994</v>
      </c>
      <c r="H59" s="42">
        <f>SUM($G$2:G59)</f>
        <v>2712387.1746999989</v>
      </c>
      <c r="I59" s="43">
        <f>Tabela2[[#This Row],[CUSTO TOTAL
ACUMULADO]]/$H$449</f>
        <v>0.87459203863085699</v>
      </c>
      <c r="J59" s="44">
        <v>58</v>
      </c>
    </row>
    <row r="60" spans="1:10" ht="42.75" x14ac:dyDescent="0.25">
      <c r="A60" s="41" t="s">
        <v>82</v>
      </c>
      <c r="B60" s="13" t="s">
        <v>83</v>
      </c>
      <c r="C60" s="14" t="s">
        <v>84</v>
      </c>
      <c r="D60" s="13" t="s">
        <v>73</v>
      </c>
      <c r="E60" s="15">
        <v>1166.6600000000001</v>
      </c>
      <c r="F60" s="19">
        <v>5.27</v>
      </c>
      <c r="G60" s="19">
        <v>6148.2982000000002</v>
      </c>
      <c r="H60" s="42">
        <f>SUM($G$2:G60)</f>
        <v>2718535.472899999</v>
      </c>
      <c r="I60" s="43">
        <f>Tabela2[[#This Row],[CUSTO TOTAL
ACUMULADO]]/$H$449</f>
        <v>0.87657451838411837</v>
      </c>
      <c r="J60" s="44">
        <v>59</v>
      </c>
    </row>
    <row r="61" spans="1:10" ht="42.75" x14ac:dyDescent="0.25">
      <c r="A61" s="41" t="s">
        <v>564</v>
      </c>
      <c r="B61" s="13" t="s">
        <v>302</v>
      </c>
      <c r="C61" s="14" t="s">
        <v>303</v>
      </c>
      <c r="D61" s="13" t="s">
        <v>68</v>
      </c>
      <c r="E61" s="15">
        <v>70.39</v>
      </c>
      <c r="F61" s="19">
        <v>85</v>
      </c>
      <c r="G61" s="19">
        <v>5983.15</v>
      </c>
      <c r="H61" s="42">
        <f>SUM($G$2:G61)</f>
        <v>2724518.6228999989</v>
      </c>
      <c r="I61" s="43">
        <f>Tabela2[[#This Row],[CUSTO TOTAL
ACUMULADO]]/$H$449</f>
        <v>0.87850374714789647</v>
      </c>
      <c r="J61" s="44">
        <v>60</v>
      </c>
    </row>
    <row r="62" spans="1:10" ht="42.75" x14ac:dyDescent="0.25">
      <c r="A62" s="41" t="s">
        <v>30595</v>
      </c>
      <c r="B62" s="13" t="s">
        <v>25003</v>
      </c>
      <c r="C62" s="14" t="s">
        <v>30614</v>
      </c>
      <c r="D62" s="13" t="s">
        <v>68</v>
      </c>
      <c r="E62" s="15">
        <v>150</v>
      </c>
      <c r="F62" s="19">
        <v>39.869999999999997</v>
      </c>
      <c r="G62" s="19">
        <v>5980.5</v>
      </c>
      <c r="H62" s="42">
        <f>SUM($G$2:G62)</f>
        <v>2730499.1228999989</v>
      </c>
      <c r="I62" s="43">
        <f>Tabela2[[#This Row],[CUSTO TOTAL
ACUMULADO]]/$H$449</f>
        <v>0.88043212143598482</v>
      </c>
      <c r="J62" s="44">
        <v>61</v>
      </c>
    </row>
    <row r="63" spans="1:10" ht="71.25" x14ac:dyDescent="0.25">
      <c r="A63" s="41" t="s">
        <v>30592</v>
      </c>
      <c r="B63" s="13">
        <v>94274</v>
      </c>
      <c r="C63" s="14" t="s">
        <v>30388</v>
      </c>
      <c r="D63" s="13" t="s">
        <v>59</v>
      </c>
      <c r="E63" s="15">
        <v>70</v>
      </c>
      <c r="F63" s="19">
        <v>82.15</v>
      </c>
      <c r="G63" s="19">
        <v>5750.5</v>
      </c>
      <c r="H63" s="42">
        <f>SUM($G$2:G63)</f>
        <v>2736249.6228999989</v>
      </c>
      <c r="I63" s="43">
        <f>Tabela2[[#This Row],[CUSTO TOTAL
ACUMULADO]]/$H$449</f>
        <v>0.88228633368306308</v>
      </c>
      <c r="J63" s="44">
        <v>62</v>
      </c>
    </row>
    <row r="64" spans="1:10" ht="42.75" x14ac:dyDescent="0.25">
      <c r="A64" s="41" t="s">
        <v>267</v>
      </c>
      <c r="B64" s="13"/>
      <c r="C64" s="14" t="s">
        <v>30306</v>
      </c>
      <c r="D64" s="13" t="s">
        <v>29</v>
      </c>
      <c r="E64" s="15">
        <v>4</v>
      </c>
      <c r="F64" s="19">
        <v>1399.45</v>
      </c>
      <c r="G64" s="19">
        <v>5597.8</v>
      </c>
      <c r="H64" s="42">
        <f>SUM($G$2:G64)</f>
        <v>2741847.4228999987</v>
      </c>
      <c r="I64" s="43">
        <f>Tabela2[[#This Row],[CUSTO TOTAL
ACUMULADO]]/$H$449</f>
        <v>0.88409130878378372</v>
      </c>
      <c r="J64" s="44">
        <v>63</v>
      </c>
    </row>
    <row r="65" spans="1:10" ht="28.5" x14ac:dyDescent="0.25">
      <c r="A65" s="41" t="s">
        <v>103</v>
      </c>
      <c r="B65" s="13"/>
      <c r="C65" s="14" t="s">
        <v>30291</v>
      </c>
      <c r="D65" s="13" t="s">
        <v>29</v>
      </c>
      <c r="E65" s="15">
        <v>1</v>
      </c>
      <c r="F65" s="19">
        <v>5507.35</v>
      </c>
      <c r="G65" s="19">
        <v>5507.35</v>
      </c>
      <c r="H65" s="42">
        <f>SUM($G$2:G65)</f>
        <v>2747354.7728999988</v>
      </c>
      <c r="I65" s="43">
        <f>Tabela2[[#This Row],[CUSTO TOTAL
ACUMULADO]]/$H$449</f>
        <v>0.88586711885576819</v>
      </c>
      <c r="J65" s="44">
        <v>64</v>
      </c>
    </row>
    <row r="66" spans="1:10" ht="42.75" x14ac:dyDescent="0.25">
      <c r="A66" s="41" t="s">
        <v>439</v>
      </c>
      <c r="B66" s="13" t="s">
        <v>20077</v>
      </c>
      <c r="C66" s="14" t="s">
        <v>30421</v>
      </c>
      <c r="D66" s="13" t="s">
        <v>29</v>
      </c>
      <c r="E66" s="15">
        <v>120</v>
      </c>
      <c r="F66" s="19">
        <v>45.49</v>
      </c>
      <c r="G66" s="19">
        <v>5458.8</v>
      </c>
      <c r="H66" s="42">
        <f>SUM($G$2:G66)</f>
        <v>2752813.5728999986</v>
      </c>
      <c r="I66" s="43">
        <f>Tabela2[[#This Row],[CUSTO TOTAL
ACUMULADO]]/$H$449</f>
        <v>0.8876272742882263</v>
      </c>
      <c r="J66" s="44">
        <v>65</v>
      </c>
    </row>
    <row r="67" spans="1:10" ht="57" x14ac:dyDescent="0.25">
      <c r="A67" s="41" t="s">
        <v>427</v>
      </c>
      <c r="B67" s="13" t="s">
        <v>428</v>
      </c>
      <c r="C67" s="14" t="s">
        <v>429</v>
      </c>
      <c r="D67" s="13" t="s">
        <v>59</v>
      </c>
      <c r="E67" s="15">
        <v>86</v>
      </c>
      <c r="F67" s="19">
        <v>63.19</v>
      </c>
      <c r="G67" s="19">
        <v>5434.34</v>
      </c>
      <c r="H67" s="42">
        <f>SUM($G$2:G67)</f>
        <v>2758247.9128999985</v>
      </c>
      <c r="I67" s="43">
        <f>Tabela2[[#This Row],[CUSTO TOTAL
ACUMULADO]]/$H$449</f>
        <v>0.8893795427488449</v>
      </c>
      <c r="J67" s="44">
        <v>66</v>
      </c>
    </row>
    <row r="68" spans="1:10" ht="28.5" x14ac:dyDescent="0.25">
      <c r="A68" s="41" t="s">
        <v>308</v>
      </c>
      <c r="B68" s="17">
        <v>4805757</v>
      </c>
      <c r="C68" s="14" t="s">
        <v>309</v>
      </c>
      <c r="D68" s="13" t="s">
        <v>73</v>
      </c>
      <c r="E68" s="15">
        <v>653.25</v>
      </c>
      <c r="F68" s="19">
        <v>8.2799999999999994</v>
      </c>
      <c r="G68" s="19">
        <v>5408.91</v>
      </c>
      <c r="H68" s="42">
        <f>SUM($G$2:G68)</f>
        <v>2763656.8228999986</v>
      </c>
      <c r="I68" s="43">
        <f>Tabela2[[#This Row],[CUSTO TOTAL
ACUMULADO]]/$H$449</f>
        <v>0.89112361146727703</v>
      </c>
      <c r="J68" s="44">
        <v>67</v>
      </c>
    </row>
    <row r="69" spans="1:10" ht="42.75" x14ac:dyDescent="0.25">
      <c r="A69" s="41" t="s">
        <v>30500</v>
      </c>
      <c r="B69" s="13">
        <v>100948</v>
      </c>
      <c r="C69" s="14" t="s">
        <v>30499</v>
      </c>
      <c r="D69" s="13" t="s">
        <v>742</v>
      </c>
      <c r="E69" s="15">
        <v>4860</v>
      </c>
      <c r="F69" s="19">
        <v>1.0900000000000001</v>
      </c>
      <c r="G69" s="19">
        <v>5297.4000000000005</v>
      </c>
      <c r="H69" s="42">
        <f>SUM($G$2:G69)</f>
        <v>2768954.2228999985</v>
      </c>
      <c r="I69" s="43">
        <f>Tabela2[[#This Row],[CUSTO TOTAL
ACUMULADO]]/$H$449</f>
        <v>0.89283172449356563</v>
      </c>
      <c r="J69" s="44">
        <v>68</v>
      </c>
    </row>
    <row r="70" spans="1:10" ht="28.5" x14ac:dyDescent="0.25">
      <c r="A70" s="41" t="s">
        <v>318</v>
      </c>
      <c r="B70" s="17">
        <v>2003767</v>
      </c>
      <c r="C70" s="14" t="s">
        <v>317</v>
      </c>
      <c r="D70" s="13" t="s">
        <v>73</v>
      </c>
      <c r="E70" s="15">
        <v>26.13</v>
      </c>
      <c r="F70" s="19">
        <v>196.03</v>
      </c>
      <c r="G70" s="19">
        <v>5122.2638999999999</v>
      </c>
      <c r="H70" s="42">
        <f>SUM($G$2:G70)</f>
        <v>2774076.4867999987</v>
      </c>
      <c r="I70" s="43">
        <f>Tabela2[[#This Row],[CUSTO TOTAL
ACUMULADO]]/$H$449</f>
        <v>0.8944833659953737</v>
      </c>
      <c r="J70" s="44">
        <v>69</v>
      </c>
    </row>
    <row r="71" spans="1:10" ht="42.75" x14ac:dyDescent="0.25">
      <c r="A71" s="41" t="s">
        <v>106</v>
      </c>
      <c r="B71" s="13"/>
      <c r="C71" s="14" t="s">
        <v>30267</v>
      </c>
      <c r="D71" s="13" t="s">
        <v>29</v>
      </c>
      <c r="E71" s="15">
        <v>1</v>
      </c>
      <c r="F71" s="19">
        <v>5009.6000000000004</v>
      </c>
      <c r="G71" s="19">
        <v>5009.6000000000004</v>
      </c>
      <c r="H71" s="42">
        <f>SUM($G$2:G71)</f>
        <v>2779086.0867999988</v>
      </c>
      <c r="I71" s="43">
        <f>Tabela2[[#This Row],[CUSTO TOTAL
ACUMULADO]]/$H$449</f>
        <v>0.89609867973730273</v>
      </c>
      <c r="J71" s="44">
        <v>70</v>
      </c>
    </row>
    <row r="72" spans="1:10" ht="57" x14ac:dyDescent="0.25">
      <c r="A72" s="41" t="s">
        <v>30469</v>
      </c>
      <c r="B72" s="13">
        <v>94963</v>
      </c>
      <c r="C72" s="14" t="s">
        <v>30453</v>
      </c>
      <c r="D72" s="13" t="s">
        <v>73</v>
      </c>
      <c r="E72" s="15">
        <v>8.35</v>
      </c>
      <c r="F72" s="19">
        <v>589.12</v>
      </c>
      <c r="G72" s="19">
        <v>4919.152</v>
      </c>
      <c r="H72" s="42">
        <f>SUM($G$2:G72)</f>
        <v>2784005.2387999985</v>
      </c>
      <c r="I72" s="43">
        <f>Tabela2[[#This Row],[CUSTO TOTAL
ACUMULADO]]/$H$449</f>
        <v>0.89768482909538283</v>
      </c>
      <c r="J72" s="44">
        <v>71</v>
      </c>
    </row>
    <row r="73" spans="1:10" ht="28.5" x14ac:dyDescent="0.25">
      <c r="A73" s="41" t="s">
        <v>30420</v>
      </c>
      <c r="B73" s="13" t="s">
        <v>14654</v>
      </c>
      <c r="C73" s="14" t="s">
        <v>30417</v>
      </c>
      <c r="D73" s="13" t="s">
        <v>29</v>
      </c>
      <c r="E73" s="15">
        <v>2</v>
      </c>
      <c r="F73" s="19">
        <v>2399.81</v>
      </c>
      <c r="G73" s="19">
        <v>4799.62</v>
      </c>
      <c r="H73" s="42">
        <f>SUM($G$2:G73)</f>
        <v>2788804.8587999986</v>
      </c>
      <c r="I73" s="43">
        <f>Tabela2[[#This Row],[CUSTO TOTAL
ACUMULADO]]/$H$449</f>
        <v>0.89923243611830639</v>
      </c>
      <c r="J73" s="44">
        <v>72</v>
      </c>
    </row>
    <row r="74" spans="1:10" ht="199.5" x14ac:dyDescent="0.25">
      <c r="A74" s="41" t="s">
        <v>390</v>
      </c>
      <c r="B74" s="13" t="s">
        <v>16230</v>
      </c>
      <c r="C74" s="14" t="s">
        <v>30403</v>
      </c>
      <c r="D74" s="13" t="s">
        <v>59</v>
      </c>
      <c r="E74" s="15">
        <v>94</v>
      </c>
      <c r="F74" s="19">
        <v>50.25</v>
      </c>
      <c r="G74" s="19">
        <v>4723.5</v>
      </c>
      <c r="H74" s="42">
        <f>SUM($G$2:G74)</f>
        <v>2793528.3587999986</v>
      </c>
      <c r="I74" s="43">
        <f>Tabela2[[#This Row],[CUSTO TOTAL
ACUMULADO]]/$H$449</f>
        <v>0.9007554987300922</v>
      </c>
      <c r="J74" s="44">
        <v>73</v>
      </c>
    </row>
    <row r="75" spans="1:10" ht="28.5" x14ac:dyDescent="0.25">
      <c r="A75" s="41" t="s">
        <v>252</v>
      </c>
      <c r="B75" s="13">
        <v>9826</v>
      </c>
      <c r="C75" s="14" t="s">
        <v>30265</v>
      </c>
      <c r="D75" s="13" t="s">
        <v>59</v>
      </c>
      <c r="E75" s="15">
        <v>12</v>
      </c>
      <c r="F75" s="19">
        <v>386.43</v>
      </c>
      <c r="G75" s="19">
        <v>4637.16</v>
      </c>
      <c r="H75" s="42">
        <f>SUM($G$2:G75)</f>
        <v>2798165.5187999988</v>
      </c>
      <c r="I75" s="43">
        <f>Tabela2[[#This Row],[CUSTO TOTAL
ACUMULADO]]/$H$449</f>
        <v>0.90225072155657016</v>
      </c>
      <c r="J75" s="44">
        <v>74</v>
      </c>
    </row>
    <row r="76" spans="1:10" x14ac:dyDescent="0.25">
      <c r="A76" s="41" t="s">
        <v>30470</v>
      </c>
      <c r="B76" s="13" t="s">
        <v>16479</v>
      </c>
      <c r="C76" s="14" t="s">
        <v>30454</v>
      </c>
      <c r="D76" s="13" t="s">
        <v>68</v>
      </c>
      <c r="E76" s="15">
        <v>53.1</v>
      </c>
      <c r="F76" s="19">
        <v>82.86</v>
      </c>
      <c r="G76" s="19">
        <v>4399.866</v>
      </c>
      <c r="H76" s="42">
        <f>SUM($G$2:G76)</f>
        <v>2802565.3847999987</v>
      </c>
      <c r="I76" s="43">
        <f>Tabela2[[#This Row],[CUSTO TOTAL
ACUMULADO]]/$H$449</f>
        <v>0.90366943043800707</v>
      </c>
      <c r="J76" s="44">
        <v>75</v>
      </c>
    </row>
    <row r="77" spans="1:10" x14ac:dyDescent="0.25">
      <c r="A77" s="41" t="s">
        <v>30315</v>
      </c>
      <c r="B77" s="13" t="s">
        <v>114</v>
      </c>
      <c r="C77" s="14" t="s">
        <v>115</v>
      </c>
      <c r="D77" s="13" t="s">
        <v>116</v>
      </c>
      <c r="E77" s="15">
        <v>831.8</v>
      </c>
      <c r="F77" s="19">
        <v>5.21</v>
      </c>
      <c r="G77" s="19">
        <v>4333.6779999999999</v>
      </c>
      <c r="H77" s="42">
        <f>SUM($G$2:G77)</f>
        <v>2806899.0627999986</v>
      </c>
      <c r="I77" s="43">
        <f>Tabela2[[#This Row],[CUSTO TOTAL
ACUMULADO]]/$H$449</f>
        <v>0.90506679741870322</v>
      </c>
      <c r="J77" s="44">
        <v>76</v>
      </c>
    </row>
    <row r="78" spans="1:10" ht="42.75" x14ac:dyDescent="0.25">
      <c r="A78" s="41" t="s">
        <v>320</v>
      </c>
      <c r="B78" s="13">
        <v>95875</v>
      </c>
      <c r="C78" s="14" t="s">
        <v>30347</v>
      </c>
      <c r="D78" s="13" t="s">
        <v>75</v>
      </c>
      <c r="E78" s="15">
        <v>1419.31</v>
      </c>
      <c r="F78" s="19">
        <v>3.05</v>
      </c>
      <c r="G78" s="19">
        <v>4328.8954999999996</v>
      </c>
      <c r="H78" s="42">
        <f>SUM($G$2:G78)</f>
        <v>2811227.9582999987</v>
      </c>
      <c r="I78" s="43">
        <f>Tabela2[[#This Row],[CUSTO TOTAL
ACUMULADO]]/$H$449</f>
        <v>0.90646262231261199</v>
      </c>
      <c r="J78" s="44">
        <v>77</v>
      </c>
    </row>
    <row r="79" spans="1:10" ht="57" x14ac:dyDescent="0.25">
      <c r="A79" s="41" t="s">
        <v>615</v>
      </c>
      <c r="B79" s="13" t="s">
        <v>487</v>
      </c>
      <c r="C79" s="14" t="s">
        <v>488</v>
      </c>
      <c r="D79" s="13" t="s">
        <v>73</v>
      </c>
      <c r="E79" s="15">
        <v>4.3</v>
      </c>
      <c r="F79" s="19">
        <v>990.69</v>
      </c>
      <c r="G79" s="19">
        <v>4259.9669999999996</v>
      </c>
      <c r="H79" s="42">
        <f>SUM($G$2:G79)</f>
        <v>2815487.9252999988</v>
      </c>
      <c r="I79" s="43">
        <f>Tabela2[[#This Row],[CUSTO TOTAL
ACUMULADO]]/$H$449</f>
        <v>0.90783622164893918</v>
      </c>
      <c r="J79" s="44">
        <v>78</v>
      </c>
    </row>
    <row r="80" spans="1:10" ht="42.75" x14ac:dyDescent="0.25">
      <c r="A80" s="41" t="s">
        <v>677</v>
      </c>
      <c r="B80" s="13">
        <v>98546</v>
      </c>
      <c r="C80" s="14" t="s">
        <v>30383</v>
      </c>
      <c r="D80" s="13" t="s">
        <v>68</v>
      </c>
      <c r="E80" s="15">
        <v>29.31</v>
      </c>
      <c r="F80" s="19">
        <v>138.96</v>
      </c>
      <c r="G80" s="19">
        <v>4072.9176000000002</v>
      </c>
      <c r="H80" s="42">
        <f>SUM($G$2:G80)</f>
        <v>2819560.8428999986</v>
      </c>
      <c r="I80" s="43">
        <f>Tabela2[[#This Row],[CUSTO TOTAL
ACUMULADO]]/$H$449</f>
        <v>0.90914950809277195</v>
      </c>
      <c r="J80" s="44">
        <v>79</v>
      </c>
    </row>
    <row r="81" spans="1:10" ht="28.5" x14ac:dyDescent="0.25">
      <c r="A81" s="41" t="s">
        <v>127</v>
      </c>
      <c r="B81" s="13"/>
      <c r="C81" s="14" t="s">
        <v>30296</v>
      </c>
      <c r="D81" s="13" t="s">
        <v>29</v>
      </c>
      <c r="E81" s="15">
        <v>1</v>
      </c>
      <c r="F81" s="19">
        <v>4030.39</v>
      </c>
      <c r="G81" s="19">
        <v>4030.39</v>
      </c>
      <c r="H81" s="42">
        <f>SUM($G$2:G81)</f>
        <v>2823591.2328999988</v>
      </c>
      <c r="I81" s="43">
        <f>Tabela2[[#This Row],[CUSTO TOTAL
ACUMULADO]]/$H$449</f>
        <v>0.91044908178175588</v>
      </c>
      <c r="J81" s="44">
        <v>80</v>
      </c>
    </row>
    <row r="82" spans="1:10" ht="99.75" x14ac:dyDescent="0.25">
      <c r="A82" s="41" t="s">
        <v>700</v>
      </c>
      <c r="B82" s="13">
        <v>37562</v>
      </c>
      <c r="C82" s="14" t="s">
        <v>30554</v>
      </c>
      <c r="D82" s="13" t="s">
        <v>68</v>
      </c>
      <c r="E82" s="15">
        <v>4.5</v>
      </c>
      <c r="F82" s="19">
        <v>869.09</v>
      </c>
      <c r="G82" s="19">
        <v>3910.9050000000002</v>
      </c>
      <c r="H82" s="42">
        <f>SUM($G$2:G82)</f>
        <v>2827502.1378999986</v>
      </c>
      <c r="I82" s="43">
        <f>Tabela2[[#This Row],[CUSTO TOTAL
ACUMULADO]]/$H$449</f>
        <v>0.91171012829043496</v>
      </c>
      <c r="J82" s="44">
        <v>81</v>
      </c>
    </row>
    <row r="83" spans="1:10" ht="57" x14ac:dyDescent="0.25">
      <c r="A83" s="41" t="s">
        <v>30460</v>
      </c>
      <c r="B83" s="13">
        <v>101130</v>
      </c>
      <c r="C83" s="14" t="s">
        <v>30450</v>
      </c>
      <c r="D83" s="13" t="s">
        <v>73</v>
      </c>
      <c r="E83" s="15">
        <v>170</v>
      </c>
      <c r="F83" s="19">
        <v>22.79</v>
      </c>
      <c r="G83" s="19">
        <v>3874.2999999999997</v>
      </c>
      <c r="H83" s="42">
        <f>SUM($G$2:G83)</f>
        <v>2831376.4378999984</v>
      </c>
      <c r="I83" s="43">
        <f>Tabela2[[#This Row],[CUSTO TOTAL
ACUMULADO]]/$H$449</f>
        <v>0.9129593717490655</v>
      </c>
      <c r="J83" s="44">
        <v>82</v>
      </c>
    </row>
    <row r="84" spans="1:10" ht="42.75" x14ac:dyDescent="0.25">
      <c r="A84" s="41" t="s">
        <v>544</v>
      </c>
      <c r="B84" s="13">
        <v>92456</v>
      </c>
      <c r="C84" s="14" t="s">
        <v>30371</v>
      </c>
      <c r="D84" s="13" t="s">
        <v>68</v>
      </c>
      <c r="E84" s="15">
        <v>21.58</v>
      </c>
      <c r="F84" s="19">
        <v>177.94</v>
      </c>
      <c r="G84" s="19">
        <v>3839.9451999999997</v>
      </c>
      <c r="H84" s="42">
        <f>SUM($G$2:G84)</f>
        <v>2835216.3830999983</v>
      </c>
      <c r="I84" s="43">
        <f>Tabela2[[#This Row],[CUSTO TOTAL
ACUMULADO]]/$H$449</f>
        <v>0.9141975377203635</v>
      </c>
      <c r="J84" s="44">
        <v>83</v>
      </c>
    </row>
    <row r="85" spans="1:10" ht="28.5" x14ac:dyDescent="0.25">
      <c r="A85" s="41" t="s">
        <v>250</v>
      </c>
      <c r="B85" s="13"/>
      <c r="C85" s="14" t="s">
        <v>30290</v>
      </c>
      <c r="D85" s="13" t="s">
        <v>29</v>
      </c>
      <c r="E85" s="15">
        <v>1</v>
      </c>
      <c r="F85" s="19">
        <v>3799.07</v>
      </c>
      <c r="G85" s="19">
        <v>3799.07</v>
      </c>
      <c r="H85" s="42">
        <f>SUM($G$2:G85)</f>
        <v>2839015.4530999982</v>
      </c>
      <c r="I85" s="43">
        <f>Tabela2[[#This Row],[CUSTO TOTAL
ACUMULADO]]/$H$449</f>
        <v>0.91542252374271071</v>
      </c>
      <c r="J85" s="44">
        <v>84</v>
      </c>
    </row>
    <row r="86" spans="1:10" ht="42.75" x14ac:dyDescent="0.25">
      <c r="A86" s="41" t="s">
        <v>569</v>
      </c>
      <c r="B86" s="13" t="s">
        <v>415</v>
      </c>
      <c r="C86" s="14" t="s">
        <v>416</v>
      </c>
      <c r="D86" s="13" t="s">
        <v>73</v>
      </c>
      <c r="E86" s="15">
        <v>35.590000000000003</v>
      </c>
      <c r="F86" s="19">
        <v>106.54</v>
      </c>
      <c r="G86" s="19">
        <v>3791.7586000000006</v>
      </c>
      <c r="H86" s="42">
        <f>SUM($G$2:G86)</f>
        <v>2842807.211699998</v>
      </c>
      <c r="I86" s="43">
        <f>Tabela2[[#This Row],[CUSTO TOTAL
ACUMULADO]]/$H$449</f>
        <v>0.91664515225050724</v>
      </c>
      <c r="J86" s="44">
        <v>85</v>
      </c>
    </row>
    <row r="87" spans="1:10" ht="42.75" x14ac:dyDescent="0.25">
      <c r="A87" s="41" t="s">
        <v>378</v>
      </c>
      <c r="B87" s="13">
        <v>91935</v>
      </c>
      <c r="C87" s="14" t="s">
        <v>30359</v>
      </c>
      <c r="D87" s="13" t="s">
        <v>59</v>
      </c>
      <c r="E87" s="15">
        <v>122</v>
      </c>
      <c r="F87" s="19">
        <v>31.06</v>
      </c>
      <c r="G87" s="19">
        <v>3789.3199999999997</v>
      </c>
      <c r="H87" s="42">
        <f>SUM($G$2:G87)</f>
        <v>2846596.5316999978</v>
      </c>
      <c r="I87" s="43">
        <f>Tabela2[[#This Row],[CUSTO TOTAL
ACUMULADO]]/$H$449</f>
        <v>0.91786699444720288</v>
      </c>
      <c r="J87" s="44">
        <v>86</v>
      </c>
    </row>
    <row r="88" spans="1:10" ht="57" x14ac:dyDescent="0.25">
      <c r="A88" s="41" t="s">
        <v>663</v>
      </c>
      <c r="B88" s="13" t="s">
        <v>664</v>
      </c>
      <c r="C88" s="14" t="s">
        <v>665</v>
      </c>
      <c r="D88" s="13" t="s">
        <v>68</v>
      </c>
      <c r="E88" s="15">
        <v>87.42</v>
      </c>
      <c r="F88" s="19">
        <v>42.9</v>
      </c>
      <c r="G88" s="19">
        <v>3750.3179999999998</v>
      </c>
      <c r="H88" s="42">
        <f>SUM($G$2:G88)</f>
        <v>2850346.8496999978</v>
      </c>
      <c r="I88" s="43">
        <f>Tabela2[[#This Row],[CUSTO TOTAL
ACUMULADO]]/$H$449</f>
        <v>0.91907626069640525</v>
      </c>
      <c r="J88" s="44">
        <v>87</v>
      </c>
    </row>
    <row r="89" spans="1:10" ht="57" x14ac:dyDescent="0.25">
      <c r="A89" s="41" t="s">
        <v>554</v>
      </c>
      <c r="B89" s="13" t="s">
        <v>296</v>
      </c>
      <c r="C89" s="14" t="s">
        <v>297</v>
      </c>
      <c r="D89" s="13" t="s">
        <v>73</v>
      </c>
      <c r="E89" s="15">
        <v>3.83</v>
      </c>
      <c r="F89" s="19">
        <v>964.32</v>
      </c>
      <c r="G89" s="19">
        <v>3693.3456000000001</v>
      </c>
      <c r="H89" s="42">
        <f>SUM($G$2:G89)</f>
        <v>2854040.1952999979</v>
      </c>
      <c r="I89" s="43">
        <f>Tabela2[[#This Row],[CUSTO TOTAL
ACUMULADO]]/$H$449</f>
        <v>0.92026715655662827</v>
      </c>
      <c r="J89" s="44">
        <v>88</v>
      </c>
    </row>
    <row r="90" spans="1:10" ht="57" x14ac:dyDescent="0.25">
      <c r="A90" s="41" t="s">
        <v>384</v>
      </c>
      <c r="B90" s="13">
        <v>92988</v>
      </c>
      <c r="C90" s="14" t="s">
        <v>30362</v>
      </c>
      <c r="D90" s="13" t="s">
        <v>59</v>
      </c>
      <c r="E90" s="15">
        <v>52</v>
      </c>
      <c r="F90" s="19">
        <v>69.290000000000006</v>
      </c>
      <c r="G90" s="19">
        <v>3603.0800000000004</v>
      </c>
      <c r="H90" s="42">
        <f>SUM($G$2:G90)</f>
        <v>2857643.275299998</v>
      </c>
      <c r="I90" s="43">
        <f>Tabela2[[#This Row],[CUSTO TOTAL
ACUMULADO]]/$H$449</f>
        <v>0.92142894684672527</v>
      </c>
      <c r="J90" s="44">
        <v>89</v>
      </c>
    </row>
    <row r="91" spans="1:10" ht="28.5" x14ac:dyDescent="0.25">
      <c r="A91" s="41" t="s">
        <v>310</v>
      </c>
      <c r="B91" s="17">
        <v>4805749</v>
      </c>
      <c r="C91" s="14" t="s">
        <v>30250</v>
      </c>
      <c r="D91" s="13" t="s">
        <v>73</v>
      </c>
      <c r="E91" s="15">
        <v>40</v>
      </c>
      <c r="F91" s="19">
        <v>89.01</v>
      </c>
      <c r="G91" s="19">
        <v>3560.4</v>
      </c>
      <c r="H91" s="42">
        <f>SUM($G$2:G91)</f>
        <v>2861203.6752999979</v>
      </c>
      <c r="I91" s="43">
        <f>Tabela2[[#This Row],[CUSTO TOTAL
ACUMULADO]]/$H$449</f>
        <v>0.92257697524156002</v>
      </c>
      <c r="J91" s="44">
        <v>90</v>
      </c>
    </row>
    <row r="92" spans="1:10" ht="57" x14ac:dyDescent="0.25">
      <c r="A92" s="41" t="s">
        <v>534</v>
      </c>
      <c r="B92" s="13" t="s">
        <v>296</v>
      </c>
      <c r="C92" s="14" t="s">
        <v>297</v>
      </c>
      <c r="D92" s="13" t="s">
        <v>73</v>
      </c>
      <c r="E92" s="15">
        <v>3.67</v>
      </c>
      <c r="F92" s="19">
        <v>964.32</v>
      </c>
      <c r="G92" s="19">
        <v>3539.0544</v>
      </c>
      <c r="H92" s="42">
        <f>SUM($G$2:G92)</f>
        <v>2864742.7296999977</v>
      </c>
      <c r="I92" s="43">
        <f>Tabela2[[#This Row],[CUSTO TOTAL
ACUMULADO]]/$H$449</f>
        <v>0.92371812088307914</v>
      </c>
      <c r="J92" s="44">
        <v>91</v>
      </c>
    </row>
    <row r="93" spans="1:10" ht="71.25" x14ac:dyDescent="0.25">
      <c r="A93" s="41" t="s">
        <v>369</v>
      </c>
      <c r="B93" s="13" t="s">
        <v>15099</v>
      </c>
      <c r="C93" s="14" t="s">
        <v>30401</v>
      </c>
      <c r="D93" s="13" t="s">
        <v>29</v>
      </c>
      <c r="E93" s="15">
        <v>4</v>
      </c>
      <c r="F93" s="19">
        <v>873.14</v>
      </c>
      <c r="G93" s="19">
        <v>3492.56</v>
      </c>
      <c r="H93" s="42">
        <f>SUM($G$2:G93)</f>
        <v>2868235.2896999978</v>
      </c>
      <c r="I93" s="43">
        <f>Tabela2[[#This Row],[CUSTO TOTAL
ACUMULADO]]/$H$449</f>
        <v>0.92484427470025266</v>
      </c>
      <c r="J93" s="44">
        <v>92</v>
      </c>
    </row>
    <row r="94" spans="1:10" ht="57" x14ac:dyDescent="0.25">
      <c r="A94" s="41" t="s">
        <v>430</v>
      </c>
      <c r="B94" s="13" t="s">
        <v>431</v>
      </c>
      <c r="C94" s="14" t="s">
        <v>432</v>
      </c>
      <c r="D94" s="13" t="s">
        <v>59</v>
      </c>
      <c r="E94" s="15">
        <v>45</v>
      </c>
      <c r="F94" s="19">
        <v>75.58</v>
      </c>
      <c r="G94" s="19">
        <v>3401.1</v>
      </c>
      <c r="H94" s="42">
        <f>SUM($G$2:G94)</f>
        <v>2871636.3896999978</v>
      </c>
      <c r="I94" s="43">
        <f>Tabela2[[#This Row],[CUSTO TOTAL
ACUMULADO]]/$H$449</f>
        <v>0.92594093782059661</v>
      </c>
      <c r="J94" s="44">
        <v>93</v>
      </c>
    </row>
    <row r="95" spans="1:10" ht="28.5" x14ac:dyDescent="0.25">
      <c r="A95" s="41" t="s">
        <v>533</v>
      </c>
      <c r="B95" s="13" t="s">
        <v>299</v>
      </c>
      <c r="C95" s="14" t="s">
        <v>300</v>
      </c>
      <c r="D95" s="13" t="s">
        <v>116</v>
      </c>
      <c r="E95" s="15">
        <v>228.99</v>
      </c>
      <c r="F95" s="19">
        <v>14.43</v>
      </c>
      <c r="G95" s="19">
        <v>3304.3256999999999</v>
      </c>
      <c r="H95" s="42">
        <f>SUM($G$2:G95)</f>
        <v>2874940.7153999978</v>
      </c>
      <c r="I95" s="43">
        <f>Tabela2[[#This Row],[CUSTO TOTAL
ACUMULADO]]/$H$449</f>
        <v>0.92700639668178697</v>
      </c>
      <c r="J95" s="44">
        <v>94</v>
      </c>
    </row>
    <row r="96" spans="1:10" ht="28.5" x14ac:dyDescent="0.25">
      <c r="A96" s="41" t="s">
        <v>268</v>
      </c>
      <c r="B96" s="13"/>
      <c r="C96" s="14" t="s">
        <v>30307</v>
      </c>
      <c r="D96" s="13" t="s">
        <v>29</v>
      </c>
      <c r="E96" s="15">
        <v>2</v>
      </c>
      <c r="F96" s="19">
        <v>1585.37</v>
      </c>
      <c r="G96" s="19">
        <v>3170.74</v>
      </c>
      <c r="H96" s="42">
        <f>SUM($G$2:G96)</f>
        <v>2878111.455399998</v>
      </c>
      <c r="I96" s="43">
        <f>Tabela2[[#This Row],[CUSTO TOTAL
ACUMULADO]]/$H$449</f>
        <v>0.92802878168140468</v>
      </c>
      <c r="J96" s="44">
        <v>95</v>
      </c>
    </row>
    <row r="97" spans="1:10" ht="42.75" x14ac:dyDescent="0.25">
      <c r="A97" s="41" t="s">
        <v>30596</v>
      </c>
      <c r="B97" s="13">
        <v>365</v>
      </c>
      <c r="C97" s="14" t="s">
        <v>30578</v>
      </c>
      <c r="D97" s="13" t="s">
        <v>29</v>
      </c>
      <c r="E97" s="15">
        <v>40</v>
      </c>
      <c r="F97" s="19">
        <v>79.08</v>
      </c>
      <c r="G97" s="19">
        <v>3163.2</v>
      </c>
      <c r="H97" s="42">
        <f>SUM($G$2:G97)</f>
        <v>2881274.6553999982</v>
      </c>
      <c r="I97" s="43">
        <f>Tabela2[[#This Row],[CUSTO TOTAL
ACUMULADO]]/$H$449</f>
        <v>0.92904873545585176</v>
      </c>
      <c r="J97" s="44">
        <v>96</v>
      </c>
    </row>
    <row r="98" spans="1:10" ht="57" x14ac:dyDescent="0.25">
      <c r="A98" s="41" t="s">
        <v>510</v>
      </c>
      <c r="B98" s="13" t="s">
        <v>296</v>
      </c>
      <c r="C98" s="14" t="s">
        <v>297</v>
      </c>
      <c r="D98" s="13" t="s">
        <v>73</v>
      </c>
      <c r="E98" s="15">
        <v>3.22</v>
      </c>
      <c r="F98" s="19">
        <v>964.32</v>
      </c>
      <c r="G98" s="19">
        <v>3105.1104000000005</v>
      </c>
      <c r="H98" s="42">
        <f>SUM($G$2:G98)</f>
        <v>2884379.7657999983</v>
      </c>
      <c r="I98" s="43">
        <f>Tabela2[[#This Row],[CUSTO TOTAL
ACUMULADO]]/$H$449</f>
        <v>0.93004995860726647</v>
      </c>
      <c r="J98" s="44">
        <v>97</v>
      </c>
    </row>
    <row r="99" spans="1:10" ht="28.5" x14ac:dyDescent="0.25">
      <c r="A99" s="41" t="s">
        <v>245</v>
      </c>
      <c r="B99" s="13"/>
      <c r="C99" s="14" t="s">
        <v>30294</v>
      </c>
      <c r="D99" s="13" t="s">
        <v>29</v>
      </c>
      <c r="E99" s="15">
        <v>1</v>
      </c>
      <c r="F99" s="19">
        <v>3095.06</v>
      </c>
      <c r="G99" s="19">
        <v>3095.06</v>
      </c>
      <c r="H99" s="42">
        <f>SUM($G$2:G99)</f>
        <v>2887474.8257999984</v>
      </c>
      <c r="I99" s="43">
        <f>Tabela2[[#This Row],[CUSTO TOTAL
ACUMULADO]]/$H$449</f>
        <v>0.93104794107095523</v>
      </c>
      <c r="J99" s="44">
        <v>98</v>
      </c>
    </row>
    <row r="100" spans="1:10" ht="28.5" x14ac:dyDescent="0.25">
      <c r="A100" s="41" t="s">
        <v>30585</v>
      </c>
      <c r="B100" s="13" t="s">
        <v>16022</v>
      </c>
      <c r="C100" s="14" t="s">
        <v>16023</v>
      </c>
      <c r="D100" s="13" t="s">
        <v>59</v>
      </c>
      <c r="E100" s="15">
        <v>6.1</v>
      </c>
      <c r="F100" s="19">
        <v>495.06</v>
      </c>
      <c r="G100" s="19">
        <v>3019.866</v>
      </c>
      <c r="H100" s="42">
        <f>SUM($G$2:G100)</f>
        <v>2890494.6917999983</v>
      </c>
      <c r="I100" s="43">
        <f>Tabela2[[#This Row],[CUSTO TOTAL
ACUMULADO]]/$H$449</f>
        <v>0.93202167770633215</v>
      </c>
      <c r="J100" s="44">
        <v>99</v>
      </c>
    </row>
    <row r="101" spans="1:10" ht="42.75" x14ac:dyDescent="0.25">
      <c r="A101" s="41" t="s">
        <v>612</v>
      </c>
      <c r="B101" s="13" t="s">
        <v>302</v>
      </c>
      <c r="C101" s="14" t="s">
        <v>303</v>
      </c>
      <c r="D101" s="13" t="s">
        <v>68</v>
      </c>
      <c r="E101" s="15">
        <v>34.979999999999997</v>
      </c>
      <c r="F101" s="19">
        <v>85</v>
      </c>
      <c r="G101" s="19">
        <v>2973.2999999999997</v>
      </c>
      <c r="H101" s="42">
        <f>SUM($G$2:G101)</f>
        <v>2893467.9917999981</v>
      </c>
      <c r="I101" s="43">
        <f>Tabela2[[#This Row],[CUSTO TOTAL
ACUMULADO]]/$H$449</f>
        <v>0.93298039943039746</v>
      </c>
      <c r="J101" s="44">
        <v>100</v>
      </c>
    </row>
    <row r="102" spans="1:10" ht="57" x14ac:dyDescent="0.25">
      <c r="A102" s="41" t="s">
        <v>386</v>
      </c>
      <c r="B102" s="13">
        <v>101567</v>
      </c>
      <c r="C102" s="14" t="s">
        <v>30363</v>
      </c>
      <c r="D102" s="13" t="s">
        <v>59</v>
      </c>
      <c r="E102" s="15">
        <v>24</v>
      </c>
      <c r="F102" s="19">
        <v>119.92</v>
      </c>
      <c r="G102" s="19">
        <v>2878.08</v>
      </c>
      <c r="H102" s="42">
        <f>SUM($G$2:G102)</f>
        <v>2896346.0717999982</v>
      </c>
      <c r="I102" s="43">
        <f>Tabela2[[#This Row],[CUSTO TOTAL
ACUMULADO]]/$H$449</f>
        <v>0.93390841806948466</v>
      </c>
      <c r="J102" s="44">
        <v>101</v>
      </c>
    </row>
    <row r="103" spans="1:10" ht="28.5" x14ac:dyDescent="0.25">
      <c r="A103" s="41" t="s">
        <v>560</v>
      </c>
      <c r="B103" s="17">
        <v>4805752</v>
      </c>
      <c r="C103" s="14" t="s">
        <v>561</v>
      </c>
      <c r="D103" s="13" t="s">
        <v>73</v>
      </c>
      <c r="E103" s="15">
        <v>34.83</v>
      </c>
      <c r="F103" s="19">
        <v>80.11</v>
      </c>
      <c r="G103" s="19">
        <v>2790.2312999999999</v>
      </c>
      <c r="H103" s="42">
        <f>SUM($G$2:G103)</f>
        <v>2899136.3030999983</v>
      </c>
      <c r="I103" s="43">
        <f>Tabela2[[#This Row],[CUSTO TOTAL
ACUMULADO]]/$H$449</f>
        <v>0.93480811045251944</v>
      </c>
      <c r="J103" s="44">
        <v>102</v>
      </c>
    </row>
    <row r="104" spans="1:10" ht="28.5" x14ac:dyDescent="0.25">
      <c r="A104" s="41" t="s">
        <v>257</v>
      </c>
      <c r="B104" s="13"/>
      <c r="C104" s="14" t="s">
        <v>30298</v>
      </c>
      <c r="D104" s="13" t="s">
        <v>29</v>
      </c>
      <c r="E104" s="15">
        <v>1</v>
      </c>
      <c r="F104" s="19">
        <v>2773.38</v>
      </c>
      <c r="G104" s="19">
        <v>2773.38</v>
      </c>
      <c r="H104" s="42">
        <f>SUM($G$2:G104)</f>
        <v>2901909.6830999982</v>
      </c>
      <c r="I104" s="43">
        <f>Tabela2[[#This Row],[CUSTO TOTAL
ACUMULADO]]/$H$449</f>
        <v>0.93570236924076422</v>
      </c>
      <c r="J104" s="44">
        <v>103</v>
      </c>
    </row>
    <row r="105" spans="1:10" ht="71.25" x14ac:dyDescent="0.25">
      <c r="A105" s="41" t="s">
        <v>685</v>
      </c>
      <c r="B105" s="13" t="s">
        <v>25167</v>
      </c>
      <c r="C105" s="14" t="s">
        <v>30572</v>
      </c>
      <c r="D105" s="13" t="s">
        <v>68</v>
      </c>
      <c r="E105" s="15">
        <v>18.399999999999999</v>
      </c>
      <c r="F105" s="19">
        <v>141.37</v>
      </c>
      <c r="G105" s="19">
        <v>2601.2080000000001</v>
      </c>
      <c r="H105" s="42">
        <f>SUM($G$2:G105)</f>
        <v>2904510.8910999983</v>
      </c>
      <c r="I105" s="43">
        <f>Tabela2[[#This Row],[CUSTO TOTAL
ACUMULADO]]/$H$449</f>
        <v>0.93654111225977099</v>
      </c>
      <c r="J105" s="44">
        <v>104</v>
      </c>
    </row>
    <row r="106" spans="1:10" ht="71.25" x14ac:dyDescent="0.25">
      <c r="A106" s="41" t="s">
        <v>743</v>
      </c>
      <c r="B106" s="13">
        <v>6259</v>
      </c>
      <c r="C106" s="14" t="s">
        <v>30389</v>
      </c>
      <c r="D106" s="13" t="s">
        <v>50</v>
      </c>
      <c r="E106" s="15">
        <v>8</v>
      </c>
      <c r="F106" s="19">
        <v>314.76</v>
      </c>
      <c r="G106" s="19">
        <v>2518.08</v>
      </c>
      <c r="H106" s="42">
        <f>SUM($G$2:G106)</f>
        <v>2907028.9710999983</v>
      </c>
      <c r="I106" s="43">
        <f>Tabela2[[#This Row],[CUSTO TOTAL
ACUMULADO]]/$H$449</f>
        <v>0.93735305118249468</v>
      </c>
      <c r="J106" s="44">
        <v>105</v>
      </c>
    </row>
    <row r="107" spans="1:10" ht="28.5" x14ac:dyDescent="0.25">
      <c r="A107" s="41" t="s">
        <v>555</v>
      </c>
      <c r="B107" s="13" t="s">
        <v>299</v>
      </c>
      <c r="C107" s="14" t="s">
        <v>300</v>
      </c>
      <c r="D107" s="13" t="s">
        <v>116</v>
      </c>
      <c r="E107" s="15">
        <v>174.06</v>
      </c>
      <c r="F107" s="19">
        <v>14.43</v>
      </c>
      <c r="G107" s="19">
        <v>2511.6858000000002</v>
      </c>
      <c r="H107" s="42">
        <f>SUM($G$2:G107)</f>
        <v>2909540.6568999984</v>
      </c>
      <c r="I107" s="43">
        <f>Tabela2[[#This Row],[CUSTO TOTAL
ACUMULADO]]/$H$449</f>
        <v>0.93816292833598969</v>
      </c>
      <c r="J107" s="44">
        <v>106</v>
      </c>
    </row>
    <row r="108" spans="1:10" ht="199.5" x14ac:dyDescent="0.25">
      <c r="A108" s="41" t="s">
        <v>389</v>
      </c>
      <c r="B108" s="13" t="s">
        <v>16235</v>
      </c>
      <c r="C108" s="14" t="s">
        <v>30402</v>
      </c>
      <c r="D108" s="13" t="s">
        <v>59</v>
      </c>
      <c r="E108" s="15">
        <v>101</v>
      </c>
      <c r="F108" s="19">
        <v>24.26</v>
      </c>
      <c r="G108" s="19">
        <v>2450.2600000000002</v>
      </c>
      <c r="H108" s="42">
        <f>SUM($G$2:G108)</f>
        <v>2911990.9168999982</v>
      </c>
      <c r="I108" s="43">
        <f>Tabela2[[#This Row],[CUSTO TOTAL
ACUMULADO]]/$H$449</f>
        <v>0.93895299912992514</v>
      </c>
      <c r="J108" s="44">
        <v>107</v>
      </c>
    </row>
    <row r="109" spans="1:10" ht="28.5" x14ac:dyDescent="0.25">
      <c r="A109" s="41" t="s">
        <v>175</v>
      </c>
      <c r="B109" s="13"/>
      <c r="C109" s="14" t="s">
        <v>30297</v>
      </c>
      <c r="D109" s="13" t="s">
        <v>29</v>
      </c>
      <c r="E109" s="15">
        <v>1</v>
      </c>
      <c r="F109" s="19">
        <v>2377.66</v>
      </c>
      <c r="G109" s="19">
        <v>2377.66</v>
      </c>
      <c r="H109" s="42">
        <f>SUM($G$2:G109)</f>
        <v>2914368.5768999984</v>
      </c>
      <c r="I109" s="43">
        <f>Tabela2[[#This Row],[CUSTO TOTAL
ACUMULADO]]/$H$449</f>
        <v>0.93971966051439393</v>
      </c>
      <c r="J109" s="44">
        <v>108</v>
      </c>
    </row>
    <row r="110" spans="1:10" ht="42.75" x14ac:dyDescent="0.25">
      <c r="A110" s="41" t="s">
        <v>370</v>
      </c>
      <c r="B110" s="13">
        <v>5050</v>
      </c>
      <c r="C110" s="14" t="s">
        <v>821</v>
      </c>
      <c r="D110" s="13" t="s">
        <v>29</v>
      </c>
      <c r="E110" s="15">
        <v>4</v>
      </c>
      <c r="F110" s="19">
        <v>579.24</v>
      </c>
      <c r="G110" s="19">
        <v>2316.96</v>
      </c>
      <c r="H110" s="42">
        <f>SUM($G$2:G110)</f>
        <v>2916685.5368999983</v>
      </c>
      <c r="I110" s="43">
        <f>Tabela2[[#This Row],[CUSTO TOTAL
ACUMULADO]]/$H$449</f>
        <v>0.9404667495689093</v>
      </c>
      <c r="J110" s="44">
        <v>109</v>
      </c>
    </row>
    <row r="111" spans="1:10" ht="42.75" x14ac:dyDescent="0.25">
      <c r="A111" s="41" t="s">
        <v>499</v>
      </c>
      <c r="B111" s="13">
        <v>96523</v>
      </c>
      <c r="C111" s="14" t="s">
        <v>30369</v>
      </c>
      <c r="D111" s="13" t="s">
        <v>73</v>
      </c>
      <c r="E111" s="15">
        <v>21.91</v>
      </c>
      <c r="F111" s="19">
        <v>104.42</v>
      </c>
      <c r="G111" s="19">
        <v>2287.8422</v>
      </c>
      <c r="H111" s="42">
        <f>SUM($G$2:G111)</f>
        <v>2918973.3790999982</v>
      </c>
      <c r="I111" s="43">
        <f>Tabela2[[#This Row],[CUSTO TOTAL
ACUMULADO]]/$H$449</f>
        <v>0.94120444977352147</v>
      </c>
      <c r="J111" s="44">
        <v>110</v>
      </c>
    </row>
    <row r="112" spans="1:10" ht="28.5" x14ac:dyDescent="0.25">
      <c r="A112" s="41" t="s">
        <v>599</v>
      </c>
      <c r="B112" s="13" t="s">
        <v>299</v>
      </c>
      <c r="C112" s="14" t="s">
        <v>300</v>
      </c>
      <c r="D112" s="13" t="s">
        <v>116</v>
      </c>
      <c r="E112" s="15">
        <v>158.29</v>
      </c>
      <c r="F112" s="19">
        <v>14.43</v>
      </c>
      <c r="G112" s="19">
        <v>2284.1246999999998</v>
      </c>
      <c r="H112" s="42">
        <f>SUM($G$2:G112)</f>
        <v>2921257.5037999982</v>
      </c>
      <c r="I112" s="43">
        <f>Tabela2[[#This Row],[CUSTO TOTAL
ACUMULADO]]/$H$449</f>
        <v>0.94194095129384037</v>
      </c>
      <c r="J112" s="44">
        <v>111</v>
      </c>
    </row>
    <row r="113" spans="1:10" ht="42.75" x14ac:dyDescent="0.25">
      <c r="A113" s="41" t="s">
        <v>30510</v>
      </c>
      <c r="B113" s="13" t="s">
        <v>51</v>
      </c>
      <c r="C113" s="14" t="s">
        <v>52</v>
      </c>
      <c r="D113" s="13" t="s">
        <v>53</v>
      </c>
      <c r="E113" s="15">
        <v>2688</v>
      </c>
      <c r="F113" s="19">
        <v>0.81</v>
      </c>
      <c r="G113" s="19">
        <v>2177.2800000000002</v>
      </c>
      <c r="H113" s="42">
        <f>SUM($G$2:G113)</f>
        <v>2923434.783799998</v>
      </c>
      <c r="I113" s="43">
        <f>Tabela2[[#This Row],[CUSTO TOTAL
ACUMULADO]]/$H$449</f>
        <v>0.94264300141840662</v>
      </c>
      <c r="J113" s="44">
        <v>112</v>
      </c>
    </row>
    <row r="114" spans="1:10" ht="42.75" x14ac:dyDescent="0.25">
      <c r="A114" s="41" t="s">
        <v>102</v>
      </c>
      <c r="B114" s="13"/>
      <c r="C114" s="14" t="s">
        <v>30300</v>
      </c>
      <c r="D114" s="13" t="s">
        <v>29</v>
      </c>
      <c r="E114" s="15">
        <v>1</v>
      </c>
      <c r="F114" s="19">
        <v>2173.5</v>
      </c>
      <c r="G114" s="19">
        <v>2173.5</v>
      </c>
      <c r="H114" s="42">
        <f>SUM($G$2:G114)</f>
        <v>2925608.283799998</v>
      </c>
      <c r="I114" s="43">
        <f>Tabela2[[#This Row],[CUSTO TOTAL
ACUMULADO]]/$H$449</f>
        <v>0.94334383270595112</v>
      </c>
      <c r="J114" s="44">
        <v>113</v>
      </c>
    </row>
    <row r="115" spans="1:10" ht="42.75" x14ac:dyDescent="0.25">
      <c r="A115" s="41" t="s">
        <v>243</v>
      </c>
      <c r="B115" s="13"/>
      <c r="C115" s="14" t="s">
        <v>30304</v>
      </c>
      <c r="D115" s="13" t="s">
        <v>29</v>
      </c>
      <c r="E115" s="15">
        <v>1</v>
      </c>
      <c r="F115" s="19">
        <v>2172.1799999999998</v>
      </c>
      <c r="G115" s="19">
        <v>2172.1799999999998</v>
      </c>
      <c r="H115" s="42">
        <f>SUM($G$2:G115)</f>
        <v>2927780.4637999982</v>
      </c>
      <c r="I115" s="43">
        <f>Tabela2[[#This Row],[CUSTO TOTAL
ACUMULADO]]/$H$449</f>
        <v>0.94404423836786899</v>
      </c>
      <c r="J115" s="44">
        <v>114</v>
      </c>
    </row>
    <row r="116" spans="1:10" ht="42.75" x14ac:dyDescent="0.25">
      <c r="A116" s="41" t="s">
        <v>248</v>
      </c>
      <c r="B116" s="13"/>
      <c r="C116" s="14" t="s">
        <v>30305</v>
      </c>
      <c r="D116" s="13" t="s">
        <v>29</v>
      </c>
      <c r="E116" s="15">
        <v>1</v>
      </c>
      <c r="F116" s="19">
        <v>2172.1799999999998</v>
      </c>
      <c r="G116" s="19">
        <v>2172.1799999999998</v>
      </c>
      <c r="H116" s="42">
        <f>SUM($G$2:G116)</f>
        <v>2929952.6437999983</v>
      </c>
      <c r="I116" s="43">
        <f>Tabela2[[#This Row],[CUSTO TOTAL
ACUMULADO]]/$H$449</f>
        <v>0.94474464402978686</v>
      </c>
      <c r="J116" s="44">
        <v>115</v>
      </c>
    </row>
    <row r="117" spans="1:10" ht="42.75" x14ac:dyDescent="0.25">
      <c r="A117" s="41" t="s">
        <v>258</v>
      </c>
      <c r="B117" s="13"/>
      <c r="C117" s="14" t="s">
        <v>30300</v>
      </c>
      <c r="D117" s="13" t="s">
        <v>29</v>
      </c>
      <c r="E117" s="15">
        <v>1</v>
      </c>
      <c r="F117" s="19">
        <v>2172.1799999999998</v>
      </c>
      <c r="G117" s="19">
        <v>2172.1799999999998</v>
      </c>
      <c r="H117" s="42">
        <f>SUM($G$2:G117)</f>
        <v>2932124.8237999985</v>
      </c>
      <c r="I117" s="43">
        <f>Tabela2[[#This Row],[CUSTO TOTAL
ACUMULADO]]/$H$449</f>
        <v>0.94544504969170473</v>
      </c>
      <c r="J117" s="44">
        <v>116</v>
      </c>
    </row>
    <row r="118" spans="1:10" ht="28.5" x14ac:dyDescent="0.25">
      <c r="A118" s="41" t="s">
        <v>136</v>
      </c>
      <c r="B118" s="13">
        <v>92349</v>
      </c>
      <c r="C118" s="14" t="s">
        <v>30318</v>
      </c>
      <c r="D118" s="13" t="s">
        <v>29</v>
      </c>
      <c r="E118" s="15">
        <v>13</v>
      </c>
      <c r="F118" s="19">
        <v>166.35</v>
      </c>
      <c r="G118" s="19">
        <v>2162.5499999999997</v>
      </c>
      <c r="H118" s="42">
        <f>SUM($G$2:G118)</f>
        <v>2934287.3737999983</v>
      </c>
      <c r="I118" s="43">
        <f>Tabela2[[#This Row],[CUSTO TOTAL
ACUMULADO]]/$H$449</f>
        <v>0.94614235022120985</v>
      </c>
      <c r="J118" s="44">
        <v>117</v>
      </c>
    </row>
    <row r="119" spans="1:10" ht="57" x14ac:dyDescent="0.25">
      <c r="A119" s="41" t="s">
        <v>603</v>
      </c>
      <c r="B119" s="13" t="s">
        <v>487</v>
      </c>
      <c r="C119" s="14" t="s">
        <v>488</v>
      </c>
      <c r="D119" s="13" t="s">
        <v>73</v>
      </c>
      <c r="E119" s="15">
        <v>2.1800000000000002</v>
      </c>
      <c r="F119" s="19">
        <v>990.69</v>
      </c>
      <c r="G119" s="19">
        <v>2159.7042000000001</v>
      </c>
      <c r="H119" s="42">
        <f>SUM($G$2:G119)</f>
        <v>2936447.0779999983</v>
      </c>
      <c r="I119" s="43">
        <f>Tabela2[[#This Row],[CUSTO TOTAL
ACUMULADO]]/$H$449</f>
        <v>0.94683873314055711</v>
      </c>
      <c r="J119" s="44">
        <v>118</v>
      </c>
    </row>
    <row r="120" spans="1:10" ht="57" x14ac:dyDescent="0.25">
      <c r="A120" s="41" t="s">
        <v>550</v>
      </c>
      <c r="B120" s="13">
        <v>92419</v>
      </c>
      <c r="C120" s="14" t="s">
        <v>30372</v>
      </c>
      <c r="D120" s="13" t="s">
        <v>68</v>
      </c>
      <c r="E120" s="15">
        <v>20.02</v>
      </c>
      <c r="F120" s="19">
        <v>105.25</v>
      </c>
      <c r="G120" s="19">
        <v>2107.105</v>
      </c>
      <c r="H120" s="42">
        <f>SUM($G$2:G120)</f>
        <v>2938554.1829999983</v>
      </c>
      <c r="I120" s="43">
        <f>Tabela2[[#This Row],[CUSTO TOTAL
ACUMULADO]]/$H$449</f>
        <v>0.94751815578152387</v>
      </c>
      <c r="J120" s="44">
        <v>119</v>
      </c>
    </row>
    <row r="121" spans="1:10" ht="57" x14ac:dyDescent="0.25">
      <c r="A121" s="41" t="s">
        <v>486</v>
      </c>
      <c r="B121" s="13" t="s">
        <v>487</v>
      </c>
      <c r="C121" s="14" t="s">
        <v>488</v>
      </c>
      <c r="D121" s="13" t="s">
        <v>73</v>
      </c>
      <c r="E121" s="15">
        <v>2.0499999999999998</v>
      </c>
      <c r="F121" s="19">
        <v>990.69</v>
      </c>
      <c r="G121" s="19">
        <v>2030.9144999999999</v>
      </c>
      <c r="H121" s="42">
        <f>SUM($G$2:G121)</f>
        <v>2940585.0974999983</v>
      </c>
      <c r="I121" s="43">
        <f>Tabela2[[#This Row],[CUSTO TOTAL
ACUMULADO]]/$H$449</f>
        <v>0.94817301127907516</v>
      </c>
      <c r="J121" s="44">
        <v>120</v>
      </c>
    </row>
    <row r="122" spans="1:10" ht="28.5" x14ac:dyDescent="0.25">
      <c r="A122" s="41" t="s">
        <v>265</v>
      </c>
      <c r="B122" s="13"/>
      <c r="C122" s="14" t="s">
        <v>30285</v>
      </c>
      <c r="D122" s="13" t="s">
        <v>29</v>
      </c>
      <c r="E122" s="15">
        <v>2</v>
      </c>
      <c r="F122" s="19">
        <v>972.54</v>
      </c>
      <c r="G122" s="19">
        <v>1945.08</v>
      </c>
      <c r="H122" s="42">
        <f>SUM($G$2:G122)</f>
        <v>2942530.1774999984</v>
      </c>
      <c r="I122" s="43">
        <f>Tabela2[[#This Row],[CUSTO TOTAL
ACUMULADO]]/$H$449</f>
        <v>0.94880018998658711</v>
      </c>
      <c r="J122" s="44">
        <v>121</v>
      </c>
    </row>
    <row r="123" spans="1:10" ht="57" x14ac:dyDescent="0.25">
      <c r="A123" s="41" t="s">
        <v>679</v>
      </c>
      <c r="B123" s="13">
        <v>87640</v>
      </c>
      <c r="C123" s="14" t="s">
        <v>30573</v>
      </c>
      <c r="D123" s="13" t="s">
        <v>68</v>
      </c>
      <c r="E123" s="15">
        <v>32.64</v>
      </c>
      <c r="F123" s="19">
        <v>59.25</v>
      </c>
      <c r="G123" s="19">
        <v>1933.92</v>
      </c>
      <c r="H123" s="42">
        <f>SUM($G$2:G123)</f>
        <v>2944464.0974999983</v>
      </c>
      <c r="I123" s="43">
        <f>Tabela2[[#This Row],[CUSTO TOTAL
ACUMULADO]]/$H$449</f>
        <v>0.94942377022289171</v>
      </c>
      <c r="J123" s="44">
        <v>122</v>
      </c>
    </row>
    <row r="124" spans="1:10" ht="42.75" x14ac:dyDescent="0.25">
      <c r="A124" s="41" t="s">
        <v>600</v>
      </c>
      <c r="B124" s="13" t="s">
        <v>302</v>
      </c>
      <c r="C124" s="14" t="s">
        <v>303</v>
      </c>
      <c r="D124" s="13" t="s">
        <v>68</v>
      </c>
      <c r="E124" s="15">
        <v>22.08</v>
      </c>
      <c r="F124" s="19">
        <v>85</v>
      </c>
      <c r="G124" s="19">
        <v>1876.8</v>
      </c>
      <c r="H124" s="42">
        <f>SUM($G$2:G124)</f>
        <v>2946340.8974999981</v>
      </c>
      <c r="I124" s="43">
        <f>Tabela2[[#This Row],[CUSTO TOTAL
ACUMULADO]]/$H$449</f>
        <v>0.95002893247753317</v>
      </c>
      <c r="J124" s="44">
        <v>123</v>
      </c>
    </row>
    <row r="125" spans="1:10" ht="28.5" x14ac:dyDescent="0.25">
      <c r="A125" s="41" t="s">
        <v>549</v>
      </c>
      <c r="B125" s="13" t="s">
        <v>299</v>
      </c>
      <c r="C125" s="14" t="s">
        <v>300</v>
      </c>
      <c r="D125" s="13" t="s">
        <v>116</v>
      </c>
      <c r="E125" s="15">
        <v>129.06</v>
      </c>
      <c r="F125" s="19">
        <v>14.43</v>
      </c>
      <c r="G125" s="19">
        <v>1862.3358000000001</v>
      </c>
      <c r="H125" s="42">
        <f>SUM($G$2:G125)</f>
        <v>2948203.2332999981</v>
      </c>
      <c r="I125" s="43">
        <f>Tabela2[[#This Row],[CUSTO TOTAL
ACUMULADO]]/$H$449</f>
        <v>0.95062943084263751</v>
      </c>
      <c r="J125" s="44">
        <v>124</v>
      </c>
    </row>
    <row r="126" spans="1:10" ht="42.75" x14ac:dyDescent="0.25">
      <c r="A126" s="41" t="s">
        <v>314</v>
      </c>
      <c r="B126" s="13">
        <v>101617</v>
      </c>
      <c r="C126" s="14" t="s">
        <v>30351</v>
      </c>
      <c r="D126" s="13" t="s">
        <v>68</v>
      </c>
      <c r="E126" s="15">
        <v>522.6</v>
      </c>
      <c r="F126" s="19">
        <v>3.52</v>
      </c>
      <c r="G126" s="19">
        <v>1839.5520000000001</v>
      </c>
      <c r="H126" s="42">
        <f>SUM($G$2:G126)</f>
        <v>2950042.7852999982</v>
      </c>
      <c r="I126" s="43">
        <f>Tabela2[[#This Row],[CUSTO TOTAL
ACUMULADO]]/$H$449</f>
        <v>0.95122258271595939</v>
      </c>
      <c r="J126" s="44">
        <v>125</v>
      </c>
    </row>
    <row r="127" spans="1:10" ht="42.75" x14ac:dyDescent="0.25">
      <c r="A127" s="41" t="s">
        <v>556</v>
      </c>
      <c r="B127" s="13">
        <v>92514</v>
      </c>
      <c r="C127" s="14" t="s">
        <v>30373</v>
      </c>
      <c r="D127" s="13" t="s">
        <v>68</v>
      </c>
      <c r="E127" s="15">
        <v>28.87</v>
      </c>
      <c r="F127" s="19">
        <v>62.89</v>
      </c>
      <c r="G127" s="19">
        <v>1815.6343000000002</v>
      </c>
      <c r="H127" s="42">
        <f>SUM($G$2:G127)</f>
        <v>2951858.4195999983</v>
      </c>
      <c r="I127" s="43">
        <f>Tabela2[[#This Row],[CUSTO TOTAL
ACUMULADO]]/$H$449</f>
        <v>0.95180802247863661</v>
      </c>
      <c r="J127" s="44">
        <v>126</v>
      </c>
    </row>
    <row r="128" spans="1:10" ht="128.25" x14ac:dyDescent="0.25">
      <c r="A128" s="41" t="s">
        <v>699</v>
      </c>
      <c r="B128" s="13">
        <v>4930</v>
      </c>
      <c r="C128" s="14" t="s">
        <v>30553</v>
      </c>
      <c r="D128" s="13" t="s">
        <v>68</v>
      </c>
      <c r="E128" s="15">
        <v>2.44</v>
      </c>
      <c r="F128" s="19">
        <v>742.41</v>
      </c>
      <c r="G128" s="19">
        <v>1811.4803999999999</v>
      </c>
      <c r="H128" s="42">
        <f>SUM($G$2:G128)</f>
        <v>2953669.899999998</v>
      </c>
      <c r="I128" s="43">
        <f>Tabela2[[#This Row],[CUSTO TOTAL
ACUMULADO]]/$H$449</f>
        <v>0.95239212284260877</v>
      </c>
      <c r="J128" s="44">
        <v>127</v>
      </c>
    </row>
    <row r="129" spans="1:10" ht="28.5" x14ac:dyDescent="0.25">
      <c r="A129" s="41" t="s">
        <v>566</v>
      </c>
      <c r="B129" s="13" t="s">
        <v>508</v>
      </c>
      <c r="C129" s="14" t="s">
        <v>509</v>
      </c>
      <c r="D129" s="13" t="s">
        <v>68</v>
      </c>
      <c r="E129" s="15">
        <v>44.59</v>
      </c>
      <c r="F129" s="19">
        <v>40.369999999999997</v>
      </c>
      <c r="G129" s="19">
        <v>1800.0983000000001</v>
      </c>
      <c r="H129" s="42">
        <f>SUM($G$2:G129)</f>
        <v>2955469.9982999982</v>
      </c>
      <c r="I129" s="43">
        <f>Tabela2[[#This Row],[CUSTO TOTAL
ACUMULADO]]/$H$449</f>
        <v>0.95297255312063767</v>
      </c>
      <c r="J129" s="44">
        <v>128</v>
      </c>
    </row>
    <row r="130" spans="1:10" ht="57" x14ac:dyDescent="0.25">
      <c r="A130" s="41" t="s">
        <v>194</v>
      </c>
      <c r="B130" s="17">
        <v>105339</v>
      </c>
      <c r="C130" s="14" t="s">
        <v>30479</v>
      </c>
      <c r="D130" s="13" t="s">
        <v>59</v>
      </c>
      <c r="E130" s="15">
        <v>520</v>
      </c>
      <c r="F130" s="19">
        <v>3.46</v>
      </c>
      <c r="G130" s="19">
        <v>1799.2</v>
      </c>
      <c r="H130" s="42">
        <f>SUM($G$2:G130)</f>
        <v>2957269.1982999984</v>
      </c>
      <c r="I130" s="43">
        <f>Tabela2[[#This Row],[CUSTO TOTAL
ACUMULADO]]/$H$449</f>
        <v>0.95355269374752982</v>
      </c>
      <c r="J130" s="44">
        <v>129</v>
      </c>
    </row>
    <row r="131" spans="1:10" ht="71.25" x14ac:dyDescent="0.25">
      <c r="A131" s="41" t="s">
        <v>716</v>
      </c>
      <c r="B131" s="13" t="s">
        <v>729</v>
      </c>
      <c r="C131" s="14" t="s">
        <v>30495</v>
      </c>
      <c r="D131" s="13" t="s">
        <v>116</v>
      </c>
      <c r="E131" s="15">
        <v>63.15</v>
      </c>
      <c r="F131" s="19">
        <v>28.38</v>
      </c>
      <c r="G131" s="19">
        <v>1792.1969999999999</v>
      </c>
      <c r="H131" s="42">
        <f>SUM($G$2:G131)</f>
        <v>2959061.3952999986</v>
      </c>
      <c r="I131" s="43">
        <f>Tabela2[[#This Row],[CUSTO TOTAL
ACUMULADO]]/$H$449</f>
        <v>0.95413057630149511</v>
      </c>
      <c r="J131" s="44">
        <v>130</v>
      </c>
    </row>
    <row r="132" spans="1:10" x14ac:dyDescent="0.25">
      <c r="A132" s="41" t="s">
        <v>200</v>
      </c>
      <c r="B132" s="13" t="s">
        <v>114</v>
      </c>
      <c r="C132" s="14" t="s">
        <v>115</v>
      </c>
      <c r="D132" s="13" t="s">
        <v>116</v>
      </c>
      <c r="E132" s="15">
        <v>341</v>
      </c>
      <c r="F132" s="19">
        <v>5.21</v>
      </c>
      <c r="G132" s="19">
        <v>1776.61</v>
      </c>
      <c r="H132" s="42">
        <f>SUM($G$2:G132)</f>
        <v>2960838.0052999984</v>
      </c>
      <c r="I132" s="43">
        <f>Tabela2[[#This Row],[CUSTO TOTAL
ACUMULADO]]/$H$449</f>
        <v>0.95470343292618542</v>
      </c>
      <c r="J132" s="44">
        <v>131</v>
      </c>
    </row>
    <row r="133" spans="1:10" ht="42.75" x14ac:dyDescent="0.25">
      <c r="A133" s="41" t="s">
        <v>371</v>
      </c>
      <c r="B133" s="13">
        <v>14166</v>
      </c>
      <c r="C133" s="14" t="s">
        <v>2231</v>
      </c>
      <c r="D133" s="13" t="s">
        <v>29</v>
      </c>
      <c r="E133" s="15">
        <v>1</v>
      </c>
      <c r="F133" s="19">
        <v>1698.8</v>
      </c>
      <c r="G133" s="19">
        <v>1698.8</v>
      </c>
      <c r="H133" s="42">
        <f>SUM($G$2:G133)</f>
        <v>2962536.8052999983</v>
      </c>
      <c r="I133" s="43">
        <f>Tabela2[[#This Row],[CUSTO TOTAL
ACUMULADO]]/$H$449</f>
        <v>0.95525120020995835</v>
      </c>
      <c r="J133" s="44">
        <v>132</v>
      </c>
    </row>
    <row r="134" spans="1:10" ht="28.5" x14ac:dyDescent="0.25">
      <c r="A134" s="41" t="s">
        <v>276</v>
      </c>
      <c r="B134" s="17">
        <v>2003175</v>
      </c>
      <c r="C134" s="14" t="s">
        <v>277</v>
      </c>
      <c r="D134" s="13" t="s">
        <v>29</v>
      </c>
      <c r="E134" s="15">
        <v>2</v>
      </c>
      <c r="F134" s="19">
        <v>844.33</v>
      </c>
      <c r="G134" s="19">
        <v>1688.66</v>
      </c>
      <c r="H134" s="42">
        <f>SUM($G$2:G134)</f>
        <v>2964225.4652999984</v>
      </c>
      <c r="I134" s="43">
        <f>Tabela2[[#This Row],[CUSTO TOTAL
ACUMULADO]]/$H$449</f>
        <v>0.95579569791505381</v>
      </c>
      <c r="J134" s="44">
        <v>133</v>
      </c>
    </row>
    <row r="135" spans="1:10" ht="28.5" x14ac:dyDescent="0.25">
      <c r="A135" s="41" t="s">
        <v>543</v>
      </c>
      <c r="B135" s="13" t="s">
        <v>299</v>
      </c>
      <c r="C135" s="14" t="s">
        <v>300</v>
      </c>
      <c r="D135" s="13" t="s">
        <v>116</v>
      </c>
      <c r="E135" s="15">
        <v>115.87</v>
      </c>
      <c r="F135" s="19">
        <v>14.43</v>
      </c>
      <c r="G135" s="19">
        <v>1672.0041000000001</v>
      </c>
      <c r="H135" s="42">
        <f>SUM($G$2:G135)</f>
        <v>2965897.4693999984</v>
      </c>
      <c r="I135" s="43">
        <f>Tabela2[[#This Row],[CUSTO TOTAL
ACUMULADO]]/$H$449</f>
        <v>0.95633482503084988</v>
      </c>
      <c r="J135" s="44">
        <v>134</v>
      </c>
    </row>
    <row r="136" spans="1:10" x14ac:dyDescent="0.25">
      <c r="A136" s="41" t="s">
        <v>30312</v>
      </c>
      <c r="B136" s="13" t="s">
        <v>114</v>
      </c>
      <c r="C136" s="14" t="s">
        <v>115</v>
      </c>
      <c r="D136" s="13" t="s">
        <v>116</v>
      </c>
      <c r="E136" s="15">
        <v>318.70000000000005</v>
      </c>
      <c r="F136" s="19">
        <v>5.21</v>
      </c>
      <c r="G136" s="19">
        <v>1660.4270000000001</v>
      </c>
      <c r="H136" s="42">
        <f>SUM($G$2:G136)</f>
        <v>2967557.8963999986</v>
      </c>
      <c r="I136" s="43">
        <f>Tabela2[[#This Row],[CUSTO TOTAL
ACUMULADO]]/$H$449</f>
        <v>0.95687021918418946</v>
      </c>
      <c r="J136" s="44">
        <v>135</v>
      </c>
    </row>
    <row r="137" spans="1:10" ht="28.5" x14ac:dyDescent="0.25">
      <c r="A137" s="41" t="s">
        <v>30473</v>
      </c>
      <c r="B137" s="13" t="s">
        <v>16575</v>
      </c>
      <c r="C137" s="14" t="s">
        <v>16576</v>
      </c>
      <c r="D137" s="13" t="s">
        <v>68</v>
      </c>
      <c r="E137" s="15">
        <v>53.1</v>
      </c>
      <c r="F137" s="19">
        <v>31.05</v>
      </c>
      <c r="G137" s="19">
        <v>1648.7550000000001</v>
      </c>
      <c r="H137" s="42">
        <f>SUM($G$2:G137)</f>
        <v>2969206.6513999985</v>
      </c>
      <c r="I137" s="43">
        <f>Tabela2[[#This Row],[CUSTO TOTAL
ACUMULADO]]/$H$449</f>
        <v>0.95740184977516962</v>
      </c>
      <c r="J137" s="44">
        <v>136</v>
      </c>
    </row>
    <row r="138" spans="1:10" ht="57" x14ac:dyDescent="0.25">
      <c r="A138" s="41" t="s">
        <v>359</v>
      </c>
      <c r="B138" s="13" t="s">
        <v>22244</v>
      </c>
      <c r="C138" s="14" t="s">
        <v>30399</v>
      </c>
      <c r="D138" s="13" t="s">
        <v>59</v>
      </c>
      <c r="E138" s="15">
        <v>13</v>
      </c>
      <c r="F138" s="19">
        <v>124.63</v>
      </c>
      <c r="G138" s="19">
        <v>1620.19</v>
      </c>
      <c r="H138" s="42">
        <f>SUM($G$2:G138)</f>
        <v>2970826.8413999984</v>
      </c>
      <c r="I138" s="43">
        <f>Tabela2[[#This Row],[CUSTO TOTAL
ACUMULADO]]/$H$449</f>
        <v>0.95792426976309997</v>
      </c>
      <c r="J138" s="44">
        <v>137</v>
      </c>
    </row>
    <row r="139" spans="1:10" ht="28.5" x14ac:dyDescent="0.25">
      <c r="A139" s="41" t="s">
        <v>190</v>
      </c>
      <c r="B139" s="13"/>
      <c r="C139" s="14" t="s">
        <v>30287</v>
      </c>
      <c r="D139" s="13" t="s">
        <v>29</v>
      </c>
      <c r="E139" s="15">
        <v>3</v>
      </c>
      <c r="F139" s="19">
        <v>539.16999999999996</v>
      </c>
      <c r="G139" s="19">
        <v>1617.5099999999998</v>
      </c>
      <c r="H139" s="42">
        <f>SUM($G$2:G139)</f>
        <v>2972444.3513999982</v>
      </c>
      <c r="I139" s="43">
        <f>Tabela2[[#This Row],[CUSTO TOTAL
ACUMULADO]]/$H$449</f>
        <v>0.95844582560203073</v>
      </c>
      <c r="J139" s="44">
        <v>138</v>
      </c>
    </row>
    <row r="140" spans="1:10" ht="57" x14ac:dyDescent="0.25">
      <c r="A140" s="41" t="s">
        <v>96</v>
      </c>
      <c r="B140" s="17" t="s">
        <v>30268</v>
      </c>
      <c r="C140" s="14" t="s">
        <v>30344</v>
      </c>
      <c r="D140" s="13" t="s">
        <v>59</v>
      </c>
      <c r="E140" s="15">
        <v>351</v>
      </c>
      <c r="F140" s="19">
        <v>4.5199999999999996</v>
      </c>
      <c r="G140" s="19">
        <v>1586.5199999999998</v>
      </c>
      <c r="H140" s="42">
        <f>SUM($G$2:G140)</f>
        <v>2974030.8713999982</v>
      </c>
      <c r="I140" s="43">
        <f>Tabela2[[#This Row],[CUSTO TOTAL
ACUMULADO]]/$H$449</f>
        <v>0.95895738891204463</v>
      </c>
      <c r="J140" s="44">
        <v>139</v>
      </c>
    </row>
    <row r="141" spans="1:10" ht="42.75" x14ac:dyDescent="0.25">
      <c r="A141" s="41" t="s">
        <v>30590</v>
      </c>
      <c r="B141" s="13" t="s">
        <v>17420</v>
      </c>
      <c r="C141" s="14" t="s">
        <v>30483</v>
      </c>
      <c r="D141" s="13" t="s">
        <v>29</v>
      </c>
      <c r="E141" s="15">
        <v>1</v>
      </c>
      <c r="F141" s="19">
        <v>1534.09</v>
      </c>
      <c r="G141" s="19">
        <v>1534.09</v>
      </c>
      <c r="H141" s="42">
        <f>SUM($G$2:G141)</f>
        <v>2975564.9613999981</v>
      </c>
      <c r="I141" s="43">
        <f>Tabela2[[#This Row],[CUSTO TOTAL
ACUMULADO]]/$H$449</f>
        <v>0.95945204650114468</v>
      </c>
      <c r="J141" s="44">
        <v>140</v>
      </c>
    </row>
    <row r="142" spans="1:10" ht="114.75" x14ac:dyDescent="0.25">
      <c r="A142" s="41" t="s">
        <v>25</v>
      </c>
      <c r="B142" s="13" t="s">
        <v>27</v>
      </c>
      <c r="C142" s="14" t="s">
        <v>30611</v>
      </c>
      <c r="D142" s="13" t="s">
        <v>29</v>
      </c>
      <c r="E142" s="15">
        <v>1</v>
      </c>
      <c r="F142" s="19">
        <v>1524.16</v>
      </c>
      <c r="G142" s="19">
        <v>1524.16</v>
      </c>
      <c r="H142" s="42">
        <f>SUM($G$2:G142)</f>
        <v>2977089.1213999982</v>
      </c>
      <c r="I142" s="43">
        <f>Tabela2[[#This Row],[CUSTO TOTAL
ACUMULADO]]/$H$449</f>
        <v>0.95994350222473512</v>
      </c>
      <c r="J142" s="44">
        <v>141</v>
      </c>
    </row>
    <row r="143" spans="1:10" ht="28.5" x14ac:dyDescent="0.25">
      <c r="A143" s="41" t="s">
        <v>10</v>
      </c>
      <c r="B143" s="13">
        <v>100947</v>
      </c>
      <c r="C143" s="14" t="s">
        <v>30498</v>
      </c>
      <c r="D143" s="13" t="s">
        <v>742</v>
      </c>
      <c r="E143" s="15">
        <v>540</v>
      </c>
      <c r="F143" s="19">
        <v>2.76</v>
      </c>
      <c r="G143" s="19">
        <v>1490.3999999999999</v>
      </c>
      <c r="H143" s="42">
        <f>SUM($G$2:G143)</f>
        <v>2978579.5213999981</v>
      </c>
      <c r="I143" s="43">
        <f>Tabela2[[#This Row],[CUSTO TOTAL
ACUMULADO]]/$H$449</f>
        <v>0.96042407225047988</v>
      </c>
      <c r="J143" s="44">
        <v>142</v>
      </c>
    </row>
    <row r="144" spans="1:10" ht="57" x14ac:dyDescent="0.25">
      <c r="A144" s="41" t="s">
        <v>660</v>
      </c>
      <c r="B144" s="13" t="s">
        <v>661</v>
      </c>
      <c r="C144" s="14" t="s">
        <v>662</v>
      </c>
      <c r="D144" s="13" t="s">
        <v>68</v>
      </c>
      <c r="E144" s="15">
        <v>87.42</v>
      </c>
      <c r="F144" s="19">
        <v>16.98</v>
      </c>
      <c r="G144" s="19">
        <v>1484.3916000000002</v>
      </c>
      <c r="H144" s="42">
        <f>SUM($G$2:G144)</f>
        <v>2980063.9129999983</v>
      </c>
      <c r="I144" s="43">
        <f>Tabela2[[#This Row],[CUSTO TOTAL
ACUMULADO]]/$H$449</f>
        <v>0.96090270490575869</v>
      </c>
      <c r="J144" s="44">
        <v>143</v>
      </c>
    </row>
    <row r="145" spans="1:10" ht="42.75" x14ac:dyDescent="0.25">
      <c r="A145" s="41" t="s">
        <v>177</v>
      </c>
      <c r="B145" s="13" t="s">
        <v>14520</v>
      </c>
      <c r="C145" s="14" t="s">
        <v>30391</v>
      </c>
      <c r="D145" s="13" t="s">
        <v>29</v>
      </c>
      <c r="E145" s="15">
        <v>1</v>
      </c>
      <c r="F145" s="19">
        <v>1480.12</v>
      </c>
      <c r="G145" s="19">
        <v>1480.12</v>
      </c>
      <c r="H145" s="42">
        <f>SUM($G$2:G145)</f>
        <v>2981544.0329999984</v>
      </c>
      <c r="I145" s="43">
        <f>Tabela2[[#This Row],[CUSTO TOTAL
ACUMULADO]]/$H$449</f>
        <v>0.96137996021071404</v>
      </c>
      <c r="J145" s="44">
        <v>144</v>
      </c>
    </row>
    <row r="146" spans="1:10" ht="28.5" x14ac:dyDescent="0.25">
      <c r="A146" s="41" t="s">
        <v>270</v>
      </c>
      <c r="B146" s="13"/>
      <c r="C146" s="14" t="s">
        <v>30289</v>
      </c>
      <c r="D146" s="13" t="s">
        <v>29</v>
      </c>
      <c r="E146" s="15">
        <v>2</v>
      </c>
      <c r="F146" s="19">
        <v>734.29</v>
      </c>
      <c r="G146" s="19">
        <v>1468.58</v>
      </c>
      <c r="H146" s="42">
        <f>SUM($G$2:G146)</f>
        <v>2983012.6129999985</v>
      </c>
      <c r="I146" s="43">
        <f>Tabela2[[#This Row],[CUSTO TOTAL
ACUMULADO]]/$H$449</f>
        <v>0.96185349451587254</v>
      </c>
      <c r="J146" s="44">
        <v>145</v>
      </c>
    </row>
    <row r="147" spans="1:10" ht="28.5" x14ac:dyDescent="0.25">
      <c r="A147" s="41" t="s">
        <v>197</v>
      </c>
      <c r="B147" s="13"/>
      <c r="C147" s="14" t="s">
        <v>30269</v>
      </c>
      <c r="D147" s="13" t="s">
        <v>29</v>
      </c>
      <c r="E147" s="15">
        <v>6</v>
      </c>
      <c r="F147" s="19">
        <v>242.68</v>
      </c>
      <c r="G147" s="19">
        <v>1456.08</v>
      </c>
      <c r="H147" s="42">
        <f>SUM($G$2:G147)</f>
        <v>2984468.6929999986</v>
      </c>
      <c r="I147" s="43">
        <f>Tabela2[[#This Row],[CUSTO TOTAL
ACUMULADO]]/$H$449</f>
        <v>0.96232299827532408</v>
      </c>
      <c r="J147" s="44">
        <v>146</v>
      </c>
    </row>
    <row r="148" spans="1:10" ht="42.75" x14ac:dyDescent="0.25">
      <c r="A148" s="41" t="s">
        <v>694</v>
      </c>
      <c r="B148" s="13" t="s">
        <v>25368</v>
      </c>
      <c r="C148" s="14" t="s">
        <v>30571</v>
      </c>
      <c r="D148" s="13" t="s">
        <v>68</v>
      </c>
      <c r="E148" s="15">
        <v>2.36</v>
      </c>
      <c r="F148" s="19">
        <v>612.42999999999995</v>
      </c>
      <c r="G148" s="19">
        <v>1445.3347999999999</v>
      </c>
      <c r="H148" s="42">
        <f>SUM($G$2:G148)</f>
        <v>2985914.0277999984</v>
      </c>
      <c r="I148" s="43">
        <f>Tabela2[[#This Row],[CUSTO TOTAL
ACUMULADO]]/$H$449</f>
        <v>0.96278903731319698</v>
      </c>
      <c r="J148" s="44">
        <v>147</v>
      </c>
    </row>
    <row r="149" spans="1:10" ht="28.5" x14ac:dyDescent="0.25">
      <c r="A149" s="41" t="s">
        <v>271</v>
      </c>
      <c r="B149" s="13"/>
      <c r="C149" s="14" t="s">
        <v>30278</v>
      </c>
      <c r="D149" s="13" t="s">
        <v>29</v>
      </c>
      <c r="E149" s="15">
        <v>2</v>
      </c>
      <c r="F149" s="19">
        <v>704.16</v>
      </c>
      <c r="G149" s="19">
        <v>1408.32</v>
      </c>
      <c r="H149" s="42">
        <f>SUM($G$2:G149)</f>
        <v>2987322.3477999982</v>
      </c>
      <c r="I149" s="43">
        <f>Tabela2[[#This Row],[CUSTO TOTAL
ACUMULADO]]/$H$449</f>
        <v>0.96324314116361087</v>
      </c>
      <c r="J149" s="44">
        <v>148</v>
      </c>
    </row>
    <row r="150" spans="1:10" ht="28.5" x14ac:dyDescent="0.25">
      <c r="A150" s="41" t="s">
        <v>119</v>
      </c>
      <c r="B150" s="13"/>
      <c r="C150" s="14" t="s">
        <v>30272</v>
      </c>
      <c r="D150" s="13" t="s">
        <v>29</v>
      </c>
      <c r="E150" s="15">
        <v>2</v>
      </c>
      <c r="F150" s="19">
        <v>699.77</v>
      </c>
      <c r="G150" s="19">
        <v>1399.54</v>
      </c>
      <c r="H150" s="42">
        <f>SUM($G$2:G150)</f>
        <v>2988721.8877999983</v>
      </c>
      <c r="I150" s="43">
        <f>Tabela2[[#This Row],[CUSTO TOTAL
ACUMULADO]]/$H$449</f>
        <v>0.96369441395872013</v>
      </c>
      <c r="J150" s="44">
        <v>149</v>
      </c>
    </row>
    <row r="151" spans="1:10" ht="42.75" x14ac:dyDescent="0.25">
      <c r="A151" s="41" t="s">
        <v>174</v>
      </c>
      <c r="B151" s="13"/>
      <c r="C151" s="14" t="s">
        <v>30302</v>
      </c>
      <c r="D151" s="13" t="s">
        <v>29</v>
      </c>
      <c r="E151" s="15">
        <v>1</v>
      </c>
      <c r="F151" s="19">
        <v>1399.45</v>
      </c>
      <c r="G151" s="19">
        <v>1399.45</v>
      </c>
      <c r="H151" s="42">
        <f>SUM($G$2:G151)</f>
        <v>2990121.3377999985</v>
      </c>
      <c r="I151" s="43">
        <f>Tabela2[[#This Row],[CUSTO TOTAL
ACUMULADO]]/$H$449</f>
        <v>0.96414565773390037</v>
      </c>
      <c r="J151" s="44">
        <v>150</v>
      </c>
    </row>
    <row r="152" spans="1:10" ht="42.75" x14ac:dyDescent="0.25">
      <c r="A152" s="41" t="s">
        <v>189</v>
      </c>
      <c r="B152" s="13"/>
      <c r="C152" s="14" t="s">
        <v>30303</v>
      </c>
      <c r="D152" s="13" t="s">
        <v>29</v>
      </c>
      <c r="E152" s="15">
        <v>1</v>
      </c>
      <c r="F152" s="19">
        <v>1399.45</v>
      </c>
      <c r="G152" s="19">
        <v>1399.45</v>
      </c>
      <c r="H152" s="42">
        <f>SUM($G$2:G152)</f>
        <v>2991520.7877999987</v>
      </c>
      <c r="I152" s="43">
        <f>Tabela2[[#This Row],[CUSTO TOTAL
ACUMULADO]]/$H$449</f>
        <v>0.96459690150908062</v>
      </c>
      <c r="J152" s="44">
        <v>151</v>
      </c>
    </row>
    <row r="153" spans="1:10" ht="28.5" x14ac:dyDescent="0.25">
      <c r="A153" s="41" t="s">
        <v>187</v>
      </c>
      <c r="B153" s="13"/>
      <c r="C153" s="14" t="s">
        <v>30273</v>
      </c>
      <c r="D153" s="13" t="s">
        <v>29</v>
      </c>
      <c r="E153" s="15">
        <v>3</v>
      </c>
      <c r="F153" s="19">
        <v>451.99</v>
      </c>
      <c r="G153" s="19">
        <v>1355.97</v>
      </c>
      <c r="H153" s="42">
        <f>SUM($G$2:G153)</f>
        <v>2992876.7577999989</v>
      </c>
      <c r="I153" s="43">
        <f>Tabela2[[#This Row],[CUSTO TOTAL
ACUMULADO]]/$H$449</f>
        <v>0.96503412543407341</v>
      </c>
      <c r="J153" s="44">
        <v>152</v>
      </c>
    </row>
    <row r="154" spans="1:10" x14ac:dyDescent="0.25">
      <c r="A154" s="41" t="s">
        <v>109</v>
      </c>
      <c r="B154" s="13" t="s">
        <v>114</v>
      </c>
      <c r="C154" s="14" t="s">
        <v>115</v>
      </c>
      <c r="D154" s="13" t="s">
        <v>116</v>
      </c>
      <c r="E154" s="15">
        <v>258.5</v>
      </c>
      <c r="F154" s="19">
        <v>5.21</v>
      </c>
      <c r="G154" s="19">
        <v>1346.7850000000001</v>
      </c>
      <c r="H154" s="42">
        <f>SUM($G$2:G154)</f>
        <v>2994223.542799999</v>
      </c>
      <c r="I154" s="43">
        <f>Tabela2[[#This Row],[CUSTO TOTAL
ACUMULADO]]/$H$449</f>
        <v>0.96546838771408061</v>
      </c>
      <c r="J154" s="44">
        <v>153</v>
      </c>
    </row>
    <row r="155" spans="1:10" ht="42.75" x14ac:dyDescent="0.25">
      <c r="A155" s="41" t="s">
        <v>353</v>
      </c>
      <c r="B155" s="13" t="s">
        <v>354</v>
      </c>
      <c r="C155" s="14" t="s">
        <v>355</v>
      </c>
      <c r="D155" s="13" t="s">
        <v>59</v>
      </c>
      <c r="E155" s="15">
        <v>40</v>
      </c>
      <c r="F155" s="19">
        <v>33.35</v>
      </c>
      <c r="G155" s="19">
        <v>1334</v>
      </c>
      <c r="H155" s="42">
        <f>SUM($G$2:G155)</f>
        <v>2995557.542799999</v>
      </c>
      <c r="I155" s="43">
        <f>Tabela2[[#This Row],[CUSTO TOTAL
ACUMULADO]]/$H$449</f>
        <v>0.96589852755193861</v>
      </c>
      <c r="J155" s="44">
        <v>154</v>
      </c>
    </row>
    <row r="156" spans="1:10" ht="71.25" x14ac:dyDescent="0.25">
      <c r="A156" s="41" t="s">
        <v>319</v>
      </c>
      <c r="B156" s="13">
        <v>100980</v>
      </c>
      <c r="C156" s="14" t="s">
        <v>30350</v>
      </c>
      <c r="D156" s="13" t="s">
        <v>73</v>
      </c>
      <c r="E156" s="15">
        <v>166.98</v>
      </c>
      <c r="F156" s="19">
        <v>7.96</v>
      </c>
      <c r="G156" s="19">
        <v>1329.1607999999999</v>
      </c>
      <c r="H156" s="42">
        <f>SUM($G$2:G156)</f>
        <v>2996886.7035999992</v>
      </c>
      <c r="I156" s="43">
        <f>Tabela2[[#This Row],[CUSTO TOTAL
ACUMULADO]]/$H$449</f>
        <v>0.96632710702045388</v>
      </c>
      <c r="J156" s="44">
        <v>155</v>
      </c>
    </row>
    <row r="157" spans="1:10" ht="42.75" x14ac:dyDescent="0.25">
      <c r="A157" s="41" t="s">
        <v>343</v>
      </c>
      <c r="B157" s="13" t="s">
        <v>344</v>
      </c>
      <c r="C157" s="14" t="s">
        <v>345</v>
      </c>
      <c r="D157" s="13" t="s">
        <v>59</v>
      </c>
      <c r="E157" s="15">
        <v>42</v>
      </c>
      <c r="F157" s="19">
        <v>31.53</v>
      </c>
      <c r="G157" s="19">
        <v>1324.26</v>
      </c>
      <c r="H157" s="42">
        <f>SUM($G$2:G157)</f>
        <v>2998210.963599999</v>
      </c>
      <c r="I157" s="43">
        <f>Tabela2[[#This Row],[CUSTO TOTAL
ACUMULADO]]/$H$449</f>
        <v>0.96675410625709679</v>
      </c>
      <c r="J157" s="44">
        <v>156</v>
      </c>
    </row>
    <row r="158" spans="1:10" ht="28.5" x14ac:dyDescent="0.25">
      <c r="A158" s="41" t="s">
        <v>502</v>
      </c>
      <c r="B158" s="13" t="s">
        <v>299</v>
      </c>
      <c r="C158" s="14" t="s">
        <v>300</v>
      </c>
      <c r="D158" s="13" t="s">
        <v>116</v>
      </c>
      <c r="E158" s="15">
        <v>89.48</v>
      </c>
      <c r="F158" s="19">
        <v>14.43</v>
      </c>
      <c r="G158" s="19">
        <v>1291.1964</v>
      </c>
      <c r="H158" s="42">
        <f>SUM($G$2:G158)</f>
        <v>2999502.1599999988</v>
      </c>
      <c r="I158" s="43">
        <f>Tabela2[[#This Row],[CUSTO TOTAL
ACUMULADO]]/$H$449</f>
        <v>0.96717044434565658</v>
      </c>
      <c r="J158" s="44">
        <v>157</v>
      </c>
    </row>
    <row r="159" spans="1:10" ht="28.5" x14ac:dyDescent="0.25">
      <c r="A159" s="41" t="s">
        <v>196</v>
      </c>
      <c r="B159" s="13"/>
      <c r="C159" s="14" t="s">
        <v>30539</v>
      </c>
      <c r="D159" s="13" t="s">
        <v>29</v>
      </c>
      <c r="E159" s="15">
        <v>5</v>
      </c>
      <c r="F159" s="19">
        <v>257.94</v>
      </c>
      <c r="G159" s="19">
        <v>1289.7</v>
      </c>
      <c r="H159" s="42">
        <f>SUM($G$2:G159)</f>
        <v>3000791.8599999989</v>
      </c>
      <c r="I159" s="43">
        <f>Tabela2[[#This Row],[CUSTO TOTAL
ACUMULADO]]/$H$449</f>
        <v>0.96758629992952883</v>
      </c>
      <c r="J159" s="44">
        <v>158</v>
      </c>
    </row>
    <row r="160" spans="1:10" ht="42.75" x14ac:dyDescent="0.25">
      <c r="A160" s="41" t="s">
        <v>617</v>
      </c>
      <c r="B160" s="13" t="s">
        <v>415</v>
      </c>
      <c r="C160" s="14" t="s">
        <v>416</v>
      </c>
      <c r="D160" s="13" t="s">
        <v>73</v>
      </c>
      <c r="E160" s="15">
        <v>11.97</v>
      </c>
      <c r="F160" s="19">
        <v>106.54</v>
      </c>
      <c r="G160" s="19">
        <v>1275.2838000000002</v>
      </c>
      <c r="H160" s="42">
        <f>SUM($G$2:G160)</f>
        <v>3002067.1437999988</v>
      </c>
      <c r="I160" s="43">
        <f>Tabela2[[#This Row],[CUSTO TOTAL
ACUMULADO]]/$H$449</f>
        <v>0.96799750710115917</v>
      </c>
      <c r="J160" s="44">
        <v>159</v>
      </c>
    </row>
    <row r="161" spans="1:10" ht="28.5" x14ac:dyDescent="0.25">
      <c r="A161" s="41" t="s">
        <v>622</v>
      </c>
      <c r="B161" s="13" t="s">
        <v>14850</v>
      </c>
      <c r="C161" s="14" t="s">
        <v>30480</v>
      </c>
      <c r="D161" s="13" t="s">
        <v>29</v>
      </c>
      <c r="E161" s="15">
        <v>1</v>
      </c>
      <c r="F161" s="19">
        <v>1235.75</v>
      </c>
      <c r="G161" s="19">
        <v>1235.75</v>
      </c>
      <c r="H161" s="42">
        <f>SUM($G$2:G161)</f>
        <v>3003302.8937999988</v>
      </c>
      <c r="I161" s="43">
        <f>Tabela2[[#This Row],[CUSTO TOTAL
ACUMULADO]]/$H$449</f>
        <v>0.96839596684975959</v>
      </c>
      <c r="J161" s="44">
        <v>160</v>
      </c>
    </row>
    <row r="162" spans="1:10" ht="28.5" x14ac:dyDescent="0.25">
      <c r="A162" s="41" t="s">
        <v>266</v>
      </c>
      <c r="B162" s="13"/>
      <c r="C162" s="14" t="s">
        <v>30263</v>
      </c>
      <c r="D162" s="13" t="s">
        <v>29</v>
      </c>
      <c r="E162" s="15">
        <v>2</v>
      </c>
      <c r="F162" s="19">
        <v>614.32000000000005</v>
      </c>
      <c r="G162" s="19">
        <v>1228.6400000000001</v>
      </c>
      <c r="H162" s="42">
        <f>SUM($G$2:G162)</f>
        <v>3004531.5337999989</v>
      </c>
      <c r="I162" s="43">
        <f>Tabela2[[#This Row],[CUSTO TOTAL
ACUMULADO]]/$H$449</f>
        <v>0.96879213402396192</v>
      </c>
      <c r="J162" s="44">
        <v>161</v>
      </c>
    </row>
    <row r="163" spans="1:10" ht="42.75" x14ac:dyDescent="0.25">
      <c r="A163" s="41" t="s">
        <v>484</v>
      </c>
      <c r="B163" s="13">
        <v>97092</v>
      </c>
      <c r="C163" s="14" t="s">
        <v>30368</v>
      </c>
      <c r="D163" s="13" t="s">
        <v>116</v>
      </c>
      <c r="E163" s="15">
        <v>63.69</v>
      </c>
      <c r="F163" s="19">
        <v>19.2</v>
      </c>
      <c r="G163" s="19">
        <v>1222.848</v>
      </c>
      <c r="H163" s="42">
        <f>SUM($G$2:G163)</f>
        <v>3005754.3817999992</v>
      </c>
      <c r="I163" s="43">
        <f>Tabela2[[#This Row],[CUSTO TOTAL
ACUMULADO]]/$H$449</f>
        <v>0.96918643360450552</v>
      </c>
      <c r="J163" s="44">
        <v>162</v>
      </c>
    </row>
    <row r="164" spans="1:10" ht="42.75" x14ac:dyDescent="0.25">
      <c r="A164" s="41" t="s">
        <v>120</v>
      </c>
      <c r="B164" s="13"/>
      <c r="C164" s="14" t="s">
        <v>30301</v>
      </c>
      <c r="D164" s="13" t="s">
        <v>29</v>
      </c>
      <c r="E164" s="15">
        <v>1</v>
      </c>
      <c r="F164" s="19">
        <v>1205.31</v>
      </c>
      <c r="G164" s="19">
        <v>1205.31</v>
      </c>
      <c r="H164" s="42">
        <f>SUM($G$2:G164)</f>
        <v>3006959.6917999992</v>
      </c>
      <c r="I164" s="43">
        <f>Tabela2[[#This Row],[CUSTO TOTAL
ACUMULADO]]/$H$449</f>
        <v>0.9695750781682001</v>
      </c>
      <c r="J164" s="44">
        <v>163</v>
      </c>
    </row>
    <row r="165" spans="1:10" ht="57" x14ac:dyDescent="0.25">
      <c r="A165" s="41" t="s">
        <v>542</v>
      </c>
      <c r="B165" s="13" t="s">
        <v>296</v>
      </c>
      <c r="C165" s="14" t="s">
        <v>297</v>
      </c>
      <c r="D165" s="13" t="s">
        <v>73</v>
      </c>
      <c r="E165" s="15">
        <v>1.22</v>
      </c>
      <c r="F165" s="19">
        <v>964.32</v>
      </c>
      <c r="G165" s="19">
        <v>1176.4703999999999</v>
      </c>
      <c r="H165" s="42">
        <f>SUM($G$2:G165)</f>
        <v>3008136.1621999992</v>
      </c>
      <c r="I165" s="43">
        <f>Tabela2[[#This Row],[CUSTO TOTAL
ACUMULADO]]/$H$449</f>
        <v>0.96995442358581685</v>
      </c>
      <c r="J165" s="44">
        <v>164</v>
      </c>
    </row>
    <row r="166" spans="1:10" ht="28.5" x14ac:dyDescent="0.25">
      <c r="A166" s="41" t="s">
        <v>587</v>
      </c>
      <c r="B166" s="13" t="s">
        <v>299</v>
      </c>
      <c r="C166" s="14" t="s">
        <v>300</v>
      </c>
      <c r="D166" s="13" t="s">
        <v>116</v>
      </c>
      <c r="E166" s="15">
        <v>80.069999999999993</v>
      </c>
      <c r="F166" s="19">
        <v>14.43</v>
      </c>
      <c r="G166" s="19">
        <v>1155.4100999999998</v>
      </c>
      <c r="H166" s="42">
        <f>SUM($G$2:G166)</f>
        <v>3009291.5722999992</v>
      </c>
      <c r="I166" s="43">
        <f>Tabela2[[#This Row],[CUSTO TOTAL
ACUMULADO]]/$H$449</f>
        <v>0.97032697824329317</v>
      </c>
      <c r="J166" s="44">
        <v>165</v>
      </c>
    </row>
    <row r="167" spans="1:10" x14ac:dyDescent="0.25">
      <c r="A167" s="41" t="s">
        <v>158</v>
      </c>
      <c r="B167" s="13">
        <v>6012</v>
      </c>
      <c r="C167" s="14" t="s">
        <v>159</v>
      </c>
      <c r="D167" s="13" t="s">
        <v>29</v>
      </c>
      <c r="E167" s="15">
        <v>2</v>
      </c>
      <c r="F167" s="19">
        <v>574.33000000000004</v>
      </c>
      <c r="G167" s="19">
        <v>1148.6600000000001</v>
      </c>
      <c r="H167" s="42">
        <f>SUM($G$2:G167)</f>
        <v>3010440.2322999993</v>
      </c>
      <c r="I167" s="43">
        <f>Tabela2[[#This Row],[CUSTO TOTAL
ACUMULADO]]/$H$449</f>
        <v>0.97069735637384347</v>
      </c>
      <c r="J167" s="44">
        <v>166</v>
      </c>
    </row>
    <row r="168" spans="1:10" ht="57" x14ac:dyDescent="0.25">
      <c r="A168" s="41" t="s">
        <v>30556</v>
      </c>
      <c r="B168" s="13">
        <v>100757</v>
      </c>
      <c r="C168" s="14" t="s">
        <v>30613</v>
      </c>
      <c r="D168" s="13" t="s">
        <v>68</v>
      </c>
      <c r="E168" s="15">
        <v>17.350000000000001</v>
      </c>
      <c r="F168" s="19">
        <v>65.3</v>
      </c>
      <c r="G168" s="19">
        <v>1132.9550000000002</v>
      </c>
      <c r="H168" s="42">
        <f>SUM($G$2:G168)</f>
        <v>3011573.1872999994</v>
      </c>
      <c r="I168" s="43">
        <f>Tabela2[[#This Row],[CUSTO TOTAL
ACUMULADO]]/$H$449</f>
        <v>0.97106267052676731</v>
      </c>
      <c r="J168" s="44">
        <v>167</v>
      </c>
    </row>
    <row r="169" spans="1:10" ht="28.5" x14ac:dyDescent="0.25">
      <c r="A169" s="41" t="s">
        <v>609</v>
      </c>
      <c r="B169" s="17">
        <v>4805752</v>
      </c>
      <c r="C169" s="14" t="s">
        <v>561</v>
      </c>
      <c r="D169" s="13" t="s">
        <v>73</v>
      </c>
      <c r="E169" s="15">
        <v>13.49</v>
      </c>
      <c r="F169" s="19">
        <v>80.11</v>
      </c>
      <c r="G169" s="19">
        <v>1080.6839</v>
      </c>
      <c r="H169" s="42">
        <f>SUM($G$2:G169)</f>
        <v>3012653.8711999995</v>
      </c>
      <c r="I169" s="43">
        <f>Tabela2[[#This Row],[CUSTO TOTAL
ACUMULADO]]/$H$449</f>
        <v>0.97141113019507452</v>
      </c>
      <c r="J169" s="44">
        <v>168</v>
      </c>
    </row>
    <row r="170" spans="1:10" ht="71.25" x14ac:dyDescent="0.25">
      <c r="A170" s="41" t="s">
        <v>30593</v>
      </c>
      <c r="B170" s="13">
        <v>94275</v>
      </c>
      <c r="C170" s="14" t="s">
        <v>30579</v>
      </c>
      <c r="D170" s="13" t="s">
        <v>59</v>
      </c>
      <c r="E170" s="15">
        <v>15</v>
      </c>
      <c r="F170" s="19">
        <v>71.680000000000007</v>
      </c>
      <c r="G170" s="19">
        <v>1075.2</v>
      </c>
      <c r="H170" s="42">
        <f>SUM($G$2:G170)</f>
        <v>3013729.0711999997</v>
      </c>
      <c r="I170" s="43">
        <f>Tabela2[[#This Row],[CUSTO TOTAL
ACUMULADO]]/$H$449</f>
        <v>0.97175782161461344</v>
      </c>
      <c r="J170" s="44">
        <v>169</v>
      </c>
    </row>
    <row r="171" spans="1:10" ht="28.5" x14ac:dyDescent="0.25">
      <c r="A171" s="41" t="s">
        <v>72</v>
      </c>
      <c r="B171" s="13">
        <v>100574</v>
      </c>
      <c r="C171" s="14" t="s">
        <v>30348</v>
      </c>
      <c r="D171" s="13" t="s">
        <v>73</v>
      </c>
      <c r="E171" s="15">
        <v>620.74</v>
      </c>
      <c r="F171" s="19">
        <v>1.72</v>
      </c>
      <c r="G171" s="19">
        <v>1067.6728000000001</v>
      </c>
      <c r="H171" s="42">
        <f>SUM($G$2:G171)</f>
        <v>3014796.7439999995</v>
      </c>
      <c r="I171" s="43">
        <f>Tabela2[[#This Row],[CUSTO TOTAL
ACUMULADO]]/$H$449</f>
        <v>0.97210208593626068</v>
      </c>
      <c r="J171" s="44">
        <v>170</v>
      </c>
    </row>
    <row r="172" spans="1:10" ht="28.5" x14ac:dyDescent="0.25">
      <c r="A172" s="41" t="s">
        <v>507</v>
      </c>
      <c r="B172" s="13" t="s">
        <v>508</v>
      </c>
      <c r="C172" s="14" t="s">
        <v>509</v>
      </c>
      <c r="D172" s="13" t="s">
        <v>68</v>
      </c>
      <c r="E172" s="15">
        <v>26.12</v>
      </c>
      <c r="F172" s="19">
        <v>40.369999999999997</v>
      </c>
      <c r="G172" s="19">
        <v>1054.4644000000001</v>
      </c>
      <c r="H172" s="42">
        <f>SUM($G$2:G172)</f>
        <v>3015851.2083999994</v>
      </c>
      <c r="I172" s="43">
        <f>Tabela2[[#This Row],[CUSTO TOTAL
ACUMULADO]]/$H$449</f>
        <v>0.97244209129311443</v>
      </c>
      <c r="J172" s="44">
        <v>171</v>
      </c>
    </row>
    <row r="173" spans="1:10" ht="28.5" x14ac:dyDescent="0.25">
      <c r="A173" s="41" t="s">
        <v>575</v>
      </c>
      <c r="B173" s="13" t="s">
        <v>299</v>
      </c>
      <c r="C173" s="14" t="s">
        <v>300</v>
      </c>
      <c r="D173" s="13" t="s">
        <v>116</v>
      </c>
      <c r="E173" s="15">
        <v>72.599999999999994</v>
      </c>
      <c r="F173" s="19">
        <v>14.43</v>
      </c>
      <c r="G173" s="19">
        <v>1047.6179999999999</v>
      </c>
      <c r="H173" s="42">
        <f>SUM($G$2:G173)</f>
        <v>3016898.8263999992</v>
      </c>
      <c r="I173" s="43">
        <f>Tabela2[[#This Row],[CUSTO TOTAL
ACUMULADO]]/$H$449</f>
        <v>0.97277988907171797</v>
      </c>
      <c r="J173" s="44">
        <v>172</v>
      </c>
    </row>
    <row r="174" spans="1:10" ht="42.75" x14ac:dyDescent="0.25">
      <c r="A174" s="41" t="s">
        <v>518</v>
      </c>
      <c r="B174" s="13" t="s">
        <v>302</v>
      </c>
      <c r="C174" s="14" t="s">
        <v>303</v>
      </c>
      <c r="D174" s="13" t="s">
        <v>68</v>
      </c>
      <c r="E174" s="15">
        <v>12.28</v>
      </c>
      <c r="F174" s="19">
        <v>85</v>
      </c>
      <c r="G174" s="19">
        <v>1043.8</v>
      </c>
      <c r="H174" s="42">
        <f>SUM($G$2:G174)</f>
        <v>3017942.626399999</v>
      </c>
      <c r="I174" s="43">
        <f>Tabela2[[#This Row],[CUSTO TOTAL
ACUMULADO]]/$H$449</f>
        <v>0.9731164557604407</v>
      </c>
      <c r="J174" s="44">
        <v>173</v>
      </c>
    </row>
    <row r="175" spans="1:10" ht="57" x14ac:dyDescent="0.25">
      <c r="A175" s="41" t="s">
        <v>325</v>
      </c>
      <c r="B175" s="13" t="s">
        <v>326</v>
      </c>
      <c r="C175" s="14" t="s">
        <v>327</v>
      </c>
      <c r="D175" s="13" t="s">
        <v>29</v>
      </c>
      <c r="E175" s="15">
        <v>5</v>
      </c>
      <c r="F175" s="19">
        <v>208.68</v>
      </c>
      <c r="G175" s="19">
        <v>1043.4000000000001</v>
      </c>
      <c r="H175" s="42">
        <f>SUM($G$2:G175)</f>
        <v>3018986.0263999989</v>
      </c>
      <c r="I175" s="43">
        <f>Tabela2[[#This Row],[CUSTO TOTAL
ACUMULADO]]/$H$449</f>
        <v>0.97345289347170072</v>
      </c>
      <c r="J175" s="44">
        <v>174</v>
      </c>
    </row>
    <row r="176" spans="1:10" ht="57" x14ac:dyDescent="0.25">
      <c r="A176" s="41" t="s">
        <v>548</v>
      </c>
      <c r="B176" s="13" t="s">
        <v>296</v>
      </c>
      <c r="C176" s="14" t="s">
        <v>297</v>
      </c>
      <c r="D176" s="13" t="s">
        <v>73</v>
      </c>
      <c r="E176" s="15">
        <v>1.07</v>
      </c>
      <c r="F176" s="19">
        <v>964.32</v>
      </c>
      <c r="G176" s="19">
        <v>1031.8224</v>
      </c>
      <c r="H176" s="42">
        <f>SUM($G$2:G176)</f>
        <v>3020017.8487999989</v>
      </c>
      <c r="I176" s="43">
        <f>Tabela2[[#This Row],[CUSTO TOTAL
ACUMULADO]]/$H$449</f>
        <v>0.97378559805928266</v>
      </c>
      <c r="J176" s="44">
        <v>175</v>
      </c>
    </row>
    <row r="177" spans="1:10" ht="28.5" x14ac:dyDescent="0.25">
      <c r="A177" s="41" t="s">
        <v>256</v>
      </c>
      <c r="B177" s="13"/>
      <c r="C177" s="14" t="s">
        <v>30283</v>
      </c>
      <c r="D177" s="13" t="s">
        <v>29</v>
      </c>
      <c r="E177" s="15">
        <v>2</v>
      </c>
      <c r="F177" s="19">
        <v>515.85</v>
      </c>
      <c r="G177" s="19">
        <v>1031.7</v>
      </c>
      <c r="H177" s="42">
        <f>SUM($G$2:G177)</f>
        <v>3021049.5487999991</v>
      </c>
      <c r="I177" s="43">
        <f>Tabela2[[#This Row],[CUSTO TOTAL
ACUMULADO]]/$H$449</f>
        <v>0.97411826317976102</v>
      </c>
      <c r="J177" s="44">
        <v>176</v>
      </c>
    </row>
    <row r="178" spans="1:10" ht="28.5" x14ac:dyDescent="0.25">
      <c r="A178" s="41" t="s">
        <v>272</v>
      </c>
      <c r="B178" s="13" t="s">
        <v>110</v>
      </c>
      <c r="C178" s="14" t="s">
        <v>111</v>
      </c>
      <c r="D178" s="13" t="s">
        <v>29</v>
      </c>
      <c r="E178" s="15">
        <v>128</v>
      </c>
      <c r="F178" s="19">
        <v>7.91</v>
      </c>
      <c r="G178" s="19">
        <v>1012.48</v>
      </c>
      <c r="H178" s="42">
        <f>SUM($G$2:G178)</f>
        <v>3022062.028799999</v>
      </c>
      <c r="I178" s="43">
        <f>Tabela2[[#This Row],[CUSTO TOTAL
ACUMULADO]]/$H$449</f>
        <v>0.9744447309331602</v>
      </c>
      <c r="J178" s="44">
        <v>177</v>
      </c>
    </row>
    <row r="179" spans="1:10" ht="42.75" x14ac:dyDescent="0.25">
      <c r="A179" s="41" t="s">
        <v>503</v>
      </c>
      <c r="B179" s="13" t="s">
        <v>302</v>
      </c>
      <c r="C179" s="14" t="s">
        <v>303</v>
      </c>
      <c r="D179" s="13" t="s">
        <v>68</v>
      </c>
      <c r="E179" s="15">
        <v>11.88</v>
      </c>
      <c r="F179" s="19">
        <v>85</v>
      </c>
      <c r="G179" s="19">
        <v>1009.8000000000001</v>
      </c>
      <c r="H179" s="42">
        <f>SUM($G$2:G179)</f>
        <v>3023071.8287999989</v>
      </c>
      <c r="I179" s="43">
        <f>Tabela2[[#This Row],[CUSTO TOTAL
ACUMULADO]]/$H$449</f>
        <v>0.97477033453755968</v>
      </c>
      <c r="J179" s="44">
        <v>178</v>
      </c>
    </row>
    <row r="180" spans="1:10" ht="42.75" x14ac:dyDescent="0.25">
      <c r="A180" s="41" t="s">
        <v>651</v>
      </c>
      <c r="B180" s="13">
        <v>99059</v>
      </c>
      <c r="C180" s="14" t="s">
        <v>30376</v>
      </c>
      <c r="D180" s="13" t="s">
        <v>59</v>
      </c>
      <c r="E180" s="15">
        <v>12</v>
      </c>
      <c r="F180" s="19">
        <v>82.72</v>
      </c>
      <c r="G180" s="19">
        <v>992.64</v>
      </c>
      <c r="H180" s="42">
        <f>SUM($G$2:G180)</f>
        <v>3024064.468799999</v>
      </c>
      <c r="I180" s="43">
        <f>Tabela2[[#This Row],[CUSTO TOTAL
ACUMULADO]]/$H$449</f>
        <v>0.97509040500881261</v>
      </c>
      <c r="J180" s="44">
        <v>179</v>
      </c>
    </row>
    <row r="181" spans="1:10" ht="57" x14ac:dyDescent="0.25">
      <c r="A181" s="41" t="s">
        <v>570</v>
      </c>
      <c r="B181" s="13" t="s">
        <v>412</v>
      </c>
      <c r="C181" s="14" t="s">
        <v>413</v>
      </c>
      <c r="D181" s="13" t="s">
        <v>73</v>
      </c>
      <c r="E181" s="15">
        <v>35.590000000000003</v>
      </c>
      <c r="F181" s="19">
        <v>27.8</v>
      </c>
      <c r="G181" s="19">
        <v>989.40200000000016</v>
      </c>
      <c r="H181" s="42">
        <f>SUM($G$2:G181)</f>
        <v>3025053.8707999988</v>
      </c>
      <c r="I181" s="43">
        <f>Tabela2[[#This Row],[CUSTO TOTAL
ACUMULADO]]/$H$449</f>
        <v>0.97540943140750547</v>
      </c>
      <c r="J181" s="44">
        <v>180</v>
      </c>
    </row>
    <row r="182" spans="1:10" ht="28.5" x14ac:dyDescent="0.25">
      <c r="A182" s="41" t="s">
        <v>684</v>
      </c>
      <c r="B182" s="13" t="s">
        <v>680</v>
      </c>
      <c r="C182" s="14" t="s">
        <v>681</v>
      </c>
      <c r="D182" s="13" t="s">
        <v>68</v>
      </c>
      <c r="E182" s="15">
        <v>18.399999999999999</v>
      </c>
      <c r="F182" s="19">
        <v>52.28</v>
      </c>
      <c r="G182" s="19">
        <v>961.952</v>
      </c>
      <c r="H182" s="42">
        <f>SUM($G$2:G182)</f>
        <v>3026015.8227999988</v>
      </c>
      <c r="I182" s="43">
        <f>Tabela2[[#This Row],[CUSTO TOTAL
ACUMULADO]]/$H$449</f>
        <v>0.97571960672782565</v>
      </c>
      <c r="J182" s="44">
        <v>181</v>
      </c>
    </row>
    <row r="183" spans="1:10" ht="57" x14ac:dyDescent="0.25">
      <c r="A183" s="41" t="s">
        <v>640</v>
      </c>
      <c r="B183" s="13" t="s">
        <v>641</v>
      </c>
      <c r="C183" s="14" t="s">
        <v>642</v>
      </c>
      <c r="D183" s="13" t="s">
        <v>643</v>
      </c>
      <c r="E183" s="15">
        <v>56.1</v>
      </c>
      <c r="F183" s="19">
        <v>17.12</v>
      </c>
      <c r="G183" s="19">
        <v>960.43200000000013</v>
      </c>
      <c r="H183" s="42">
        <f>SUM($G$2:G183)</f>
        <v>3026976.2547999988</v>
      </c>
      <c r="I183" s="43">
        <f>Tabela2[[#This Row],[CUSTO TOTAL
ACUMULADO]]/$H$449</f>
        <v>0.97602929193378796</v>
      </c>
      <c r="J183" s="44">
        <v>182</v>
      </c>
    </row>
    <row r="184" spans="1:10" x14ac:dyDescent="0.25">
      <c r="A184" s="41" t="s">
        <v>238</v>
      </c>
      <c r="B184" s="13"/>
      <c r="C184" s="14" t="s">
        <v>241</v>
      </c>
      <c r="D184" s="13" t="s">
        <v>29</v>
      </c>
      <c r="E184" s="15">
        <v>3</v>
      </c>
      <c r="F184" s="19">
        <v>317.74</v>
      </c>
      <c r="G184" s="19">
        <v>953.22</v>
      </c>
      <c r="H184" s="42">
        <f>SUM($G$2:G184)</f>
        <v>3027929.474799999</v>
      </c>
      <c r="I184" s="43">
        <f>Tabela2[[#This Row],[CUSTO TOTAL
ACUMULADO]]/$H$449</f>
        <v>0.97633665167609907</v>
      </c>
      <c r="J184" s="44">
        <v>183</v>
      </c>
    </row>
    <row r="185" spans="1:10" ht="28.5" x14ac:dyDescent="0.25">
      <c r="A185" s="41" t="s">
        <v>211</v>
      </c>
      <c r="B185" s="13">
        <v>6011</v>
      </c>
      <c r="C185" s="14" t="s">
        <v>212</v>
      </c>
      <c r="D185" s="13" t="s">
        <v>29</v>
      </c>
      <c r="E185" s="15">
        <v>2</v>
      </c>
      <c r="F185" s="19">
        <v>474.39</v>
      </c>
      <c r="G185" s="19">
        <v>948.78</v>
      </c>
      <c r="H185" s="42">
        <f>SUM($G$2:G185)</f>
        <v>3028878.2547999988</v>
      </c>
      <c r="I185" s="43">
        <f>Tabela2[[#This Row],[CUSTO TOTAL
ACUMULADO]]/$H$449</f>
        <v>0.97664257976857494</v>
      </c>
      <c r="J185" s="44">
        <v>184</v>
      </c>
    </row>
    <row r="186" spans="1:10" ht="28.5" x14ac:dyDescent="0.25">
      <c r="A186" s="41" t="s">
        <v>152</v>
      </c>
      <c r="B186" s="13"/>
      <c r="C186" s="14" t="s">
        <v>153</v>
      </c>
      <c r="D186" s="13" t="s">
        <v>29</v>
      </c>
      <c r="E186" s="15">
        <v>1</v>
      </c>
      <c r="F186" s="19">
        <v>922.73</v>
      </c>
      <c r="G186" s="19">
        <v>922.73</v>
      </c>
      <c r="H186" s="42">
        <f>SUM($G$2:G186)</f>
        <v>3029800.9847999988</v>
      </c>
      <c r="I186" s="43">
        <f>Tabela2[[#This Row],[CUSTO TOTAL
ACUMULADO]]/$H$449</f>
        <v>0.9769401082037974</v>
      </c>
      <c r="J186" s="44">
        <v>185</v>
      </c>
    </row>
    <row r="187" spans="1:10" ht="28.5" x14ac:dyDescent="0.25">
      <c r="A187" s="41" t="s">
        <v>614</v>
      </c>
      <c r="B187" s="13" t="s">
        <v>508</v>
      </c>
      <c r="C187" s="14" t="s">
        <v>509</v>
      </c>
      <c r="D187" s="13" t="s">
        <v>68</v>
      </c>
      <c r="E187" s="15">
        <v>22.61</v>
      </c>
      <c r="F187" s="19">
        <v>40.369999999999997</v>
      </c>
      <c r="G187" s="19">
        <v>912.76569999999992</v>
      </c>
      <c r="H187" s="42">
        <f>SUM($G$2:G187)</f>
        <v>3030713.7504999987</v>
      </c>
      <c r="I187" s="43">
        <f>Tabela2[[#This Row],[CUSTO TOTAL
ACUMULADO]]/$H$449</f>
        <v>0.97723442371369262</v>
      </c>
      <c r="J187" s="44">
        <v>186</v>
      </c>
    </row>
    <row r="188" spans="1:10" ht="28.5" x14ac:dyDescent="0.25">
      <c r="A188" s="41" t="s">
        <v>520</v>
      </c>
      <c r="B188" s="13" t="s">
        <v>508</v>
      </c>
      <c r="C188" s="14" t="s">
        <v>509</v>
      </c>
      <c r="D188" s="13" t="s">
        <v>68</v>
      </c>
      <c r="E188" s="15">
        <v>22.33</v>
      </c>
      <c r="F188" s="19">
        <v>40.369999999999997</v>
      </c>
      <c r="G188" s="19">
        <v>901.46209999999985</v>
      </c>
      <c r="H188" s="42">
        <f>SUM($G$2:G188)</f>
        <v>3031615.2125999988</v>
      </c>
      <c r="I188" s="43">
        <f>Tabela2[[#This Row],[CUSTO TOTAL
ACUMULADO]]/$H$449</f>
        <v>0.97752509444947167</v>
      </c>
      <c r="J188" s="44">
        <v>187</v>
      </c>
    </row>
    <row r="189" spans="1:10" ht="28.5" x14ac:dyDescent="0.25">
      <c r="A189" s="41" t="s">
        <v>666</v>
      </c>
      <c r="B189" s="13">
        <v>88497</v>
      </c>
      <c r="C189" s="14" t="s">
        <v>30380</v>
      </c>
      <c r="D189" s="13" t="s">
        <v>68</v>
      </c>
      <c r="E189" s="15">
        <v>41.43</v>
      </c>
      <c r="F189" s="19">
        <v>21.71</v>
      </c>
      <c r="G189" s="19">
        <v>899.44529999999997</v>
      </c>
      <c r="H189" s="42">
        <f>SUM($G$2:G189)</f>
        <v>3032514.6578999986</v>
      </c>
      <c r="I189" s="43">
        <f>Tabela2[[#This Row],[CUSTO TOTAL
ACUMULADO]]/$H$449</f>
        <v>0.97781511488088402</v>
      </c>
      <c r="J189" s="44">
        <v>188</v>
      </c>
    </row>
    <row r="190" spans="1:10" ht="57" x14ac:dyDescent="0.25">
      <c r="A190" s="41" t="s">
        <v>30406</v>
      </c>
      <c r="B190" s="13" t="s">
        <v>163</v>
      </c>
      <c r="C190" s="14" t="s">
        <v>164</v>
      </c>
      <c r="D190" s="13" t="s">
        <v>29</v>
      </c>
      <c r="E190" s="15">
        <v>1</v>
      </c>
      <c r="F190" s="19">
        <v>886.54</v>
      </c>
      <c r="G190" s="19">
        <v>886.54</v>
      </c>
      <c r="H190" s="42">
        <f>SUM($G$2:G190)</f>
        <v>3033401.1978999986</v>
      </c>
      <c r="I190" s="43">
        <f>Tabela2[[#This Row],[CUSTO TOTAL
ACUMULADO]]/$H$449</f>
        <v>0.97810097408017538</v>
      </c>
      <c r="J190" s="44">
        <v>189</v>
      </c>
    </row>
    <row r="191" spans="1:10" x14ac:dyDescent="0.25">
      <c r="A191" s="41" t="s">
        <v>30607</v>
      </c>
      <c r="B191" s="13" t="s">
        <v>17091</v>
      </c>
      <c r="C191" s="14" t="s">
        <v>30602</v>
      </c>
      <c r="D191" s="13" t="s">
        <v>21</v>
      </c>
      <c r="E191" s="15">
        <v>1</v>
      </c>
      <c r="F191" s="19">
        <v>867.82</v>
      </c>
      <c r="G191" s="19">
        <v>867.82</v>
      </c>
      <c r="H191" s="42">
        <f>SUM($G$2:G191)</f>
        <v>3034269.0178999985</v>
      </c>
      <c r="I191" s="43">
        <f>Tabela2[[#This Row],[CUSTO TOTAL
ACUMULADO]]/$H$449</f>
        <v>0.97838079713421566</v>
      </c>
      <c r="J191" s="44">
        <v>190</v>
      </c>
    </row>
    <row r="192" spans="1:10" ht="28.5" x14ac:dyDescent="0.25">
      <c r="A192" s="41" t="s">
        <v>532</v>
      </c>
      <c r="B192" s="13" t="s">
        <v>508</v>
      </c>
      <c r="C192" s="14" t="s">
        <v>509</v>
      </c>
      <c r="D192" s="13" t="s">
        <v>68</v>
      </c>
      <c r="E192" s="15">
        <v>21.49</v>
      </c>
      <c r="F192" s="19">
        <v>40.369999999999997</v>
      </c>
      <c r="G192" s="19">
        <v>867.55129999999986</v>
      </c>
      <c r="H192" s="42">
        <f>SUM($G$2:G192)</f>
        <v>3035136.5691999984</v>
      </c>
      <c r="I192" s="43">
        <f>Tabela2[[#This Row],[CUSTO TOTAL
ACUMULADO]]/$H$449</f>
        <v>0.97866053354764559</v>
      </c>
      <c r="J192" s="44">
        <v>191</v>
      </c>
    </row>
    <row r="193" spans="1:10" ht="28.5" x14ac:dyDescent="0.25">
      <c r="A193" s="41" t="s">
        <v>30512</v>
      </c>
      <c r="B193" s="13" t="s">
        <v>14473</v>
      </c>
      <c r="C193" s="14" t="s">
        <v>30504</v>
      </c>
      <c r="D193" s="13" t="s">
        <v>29</v>
      </c>
      <c r="E193" s="15">
        <v>600</v>
      </c>
      <c r="F193" s="19">
        <v>1.44</v>
      </c>
      <c r="G193" s="19">
        <v>864</v>
      </c>
      <c r="H193" s="42">
        <f>SUM($G$2:G193)</f>
        <v>3036000.5691999984</v>
      </c>
      <c r="I193" s="43">
        <f>Tabela2[[#This Row],[CUSTO TOTAL
ACUMULADO]]/$H$449</f>
        <v>0.97893912486691792</v>
      </c>
      <c r="J193" s="44">
        <v>192</v>
      </c>
    </row>
    <row r="194" spans="1:10" ht="28.5" x14ac:dyDescent="0.25">
      <c r="A194" s="41" t="s">
        <v>625</v>
      </c>
      <c r="B194" s="17">
        <v>2003175</v>
      </c>
      <c r="C194" s="14" t="s">
        <v>277</v>
      </c>
      <c r="D194" s="13" t="s">
        <v>29</v>
      </c>
      <c r="E194" s="15">
        <v>1</v>
      </c>
      <c r="F194" s="19">
        <v>844.33</v>
      </c>
      <c r="G194" s="19">
        <v>844.33</v>
      </c>
      <c r="H194" s="42">
        <f>SUM($G$2:G194)</f>
        <v>3036844.8991999985</v>
      </c>
      <c r="I194" s="43">
        <f>Tabela2[[#This Row],[CUSTO TOTAL
ACUMULADO]]/$H$449</f>
        <v>0.97921137371946565</v>
      </c>
      <c r="J194" s="44">
        <v>193</v>
      </c>
    </row>
    <row r="195" spans="1:10" ht="28.5" x14ac:dyDescent="0.25">
      <c r="A195" s="41" t="s">
        <v>251</v>
      </c>
      <c r="B195" s="13"/>
      <c r="C195" s="14" t="s">
        <v>30279</v>
      </c>
      <c r="D195" s="13" t="s">
        <v>29</v>
      </c>
      <c r="E195" s="15">
        <v>1</v>
      </c>
      <c r="F195" s="19">
        <v>840.27</v>
      </c>
      <c r="G195" s="19">
        <v>840.27</v>
      </c>
      <c r="H195" s="42">
        <f>SUM($G$2:G195)</f>
        <v>3037685.1691999985</v>
      </c>
      <c r="I195" s="43">
        <f>Tabela2[[#This Row],[CUSTO TOTAL
ACUMULADO]]/$H$449</f>
        <v>0.97948231345076775</v>
      </c>
      <c r="J195" s="44">
        <v>194</v>
      </c>
    </row>
    <row r="196" spans="1:10" ht="42.75" x14ac:dyDescent="0.25">
      <c r="A196" s="41" t="s">
        <v>513</v>
      </c>
      <c r="B196" s="13" t="s">
        <v>415</v>
      </c>
      <c r="C196" s="14" t="s">
        <v>416</v>
      </c>
      <c r="D196" s="13" t="s">
        <v>73</v>
      </c>
      <c r="E196" s="15">
        <v>7.85</v>
      </c>
      <c r="F196" s="19">
        <v>106.54</v>
      </c>
      <c r="G196" s="19">
        <v>836.33900000000006</v>
      </c>
      <c r="H196" s="42">
        <f>SUM($G$2:G196)</f>
        <v>3038521.5081999986</v>
      </c>
      <c r="I196" s="43">
        <f>Tabela2[[#This Row],[CUSTO TOTAL
ACUMULADO]]/$H$449</f>
        <v>0.97975198565605581</v>
      </c>
      <c r="J196" s="44">
        <v>195</v>
      </c>
    </row>
    <row r="197" spans="1:10" ht="42.75" x14ac:dyDescent="0.25">
      <c r="A197" s="41" t="s">
        <v>358</v>
      </c>
      <c r="B197" s="13" t="s">
        <v>22568</v>
      </c>
      <c r="C197" s="14" t="s">
        <v>30398</v>
      </c>
      <c r="D197" s="13" t="s">
        <v>59</v>
      </c>
      <c r="E197" s="15">
        <v>6</v>
      </c>
      <c r="F197" s="19">
        <v>139</v>
      </c>
      <c r="G197" s="19">
        <v>834</v>
      </c>
      <c r="H197" s="42">
        <f>SUM($G$2:G197)</f>
        <v>3039355.5081999986</v>
      </c>
      <c r="I197" s="43">
        <f>Tabela2[[#This Row],[CUSTO TOTAL
ACUMULADO]]/$H$449</f>
        <v>0.98002090366563122</v>
      </c>
      <c r="J197" s="44">
        <v>196</v>
      </c>
    </row>
    <row r="198" spans="1:10" ht="28.5" x14ac:dyDescent="0.25">
      <c r="A198" s="41" t="s">
        <v>521</v>
      </c>
      <c r="B198" s="13" t="s">
        <v>299</v>
      </c>
      <c r="C198" s="14" t="s">
        <v>300</v>
      </c>
      <c r="D198" s="13" t="s">
        <v>116</v>
      </c>
      <c r="E198" s="15">
        <v>57.04</v>
      </c>
      <c r="F198" s="19">
        <v>14.43</v>
      </c>
      <c r="G198" s="19">
        <v>823.08719999999994</v>
      </c>
      <c r="H198" s="42">
        <f>SUM($G$2:G198)</f>
        <v>3040178.5953999986</v>
      </c>
      <c r="I198" s="43">
        <f>Tabela2[[#This Row],[CUSTO TOTAL
ACUMULADO]]/$H$449</f>
        <v>0.98028630291207131</v>
      </c>
      <c r="J198" s="44">
        <v>197</v>
      </c>
    </row>
    <row r="199" spans="1:10" ht="42.75" x14ac:dyDescent="0.25">
      <c r="A199" s="41" t="s">
        <v>672</v>
      </c>
      <c r="B199" s="13" t="s">
        <v>673</v>
      </c>
      <c r="C199" s="14" t="s">
        <v>674</v>
      </c>
      <c r="D199" s="13" t="s">
        <v>68</v>
      </c>
      <c r="E199" s="15">
        <v>45.99</v>
      </c>
      <c r="F199" s="19">
        <v>17.38</v>
      </c>
      <c r="G199" s="19">
        <v>799.30619999999999</v>
      </c>
      <c r="H199" s="42">
        <f>SUM($G$2:G199)</f>
        <v>3040977.9015999986</v>
      </c>
      <c r="I199" s="43">
        <f>Tabela2[[#This Row],[CUSTO TOTAL
ACUMULADO]]/$H$449</f>
        <v>0.98054403412591451</v>
      </c>
      <c r="J199" s="44">
        <v>198</v>
      </c>
    </row>
    <row r="200" spans="1:10" ht="57" x14ac:dyDescent="0.25">
      <c r="A200" s="41" t="s">
        <v>579</v>
      </c>
      <c r="B200" s="13" t="s">
        <v>487</v>
      </c>
      <c r="C200" s="14" t="s">
        <v>488</v>
      </c>
      <c r="D200" s="13" t="s">
        <v>73</v>
      </c>
      <c r="E200" s="15">
        <v>0.8</v>
      </c>
      <c r="F200" s="19">
        <v>990.69</v>
      </c>
      <c r="G200" s="19">
        <v>792.55200000000013</v>
      </c>
      <c r="H200" s="42">
        <f>SUM($G$2:G200)</f>
        <v>3041770.4535999987</v>
      </c>
      <c r="I200" s="43">
        <f>Tabela2[[#This Row],[CUSTO TOTAL
ACUMULADO]]/$H$449</f>
        <v>0.98079958749081264</v>
      </c>
      <c r="J200" s="44">
        <v>199</v>
      </c>
    </row>
    <row r="201" spans="1:10" ht="28.5" x14ac:dyDescent="0.25">
      <c r="A201" s="41" t="s">
        <v>30464</v>
      </c>
      <c r="B201" s="17">
        <v>403223</v>
      </c>
      <c r="C201" s="14" t="s">
        <v>30477</v>
      </c>
      <c r="D201" s="13" t="s">
        <v>68</v>
      </c>
      <c r="E201" s="15">
        <v>141.19999999999999</v>
      </c>
      <c r="F201" s="19">
        <v>5.47</v>
      </c>
      <c r="G201" s="19">
        <v>772.36399999999992</v>
      </c>
      <c r="H201" s="42">
        <f>SUM($G$2:G201)</f>
        <v>3042542.8175999988</v>
      </c>
      <c r="I201" s="43">
        <f>Tabela2[[#This Row],[CUSTO TOTAL
ACUMULADO]]/$H$449</f>
        <v>0.981048631363172</v>
      </c>
      <c r="J201" s="44">
        <v>200</v>
      </c>
    </row>
    <row r="202" spans="1:10" ht="42.75" x14ac:dyDescent="0.25">
      <c r="A202" s="41" t="s">
        <v>30465</v>
      </c>
      <c r="B202" s="13">
        <v>93382</v>
      </c>
      <c r="C202" s="14" t="s">
        <v>30544</v>
      </c>
      <c r="D202" s="13" t="s">
        <v>73</v>
      </c>
      <c r="E202" s="15">
        <v>25.15</v>
      </c>
      <c r="F202" s="19">
        <v>30.11</v>
      </c>
      <c r="G202" s="19">
        <v>757.26649999999995</v>
      </c>
      <c r="H202" s="42">
        <f>SUM($G$2:G202)</f>
        <v>3043300.0840999987</v>
      </c>
      <c r="I202" s="43">
        <f>Tabela2[[#This Row],[CUSTO TOTAL
ACUMULADO]]/$H$449</f>
        <v>0.98129280714242628</v>
      </c>
      <c r="J202" s="44">
        <v>201</v>
      </c>
    </row>
    <row r="203" spans="1:10" ht="42.75" x14ac:dyDescent="0.25">
      <c r="A203" s="41" t="s">
        <v>576</v>
      </c>
      <c r="B203" s="13" t="s">
        <v>302</v>
      </c>
      <c r="C203" s="14" t="s">
        <v>303</v>
      </c>
      <c r="D203" s="13" t="s">
        <v>68</v>
      </c>
      <c r="E203" s="15">
        <v>8.8000000000000007</v>
      </c>
      <c r="F203" s="19">
        <v>85</v>
      </c>
      <c r="G203" s="19">
        <v>748.00000000000011</v>
      </c>
      <c r="H203" s="42">
        <f>SUM($G$2:G203)</f>
        <v>3044048.0840999987</v>
      </c>
      <c r="I203" s="43">
        <f>Tabela2[[#This Row],[CUSTO TOTAL
ACUMULADO]]/$H$449</f>
        <v>0.98153399499753702</v>
      </c>
      <c r="J203" s="44">
        <v>202</v>
      </c>
    </row>
    <row r="204" spans="1:10" ht="57" x14ac:dyDescent="0.25">
      <c r="A204" s="41" t="s">
        <v>393</v>
      </c>
      <c r="B204" s="13">
        <v>101879</v>
      </c>
      <c r="C204" s="14" t="s">
        <v>30404</v>
      </c>
      <c r="D204" s="13" t="s">
        <v>29</v>
      </c>
      <c r="E204" s="15">
        <v>1</v>
      </c>
      <c r="F204" s="19">
        <v>738.74</v>
      </c>
      <c r="G204" s="19">
        <v>738.74</v>
      </c>
      <c r="H204" s="42">
        <f>SUM($G$2:G204)</f>
        <v>3044786.8240999989</v>
      </c>
      <c r="I204" s="43">
        <f>Tabela2[[#This Row],[CUSTO TOTAL
ACUMULADO]]/$H$449</f>
        <v>0.98177219702438812</v>
      </c>
      <c r="J204" s="44">
        <v>203</v>
      </c>
    </row>
    <row r="205" spans="1:10" ht="28.5" x14ac:dyDescent="0.25">
      <c r="A205" s="41" t="s">
        <v>195</v>
      </c>
      <c r="B205" s="13"/>
      <c r="C205" s="14" t="s">
        <v>30277</v>
      </c>
      <c r="D205" s="13" t="s">
        <v>29</v>
      </c>
      <c r="E205" s="15">
        <v>3</v>
      </c>
      <c r="F205" s="19">
        <v>245.56</v>
      </c>
      <c r="G205" s="19">
        <v>736.68000000000006</v>
      </c>
      <c r="H205" s="42">
        <f>SUM($G$2:G205)</f>
        <v>3045523.5040999991</v>
      </c>
      <c r="I205" s="43">
        <f>Tabela2[[#This Row],[CUSTO TOTAL
ACUMULADO]]/$H$449</f>
        <v>0.98200973481730669</v>
      </c>
      <c r="J205" s="44">
        <v>204</v>
      </c>
    </row>
    <row r="206" spans="1:10" ht="28.5" x14ac:dyDescent="0.25">
      <c r="A206" s="41" t="s">
        <v>244</v>
      </c>
      <c r="B206" s="13"/>
      <c r="C206" s="14" t="s">
        <v>30288</v>
      </c>
      <c r="D206" s="13" t="s">
        <v>29</v>
      </c>
      <c r="E206" s="15">
        <v>1</v>
      </c>
      <c r="F206" s="19">
        <v>734.29</v>
      </c>
      <c r="G206" s="19">
        <v>734.29</v>
      </c>
      <c r="H206" s="42">
        <f>SUM($G$2:G206)</f>
        <v>3046257.7940999991</v>
      </c>
      <c r="I206" s="43">
        <f>Tabela2[[#This Row],[CUSTO TOTAL
ACUMULADO]]/$H$449</f>
        <v>0.98224650196988594</v>
      </c>
      <c r="J206" s="44">
        <v>205</v>
      </c>
    </row>
    <row r="207" spans="1:10" ht="28.5" x14ac:dyDescent="0.25">
      <c r="A207" s="41" t="s">
        <v>100</v>
      </c>
      <c r="B207" s="13"/>
      <c r="C207" s="14" t="s">
        <v>30270</v>
      </c>
      <c r="D207" s="13" t="s">
        <v>29</v>
      </c>
      <c r="E207" s="15">
        <v>1</v>
      </c>
      <c r="F207" s="19">
        <v>725.65</v>
      </c>
      <c r="G207" s="19">
        <v>725.65</v>
      </c>
      <c r="H207" s="42">
        <f>SUM($G$2:G207)</f>
        <v>3046983.444099999</v>
      </c>
      <c r="I207" s="43">
        <f>Tabela2[[#This Row],[CUSTO TOTAL
ACUMULADO]]/$H$449</f>
        <v>0.98248048320927239</v>
      </c>
      <c r="J207" s="44">
        <v>206</v>
      </c>
    </row>
    <row r="208" spans="1:10" ht="57" x14ac:dyDescent="0.25">
      <c r="A208" s="41" t="s">
        <v>522</v>
      </c>
      <c r="B208" s="13" t="s">
        <v>296</v>
      </c>
      <c r="C208" s="14" t="s">
        <v>297</v>
      </c>
      <c r="D208" s="13" t="s">
        <v>73</v>
      </c>
      <c r="E208" s="15">
        <v>0.75</v>
      </c>
      <c r="F208" s="19">
        <v>964.32</v>
      </c>
      <c r="G208" s="19">
        <v>723.24</v>
      </c>
      <c r="H208" s="42">
        <f>SUM($G$2:G208)</f>
        <v>3047706.6840999993</v>
      </c>
      <c r="I208" s="43">
        <f>Tabela2[[#This Row],[CUSTO TOTAL
ACUMULADO]]/$H$449</f>
        <v>0.98271368735944675</v>
      </c>
      <c r="J208" s="44">
        <v>207</v>
      </c>
    </row>
    <row r="209" spans="1:10" ht="57" x14ac:dyDescent="0.25">
      <c r="A209" s="41" t="s">
        <v>591</v>
      </c>
      <c r="B209" s="13" t="s">
        <v>487</v>
      </c>
      <c r="C209" s="14" t="s">
        <v>488</v>
      </c>
      <c r="D209" s="13" t="s">
        <v>73</v>
      </c>
      <c r="E209" s="15">
        <v>0.73</v>
      </c>
      <c r="F209" s="19">
        <v>990.69</v>
      </c>
      <c r="G209" s="19">
        <v>723.20370000000003</v>
      </c>
      <c r="H209" s="42">
        <f>SUM($G$2:G209)</f>
        <v>3048429.8877999992</v>
      </c>
      <c r="I209" s="43">
        <f>Tabela2[[#This Row],[CUSTO TOTAL
ACUMULADO]]/$H$449</f>
        <v>0.98294687980491624</v>
      </c>
      <c r="J209" s="44">
        <v>208</v>
      </c>
    </row>
    <row r="210" spans="1:10" ht="28.5" x14ac:dyDescent="0.25">
      <c r="A210" s="41" t="s">
        <v>249</v>
      </c>
      <c r="B210" s="13"/>
      <c r="C210" s="14" t="s">
        <v>30275</v>
      </c>
      <c r="D210" s="13" t="s">
        <v>29</v>
      </c>
      <c r="E210" s="15">
        <v>1</v>
      </c>
      <c r="F210" s="19">
        <v>704.16</v>
      </c>
      <c r="G210" s="19">
        <v>704.16</v>
      </c>
      <c r="H210" s="42">
        <f>SUM($G$2:G210)</f>
        <v>3049134.0477999994</v>
      </c>
      <c r="I210" s="43">
        <f>Tabela2[[#This Row],[CUSTO TOTAL
ACUMULADO]]/$H$449</f>
        <v>0.98317393173012324</v>
      </c>
      <c r="J210" s="44">
        <v>209</v>
      </c>
    </row>
    <row r="211" spans="1:10" ht="42.75" x14ac:dyDescent="0.25">
      <c r="A211" s="41" t="s">
        <v>374</v>
      </c>
      <c r="B211" s="13">
        <v>91926</v>
      </c>
      <c r="C211" s="14" t="s">
        <v>30357</v>
      </c>
      <c r="D211" s="13" t="s">
        <v>59</v>
      </c>
      <c r="E211" s="15">
        <v>132</v>
      </c>
      <c r="F211" s="19">
        <v>5.25</v>
      </c>
      <c r="G211" s="19">
        <v>693</v>
      </c>
      <c r="H211" s="42">
        <f>SUM($G$2:G211)</f>
        <v>3049827.0477999994</v>
      </c>
      <c r="I211" s="43">
        <f>Tabela2[[#This Row],[CUSTO TOTAL
ACUMULADO]]/$H$449</f>
        <v>0.9833973851841229</v>
      </c>
      <c r="J211" s="44">
        <v>210</v>
      </c>
    </row>
    <row r="212" spans="1:10" ht="28.5" x14ac:dyDescent="0.25">
      <c r="A212" s="41" t="s">
        <v>173</v>
      </c>
      <c r="B212" s="13"/>
      <c r="C212" s="14" t="s">
        <v>30284</v>
      </c>
      <c r="D212" s="13" t="s">
        <v>29</v>
      </c>
      <c r="E212" s="15">
        <v>1</v>
      </c>
      <c r="F212" s="19">
        <v>687.04</v>
      </c>
      <c r="G212" s="19">
        <v>687.04</v>
      </c>
      <c r="H212" s="42">
        <f>SUM($G$2:G212)</f>
        <v>3050514.0877999994</v>
      </c>
      <c r="I212" s="43">
        <f>Tabela2[[#This Row],[CUSTO TOTAL
ACUMULADO]]/$H$449</f>
        <v>0.98361891687392944</v>
      </c>
      <c r="J212" s="44">
        <v>211</v>
      </c>
    </row>
    <row r="213" spans="1:10" ht="28.5" x14ac:dyDescent="0.25">
      <c r="A213" s="41" t="s">
        <v>597</v>
      </c>
      <c r="B213" s="13">
        <v>93358</v>
      </c>
      <c r="C213" s="14" t="s">
        <v>30374</v>
      </c>
      <c r="D213" s="13" t="s">
        <v>73</v>
      </c>
      <c r="E213" s="15">
        <v>7.16</v>
      </c>
      <c r="F213" s="19">
        <v>92.97</v>
      </c>
      <c r="G213" s="19">
        <v>665.66520000000003</v>
      </c>
      <c r="H213" s="42">
        <f>SUM($G$2:G213)</f>
        <v>3051179.7529999996</v>
      </c>
      <c r="I213" s="43">
        <f>Tabela2[[#This Row],[CUSTO TOTAL
ACUMULADO]]/$H$449</f>
        <v>0.98383355639506576</v>
      </c>
      <c r="J213" s="44">
        <v>212</v>
      </c>
    </row>
    <row r="214" spans="1:10" ht="28.5" x14ac:dyDescent="0.25">
      <c r="A214" s="41" t="s">
        <v>156</v>
      </c>
      <c r="B214" s="13" t="s">
        <v>19833</v>
      </c>
      <c r="C214" s="14" t="s">
        <v>157</v>
      </c>
      <c r="D214" s="13" t="s">
        <v>29</v>
      </c>
      <c r="E214" s="15">
        <v>1</v>
      </c>
      <c r="F214" s="19">
        <v>665.07</v>
      </c>
      <c r="G214" s="19">
        <v>665.07</v>
      </c>
      <c r="H214" s="42">
        <f>SUM($G$2:G214)</f>
        <v>3051844.8229999994</v>
      </c>
      <c r="I214" s="43">
        <f>Tabela2[[#This Row],[CUSTO TOTAL
ACUMULADO]]/$H$449</f>
        <v>0.98404800399773751</v>
      </c>
      <c r="J214" s="44">
        <v>213</v>
      </c>
    </row>
    <row r="215" spans="1:10" ht="57" x14ac:dyDescent="0.25">
      <c r="A215" s="41" t="s">
        <v>328</v>
      </c>
      <c r="B215" s="13" t="s">
        <v>329</v>
      </c>
      <c r="C215" s="14" t="s">
        <v>330</v>
      </c>
      <c r="D215" s="13" t="s">
        <v>29</v>
      </c>
      <c r="E215" s="15">
        <v>6</v>
      </c>
      <c r="F215" s="19">
        <v>109.58</v>
      </c>
      <c r="G215" s="19">
        <v>657.48</v>
      </c>
      <c r="H215" s="42">
        <f>SUM($G$2:G215)</f>
        <v>3052502.3029999994</v>
      </c>
      <c r="I215" s="43">
        <f>Tabela2[[#This Row],[CUSTO TOTAL
ACUMULADO]]/$H$449</f>
        <v>0.98426000425305604</v>
      </c>
      <c r="J215" s="44">
        <v>214</v>
      </c>
    </row>
    <row r="216" spans="1:10" x14ac:dyDescent="0.25">
      <c r="A216" s="41" t="s">
        <v>30314</v>
      </c>
      <c r="B216" s="13" t="s">
        <v>114</v>
      </c>
      <c r="C216" s="14" t="s">
        <v>115</v>
      </c>
      <c r="D216" s="13" t="s">
        <v>116</v>
      </c>
      <c r="E216" s="15">
        <v>123.2</v>
      </c>
      <c r="F216" s="19">
        <v>5.21</v>
      </c>
      <c r="G216" s="19">
        <v>641.87199999999996</v>
      </c>
      <c r="H216" s="42">
        <f>SUM($G$2:G216)</f>
        <v>3053144.1749999993</v>
      </c>
      <c r="I216" s="43">
        <f>Tabela2[[#This Row],[CUSTO TOTAL
ACUMULADO]]/$H$449</f>
        <v>0.98446697180778286</v>
      </c>
      <c r="J216" s="44">
        <v>215</v>
      </c>
    </row>
    <row r="217" spans="1:10" ht="28.5" x14ac:dyDescent="0.25">
      <c r="A217" s="41" t="s">
        <v>602</v>
      </c>
      <c r="B217" s="13" t="s">
        <v>508</v>
      </c>
      <c r="C217" s="14" t="s">
        <v>509</v>
      </c>
      <c r="D217" s="13" t="s">
        <v>68</v>
      </c>
      <c r="E217" s="15">
        <v>15.83</v>
      </c>
      <c r="F217" s="19">
        <v>40.369999999999997</v>
      </c>
      <c r="G217" s="19">
        <v>639.05709999999999</v>
      </c>
      <c r="H217" s="42">
        <f>SUM($G$2:G217)</f>
        <v>3053783.2320999992</v>
      </c>
      <c r="I217" s="43">
        <f>Tabela2[[#This Row],[CUSTO TOTAL
ACUMULADO]]/$H$449</f>
        <v>0.98467303171586074</v>
      </c>
      <c r="J217" s="44">
        <v>216</v>
      </c>
    </row>
    <row r="218" spans="1:10" ht="42.75" x14ac:dyDescent="0.25">
      <c r="A218" s="41" t="s">
        <v>30511</v>
      </c>
      <c r="B218" s="13">
        <v>37524</v>
      </c>
      <c r="C218" s="14" t="s">
        <v>30503</v>
      </c>
      <c r="D218" s="13" t="s">
        <v>59</v>
      </c>
      <c r="E218" s="15">
        <v>270</v>
      </c>
      <c r="F218" s="19">
        <v>2.35</v>
      </c>
      <c r="G218" s="19">
        <v>634.5</v>
      </c>
      <c r="H218" s="42">
        <f>SUM($G$2:G218)</f>
        <v>3054417.7320999992</v>
      </c>
      <c r="I218" s="43">
        <f>Tabela2[[#This Row],[CUSTO TOTAL
ACUMULADO]]/$H$449</f>
        <v>0.98487762221595143</v>
      </c>
      <c r="J218" s="44">
        <v>217</v>
      </c>
    </row>
    <row r="219" spans="1:10" ht="42.75" x14ac:dyDescent="0.25">
      <c r="A219" s="41" t="s">
        <v>537</v>
      </c>
      <c r="B219" s="13" t="s">
        <v>415</v>
      </c>
      <c r="C219" s="14" t="s">
        <v>416</v>
      </c>
      <c r="D219" s="13" t="s">
        <v>73</v>
      </c>
      <c r="E219" s="15">
        <v>5.95</v>
      </c>
      <c r="F219" s="19">
        <v>106.54</v>
      </c>
      <c r="G219" s="19">
        <v>633.91300000000001</v>
      </c>
      <c r="H219" s="42">
        <f>SUM($G$2:G219)</f>
        <v>3055051.6450999994</v>
      </c>
      <c r="I219" s="43">
        <f>Tabela2[[#This Row],[CUSTO TOTAL
ACUMULADO]]/$H$449</f>
        <v>0.98508202344161566</v>
      </c>
      <c r="J219" s="44">
        <v>218</v>
      </c>
    </row>
    <row r="220" spans="1:10" ht="28.5" x14ac:dyDescent="0.25">
      <c r="A220" s="41" t="s">
        <v>198</v>
      </c>
      <c r="B220" s="13" t="s">
        <v>110</v>
      </c>
      <c r="C220" s="14" t="s">
        <v>111</v>
      </c>
      <c r="D220" s="13" t="s">
        <v>29</v>
      </c>
      <c r="E220" s="15">
        <v>80</v>
      </c>
      <c r="F220" s="19">
        <v>7.91</v>
      </c>
      <c r="G220" s="19">
        <v>632.79999999999995</v>
      </c>
      <c r="H220" s="42">
        <f>SUM($G$2:G220)</f>
        <v>3055684.4450999992</v>
      </c>
      <c r="I220" s="43">
        <f>Tabela2[[#This Row],[CUSTO TOTAL
ACUMULADO]]/$H$449</f>
        <v>0.98528606578749012</v>
      </c>
      <c r="J220" s="44">
        <v>219</v>
      </c>
    </row>
    <row r="221" spans="1:10" ht="28.5" x14ac:dyDescent="0.25">
      <c r="A221" s="41" t="s">
        <v>531</v>
      </c>
      <c r="B221" s="13" t="s">
        <v>505</v>
      </c>
      <c r="C221" s="14" t="s">
        <v>506</v>
      </c>
      <c r="D221" s="13" t="s">
        <v>73</v>
      </c>
      <c r="E221" s="15">
        <v>0.91</v>
      </c>
      <c r="F221" s="19">
        <v>689.84</v>
      </c>
      <c r="G221" s="19">
        <v>627.75440000000003</v>
      </c>
      <c r="H221" s="42">
        <f>SUM($G$2:G221)</f>
        <v>3056312.1994999992</v>
      </c>
      <c r="I221" s="43">
        <f>Tabela2[[#This Row],[CUSTO TOTAL
ACUMULADO]]/$H$449</f>
        <v>0.985488481211651</v>
      </c>
      <c r="J221" s="44">
        <v>220</v>
      </c>
    </row>
    <row r="222" spans="1:10" ht="28.5" x14ac:dyDescent="0.25">
      <c r="A222" s="41" t="s">
        <v>188</v>
      </c>
      <c r="B222" s="13"/>
      <c r="C222" s="14" t="s">
        <v>30276</v>
      </c>
      <c r="D222" s="13" t="s">
        <v>29</v>
      </c>
      <c r="E222" s="15">
        <v>1</v>
      </c>
      <c r="F222" s="19">
        <v>615.58000000000004</v>
      </c>
      <c r="G222" s="19">
        <v>615.58000000000004</v>
      </c>
      <c r="H222" s="42">
        <f>SUM($G$2:G222)</f>
        <v>3056927.7794999992</v>
      </c>
      <c r="I222" s="43">
        <f>Tabela2[[#This Row],[CUSTO TOTAL
ACUMULADO]]/$H$449</f>
        <v>0.98568697107775938</v>
      </c>
      <c r="J222" s="44">
        <v>221</v>
      </c>
    </row>
    <row r="223" spans="1:10" ht="42.75" x14ac:dyDescent="0.25">
      <c r="A223" s="41" t="s">
        <v>376</v>
      </c>
      <c r="B223" s="13">
        <v>91927</v>
      </c>
      <c r="C223" s="14" t="s">
        <v>30358</v>
      </c>
      <c r="D223" s="13" t="s">
        <v>59</v>
      </c>
      <c r="E223" s="15">
        <v>102</v>
      </c>
      <c r="F223" s="19">
        <v>5.91</v>
      </c>
      <c r="G223" s="19">
        <v>602.82000000000005</v>
      </c>
      <c r="H223" s="42">
        <f>SUM($G$2:G223)</f>
        <v>3057530.5994999991</v>
      </c>
      <c r="I223" s="43">
        <f>Tabela2[[#This Row],[CUSTO TOTAL
ACUMULADO]]/$H$449</f>
        <v>0.98588134656281001</v>
      </c>
      <c r="J223" s="44">
        <v>222</v>
      </c>
    </row>
    <row r="224" spans="1:10" ht="28.5" x14ac:dyDescent="0.25">
      <c r="A224" s="41" t="s">
        <v>240</v>
      </c>
      <c r="B224" s="13" t="s">
        <v>182</v>
      </c>
      <c r="C224" s="14" t="s">
        <v>30415</v>
      </c>
      <c r="D224" s="13" t="s">
        <v>59</v>
      </c>
      <c r="E224" s="15">
        <v>10</v>
      </c>
      <c r="F224" s="19">
        <v>59.86</v>
      </c>
      <c r="G224" s="19">
        <v>598.6</v>
      </c>
      <c r="H224" s="42">
        <f>SUM($G$2:G224)</f>
        <v>3058129.1994999992</v>
      </c>
      <c r="I224" s="43">
        <f>Tabela2[[#This Row],[CUSTO TOTAL
ACUMULADO]]/$H$449</f>
        <v>0.98607436133562998</v>
      </c>
      <c r="J224" s="44">
        <v>223</v>
      </c>
    </row>
    <row r="225" spans="1:10" ht="28.5" x14ac:dyDescent="0.25">
      <c r="A225" s="41" t="s">
        <v>690</v>
      </c>
      <c r="B225" s="13">
        <v>105023</v>
      </c>
      <c r="C225" s="14" t="s">
        <v>30384</v>
      </c>
      <c r="D225" s="13" t="s">
        <v>59</v>
      </c>
      <c r="E225" s="15">
        <v>7.1</v>
      </c>
      <c r="F225" s="19">
        <v>83.62</v>
      </c>
      <c r="G225" s="19">
        <v>593.702</v>
      </c>
      <c r="H225" s="42">
        <f>SUM($G$2:G225)</f>
        <v>3058722.9014999992</v>
      </c>
      <c r="I225" s="43">
        <f>Tabela2[[#This Row],[CUSTO TOTAL
ACUMULADO]]/$H$449</f>
        <v>0.98626579677942006</v>
      </c>
      <c r="J225" s="44">
        <v>224</v>
      </c>
    </row>
    <row r="226" spans="1:10" ht="57" x14ac:dyDescent="0.25">
      <c r="A226" s="41" t="s">
        <v>701</v>
      </c>
      <c r="B226" s="13">
        <v>100725</v>
      </c>
      <c r="C226" s="14" t="s">
        <v>30555</v>
      </c>
      <c r="D226" s="13" t="s">
        <v>68</v>
      </c>
      <c r="E226" s="15">
        <v>17.350000000000001</v>
      </c>
      <c r="F226" s="19">
        <v>33.61</v>
      </c>
      <c r="G226" s="19">
        <v>583.13350000000003</v>
      </c>
      <c r="H226" s="42">
        <f>SUM($G$2:G226)</f>
        <v>3059306.0349999992</v>
      </c>
      <c r="I226" s="43">
        <f>Tabela2[[#This Row],[CUSTO TOTAL
ACUMULADO]]/$H$449</f>
        <v>0.98645382447742569</v>
      </c>
      <c r="J226" s="44">
        <v>225</v>
      </c>
    </row>
    <row r="227" spans="1:10" ht="42.75" x14ac:dyDescent="0.25">
      <c r="A227" s="41" t="s">
        <v>346</v>
      </c>
      <c r="B227" s="13" t="s">
        <v>347</v>
      </c>
      <c r="C227" s="14" t="s">
        <v>348</v>
      </c>
      <c r="D227" s="13" t="s">
        <v>59</v>
      </c>
      <c r="E227" s="15">
        <v>17</v>
      </c>
      <c r="F227" s="19">
        <v>34.28</v>
      </c>
      <c r="G227" s="19">
        <v>582.76</v>
      </c>
      <c r="H227" s="42">
        <f>SUM($G$2:G227)</f>
        <v>3059888.794999999</v>
      </c>
      <c r="I227" s="43">
        <f>Tabela2[[#This Row],[CUSTO TOTAL
ACUMULADO]]/$H$449</f>
        <v>0.98664173174272563</v>
      </c>
      <c r="J227" s="44">
        <v>226</v>
      </c>
    </row>
    <row r="228" spans="1:10" ht="28.5" x14ac:dyDescent="0.25">
      <c r="A228" s="41" t="s">
        <v>435</v>
      </c>
      <c r="B228" s="17">
        <v>118311</v>
      </c>
      <c r="C228" s="14" t="s">
        <v>436</v>
      </c>
      <c r="D228" s="13" t="s">
        <v>29</v>
      </c>
      <c r="E228" s="15">
        <v>2</v>
      </c>
      <c r="F228" s="19">
        <v>289.58</v>
      </c>
      <c r="G228" s="19">
        <v>579.16</v>
      </c>
      <c r="H228" s="42">
        <f>SUM($G$2:G228)</f>
        <v>3060467.9549999991</v>
      </c>
      <c r="I228" s="43">
        <f>Tabela2[[#This Row],[CUSTO TOTAL
ACUMULADO]]/$H$449</f>
        <v>0.98682847821086195</v>
      </c>
      <c r="J228" s="44">
        <v>227</v>
      </c>
    </row>
    <row r="229" spans="1:10" ht="28.5" x14ac:dyDescent="0.25">
      <c r="A229" s="41" t="s">
        <v>30309</v>
      </c>
      <c r="B229" s="13" t="s">
        <v>184</v>
      </c>
      <c r="C229" s="14" t="s">
        <v>30416</v>
      </c>
      <c r="D229" s="13" t="s">
        <v>29</v>
      </c>
      <c r="E229" s="15">
        <v>20</v>
      </c>
      <c r="F229" s="19">
        <v>28.79</v>
      </c>
      <c r="G229" s="19">
        <v>575.79999999999995</v>
      </c>
      <c r="H229" s="42">
        <f>SUM($G$2:G229)</f>
        <v>3061043.754999999</v>
      </c>
      <c r="I229" s="43">
        <f>Tabela2[[#This Row],[CUSTO TOTAL
ACUMULADO]]/$H$449</f>
        <v>0.98701414126831211</v>
      </c>
      <c r="J229" s="44">
        <v>228</v>
      </c>
    </row>
    <row r="230" spans="1:10" ht="28.5" x14ac:dyDescent="0.25">
      <c r="A230" s="41" t="s">
        <v>452</v>
      </c>
      <c r="B230" s="13" t="s">
        <v>17415</v>
      </c>
      <c r="C230" s="14" t="s">
        <v>30426</v>
      </c>
      <c r="D230" s="13" t="s">
        <v>29</v>
      </c>
      <c r="E230" s="15">
        <v>63</v>
      </c>
      <c r="F230" s="19">
        <v>9.0399999999999991</v>
      </c>
      <c r="G230" s="19">
        <v>569.52</v>
      </c>
      <c r="H230" s="42">
        <f>SUM($G$2:G230)</f>
        <v>3061613.274999999</v>
      </c>
      <c r="I230" s="43">
        <f>Tabela2[[#This Row],[CUSTO TOTAL
ACUMULADO]]/$H$449</f>
        <v>0.98719777937959918</v>
      </c>
      <c r="J230" s="44">
        <v>229</v>
      </c>
    </row>
    <row r="231" spans="1:10" ht="42.75" x14ac:dyDescent="0.25">
      <c r="A231" s="41" t="s">
        <v>605</v>
      </c>
      <c r="B231" s="13" t="s">
        <v>415</v>
      </c>
      <c r="C231" s="14" t="s">
        <v>416</v>
      </c>
      <c r="D231" s="13" t="s">
        <v>73</v>
      </c>
      <c r="E231" s="15">
        <v>5.31</v>
      </c>
      <c r="F231" s="19">
        <v>106.54</v>
      </c>
      <c r="G231" s="19">
        <v>565.72739999999999</v>
      </c>
      <c r="H231" s="42">
        <f>SUM($G$2:G231)</f>
        <v>3062179.0023999992</v>
      </c>
      <c r="I231" s="43">
        <f>Tabela2[[#This Row],[CUSTO TOTAL
ACUMULADO]]/$H$449</f>
        <v>0.9873801945910744</v>
      </c>
      <c r="J231" s="44">
        <v>230</v>
      </c>
    </row>
    <row r="232" spans="1:10" ht="28.5" x14ac:dyDescent="0.25">
      <c r="A232" s="41" t="s">
        <v>149</v>
      </c>
      <c r="B232" s="13">
        <v>4182</v>
      </c>
      <c r="C232" s="14" t="s">
        <v>30322</v>
      </c>
      <c r="D232" s="13" t="s">
        <v>29</v>
      </c>
      <c r="E232" s="15">
        <v>5</v>
      </c>
      <c r="F232" s="19">
        <v>110.94</v>
      </c>
      <c r="G232" s="19">
        <v>554.70000000000005</v>
      </c>
      <c r="H232" s="42">
        <f>SUM($G$2:G232)</f>
        <v>3062733.7023999994</v>
      </c>
      <c r="I232" s="43">
        <f>Tabela2[[#This Row],[CUSTO TOTAL
ACUMULADO]]/$H$449</f>
        <v>0.9875590540873711</v>
      </c>
      <c r="J232" s="44">
        <v>231</v>
      </c>
    </row>
    <row r="233" spans="1:10" ht="28.5" x14ac:dyDescent="0.25">
      <c r="A233" s="41" t="s">
        <v>263</v>
      </c>
      <c r="B233" s="13"/>
      <c r="C233" s="14" t="s">
        <v>30283</v>
      </c>
      <c r="D233" s="13" t="s">
        <v>29</v>
      </c>
      <c r="E233" s="15">
        <v>1</v>
      </c>
      <c r="F233" s="19">
        <v>515.84</v>
      </c>
      <c r="G233" s="19">
        <v>515.84</v>
      </c>
      <c r="H233" s="42">
        <f>SUM($G$2:G233)</f>
        <v>3063249.5423999992</v>
      </c>
      <c r="I233" s="43">
        <f>Tabela2[[#This Row],[CUSTO TOTAL
ACUMULADO]]/$H$449</f>
        <v>0.98772538342317373</v>
      </c>
      <c r="J233" s="44">
        <v>232</v>
      </c>
    </row>
    <row r="234" spans="1:10" ht="42.75" x14ac:dyDescent="0.25">
      <c r="A234" s="41" t="s">
        <v>30597</v>
      </c>
      <c r="B234" s="13" t="s">
        <v>19411</v>
      </c>
      <c r="C234" s="14" t="s">
        <v>19412</v>
      </c>
      <c r="D234" s="13" t="s">
        <v>29</v>
      </c>
      <c r="E234" s="15">
        <v>40</v>
      </c>
      <c r="F234" s="19">
        <v>12.7</v>
      </c>
      <c r="G234" s="19">
        <v>508</v>
      </c>
      <c r="H234" s="42">
        <f>SUM($G$2:G234)</f>
        <v>3063757.5423999992</v>
      </c>
      <c r="I234" s="43">
        <f>Tabela2[[#This Row],[CUSTO TOTAL
ACUMULADO]]/$H$449</f>
        <v>0.98788918480070886</v>
      </c>
      <c r="J234" s="44">
        <v>233</v>
      </c>
    </row>
    <row r="235" spans="1:10" ht="28.5" x14ac:dyDescent="0.25">
      <c r="A235" s="41" t="s">
        <v>253</v>
      </c>
      <c r="B235" s="13" t="s">
        <v>110</v>
      </c>
      <c r="C235" s="14" t="s">
        <v>111</v>
      </c>
      <c r="D235" s="13" t="s">
        <v>29</v>
      </c>
      <c r="E235" s="15">
        <v>64</v>
      </c>
      <c r="F235" s="19">
        <v>7.91</v>
      </c>
      <c r="G235" s="19">
        <v>506.24</v>
      </c>
      <c r="H235" s="42">
        <f>SUM($G$2:G235)</f>
        <v>3064263.7823999994</v>
      </c>
      <c r="I235" s="43">
        <f>Tabela2[[#This Row],[CUSTO TOTAL
ACUMULADO]]/$H$449</f>
        <v>0.98805241867740845</v>
      </c>
      <c r="J235" s="44">
        <v>234</v>
      </c>
    </row>
    <row r="236" spans="1:10" ht="28.5" x14ac:dyDescent="0.25">
      <c r="A236" s="41" t="s">
        <v>118</v>
      </c>
      <c r="B236" s="13"/>
      <c r="C236" s="14" t="s">
        <v>30286</v>
      </c>
      <c r="D236" s="13" t="s">
        <v>29</v>
      </c>
      <c r="E236" s="15">
        <v>1</v>
      </c>
      <c r="F236" s="19">
        <v>499.84</v>
      </c>
      <c r="G236" s="19">
        <v>499.84</v>
      </c>
      <c r="H236" s="42">
        <f>SUM($G$2:G236)</f>
        <v>3064763.6223999993</v>
      </c>
      <c r="I236" s="43">
        <f>Tabela2[[#This Row],[CUSTO TOTAL
ACUMULADO]]/$H$449</f>
        <v>0.98821358891470601</v>
      </c>
      <c r="J236" s="44">
        <v>235</v>
      </c>
    </row>
    <row r="237" spans="1:10" ht="57" x14ac:dyDescent="0.25">
      <c r="A237" s="41" t="s">
        <v>30476</v>
      </c>
      <c r="B237" s="13">
        <v>96385</v>
      </c>
      <c r="C237" s="14" t="s">
        <v>30474</v>
      </c>
      <c r="D237" s="13" t="s">
        <v>73</v>
      </c>
      <c r="E237" s="15">
        <v>34</v>
      </c>
      <c r="F237" s="19">
        <v>14.66</v>
      </c>
      <c r="G237" s="19">
        <v>498.44</v>
      </c>
      <c r="H237" s="42">
        <f>SUM($G$2:G237)</f>
        <v>3065262.0623999992</v>
      </c>
      <c r="I237" s="43">
        <f>Tabela2[[#This Row],[CUSTO TOTAL
ACUMULADO]]/$H$449</f>
        <v>0.98837430773088431</v>
      </c>
      <c r="J237" s="44">
        <v>236</v>
      </c>
    </row>
    <row r="238" spans="1:10" ht="28.5" x14ac:dyDescent="0.25">
      <c r="A238" s="41" t="s">
        <v>213</v>
      </c>
      <c r="B238" s="13">
        <v>6010</v>
      </c>
      <c r="C238" s="14" t="s">
        <v>214</v>
      </c>
      <c r="D238" s="13" t="s">
        <v>29</v>
      </c>
      <c r="E238" s="15">
        <v>3</v>
      </c>
      <c r="F238" s="19">
        <v>164.21</v>
      </c>
      <c r="G238" s="19">
        <v>492.63</v>
      </c>
      <c r="H238" s="42">
        <f>SUM($G$2:G238)</f>
        <v>3065754.6923999991</v>
      </c>
      <c r="I238" s="43">
        <f>Tabela2[[#This Row],[CUSTO TOTAL
ACUMULADO]]/$H$449</f>
        <v>0.98853315314941803</v>
      </c>
      <c r="J238" s="44">
        <v>237</v>
      </c>
    </row>
    <row r="239" spans="1:10" ht="28.5" x14ac:dyDescent="0.25">
      <c r="A239" s="41" t="s">
        <v>511</v>
      </c>
      <c r="B239" s="13">
        <v>93382</v>
      </c>
      <c r="C239" s="14" t="s">
        <v>30352</v>
      </c>
      <c r="D239" s="13" t="s">
        <v>73</v>
      </c>
      <c r="E239" s="15">
        <v>15.88</v>
      </c>
      <c r="F239" s="19">
        <v>30.11</v>
      </c>
      <c r="G239" s="19">
        <v>478.14680000000004</v>
      </c>
      <c r="H239" s="42">
        <f>SUM($G$2:G239)</f>
        <v>3066232.8391999993</v>
      </c>
      <c r="I239" s="43">
        <f>Tabela2[[#This Row],[CUSTO TOTAL
ACUMULADO]]/$H$449</f>
        <v>0.98868732855198505</v>
      </c>
      <c r="J239" s="44">
        <v>238</v>
      </c>
    </row>
    <row r="240" spans="1:10" ht="42.75" x14ac:dyDescent="0.25">
      <c r="A240" s="41" t="s">
        <v>516</v>
      </c>
      <c r="B240" s="13" t="s">
        <v>401</v>
      </c>
      <c r="C240" s="14" t="s">
        <v>402</v>
      </c>
      <c r="D240" s="13" t="s">
        <v>73</v>
      </c>
      <c r="E240" s="15">
        <v>5.81</v>
      </c>
      <c r="F240" s="19">
        <v>80.16</v>
      </c>
      <c r="G240" s="19">
        <v>465.72959999999995</v>
      </c>
      <c r="H240" s="42">
        <f>SUM($G$2:G240)</f>
        <v>3066698.5687999995</v>
      </c>
      <c r="I240" s="43">
        <f>Tabela2[[#This Row],[CUSTO TOTAL
ACUMULADO]]/$H$449</f>
        <v>0.98883750010717975</v>
      </c>
      <c r="J240" s="44">
        <v>239</v>
      </c>
    </row>
    <row r="241" spans="1:10" ht="28.5" x14ac:dyDescent="0.25">
      <c r="A241" s="41" t="s">
        <v>670</v>
      </c>
      <c r="B241" s="13">
        <v>104641</v>
      </c>
      <c r="C241" s="14" t="s">
        <v>30382</v>
      </c>
      <c r="D241" s="13" t="s">
        <v>68</v>
      </c>
      <c r="E241" s="15">
        <v>41.43</v>
      </c>
      <c r="F241" s="19">
        <v>11.23</v>
      </c>
      <c r="G241" s="19">
        <v>465.25890000000004</v>
      </c>
      <c r="H241" s="42">
        <f>SUM($G$2:G241)</f>
        <v>3067163.8276999993</v>
      </c>
      <c r="I241" s="43">
        <f>Tabela2[[#This Row],[CUSTO TOTAL
ACUMULADO]]/$H$449</f>
        <v>0.98898751988814515</v>
      </c>
      <c r="J241" s="44">
        <v>240</v>
      </c>
    </row>
    <row r="242" spans="1:10" x14ac:dyDescent="0.25">
      <c r="A242" s="41" t="s">
        <v>30570</v>
      </c>
      <c r="B242" s="13" t="s">
        <v>30618</v>
      </c>
      <c r="C242" s="14" t="s">
        <v>30564</v>
      </c>
      <c r="D242" s="13" t="s">
        <v>17688</v>
      </c>
      <c r="E242" s="15">
        <v>1</v>
      </c>
      <c r="F242" s="19">
        <v>464.03</v>
      </c>
      <c r="G242" s="19">
        <v>464.03</v>
      </c>
      <c r="H242" s="42">
        <f>SUM($G$2:G242)</f>
        <v>3067627.8576999991</v>
      </c>
      <c r="I242" s="43">
        <f>Tabela2[[#This Row],[CUSTO TOTAL
ACUMULADO]]/$H$449</f>
        <v>0.98913714341810111</v>
      </c>
      <c r="J242" s="44">
        <v>241</v>
      </c>
    </row>
    <row r="243" spans="1:10" ht="42.75" x14ac:dyDescent="0.25">
      <c r="A243" s="41" t="s">
        <v>588</v>
      </c>
      <c r="B243" s="13" t="s">
        <v>302</v>
      </c>
      <c r="C243" s="14" t="s">
        <v>303</v>
      </c>
      <c r="D243" s="13" t="s">
        <v>68</v>
      </c>
      <c r="E243" s="15">
        <v>5.36</v>
      </c>
      <c r="F243" s="19">
        <v>85</v>
      </c>
      <c r="G243" s="19">
        <v>455.6</v>
      </c>
      <c r="H243" s="42">
        <f>SUM($G$2:G243)</f>
        <v>3068083.4576999992</v>
      </c>
      <c r="I243" s="43">
        <f>Tabela2[[#This Row],[CUSTO TOTAL
ACUMULADO]]/$H$449</f>
        <v>0.98928404874803222</v>
      </c>
      <c r="J243" s="44">
        <v>242</v>
      </c>
    </row>
    <row r="244" spans="1:10" ht="28.5" x14ac:dyDescent="0.25">
      <c r="A244" s="41" t="s">
        <v>692</v>
      </c>
      <c r="B244" s="13">
        <v>105029</v>
      </c>
      <c r="C244" s="14" t="s">
        <v>30385</v>
      </c>
      <c r="D244" s="13" t="s">
        <v>59</v>
      </c>
      <c r="E244" s="15">
        <v>7.1</v>
      </c>
      <c r="F244" s="19">
        <v>64.150000000000006</v>
      </c>
      <c r="G244" s="19">
        <v>455.46500000000003</v>
      </c>
      <c r="H244" s="42">
        <f>SUM($G$2:G244)</f>
        <v>3068538.9226999991</v>
      </c>
      <c r="I244" s="43">
        <f>Tabela2[[#This Row],[CUSTO TOTAL
ACUMULADO]]/$H$449</f>
        <v>0.98943091054806964</v>
      </c>
      <c r="J244" s="44">
        <v>243</v>
      </c>
    </row>
    <row r="245" spans="1:10" ht="28.5" x14ac:dyDescent="0.25">
      <c r="A245" s="41" t="s">
        <v>668</v>
      </c>
      <c r="B245" s="13">
        <v>88485</v>
      </c>
      <c r="C245" s="14" t="s">
        <v>30381</v>
      </c>
      <c r="D245" s="13" t="s">
        <v>68</v>
      </c>
      <c r="E245" s="15">
        <v>87.42</v>
      </c>
      <c r="F245" s="19">
        <v>5.21</v>
      </c>
      <c r="G245" s="19">
        <v>455.45820000000003</v>
      </c>
      <c r="H245" s="42">
        <f>SUM($G$2:G245)</f>
        <v>3068994.3808999993</v>
      </c>
      <c r="I245" s="43">
        <f>Tabela2[[#This Row],[CUSTO TOTAL
ACUMULADO]]/$H$449</f>
        <v>0.98957777015549031</v>
      </c>
      <c r="J245" s="44">
        <v>244</v>
      </c>
    </row>
    <row r="246" spans="1:10" ht="28.5" x14ac:dyDescent="0.25">
      <c r="A246" s="41" t="s">
        <v>105</v>
      </c>
      <c r="B246" s="13"/>
      <c r="C246" s="14" t="s">
        <v>30271</v>
      </c>
      <c r="D246" s="13" t="s">
        <v>29</v>
      </c>
      <c r="E246" s="15">
        <v>1</v>
      </c>
      <c r="F246" s="19">
        <v>454.64</v>
      </c>
      <c r="G246" s="19">
        <v>454.64</v>
      </c>
      <c r="H246" s="42">
        <f>SUM($G$2:G246)</f>
        <v>3069449.0208999994</v>
      </c>
      <c r="I246" s="43">
        <f>Tabela2[[#This Row],[CUSTO TOTAL
ACUMULADO]]/$H$449</f>
        <v>0.98972436593951119</v>
      </c>
      <c r="J246" s="44">
        <v>245</v>
      </c>
    </row>
    <row r="247" spans="1:10" ht="28.5" x14ac:dyDescent="0.25">
      <c r="A247" s="41" t="s">
        <v>246</v>
      </c>
      <c r="B247" s="13"/>
      <c r="C247" s="14" t="s">
        <v>30274</v>
      </c>
      <c r="D247" s="13" t="s">
        <v>29</v>
      </c>
      <c r="E247" s="15">
        <v>1</v>
      </c>
      <c r="F247" s="19">
        <v>451.99</v>
      </c>
      <c r="G247" s="19">
        <v>451.99</v>
      </c>
      <c r="H247" s="42">
        <f>SUM($G$2:G247)</f>
        <v>3069901.0108999996</v>
      </c>
      <c r="I247" s="43">
        <f>Tabela2[[#This Row],[CUSTO TOTAL
ACUMULADO]]/$H$449</f>
        <v>0.98987010724784219</v>
      </c>
      <c r="J247" s="44">
        <v>246</v>
      </c>
    </row>
    <row r="248" spans="1:10" ht="28.5" x14ac:dyDescent="0.25">
      <c r="A248" s="41" t="s">
        <v>264</v>
      </c>
      <c r="B248" s="13"/>
      <c r="C248" s="14" t="s">
        <v>30280</v>
      </c>
      <c r="D248" s="13" t="s">
        <v>29</v>
      </c>
      <c r="E248" s="15">
        <v>1</v>
      </c>
      <c r="F248" s="19">
        <v>445.67</v>
      </c>
      <c r="G248" s="19">
        <v>445.67</v>
      </c>
      <c r="H248" s="42">
        <f>SUM($G$2:G248)</f>
        <v>3070346.6808999996</v>
      </c>
      <c r="I248" s="43">
        <f>Tabela2[[#This Row],[CUSTO TOTAL
ACUMULADO]]/$H$449</f>
        <v>0.99001381071226358</v>
      </c>
      <c r="J248" s="44">
        <v>247</v>
      </c>
    </row>
    <row r="249" spans="1:10" ht="42.75" x14ac:dyDescent="0.25">
      <c r="A249" s="41" t="s">
        <v>722</v>
      </c>
      <c r="B249" s="13" t="s">
        <v>28516</v>
      </c>
      <c r="C249" s="14" t="s">
        <v>30494</v>
      </c>
      <c r="D249" s="13" t="s">
        <v>62</v>
      </c>
      <c r="E249" s="15">
        <v>1</v>
      </c>
      <c r="F249" s="19">
        <v>431.61</v>
      </c>
      <c r="G249" s="19">
        <v>431.61</v>
      </c>
      <c r="H249" s="42">
        <f>SUM($G$2:G249)</f>
        <v>3070778.2908999994</v>
      </c>
      <c r="I249" s="43">
        <f>Tabela2[[#This Row],[CUSTO TOTAL
ACUMULADO]]/$H$449</f>
        <v>0.99015298061887369</v>
      </c>
      <c r="J249" s="44">
        <v>248</v>
      </c>
    </row>
    <row r="250" spans="1:10" ht="42.75" x14ac:dyDescent="0.25">
      <c r="A250" s="41" t="s">
        <v>528</v>
      </c>
      <c r="B250" s="13" t="s">
        <v>401</v>
      </c>
      <c r="C250" s="14" t="s">
        <v>402</v>
      </c>
      <c r="D250" s="13" t="s">
        <v>73</v>
      </c>
      <c r="E250" s="15">
        <v>5.36</v>
      </c>
      <c r="F250" s="19">
        <v>80.16</v>
      </c>
      <c r="G250" s="19">
        <v>429.6576</v>
      </c>
      <c r="H250" s="42">
        <f>SUM($G$2:G250)</f>
        <v>3071207.9484999995</v>
      </c>
      <c r="I250" s="43">
        <f>Tabela2[[#This Row],[CUSTO TOTAL
ACUMULADO]]/$H$449</f>
        <v>0.99029152098648865</v>
      </c>
      <c r="J250" s="44">
        <v>249</v>
      </c>
    </row>
    <row r="251" spans="1:10" ht="42.75" x14ac:dyDescent="0.25">
      <c r="A251" s="41" t="s">
        <v>207</v>
      </c>
      <c r="B251" s="13">
        <v>9889</v>
      </c>
      <c r="C251" s="14" t="s">
        <v>30336</v>
      </c>
      <c r="D251" s="13" t="s">
        <v>29</v>
      </c>
      <c r="E251" s="15">
        <v>2</v>
      </c>
      <c r="F251" s="19">
        <v>213.62</v>
      </c>
      <c r="G251" s="19">
        <v>427.24</v>
      </c>
      <c r="H251" s="42">
        <f>SUM($G$2:G251)</f>
        <v>3071635.1884999997</v>
      </c>
      <c r="I251" s="43">
        <f>Tabela2[[#This Row],[CUSTO TOTAL
ACUMULADO]]/$H$449</f>
        <v>0.99042928181431966</v>
      </c>
      <c r="J251" s="44">
        <v>250</v>
      </c>
    </row>
    <row r="252" spans="1:10" ht="28.5" x14ac:dyDescent="0.25">
      <c r="A252" s="41" t="s">
        <v>147</v>
      </c>
      <c r="B252" s="13">
        <v>105207</v>
      </c>
      <c r="C252" s="14" t="s">
        <v>30321</v>
      </c>
      <c r="D252" s="13" t="s">
        <v>29</v>
      </c>
      <c r="E252" s="15">
        <v>1</v>
      </c>
      <c r="F252" s="19">
        <v>417.54</v>
      </c>
      <c r="G252" s="19">
        <v>417.54</v>
      </c>
      <c r="H252" s="42">
        <f>SUM($G$2:G252)</f>
        <v>3072052.7284999997</v>
      </c>
      <c r="I252" s="43">
        <f>Tabela2[[#This Row],[CUSTO TOTAL
ACUMULADO]]/$H$449</f>
        <v>0.9905639149386819</v>
      </c>
      <c r="J252" s="44">
        <v>251</v>
      </c>
    </row>
    <row r="253" spans="1:10" ht="42.75" x14ac:dyDescent="0.25">
      <c r="A253" s="41" t="s">
        <v>417</v>
      </c>
      <c r="B253" s="13" t="s">
        <v>418</v>
      </c>
      <c r="C253" s="14" t="s">
        <v>419</v>
      </c>
      <c r="D253" s="13" t="s">
        <v>59</v>
      </c>
      <c r="E253" s="15">
        <v>65</v>
      </c>
      <c r="F253" s="19">
        <v>6.36</v>
      </c>
      <c r="G253" s="19">
        <v>413.40000000000003</v>
      </c>
      <c r="H253" s="42">
        <f>SUM($G$2:G253)</f>
        <v>3072466.1284999996</v>
      </c>
      <c r="I253" s="43">
        <f>Tabela2[[#This Row],[CUSTO TOTAL
ACUMULADO]]/$H$449</f>
        <v>0.99069721314630599</v>
      </c>
      <c r="J253" s="44">
        <v>252</v>
      </c>
    </row>
    <row r="254" spans="1:10" ht="28.5" x14ac:dyDescent="0.25">
      <c r="A254" s="41" t="s">
        <v>140</v>
      </c>
      <c r="B254" s="13">
        <v>9867</v>
      </c>
      <c r="C254" s="14" t="s">
        <v>141</v>
      </c>
      <c r="D254" s="13" t="s">
        <v>59</v>
      </c>
      <c r="E254" s="15">
        <v>81.66</v>
      </c>
      <c r="F254" s="19">
        <v>5.0599999999999996</v>
      </c>
      <c r="G254" s="19">
        <v>413.19959999999998</v>
      </c>
      <c r="H254" s="42">
        <f>SUM($G$2:G254)</f>
        <v>3072879.3280999996</v>
      </c>
      <c r="I254" s="43">
        <f>Tabela2[[#This Row],[CUSTO TOTAL
ACUMULADO]]/$H$449</f>
        <v>0.99083044673622123</v>
      </c>
      <c r="J254" s="44">
        <v>253</v>
      </c>
    </row>
    <row r="255" spans="1:10" x14ac:dyDescent="0.25">
      <c r="A255" s="41" t="s">
        <v>181</v>
      </c>
      <c r="B255" s="13" t="s">
        <v>114</v>
      </c>
      <c r="C255" s="14" t="s">
        <v>115</v>
      </c>
      <c r="D255" s="13" t="s">
        <v>116</v>
      </c>
      <c r="E255" s="15">
        <v>78</v>
      </c>
      <c r="F255" s="19">
        <v>5.21</v>
      </c>
      <c r="G255" s="19">
        <v>406.38</v>
      </c>
      <c r="H255" s="42">
        <f>SUM($G$2:G255)</f>
        <v>3073285.7080999995</v>
      </c>
      <c r="I255" s="43">
        <f>Tabela2[[#This Row],[CUSTO TOTAL
ACUMULADO]]/$H$449</f>
        <v>0.99096148138937612</v>
      </c>
      <c r="J255" s="44">
        <v>254</v>
      </c>
    </row>
    <row r="256" spans="1:10" ht="28.5" x14ac:dyDescent="0.25">
      <c r="A256" s="41" t="s">
        <v>727</v>
      </c>
      <c r="B256" s="17">
        <v>200101</v>
      </c>
      <c r="C256" s="14" t="s">
        <v>739</v>
      </c>
      <c r="D256" s="13" t="s">
        <v>68</v>
      </c>
      <c r="E256" s="15">
        <v>112</v>
      </c>
      <c r="F256" s="19">
        <v>3.6</v>
      </c>
      <c r="G256" s="19">
        <v>403.2</v>
      </c>
      <c r="H256" s="42">
        <f>SUM($G$2:G256)</f>
        <v>3073688.9080999997</v>
      </c>
      <c r="I256" s="43">
        <f>Tabela2[[#This Row],[CUSTO TOTAL
ACUMULADO]]/$H$449</f>
        <v>0.99109149067170332</v>
      </c>
      <c r="J256" s="44">
        <v>255</v>
      </c>
    </row>
    <row r="257" spans="1:10" x14ac:dyDescent="0.25">
      <c r="A257" s="41" t="s">
        <v>131</v>
      </c>
      <c r="B257" s="13" t="s">
        <v>114</v>
      </c>
      <c r="C257" s="14" t="s">
        <v>115</v>
      </c>
      <c r="D257" s="13" t="s">
        <v>116</v>
      </c>
      <c r="E257" s="15">
        <v>76.69</v>
      </c>
      <c r="F257" s="19">
        <v>5.21</v>
      </c>
      <c r="G257" s="19">
        <v>399.55489999999998</v>
      </c>
      <c r="H257" s="42">
        <f>SUM($G$2:G257)</f>
        <v>3074088.4629999995</v>
      </c>
      <c r="I257" s="43">
        <f>Tabela2[[#This Row],[CUSTO TOTAL
ACUMULADO]]/$H$449</f>
        <v>0.99122032461465781</v>
      </c>
      <c r="J257" s="44">
        <v>256</v>
      </c>
    </row>
    <row r="258" spans="1:10" ht="28.5" x14ac:dyDescent="0.25">
      <c r="A258" s="41" t="s">
        <v>208</v>
      </c>
      <c r="B258" s="13">
        <v>105208</v>
      </c>
      <c r="C258" s="14" t="s">
        <v>30337</v>
      </c>
      <c r="D258" s="13" t="s">
        <v>29</v>
      </c>
      <c r="E258" s="15">
        <v>1</v>
      </c>
      <c r="F258" s="19">
        <v>394.09</v>
      </c>
      <c r="G258" s="19">
        <v>394.09</v>
      </c>
      <c r="H258" s="42">
        <f>SUM($G$2:G258)</f>
        <v>3074482.5529999994</v>
      </c>
      <c r="I258" s="43">
        <f>Tabela2[[#This Row],[CUSTO TOTAL
ACUMULADO]]/$H$449</f>
        <v>0.99134739643527359</v>
      </c>
      <c r="J258" s="44">
        <v>257</v>
      </c>
    </row>
    <row r="259" spans="1:10" ht="42.75" x14ac:dyDescent="0.25">
      <c r="A259" s="41" t="s">
        <v>30467</v>
      </c>
      <c r="B259" s="13">
        <v>95875</v>
      </c>
      <c r="C259" s="14" t="s">
        <v>30347</v>
      </c>
      <c r="D259" s="13" t="s">
        <v>30456</v>
      </c>
      <c r="E259" s="15">
        <v>128.05000000000001</v>
      </c>
      <c r="F259" s="19">
        <v>3.05</v>
      </c>
      <c r="G259" s="19">
        <v>390.55250000000001</v>
      </c>
      <c r="H259" s="42">
        <f>SUM($G$2:G259)</f>
        <v>3074873.1054999996</v>
      </c>
      <c r="I259" s="43">
        <f>Tabela2[[#This Row],[CUSTO TOTAL
ACUMULADO]]/$H$449</f>
        <v>0.99147332761145435</v>
      </c>
      <c r="J259" s="44">
        <v>258</v>
      </c>
    </row>
    <row r="260" spans="1:10" ht="57" x14ac:dyDescent="0.25">
      <c r="A260" s="41" t="s">
        <v>368</v>
      </c>
      <c r="B260" s="13">
        <v>743115</v>
      </c>
      <c r="C260" s="14" t="s">
        <v>30400</v>
      </c>
      <c r="D260" s="13" t="s">
        <v>29</v>
      </c>
      <c r="E260" s="15">
        <v>2</v>
      </c>
      <c r="F260" s="19">
        <v>194.09</v>
      </c>
      <c r="G260" s="19">
        <v>388.18</v>
      </c>
      <c r="H260" s="42">
        <f>SUM($G$2:G260)</f>
        <v>3075261.2854999998</v>
      </c>
      <c r="I260" s="43">
        <f>Tabela2[[#This Row],[CUSTO TOTAL
ACUMULADO]]/$H$449</f>
        <v>0.99159849379005982</v>
      </c>
      <c r="J260" s="44">
        <v>259</v>
      </c>
    </row>
    <row r="261" spans="1:10" ht="28.5" x14ac:dyDescent="0.25">
      <c r="A261" s="41" t="s">
        <v>259</v>
      </c>
      <c r="B261" s="13"/>
      <c r="C261" s="14" t="s">
        <v>30261</v>
      </c>
      <c r="D261" s="13" t="s">
        <v>29</v>
      </c>
      <c r="E261" s="15">
        <v>1</v>
      </c>
      <c r="F261" s="19">
        <v>387.96</v>
      </c>
      <c r="G261" s="19">
        <v>387.96</v>
      </c>
      <c r="H261" s="42">
        <f>SUM($G$2:G261)</f>
        <v>3075649.2454999997</v>
      </c>
      <c r="I261" s="43">
        <f>Tabela2[[#This Row],[CUSTO TOTAL
ACUMULADO]]/$H$449</f>
        <v>0.99172358903106084</v>
      </c>
      <c r="J261" s="44">
        <v>260</v>
      </c>
    </row>
    <row r="262" spans="1:10" x14ac:dyDescent="0.25">
      <c r="A262" s="41" t="s">
        <v>695</v>
      </c>
      <c r="B262" s="13">
        <v>10491</v>
      </c>
      <c r="C262" s="14" t="s">
        <v>30612</v>
      </c>
      <c r="D262" s="13" t="s">
        <v>68</v>
      </c>
      <c r="E262" s="15">
        <v>2</v>
      </c>
      <c r="F262" s="19">
        <v>193.16</v>
      </c>
      <c r="G262" s="19">
        <v>386.32</v>
      </c>
      <c r="H262" s="42">
        <f>SUM($G$2:G262)</f>
        <v>3076035.5654999996</v>
      </c>
      <c r="I262" s="43">
        <f>Tabela2[[#This Row],[CUSTO TOTAL
ACUMULADO]]/$H$449</f>
        <v>0.99184815546446514</v>
      </c>
      <c r="J262" s="44">
        <v>261</v>
      </c>
    </row>
    <row r="263" spans="1:10" ht="57" x14ac:dyDescent="0.25">
      <c r="A263" s="41" t="s">
        <v>126</v>
      </c>
      <c r="B263" s="13">
        <v>97450</v>
      </c>
      <c r="C263" s="14" t="s">
        <v>128</v>
      </c>
      <c r="D263" s="13" t="s">
        <v>29</v>
      </c>
      <c r="E263" s="15">
        <v>1</v>
      </c>
      <c r="F263" s="19">
        <v>382.35</v>
      </c>
      <c r="G263" s="19">
        <v>382.35</v>
      </c>
      <c r="H263" s="42">
        <f>SUM($G$2:G263)</f>
        <v>3076417.9154999997</v>
      </c>
      <c r="I263" s="43">
        <f>Tabela2[[#This Row],[CUSTO TOTAL
ACUMULADO]]/$H$449</f>
        <v>0.99197144179655283</v>
      </c>
      <c r="J263" s="44">
        <v>262</v>
      </c>
    </row>
    <row r="264" spans="1:10" ht="28.5" x14ac:dyDescent="0.25">
      <c r="A264" s="41" t="s">
        <v>172</v>
      </c>
      <c r="B264" s="13"/>
      <c r="C264" s="14" t="s">
        <v>30281</v>
      </c>
      <c r="D264" s="13" t="s">
        <v>29</v>
      </c>
      <c r="E264" s="15">
        <v>1</v>
      </c>
      <c r="F264" s="19">
        <v>380.5</v>
      </c>
      <c r="G264" s="19">
        <v>380.5</v>
      </c>
      <c r="H264" s="42">
        <f>SUM($G$2:G264)</f>
        <v>3076798.4154999997</v>
      </c>
      <c r="I264" s="43">
        <f>Tabela2[[#This Row],[CUSTO TOTAL
ACUMULADO]]/$H$449</f>
        <v>0.99209413160787596</v>
      </c>
      <c r="J264" s="44">
        <v>263</v>
      </c>
    </row>
    <row r="265" spans="1:10" ht="28.5" x14ac:dyDescent="0.25">
      <c r="A265" s="41" t="s">
        <v>192</v>
      </c>
      <c r="B265" s="13"/>
      <c r="C265" s="14" t="s">
        <v>30282</v>
      </c>
      <c r="D265" s="13" t="s">
        <v>29</v>
      </c>
      <c r="E265" s="15">
        <v>1</v>
      </c>
      <c r="F265" s="19">
        <v>380.5</v>
      </c>
      <c r="G265" s="19">
        <v>380.5</v>
      </c>
      <c r="H265" s="42">
        <f>SUM($G$2:G265)</f>
        <v>3077178.9154999997</v>
      </c>
      <c r="I265" s="43">
        <f>Tabela2[[#This Row],[CUSTO TOTAL
ACUMULADO]]/$H$449</f>
        <v>0.99221682141919898</v>
      </c>
      <c r="J265" s="44">
        <v>264</v>
      </c>
    </row>
    <row r="266" spans="1:10" x14ac:dyDescent="0.25">
      <c r="A266" s="41" t="s">
        <v>738</v>
      </c>
      <c r="B266" s="13">
        <v>88316</v>
      </c>
      <c r="C266" s="14" t="s">
        <v>749</v>
      </c>
      <c r="D266" s="13" t="s">
        <v>19</v>
      </c>
      <c r="E266" s="15">
        <v>16</v>
      </c>
      <c r="F266" s="19">
        <v>23.5</v>
      </c>
      <c r="G266" s="19">
        <v>376</v>
      </c>
      <c r="H266" s="42">
        <f>SUM($G$2:G266)</f>
        <v>3077554.9154999997</v>
      </c>
      <c r="I266" s="43">
        <f>Tabela2[[#This Row],[CUSTO TOTAL
ACUMULADO]]/$H$449</f>
        <v>0.99233806023406745</v>
      </c>
      <c r="J266" s="44">
        <v>265</v>
      </c>
    </row>
    <row r="267" spans="1:10" ht="28.5" x14ac:dyDescent="0.25">
      <c r="A267" s="41" t="s">
        <v>227</v>
      </c>
      <c r="B267" s="13">
        <v>99620</v>
      </c>
      <c r="C267" s="14" t="s">
        <v>228</v>
      </c>
      <c r="D267" s="13" t="s">
        <v>29</v>
      </c>
      <c r="E267" s="15">
        <v>2</v>
      </c>
      <c r="F267" s="19">
        <v>184.12</v>
      </c>
      <c r="G267" s="19">
        <v>368.24</v>
      </c>
      <c r="H267" s="42">
        <f>SUM($G$2:G267)</f>
        <v>3077923.1554999999</v>
      </c>
      <c r="I267" s="43">
        <f>Tabela2[[#This Row],[CUSTO TOTAL
ACUMULADO]]/$H$449</f>
        <v>0.99245679688616117</v>
      </c>
      <c r="J267" s="44">
        <v>266</v>
      </c>
    </row>
    <row r="268" spans="1:10" ht="28.5" x14ac:dyDescent="0.25">
      <c r="A268" s="41" t="s">
        <v>170</v>
      </c>
      <c r="B268" s="13">
        <v>4183</v>
      </c>
      <c r="C268" s="14" t="s">
        <v>30331</v>
      </c>
      <c r="D268" s="13" t="s">
        <v>29</v>
      </c>
      <c r="E268" s="15">
        <v>2</v>
      </c>
      <c r="F268" s="19">
        <v>178.61</v>
      </c>
      <c r="G268" s="19">
        <v>357.22</v>
      </c>
      <c r="H268" s="42">
        <f>SUM($G$2:G268)</f>
        <v>3078280.3755000001</v>
      </c>
      <c r="I268" s="43">
        <f>Tabela2[[#This Row],[CUSTO TOTAL
ACUMULADO]]/$H$449</f>
        <v>0.99257198020915938</v>
      </c>
      <c r="J268" s="44">
        <v>267</v>
      </c>
    </row>
    <row r="269" spans="1:10" ht="42.75" x14ac:dyDescent="0.25">
      <c r="A269" s="41" t="s">
        <v>491</v>
      </c>
      <c r="B269" s="13" t="s">
        <v>415</v>
      </c>
      <c r="C269" s="14" t="s">
        <v>416</v>
      </c>
      <c r="D269" s="13" t="s">
        <v>73</v>
      </c>
      <c r="E269" s="15">
        <v>3.33</v>
      </c>
      <c r="F269" s="19">
        <v>106.54</v>
      </c>
      <c r="G269" s="19">
        <v>354.77820000000003</v>
      </c>
      <c r="H269" s="42">
        <f>SUM($G$2:G269)</f>
        <v>3078635.1537000001</v>
      </c>
      <c r="I269" s="43">
        <f>Tabela2[[#This Row],[CUSTO TOTAL
ACUMULADO]]/$H$449</f>
        <v>0.99268637618923705</v>
      </c>
      <c r="J269" s="44">
        <v>268</v>
      </c>
    </row>
    <row r="270" spans="1:10" ht="28.5" x14ac:dyDescent="0.25">
      <c r="A270" s="41" t="s">
        <v>565</v>
      </c>
      <c r="B270" s="13" t="s">
        <v>505</v>
      </c>
      <c r="C270" s="14" t="s">
        <v>506</v>
      </c>
      <c r="D270" s="13" t="s">
        <v>73</v>
      </c>
      <c r="E270" s="15">
        <v>0.51</v>
      </c>
      <c r="F270" s="19">
        <v>689.84</v>
      </c>
      <c r="G270" s="19">
        <v>351.8184</v>
      </c>
      <c r="H270" s="42">
        <f>SUM($G$2:G270)</f>
        <v>3078986.9721000004</v>
      </c>
      <c r="I270" s="43">
        <f>Tabela2[[#This Row],[CUSTO TOTAL
ACUMULADO]]/$H$449</f>
        <v>0.99279981780058002</v>
      </c>
      <c r="J270" s="44">
        <v>269</v>
      </c>
    </row>
    <row r="271" spans="1:10" ht="57" x14ac:dyDescent="0.25">
      <c r="A271" s="41" t="s">
        <v>380</v>
      </c>
      <c r="B271" s="13">
        <v>92984</v>
      </c>
      <c r="C271" s="14" t="s">
        <v>30360</v>
      </c>
      <c r="D271" s="13" t="s">
        <v>59</v>
      </c>
      <c r="E271" s="15">
        <v>10</v>
      </c>
      <c r="F271" s="19">
        <v>34.39</v>
      </c>
      <c r="G271" s="19">
        <v>343.9</v>
      </c>
      <c r="H271" s="42">
        <f>SUM($G$2:G271)</f>
        <v>3079330.8721000003</v>
      </c>
      <c r="I271" s="43">
        <f>Tabela2[[#This Row],[CUSTO TOTAL
ACUMULADO]]/$H$449</f>
        <v>0.99291070617407284</v>
      </c>
      <c r="J271" s="44">
        <v>270</v>
      </c>
    </row>
    <row r="272" spans="1:10" ht="42.75" x14ac:dyDescent="0.25">
      <c r="A272" s="41" t="s">
        <v>469</v>
      </c>
      <c r="B272" s="13" t="s">
        <v>354</v>
      </c>
      <c r="C272" s="14" t="s">
        <v>355</v>
      </c>
      <c r="D272" s="13" t="s">
        <v>59</v>
      </c>
      <c r="E272" s="15">
        <v>10</v>
      </c>
      <c r="F272" s="19">
        <v>33.35</v>
      </c>
      <c r="G272" s="19">
        <v>333.5</v>
      </c>
      <c r="H272" s="42">
        <f>SUM($G$2:G272)</f>
        <v>3079664.3721000003</v>
      </c>
      <c r="I272" s="43">
        <f>Tabela2[[#This Row],[CUSTO TOTAL
ACUMULADO]]/$H$449</f>
        <v>0.99301824113353732</v>
      </c>
      <c r="J272" s="44">
        <v>271</v>
      </c>
    </row>
    <row r="273" spans="1:10" ht="57" x14ac:dyDescent="0.25">
      <c r="A273" s="41" t="s">
        <v>618</v>
      </c>
      <c r="B273" s="13" t="s">
        <v>412</v>
      </c>
      <c r="C273" s="14" t="s">
        <v>413</v>
      </c>
      <c r="D273" s="13" t="s">
        <v>73</v>
      </c>
      <c r="E273" s="15">
        <v>11.97</v>
      </c>
      <c r="F273" s="19">
        <v>27.8</v>
      </c>
      <c r="G273" s="19">
        <v>332.76600000000002</v>
      </c>
      <c r="H273" s="42">
        <f>SUM($G$2:G273)</f>
        <v>3079997.1381000001</v>
      </c>
      <c r="I273" s="43">
        <f>Tabela2[[#This Row],[CUSTO TOTAL
ACUMULADO]]/$H$449</f>
        <v>0.99312553941935788</v>
      </c>
      <c r="J273" s="44">
        <v>272</v>
      </c>
    </row>
    <row r="274" spans="1:10" ht="28.5" x14ac:dyDescent="0.25">
      <c r="A274" s="41" t="s">
        <v>698</v>
      </c>
      <c r="B274" s="13">
        <v>105023</v>
      </c>
      <c r="C274" s="14" t="s">
        <v>30384</v>
      </c>
      <c r="D274" s="13" t="s">
        <v>59</v>
      </c>
      <c r="E274" s="15">
        <v>3.96</v>
      </c>
      <c r="F274" s="19">
        <v>83.62</v>
      </c>
      <c r="G274" s="19">
        <v>331.1352</v>
      </c>
      <c r="H274" s="42">
        <f>SUM($G$2:G274)</f>
        <v>3080328.2733</v>
      </c>
      <c r="I274" s="43">
        <f>Tabela2[[#This Row],[CUSTO TOTAL
ACUMULADO]]/$H$449</f>
        <v>0.99323231186406324</v>
      </c>
      <c r="J274" s="44">
        <v>273</v>
      </c>
    </row>
    <row r="275" spans="1:10" ht="42.75" x14ac:dyDescent="0.25">
      <c r="A275" s="41" t="s">
        <v>150</v>
      </c>
      <c r="B275" s="13">
        <v>9890</v>
      </c>
      <c r="C275" s="14" t="s">
        <v>30323</v>
      </c>
      <c r="D275" s="13" t="s">
        <v>29</v>
      </c>
      <c r="E275" s="15">
        <v>1</v>
      </c>
      <c r="F275" s="19">
        <v>330.95</v>
      </c>
      <c r="G275" s="19">
        <v>330.95</v>
      </c>
      <c r="H275" s="42">
        <f>SUM($G$2:G275)</f>
        <v>3080659.2233000002</v>
      </c>
      <c r="I275" s="43">
        <f>Tabela2[[#This Row],[CUSTO TOTAL
ACUMULADO]]/$H$449</f>
        <v>0.99333902459220358</v>
      </c>
      <c r="J275" s="44">
        <v>274</v>
      </c>
    </row>
    <row r="276" spans="1:10" ht="28.5" x14ac:dyDescent="0.25">
      <c r="A276" s="41" t="s">
        <v>206</v>
      </c>
      <c r="B276" s="13">
        <v>3590</v>
      </c>
      <c r="C276" s="14" t="s">
        <v>30335</v>
      </c>
      <c r="D276" s="13" t="s">
        <v>29</v>
      </c>
      <c r="E276" s="15">
        <v>1</v>
      </c>
      <c r="F276" s="19">
        <v>327.14999999999998</v>
      </c>
      <c r="G276" s="19">
        <v>327.14999999999998</v>
      </c>
      <c r="H276" s="42">
        <f>SUM($G$2:G276)</f>
        <v>3080986.3733000001</v>
      </c>
      <c r="I276" s="43">
        <f>Tabela2[[#This Row],[CUSTO TOTAL
ACUMULADO]]/$H$449</f>
        <v>0.99344451203444883</v>
      </c>
      <c r="J276" s="44">
        <v>275</v>
      </c>
    </row>
    <row r="277" spans="1:10" ht="42.75" x14ac:dyDescent="0.25">
      <c r="A277" s="41" t="s">
        <v>349</v>
      </c>
      <c r="B277" s="13" t="s">
        <v>350</v>
      </c>
      <c r="C277" s="14" t="s">
        <v>351</v>
      </c>
      <c r="D277" s="13" t="s">
        <v>59</v>
      </c>
      <c r="E277" s="15">
        <v>6</v>
      </c>
      <c r="F277" s="19">
        <v>54.31</v>
      </c>
      <c r="G277" s="19">
        <v>325.86</v>
      </c>
      <c r="H277" s="42">
        <f>SUM($G$2:G277)</f>
        <v>3081312.2333</v>
      </c>
      <c r="I277" s="43">
        <f>Tabela2[[#This Row],[CUSTO TOTAL
ACUMULADO]]/$H$449</f>
        <v>0.99354958352437717</v>
      </c>
      <c r="J277" s="44">
        <v>276</v>
      </c>
    </row>
    <row r="278" spans="1:10" ht="28.5" x14ac:dyDescent="0.25">
      <c r="A278" s="41" t="s">
        <v>107</v>
      </c>
      <c r="B278" s="13" t="s">
        <v>110</v>
      </c>
      <c r="C278" s="14" t="s">
        <v>111</v>
      </c>
      <c r="D278" s="13" t="s">
        <v>29</v>
      </c>
      <c r="E278" s="15">
        <v>40</v>
      </c>
      <c r="F278" s="19">
        <v>7.91</v>
      </c>
      <c r="G278" s="19">
        <v>316.39999999999998</v>
      </c>
      <c r="H278" s="42">
        <f>SUM($G$2:G278)</f>
        <v>3081628.6332999999</v>
      </c>
      <c r="I278" s="43">
        <f>Tabela2[[#This Row],[CUSTO TOTAL
ACUMULADO]]/$H$449</f>
        <v>0.99365160469731439</v>
      </c>
      <c r="J278" s="44">
        <v>277</v>
      </c>
    </row>
    <row r="279" spans="1:10" ht="42.75" x14ac:dyDescent="0.25">
      <c r="A279" s="41" t="s">
        <v>400</v>
      </c>
      <c r="B279" s="13" t="s">
        <v>401</v>
      </c>
      <c r="C279" s="14" t="s">
        <v>402</v>
      </c>
      <c r="D279" s="13" t="s">
        <v>73</v>
      </c>
      <c r="E279" s="15">
        <v>3.9</v>
      </c>
      <c r="F279" s="19">
        <v>80.16</v>
      </c>
      <c r="G279" s="19">
        <v>312.62399999999997</v>
      </c>
      <c r="H279" s="42">
        <f>SUM($G$2:G279)</f>
        <v>3081941.2572999997</v>
      </c>
      <c r="I279" s="43">
        <f>Tabela2[[#This Row],[CUSTO TOTAL
ACUMULADO]]/$H$449</f>
        <v>0.99375240832300438</v>
      </c>
      <c r="J279" s="44">
        <v>278</v>
      </c>
    </row>
    <row r="280" spans="1:10" ht="42.75" x14ac:dyDescent="0.25">
      <c r="A280" s="41" t="s">
        <v>408</v>
      </c>
      <c r="B280" s="13" t="s">
        <v>409</v>
      </c>
      <c r="C280" s="14" t="s">
        <v>410</v>
      </c>
      <c r="D280" s="13" t="s">
        <v>73</v>
      </c>
      <c r="E280" s="15">
        <v>3.79</v>
      </c>
      <c r="F280" s="19">
        <v>80.16</v>
      </c>
      <c r="G280" s="19">
        <v>303.8064</v>
      </c>
      <c r="H280" s="42">
        <f>SUM($G$2:G280)</f>
        <v>3082245.0636999998</v>
      </c>
      <c r="I280" s="43">
        <f>Tabela2[[#This Row],[CUSTO TOTAL
ACUMULADO]]/$H$449</f>
        <v>0.99385036876950827</v>
      </c>
      <c r="J280" s="44">
        <v>279</v>
      </c>
    </row>
    <row r="281" spans="1:10" ht="42.75" x14ac:dyDescent="0.25">
      <c r="A281" s="41" t="s">
        <v>223</v>
      </c>
      <c r="B281" s="13"/>
      <c r="C281" s="14" t="s">
        <v>30532</v>
      </c>
      <c r="D281" s="13" t="s">
        <v>29</v>
      </c>
      <c r="E281" s="15">
        <v>2</v>
      </c>
      <c r="F281" s="19">
        <v>149.1</v>
      </c>
      <c r="G281" s="19">
        <v>298.2</v>
      </c>
      <c r="H281" s="42">
        <f>SUM($G$2:G281)</f>
        <v>3082543.2637</v>
      </c>
      <c r="I281" s="43">
        <f>Tabela2[[#This Row],[CUSTO TOTAL
ACUMULADO]]/$H$449</f>
        <v>0.99394652146789608</v>
      </c>
      <c r="J281" s="44">
        <v>280</v>
      </c>
    </row>
    <row r="282" spans="1:10" ht="42.75" x14ac:dyDescent="0.25">
      <c r="A282" s="41" t="s">
        <v>444</v>
      </c>
      <c r="B282" s="17">
        <v>119203</v>
      </c>
      <c r="C282" s="14" t="s">
        <v>446</v>
      </c>
      <c r="D282" s="13" t="s">
        <v>29</v>
      </c>
      <c r="E282" s="15">
        <v>1</v>
      </c>
      <c r="F282" s="19">
        <v>293.98</v>
      </c>
      <c r="G282" s="19">
        <v>293.98</v>
      </c>
      <c r="H282" s="42">
        <f>SUM($G$2:G282)</f>
        <v>3082837.2437</v>
      </c>
      <c r="I282" s="43">
        <f>Tabela2[[#This Row],[CUSTO TOTAL
ACUMULADO]]/$H$449</f>
        <v>0.99404131345405311</v>
      </c>
      <c r="J282" s="44">
        <v>281</v>
      </c>
    </row>
    <row r="283" spans="1:10" ht="28.5" x14ac:dyDescent="0.25">
      <c r="A283" s="41" t="s">
        <v>30463</v>
      </c>
      <c r="B283" s="17">
        <v>4805757</v>
      </c>
      <c r="C283" s="14" t="s">
        <v>309</v>
      </c>
      <c r="D283" s="13" t="s">
        <v>73</v>
      </c>
      <c r="E283" s="15">
        <v>35</v>
      </c>
      <c r="F283" s="19">
        <v>8.2799999999999994</v>
      </c>
      <c r="G283" s="19">
        <v>289.79999999999995</v>
      </c>
      <c r="H283" s="42">
        <f>SUM($G$2:G283)</f>
        <v>3083127.0436999998</v>
      </c>
      <c r="I283" s="43">
        <f>Tabela2[[#This Row],[CUSTO TOTAL
ACUMULADO]]/$H$449</f>
        <v>0.99413475762572567</v>
      </c>
      <c r="J283" s="44">
        <v>282</v>
      </c>
    </row>
    <row r="284" spans="1:10" ht="28.5" x14ac:dyDescent="0.25">
      <c r="A284" s="41" t="s">
        <v>30545</v>
      </c>
      <c r="B284" s="13">
        <v>100574</v>
      </c>
      <c r="C284" s="14" t="s">
        <v>30348</v>
      </c>
      <c r="D284" s="13" t="s">
        <v>73</v>
      </c>
      <c r="E284" s="15">
        <v>166.98</v>
      </c>
      <c r="F284" s="19">
        <v>1.72</v>
      </c>
      <c r="G284" s="19">
        <v>287.2056</v>
      </c>
      <c r="H284" s="42">
        <f>SUM($G$2:G284)</f>
        <v>3083414.2492999998</v>
      </c>
      <c r="I284" s="43">
        <f>Tabela2[[#This Row],[CUSTO TOTAL
ACUMULADO]]/$H$449</f>
        <v>0.99422736524957567</v>
      </c>
      <c r="J284" s="44">
        <v>283</v>
      </c>
    </row>
    <row r="285" spans="1:10" ht="42.75" x14ac:dyDescent="0.25">
      <c r="A285" s="41" t="s">
        <v>731</v>
      </c>
      <c r="B285" s="13">
        <v>100947</v>
      </c>
      <c r="C285" s="14" t="s">
        <v>30387</v>
      </c>
      <c r="D285" s="13" t="s">
        <v>742</v>
      </c>
      <c r="E285" s="15">
        <v>102.19</v>
      </c>
      <c r="F285" s="19">
        <v>2.76</v>
      </c>
      <c r="G285" s="19">
        <v>282.0444</v>
      </c>
      <c r="H285" s="42">
        <f>SUM($G$2:G285)</f>
        <v>3083696.2936999998</v>
      </c>
      <c r="I285" s="43">
        <f>Tabela2[[#This Row],[CUSTO TOTAL
ACUMULADO]]/$H$449</f>
        <v>0.99431830867722548</v>
      </c>
      <c r="J285" s="44">
        <v>284</v>
      </c>
    </row>
    <row r="286" spans="1:10" ht="28.5" x14ac:dyDescent="0.25">
      <c r="A286" s="41" t="s">
        <v>573</v>
      </c>
      <c r="B286" s="13">
        <v>93358</v>
      </c>
      <c r="C286" s="14" t="s">
        <v>30374</v>
      </c>
      <c r="D286" s="13" t="s">
        <v>73</v>
      </c>
      <c r="E286" s="15">
        <v>3.02</v>
      </c>
      <c r="F286" s="19">
        <v>92.97</v>
      </c>
      <c r="G286" s="19">
        <v>280.76940000000002</v>
      </c>
      <c r="H286" s="42">
        <f>SUM($G$2:G286)</f>
        <v>3083977.0630999999</v>
      </c>
      <c r="I286" s="43">
        <f>Tabela2[[#This Row],[CUSTO TOTAL
ACUMULADO]]/$H$449</f>
        <v>0.99440884098921312</v>
      </c>
      <c r="J286" s="44">
        <v>285</v>
      </c>
    </row>
    <row r="287" spans="1:10" ht="28.5" x14ac:dyDescent="0.25">
      <c r="A287" s="41" t="s">
        <v>578</v>
      </c>
      <c r="B287" s="13" t="s">
        <v>508</v>
      </c>
      <c r="C287" s="14" t="s">
        <v>509</v>
      </c>
      <c r="D287" s="13" t="s">
        <v>68</v>
      </c>
      <c r="E287" s="15">
        <v>6.88</v>
      </c>
      <c r="F287" s="19">
        <v>40.369999999999997</v>
      </c>
      <c r="G287" s="19">
        <v>277.74559999999997</v>
      </c>
      <c r="H287" s="42">
        <f>SUM($G$2:G287)</f>
        <v>3084254.8086999999</v>
      </c>
      <c r="I287" s="43">
        <f>Tabela2[[#This Row],[CUSTO TOTAL
ACUMULADO]]/$H$449</f>
        <v>0.99449839829607201</v>
      </c>
      <c r="J287" s="44">
        <v>286</v>
      </c>
    </row>
    <row r="288" spans="1:10" ht="42.75" x14ac:dyDescent="0.25">
      <c r="A288" s="41" t="s">
        <v>478</v>
      </c>
      <c r="B288" s="13" t="s">
        <v>401</v>
      </c>
      <c r="C288" s="14" t="s">
        <v>402</v>
      </c>
      <c r="D288" s="13" t="s">
        <v>73</v>
      </c>
      <c r="E288" s="15">
        <v>3.46</v>
      </c>
      <c r="F288" s="19">
        <v>80.16</v>
      </c>
      <c r="G288" s="19">
        <v>277.35359999999997</v>
      </c>
      <c r="H288" s="42">
        <f>SUM($G$2:G288)</f>
        <v>3084532.1623</v>
      </c>
      <c r="I288" s="43">
        <f>Tabela2[[#This Row],[CUSTO TOTAL
ACUMULADO]]/$H$449</f>
        <v>0.99458782920501754</v>
      </c>
      <c r="J288" s="44">
        <v>287</v>
      </c>
    </row>
    <row r="289" spans="1:10" ht="28.5" x14ac:dyDescent="0.25">
      <c r="A289" s="41" t="s">
        <v>504</v>
      </c>
      <c r="B289" s="13" t="s">
        <v>505</v>
      </c>
      <c r="C289" s="14" t="s">
        <v>506</v>
      </c>
      <c r="D289" s="13" t="s">
        <v>73</v>
      </c>
      <c r="E289" s="15">
        <v>0.4</v>
      </c>
      <c r="F289" s="19">
        <v>689.84</v>
      </c>
      <c r="G289" s="19">
        <v>275.93600000000004</v>
      </c>
      <c r="H289" s="42">
        <f>SUM($G$2:G289)</f>
        <v>3084808.0983000002</v>
      </c>
      <c r="I289" s="43">
        <f>Tabela2[[#This Row],[CUSTO TOTAL
ACUMULADO]]/$H$449</f>
        <v>0.99467680301783556</v>
      </c>
      <c r="J289" s="44">
        <v>288</v>
      </c>
    </row>
    <row r="290" spans="1:10" ht="42.75" x14ac:dyDescent="0.25">
      <c r="A290" s="41" t="s">
        <v>495</v>
      </c>
      <c r="B290" s="13">
        <v>97092</v>
      </c>
      <c r="C290" s="14" t="s">
        <v>30368</v>
      </c>
      <c r="D290" s="13" t="s">
        <v>116</v>
      </c>
      <c r="E290" s="15">
        <v>13.93</v>
      </c>
      <c r="F290" s="19">
        <v>19.2</v>
      </c>
      <c r="G290" s="19">
        <v>267.45599999999996</v>
      </c>
      <c r="H290" s="42">
        <f>SUM($G$2:G290)</f>
        <v>3085075.5543</v>
      </c>
      <c r="I290" s="43">
        <f>Tabela2[[#This Row],[CUSTO TOTAL
ACUMULADO]]/$H$449</f>
        <v>0.99476304250844583</v>
      </c>
      <c r="J290" s="44">
        <v>289</v>
      </c>
    </row>
    <row r="291" spans="1:10" x14ac:dyDescent="0.25">
      <c r="A291" s="41" t="s">
        <v>30587</v>
      </c>
      <c r="B291" s="13" t="s">
        <v>23784</v>
      </c>
      <c r="C291" s="12" t="s">
        <v>23785</v>
      </c>
      <c r="D291" s="13" t="s">
        <v>29</v>
      </c>
      <c r="E291" s="15">
        <v>7.2</v>
      </c>
      <c r="F291" s="19">
        <v>36.31</v>
      </c>
      <c r="G291" s="19">
        <v>261.43200000000002</v>
      </c>
      <c r="H291" s="42">
        <f>SUM($G$2:G291)</f>
        <v>3085336.9863</v>
      </c>
      <c r="I291" s="43">
        <f>Tabela2[[#This Row],[CUSTO TOTAL
ACUMULADO]]/$H$449</f>
        <v>0.99484733959846894</v>
      </c>
      <c r="J291" s="44">
        <v>290</v>
      </c>
    </row>
    <row r="292" spans="1:10" ht="28.5" x14ac:dyDescent="0.25">
      <c r="A292" s="41" t="s">
        <v>148</v>
      </c>
      <c r="B292" s="13">
        <v>6310</v>
      </c>
      <c r="C292" s="14" t="s">
        <v>30334</v>
      </c>
      <c r="D292" s="13" t="s">
        <v>29</v>
      </c>
      <c r="E292" s="15">
        <v>1</v>
      </c>
      <c r="F292" s="19">
        <v>248.25</v>
      </c>
      <c r="G292" s="19">
        <v>248.25</v>
      </c>
      <c r="H292" s="42">
        <f>SUM($G$2:G292)</f>
        <v>3085585.2363</v>
      </c>
      <c r="I292" s="43">
        <f>Tabela2[[#This Row],[CUSTO TOTAL
ACUMULADO]]/$H$449</f>
        <v>0.99492738623621124</v>
      </c>
      <c r="J292" s="44">
        <v>291</v>
      </c>
    </row>
    <row r="293" spans="1:10" ht="42.75" x14ac:dyDescent="0.25">
      <c r="A293" s="41" t="s">
        <v>433</v>
      </c>
      <c r="B293" s="13">
        <v>119230</v>
      </c>
      <c r="C293" s="14" t="s">
        <v>434</v>
      </c>
      <c r="D293" s="13" t="s">
        <v>29</v>
      </c>
      <c r="E293" s="15">
        <v>2</v>
      </c>
      <c r="F293" s="19">
        <v>123.16</v>
      </c>
      <c r="G293" s="19">
        <v>246.32</v>
      </c>
      <c r="H293" s="42">
        <f>SUM($G$2:G293)</f>
        <v>3085831.5562999998</v>
      </c>
      <c r="I293" s="43">
        <f>Tabela2[[#This Row],[CUSTO TOTAL
ACUMULADO]]/$H$449</f>
        <v>0.99500681055769635</v>
      </c>
      <c r="J293" s="44">
        <v>292</v>
      </c>
    </row>
    <row r="294" spans="1:10" ht="42.75" x14ac:dyDescent="0.25">
      <c r="A294" s="41" t="s">
        <v>581</v>
      </c>
      <c r="B294" s="13" t="s">
        <v>415</v>
      </c>
      <c r="C294" s="14" t="s">
        <v>416</v>
      </c>
      <c r="D294" s="13" t="s">
        <v>73</v>
      </c>
      <c r="E294" s="15">
        <v>2.29</v>
      </c>
      <c r="F294" s="19">
        <v>106.54</v>
      </c>
      <c r="G294" s="19">
        <v>243.97660000000002</v>
      </c>
      <c r="H294" s="42">
        <f>SUM($G$2:G294)</f>
        <v>3086075.5329</v>
      </c>
      <c r="I294" s="43">
        <f>Tabela2[[#This Row],[CUSTO TOTAL
ACUMULADO]]/$H$449</f>
        <v>0.9950854792647168</v>
      </c>
      <c r="J294" s="44">
        <v>293</v>
      </c>
    </row>
    <row r="295" spans="1:10" ht="42.75" x14ac:dyDescent="0.25">
      <c r="A295" s="41" t="s">
        <v>333</v>
      </c>
      <c r="B295" s="13" t="s">
        <v>18720</v>
      </c>
      <c r="C295" s="20" t="s">
        <v>30394</v>
      </c>
      <c r="D295" s="13" t="s">
        <v>29</v>
      </c>
      <c r="E295" s="15">
        <v>2</v>
      </c>
      <c r="F295" s="19">
        <v>117.16</v>
      </c>
      <c r="G295" s="19">
        <v>234.32</v>
      </c>
      <c r="H295" s="42">
        <f>SUM($G$2:G295)</f>
        <v>3086309.8528999998</v>
      </c>
      <c r="I295" s="43">
        <f>Tabela2[[#This Row],[CUSTO TOTAL
ACUMULADO]]/$H$449</f>
        <v>0.99516103426232305</v>
      </c>
      <c r="J295" s="44">
        <v>294</v>
      </c>
    </row>
    <row r="296" spans="1:10" ht="42.75" x14ac:dyDescent="0.25">
      <c r="A296" s="41" t="s">
        <v>169</v>
      </c>
      <c r="B296" s="13">
        <v>3934</v>
      </c>
      <c r="C296" s="14" t="s">
        <v>30330</v>
      </c>
      <c r="D296" s="13" t="s">
        <v>29</v>
      </c>
      <c r="E296" s="15">
        <v>1</v>
      </c>
      <c r="F296" s="19">
        <v>228.17</v>
      </c>
      <c r="G296" s="19">
        <v>228.17</v>
      </c>
      <c r="H296" s="42">
        <f>SUM($G$2:G296)</f>
        <v>3086538.0228999997</v>
      </c>
      <c r="I296" s="43">
        <f>Tabela2[[#This Row],[CUSTO TOTAL
ACUMULADO]]/$H$449</f>
        <v>0.99523460623144155</v>
      </c>
      <c r="J296" s="44">
        <v>295</v>
      </c>
    </row>
    <row r="297" spans="1:10" ht="42.75" x14ac:dyDescent="0.25">
      <c r="A297" s="41" t="s">
        <v>335</v>
      </c>
      <c r="B297" s="13">
        <v>95782</v>
      </c>
      <c r="C297" s="14" t="s">
        <v>30354</v>
      </c>
      <c r="D297" s="13" t="s">
        <v>29</v>
      </c>
      <c r="E297" s="15">
        <v>5</v>
      </c>
      <c r="F297" s="19">
        <v>45.49</v>
      </c>
      <c r="G297" s="19">
        <v>227.45000000000002</v>
      </c>
      <c r="H297" s="42">
        <f>SUM($G$2:G297)</f>
        <v>3086765.4728999999</v>
      </c>
      <c r="I297" s="43">
        <f>Tabela2[[#This Row],[CUSTO TOTAL
ACUMULADO]]/$H$449</f>
        <v>0.99530794604112738</v>
      </c>
      <c r="J297" s="44">
        <v>296</v>
      </c>
    </row>
    <row r="298" spans="1:10" ht="28.5" x14ac:dyDescent="0.25">
      <c r="A298" s="41" t="s">
        <v>568</v>
      </c>
      <c r="B298" s="13">
        <v>93382</v>
      </c>
      <c r="C298" s="14" t="s">
        <v>30352</v>
      </c>
      <c r="D298" s="13" t="s">
        <v>73</v>
      </c>
      <c r="E298" s="15">
        <v>7.45</v>
      </c>
      <c r="F298" s="19">
        <v>30.11</v>
      </c>
      <c r="G298" s="19">
        <v>224.31950000000001</v>
      </c>
      <c r="H298" s="42">
        <f>SUM($G$2:G298)</f>
        <v>3086989.7924000002</v>
      </c>
      <c r="I298" s="43">
        <f>Tabela2[[#This Row],[CUSTO TOTAL
ACUMULADO]]/$H$449</f>
        <v>0.99538027644094629</v>
      </c>
      <c r="J298" s="44">
        <v>297</v>
      </c>
    </row>
    <row r="299" spans="1:10" ht="42.75" x14ac:dyDescent="0.25">
      <c r="A299" s="41" t="s">
        <v>30589</v>
      </c>
      <c r="B299" s="13" t="s">
        <v>734</v>
      </c>
      <c r="C299" s="14" t="s">
        <v>735</v>
      </c>
      <c r="D299" s="13" t="s">
        <v>68</v>
      </c>
      <c r="E299" s="15">
        <v>4.7300000000000004</v>
      </c>
      <c r="F299" s="19">
        <v>47.31</v>
      </c>
      <c r="G299" s="19">
        <v>223.77630000000002</v>
      </c>
      <c r="H299" s="42">
        <f>SUM($G$2:G299)</f>
        <v>3087213.5687000002</v>
      </c>
      <c r="I299" s="43">
        <f>Tabela2[[#This Row],[CUSTO TOTAL
ACUMULADO]]/$H$449</f>
        <v>0.99545243168937092</v>
      </c>
      <c r="J299" s="44">
        <v>298</v>
      </c>
    </row>
    <row r="300" spans="1:10" ht="42.75" x14ac:dyDescent="0.25">
      <c r="A300" s="41" t="s">
        <v>123</v>
      </c>
      <c r="B300" s="13"/>
      <c r="C300" s="14" t="s">
        <v>30534</v>
      </c>
      <c r="D300" s="13" t="s">
        <v>29</v>
      </c>
      <c r="E300" s="15">
        <v>1</v>
      </c>
      <c r="F300" s="19">
        <v>221.52</v>
      </c>
      <c r="G300" s="19">
        <v>221.52</v>
      </c>
      <c r="H300" s="42">
        <f>SUM($G$2:G300)</f>
        <v>3087435.0887000002</v>
      </c>
      <c r="I300" s="43">
        <f>Tabela2[[#This Row],[CUSTO TOTAL
ACUMULADO]]/$H$449</f>
        <v>0.99552385940817334</v>
      </c>
      <c r="J300" s="44">
        <v>299</v>
      </c>
    </row>
    <row r="301" spans="1:10" ht="42.75" x14ac:dyDescent="0.25">
      <c r="A301" s="41" t="s">
        <v>162</v>
      </c>
      <c r="B301" s="13"/>
      <c r="C301" s="14" t="s">
        <v>30533</v>
      </c>
      <c r="D301" s="13" t="s">
        <v>29</v>
      </c>
      <c r="E301" s="15">
        <v>1</v>
      </c>
      <c r="F301" s="19">
        <v>221.52</v>
      </c>
      <c r="G301" s="19">
        <v>221.52</v>
      </c>
      <c r="H301" s="42">
        <f>SUM($G$2:G301)</f>
        <v>3087656.6087000002</v>
      </c>
      <c r="I301" s="43">
        <f>Tabela2[[#This Row],[CUSTO TOTAL
ACUMULADO]]/$H$449</f>
        <v>0.99559528712697565</v>
      </c>
      <c r="J301" s="44">
        <v>300</v>
      </c>
    </row>
    <row r="302" spans="1:10" ht="42.75" x14ac:dyDescent="0.25">
      <c r="A302" s="41" t="s">
        <v>222</v>
      </c>
      <c r="B302" s="13"/>
      <c r="C302" s="14" t="s">
        <v>30537</v>
      </c>
      <c r="D302" s="13" t="s">
        <v>29</v>
      </c>
      <c r="E302" s="15">
        <v>2</v>
      </c>
      <c r="F302" s="19">
        <v>110.73</v>
      </c>
      <c r="G302" s="19">
        <v>221.46</v>
      </c>
      <c r="H302" s="42">
        <f>SUM($G$2:G302)</f>
        <v>3087878.0687000002</v>
      </c>
      <c r="I302" s="43">
        <f>Tabela2[[#This Row],[CUSTO TOTAL
ACUMULADO]]/$H$449</f>
        <v>0.99566669549915854</v>
      </c>
      <c r="J302" s="44">
        <v>301</v>
      </c>
    </row>
    <row r="303" spans="1:10" ht="42.75" x14ac:dyDescent="0.25">
      <c r="A303" s="41" t="s">
        <v>525</v>
      </c>
      <c r="B303" s="13" t="s">
        <v>415</v>
      </c>
      <c r="C303" s="14" t="s">
        <v>416</v>
      </c>
      <c r="D303" s="13" t="s">
        <v>73</v>
      </c>
      <c r="E303" s="15">
        <v>2.0499999999999998</v>
      </c>
      <c r="F303" s="19">
        <v>106.54</v>
      </c>
      <c r="G303" s="19">
        <v>218.40699999999998</v>
      </c>
      <c r="H303" s="42">
        <f>SUM($G$2:G303)</f>
        <v>3088096.4757000003</v>
      </c>
      <c r="I303" s="43">
        <f>Tabela2[[#This Row],[CUSTO TOTAL
ACUMULADO]]/$H$449</f>
        <v>0.99573711945085808</v>
      </c>
      <c r="J303" s="44">
        <v>302</v>
      </c>
    </row>
    <row r="304" spans="1:10" ht="57" x14ac:dyDescent="0.25">
      <c r="A304" s="41" t="s">
        <v>512</v>
      </c>
      <c r="B304" s="13" t="s">
        <v>412</v>
      </c>
      <c r="C304" s="14" t="s">
        <v>413</v>
      </c>
      <c r="D304" s="13" t="s">
        <v>73</v>
      </c>
      <c r="E304" s="15">
        <v>7.85</v>
      </c>
      <c r="F304" s="19">
        <v>27.8</v>
      </c>
      <c r="G304" s="19">
        <v>218.23</v>
      </c>
      <c r="H304" s="42">
        <f>SUM($G$2:G304)</f>
        <v>3088314.7057000003</v>
      </c>
      <c r="I304" s="43">
        <f>Tabela2[[#This Row],[CUSTO TOTAL
ACUMULADO]]/$H$449</f>
        <v>0.99580748633003024</v>
      </c>
      <c r="J304" s="44">
        <v>303</v>
      </c>
    </row>
    <row r="305" spans="1:10" ht="42.75" x14ac:dyDescent="0.25">
      <c r="A305" s="41" t="s">
        <v>142</v>
      </c>
      <c r="B305" s="13">
        <v>92343</v>
      </c>
      <c r="C305" s="14" t="s">
        <v>30320</v>
      </c>
      <c r="D305" s="13" t="s">
        <v>59</v>
      </c>
      <c r="E305" s="15">
        <v>1</v>
      </c>
      <c r="F305" s="19">
        <v>217.92</v>
      </c>
      <c r="G305" s="19">
        <v>217.92</v>
      </c>
      <c r="H305" s="42">
        <f>SUM($G$2:G305)</f>
        <v>3088532.6257000002</v>
      </c>
      <c r="I305" s="43">
        <f>Tabela2[[#This Row],[CUSTO TOTAL
ACUMULADO]]/$H$449</f>
        <v>0.99587775325166894</v>
      </c>
      <c r="J305" s="44">
        <v>304</v>
      </c>
    </row>
    <row r="306" spans="1:10" ht="42.75" x14ac:dyDescent="0.25">
      <c r="A306" s="41" t="s">
        <v>460</v>
      </c>
      <c r="B306" s="13" t="s">
        <v>401</v>
      </c>
      <c r="C306" s="14" t="s">
        <v>402</v>
      </c>
      <c r="D306" s="13" t="s">
        <v>73</v>
      </c>
      <c r="E306" s="15">
        <v>2.6999999999999997</v>
      </c>
      <c r="F306" s="19">
        <v>80.16</v>
      </c>
      <c r="G306" s="19">
        <v>216.43199999999996</v>
      </c>
      <c r="H306" s="42">
        <f>SUM($G$2:G306)</f>
        <v>3088749.0577000002</v>
      </c>
      <c r="I306" s="43">
        <f>Tabela2[[#This Row],[CUSTO TOTAL
ACUMULADO]]/$H$449</f>
        <v>0.99594754037714661</v>
      </c>
      <c r="J306" s="44">
        <v>305</v>
      </c>
    </row>
    <row r="307" spans="1:10" ht="28.5" x14ac:dyDescent="0.25">
      <c r="A307" s="41" t="s">
        <v>160</v>
      </c>
      <c r="B307" s="13">
        <v>6322</v>
      </c>
      <c r="C307" s="14" t="s">
        <v>30325</v>
      </c>
      <c r="D307" s="13" t="s">
        <v>29</v>
      </c>
      <c r="E307" s="15">
        <v>1</v>
      </c>
      <c r="F307" s="19">
        <v>213.86</v>
      </c>
      <c r="G307" s="19">
        <v>213.86</v>
      </c>
      <c r="H307" s="42">
        <f>SUM($G$2:G307)</f>
        <v>3088962.9177000001</v>
      </c>
      <c r="I307" s="43">
        <f>Tabela2[[#This Row],[CUSTO TOTAL
ACUMULADO]]/$H$449</f>
        <v>0.99601649817753968</v>
      </c>
      <c r="J307" s="44">
        <v>306</v>
      </c>
    </row>
    <row r="308" spans="1:10" ht="57" x14ac:dyDescent="0.25">
      <c r="A308" s="41" t="s">
        <v>496</v>
      </c>
      <c r="B308" s="13" t="s">
        <v>296</v>
      </c>
      <c r="C308" s="14" t="s">
        <v>297</v>
      </c>
      <c r="D308" s="13" t="s">
        <v>73</v>
      </c>
      <c r="E308" s="15">
        <v>0.22</v>
      </c>
      <c r="F308" s="19">
        <v>964.32</v>
      </c>
      <c r="G308" s="19">
        <v>212.15040000000002</v>
      </c>
      <c r="H308" s="42">
        <f>SUM($G$2:G308)</f>
        <v>3089175.0681000003</v>
      </c>
      <c r="I308" s="43">
        <f>Tabela2[[#This Row],[CUSTO TOTAL
ACUMULADO]]/$H$449</f>
        <v>0.9960849047282575</v>
      </c>
      <c r="J308" s="44">
        <v>307</v>
      </c>
    </row>
    <row r="309" spans="1:10" ht="28.5" x14ac:dyDescent="0.25">
      <c r="A309" s="41" t="s">
        <v>166</v>
      </c>
      <c r="B309" s="13">
        <v>1777</v>
      </c>
      <c r="C309" s="14" t="s">
        <v>30327</v>
      </c>
      <c r="D309" s="13" t="s">
        <v>29</v>
      </c>
      <c r="E309" s="15">
        <v>2</v>
      </c>
      <c r="F309" s="19">
        <v>104.82</v>
      </c>
      <c r="G309" s="19">
        <v>209.64</v>
      </c>
      <c r="H309" s="42">
        <f>SUM($G$2:G309)</f>
        <v>3089384.7081000004</v>
      </c>
      <c r="I309" s="43">
        <f>Tabela2[[#This Row],[CUSTO TOTAL
ACUMULADO]]/$H$449</f>
        <v>0.99615250181641979</v>
      </c>
      <c r="J309" s="44">
        <v>308</v>
      </c>
    </row>
    <row r="310" spans="1:10" ht="42.75" x14ac:dyDescent="0.25">
      <c r="A310" s="41" t="s">
        <v>463</v>
      </c>
      <c r="B310" s="13" t="s">
        <v>409</v>
      </c>
      <c r="C310" s="14" t="s">
        <v>410</v>
      </c>
      <c r="D310" s="13" t="s">
        <v>73</v>
      </c>
      <c r="E310" s="15">
        <v>2.59</v>
      </c>
      <c r="F310" s="19">
        <v>80.16</v>
      </c>
      <c r="G310" s="19">
        <v>207.61439999999999</v>
      </c>
      <c r="H310" s="42">
        <f>SUM($G$2:G310)</f>
        <v>3089592.3225000002</v>
      </c>
      <c r="I310" s="43">
        <f>Tabela2[[#This Row],[CUSTO TOTAL
ACUMULADO]]/$H$449</f>
        <v>0.99621944576271138</v>
      </c>
      <c r="J310" s="44">
        <v>309</v>
      </c>
    </row>
    <row r="311" spans="1:10" ht="57" x14ac:dyDescent="0.25">
      <c r="A311" s="41" t="s">
        <v>424</v>
      </c>
      <c r="B311" s="13" t="s">
        <v>425</v>
      </c>
      <c r="C311" s="14" t="s">
        <v>426</v>
      </c>
      <c r="D311" s="13" t="s">
        <v>59</v>
      </c>
      <c r="E311" s="15">
        <v>6</v>
      </c>
      <c r="F311" s="19">
        <v>34.51</v>
      </c>
      <c r="G311" s="19">
        <v>207.06</v>
      </c>
      <c r="H311" s="42">
        <f>SUM($G$2:G311)</f>
        <v>3089799.3825000003</v>
      </c>
      <c r="I311" s="43">
        <f>Tabela2[[#This Row],[CUSTO TOTAL
ACUMULADO]]/$H$449</f>
        <v>0.99628621094623981</v>
      </c>
      <c r="J311" s="44">
        <v>310</v>
      </c>
    </row>
    <row r="312" spans="1:10" ht="28.5" x14ac:dyDescent="0.25">
      <c r="A312" s="41" t="s">
        <v>590</v>
      </c>
      <c r="B312" s="13" t="s">
        <v>508</v>
      </c>
      <c r="C312" s="14" t="s">
        <v>509</v>
      </c>
      <c r="D312" s="13" t="s">
        <v>68</v>
      </c>
      <c r="E312" s="15">
        <v>5.04</v>
      </c>
      <c r="F312" s="19">
        <v>40.369999999999997</v>
      </c>
      <c r="G312" s="19">
        <v>203.4648</v>
      </c>
      <c r="H312" s="42">
        <f>SUM($G$2:G312)</f>
        <v>3090002.8473000005</v>
      </c>
      <c r="I312" s="43">
        <f>Tabela2[[#This Row],[CUSTO TOTAL
ACUMULADO]]/$H$449</f>
        <v>0.99635181688033414</v>
      </c>
      <c r="J312" s="44">
        <v>311</v>
      </c>
    </row>
    <row r="313" spans="1:10" ht="28.5" x14ac:dyDescent="0.25">
      <c r="A313" s="41" t="s">
        <v>179</v>
      </c>
      <c r="B313" s="13" t="s">
        <v>184</v>
      </c>
      <c r="C313" s="14" t="s">
        <v>185</v>
      </c>
      <c r="D313" s="13" t="s">
        <v>29</v>
      </c>
      <c r="E313" s="15">
        <v>7</v>
      </c>
      <c r="F313" s="19">
        <v>28.79</v>
      </c>
      <c r="G313" s="19">
        <v>201.53</v>
      </c>
      <c r="H313" s="42">
        <f>SUM($G$2:G313)</f>
        <v>3090204.3773000003</v>
      </c>
      <c r="I313" s="43">
        <f>Tabela2[[#This Row],[CUSTO TOTAL
ACUMULADO]]/$H$449</f>
        <v>0.99641679895044166</v>
      </c>
      <c r="J313" s="44">
        <v>312</v>
      </c>
    </row>
    <row r="314" spans="1:10" ht="28.5" x14ac:dyDescent="0.25">
      <c r="A314" s="41" t="s">
        <v>209</v>
      </c>
      <c r="B314" s="13">
        <v>1789</v>
      </c>
      <c r="C314" s="14" t="s">
        <v>30338</v>
      </c>
      <c r="D314" s="13" t="s">
        <v>29</v>
      </c>
      <c r="E314" s="15">
        <v>2</v>
      </c>
      <c r="F314" s="19">
        <v>100.59</v>
      </c>
      <c r="G314" s="19">
        <v>201.18</v>
      </c>
      <c r="H314" s="42">
        <f>SUM($G$2:G314)</f>
        <v>3090405.5573000005</v>
      </c>
      <c r="I314" s="43">
        <f>Tabela2[[#This Row],[CUSTO TOTAL
ACUMULADO]]/$H$449</f>
        <v>0.99648166816526951</v>
      </c>
      <c r="J314" s="44">
        <v>313</v>
      </c>
    </row>
    <row r="315" spans="1:10" ht="28.5" x14ac:dyDescent="0.25">
      <c r="A315" s="41" t="s">
        <v>470</v>
      </c>
      <c r="B315" s="13">
        <v>43097</v>
      </c>
      <c r="C315" s="14" t="s">
        <v>30429</v>
      </c>
      <c r="D315" s="13" t="s">
        <v>29</v>
      </c>
      <c r="E315" s="15">
        <v>3</v>
      </c>
      <c r="F315" s="19">
        <v>65.33</v>
      </c>
      <c r="G315" s="19">
        <v>195.99</v>
      </c>
      <c r="H315" s="42">
        <f>SUM($G$2:G315)</f>
        <v>3090601.5473000007</v>
      </c>
      <c r="I315" s="43">
        <f>Tabela2[[#This Row],[CUSTO TOTAL
ACUMULADO]]/$H$449</f>
        <v>0.99654486389751984</v>
      </c>
      <c r="J315" s="44">
        <v>314</v>
      </c>
    </row>
    <row r="316" spans="1:10" ht="57" x14ac:dyDescent="0.25">
      <c r="A316" s="41" t="s">
        <v>306</v>
      </c>
      <c r="B316" s="13" t="s">
        <v>292</v>
      </c>
      <c r="C316" s="14" t="s">
        <v>293</v>
      </c>
      <c r="D316" s="13" t="s">
        <v>73</v>
      </c>
      <c r="E316" s="15">
        <v>0.22</v>
      </c>
      <c r="F316" s="19">
        <v>884.53</v>
      </c>
      <c r="G316" s="19">
        <v>194.5966</v>
      </c>
      <c r="H316" s="42">
        <f>SUM($G$2:G316)</f>
        <v>3090796.1439000005</v>
      </c>
      <c r="I316" s="43">
        <f>Tabela2[[#This Row],[CUSTO TOTAL
ACUMULADO]]/$H$449</f>
        <v>0.99660761033677892</v>
      </c>
      <c r="J316" s="44">
        <v>315</v>
      </c>
    </row>
    <row r="317" spans="1:10" ht="42.75" x14ac:dyDescent="0.25">
      <c r="A317" s="41" t="s">
        <v>331</v>
      </c>
      <c r="B317" s="13">
        <v>95802</v>
      </c>
      <c r="C317" s="14" t="s">
        <v>30353</v>
      </c>
      <c r="D317" s="13" t="s">
        <v>29</v>
      </c>
      <c r="E317" s="15">
        <v>3</v>
      </c>
      <c r="F317" s="19">
        <v>64.180000000000007</v>
      </c>
      <c r="G317" s="19">
        <v>192.54000000000002</v>
      </c>
      <c r="H317" s="42">
        <f>SUM($G$2:G317)</f>
        <v>3090988.6839000005</v>
      </c>
      <c r="I317" s="43">
        <f>Tabela2[[#This Row],[CUSTO TOTAL
ACUMULADO]]/$H$449</f>
        <v>0.99666969363841396</v>
      </c>
      <c r="J317" s="44">
        <v>316</v>
      </c>
    </row>
    <row r="318" spans="1:10" ht="28.5" x14ac:dyDescent="0.25">
      <c r="A318" s="41" t="s">
        <v>585</v>
      </c>
      <c r="B318" s="13">
        <v>93358</v>
      </c>
      <c r="C318" s="14" t="s">
        <v>30374</v>
      </c>
      <c r="D318" s="13" t="s">
        <v>73</v>
      </c>
      <c r="E318" s="15">
        <v>2.0499999999999998</v>
      </c>
      <c r="F318" s="19">
        <v>92.97</v>
      </c>
      <c r="G318" s="19">
        <v>190.58849999999998</v>
      </c>
      <c r="H318" s="42">
        <f>SUM($G$2:G318)</f>
        <v>3091179.2724000006</v>
      </c>
      <c r="I318" s="43">
        <f>Tabela2[[#This Row],[CUSTO TOTAL
ACUMULADO]]/$H$449</f>
        <v>0.99673114769125326</v>
      </c>
      <c r="J318" s="44">
        <v>317</v>
      </c>
    </row>
    <row r="319" spans="1:10" ht="28.5" x14ac:dyDescent="0.25">
      <c r="A319" s="41" t="s">
        <v>129</v>
      </c>
      <c r="B319" s="13" t="s">
        <v>110</v>
      </c>
      <c r="C319" s="14" t="s">
        <v>111</v>
      </c>
      <c r="D319" s="13" t="s">
        <v>29</v>
      </c>
      <c r="E319" s="15">
        <v>24</v>
      </c>
      <c r="F319" s="19">
        <v>7.91</v>
      </c>
      <c r="G319" s="19">
        <v>189.84</v>
      </c>
      <c r="H319" s="42">
        <f>SUM($G$2:G319)</f>
        <v>3091369.1124000004</v>
      </c>
      <c r="I319" s="43">
        <f>Tabela2[[#This Row],[CUSTO TOTAL
ACUMULADO]]/$H$449</f>
        <v>0.99679236039501562</v>
      </c>
      <c r="J319" s="44">
        <v>318</v>
      </c>
    </row>
    <row r="320" spans="1:10" ht="57" x14ac:dyDescent="0.25">
      <c r="A320" s="41" t="s">
        <v>644</v>
      </c>
      <c r="B320" s="13" t="s">
        <v>645</v>
      </c>
      <c r="C320" s="14" t="s">
        <v>646</v>
      </c>
      <c r="D320" s="13" t="s">
        <v>68</v>
      </c>
      <c r="E320" s="15">
        <v>11.22</v>
      </c>
      <c r="F320" s="19">
        <v>16.37</v>
      </c>
      <c r="G320" s="19">
        <v>183.67140000000003</v>
      </c>
      <c r="H320" s="42">
        <f>SUM($G$2:G320)</f>
        <v>3091552.7838000003</v>
      </c>
      <c r="I320" s="43">
        <f>Tabela2[[#This Row],[CUSTO TOTAL
ACUMULADO]]/$H$449</f>
        <v>0.99685158407283803</v>
      </c>
      <c r="J320" s="44">
        <v>319</v>
      </c>
    </row>
    <row r="321" spans="1:10" ht="28.5" x14ac:dyDescent="0.25">
      <c r="A321" s="41" t="s">
        <v>30560</v>
      </c>
      <c r="B321" s="13">
        <v>125001</v>
      </c>
      <c r="C321" s="14" t="s">
        <v>30558</v>
      </c>
      <c r="D321" s="13" t="s">
        <v>29</v>
      </c>
      <c r="E321" s="15">
        <v>1</v>
      </c>
      <c r="F321" s="19">
        <v>176.85</v>
      </c>
      <c r="G321" s="19">
        <v>176.85</v>
      </c>
      <c r="H321" s="42">
        <f>SUM($G$2:G321)</f>
        <v>3091729.6338000004</v>
      </c>
      <c r="I321" s="43">
        <f>Tabela2[[#This Row],[CUSTO TOTAL
ACUMULADO]]/$H$449</f>
        <v>0.99690860823350158</v>
      </c>
      <c r="J321" s="44">
        <v>320</v>
      </c>
    </row>
    <row r="322" spans="1:10" ht="42.75" x14ac:dyDescent="0.25">
      <c r="A322" s="41" t="s">
        <v>450</v>
      </c>
      <c r="B322" s="17">
        <v>119222</v>
      </c>
      <c r="C322" s="14" t="s">
        <v>451</v>
      </c>
      <c r="D322" s="13" t="s">
        <v>29</v>
      </c>
      <c r="E322" s="15">
        <v>63</v>
      </c>
      <c r="F322" s="19">
        <v>2.79</v>
      </c>
      <c r="G322" s="19">
        <v>175.77</v>
      </c>
      <c r="H322" s="42">
        <f>SUM($G$2:G322)</f>
        <v>3091905.4038000004</v>
      </c>
      <c r="I322" s="43">
        <f>Tabela2[[#This Row],[CUSTO TOTAL
ACUMULADO]]/$H$449</f>
        <v>0.99696528415501606</v>
      </c>
      <c r="J322" s="44">
        <v>321</v>
      </c>
    </row>
    <row r="323" spans="1:10" ht="57" x14ac:dyDescent="0.25">
      <c r="A323" s="41" t="s">
        <v>654</v>
      </c>
      <c r="B323" s="13">
        <v>103330</v>
      </c>
      <c r="C323" s="14" t="s">
        <v>30377</v>
      </c>
      <c r="D323" s="13" t="s">
        <v>68</v>
      </c>
      <c r="E323" s="15">
        <v>1.83</v>
      </c>
      <c r="F323" s="19">
        <v>95.32</v>
      </c>
      <c r="G323" s="19">
        <v>174.43559999999999</v>
      </c>
      <c r="H323" s="42">
        <f>SUM($G$2:G323)</f>
        <v>3092079.8394000004</v>
      </c>
      <c r="I323" s="43">
        <f>Tabela2[[#This Row],[CUSTO TOTAL
ACUMULADO]]/$H$449</f>
        <v>0.99702152980771519</v>
      </c>
      <c r="J323" s="44">
        <v>322</v>
      </c>
    </row>
    <row r="324" spans="1:10" ht="42.75" x14ac:dyDescent="0.25">
      <c r="A324" s="41" t="s">
        <v>481</v>
      </c>
      <c r="B324" s="13" t="s">
        <v>302</v>
      </c>
      <c r="C324" s="14" t="s">
        <v>303</v>
      </c>
      <c r="D324" s="13" t="s">
        <v>68</v>
      </c>
      <c r="E324" s="15">
        <v>2.0499999999999998</v>
      </c>
      <c r="F324" s="19">
        <v>85</v>
      </c>
      <c r="G324" s="19">
        <v>174.24999999999997</v>
      </c>
      <c r="H324" s="42">
        <f>SUM($G$2:G324)</f>
        <v>3092254.0894000004</v>
      </c>
      <c r="I324" s="43">
        <f>Tabela2[[#This Row],[CUSTO TOTAL
ACUMULADO]]/$H$449</f>
        <v>0.99707771561487168</v>
      </c>
      <c r="J324" s="44">
        <v>323</v>
      </c>
    </row>
    <row r="325" spans="1:10" ht="42.75" x14ac:dyDescent="0.25">
      <c r="A325" s="41" t="s">
        <v>455</v>
      </c>
      <c r="B325" s="13" t="s">
        <v>21481</v>
      </c>
      <c r="C325" s="14" t="s">
        <v>30428</v>
      </c>
      <c r="D325" s="13" t="s">
        <v>29</v>
      </c>
      <c r="E325" s="15">
        <v>1</v>
      </c>
      <c r="F325" s="19">
        <v>173.74</v>
      </c>
      <c r="G325" s="19">
        <v>173.74</v>
      </c>
      <c r="H325" s="42">
        <f>SUM($G$2:G325)</f>
        <v>3092427.8294000006</v>
      </c>
      <c r="I325" s="43">
        <f>Tabela2[[#This Row],[CUSTO TOTAL
ACUMULADO]]/$H$449</f>
        <v>0.99713373697576335</v>
      </c>
      <c r="J325" s="44">
        <v>324</v>
      </c>
    </row>
    <row r="326" spans="1:10" ht="42.75" x14ac:dyDescent="0.25">
      <c r="A326" s="41" t="s">
        <v>168</v>
      </c>
      <c r="B326" s="13">
        <v>4202</v>
      </c>
      <c r="C326" s="14" t="s">
        <v>30329</v>
      </c>
      <c r="D326" s="13" t="s">
        <v>29</v>
      </c>
      <c r="E326" s="15">
        <v>1</v>
      </c>
      <c r="F326" s="19">
        <v>172.52</v>
      </c>
      <c r="G326" s="19">
        <v>172.52</v>
      </c>
      <c r="H326" s="42">
        <f>SUM($G$2:G326)</f>
        <v>3092600.3494000006</v>
      </c>
      <c r="I326" s="43">
        <f>Tabela2[[#This Row],[CUSTO TOTAL
ACUMULADO]]/$H$449</f>
        <v>0.99718936495539401</v>
      </c>
      <c r="J326" s="44">
        <v>325</v>
      </c>
    </row>
    <row r="327" spans="1:10" ht="42.75" x14ac:dyDescent="0.25">
      <c r="A327" s="41" t="s">
        <v>356</v>
      </c>
      <c r="B327" s="13" t="s">
        <v>22564</v>
      </c>
      <c r="C327" s="14" t="s">
        <v>30396</v>
      </c>
      <c r="D327" s="13" t="s">
        <v>59</v>
      </c>
      <c r="E327" s="15">
        <v>3</v>
      </c>
      <c r="F327" s="19">
        <v>56.81</v>
      </c>
      <c r="G327" s="19">
        <v>170.43</v>
      </c>
      <c r="H327" s="42">
        <f>SUM($G$2:G327)</f>
        <v>3092770.7794000008</v>
      </c>
      <c r="I327" s="43">
        <f>Tabela2[[#This Row],[CUSTO TOTAL
ACUMULADO]]/$H$449</f>
        <v>0.99724431902778254</v>
      </c>
      <c r="J327" s="44">
        <v>326</v>
      </c>
    </row>
    <row r="328" spans="1:10" ht="42.75" x14ac:dyDescent="0.25">
      <c r="A328" s="41" t="s">
        <v>352</v>
      </c>
      <c r="B328" s="13" t="s">
        <v>23762</v>
      </c>
      <c r="C328" s="14" t="s">
        <v>30395</v>
      </c>
      <c r="D328" s="13" t="s">
        <v>59</v>
      </c>
      <c r="E328" s="15">
        <v>6</v>
      </c>
      <c r="F328" s="19">
        <v>27.73</v>
      </c>
      <c r="G328" s="19">
        <v>166.38</v>
      </c>
      <c r="H328" s="42">
        <f>SUM($G$2:G328)</f>
        <v>3092937.1594000007</v>
      </c>
      <c r="I328" s="43">
        <f>Tabela2[[#This Row],[CUSTO TOTAL
ACUMULADO]]/$H$449</f>
        <v>0.99729796720336183</v>
      </c>
      <c r="J328" s="44">
        <v>327</v>
      </c>
    </row>
    <row r="329" spans="1:10" ht="57" x14ac:dyDescent="0.25">
      <c r="A329" s="41" t="s">
        <v>536</v>
      </c>
      <c r="B329" s="13" t="s">
        <v>412</v>
      </c>
      <c r="C329" s="14" t="s">
        <v>413</v>
      </c>
      <c r="D329" s="13" t="s">
        <v>73</v>
      </c>
      <c r="E329" s="15">
        <v>5.95</v>
      </c>
      <c r="F329" s="19">
        <v>27.8</v>
      </c>
      <c r="G329" s="19">
        <v>165.41</v>
      </c>
      <c r="H329" s="42">
        <f>SUM($G$2:G329)</f>
        <v>3093102.5694000009</v>
      </c>
      <c r="I329" s="43">
        <f>Tabela2[[#This Row],[CUSTO TOTAL
ACUMULADO]]/$H$449</f>
        <v>0.99735130260859428</v>
      </c>
      <c r="J329" s="44">
        <v>328</v>
      </c>
    </row>
    <row r="330" spans="1:10" x14ac:dyDescent="0.25">
      <c r="A330" s="41" t="s">
        <v>30576</v>
      </c>
      <c r="B330" s="13" t="s">
        <v>751</v>
      </c>
      <c r="C330" s="14" t="s">
        <v>748</v>
      </c>
      <c r="D330" s="13" t="s">
        <v>68</v>
      </c>
      <c r="E330" s="15">
        <v>18.399999999999999</v>
      </c>
      <c r="F330" s="19">
        <v>8.86</v>
      </c>
      <c r="G330" s="19">
        <v>163.02399999999997</v>
      </c>
      <c r="H330" s="42">
        <f>SUM($G$2:G330)</f>
        <v>3093265.5934000011</v>
      </c>
      <c r="I330" s="43">
        <f>Tabela2[[#This Row],[CUSTO TOTAL
ACUMULADO]]/$H$449</f>
        <v>0.99740386866326225</v>
      </c>
      <c r="J330" s="44">
        <v>329</v>
      </c>
    </row>
    <row r="331" spans="1:10" ht="42.75" x14ac:dyDescent="0.25">
      <c r="A331" s="41" t="s">
        <v>357</v>
      </c>
      <c r="B331" s="13" t="s">
        <v>22566</v>
      </c>
      <c r="C331" s="14" t="s">
        <v>30397</v>
      </c>
      <c r="D331" s="13" t="s">
        <v>59</v>
      </c>
      <c r="E331" s="15">
        <v>3</v>
      </c>
      <c r="F331" s="19">
        <v>53.83</v>
      </c>
      <c r="G331" s="19">
        <v>161.49</v>
      </c>
      <c r="H331" s="42">
        <f>SUM($G$2:G331)</f>
        <v>3093427.0834000013</v>
      </c>
      <c r="I331" s="43">
        <f>Tabela2[[#This Row],[CUSTO TOTAL
ACUMULADO]]/$H$449</f>
        <v>0.997455940089361</v>
      </c>
      <c r="J331" s="44">
        <v>330</v>
      </c>
    </row>
    <row r="332" spans="1:10" ht="57" x14ac:dyDescent="0.25">
      <c r="A332" s="41" t="s">
        <v>443</v>
      </c>
      <c r="B332" s="13" t="s">
        <v>20087</v>
      </c>
      <c r="C332" s="14" t="s">
        <v>30424</v>
      </c>
      <c r="D332" s="13" t="s">
        <v>29</v>
      </c>
      <c r="E332" s="15">
        <v>2</v>
      </c>
      <c r="F332" s="19">
        <v>80.2</v>
      </c>
      <c r="G332" s="19">
        <v>160.4</v>
      </c>
      <c r="H332" s="42">
        <f>SUM($G$2:G332)</f>
        <v>3093587.4834000012</v>
      </c>
      <c r="I332" s="43">
        <f>Tabela2[[#This Row],[CUSTO TOTAL
ACUMULADO]]/$H$449</f>
        <v>0.99750766005187408</v>
      </c>
      <c r="J332" s="44">
        <v>331</v>
      </c>
    </row>
    <row r="333" spans="1:10" ht="42.75" x14ac:dyDescent="0.25">
      <c r="A333" s="41" t="s">
        <v>593</v>
      </c>
      <c r="B333" s="13" t="s">
        <v>415</v>
      </c>
      <c r="C333" s="14" t="s">
        <v>416</v>
      </c>
      <c r="D333" s="13" t="s">
        <v>73</v>
      </c>
      <c r="E333" s="15">
        <v>1.5</v>
      </c>
      <c r="F333" s="19">
        <v>106.54</v>
      </c>
      <c r="G333" s="19">
        <v>159.81</v>
      </c>
      <c r="H333" s="42">
        <f>SUM($G$2:G333)</f>
        <v>3093747.2934000012</v>
      </c>
      <c r="I333" s="43">
        <f>Tabela2[[#This Row],[CUSTO TOTAL
ACUMULADO]]/$H$449</f>
        <v>0.99755918977262981</v>
      </c>
      <c r="J333" s="44">
        <v>332</v>
      </c>
    </row>
    <row r="334" spans="1:10" ht="28.5" x14ac:dyDescent="0.25">
      <c r="A334" s="41" t="s">
        <v>204</v>
      </c>
      <c r="B334" s="13">
        <v>94474</v>
      </c>
      <c r="C334" s="14" t="s">
        <v>30332</v>
      </c>
      <c r="D334" s="13" t="s">
        <v>29</v>
      </c>
      <c r="E334" s="15">
        <v>1</v>
      </c>
      <c r="F334" s="19">
        <v>159.75</v>
      </c>
      <c r="G334" s="19">
        <v>159.75</v>
      </c>
      <c r="H334" s="42">
        <f>SUM($G$2:G334)</f>
        <v>3093907.0434000012</v>
      </c>
      <c r="I334" s="43">
        <f>Tabela2[[#This Row],[CUSTO TOTAL
ACUMULADO]]/$H$449</f>
        <v>0.99761070014676601</v>
      </c>
      <c r="J334" s="44">
        <v>333</v>
      </c>
    </row>
    <row r="335" spans="1:10" ht="42.75" x14ac:dyDescent="0.25">
      <c r="A335" s="41" t="s">
        <v>471</v>
      </c>
      <c r="B335" s="13">
        <v>95789</v>
      </c>
      <c r="C335" s="14" t="s">
        <v>30366</v>
      </c>
      <c r="D335" s="13" t="s">
        <v>29</v>
      </c>
      <c r="E335" s="15">
        <v>3</v>
      </c>
      <c r="F335" s="19">
        <v>52.47</v>
      </c>
      <c r="G335" s="19">
        <v>157.41</v>
      </c>
      <c r="H335" s="42">
        <f>SUM($G$2:G335)</f>
        <v>3094064.4534000014</v>
      </c>
      <c r="I335" s="43">
        <f>Tabela2[[#This Row],[CUSTO TOTAL
ACUMULADO]]/$H$449</f>
        <v>0.99766145600274603</v>
      </c>
      <c r="J335" s="44">
        <v>334</v>
      </c>
    </row>
    <row r="336" spans="1:10" ht="57" x14ac:dyDescent="0.25">
      <c r="A336" s="41" t="s">
        <v>606</v>
      </c>
      <c r="B336" s="13" t="s">
        <v>412</v>
      </c>
      <c r="C336" s="14" t="s">
        <v>413</v>
      </c>
      <c r="D336" s="13" t="s">
        <v>73</v>
      </c>
      <c r="E336" s="15">
        <v>5.31</v>
      </c>
      <c r="F336" s="19">
        <v>27.8</v>
      </c>
      <c r="G336" s="19">
        <v>147.61799999999999</v>
      </c>
      <c r="H336" s="42">
        <f>SUM($G$2:G336)</f>
        <v>3094212.0714000012</v>
      </c>
      <c r="I336" s="43">
        <f>Tabela2[[#This Row],[CUSTO TOTAL
ACUMULADO]]/$H$449</f>
        <v>0.99770905449044078</v>
      </c>
      <c r="J336" s="44">
        <v>335</v>
      </c>
    </row>
    <row r="337" spans="1:10" ht="85.5" x14ac:dyDescent="0.25">
      <c r="A337" s="41" t="s">
        <v>365</v>
      </c>
      <c r="B337" s="13" t="s">
        <v>366</v>
      </c>
      <c r="C337" s="14" t="s">
        <v>367</v>
      </c>
      <c r="D337" s="13" t="s">
        <v>29</v>
      </c>
      <c r="E337" s="15">
        <v>5</v>
      </c>
      <c r="F337" s="19">
        <v>29.19</v>
      </c>
      <c r="G337" s="19">
        <v>145.95000000000002</v>
      </c>
      <c r="H337" s="42">
        <f>SUM($G$2:G337)</f>
        <v>3094358.0214000014</v>
      </c>
      <c r="I337" s="43">
        <f>Tabela2[[#This Row],[CUSTO TOTAL
ACUMULADO]]/$H$449</f>
        <v>0.9977561151421166</v>
      </c>
      <c r="J337" s="44">
        <v>336</v>
      </c>
    </row>
    <row r="338" spans="1:10" ht="57" x14ac:dyDescent="0.25">
      <c r="A338" s="41" t="s">
        <v>382</v>
      </c>
      <c r="B338" s="13">
        <v>92986</v>
      </c>
      <c r="C338" s="14" t="s">
        <v>30361</v>
      </c>
      <c r="D338" s="13" t="s">
        <v>59</v>
      </c>
      <c r="E338" s="15">
        <v>3</v>
      </c>
      <c r="F338" s="19">
        <v>47.66</v>
      </c>
      <c r="G338" s="19">
        <v>142.97999999999999</v>
      </c>
      <c r="H338" s="42">
        <f>SUM($G$2:G338)</f>
        <v>3094501.0014000013</v>
      </c>
      <c r="I338" s="43">
        <f>Tabela2[[#This Row],[CUSTO TOTAL
ACUMULADO]]/$H$449</f>
        <v>0.99780221813613224</v>
      </c>
      <c r="J338" s="44">
        <v>337</v>
      </c>
    </row>
    <row r="339" spans="1:10" ht="57" x14ac:dyDescent="0.25">
      <c r="A339" s="41" t="s">
        <v>457</v>
      </c>
      <c r="B339" s="17">
        <v>119245</v>
      </c>
      <c r="C339" s="14" t="s">
        <v>458</v>
      </c>
      <c r="D339" s="13" t="s">
        <v>29</v>
      </c>
      <c r="E339" s="15">
        <v>1</v>
      </c>
      <c r="F339" s="19">
        <v>133.09</v>
      </c>
      <c r="G339" s="19">
        <v>133.09</v>
      </c>
      <c r="H339" s="42">
        <f>SUM($G$2:G339)</f>
        <v>3094634.0914000012</v>
      </c>
      <c r="I339" s="43">
        <f>Tabela2[[#This Row],[CUSTO TOTAL
ACUMULADO]]/$H$449</f>
        <v>0.99784513216238446</v>
      </c>
      <c r="J339" s="44">
        <v>338</v>
      </c>
    </row>
    <row r="340" spans="1:10" ht="42.75" x14ac:dyDescent="0.25">
      <c r="A340" s="41" t="s">
        <v>445</v>
      </c>
      <c r="B340" s="13" t="s">
        <v>22899</v>
      </c>
      <c r="C340" s="14" t="s">
        <v>30425</v>
      </c>
      <c r="D340" s="13" t="s">
        <v>59</v>
      </c>
      <c r="E340" s="15">
        <v>3</v>
      </c>
      <c r="F340" s="19">
        <v>44.03</v>
      </c>
      <c r="G340" s="19">
        <v>132.09</v>
      </c>
      <c r="H340" s="42">
        <f>SUM($G$2:G340)</f>
        <v>3094766.181400001</v>
      </c>
      <c r="I340" s="43">
        <f>Tabela2[[#This Row],[CUSTO TOTAL
ACUMULADO]]/$H$449</f>
        <v>0.99788772374498014</v>
      </c>
      <c r="J340" s="44">
        <v>339</v>
      </c>
    </row>
    <row r="341" spans="1:10" ht="28.5" x14ac:dyDescent="0.25">
      <c r="A341" s="41" t="s">
        <v>529</v>
      </c>
      <c r="B341" s="13">
        <v>101616</v>
      </c>
      <c r="C341" s="14" t="s">
        <v>30365</v>
      </c>
      <c r="D341" s="13" t="s">
        <v>68</v>
      </c>
      <c r="E341" s="15">
        <v>18.329999999999998</v>
      </c>
      <c r="F341" s="19">
        <v>7.15</v>
      </c>
      <c r="G341" s="19">
        <v>131.05949999999999</v>
      </c>
      <c r="H341" s="42">
        <f>SUM($G$2:G341)</f>
        <v>3094897.240900001</v>
      </c>
      <c r="I341" s="43">
        <f>Tabela2[[#This Row],[CUSTO TOTAL
ACUMULADO]]/$H$449</f>
        <v>0.99792998304938774</v>
      </c>
      <c r="J341" s="44">
        <v>340</v>
      </c>
    </row>
    <row r="342" spans="1:10" ht="28.5" x14ac:dyDescent="0.25">
      <c r="A342" s="41" t="s">
        <v>616</v>
      </c>
      <c r="B342" s="13">
        <v>93382</v>
      </c>
      <c r="C342" s="14" t="s">
        <v>30352</v>
      </c>
      <c r="D342" s="13" t="s">
        <v>73</v>
      </c>
      <c r="E342" s="15">
        <v>4.28</v>
      </c>
      <c r="F342" s="19">
        <v>30.11</v>
      </c>
      <c r="G342" s="19">
        <v>128.8708</v>
      </c>
      <c r="H342" s="42">
        <f>SUM($G$2:G342)</f>
        <v>3095026.1117000012</v>
      </c>
      <c r="I342" s="43">
        <f>Tabela2[[#This Row],[CUSTO TOTAL
ACUMULADO]]/$H$449</f>
        <v>0.99797153662136429</v>
      </c>
      <c r="J342" s="44">
        <v>341</v>
      </c>
    </row>
    <row r="343" spans="1:10" ht="42.75" x14ac:dyDescent="0.25">
      <c r="A343" s="41" t="s">
        <v>717</v>
      </c>
      <c r="B343" s="13">
        <v>4336</v>
      </c>
      <c r="C343" s="14" t="s">
        <v>30496</v>
      </c>
      <c r="D343" s="13" t="s">
        <v>29</v>
      </c>
      <c r="E343" s="15">
        <v>16</v>
      </c>
      <c r="F343" s="19">
        <v>7.99</v>
      </c>
      <c r="G343" s="19">
        <v>127.84</v>
      </c>
      <c r="H343" s="42">
        <f>SUM($G$2:G343)</f>
        <v>3095153.951700001</v>
      </c>
      <c r="I343" s="43">
        <f>Tabela2[[#This Row],[CUSTO TOTAL
ACUMULADO]]/$H$449</f>
        <v>0.99801275781841947</v>
      </c>
      <c r="J343" s="44">
        <v>342</v>
      </c>
    </row>
    <row r="344" spans="1:10" ht="28.5" x14ac:dyDescent="0.25">
      <c r="A344" s="41" t="s">
        <v>523</v>
      </c>
      <c r="B344" s="13">
        <v>93382</v>
      </c>
      <c r="C344" s="14" t="s">
        <v>30352</v>
      </c>
      <c r="D344" s="13" t="s">
        <v>73</v>
      </c>
      <c r="E344" s="15">
        <v>4.2300000000000004</v>
      </c>
      <c r="F344" s="19">
        <v>30.11</v>
      </c>
      <c r="G344" s="19">
        <v>127.3653</v>
      </c>
      <c r="H344" s="42">
        <f>SUM($G$2:G344)</f>
        <v>3095281.3170000012</v>
      </c>
      <c r="I344" s="43">
        <f>Tabela2[[#This Row],[CUSTO TOTAL
ACUMULADO]]/$H$449</f>
        <v>0.99805382595147107</v>
      </c>
      <c r="J344" s="44">
        <v>343</v>
      </c>
    </row>
    <row r="345" spans="1:10" ht="28.5" x14ac:dyDescent="0.25">
      <c r="A345" s="41" t="s">
        <v>260</v>
      </c>
      <c r="B345" s="13" t="s">
        <v>110</v>
      </c>
      <c r="C345" s="14" t="s">
        <v>111</v>
      </c>
      <c r="D345" s="13" t="s">
        <v>29</v>
      </c>
      <c r="E345" s="15">
        <v>16</v>
      </c>
      <c r="F345" s="19">
        <v>7.91</v>
      </c>
      <c r="G345" s="19">
        <v>126.56</v>
      </c>
      <c r="H345" s="42">
        <f>SUM($G$2:G345)</f>
        <v>3095407.8770000013</v>
      </c>
      <c r="I345" s="43">
        <f>Tabela2[[#This Row],[CUSTO TOTAL
ACUMULADO]]/$H$449</f>
        <v>0.99809463442064594</v>
      </c>
      <c r="J345" s="44">
        <v>344</v>
      </c>
    </row>
    <row r="346" spans="1:10" ht="28.5" x14ac:dyDescent="0.25">
      <c r="A346" s="41" t="s">
        <v>205</v>
      </c>
      <c r="B346" s="13">
        <v>6319</v>
      </c>
      <c r="C346" s="14" t="s">
        <v>30333</v>
      </c>
      <c r="D346" s="13" t="s">
        <v>29</v>
      </c>
      <c r="E346" s="15">
        <v>2</v>
      </c>
      <c r="F346" s="19">
        <v>62.36</v>
      </c>
      <c r="G346" s="19">
        <v>124.72</v>
      </c>
      <c r="H346" s="42">
        <f>SUM($G$2:G346)</f>
        <v>3095532.5970000015</v>
      </c>
      <c r="I346" s="43">
        <f>Tabela2[[#This Row],[CUSTO TOTAL
ACUMULADO]]/$H$449</f>
        <v>0.99813484959349286</v>
      </c>
      <c r="J346" s="44">
        <v>345</v>
      </c>
    </row>
    <row r="347" spans="1:10" ht="28.5" x14ac:dyDescent="0.25">
      <c r="A347" s="41" t="s">
        <v>613</v>
      </c>
      <c r="B347" s="13" t="s">
        <v>505</v>
      </c>
      <c r="C347" s="14" t="s">
        <v>506</v>
      </c>
      <c r="D347" s="13" t="s">
        <v>73</v>
      </c>
      <c r="E347" s="15">
        <v>0.18</v>
      </c>
      <c r="F347" s="19">
        <v>689.84</v>
      </c>
      <c r="G347" s="19">
        <v>124.1712</v>
      </c>
      <c r="H347" s="42">
        <f>SUM($G$2:G347)</f>
        <v>3095656.7682000017</v>
      </c>
      <c r="I347" s="43">
        <f>Tabela2[[#This Row],[CUSTO TOTAL
ACUMULADO]]/$H$449</f>
        <v>0.998174887809261</v>
      </c>
      <c r="J347" s="44">
        <v>346</v>
      </c>
    </row>
    <row r="348" spans="1:10" ht="42.75" x14ac:dyDescent="0.25">
      <c r="A348" s="41" t="s">
        <v>340</v>
      </c>
      <c r="B348" s="13">
        <v>95796</v>
      </c>
      <c r="C348" s="14" t="s">
        <v>30356</v>
      </c>
      <c r="D348" s="13" t="s">
        <v>29</v>
      </c>
      <c r="E348" s="15">
        <v>2</v>
      </c>
      <c r="F348" s="19">
        <v>61.66</v>
      </c>
      <c r="G348" s="19">
        <v>123.32</v>
      </c>
      <c r="H348" s="42">
        <f>SUM($G$2:G348)</f>
        <v>3095780.0882000015</v>
      </c>
      <c r="I348" s="43">
        <f>Tabela2[[#This Row],[CUSTO TOTAL
ACUMULADO]]/$H$449</f>
        <v>0.99821465156098865</v>
      </c>
      <c r="J348" s="44">
        <v>347</v>
      </c>
    </row>
    <row r="349" spans="1:10" ht="42.75" x14ac:dyDescent="0.25">
      <c r="A349" s="41" t="s">
        <v>482</v>
      </c>
      <c r="B349" s="13" t="s">
        <v>790</v>
      </c>
      <c r="C349" s="14" t="s">
        <v>483</v>
      </c>
      <c r="D349" s="13" t="s">
        <v>73</v>
      </c>
      <c r="E349" s="15">
        <v>0.51</v>
      </c>
      <c r="F349" s="19">
        <v>237.17</v>
      </c>
      <c r="G349" s="19">
        <v>120.9567</v>
      </c>
      <c r="H349" s="42">
        <f>SUM($G$2:G349)</f>
        <v>3095901.0449000015</v>
      </c>
      <c r="I349" s="43">
        <f>Tabela2[[#This Row],[CUSTO TOTAL
ACUMULADO]]/$H$449</f>
        <v>0.99825365328162263</v>
      </c>
      <c r="J349" s="44">
        <v>348</v>
      </c>
    </row>
    <row r="350" spans="1:10" ht="42.75" x14ac:dyDescent="0.25">
      <c r="A350" s="41" t="s">
        <v>394</v>
      </c>
      <c r="B350" s="13" t="s">
        <v>20223</v>
      </c>
      <c r="C350" s="14" t="s">
        <v>395</v>
      </c>
      <c r="D350" s="13" t="s">
        <v>29</v>
      </c>
      <c r="E350" s="15">
        <v>1</v>
      </c>
      <c r="F350" s="19">
        <v>120.19</v>
      </c>
      <c r="G350" s="19">
        <v>120.19</v>
      </c>
      <c r="H350" s="42">
        <f>SUM($G$2:G350)</f>
        <v>3096021.2349000014</v>
      </c>
      <c r="I350" s="43">
        <f>Tabela2[[#This Row],[CUSTO TOTAL
ACUMULADO]]/$H$449</f>
        <v>0.99829240778470518</v>
      </c>
      <c r="J350" s="44">
        <v>349</v>
      </c>
    </row>
    <row r="351" spans="1:10" ht="28.5" x14ac:dyDescent="0.25">
      <c r="A351" s="41" t="s">
        <v>178</v>
      </c>
      <c r="B351" s="13" t="s">
        <v>182</v>
      </c>
      <c r="C351" s="14" t="s">
        <v>183</v>
      </c>
      <c r="D351" s="13" t="s">
        <v>59</v>
      </c>
      <c r="E351" s="15">
        <v>2</v>
      </c>
      <c r="F351" s="19">
        <v>59.86</v>
      </c>
      <c r="G351" s="19">
        <v>119.72</v>
      </c>
      <c r="H351" s="42">
        <f>SUM($G$2:G351)</f>
        <v>3096140.9549000016</v>
      </c>
      <c r="I351" s="43">
        <f>Tabela2[[#This Row],[CUSTO TOTAL
ACUMULADO]]/$H$449</f>
        <v>0.99833101073926922</v>
      </c>
      <c r="J351" s="44">
        <v>350</v>
      </c>
    </row>
    <row r="352" spans="1:10" ht="28.5" x14ac:dyDescent="0.25">
      <c r="A352" s="41" t="s">
        <v>449</v>
      </c>
      <c r="B352" s="13"/>
      <c r="C352" s="14" t="s">
        <v>30482</v>
      </c>
      <c r="D352" s="13" t="s">
        <v>29</v>
      </c>
      <c r="E352" s="15">
        <v>63</v>
      </c>
      <c r="F352" s="19">
        <v>1.88</v>
      </c>
      <c r="G352" s="19">
        <v>118.44</v>
      </c>
      <c r="H352" s="42">
        <f>SUM($G$2:G352)</f>
        <v>3096259.3949000016</v>
      </c>
      <c r="I352" s="43">
        <f>Tabela2[[#This Row],[CUSTO TOTAL
ACUMULADO]]/$H$449</f>
        <v>0.99836920096595283</v>
      </c>
      <c r="J352" s="44">
        <v>351</v>
      </c>
    </row>
    <row r="353" spans="1:10" ht="28.5" x14ac:dyDescent="0.25">
      <c r="A353" s="41" t="s">
        <v>144</v>
      </c>
      <c r="B353" s="13" t="s">
        <v>14561</v>
      </c>
      <c r="C353" s="14" t="s">
        <v>145</v>
      </c>
      <c r="D353" s="13" t="s">
        <v>29</v>
      </c>
      <c r="E353" s="15">
        <v>1</v>
      </c>
      <c r="F353" s="19">
        <v>117.74</v>
      </c>
      <c r="G353" s="19">
        <v>117.74</v>
      </c>
      <c r="H353" s="42">
        <f>SUM($G$2:G353)</f>
        <v>3096377.1349000018</v>
      </c>
      <c r="I353" s="43">
        <f>Tabela2[[#This Row],[CUSTO TOTAL
ACUMULADO]]/$H$449</f>
        <v>0.99840716548207686</v>
      </c>
      <c r="J353" s="44">
        <v>352</v>
      </c>
    </row>
    <row r="354" spans="1:10" ht="28.5" x14ac:dyDescent="0.25">
      <c r="A354" s="41" t="s">
        <v>519</v>
      </c>
      <c r="B354" s="13" t="s">
        <v>505</v>
      </c>
      <c r="C354" s="14" t="s">
        <v>506</v>
      </c>
      <c r="D354" s="13" t="s">
        <v>73</v>
      </c>
      <c r="E354" s="15">
        <v>0.17</v>
      </c>
      <c r="F354" s="19">
        <v>689.84</v>
      </c>
      <c r="G354" s="19">
        <v>117.27280000000002</v>
      </c>
      <c r="H354" s="42">
        <f>SUM($G$2:G354)</f>
        <v>3096494.4077000017</v>
      </c>
      <c r="I354" s="43">
        <f>Tabela2[[#This Row],[CUSTO TOTAL
ACUMULADO]]/$H$449</f>
        <v>0.99844497935252452</v>
      </c>
      <c r="J354" s="44">
        <v>353</v>
      </c>
    </row>
    <row r="355" spans="1:10" ht="42.75" x14ac:dyDescent="0.25">
      <c r="A355" s="41" t="s">
        <v>334</v>
      </c>
      <c r="B355" s="13" t="s">
        <v>18720</v>
      </c>
      <c r="C355" s="14" t="s">
        <v>30393</v>
      </c>
      <c r="D355" s="13" t="s">
        <v>29</v>
      </c>
      <c r="E355" s="15">
        <v>1</v>
      </c>
      <c r="F355" s="19">
        <v>117.16</v>
      </c>
      <c r="G355" s="19">
        <v>117.16</v>
      </c>
      <c r="H355" s="42">
        <f>SUM($G$2:G355)</f>
        <v>3096611.5677000019</v>
      </c>
      <c r="I355" s="43">
        <f>Tabela2[[#This Row],[CUSTO TOTAL
ACUMULADO]]/$H$449</f>
        <v>0.9984827568513277</v>
      </c>
      <c r="J355" s="44">
        <v>354</v>
      </c>
    </row>
    <row r="356" spans="1:10" ht="28.5" x14ac:dyDescent="0.25">
      <c r="A356" s="41" t="s">
        <v>396</v>
      </c>
      <c r="B356" s="13">
        <v>93661</v>
      </c>
      <c r="C356" s="14" t="s">
        <v>30364</v>
      </c>
      <c r="D356" s="13" t="s">
        <v>29</v>
      </c>
      <c r="E356" s="15">
        <v>1</v>
      </c>
      <c r="F356" s="19">
        <v>111.56</v>
      </c>
      <c r="G356" s="19">
        <v>111.56</v>
      </c>
      <c r="H356" s="42">
        <f>SUM($G$2:G356)</f>
        <v>3096723.1277000019</v>
      </c>
      <c r="I356" s="43">
        <f>Tabela2[[#This Row],[CUSTO TOTAL
ACUMULADO]]/$H$449</f>
        <v>0.99851872866565416</v>
      </c>
      <c r="J356" s="44">
        <v>355</v>
      </c>
    </row>
    <row r="357" spans="1:10" ht="28.5" x14ac:dyDescent="0.25">
      <c r="A357" s="41" t="s">
        <v>125</v>
      </c>
      <c r="B357" s="13">
        <v>4182</v>
      </c>
      <c r="C357" s="14" t="s">
        <v>30317</v>
      </c>
      <c r="D357" s="13" t="s">
        <v>29</v>
      </c>
      <c r="E357" s="15">
        <v>1</v>
      </c>
      <c r="F357" s="19">
        <v>110.94</v>
      </c>
      <c r="G357" s="19">
        <v>110.94</v>
      </c>
      <c r="H357" s="42">
        <f>SUM($G$2:G357)</f>
        <v>3096834.0677000019</v>
      </c>
      <c r="I357" s="43">
        <f>Tabela2[[#This Row],[CUSTO TOTAL
ACUMULADO]]/$H$449</f>
        <v>0.99855450056491346</v>
      </c>
      <c r="J357" s="44">
        <v>356</v>
      </c>
    </row>
    <row r="358" spans="1:10" ht="28.5" x14ac:dyDescent="0.25">
      <c r="A358" s="41" t="s">
        <v>161</v>
      </c>
      <c r="B358" s="13">
        <v>4182</v>
      </c>
      <c r="C358" s="14" t="s">
        <v>30326</v>
      </c>
      <c r="D358" s="13" t="s">
        <v>29</v>
      </c>
      <c r="E358" s="15">
        <v>1</v>
      </c>
      <c r="F358" s="19">
        <v>110.94</v>
      </c>
      <c r="G358" s="19">
        <v>110.94</v>
      </c>
      <c r="H358" s="42">
        <f>SUM($G$2:G358)</f>
        <v>3096945.0077000018</v>
      </c>
      <c r="I358" s="43">
        <f>Tabela2[[#This Row],[CUSTO TOTAL
ACUMULADO]]/$H$449</f>
        <v>0.99859027246417287</v>
      </c>
      <c r="J358" s="44">
        <v>357</v>
      </c>
    </row>
    <row r="359" spans="1:10" ht="42.75" x14ac:dyDescent="0.25">
      <c r="A359" s="41" t="s">
        <v>171</v>
      </c>
      <c r="B359" s="13"/>
      <c r="C359" s="14" t="s">
        <v>30536</v>
      </c>
      <c r="D359" s="13" t="s">
        <v>29</v>
      </c>
      <c r="E359" s="15">
        <v>1</v>
      </c>
      <c r="F359" s="19">
        <v>110.73</v>
      </c>
      <c r="G359" s="19">
        <v>110.73</v>
      </c>
      <c r="H359" s="42">
        <f>SUM($G$2:G359)</f>
        <v>3097055.7377000018</v>
      </c>
      <c r="I359" s="43">
        <f>Tabela2[[#This Row],[CUSTO TOTAL
ACUMULADO]]/$H$449</f>
        <v>0.99862597665026431</v>
      </c>
      <c r="J359" s="44">
        <v>358</v>
      </c>
    </row>
    <row r="360" spans="1:10" ht="71.25" x14ac:dyDescent="0.25">
      <c r="A360" s="41" t="s">
        <v>30466</v>
      </c>
      <c r="B360" s="13">
        <v>100973</v>
      </c>
      <c r="C360" s="14" t="s">
        <v>30451</v>
      </c>
      <c r="D360" s="13" t="s">
        <v>73</v>
      </c>
      <c r="E360" s="15">
        <v>9.8500000000000014</v>
      </c>
      <c r="F360" s="19">
        <v>11.11</v>
      </c>
      <c r="G360" s="19">
        <v>109.43350000000001</v>
      </c>
      <c r="H360" s="42">
        <f>SUM($G$2:G360)</f>
        <v>3097165.1712000016</v>
      </c>
      <c r="I360" s="43">
        <f>Tabela2[[#This Row],[CUSTO TOTAL
ACUMULADO]]/$H$449</f>
        <v>0.99866126278815492</v>
      </c>
      <c r="J360" s="44">
        <v>359</v>
      </c>
    </row>
    <row r="361" spans="1:10" ht="28.5" x14ac:dyDescent="0.25">
      <c r="A361" s="41" t="s">
        <v>215</v>
      </c>
      <c r="B361" s="13">
        <v>1777</v>
      </c>
      <c r="C361" s="14" t="s">
        <v>30340</v>
      </c>
      <c r="D361" s="13" t="s">
        <v>29</v>
      </c>
      <c r="E361" s="15">
        <v>1</v>
      </c>
      <c r="F361" s="19">
        <v>104.82</v>
      </c>
      <c r="G361" s="19">
        <v>104.82</v>
      </c>
      <c r="H361" s="42">
        <f>SUM($G$2:G361)</f>
        <v>3097269.9912000014</v>
      </c>
      <c r="I361" s="43">
        <f>Tabela2[[#This Row],[CUSTO TOTAL
ACUMULADO]]/$H$449</f>
        <v>0.99869506133223607</v>
      </c>
      <c r="J361" s="44">
        <v>360</v>
      </c>
    </row>
    <row r="362" spans="1:10" ht="28.5" x14ac:dyDescent="0.25">
      <c r="A362" s="41" t="s">
        <v>176</v>
      </c>
      <c r="B362" s="13">
        <v>105328</v>
      </c>
      <c r="C362" s="14" t="s">
        <v>180</v>
      </c>
      <c r="D362" s="13" t="s">
        <v>29</v>
      </c>
      <c r="E362" s="15">
        <v>2</v>
      </c>
      <c r="F362" s="19">
        <v>52.27</v>
      </c>
      <c r="G362" s="19">
        <v>104.54</v>
      </c>
      <c r="H362" s="42">
        <f>SUM($G$2:G362)</f>
        <v>3097374.5312000015</v>
      </c>
      <c r="I362" s="43">
        <f>Tabela2[[#This Row],[CUSTO TOTAL
ACUMULADO]]/$H$449</f>
        <v>0.99872876959209345</v>
      </c>
      <c r="J362" s="44">
        <v>361</v>
      </c>
    </row>
    <row r="363" spans="1:10" ht="28.5" x14ac:dyDescent="0.25">
      <c r="A363" s="41" t="s">
        <v>601</v>
      </c>
      <c r="B363" s="13" t="s">
        <v>505</v>
      </c>
      <c r="C363" s="14" t="s">
        <v>506</v>
      </c>
      <c r="D363" s="13" t="s">
        <v>73</v>
      </c>
      <c r="E363" s="15">
        <v>0.15</v>
      </c>
      <c r="F363" s="19">
        <v>689.84</v>
      </c>
      <c r="G363" s="19">
        <v>103.476</v>
      </c>
      <c r="H363" s="42">
        <f>SUM($G$2:G363)</f>
        <v>3097478.0072000013</v>
      </c>
      <c r="I363" s="43">
        <f>Tabela2[[#This Row],[CUSTO TOTAL
ACUMULADO]]/$H$449</f>
        <v>0.99876213477190012</v>
      </c>
      <c r="J363" s="44">
        <v>362</v>
      </c>
    </row>
    <row r="364" spans="1:10" ht="42.75" x14ac:dyDescent="0.25">
      <c r="A364" s="41" t="s">
        <v>342</v>
      </c>
      <c r="B364" s="13" t="s">
        <v>18730</v>
      </c>
      <c r="C364" s="14" t="s">
        <v>30392</v>
      </c>
      <c r="D364" s="13" t="s">
        <v>29</v>
      </c>
      <c r="E364" s="15">
        <v>1</v>
      </c>
      <c r="F364" s="19">
        <v>98.97</v>
      </c>
      <c r="G364" s="19">
        <v>98.97</v>
      </c>
      <c r="H364" s="42">
        <f>SUM($G$2:G364)</f>
        <v>3097576.9772000015</v>
      </c>
      <c r="I364" s="43">
        <f>Tabela2[[#This Row],[CUSTO TOTAL
ACUMULADO]]/$H$449</f>
        <v>0.99879404702059038</v>
      </c>
      <c r="J364" s="44">
        <v>363</v>
      </c>
    </row>
    <row r="365" spans="1:10" ht="28.5" x14ac:dyDescent="0.25">
      <c r="A365" s="41" t="s">
        <v>405</v>
      </c>
      <c r="B365" s="13" t="s">
        <v>406</v>
      </c>
      <c r="C365" s="14" t="s">
        <v>407</v>
      </c>
      <c r="D365" s="13" t="s">
        <v>73</v>
      </c>
      <c r="E365" s="15">
        <v>0.39</v>
      </c>
      <c r="F365" s="19">
        <v>250.76</v>
      </c>
      <c r="G365" s="19">
        <v>97.796400000000006</v>
      </c>
      <c r="H365" s="42">
        <f>SUM($G$2:G365)</f>
        <v>3097674.7736000014</v>
      </c>
      <c r="I365" s="43">
        <f>Tabela2[[#This Row],[CUSTO TOTAL
ACUMULADO]]/$H$449</f>
        <v>0.99882558084940531</v>
      </c>
      <c r="J365" s="44">
        <v>364</v>
      </c>
    </row>
    <row r="366" spans="1:10" ht="57" x14ac:dyDescent="0.25">
      <c r="A366" s="41" t="s">
        <v>291</v>
      </c>
      <c r="B366" s="13" t="s">
        <v>292</v>
      </c>
      <c r="C366" s="14" t="s">
        <v>293</v>
      </c>
      <c r="D366" s="13" t="s">
        <v>73</v>
      </c>
      <c r="E366" s="15">
        <v>0.11000000000000001</v>
      </c>
      <c r="F366" s="19">
        <v>884.53</v>
      </c>
      <c r="G366" s="19">
        <v>97.298300000000012</v>
      </c>
      <c r="H366" s="42">
        <f>SUM($G$2:G366)</f>
        <v>3097772.0719000013</v>
      </c>
      <c r="I366" s="43">
        <f>Tabela2[[#This Row],[CUSTO TOTAL
ACUMULADO]]/$H$449</f>
        <v>0.99885695406903485</v>
      </c>
      <c r="J366" s="44">
        <v>365</v>
      </c>
    </row>
    <row r="367" spans="1:10" ht="42.75" x14ac:dyDescent="0.25">
      <c r="A367" s="41" t="s">
        <v>30588</v>
      </c>
      <c r="B367" s="13" t="s">
        <v>21274</v>
      </c>
      <c r="C367" s="14" t="s">
        <v>30493</v>
      </c>
      <c r="D367" s="13" t="s">
        <v>29</v>
      </c>
      <c r="E367" s="15">
        <v>4</v>
      </c>
      <c r="F367" s="19">
        <v>24.22</v>
      </c>
      <c r="G367" s="19">
        <v>96.88</v>
      </c>
      <c r="H367" s="42">
        <f>SUM($G$2:G367)</f>
        <v>3097868.9519000011</v>
      </c>
      <c r="I367" s="43">
        <f>Tabela2[[#This Row],[CUSTO TOTAL
ACUMULADO]]/$H$449</f>
        <v>0.99888819241048288</v>
      </c>
      <c r="J367" s="44">
        <v>366</v>
      </c>
    </row>
    <row r="368" spans="1:10" x14ac:dyDescent="0.25">
      <c r="A368" s="41" t="s">
        <v>154</v>
      </c>
      <c r="B368" s="13">
        <v>6019</v>
      </c>
      <c r="C368" s="14" t="s">
        <v>155</v>
      </c>
      <c r="D368" s="13" t="s">
        <v>29</v>
      </c>
      <c r="E368" s="15">
        <v>1</v>
      </c>
      <c r="F368" s="19">
        <v>95.44</v>
      </c>
      <c r="G368" s="19">
        <v>95.44</v>
      </c>
      <c r="H368" s="42">
        <f>SUM($G$2:G368)</f>
        <v>3097964.3919000011</v>
      </c>
      <c r="I368" s="43">
        <f>Tabela2[[#This Row],[CUSTO TOTAL
ACUMULADO]]/$H$449</f>
        <v>0.99891896643306544</v>
      </c>
      <c r="J368" s="44">
        <v>367</v>
      </c>
    </row>
    <row r="369" spans="1:10" ht="28.5" x14ac:dyDescent="0.25">
      <c r="A369" s="41" t="s">
        <v>403</v>
      </c>
      <c r="B369" s="13">
        <v>101616</v>
      </c>
      <c r="C369" s="14" t="s">
        <v>30365</v>
      </c>
      <c r="D369" s="13" t="s">
        <v>68</v>
      </c>
      <c r="E369" s="15">
        <v>13</v>
      </c>
      <c r="F369" s="19">
        <v>7.15</v>
      </c>
      <c r="G369" s="19">
        <v>92.95</v>
      </c>
      <c r="H369" s="42">
        <f>SUM($G$2:G369)</f>
        <v>3098057.3419000013</v>
      </c>
      <c r="I369" s="43">
        <f>Tabela2[[#This Row],[CUSTO TOTAL
ACUMULADO]]/$H$449</f>
        <v>0.99894893757094316</v>
      </c>
      <c r="J369" s="44">
        <v>368</v>
      </c>
    </row>
    <row r="370" spans="1:10" ht="57" x14ac:dyDescent="0.25">
      <c r="A370" s="41" t="s">
        <v>490</v>
      </c>
      <c r="B370" s="13" t="s">
        <v>412</v>
      </c>
      <c r="C370" s="14" t="s">
        <v>413</v>
      </c>
      <c r="D370" s="13" t="s">
        <v>73</v>
      </c>
      <c r="E370" s="15">
        <v>3.33</v>
      </c>
      <c r="F370" s="19">
        <v>27.8</v>
      </c>
      <c r="G370" s="19">
        <v>92.573999999999998</v>
      </c>
      <c r="H370" s="42">
        <f>SUM($G$2:G370)</f>
        <v>3098149.9159000013</v>
      </c>
      <c r="I370" s="43">
        <f>Tabela2[[#This Row],[CUSTO TOTAL
ACUMULADO]]/$H$449</f>
        <v>0.99897878747000601</v>
      </c>
      <c r="J370" s="44">
        <v>369</v>
      </c>
    </row>
    <row r="371" spans="1:10" ht="28.5" x14ac:dyDescent="0.25">
      <c r="A371" s="41" t="s">
        <v>604</v>
      </c>
      <c r="B371" s="13">
        <v>93382</v>
      </c>
      <c r="C371" s="14" t="s">
        <v>30352</v>
      </c>
      <c r="D371" s="13" t="s">
        <v>73</v>
      </c>
      <c r="E371" s="15">
        <v>3.07</v>
      </c>
      <c r="F371" s="19">
        <v>30.11</v>
      </c>
      <c r="G371" s="19">
        <v>92.437699999999992</v>
      </c>
      <c r="H371" s="42">
        <f>SUM($G$2:G371)</f>
        <v>3098242.3536000014</v>
      </c>
      <c r="I371" s="43">
        <f>Tabela2[[#This Row],[CUSTO TOTAL
ACUMULADO]]/$H$449</f>
        <v>0.99900859341999859</v>
      </c>
      <c r="J371" s="44">
        <v>370</v>
      </c>
    </row>
    <row r="372" spans="1:10" ht="42.75" x14ac:dyDescent="0.25">
      <c r="A372" s="41" t="s">
        <v>414</v>
      </c>
      <c r="B372" s="13" t="s">
        <v>415</v>
      </c>
      <c r="C372" s="14" t="s">
        <v>416</v>
      </c>
      <c r="D372" s="13" t="s">
        <v>73</v>
      </c>
      <c r="E372" s="15">
        <v>0.86</v>
      </c>
      <c r="F372" s="19">
        <v>106.54</v>
      </c>
      <c r="G372" s="19">
        <v>91.624400000000009</v>
      </c>
      <c r="H372" s="42">
        <f>SUM($G$2:G372)</f>
        <v>3098333.9780000015</v>
      </c>
      <c r="I372" s="43">
        <f>Tabela2[[#This Row],[CUSTO TOTAL
ACUMULADO]]/$H$449</f>
        <v>0.9990381371265652</v>
      </c>
      <c r="J372" s="44">
        <v>371</v>
      </c>
    </row>
    <row r="373" spans="1:10" ht="28.5" x14ac:dyDescent="0.25">
      <c r="A373" s="41" t="s">
        <v>167</v>
      </c>
      <c r="B373" s="13">
        <v>3927</v>
      </c>
      <c r="C373" s="14" t="s">
        <v>30328</v>
      </c>
      <c r="D373" s="13" t="s">
        <v>29</v>
      </c>
      <c r="E373" s="15">
        <v>1</v>
      </c>
      <c r="F373" s="19">
        <v>86.73</v>
      </c>
      <c r="G373" s="19">
        <v>86.73</v>
      </c>
      <c r="H373" s="42">
        <f>SUM($G$2:G373)</f>
        <v>3098420.7080000015</v>
      </c>
      <c r="I373" s="43">
        <f>Tabela2[[#This Row],[CUSTO TOTAL
ACUMULADO]]/$H$449</f>
        <v>0.99906610266489915</v>
      </c>
      <c r="J373" s="44">
        <v>372</v>
      </c>
    </row>
    <row r="374" spans="1:10" ht="85.5" x14ac:dyDescent="0.25">
      <c r="A374" s="41" t="s">
        <v>362</v>
      </c>
      <c r="B374" s="13" t="s">
        <v>363</v>
      </c>
      <c r="C374" s="14" t="s">
        <v>364</v>
      </c>
      <c r="D374" s="13" t="s">
        <v>29</v>
      </c>
      <c r="E374" s="15">
        <v>2</v>
      </c>
      <c r="F374" s="19">
        <v>42.85</v>
      </c>
      <c r="G374" s="19">
        <v>85.7</v>
      </c>
      <c r="H374" s="42">
        <f>SUM($G$2:G374)</f>
        <v>3098506.4080000017</v>
      </c>
      <c r="I374" s="43">
        <f>Tabela2[[#This Row],[CUSTO TOTAL
ACUMULADO]]/$H$449</f>
        <v>0.99909373608626684</v>
      </c>
      <c r="J374" s="44">
        <v>373</v>
      </c>
    </row>
    <row r="375" spans="1:10" x14ac:dyDescent="0.25">
      <c r="A375" s="41" t="s">
        <v>647</v>
      </c>
      <c r="B375" s="13">
        <v>97062</v>
      </c>
      <c r="C375" s="14" t="s">
        <v>30375</v>
      </c>
      <c r="D375" s="13" t="s">
        <v>68</v>
      </c>
      <c r="E375" s="15">
        <v>11.22</v>
      </c>
      <c r="F375" s="19">
        <v>7.03</v>
      </c>
      <c r="G375" s="19">
        <v>78.87660000000001</v>
      </c>
      <c r="H375" s="42">
        <f>SUM($G$2:G375)</f>
        <v>3098585.2846000018</v>
      </c>
      <c r="I375" s="43">
        <f>Tabela2[[#This Row],[CUSTO TOTAL
ACUMULADO]]/$H$449</f>
        <v>0.99911916934558831</v>
      </c>
      <c r="J375" s="44">
        <v>374</v>
      </c>
    </row>
    <row r="376" spans="1:10" ht="28.5" x14ac:dyDescent="0.25">
      <c r="A376" s="41" t="s">
        <v>237</v>
      </c>
      <c r="B376" s="13">
        <v>89356</v>
      </c>
      <c r="C376" s="14" t="s">
        <v>239</v>
      </c>
      <c r="D376" s="13" t="s">
        <v>59</v>
      </c>
      <c r="E376" s="15">
        <v>2.75</v>
      </c>
      <c r="F376" s="19">
        <v>27.65</v>
      </c>
      <c r="G376" s="19">
        <v>76.037499999999994</v>
      </c>
      <c r="H376" s="42">
        <f>SUM($G$2:G376)</f>
        <v>3098661.3221000019</v>
      </c>
      <c r="I376" s="43">
        <f>Tabela2[[#This Row],[CUSTO TOTAL
ACUMULADO]]/$H$449</f>
        <v>0.99914368715512436</v>
      </c>
      <c r="J376" s="44">
        <v>375</v>
      </c>
    </row>
    <row r="377" spans="1:10" x14ac:dyDescent="0.25">
      <c r="A377" s="41" t="s">
        <v>456</v>
      </c>
      <c r="B377" s="13">
        <v>119244</v>
      </c>
      <c r="C377" s="14" t="s">
        <v>30427</v>
      </c>
      <c r="D377" s="13" t="s">
        <v>29</v>
      </c>
      <c r="E377" s="15">
        <v>3</v>
      </c>
      <c r="F377" s="19">
        <v>25.02</v>
      </c>
      <c r="G377" s="19">
        <v>75.06</v>
      </c>
      <c r="H377" s="42">
        <f>SUM($G$2:G377)</f>
        <v>3098736.3821000019</v>
      </c>
      <c r="I377" s="43">
        <f>Tabela2[[#This Row],[CUSTO TOTAL
ACUMULADO]]/$H$449</f>
        <v>0.99916788977598614</v>
      </c>
      <c r="J377" s="44">
        <v>376</v>
      </c>
    </row>
    <row r="378" spans="1:10" ht="42.75" x14ac:dyDescent="0.25">
      <c r="A378" s="41" t="s">
        <v>494</v>
      </c>
      <c r="B378" s="13" t="s">
        <v>302</v>
      </c>
      <c r="C378" s="14" t="s">
        <v>303</v>
      </c>
      <c r="D378" s="13" t="s">
        <v>68</v>
      </c>
      <c r="E378" s="15">
        <v>0.88</v>
      </c>
      <c r="F378" s="19">
        <v>85</v>
      </c>
      <c r="G378" s="19">
        <v>74.8</v>
      </c>
      <c r="H378" s="42">
        <f>SUM($G$2:G378)</f>
        <v>3098811.1821000017</v>
      </c>
      <c r="I378" s="43">
        <f>Tabela2[[#This Row],[CUSTO TOTAL
ACUMULADO]]/$H$449</f>
        <v>0.99919200856149715</v>
      </c>
      <c r="J378" s="44">
        <v>377</v>
      </c>
    </row>
    <row r="379" spans="1:10" ht="28.5" x14ac:dyDescent="0.25">
      <c r="A379" s="41" t="s">
        <v>562</v>
      </c>
      <c r="B379" s="13">
        <v>101616</v>
      </c>
      <c r="C379" s="14" t="s">
        <v>30365</v>
      </c>
      <c r="D379" s="13" t="s">
        <v>68</v>
      </c>
      <c r="E379" s="15">
        <v>10.14</v>
      </c>
      <c r="F379" s="19">
        <v>7.15</v>
      </c>
      <c r="G379" s="19">
        <v>72.501000000000005</v>
      </c>
      <c r="H379" s="42">
        <f>SUM($G$2:G379)</f>
        <v>3098883.6831000019</v>
      </c>
      <c r="I379" s="43">
        <f>Tabela2[[#This Row],[CUSTO TOTAL
ACUMULADO]]/$H$449</f>
        <v>0.99921538604904192</v>
      </c>
      <c r="J379" s="44">
        <v>378</v>
      </c>
    </row>
    <row r="380" spans="1:10" ht="28.5" x14ac:dyDescent="0.25">
      <c r="A380" s="41" t="s">
        <v>210</v>
      </c>
      <c r="B380" s="13">
        <v>4208</v>
      </c>
      <c r="C380" s="14" t="s">
        <v>30339</v>
      </c>
      <c r="D380" s="13" t="s">
        <v>29</v>
      </c>
      <c r="E380" s="15">
        <v>1</v>
      </c>
      <c r="F380" s="19">
        <v>68.2</v>
      </c>
      <c r="G380" s="19">
        <v>68.2</v>
      </c>
      <c r="H380" s="42">
        <f>SUM($G$2:G380)</f>
        <v>3098951.8831000021</v>
      </c>
      <c r="I380" s="43">
        <f>Tabela2[[#This Row],[CUSTO TOTAL
ACUMULADO]]/$H$449</f>
        <v>0.99923737670641966</v>
      </c>
      <c r="J380" s="44">
        <v>379</v>
      </c>
    </row>
    <row r="381" spans="1:10" ht="42.75" x14ac:dyDescent="0.25">
      <c r="A381" s="41" t="s">
        <v>465</v>
      </c>
      <c r="B381" s="13" t="s">
        <v>415</v>
      </c>
      <c r="C381" s="14" t="s">
        <v>416</v>
      </c>
      <c r="D381" s="13" t="s">
        <v>73</v>
      </c>
      <c r="E381" s="15">
        <v>0.64</v>
      </c>
      <c r="F381" s="19">
        <v>106.54</v>
      </c>
      <c r="G381" s="19">
        <v>68.185600000000008</v>
      </c>
      <c r="H381" s="42">
        <f>SUM($G$2:G381)</f>
        <v>3099020.068700002</v>
      </c>
      <c r="I381" s="43">
        <f>Tabela2[[#This Row],[CUSTO TOTAL
ACUMULADO]]/$H$449</f>
        <v>0.99925936272060878</v>
      </c>
      <c r="J381" s="44">
        <v>380</v>
      </c>
    </row>
    <row r="382" spans="1:10" ht="42.75" x14ac:dyDescent="0.25">
      <c r="A382" s="41" t="s">
        <v>30562</v>
      </c>
      <c r="B382" s="13" t="s">
        <v>20825</v>
      </c>
      <c r="C382" s="14" t="s">
        <v>30561</v>
      </c>
      <c r="D382" s="13" t="s">
        <v>29</v>
      </c>
      <c r="E382" s="15">
        <v>1</v>
      </c>
      <c r="F382" s="19">
        <v>67.73</v>
      </c>
      <c r="G382" s="19">
        <v>67.73</v>
      </c>
      <c r="H382" s="42">
        <f>SUM($G$2:G382)</f>
        <v>3099087.798700002</v>
      </c>
      <c r="I382" s="43">
        <f>Tabela2[[#This Row],[CUSTO TOTAL
ACUMULADO]]/$H$449</f>
        <v>0.99928120182946789</v>
      </c>
      <c r="J382" s="44">
        <v>381</v>
      </c>
    </row>
    <row r="383" spans="1:10" ht="28.5" x14ac:dyDescent="0.25">
      <c r="A383" s="41" t="s">
        <v>462</v>
      </c>
      <c r="B383" s="13" t="s">
        <v>406</v>
      </c>
      <c r="C383" s="14" t="s">
        <v>407</v>
      </c>
      <c r="D383" s="13" t="s">
        <v>73</v>
      </c>
      <c r="E383" s="15">
        <v>0.27</v>
      </c>
      <c r="F383" s="19">
        <v>250.76</v>
      </c>
      <c r="G383" s="19">
        <v>67.705200000000005</v>
      </c>
      <c r="H383" s="42">
        <f>SUM($G$2:G383)</f>
        <v>3099155.5039000022</v>
      </c>
      <c r="I383" s="43">
        <f>Tabela2[[#This Row],[CUSTO TOTAL
ACUMULADO]]/$H$449</f>
        <v>0.99930303294172451</v>
      </c>
      <c r="J383" s="44">
        <v>382</v>
      </c>
    </row>
    <row r="384" spans="1:10" ht="57" x14ac:dyDescent="0.25">
      <c r="A384" s="41" t="s">
        <v>288</v>
      </c>
      <c r="B384" s="13" t="s">
        <v>289</v>
      </c>
      <c r="C384" s="14" t="s">
        <v>290</v>
      </c>
      <c r="D384" s="13" t="s">
        <v>68</v>
      </c>
      <c r="E384" s="15">
        <v>0.54</v>
      </c>
      <c r="F384" s="19">
        <v>120.05</v>
      </c>
      <c r="G384" s="19">
        <v>64.826999999999998</v>
      </c>
      <c r="H384" s="42">
        <f>SUM($G$2:G384)</f>
        <v>3099220.3309000023</v>
      </c>
      <c r="I384" s="43">
        <f>Tabela2[[#This Row],[CUSTO TOTAL
ACUMULADO]]/$H$449</f>
        <v>0.99932393599664859</v>
      </c>
      <c r="J384" s="44">
        <v>383</v>
      </c>
    </row>
    <row r="385" spans="1:10" ht="28.5" x14ac:dyDescent="0.25">
      <c r="A385" s="41" t="s">
        <v>461</v>
      </c>
      <c r="B385" s="13">
        <v>101616</v>
      </c>
      <c r="C385" s="14" t="s">
        <v>30365</v>
      </c>
      <c r="D385" s="13" t="s">
        <v>68</v>
      </c>
      <c r="E385" s="15">
        <v>9</v>
      </c>
      <c r="F385" s="19">
        <v>7.15</v>
      </c>
      <c r="G385" s="19">
        <v>64.350000000000009</v>
      </c>
      <c r="H385" s="42">
        <f>SUM($G$2:G385)</f>
        <v>3099284.6809000024</v>
      </c>
      <c r="I385" s="43">
        <f>Tabela2[[#This Row],[CUSTO TOTAL
ACUMULADO]]/$H$449</f>
        <v>0.99934468524594866</v>
      </c>
      <c r="J385" s="44">
        <v>384</v>
      </c>
    </row>
    <row r="386" spans="1:10" ht="42.75" x14ac:dyDescent="0.25">
      <c r="A386" s="41" t="s">
        <v>301</v>
      </c>
      <c r="B386" s="13" t="s">
        <v>302</v>
      </c>
      <c r="C386" s="14" t="s">
        <v>303</v>
      </c>
      <c r="D386" s="13" t="s">
        <v>68</v>
      </c>
      <c r="E386" s="15">
        <v>0.75</v>
      </c>
      <c r="F386" s="19">
        <v>85</v>
      </c>
      <c r="G386" s="19">
        <v>63.75</v>
      </c>
      <c r="H386" s="42">
        <f>SUM($G$2:G386)</f>
        <v>3099348.4309000024</v>
      </c>
      <c r="I386" s="43">
        <f>Tabela2[[#This Row],[CUSTO TOTAL
ACUMULADO]]/$H$449</f>
        <v>0.99936524102905466</v>
      </c>
      <c r="J386" s="44">
        <v>385</v>
      </c>
    </row>
    <row r="387" spans="1:10" ht="57" x14ac:dyDescent="0.25">
      <c r="A387" s="41" t="s">
        <v>582</v>
      </c>
      <c r="B387" s="13" t="s">
        <v>412</v>
      </c>
      <c r="C387" s="14" t="s">
        <v>413</v>
      </c>
      <c r="D387" s="13" t="s">
        <v>73</v>
      </c>
      <c r="E387" s="15">
        <v>2.29</v>
      </c>
      <c r="F387" s="19">
        <v>27.8</v>
      </c>
      <c r="G387" s="19">
        <v>63.662000000000006</v>
      </c>
      <c r="H387" s="42">
        <f>SUM($G$2:G387)</f>
        <v>3099412.0929000024</v>
      </c>
      <c r="I387" s="43">
        <f>Tabela2[[#This Row],[CUSTO TOTAL
ACUMULADO]]/$H$449</f>
        <v>0.9993857684371189</v>
      </c>
      <c r="J387" s="44">
        <v>386</v>
      </c>
    </row>
    <row r="388" spans="1:10" x14ac:dyDescent="0.25">
      <c r="A388" s="41" t="s">
        <v>274</v>
      </c>
      <c r="B388" s="13" t="s">
        <v>112</v>
      </c>
      <c r="C388" s="14" t="s">
        <v>113</v>
      </c>
      <c r="D388" s="13" t="s">
        <v>29</v>
      </c>
      <c r="E388" s="15">
        <v>10</v>
      </c>
      <c r="F388" s="19">
        <v>6.3</v>
      </c>
      <c r="G388" s="19">
        <v>63</v>
      </c>
      <c r="H388" s="42">
        <f>SUM($G$2:G388)</f>
        <v>3099475.0929000024</v>
      </c>
      <c r="I388" s="43">
        <f>Tabela2[[#This Row],[CUSTO TOTAL
ACUMULADO]]/$H$449</f>
        <v>0.99940608238748252</v>
      </c>
      <c r="J388" s="44">
        <v>387</v>
      </c>
    </row>
    <row r="389" spans="1:10" x14ac:dyDescent="0.25">
      <c r="A389" s="41" t="s">
        <v>718</v>
      </c>
      <c r="B389" s="13" t="s">
        <v>21730</v>
      </c>
      <c r="C389" s="12" t="s">
        <v>30490</v>
      </c>
      <c r="D389" s="13" t="s">
        <v>29</v>
      </c>
      <c r="E389" s="15">
        <v>20</v>
      </c>
      <c r="F389" s="19">
        <v>2.95</v>
      </c>
      <c r="G389" s="19">
        <v>59</v>
      </c>
      <c r="H389" s="42">
        <f>SUM($G$2:G389)</f>
        <v>3099534.0929000024</v>
      </c>
      <c r="I389" s="43">
        <f>Tabela2[[#This Row],[CUSTO TOTAL
ACUMULADO]]/$H$449</f>
        <v>0.99942510656321992</v>
      </c>
      <c r="J389" s="44">
        <v>388</v>
      </c>
    </row>
    <row r="390" spans="1:10" ht="57" x14ac:dyDescent="0.25">
      <c r="A390" s="41" t="s">
        <v>30641</v>
      </c>
      <c r="B390" s="13">
        <v>100757</v>
      </c>
      <c r="C390" s="14" t="s">
        <v>30613</v>
      </c>
      <c r="D390" s="13" t="s">
        <v>68</v>
      </c>
      <c r="E390" s="15">
        <v>0.89999999999999991</v>
      </c>
      <c r="F390" s="19">
        <v>65.3</v>
      </c>
      <c r="G390" s="19">
        <v>58.769999999999989</v>
      </c>
      <c r="H390" s="42">
        <f>SUM($G$2:G390)</f>
        <v>3099592.8629000024</v>
      </c>
      <c r="I390" s="43">
        <f>Tabela2[[#This Row],[CUSTO TOTAL
ACUMULADO]]/$H$449</f>
        <v>0.99944405657691626</v>
      </c>
      <c r="J390" s="44">
        <v>389</v>
      </c>
    </row>
    <row r="391" spans="1:10" ht="28.5" x14ac:dyDescent="0.25">
      <c r="A391" s="41" t="s">
        <v>229</v>
      </c>
      <c r="B391" s="13">
        <v>11674</v>
      </c>
      <c r="C391" s="14" t="s">
        <v>230</v>
      </c>
      <c r="D391" s="13" t="s">
        <v>29</v>
      </c>
      <c r="E391" s="15">
        <v>3</v>
      </c>
      <c r="F391" s="19">
        <v>19.309999999999999</v>
      </c>
      <c r="G391" s="19">
        <v>57.929999999999993</v>
      </c>
      <c r="H391" s="42">
        <f>SUM($G$2:G391)</f>
        <v>3099650.7929000026</v>
      </c>
      <c r="I391" s="43">
        <f>Tabela2[[#This Row],[CUSTO TOTAL
ACUMULADO]]/$H$449</f>
        <v>0.99946273573794109</v>
      </c>
      <c r="J391" s="44">
        <v>390</v>
      </c>
    </row>
    <row r="392" spans="1:10" ht="57" x14ac:dyDescent="0.25">
      <c r="A392" s="41" t="s">
        <v>295</v>
      </c>
      <c r="B392" s="13" t="s">
        <v>296</v>
      </c>
      <c r="C392" s="14" t="s">
        <v>297</v>
      </c>
      <c r="D392" s="13" t="s">
        <v>73</v>
      </c>
      <c r="E392" s="15">
        <v>0.06</v>
      </c>
      <c r="F392" s="19">
        <v>964.32</v>
      </c>
      <c r="G392" s="19">
        <v>57.859200000000001</v>
      </c>
      <c r="H392" s="42">
        <f>SUM($G$2:G392)</f>
        <v>3099708.6521000024</v>
      </c>
      <c r="I392" s="43">
        <f>Tabela2[[#This Row],[CUSTO TOTAL
ACUMULADO]]/$H$449</f>
        <v>0.99948139206995501</v>
      </c>
      <c r="J392" s="44">
        <v>391</v>
      </c>
    </row>
    <row r="393" spans="1:10" ht="42.75" x14ac:dyDescent="0.25">
      <c r="A393" s="41" t="s">
        <v>538</v>
      </c>
      <c r="B393" s="13">
        <v>97087</v>
      </c>
      <c r="C393" s="14" t="s">
        <v>30370</v>
      </c>
      <c r="D393" s="13" t="s">
        <v>68</v>
      </c>
      <c r="E393" s="15">
        <v>18.399999999999999</v>
      </c>
      <c r="F393" s="19">
        <v>3.14</v>
      </c>
      <c r="G393" s="19">
        <v>57.775999999999996</v>
      </c>
      <c r="H393" s="42">
        <f>SUM($G$2:G393)</f>
        <v>3099766.4281000025</v>
      </c>
      <c r="I393" s="43">
        <f>Tabela2[[#This Row],[CUSTO TOTAL
ACUMULADO]]/$H$449</f>
        <v>0.99950002157465667</v>
      </c>
      <c r="J393" s="44">
        <v>392</v>
      </c>
    </row>
    <row r="394" spans="1:10" ht="28.5" x14ac:dyDescent="0.25">
      <c r="A394" s="41" t="s">
        <v>501</v>
      </c>
      <c r="B394" s="13">
        <v>101616</v>
      </c>
      <c r="C394" s="14" t="s">
        <v>30365</v>
      </c>
      <c r="D394" s="13" t="s">
        <v>68</v>
      </c>
      <c r="E394" s="15">
        <v>8.0500000000000007</v>
      </c>
      <c r="F394" s="19">
        <v>7.15</v>
      </c>
      <c r="G394" s="19">
        <v>57.557500000000005</v>
      </c>
      <c r="H394" s="42">
        <f>SUM($G$2:G394)</f>
        <v>3099823.9856000026</v>
      </c>
      <c r="I394" s="43">
        <f>Tabela2[[#This Row],[CUSTO TOTAL
ACUMULADO]]/$H$449</f>
        <v>0.99951858062541954</v>
      </c>
      <c r="J394" s="44">
        <v>393</v>
      </c>
    </row>
    <row r="395" spans="1:10" ht="57" x14ac:dyDescent="0.25">
      <c r="A395" s="41" t="s">
        <v>524</v>
      </c>
      <c r="B395" s="13" t="s">
        <v>412</v>
      </c>
      <c r="C395" s="14" t="s">
        <v>413</v>
      </c>
      <c r="D395" s="13" t="s">
        <v>73</v>
      </c>
      <c r="E395" s="15">
        <v>2.0499999999999998</v>
      </c>
      <c r="F395" s="19">
        <v>27.8</v>
      </c>
      <c r="G395" s="19">
        <v>56.989999999999995</v>
      </c>
      <c r="H395" s="42">
        <f>SUM($G$2:G395)</f>
        <v>3099880.9756000028</v>
      </c>
      <c r="I395" s="43">
        <f>Tabela2[[#This Row],[CUSTO TOTAL
ACUMULADO]]/$H$449</f>
        <v>0.99953695668940723</v>
      </c>
      <c r="J395" s="44">
        <v>394</v>
      </c>
    </row>
    <row r="396" spans="1:10" x14ac:dyDescent="0.25">
      <c r="A396" s="41" t="s">
        <v>30586</v>
      </c>
      <c r="B396" s="13" t="s">
        <v>21272</v>
      </c>
      <c r="C396" s="14" t="s">
        <v>30492</v>
      </c>
      <c r="D396" s="13" t="s">
        <v>29</v>
      </c>
      <c r="E396" s="15">
        <v>20</v>
      </c>
      <c r="F396" s="19">
        <v>2.81</v>
      </c>
      <c r="G396" s="19">
        <v>56.2</v>
      </c>
      <c r="H396" s="42">
        <f>SUM($G$2:G396)</f>
        <v>3099937.175600003</v>
      </c>
      <c r="I396" s="43">
        <f>Tabela2[[#This Row],[CUSTO TOTAL
ACUMULADO]]/$H$449</f>
        <v>0.99955507802290622</v>
      </c>
      <c r="J396" s="44">
        <v>395</v>
      </c>
    </row>
    <row r="397" spans="1:10" ht="28.5" x14ac:dyDescent="0.25">
      <c r="A397" s="41" t="s">
        <v>577</v>
      </c>
      <c r="B397" s="13" t="s">
        <v>505</v>
      </c>
      <c r="C397" s="14" t="s">
        <v>506</v>
      </c>
      <c r="D397" s="13" t="s">
        <v>73</v>
      </c>
      <c r="E397" s="15">
        <v>0.08</v>
      </c>
      <c r="F397" s="19">
        <v>689.84</v>
      </c>
      <c r="G397" s="19">
        <v>55.187200000000004</v>
      </c>
      <c r="H397" s="42">
        <f>SUM($G$2:G397)</f>
        <v>3099992.362800003</v>
      </c>
      <c r="I397" s="43">
        <f>Tabela2[[#This Row],[CUSTO TOTAL
ACUMULADO]]/$H$449</f>
        <v>0.99957287278546991</v>
      </c>
      <c r="J397" s="44">
        <v>396</v>
      </c>
    </row>
    <row r="398" spans="1:10" ht="28.5" x14ac:dyDescent="0.25">
      <c r="A398" s="41" t="s">
        <v>216</v>
      </c>
      <c r="B398" s="13">
        <v>6297</v>
      </c>
      <c r="C398" s="14" t="s">
        <v>30341</v>
      </c>
      <c r="D398" s="13" t="s">
        <v>29</v>
      </c>
      <c r="E398" s="15">
        <v>1</v>
      </c>
      <c r="F398" s="19">
        <v>53.09</v>
      </c>
      <c r="G398" s="19">
        <v>53.09</v>
      </c>
      <c r="H398" s="42">
        <f>SUM($G$2:G398)</f>
        <v>3100045.4528000029</v>
      </c>
      <c r="I398" s="43">
        <f>Tabela2[[#This Row],[CUSTO TOTAL
ACUMULADO]]/$H$449</f>
        <v>0.9995899913191969</v>
      </c>
      <c r="J398" s="44">
        <v>397</v>
      </c>
    </row>
    <row r="399" spans="1:10" ht="42.75" x14ac:dyDescent="0.25">
      <c r="A399" s="41" t="s">
        <v>658</v>
      </c>
      <c r="B399" s="13">
        <v>93200</v>
      </c>
      <c r="C399" s="14" t="s">
        <v>30379</v>
      </c>
      <c r="D399" s="13" t="s">
        <v>59</v>
      </c>
      <c r="E399" s="15">
        <v>3.85</v>
      </c>
      <c r="F399" s="19">
        <v>13.52</v>
      </c>
      <c r="G399" s="19">
        <v>52.052</v>
      </c>
      <c r="H399" s="42">
        <f>SUM($G$2:G399)</f>
        <v>3100097.504800003</v>
      </c>
      <c r="I399" s="43">
        <f>Tabela2[[#This Row],[CUSTO TOTAL
ACUMULADO]]/$H$449</f>
        <v>0.99960677515640839</v>
      </c>
      <c r="J399" s="44">
        <v>398</v>
      </c>
    </row>
    <row r="400" spans="1:10" ht="28.5" x14ac:dyDescent="0.25">
      <c r="A400" s="41" t="s">
        <v>589</v>
      </c>
      <c r="B400" s="13" t="s">
        <v>505</v>
      </c>
      <c r="C400" s="14" t="s">
        <v>506</v>
      </c>
      <c r="D400" s="13" t="s">
        <v>73</v>
      </c>
      <c r="E400" s="15">
        <v>7.0000000000000007E-2</v>
      </c>
      <c r="F400" s="19">
        <v>689.84</v>
      </c>
      <c r="G400" s="19">
        <v>48.288800000000009</v>
      </c>
      <c r="H400" s="42">
        <f>SUM($G$2:G400)</f>
        <v>3100145.7936000032</v>
      </c>
      <c r="I400" s="43">
        <f>Tabela2[[#This Row],[CUSTO TOTAL
ACUMULADO]]/$H$449</f>
        <v>0.9996223455736517</v>
      </c>
      <c r="J400" s="44">
        <v>399</v>
      </c>
    </row>
    <row r="401" spans="1:10" ht="42.75" x14ac:dyDescent="0.25">
      <c r="A401" s="41" t="s">
        <v>337</v>
      </c>
      <c r="B401" s="13">
        <v>95781</v>
      </c>
      <c r="C401" s="14" t="s">
        <v>30355</v>
      </c>
      <c r="D401" s="13" t="s">
        <v>29</v>
      </c>
      <c r="E401" s="15">
        <v>1</v>
      </c>
      <c r="F401" s="19">
        <v>47.07</v>
      </c>
      <c r="G401" s="19">
        <v>47.07</v>
      </c>
      <c r="H401" s="42">
        <f>SUM($G$2:G401)</f>
        <v>3100192.8636000031</v>
      </c>
      <c r="I401" s="43">
        <f>Tabela2[[#This Row],[CUSTO TOTAL
ACUMULADO]]/$H$449</f>
        <v>0.99963752299656616</v>
      </c>
      <c r="J401" s="44">
        <v>400</v>
      </c>
    </row>
    <row r="402" spans="1:10" ht="28.5" x14ac:dyDescent="0.25">
      <c r="A402" s="41" t="s">
        <v>231</v>
      </c>
      <c r="B402" s="13">
        <v>89383</v>
      </c>
      <c r="C402" s="14" t="s">
        <v>232</v>
      </c>
      <c r="D402" s="13" t="s">
        <v>29</v>
      </c>
      <c r="E402" s="15">
        <v>6</v>
      </c>
      <c r="F402" s="19">
        <v>7.66</v>
      </c>
      <c r="G402" s="19">
        <v>45.96</v>
      </c>
      <c r="H402" s="42">
        <f>SUM($G$2:G402)</f>
        <v>3100238.823600003</v>
      </c>
      <c r="I402" s="43">
        <f>Tabela2[[#This Row],[CUSTO TOTAL
ACUMULADO]]/$H$449</f>
        <v>0.99965234250702184</v>
      </c>
      <c r="J402" s="44">
        <v>401</v>
      </c>
    </row>
    <row r="403" spans="1:10" ht="42.75" x14ac:dyDescent="0.25">
      <c r="A403" s="41" t="s">
        <v>339</v>
      </c>
      <c r="B403" s="13">
        <v>95782</v>
      </c>
      <c r="C403" s="14" t="s">
        <v>30354</v>
      </c>
      <c r="D403" s="13" t="s">
        <v>29</v>
      </c>
      <c r="E403" s="15">
        <v>1</v>
      </c>
      <c r="F403" s="19">
        <v>45.49</v>
      </c>
      <c r="G403" s="19">
        <v>45.49</v>
      </c>
      <c r="H403" s="42">
        <f>SUM($G$2:G403)</f>
        <v>3100284.3136000033</v>
      </c>
      <c r="I403" s="43">
        <f>Tabela2[[#This Row],[CUSTO TOTAL
ACUMULADO]]/$H$449</f>
        <v>0.99966701046895912</v>
      </c>
      <c r="J403" s="44">
        <v>402</v>
      </c>
    </row>
    <row r="404" spans="1:10" ht="71.25" x14ac:dyDescent="0.25">
      <c r="A404" s="41" t="s">
        <v>30559</v>
      </c>
      <c r="B404" s="13">
        <v>3106</v>
      </c>
      <c r="C404" s="14" t="s">
        <v>30557</v>
      </c>
      <c r="D404" s="13" t="s">
        <v>29</v>
      </c>
      <c r="E404" s="15">
        <v>2</v>
      </c>
      <c r="F404" s="19">
        <v>21.61</v>
      </c>
      <c r="G404" s="19">
        <v>43.22</v>
      </c>
      <c r="H404" s="42">
        <f>SUM($G$2:G404)</f>
        <v>3100327.5336000035</v>
      </c>
      <c r="I404" s="43">
        <f>Tabela2[[#This Row],[CUSTO TOTAL
ACUMULADO]]/$H$449</f>
        <v>0.99968094648379591</v>
      </c>
      <c r="J404" s="44">
        <v>403</v>
      </c>
    </row>
    <row r="405" spans="1:10" ht="57" x14ac:dyDescent="0.25">
      <c r="A405" s="41" t="s">
        <v>594</v>
      </c>
      <c r="B405" s="13" t="s">
        <v>412</v>
      </c>
      <c r="C405" s="14" t="s">
        <v>413</v>
      </c>
      <c r="D405" s="13" t="s">
        <v>73</v>
      </c>
      <c r="E405" s="15">
        <v>1.5</v>
      </c>
      <c r="F405" s="19">
        <v>27.8</v>
      </c>
      <c r="G405" s="19">
        <v>41.7</v>
      </c>
      <c r="H405" s="42">
        <f>SUM($G$2:G405)</f>
        <v>3100369.2336000036</v>
      </c>
      <c r="I405" s="43">
        <f>Tabela2[[#This Row],[CUSTO TOTAL
ACUMULADO]]/$H$449</f>
        <v>0.99969439238427471</v>
      </c>
      <c r="J405" s="44">
        <v>404</v>
      </c>
    </row>
    <row r="406" spans="1:10" ht="28.5" x14ac:dyDescent="0.25">
      <c r="A406" s="41" t="s">
        <v>298</v>
      </c>
      <c r="B406" s="13" t="s">
        <v>299</v>
      </c>
      <c r="C406" s="14" t="s">
        <v>300</v>
      </c>
      <c r="D406" s="13" t="s">
        <v>116</v>
      </c>
      <c r="E406" s="15">
        <v>2.7699999999999996</v>
      </c>
      <c r="F406" s="19">
        <v>14.43</v>
      </c>
      <c r="G406" s="19">
        <v>39.971099999999993</v>
      </c>
      <c r="H406" s="42">
        <f>SUM($G$2:G406)</f>
        <v>3100409.2047000038</v>
      </c>
      <c r="I406" s="43">
        <f>Tabela2[[#This Row],[CUSTO TOTAL
ACUMULADO]]/$H$449</f>
        <v>0.99970728081191573</v>
      </c>
      <c r="J406" s="44">
        <v>405</v>
      </c>
    </row>
    <row r="407" spans="1:10" x14ac:dyDescent="0.25">
      <c r="A407" s="41" t="s">
        <v>199</v>
      </c>
      <c r="B407" s="13" t="s">
        <v>11607</v>
      </c>
      <c r="C407" s="14" t="s">
        <v>30258</v>
      </c>
      <c r="D407" s="13" t="s">
        <v>29</v>
      </c>
      <c r="E407" s="15">
        <v>10</v>
      </c>
      <c r="F407" s="19">
        <v>3.94</v>
      </c>
      <c r="G407" s="19">
        <v>39.4</v>
      </c>
      <c r="H407" s="42">
        <f>SUM($G$2:G407)</f>
        <v>3100448.6047000038</v>
      </c>
      <c r="I407" s="43">
        <f>Tabela2[[#This Row],[CUSTO TOTAL
ACUMULADO]]/$H$449</f>
        <v>0.99971998509198434</v>
      </c>
      <c r="J407" s="44">
        <v>406</v>
      </c>
    </row>
    <row r="408" spans="1:10" x14ac:dyDescent="0.25">
      <c r="A408" s="41" t="s">
        <v>273</v>
      </c>
      <c r="B408" s="13" t="s">
        <v>11607</v>
      </c>
      <c r="C408" s="14" t="s">
        <v>30258</v>
      </c>
      <c r="D408" s="13" t="s">
        <v>29</v>
      </c>
      <c r="E408" s="15">
        <v>10</v>
      </c>
      <c r="F408" s="19">
        <v>3.94</v>
      </c>
      <c r="G408" s="19">
        <v>39.4</v>
      </c>
      <c r="H408" s="42">
        <f>SUM($G$2:G408)</f>
        <v>3100488.0047000037</v>
      </c>
      <c r="I408" s="43">
        <f>Tabela2[[#This Row],[CUSTO TOTAL
ACUMULADO]]/$H$449</f>
        <v>0.99973268937205295</v>
      </c>
      <c r="J408" s="44">
        <v>407</v>
      </c>
    </row>
    <row r="409" spans="1:10" ht="57" x14ac:dyDescent="0.25">
      <c r="A409" s="41" t="s">
        <v>479</v>
      </c>
      <c r="B409" s="13">
        <v>97083</v>
      </c>
      <c r="C409" s="14" t="s">
        <v>30367</v>
      </c>
      <c r="D409" s="13" t="s">
        <v>68</v>
      </c>
      <c r="E409" s="15">
        <v>10.24</v>
      </c>
      <c r="F409" s="19">
        <v>3.71</v>
      </c>
      <c r="G409" s="19">
        <v>37.990400000000001</v>
      </c>
      <c r="H409" s="42">
        <f>SUM($G$2:G409)</f>
        <v>3100525.9951000037</v>
      </c>
      <c r="I409" s="43">
        <f>Tabela2[[#This Row],[CUSTO TOTAL
ACUMULADO]]/$H$449</f>
        <v>0.99974493913554341</v>
      </c>
      <c r="J409" s="44">
        <v>408</v>
      </c>
    </row>
    <row r="410" spans="1:10" ht="28.5" x14ac:dyDescent="0.25">
      <c r="A410" s="41" t="s">
        <v>580</v>
      </c>
      <c r="B410" s="13">
        <v>93382</v>
      </c>
      <c r="C410" s="14" t="s">
        <v>30352</v>
      </c>
      <c r="D410" s="13" t="s">
        <v>73</v>
      </c>
      <c r="E410" s="15">
        <v>1.26</v>
      </c>
      <c r="F410" s="19">
        <v>30.11</v>
      </c>
      <c r="G410" s="19">
        <v>37.938600000000001</v>
      </c>
      <c r="H410" s="42">
        <f>SUM($G$2:G410)</f>
        <v>3100563.9337000037</v>
      </c>
      <c r="I410" s="43">
        <f>Tabela2[[#This Row],[CUSTO TOTAL
ACUMULADO]]/$H$449</f>
        <v>0.99975717219645233</v>
      </c>
      <c r="J410" s="44">
        <v>409</v>
      </c>
    </row>
    <row r="411" spans="1:10" ht="42.75" x14ac:dyDescent="0.25">
      <c r="A411" s="41" t="s">
        <v>530</v>
      </c>
      <c r="B411" s="13" t="s">
        <v>302</v>
      </c>
      <c r="C411" s="14" t="s">
        <v>303</v>
      </c>
      <c r="D411" s="13" t="s">
        <v>68</v>
      </c>
      <c r="E411" s="15">
        <v>0.44</v>
      </c>
      <c r="F411" s="19">
        <v>85</v>
      </c>
      <c r="G411" s="19">
        <v>37.4</v>
      </c>
      <c r="H411" s="42">
        <f>SUM($G$2:G411)</f>
        <v>3100601.3337000036</v>
      </c>
      <c r="I411" s="43">
        <f>Tabela2[[#This Row],[CUSTO TOTAL
ACUMULADO]]/$H$449</f>
        <v>0.99976923158920783</v>
      </c>
      <c r="J411" s="44">
        <v>410</v>
      </c>
    </row>
    <row r="412" spans="1:10" ht="28.5" x14ac:dyDescent="0.25">
      <c r="A412" s="41" t="s">
        <v>233</v>
      </c>
      <c r="B412" s="13">
        <v>89428</v>
      </c>
      <c r="C412" s="14" t="s">
        <v>234</v>
      </c>
      <c r="D412" s="13" t="s">
        <v>29</v>
      </c>
      <c r="E412" s="15">
        <v>2</v>
      </c>
      <c r="F412" s="19">
        <v>17.38</v>
      </c>
      <c r="G412" s="19">
        <v>34.76</v>
      </c>
      <c r="H412" s="42">
        <f>SUM($G$2:G412)</f>
        <v>3100636.0937000033</v>
      </c>
      <c r="I412" s="43">
        <f>Tabela2[[#This Row],[CUSTO TOTAL
ACUMULADO]]/$H$449</f>
        <v>0.99978043973070996</v>
      </c>
      <c r="J412" s="44">
        <v>411</v>
      </c>
    </row>
    <row r="413" spans="1:10" ht="28.5" x14ac:dyDescent="0.25">
      <c r="A413" s="41" t="s">
        <v>146</v>
      </c>
      <c r="B413" s="13" t="s">
        <v>110</v>
      </c>
      <c r="C413" s="14" t="s">
        <v>111</v>
      </c>
      <c r="D413" s="13" t="s">
        <v>29</v>
      </c>
      <c r="E413" s="15">
        <v>4</v>
      </c>
      <c r="F413" s="19">
        <v>7.91</v>
      </c>
      <c r="G413" s="19">
        <v>31.64</v>
      </c>
      <c r="H413" s="42">
        <f>SUM($G$2:G413)</f>
        <v>3100667.7337000035</v>
      </c>
      <c r="I413" s="43">
        <f>Tabela2[[#This Row],[CUSTO TOTAL
ACUMULADO]]/$H$449</f>
        <v>0.9997906418480037</v>
      </c>
      <c r="J413" s="44">
        <v>412</v>
      </c>
    </row>
    <row r="414" spans="1:10" x14ac:dyDescent="0.25">
      <c r="A414" s="41" t="s">
        <v>108</v>
      </c>
      <c r="B414" s="13" t="s">
        <v>112</v>
      </c>
      <c r="C414" s="14" t="s">
        <v>113</v>
      </c>
      <c r="D414" s="13" t="s">
        <v>29</v>
      </c>
      <c r="E414" s="15">
        <v>5</v>
      </c>
      <c r="F414" s="19">
        <v>6.3</v>
      </c>
      <c r="G414" s="19">
        <v>31.5</v>
      </c>
      <c r="H414" s="42">
        <f>SUM($G$2:G414)</f>
        <v>3100699.2337000035</v>
      </c>
      <c r="I414" s="43">
        <f>Tabela2[[#This Row],[CUSTO TOTAL
ACUMULADO]]/$H$449</f>
        <v>0.99980079882318551</v>
      </c>
      <c r="J414" s="44">
        <v>413</v>
      </c>
    </row>
    <row r="415" spans="1:10" ht="57" x14ac:dyDescent="0.25">
      <c r="A415" s="41" t="s">
        <v>30640</v>
      </c>
      <c r="B415" s="13">
        <v>100725</v>
      </c>
      <c r="C415" s="14" t="s">
        <v>30555</v>
      </c>
      <c r="D415" s="13" t="s">
        <v>68</v>
      </c>
      <c r="E415" s="15">
        <v>0.89999999999999991</v>
      </c>
      <c r="F415" s="19">
        <v>33.61</v>
      </c>
      <c r="G415" s="19">
        <v>30.248999999999995</v>
      </c>
      <c r="H415" s="42">
        <f>SUM($G$2:G415)</f>
        <v>3100729.4827000033</v>
      </c>
      <c r="I415" s="43">
        <f>Tabela2[[#This Row],[CUSTO TOTAL
ACUMULADO]]/$H$449</f>
        <v>0.99981055242135297</v>
      </c>
      <c r="J415" s="44">
        <v>414</v>
      </c>
    </row>
    <row r="416" spans="1:10" x14ac:dyDescent="0.25">
      <c r="A416" s="41" t="s">
        <v>30311</v>
      </c>
      <c r="B416" s="13" t="s">
        <v>11610</v>
      </c>
      <c r="C416" s="14" t="s">
        <v>30259</v>
      </c>
      <c r="D416" s="13" t="s">
        <v>29</v>
      </c>
      <c r="E416" s="15">
        <v>4</v>
      </c>
      <c r="F416" s="19">
        <v>7.42</v>
      </c>
      <c r="G416" s="19">
        <v>29.68</v>
      </c>
      <c r="H416" s="42">
        <f>SUM($G$2:G416)</f>
        <v>3100759.1627000035</v>
      </c>
      <c r="I416" s="43">
        <f>Tabela2[[#This Row],[CUSTO TOTAL
ACUMULADO]]/$H$449</f>
        <v>0.99982012254907981</v>
      </c>
      <c r="J416" s="44">
        <v>415</v>
      </c>
    </row>
    <row r="417" spans="1:10" ht="28.5" x14ac:dyDescent="0.25">
      <c r="A417" s="41" t="s">
        <v>151</v>
      </c>
      <c r="B417" s="13">
        <v>4179</v>
      </c>
      <c r="C417" s="14" t="s">
        <v>30324</v>
      </c>
      <c r="D417" s="13" t="s">
        <v>29</v>
      </c>
      <c r="E417" s="15">
        <v>2</v>
      </c>
      <c r="F417" s="19">
        <v>14.65</v>
      </c>
      <c r="G417" s="19">
        <v>29.3</v>
      </c>
      <c r="H417" s="42">
        <f>SUM($G$2:G417)</f>
        <v>3100788.4627000033</v>
      </c>
      <c r="I417" s="43">
        <f>Tabela2[[#This Row],[CUSTO TOTAL
ACUMULADO]]/$H$449</f>
        <v>0.99982957014821716</v>
      </c>
      <c r="J417" s="44">
        <v>416</v>
      </c>
    </row>
    <row r="418" spans="1:10" ht="28.5" x14ac:dyDescent="0.25">
      <c r="A418" s="41" t="s">
        <v>224</v>
      </c>
      <c r="B418" s="13">
        <v>4179</v>
      </c>
      <c r="C418" s="14" t="s">
        <v>30343</v>
      </c>
      <c r="D418" s="13" t="s">
        <v>29</v>
      </c>
      <c r="E418" s="15">
        <v>2</v>
      </c>
      <c r="F418" s="19">
        <v>14.65</v>
      </c>
      <c r="G418" s="19">
        <v>29.3</v>
      </c>
      <c r="H418" s="42">
        <f>SUM($G$2:G418)</f>
        <v>3100817.7627000031</v>
      </c>
      <c r="I418" s="43">
        <f>Tabela2[[#This Row],[CUSTO TOTAL
ACUMULADO]]/$H$449</f>
        <v>0.9998390177473544</v>
      </c>
      <c r="J418" s="44">
        <v>417</v>
      </c>
    </row>
    <row r="419" spans="1:10" ht="28.5" x14ac:dyDescent="0.25">
      <c r="A419" s="41" t="s">
        <v>217</v>
      </c>
      <c r="B419" s="13">
        <v>4209</v>
      </c>
      <c r="C419" s="14" t="s">
        <v>30342</v>
      </c>
      <c r="D419" s="13" t="s">
        <v>29</v>
      </c>
      <c r="E419" s="15">
        <v>1</v>
      </c>
      <c r="F419" s="19">
        <v>28.65</v>
      </c>
      <c r="G419" s="19">
        <v>28.65</v>
      </c>
      <c r="H419" s="42">
        <f>SUM($G$2:G419)</f>
        <v>3100846.412700003</v>
      </c>
      <c r="I419" s="43">
        <f>Tabela2[[#This Row],[CUSTO TOTAL
ACUMULADO]]/$H$449</f>
        <v>0.99984825575811498</v>
      </c>
      <c r="J419" s="44">
        <v>418</v>
      </c>
    </row>
    <row r="420" spans="1:10" ht="28.5" x14ac:dyDescent="0.25">
      <c r="A420" s="41" t="s">
        <v>489</v>
      </c>
      <c r="B420" s="13">
        <v>93382</v>
      </c>
      <c r="C420" s="14" t="s">
        <v>30352</v>
      </c>
      <c r="D420" s="13" t="s">
        <v>73</v>
      </c>
      <c r="E420" s="15">
        <v>0.9</v>
      </c>
      <c r="F420" s="19">
        <v>30.11</v>
      </c>
      <c r="G420" s="19">
        <v>27.099</v>
      </c>
      <c r="H420" s="42">
        <f>SUM($G$2:G420)</f>
        <v>3100873.5117000029</v>
      </c>
      <c r="I420" s="43">
        <f>Tabela2[[#This Row],[CUSTO TOTAL
ACUMULADO]]/$H$449</f>
        <v>0.99985699365876424</v>
      </c>
      <c r="J420" s="44">
        <v>419</v>
      </c>
    </row>
    <row r="421" spans="1:10" ht="28.5" x14ac:dyDescent="0.25">
      <c r="A421" s="41" t="s">
        <v>592</v>
      </c>
      <c r="B421" s="13">
        <v>93382</v>
      </c>
      <c r="C421" s="14" t="s">
        <v>30352</v>
      </c>
      <c r="D421" s="13" t="s">
        <v>73</v>
      </c>
      <c r="E421" s="15">
        <v>0.9</v>
      </c>
      <c r="F421" s="19">
        <v>30.11</v>
      </c>
      <c r="G421" s="19">
        <v>27.099</v>
      </c>
      <c r="H421" s="42">
        <f>SUM($G$2:G421)</f>
        <v>3100900.6107000029</v>
      </c>
      <c r="I421" s="43">
        <f>Tabela2[[#This Row],[CUSTO TOTAL
ACUMULADO]]/$H$449</f>
        <v>0.9998657315594135</v>
      </c>
      <c r="J421" s="44">
        <v>420</v>
      </c>
    </row>
    <row r="422" spans="1:10" ht="28.5" x14ac:dyDescent="0.25">
      <c r="A422" s="41" t="s">
        <v>610</v>
      </c>
      <c r="B422" s="13">
        <v>101616</v>
      </c>
      <c r="C422" s="14" t="s">
        <v>30365</v>
      </c>
      <c r="D422" s="13" t="s">
        <v>68</v>
      </c>
      <c r="E422" s="15">
        <v>3.61</v>
      </c>
      <c r="F422" s="19">
        <v>7.15</v>
      </c>
      <c r="G422" s="19">
        <v>25.811499999999999</v>
      </c>
      <c r="H422" s="42">
        <f>SUM($G$2:G422)</f>
        <v>3100926.4222000027</v>
      </c>
      <c r="I422" s="43">
        <f>Tabela2[[#This Row],[CUSTO TOTAL
ACUMULADO]]/$H$449</f>
        <v>0.9998740543138549</v>
      </c>
      <c r="J422" s="44">
        <v>421</v>
      </c>
    </row>
    <row r="423" spans="1:10" ht="28.5" x14ac:dyDescent="0.25">
      <c r="A423" s="41" t="s">
        <v>517</v>
      </c>
      <c r="B423" s="13">
        <v>101616</v>
      </c>
      <c r="C423" s="14" t="s">
        <v>30365</v>
      </c>
      <c r="D423" s="13" t="s">
        <v>68</v>
      </c>
      <c r="E423" s="15">
        <v>3.53</v>
      </c>
      <c r="F423" s="19">
        <v>7.15</v>
      </c>
      <c r="G423" s="19">
        <v>25.2395</v>
      </c>
      <c r="H423" s="42">
        <f>SUM($G$2:G423)</f>
        <v>3100951.6617000028</v>
      </c>
      <c r="I423" s="43">
        <f>Tabela2[[#This Row],[CUSTO TOTAL
ACUMULADO]]/$H$449</f>
        <v>0.9998821926305248</v>
      </c>
      <c r="J423" s="44">
        <v>422</v>
      </c>
    </row>
    <row r="424" spans="1:10" x14ac:dyDescent="0.25">
      <c r="A424" s="41" t="s">
        <v>30310</v>
      </c>
      <c r="B424" s="13" t="s">
        <v>112</v>
      </c>
      <c r="C424" s="14" t="s">
        <v>113</v>
      </c>
      <c r="D424" s="13" t="s">
        <v>29</v>
      </c>
      <c r="E424" s="15">
        <v>4</v>
      </c>
      <c r="F424" s="19">
        <v>6.3</v>
      </c>
      <c r="G424" s="19">
        <v>25.2</v>
      </c>
      <c r="H424" s="42">
        <f>SUM($G$2:G424)</f>
        <v>3100976.861700003</v>
      </c>
      <c r="I424" s="43">
        <f>Tabela2[[#This Row],[CUSTO TOTAL
ACUMULADO]]/$H$449</f>
        <v>0.99989031821067031</v>
      </c>
      <c r="J424" s="44">
        <v>423</v>
      </c>
    </row>
    <row r="425" spans="1:10" ht="28.5" x14ac:dyDescent="0.25">
      <c r="A425" s="41" t="s">
        <v>143</v>
      </c>
      <c r="B425" s="13" t="s">
        <v>20775</v>
      </c>
      <c r="C425" s="14" t="s">
        <v>30540</v>
      </c>
      <c r="D425" s="13" t="s">
        <v>29</v>
      </c>
      <c r="E425" s="15">
        <v>2</v>
      </c>
      <c r="F425" s="19">
        <v>12.35</v>
      </c>
      <c r="G425" s="19">
        <v>24.7</v>
      </c>
      <c r="H425" s="42">
        <f>SUM($G$2:G425)</f>
        <v>3101001.5617000032</v>
      </c>
      <c r="I425" s="43">
        <f>Tabela2[[#This Row],[CUSTO TOTAL
ACUMULADO]]/$H$449</f>
        <v>0.9998982825689875</v>
      </c>
      <c r="J425" s="44">
        <v>424</v>
      </c>
    </row>
    <row r="426" spans="1:10" ht="57" x14ac:dyDescent="0.25">
      <c r="A426" s="41" t="s">
        <v>411</v>
      </c>
      <c r="B426" s="13" t="s">
        <v>412</v>
      </c>
      <c r="C426" s="14" t="s">
        <v>413</v>
      </c>
      <c r="D426" s="13" t="s">
        <v>73</v>
      </c>
      <c r="E426" s="15">
        <v>0.86</v>
      </c>
      <c r="F426" s="19">
        <v>27.8</v>
      </c>
      <c r="G426" s="19">
        <v>23.908000000000001</v>
      </c>
      <c r="H426" s="42">
        <f>SUM($G$2:G426)</f>
        <v>3101025.469700003</v>
      </c>
      <c r="I426" s="43">
        <f>Tabela2[[#This Row],[CUSTO TOTAL
ACUMULADO]]/$H$449</f>
        <v>0.99990599155192861</v>
      </c>
      <c r="J426" s="44">
        <v>425</v>
      </c>
    </row>
    <row r="427" spans="1:10" ht="28.5" x14ac:dyDescent="0.25">
      <c r="A427" s="41" t="s">
        <v>535</v>
      </c>
      <c r="B427" s="13">
        <v>93382</v>
      </c>
      <c r="C427" s="14" t="s">
        <v>30352</v>
      </c>
      <c r="D427" s="13" t="s">
        <v>73</v>
      </c>
      <c r="E427" s="15">
        <v>0.79</v>
      </c>
      <c r="F427" s="19">
        <v>30.11</v>
      </c>
      <c r="G427" s="19">
        <v>23.786899999999999</v>
      </c>
      <c r="H427" s="42">
        <f>SUM($G$2:G427)</f>
        <v>3101049.2566000032</v>
      </c>
      <c r="I427" s="43">
        <f>Tabela2[[#This Row],[CUSTO TOTAL
ACUMULADO]]/$H$449</f>
        <v>0.99991366148694305</v>
      </c>
      <c r="J427" s="44">
        <v>426</v>
      </c>
    </row>
    <row r="428" spans="1:10" ht="28.5" x14ac:dyDescent="0.25">
      <c r="A428" s="41" t="s">
        <v>598</v>
      </c>
      <c r="B428" s="13">
        <v>101616</v>
      </c>
      <c r="C428" s="14" t="s">
        <v>30365</v>
      </c>
      <c r="D428" s="13" t="s">
        <v>68</v>
      </c>
      <c r="E428" s="15">
        <v>3.08</v>
      </c>
      <c r="F428" s="19">
        <v>7.15</v>
      </c>
      <c r="G428" s="19">
        <v>22.022000000000002</v>
      </c>
      <c r="H428" s="42">
        <f>SUM($G$2:G428)</f>
        <v>3101071.2786000031</v>
      </c>
      <c r="I428" s="43">
        <f>Tabela2[[#This Row],[CUSTO TOTAL
ACUMULADO]]/$H$449</f>
        <v>0.99992076234114791</v>
      </c>
      <c r="J428" s="44">
        <v>427</v>
      </c>
    </row>
    <row r="429" spans="1:10" x14ac:dyDescent="0.25">
      <c r="A429" s="41" t="s">
        <v>30598</v>
      </c>
      <c r="B429" s="13" t="s">
        <v>752</v>
      </c>
      <c r="C429" s="14" t="s">
        <v>753</v>
      </c>
      <c r="D429" s="13" t="s">
        <v>68</v>
      </c>
      <c r="E429" s="15">
        <v>2.36</v>
      </c>
      <c r="F429" s="19">
        <v>8.23</v>
      </c>
      <c r="G429" s="19">
        <v>19.422799999999999</v>
      </c>
      <c r="H429" s="42">
        <f>SUM($G$2:G429)</f>
        <v>3101090.7014000029</v>
      </c>
      <c r="I429" s="43">
        <f>Tabela2[[#This Row],[CUSTO TOTAL
ACUMULADO]]/$H$449</f>
        <v>0.99992702509980058</v>
      </c>
      <c r="J429" s="44">
        <v>428</v>
      </c>
    </row>
    <row r="430" spans="1:10" x14ac:dyDescent="0.25">
      <c r="A430" s="41" t="s">
        <v>719</v>
      </c>
      <c r="B430" s="13" t="s">
        <v>21270</v>
      </c>
      <c r="C430" s="14" t="s">
        <v>30491</v>
      </c>
      <c r="D430" s="13" t="s">
        <v>29</v>
      </c>
      <c r="E430" s="15">
        <v>16</v>
      </c>
      <c r="F430" s="19">
        <v>1.19</v>
      </c>
      <c r="G430" s="19">
        <v>19.04</v>
      </c>
      <c r="H430" s="42">
        <f>SUM($G$2:G430)</f>
        <v>3101109.741400003</v>
      </c>
      <c r="I430" s="43">
        <f>Tabela2[[#This Row],[CUSTO TOTAL
ACUMULADO]]/$H$449</f>
        <v>0.99993316442702151</v>
      </c>
      <c r="J430" s="44">
        <v>429</v>
      </c>
    </row>
    <row r="431" spans="1:10" ht="28.5" x14ac:dyDescent="0.25">
      <c r="A431" s="41" t="s">
        <v>441</v>
      </c>
      <c r="B431" s="13">
        <v>1578</v>
      </c>
      <c r="C431" s="14" t="s">
        <v>30423</v>
      </c>
      <c r="D431" s="13" t="s">
        <v>29</v>
      </c>
      <c r="E431" s="15">
        <v>2</v>
      </c>
      <c r="F431" s="19">
        <v>9.51</v>
      </c>
      <c r="G431" s="19">
        <v>19.02</v>
      </c>
      <c r="H431" s="42">
        <f>SUM($G$2:G431)</f>
        <v>3101128.761400003</v>
      </c>
      <c r="I431" s="43">
        <f>Tabela2[[#This Row],[CUSTO TOTAL
ACUMULADO]]/$H$449</f>
        <v>0.99993929730536946</v>
      </c>
      <c r="J431" s="44">
        <v>430</v>
      </c>
    </row>
    <row r="432" spans="1:10" ht="57" x14ac:dyDescent="0.25">
      <c r="A432" s="41" t="s">
        <v>464</v>
      </c>
      <c r="B432" s="13" t="s">
        <v>412</v>
      </c>
      <c r="C432" s="14" t="s">
        <v>413</v>
      </c>
      <c r="D432" s="13" t="s">
        <v>73</v>
      </c>
      <c r="E432" s="15">
        <v>0.64</v>
      </c>
      <c r="F432" s="19">
        <v>27.8</v>
      </c>
      <c r="G432" s="19">
        <v>17.792000000000002</v>
      </c>
      <c r="H432" s="42">
        <f>SUM($G$2:G432)</f>
        <v>3101146.5534000029</v>
      </c>
      <c r="I432" s="43">
        <f>Tabela2[[#This Row],[CUSTO TOTAL
ACUMULADO]]/$H$449</f>
        <v>0.99994503422290704</v>
      </c>
      <c r="J432" s="44">
        <v>431</v>
      </c>
    </row>
    <row r="433" spans="1:10" ht="71.25" x14ac:dyDescent="0.25">
      <c r="A433" s="41" t="s">
        <v>635</v>
      </c>
      <c r="B433" s="13" t="s">
        <v>636</v>
      </c>
      <c r="C433" s="14" t="s">
        <v>637</v>
      </c>
      <c r="D433" s="13" t="s">
        <v>68</v>
      </c>
      <c r="E433" s="15">
        <v>10.06</v>
      </c>
      <c r="F433" s="19">
        <v>1.73</v>
      </c>
      <c r="G433" s="19">
        <v>17.4038</v>
      </c>
      <c r="H433" s="42">
        <f>SUM($G$2:G433)</f>
        <v>3101163.9572000029</v>
      </c>
      <c r="I433" s="43">
        <f>Tabela2[[#This Row],[CUSTO TOTAL
ACUMULADO]]/$H$449</f>
        <v>0.99995064596781713</v>
      </c>
      <c r="J433" s="44">
        <v>432</v>
      </c>
    </row>
    <row r="434" spans="1:10" ht="28.5" x14ac:dyDescent="0.25">
      <c r="A434" s="41" t="s">
        <v>220</v>
      </c>
      <c r="B434" s="13">
        <v>94673</v>
      </c>
      <c r="C434" s="14" t="s">
        <v>221</v>
      </c>
      <c r="D434" s="13" t="s">
        <v>29</v>
      </c>
      <c r="E434" s="15">
        <v>2</v>
      </c>
      <c r="F434" s="19">
        <v>8.56</v>
      </c>
      <c r="G434" s="19">
        <v>17.12</v>
      </c>
      <c r="H434" s="42">
        <f>SUM($G$2:G434)</f>
        <v>3101181.077200003</v>
      </c>
      <c r="I434" s="43">
        <f>Tabela2[[#This Row],[CUSTO TOTAL
ACUMULADO]]/$H$449</f>
        <v>0.99995616620321759</v>
      </c>
      <c r="J434" s="44">
        <v>433</v>
      </c>
    </row>
    <row r="435" spans="1:10" ht="42.75" x14ac:dyDescent="0.25">
      <c r="A435" s="41" t="s">
        <v>733</v>
      </c>
      <c r="B435" s="13">
        <v>95875</v>
      </c>
      <c r="C435" s="14" t="s">
        <v>30347</v>
      </c>
      <c r="D435" s="13" t="s">
        <v>75</v>
      </c>
      <c r="E435" s="15">
        <v>5.58</v>
      </c>
      <c r="F435" s="19">
        <v>3.05</v>
      </c>
      <c r="G435" s="19">
        <v>17.018999999999998</v>
      </c>
      <c r="H435" s="42">
        <f>SUM($G$2:G435)</f>
        <v>3101198.0962000028</v>
      </c>
      <c r="I435" s="43">
        <f>Tabela2[[#This Row],[CUSTO TOTAL
ACUMULADO]]/$H$449</f>
        <v>0.99996165387180858</v>
      </c>
      <c r="J435" s="44">
        <v>434</v>
      </c>
    </row>
    <row r="436" spans="1:10" ht="42.75" x14ac:dyDescent="0.25">
      <c r="A436" s="41" t="s">
        <v>30468</v>
      </c>
      <c r="B436" s="13">
        <v>100574</v>
      </c>
      <c r="C436" s="14" t="s">
        <v>30452</v>
      </c>
      <c r="D436" s="13" t="s">
        <v>73</v>
      </c>
      <c r="E436" s="15">
        <v>9.8500000000000014</v>
      </c>
      <c r="F436" s="19">
        <v>1.72</v>
      </c>
      <c r="G436" s="19">
        <v>16.942000000000004</v>
      </c>
      <c r="H436" s="42">
        <f>SUM($G$2:G436)</f>
        <v>3101215.0382000026</v>
      </c>
      <c r="I436" s="43">
        <f>Tabela2[[#This Row],[CUSTO TOTAL
ACUMULADO]]/$H$449</f>
        <v>0.99996711671223804</v>
      </c>
      <c r="J436" s="44">
        <v>435</v>
      </c>
    </row>
    <row r="437" spans="1:10" ht="42.75" x14ac:dyDescent="0.25">
      <c r="A437" s="41" t="s">
        <v>732</v>
      </c>
      <c r="B437" s="13" t="s">
        <v>279</v>
      </c>
      <c r="C437" s="14" t="s">
        <v>280</v>
      </c>
      <c r="D437" s="13" t="s">
        <v>73</v>
      </c>
      <c r="E437" s="15">
        <v>4.29</v>
      </c>
      <c r="F437" s="19">
        <v>3.71</v>
      </c>
      <c r="G437" s="19">
        <v>15.915900000000001</v>
      </c>
      <c r="H437" s="42">
        <f>SUM($G$2:G437)</f>
        <v>3101230.9541000025</v>
      </c>
      <c r="I437" s="43">
        <f>Tabela2[[#This Row],[CUSTO TOTAL
ACUMULADO]]/$H$449</f>
        <v>0.99997224869323154</v>
      </c>
      <c r="J437" s="44">
        <v>436</v>
      </c>
    </row>
    <row r="438" spans="1:10" x14ac:dyDescent="0.25">
      <c r="A438" s="41" t="s">
        <v>30313</v>
      </c>
      <c r="B438" s="13" t="s">
        <v>112</v>
      </c>
      <c r="C438" s="14" t="s">
        <v>113</v>
      </c>
      <c r="D438" s="13" t="s">
        <v>29</v>
      </c>
      <c r="E438" s="15">
        <v>2</v>
      </c>
      <c r="F438" s="19">
        <v>6.3</v>
      </c>
      <c r="G438" s="19">
        <v>12.6</v>
      </c>
      <c r="H438" s="42">
        <f>SUM($G$2:G438)</f>
        <v>3101243.5541000026</v>
      </c>
      <c r="I438" s="43">
        <f>Tabela2[[#This Row],[CUSTO TOTAL
ACUMULADO]]/$H$449</f>
        <v>0.99997631148330435</v>
      </c>
      <c r="J438" s="44">
        <v>437</v>
      </c>
    </row>
    <row r="439" spans="1:10" ht="28.5" x14ac:dyDescent="0.25">
      <c r="A439" s="41" t="s">
        <v>574</v>
      </c>
      <c r="B439" s="13">
        <v>101616</v>
      </c>
      <c r="C439" s="14" t="s">
        <v>30365</v>
      </c>
      <c r="D439" s="13" t="s">
        <v>68</v>
      </c>
      <c r="E439" s="15">
        <v>1.68</v>
      </c>
      <c r="F439" s="19">
        <v>7.15</v>
      </c>
      <c r="G439" s="19">
        <v>12.012</v>
      </c>
      <c r="H439" s="42">
        <f>SUM($G$2:G439)</f>
        <v>3101255.5661000027</v>
      </c>
      <c r="I439" s="43">
        <f>Tabela2[[#This Row],[CUSTO TOTAL
ACUMULADO]]/$H$449</f>
        <v>0.99998018467650707</v>
      </c>
      <c r="J439" s="44">
        <v>438</v>
      </c>
    </row>
    <row r="440" spans="1:10" ht="28.5" x14ac:dyDescent="0.25">
      <c r="A440" s="41" t="s">
        <v>586</v>
      </c>
      <c r="B440" s="13">
        <v>101616</v>
      </c>
      <c r="C440" s="14" t="s">
        <v>30365</v>
      </c>
      <c r="D440" s="13" t="s">
        <v>68</v>
      </c>
      <c r="E440" s="15">
        <v>1.44</v>
      </c>
      <c r="F440" s="19">
        <v>7.15</v>
      </c>
      <c r="G440" s="19">
        <v>10.295999999999999</v>
      </c>
      <c r="H440" s="42">
        <f>SUM($G$2:G440)</f>
        <v>3101265.8621000028</v>
      </c>
      <c r="I440" s="43">
        <f>Tabela2[[#This Row],[CUSTO TOTAL
ACUMULADO]]/$H$449</f>
        <v>0.99998350455639506</v>
      </c>
      <c r="J440" s="44">
        <v>439</v>
      </c>
    </row>
    <row r="441" spans="1:10" x14ac:dyDescent="0.25">
      <c r="A441" s="41" t="s">
        <v>130</v>
      </c>
      <c r="B441" s="13" t="s">
        <v>132</v>
      </c>
      <c r="C441" s="14" t="s">
        <v>133</v>
      </c>
      <c r="D441" s="13" t="s">
        <v>29</v>
      </c>
      <c r="E441" s="15">
        <v>3</v>
      </c>
      <c r="F441" s="19">
        <v>3.06</v>
      </c>
      <c r="G441" s="19">
        <v>9.18</v>
      </c>
      <c r="H441" s="42">
        <f>SUM($G$2:G441)</f>
        <v>3101275.042100003</v>
      </c>
      <c r="I441" s="43">
        <f>Tabela2[[#This Row],[CUSTO TOTAL
ACUMULADO]]/$H$449</f>
        <v>0.9999864645891624</v>
      </c>
      <c r="J441" s="44">
        <v>440</v>
      </c>
    </row>
    <row r="442" spans="1:10" x14ac:dyDescent="0.25">
      <c r="A442" s="41" t="s">
        <v>254</v>
      </c>
      <c r="B442" s="13" t="s">
        <v>11607</v>
      </c>
      <c r="C442" s="14" t="s">
        <v>30258</v>
      </c>
      <c r="D442" s="13" t="s">
        <v>29</v>
      </c>
      <c r="E442" s="15">
        <v>2</v>
      </c>
      <c r="F442" s="19">
        <v>3.94</v>
      </c>
      <c r="G442" s="19">
        <v>7.88</v>
      </c>
      <c r="H442" s="42">
        <f>SUM($G$2:G442)</f>
        <v>3101282.9221000029</v>
      </c>
      <c r="I442" s="43">
        <f>Tabela2[[#This Row],[CUSTO TOTAL
ACUMULADO]]/$H$449</f>
        <v>0.9999890054451761</v>
      </c>
      <c r="J442" s="44">
        <v>441</v>
      </c>
    </row>
    <row r="443" spans="1:10" ht="28.5" x14ac:dyDescent="0.25">
      <c r="A443" s="41" t="s">
        <v>235</v>
      </c>
      <c r="B443" s="13">
        <v>94688</v>
      </c>
      <c r="C443" s="14" t="s">
        <v>236</v>
      </c>
      <c r="D443" s="13" t="s">
        <v>29</v>
      </c>
      <c r="E443" s="15">
        <v>1</v>
      </c>
      <c r="F443" s="19">
        <v>7.8</v>
      </c>
      <c r="G443" s="19">
        <v>7.8</v>
      </c>
      <c r="H443" s="42">
        <f>SUM($G$2:G443)</f>
        <v>3101290.7221000027</v>
      </c>
      <c r="I443" s="43">
        <f>Tabela2[[#This Row],[CUSTO TOTAL
ACUMULADO]]/$H$449</f>
        <v>0.99999152050569717</v>
      </c>
      <c r="J443" s="44">
        <v>442</v>
      </c>
    </row>
    <row r="444" spans="1:10" ht="42.75" x14ac:dyDescent="0.25">
      <c r="A444" s="41" t="s">
        <v>281</v>
      </c>
      <c r="B444" s="13">
        <v>95875</v>
      </c>
      <c r="C444" s="14" t="s">
        <v>30347</v>
      </c>
      <c r="D444" s="13" t="s">
        <v>75</v>
      </c>
      <c r="E444" s="15">
        <v>2.4335999999999998</v>
      </c>
      <c r="F444" s="19">
        <v>3.05</v>
      </c>
      <c r="G444" s="19">
        <v>7.4224799999999984</v>
      </c>
      <c r="H444" s="42">
        <f>SUM($G$2:G444)</f>
        <v>3101298.1445800029</v>
      </c>
      <c r="I444" s="43">
        <f>Tabela2[[#This Row],[CUSTO TOTAL
ACUMULADO]]/$H$449</f>
        <v>0.99999391383728919</v>
      </c>
      <c r="J444" s="44">
        <v>443</v>
      </c>
    </row>
    <row r="445" spans="1:10" ht="42.75" x14ac:dyDescent="0.25">
      <c r="A445" s="41" t="s">
        <v>278</v>
      </c>
      <c r="B445" s="13" t="s">
        <v>279</v>
      </c>
      <c r="C445" s="14" t="s">
        <v>280</v>
      </c>
      <c r="D445" s="13" t="s">
        <v>73</v>
      </c>
      <c r="E445" s="15">
        <v>1.8719999999999999</v>
      </c>
      <c r="F445" s="19">
        <v>3.71</v>
      </c>
      <c r="G445" s="19">
        <v>6.9451199999999993</v>
      </c>
      <c r="H445" s="42">
        <f>SUM($G$2:G445)</f>
        <v>3101305.0897000027</v>
      </c>
      <c r="I445" s="43">
        <f>Tabela2[[#This Row],[CUSTO TOTAL
ACUMULADO]]/$H$449</f>
        <v>0.99999615324717728</v>
      </c>
      <c r="J445" s="44">
        <v>444</v>
      </c>
    </row>
    <row r="446" spans="1:10" ht="28.5" x14ac:dyDescent="0.25">
      <c r="A446" s="41" t="s">
        <v>440</v>
      </c>
      <c r="B446" s="13">
        <v>1575</v>
      </c>
      <c r="C446" s="14" t="s">
        <v>30422</v>
      </c>
      <c r="D446" s="13" t="s">
        <v>29</v>
      </c>
      <c r="E446" s="15">
        <v>1</v>
      </c>
      <c r="F446" s="19">
        <v>3.51</v>
      </c>
      <c r="G446" s="19">
        <v>3.51</v>
      </c>
      <c r="H446" s="42">
        <f>SUM($G$2:G446)</f>
        <v>3101308.5997000025</v>
      </c>
      <c r="I446" s="43">
        <f>Tabela2[[#This Row],[CUSTO TOTAL
ACUMULADO]]/$H$449</f>
        <v>0.99999728502441176</v>
      </c>
      <c r="J446" s="44">
        <v>445</v>
      </c>
    </row>
    <row r="447" spans="1:10" ht="28.5" x14ac:dyDescent="0.25">
      <c r="A447" s="41" t="s">
        <v>138</v>
      </c>
      <c r="B447" s="13">
        <v>1185</v>
      </c>
      <c r="C447" s="14" t="s">
        <v>139</v>
      </c>
      <c r="D447" s="13" t="s">
        <v>29</v>
      </c>
      <c r="E447" s="15">
        <v>2</v>
      </c>
      <c r="F447" s="19">
        <v>1.71</v>
      </c>
      <c r="G447" s="19">
        <v>3.42</v>
      </c>
      <c r="H447" s="42">
        <f>SUM($G$2:G447)</f>
        <v>3101312.0197000024</v>
      </c>
      <c r="I447" s="43">
        <f>Tabela2[[#This Row],[CUSTO TOTAL
ACUMULADO]]/$H$449</f>
        <v>0.99999838778171712</v>
      </c>
      <c r="J447" s="44">
        <v>446</v>
      </c>
    </row>
    <row r="448" spans="1:10" ht="28.5" x14ac:dyDescent="0.25">
      <c r="A448" s="41" t="s">
        <v>218</v>
      </c>
      <c r="B448" s="13" t="s">
        <v>11352</v>
      </c>
      <c r="C448" s="14" t="s">
        <v>219</v>
      </c>
      <c r="D448" s="13" t="s">
        <v>29</v>
      </c>
      <c r="E448" s="15">
        <v>2</v>
      </c>
      <c r="F448" s="19">
        <v>1.38</v>
      </c>
      <c r="G448" s="19">
        <v>2.76</v>
      </c>
      <c r="H448" s="42">
        <f>SUM($G$2:G448)</f>
        <v>3101314.7797000022</v>
      </c>
      <c r="I448" s="43">
        <f>Tabela2[[#This Row],[CUSTO TOTAL
ACUMULADO]]/$H$449</f>
        <v>0.99999927772620922</v>
      </c>
      <c r="J448" s="44">
        <v>447</v>
      </c>
    </row>
    <row r="449" spans="1:10" ht="28.5" x14ac:dyDescent="0.25">
      <c r="A449" s="45" t="s">
        <v>225</v>
      </c>
      <c r="B449" s="46" t="s">
        <v>11367</v>
      </c>
      <c r="C449" s="47" t="s">
        <v>226</v>
      </c>
      <c r="D449" s="46" t="s">
        <v>29</v>
      </c>
      <c r="E449" s="48">
        <v>2</v>
      </c>
      <c r="F449" s="49">
        <v>1.1200000000000001</v>
      </c>
      <c r="G449" s="49">
        <v>2.2400000000000002</v>
      </c>
      <c r="H449" s="42">
        <f>SUM($G$2:G449)</f>
        <v>3101317.0197000024</v>
      </c>
      <c r="I449" s="43">
        <f>Tabela2[[#This Row],[CUSTO TOTAL
ACUMULADO]]/$H$449</f>
        <v>1</v>
      </c>
      <c r="J449" s="44">
        <v>448</v>
      </c>
    </row>
    <row r="754" spans="4:4" x14ac:dyDescent="0.25">
      <c r="D754" s="2" t="s">
        <v>715</v>
      </c>
    </row>
    <row r="756" spans="4:4" x14ac:dyDescent="0.25">
      <c r="D756" s="2" t="s">
        <v>715</v>
      </c>
    </row>
  </sheetData>
  <printOptions horizontalCentered="1"/>
  <pageMargins left="0.59055118110236227" right="0.59055118110236227" top="0.78740157480314965" bottom="0.78740157480314965" header="0.31496062992125984" footer="0.31496062992125984"/>
  <pageSetup paperSize="9" scale="54" fitToHeight="50" orientation="portrait" r:id="rId1"/>
  <headerFooter>
    <oddHeader>&amp;L&amp;G&amp;C&amp;"Arial,Negrito"&amp;12IMPLANTAÇÃO DO SAA NOSSA SENHORA APARECIDA
CURVA ABC&amp;RLEGENDA    
&lt;=90% - A
&gt; 90% &lt;= 95% - B
&gt;95% - C</oddHeader>
    <oddFooter>&amp;L&amp;F/&amp;A&amp;R&amp;P de &amp;N</oddFooter>
  </headerFooter>
  <legacyDrawingHF r:id="rId2"/>
  <tableParts count="1">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5A8990B7-7FAF-4AB9-8429-CAC6816293E9}">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11</vt:i4>
      </vt:variant>
      <vt:variant>
        <vt:lpstr>Intervalos Nomeados</vt:lpstr>
      </vt:variant>
      <vt:variant>
        <vt:i4>13</vt:i4>
      </vt:variant>
    </vt:vector>
  </HeadingPairs>
  <TitlesOfParts>
    <vt:vector size="24" baseType="lpstr">
      <vt:lpstr>LOTE 01-ORÇAMENTO</vt:lpstr>
      <vt:lpstr>BASE_PREÇOS</vt:lpstr>
      <vt:lpstr>LOTE 01-CRONO FÍSICO-FINANC (2)</vt:lpstr>
      <vt:lpstr>LOTE 01-CRONO FÍSICO-FINANCEIRO</vt:lpstr>
      <vt:lpstr>LOTE 01-CPU</vt:lpstr>
      <vt:lpstr>LOTE 01-BDI</vt:lpstr>
      <vt:lpstr>LOTE 02-ORÇAMENTO</vt:lpstr>
      <vt:lpstr>LOTE 02-CRONO FÍSICO-FINANCEIRO</vt:lpstr>
      <vt:lpstr>LOTE 02-MAPA_DE_COTAÇÕES</vt:lpstr>
      <vt:lpstr>CURVA_ABC_APOIO</vt:lpstr>
      <vt:lpstr>CURVA_ABC</vt:lpstr>
      <vt:lpstr>CURVA_ABC!Area_de_impressao</vt:lpstr>
      <vt:lpstr>'LOTE 01-CPU'!Area_de_impressao</vt:lpstr>
      <vt:lpstr>'LOTE 01-CRONO FÍSICO-FINANC (2)'!Area_de_impressao</vt:lpstr>
      <vt:lpstr>'LOTE 01-CRONO FÍSICO-FINANCEIRO'!Area_de_impressao</vt:lpstr>
      <vt:lpstr>'LOTE 01-ORÇAMENTO'!Area_de_impressao</vt:lpstr>
      <vt:lpstr>'LOTE 02-CRONO FÍSICO-FINANCEIRO'!Area_de_impressao</vt:lpstr>
      <vt:lpstr>'LOTE 02-MAPA_DE_COTAÇÕES'!Area_de_impressao</vt:lpstr>
      <vt:lpstr>'LOTE 02-ORÇAMENTO'!Area_de_impressao</vt:lpstr>
      <vt:lpstr>CURVA_ABC!Titulos_de_impressao</vt:lpstr>
      <vt:lpstr>'LOTE 01-CPU'!Titulos_de_impressao</vt:lpstr>
      <vt:lpstr>'LOTE 01-ORÇAMENTO'!Titulos_de_impressao</vt:lpstr>
      <vt:lpstr>'LOTE 02-MAPA_DE_COTAÇÕES'!Titulos_de_impressao</vt:lpstr>
      <vt:lpstr>'LOTE 02-ORÇAMENTO'!Titulos_de_impressao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SAAE Mariana;SCH Engenharia</dc:creator>
  <cp:keywords/>
  <dc:description/>
  <cp:lastModifiedBy>SAAE</cp:lastModifiedBy>
  <cp:revision/>
  <cp:lastPrinted>2026-03-11T11:05:08Z</cp:lastPrinted>
  <dcterms:created xsi:type="dcterms:W3CDTF">2024-08-12T17:39:52Z</dcterms:created>
  <dcterms:modified xsi:type="dcterms:W3CDTF">2026-03-11T11:19:22Z</dcterms:modified>
  <cp:category/>
  <cp:contentStatus/>
</cp:coreProperties>
</file>